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defaultThemeVersion="166925"/>
  <mc:AlternateContent xmlns:mc="http://schemas.openxmlformats.org/markup-compatibility/2006">
    <mc:Choice Requires="x15">
      <x15ac:absPath xmlns:x15ac="http://schemas.microsoft.com/office/spreadsheetml/2010/11/ac" url="S:\Network Strategy\04 - System Planning\04 - System Development\NDP 2022\Revised Docs for Final Publication\"/>
    </mc:Choice>
  </mc:AlternateContent>
  <xr:revisionPtr revIDLastSave="0" documentId="10_ncr:100000_{2F971293-72CE-42F9-AA5F-AF60091FFEE2}" xr6:coauthVersionLast="31" xr6:coauthVersionMax="31" xr10:uidLastSave="{00000000-0000-0000-0000-000000000000}"/>
  <bookViews>
    <workbookView xWindow="0" yWindow="0" windowWidth="19200" windowHeight="6960" tabRatio="900" activeTab="1" xr2:uid="{9E2CA57D-43F6-44FA-B752-44626192393A}"/>
  </bookViews>
  <sheets>
    <sheet name="Introduction" sheetId="27" r:id="rId1"/>
    <sheet name="User Guide" sheetId="30" r:id="rId2"/>
    <sheet name="1 - Local Authority Look Up" sheetId="28" r:id="rId3"/>
    <sheet name="2 - Demand headroom table" sheetId="24" r:id="rId4"/>
    <sheet name="3 - Generation headroom table" sheetId="21" r:id="rId5"/>
    <sheet name="Primary Headroom" sheetId="25" r:id="rId6"/>
    <sheet name="BSP Headroom" sheetId="26" r:id="rId7"/>
    <sheet name="Gen Primary Headroom" sheetId="22" r:id="rId8"/>
    <sheet name="Gen BSP Headroom"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2" hidden="1">'1 - Local Authority Look Up'!$B$3:$F$542</definedName>
    <definedName name="_xlnm._FilterDatabase" localSheetId="7" hidden="1">'Gen Primary Headroom'!$B$9:$D$380</definedName>
    <definedName name="_xlnm._FilterDatabase" localSheetId="5" hidden="1">'Primary Headroom'!$EY$8:$EZ$374</definedName>
    <definedName name="Adjusted_BSP_Dems">'[1]Transfer Adjustments'!$B$26:$FN$34</definedName>
    <definedName name="BI">'Gen Primary Headroom'!$G:$G</definedName>
    <definedName name="BSP">[2]FirmCapData_MD!$B$377:$AG$441</definedName>
    <definedName name="BSP_Capacities">'[1]Primary &amp; BSP Firm Caps'!$K$2:$O$68</definedName>
    <definedName name="BSP_DATA" localSheetId="2">#REF!</definedName>
    <definedName name="BSP_DATA" localSheetId="4">#REF!</definedName>
    <definedName name="BSP_DATA" localSheetId="6">#REF!</definedName>
    <definedName name="BSP_DATA" localSheetId="0">#REF!</definedName>
    <definedName name="BSP_DATA" localSheetId="1">#REF!</definedName>
    <definedName name="BSP_DATA">#REF!</definedName>
    <definedName name="BSP_Demand">[3]BSPs!$C$4:$AO$69</definedName>
    <definedName name="BSP_Demands" localSheetId="2">#REF!</definedName>
    <definedName name="BSP_Demands" localSheetId="4">#REF!</definedName>
    <definedName name="BSP_Demands" localSheetId="0">#REF!</definedName>
    <definedName name="BSP_Demands" localSheetId="1">#REF!</definedName>
    <definedName name="BSP_Demands">#REF!</definedName>
    <definedName name="BSP_Easting">'[4]5) BSP Headroom Data'!$E$7:$E$70</definedName>
    <definedName name="BSP_Headroom">'[4]5) BSP Headroom Data'!$G$7:$K$70</definedName>
    <definedName name="BSP_Northing">'[4]5) BSP Headroom Data'!$F$7:$F$70</definedName>
    <definedName name="BSP_Ratios">[3]Matching!$B$4:$G$68</definedName>
    <definedName name="BSPName_SingleChart" localSheetId="2">#REF!</definedName>
    <definedName name="BSPName_SingleChart" localSheetId="4">#REF!</definedName>
    <definedName name="BSPName_SingleChart" localSheetId="6">#REF!</definedName>
    <definedName name="BSPName_SingleChart" localSheetId="0">#REF!</definedName>
    <definedName name="BSPName_SingleChart" localSheetId="1">#REF!</definedName>
    <definedName name="BSPName_SingleChart">#REF!</definedName>
    <definedName name="Connection_Type">[5]Matching!$B$3:$B$8</definedName>
    <definedName name="EV_charging_scenario">[6]Inputs!$H$172</definedName>
    <definedName name="EV_charging_scenario_list" localSheetId="2">#REF!</definedName>
    <definedName name="EV_charging_scenario_list" localSheetId="4">#REF!</definedName>
    <definedName name="EV_charging_scenario_list" localSheetId="6">#REF!</definedName>
    <definedName name="EV_charging_scenario_list" localSheetId="0">#REF!</definedName>
    <definedName name="EV_charging_scenario_list" localSheetId="1">#REF!</definedName>
    <definedName name="EV_charging_scenario_list">#REF!</definedName>
    <definedName name="FL_BSP2">'[2]FL @ BSP'!$B$4:$O$236</definedName>
    <definedName name="FL_PRY">'[2]FL @ Primaries'!$B$4:$BT$381</definedName>
    <definedName name="Graph_network_number" localSheetId="2">#REF!</definedName>
    <definedName name="Graph_network_number" localSheetId="4">#REF!</definedName>
    <definedName name="Graph_network_number" localSheetId="6">#REF!</definedName>
    <definedName name="Graph_network_number" localSheetId="0">#REF!</definedName>
    <definedName name="Graph_network_number" localSheetId="1">#REF!</definedName>
    <definedName name="Graph_network_number">#REF!</definedName>
    <definedName name="Graph_voltage_level" localSheetId="2">#REF!</definedName>
    <definedName name="Graph_voltage_level" localSheetId="4">#REF!</definedName>
    <definedName name="Graph_voltage_level" localSheetId="6">#REF!</definedName>
    <definedName name="Graph_voltage_level" localSheetId="0">#REF!</definedName>
    <definedName name="Graph_voltage_level" localSheetId="1">#REF!</definedName>
    <definedName name="Graph_voltage_level">#REF!</definedName>
    <definedName name="Groups" localSheetId="1">'1 - Local Authority Look Up'!#REF!</definedName>
    <definedName name="Groups">'1 - Local Authority Look Up'!#REF!</definedName>
    <definedName name="HR_Primary_List">'[5]Net Cap Indicator'!$G$25:$G$396</definedName>
    <definedName name="LILogicDuration">'[7]LI Logic and Risk'!$G$12:$G$16</definedName>
    <definedName name="LILogicLoading">'[7]LI Logic and Risk'!$E$12:$E$16</definedName>
    <definedName name="LILogicRanking">'[7]LI Logic and Risk'!$D$12:$D$16</definedName>
    <definedName name="LimitingFactor">'[7]Cover Sheet'!$C$85:$C$95</definedName>
    <definedName name="LIRiskWeighting">'[7]LI Logic and Risk'!$D$22:$E$26</definedName>
    <definedName name="node">[8]!DATA_nodes[[#Headers],[Pd_Smin]]</definedName>
    <definedName name="P2_6">'[7]Cover Sheet'!$C$102:$C$106</definedName>
    <definedName name="Please_Select_Year" localSheetId="2">#REF!</definedName>
    <definedName name="Please_Select_Year" localSheetId="4">#REF!</definedName>
    <definedName name="Please_Select_Year" localSheetId="0">#REF!</definedName>
    <definedName name="Please_Select_Year" localSheetId="1">#REF!</definedName>
    <definedName name="Please_Select_Year">#REF!</definedName>
    <definedName name="Primary">[2]FirmCapData_MD!$B$2:$AG$373</definedName>
    <definedName name="Primary_Capacities">'[1]Primary &amp; BSP Firm Caps'!$B$2:$G$369</definedName>
    <definedName name="PRIMARY_DATA" localSheetId="2">#REF!</definedName>
    <definedName name="PRIMARY_DATA" localSheetId="4">#REF!</definedName>
    <definedName name="PRIMARY_DATA" localSheetId="6">#REF!</definedName>
    <definedName name="PRIMARY_DATA" localSheetId="0">#REF!</definedName>
    <definedName name="PRIMARY_DATA" localSheetId="1">#REF!</definedName>
    <definedName name="PRIMARY_DATA">#REF!</definedName>
    <definedName name="Primary_Demand">[3]Primaries!$C$4:$AP$368</definedName>
    <definedName name="Primary_Demands" localSheetId="2">#REF!</definedName>
    <definedName name="Primary_Demands" localSheetId="4">#REF!</definedName>
    <definedName name="Primary_Demands" localSheetId="0">#REF!</definedName>
    <definedName name="Primary_Demands" localSheetId="1">#REF!</definedName>
    <definedName name="Primary_Demands">#REF!</definedName>
    <definedName name="Primary_List">[9]Demand_Heat_Map!$B$7:$B$377</definedName>
    <definedName name="Primary_Max_Demand" localSheetId="2">#REF!</definedName>
    <definedName name="Primary_Max_Demand" localSheetId="4">#REF!</definedName>
    <definedName name="Primary_Max_Demand" localSheetId="6">#REF!</definedName>
    <definedName name="Primary_Max_Demand" localSheetId="0">#REF!</definedName>
    <definedName name="Primary_Max_Demand" localSheetId="1">#REF!</definedName>
    <definedName name="Primary_Max_Demand">#REF!</definedName>
    <definedName name="Primary_Name_Location">'[1]Substation Location'!$B$5:$B$375</definedName>
    <definedName name="Primary_Ratios">[3]Matching!$J$4:$O$373</definedName>
    <definedName name="Primary_Subs" localSheetId="2">#REF!</definedName>
    <definedName name="Primary_Subs" localSheetId="4">#REF!</definedName>
    <definedName name="Primary_Subs" localSheetId="0">#REF!</definedName>
    <definedName name="Primary_Subs" localSheetId="1">#REF!</definedName>
    <definedName name="Primary_Subs">#REF!</definedName>
    <definedName name="Primary_Substation">'[10]4) Primary Headroom Data'!$B$7:$B$376</definedName>
    <definedName name="PrimaryVoltages">'[7]Cover Sheet'!$C$77:$C$78</definedName>
    <definedName name="Profile_EV">[6]Inputs!$E$60</definedName>
    <definedName name="Profile_EV_list">OFFSET([6]Inputs!$AE$68,0,0,1,[6]Inputs!$AD$68)</definedName>
    <definedName name="PryName_SingleChart" localSheetId="2">#REF!</definedName>
    <definedName name="PryName_SingleChart" localSheetId="4">#REF!</definedName>
    <definedName name="PryName_SingleChart" localSheetId="6">#REF!</definedName>
    <definedName name="PryName_SingleChart" localSheetId="0">#REF!</definedName>
    <definedName name="PryName_SingleChart" localSheetId="1">#REF!</definedName>
    <definedName name="PryName_SingleChart">#REF!</definedName>
    <definedName name="PryName1_MultiChart" localSheetId="2">#REF!</definedName>
    <definedName name="PryName1_MultiChart" localSheetId="4">#REF!</definedName>
    <definedName name="PryName1_MultiChart" localSheetId="6">#REF!</definedName>
    <definedName name="PryName1_MultiChart" localSheetId="0">#REF!</definedName>
    <definedName name="PryName1_MultiChart" localSheetId="1">#REF!</definedName>
    <definedName name="PryName1_MultiChart">#REF!</definedName>
    <definedName name="PryName10_MultiChart" localSheetId="2">#REF!</definedName>
    <definedName name="PryName10_MultiChart" localSheetId="4">#REF!</definedName>
    <definedName name="PryName10_MultiChart" localSheetId="6">#REF!</definedName>
    <definedName name="PryName10_MultiChart" localSheetId="0">#REF!</definedName>
    <definedName name="PryName10_MultiChart" localSheetId="1">#REF!</definedName>
    <definedName name="PryName10_MultiChart">#REF!</definedName>
    <definedName name="PryName2_MultiChart" localSheetId="2">#REF!</definedName>
    <definedName name="PryName2_MultiChart" localSheetId="4">#REF!</definedName>
    <definedName name="PryName2_MultiChart" localSheetId="6">#REF!</definedName>
    <definedName name="PryName2_MultiChart" localSheetId="0">#REF!</definedName>
    <definedName name="PryName2_MultiChart" localSheetId="1">#REF!</definedName>
    <definedName name="PryName2_MultiChart">#REF!</definedName>
    <definedName name="PryName3_MultiChart" localSheetId="2">#REF!</definedName>
    <definedName name="PryName3_MultiChart" localSheetId="4">#REF!</definedName>
    <definedName name="PryName3_MultiChart" localSheetId="6">#REF!</definedName>
    <definedName name="PryName3_MultiChart" localSheetId="0">#REF!</definedName>
    <definedName name="PryName3_MultiChart" localSheetId="1">#REF!</definedName>
    <definedName name="PryName3_MultiChart">#REF!</definedName>
    <definedName name="PryName4_MultiChart" localSheetId="2">#REF!</definedName>
    <definedName name="PryName4_MultiChart" localSheetId="4">#REF!</definedName>
    <definedName name="PryName4_MultiChart" localSheetId="6">#REF!</definedName>
    <definedName name="PryName4_MultiChart" localSheetId="0">#REF!</definedName>
    <definedName name="PryName4_MultiChart" localSheetId="1">#REF!</definedName>
    <definedName name="PryName4_MultiChart">#REF!</definedName>
    <definedName name="PryName5_MultiChart" localSheetId="2">#REF!</definedName>
    <definedName name="PryName5_MultiChart" localSheetId="4">#REF!</definedName>
    <definedName name="PryName5_MultiChart" localSheetId="6">#REF!</definedName>
    <definedName name="PryName5_MultiChart" localSheetId="0">#REF!</definedName>
    <definedName name="PryName5_MultiChart" localSheetId="1">#REF!</definedName>
    <definedName name="PryName5_MultiChart">#REF!</definedName>
    <definedName name="PryName6_MultiChart" localSheetId="2">#REF!</definedName>
    <definedName name="PryName6_MultiChart" localSheetId="4">#REF!</definedName>
    <definedName name="PryName6_MultiChart" localSheetId="6">#REF!</definedName>
    <definedName name="PryName6_MultiChart" localSheetId="0">#REF!</definedName>
    <definedName name="PryName6_MultiChart" localSheetId="1">#REF!</definedName>
    <definedName name="PryName6_MultiChart">#REF!</definedName>
    <definedName name="PryName7_MultiChart" localSheetId="2">#REF!</definedName>
    <definedName name="PryName7_MultiChart" localSheetId="4">#REF!</definedName>
    <definedName name="PryName7_MultiChart" localSheetId="6">#REF!</definedName>
    <definedName name="PryName7_MultiChart" localSheetId="0">#REF!</definedName>
    <definedName name="PryName7_MultiChart" localSheetId="1">#REF!</definedName>
    <definedName name="PryName7_MultiChart">#REF!</definedName>
    <definedName name="PryName8_MultiChart" localSheetId="2">#REF!</definedName>
    <definedName name="PryName8_MultiChart" localSheetId="4">#REF!</definedName>
    <definedName name="PryName8_MultiChart" localSheetId="6">#REF!</definedName>
    <definedName name="PryName8_MultiChart" localSheetId="0">#REF!</definedName>
    <definedName name="PryName8_MultiChart" localSheetId="1">#REF!</definedName>
    <definedName name="PryName8_MultiChart">#REF!</definedName>
    <definedName name="PryName9_MultiChart" localSheetId="2">#REF!</definedName>
    <definedName name="PryName9_MultiChart" localSheetId="4">#REF!</definedName>
    <definedName name="PryName9_MultiChart" localSheetId="6">#REF!</definedName>
    <definedName name="PryName9_MultiChart" localSheetId="0">#REF!</definedName>
    <definedName name="PryName9_MultiChart" localSheetId="1">#REF!</definedName>
    <definedName name="PryName9_MultiChart">#REF!</definedName>
    <definedName name="ryName1_MultiChart" localSheetId="2">#REF!</definedName>
    <definedName name="ryName1_MultiChart" localSheetId="4">#REF!</definedName>
    <definedName name="ryName1_MultiChart" localSheetId="6">#REF!</definedName>
    <definedName name="ryName1_MultiChart" localSheetId="0">#REF!</definedName>
    <definedName name="ryName1_MultiChart" localSheetId="1">#REF!</definedName>
    <definedName name="ryName1_MultiChart">#REF!</definedName>
    <definedName name="ryName2_MultiChart" localSheetId="2">#REF!</definedName>
    <definedName name="ryName2_MultiChart" localSheetId="4">#REF!</definedName>
    <definedName name="ryName2_MultiChart" localSheetId="6">#REF!</definedName>
    <definedName name="ryName2_MultiChart" localSheetId="0">#REF!</definedName>
    <definedName name="ryName2_MultiChart" localSheetId="1">#REF!</definedName>
    <definedName name="ryName2_MultiChart">#REF!</definedName>
    <definedName name="Season">'[7]Cover Sheet'!$C$81:$C$82</definedName>
    <definedName name="Security_Type">[5]Matching!$D$3:$D$5</definedName>
    <definedName name="SelectedChart" localSheetId="2">CHOOSE(#REF!,Chart1,Chart2,Chart3)</definedName>
    <definedName name="SelectedChart" localSheetId="4">CHOOSE(#REF!,Chart1,Chart2,Chart3)</definedName>
    <definedName name="SelectedChart" localSheetId="6">CHOOSE(#REF!,Chart1,Chart2,Chart3)</definedName>
    <definedName name="SelectedChart" localSheetId="0">CHOOSE(#REF!,Chart1,Chart2,Chart3)</definedName>
    <definedName name="SelectedChart" localSheetId="1">CHOOSE(#REF!,Chart1,Chart2,Chart3)</definedName>
    <definedName name="SelectedChart">CHOOSE(#REF!,Chart1,Chart2,Chart3)</definedName>
    <definedName name="SUB_LIST_BSP" localSheetId="2">#REF!</definedName>
    <definedName name="SUB_LIST_BSP" localSheetId="4">#REF!</definedName>
    <definedName name="SUB_LIST_BSP" localSheetId="6">#REF!</definedName>
    <definedName name="SUB_LIST_BSP" localSheetId="0">#REF!</definedName>
    <definedName name="SUB_LIST_BSP" localSheetId="1">#REF!</definedName>
    <definedName name="SUB_LIST_BSP">#REF!</definedName>
    <definedName name="SUB_LIST_PRIMARY" localSheetId="2">[1]Multi_Pry_Chart_Data!#REF!</definedName>
    <definedName name="SUB_LIST_PRIMARY" localSheetId="4">[1]Multi_Pry_Chart_Data!#REF!</definedName>
    <definedName name="SUB_LIST_PRIMARY" localSheetId="6">[1]Multi_Pry_Chart_Data!#REF!</definedName>
    <definedName name="SUB_LIST_PRIMARY" localSheetId="0">[1]Multi_Pry_Chart_Data!#REF!</definedName>
    <definedName name="SUB_LIST_PRIMARY" localSheetId="1">[1]Multi_Pry_Chart_Data!#REF!</definedName>
    <definedName name="SUB_LIST_PRIMARY">[1]Multi_Pry_Chart_Data!#REF!</definedName>
    <definedName name="Voltages">'[7]Cover Sheet'!$C$75:$C$78</definedName>
    <definedName name="Year" localSheetId="2">#REF!</definedName>
    <definedName name="Year" localSheetId="4">#REF!</definedName>
    <definedName name="Year" localSheetId="0">#REF!</definedName>
    <definedName name="Year" localSheetId="1">#REF!</definedName>
    <definedName name="Year">#REF!</definedName>
    <definedName name="Years" localSheetId="2">#REF!</definedName>
    <definedName name="Years" localSheetId="4">#REF!</definedName>
    <definedName name="Years" localSheetId="0">#REF!</definedName>
    <definedName name="Years" localSheetId="1">#REF!</definedName>
    <definedName name="Years">#REF!</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3" i="24" l="1"/>
  <c r="D6" i="24" l="1"/>
  <c r="S18" i="24"/>
  <c r="S17" i="24"/>
  <c r="S16" i="24"/>
  <c r="S15" i="24"/>
  <c r="S14" i="24"/>
  <c r="S13" i="24"/>
  <c r="S12" i="24"/>
  <c r="R18" i="24"/>
  <c r="R17" i="24"/>
  <c r="R16" i="24"/>
  <c r="R15" i="24"/>
  <c r="R14" i="24"/>
  <c r="R13" i="24"/>
  <c r="R12" i="24"/>
  <c r="S11" i="24"/>
  <c r="R11" i="24"/>
  <c r="Q18" i="24"/>
  <c r="Q17" i="24"/>
  <c r="Q16" i="24"/>
  <c r="Q15" i="24"/>
  <c r="Q14" i="24"/>
  <c r="Q13" i="24"/>
  <c r="Q12" i="24"/>
  <c r="Q11" i="24"/>
  <c r="P18" i="24"/>
  <c r="P17" i="24"/>
  <c r="P16" i="24"/>
  <c r="P15" i="24"/>
  <c r="P14" i="24"/>
  <c r="P13" i="24"/>
  <c r="P12" i="24"/>
  <c r="P11" i="24"/>
  <c r="O18" i="24"/>
  <c r="O17" i="24"/>
  <c r="O16" i="24"/>
  <c r="O15" i="24"/>
  <c r="O14" i="24"/>
  <c r="O13" i="24"/>
  <c r="O12" i="24"/>
  <c r="O11" i="24"/>
  <c r="N18" i="24"/>
  <c r="N17" i="24"/>
  <c r="N16" i="24"/>
  <c r="N15" i="24"/>
  <c r="N14" i="24"/>
  <c r="N13" i="24"/>
  <c r="N12" i="24"/>
  <c r="N11" i="24"/>
  <c r="M18" i="24"/>
  <c r="M17" i="24"/>
  <c r="M16" i="24"/>
  <c r="M15" i="24"/>
  <c r="M14" i="24"/>
  <c r="M13" i="24"/>
  <c r="M12" i="24"/>
  <c r="M11" i="24"/>
  <c r="L18" i="24"/>
  <c r="L17" i="24"/>
  <c r="L16" i="24"/>
  <c r="L15" i="24"/>
  <c r="L14" i="24"/>
  <c r="L13" i="24"/>
  <c r="L12" i="24"/>
  <c r="L11" i="24"/>
  <c r="K18" i="24"/>
  <c r="K17" i="24"/>
  <c r="K16" i="24"/>
  <c r="K15" i="24"/>
  <c r="K14" i="24"/>
  <c r="K13" i="24"/>
  <c r="K12" i="24"/>
  <c r="K11" i="24"/>
  <c r="J18" i="24"/>
  <c r="J17" i="24"/>
  <c r="J16" i="24"/>
  <c r="J15" i="24"/>
  <c r="J14" i="24"/>
  <c r="J13" i="24"/>
  <c r="J12" i="24"/>
  <c r="J11" i="24"/>
  <c r="I18" i="24"/>
  <c r="I17" i="24"/>
  <c r="I16" i="24"/>
  <c r="I15" i="24"/>
  <c r="I14" i="24"/>
  <c r="I13" i="24"/>
  <c r="I12" i="24"/>
  <c r="I11" i="24"/>
  <c r="H18" i="24"/>
  <c r="H17" i="24"/>
  <c r="H16" i="24"/>
  <c r="H15" i="24"/>
  <c r="H14" i="24"/>
  <c r="H13" i="24"/>
  <c r="H12" i="24"/>
  <c r="H11" i="24"/>
  <c r="G18" i="24"/>
  <c r="G17" i="24"/>
  <c r="G16" i="24"/>
  <c r="G15" i="24"/>
  <c r="G14" i="24"/>
  <c r="G13" i="24"/>
  <c r="G12" i="24"/>
  <c r="G11" i="24"/>
  <c r="F18" i="24"/>
  <c r="F17" i="24"/>
  <c r="F16" i="24"/>
  <c r="F15" i="24"/>
  <c r="F14" i="24"/>
  <c r="F13" i="24"/>
  <c r="F12" i="24"/>
  <c r="F11" i="24"/>
  <c r="S10" i="24"/>
  <c r="R10" i="24"/>
  <c r="Q10" i="24"/>
  <c r="P10" i="24"/>
  <c r="O10" i="24"/>
  <c r="N10" i="24"/>
  <c r="M10" i="24"/>
  <c r="L10" i="24"/>
  <c r="K10" i="24"/>
  <c r="J10" i="24"/>
  <c r="I10" i="24"/>
  <c r="H10" i="24"/>
  <c r="G10" i="24"/>
  <c r="F10" i="24"/>
  <c r="S9" i="24"/>
  <c r="R9" i="24"/>
  <c r="Q9" i="24"/>
  <c r="P9" i="24"/>
  <c r="O9" i="24"/>
  <c r="N9" i="24"/>
  <c r="M9" i="24"/>
  <c r="L9" i="24"/>
  <c r="K9" i="24"/>
  <c r="J9" i="24"/>
  <c r="I9" i="24"/>
  <c r="H9" i="24"/>
  <c r="G9" i="24"/>
  <c r="F9" i="24"/>
  <c r="D5" i="24"/>
  <c r="E8" i="24"/>
  <c r="D8" i="24"/>
  <c r="G10" i="21" l="1"/>
  <c r="G11" i="21"/>
  <c r="G12" i="21"/>
  <c r="G13" i="21"/>
  <c r="F26" i="24"/>
  <c r="G26" i="24"/>
  <c r="H26" i="24"/>
  <c r="I26" i="24"/>
  <c r="J26" i="24"/>
  <c r="K26" i="24"/>
  <c r="L26" i="24"/>
  <c r="M26" i="24"/>
  <c r="N26" i="24"/>
  <c r="O26" i="24"/>
  <c r="P26" i="24"/>
  <c r="Q26" i="24"/>
  <c r="R26" i="24"/>
  <c r="S26" i="24"/>
  <c r="F27" i="24"/>
  <c r="G27" i="24"/>
  <c r="H27" i="24"/>
  <c r="I27" i="24"/>
  <c r="J27" i="24"/>
  <c r="K27" i="24"/>
  <c r="L27" i="24"/>
  <c r="M27" i="24"/>
  <c r="N27" i="24"/>
  <c r="O27" i="24"/>
  <c r="P27" i="24"/>
  <c r="Q27" i="24"/>
  <c r="R27" i="24"/>
  <c r="S27" i="24"/>
  <c r="F28" i="24"/>
  <c r="G28" i="24"/>
  <c r="H28" i="24"/>
  <c r="I28" i="24"/>
  <c r="J28" i="24"/>
  <c r="K28" i="24"/>
  <c r="L28" i="24"/>
  <c r="M28" i="24"/>
  <c r="N28" i="24"/>
  <c r="O28" i="24"/>
  <c r="P28" i="24"/>
  <c r="Q28" i="24"/>
  <c r="R28" i="24"/>
  <c r="S28" i="24"/>
  <c r="F29" i="24"/>
  <c r="G29" i="24"/>
  <c r="H29" i="24"/>
  <c r="I29" i="24"/>
  <c r="J29" i="24"/>
  <c r="K29" i="24"/>
  <c r="L29" i="24"/>
  <c r="M29" i="24"/>
  <c r="N29" i="24"/>
  <c r="O29" i="24"/>
  <c r="P29" i="24"/>
  <c r="Q29" i="24"/>
  <c r="R29" i="24"/>
  <c r="S29" i="24"/>
  <c r="F30" i="24"/>
  <c r="G30" i="24"/>
  <c r="H30" i="24"/>
  <c r="I30" i="24"/>
  <c r="J30" i="24"/>
  <c r="K30" i="24"/>
  <c r="L30" i="24"/>
  <c r="M30" i="24"/>
  <c r="N30" i="24"/>
  <c r="O30" i="24"/>
  <c r="P30" i="24"/>
  <c r="Q30" i="24"/>
  <c r="R30" i="24"/>
  <c r="S30" i="24"/>
  <c r="F31" i="24"/>
  <c r="G31" i="24"/>
  <c r="H31" i="24"/>
  <c r="I31" i="24"/>
  <c r="J31" i="24"/>
  <c r="K31" i="24"/>
  <c r="L31" i="24"/>
  <c r="M31" i="24"/>
  <c r="N31" i="24"/>
  <c r="O31" i="24"/>
  <c r="P31" i="24"/>
  <c r="Q31" i="24"/>
  <c r="R31" i="24"/>
  <c r="S31" i="24"/>
  <c r="F32" i="24"/>
  <c r="G32" i="24"/>
  <c r="H32" i="24"/>
  <c r="I32" i="24"/>
  <c r="J32" i="24"/>
  <c r="K32" i="24"/>
  <c r="L32" i="24"/>
  <c r="M32" i="24"/>
  <c r="N32" i="24"/>
  <c r="O32" i="24"/>
  <c r="P32" i="24"/>
  <c r="Q32" i="24"/>
  <c r="R32" i="24"/>
  <c r="S32" i="24"/>
  <c r="F33" i="24"/>
  <c r="G33" i="24"/>
  <c r="H33" i="24"/>
  <c r="I33" i="24"/>
  <c r="J33" i="24"/>
  <c r="K33" i="24"/>
  <c r="L33" i="24"/>
  <c r="M33" i="24"/>
  <c r="N33" i="24"/>
  <c r="O33" i="24"/>
  <c r="P33" i="24"/>
  <c r="Q33" i="24"/>
  <c r="R33" i="24"/>
  <c r="S33" i="24"/>
  <c r="F34" i="24"/>
  <c r="G34" i="24"/>
  <c r="H34" i="24"/>
  <c r="I34" i="24"/>
  <c r="J34" i="24"/>
  <c r="K34" i="24"/>
  <c r="L34" i="24"/>
  <c r="M34" i="24"/>
  <c r="N34" i="24"/>
  <c r="O34" i="24"/>
  <c r="P34" i="24"/>
  <c r="Q34" i="24"/>
  <c r="R34" i="24"/>
  <c r="S34" i="24"/>
  <c r="F35" i="24"/>
  <c r="G35" i="24"/>
  <c r="H35" i="24"/>
  <c r="I35" i="24"/>
  <c r="J35" i="24"/>
  <c r="K35" i="24"/>
  <c r="L35" i="24"/>
  <c r="M35" i="24"/>
  <c r="N35" i="24"/>
  <c r="O35" i="24"/>
  <c r="P35" i="24"/>
  <c r="Q35" i="24"/>
  <c r="R35" i="24"/>
  <c r="S35" i="24"/>
  <c r="E5" i="24"/>
  <c r="D6" i="21" l="1"/>
  <c r="E6" i="21"/>
  <c r="E9" i="21"/>
  <c r="D9" i="21"/>
  <c r="E7" i="21"/>
  <c r="D7" i="21"/>
  <c r="D26" i="21" l="1"/>
  <c r="E25" i="24" l="1"/>
  <c r="D25" i="24"/>
  <c r="E28" i="21" l="1"/>
  <c r="D28" i="21"/>
  <c r="G31" i="21" l="1"/>
  <c r="H31" i="21"/>
  <c r="I31" i="21"/>
  <c r="J31" i="21"/>
  <c r="K31" i="21"/>
  <c r="L31" i="21"/>
  <c r="M31" i="21"/>
  <c r="N31" i="21"/>
  <c r="O31" i="21"/>
  <c r="P31" i="21"/>
  <c r="Q31" i="21"/>
  <c r="R31" i="21"/>
  <c r="S31" i="21"/>
  <c r="G32" i="21"/>
  <c r="H32" i="21"/>
  <c r="I32" i="21"/>
  <c r="J32" i="21"/>
  <c r="K32" i="21"/>
  <c r="L32" i="21"/>
  <c r="M32" i="21"/>
  <c r="N32" i="21"/>
  <c r="O32" i="21"/>
  <c r="P32" i="21"/>
  <c r="Q32" i="21"/>
  <c r="R32" i="21"/>
  <c r="S32" i="21"/>
  <c r="G33" i="21"/>
  <c r="H33" i="21"/>
  <c r="I33" i="21"/>
  <c r="J33" i="21"/>
  <c r="K33" i="21"/>
  <c r="L33" i="21"/>
  <c r="M33" i="21"/>
  <c r="N33" i="21"/>
  <c r="O33" i="21"/>
  <c r="P33" i="21"/>
  <c r="Q33" i="21"/>
  <c r="R33" i="21"/>
  <c r="S33" i="21"/>
  <c r="F32" i="21"/>
  <c r="F31" i="21"/>
  <c r="F33" i="21"/>
  <c r="H30" i="21"/>
  <c r="I30" i="21"/>
  <c r="J30" i="21"/>
  <c r="K30" i="21"/>
  <c r="L30" i="21"/>
  <c r="M30" i="21"/>
  <c r="N30" i="21"/>
  <c r="O30" i="21"/>
  <c r="P30" i="21"/>
  <c r="Q30" i="21"/>
  <c r="R30" i="21"/>
  <c r="S30" i="21"/>
  <c r="G30" i="21"/>
  <c r="F30" i="21"/>
  <c r="S29" i="21"/>
  <c r="G29" i="21"/>
  <c r="H29" i="21"/>
  <c r="I29" i="21"/>
  <c r="J29" i="21"/>
  <c r="K29" i="21"/>
  <c r="L29" i="21"/>
  <c r="M29" i="21"/>
  <c r="N29" i="21"/>
  <c r="O29" i="21"/>
  <c r="P29" i="21"/>
  <c r="Q29" i="21"/>
  <c r="R29" i="21"/>
  <c r="F29" i="21"/>
  <c r="H13" i="21"/>
  <c r="I13" i="21"/>
  <c r="J13" i="21"/>
  <c r="K13" i="21"/>
  <c r="L13" i="21"/>
  <c r="M13" i="21"/>
  <c r="N13" i="21"/>
  <c r="O13" i="21"/>
  <c r="P13" i="21"/>
  <c r="Q13" i="21"/>
  <c r="R13" i="21"/>
  <c r="S13" i="21"/>
  <c r="G14" i="21"/>
  <c r="H14" i="21"/>
  <c r="I14" i="21"/>
  <c r="J14" i="21"/>
  <c r="K14" i="21"/>
  <c r="L14" i="21"/>
  <c r="M14" i="21"/>
  <c r="N14" i="21"/>
  <c r="O14" i="21"/>
  <c r="P14" i="21"/>
  <c r="Q14" i="21"/>
  <c r="R14" i="21"/>
  <c r="S14" i="21"/>
  <c r="F14" i="21"/>
  <c r="F13" i="21"/>
  <c r="H12" i="21"/>
  <c r="I12" i="21"/>
  <c r="J12" i="21"/>
  <c r="K12" i="21"/>
  <c r="L12" i="21"/>
  <c r="M12" i="21"/>
  <c r="N12" i="21"/>
  <c r="O12" i="21"/>
  <c r="P12" i="21"/>
  <c r="Q12" i="21"/>
  <c r="R12" i="21"/>
  <c r="S12" i="21"/>
  <c r="F12" i="21"/>
  <c r="H11" i="21"/>
  <c r="I11" i="21"/>
  <c r="J11" i="21"/>
  <c r="K11" i="21"/>
  <c r="L11" i="21"/>
  <c r="M11" i="21"/>
  <c r="N11" i="21"/>
  <c r="O11" i="21"/>
  <c r="P11" i="21"/>
  <c r="Q11" i="21"/>
  <c r="R11" i="21"/>
  <c r="S11" i="21"/>
  <c r="F11" i="21"/>
  <c r="H10" i="21"/>
  <c r="I10" i="21"/>
  <c r="J10" i="21"/>
  <c r="K10" i="21"/>
  <c r="L10" i="21"/>
  <c r="M10" i="21"/>
  <c r="N10" i="21"/>
  <c r="O10" i="21"/>
  <c r="P10" i="21"/>
  <c r="Q10" i="21"/>
  <c r="R10" i="21"/>
  <c r="S10" i="21"/>
  <c r="F10" i="21"/>
</calcChain>
</file>

<file path=xl/sharedStrings.xml><?xml version="1.0" encoding="utf-8"?>
<sst xmlns="http://schemas.openxmlformats.org/spreadsheetml/2006/main" count="6196" uniqueCount="975">
  <si>
    <t>Easting</t>
  </si>
  <si>
    <t>Northing</t>
  </si>
  <si>
    <t>Firm</t>
  </si>
  <si>
    <t>Siddick</t>
  </si>
  <si>
    <t>BSP</t>
  </si>
  <si>
    <t>Non Firm</t>
  </si>
  <si>
    <t>Central Outlook</t>
  </si>
  <si>
    <t xml:space="preserve">Consumer Transformation </t>
  </si>
  <si>
    <t>Leading the Way</t>
  </si>
  <si>
    <t>Primary</t>
  </si>
  <si>
    <t>Albion St</t>
  </si>
  <si>
    <t>Alderley &amp; Chelford</t>
  </si>
  <si>
    <t>Alston</t>
  </si>
  <si>
    <t>Ambleside</t>
  </si>
  <si>
    <t>Ancoats North T11 &amp; T12</t>
  </si>
  <si>
    <t>Ancoats North T14</t>
  </si>
  <si>
    <t>Annie Pit</t>
  </si>
  <si>
    <t>Ansdell</t>
  </si>
  <si>
    <t>Ardwick</t>
  </si>
  <si>
    <t>Arnside</t>
  </si>
  <si>
    <t>Ashton (Golborne)</t>
  </si>
  <si>
    <t>Ashton (Ribble)</t>
  </si>
  <si>
    <t>Ashton On Mersey</t>
  </si>
  <si>
    <t>Ashton Under Lyne T11 &amp; T12</t>
  </si>
  <si>
    <t>Ashton Under Lyne T13</t>
  </si>
  <si>
    <t>Ashwood Dale</t>
  </si>
  <si>
    <t>Askam &amp; Dalton</t>
  </si>
  <si>
    <t>Askerton Castle</t>
  </si>
  <si>
    <t>Aspatria</t>
  </si>
  <si>
    <t>Atherton Town Centre</t>
  </si>
  <si>
    <t>Athletic St</t>
  </si>
  <si>
    <t>Avenham</t>
  </si>
  <si>
    <t>Baguley</t>
  </si>
  <si>
    <t>Bamber Bridge</t>
  </si>
  <si>
    <t>Barbara St</t>
  </si>
  <si>
    <t>Barrow</t>
  </si>
  <si>
    <t>Barton Dock Rd</t>
  </si>
  <si>
    <t>Bedford</t>
  </si>
  <si>
    <t>Belgrave</t>
  </si>
  <si>
    <t>Benchill</t>
  </si>
  <si>
    <t>Bentham</t>
  </si>
  <si>
    <t>Bispham</t>
  </si>
  <si>
    <t>Blackbull</t>
  </si>
  <si>
    <t>Blackburn</t>
  </si>
  <si>
    <t>Blackburn Rd Clayton</t>
  </si>
  <si>
    <t>Blackfriars</t>
  </si>
  <si>
    <t>Blackley</t>
  </si>
  <si>
    <t>Blackpool</t>
  </si>
  <si>
    <t>Bollington</t>
  </si>
  <si>
    <t>Bolton By Bowland</t>
  </si>
  <si>
    <t>Bolton Le Sands</t>
  </si>
  <si>
    <t>Botany Bay</t>
  </si>
  <si>
    <t>Bow Lane</t>
  </si>
  <si>
    <t>Bowaters</t>
  </si>
  <si>
    <t>Bowdon</t>
  </si>
  <si>
    <t>Bradford</t>
  </si>
  <si>
    <t>Bradshawgate</t>
  </si>
  <si>
    <t>Bramhall</t>
  </si>
  <si>
    <t>Bridgewater</t>
  </si>
  <si>
    <t>Brinksway</t>
  </si>
  <si>
    <t>Broadheath</t>
  </si>
  <si>
    <t>Broadway</t>
  </si>
  <si>
    <t>Buckshaw</t>
  </si>
  <si>
    <t>Burnley</t>
  </si>
  <si>
    <t>Burnley Centre</t>
  </si>
  <si>
    <t>Burnley North</t>
  </si>
  <si>
    <t>Burrow Beck</t>
  </si>
  <si>
    <t>Burscough Bridge</t>
  </si>
  <si>
    <t>Bury Town Centre</t>
  </si>
  <si>
    <t>Campbell St</t>
  </si>
  <si>
    <t>Cannon St</t>
  </si>
  <si>
    <t>Capontree</t>
  </si>
  <si>
    <t>Carleton</t>
  </si>
  <si>
    <t>Carlisle North</t>
  </si>
  <si>
    <t>Carr St</t>
  </si>
  <si>
    <t>Castleton</t>
  </si>
  <si>
    <t>Catterall Waterworks</t>
  </si>
  <si>
    <t>Cecil St</t>
  </si>
  <si>
    <t>Central Manchester</t>
  </si>
  <si>
    <t>Chadderton</t>
  </si>
  <si>
    <t>Chamberhall</t>
  </si>
  <si>
    <t>Chapel Wharf</t>
  </si>
  <si>
    <t>Chassen Rd</t>
  </si>
  <si>
    <t>Chatsworth St</t>
  </si>
  <si>
    <t>Cheadle Heath</t>
  </si>
  <si>
    <t>Cheadle Hulme</t>
  </si>
  <si>
    <t>Cheetham Hill</t>
  </si>
  <si>
    <t>Chester Rd T11 &amp; T12</t>
  </si>
  <si>
    <t>Chester Rd T13</t>
  </si>
  <si>
    <t>Chorley South</t>
  </si>
  <si>
    <t>Chorlton</t>
  </si>
  <si>
    <t>Church</t>
  </si>
  <si>
    <t>Circle Sq</t>
  </si>
  <si>
    <t>Clarendon Rd</t>
  </si>
  <si>
    <t>Claughton</t>
  </si>
  <si>
    <t>Cleveleys</t>
  </si>
  <si>
    <t>Clifton Junction</t>
  </si>
  <si>
    <t>Clover Hill</t>
  </si>
  <si>
    <t>Cog Lane</t>
  </si>
  <si>
    <t>Coniston</t>
  </si>
  <si>
    <t>Copse Rd</t>
  </si>
  <si>
    <t>Cox Green</t>
  </si>
  <si>
    <t>Craggs Row &amp; Bushell St</t>
  </si>
  <si>
    <t>Crown Lane</t>
  </si>
  <si>
    <t>Culcheth</t>
  </si>
  <si>
    <t>Cutacre</t>
  </si>
  <si>
    <t>Deansgate</t>
  </si>
  <si>
    <t>Denton East</t>
  </si>
  <si>
    <t>Denton West</t>
  </si>
  <si>
    <t>Dickinson St</t>
  </si>
  <si>
    <t>Didsbury</t>
  </si>
  <si>
    <t>Dodgson Rd</t>
  </si>
  <si>
    <t>Douglas St</t>
  </si>
  <si>
    <t>Droylsden East</t>
  </si>
  <si>
    <t>Dukinfield</t>
  </si>
  <si>
    <t>Dumers Lane</t>
  </si>
  <si>
    <t>Dumplington</t>
  </si>
  <si>
    <t>Eastlands</t>
  </si>
  <si>
    <t>Easton</t>
  </si>
  <si>
    <t>Egremont</t>
  </si>
  <si>
    <t>Embleton</t>
  </si>
  <si>
    <t>Exchange St</t>
  </si>
  <si>
    <t>Failsworth</t>
  </si>
  <si>
    <t>Fallowfield</t>
  </si>
  <si>
    <t>Farnworth</t>
  </si>
  <si>
    <t>Feniscowles</t>
  </si>
  <si>
    <t>Ferodo</t>
  </si>
  <si>
    <t>Flat Lane</t>
  </si>
  <si>
    <t>Frederick Rd</t>
  </si>
  <si>
    <t>Fusehill</t>
  </si>
  <si>
    <t>Gale</t>
  </si>
  <si>
    <t>Garstang</t>
  </si>
  <si>
    <t>Gatley</t>
  </si>
  <si>
    <t>Gidlow</t>
  </si>
  <si>
    <t>Gillsrow</t>
  </si>
  <si>
    <t>Glaxo</t>
  </si>
  <si>
    <t>Glossop</t>
  </si>
  <si>
    <t>Golborne</t>
  </si>
  <si>
    <t>Gowhole</t>
  </si>
  <si>
    <t>Grane Rd &amp; Prinny Hill</t>
  </si>
  <si>
    <t>Grange</t>
  </si>
  <si>
    <t>Great Harwood</t>
  </si>
  <si>
    <t>Green Lane (Altrincham)</t>
  </si>
  <si>
    <t>Green Lane (Hazel Grove)</t>
  </si>
  <si>
    <t>Green St T11</t>
  </si>
  <si>
    <t>Green St T12 &amp; T13</t>
  </si>
  <si>
    <t>Greenfield</t>
  </si>
  <si>
    <t>Greenhill</t>
  </si>
  <si>
    <t>Griffin</t>
  </si>
  <si>
    <t>Hadfield</t>
  </si>
  <si>
    <t>Hall Cross</t>
  </si>
  <si>
    <t>Handforth</t>
  </si>
  <si>
    <t>Hanging Bridge</t>
  </si>
  <si>
    <t>Hareholme</t>
  </si>
  <si>
    <t>Harpurhey</t>
  </si>
  <si>
    <t>Harwood</t>
  </si>
  <si>
    <t>Hattersley</t>
  </si>
  <si>
    <t>Haverthwaite</t>
  </si>
  <si>
    <t>Hawk Green</t>
  </si>
  <si>
    <t>Haydock</t>
  </si>
  <si>
    <t>HDA No1 &amp; HDA No2</t>
  </si>
  <si>
    <t>Heady Hill</t>
  </si>
  <si>
    <t>Heap Bridge</t>
  </si>
  <si>
    <t>Heasandford</t>
  </si>
  <si>
    <t>Heaton Moor</t>
  </si>
  <si>
    <t>Heaton Norris</t>
  </si>
  <si>
    <t>Helwith Bridge</t>
  </si>
  <si>
    <t>Hensingham</t>
  </si>
  <si>
    <t>Heyrod</t>
  </si>
  <si>
    <t>Heyside</t>
  </si>
  <si>
    <t>Heywood</t>
  </si>
  <si>
    <t>Higher Mill</t>
  </si>
  <si>
    <t>Higher Walton</t>
  </si>
  <si>
    <t>Hill Top T11 &amp; T12</t>
  </si>
  <si>
    <t>Hill Top T13</t>
  </si>
  <si>
    <t>Hindley Green</t>
  </si>
  <si>
    <t>Hollinwood</t>
  </si>
  <si>
    <t>Holme Rd</t>
  </si>
  <si>
    <t>Holt St</t>
  </si>
  <si>
    <t>Hurst</t>
  </si>
  <si>
    <t>Hutton End &amp; Skelton C</t>
  </si>
  <si>
    <t>Hyde</t>
  </si>
  <si>
    <t>Hyndburn Rd</t>
  </si>
  <si>
    <t>India St</t>
  </si>
  <si>
    <t>Ingleton</t>
  </si>
  <si>
    <t>Irlam</t>
  </si>
  <si>
    <t>James St</t>
  </si>
  <si>
    <t>Kay St</t>
  </si>
  <si>
    <t>Kendal</t>
  </si>
  <si>
    <t>Keswick</t>
  </si>
  <si>
    <t>Kingsway</t>
  </si>
  <si>
    <t>Kinkry Hill</t>
  </si>
  <si>
    <t>Kirkby Lonsdale</t>
  </si>
  <si>
    <t>Kirkby Moor</t>
  </si>
  <si>
    <t>Kirkby Stephen</t>
  </si>
  <si>
    <t>Kirkby Thore</t>
  </si>
  <si>
    <t>Kirkhall Lane</t>
  </si>
  <si>
    <t>Kitt Green</t>
  </si>
  <si>
    <t>Knott Mill</t>
  </si>
  <si>
    <t>Lamberhead</t>
  </si>
  <si>
    <t>Lancaster</t>
  </si>
  <si>
    <t>Langley</t>
  </si>
  <si>
    <t>Langroyd Rd</t>
  </si>
  <si>
    <t>Leigh</t>
  </si>
  <si>
    <t>Levenshulme</t>
  </si>
  <si>
    <t>Leyland National</t>
  </si>
  <si>
    <t>Little Hulton</t>
  </si>
  <si>
    <t>Little Salkeld</t>
  </si>
  <si>
    <t>Littleborough</t>
  </si>
  <si>
    <t>Longford Bridge</t>
  </si>
  <si>
    <t>Longridge</t>
  </si>
  <si>
    <t>Longsight</t>
  </si>
  <si>
    <t>Lostock</t>
  </si>
  <si>
    <t>Lower Darwen</t>
  </si>
  <si>
    <t>Lyons Rd</t>
  </si>
  <si>
    <t>Marple</t>
  </si>
  <si>
    <t>Marton</t>
  </si>
  <si>
    <t>Maryport</t>
  </si>
  <si>
    <t>Medipark</t>
  </si>
  <si>
    <t>Melling</t>
  </si>
  <si>
    <t>Mereside</t>
  </si>
  <si>
    <t>Middleton Junction</t>
  </si>
  <si>
    <t>Midway</t>
  </si>
  <si>
    <t>Milnrow</t>
  </si>
  <si>
    <t>Mintsfeet</t>
  </si>
  <si>
    <t>Monsall</t>
  </si>
  <si>
    <t>Monton</t>
  </si>
  <si>
    <t>Moorside</t>
  </si>
  <si>
    <t>Morton Park &amp; Pirelli</t>
  </si>
  <si>
    <t>Mosley Rd</t>
  </si>
  <si>
    <t>Moss Lane</t>
  </si>
  <si>
    <t>Moss Nook Primary</t>
  </si>
  <si>
    <t>Moss Side (Leyland) &amp; Seven Stars</t>
  </si>
  <si>
    <t>Moss Side (Longsight)</t>
  </si>
  <si>
    <t>Mossley</t>
  </si>
  <si>
    <t>Mount St</t>
  </si>
  <si>
    <t>Musgrave Rd</t>
  </si>
  <si>
    <t>Nelson</t>
  </si>
  <si>
    <t>New Moston</t>
  </si>
  <si>
    <t>Newbiggin on Lune</t>
  </si>
  <si>
    <t>Newby</t>
  </si>
  <si>
    <t>Newton</t>
  </si>
  <si>
    <t>Newton Heath</t>
  </si>
  <si>
    <t>Newton Le Willows</t>
  </si>
  <si>
    <t>Newtongate T11 &amp; T12</t>
  </si>
  <si>
    <t>Newtongate T13</t>
  </si>
  <si>
    <t>Norbreck</t>
  </si>
  <si>
    <t>Norbury</t>
  </si>
  <si>
    <t>Northenden</t>
  </si>
  <si>
    <t>NWGB Partington</t>
  </si>
  <si>
    <t>Offerton</t>
  </si>
  <si>
    <t>Openshaw</t>
  </si>
  <si>
    <t>Ormskirk</t>
  </si>
  <si>
    <t>Padiham</t>
  </si>
  <si>
    <t>Peel St &amp; Ribblesdale T13</t>
  </si>
  <si>
    <t>Pendleton</t>
  </si>
  <si>
    <t>Petteril Bank</t>
  </si>
  <si>
    <t>Phillips Lane</t>
  </si>
  <si>
    <t>Piccadilly</t>
  </si>
  <si>
    <t>Pimbo</t>
  </si>
  <si>
    <t>Portwood</t>
  </si>
  <si>
    <t>Poulton</t>
  </si>
  <si>
    <t>Poynton</t>
  </si>
  <si>
    <t>Preesall</t>
  </si>
  <si>
    <t>Preston East</t>
  </si>
  <si>
    <t>Preston Old Rd</t>
  </si>
  <si>
    <t>Prestwich</t>
  </si>
  <si>
    <t>Pringle St</t>
  </si>
  <si>
    <t>Queens Park</t>
  </si>
  <si>
    <t>Radcliffe</t>
  </si>
  <si>
    <t>Randal St</t>
  </si>
  <si>
    <t>Rawtenstall Rd</t>
  </si>
  <si>
    <t>Reddish Vale</t>
  </si>
  <si>
    <t>Ribblesdale T14</t>
  </si>
  <si>
    <t>Ribbleton</t>
  </si>
  <si>
    <t>Ringley</t>
  </si>
  <si>
    <t>Risley</t>
  </si>
  <si>
    <t>Robert Hall St</t>
  </si>
  <si>
    <t>Rochdale Central</t>
  </si>
  <si>
    <t>Roman Rd</t>
  </si>
  <si>
    <t>Romiley</t>
  </si>
  <si>
    <t>Rossall</t>
  </si>
  <si>
    <t>Royton</t>
  </si>
  <si>
    <t>S.E. Macclesfield</t>
  </si>
  <si>
    <t>S.W. Macclesfield</t>
  </si>
  <si>
    <t>Sale</t>
  </si>
  <si>
    <t>Sale Moor</t>
  </si>
  <si>
    <t>Salford Quays</t>
  </si>
  <si>
    <t>Sandgate</t>
  </si>
  <si>
    <t>Scarisbrick</t>
  </si>
  <si>
    <t>Sebergham</t>
  </si>
  <si>
    <t>Sedbergh</t>
  </si>
  <si>
    <t>Selsmire</t>
  </si>
  <si>
    <t>Settle</t>
  </si>
  <si>
    <t>Shannon St South</t>
  </si>
  <si>
    <t>Shap</t>
  </si>
  <si>
    <t>Shaw</t>
  </si>
  <si>
    <t>Silloth</t>
  </si>
  <si>
    <t>Skelmersdale</t>
  </si>
  <si>
    <t>Slipway</t>
  </si>
  <si>
    <t>Snipe</t>
  </si>
  <si>
    <t>South Park</t>
  </si>
  <si>
    <t>Spa Rd</t>
  </si>
  <si>
    <t>Spadeadam 11/33kV</t>
  </si>
  <si>
    <t>Spadeadam 132/11kV</t>
  </si>
  <si>
    <t>Spotland</t>
  </si>
  <si>
    <t>Spring Cottage</t>
  </si>
  <si>
    <t>Spring Garden St 11kV</t>
  </si>
  <si>
    <t>Spring Garden St 6.6kV</t>
  </si>
  <si>
    <t>Squires Gate</t>
  </si>
  <si>
    <t>St Annes</t>
  </si>
  <si>
    <t>St Marys</t>
  </si>
  <si>
    <t>St Marys St</t>
  </si>
  <si>
    <t>St Thomas Rd</t>
  </si>
  <si>
    <t>Stainburn</t>
  </si>
  <si>
    <t>Standish</t>
  </si>
  <si>
    <t>Strangeways</t>
  </si>
  <si>
    <t>Strawberry Bank</t>
  </si>
  <si>
    <t>Stuart St</t>
  </si>
  <si>
    <t>Stubbins</t>
  </si>
  <si>
    <t>Swinton</t>
  </si>
  <si>
    <t>Tame Valley</t>
  </si>
  <si>
    <t>Tardy Gate</t>
  </si>
  <si>
    <t>Tarleton</t>
  </si>
  <si>
    <t>The Height</t>
  </si>
  <si>
    <t>Thornton</t>
  </si>
  <si>
    <t>Townley St</t>
  </si>
  <si>
    <t>Trafford</t>
  </si>
  <si>
    <t>Trafford Park North</t>
  </si>
  <si>
    <t>Trimpell</t>
  </si>
  <si>
    <t>Trinity</t>
  </si>
  <si>
    <t>Tulketh</t>
  </si>
  <si>
    <t>Ulverston</t>
  </si>
  <si>
    <t>Union Rd</t>
  </si>
  <si>
    <t>Upholland</t>
  </si>
  <si>
    <t>Urmston</t>
  </si>
  <si>
    <t>Victoria Park</t>
  </si>
  <si>
    <t>Warbreck</t>
  </si>
  <si>
    <t>Wardleworth</t>
  </si>
  <si>
    <t>Warton</t>
  </si>
  <si>
    <t>Waterhead</t>
  </si>
  <si>
    <t>Waterswallows</t>
  </si>
  <si>
    <t>Weaste</t>
  </si>
  <si>
    <t>Werneth</t>
  </si>
  <si>
    <t>Wesley Place Bacup</t>
  </si>
  <si>
    <t>West Didsbury</t>
  </si>
  <si>
    <t>Westgate</t>
  </si>
  <si>
    <t>Westhoughton</t>
  </si>
  <si>
    <t>Westlinton</t>
  </si>
  <si>
    <t>Whalley</t>
  </si>
  <si>
    <t>Whalley Range</t>
  </si>
  <si>
    <t>Whasset</t>
  </si>
  <si>
    <t>Whinfell</t>
  </si>
  <si>
    <t>Whittle Le Woods</t>
  </si>
  <si>
    <t>Whitworth</t>
  </si>
  <si>
    <t>Wigton</t>
  </si>
  <si>
    <t>Willow Hey</t>
  </si>
  <si>
    <t>Willowbank</t>
  </si>
  <si>
    <t>Willowholme</t>
  </si>
  <si>
    <t>Wilmslow</t>
  </si>
  <si>
    <t>Windermere</t>
  </si>
  <si>
    <t>Winifred Rd</t>
  </si>
  <si>
    <t>Withington</t>
  </si>
  <si>
    <t>Withyfold Drive</t>
  </si>
  <si>
    <t>Woodbine St</t>
  </si>
  <si>
    <t>Woodfield Rd</t>
  </si>
  <si>
    <t>Woodhill Lane</t>
  </si>
  <si>
    <t>Woodhouse Park</t>
  </si>
  <si>
    <t>Woodley</t>
  </si>
  <si>
    <t>Woolfold</t>
  </si>
  <si>
    <t>Wordsworth St</t>
  </si>
  <si>
    <t>Worsley Mesnes</t>
  </si>
  <si>
    <t>Wrightington</t>
  </si>
  <si>
    <t>Yealand</t>
  </si>
  <si>
    <t>Adswood</t>
  </si>
  <si>
    <t>Agecroft</t>
  </si>
  <si>
    <t>Altrincham</t>
  </si>
  <si>
    <t>Atherton</t>
  </si>
  <si>
    <t>Barrow &amp; Sandgate</t>
  </si>
  <si>
    <t>Barton</t>
  </si>
  <si>
    <t>Belfield</t>
  </si>
  <si>
    <t>Bloom St</t>
  </si>
  <si>
    <t>Bolton</t>
  </si>
  <si>
    <t>Bury</t>
  </si>
  <si>
    <t>Buxton</t>
  </si>
  <si>
    <t>Carlisle</t>
  </si>
  <si>
    <t>Carrington BSP</t>
  </si>
  <si>
    <t>Droylsden</t>
  </si>
  <si>
    <t>Hartshead-Heyrod</t>
  </si>
  <si>
    <t>Hazel Grove</t>
  </si>
  <si>
    <t>Huncoat</t>
  </si>
  <si>
    <t>Kendal (Parkside Rd)</t>
  </si>
  <si>
    <t>Leyland</t>
  </si>
  <si>
    <t>Lytham</t>
  </si>
  <si>
    <t>Moss Nook</t>
  </si>
  <si>
    <t>New Mills</t>
  </si>
  <si>
    <t>Orrell</t>
  </si>
  <si>
    <t>Peel</t>
  </si>
  <si>
    <t>Penrith &amp; Shap</t>
  </si>
  <si>
    <t>Red Bank</t>
  </si>
  <si>
    <t>Ribble</t>
  </si>
  <si>
    <t>Rossendale</t>
  </si>
  <si>
    <t>Stainburn &amp; Siddick</t>
  </si>
  <si>
    <t>Stretford</t>
  </si>
  <si>
    <t>Vernon Park</t>
  </si>
  <si>
    <t>Wigan</t>
  </si>
  <si>
    <t>Steady Progression</t>
  </si>
  <si>
    <t>System Transformation</t>
  </si>
  <si>
    <t>2022</t>
  </si>
  <si>
    <t>2023</t>
  </si>
  <si>
    <t>2024</t>
  </si>
  <si>
    <t>2025</t>
  </si>
  <si>
    <t>2026</t>
  </si>
  <si>
    <t>2027</t>
  </si>
  <si>
    <t>2028</t>
  </si>
  <si>
    <t>2029</t>
  </si>
  <si>
    <t>2030</t>
  </si>
  <si>
    <t>Select Primary</t>
  </si>
  <si>
    <t>Select BSP</t>
  </si>
  <si>
    <t>Grid Coordinates</t>
  </si>
  <si>
    <t xml:space="preserve">Easting </t>
  </si>
  <si>
    <t>Primary Demand Headroom (MVA)</t>
  </si>
  <si>
    <t>BSP Demand Headroom (MVA)</t>
  </si>
  <si>
    <t>Steady Progression Firm Headroom MVA</t>
  </si>
  <si>
    <t>Steady Progression Non Firm Headroom MVA</t>
  </si>
  <si>
    <t>System Transformation Firm Headroom MVA</t>
  </si>
  <si>
    <t>System Transformation Non Firm Headroom MVA</t>
  </si>
  <si>
    <t>Consumer Transformation Firm Headroom MVA</t>
  </si>
  <si>
    <t>Consumer Transformation Non Firm Headroom MVA</t>
  </si>
  <si>
    <t>Leading the Way Firm Headroom MVA</t>
  </si>
  <si>
    <t>Leading the Way Non Firm Headroom MVA</t>
  </si>
  <si>
    <t>CONTENTS</t>
  </si>
  <si>
    <t>Section</t>
  </si>
  <si>
    <t>Tab</t>
  </si>
  <si>
    <t>Description</t>
  </si>
  <si>
    <t>All Primary data showing demand headroom by Scenario</t>
  </si>
  <si>
    <t>All BSP data showing demand headroom by Scenario</t>
  </si>
  <si>
    <t>Primary Headroom</t>
  </si>
  <si>
    <t>BSP Headroom</t>
  </si>
  <si>
    <t>Primary Substation Headroom</t>
  </si>
  <si>
    <t>Primary Substation</t>
  </si>
  <si>
    <t>Primary Substation Location</t>
  </si>
  <si>
    <t xml:space="preserve"> Generation Headroom - N-0 -(MW)</t>
  </si>
  <si>
    <t xml:space="preserve"> Battery Headroom (MW)</t>
  </si>
  <si>
    <t>Inverter Based</t>
  </si>
  <si>
    <t>Synchronous   - LV</t>
  </si>
  <si>
    <t>Synchronous   - HV</t>
  </si>
  <si>
    <t>ALBION ST</t>
  </si>
  <si>
    <t>LOWER DARWEN</t>
  </si>
  <si>
    <t>ALDERLEY &amp; CHELFORD</t>
  </si>
  <si>
    <t>MOSS NOOK</t>
  </si>
  <si>
    <t>ALSTON</t>
  </si>
  <si>
    <t>PENRITH &amp; SHAP</t>
  </si>
  <si>
    <t>AMBLESIDE</t>
  </si>
  <si>
    <t>KENDAL (PARKSIDE RD)</t>
  </si>
  <si>
    <t>ANCOATS NORTH T11 &amp; T12</t>
  </si>
  <si>
    <t>RED BANK</t>
  </si>
  <si>
    <t>ANCOATS NORTH T14</t>
  </si>
  <si>
    <t>ANNIE PIT</t>
  </si>
  <si>
    <t>STAINBURN &amp; SIDDICK</t>
  </si>
  <si>
    <t>ANSDELL</t>
  </si>
  <si>
    <t>LYTHAM</t>
  </si>
  <si>
    <t>ARDWICK</t>
  </si>
  <si>
    <t>STUART ST</t>
  </si>
  <si>
    <t>ARNSIDE</t>
  </si>
  <si>
    <t>ASHTON (GOLBORNE)</t>
  </si>
  <si>
    <t>ORRELL</t>
  </si>
  <si>
    <t>ASHTON (RIBBLE)</t>
  </si>
  <si>
    <t>RIBBLE</t>
  </si>
  <si>
    <t>ASHTON ON MERSEY</t>
  </si>
  <si>
    <t>SALE</t>
  </si>
  <si>
    <t>ASHTON UNDER LYNE T11 &amp; T12</t>
  </si>
  <si>
    <t>HARTSHEAD-HEYROD</t>
  </si>
  <si>
    <t>ASHTON UNDER LYNE T13</t>
  </si>
  <si>
    <t>ASHWOOD DALE</t>
  </si>
  <si>
    <t>BUXTON</t>
  </si>
  <si>
    <t>ASKAM &amp; DALTON</t>
  </si>
  <si>
    <t>ULVERSTON</t>
  </si>
  <si>
    <t>ASKERTON CASTLE</t>
  </si>
  <si>
    <t>ASPATRIA</t>
  </si>
  <si>
    <t>ATHERTON TOWN CENTRE</t>
  </si>
  <si>
    <t>ATHERTON</t>
  </si>
  <si>
    <t>ATHLETIC ST</t>
  </si>
  <si>
    <t>BURNLEY</t>
  </si>
  <si>
    <t>AVENHAM</t>
  </si>
  <si>
    <t>PRESTON EAST</t>
  </si>
  <si>
    <t>BAGULEY</t>
  </si>
  <si>
    <t>BAMBER BRIDGE</t>
  </si>
  <si>
    <t>BARBARA ST</t>
  </si>
  <si>
    <t>BOLTON</t>
  </si>
  <si>
    <t>BARROW</t>
  </si>
  <si>
    <t>BARROW &amp; SANDGATE</t>
  </si>
  <si>
    <t>BARTON DOCK RD</t>
  </si>
  <si>
    <t>BARTON</t>
  </si>
  <si>
    <t>BEDFORD</t>
  </si>
  <si>
    <t>BELGRAVE</t>
  </si>
  <si>
    <t>GREENHILL</t>
  </si>
  <si>
    <t>BENCHILL</t>
  </si>
  <si>
    <t>WEST DIDSBURY</t>
  </si>
  <si>
    <t>BENTHAM</t>
  </si>
  <si>
    <t>BISPHAM</t>
  </si>
  <si>
    <t>BLACKBULL</t>
  </si>
  <si>
    <t>BLACKBURN</t>
  </si>
  <si>
    <t>BLACKFRIARS</t>
  </si>
  <si>
    <t>FREDERICK RD</t>
  </si>
  <si>
    <t>BLACKLEY</t>
  </si>
  <si>
    <t>BLACKPOOL</t>
  </si>
  <si>
    <t>BOLLINGTON</t>
  </si>
  <si>
    <t>MACCLESFIELD</t>
  </si>
  <si>
    <t>BOLTON BY BOWLAND</t>
  </si>
  <si>
    <t>PADIHAM</t>
  </si>
  <si>
    <t>BOLTON LE SANDS</t>
  </si>
  <si>
    <t>LANCASTER</t>
  </si>
  <si>
    <t>BOTANY BAY</t>
  </si>
  <si>
    <t>LEYLAND</t>
  </si>
  <si>
    <t>BOW LANE</t>
  </si>
  <si>
    <t>BOWATERS</t>
  </si>
  <si>
    <t>BOWDON</t>
  </si>
  <si>
    <t>ALTRINCHAM</t>
  </si>
  <si>
    <t>BRADFORD</t>
  </si>
  <si>
    <t>BRADSHAWGATE</t>
  </si>
  <si>
    <t>BRAMHALL</t>
  </si>
  <si>
    <t>HAZEL GROVE</t>
  </si>
  <si>
    <t>BRIDGEWATER</t>
  </si>
  <si>
    <t>BLOOM ST</t>
  </si>
  <si>
    <t>BRINKSWAY</t>
  </si>
  <si>
    <t>ADSWOOD</t>
  </si>
  <si>
    <t>BROADHEATH</t>
  </si>
  <si>
    <t>BROADWAY</t>
  </si>
  <si>
    <t>BUCKSHAW</t>
  </si>
  <si>
    <t>BURNLEY CENTRE</t>
  </si>
  <si>
    <t>BURNLEY NORTH</t>
  </si>
  <si>
    <t>BURROW BECK</t>
  </si>
  <si>
    <t>BURSCOUGH BRIDGE</t>
  </si>
  <si>
    <t>WRIGHTINGTON</t>
  </si>
  <si>
    <t>BURY TOWN CENTRE</t>
  </si>
  <si>
    <t>BURY</t>
  </si>
  <si>
    <t>CRAGGS ROW &amp; BUSHELL ST</t>
  </si>
  <si>
    <t>CAMPBELL ST</t>
  </si>
  <si>
    <t>KEARSLEY LOCAL</t>
  </si>
  <si>
    <t>CANNON ST</t>
  </si>
  <si>
    <t>CAPONTREE</t>
  </si>
  <si>
    <t>CARLISLE</t>
  </si>
  <si>
    <t>CARLETON</t>
  </si>
  <si>
    <t>EGREMONT</t>
  </si>
  <si>
    <t>CARLISLE NORTH</t>
  </si>
  <si>
    <t>CARR ST</t>
  </si>
  <si>
    <t>CASTLETON</t>
  </si>
  <si>
    <t>CATTERALL WATERWORKS</t>
  </si>
  <si>
    <t>CECIL ST</t>
  </si>
  <si>
    <t>CENTRAL MANCHESTER</t>
  </si>
  <si>
    <t>CHADDERTON</t>
  </si>
  <si>
    <t>CHAMBERHALL</t>
  </si>
  <si>
    <t>CHAPEL WHARF</t>
  </si>
  <si>
    <t>CHASSEN RD</t>
  </si>
  <si>
    <t>CHATSWORTH ST</t>
  </si>
  <si>
    <t>CHEADLE HEATH</t>
  </si>
  <si>
    <t>CHEADLE HULME</t>
  </si>
  <si>
    <t>CHEETHAM HILL</t>
  </si>
  <si>
    <t>AGECROFT</t>
  </si>
  <si>
    <t>CHESTER RD T11 &amp; T12</t>
  </si>
  <si>
    <t>STRETFORD</t>
  </si>
  <si>
    <t>CHESTER RD T13</t>
  </si>
  <si>
    <t>CHORLEY SOUTH</t>
  </si>
  <si>
    <t>CHORLTON</t>
  </si>
  <si>
    <t>CHURCH</t>
  </si>
  <si>
    <t>HUNCOAT</t>
  </si>
  <si>
    <t>CLARENDON RD</t>
  </si>
  <si>
    <t>CLAUGHTON</t>
  </si>
  <si>
    <t>BLACKBURN RD CLAYTON</t>
  </si>
  <si>
    <t>CLEVELEYS</t>
  </si>
  <si>
    <t>CLIFTON JUNCTION</t>
  </si>
  <si>
    <t>CLOVER HILL</t>
  </si>
  <si>
    <t>NELSON</t>
  </si>
  <si>
    <t>COG LANE</t>
  </si>
  <si>
    <t>CONISTON</t>
  </si>
  <si>
    <t>COPSE RD</t>
  </si>
  <si>
    <t>THORNTON</t>
  </si>
  <si>
    <t>COX GREEN</t>
  </si>
  <si>
    <t>CROWN LANE</t>
  </si>
  <si>
    <t>WESTHOUGHTON</t>
  </si>
  <si>
    <t>CULCHETH</t>
  </si>
  <si>
    <t>GOLBORNE</t>
  </si>
  <si>
    <t>CUTACRE</t>
  </si>
  <si>
    <t>DEANSGATE</t>
  </si>
  <si>
    <t>DENTON EAST</t>
  </si>
  <si>
    <t>DROYLSDEN</t>
  </si>
  <si>
    <t>DENTON WEST</t>
  </si>
  <si>
    <t>DICKINSON ST</t>
  </si>
  <si>
    <t>DIDSBURY</t>
  </si>
  <si>
    <t>DODGSON RD</t>
  </si>
  <si>
    <t>DOUGLAS ST</t>
  </si>
  <si>
    <t>DROYLSDEN EAST</t>
  </si>
  <si>
    <t>DUKINFIELD</t>
  </si>
  <si>
    <t>HYDE</t>
  </si>
  <si>
    <t>DUMERS LANE</t>
  </si>
  <si>
    <t>DUMPLINGTON</t>
  </si>
  <si>
    <t>EASTLANDS</t>
  </si>
  <si>
    <t>EASTON</t>
  </si>
  <si>
    <t>EMBLETON</t>
  </si>
  <si>
    <t>EXCHANGE ST</t>
  </si>
  <si>
    <t>FAILSWORTH</t>
  </si>
  <si>
    <t>FALLOWFIELD</t>
  </si>
  <si>
    <t>FARNWORTH</t>
  </si>
  <si>
    <t>FENISCOWLES</t>
  </si>
  <si>
    <t>FERODO</t>
  </si>
  <si>
    <t>NEW MILLS</t>
  </si>
  <si>
    <t>FLAT LANE</t>
  </si>
  <si>
    <t>FUSEHILL</t>
  </si>
  <si>
    <t>GALE</t>
  </si>
  <si>
    <t>BELFIELD</t>
  </si>
  <si>
    <t>GARSTANG</t>
  </si>
  <si>
    <t>GATLEY</t>
  </si>
  <si>
    <t>GIDLOW</t>
  </si>
  <si>
    <t>WIGAN</t>
  </si>
  <si>
    <t>GILLSROW</t>
  </si>
  <si>
    <t>GLAXO</t>
  </si>
  <si>
    <t>GLOSSOP</t>
  </si>
  <si>
    <t>GOWHOLE</t>
  </si>
  <si>
    <t>GRANE RD &amp; PRINNY HILL</t>
  </si>
  <si>
    <t>ROSSENDALE</t>
  </si>
  <si>
    <t>GRANGE</t>
  </si>
  <si>
    <t>GREAT HARWOOD</t>
  </si>
  <si>
    <t>GREEN LANE (ALTRINCHAM)</t>
  </si>
  <si>
    <t>GREEN LANE (HAZEL GROVE)</t>
  </si>
  <si>
    <t>GREEN ST T11</t>
  </si>
  <si>
    <t>GREEN ST T12 &amp; T13</t>
  </si>
  <si>
    <t>GREENFIELD</t>
  </si>
  <si>
    <t>GRIFFIN</t>
  </si>
  <si>
    <t>HADFIELD</t>
  </si>
  <si>
    <t>HALL CROSS</t>
  </si>
  <si>
    <t>PEEL</t>
  </si>
  <si>
    <t>HANDFORTH</t>
  </si>
  <si>
    <t>HANGING BRIDGE</t>
  </si>
  <si>
    <t>HAREHOLME</t>
  </si>
  <si>
    <t>HARPURHEY</t>
  </si>
  <si>
    <t>HARWOOD</t>
  </si>
  <si>
    <t>HATTERSLEY</t>
  </si>
  <si>
    <t>HAVERTHWAITE</t>
  </si>
  <si>
    <t>HAWK GREEN</t>
  </si>
  <si>
    <t>HAYDOCK</t>
  </si>
  <si>
    <t>HDA NO1 &amp; HDA NO2</t>
  </si>
  <si>
    <t>HEADY HILL</t>
  </si>
  <si>
    <t>HEAP BRIDGE</t>
  </si>
  <si>
    <t>HEASANDFORD</t>
  </si>
  <si>
    <t>HEATON MOOR</t>
  </si>
  <si>
    <t>VERNON PARK</t>
  </si>
  <si>
    <t>HEATON NORRIS</t>
  </si>
  <si>
    <t>HELWITH BRIDGE</t>
  </si>
  <si>
    <t>HENSINGHAM</t>
  </si>
  <si>
    <t>HEYROD</t>
  </si>
  <si>
    <t>HEYSIDE</t>
  </si>
  <si>
    <t>ROYTON</t>
  </si>
  <si>
    <t>HEYWOOD</t>
  </si>
  <si>
    <t>HIGHER MILL</t>
  </si>
  <si>
    <t>HIGHER WALTON</t>
  </si>
  <si>
    <t>HILL TOP T11 &amp; T12</t>
  </si>
  <si>
    <t>HILL TOP T13</t>
  </si>
  <si>
    <t>HINDLEY GREEN</t>
  </si>
  <si>
    <t>HOLLINWOOD</t>
  </si>
  <si>
    <t>HOLME RD</t>
  </si>
  <si>
    <t>HOLT ST</t>
  </si>
  <si>
    <t>HURST</t>
  </si>
  <si>
    <t>HUTTON END &amp; SKELTON C</t>
  </si>
  <si>
    <t>HYNDBURN RD</t>
  </si>
  <si>
    <t>INDIA ST</t>
  </si>
  <si>
    <t>INGLETON</t>
  </si>
  <si>
    <t>IRLAM</t>
  </si>
  <si>
    <t>CARRINGTON BSP</t>
  </si>
  <si>
    <t>JAMES ST</t>
  </si>
  <si>
    <t>KAY ST</t>
  </si>
  <si>
    <t>KENDAL</t>
  </si>
  <si>
    <t>KESWICK</t>
  </si>
  <si>
    <t>KINGSWAY</t>
  </si>
  <si>
    <t>KINKRY HILL</t>
  </si>
  <si>
    <t>KIRKBY LONSDALE</t>
  </si>
  <si>
    <t>KIRKBY MOOR</t>
  </si>
  <si>
    <t>KIRKBY STEPHEN</t>
  </si>
  <si>
    <t>KIRKBY THORE</t>
  </si>
  <si>
    <t>KIRKHALL LANE</t>
  </si>
  <si>
    <t>KITT GREEN</t>
  </si>
  <si>
    <t>KNOTT MILL</t>
  </si>
  <si>
    <t>LAMBERHEAD</t>
  </si>
  <si>
    <t>LANGLEY</t>
  </si>
  <si>
    <t>LANGROYD RD</t>
  </si>
  <si>
    <t>LEIGH</t>
  </si>
  <si>
    <t>LEVENSHULME</t>
  </si>
  <si>
    <t>LONGSIGHT</t>
  </si>
  <si>
    <t>LEYLAND NATIONAL</t>
  </si>
  <si>
    <t>LITTLE HULTON</t>
  </si>
  <si>
    <t>LITTLE SALKELD</t>
  </si>
  <si>
    <t>LITTLEBOROUGH</t>
  </si>
  <si>
    <t>LONGFORD BRIDGE</t>
  </si>
  <si>
    <t>LONGRIDGE</t>
  </si>
  <si>
    <t>LOSTOCK</t>
  </si>
  <si>
    <t>LYONS RD</t>
  </si>
  <si>
    <t>MANCHESTER UNIVERSITY</t>
  </si>
  <si>
    <t>MARPLE</t>
  </si>
  <si>
    <t>MARTON</t>
  </si>
  <si>
    <t>MARYPORT</t>
  </si>
  <si>
    <t>MELLING</t>
  </si>
  <si>
    <t>MERESIDE</t>
  </si>
  <si>
    <t>MIDDLETON JUNCTION</t>
  </si>
  <si>
    <t>MIDWAY</t>
  </si>
  <si>
    <t>MILNROW</t>
  </si>
  <si>
    <t>MINTSFEET</t>
  </si>
  <si>
    <t>MONSALL</t>
  </si>
  <si>
    <t>MONTON</t>
  </si>
  <si>
    <t>MOORSIDE</t>
  </si>
  <si>
    <t>MORTON PARK &amp; PIRELLI</t>
  </si>
  <si>
    <t>MOSLEY RD</t>
  </si>
  <si>
    <t>MOSS LANE</t>
  </si>
  <si>
    <t>MOSS NOOK PRIMARY</t>
  </si>
  <si>
    <t>MOSS SIDE (Leyland) &amp; SEVEN STARS</t>
  </si>
  <si>
    <t>MOSS SIDE (Longsight)</t>
  </si>
  <si>
    <t>MOSSLEY</t>
  </si>
  <si>
    <t>MOUNT ST</t>
  </si>
  <si>
    <t>MUSGRAVE RD</t>
  </si>
  <si>
    <t>NEW MOSTON</t>
  </si>
  <si>
    <t>NEWBIGGIN ON LUNE</t>
  </si>
  <si>
    <t>NEWBY</t>
  </si>
  <si>
    <t>NEWTON</t>
  </si>
  <si>
    <t>NEWTON HEATH</t>
  </si>
  <si>
    <t>NEWTON LE WILLOWS</t>
  </si>
  <si>
    <t>NEWTONGATE T11 &amp; T12</t>
  </si>
  <si>
    <t>NEWTONGATE T13</t>
  </si>
  <si>
    <t>NORBRECK</t>
  </si>
  <si>
    <t>NORBURY</t>
  </si>
  <si>
    <t>NORTHENDEN</t>
  </si>
  <si>
    <t>NWGB PARTINGTON</t>
  </si>
  <si>
    <t>OFFERTON</t>
  </si>
  <si>
    <t>OPENSHAW</t>
  </si>
  <si>
    <t>ORMSKIRK</t>
  </si>
  <si>
    <t>SKELMERSDALE</t>
  </si>
  <si>
    <t>PEEL ST &amp; RIBBLESDALE T13</t>
  </si>
  <si>
    <t>PENDLETON</t>
  </si>
  <si>
    <t>PETTERIL BANK</t>
  </si>
  <si>
    <t>PHILLIPS LANE</t>
  </si>
  <si>
    <t>PICCADILLY</t>
  </si>
  <si>
    <t>PIMBO</t>
  </si>
  <si>
    <t>PORTWOOD</t>
  </si>
  <si>
    <t>POULTON</t>
  </si>
  <si>
    <t>POYNTON</t>
  </si>
  <si>
    <t>PREESALL</t>
  </si>
  <si>
    <t>PRESTON OLD RD</t>
  </si>
  <si>
    <t>PRESTWICH</t>
  </si>
  <si>
    <t>PRINGLE ST</t>
  </si>
  <si>
    <t>QUEENS PARK</t>
  </si>
  <si>
    <t>RADCLIFFE</t>
  </si>
  <si>
    <t>RANDAL ST</t>
  </si>
  <si>
    <t>RAWTENSTALL RD</t>
  </si>
  <si>
    <t>REDDISH VALE</t>
  </si>
  <si>
    <t>RIBBLESDALE T14</t>
  </si>
  <si>
    <t>RIBBLETON</t>
  </si>
  <si>
    <t>RINGLEY</t>
  </si>
  <si>
    <t>RISLEY</t>
  </si>
  <si>
    <t>ROBERT HALL ST</t>
  </si>
  <si>
    <t>ROCHDALE CENTRAL</t>
  </si>
  <si>
    <t>ROMAN RD</t>
  </si>
  <si>
    <t>ROMILEY</t>
  </si>
  <si>
    <t>ROSSALL</t>
  </si>
  <si>
    <t>SALE MOOR</t>
  </si>
  <si>
    <t>SALFORD QUAYS</t>
  </si>
  <si>
    <t>SANDGATE</t>
  </si>
  <si>
    <t>SCARISBRICK</t>
  </si>
  <si>
    <t>SEBERGHAM</t>
  </si>
  <si>
    <t>SEDBERGH</t>
  </si>
  <si>
    <t>SELSMIRE</t>
  </si>
  <si>
    <t>SETTLE</t>
  </si>
  <si>
    <t>SHANNON ST SOUTH</t>
  </si>
  <si>
    <t>SHAP</t>
  </si>
  <si>
    <t>SHAW</t>
  </si>
  <si>
    <t>SILLOTH</t>
  </si>
  <si>
    <t>SLIPWAY</t>
  </si>
  <si>
    <t>SNIPE</t>
  </si>
  <si>
    <t>S.E. MACCLESFIELD</t>
  </si>
  <si>
    <t>SOUTH PARK</t>
  </si>
  <si>
    <t>S.W. MACCLESFIELD</t>
  </si>
  <si>
    <t>SPA RD</t>
  </si>
  <si>
    <t>SPADEADAM 132/11KV</t>
  </si>
  <si>
    <t>SPOTLAND</t>
  </si>
  <si>
    <t>SPRING COTTAGE</t>
  </si>
  <si>
    <t>SPRING GARDEN ST 11kV</t>
  </si>
  <si>
    <t>SPRING GARDEN ST 6.6KV</t>
  </si>
  <si>
    <t>SQUIRES GATE</t>
  </si>
  <si>
    <t>ST ANNES</t>
  </si>
  <si>
    <t>ST MARYS</t>
  </si>
  <si>
    <t>ST MARYS ST</t>
  </si>
  <si>
    <t>ST THOMAS RD</t>
  </si>
  <si>
    <t>STAINBURN</t>
  </si>
  <si>
    <t>STANDISH</t>
  </si>
  <si>
    <t>STRANGEWAYS</t>
  </si>
  <si>
    <t>STRAWBERRY BANK</t>
  </si>
  <si>
    <t>STUBBINS</t>
  </si>
  <si>
    <t>SWINTON</t>
  </si>
  <si>
    <t>TAME VALLEY</t>
  </si>
  <si>
    <t>TARDY GATE</t>
  </si>
  <si>
    <t>TARLETON</t>
  </si>
  <si>
    <t>THE HEIGHT</t>
  </si>
  <si>
    <t>TOWNLEY ST</t>
  </si>
  <si>
    <t>TRAFFORD</t>
  </si>
  <si>
    <t>TRAFFORD PARK NORTH</t>
  </si>
  <si>
    <t>TRIMPELL</t>
  </si>
  <si>
    <t>TRINITY</t>
  </si>
  <si>
    <t>TULKETH</t>
  </si>
  <si>
    <t>UNION RD</t>
  </si>
  <si>
    <t>UPHOLLAND</t>
  </si>
  <si>
    <t>URMSTON</t>
  </si>
  <si>
    <t>VICTORIA PARK</t>
  </si>
  <si>
    <t>WARBRECK</t>
  </si>
  <si>
    <t>WARDLEWORTH</t>
  </si>
  <si>
    <t>WARTON</t>
  </si>
  <si>
    <t>WATERHEAD</t>
  </si>
  <si>
    <t>WATERSWALLOWS</t>
  </si>
  <si>
    <t>WEASTE</t>
  </si>
  <si>
    <t>WERNETH</t>
  </si>
  <si>
    <t>WESLEY PLACE BACUP</t>
  </si>
  <si>
    <t>WESTGATE</t>
  </si>
  <si>
    <t>WESTLINTON</t>
  </si>
  <si>
    <t>WHALLEY</t>
  </si>
  <si>
    <t>WHALLEY RANGE</t>
  </si>
  <si>
    <t>WHASSET</t>
  </si>
  <si>
    <t>WHITTLE LE WOODS</t>
  </si>
  <si>
    <t>WHITWORTH</t>
  </si>
  <si>
    <t>WIGTON</t>
  </si>
  <si>
    <t>WILLOW HEY</t>
  </si>
  <si>
    <t>WILLOWBANK</t>
  </si>
  <si>
    <t>WILLOWHOLME</t>
  </si>
  <si>
    <t>WILMSLOW</t>
  </si>
  <si>
    <t>WINDERMERE</t>
  </si>
  <si>
    <t>WINIFRED RD</t>
  </si>
  <si>
    <t>WITHINGTON</t>
  </si>
  <si>
    <t>WITHYFOLD DRIVE</t>
  </si>
  <si>
    <t>WOODBINE ST</t>
  </si>
  <si>
    <t>WOODFIELD RD</t>
  </si>
  <si>
    <t>WOODHILL LANE</t>
  </si>
  <si>
    <t>WOODHOUSE PARK</t>
  </si>
  <si>
    <t>WOODLEY</t>
  </si>
  <si>
    <t>WOOLFOLD</t>
  </si>
  <si>
    <t>WORDSWORTH ST</t>
  </si>
  <si>
    <t>WORSLEY MESNES</t>
  </si>
  <si>
    <t>YEALAND</t>
  </si>
  <si>
    <t>BSP Coordinates</t>
  </si>
  <si>
    <t xml:space="preserve"> Generation Headroom (MW)</t>
  </si>
  <si>
    <t>Inverter Based (PV, Wind etc.)</t>
  </si>
  <si>
    <t>Synchronous    (Gas, Diesel etc.)</t>
  </si>
  <si>
    <t>Select Technology</t>
  </si>
  <si>
    <t>Primary Generation Headroom (MVA)</t>
  </si>
  <si>
    <t>BSP Generation Headroom (MVA)</t>
  </si>
  <si>
    <t>Steady Transformation</t>
  </si>
  <si>
    <t>Leading The Way</t>
  </si>
  <si>
    <t>Consumer Transformation</t>
  </si>
  <si>
    <t>Gen Primary Headroom</t>
  </si>
  <si>
    <t>Gen BSP Headroom</t>
  </si>
  <si>
    <t>All Primary data showing generation headroom by Scenario</t>
  </si>
  <si>
    <t>All BSP data showing generation headroom by Scenario</t>
  </si>
  <si>
    <t>GSP</t>
  </si>
  <si>
    <t>GSP Group</t>
  </si>
  <si>
    <t>ROCHDALE</t>
  </si>
  <si>
    <t>SOUTH MANCHESTER</t>
  </si>
  <si>
    <t>HARKER / HUTTON</t>
  </si>
  <si>
    <t>WHITEGATE</t>
  </si>
  <si>
    <t>PENWORTHAM WEST / STANAH</t>
  </si>
  <si>
    <t>STALYBRIDGE</t>
  </si>
  <si>
    <t>WASHWAY FARM / KIRKBY</t>
  </si>
  <si>
    <t>PENWORTHAM EAST / ROCHDALE</t>
  </si>
  <si>
    <t>CARRINGTON</t>
  </si>
  <si>
    <t>KEARSLEY</t>
  </si>
  <si>
    <t>HEYSHAM</t>
  </si>
  <si>
    <t>BREDBURY</t>
  </si>
  <si>
    <t>BOLD</t>
  </si>
  <si>
    <t>BSP Group</t>
  </si>
  <si>
    <t>HUTTON</t>
  </si>
  <si>
    <t>HARKER</t>
  </si>
  <si>
    <t xml:space="preserve">PENWORTHAM </t>
  </si>
  <si>
    <t>-</t>
  </si>
  <si>
    <t>STANAH</t>
  </si>
  <si>
    <t>KIRKBY</t>
  </si>
  <si>
    <t>WASHWAY FARM</t>
  </si>
  <si>
    <t>INTERACTIVE DATA TOOLS</t>
  </si>
  <si>
    <t xml:space="preserve">SIDDICK &amp; STAINBURN </t>
  </si>
  <si>
    <t>Reason</t>
  </si>
  <si>
    <t>Kendal BSP</t>
  </si>
  <si>
    <t>Project in flight to replace Switchgear - PIU 2023</t>
  </si>
  <si>
    <t>Royton BSP</t>
  </si>
  <si>
    <t>Capacity Limited BSPs</t>
  </si>
  <si>
    <t>Switchgear to be replaced in RIIO-ED2</t>
  </si>
  <si>
    <t>Demand Headroom Summary Table</t>
  </si>
  <si>
    <t>Generation Headroom Summary Table</t>
  </si>
  <si>
    <t xml:space="preserve">Steady Progression </t>
  </si>
  <si>
    <t xml:space="preserve">System Transformation </t>
  </si>
  <si>
    <t>Click the scenario name to move directly to the associated results</t>
  </si>
  <si>
    <t>Network Headroom Report 2022 
Data Workbook</t>
  </si>
  <si>
    <t>Best View</t>
  </si>
  <si>
    <t>Best View Firm Headroom MVA</t>
  </si>
  <si>
    <t>Best View Non Firm Headroom MVA</t>
  </si>
  <si>
    <t>St Johns</t>
  </si>
  <si>
    <t>2031</t>
  </si>
  <si>
    <t>GROUP,BSP AND PRIMARY SUBSTATION DATASETS</t>
  </si>
  <si>
    <t>Generation – Synchronous</t>
  </si>
  <si>
    <t>Local Authority</t>
  </si>
  <si>
    <t>Blackburn with Darwen</t>
  </si>
  <si>
    <t>Lancashire</t>
  </si>
  <si>
    <t>Penwortham East GSP / Rochdale SGT 1 GROUP</t>
  </si>
  <si>
    <t>Cheshire East</t>
  </si>
  <si>
    <t>Greater Manchester</t>
  </si>
  <si>
    <t>South Manchester GSP</t>
  </si>
  <si>
    <t>Eden</t>
  </si>
  <si>
    <t>Cumbria</t>
  </si>
  <si>
    <t>Harker ENWL SGTs 1 2 3A 4 / Hutton GSP GROUP</t>
  </si>
  <si>
    <t>South Lakeland</t>
  </si>
  <si>
    <t>Manchester</t>
  </si>
  <si>
    <t>Whitegate GSP</t>
  </si>
  <si>
    <t>Allerdale</t>
  </si>
  <si>
    <t>Fylde</t>
  </si>
  <si>
    <t>Penwortham West GSP / Stanah GSP GROUP</t>
  </si>
  <si>
    <t>Stalybridge GSP</t>
  </si>
  <si>
    <t>St. Helens</t>
  </si>
  <si>
    <t>Merseyside</t>
  </si>
  <si>
    <t>Bold</t>
  </si>
  <si>
    <t>Preston</t>
  </si>
  <si>
    <t>Carrington ENWL SGTs 1B 2B 4 7</t>
  </si>
  <si>
    <t>Oldham</t>
  </si>
  <si>
    <t>Tameside</t>
  </si>
  <si>
    <t>High Peak</t>
  </si>
  <si>
    <t>Derbyshire</t>
  </si>
  <si>
    <t>Barrow-in-Furness</t>
  </si>
  <si>
    <t>Copeland</t>
  </si>
  <si>
    <t>Kearsley 132 GSP</t>
  </si>
  <si>
    <t>Rochdale SGTs 2 3 4</t>
  </si>
  <si>
    <t>South Ribble</t>
  </si>
  <si>
    <t>Salford</t>
  </si>
  <si>
    <t>Warrington</t>
  </si>
  <si>
    <t>Craven</t>
  </si>
  <si>
    <t>Wyre</t>
  </si>
  <si>
    <t>Hyndburn</t>
  </si>
  <si>
    <t>Padiham GSP</t>
  </si>
  <si>
    <t>Ribble Valley</t>
  </si>
  <si>
    <t/>
  </si>
  <si>
    <t>Macclesfield 33 GSP</t>
  </si>
  <si>
    <t>Heysham GSP</t>
  </si>
  <si>
    <t>Chorley</t>
  </si>
  <si>
    <t>Stockport</t>
  </si>
  <si>
    <t>Bredbury GSP</t>
  </si>
  <si>
    <t>Pendle</t>
  </si>
  <si>
    <t>West Lancashire</t>
  </si>
  <si>
    <t>Kearsley Local 33 GSP</t>
  </si>
  <si>
    <t>Rochdale</t>
  </si>
  <si>
    <t>Washway Farm GSP / Kirkby GSP GROUP</t>
  </si>
  <si>
    <t>Richmondshire</t>
  </si>
  <si>
    <t>Manchester University</t>
  </si>
  <si>
    <t>Staffordshire Moorlands</t>
  </si>
  <si>
    <t>Staffordshire</t>
  </si>
  <si>
    <t>Sefton</t>
  </si>
  <si>
    <t>Spadeadam 132/11kV*</t>
  </si>
  <si>
    <t>Northumberland</t>
  </si>
  <si>
    <t>Derbyshire Dales</t>
  </si>
  <si>
    <t>Bulk Supply Point</t>
  </si>
  <si>
    <t>Network Headroom Report 2022 
Data Workbook - User Guide</t>
  </si>
  <si>
    <t>Select specific Primary or BSP to return overview of Demand Headroom 2022-2051</t>
  </si>
  <si>
    <t>Select specific Primary or BSP and technology type to return overview of Generation Headroom 2022-2051</t>
  </si>
  <si>
    <t xml:space="preserve">List of all Primaries, BSPs and GSPs with a link to the local authrity in which they are located. </t>
  </si>
  <si>
    <t>Local Authority Look Up</t>
  </si>
  <si>
    <t xml:space="preserve">Combined Local Authority </t>
  </si>
  <si>
    <t>This workbook should be used in conjunction with the following documents - Network Development Report, Network Headroom Report and Network Development Methodology</t>
  </si>
  <si>
    <t xml:space="preserve">To review demand headroom at any Primary or Bulk Supply Point on the ENWL network, the user can initially identify the location via "Tab 1 Local Authority Look Up" which highlights the local authority in which the specific site resides. Please note some sites cover more than one local authority. Next the user should move to "Tab 2 Demand Headroom Table", and using the drop down menu in cell D4 select the Primary Substation as required. This will then cause the look up to display results from all five scenarios out to 2051.The user should then progress to cell D22 and select the Bulk Supply Point indicated in cell D5 to get a picture and understanding of the BSP headroom availability. Alternatively should the user only be interested in BSP capacity then cell D22 can be used to simply select the required BSP location. 
</t>
  </si>
  <si>
    <t>Negative values shown in red cells in the report workbook tabs indicate where there are shortfalls in the capacity of our existing network and show us where future network interventions may be required; this allows users to understand the influence of the various scenarios on available network headroom up to 2051. Negative values also show where interventions may be required to accommodate demand or generation forecast requirements, and these should not be interpreted as a barrier to specific requirements. Review of the Network Development Plan Document will likely show an investment route planned to alleviate any highlighted shortfall.</t>
  </si>
  <si>
    <t>Grid Supply Point</t>
  </si>
  <si>
    <t>Generation – Synchronous (HV)</t>
  </si>
  <si>
    <t>Capacity Limited Primary</t>
  </si>
  <si>
    <t xml:space="preserve">Capacity is quoted as either Firm or Non Firm. Firm capacity is defined at a two transformer site as the Long Term Emergency Rating of the remaining in service transformer for the loss of the other transfomer or the HV transfer capablity of a single transfomer site. Non firm is based on the 3 min Auto Switching rating of the transfomer or the HV transfer capablity of a single transformer site. </t>
  </si>
  <si>
    <t xml:space="preserve">A similar process can then be followed using "Tab 3 Generation headroom table". The drop down menu in cell D4 allows the Primary Substation to be selected with the results from all scenarios out to 2051 displayed. Use of Cell D4 allows the selection of the specific technology type to be made, allowing for example either Synchronous or Battery Technology to be selected. The user should then progress to cell D24 and select the Bulk Supply Point indicated in cell D5 to get a picture and understanding of the BSP headroom availability. It is recommended to also match the technology type via cell D25.  Alternatively should the user only be interested in BSP capacity then cell D24 can be used to simply select the appropriate BSP location along with the technology type selection in cell D25. </t>
  </si>
  <si>
    <t>Thermal capacity limits headroom - Review in RIIO-ED2</t>
  </si>
  <si>
    <t xml:space="preserve">This workbook is an accompaniment to our 2022 Network Headroom Report. It contains detailed datasets and interactive tools which allow our customers to understand headroom availability by Primary and Bulk Supply point, from a Demand and Generation point of view out to 2051.The Data contained in this workbook is based on our 2021 DFES data and existing network. Please note the value of headroom is calculated from two reference points, Firm Capacity at sites now, and the anticipated Firm Capacity at sites at the end of RIIO-ED2 (2028) based on changes to firm capacity driven by anticipated investment outcomes. Results should only be used as an indication and will be updated upon the next refresh of the data in two years time.
</t>
  </si>
  <si>
    <t xml:space="preserve">Future forecasts under the DFES may differ over time as a consequence of government policy, a change in consumer habits, changes to generation portfolio through new connections etc. In addition, our proposed investments may change because of changing forecasts and agreed allowances as set by Ofgem as part of each Distribution Price Control period. 
It must be highlighted at this point that this exercise mainly focuses on the available demand and generation headroom at the substation level only. Within this analysis, the methodology has taken into account potential circuit limitations for radial circuits, since this is considered within the published firm capacity values. However, for highly interconnected ring networks, there is a possibility that the methodology would provide an overestimate of the available headroom, as this might be reduced by circuit limitations. To account for some of the upstream circuit limitations or interconnected networks, the headroom methodology considers any known upstream circuit constraints for substation groups.
Potential voltage constraints, power quality limitation and upstream transmission constraints have not been considered within the analysis.
The information presented within the NPD is accurate at the point of publication.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</si>
</sst>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theme="0"/>
      <name val="Calibri"/>
      <family val="2"/>
      <scheme val="minor"/>
    </font>
    <font>
      <b/>
      <sz val="16"/>
      <color rgb="FF002060"/>
      <name val="Arial"/>
      <family val="2"/>
    </font>
    <font>
      <u/>
      <sz val="11"/>
      <color theme="10"/>
      <name val="Calibri"/>
      <family val="2"/>
    </font>
    <font>
      <sz val="10"/>
      <name val="Arial"/>
      <family val="2"/>
    </font>
    <font>
      <b/>
      <sz val="12"/>
      <color theme="1"/>
      <name val="Calibri"/>
      <family val="2"/>
      <scheme val="minor"/>
    </font>
    <font>
      <b/>
      <sz val="11"/>
      <color rgb="FFFF0000"/>
      <name val="Calibri Light"/>
      <family val="2"/>
      <scheme val="major"/>
    </font>
    <font>
      <b/>
      <sz val="12"/>
      <color theme="0"/>
      <name val="Calibri"/>
      <family val="2"/>
      <scheme val="minor"/>
    </font>
    <font>
      <b/>
      <sz val="16"/>
      <name val="Calibri"/>
      <family val="2"/>
      <scheme val="minor"/>
    </font>
    <font>
      <b/>
      <sz val="30"/>
      <color rgb="FF002060"/>
      <name val="Calibri"/>
      <family val="2"/>
      <scheme val="minor"/>
    </font>
    <font>
      <sz val="30"/>
      <color theme="1"/>
      <name val="Calibri"/>
      <family val="2"/>
      <scheme val="minor"/>
    </font>
    <font>
      <sz val="14"/>
      <color rgb="FF00245D"/>
      <name val="Calibri"/>
      <family val="2"/>
      <scheme val="minor"/>
    </font>
    <font>
      <b/>
      <sz val="24"/>
      <color theme="0"/>
      <name val="Calibri"/>
      <family val="2"/>
      <scheme val="minor"/>
    </font>
    <font>
      <b/>
      <sz val="11"/>
      <color theme="0"/>
      <name val="Arial"/>
      <family val="2"/>
    </font>
    <font>
      <b/>
      <sz val="11"/>
      <name val="Arial"/>
      <family val="2"/>
    </font>
    <font>
      <b/>
      <sz val="11"/>
      <color rgb="FFFF0000"/>
      <name val="Calibri"/>
      <family val="2"/>
      <scheme val="minor"/>
    </font>
    <font>
      <b/>
      <sz val="14"/>
      <color theme="1"/>
      <name val="Calibri"/>
      <family val="2"/>
      <scheme val="minor"/>
    </font>
    <font>
      <sz val="14"/>
      <color theme="1"/>
      <name val="Calibri"/>
      <family val="2"/>
      <scheme val="minor"/>
    </font>
    <font>
      <u/>
      <sz val="11"/>
      <color theme="0"/>
      <name val="Calibri"/>
      <family val="2"/>
    </font>
    <font>
      <b/>
      <sz val="16"/>
      <color theme="1"/>
      <name val="Calibri"/>
      <family val="2"/>
      <scheme val="minor"/>
    </font>
    <font>
      <sz val="16"/>
      <color rgb="FF00245D"/>
      <name val="Calibri"/>
      <family val="2"/>
      <scheme val="minor"/>
    </font>
    <font>
      <sz val="16"/>
      <color theme="1"/>
      <name val="Calibri"/>
      <family val="2"/>
      <scheme val="minor"/>
    </font>
  </fonts>
  <fills count="25">
    <fill>
      <patternFill patternType="none"/>
    </fill>
    <fill>
      <patternFill patternType="gray125"/>
    </fill>
    <fill>
      <patternFill patternType="solid">
        <fgColor rgb="FF00245D"/>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0"/>
        <bgColor indexed="64"/>
      </patternFill>
    </fill>
    <fill>
      <patternFill patternType="solid">
        <fgColor rgb="FF1AA19C"/>
        <bgColor indexed="64"/>
      </patternFill>
    </fill>
    <fill>
      <patternFill patternType="solid">
        <fgColor rgb="FFF79444"/>
        <bgColor indexed="64"/>
      </patternFill>
    </fill>
    <fill>
      <patternFill patternType="solid">
        <fgColor rgb="FF6FA251"/>
        <bgColor indexed="64"/>
      </patternFill>
    </fill>
    <fill>
      <patternFill patternType="solid">
        <fgColor rgb="FFCEF6F5"/>
        <bgColor indexed="64"/>
      </patternFill>
    </fill>
    <fill>
      <patternFill patternType="solid">
        <fgColor rgb="FFFDE6D4"/>
        <bgColor indexed="64"/>
      </patternFill>
    </fill>
    <fill>
      <patternFill patternType="solid">
        <fgColor rgb="FFCAE6B4"/>
        <bgColor indexed="64"/>
      </patternFill>
    </fill>
    <fill>
      <patternFill patternType="solid">
        <fgColor rgb="FF858689"/>
        <bgColor indexed="64"/>
      </patternFill>
    </fill>
    <fill>
      <patternFill patternType="solid">
        <fgColor rgb="FF1E9AD6"/>
        <bgColor indexed="64"/>
      </patternFill>
    </fill>
    <fill>
      <patternFill patternType="solid">
        <fgColor rgb="FFE4E4E6"/>
        <bgColor indexed="64"/>
      </patternFill>
    </fill>
    <fill>
      <patternFill patternType="solid">
        <fgColor rgb="FFE2EFF9"/>
        <bgColor indexed="64"/>
      </patternFill>
    </fill>
    <fill>
      <patternFill patternType="solid">
        <fgColor theme="6"/>
        <bgColor indexed="64"/>
      </patternFill>
    </fill>
    <fill>
      <patternFill patternType="solid">
        <fgColor theme="9"/>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rgb="FF7AC143"/>
        <bgColor indexed="64"/>
      </patternFill>
    </fill>
    <fill>
      <patternFill patternType="solid">
        <fgColor rgb="FF5F6062"/>
        <bgColor indexed="64"/>
      </patternFill>
    </fill>
    <fill>
      <patternFill patternType="solid">
        <fgColor theme="7" tint="0.39997558519241921"/>
        <bgColor indexed="64"/>
      </patternFill>
    </fill>
    <fill>
      <patternFill patternType="solid">
        <fgColor rgb="FF002060"/>
        <bgColor indexed="64"/>
      </patternFill>
    </fill>
    <fill>
      <patternFill patternType="solid">
        <fgColor rgb="FF92D050"/>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245D"/>
      </left>
      <right style="thin">
        <color rgb="FF00245D"/>
      </right>
      <top style="thin">
        <color rgb="FF00245D"/>
      </top>
      <bottom style="thin">
        <color rgb="FF00245D"/>
      </bottom>
      <diagonal/>
    </border>
    <border>
      <left style="thin">
        <color indexed="64"/>
      </left>
      <right/>
      <top/>
      <bottom style="thin">
        <color indexed="64"/>
      </bottom>
      <diagonal/>
    </border>
    <border>
      <left style="medium">
        <color rgb="FF00245D"/>
      </left>
      <right/>
      <top style="medium">
        <color rgb="FF00245D"/>
      </top>
      <bottom style="medium">
        <color rgb="FF00245D"/>
      </bottom>
      <diagonal/>
    </border>
    <border>
      <left/>
      <right/>
      <top style="medium">
        <color rgb="FF00245D"/>
      </top>
      <bottom/>
      <diagonal/>
    </border>
    <border>
      <left style="medium">
        <color rgb="FF00245D"/>
      </left>
      <right style="medium">
        <color rgb="FF00245D"/>
      </right>
      <top style="medium">
        <color rgb="FF00245D"/>
      </top>
      <bottom/>
      <diagonal/>
    </border>
    <border>
      <left style="medium">
        <color rgb="FF00245D"/>
      </left>
      <right style="medium">
        <color rgb="FF00245D"/>
      </right>
      <top/>
      <bottom style="medium">
        <color rgb="FF00245D"/>
      </bottom>
      <diagonal/>
    </border>
    <border>
      <left style="medium">
        <color rgb="FF00245D"/>
      </left>
      <right/>
      <top/>
      <bottom style="medium">
        <color rgb="FF00245D"/>
      </bottom>
      <diagonal/>
    </border>
    <border>
      <left/>
      <right/>
      <top/>
      <bottom style="medium">
        <color rgb="FF00245D"/>
      </bottom>
      <diagonal/>
    </border>
    <border>
      <left style="medium">
        <color rgb="FF00245D"/>
      </left>
      <right style="medium">
        <color rgb="FF00245D"/>
      </right>
      <top/>
      <bottom/>
      <diagonal/>
    </border>
    <border>
      <left/>
      <right style="medium">
        <color rgb="FF00245D"/>
      </right>
      <top style="medium">
        <color rgb="FF00245D"/>
      </top>
      <bottom/>
      <diagonal/>
    </border>
    <border>
      <left style="medium">
        <color rgb="FF00245D"/>
      </left>
      <right/>
      <top style="medium">
        <color rgb="FF00245D"/>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00245D"/>
      </top>
      <bottom style="medium">
        <color rgb="FF00245D"/>
      </bottom>
      <diagonal/>
    </border>
    <border>
      <left/>
      <right style="medium">
        <color rgb="FF00245D"/>
      </right>
      <top style="medium">
        <color rgb="FF00245D"/>
      </top>
      <bottom style="medium">
        <color rgb="FF00245D"/>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rgb="FF00245D"/>
      </top>
      <bottom/>
      <diagonal/>
    </border>
    <border>
      <left style="medium">
        <color theme="4" tint="0.39991454817346722"/>
      </left>
      <right/>
      <top style="medium">
        <color theme="4" tint="0.39991454817346722"/>
      </top>
      <bottom style="medium">
        <color theme="4" tint="0.39991454817346722"/>
      </bottom>
      <diagonal/>
    </border>
    <border>
      <left/>
      <right/>
      <top style="medium">
        <color theme="4" tint="0.39991454817346722"/>
      </top>
      <bottom style="medium">
        <color theme="4" tint="0.39991454817346722"/>
      </bottom>
      <diagonal/>
    </border>
    <border>
      <left/>
      <right style="medium">
        <color theme="4" tint="0.39991454817346722"/>
      </right>
      <top style="medium">
        <color theme="4" tint="0.39991454817346722"/>
      </top>
      <bottom style="medium">
        <color theme="4" tint="0.39991454817346722"/>
      </bottom>
      <diagonal/>
    </border>
    <border>
      <left style="medium">
        <color theme="4" tint="0.39988402966399123"/>
      </left>
      <right/>
      <top style="medium">
        <color theme="4" tint="0.39988402966399123"/>
      </top>
      <bottom style="medium">
        <color theme="4" tint="0.39988402966399123"/>
      </bottom>
      <diagonal/>
    </border>
    <border>
      <left/>
      <right/>
      <top style="medium">
        <color theme="4" tint="0.39988402966399123"/>
      </top>
      <bottom style="medium">
        <color theme="4" tint="0.39988402966399123"/>
      </bottom>
      <diagonal/>
    </border>
    <border>
      <left/>
      <right style="medium">
        <color theme="4" tint="0.39988402966399123"/>
      </right>
      <top style="medium">
        <color theme="4" tint="0.39988402966399123"/>
      </top>
      <bottom style="medium">
        <color theme="4" tint="0.39988402966399123"/>
      </bottom>
      <diagonal/>
    </border>
    <border>
      <left style="thin">
        <color theme="4" tint="0.39991454817346722"/>
      </left>
      <right/>
      <top style="thin">
        <color theme="4" tint="0.39991454817346722"/>
      </top>
      <bottom style="thin">
        <color theme="4" tint="0.39991454817346722"/>
      </bottom>
      <diagonal/>
    </border>
    <border>
      <left/>
      <right/>
      <top style="thin">
        <color theme="4" tint="0.39991454817346722"/>
      </top>
      <bottom style="thin">
        <color theme="4" tint="0.39991454817346722"/>
      </bottom>
      <diagonal/>
    </border>
    <border>
      <left/>
      <right style="thin">
        <color theme="4" tint="0.39991454817346722"/>
      </right>
      <top style="thin">
        <color theme="4" tint="0.39991454817346722"/>
      </top>
      <bottom style="thin">
        <color theme="4" tint="0.39991454817346722"/>
      </bottom>
      <diagonal/>
    </border>
    <border>
      <left style="medium">
        <color indexed="64"/>
      </left>
      <right/>
      <top/>
      <bottom style="medium">
        <color rgb="FF00245D"/>
      </bottom>
      <diagonal/>
    </border>
    <border>
      <left style="medium">
        <color theme="4" tint="0.39994506668294322"/>
      </left>
      <right style="medium">
        <color theme="4" tint="0.39994506668294322"/>
      </right>
      <top/>
      <bottom style="medium">
        <color theme="4" tint="0.39994506668294322"/>
      </bottom>
      <diagonal/>
    </border>
    <border>
      <left style="medium">
        <color theme="4" tint="0.39994506668294322"/>
      </left>
      <right style="medium">
        <color theme="4" tint="0.39994506668294322"/>
      </right>
      <top style="medium">
        <color theme="4" tint="0.39994506668294322"/>
      </top>
      <bottom style="medium">
        <color theme="4" tint="0.39994506668294322"/>
      </bottom>
      <diagonal/>
    </border>
    <border>
      <left style="thin">
        <color theme="4" tint="0.39994506668294322"/>
      </left>
      <right style="thin">
        <color theme="4" tint="0.39994506668294322"/>
      </right>
      <top/>
      <bottom style="thin">
        <color theme="4" tint="0.39994506668294322"/>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medium">
        <color rgb="FF00245D"/>
      </left>
      <right style="medium">
        <color rgb="FF00245D"/>
      </right>
      <top style="medium">
        <color rgb="FF00245D"/>
      </top>
      <bottom style="medium">
        <color rgb="FF00245D"/>
      </bottom>
      <diagonal/>
    </border>
    <border>
      <left/>
      <right style="thin">
        <color rgb="FF00245D"/>
      </right>
      <top style="thin">
        <color rgb="FF00245D"/>
      </top>
      <bottom style="thin">
        <color rgb="FF00245D"/>
      </bottom>
      <diagonal/>
    </border>
    <border>
      <left style="medium">
        <color rgb="FF00245D"/>
      </left>
      <right/>
      <top/>
      <bottom/>
      <diagonal/>
    </border>
    <border>
      <left/>
      <right style="medium">
        <color rgb="FF00245D"/>
      </right>
      <top/>
      <bottom style="medium">
        <color rgb="FF00245D"/>
      </bottom>
      <diagonal/>
    </border>
    <border>
      <left/>
      <right style="thin">
        <color auto="1"/>
      </right>
      <top/>
      <bottom style="thin">
        <color auto="1"/>
      </bottom>
      <diagonal/>
    </border>
    <border>
      <left style="medium">
        <color rgb="FF00245D"/>
      </left>
      <right style="thin">
        <color rgb="FF00245D"/>
      </right>
      <top style="medium">
        <color rgb="FF00245D"/>
      </top>
      <bottom style="medium">
        <color rgb="FF00245D"/>
      </bottom>
      <diagonal/>
    </border>
    <border>
      <left style="thin">
        <color rgb="FF00245D"/>
      </left>
      <right style="thin">
        <color rgb="FF00245D"/>
      </right>
      <top style="medium">
        <color rgb="FF00245D"/>
      </top>
      <bottom style="medium">
        <color rgb="FF00245D"/>
      </bottom>
      <diagonal/>
    </border>
    <border>
      <left style="thin">
        <color rgb="FF00245D"/>
      </left>
      <right style="medium">
        <color rgb="FF00245D"/>
      </right>
      <top style="medium">
        <color rgb="FF00245D"/>
      </top>
      <bottom style="medium">
        <color rgb="FF00245D"/>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auto="1"/>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style="medium">
        <color auto="1"/>
      </right>
      <top style="medium">
        <color auto="1"/>
      </top>
      <bottom style="thin">
        <color auto="1"/>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
      <left style="medium">
        <color indexed="64"/>
      </left>
      <right style="thin">
        <color auto="1"/>
      </right>
      <top style="thin">
        <color auto="1"/>
      </top>
      <bottom style="thin">
        <color auto="1"/>
      </bottom>
      <diagonal/>
    </border>
    <border>
      <left style="medium">
        <color rgb="FF00245D"/>
      </left>
      <right/>
      <top style="medium">
        <color rgb="FF00245D"/>
      </top>
      <bottom style="medium">
        <color indexed="64"/>
      </bottom>
      <diagonal/>
    </border>
    <border>
      <left/>
      <right/>
      <top style="medium">
        <color rgb="FF00245D"/>
      </top>
      <bottom style="medium">
        <color indexed="64"/>
      </bottom>
      <diagonal/>
    </border>
    <border>
      <left style="medium">
        <color theme="4" tint="0.39991454817346722"/>
      </left>
      <right/>
      <top style="medium">
        <color theme="4" tint="0.39991454817346722"/>
      </top>
      <bottom style="medium">
        <color indexed="64"/>
      </bottom>
      <diagonal/>
    </border>
    <border>
      <left/>
      <right/>
      <top style="medium">
        <color theme="4" tint="0.39991454817346722"/>
      </top>
      <bottom style="medium">
        <color indexed="64"/>
      </bottom>
      <diagonal/>
    </border>
    <border>
      <left/>
      <right/>
      <top/>
      <bottom style="medium">
        <color indexed="64"/>
      </bottom>
      <diagonal/>
    </border>
    <border>
      <left style="medium">
        <color indexed="64"/>
      </left>
      <right/>
      <top/>
      <bottom/>
      <diagonal/>
    </border>
    <border>
      <left/>
      <right style="thin">
        <color auto="1"/>
      </right>
      <top style="thin">
        <color auto="1"/>
      </top>
      <bottom style="medium">
        <color indexed="64"/>
      </bottom>
      <diagonal/>
    </border>
    <border>
      <left style="medium">
        <color indexed="64"/>
      </left>
      <right/>
      <top/>
      <bottom style="thin">
        <color indexed="64"/>
      </bottom>
      <diagonal/>
    </border>
    <border>
      <left style="thin">
        <color theme="4" tint="0.39994506668294322"/>
      </left>
      <right/>
      <top style="thin">
        <color theme="4" tint="0.39994506668294322"/>
      </top>
      <bottom style="thin">
        <color theme="4" tint="0.39994506668294322"/>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thin">
        <color rgb="FF00245D"/>
      </left>
      <right/>
      <top style="thin">
        <color rgb="FF00245D"/>
      </top>
      <bottom style="thin">
        <color rgb="FF00245D"/>
      </bottom>
      <diagonal/>
    </border>
    <border>
      <left/>
      <right style="medium">
        <color auto="1"/>
      </right>
      <top/>
      <bottom style="thin">
        <color auto="1"/>
      </bottom>
      <diagonal/>
    </border>
    <border>
      <left style="medium">
        <color indexed="64"/>
      </left>
      <right style="medium">
        <color indexed="64"/>
      </right>
      <top style="medium">
        <color indexed="64"/>
      </top>
      <bottom style="thin">
        <color auto="1"/>
      </bottom>
      <diagonal/>
    </border>
    <border>
      <left/>
      <right/>
      <top style="thin">
        <color indexed="64"/>
      </top>
      <bottom style="thin">
        <color indexed="64"/>
      </bottom>
      <diagonal/>
    </border>
    <border>
      <left style="thin">
        <color theme="4" tint="0.39991454817346722"/>
      </left>
      <right/>
      <top style="medium">
        <color theme="4" tint="0.39991454817346722"/>
      </top>
      <bottom style="thin">
        <color theme="4" tint="0.39991454817346722"/>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medium">
        <color rgb="FF00245D"/>
      </bottom>
      <diagonal/>
    </border>
    <border>
      <left/>
      <right/>
      <top style="thin">
        <color theme="0"/>
      </top>
      <bottom style="medium">
        <color rgb="FF00245D"/>
      </bottom>
      <diagonal/>
    </border>
    <border>
      <left/>
      <right style="thin">
        <color theme="0"/>
      </right>
      <top style="thin">
        <color theme="0"/>
      </top>
      <bottom style="medium">
        <color rgb="FF00245D"/>
      </bottom>
      <diagonal/>
    </border>
    <border>
      <left style="thin">
        <color theme="0"/>
      </left>
      <right/>
      <top style="medium">
        <color rgb="FF00245D"/>
      </top>
      <bottom/>
      <diagonal/>
    </border>
    <border>
      <left/>
      <right style="thin">
        <color theme="0"/>
      </right>
      <top style="medium">
        <color rgb="FF00245D"/>
      </top>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diagonal/>
    </border>
    <border>
      <left/>
      <right style="thin">
        <color theme="0" tint="-4.9989318521683403E-2"/>
      </right>
      <top/>
      <bottom/>
      <diagonal/>
    </border>
    <border>
      <left style="thin">
        <color theme="0"/>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style="thin">
        <color theme="0"/>
      </right>
      <top style="medium">
        <color theme="0"/>
      </top>
      <bottom/>
      <diagonal/>
    </border>
    <border>
      <left style="thin">
        <color theme="0"/>
      </left>
      <right style="medium">
        <color theme="0"/>
      </right>
      <top/>
      <bottom/>
      <diagonal/>
    </border>
    <border>
      <left style="medium">
        <color theme="0"/>
      </left>
      <right style="medium">
        <color theme="0"/>
      </right>
      <top/>
      <bottom/>
      <diagonal/>
    </border>
    <border>
      <left style="medium">
        <color theme="0"/>
      </left>
      <right style="thin">
        <color theme="0"/>
      </right>
      <top/>
      <bottom/>
      <diagonal/>
    </border>
    <border>
      <left/>
      <right style="medium">
        <color theme="0"/>
      </right>
      <top/>
      <bottom/>
      <diagonal/>
    </border>
    <border>
      <left style="medium">
        <color theme="0"/>
      </left>
      <right/>
      <top/>
      <bottom/>
      <diagonal/>
    </border>
    <border>
      <left/>
      <right style="medium">
        <color theme="0"/>
      </right>
      <top/>
      <bottom style="thin">
        <color theme="0"/>
      </bottom>
      <diagonal/>
    </border>
    <border>
      <left style="medium">
        <color theme="0"/>
      </left>
      <right style="medium">
        <color theme="0"/>
      </right>
      <top/>
      <bottom style="thin">
        <color theme="0"/>
      </bottom>
      <diagonal/>
    </border>
    <border>
      <left style="medium">
        <color theme="0"/>
      </left>
      <right/>
      <top/>
      <bottom style="thin">
        <color theme="0"/>
      </bottom>
      <diagonal/>
    </border>
    <border>
      <left style="thin">
        <color theme="0"/>
      </left>
      <right style="thin">
        <color theme="0"/>
      </right>
      <top/>
      <bottom/>
      <diagonal/>
    </border>
    <border>
      <left/>
      <right style="thin">
        <color theme="0"/>
      </right>
      <top/>
      <bottom/>
      <diagonal/>
    </border>
    <border>
      <left style="thin">
        <color theme="0"/>
      </left>
      <right/>
      <top/>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theme="0" tint="-4.9989318521683403E-2"/>
      </left>
      <right style="thin">
        <color theme="0"/>
      </right>
      <top style="thin">
        <color theme="0" tint="-4.9989318521683403E-2"/>
      </top>
      <bottom/>
      <diagonal/>
    </border>
    <border>
      <left style="thin">
        <color theme="0"/>
      </left>
      <right style="thin">
        <color theme="0"/>
      </right>
      <top style="thin">
        <color theme="0" tint="-4.9989318521683403E-2"/>
      </top>
      <bottom/>
      <diagonal/>
    </border>
    <border>
      <left style="thin">
        <color theme="0"/>
      </left>
      <right style="thin">
        <color theme="0" tint="-4.9989318521683403E-2"/>
      </right>
      <top style="thin">
        <color theme="0" tint="-4.9989318521683403E-2"/>
      </top>
      <bottom/>
      <diagonal/>
    </border>
    <border>
      <left/>
      <right style="thin">
        <color theme="0"/>
      </right>
      <top style="thin">
        <color indexed="64"/>
      </top>
      <bottom style="thin">
        <color indexed="64"/>
      </bottom>
      <diagonal/>
    </border>
  </borders>
  <cellStyleXfs count="5">
    <xf numFmtId="0" fontId="0" fillId="0" borderId="0"/>
    <xf numFmtId="0" fontId="5" fillId="0" borderId="0"/>
    <xf numFmtId="0" fontId="9" fillId="0" borderId="0" applyNumberFormat="0" applyFill="0" applyBorder="0" applyAlignment="0" applyProtection="0">
      <alignment vertical="top"/>
      <protection locked="0"/>
    </xf>
    <xf numFmtId="0" fontId="10" fillId="0" borderId="0"/>
    <xf numFmtId="0" fontId="10" fillId="0" borderId="0"/>
  </cellStyleXfs>
  <cellXfs count="364">
    <xf numFmtId="0" fontId="0" fillId="0" borderId="0" xfId="0"/>
    <xf numFmtId="0" fontId="1" fillId="3" borderId="3" xfId="0" applyFont="1" applyFill="1" applyBorder="1" applyAlignment="1">
      <alignment horizontal="center" vertical="top"/>
    </xf>
    <xf numFmtId="0" fontId="0" fillId="5" borderId="0" xfId="0" applyFill="1"/>
    <xf numFmtId="0" fontId="0" fillId="0" borderId="0" xfId="0" applyFill="1"/>
    <xf numFmtId="1" fontId="6" fillId="0" borderId="0" xfId="0" applyNumberFormat="1" applyFont="1" applyFill="1" applyBorder="1" applyAlignment="1">
      <alignment horizontal="center" vertical="center"/>
    </xf>
    <xf numFmtId="0" fontId="0" fillId="5" borderId="0" xfId="0" applyFill="1" applyBorder="1"/>
    <xf numFmtId="2" fontId="0" fillId="0" borderId="1" xfId="0" applyNumberFormat="1" applyBorder="1" applyAlignment="1">
      <alignment horizontal="center"/>
    </xf>
    <xf numFmtId="0" fontId="3" fillId="0" borderId="1" xfId="0" applyFont="1" applyBorder="1"/>
    <xf numFmtId="0" fontId="3" fillId="0" borderId="1" xfId="0" applyFont="1" applyBorder="1" applyAlignment="1">
      <alignment horizontal="center"/>
    </xf>
    <xf numFmtId="1" fontId="0" fillId="0" borderId="1" xfId="0" applyNumberFormat="1" applyBorder="1" applyAlignment="1">
      <alignment horizontal="center"/>
    </xf>
    <xf numFmtId="0" fontId="8" fillId="5" borderId="0" xfId="0" applyFont="1" applyFill="1" applyBorder="1" applyAlignment="1">
      <alignment horizontal="left" vertical="center"/>
    </xf>
    <xf numFmtId="1" fontId="6" fillId="6" borderId="3" xfId="0" applyNumberFormat="1" applyFont="1" applyFill="1" applyBorder="1" applyAlignment="1">
      <alignment horizontal="center" vertical="center"/>
    </xf>
    <xf numFmtId="1" fontId="6" fillId="12" borderId="34" xfId="0" applyNumberFormat="1" applyFont="1" applyFill="1" applyBorder="1" applyAlignment="1">
      <alignment horizontal="center" vertical="center"/>
    </xf>
    <xf numFmtId="1" fontId="6" fillId="12" borderId="35" xfId="0" applyNumberFormat="1" applyFont="1" applyFill="1" applyBorder="1" applyAlignment="1">
      <alignment horizontal="center" vertical="center"/>
    </xf>
    <xf numFmtId="1" fontId="6" fillId="12" borderId="36" xfId="0" applyNumberFormat="1" applyFont="1" applyFill="1" applyBorder="1" applyAlignment="1">
      <alignment horizontal="center" vertical="center"/>
    </xf>
    <xf numFmtId="1" fontId="6" fillId="12" borderId="37" xfId="0" applyNumberFormat="1" applyFont="1" applyFill="1" applyBorder="1" applyAlignment="1">
      <alignment horizontal="center" vertical="center"/>
    </xf>
    <xf numFmtId="1" fontId="6" fillId="13" borderId="36" xfId="0" applyNumberFormat="1" applyFont="1" applyFill="1" applyBorder="1" applyAlignment="1">
      <alignment horizontal="center" vertical="center"/>
    </xf>
    <xf numFmtId="1" fontId="6" fillId="13" borderId="37" xfId="0" applyNumberFormat="1" applyFont="1" applyFill="1" applyBorder="1" applyAlignment="1">
      <alignment horizontal="center" vertical="center"/>
    </xf>
    <xf numFmtId="1" fontId="6" fillId="7" borderId="36" xfId="0" applyNumberFormat="1" applyFont="1" applyFill="1" applyBorder="1" applyAlignment="1">
      <alignment horizontal="center" vertical="center"/>
    </xf>
    <xf numFmtId="1" fontId="6" fillId="7" borderId="37" xfId="0" applyNumberFormat="1" applyFont="1" applyFill="1" applyBorder="1" applyAlignment="1">
      <alignment horizontal="center" vertical="center"/>
    </xf>
    <xf numFmtId="1" fontId="6" fillId="8" borderId="37" xfId="0" applyNumberFormat="1" applyFont="1" applyFill="1" applyBorder="1" applyAlignment="1">
      <alignment horizontal="center" vertical="center"/>
    </xf>
    <xf numFmtId="49" fontId="11" fillId="0" borderId="38" xfId="0" applyNumberFormat="1" applyFont="1" applyBorder="1"/>
    <xf numFmtId="2" fontId="4" fillId="9" borderId="39" xfId="0" applyNumberFormat="1" applyFont="1" applyFill="1" applyBorder="1" applyAlignment="1">
      <alignment horizontal="center" vertical="center"/>
    </xf>
    <xf numFmtId="2" fontId="4" fillId="9" borderId="3" xfId="0" applyNumberFormat="1" applyFont="1" applyFill="1" applyBorder="1" applyAlignment="1">
      <alignment horizontal="center" vertical="center"/>
    </xf>
    <xf numFmtId="2" fontId="4" fillId="0" borderId="0" xfId="0" applyNumberFormat="1" applyFont="1" applyFill="1" applyBorder="1" applyAlignment="1">
      <alignment horizontal="center" vertical="center"/>
    </xf>
    <xf numFmtId="2" fontId="0" fillId="14" borderId="35" xfId="0" applyNumberFormat="1" applyFont="1" applyFill="1" applyBorder="1" applyAlignment="1">
      <alignment horizontal="center" vertical="center"/>
    </xf>
    <xf numFmtId="2" fontId="0" fillId="14" borderId="37" xfId="0" applyNumberFormat="1" applyFont="1" applyFill="1" applyBorder="1" applyAlignment="1">
      <alignment horizontal="center" vertical="center"/>
    </xf>
    <xf numFmtId="2" fontId="0" fillId="15" borderId="37" xfId="0" applyNumberFormat="1" applyFont="1" applyFill="1" applyBorder="1" applyAlignment="1">
      <alignment horizontal="center" vertical="center"/>
    </xf>
    <xf numFmtId="2" fontId="0" fillId="10" borderId="37" xfId="0" applyNumberFormat="1" applyFont="1" applyFill="1" applyBorder="1" applyAlignment="1">
      <alignment horizontal="center" vertical="center"/>
    </xf>
    <xf numFmtId="2" fontId="0" fillId="11" borderId="37" xfId="0" applyNumberFormat="1" applyFont="1" applyFill="1" applyBorder="1" applyAlignment="1">
      <alignment horizontal="center" vertical="center"/>
    </xf>
    <xf numFmtId="0" fontId="17" fillId="5" borderId="0" xfId="0" applyFont="1" applyFill="1" applyBorder="1" applyAlignment="1">
      <alignment vertical="center" wrapText="1"/>
    </xf>
    <xf numFmtId="0" fontId="16" fillId="5" borderId="0" xfId="0" applyFont="1" applyFill="1" applyBorder="1" applyAlignment="1">
      <alignment wrapText="1"/>
    </xf>
    <xf numFmtId="49" fontId="8" fillId="5" borderId="0" xfId="0" applyNumberFormat="1" applyFont="1" applyFill="1" applyBorder="1" applyAlignment="1">
      <alignment horizontal="left" vertical="center"/>
    </xf>
    <xf numFmtId="1" fontId="6" fillId="22" borderId="37" xfId="0" applyNumberFormat="1" applyFont="1" applyFill="1" applyBorder="1" applyAlignment="1">
      <alignment horizontal="center" vertical="center"/>
    </xf>
    <xf numFmtId="0" fontId="13" fillId="6" borderId="1" xfId="0" applyFont="1" applyFill="1" applyBorder="1" applyAlignment="1">
      <alignment horizontal="center" vertical="center"/>
    </xf>
    <xf numFmtId="0" fontId="13" fillId="16" borderId="2" xfId="0" applyFont="1" applyFill="1" applyBorder="1" applyAlignment="1" applyProtection="1">
      <alignment horizontal="center" vertical="center"/>
    </xf>
    <xf numFmtId="0" fontId="13" fillId="17" borderId="2" xfId="0" applyFont="1" applyFill="1" applyBorder="1" applyAlignment="1" applyProtection="1">
      <alignment horizontal="center" vertical="center"/>
    </xf>
    <xf numFmtId="0" fontId="13" fillId="4" borderId="2" xfId="0" applyFont="1" applyFill="1" applyBorder="1" applyAlignment="1" applyProtection="1">
      <alignment horizontal="center" vertical="center"/>
    </xf>
    <xf numFmtId="0" fontId="13" fillId="7" borderId="2" xfId="0" applyFont="1" applyFill="1" applyBorder="1" applyAlignment="1">
      <alignment horizontal="center" vertical="center"/>
    </xf>
    <xf numFmtId="0" fontId="13" fillId="6" borderId="2" xfId="0" applyFont="1" applyFill="1" applyBorder="1" applyAlignment="1">
      <alignment horizontal="center" vertical="center"/>
    </xf>
    <xf numFmtId="0" fontId="4" fillId="24" borderId="57" xfId="0" applyFont="1" applyFill="1" applyBorder="1" applyAlignment="1">
      <alignment horizontal="center" vertical="center" wrapText="1"/>
    </xf>
    <xf numFmtId="0" fontId="4" fillId="24" borderId="58" xfId="0" applyFont="1" applyFill="1" applyBorder="1" applyAlignment="1">
      <alignment horizontal="center" vertical="center" wrapText="1"/>
    </xf>
    <xf numFmtId="0" fontId="0" fillId="5" borderId="0" xfId="0" applyFill="1" applyAlignment="1">
      <alignment horizontal="center"/>
    </xf>
    <xf numFmtId="0" fontId="0" fillId="5" borderId="62" xfId="0" applyFont="1" applyFill="1" applyBorder="1" applyAlignment="1">
      <alignment vertical="top"/>
    </xf>
    <xf numFmtId="0" fontId="0" fillId="5" borderId="66" xfId="0" applyFill="1" applyBorder="1" applyAlignment="1">
      <alignment horizontal="center"/>
    </xf>
    <xf numFmtId="0" fontId="0" fillId="5" borderId="14" xfId="0" applyFill="1" applyBorder="1" applyAlignment="1">
      <alignment horizontal="center"/>
    </xf>
    <xf numFmtId="0" fontId="0" fillId="5" borderId="57" xfId="0" applyFill="1" applyBorder="1" applyAlignment="1">
      <alignment horizontal="center"/>
    </xf>
    <xf numFmtId="0" fontId="0" fillId="5" borderId="65" xfId="0" applyFill="1" applyBorder="1" applyAlignment="1">
      <alignment horizontal="center"/>
    </xf>
    <xf numFmtId="0" fontId="0" fillId="0" borderId="0" xfId="0" applyAlignment="1">
      <alignment horizontal="center"/>
    </xf>
    <xf numFmtId="0" fontId="4" fillId="6" borderId="57" xfId="0" applyFont="1" applyFill="1" applyBorder="1" applyAlignment="1">
      <alignment horizontal="center" vertical="center" wrapText="1"/>
    </xf>
    <xf numFmtId="0" fontId="4" fillId="6" borderId="59" xfId="0" applyFont="1" applyFill="1" applyBorder="1" applyAlignment="1">
      <alignment horizontal="center" vertical="center" wrapText="1"/>
    </xf>
    <xf numFmtId="0" fontId="4" fillId="6" borderId="58" xfId="0" applyFont="1" applyFill="1" applyBorder="1" applyAlignment="1">
      <alignment horizontal="center" vertical="center" wrapText="1"/>
    </xf>
    <xf numFmtId="0" fontId="4" fillId="12" borderId="57" xfId="0" applyFont="1" applyFill="1" applyBorder="1" applyAlignment="1">
      <alignment horizontal="center" vertical="center" wrapText="1"/>
    </xf>
    <xf numFmtId="0" fontId="4" fillId="12" borderId="59" xfId="0" applyFont="1" applyFill="1" applyBorder="1" applyAlignment="1">
      <alignment horizontal="center" vertical="center" wrapText="1"/>
    </xf>
    <xf numFmtId="0" fontId="4" fillId="12" borderId="58" xfId="0" applyFont="1" applyFill="1" applyBorder="1" applyAlignment="1">
      <alignment horizontal="center" vertical="center" wrapText="1"/>
    </xf>
    <xf numFmtId="0" fontId="4" fillId="13" borderId="57" xfId="0" applyFont="1" applyFill="1" applyBorder="1" applyAlignment="1">
      <alignment horizontal="center" vertical="center" wrapText="1"/>
    </xf>
    <xf numFmtId="0" fontId="4" fillId="13" borderId="59" xfId="0" applyFont="1" applyFill="1" applyBorder="1" applyAlignment="1">
      <alignment horizontal="center" vertical="center" wrapText="1"/>
    </xf>
    <xf numFmtId="0" fontId="4" fillId="13" borderId="58" xfId="0" applyFont="1" applyFill="1" applyBorder="1" applyAlignment="1">
      <alignment horizontal="center" vertical="center" wrapText="1"/>
    </xf>
    <xf numFmtId="1" fontId="0" fillId="0" borderId="0" xfId="0" applyNumberFormat="1"/>
    <xf numFmtId="0" fontId="4" fillId="8" borderId="57"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4" fillId="8" borderId="58" xfId="0" applyFont="1" applyFill="1" applyBorder="1" applyAlignment="1">
      <alignment horizontal="center" vertical="center" wrapText="1"/>
    </xf>
    <xf numFmtId="0" fontId="4" fillId="7" borderId="57" xfId="0" applyFont="1" applyFill="1" applyBorder="1" applyAlignment="1">
      <alignment horizontal="center" vertical="center" wrapText="1"/>
    </xf>
    <xf numFmtId="0" fontId="4" fillId="7" borderId="59" xfId="0" applyFont="1" applyFill="1" applyBorder="1" applyAlignment="1">
      <alignment horizontal="center" vertical="center" wrapText="1"/>
    </xf>
    <xf numFmtId="0" fontId="4" fillId="7" borderId="58" xfId="0" applyFont="1" applyFill="1" applyBorder="1" applyAlignment="1">
      <alignment horizontal="center" vertical="center" wrapText="1"/>
    </xf>
    <xf numFmtId="0" fontId="4" fillId="8" borderId="65" xfId="0" applyFont="1" applyFill="1" applyBorder="1" applyAlignment="1">
      <alignment horizontal="center" vertical="center" wrapText="1"/>
    </xf>
    <xf numFmtId="0" fontId="4" fillId="7" borderId="65" xfId="0" applyFont="1" applyFill="1" applyBorder="1" applyAlignment="1">
      <alignment horizontal="center" vertical="center" wrapText="1"/>
    </xf>
    <xf numFmtId="0" fontId="4" fillId="6" borderId="65" xfId="0" applyFont="1" applyFill="1" applyBorder="1" applyAlignment="1">
      <alignment horizontal="center" vertical="center" wrapText="1"/>
    </xf>
    <xf numFmtId="0" fontId="4" fillId="13" borderId="65" xfId="0" applyFont="1" applyFill="1" applyBorder="1" applyAlignment="1">
      <alignment horizontal="center" vertical="center" wrapText="1"/>
    </xf>
    <xf numFmtId="0" fontId="4" fillId="12" borderId="65" xfId="0" applyFont="1" applyFill="1" applyBorder="1" applyAlignment="1">
      <alignment horizontal="center" vertical="center" wrapText="1"/>
    </xf>
    <xf numFmtId="0" fontId="0" fillId="5" borderId="0" xfId="0" applyFill="1" applyAlignment="1">
      <alignment vertical="center"/>
    </xf>
    <xf numFmtId="0" fontId="0" fillId="0" borderId="0" xfId="0" applyAlignment="1">
      <alignment vertical="center"/>
    </xf>
    <xf numFmtId="0" fontId="3" fillId="0" borderId="18" xfId="0" applyFont="1" applyBorder="1" applyAlignment="1">
      <alignment horizontal="left"/>
    </xf>
    <xf numFmtId="0" fontId="3" fillId="0" borderId="2" xfId="0" applyFont="1" applyBorder="1"/>
    <xf numFmtId="0" fontId="0" fillId="5" borderId="61" xfId="0" applyFont="1" applyFill="1" applyBorder="1" applyAlignment="1">
      <alignment horizontal="left" vertical="top"/>
    </xf>
    <xf numFmtId="0" fontId="4" fillId="24" borderId="73" xfId="0" applyFont="1" applyFill="1" applyBorder="1" applyAlignment="1">
      <alignment horizontal="center" vertical="center" wrapText="1"/>
    </xf>
    <xf numFmtId="0" fontId="0" fillId="5" borderId="74" xfId="0" applyFont="1" applyFill="1" applyBorder="1" applyAlignment="1">
      <alignment vertical="top"/>
    </xf>
    <xf numFmtId="0" fontId="0" fillId="5" borderId="57" xfId="0" applyFill="1" applyBorder="1" applyAlignment="1">
      <alignment horizontal="left"/>
    </xf>
    <xf numFmtId="1" fontId="6" fillId="22" borderId="75" xfId="0" applyNumberFormat="1" applyFont="1" applyFill="1" applyBorder="1" applyAlignment="1">
      <alignment horizontal="center" vertical="center"/>
    </xf>
    <xf numFmtId="1" fontId="6" fillId="22" borderId="76" xfId="0" applyNumberFormat="1" applyFont="1" applyFill="1" applyBorder="1" applyAlignment="1">
      <alignment horizontal="center" vertical="center"/>
    </xf>
    <xf numFmtId="0" fontId="1" fillId="3" borderId="77" xfId="0" applyFont="1" applyFill="1" applyBorder="1" applyAlignment="1">
      <alignment horizontal="center" vertical="top"/>
    </xf>
    <xf numFmtId="0" fontId="0" fillId="3" borderId="77" xfId="0" applyFont="1" applyFill="1" applyBorder="1" applyAlignment="1">
      <alignment horizontal="center" vertical="top"/>
    </xf>
    <xf numFmtId="0" fontId="22" fillId="18" borderId="38" xfId="0" applyFont="1" applyFill="1" applyBorder="1" applyAlignment="1">
      <alignment horizontal="center" vertical="center"/>
    </xf>
    <xf numFmtId="0" fontId="22" fillId="18" borderId="7" xfId="0" applyFont="1" applyFill="1" applyBorder="1" applyAlignment="1">
      <alignment horizontal="center" vertical="center"/>
    </xf>
    <xf numFmtId="0" fontId="0" fillId="5" borderId="78" xfId="0" applyFont="1" applyFill="1" applyBorder="1" applyAlignment="1">
      <alignment horizontal="center" vertical="top"/>
    </xf>
    <xf numFmtId="0" fontId="0" fillId="5" borderId="60" xfId="0" applyFont="1" applyFill="1" applyBorder="1" applyAlignment="1">
      <alignment horizontal="center" vertical="top"/>
    </xf>
    <xf numFmtId="0" fontId="0" fillId="5" borderId="79" xfId="0" applyFont="1" applyFill="1" applyBorder="1" applyAlignment="1">
      <alignment horizontal="center" vertical="top"/>
    </xf>
    <xf numFmtId="0" fontId="0" fillId="5" borderId="62" xfId="0" applyFont="1" applyFill="1" applyBorder="1" applyAlignment="1">
      <alignment horizontal="center" vertical="top"/>
    </xf>
    <xf numFmtId="0" fontId="0" fillId="5" borderId="56" xfId="0" applyFont="1" applyFill="1" applyBorder="1" applyAlignment="1">
      <alignment horizontal="center" vertical="top"/>
    </xf>
    <xf numFmtId="0" fontId="12" fillId="0" borderId="14" xfId="0" applyFont="1" applyBorder="1" applyAlignment="1">
      <alignment horizontal="center"/>
    </xf>
    <xf numFmtId="0" fontId="3" fillId="0" borderId="14" xfId="0" applyFont="1" applyBorder="1" applyAlignment="1">
      <alignment horizontal="center"/>
    </xf>
    <xf numFmtId="1" fontId="24" fillId="6" borderId="13" xfId="2" applyNumberFormat="1" applyFont="1" applyFill="1" applyBorder="1" applyAlignment="1" applyProtection="1">
      <alignment horizontal="center" vertical="center"/>
    </xf>
    <xf numFmtId="1" fontId="24" fillId="12" borderId="24" xfId="2" applyNumberFormat="1" applyFont="1" applyFill="1" applyBorder="1" applyAlignment="1" applyProtection="1">
      <alignment horizontal="center" vertical="center"/>
    </xf>
    <xf numFmtId="1" fontId="24" fillId="13" borderId="81" xfId="2" applyNumberFormat="1" applyFont="1" applyFill="1" applyBorder="1" applyAlignment="1" applyProtection="1">
      <alignment horizontal="center" vertical="center"/>
    </xf>
    <xf numFmtId="1" fontId="24" fillId="7" borderId="30" xfId="2" applyNumberFormat="1" applyFont="1" applyFill="1" applyBorder="1" applyAlignment="1" applyProtection="1">
      <alignment horizontal="center" vertical="center"/>
    </xf>
    <xf numFmtId="1" fontId="24" fillId="8" borderId="0" xfId="2" applyNumberFormat="1" applyFont="1" applyFill="1" applyBorder="1" applyAlignment="1" applyProtection="1">
      <alignment horizontal="center" vertical="center"/>
    </xf>
    <xf numFmtId="1" fontId="24" fillId="6" borderId="13" xfId="2" applyNumberFormat="1" applyFont="1" applyFill="1" applyBorder="1" applyAlignment="1" applyProtection="1">
      <alignment horizontal="left" vertical="center"/>
    </xf>
    <xf numFmtId="1" fontId="24" fillId="12" borderId="24" xfId="2" applyNumberFormat="1" applyFont="1" applyFill="1" applyBorder="1" applyAlignment="1" applyProtection="1">
      <alignment horizontal="left" vertical="center"/>
    </xf>
    <xf numFmtId="1" fontId="24" fillId="13" borderId="81" xfId="2" applyNumberFormat="1" applyFont="1" applyFill="1" applyBorder="1" applyAlignment="1" applyProtection="1">
      <alignment horizontal="left" vertical="center"/>
    </xf>
    <xf numFmtId="1" fontId="24" fillId="7" borderId="30" xfId="2" applyNumberFormat="1" applyFont="1" applyFill="1" applyBorder="1" applyAlignment="1" applyProtection="1">
      <alignment horizontal="left" vertical="center"/>
    </xf>
    <xf numFmtId="1" fontId="24" fillId="8" borderId="0" xfId="2" applyNumberFormat="1" applyFont="1" applyFill="1" applyBorder="1" applyAlignment="1" applyProtection="1">
      <alignment horizontal="left" vertical="center"/>
    </xf>
    <xf numFmtId="1" fontId="0" fillId="0" borderId="14" xfId="0" applyNumberFormat="1" applyBorder="1" applyAlignment="1">
      <alignment horizontal="center"/>
    </xf>
    <xf numFmtId="2" fontId="0" fillId="0" borderId="18" xfId="0" applyNumberFormat="1" applyBorder="1" applyAlignment="1">
      <alignment horizontal="center"/>
    </xf>
    <xf numFmtId="0" fontId="7" fillId="2" borderId="94" xfId="0" applyFont="1" applyFill="1" applyBorder="1" applyAlignment="1">
      <alignment horizontal="center"/>
    </xf>
    <xf numFmtId="0" fontId="7" fillId="2" borderId="95" xfId="0" applyFont="1" applyFill="1" applyBorder="1" applyAlignment="1">
      <alignment horizontal="center"/>
    </xf>
    <xf numFmtId="0" fontId="7" fillId="2" borderId="96" xfId="0" applyFont="1" applyFill="1" applyBorder="1" applyAlignment="1">
      <alignment horizontal="center"/>
    </xf>
    <xf numFmtId="0" fontId="7" fillId="2" borderId="97" xfId="0" applyFont="1" applyFill="1" applyBorder="1" applyAlignment="1">
      <alignment horizontal="center"/>
    </xf>
    <xf numFmtId="0" fontId="7" fillId="2" borderId="98" xfId="0" applyFont="1" applyFill="1" applyBorder="1" applyAlignment="1">
      <alignment horizontal="center"/>
    </xf>
    <xf numFmtId="0" fontId="7" fillId="2" borderId="99" xfId="0" applyFont="1" applyFill="1" applyBorder="1" applyAlignment="1">
      <alignment horizontal="center"/>
    </xf>
    <xf numFmtId="0" fontId="7" fillId="2" borderId="111" xfId="0" applyFont="1" applyFill="1" applyBorder="1" applyAlignment="1">
      <alignment horizontal="center"/>
    </xf>
    <xf numFmtId="0" fontId="7" fillId="2" borderId="112" xfId="0" applyFont="1" applyFill="1" applyBorder="1" applyAlignment="1">
      <alignment horizontal="center"/>
    </xf>
    <xf numFmtId="0" fontId="7" fillId="2" borderId="113" xfId="0" applyFont="1" applyFill="1" applyBorder="1" applyAlignment="1">
      <alignment horizontal="center"/>
    </xf>
    <xf numFmtId="49" fontId="11" fillId="0" borderId="11" xfId="0" applyNumberFormat="1" applyFont="1" applyFill="1" applyBorder="1"/>
    <xf numFmtId="0" fontId="0" fillId="0" borderId="1" xfId="0" applyBorder="1"/>
    <xf numFmtId="0" fontId="0" fillId="0" borderId="0" xfId="0" applyBorder="1"/>
    <xf numFmtId="0" fontId="0" fillId="5" borderId="21" xfId="0" applyFill="1" applyBorder="1"/>
    <xf numFmtId="0" fontId="0" fillId="5" borderId="22" xfId="0" applyFill="1" applyBorder="1"/>
    <xf numFmtId="0" fontId="27" fillId="5" borderId="21" xfId="0" applyFont="1" applyFill="1" applyBorder="1" applyAlignment="1">
      <alignment vertical="top"/>
    </xf>
    <xf numFmtId="0" fontId="27" fillId="5" borderId="22" xfId="0" applyFont="1" applyFill="1" applyBorder="1" applyAlignment="1">
      <alignment vertical="top"/>
    </xf>
    <xf numFmtId="0" fontId="26" fillId="5" borderId="21" xfId="0" applyFont="1" applyFill="1" applyBorder="1" applyAlignment="1">
      <alignment horizontal="left" vertical="top" wrapText="1"/>
    </xf>
    <xf numFmtId="0" fontId="26" fillId="5" borderId="22" xfId="0" applyFont="1" applyFill="1" applyBorder="1" applyAlignment="1">
      <alignment horizontal="left" vertical="top" wrapText="1"/>
    </xf>
    <xf numFmtId="0" fontId="13" fillId="2" borderId="83" xfId="0" applyFont="1" applyFill="1" applyBorder="1" applyAlignment="1">
      <alignment horizontal="center" wrapText="1"/>
    </xf>
    <xf numFmtId="0" fontId="13" fillId="2" borderId="83" xfId="0" applyFont="1" applyFill="1" applyBorder="1" applyAlignment="1">
      <alignment wrapText="1"/>
    </xf>
    <xf numFmtId="0" fontId="12" fillId="0" borderId="0" xfId="0" applyFont="1" applyBorder="1" applyAlignment="1">
      <alignment horizontal="center"/>
    </xf>
    <xf numFmtId="0" fontId="0" fillId="0" borderId="0" xfId="0" applyBorder="1" applyAlignment="1">
      <alignment horizontal="center"/>
    </xf>
    <xf numFmtId="49" fontId="7" fillId="21" borderId="13" xfId="0" applyNumberFormat="1" applyFont="1" applyFill="1" applyBorder="1" applyAlignment="1">
      <alignment horizontal="center" vertical="center" wrapText="1"/>
    </xf>
    <xf numFmtId="49" fontId="7" fillId="21" borderId="40" xfId="0" applyNumberFormat="1" applyFont="1" applyFill="1" applyBorder="1" applyAlignment="1">
      <alignment horizontal="center" vertical="center" wrapText="1"/>
    </xf>
    <xf numFmtId="49" fontId="7" fillId="21" borderId="9" xfId="0" applyNumberFormat="1" applyFont="1" applyFill="1" applyBorder="1" applyAlignment="1">
      <alignment horizontal="center" vertical="center" wrapText="1"/>
    </xf>
    <xf numFmtId="0" fontId="9" fillId="5" borderId="38" xfId="2" applyFill="1" applyBorder="1" applyAlignment="1" applyProtection="1">
      <alignment horizontal="center" vertical="center" wrapText="1"/>
    </xf>
    <xf numFmtId="0" fontId="23" fillId="5" borderId="5" xfId="0" applyFont="1" applyFill="1" applyBorder="1" applyAlignment="1">
      <alignment horizontal="center" vertical="center" wrapText="1" shrinkToFit="1"/>
    </xf>
    <xf numFmtId="0" fontId="23" fillId="5" borderId="16" xfId="0" applyFont="1" applyFill="1" applyBorder="1" applyAlignment="1">
      <alignment horizontal="center" vertical="center" wrapText="1" shrinkToFit="1"/>
    </xf>
    <xf numFmtId="0" fontId="23" fillId="5" borderId="17" xfId="0" applyFont="1" applyFill="1" applyBorder="1" applyAlignment="1">
      <alignment horizontal="center" vertical="center" wrapText="1" shrinkToFit="1"/>
    </xf>
    <xf numFmtId="0" fontId="15" fillId="19" borderId="19" xfId="0" applyFont="1" applyFill="1" applyBorder="1" applyAlignment="1">
      <alignment horizontal="center" vertical="center" wrapText="1"/>
    </xf>
    <xf numFmtId="0" fontId="15" fillId="19" borderId="20" xfId="0" applyFont="1" applyFill="1" applyBorder="1" applyAlignment="1">
      <alignment horizontal="center" vertical="center" wrapText="1"/>
    </xf>
    <xf numFmtId="0" fontId="15" fillId="19" borderId="21" xfId="0" applyFont="1" applyFill="1" applyBorder="1" applyAlignment="1">
      <alignment horizontal="center" vertical="center" wrapText="1"/>
    </xf>
    <xf numFmtId="0" fontId="15" fillId="19" borderId="22" xfId="0" applyFont="1" applyFill="1" applyBorder="1" applyAlignment="1">
      <alignment horizontal="center" vertical="center" wrapText="1"/>
    </xf>
    <xf numFmtId="0" fontId="15" fillId="19" borderId="4" xfId="0" applyFont="1" applyFill="1" applyBorder="1" applyAlignment="1">
      <alignment horizontal="center" vertical="center" wrapText="1"/>
    </xf>
    <xf numFmtId="0" fontId="15" fillId="19" borderId="42" xfId="0" applyFont="1" applyFill="1" applyBorder="1" applyAlignment="1">
      <alignment horizontal="center" vertical="center" wrapText="1"/>
    </xf>
    <xf numFmtId="0" fontId="18" fillId="2" borderId="13" xfId="0" applyFont="1" applyFill="1" applyBorder="1" applyAlignment="1">
      <alignment horizontal="center"/>
    </xf>
    <xf numFmtId="0" fontId="18" fillId="2" borderId="6" xfId="0" applyFont="1" applyFill="1" applyBorder="1" applyAlignment="1">
      <alignment horizontal="center"/>
    </xf>
    <xf numFmtId="0" fontId="18" fillId="2" borderId="12" xfId="0" applyFont="1" applyFill="1" applyBorder="1" applyAlignment="1">
      <alignment horizontal="center"/>
    </xf>
    <xf numFmtId="0" fontId="18" fillId="2" borderId="9" xfId="0" applyFont="1" applyFill="1" applyBorder="1" applyAlignment="1">
      <alignment horizontal="center"/>
    </xf>
    <xf numFmtId="0" fontId="18" fillId="2" borderId="10" xfId="0" applyFont="1" applyFill="1" applyBorder="1" applyAlignment="1">
      <alignment horizontal="center"/>
    </xf>
    <xf numFmtId="0" fontId="18" fillId="2" borderId="41" xfId="0" applyFont="1" applyFill="1" applyBorder="1" applyAlignment="1">
      <alignment horizontal="center"/>
    </xf>
    <xf numFmtId="0" fontId="22" fillId="18" borderId="43" xfId="0" applyFont="1" applyFill="1" applyBorder="1" applyAlignment="1">
      <alignment horizontal="center" vertical="center"/>
    </xf>
    <xf numFmtId="0" fontId="22" fillId="18" borderId="44" xfId="0" applyFont="1" applyFill="1" applyBorder="1" applyAlignment="1">
      <alignment horizontal="center" vertical="center"/>
    </xf>
    <xf numFmtId="0" fontId="22" fillId="18" borderId="45" xfId="0" applyFont="1" applyFill="1" applyBorder="1" applyAlignment="1">
      <alignment horizontal="center" vertical="center"/>
    </xf>
    <xf numFmtId="0" fontId="23" fillId="5" borderId="13" xfId="0" applyFont="1" applyFill="1" applyBorder="1" applyAlignment="1">
      <alignment horizontal="center" vertical="center" wrapText="1" shrinkToFit="1"/>
    </xf>
    <xf numFmtId="0" fontId="23" fillId="5" borderId="6" xfId="0" applyFont="1" applyFill="1" applyBorder="1" applyAlignment="1">
      <alignment horizontal="center" vertical="center" wrapText="1" shrinkToFit="1"/>
    </xf>
    <xf numFmtId="0" fontId="23" fillId="5" borderId="12" xfId="0" applyFont="1" applyFill="1" applyBorder="1" applyAlignment="1">
      <alignment horizontal="center" vertical="center" wrapText="1" shrinkToFit="1"/>
    </xf>
    <xf numFmtId="0" fontId="23" fillId="5" borderId="9" xfId="0" applyFont="1" applyFill="1" applyBorder="1" applyAlignment="1">
      <alignment horizontal="center" vertical="center" wrapText="1" shrinkToFit="1"/>
    </xf>
    <xf numFmtId="0" fontId="23" fillId="5" borderId="10" xfId="0" applyFont="1" applyFill="1" applyBorder="1" applyAlignment="1">
      <alignment horizontal="center" vertical="center" wrapText="1" shrinkToFit="1"/>
    </xf>
    <xf numFmtId="0" fontId="23" fillId="5" borderId="41" xfId="0" applyFont="1" applyFill="1" applyBorder="1" applyAlignment="1">
      <alignment horizontal="center" vertical="center" wrapText="1" shrinkToFit="1"/>
    </xf>
    <xf numFmtId="0" fontId="7" fillId="20" borderId="7" xfId="0" applyFont="1" applyFill="1" applyBorder="1" applyAlignment="1">
      <alignment horizontal="center" vertical="center" wrapText="1"/>
    </xf>
    <xf numFmtId="0" fontId="7" fillId="20" borderId="11" xfId="0" applyFont="1" applyFill="1" applyBorder="1" applyAlignment="1">
      <alignment horizontal="center" vertical="center" wrapText="1"/>
    </xf>
    <xf numFmtId="0" fontId="7" fillId="20" borderId="8" xfId="0" applyFont="1" applyFill="1" applyBorder="1" applyAlignment="1">
      <alignment horizontal="center" vertical="center" wrapText="1"/>
    </xf>
    <xf numFmtId="0" fontId="26" fillId="5" borderId="21" xfId="0" applyFont="1" applyFill="1" applyBorder="1" applyAlignment="1">
      <alignment horizontal="left" vertical="top" wrapText="1"/>
    </xf>
    <xf numFmtId="0" fontId="26" fillId="5" borderId="22" xfId="0" applyFont="1" applyFill="1" applyBorder="1" applyAlignment="1">
      <alignment horizontal="left" vertical="top" wrapText="1"/>
    </xf>
    <xf numFmtId="0" fontId="26" fillId="5" borderId="4" xfId="0" applyFont="1" applyFill="1" applyBorder="1" applyAlignment="1">
      <alignment horizontal="left" vertical="top" wrapText="1"/>
    </xf>
    <xf numFmtId="0" fontId="26" fillId="5" borderId="42" xfId="0" applyFont="1" applyFill="1" applyBorder="1" applyAlignment="1">
      <alignment horizontal="left" vertical="top" wrapText="1"/>
    </xf>
    <xf numFmtId="0" fontId="13" fillId="17" borderId="2" xfId="0" applyFont="1" applyFill="1" applyBorder="1" applyAlignment="1" applyProtection="1">
      <alignment horizontal="center" vertical="center"/>
    </xf>
    <xf numFmtId="0" fontId="13" fillId="17" borderId="18" xfId="0" applyFont="1" applyFill="1" applyBorder="1" applyAlignment="1" applyProtection="1">
      <alignment horizontal="center" vertical="center"/>
    </xf>
    <xf numFmtId="0" fontId="2" fillId="17" borderId="19" xfId="0" applyFont="1" applyFill="1" applyBorder="1" applyAlignment="1" applyProtection="1">
      <alignment horizontal="center" vertical="center"/>
    </xf>
    <xf numFmtId="0" fontId="2" fillId="17" borderId="20" xfId="0" applyFont="1" applyFill="1" applyBorder="1" applyAlignment="1" applyProtection="1">
      <alignment horizontal="center" vertical="center"/>
    </xf>
    <xf numFmtId="0" fontId="2" fillId="17" borderId="14" xfId="0" applyFont="1" applyFill="1" applyBorder="1" applyAlignment="1" applyProtection="1">
      <alignment horizontal="center" vertical="center"/>
    </xf>
    <xf numFmtId="0" fontId="2" fillId="17" borderId="15" xfId="0" applyFont="1" applyFill="1" applyBorder="1" applyAlignment="1" applyProtection="1">
      <alignment horizontal="center" vertical="center"/>
    </xf>
    <xf numFmtId="0" fontId="13" fillId="4" borderId="2" xfId="0" applyFont="1" applyFill="1" applyBorder="1" applyAlignment="1" applyProtection="1">
      <alignment horizontal="center" vertical="center"/>
    </xf>
    <xf numFmtId="0" fontId="13" fillId="4" borderId="18" xfId="0" applyFont="1" applyFill="1" applyBorder="1" applyAlignment="1" applyProtection="1">
      <alignment horizontal="center" vertical="center"/>
    </xf>
    <xf numFmtId="0" fontId="2" fillId="4" borderId="19" xfId="0" applyFont="1" applyFill="1" applyBorder="1" applyAlignment="1" applyProtection="1">
      <alignment horizontal="center" vertical="center"/>
    </xf>
    <xf numFmtId="0" fontId="2" fillId="4" borderId="20" xfId="0" applyFont="1" applyFill="1" applyBorder="1" applyAlignment="1" applyProtection="1">
      <alignment horizontal="center" vertical="center"/>
    </xf>
    <xf numFmtId="0" fontId="2" fillId="4" borderId="14" xfId="0" applyFont="1" applyFill="1" applyBorder="1" applyAlignment="1" applyProtection="1">
      <alignment horizontal="center" vertical="center"/>
    </xf>
    <xf numFmtId="0" fontId="2" fillId="4" borderId="15" xfId="0" applyFont="1" applyFill="1" applyBorder="1" applyAlignment="1" applyProtection="1">
      <alignment horizontal="center" vertical="center"/>
    </xf>
    <xf numFmtId="0" fontId="13" fillId="7" borderId="2" xfId="0" applyFont="1" applyFill="1" applyBorder="1" applyAlignment="1">
      <alignment horizontal="center" vertical="center"/>
    </xf>
    <xf numFmtId="0" fontId="13" fillId="7" borderId="18" xfId="0" applyFont="1" applyFill="1" applyBorder="1" applyAlignment="1">
      <alignment horizontal="center" vertical="center"/>
    </xf>
    <xf numFmtId="0" fontId="2" fillId="7" borderId="19" xfId="0" applyFont="1" applyFill="1" applyBorder="1" applyAlignment="1">
      <alignment horizontal="center" vertical="center"/>
    </xf>
    <xf numFmtId="0" fontId="2" fillId="7" borderId="20" xfId="0" applyFont="1" applyFill="1" applyBorder="1" applyAlignment="1">
      <alignment horizontal="center" vertical="center"/>
    </xf>
    <xf numFmtId="0" fontId="2" fillId="7" borderId="14" xfId="0" applyFont="1" applyFill="1" applyBorder="1" applyAlignment="1">
      <alignment horizontal="center" vertical="center"/>
    </xf>
    <xf numFmtId="0" fontId="2" fillId="7" borderId="15" xfId="0" applyFont="1" applyFill="1" applyBorder="1" applyAlignment="1">
      <alignment horizontal="center" vertical="center"/>
    </xf>
    <xf numFmtId="0" fontId="13" fillId="16" borderId="2" xfId="0" applyFont="1" applyFill="1" applyBorder="1" applyAlignment="1" applyProtection="1">
      <alignment horizontal="center" vertical="center"/>
    </xf>
    <xf numFmtId="0" fontId="13" fillId="16" borderId="18" xfId="0" applyFont="1" applyFill="1" applyBorder="1" applyAlignment="1" applyProtection="1">
      <alignment horizontal="center" vertical="center"/>
    </xf>
    <xf numFmtId="0" fontId="2" fillId="16" borderId="19" xfId="0" applyFont="1" applyFill="1" applyBorder="1" applyAlignment="1" applyProtection="1">
      <alignment horizontal="center" vertical="center"/>
    </xf>
    <xf numFmtId="0" fontId="2" fillId="16" borderId="2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16" borderId="15" xfId="0" applyFont="1" applyFill="1" applyBorder="1" applyAlignment="1" applyProtection="1">
      <alignment horizontal="center" vertical="center"/>
    </xf>
    <xf numFmtId="0" fontId="2" fillId="2" borderId="83" xfId="0" applyFont="1" applyFill="1" applyBorder="1" applyAlignment="1">
      <alignment horizontal="center"/>
    </xf>
    <xf numFmtId="1" fontId="21" fillId="0" borderId="14" xfId="0" applyNumberFormat="1" applyFont="1" applyBorder="1" applyAlignment="1">
      <alignment horizontal="center"/>
    </xf>
    <xf numFmtId="1" fontId="21" fillId="0" borderId="15" xfId="0" applyNumberFormat="1" applyFont="1" applyBorder="1" applyAlignment="1">
      <alignment horizontal="center"/>
    </xf>
    <xf numFmtId="0" fontId="13" fillId="6" borderId="1" xfId="0" applyFont="1" applyFill="1" applyBorder="1" applyAlignment="1">
      <alignment horizontal="center" vertical="center"/>
    </xf>
    <xf numFmtId="0" fontId="2" fillId="6" borderId="14" xfId="0" applyFont="1" applyFill="1" applyBorder="1" applyAlignment="1">
      <alignment horizontal="center" vertical="center"/>
    </xf>
    <xf numFmtId="0" fontId="2" fillId="6" borderId="15" xfId="0" applyFont="1" applyFill="1" applyBorder="1" applyAlignment="1">
      <alignment horizontal="center" vertical="center"/>
    </xf>
    <xf numFmtId="0" fontId="12" fillId="0" borderId="14" xfId="0" applyFont="1" applyBorder="1" applyAlignment="1" applyProtection="1">
      <alignment horizontal="center"/>
      <protection locked="0"/>
    </xf>
    <xf numFmtId="0" fontId="12" fillId="0" borderId="15" xfId="0" applyFont="1" applyBorder="1" applyAlignment="1" applyProtection="1">
      <alignment horizontal="center"/>
      <protection locked="0"/>
    </xf>
    <xf numFmtId="0" fontId="7" fillId="2" borderId="83" xfId="0" applyFont="1" applyFill="1" applyBorder="1" applyAlignment="1">
      <alignment horizontal="center"/>
    </xf>
    <xf numFmtId="0" fontId="3" fillId="0" borderId="2" xfId="0" applyFont="1" applyBorder="1" applyAlignment="1">
      <alignment horizontal="left"/>
    </xf>
    <xf numFmtId="0" fontId="3" fillId="0" borderId="18" xfId="0" applyFont="1" applyBorder="1" applyAlignment="1">
      <alignment horizontal="left"/>
    </xf>
    <xf numFmtId="0" fontId="2" fillId="2" borderId="82" xfId="0" applyFont="1" applyFill="1" applyBorder="1" applyAlignment="1">
      <alignment horizontal="center"/>
    </xf>
    <xf numFmtId="0" fontId="12" fillId="0" borderId="14" xfId="0" quotePrefix="1" applyFont="1" applyBorder="1" applyAlignment="1" applyProtection="1">
      <alignment horizontal="center"/>
      <protection locked="0"/>
    </xf>
    <xf numFmtId="0" fontId="12" fillId="0" borderId="80" xfId="0" applyFont="1" applyBorder="1" applyAlignment="1" applyProtection="1">
      <alignment horizontal="center"/>
      <protection locked="0"/>
    </xf>
    <xf numFmtId="1" fontId="21" fillId="0" borderId="80" xfId="0" applyNumberFormat="1" applyFont="1" applyBorder="1" applyAlignment="1">
      <alignment horizontal="center"/>
    </xf>
    <xf numFmtId="0" fontId="21" fillId="0" borderId="14" xfId="0" applyFont="1" applyBorder="1" applyAlignment="1">
      <alignment horizontal="center"/>
    </xf>
    <xf numFmtId="0" fontId="21" fillId="0" borderId="114" xfId="0" applyFont="1" applyBorder="1" applyAlignment="1">
      <alignment horizontal="center"/>
    </xf>
    <xf numFmtId="0" fontId="0" fillId="0" borderId="14" xfId="0" applyBorder="1" applyAlignment="1">
      <alignment horizontal="center"/>
    </xf>
    <xf numFmtId="0" fontId="0" fillId="0" borderId="80" xfId="0" applyBorder="1" applyAlignment="1">
      <alignment horizontal="center"/>
    </xf>
    <xf numFmtId="0" fontId="0" fillId="0" borderId="15" xfId="0" applyBorder="1" applyAlignment="1">
      <alignment horizontal="center"/>
    </xf>
    <xf numFmtId="0" fontId="3" fillId="0" borderId="14" xfId="0" applyFont="1" applyBorder="1" applyAlignment="1">
      <alignment horizontal="center"/>
    </xf>
    <xf numFmtId="0" fontId="3" fillId="0" borderId="80" xfId="0" applyFont="1" applyBorder="1" applyAlignment="1">
      <alignment horizontal="center"/>
    </xf>
    <xf numFmtId="0" fontId="3" fillId="0" borderId="15" xfId="0" applyFont="1" applyBorder="1" applyAlignment="1">
      <alignment horizontal="center"/>
    </xf>
    <xf numFmtId="0" fontId="7" fillId="2" borderId="84" xfId="0" applyFont="1" applyFill="1" applyBorder="1" applyAlignment="1">
      <alignment horizontal="center"/>
    </xf>
    <xf numFmtId="0" fontId="7" fillId="2" borderId="85" xfId="0" applyFont="1" applyFill="1" applyBorder="1" applyAlignment="1">
      <alignment horizontal="center"/>
    </xf>
    <xf numFmtId="0" fontId="7" fillId="2" borderId="86" xfId="0" applyFont="1" applyFill="1" applyBorder="1" applyAlignment="1">
      <alignment horizontal="center"/>
    </xf>
    <xf numFmtId="1" fontId="2" fillId="2" borderId="100" xfId="0" applyNumberFormat="1" applyFont="1" applyFill="1" applyBorder="1" applyAlignment="1">
      <alignment horizontal="center"/>
    </xf>
    <xf numFmtId="1" fontId="2" fillId="2" borderId="102" xfId="0" applyNumberFormat="1" applyFont="1" applyFill="1" applyBorder="1" applyAlignment="1">
      <alignment horizontal="center"/>
    </xf>
    <xf numFmtId="1" fontId="2" fillId="2" borderId="98" xfId="0" applyNumberFormat="1" applyFont="1" applyFill="1" applyBorder="1" applyAlignment="1">
      <alignment horizontal="center"/>
    </xf>
    <xf numFmtId="1" fontId="2" fillId="2" borderId="103" xfId="0" applyNumberFormat="1" applyFont="1" applyFill="1" applyBorder="1" applyAlignment="1">
      <alignment horizontal="center"/>
    </xf>
    <xf numFmtId="0" fontId="7" fillId="2" borderId="87" xfId="0" applyFont="1" applyFill="1" applyBorder="1" applyAlignment="1">
      <alignment horizontal="center"/>
    </xf>
    <xf numFmtId="0" fontId="7" fillId="2" borderId="6" xfId="0" applyFont="1" applyFill="1" applyBorder="1" applyAlignment="1">
      <alignment horizontal="center"/>
    </xf>
    <xf numFmtId="0" fontId="7" fillId="2" borderId="88" xfId="0" applyFont="1" applyFill="1" applyBorder="1" applyAlignment="1">
      <alignment horizontal="center"/>
    </xf>
    <xf numFmtId="0" fontId="13" fillId="4" borderId="14" xfId="0" applyFont="1" applyFill="1" applyBorder="1" applyAlignment="1" applyProtection="1">
      <alignment horizontal="center" vertical="center"/>
    </xf>
    <xf numFmtId="0" fontId="13" fillId="4" borderId="15" xfId="0" applyFont="1" applyFill="1" applyBorder="1" applyAlignment="1" applyProtection="1">
      <alignment horizontal="center" vertical="center"/>
    </xf>
    <xf numFmtId="0" fontId="13" fillId="7" borderId="14" xfId="0" applyFont="1" applyFill="1" applyBorder="1" applyAlignment="1">
      <alignment horizontal="center" vertical="center"/>
    </xf>
    <xf numFmtId="0" fontId="13" fillId="7" borderId="15" xfId="0" applyFont="1" applyFill="1" applyBorder="1" applyAlignment="1">
      <alignment horizontal="center" vertical="center"/>
    </xf>
    <xf numFmtId="1" fontId="2" fillId="2" borderId="101" xfId="0" applyNumberFormat="1" applyFont="1" applyFill="1" applyBorder="1" applyAlignment="1">
      <alignment horizontal="center"/>
    </xf>
    <xf numFmtId="1" fontId="2" fillId="2" borderId="104" xfId="0" applyNumberFormat="1" applyFont="1" applyFill="1" applyBorder="1" applyAlignment="1">
      <alignment horizontal="center"/>
    </xf>
    <xf numFmtId="0" fontId="13" fillId="6" borderId="14" xfId="0" applyFont="1" applyFill="1" applyBorder="1" applyAlignment="1">
      <alignment horizontal="center" vertical="center"/>
    </xf>
    <xf numFmtId="0" fontId="13" fillId="6" borderId="15" xfId="0" applyFont="1" applyFill="1" applyBorder="1" applyAlignment="1">
      <alignment horizontal="center" vertical="center"/>
    </xf>
    <xf numFmtId="0" fontId="13" fillId="16" borderId="14" xfId="0" applyFont="1" applyFill="1" applyBorder="1" applyAlignment="1" applyProtection="1">
      <alignment horizontal="center" vertical="center"/>
    </xf>
    <xf numFmtId="0" fontId="13" fillId="16" borderId="15" xfId="0" applyFont="1" applyFill="1" applyBorder="1" applyAlignment="1" applyProtection="1">
      <alignment horizontal="center" vertical="center"/>
    </xf>
    <xf numFmtId="0" fontId="13" fillId="17" borderId="19" xfId="0" applyFont="1" applyFill="1" applyBorder="1" applyAlignment="1" applyProtection="1">
      <alignment horizontal="center" vertical="center"/>
    </xf>
    <xf numFmtId="0" fontId="13" fillId="17" borderId="20" xfId="0" applyFont="1" applyFill="1" applyBorder="1" applyAlignment="1" applyProtection="1">
      <alignment horizontal="center" vertical="center"/>
    </xf>
    <xf numFmtId="0" fontId="7" fillId="2" borderId="89" xfId="0" applyFont="1" applyFill="1" applyBorder="1" applyAlignment="1">
      <alignment horizontal="center"/>
    </xf>
    <xf numFmtId="0" fontId="7" fillId="2" borderId="90" xfId="0" applyFont="1" applyFill="1" applyBorder="1" applyAlignment="1">
      <alignment horizontal="center"/>
    </xf>
    <xf numFmtId="0" fontId="7" fillId="2" borderId="91" xfId="0" applyFont="1" applyFill="1" applyBorder="1" applyAlignment="1">
      <alignment horizontal="center"/>
    </xf>
    <xf numFmtId="0" fontId="2" fillId="2" borderId="106" xfId="0" applyFont="1" applyFill="1" applyBorder="1" applyAlignment="1">
      <alignment horizontal="center"/>
    </xf>
    <xf numFmtId="0" fontId="2" fillId="2" borderId="108" xfId="0" applyFont="1" applyFill="1" applyBorder="1" applyAlignment="1">
      <alignment horizontal="center"/>
    </xf>
    <xf numFmtId="0" fontId="2" fillId="2" borderId="105" xfId="0" applyFont="1" applyFill="1" applyBorder="1" applyAlignment="1">
      <alignment horizontal="center"/>
    </xf>
    <xf numFmtId="0" fontId="2" fillId="2" borderId="109" xfId="0" applyFont="1" applyFill="1" applyBorder="1" applyAlignment="1">
      <alignment horizontal="center"/>
    </xf>
    <xf numFmtId="0" fontId="7" fillId="2" borderId="92" xfId="0" applyFont="1" applyFill="1" applyBorder="1" applyAlignment="1">
      <alignment horizontal="center"/>
    </xf>
    <xf numFmtId="0" fontId="7" fillId="2" borderId="0" xfId="0" applyFont="1" applyFill="1" applyBorder="1" applyAlignment="1">
      <alignment horizontal="center"/>
    </xf>
    <xf numFmtId="0" fontId="7" fillId="2" borderId="93" xfId="0" applyFont="1" applyFill="1" applyBorder="1" applyAlignment="1">
      <alignment horizontal="center"/>
    </xf>
    <xf numFmtId="0" fontId="2" fillId="2" borderId="107" xfId="0" applyFont="1" applyFill="1" applyBorder="1" applyAlignment="1">
      <alignment horizontal="center"/>
    </xf>
    <xf numFmtId="0" fontId="2" fillId="2" borderId="110" xfId="0" applyFont="1" applyFill="1" applyBorder="1" applyAlignment="1">
      <alignment horizontal="center"/>
    </xf>
    <xf numFmtId="1" fontId="14" fillId="13" borderId="30" xfId="0" applyNumberFormat="1" applyFont="1" applyFill="1" applyBorder="1" applyAlignment="1">
      <alignment horizontal="left" vertical="center"/>
    </xf>
    <xf numFmtId="1" fontId="14" fillId="13" borderId="31" xfId="0" applyNumberFormat="1" applyFont="1" applyFill="1" applyBorder="1" applyAlignment="1">
      <alignment horizontal="left" vertical="center"/>
    </xf>
    <xf numFmtId="1" fontId="14" fillId="13" borderId="32" xfId="0" applyNumberFormat="1" applyFont="1" applyFill="1" applyBorder="1" applyAlignment="1">
      <alignment horizontal="left" vertical="center"/>
    </xf>
    <xf numFmtId="1" fontId="14" fillId="7" borderId="30" xfId="0" applyNumberFormat="1" applyFont="1" applyFill="1" applyBorder="1" applyAlignment="1">
      <alignment horizontal="left" vertical="center"/>
    </xf>
    <xf numFmtId="1" fontId="14" fillId="7" borderId="31" xfId="0" applyNumberFormat="1" applyFont="1" applyFill="1" applyBorder="1" applyAlignment="1">
      <alignment horizontal="left" vertical="center"/>
    </xf>
    <xf numFmtId="1" fontId="14" fillId="7" borderId="32" xfId="0" applyNumberFormat="1" applyFont="1" applyFill="1" applyBorder="1" applyAlignment="1">
      <alignment horizontal="left" vertical="center"/>
    </xf>
    <xf numFmtId="1" fontId="14" fillId="8" borderId="0" xfId="0" applyNumberFormat="1" applyFont="1" applyFill="1" applyBorder="1" applyAlignment="1">
      <alignment horizontal="center" vertical="center"/>
    </xf>
    <xf numFmtId="1" fontId="14" fillId="8" borderId="0" xfId="0" applyNumberFormat="1" applyFont="1" applyFill="1" applyBorder="1" applyAlignment="1">
      <alignment horizontal="left" vertical="center"/>
    </xf>
    <xf numFmtId="0" fontId="0" fillId="0" borderId="0" xfId="0" applyAlignment="1">
      <alignment horizontal="center" vertical="top" wrapText="1"/>
    </xf>
    <xf numFmtId="0" fontId="25" fillId="5" borderId="23" xfId="0" applyFont="1" applyFill="1" applyBorder="1" applyAlignment="1">
      <alignment horizontal="center" vertical="center"/>
    </xf>
    <xf numFmtId="0" fontId="25" fillId="5" borderId="33" xfId="0" applyFont="1" applyFill="1" applyBorder="1" applyAlignment="1">
      <alignment horizontal="center" vertical="center"/>
    </xf>
    <xf numFmtId="1" fontId="14" fillId="6" borderId="13"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6" borderId="12" xfId="0" applyNumberFormat="1" applyFont="1" applyFill="1" applyBorder="1" applyAlignment="1">
      <alignment horizontal="center" vertical="center"/>
    </xf>
    <xf numFmtId="1" fontId="14" fillId="6" borderId="5" xfId="0" applyNumberFormat="1" applyFont="1" applyFill="1" applyBorder="1" applyAlignment="1">
      <alignment horizontal="center" vertical="center"/>
    </xf>
    <xf numFmtId="1" fontId="14" fillId="6" borderId="16" xfId="0" applyNumberFormat="1" applyFont="1" applyFill="1" applyBorder="1" applyAlignment="1">
      <alignment horizontal="center" vertical="center"/>
    </xf>
    <xf numFmtId="1" fontId="14" fillId="6" borderId="17" xfId="0" applyNumberFormat="1" applyFont="1" applyFill="1" applyBorder="1" applyAlignment="1">
      <alignment horizontal="center" vertical="center"/>
    </xf>
    <xf numFmtId="1" fontId="14" fillId="12" borderId="24" xfId="0" applyNumberFormat="1" applyFont="1" applyFill="1" applyBorder="1" applyAlignment="1">
      <alignment horizontal="left" vertical="center"/>
    </xf>
    <xf numFmtId="1" fontId="14" fillId="12" borderId="25" xfId="0" applyNumberFormat="1" applyFont="1" applyFill="1" applyBorder="1" applyAlignment="1">
      <alignment horizontal="left" vertical="center"/>
    </xf>
    <xf numFmtId="1" fontId="14" fillId="12" borderId="26" xfId="0" applyNumberFormat="1" applyFont="1" applyFill="1" applyBorder="1" applyAlignment="1">
      <alignment horizontal="left" vertical="center"/>
    </xf>
    <xf numFmtId="1" fontId="14" fillId="12" borderId="27" xfId="0" applyNumberFormat="1" applyFont="1" applyFill="1" applyBorder="1" applyAlignment="1">
      <alignment horizontal="left" vertical="center"/>
    </xf>
    <xf numFmtId="1" fontId="14" fillId="12" borderId="28" xfId="0" applyNumberFormat="1" applyFont="1" applyFill="1" applyBorder="1" applyAlignment="1">
      <alignment horizontal="left" vertical="center"/>
    </xf>
    <xf numFmtId="1" fontId="14" fillId="12" borderId="29" xfId="0" applyNumberFormat="1" applyFont="1" applyFill="1" applyBorder="1" applyAlignment="1">
      <alignment horizontal="left" vertical="center"/>
    </xf>
    <xf numFmtId="1" fontId="14" fillId="7" borderId="69" xfId="0" applyNumberFormat="1" applyFont="1" applyFill="1" applyBorder="1" applyAlignment="1">
      <alignment horizontal="center" vertical="center"/>
    </xf>
    <xf numFmtId="1" fontId="14" fillId="7" borderId="70" xfId="0" applyNumberFormat="1" applyFont="1" applyFill="1" applyBorder="1" applyAlignment="1">
      <alignment horizontal="center" vertical="center"/>
    </xf>
    <xf numFmtId="1" fontId="14" fillId="8" borderId="69" xfId="0" applyNumberFormat="1" applyFont="1" applyFill="1" applyBorder="1" applyAlignment="1">
      <alignment horizontal="center" vertical="center"/>
    </xf>
    <xf numFmtId="1" fontId="14" fillId="8" borderId="70" xfId="0" applyNumberFormat="1" applyFont="1" applyFill="1" applyBorder="1" applyAlignment="1">
      <alignment horizontal="center" vertical="center"/>
    </xf>
    <xf numFmtId="0" fontId="4" fillId="8" borderId="54" xfId="0" applyFont="1" applyFill="1" applyBorder="1" applyAlignment="1">
      <alignment horizontal="center" vertical="center" wrapText="1"/>
    </xf>
    <xf numFmtId="0" fontId="4" fillId="8" borderId="60"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0" fillId="8" borderId="47" xfId="0" applyFill="1" applyBorder="1" applyAlignment="1">
      <alignment horizontal="center"/>
    </xf>
    <xf numFmtId="0" fontId="4" fillId="7" borderId="54" xfId="0" applyFont="1" applyFill="1" applyBorder="1" applyAlignment="1">
      <alignment horizontal="center" vertical="center" wrapText="1"/>
    </xf>
    <xf numFmtId="0" fontId="4" fillId="7" borderId="60" xfId="0" applyFont="1" applyFill="1" applyBorder="1" applyAlignment="1">
      <alignment horizontal="center" vertical="center" wrapText="1"/>
    </xf>
    <xf numFmtId="0" fontId="4" fillId="7" borderId="51" xfId="0" applyFont="1" applyFill="1" applyBorder="1" applyAlignment="1">
      <alignment horizontal="center" vertical="center" wrapText="1"/>
    </xf>
    <xf numFmtId="0" fontId="4" fillId="7" borderId="52" xfId="0" applyFont="1" applyFill="1" applyBorder="1" applyAlignment="1">
      <alignment horizontal="center" vertical="center" wrapText="1"/>
    </xf>
    <xf numFmtId="0" fontId="4" fillId="7" borderId="53" xfId="0" applyFont="1" applyFill="1" applyBorder="1" applyAlignment="1">
      <alignment horizontal="center" vertical="center" wrapText="1"/>
    </xf>
    <xf numFmtId="0" fontId="0" fillId="7" borderId="47" xfId="0" applyFill="1" applyBorder="1" applyAlignment="1">
      <alignment horizontal="center"/>
    </xf>
    <xf numFmtId="0" fontId="19" fillId="23" borderId="46" xfId="0" applyFont="1" applyFill="1" applyBorder="1" applyAlignment="1" applyProtection="1">
      <alignment horizontal="center" vertical="center"/>
    </xf>
    <xf numFmtId="0" fontId="19" fillId="23" borderId="50" xfId="0" applyFont="1" applyFill="1" applyBorder="1" applyAlignment="1" applyProtection="1">
      <alignment horizontal="center" vertical="center"/>
    </xf>
    <xf numFmtId="0" fontId="19" fillId="23" borderId="47" xfId="0" applyFont="1" applyFill="1" applyBorder="1" applyAlignment="1" applyProtection="1">
      <alignment horizontal="center" vertical="center"/>
    </xf>
    <xf numFmtId="0" fontId="0" fillId="6" borderId="47" xfId="0" applyFill="1" applyBorder="1" applyAlignment="1">
      <alignment horizontal="center"/>
    </xf>
    <xf numFmtId="0" fontId="4" fillId="6" borderId="54" xfId="0" applyFont="1" applyFill="1" applyBorder="1" applyAlignment="1">
      <alignment horizontal="center" vertical="center" wrapText="1"/>
    </xf>
    <xf numFmtId="0" fontId="4" fillId="6" borderId="60" xfId="0" applyFont="1" applyFill="1" applyBorder="1" applyAlignment="1">
      <alignment horizontal="center" vertical="center" wrapText="1"/>
    </xf>
    <xf numFmtId="0" fontId="4" fillId="6" borderId="51"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4" fillId="24" borderId="49" xfId="0" applyFont="1" applyFill="1" applyBorder="1" applyAlignment="1">
      <alignment horizontal="left" vertical="center" wrapText="1"/>
    </xf>
    <xf numFmtId="0" fontId="4" fillId="24" borderId="72" xfId="0" applyFont="1" applyFill="1" applyBorder="1" applyAlignment="1">
      <alignment horizontal="left" vertical="center" wrapText="1"/>
    </xf>
    <xf numFmtId="0" fontId="4" fillId="24" borderId="50" xfId="0" applyFont="1" applyFill="1" applyBorder="1" applyAlignment="1">
      <alignment horizontal="center" vertical="center" wrapText="1"/>
    </xf>
    <xf numFmtId="0" fontId="4" fillId="24" borderId="48" xfId="0" applyFont="1" applyFill="1" applyBorder="1" applyAlignment="1">
      <alignment horizontal="left" vertical="center" wrapText="1"/>
    </xf>
    <xf numFmtId="0" fontId="4" fillId="24" borderId="55" xfId="0" applyFont="1" applyFill="1" applyBorder="1" applyAlignment="1">
      <alignment horizontal="left" vertical="center" wrapText="1"/>
    </xf>
    <xf numFmtId="0" fontId="4" fillId="24" borderId="48" xfId="0" applyFont="1" applyFill="1" applyBorder="1" applyAlignment="1">
      <alignment horizontal="center" vertical="center" wrapText="1"/>
    </xf>
    <xf numFmtId="0" fontId="4" fillId="24" borderId="55" xfId="0" applyFont="1" applyFill="1" applyBorder="1" applyAlignment="1">
      <alignment horizontal="center" vertical="center" wrapText="1"/>
    </xf>
    <xf numFmtId="0" fontId="0" fillId="12" borderId="47" xfId="0" applyFill="1" applyBorder="1" applyAlignment="1">
      <alignment horizontal="center"/>
    </xf>
    <xf numFmtId="0" fontId="4" fillId="12" borderId="54" xfId="0" applyFont="1" applyFill="1" applyBorder="1" applyAlignment="1">
      <alignment horizontal="center" vertical="center" wrapText="1"/>
    </xf>
    <xf numFmtId="0" fontId="4" fillId="12" borderId="60" xfId="0" applyFont="1" applyFill="1" applyBorder="1" applyAlignment="1">
      <alignment horizontal="center" vertical="center" wrapText="1"/>
    </xf>
    <xf numFmtId="0" fontId="4" fillId="12" borderId="51" xfId="0" applyFont="1" applyFill="1" applyBorder="1" applyAlignment="1">
      <alignment horizontal="center" vertical="center" wrapText="1"/>
    </xf>
    <xf numFmtId="0" fontId="4" fillId="12" borderId="52" xfId="0" applyFont="1" applyFill="1" applyBorder="1" applyAlignment="1">
      <alignment horizontal="center" vertical="center" wrapText="1"/>
    </xf>
    <xf numFmtId="0" fontId="4" fillId="12" borderId="53" xfId="0" applyFont="1" applyFill="1" applyBorder="1" applyAlignment="1">
      <alignment horizontal="center" vertical="center" wrapText="1"/>
    </xf>
    <xf numFmtId="0" fontId="4" fillId="13" borderId="54" xfId="0" applyFont="1" applyFill="1" applyBorder="1" applyAlignment="1">
      <alignment horizontal="center" vertical="center" wrapText="1"/>
    </xf>
    <xf numFmtId="0" fontId="4" fillId="13" borderId="60" xfId="0" applyFont="1" applyFill="1" applyBorder="1" applyAlignment="1">
      <alignment horizontal="center" vertical="center" wrapText="1"/>
    </xf>
    <xf numFmtId="1" fontId="14" fillId="12" borderId="69" xfId="0" applyNumberFormat="1" applyFont="1" applyFill="1" applyBorder="1" applyAlignment="1">
      <alignment horizontal="center" vertical="center"/>
    </xf>
    <xf numFmtId="1" fontId="14" fillId="12" borderId="70" xfId="0" applyNumberFormat="1" applyFont="1" applyFill="1" applyBorder="1" applyAlignment="1">
      <alignment horizontal="center" vertical="center"/>
    </xf>
    <xf numFmtId="1" fontId="14" fillId="6" borderId="67" xfId="0" applyNumberFormat="1" applyFont="1" applyFill="1" applyBorder="1" applyAlignment="1">
      <alignment horizontal="center" vertical="center"/>
    </xf>
    <xf numFmtId="1" fontId="14" fillId="6" borderId="68" xfId="0" applyNumberFormat="1" applyFont="1" applyFill="1" applyBorder="1" applyAlignment="1">
      <alignment horizontal="center" vertical="center"/>
    </xf>
    <xf numFmtId="0" fontId="4" fillId="13" borderId="51" xfId="0" applyFont="1" applyFill="1" applyBorder="1" applyAlignment="1">
      <alignment horizontal="center" vertical="center" wrapText="1"/>
    </xf>
    <xf numFmtId="0" fontId="4" fillId="13" borderId="52" xfId="0" applyFont="1" applyFill="1" applyBorder="1" applyAlignment="1">
      <alignment horizontal="center" vertical="center" wrapText="1"/>
    </xf>
    <xf numFmtId="0" fontId="4" fillId="13" borderId="53" xfId="0" applyFont="1" applyFill="1" applyBorder="1" applyAlignment="1">
      <alignment horizontal="center" vertical="center" wrapText="1"/>
    </xf>
    <xf numFmtId="0" fontId="0" fillId="13" borderId="47" xfId="0" applyFill="1" applyBorder="1" applyAlignment="1">
      <alignment horizontal="center"/>
    </xf>
    <xf numFmtId="1" fontId="14" fillId="13" borderId="69" xfId="0" applyNumberFormat="1" applyFont="1" applyFill="1" applyBorder="1" applyAlignment="1">
      <alignment horizontal="center" vertical="center"/>
    </xf>
    <xf numFmtId="1" fontId="14" fillId="13" borderId="70" xfId="0" applyNumberFormat="1" applyFont="1" applyFill="1" applyBorder="1" applyAlignment="1">
      <alignment horizontal="center" vertical="center"/>
    </xf>
    <xf numFmtId="0" fontId="4" fillId="8" borderId="48" xfId="0" applyFont="1" applyFill="1" applyBorder="1" applyAlignment="1">
      <alignment horizontal="center" vertical="center" wrapText="1"/>
    </xf>
    <xf numFmtId="0" fontId="4" fillId="8" borderId="56" xfId="0" applyFont="1" applyFill="1" applyBorder="1" applyAlignment="1">
      <alignment horizontal="center" vertical="center" wrapText="1"/>
    </xf>
    <xf numFmtId="0" fontId="0" fillId="8" borderId="71" xfId="0" applyFill="1" applyBorder="1" applyAlignment="1">
      <alignment horizontal="center"/>
    </xf>
    <xf numFmtId="0" fontId="4" fillId="8" borderId="49"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20" fillId="8" borderId="47" xfId="0" applyFont="1" applyFill="1" applyBorder="1" applyAlignment="1" applyProtection="1">
      <alignment horizontal="center" vertical="center"/>
    </xf>
    <xf numFmtId="0" fontId="20" fillId="8" borderId="63" xfId="0" applyFont="1" applyFill="1" applyBorder="1" applyAlignment="1" applyProtection="1">
      <alignment horizontal="center" vertical="center"/>
    </xf>
    <xf numFmtId="0" fontId="4" fillId="8" borderId="61" xfId="0" applyFont="1" applyFill="1" applyBorder="1" applyAlignment="1">
      <alignment horizontal="center" vertical="center" wrapText="1"/>
    </xf>
    <xf numFmtId="0" fontId="4" fillId="8" borderId="64" xfId="0" applyFont="1" applyFill="1" applyBorder="1" applyAlignment="1">
      <alignment horizontal="center" vertical="center" wrapText="1"/>
    </xf>
    <xf numFmtId="0" fontId="4" fillId="7" borderId="49" xfId="0" applyFont="1" applyFill="1" applyBorder="1" applyAlignment="1">
      <alignment horizontal="center" vertical="center" wrapText="1"/>
    </xf>
    <xf numFmtId="0" fontId="4" fillId="7" borderId="50" xfId="0" applyFont="1" applyFill="1" applyBorder="1" applyAlignment="1">
      <alignment horizontal="center" vertical="center" wrapText="1"/>
    </xf>
    <xf numFmtId="0" fontId="20" fillId="7" borderId="47" xfId="0" applyFont="1" applyFill="1" applyBorder="1" applyAlignment="1" applyProtection="1">
      <alignment horizontal="center" vertical="center"/>
    </xf>
    <xf numFmtId="0" fontId="20" fillId="7" borderId="63" xfId="0" applyFont="1" applyFill="1" applyBorder="1" applyAlignment="1" applyProtection="1">
      <alignment horizontal="center" vertical="center"/>
    </xf>
    <xf numFmtId="0" fontId="4" fillId="7" borderId="48" xfId="0" applyFont="1" applyFill="1" applyBorder="1" applyAlignment="1">
      <alignment horizontal="center" vertical="center" wrapText="1"/>
    </xf>
    <xf numFmtId="0" fontId="4" fillId="7" borderId="56" xfId="0" applyFont="1" applyFill="1" applyBorder="1" applyAlignment="1">
      <alignment horizontal="center" vertical="center" wrapText="1"/>
    </xf>
    <xf numFmtId="0" fontId="4" fillId="13" borderId="48" xfId="0" applyFont="1" applyFill="1" applyBorder="1" applyAlignment="1">
      <alignment horizontal="center" vertical="center" wrapText="1"/>
    </xf>
    <xf numFmtId="0" fontId="4" fillId="13" borderId="56" xfId="0" applyFont="1" applyFill="1" applyBorder="1" applyAlignment="1">
      <alignment horizontal="center" vertical="center" wrapText="1"/>
    </xf>
    <xf numFmtId="0" fontId="4" fillId="13" borderId="49" xfId="0" applyFont="1" applyFill="1" applyBorder="1" applyAlignment="1">
      <alignment horizontal="center" vertical="center" wrapText="1"/>
    </xf>
    <xf numFmtId="0" fontId="4" fillId="13" borderId="50" xfId="0" applyFont="1" applyFill="1" applyBorder="1" applyAlignment="1">
      <alignment horizontal="center" vertical="center" wrapText="1"/>
    </xf>
    <xf numFmtId="0" fontId="20" fillId="13" borderId="47" xfId="0" applyFont="1" applyFill="1" applyBorder="1" applyAlignment="1" applyProtection="1">
      <alignment horizontal="center" vertical="center"/>
    </xf>
    <xf numFmtId="0" fontId="20" fillId="13" borderId="63" xfId="0" applyFont="1" applyFill="1" applyBorder="1" applyAlignment="1" applyProtection="1">
      <alignment horizontal="center" vertical="center"/>
    </xf>
    <xf numFmtId="0" fontId="4" fillId="7" borderId="61" xfId="0" applyFont="1" applyFill="1" applyBorder="1" applyAlignment="1">
      <alignment horizontal="center" vertical="center" wrapText="1"/>
    </xf>
    <xf numFmtId="0" fontId="4" fillId="7" borderId="64" xfId="0" applyFont="1" applyFill="1" applyBorder="1" applyAlignment="1">
      <alignment horizontal="center" vertical="center" wrapText="1"/>
    </xf>
    <xf numFmtId="0" fontId="0" fillId="13" borderId="71" xfId="0" applyFill="1" applyBorder="1" applyAlignment="1">
      <alignment horizontal="center"/>
    </xf>
    <xf numFmtId="0" fontId="0" fillId="7" borderId="71" xfId="0" applyFill="1" applyBorder="1" applyAlignment="1">
      <alignment horizontal="center"/>
    </xf>
    <xf numFmtId="0" fontId="4" fillId="13" borderId="61" xfId="0" applyFont="1" applyFill="1" applyBorder="1" applyAlignment="1">
      <alignment horizontal="center" vertical="center" wrapText="1"/>
    </xf>
    <xf numFmtId="0" fontId="4" fillId="13" borderId="64" xfId="0" applyFont="1" applyFill="1" applyBorder="1" applyAlignment="1">
      <alignment horizontal="center" vertical="center" wrapText="1"/>
    </xf>
    <xf numFmtId="0" fontId="0" fillId="12" borderId="71" xfId="0" applyFill="1" applyBorder="1" applyAlignment="1">
      <alignment horizontal="center"/>
    </xf>
    <xf numFmtId="0" fontId="4" fillId="12" borderId="49" xfId="0" applyFont="1" applyFill="1" applyBorder="1" applyAlignment="1">
      <alignment horizontal="center" vertical="center" wrapText="1"/>
    </xf>
    <xf numFmtId="0" fontId="4" fillId="12" borderId="50" xfId="0" applyFont="1" applyFill="1" applyBorder="1" applyAlignment="1">
      <alignment horizontal="center" vertical="center" wrapText="1"/>
    </xf>
    <xf numFmtId="0" fontId="4" fillId="12" borderId="48" xfId="0" applyFont="1" applyFill="1" applyBorder="1" applyAlignment="1">
      <alignment horizontal="center" vertical="center" wrapText="1"/>
    </xf>
    <xf numFmtId="0" fontId="4" fillId="12" borderId="56" xfId="0" applyFont="1" applyFill="1" applyBorder="1" applyAlignment="1">
      <alignment horizontal="center" vertical="center" wrapText="1"/>
    </xf>
    <xf numFmtId="0" fontId="20" fillId="12" borderId="47" xfId="0" applyFont="1" applyFill="1" applyBorder="1" applyAlignment="1" applyProtection="1">
      <alignment horizontal="center" vertical="center"/>
    </xf>
    <xf numFmtId="0" fontId="20" fillId="12" borderId="63" xfId="0" applyFont="1" applyFill="1" applyBorder="1" applyAlignment="1" applyProtection="1">
      <alignment horizontal="center" vertical="center"/>
    </xf>
    <xf numFmtId="0" fontId="4" fillId="6" borderId="49" xfId="0" applyFont="1" applyFill="1" applyBorder="1" applyAlignment="1">
      <alignment horizontal="center" vertical="center" wrapText="1"/>
    </xf>
    <xf numFmtId="0" fontId="4" fillId="6" borderId="50" xfId="0" applyFont="1" applyFill="1" applyBorder="1" applyAlignment="1">
      <alignment horizontal="center" vertical="center" wrapText="1"/>
    </xf>
    <xf numFmtId="0" fontId="4" fillId="6" borderId="48" xfId="0" applyFont="1" applyFill="1" applyBorder="1" applyAlignment="1">
      <alignment horizontal="center" vertical="center" wrapText="1"/>
    </xf>
    <xf numFmtId="0" fontId="4" fillId="6" borderId="56" xfId="0" applyFont="1" applyFill="1" applyBorder="1" applyAlignment="1">
      <alignment horizontal="center" vertical="center" wrapText="1"/>
    </xf>
    <xf numFmtId="0" fontId="4" fillId="12" borderId="61" xfId="0" applyFont="1" applyFill="1" applyBorder="1" applyAlignment="1">
      <alignment horizontal="center" vertical="center" wrapText="1"/>
    </xf>
    <xf numFmtId="0" fontId="4" fillId="12" borderId="64" xfId="0" applyFont="1" applyFill="1" applyBorder="1" applyAlignment="1">
      <alignment horizontal="center" vertical="center" wrapText="1"/>
    </xf>
    <xf numFmtId="0" fontId="4" fillId="24" borderId="56" xfId="0" applyFont="1" applyFill="1" applyBorder="1" applyAlignment="1">
      <alignment horizontal="left" vertical="center" wrapText="1"/>
    </xf>
    <xf numFmtId="0" fontId="4" fillId="24" borderId="49" xfId="0" applyFont="1" applyFill="1" applyBorder="1" applyAlignment="1">
      <alignment horizontal="center" vertical="center" wrapText="1"/>
    </xf>
    <xf numFmtId="0" fontId="4" fillId="6" borderId="61" xfId="0" applyFont="1" applyFill="1" applyBorder="1" applyAlignment="1">
      <alignment horizontal="center" vertical="center" wrapText="1"/>
    </xf>
    <xf numFmtId="0" fontId="4" fillId="6" borderId="64" xfId="0" applyFont="1" applyFill="1" applyBorder="1" applyAlignment="1">
      <alignment horizontal="center" vertical="center" wrapText="1"/>
    </xf>
    <xf numFmtId="0" fontId="20" fillId="6" borderId="47" xfId="0" applyFont="1" applyFill="1" applyBorder="1" applyAlignment="1" applyProtection="1">
      <alignment horizontal="center" vertical="center"/>
    </xf>
    <xf numFmtId="0" fontId="20" fillId="6" borderId="63" xfId="0" applyFont="1" applyFill="1" applyBorder="1" applyAlignment="1" applyProtection="1">
      <alignment horizontal="center" vertical="center"/>
    </xf>
    <xf numFmtId="0" fontId="0" fillId="6" borderId="71" xfId="0" applyFill="1" applyBorder="1" applyAlignment="1">
      <alignment horizontal="center"/>
    </xf>
    <xf numFmtId="0" fontId="17" fillId="5" borderId="0" xfId="0" applyFont="1" applyFill="1" applyBorder="1" applyAlignment="1">
      <alignment horizontal="left" vertical="center" wrapText="1"/>
    </xf>
    <xf numFmtId="0" fontId="17" fillId="5" borderId="0" xfId="0" applyFont="1" applyFill="1" applyBorder="1" applyAlignment="1">
      <alignment horizontal="left" vertical="top" wrapText="1"/>
    </xf>
    <xf numFmtId="0" fontId="0" fillId="5" borderId="0" xfId="0" applyFill="1" applyBorder="1" applyAlignment="1">
      <alignment horizontal="center"/>
    </xf>
  </cellXfs>
  <cellStyles count="5">
    <cellStyle name="Hyperlink" xfId="2" builtinId="8"/>
    <cellStyle name="Normal" xfId="0" builtinId="0"/>
    <cellStyle name="Normal 2" xfId="1" xr:uid="{006F83B9-170E-46E1-9A33-28F9EB549B53}"/>
    <cellStyle name="Normal 3" xfId="3" xr:uid="{B086F85E-D564-4CF8-848F-D652AD899D32}"/>
    <cellStyle name="Normal 4 2" xfId="4" xr:uid="{A56AA467-1E95-4A25-9180-C3ECA8D86949}"/>
  </cellStyles>
  <dxfs count="8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1E9AD6"/>
      <color rgb="FF858689"/>
      <color rgb="FF1AA19C"/>
      <color rgb="FFF79444"/>
      <color rgb="FF6FA2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6348</xdr:colOff>
      <xdr:row>0</xdr:row>
      <xdr:rowOff>181427</xdr:rowOff>
    </xdr:from>
    <xdr:to>
      <xdr:col>2</xdr:col>
      <xdr:colOff>1415143</xdr:colOff>
      <xdr:row>16</xdr:row>
      <xdr:rowOff>99786</xdr:rowOff>
    </xdr:to>
    <xdr:sp macro="" textlink="">
      <xdr:nvSpPr>
        <xdr:cNvPr id="2" name="Teardrop 1">
          <a:extLst>
            <a:ext uri="{FF2B5EF4-FFF2-40B4-BE49-F238E27FC236}">
              <a16:creationId xmlns:a16="http://schemas.microsoft.com/office/drawing/2014/main" id="{2368DF13-840A-473C-8535-6B3BFC031F5B}"/>
            </a:ext>
          </a:extLst>
        </xdr:cNvPr>
        <xdr:cNvSpPr/>
      </xdr:nvSpPr>
      <xdr:spPr>
        <a:xfrm rot="10800000">
          <a:off x="614134" y="181427"/>
          <a:ext cx="3322866" cy="3202216"/>
        </a:xfrm>
        <a:prstGeom prst="teardrop">
          <a:avLst>
            <a:gd name="adj" fmla="val 100000"/>
          </a:avLst>
        </a:prstGeom>
        <a:solidFill>
          <a:srgbClr val="00245D"/>
        </a:solidFill>
        <a:ln w="12700" cap="flat" cmpd="sng" algn="ctr">
          <a:noFill/>
          <a:prstDash val="solid"/>
          <a:miter lim="800000"/>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FFFFFF"/>
            </a:solidFill>
            <a:effectLst/>
            <a:uLnTx/>
            <a:uFillTx/>
            <a:latin typeface="Calibri"/>
            <a:ea typeface="+mn-ea"/>
            <a:cs typeface="+mn-cs"/>
          </a:endParaRPr>
        </a:p>
      </xdr:txBody>
    </xdr:sp>
    <xdr:clientData/>
  </xdr:twoCellAnchor>
  <xdr:twoCellAnchor editAs="oneCell">
    <xdr:from>
      <xdr:col>1</xdr:col>
      <xdr:colOff>450850</xdr:colOff>
      <xdr:row>6</xdr:row>
      <xdr:rowOff>101600</xdr:rowOff>
    </xdr:from>
    <xdr:to>
      <xdr:col>2</xdr:col>
      <xdr:colOff>1212271</xdr:colOff>
      <xdr:row>11</xdr:row>
      <xdr:rowOff>262348</xdr:rowOff>
    </xdr:to>
    <xdr:pic>
      <xdr:nvPicPr>
        <xdr:cNvPr id="3" name="Picture 2" descr="ENW-logo_white.png">
          <a:extLst>
            <a:ext uri="{FF2B5EF4-FFF2-40B4-BE49-F238E27FC236}">
              <a16:creationId xmlns:a16="http://schemas.microsoft.com/office/drawing/2014/main" id="{8320D29B-001F-4FF8-BD9E-7D048BFAA7B9}"/>
            </a:ext>
          </a:extLst>
        </xdr:cNvPr>
        <xdr:cNvPicPr>
          <a:picLocks noChangeAspect="1"/>
        </xdr:cNvPicPr>
      </xdr:nvPicPr>
      <xdr:blipFill>
        <a:blip xmlns:r="http://schemas.openxmlformats.org/officeDocument/2006/relationships" r:embed="rId1" cstate="print"/>
        <a:stretch>
          <a:fillRect/>
        </a:stretch>
      </xdr:blipFill>
      <xdr:spPr>
        <a:xfrm>
          <a:off x="1060450" y="1206500"/>
          <a:ext cx="2679121" cy="1124134"/>
        </a:xfrm>
        <a:prstGeom prst="rect">
          <a:avLst/>
        </a:prstGeom>
      </xdr:spPr>
    </xdr:pic>
    <xdr:clientData/>
  </xdr:twoCellAnchor>
  <xdr:twoCellAnchor>
    <xdr:from>
      <xdr:col>0</xdr:col>
      <xdr:colOff>580572</xdr:colOff>
      <xdr:row>18</xdr:row>
      <xdr:rowOff>151193</xdr:rowOff>
    </xdr:from>
    <xdr:to>
      <xdr:col>1</xdr:col>
      <xdr:colOff>1676702</xdr:colOff>
      <xdr:row>19</xdr:row>
      <xdr:rowOff>161776</xdr:rowOff>
    </xdr:to>
    <xdr:sp macro="" textlink="">
      <xdr:nvSpPr>
        <xdr:cNvPr id="4" name="TextBox 3">
          <a:extLst>
            <a:ext uri="{FF2B5EF4-FFF2-40B4-BE49-F238E27FC236}">
              <a16:creationId xmlns:a16="http://schemas.microsoft.com/office/drawing/2014/main" id="{C9F6FF66-D11C-489E-9925-6B1C1A5EDA07}"/>
            </a:ext>
          </a:extLst>
        </xdr:cNvPr>
        <xdr:cNvSpPr txBox="1"/>
      </xdr:nvSpPr>
      <xdr:spPr>
        <a:xfrm>
          <a:off x="580572" y="3779764"/>
          <a:ext cx="1703916" cy="527655"/>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a:solidFill>
                <a:schemeClr val="bg1"/>
              </a:solidFill>
            </a:rPr>
            <a:t>Version</a:t>
          </a:r>
        </a:p>
      </xdr:txBody>
    </xdr:sp>
    <xdr:clientData/>
  </xdr:twoCellAnchor>
  <xdr:twoCellAnchor>
    <xdr:from>
      <xdr:col>1</xdr:col>
      <xdr:colOff>1894426</xdr:colOff>
      <xdr:row>18</xdr:row>
      <xdr:rowOff>151193</xdr:rowOff>
    </xdr:from>
    <xdr:to>
      <xdr:col>2</xdr:col>
      <xdr:colOff>709083</xdr:colOff>
      <xdr:row>19</xdr:row>
      <xdr:rowOff>161776</xdr:rowOff>
    </xdr:to>
    <xdr:sp macro="" textlink="">
      <xdr:nvSpPr>
        <xdr:cNvPr id="5" name="TextBox 4">
          <a:extLst>
            <a:ext uri="{FF2B5EF4-FFF2-40B4-BE49-F238E27FC236}">
              <a16:creationId xmlns:a16="http://schemas.microsoft.com/office/drawing/2014/main" id="{6A025A50-7944-497C-86B8-0D7F3DD39B02}"/>
            </a:ext>
          </a:extLst>
        </xdr:cNvPr>
        <xdr:cNvSpPr txBox="1"/>
      </xdr:nvSpPr>
      <xdr:spPr>
        <a:xfrm>
          <a:off x="2502212" y="3779764"/>
          <a:ext cx="728728" cy="527655"/>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a:solidFill>
                <a:schemeClr val="bg1"/>
              </a:solidFill>
            </a:rPr>
            <a:t>1.3</a:t>
          </a:r>
        </a:p>
      </xdr:txBody>
    </xdr:sp>
    <xdr:clientData/>
  </xdr:twoCellAnchor>
  <xdr:twoCellAnchor>
    <xdr:from>
      <xdr:col>0</xdr:col>
      <xdr:colOff>571500</xdr:colOff>
      <xdr:row>20</xdr:row>
      <xdr:rowOff>99786</xdr:rowOff>
    </xdr:from>
    <xdr:to>
      <xdr:col>1</xdr:col>
      <xdr:colOff>1667630</xdr:colOff>
      <xdr:row>24</xdr:row>
      <xdr:rowOff>137583</xdr:rowOff>
    </xdr:to>
    <xdr:sp macro="" textlink="">
      <xdr:nvSpPr>
        <xdr:cNvPr id="6" name="TextBox 5">
          <a:extLst>
            <a:ext uri="{FF2B5EF4-FFF2-40B4-BE49-F238E27FC236}">
              <a16:creationId xmlns:a16="http://schemas.microsoft.com/office/drawing/2014/main" id="{15511A60-04B8-46FE-B908-0F63F8E3DB93}"/>
            </a:ext>
          </a:extLst>
        </xdr:cNvPr>
        <xdr:cNvSpPr txBox="1"/>
      </xdr:nvSpPr>
      <xdr:spPr>
        <a:xfrm>
          <a:off x="571500" y="4426857"/>
          <a:ext cx="1703916" cy="1353155"/>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a:solidFill>
                <a:schemeClr val="bg1"/>
              </a:solidFill>
            </a:rPr>
            <a:t>Published</a:t>
          </a:r>
        </a:p>
      </xdr:txBody>
    </xdr:sp>
    <xdr:clientData/>
  </xdr:twoCellAnchor>
  <xdr:twoCellAnchor>
    <xdr:from>
      <xdr:col>1</xdr:col>
      <xdr:colOff>1868714</xdr:colOff>
      <xdr:row>20</xdr:row>
      <xdr:rowOff>108858</xdr:rowOff>
    </xdr:from>
    <xdr:to>
      <xdr:col>2</xdr:col>
      <xdr:colOff>1161143</xdr:colOff>
      <xdr:row>24</xdr:row>
      <xdr:rowOff>145142</xdr:rowOff>
    </xdr:to>
    <xdr:sp macro="" textlink="">
      <xdr:nvSpPr>
        <xdr:cNvPr id="7" name="TextBox 6">
          <a:extLst>
            <a:ext uri="{FF2B5EF4-FFF2-40B4-BE49-F238E27FC236}">
              <a16:creationId xmlns:a16="http://schemas.microsoft.com/office/drawing/2014/main" id="{FA6A986A-901E-4E16-B2AC-40245FA2916C}"/>
            </a:ext>
          </a:extLst>
        </xdr:cNvPr>
        <xdr:cNvSpPr txBox="1"/>
      </xdr:nvSpPr>
      <xdr:spPr>
        <a:xfrm>
          <a:off x="2476500" y="4435929"/>
          <a:ext cx="1206500" cy="1351642"/>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baseline="0">
              <a:solidFill>
                <a:schemeClr val="bg1"/>
              </a:solidFill>
            </a:rPr>
            <a:t>May 2022</a:t>
          </a:r>
          <a:endParaRPr lang="en-GB" sz="16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6350</xdr:colOff>
      <xdr:row>1</xdr:row>
      <xdr:rowOff>0</xdr:rowOff>
    </xdr:from>
    <xdr:to>
      <xdr:col>2</xdr:col>
      <xdr:colOff>1604036</xdr:colOff>
      <xdr:row>19</xdr:row>
      <xdr:rowOff>66977</xdr:rowOff>
    </xdr:to>
    <xdr:sp macro="" textlink="">
      <xdr:nvSpPr>
        <xdr:cNvPr id="2" name="Teardrop 1">
          <a:extLst>
            <a:ext uri="{FF2B5EF4-FFF2-40B4-BE49-F238E27FC236}">
              <a16:creationId xmlns:a16="http://schemas.microsoft.com/office/drawing/2014/main" id="{1FE671BE-E2B0-4BAD-8CD5-938A5FBB8885}"/>
            </a:ext>
          </a:extLst>
        </xdr:cNvPr>
        <xdr:cNvSpPr/>
      </xdr:nvSpPr>
      <xdr:spPr>
        <a:xfrm rot="10800000">
          <a:off x="587375" y="190500"/>
          <a:ext cx="3426486" cy="3295952"/>
        </a:xfrm>
        <a:prstGeom prst="teardrop">
          <a:avLst/>
        </a:prstGeom>
        <a:solidFill>
          <a:srgbClr val="00245D"/>
        </a:solidFill>
        <a:ln w="12700" cap="flat" cmpd="sng" algn="ctr">
          <a:noFill/>
          <a:prstDash val="solid"/>
          <a:miter lim="800000"/>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FFFFFF"/>
            </a:solidFill>
            <a:effectLst/>
            <a:uLnTx/>
            <a:uFillTx/>
            <a:latin typeface="Calibri"/>
            <a:ea typeface="+mn-ea"/>
            <a:cs typeface="+mn-cs"/>
          </a:endParaRPr>
        </a:p>
      </xdr:txBody>
    </xdr:sp>
    <xdr:clientData/>
  </xdr:twoCellAnchor>
  <xdr:twoCellAnchor editAs="oneCell">
    <xdr:from>
      <xdr:col>1</xdr:col>
      <xdr:colOff>450850</xdr:colOff>
      <xdr:row>6</xdr:row>
      <xdr:rowOff>101600</xdr:rowOff>
    </xdr:from>
    <xdr:to>
      <xdr:col>2</xdr:col>
      <xdr:colOff>1212271</xdr:colOff>
      <xdr:row>12</xdr:row>
      <xdr:rowOff>44634</xdr:rowOff>
    </xdr:to>
    <xdr:pic>
      <xdr:nvPicPr>
        <xdr:cNvPr id="3" name="Picture 2" descr="ENW-logo_white.png">
          <a:extLst>
            <a:ext uri="{FF2B5EF4-FFF2-40B4-BE49-F238E27FC236}">
              <a16:creationId xmlns:a16="http://schemas.microsoft.com/office/drawing/2014/main" id="{7C1BADB7-4F97-44DA-B00C-C0D240B6F4EA}"/>
            </a:ext>
          </a:extLst>
        </xdr:cNvPr>
        <xdr:cNvPicPr>
          <a:picLocks noChangeAspect="1"/>
        </xdr:cNvPicPr>
      </xdr:nvPicPr>
      <xdr:blipFill>
        <a:blip xmlns:r="http://schemas.openxmlformats.org/officeDocument/2006/relationships" r:embed="rId1" cstate="print"/>
        <a:stretch>
          <a:fillRect/>
        </a:stretch>
      </xdr:blipFill>
      <xdr:spPr>
        <a:xfrm>
          <a:off x="1031875" y="1206500"/>
          <a:ext cx="2590221" cy="11241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991870</xdr:colOff>
      <xdr:row>3</xdr:row>
      <xdr:rowOff>176954</xdr:rowOff>
    </xdr:from>
    <xdr:to>
      <xdr:col>2</xdr:col>
      <xdr:colOff>1764453</xdr:colOff>
      <xdr:row>3</xdr:row>
      <xdr:rowOff>176954</xdr:rowOff>
    </xdr:to>
    <xdr:cxnSp macro="">
      <xdr:nvCxnSpPr>
        <xdr:cNvPr id="2" name="Straight Arrow Connector 1">
          <a:extLst>
            <a:ext uri="{FF2B5EF4-FFF2-40B4-BE49-F238E27FC236}">
              <a16:creationId xmlns:a16="http://schemas.microsoft.com/office/drawing/2014/main" id="{D4206CB3-E347-4B1F-8DA6-E99FA7DE7FF1}"/>
            </a:ext>
          </a:extLst>
        </xdr:cNvPr>
        <xdr:cNvCxnSpPr/>
      </xdr:nvCxnSpPr>
      <xdr:spPr>
        <a:xfrm>
          <a:off x="2211070" y="72559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937260</xdr:colOff>
      <xdr:row>21</xdr:row>
      <xdr:rowOff>166794</xdr:rowOff>
    </xdr:from>
    <xdr:to>
      <xdr:col>2</xdr:col>
      <xdr:colOff>1709843</xdr:colOff>
      <xdr:row>21</xdr:row>
      <xdr:rowOff>166794</xdr:rowOff>
    </xdr:to>
    <xdr:cxnSp macro="">
      <xdr:nvCxnSpPr>
        <xdr:cNvPr id="3" name="Straight Arrow Connector 2">
          <a:extLst>
            <a:ext uri="{FF2B5EF4-FFF2-40B4-BE49-F238E27FC236}">
              <a16:creationId xmlns:a16="http://schemas.microsoft.com/office/drawing/2014/main" id="{F28A29A8-8936-447E-BD2D-14D4121146B1}"/>
            </a:ext>
          </a:extLst>
        </xdr:cNvPr>
        <xdr:cNvCxnSpPr/>
      </xdr:nvCxnSpPr>
      <xdr:spPr>
        <a:xfrm>
          <a:off x="2156460" y="409109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1174750</xdr:colOff>
      <xdr:row>3</xdr:row>
      <xdr:rowOff>121709</xdr:rowOff>
    </xdr:from>
    <xdr:to>
      <xdr:col>2</xdr:col>
      <xdr:colOff>1947333</xdr:colOff>
      <xdr:row>3</xdr:row>
      <xdr:rowOff>121709</xdr:rowOff>
    </xdr:to>
    <xdr:cxnSp macro="">
      <xdr:nvCxnSpPr>
        <xdr:cNvPr id="2" name="Straight Arrow Connector 1">
          <a:extLst>
            <a:ext uri="{FF2B5EF4-FFF2-40B4-BE49-F238E27FC236}">
              <a16:creationId xmlns:a16="http://schemas.microsoft.com/office/drawing/2014/main" id="{AE672A03-DA35-48D0-9406-7E8FEAB087B6}"/>
            </a:ext>
          </a:extLst>
        </xdr:cNvPr>
        <xdr:cNvCxnSpPr/>
      </xdr:nvCxnSpPr>
      <xdr:spPr>
        <a:xfrm>
          <a:off x="2393950" y="70273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1190625</xdr:colOff>
      <xdr:row>23</xdr:row>
      <xdr:rowOff>143934</xdr:rowOff>
    </xdr:from>
    <xdr:to>
      <xdr:col>2</xdr:col>
      <xdr:colOff>1963208</xdr:colOff>
      <xdr:row>23</xdr:row>
      <xdr:rowOff>143934</xdr:rowOff>
    </xdr:to>
    <xdr:cxnSp macro="">
      <xdr:nvCxnSpPr>
        <xdr:cNvPr id="3" name="Straight Arrow Connector 2">
          <a:extLst>
            <a:ext uri="{FF2B5EF4-FFF2-40B4-BE49-F238E27FC236}">
              <a16:creationId xmlns:a16="http://schemas.microsoft.com/office/drawing/2014/main" id="{5F1287A4-1EFC-4E6B-B1B9-AD1222DCEA6B}"/>
            </a:ext>
          </a:extLst>
        </xdr:cNvPr>
        <xdr:cNvCxnSpPr/>
      </xdr:nvCxnSpPr>
      <xdr:spPr>
        <a:xfrm>
          <a:off x="2409825" y="319193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1193800</xdr:colOff>
      <xdr:row>4</xdr:row>
      <xdr:rowOff>131234</xdr:rowOff>
    </xdr:from>
    <xdr:to>
      <xdr:col>2</xdr:col>
      <xdr:colOff>1966383</xdr:colOff>
      <xdr:row>4</xdr:row>
      <xdr:rowOff>131234</xdr:rowOff>
    </xdr:to>
    <xdr:cxnSp macro="">
      <xdr:nvCxnSpPr>
        <xdr:cNvPr id="4" name="Straight Arrow Connector 3">
          <a:extLst>
            <a:ext uri="{FF2B5EF4-FFF2-40B4-BE49-F238E27FC236}">
              <a16:creationId xmlns:a16="http://schemas.microsoft.com/office/drawing/2014/main" id="{ED368E5B-88C3-4AAF-8FBF-055525664725}"/>
            </a:ext>
          </a:extLst>
        </xdr:cNvPr>
        <xdr:cNvCxnSpPr/>
      </xdr:nvCxnSpPr>
      <xdr:spPr>
        <a:xfrm>
          <a:off x="2413000" y="98848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1181100</xdr:colOff>
      <xdr:row>24</xdr:row>
      <xdr:rowOff>143934</xdr:rowOff>
    </xdr:from>
    <xdr:to>
      <xdr:col>2</xdr:col>
      <xdr:colOff>1953683</xdr:colOff>
      <xdr:row>24</xdr:row>
      <xdr:rowOff>143934</xdr:rowOff>
    </xdr:to>
    <xdr:cxnSp macro="">
      <xdr:nvCxnSpPr>
        <xdr:cNvPr id="8" name="Straight Arrow Connector 7">
          <a:extLst>
            <a:ext uri="{FF2B5EF4-FFF2-40B4-BE49-F238E27FC236}">
              <a16:creationId xmlns:a16="http://schemas.microsoft.com/office/drawing/2014/main" id="{1EF9F8FA-DE4D-4691-8600-DE7DA381291B}"/>
            </a:ext>
          </a:extLst>
        </xdr:cNvPr>
        <xdr:cNvCxnSpPr/>
      </xdr:nvCxnSpPr>
      <xdr:spPr>
        <a:xfrm>
          <a:off x="2400300" y="3468159"/>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etwork%20Strategy/04%20-%20System%20Planning/04%20-%20System%20Development/RIIO%20ED2/Revised%20Primary_BSP_Peak_Forecasts_Feb2021%20v2%20incl%20GSP%20filte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dnasw02\ENWL-Corporate\Transfer%20Directory\fs1gbn1fs002_transfer\Lucy%20Penketh\Heat%20maps\Heatmap%20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dnasw02\ENWL-Corporate\personal\chuifen_ten_enwl_co_uk\Documents\Desktop\Network%20Capacity%20Report\MD_2022_org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dnasw02\ENWL-Corporate\Users\N398067\Desktop\Projects\Heat%20Map\Demand_Data_Refres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nsfer%20Directory/fs1gbn1fs002_transfer/Paul%20Oldfield/Heatmap%20Tool/20190610/Heatmap%20too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dnasw02\ENWL-Corporate\Network%20Strategy\04%20-%20System%20Planning\04%20-%20System%20Development\Network%20Capacity%20Indicator\Network%20Capacity%20Indicator%20v3.2_Jan_new.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dnasw02\ENWL-Corporate\ENWL\02%20-%20Forecasting%20Engineer\05%20-%20Work\12%20-%20Forecasting%20FY2020\03%20-%20EELG_Output_Data_June\INPUT\ENWL_EELG_model_FY19_20_V1.3_HPv8.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Q:\15%20-%20Capacity%20Strategy%20Team\04%20-%20Forecasting%20and%20Reporting\Load%20Index%20Reporting\2020%20Report\Submitted\reinforcement_load_index_li_reporting_pack_v6.0-Submitte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dnasw02\ENWL-Corporate\personal\chuifen_ten_enwl_co_uk\Documents\Desktop\Network%20Capacity%20Report\Network%20Capacity%20Indicator%20v3.2_Report_try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nasw02\ENWL-Corporate\Users\N398067\AppData\Local\Microsoft\Windows\Temporary%20Internet%20Files\Content.Outlook\MYRBN6VB\Studies_v181017_PO_Heatmap_V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ximum Demand"/>
      <sheetName val="Primary &amp; BSP Firm Caps"/>
      <sheetName val="Transfer Adjustments"/>
      <sheetName val="Connectivity"/>
      <sheetName val="Quick GSP review"/>
      <sheetName val="Multi_BSP_Chart_Data"/>
      <sheetName val="Multi_Pry_Chart_Data"/>
      <sheetName val="Single_BSP_Chart_Data"/>
      <sheetName val="Single_Pry_Chart_Data"/>
      <sheetName val="Graph_Settings"/>
      <sheetName val="Substation Location"/>
    </sheetNames>
    <sheetDataSet>
      <sheetData sheetId="0"/>
      <sheetData sheetId="1">
        <row r="2">
          <cell r="B2" t="str">
            <v>Primary</v>
          </cell>
          <cell r="C2" t="str">
            <v>BSP</v>
          </cell>
          <cell r="D2" t="str">
            <v>GSP</v>
          </cell>
          <cell r="E2" t="str">
            <v>Substation firm capacity immediately available under single circuit outage conditions (MVA)</v>
          </cell>
          <cell r="F2" t="str">
            <v>Assessed contribution towards security supply from DG adjustment (MVA)</v>
          </cell>
          <cell r="G2" t="str">
            <v>LI firm capacity (MVA)</v>
          </cell>
          <cell r="K2" t="str">
            <v>BSP</v>
          </cell>
          <cell r="L2" t="str">
            <v>GSP</v>
          </cell>
          <cell r="M2" t="str">
            <v>Substation firm capacity immediately available under single circuit outage conditions (MVA)</v>
          </cell>
          <cell r="N2" t="str">
            <v>Assessed contribution towards security supply from DG adjustment (MVA)</v>
          </cell>
          <cell r="O2" t="str">
            <v>LI firm capacity (MVA)</v>
          </cell>
        </row>
        <row r="3">
          <cell r="B3" t="str">
            <v>Albion St</v>
          </cell>
          <cell r="C3" t="str">
            <v>Lower Darwen</v>
          </cell>
          <cell r="D3" t="str">
            <v>Penwortham East GSP / Rochdale SGT 1 GROUP</v>
          </cell>
          <cell r="E3">
            <v>22.863</v>
          </cell>
          <cell r="F3">
            <v>0</v>
          </cell>
          <cell r="G3">
            <v>22.863</v>
          </cell>
          <cell r="K3" t="str">
            <v>Adswood</v>
          </cell>
          <cell r="L3" t="str">
            <v>Bredbury GSP</v>
          </cell>
          <cell r="M3">
            <v>117</v>
          </cell>
          <cell r="N3">
            <v>0.93240000000000001</v>
          </cell>
          <cell r="O3">
            <v>117.9324</v>
          </cell>
        </row>
        <row r="4">
          <cell r="B4" t="str">
            <v>Alderley &amp; Chelford</v>
          </cell>
          <cell r="C4" t="str">
            <v>Moss Nook</v>
          </cell>
          <cell r="D4" t="str">
            <v>South Manchester GSP</v>
          </cell>
          <cell r="E4">
            <v>28.31</v>
          </cell>
          <cell r="F4">
            <v>2.1419999999999999</v>
          </cell>
          <cell r="G4">
            <v>30.451999999999998</v>
          </cell>
          <cell r="K4" t="str">
            <v>Agecroft</v>
          </cell>
          <cell r="L4" t="str">
            <v>Kearsley 132 GSP</v>
          </cell>
          <cell r="M4">
            <v>78</v>
          </cell>
          <cell r="N4">
            <v>0.47249999999999998</v>
          </cell>
          <cell r="O4">
            <v>78.472499999999997</v>
          </cell>
        </row>
        <row r="5">
          <cell r="B5" t="str">
            <v>Alston</v>
          </cell>
          <cell r="C5" t="str">
            <v>Penrith &amp; Shap</v>
          </cell>
          <cell r="D5" t="str">
            <v>Harker ENWL SGTs 1 2 3A 4 / Hutton GSP GROUP</v>
          </cell>
          <cell r="E5">
            <v>1.7</v>
          </cell>
          <cell r="F5">
            <v>0.14615999999999998</v>
          </cell>
          <cell r="G5">
            <v>1.84616</v>
          </cell>
          <cell r="K5" t="str">
            <v>Altrincham</v>
          </cell>
          <cell r="L5" t="str">
            <v>Carrington ENWL SGTs 1B 2B 4 7</v>
          </cell>
          <cell r="M5">
            <v>117</v>
          </cell>
          <cell r="N5">
            <v>0</v>
          </cell>
          <cell r="O5">
            <v>117</v>
          </cell>
        </row>
        <row r="6">
          <cell r="B6" t="str">
            <v>Ambleside</v>
          </cell>
          <cell r="C6" t="str">
            <v>Kendal (Parkside Rd)</v>
          </cell>
          <cell r="D6" t="str">
            <v>Harker ENWL SGTs 1 2 3A 4 / Hutton GSP GROUP</v>
          </cell>
          <cell r="E6">
            <v>17.8</v>
          </cell>
          <cell r="F6">
            <v>0.25559999999999999</v>
          </cell>
          <cell r="G6">
            <v>18.055600000000002</v>
          </cell>
          <cell r="K6" t="str">
            <v>Atherton</v>
          </cell>
          <cell r="L6" t="str">
            <v>Kearsley 132 GSP</v>
          </cell>
          <cell r="M6">
            <v>117</v>
          </cell>
          <cell r="N6">
            <v>2.95953</v>
          </cell>
          <cell r="O6">
            <v>119.95953</v>
          </cell>
        </row>
        <row r="7">
          <cell r="B7" t="str">
            <v>Ancoats North T11 &amp; T12</v>
          </cell>
          <cell r="C7" t="str">
            <v>Red Bank</v>
          </cell>
          <cell r="D7" t="str">
            <v>Whitegate GSP</v>
          </cell>
          <cell r="E7">
            <v>22.863</v>
          </cell>
          <cell r="F7">
            <v>0</v>
          </cell>
          <cell r="G7">
            <v>22.863</v>
          </cell>
          <cell r="K7" t="str">
            <v>Barrow &amp; Sandgate</v>
          </cell>
          <cell r="L7" t="str">
            <v>Harker ENWL SGTs 1 2 3A 4 / Hutton GSP GROUP</v>
          </cell>
          <cell r="M7">
            <v>126</v>
          </cell>
          <cell r="N7">
            <v>2.4485999999999999</v>
          </cell>
          <cell r="O7">
            <v>128.4486</v>
          </cell>
        </row>
        <row r="8">
          <cell r="B8" t="str">
            <v>Ancoats North T14</v>
          </cell>
          <cell r="C8" t="str">
            <v>Red Bank</v>
          </cell>
          <cell r="D8" t="str">
            <v>Whitegate GSP</v>
          </cell>
          <cell r="E8">
            <v>13.25</v>
          </cell>
          <cell r="F8">
            <v>0</v>
          </cell>
          <cell r="G8">
            <v>13.25</v>
          </cell>
          <cell r="K8" t="str">
            <v>Barton</v>
          </cell>
          <cell r="L8" t="str">
            <v>Carrington ENWL SGTs 1B 2B 4 7</v>
          </cell>
          <cell r="M8">
            <v>150</v>
          </cell>
          <cell r="N8">
            <v>16.687080000000002</v>
          </cell>
          <cell r="O8">
            <v>166.68708000000001</v>
          </cell>
        </row>
        <row r="9">
          <cell r="B9" t="str">
            <v>Annie Pit</v>
          </cell>
          <cell r="C9" t="str">
            <v>Stainburn &amp; Siddick</v>
          </cell>
          <cell r="D9" t="str">
            <v>Harker ENWL SGTs 1 2 3A 4 / Hutton GSP GROUP</v>
          </cell>
          <cell r="E9">
            <v>21.5</v>
          </cell>
          <cell r="F9">
            <v>0</v>
          </cell>
          <cell r="G9">
            <v>21.5</v>
          </cell>
          <cell r="K9" t="str">
            <v>Belfield</v>
          </cell>
          <cell r="L9" t="str">
            <v>Rochdale SGTs 2 3 4</v>
          </cell>
          <cell r="M9">
            <v>117</v>
          </cell>
          <cell r="N9">
            <v>8.9816399999999987</v>
          </cell>
          <cell r="O9">
            <v>125.98164</v>
          </cell>
        </row>
        <row r="10">
          <cell r="B10" t="str">
            <v>Ansdell</v>
          </cell>
          <cell r="C10" t="str">
            <v>Lytham</v>
          </cell>
          <cell r="D10" t="str">
            <v>Penwortham West GSP / Stanah GSP GROUP</v>
          </cell>
          <cell r="E10">
            <v>16</v>
          </cell>
          <cell r="F10">
            <v>0</v>
          </cell>
          <cell r="G10">
            <v>16</v>
          </cell>
          <cell r="K10" t="str">
            <v>Bispham</v>
          </cell>
          <cell r="L10" t="str">
            <v>Penwortham West GSP / Stanah GSP GROUP</v>
          </cell>
          <cell r="M10">
            <v>117</v>
          </cell>
          <cell r="N10">
            <v>0</v>
          </cell>
          <cell r="O10">
            <v>117</v>
          </cell>
        </row>
        <row r="11">
          <cell r="B11" t="str">
            <v>Ardwick</v>
          </cell>
          <cell r="C11" t="str">
            <v>Stuart St</v>
          </cell>
          <cell r="D11" t="str">
            <v>Stalybridge GSP</v>
          </cell>
          <cell r="E11">
            <v>16</v>
          </cell>
          <cell r="F11">
            <v>0</v>
          </cell>
          <cell r="G11">
            <v>16</v>
          </cell>
          <cell r="K11" t="str">
            <v>Blackburn</v>
          </cell>
          <cell r="L11" t="str">
            <v>Penwortham East GSP / Rochdale SGT 1 GROUP</v>
          </cell>
          <cell r="M11">
            <v>117</v>
          </cell>
          <cell r="N11">
            <v>6.0244799999999996</v>
          </cell>
          <cell r="O11">
            <v>123.02448</v>
          </cell>
        </row>
        <row r="12">
          <cell r="B12" t="str">
            <v>Arnside</v>
          </cell>
          <cell r="C12" t="str">
            <v>Kendal (Parkside Rd)</v>
          </cell>
          <cell r="D12" t="str">
            <v>Harker ENWL SGTs 1 2 3A 4 / Hutton GSP GROUP</v>
          </cell>
          <cell r="E12">
            <v>15</v>
          </cell>
          <cell r="F12">
            <v>0</v>
          </cell>
          <cell r="G12">
            <v>15</v>
          </cell>
          <cell r="K12" t="str">
            <v>Blackpool</v>
          </cell>
          <cell r="L12" t="str">
            <v>Penwortham West GSP / Stanah GSP GROUP</v>
          </cell>
          <cell r="M12">
            <v>117</v>
          </cell>
          <cell r="N12">
            <v>3.78</v>
          </cell>
          <cell r="O12">
            <v>120.78</v>
          </cell>
        </row>
        <row r="13">
          <cell r="B13" t="str">
            <v>Ashton (Golborne)</v>
          </cell>
          <cell r="C13" t="str">
            <v>Golborne</v>
          </cell>
          <cell r="D13" t="str">
            <v>Bold</v>
          </cell>
          <cell r="E13">
            <v>21.2</v>
          </cell>
          <cell r="F13">
            <v>0</v>
          </cell>
          <cell r="G13">
            <v>21.2</v>
          </cell>
          <cell r="K13" t="str">
            <v>Bloom St</v>
          </cell>
          <cell r="L13" t="str">
            <v>South Manchester GSP</v>
          </cell>
          <cell r="M13">
            <v>93.2</v>
          </cell>
          <cell r="N13">
            <v>0.2394</v>
          </cell>
          <cell r="O13">
            <v>93.439400000000006</v>
          </cell>
        </row>
        <row r="14">
          <cell r="B14" t="str">
            <v>Ashton (Ribble)</v>
          </cell>
          <cell r="C14" t="str">
            <v>Ribble</v>
          </cell>
          <cell r="D14" t="str">
            <v>Penwortham East GSP / Rochdale SGT 1 GROUP</v>
          </cell>
          <cell r="E14">
            <v>10.5</v>
          </cell>
          <cell r="F14">
            <v>0</v>
          </cell>
          <cell r="G14">
            <v>10.5</v>
          </cell>
          <cell r="K14" t="str">
            <v>Bolton</v>
          </cell>
          <cell r="L14" t="str">
            <v>Kearsley 132 GSP</v>
          </cell>
          <cell r="M14">
            <v>143</v>
          </cell>
          <cell r="N14">
            <v>7.3295999999999995E-3</v>
          </cell>
          <cell r="O14">
            <v>143.00732959999999</v>
          </cell>
        </row>
        <row r="15">
          <cell r="B15" t="str">
            <v>Ashton On Mersey</v>
          </cell>
          <cell r="C15" t="str">
            <v>Sale</v>
          </cell>
          <cell r="D15" t="str">
            <v>Carrington ENWL SGTs 1B 2B 4 7</v>
          </cell>
          <cell r="E15">
            <v>22.86</v>
          </cell>
          <cell r="F15">
            <v>0</v>
          </cell>
          <cell r="G15">
            <v>22.86</v>
          </cell>
          <cell r="K15" t="str">
            <v>Burnley</v>
          </cell>
          <cell r="L15" t="str">
            <v>Rochdale SGTs 2 3 4</v>
          </cell>
          <cell r="M15">
            <v>117</v>
          </cell>
          <cell r="N15">
            <v>2.2605299999999997</v>
          </cell>
          <cell r="O15">
            <v>119.26053</v>
          </cell>
        </row>
        <row r="16">
          <cell r="B16" t="str">
            <v>Ashton Under Lyne T11 &amp; T12</v>
          </cell>
          <cell r="C16" t="str">
            <v>Hartshead-Heyrod</v>
          </cell>
          <cell r="D16" t="str">
            <v>Stalybridge GSP</v>
          </cell>
          <cell r="E16">
            <v>22.863</v>
          </cell>
          <cell r="F16">
            <v>0</v>
          </cell>
          <cell r="G16">
            <v>22.863</v>
          </cell>
          <cell r="K16" t="str">
            <v>Bury</v>
          </cell>
          <cell r="L16" t="str">
            <v>Kearsley 132 GSP</v>
          </cell>
          <cell r="M16">
            <v>117</v>
          </cell>
          <cell r="N16">
            <v>5.6641799999999991</v>
          </cell>
          <cell r="O16">
            <v>122.66418</v>
          </cell>
        </row>
        <row r="17">
          <cell r="B17" t="str">
            <v>Ashton Under Lyne T13</v>
          </cell>
          <cell r="C17" t="str">
            <v>Hartshead-Heyrod</v>
          </cell>
          <cell r="D17" t="str">
            <v>Stalybridge GSP</v>
          </cell>
          <cell r="E17">
            <v>13.25</v>
          </cell>
          <cell r="F17">
            <v>0</v>
          </cell>
          <cell r="G17">
            <v>13.25</v>
          </cell>
          <cell r="K17" t="str">
            <v>Buxton</v>
          </cell>
          <cell r="L17" t="str">
            <v>Stalybridge GSP</v>
          </cell>
          <cell r="M17">
            <v>103.5</v>
          </cell>
          <cell r="N17">
            <v>0</v>
          </cell>
          <cell r="O17">
            <v>103.5</v>
          </cell>
        </row>
        <row r="18">
          <cell r="B18" t="str">
            <v>Ashwood Dale</v>
          </cell>
          <cell r="C18" t="str">
            <v>Buxton</v>
          </cell>
          <cell r="D18" t="str">
            <v>Stalybridge GSP</v>
          </cell>
          <cell r="E18">
            <v>19.719000000000001</v>
          </cell>
          <cell r="F18">
            <v>0</v>
          </cell>
          <cell r="G18">
            <v>19.719000000000001</v>
          </cell>
          <cell r="K18" t="str">
            <v>Carlisle</v>
          </cell>
          <cell r="L18" t="str">
            <v>Harker ENWL SGTs 1 2 3A 4 / Hutton GSP GROUP</v>
          </cell>
          <cell r="M18">
            <v>150</v>
          </cell>
          <cell r="N18">
            <v>18.066179999999999</v>
          </cell>
          <cell r="O18">
            <v>168.06618</v>
          </cell>
        </row>
        <row r="19">
          <cell r="B19" t="str">
            <v>Askam &amp; Dalton</v>
          </cell>
          <cell r="C19" t="str">
            <v>Ulverston</v>
          </cell>
          <cell r="D19" t="str">
            <v>Harker ENWL SGTs 1 2 3A 4 / Hutton GSP GROUP</v>
          </cell>
          <cell r="E19">
            <v>20.02</v>
          </cell>
          <cell r="F19">
            <v>3.3605999999999998</v>
          </cell>
          <cell r="G19">
            <v>23.380600000000001</v>
          </cell>
          <cell r="K19" t="str">
            <v>Carlisle North</v>
          </cell>
          <cell r="L19" t="str">
            <v>Harker ENWL SGTs 1 2 3A 4 / Hutton GSP GROUP</v>
          </cell>
          <cell r="M19">
            <v>24.5</v>
          </cell>
          <cell r="N19">
            <v>0.83789999999999998</v>
          </cell>
          <cell r="O19">
            <v>25.337900000000001</v>
          </cell>
        </row>
        <row r="20">
          <cell r="B20" t="str">
            <v>Askerton Castle</v>
          </cell>
          <cell r="C20" t="str">
            <v>Spadeadam 11/33kV</v>
          </cell>
          <cell r="D20" t="str">
            <v>Harker ENWL SGTs 1 2 3A 4 / Hutton GSP GROUP</v>
          </cell>
          <cell r="E20">
            <v>2.2999999999999998</v>
          </cell>
          <cell r="F20">
            <v>1.4399999999999999E-3</v>
          </cell>
          <cell r="G20">
            <v>2.3014399999999999</v>
          </cell>
          <cell r="K20" t="str">
            <v>Carrington BSP</v>
          </cell>
          <cell r="L20" t="str">
            <v>Carrington ENWL SGTs 1B 2B 4 7</v>
          </cell>
          <cell r="M20">
            <v>69</v>
          </cell>
          <cell r="N20">
            <v>0.64929999999999999</v>
          </cell>
          <cell r="O20">
            <v>69.649299999999997</v>
          </cell>
        </row>
        <row r="21">
          <cell r="B21" t="str">
            <v>Aspatria</v>
          </cell>
          <cell r="C21" t="str">
            <v>Stainburn &amp; Siddick</v>
          </cell>
          <cell r="D21" t="str">
            <v>Harker ENWL SGTs 1 2 3A 4 / Hutton GSP GROUP</v>
          </cell>
          <cell r="E21">
            <v>13</v>
          </cell>
          <cell r="F21">
            <v>0.65610000000000002</v>
          </cell>
          <cell r="G21">
            <v>13.6561</v>
          </cell>
          <cell r="K21" t="str">
            <v>Castleton</v>
          </cell>
          <cell r="L21" t="str">
            <v>Rochdale SGTs 2 3 4</v>
          </cell>
          <cell r="M21">
            <v>78</v>
          </cell>
          <cell r="N21">
            <v>0.11604</v>
          </cell>
          <cell r="O21">
            <v>117</v>
          </cell>
        </row>
        <row r="22">
          <cell r="B22" t="str">
            <v>Atherton Town Centre</v>
          </cell>
          <cell r="C22" t="str">
            <v>Atherton</v>
          </cell>
          <cell r="D22" t="str">
            <v>Kearsley 132 GSP</v>
          </cell>
          <cell r="E22">
            <v>33.24</v>
          </cell>
          <cell r="F22">
            <v>0</v>
          </cell>
          <cell r="G22">
            <v>33.24</v>
          </cell>
          <cell r="K22" t="str">
            <v>Chadderton</v>
          </cell>
          <cell r="L22" t="str">
            <v>Whitegate GSP</v>
          </cell>
          <cell r="M22">
            <v>117</v>
          </cell>
          <cell r="N22">
            <v>2.4626700000000001</v>
          </cell>
          <cell r="O22">
            <v>119.46267</v>
          </cell>
        </row>
        <row r="23">
          <cell r="B23" t="str">
            <v>Athletic St</v>
          </cell>
          <cell r="C23" t="str">
            <v>Burnley</v>
          </cell>
          <cell r="D23" t="str">
            <v>Rochdale SGTs 2 3 4</v>
          </cell>
          <cell r="E23">
            <v>17.5</v>
          </cell>
          <cell r="F23">
            <v>0.26748</v>
          </cell>
          <cell r="G23">
            <v>17.767479999999999</v>
          </cell>
          <cell r="K23" t="str">
            <v>Droylsden</v>
          </cell>
          <cell r="L23" t="str">
            <v>Stalybridge GSP</v>
          </cell>
          <cell r="M23">
            <v>117</v>
          </cell>
          <cell r="N23">
            <v>0.1953</v>
          </cell>
          <cell r="O23">
            <v>117.1953</v>
          </cell>
        </row>
        <row r="24">
          <cell r="B24" t="str">
            <v>Avenham</v>
          </cell>
          <cell r="C24" t="str">
            <v>Preston East</v>
          </cell>
          <cell r="D24" t="str">
            <v>Penwortham East GSP / Rochdale SGT 1 GROUP</v>
          </cell>
          <cell r="E24">
            <v>17.5</v>
          </cell>
          <cell r="F24">
            <v>0</v>
          </cell>
          <cell r="G24">
            <v>17.5</v>
          </cell>
          <cell r="K24" t="str">
            <v>Egremont</v>
          </cell>
          <cell r="L24" t="str">
            <v>Harker ENWL SGTs 1 2 3A 4 / Hutton GSP GROUP</v>
          </cell>
          <cell r="M24">
            <v>117</v>
          </cell>
          <cell r="N24">
            <v>0.61350000000000005</v>
          </cell>
          <cell r="O24">
            <v>117.6135</v>
          </cell>
        </row>
        <row r="25">
          <cell r="B25" t="str">
            <v>Baguley</v>
          </cell>
          <cell r="C25" t="str">
            <v>Sale</v>
          </cell>
          <cell r="D25" t="str">
            <v>Carrington ENWL SGTs 1B 2B 4 7</v>
          </cell>
          <cell r="E25">
            <v>22.863</v>
          </cell>
          <cell r="F25">
            <v>0</v>
          </cell>
          <cell r="G25">
            <v>22.863</v>
          </cell>
          <cell r="K25" t="str">
            <v>Frederick Rd</v>
          </cell>
          <cell r="L25" t="str">
            <v>Kearsley 132 GSP</v>
          </cell>
          <cell r="M25">
            <v>138</v>
          </cell>
          <cell r="N25">
            <v>1.26E-2</v>
          </cell>
          <cell r="O25">
            <v>138.01259999999999</v>
          </cell>
        </row>
        <row r="26">
          <cell r="B26" t="str">
            <v>Bamber Bridge</v>
          </cell>
          <cell r="C26" t="str">
            <v>Ribble</v>
          </cell>
          <cell r="D26" t="str">
            <v>Penwortham East GSP / Rochdale SGT 1 GROUP</v>
          </cell>
          <cell r="E26">
            <v>22.863</v>
          </cell>
          <cell r="F26">
            <v>0</v>
          </cell>
          <cell r="G26">
            <v>22.863</v>
          </cell>
          <cell r="K26" t="str">
            <v>Golborne</v>
          </cell>
          <cell r="L26" t="str">
            <v>Bold</v>
          </cell>
          <cell r="M26">
            <v>117</v>
          </cell>
          <cell r="N26">
            <v>3.9343499999999998</v>
          </cell>
          <cell r="O26">
            <v>120.93434999999999</v>
          </cell>
        </row>
        <row r="27">
          <cell r="B27" t="str">
            <v>Barbara St</v>
          </cell>
          <cell r="C27" t="str">
            <v>Bolton</v>
          </cell>
          <cell r="D27" t="str">
            <v>Kearsley 132 GSP</v>
          </cell>
          <cell r="E27">
            <v>15.6</v>
          </cell>
          <cell r="F27">
            <v>0</v>
          </cell>
          <cell r="G27">
            <v>15.6</v>
          </cell>
          <cell r="K27" t="str">
            <v>Greenhill</v>
          </cell>
          <cell r="L27" t="str">
            <v>Whitegate GSP</v>
          </cell>
          <cell r="M27">
            <v>117</v>
          </cell>
          <cell r="N27">
            <v>0</v>
          </cell>
          <cell r="O27">
            <v>117</v>
          </cell>
        </row>
        <row r="28">
          <cell r="B28" t="str">
            <v>Barrow</v>
          </cell>
          <cell r="C28" t="str">
            <v>Barrow &amp; Sandgate</v>
          </cell>
          <cell r="D28" t="str">
            <v>Harker ENWL SGTs 1 2 3A 4 / Hutton GSP GROUP</v>
          </cell>
          <cell r="E28">
            <v>23</v>
          </cell>
          <cell r="F28">
            <v>9.9599999999999994E-2</v>
          </cell>
          <cell r="G28">
            <v>23.099599999999999</v>
          </cell>
          <cell r="K28" t="str">
            <v>Hartshead-Heyrod</v>
          </cell>
          <cell r="L28" t="str">
            <v>Stalybridge GSP</v>
          </cell>
          <cell r="M28">
            <v>118</v>
          </cell>
          <cell r="N28">
            <v>3.0541800000000001</v>
          </cell>
          <cell r="O28">
            <v>121.05418</v>
          </cell>
        </row>
        <row r="29">
          <cell r="B29" t="str">
            <v>Barton Dock Rd</v>
          </cell>
          <cell r="C29" t="str">
            <v>Barton</v>
          </cell>
          <cell r="D29" t="str">
            <v>Carrington ENWL SGTs 1B 2B 4 7</v>
          </cell>
          <cell r="E29">
            <v>12.5</v>
          </cell>
          <cell r="F29">
            <v>0</v>
          </cell>
          <cell r="G29">
            <v>12.5</v>
          </cell>
          <cell r="K29" t="str">
            <v>Hazel Grove</v>
          </cell>
          <cell r="L29" t="str">
            <v>Bredbury GSP</v>
          </cell>
          <cell r="M29">
            <v>117</v>
          </cell>
          <cell r="N29">
            <v>1.5E-3</v>
          </cell>
          <cell r="O29">
            <v>117.00149999999999</v>
          </cell>
        </row>
        <row r="30">
          <cell r="B30" t="str">
            <v>Bedford</v>
          </cell>
          <cell r="C30" t="str">
            <v>Atherton</v>
          </cell>
          <cell r="D30" t="str">
            <v>Kearsley 132 GSP</v>
          </cell>
          <cell r="E30">
            <v>23</v>
          </cell>
          <cell r="F30">
            <v>1.0070399999999999</v>
          </cell>
          <cell r="G30">
            <v>24.00704</v>
          </cell>
          <cell r="K30" t="str">
            <v>Huncoat</v>
          </cell>
          <cell r="L30" t="str">
            <v>Padiham GSP</v>
          </cell>
          <cell r="M30">
            <v>117</v>
          </cell>
          <cell r="N30">
            <v>6.3100499999999995</v>
          </cell>
          <cell r="O30">
            <v>123.31005</v>
          </cell>
        </row>
        <row r="31">
          <cell r="B31" t="str">
            <v>Belgrave</v>
          </cell>
          <cell r="C31" t="str">
            <v>Greenhill</v>
          </cell>
          <cell r="D31" t="str">
            <v>Whitegate GSP</v>
          </cell>
          <cell r="E31">
            <v>17.5</v>
          </cell>
          <cell r="F31">
            <v>0</v>
          </cell>
          <cell r="G31">
            <v>17.5</v>
          </cell>
          <cell r="K31" t="str">
            <v>Hyde</v>
          </cell>
          <cell r="L31" t="str">
            <v>Stalybridge GSP</v>
          </cell>
          <cell r="M31">
            <v>117</v>
          </cell>
          <cell r="N31">
            <v>0.72719999999999996</v>
          </cell>
          <cell r="O31">
            <v>117.7272</v>
          </cell>
        </row>
        <row r="32">
          <cell r="B32" t="str">
            <v>Benchill</v>
          </cell>
          <cell r="C32" t="str">
            <v>West Didsbury</v>
          </cell>
          <cell r="D32" t="str">
            <v>South Manchester GSP</v>
          </cell>
          <cell r="E32">
            <v>12</v>
          </cell>
          <cell r="F32">
            <v>0</v>
          </cell>
          <cell r="G32">
            <v>12</v>
          </cell>
          <cell r="K32" t="str">
            <v>Kendal (Parkside Rd)</v>
          </cell>
          <cell r="L32" t="str">
            <v>Harker ENWL SGTs 1 2 3A 4 / Hutton GSP GROUP</v>
          </cell>
          <cell r="M32">
            <v>117</v>
          </cell>
          <cell r="N32">
            <v>11.635511999999999</v>
          </cell>
          <cell r="O32">
            <v>128.63551200000001</v>
          </cell>
        </row>
        <row r="33">
          <cell r="B33" t="str">
            <v>Bentham</v>
          </cell>
          <cell r="C33" t="str">
            <v>Kendal (Parkside Rd)</v>
          </cell>
          <cell r="D33" t="str">
            <v>Harker ENWL SGTs 1 2 3A 4 / Hutton GSP GROUP</v>
          </cell>
          <cell r="E33">
            <v>5.5</v>
          </cell>
          <cell r="F33">
            <v>1.044E-2</v>
          </cell>
          <cell r="G33">
            <v>5.51044</v>
          </cell>
          <cell r="K33" t="str">
            <v>Lancaster</v>
          </cell>
          <cell r="L33" t="str">
            <v>Heysham GSP</v>
          </cell>
          <cell r="M33">
            <v>135</v>
          </cell>
          <cell r="N33">
            <v>9.3345299999999991</v>
          </cell>
          <cell r="O33">
            <v>144.33453</v>
          </cell>
        </row>
        <row r="34">
          <cell r="B34" t="str">
            <v>Bispham</v>
          </cell>
          <cell r="C34" t="str">
            <v>Bispham</v>
          </cell>
          <cell r="D34" t="str">
            <v>Penwortham West GSP / Stanah GSP GROUP</v>
          </cell>
          <cell r="E34">
            <v>22.863</v>
          </cell>
          <cell r="F34">
            <v>0</v>
          </cell>
          <cell r="G34">
            <v>22.863</v>
          </cell>
          <cell r="K34" t="str">
            <v>Leyland</v>
          </cell>
          <cell r="L34" t="str">
            <v>Penwortham West GSP / Stanah GSP GROUP</v>
          </cell>
          <cell r="M34">
            <v>117</v>
          </cell>
          <cell r="N34">
            <v>5.6007499999999997</v>
          </cell>
          <cell r="O34">
            <v>122.60075000000001</v>
          </cell>
        </row>
        <row r="35">
          <cell r="B35" t="str">
            <v>Blackbull</v>
          </cell>
          <cell r="C35" t="str">
            <v>Ribble</v>
          </cell>
          <cell r="D35" t="str">
            <v>Penwortham East GSP / Rochdale SGT 1 GROUP</v>
          </cell>
          <cell r="E35">
            <v>22.863</v>
          </cell>
          <cell r="F35">
            <v>0</v>
          </cell>
          <cell r="G35">
            <v>22.863</v>
          </cell>
          <cell r="K35" t="str">
            <v>Longsight</v>
          </cell>
          <cell r="L35" t="str">
            <v>Bredbury GSP</v>
          </cell>
          <cell r="M35">
            <v>117</v>
          </cell>
          <cell r="N35"/>
          <cell r="O35">
            <v>117</v>
          </cell>
        </row>
        <row r="36">
          <cell r="B36" t="str">
            <v>Blackburn</v>
          </cell>
          <cell r="C36" t="str">
            <v>Blackburn</v>
          </cell>
          <cell r="D36" t="str">
            <v>Penwortham East GSP / Rochdale SGT 1 GROUP</v>
          </cell>
          <cell r="E36">
            <v>22.863</v>
          </cell>
          <cell r="F36">
            <v>0</v>
          </cell>
          <cell r="G36">
            <v>22.863</v>
          </cell>
          <cell r="K36" t="str">
            <v>Lower Darwen</v>
          </cell>
          <cell r="L36" t="str">
            <v>Penwortham East GSP / Rochdale SGT 1 GROUP</v>
          </cell>
          <cell r="M36">
            <v>85</v>
          </cell>
          <cell r="N36">
            <v>5.9999999999999995E-4</v>
          </cell>
          <cell r="O36">
            <v>85.000600000000006</v>
          </cell>
        </row>
        <row r="37">
          <cell r="B37" t="str">
            <v>Blackburn Rd Clayton</v>
          </cell>
          <cell r="C37" t="str">
            <v>Huncoat</v>
          </cell>
          <cell r="D37" t="str">
            <v>Padiham GSP</v>
          </cell>
          <cell r="E37">
            <v>19.32</v>
          </cell>
          <cell r="F37">
            <v>0</v>
          </cell>
          <cell r="G37">
            <v>19.32</v>
          </cell>
          <cell r="K37" t="str">
            <v>Lytham</v>
          </cell>
          <cell r="L37" t="str">
            <v>Penwortham West GSP / Stanah GSP GROUP</v>
          </cell>
          <cell r="M37">
            <v>58.5</v>
          </cell>
          <cell r="N37"/>
          <cell r="O37">
            <v>58.5</v>
          </cell>
        </row>
        <row r="38">
          <cell r="B38" t="str">
            <v>Blackfriars</v>
          </cell>
          <cell r="C38" t="str">
            <v>Frederick Rd</v>
          </cell>
          <cell r="D38" t="str">
            <v>Kearsley 132 GSP</v>
          </cell>
          <cell r="E38">
            <v>17.8</v>
          </cell>
          <cell r="F38">
            <v>0</v>
          </cell>
          <cell r="G38">
            <v>17.8</v>
          </cell>
          <cell r="K38" t="str">
            <v>Moss Nook</v>
          </cell>
          <cell r="L38" t="str">
            <v>South Manchester GSP</v>
          </cell>
          <cell r="M38">
            <v>146</v>
          </cell>
          <cell r="N38">
            <v>2.1618000000000004</v>
          </cell>
          <cell r="O38">
            <v>148.1618</v>
          </cell>
        </row>
        <row r="39">
          <cell r="B39" t="str">
            <v>Blackley</v>
          </cell>
          <cell r="C39" t="str">
            <v>Red Bank</v>
          </cell>
          <cell r="D39" t="str">
            <v>Whitegate GSP</v>
          </cell>
          <cell r="E39">
            <v>22.863</v>
          </cell>
          <cell r="F39">
            <v>1.0559999999999998E-2</v>
          </cell>
          <cell r="G39">
            <v>22.873560000000001</v>
          </cell>
          <cell r="K39" t="str">
            <v>Moss Nook Primary</v>
          </cell>
          <cell r="L39" t="str">
            <v>South Manchester GSP</v>
          </cell>
          <cell r="M39">
            <v>32</v>
          </cell>
          <cell r="N39">
            <v>6.7095000000000002</v>
          </cell>
          <cell r="O39">
            <v>38.709499999999998</v>
          </cell>
        </row>
        <row r="40">
          <cell r="B40" t="str">
            <v>Blackpool</v>
          </cell>
          <cell r="C40" t="str">
            <v>Blackpool</v>
          </cell>
          <cell r="D40" t="str">
            <v>Penwortham West GSP / Stanah GSP GROUP</v>
          </cell>
          <cell r="E40">
            <v>23.75</v>
          </cell>
          <cell r="F40">
            <v>0</v>
          </cell>
          <cell r="G40">
            <v>23.75</v>
          </cell>
          <cell r="K40" t="str">
            <v>Nelson</v>
          </cell>
          <cell r="L40" t="str">
            <v>Padiham GSP</v>
          </cell>
          <cell r="M40">
            <v>68.587199999999996</v>
          </cell>
          <cell r="N40">
            <v>0.13944000000000001</v>
          </cell>
          <cell r="O40">
            <v>68.726639999999989</v>
          </cell>
        </row>
        <row r="41">
          <cell r="B41" t="str">
            <v>Bollington</v>
          </cell>
          <cell r="C41" t="str">
            <v>NA</v>
          </cell>
          <cell r="D41" t="str">
            <v>Macclesfield 33 GSP</v>
          </cell>
          <cell r="E41">
            <v>13</v>
          </cell>
          <cell r="F41">
            <v>0</v>
          </cell>
          <cell r="G41">
            <v>13</v>
          </cell>
          <cell r="K41" t="str">
            <v>New Mills</v>
          </cell>
          <cell r="L41" t="str">
            <v>Stalybridge GSP</v>
          </cell>
          <cell r="M41">
            <v>58.5</v>
          </cell>
          <cell r="N41">
            <v>0.71729999999999994</v>
          </cell>
          <cell r="O41">
            <v>59.217300000000002</v>
          </cell>
        </row>
        <row r="42">
          <cell r="B42" t="str">
            <v>Bolton By Bowland</v>
          </cell>
          <cell r="C42" t="str">
            <v>Padiham</v>
          </cell>
          <cell r="D42" t="str">
            <v>Padiham GSP</v>
          </cell>
          <cell r="E42">
            <v>3</v>
          </cell>
          <cell r="F42">
            <v>0.3624</v>
          </cell>
          <cell r="G42">
            <v>3.3624000000000001</v>
          </cell>
          <cell r="K42" t="str">
            <v>Orrell</v>
          </cell>
          <cell r="L42" t="str">
            <v>Washway Farm GSP / Kirkby GSP GROUP</v>
          </cell>
          <cell r="M42">
            <v>78</v>
          </cell>
          <cell r="N42">
            <v>4.2089999999999996</v>
          </cell>
          <cell r="O42">
            <v>82.209000000000003</v>
          </cell>
        </row>
        <row r="43">
          <cell r="B43" t="str">
            <v>Bolton Le Sands</v>
          </cell>
          <cell r="C43" t="str">
            <v>Lancaster</v>
          </cell>
          <cell r="D43" t="str">
            <v>Heysham GSP</v>
          </cell>
          <cell r="E43">
            <v>17.5</v>
          </cell>
          <cell r="F43">
            <v>0.12</v>
          </cell>
          <cell r="G43">
            <v>17.62</v>
          </cell>
          <cell r="K43" t="str">
            <v>Padiham</v>
          </cell>
          <cell r="L43" t="str">
            <v>Padiham GSP</v>
          </cell>
          <cell r="M43">
            <v>103.49999999999999</v>
          </cell>
          <cell r="N43">
            <v>0.54120000000000001</v>
          </cell>
          <cell r="O43">
            <v>104.04119999999999</v>
          </cell>
        </row>
        <row r="44">
          <cell r="B44" t="str">
            <v>Botany Bay</v>
          </cell>
          <cell r="C44" t="str">
            <v>Leyland</v>
          </cell>
          <cell r="D44" t="str">
            <v>Penwortham West GSP / Stanah GSP GROUP</v>
          </cell>
          <cell r="E44">
            <v>10</v>
          </cell>
          <cell r="F44">
            <v>0</v>
          </cell>
          <cell r="G44">
            <v>12</v>
          </cell>
          <cell r="K44" t="str">
            <v>Peel</v>
          </cell>
          <cell r="L44" t="str">
            <v>Penwortham West GSP / Stanah GSP GROUP</v>
          </cell>
          <cell r="M44">
            <v>58.5</v>
          </cell>
          <cell r="N44">
            <v>5.2403399999999998</v>
          </cell>
          <cell r="O44">
            <v>63.740340000000003</v>
          </cell>
        </row>
        <row r="45">
          <cell r="B45" t="str">
            <v>Bow Lane</v>
          </cell>
          <cell r="C45" t="str">
            <v>Leyland</v>
          </cell>
          <cell r="D45" t="str">
            <v>Penwortham West GSP / Stanah GSP GROUP</v>
          </cell>
          <cell r="E45">
            <v>22.863</v>
          </cell>
          <cell r="F45">
            <v>0</v>
          </cell>
          <cell r="G45">
            <v>22.863</v>
          </cell>
          <cell r="K45" t="str">
            <v>Penrith &amp; Shap</v>
          </cell>
          <cell r="L45" t="str">
            <v>Harker ENWL SGTs 1 2 3A 4 / Hutton GSP GROUP</v>
          </cell>
          <cell r="M45">
            <v>118.2</v>
          </cell>
          <cell r="N45">
            <v>3.810384</v>
          </cell>
          <cell r="O45">
            <v>122.010384</v>
          </cell>
        </row>
        <row r="46">
          <cell r="B46" t="str">
            <v>Bowaters</v>
          </cell>
          <cell r="C46" t="str">
            <v>Barrow &amp; Sandgate</v>
          </cell>
          <cell r="D46" t="str">
            <v>Harker ENWL SGTs 1 2 3A 4 / Hutton GSP GROUP</v>
          </cell>
          <cell r="E46">
            <v>34.5</v>
          </cell>
          <cell r="F46">
            <v>0</v>
          </cell>
          <cell r="G46">
            <v>34.5</v>
          </cell>
          <cell r="K46" t="str">
            <v>Preston East</v>
          </cell>
          <cell r="L46" t="str">
            <v>Penwortham East GSP / Rochdale SGT 1 GROUP</v>
          </cell>
          <cell r="M46">
            <v>117</v>
          </cell>
          <cell r="N46">
            <v>4.7123999999999997</v>
          </cell>
          <cell r="O46">
            <v>121.7124</v>
          </cell>
        </row>
        <row r="47">
          <cell r="B47" t="str">
            <v>Bowdon</v>
          </cell>
          <cell r="C47" t="str">
            <v>Altrincham</v>
          </cell>
          <cell r="D47" t="str">
            <v>Carrington ENWL SGTs 1B 2B 4 7</v>
          </cell>
          <cell r="E47">
            <v>22.863</v>
          </cell>
          <cell r="F47">
            <v>0</v>
          </cell>
          <cell r="G47">
            <v>22.863</v>
          </cell>
          <cell r="K47" t="str">
            <v>Radcliffe</v>
          </cell>
          <cell r="L47" t="str">
            <v>Kearsley 132 GSP</v>
          </cell>
          <cell r="M47">
            <v>38</v>
          </cell>
          <cell r="N47">
            <v>3.9600000000000003E-2</v>
          </cell>
          <cell r="O47">
            <v>38.0396</v>
          </cell>
        </row>
        <row r="48">
          <cell r="B48" t="str">
            <v>Bradford</v>
          </cell>
          <cell r="C48" t="str">
            <v>Stuart St</v>
          </cell>
          <cell r="D48" t="str">
            <v>Stalybridge GSP</v>
          </cell>
          <cell r="E48">
            <v>22.863</v>
          </cell>
          <cell r="F48">
            <v>0.3906</v>
          </cell>
          <cell r="G48">
            <v>23.253599999999999</v>
          </cell>
          <cell r="K48" t="str">
            <v>Red Bank</v>
          </cell>
          <cell r="L48" t="str">
            <v>Whitegate GSP</v>
          </cell>
          <cell r="M48">
            <v>117</v>
          </cell>
          <cell r="N48">
            <v>1.0559999999999998E-2</v>
          </cell>
          <cell r="O48">
            <v>117.01056</v>
          </cell>
        </row>
        <row r="49">
          <cell r="B49" t="str">
            <v>Bradshawgate</v>
          </cell>
          <cell r="C49" t="str">
            <v>Bolton</v>
          </cell>
          <cell r="D49" t="str">
            <v>Kearsley 132 GSP</v>
          </cell>
          <cell r="E49">
            <v>20.86</v>
          </cell>
          <cell r="F49">
            <v>0</v>
          </cell>
          <cell r="G49">
            <v>20.86</v>
          </cell>
          <cell r="K49" t="str">
            <v>Ribble</v>
          </cell>
          <cell r="L49" t="str">
            <v>Penwortham East GSP / Rochdale SGT 1 GROUP</v>
          </cell>
          <cell r="M49">
            <v>234</v>
          </cell>
          <cell r="N49">
            <v>1.5099320000000001</v>
          </cell>
          <cell r="O49">
            <v>235.50993199999999</v>
          </cell>
        </row>
        <row r="50">
          <cell r="B50" t="str">
            <v>Bramhall</v>
          </cell>
          <cell r="C50" t="str">
            <v>Hazel Grove</v>
          </cell>
          <cell r="D50" t="str">
            <v>Bredbury GSP</v>
          </cell>
          <cell r="E50">
            <v>17.5</v>
          </cell>
          <cell r="F50">
            <v>0</v>
          </cell>
          <cell r="G50">
            <v>17.5</v>
          </cell>
          <cell r="K50" t="str">
            <v>Risley</v>
          </cell>
          <cell r="L50" t="str">
            <v>Risley</v>
          </cell>
          <cell r="M50">
            <v>19.3</v>
          </cell>
          <cell r="N50">
            <v>3.0208499999999998</v>
          </cell>
          <cell r="O50">
            <v>22.32085</v>
          </cell>
        </row>
        <row r="51">
          <cell r="B51" t="str">
            <v>Bridgewater</v>
          </cell>
          <cell r="C51" t="str">
            <v>Bloom Street</v>
          </cell>
          <cell r="D51" t="str">
            <v>South Manchester GSP</v>
          </cell>
          <cell r="E51">
            <v>20.5</v>
          </cell>
          <cell r="F51">
            <v>0.2394</v>
          </cell>
          <cell r="G51">
            <v>20.7394</v>
          </cell>
          <cell r="K51" t="str">
            <v>Rochdale Central</v>
          </cell>
          <cell r="L51" t="str">
            <v>Rochdale SGTs 2 3 4</v>
          </cell>
          <cell r="M51">
            <v>68.599999999999994</v>
          </cell>
          <cell r="N51">
            <v>0.23519999999999999</v>
          </cell>
          <cell r="O51">
            <v>68.8352</v>
          </cell>
        </row>
        <row r="52">
          <cell r="B52" t="str">
            <v>Brinksway</v>
          </cell>
          <cell r="C52" t="str">
            <v>Adswood</v>
          </cell>
          <cell r="D52" t="str">
            <v>Bredbury GSP</v>
          </cell>
          <cell r="E52">
            <v>22.863</v>
          </cell>
          <cell r="F52">
            <v>5.04E-2</v>
          </cell>
          <cell r="G52">
            <v>22.913399999999999</v>
          </cell>
          <cell r="K52" t="str">
            <v>Rossendale</v>
          </cell>
          <cell r="L52" t="str">
            <v>Padiham GSP</v>
          </cell>
          <cell r="M52">
            <v>117</v>
          </cell>
          <cell r="N52">
            <v>3.0371999999999999</v>
          </cell>
          <cell r="O52">
            <v>120.0372</v>
          </cell>
        </row>
        <row r="53">
          <cell r="B53" t="str">
            <v>Broadheath</v>
          </cell>
          <cell r="C53" t="str">
            <v>Altrincham</v>
          </cell>
          <cell r="D53" t="str">
            <v>Carrington ENWL SGTs 1B 2B 4 7</v>
          </cell>
          <cell r="E53">
            <v>40.1</v>
          </cell>
          <cell r="F53">
            <v>0</v>
          </cell>
          <cell r="G53">
            <v>40.1</v>
          </cell>
          <cell r="K53" t="str">
            <v>Royton</v>
          </cell>
          <cell r="L53" t="str">
            <v>Whitegate GSP</v>
          </cell>
          <cell r="M53">
            <v>68.587199999999996</v>
          </cell>
          <cell r="N53">
            <v>0</v>
          </cell>
          <cell r="O53">
            <v>68.587199999999996</v>
          </cell>
        </row>
        <row r="54">
          <cell r="B54" t="str">
            <v>Broadway</v>
          </cell>
          <cell r="C54" t="str">
            <v>Lancaster</v>
          </cell>
          <cell r="D54" t="str">
            <v>Heysham GSP</v>
          </cell>
          <cell r="E54">
            <v>22.863</v>
          </cell>
          <cell r="F54">
            <v>0</v>
          </cell>
          <cell r="G54">
            <v>22.863</v>
          </cell>
          <cell r="K54" t="str">
            <v>Sale</v>
          </cell>
          <cell r="L54" t="str">
            <v>Carrington ENWL SGTs 1B 2B 4 7</v>
          </cell>
          <cell r="M54">
            <v>78</v>
          </cell>
          <cell r="N54">
            <v>0.189</v>
          </cell>
          <cell r="O54">
            <v>78.188999999999993</v>
          </cell>
        </row>
        <row r="55">
          <cell r="B55" t="str">
            <v>Buckshaw</v>
          </cell>
          <cell r="C55" t="str">
            <v>Leyland</v>
          </cell>
          <cell r="D55" t="str">
            <v>Penwortham West GSP / Stanah GSP GROUP</v>
          </cell>
          <cell r="E55">
            <v>23</v>
          </cell>
          <cell r="F55">
            <v>0.89775000000000005</v>
          </cell>
          <cell r="G55">
            <v>23.897749999999998</v>
          </cell>
          <cell r="K55" t="str">
            <v>Skelmersdale</v>
          </cell>
          <cell r="L55" t="str">
            <v>Washway Farm GSP / Kirkby GSP GROUP</v>
          </cell>
          <cell r="M55">
            <v>117</v>
          </cell>
          <cell r="N55">
            <v>1.8120000000000001</v>
          </cell>
          <cell r="O55">
            <v>118.812</v>
          </cell>
        </row>
        <row r="56">
          <cell r="B56" t="str">
            <v>Burnley</v>
          </cell>
          <cell r="C56" t="str">
            <v>Burnley</v>
          </cell>
          <cell r="D56" t="str">
            <v>Rochdale SGTs 2 3 4</v>
          </cell>
          <cell r="E56">
            <v>22.863</v>
          </cell>
          <cell r="F56">
            <v>4.3199999999999995E-2</v>
          </cell>
          <cell r="G56">
            <v>22.906199999999998</v>
          </cell>
          <cell r="K56" t="str">
            <v>Spadeadam 11/33kV</v>
          </cell>
          <cell r="L56" t="str">
            <v>Harker ENWL SGTs 1 2 3A 4 / Hutton GSP GROUP</v>
          </cell>
          <cell r="M56">
            <v>9.5</v>
          </cell>
          <cell r="N56">
            <v>3.2939999999999997E-2</v>
          </cell>
          <cell r="O56">
            <v>9.53294</v>
          </cell>
        </row>
        <row r="57">
          <cell r="B57" t="str">
            <v>Burnley Centre</v>
          </cell>
          <cell r="C57" t="str">
            <v>Burnley</v>
          </cell>
          <cell r="D57" t="str">
            <v>Rochdale SGTs 2 3 4</v>
          </cell>
          <cell r="E57">
            <v>18.3</v>
          </cell>
          <cell r="F57">
            <v>0</v>
          </cell>
          <cell r="G57">
            <v>18.3</v>
          </cell>
          <cell r="K57" t="str">
            <v>Spadeadam 132/11kV</v>
          </cell>
          <cell r="L57" t="str">
            <v>Harker ENWL SGTs 1 2 3A 4 / Hutton GSP GROUP</v>
          </cell>
          <cell r="M57">
            <v>38</v>
          </cell>
          <cell r="N57"/>
          <cell r="O57">
            <v>38</v>
          </cell>
        </row>
        <row r="58">
          <cell r="B58" t="str">
            <v>Burnley North</v>
          </cell>
          <cell r="C58" t="str">
            <v>Burnley</v>
          </cell>
          <cell r="D58" t="str">
            <v>Rochdale SGTs 2 3 4</v>
          </cell>
          <cell r="E58">
            <v>9</v>
          </cell>
          <cell r="F58">
            <v>0</v>
          </cell>
          <cell r="G58">
            <v>12</v>
          </cell>
          <cell r="K58" t="str">
            <v>Stainburn &amp; Siddick</v>
          </cell>
          <cell r="L58" t="str">
            <v>Harker ENWL SGTs 1 2 3A 4 / Hutton GSP GROUP</v>
          </cell>
          <cell r="M58">
            <v>131.9</v>
          </cell>
          <cell r="N58">
            <v>52.781279999999995</v>
          </cell>
          <cell r="O58">
            <v>184.68128000000002</v>
          </cell>
        </row>
        <row r="59">
          <cell r="B59" t="str">
            <v>Burrow Beck</v>
          </cell>
          <cell r="C59" t="str">
            <v>Lancaster</v>
          </cell>
          <cell r="D59" t="str">
            <v>Heysham GSP</v>
          </cell>
          <cell r="E59">
            <v>23</v>
          </cell>
          <cell r="F59">
            <v>3.4068299999999998</v>
          </cell>
          <cell r="G59">
            <v>26.406829999999999</v>
          </cell>
          <cell r="K59" t="str">
            <v>Stretford</v>
          </cell>
          <cell r="L59" t="str">
            <v>South Manchester GSP</v>
          </cell>
          <cell r="M59">
            <v>103.5</v>
          </cell>
          <cell r="N59">
            <v>2.52</v>
          </cell>
          <cell r="O59">
            <v>106.02</v>
          </cell>
        </row>
        <row r="60">
          <cell r="B60" t="str">
            <v>Burscough Bridge</v>
          </cell>
          <cell r="C60" t="str">
            <v>Wrightington</v>
          </cell>
          <cell r="D60" t="str">
            <v>Penwortham West GSP / Stanah GSP GROUP</v>
          </cell>
          <cell r="E60">
            <v>17.5</v>
          </cell>
          <cell r="F60">
            <v>0</v>
          </cell>
          <cell r="G60">
            <v>17.5</v>
          </cell>
          <cell r="K60" t="str">
            <v>Stuart St</v>
          </cell>
          <cell r="L60" t="str">
            <v>Stalybridge GSP</v>
          </cell>
          <cell r="M60">
            <v>103.5</v>
          </cell>
          <cell r="N60">
            <v>0.3906</v>
          </cell>
          <cell r="O60">
            <v>207</v>
          </cell>
        </row>
        <row r="61">
          <cell r="B61" t="str">
            <v>Bury Town Centre</v>
          </cell>
          <cell r="C61" t="str">
            <v>Bury</v>
          </cell>
          <cell r="D61" t="str">
            <v>Kearsley 132 GSP</v>
          </cell>
          <cell r="E61">
            <v>22.863</v>
          </cell>
          <cell r="F61">
            <v>0</v>
          </cell>
          <cell r="G61">
            <v>22.863</v>
          </cell>
          <cell r="K61" t="str">
            <v>Thornton</v>
          </cell>
          <cell r="L61" t="str">
            <v>Penwortham West GSP / Stanah GSP GROUP</v>
          </cell>
          <cell r="M61">
            <v>75</v>
          </cell>
          <cell r="N61">
            <v>10.682879999999999</v>
          </cell>
          <cell r="O61">
            <v>85.682879999999997</v>
          </cell>
        </row>
        <row r="62">
          <cell r="B62" t="str">
            <v>Campbell St</v>
          </cell>
          <cell r="C62" t="str">
            <v>NA</v>
          </cell>
          <cell r="D62" t="str">
            <v>Kearsley Local 33 GSP</v>
          </cell>
          <cell r="E62">
            <v>17.5</v>
          </cell>
          <cell r="F62">
            <v>0.75600000000000001</v>
          </cell>
          <cell r="G62">
            <v>18.256</v>
          </cell>
          <cell r="K62" t="str">
            <v>Trimpell</v>
          </cell>
          <cell r="L62" t="str">
            <v>Heysham GSP</v>
          </cell>
          <cell r="M62">
            <v>23.815000000000001</v>
          </cell>
          <cell r="N62">
            <v>1.8</v>
          </cell>
          <cell r="O62">
            <v>25.615000000000002</v>
          </cell>
        </row>
        <row r="63">
          <cell r="B63" t="str">
            <v>Cannon St</v>
          </cell>
          <cell r="C63" t="str">
            <v>Red Bank</v>
          </cell>
          <cell r="D63" t="str">
            <v>Whitegate GSP</v>
          </cell>
          <cell r="E63">
            <v>36</v>
          </cell>
          <cell r="F63">
            <v>0</v>
          </cell>
          <cell r="G63">
            <v>36</v>
          </cell>
          <cell r="K63" t="str">
            <v>Ulverston</v>
          </cell>
          <cell r="L63" t="str">
            <v>Harker ENWL SGTs 1 2 3A 4 / Hutton GSP GROUP</v>
          </cell>
          <cell r="M63">
            <v>117</v>
          </cell>
          <cell r="N63">
            <v>6.9077999999999991</v>
          </cell>
          <cell r="O63">
            <v>123.90779999999999</v>
          </cell>
        </row>
        <row r="64">
          <cell r="B64" t="str">
            <v>Capontree</v>
          </cell>
          <cell r="C64" t="str">
            <v>Carlisle</v>
          </cell>
          <cell r="D64" t="str">
            <v>Harker ENWL SGTs 1 2 3A 4 / Hutton GSP GROUP</v>
          </cell>
          <cell r="E64">
            <v>22.863</v>
          </cell>
          <cell r="F64">
            <v>0</v>
          </cell>
          <cell r="G64">
            <v>22.863</v>
          </cell>
          <cell r="K64" t="str">
            <v>Vernon Park</v>
          </cell>
          <cell r="L64" t="str">
            <v>Bredbury GSP</v>
          </cell>
          <cell r="M64">
            <v>117</v>
          </cell>
          <cell r="N64">
            <v>4.1263199999999998</v>
          </cell>
          <cell r="O64">
            <v>121.12631999999999</v>
          </cell>
        </row>
        <row r="65">
          <cell r="B65" t="str">
            <v>Carleton</v>
          </cell>
          <cell r="C65" t="str">
            <v>Egremont</v>
          </cell>
          <cell r="D65" t="str">
            <v>Harker ENWL SGTs 1 2 3A 4 / Hutton GSP GROUP</v>
          </cell>
          <cell r="E65">
            <v>5</v>
          </cell>
          <cell r="F65">
            <v>3.5999999999999997E-2</v>
          </cell>
          <cell r="G65">
            <v>5.0359999999999996</v>
          </cell>
          <cell r="K65" t="str">
            <v>West Didsbury</v>
          </cell>
          <cell r="L65" t="str">
            <v>South Manchester GSP</v>
          </cell>
          <cell r="M65">
            <v>124</v>
          </cell>
          <cell r="N65">
            <v>2.2759200000000002</v>
          </cell>
          <cell r="O65">
            <v>126.27592</v>
          </cell>
        </row>
        <row r="66">
          <cell r="B66" t="str">
            <v>Carlisle North</v>
          </cell>
          <cell r="C66" t="str">
            <v>Carlisle North</v>
          </cell>
          <cell r="D66" t="str">
            <v>Harker ENWL SGTs 1 2 3A 4 / Hutton GSP GROUP</v>
          </cell>
          <cell r="E66">
            <v>24.5</v>
          </cell>
          <cell r="F66">
            <v>0.83789999999999998</v>
          </cell>
          <cell r="G66">
            <v>25.337900000000001</v>
          </cell>
          <cell r="K66" t="str">
            <v>Westhoughton</v>
          </cell>
          <cell r="L66" t="str">
            <v>Kearsley 132 GSP</v>
          </cell>
          <cell r="M66">
            <v>117</v>
          </cell>
          <cell r="N66">
            <v>0.39438000000000001</v>
          </cell>
          <cell r="O66">
            <v>117.39438</v>
          </cell>
        </row>
        <row r="67">
          <cell r="B67" t="str">
            <v>Carr St</v>
          </cell>
          <cell r="C67" t="str">
            <v>NA</v>
          </cell>
          <cell r="D67" t="str">
            <v>Kearsley Local 33 GSP</v>
          </cell>
          <cell r="E67">
            <v>22.863</v>
          </cell>
          <cell r="F67">
            <v>0</v>
          </cell>
          <cell r="G67">
            <v>22.863</v>
          </cell>
          <cell r="K67" t="str">
            <v>Wigan</v>
          </cell>
          <cell r="L67" t="str">
            <v>Washway Farm GSP / Kirkby GSP GROUP</v>
          </cell>
          <cell r="M67">
            <v>72</v>
          </cell>
          <cell r="N67">
            <v>0</v>
          </cell>
          <cell r="O67">
            <v>72</v>
          </cell>
        </row>
        <row r="68">
          <cell r="B68" t="str">
            <v>Castleton</v>
          </cell>
          <cell r="C68" t="str">
            <v>Castleton</v>
          </cell>
          <cell r="D68" t="str">
            <v>Rochdale SGTs 2 3 4</v>
          </cell>
          <cell r="E68">
            <v>22.863</v>
          </cell>
          <cell r="F68">
            <v>2.6399999999999996E-3</v>
          </cell>
          <cell r="G68">
            <v>22.865639999999999</v>
          </cell>
          <cell r="K68" t="str">
            <v>Wrightington</v>
          </cell>
          <cell r="L68" t="str">
            <v>Penwortham West GSP / Stanah GSP GROUP</v>
          </cell>
          <cell r="M68">
            <v>117</v>
          </cell>
          <cell r="N68">
            <v>3.06264</v>
          </cell>
          <cell r="O68">
            <v>120.06264</v>
          </cell>
        </row>
        <row r="69">
          <cell r="B69" t="str">
            <v>Catterall Waterworks</v>
          </cell>
          <cell r="C69" t="str">
            <v>Ribble</v>
          </cell>
          <cell r="D69" t="str">
            <v>Penwortham East GSP / Rochdale SGT 1 GROUP</v>
          </cell>
          <cell r="E69">
            <v>5</v>
          </cell>
          <cell r="F69">
            <v>0</v>
          </cell>
          <cell r="G69">
            <v>8</v>
          </cell>
        </row>
        <row r="70">
          <cell r="B70" t="str">
            <v>Cecil St</v>
          </cell>
          <cell r="C70" t="str">
            <v>Blackpool</v>
          </cell>
          <cell r="D70" t="str">
            <v>Penwortham West GSP / Stanah GSP GROUP</v>
          </cell>
          <cell r="E70">
            <v>22.31</v>
          </cell>
          <cell r="F70">
            <v>0</v>
          </cell>
          <cell r="G70">
            <v>22.31</v>
          </cell>
        </row>
        <row r="71">
          <cell r="B71" t="str">
            <v>Central Manchester</v>
          </cell>
          <cell r="C71" t="str">
            <v>Stuart St</v>
          </cell>
          <cell r="D71" t="str">
            <v>Stalybridge GSP</v>
          </cell>
          <cell r="E71">
            <v>29</v>
          </cell>
          <cell r="F71">
            <v>0</v>
          </cell>
          <cell r="G71">
            <v>29</v>
          </cell>
        </row>
        <row r="72">
          <cell r="B72" t="str">
            <v>Chadderton</v>
          </cell>
          <cell r="C72" t="str">
            <v>Chadderton</v>
          </cell>
          <cell r="D72" t="str">
            <v>Whitegate GSP</v>
          </cell>
          <cell r="E72">
            <v>38</v>
          </cell>
          <cell r="F72">
            <v>1.1396700000000002</v>
          </cell>
          <cell r="G72">
            <v>39.139670000000002</v>
          </cell>
        </row>
        <row r="73">
          <cell r="B73" t="str">
            <v>Chamberhall</v>
          </cell>
          <cell r="C73" t="str">
            <v>Bury</v>
          </cell>
          <cell r="D73" t="str">
            <v>Kearsley 132 GSP</v>
          </cell>
          <cell r="E73">
            <v>21.68</v>
          </cell>
          <cell r="F73">
            <v>0.18</v>
          </cell>
          <cell r="G73">
            <v>21.86</v>
          </cell>
        </row>
        <row r="74">
          <cell r="B74" t="str">
            <v>Chapel Wharf</v>
          </cell>
          <cell r="C74" t="str">
            <v>Frederick Rd</v>
          </cell>
          <cell r="D74" t="str">
            <v>Kearsley 132 GSP</v>
          </cell>
          <cell r="E74">
            <v>22.863</v>
          </cell>
          <cell r="F74">
            <v>1.26E-2</v>
          </cell>
          <cell r="G74">
            <v>22.875599999999999</v>
          </cell>
        </row>
        <row r="75">
          <cell r="B75" t="str">
            <v>Chassen Rd</v>
          </cell>
          <cell r="C75" t="str">
            <v>Barton</v>
          </cell>
          <cell r="D75" t="str">
            <v>Carrington ENWL SGTs 1B 2B 4 7</v>
          </cell>
          <cell r="E75">
            <v>16.600000000000001</v>
          </cell>
          <cell r="F75">
            <v>0.24407999999999999</v>
          </cell>
          <cell r="G75">
            <v>16.844080000000002</v>
          </cell>
        </row>
        <row r="76">
          <cell r="B76" t="str">
            <v>Chatsworth St</v>
          </cell>
          <cell r="C76" t="str">
            <v>Barrow &amp; Sandgate</v>
          </cell>
          <cell r="D76" t="str">
            <v>Harker ENWL SGTs 1 2 3A 4 / Hutton GSP GROUP</v>
          </cell>
          <cell r="E76">
            <v>20.100000000000001</v>
          </cell>
          <cell r="F76">
            <v>0.39600000000000002</v>
          </cell>
          <cell r="G76">
            <v>20.496000000000002</v>
          </cell>
        </row>
        <row r="77">
          <cell r="B77" t="str">
            <v>Cheadle Heath</v>
          </cell>
          <cell r="C77" t="str">
            <v>Adswood</v>
          </cell>
          <cell r="D77" t="str">
            <v>Bredbury GSP</v>
          </cell>
          <cell r="E77">
            <v>17.5</v>
          </cell>
          <cell r="F77">
            <v>0.88200000000000001</v>
          </cell>
          <cell r="G77">
            <v>18.382000000000001</v>
          </cell>
        </row>
        <row r="78">
          <cell r="B78" t="str">
            <v>Cheadle Hulme</v>
          </cell>
          <cell r="C78" t="str">
            <v>Adswood</v>
          </cell>
          <cell r="D78" t="str">
            <v>Bredbury GSP</v>
          </cell>
          <cell r="E78">
            <v>22.863</v>
          </cell>
          <cell r="F78">
            <v>0</v>
          </cell>
          <cell r="G78">
            <v>22.863</v>
          </cell>
        </row>
        <row r="79">
          <cell r="B79" t="str">
            <v>Cheetham Hill</v>
          </cell>
          <cell r="C79" t="str">
            <v>Agecroft</v>
          </cell>
          <cell r="D79" t="str">
            <v>Kearsley 132 GSP</v>
          </cell>
          <cell r="E79">
            <v>18.290456527927343</v>
          </cell>
          <cell r="F79">
            <v>0</v>
          </cell>
          <cell r="G79">
            <v>18.290456527927343</v>
          </cell>
        </row>
        <row r="80">
          <cell r="B80" t="str">
            <v>Chester Rd T11 &amp; T12</v>
          </cell>
          <cell r="C80" t="str">
            <v>Stretford</v>
          </cell>
          <cell r="D80" t="str">
            <v>South Manchester GSP</v>
          </cell>
          <cell r="E80">
            <v>16</v>
          </cell>
          <cell r="F80">
            <v>0</v>
          </cell>
          <cell r="G80">
            <v>16</v>
          </cell>
        </row>
        <row r="81">
          <cell r="B81" t="str">
            <v>Chester Rd T13</v>
          </cell>
          <cell r="C81" t="str">
            <v>Stretford</v>
          </cell>
          <cell r="D81" t="str">
            <v>South Manchester GSP</v>
          </cell>
          <cell r="E81">
            <v>13.25</v>
          </cell>
          <cell r="F81">
            <v>0</v>
          </cell>
          <cell r="G81">
            <v>13.25</v>
          </cell>
        </row>
        <row r="82">
          <cell r="B82" t="str">
            <v>Chorley South</v>
          </cell>
          <cell r="C82" t="str">
            <v>Wrightington</v>
          </cell>
          <cell r="D82" t="str">
            <v>Penwortham West GSP / Stanah GSP GROUP</v>
          </cell>
          <cell r="E82">
            <v>17.5</v>
          </cell>
          <cell r="F82">
            <v>0</v>
          </cell>
          <cell r="G82">
            <v>17.5</v>
          </cell>
        </row>
        <row r="83">
          <cell r="B83" t="str">
            <v>Chorlton</v>
          </cell>
          <cell r="C83" t="str">
            <v>West Didsbury</v>
          </cell>
          <cell r="D83" t="str">
            <v>South Manchester GSP</v>
          </cell>
          <cell r="E83">
            <v>12</v>
          </cell>
          <cell r="F83">
            <v>0</v>
          </cell>
          <cell r="G83">
            <v>12</v>
          </cell>
        </row>
        <row r="84">
          <cell r="B84" t="str">
            <v>Church</v>
          </cell>
          <cell r="C84" t="str">
            <v>Huncoat</v>
          </cell>
          <cell r="D84" t="str">
            <v>Padiham GSP</v>
          </cell>
          <cell r="E84">
            <v>7</v>
          </cell>
          <cell r="F84">
            <v>0</v>
          </cell>
          <cell r="G84">
            <v>12</v>
          </cell>
        </row>
        <row r="85">
          <cell r="B85" t="str">
            <v>Circle Sq</v>
          </cell>
          <cell r="C85" t="str">
            <v>Longsight</v>
          </cell>
          <cell r="D85" t="str">
            <v>Bredbury GSP</v>
          </cell>
          <cell r="E85">
            <v>22.86</v>
          </cell>
          <cell r="F85">
            <v>0</v>
          </cell>
          <cell r="G85">
            <v>22.86</v>
          </cell>
        </row>
        <row r="86">
          <cell r="B86" t="str">
            <v>Clarendon Rd</v>
          </cell>
          <cell r="C86" t="str">
            <v>Blackburn</v>
          </cell>
          <cell r="D86" t="str">
            <v>Penwortham East GSP / Rochdale SGT 1 GROUP</v>
          </cell>
          <cell r="E86">
            <v>22.863</v>
          </cell>
          <cell r="F86">
            <v>0</v>
          </cell>
          <cell r="G86">
            <v>22.863</v>
          </cell>
        </row>
        <row r="87">
          <cell r="B87" t="str">
            <v>Claughton</v>
          </cell>
          <cell r="C87" t="str">
            <v>Lancaster</v>
          </cell>
          <cell r="D87" t="str">
            <v>Heysham GSP</v>
          </cell>
          <cell r="E87">
            <v>4</v>
          </cell>
          <cell r="F87">
            <v>0</v>
          </cell>
          <cell r="G87">
            <v>4</v>
          </cell>
        </row>
        <row r="88">
          <cell r="B88" t="str">
            <v>Cleveleys</v>
          </cell>
          <cell r="C88" t="str">
            <v>Bispham</v>
          </cell>
          <cell r="D88" t="str">
            <v>Penwortham West GSP / Stanah GSP GROUP</v>
          </cell>
          <cell r="E88">
            <v>17.5</v>
          </cell>
          <cell r="F88">
            <v>0</v>
          </cell>
          <cell r="G88">
            <v>17.5</v>
          </cell>
        </row>
        <row r="89">
          <cell r="B89" t="str">
            <v>Clifton Junction</v>
          </cell>
          <cell r="C89" t="str">
            <v>NA</v>
          </cell>
          <cell r="D89" t="str">
            <v>Kearsley Local 33 GSP</v>
          </cell>
          <cell r="E89">
            <v>17.5</v>
          </cell>
          <cell r="F89">
            <v>0.91979999999999995</v>
          </cell>
          <cell r="G89">
            <v>18.419799999999999</v>
          </cell>
        </row>
        <row r="90">
          <cell r="B90" t="str">
            <v>Clover Hill</v>
          </cell>
          <cell r="C90" t="str">
            <v>Nelson</v>
          </cell>
          <cell r="D90" t="str">
            <v>Padiham GSP</v>
          </cell>
          <cell r="E90">
            <v>19.399999999999999</v>
          </cell>
          <cell r="F90">
            <v>9.4799999999999995E-2</v>
          </cell>
          <cell r="G90">
            <v>19.494799999999998</v>
          </cell>
        </row>
        <row r="91">
          <cell r="B91" t="str">
            <v>Cog Lane</v>
          </cell>
          <cell r="C91" t="str">
            <v>Huncoat</v>
          </cell>
          <cell r="D91" t="str">
            <v>Padiham GSP</v>
          </cell>
          <cell r="E91">
            <v>27.075101009858138</v>
          </cell>
          <cell r="F91">
            <v>5.9999999999999995E-4</v>
          </cell>
          <cell r="G91">
            <v>27.075701009858136</v>
          </cell>
        </row>
        <row r="92">
          <cell r="B92" t="str">
            <v>Coniston</v>
          </cell>
          <cell r="C92" t="str">
            <v>Ulverston</v>
          </cell>
          <cell r="D92" t="str">
            <v>Harker ENWL SGTs 1 2 3A 4 / Hutton GSP GROUP</v>
          </cell>
          <cell r="E92">
            <v>1.8</v>
          </cell>
          <cell r="F92">
            <v>0.11339999999999999</v>
          </cell>
          <cell r="G92">
            <v>1.9134</v>
          </cell>
        </row>
        <row r="93">
          <cell r="B93" t="str">
            <v>Copse Rd</v>
          </cell>
          <cell r="C93" t="str">
            <v>Thornton</v>
          </cell>
          <cell r="D93" t="str">
            <v>Penwortham West GSP / Stanah GSP GROUP</v>
          </cell>
          <cell r="E93">
            <v>22.863</v>
          </cell>
          <cell r="F93">
            <v>5.67</v>
          </cell>
          <cell r="G93">
            <v>28.533000000000001</v>
          </cell>
        </row>
        <row r="94">
          <cell r="B94" t="str">
            <v>Cox Green</v>
          </cell>
          <cell r="C94" t="str">
            <v>Bolton</v>
          </cell>
          <cell r="D94" t="str">
            <v>Kearsley 132 GSP</v>
          </cell>
          <cell r="E94">
            <v>16.7</v>
          </cell>
          <cell r="F94">
            <v>7.3295999999999995E-3</v>
          </cell>
          <cell r="G94">
            <v>16.707329599999998</v>
          </cell>
        </row>
        <row r="95">
          <cell r="B95" t="str">
            <v>Craggs Row &amp; Bushell St</v>
          </cell>
          <cell r="C95" t="str">
            <v>Preston East</v>
          </cell>
          <cell r="D95" t="str">
            <v>Penwortham East GSP / Rochdale SGT 1 GROUP</v>
          </cell>
          <cell r="E95">
            <v>22.86</v>
          </cell>
          <cell r="F95">
            <v>0</v>
          </cell>
          <cell r="G95">
            <v>22.86</v>
          </cell>
        </row>
        <row r="96">
          <cell r="B96" t="str">
            <v>Crown Lane</v>
          </cell>
          <cell r="C96" t="str">
            <v>Westhoughton</v>
          </cell>
          <cell r="D96" t="str">
            <v>Kearsley 132 GSP</v>
          </cell>
          <cell r="E96">
            <v>20.6</v>
          </cell>
          <cell r="F96">
            <v>0</v>
          </cell>
          <cell r="G96">
            <v>20.6</v>
          </cell>
        </row>
        <row r="97">
          <cell r="B97" t="str">
            <v>Culcheth</v>
          </cell>
          <cell r="C97" t="str">
            <v>Golborne</v>
          </cell>
          <cell r="D97" t="str">
            <v>Bold</v>
          </cell>
          <cell r="E97">
            <v>12</v>
          </cell>
          <cell r="F97">
            <v>0</v>
          </cell>
          <cell r="G97">
            <v>12</v>
          </cell>
        </row>
        <row r="98">
          <cell r="B98" t="str">
            <v>Cutacre</v>
          </cell>
          <cell r="C98" t="str">
            <v>NA</v>
          </cell>
          <cell r="D98" t="str">
            <v>Kearsley Local 33 GSP</v>
          </cell>
          <cell r="E98">
            <v>23</v>
          </cell>
          <cell r="F98">
            <v>0</v>
          </cell>
          <cell r="G98">
            <v>23</v>
          </cell>
        </row>
        <row r="99">
          <cell r="B99" t="str">
            <v>Deansgate</v>
          </cell>
          <cell r="C99" t="str">
            <v>Bloom Street</v>
          </cell>
          <cell r="D99" t="str">
            <v>South Manchester GSP</v>
          </cell>
          <cell r="E99">
            <v>20.170000000000002</v>
          </cell>
          <cell r="F99">
            <v>0</v>
          </cell>
          <cell r="G99">
            <v>20.170000000000002</v>
          </cell>
        </row>
        <row r="100">
          <cell r="B100" t="str">
            <v>Denton East</v>
          </cell>
          <cell r="C100" t="str">
            <v>Droylsden</v>
          </cell>
          <cell r="D100" t="str">
            <v>Stalybridge GSP</v>
          </cell>
          <cell r="E100">
            <v>22.863</v>
          </cell>
          <cell r="F100">
            <v>9.4500000000000001E-2</v>
          </cell>
          <cell r="G100">
            <v>22.9575</v>
          </cell>
        </row>
        <row r="101">
          <cell r="B101" t="str">
            <v>Denton West</v>
          </cell>
          <cell r="C101" t="str">
            <v>Droylsden</v>
          </cell>
          <cell r="D101" t="str">
            <v>Stalybridge GSP</v>
          </cell>
          <cell r="E101">
            <v>22.863</v>
          </cell>
          <cell r="F101">
            <v>0</v>
          </cell>
          <cell r="G101">
            <v>22.863</v>
          </cell>
        </row>
        <row r="102">
          <cell r="B102" t="str">
            <v>Dickinson St</v>
          </cell>
          <cell r="C102" t="str">
            <v>Bloom Street</v>
          </cell>
          <cell r="D102" t="str">
            <v>South Manchester GSP</v>
          </cell>
          <cell r="E102">
            <v>31.5</v>
          </cell>
          <cell r="F102">
            <v>0</v>
          </cell>
          <cell r="G102">
            <v>31.5</v>
          </cell>
        </row>
        <row r="103">
          <cell r="B103" t="str">
            <v>Didsbury</v>
          </cell>
          <cell r="C103" t="str">
            <v>West Didsbury</v>
          </cell>
          <cell r="D103" t="str">
            <v>South Manchester GSP</v>
          </cell>
          <cell r="E103">
            <v>22.863</v>
          </cell>
          <cell r="F103">
            <v>0</v>
          </cell>
          <cell r="G103">
            <v>22.863</v>
          </cell>
        </row>
        <row r="104">
          <cell r="B104" t="str">
            <v>Dodgson Rd</v>
          </cell>
          <cell r="C104" t="str">
            <v>Preston East</v>
          </cell>
          <cell r="D104" t="str">
            <v>Penwortham East GSP / Rochdale SGT 1 GROUP</v>
          </cell>
          <cell r="E104">
            <v>22.863</v>
          </cell>
          <cell r="F104">
            <v>0</v>
          </cell>
          <cell r="G104">
            <v>22.863</v>
          </cell>
        </row>
        <row r="105">
          <cell r="B105" t="str">
            <v>Douglas St</v>
          </cell>
          <cell r="C105" t="str">
            <v>Ribble</v>
          </cell>
          <cell r="D105" t="str">
            <v>Penwortham East GSP / Rochdale SGT 1 GROUP</v>
          </cell>
          <cell r="E105">
            <v>20.84</v>
          </cell>
          <cell r="F105">
            <v>1.4490000000000001</v>
          </cell>
          <cell r="G105">
            <v>22.289000000000001</v>
          </cell>
        </row>
        <row r="106">
          <cell r="B106" t="str">
            <v>Droylsden East</v>
          </cell>
          <cell r="C106" t="str">
            <v>Droylsden</v>
          </cell>
          <cell r="D106" t="str">
            <v>Stalybridge GSP</v>
          </cell>
          <cell r="E106">
            <v>19.62</v>
          </cell>
          <cell r="F106">
            <v>0</v>
          </cell>
          <cell r="G106">
            <v>19.62</v>
          </cell>
        </row>
        <row r="107">
          <cell r="B107" t="str">
            <v>Dukinfield</v>
          </cell>
          <cell r="C107" t="str">
            <v>Hyde</v>
          </cell>
          <cell r="D107" t="str">
            <v>Stalybridge GSP</v>
          </cell>
          <cell r="E107">
            <v>22.863</v>
          </cell>
          <cell r="F107">
            <v>0.39689999999999998</v>
          </cell>
          <cell r="G107">
            <v>23.259899999999998</v>
          </cell>
        </row>
        <row r="108">
          <cell r="B108" t="str">
            <v>Dumers Lane</v>
          </cell>
          <cell r="C108" t="str">
            <v>Bury</v>
          </cell>
          <cell r="D108" t="str">
            <v>Kearsley 132 GSP</v>
          </cell>
          <cell r="E108">
            <v>20.5</v>
          </cell>
          <cell r="F108">
            <v>0.67032000000000003</v>
          </cell>
          <cell r="G108">
            <v>21.17032</v>
          </cell>
        </row>
        <row r="109">
          <cell r="B109" t="str">
            <v>Dumplington</v>
          </cell>
          <cell r="C109" t="str">
            <v>Barton</v>
          </cell>
          <cell r="D109" t="str">
            <v>Carrington ENWL SGTs 1B 2B 4 7</v>
          </cell>
          <cell r="E109">
            <v>34</v>
          </cell>
          <cell r="F109">
            <v>0</v>
          </cell>
          <cell r="G109">
            <v>34</v>
          </cell>
        </row>
        <row r="110">
          <cell r="B110" t="str">
            <v>Eastlands</v>
          </cell>
          <cell r="C110" t="str">
            <v>Stuart St</v>
          </cell>
          <cell r="D110" t="str">
            <v>Stalybridge GSP</v>
          </cell>
          <cell r="E110">
            <v>22.863</v>
          </cell>
          <cell r="F110">
            <v>0</v>
          </cell>
          <cell r="G110">
            <v>22.863</v>
          </cell>
        </row>
        <row r="111">
          <cell r="B111" t="str">
            <v>Easton</v>
          </cell>
          <cell r="C111" t="str">
            <v>Spadeadam 11/33kV</v>
          </cell>
          <cell r="D111" t="str">
            <v>Harker ENWL SGTs 1 2 3A 4 / Hutton GSP GROUP</v>
          </cell>
          <cell r="E111">
            <v>1.7</v>
          </cell>
          <cell r="F111">
            <v>3.15E-2</v>
          </cell>
          <cell r="G111">
            <v>1.7315</v>
          </cell>
        </row>
        <row r="112">
          <cell r="B112" t="str">
            <v>Egremont</v>
          </cell>
          <cell r="C112" t="str">
            <v>Egremont</v>
          </cell>
          <cell r="D112" t="str">
            <v>Harker ENWL SGTs 1 2 3A 4 / Hutton GSP GROUP</v>
          </cell>
          <cell r="E112">
            <v>15</v>
          </cell>
          <cell r="F112">
            <v>0.14615999999999998</v>
          </cell>
          <cell r="G112">
            <v>15.14616</v>
          </cell>
        </row>
        <row r="113">
          <cell r="B113" t="str">
            <v>Embleton</v>
          </cell>
          <cell r="C113" t="str">
            <v>Stainburn &amp; Siddick</v>
          </cell>
          <cell r="D113" t="str">
            <v>Harker ENWL SGTs 1 2 3A 4 / Hutton GSP GROUP</v>
          </cell>
          <cell r="E113">
            <v>15.242000000000001</v>
          </cell>
          <cell r="F113">
            <v>0.12</v>
          </cell>
          <cell r="G113">
            <v>15.362</v>
          </cell>
        </row>
        <row r="114">
          <cell r="B114" t="str">
            <v>Exchange St</v>
          </cell>
          <cell r="C114" t="str">
            <v>Lower Darwen</v>
          </cell>
          <cell r="D114" t="str">
            <v>Penwortham East GSP / Rochdale SGT 1 GROUP</v>
          </cell>
          <cell r="E114">
            <v>17.5</v>
          </cell>
          <cell r="F114">
            <v>0</v>
          </cell>
          <cell r="G114">
            <v>17.5</v>
          </cell>
        </row>
        <row r="115">
          <cell r="B115" t="str">
            <v>Failsworth</v>
          </cell>
          <cell r="C115" t="str">
            <v>Chadderton</v>
          </cell>
          <cell r="D115" t="str">
            <v>Whitegate GSP</v>
          </cell>
          <cell r="E115">
            <v>22.863</v>
          </cell>
          <cell r="F115">
            <v>1.323</v>
          </cell>
          <cell r="G115">
            <v>24.186</v>
          </cell>
        </row>
        <row r="116">
          <cell r="B116" t="str">
            <v>Fallowfield</v>
          </cell>
          <cell r="C116" t="str">
            <v>West Didsbury</v>
          </cell>
          <cell r="D116" t="str">
            <v>South Manchester GSP</v>
          </cell>
          <cell r="E116">
            <v>22.863</v>
          </cell>
          <cell r="F116">
            <v>0</v>
          </cell>
          <cell r="G116">
            <v>22.863</v>
          </cell>
        </row>
        <row r="117">
          <cell r="B117" t="str">
            <v>Farnworth</v>
          </cell>
          <cell r="C117" t="str">
            <v>NA</v>
          </cell>
          <cell r="D117" t="str">
            <v>Kearsley Local 33 GSP</v>
          </cell>
          <cell r="E117">
            <v>23</v>
          </cell>
          <cell r="F117">
            <v>0</v>
          </cell>
          <cell r="G117">
            <v>23</v>
          </cell>
        </row>
        <row r="118">
          <cell r="B118" t="str">
            <v>Feniscowles</v>
          </cell>
          <cell r="C118" t="str">
            <v>Lower Darwen</v>
          </cell>
          <cell r="D118" t="str">
            <v>Penwortham East GSP / Rochdale SGT 1 GROUP</v>
          </cell>
          <cell r="E118">
            <v>12</v>
          </cell>
          <cell r="F118">
            <v>0</v>
          </cell>
          <cell r="G118">
            <v>12</v>
          </cell>
        </row>
        <row r="119">
          <cell r="B119" t="str">
            <v>Ferodo</v>
          </cell>
          <cell r="C119" t="str">
            <v>New Mills</v>
          </cell>
          <cell r="D119" t="str">
            <v>Stalybridge GSP</v>
          </cell>
          <cell r="E119">
            <v>16.54</v>
          </cell>
          <cell r="F119">
            <v>0</v>
          </cell>
          <cell r="G119">
            <v>16.54</v>
          </cell>
        </row>
        <row r="120">
          <cell r="B120" t="str">
            <v>Flat Lane</v>
          </cell>
          <cell r="C120" t="str">
            <v>Padiham</v>
          </cell>
          <cell r="D120" t="str">
            <v>Padiham GSP</v>
          </cell>
          <cell r="E120">
            <v>4.5</v>
          </cell>
          <cell r="F120">
            <v>0.1404</v>
          </cell>
          <cell r="G120">
            <v>4.6403999999999996</v>
          </cell>
        </row>
        <row r="121">
          <cell r="B121" t="str">
            <v>Frederick Rd</v>
          </cell>
          <cell r="C121" t="str">
            <v>Frederick Rd</v>
          </cell>
          <cell r="D121" t="str">
            <v>Kearsley 132 GSP</v>
          </cell>
          <cell r="E121">
            <v>20.5</v>
          </cell>
          <cell r="F121">
            <v>0</v>
          </cell>
          <cell r="G121">
            <v>20.5</v>
          </cell>
        </row>
        <row r="122">
          <cell r="B122" t="str">
            <v>Fusehill</v>
          </cell>
          <cell r="C122" t="str">
            <v>Carlisle</v>
          </cell>
          <cell r="D122" t="str">
            <v>Harker ENWL SGTs 1 2 3A 4 / Hutton GSP GROUP</v>
          </cell>
          <cell r="E122">
            <v>20.5</v>
          </cell>
          <cell r="F122">
            <v>2.4E-2</v>
          </cell>
          <cell r="G122">
            <v>20.524000000000001</v>
          </cell>
        </row>
        <row r="123">
          <cell r="B123" t="str">
            <v>Gale</v>
          </cell>
          <cell r="C123" t="str">
            <v>Belfield</v>
          </cell>
          <cell r="D123" t="str">
            <v>Rochdale SGTs 2 3 4</v>
          </cell>
          <cell r="E123">
            <v>22.863</v>
          </cell>
          <cell r="F123">
            <v>0</v>
          </cell>
          <cell r="G123">
            <v>22.863</v>
          </cell>
        </row>
        <row r="124">
          <cell r="B124" t="str">
            <v>Garstang</v>
          </cell>
          <cell r="C124" t="str">
            <v>Thornton</v>
          </cell>
          <cell r="D124" t="str">
            <v>Penwortham West GSP / Stanah GSP GROUP</v>
          </cell>
          <cell r="E124">
            <v>19.600000000000001</v>
          </cell>
          <cell r="F124">
            <v>0.54600000000000004</v>
          </cell>
          <cell r="G124">
            <v>20.146000000000001</v>
          </cell>
        </row>
        <row r="125">
          <cell r="B125" t="str">
            <v>Gatley</v>
          </cell>
          <cell r="C125" t="str">
            <v>Moss Nook</v>
          </cell>
          <cell r="D125" t="str">
            <v>South Manchester GSP</v>
          </cell>
          <cell r="E125">
            <v>10</v>
          </cell>
          <cell r="F125">
            <v>0</v>
          </cell>
          <cell r="G125">
            <v>10</v>
          </cell>
        </row>
        <row r="126">
          <cell r="B126" t="str">
            <v>Gidlow</v>
          </cell>
          <cell r="C126" t="str">
            <v>Wigan</v>
          </cell>
          <cell r="D126" t="str">
            <v>Washway Farm GSP / Kirkby GSP GROUP</v>
          </cell>
          <cell r="E126">
            <v>22.863</v>
          </cell>
          <cell r="F126">
            <v>0</v>
          </cell>
          <cell r="G126">
            <v>22.863</v>
          </cell>
        </row>
        <row r="127">
          <cell r="B127" t="str">
            <v>Gillsrow</v>
          </cell>
          <cell r="C127" t="str">
            <v>Penrith &amp; Shap</v>
          </cell>
          <cell r="D127" t="str">
            <v>Harker ENWL SGTs 1 2 3A 4 / Hutton GSP GROUP</v>
          </cell>
          <cell r="E127">
            <v>5.3</v>
          </cell>
          <cell r="F127">
            <v>0.27254400000000001</v>
          </cell>
          <cell r="G127">
            <v>5.5725439999999997</v>
          </cell>
        </row>
        <row r="128">
          <cell r="B128" t="str">
            <v>Glaxo</v>
          </cell>
          <cell r="C128" t="str">
            <v>Ulverston</v>
          </cell>
          <cell r="D128" t="str">
            <v>Harker ENWL SGTs 1 2 3A 4 / Hutton GSP GROUP</v>
          </cell>
          <cell r="E128">
            <v>12.05</v>
          </cell>
          <cell r="F128">
            <v>0</v>
          </cell>
          <cell r="G128">
            <v>12.05</v>
          </cell>
        </row>
        <row r="129">
          <cell r="B129" t="str">
            <v>Glossop</v>
          </cell>
          <cell r="C129" t="str">
            <v>Hyde</v>
          </cell>
          <cell r="D129" t="str">
            <v>Stalybridge GSP</v>
          </cell>
          <cell r="E129">
            <v>22.863</v>
          </cell>
          <cell r="F129">
            <v>0</v>
          </cell>
          <cell r="G129">
            <v>22.863</v>
          </cell>
        </row>
        <row r="130">
          <cell r="B130" t="str">
            <v>Golborne</v>
          </cell>
          <cell r="C130" t="str">
            <v>Golborne</v>
          </cell>
          <cell r="D130" t="str">
            <v>Bold</v>
          </cell>
          <cell r="E130">
            <v>32</v>
          </cell>
          <cell r="F130">
            <v>0</v>
          </cell>
          <cell r="G130">
            <v>32</v>
          </cell>
        </row>
        <row r="131">
          <cell r="B131" t="str">
            <v>Gowhole</v>
          </cell>
          <cell r="C131" t="str">
            <v>New Mills</v>
          </cell>
          <cell r="D131" t="str">
            <v>Stalybridge GSP</v>
          </cell>
          <cell r="E131">
            <v>22.863</v>
          </cell>
          <cell r="F131">
            <v>0.71729999999999994</v>
          </cell>
          <cell r="G131">
            <v>23.580300000000001</v>
          </cell>
        </row>
        <row r="132">
          <cell r="B132" t="str">
            <v>Grane Rd &amp; Prinny Hill</v>
          </cell>
          <cell r="C132" t="str">
            <v>Rossendale</v>
          </cell>
          <cell r="D132" t="str">
            <v>Padiham GSP</v>
          </cell>
          <cell r="E132">
            <v>17.5</v>
          </cell>
          <cell r="F132">
            <v>0</v>
          </cell>
          <cell r="G132">
            <v>17.5</v>
          </cell>
        </row>
        <row r="133">
          <cell r="B133" t="str">
            <v>Grange</v>
          </cell>
          <cell r="C133" t="str">
            <v>Ulverston</v>
          </cell>
          <cell r="D133" t="str">
            <v>Harker ENWL SGTs 1 2 3A 4 / Hutton GSP GROUP</v>
          </cell>
          <cell r="E133">
            <v>13</v>
          </cell>
          <cell r="F133">
            <v>2.1599999999999998E-2</v>
          </cell>
          <cell r="G133">
            <v>13.021599999999999</v>
          </cell>
        </row>
        <row r="134">
          <cell r="B134" t="str">
            <v>Great Harwood</v>
          </cell>
          <cell r="C134" t="str">
            <v>Huncoat</v>
          </cell>
          <cell r="D134" t="str">
            <v>Padiham GSP</v>
          </cell>
          <cell r="E134">
            <v>18.88</v>
          </cell>
          <cell r="F134">
            <v>2.1599999999999998E-2</v>
          </cell>
          <cell r="G134">
            <v>18.901599999999998</v>
          </cell>
        </row>
        <row r="135">
          <cell r="B135" t="str">
            <v>Green Lane (Altrincham)</v>
          </cell>
          <cell r="C135" t="str">
            <v>Altrincham</v>
          </cell>
          <cell r="D135" t="str">
            <v>Carrington ENWL SGTs 1B 2B 4 7</v>
          </cell>
          <cell r="E135">
            <v>22.863</v>
          </cell>
          <cell r="F135">
            <v>0</v>
          </cell>
          <cell r="G135">
            <v>22.863</v>
          </cell>
        </row>
        <row r="136">
          <cell r="B136" t="str">
            <v>Green Lane (Hazel Grove)</v>
          </cell>
          <cell r="C136" t="str">
            <v>Hazel Grove</v>
          </cell>
          <cell r="D136" t="str">
            <v>Bredbury GSP</v>
          </cell>
          <cell r="E136">
            <v>19.399999999999999</v>
          </cell>
          <cell r="F136">
            <v>0</v>
          </cell>
          <cell r="G136">
            <v>19.399999999999999</v>
          </cell>
        </row>
        <row r="137">
          <cell r="B137" t="str">
            <v>Green St T11</v>
          </cell>
          <cell r="C137" t="str">
            <v>Wigan</v>
          </cell>
          <cell r="D137" t="str">
            <v>Washway Farm GSP / Kirkby GSP GROUP</v>
          </cell>
          <cell r="E137">
            <v>13.25</v>
          </cell>
          <cell r="F137">
            <v>0</v>
          </cell>
          <cell r="G137">
            <v>13.25</v>
          </cell>
        </row>
        <row r="138">
          <cell r="B138" t="str">
            <v>Green St T12 &amp; T13</v>
          </cell>
          <cell r="C138" t="str">
            <v>Wigan</v>
          </cell>
          <cell r="D138" t="str">
            <v>Washway Farm GSP / Kirkby GSP GROUP</v>
          </cell>
          <cell r="E138">
            <v>21.46</v>
          </cell>
          <cell r="F138">
            <v>0</v>
          </cell>
          <cell r="G138">
            <v>21.46</v>
          </cell>
        </row>
        <row r="139">
          <cell r="B139" t="str">
            <v>Greenfield</v>
          </cell>
          <cell r="C139" t="str">
            <v>Hartshead-Heyrod</v>
          </cell>
          <cell r="D139" t="str">
            <v>Stalybridge GSP</v>
          </cell>
          <cell r="E139">
            <v>23</v>
          </cell>
          <cell r="F139">
            <v>3.9E-2</v>
          </cell>
          <cell r="G139">
            <v>23.039000000000001</v>
          </cell>
        </row>
        <row r="140">
          <cell r="B140" t="str">
            <v>Greenhill</v>
          </cell>
          <cell r="C140" t="str">
            <v>Greenhill</v>
          </cell>
          <cell r="D140" t="str">
            <v>Whitegate GSP</v>
          </cell>
          <cell r="E140">
            <v>42</v>
          </cell>
          <cell r="F140">
            <v>0</v>
          </cell>
          <cell r="G140">
            <v>42</v>
          </cell>
        </row>
        <row r="141">
          <cell r="B141" t="str">
            <v>Griffin</v>
          </cell>
          <cell r="C141" t="str">
            <v>Lower Darwen</v>
          </cell>
          <cell r="D141" t="str">
            <v>Penwortham East GSP / Rochdale SGT 1 GROUP</v>
          </cell>
          <cell r="E141">
            <v>22.86</v>
          </cell>
          <cell r="F141">
            <v>0</v>
          </cell>
          <cell r="G141">
            <v>22.86</v>
          </cell>
        </row>
        <row r="142">
          <cell r="B142" t="str">
            <v>Hadfield</v>
          </cell>
          <cell r="C142" t="str">
            <v>Hyde</v>
          </cell>
          <cell r="D142" t="str">
            <v>Stalybridge GSP</v>
          </cell>
          <cell r="E142">
            <v>22.863</v>
          </cell>
          <cell r="F142">
            <v>0.23579999999999998</v>
          </cell>
          <cell r="G142">
            <v>23.098800000000001</v>
          </cell>
        </row>
        <row r="143">
          <cell r="B143" t="str">
            <v>Hall Cross</v>
          </cell>
          <cell r="C143" t="str">
            <v>Peel</v>
          </cell>
          <cell r="D143" t="str">
            <v>Penwortham West GSP / Stanah GSP GROUP</v>
          </cell>
          <cell r="E143">
            <v>22.863</v>
          </cell>
          <cell r="F143">
            <v>0.75600000000000001</v>
          </cell>
          <cell r="G143">
            <v>23.619</v>
          </cell>
        </row>
        <row r="144">
          <cell r="B144" t="str">
            <v>Handforth</v>
          </cell>
          <cell r="C144" t="str">
            <v>Moss Nook</v>
          </cell>
          <cell r="D144" t="str">
            <v>South Manchester GSP</v>
          </cell>
          <cell r="E144">
            <v>22.863</v>
          </cell>
          <cell r="F144">
            <v>1.9800000000000002E-2</v>
          </cell>
          <cell r="G144">
            <v>22.8828</v>
          </cell>
        </row>
        <row r="145">
          <cell r="B145" t="str">
            <v>Hanging Bridge</v>
          </cell>
          <cell r="C145" t="str">
            <v>Wrightington</v>
          </cell>
          <cell r="D145" t="str">
            <v>Penwortham West GSP / Stanah GSP GROUP</v>
          </cell>
          <cell r="E145">
            <v>8</v>
          </cell>
          <cell r="F145">
            <v>0.54</v>
          </cell>
          <cell r="G145">
            <v>8.5399999999999991</v>
          </cell>
        </row>
        <row r="146">
          <cell r="B146" t="str">
            <v>Hareholme</v>
          </cell>
          <cell r="C146" t="str">
            <v>Rossendale</v>
          </cell>
          <cell r="D146" t="str">
            <v>Padiham GSP</v>
          </cell>
          <cell r="E146">
            <v>22.863</v>
          </cell>
          <cell r="F146">
            <v>0.34032000000000001</v>
          </cell>
          <cell r="G146">
            <v>23.203319999999998</v>
          </cell>
        </row>
        <row r="147">
          <cell r="B147" t="str">
            <v>Harpurhey</v>
          </cell>
          <cell r="C147" t="str">
            <v>Red Bank</v>
          </cell>
          <cell r="D147" t="str">
            <v>Whitegate GSP</v>
          </cell>
          <cell r="E147">
            <v>22.86</v>
          </cell>
          <cell r="F147">
            <v>0</v>
          </cell>
          <cell r="G147">
            <v>22.86</v>
          </cell>
        </row>
        <row r="148">
          <cell r="B148" t="str">
            <v>Harwood</v>
          </cell>
          <cell r="C148" t="str">
            <v>Bolton</v>
          </cell>
          <cell r="D148" t="str">
            <v>Kearsley 132 GSP</v>
          </cell>
          <cell r="E148">
            <v>16.7</v>
          </cell>
          <cell r="F148">
            <v>0</v>
          </cell>
          <cell r="G148">
            <v>16.7</v>
          </cell>
        </row>
        <row r="149">
          <cell r="B149" t="str">
            <v>Hattersley</v>
          </cell>
          <cell r="C149" t="str">
            <v>Hyde</v>
          </cell>
          <cell r="D149" t="str">
            <v>Stalybridge GSP</v>
          </cell>
          <cell r="E149">
            <v>17.5</v>
          </cell>
          <cell r="F149">
            <v>0</v>
          </cell>
          <cell r="G149">
            <v>17.5</v>
          </cell>
        </row>
        <row r="150">
          <cell r="B150" t="str">
            <v>Haverthwaite</v>
          </cell>
          <cell r="C150" t="str">
            <v>Ulverston</v>
          </cell>
          <cell r="D150" t="str">
            <v>Harker ENWL SGTs 1 2 3A 4 / Hutton GSP GROUP</v>
          </cell>
          <cell r="E150">
            <v>9.5</v>
          </cell>
          <cell r="F150">
            <v>0.15984000000000001</v>
          </cell>
          <cell r="G150">
            <v>9.6598400000000009</v>
          </cell>
        </row>
        <row r="151">
          <cell r="B151" t="str">
            <v>Hawk Green</v>
          </cell>
          <cell r="C151" t="str">
            <v>Hazel Grove</v>
          </cell>
          <cell r="D151" t="str">
            <v>Bredbury GSP</v>
          </cell>
          <cell r="E151">
            <v>23</v>
          </cell>
          <cell r="F151">
            <v>1E-3</v>
          </cell>
          <cell r="G151">
            <v>23.001000000000001</v>
          </cell>
        </row>
        <row r="152">
          <cell r="B152" t="str">
            <v>Haydock</v>
          </cell>
          <cell r="C152" t="str">
            <v>Golborne</v>
          </cell>
          <cell r="D152" t="str">
            <v>Bold</v>
          </cell>
          <cell r="E152">
            <v>32</v>
          </cell>
          <cell r="F152">
            <v>2.5514999999999999</v>
          </cell>
          <cell r="G152">
            <v>34.551499999999997</v>
          </cell>
        </row>
        <row r="153">
          <cell r="B153" t="str">
            <v>HDA No1 &amp; HDA No2</v>
          </cell>
          <cell r="C153" t="str">
            <v>Stainburn &amp; Siddick</v>
          </cell>
          <cell r="D153" t="str">
            <v>Harker ENWL SGTs 1 2 3A 4 / Hutton GSP GROUP</v>
          </cell>
          <cell r="E153">
            <v>20.78</v>
          </cell>
          <cell r="F153">
            <v>6.4345799999999995</v>
          </cell>
          <cell r="G153">
            <v>27.214580000000002</v>
          </cell>
        </row>
        <row r="154">
          <cell r="B154" t="str">
            <v>Heady Hill</v>
          </cell>
          <cell r="C154" t="str">
            <v>Castleton</v>
          </cell>
          <cell r="D154" t="str">
            <v>Rochdale SGTs 2 3 4</v>
          </cell>
          <cell r="E154">
            <v>17.5</v>
          </cell>
          <cell r="F154">
            <v>0</v>
          </cell>
          <cell r="G154">
            <v>17.5</v>
          </cell>
        </row>
        <row r="155">
          <cell r="B155" t="str">
            <v>Heap Bridge</v>
          </cell>
          <cell r="C155" t="str">
            <v>Bury</v>
          </cell>
          <cell r="D155" t="str">
            <v>Kearsley 132 GSP</v>
          </cell>
          <cell r="E155">
            <v>18.289920000000002</v>
          </cell>
          <cell r="F155">
            <v>4.7946599999999995</v>
          </cell>
          <cell r="G155">
            <v>23.084580000000003</v>
          </cell>
        </row>
        <row r="156">
          <cell r="B156" t="str">
            <v>Heasandford</v>
          </cell>
          <cell r="C156" t="str">
            <v>Burnley</v>
          </cell>
          <cell r="D156" t="str">
            <v>Rochdale SGTs 2 3 4</v>
          </cell>
          <cell r="E156">
            <v>18.29</v>
          </cell>
          <cell r="F156">
            <v>1.9498499999999999</v>
          </cell>
          <cell r="G156">
            <v>20.239850000000001</v>
          </cell>
        </row>
        <row r="157">
          <cell r="B157" t="str">
            <v>Heaton Moor</v>
          </cell>
          <cell r="C157" t="str">
            <v>Vernon Park</v>
          </cell>
          <cell r="D157" t="str">
            <v>Bredbury GSP</v>
          </cell>
          <cell r="E157">
            <v>17.5</v>
          </cell>
          <cell r="F157">
            <v>0</v>
          </cell>
          <cell r="G157">
            <v>17.5</v>
          </cell>
        </row>
        <row r="158">
          <cell r="B158" t="str">
            <v>Heaton Norris</v>
          </cell>
          <cell r="C158" t="str">
            <v>Vernon Park</v>
          </cell>
          <cell r="D158" t="str">
            <v>Bredbury GSP</v>
          </cell>
          <cell r="E158">
            <v>20.5</v>
          </cell>
          <cell r="F158">
            <v>0.72827999999999993</v>
          </cell>
          <cell r="G158">
            <v>21.228280000000002</v>
          </cell>
        </row>
        <row r="159">
          <cell r="B159" t="str">
            <v>Helwith Bridge</v>
          </cell>
          <cell r="C159" t="str">
            <v>Padiham</v>
          </cell>
          <cell r="D159" t="str">
            <v>Padiham GSP</v>
          </cell>
          <cell r="E159">
            <v>4</v>
          </cell>
          <cell r="F159">
            <v>0</v>
          </cell>
          <cell r="G159">
            <v>4</v>
          </cell>
        </row>
        <row r="160">
          <cell r="B160" t="str">
            <v>Hensingham</v>
          </cell>
          <cell r="C160" t="str">
            <v>Egremont</v>
          </cell>
          <cell r="D160" t="str">
            <v>Harker ENWL SGTs 1 2 3A 4 / Hutton GSP GROUP</v>
          </cell>
          <cell r="E160">
            <v>22.863</v>
          </cell>
          <cell r="F160">
            <v>0</v>
          </cell>
          <cell r="G160">
            <v>22.863</v>
          </cell>
        </row>
        <row r="161">
          <cell r="B161" t="str">
            <v>Heyrod</v>
          </cell>
          <cell r="C161" t="str">
            <v>Hartshead-Heyrod</v>
          </cell>
          <cell r="D161" t="str">
            <v>Stalybridge GSP</v>
          </cell>
          <cell r="E161">
            <v>22.863</v>
          </cell>
          <cell r="F161">
            <v>0</v>
          </cell>
          <cell r="G161">
            <v>22.863</v>
          </cell>
        </row>
        <row r="162">
          <cell r="B162" t="str">
            <v>Heyside</v>
          </cell>
          <cell r="C162" t="str">
            <v>Royton</v>
          </cell>
          <cell r="D162" t="str">
            <v>Whitegate GSP</v>
          </cell>
          <cell r="E162">
            <v>22.863</v>
          </cell>
          <cell r="F162">
            <v>0</v>
          </cell>
          <cell r="G162">
            <v>22.863</v>
          </cell>
        </row>
        <row r="163">
          <cell r="B163" t="str">
            <v>Heywood</v>
          </cell>
          <cell r="C163" t="str">
            <v>Castleton</v>
          </cell>
          <cell r="D163" t="str">
            <v>Rochdale SGTs 2 3 4</v>
          </cell>
          <cell r="E163">
            <v>20.291</v>
          </cell>
          <cell r="F163">
            <v>0</v>
          </cell>
          <cell r="G163">
            <v>20.291</v>
          </cell>
        </row>
        <row r="164">
          <cell r="B164" t="str">
            <v>Higher Mill</v>
          </cell>
          <cell r="C164" t="str">
            <v>Moss Nook</v>
          </cell>
          <cell r="D164" t="str">
            <v>South Manchester GSP</v>
          </cell>
          <cell r="E164">
            <v>20</v>
          </cell>
          <cell r="F164">
            <v>0</v>
          </cell>
          <cell r="G164">
            <v>20</v>
          </cell>
        </row>
        <row r="165">
          <cell r="B165" t="str">
            <v>Higher Walton</v>
          </cell>
          <cell r="C165" t="str">
            <v>Leyland</v>
          </cell>
          <cell r="D165" t="str">
            <v>Penwortham West GSP / Stanah GSP GROUP</v>
          </cell>
          <cell r="E165">
            <v>22.863</v>
          </cell>
          <cell r="F165">
            <v>4.0730000000000004</v>
          </cell>
          <cell r="G165">
            <v>26.936</v>
          </cell>
        </row>
        <row r="166">
          <cell r="B166" t="str">
            <v>Hill Top T11 &amp; T12</v>
          </cell>
          <cell r="C166" t="str">
            <v>NA</v>
          </cell>
          <cell r="D166" t="str">
            <v>Kearsley Local 33 GSP</v>
          </cell>
          <cell r="E166">
            <v>22.86</v>
          </cell>
          <cell r="F166">
            <v>2.1451500000000001</v>
          </cell>
          <cell r="G166">
            <v>25.00515</v>
          </cell>
        </row>
        <row r="167">
          <cell r="B167" t="str">
            <v>Hill Top T13</v>
          </cell>
          <cell r="C167" t="str">
            <v>NA</v>
          </cell>
          <cell r="D167" t="str">
            <v>Kearsley Local 33 GSP</v>
          </cell>
          <cell r="E167">
            <v>13.25</v>
          </cell>
          <cell r="F167">
            <v>1.26</v>
          </cell>
          <cell r="G167">
            <v>14.51</v>
          </cell>
        </row>
        <row r="168">
          <cell r="B168" t="str">
            <v>Hindley Green</v>
          </cell>
          <cell r="C168" t="str">
            <v>Atherton</v>
          </cell>
          <cell r="D168" t="str">
            <v>Kearsley 132 GSP</v>
          </cell>
          <cell r="E168">
            <v>35</v>
          </cell>
          <cell r="F168">
            <v>1.9335900000000001</v>
          </cell>
          <cell r="G168">
            <v>36.933590000000002</v>
          </cell>
        </row>
        <row r="169">
          <cell r="B169" t="str">
            <v>Hollinwood</v>
          </cell>
          <cell r="C169" t="str">
            <v>Chadderton</v>
          </cell>
          <cell r="D169" t="str">
            <v>Whitegate GSP</v>
          </cell>
          <cell r="E169">
            <v>22.863</v>
          </cell>
          <cell r="F169">
            <v>0</v>
          </cell>
          <cell r="G169">
            <v>22.863</v>
          </cell>
        </row>
        <row r="170">
          <cell r="B170" t="str">
            <v>Holme Rd</v>
          </cell>
          <cell r="C170" t="str">
            <v>Ribble</v>
          </cell>
          <cell r="D170" t="str">
            <v>Penwortham East GSP / Rochdale SGT 1 GROUP</v>
          </cell>
          <cell r="E170">
            <v>22.863</v>
          </cell>
          <cell r="F170">
            <v>0</v>
          </cell>
          <cell r="G170">
            <v>22.863</v>
          </cell>
        </row>
        <row r="171">
          <cell r="B171" t="str">
            <v>Holt St</v>
          </cell>
          <cell r="C171" t="str">
            <v>Bury</v>
          </cell>
          <cell r="D171" t="str">
            <v>Kearsley 132 GSP</v>
          </cell>
          <cell r="E171">
            <v>17.5</v>
          </cell>
          <cell r="F171">
            <v>1.9199999999999998E-2</v>
          </cell>
          <cell r="G171">
            <v>17.519200000000001</v>
          </cell>
        </row>
        <row r="172">
          <cell r="B172" t="str">
            <v>Hurst</v>
          </cell>
          <cell r="C172" t="str">
            <v>Hartshead-Heyrod</v>
          </cell>
          <cell r="D172" t="str">
            <v>Stalybridge GSP</v>
          </cell>
          <cell r="E172">
            <v>17.5</v>
          </cell>
          <cell r="F172">
            <v>0.1134</v>
          </cell>
          <cell r="G172">
            <v>17.613399999999999</v>
          </cell>
        </row>
        <row r="173">
          <cell r="B173" t="str">
            <v>Hutton End &amp; Skelton C</v>
          </cell>
          <cell r="C173" t="str">
            <v>Penrith &amp; Shap</v>
          </cell>
          <cell r="D173" t="str">
            <v>Harker ENWL SGTs 1 2 3A 4 / Hutton GSP GROUP</v>
          </cell>
          <cell r="E173">
            <v>17.36</v>
          </cell>
          <cell r="F173">
            <v>1.5318600000000002</v>
          </cell>
          <cell r="G173">
            <v>18.891860000000001</v>
          </cell>
        </row>
        <row r="174">
          <cell r="B174" t="str">
            <v>Hyde</v>
          </cell>
          <cell r="C174" t="str">
            <v>Hyde</v>
          </cell>
          <cell r="D174" t="str">
            <v>Stalybridge GSP</v>
          </cell>
          <cell r="E174">
            <v>22.863</v>
          </cell>
          <cell r="F174">
            <v>9.4500000000000001E-2</v>
          </cell>
          <cell r="G174">
            <v>22.9575</v>
          </cell>
        </row>
        <row r="175">
          <cell r="B175" t="str">
            <v>Hyndburn Rd</v>
          </cell>
          <cell r="C175" t="str">
            <v>Huncoat</v>
          </cell>
          <cell r="D175" t="str">
            <v>Padiham GSP</v>
          </cell>
          <cell r="E175">
            <v>14.7</v>
          </cell>
          <cell r="F175">
            <v>0</v>
          </cell>
          <cell r="G175">
            <v>14.7</v>
          </cell>
        </row>
        <row r="176">
          <cell r="B176" t="str">
            <v>India St</v>
          </cell>
          <cell r="C176" t="str">
            <v>Lower Darwen</v>
          </cell>
          <cell r="D176" t="str">
            <v>Penwortham East GSP / Rochdale SGT 1 GROUP</v>
          </cell>
          <cell r="E176">
            <v>22.863</v>
          </cell>
          <cell r="F176">
            <v>0</v>
          </cell>
          <cell r="G176">
            <v>22.863</v>
          </cell>
        </row>
        <row r="177">
          <cell r="B177" t="str">
            <v>Ingleton</v>
          </cell>
          <cell r="C177" t="str">
            <v>Kendal (Parkside Rd)</v>
          </cell>
          <cell r="D177" t="str">
            <v>Harker ENWL SGTs 1 2 3A 4 / Hutton GSP GROUP</v>
          </cell>
          <cell r="E177">
            <v>4</v>
          </cell>
          <cell r="F177">
            <v>4.7999999999999996E-3</v>
          </cell>
          <cell r="G177">
            <v>4.0048000000000004</v>
          </cell>
        </row>
        <row r="178">
          <cell r="B178" t="str">
            <v>Irlam</v>
          </cell>
          <cell r="C178" t="str">
            <v>Carrington BSP</v>
          </cell>
          <cell r="D178" t="str">
            <v>Carrington ENWL SGTs 1B 2B 4 7</v>
          </cell>
          <cell r="E178">
            <v>22.86</v>
          </cell>
          <cell r="F178">
            <v>0.64929999999999999</v>
          </cell>
          <cell r="G178">
            <v>23.5093</v>
          </cell>
        </row>
        <row r="179">
          <cell r="B179" t="str">
            <v>James St</v>
          </cell>
          <cell r="C179" t="str">
            <v>Carlisle</v>
          </cell>
          <cell r="D179" t="str">
            <v>Harker ENWL SGTs 1 2 3A 4 / Hutton GSP GROUP</v>
          </cell>
          <cell r="E179">
            <v>22.863</v>
          </cell>
          <cell r="F179">
            <v>0</v>
          </cell>
          <cell r="G179">
            <v>22.863</v>
          </cell>
        </row>
        <row r="180">
          <cell r="B180" t="str">
            <v>Kay St</v>
          </cell>
          <cell r="C180" t="str">
            <v>Huncoat</v>
          </cell>
          <cell r="D180" t="str">
            <v>Padiham GSP</v>
          </cell>
          <cell r="E180">
            <v>22.863</v>
          </cell>
          <cell r="F180">
            <v>2.1599999999999998E-2</v>
          </cell>
          <cell r="G180">
            <v>22.884599999999999</v>
          </cell>
        </row>
        <row r="181">
          <cell r="B181" t="str">
            <v>Kendal</v>
          </cell>
          <cell r="C181" t="str">
            <v>Kendal (Parkside Rd)</v>
          </cell>
          <cell r="D181" t="str">
            <v>Harker ENWL SGTs 1 2 3A 4 / Hutton GSP GROUP</v>
          </cell>
          <cell r="E181">
            <v>22.86</v>
          </cell>
          <cell r="F181">
            <v>0</v>
          </cell>
          <cell r="G181">
            <v>22.86</v>
          </cell>
        </row>
        <row r="182">
          <cell r="B182" t="str">
            <v>Keswick</v>
          </cell>
          <cell r="C182" t="str">
            <v>Stainburn &amp; Siddick</v>
          </cell>
          <cell r="D182" t="str">
            <v>Harker ENWL SGTs 1 2 3A 4 / Hutton GSP GROUP</v>
          </cell>
          <cell r="E182">
            <v>15</v>
          </cell>
          <cell r="F182">
            <v>0.25703999999999999</v>
          </cell>
          <cell r="G182">
            <v>15.25704</v>
          </cell>
        </row>
        <row r="183">
          <cell r="B183" t="str">
            <v>Kingsway</v>
          </cell>
          <cell r="C183" t="str">
            <v>Belfield</v>
          </cell>
          <cell r="D183" t="str">
            <v>Rochdale SGTs 2 3 4</v>
          </cell>
          <cell r="E183">
            <v>30</v>
          </cell>
          <cell r="F183">
            <v>0</v>
          </cell>
          <cell r="G183">
            <v>30</v>
          </cell>
        </row>
        <row r="184">
          <cell r="B184" t="str">
            <v>Kinkry Hill</v>
          </cell>
          <cell r="C184" t="str">
            <v>Spadeadam 11/33kV</v>
          </cell>
          <cell r="D184" t="str">
            <v>Harker ENWL SGTs 1 2 3A 4 / Hutton GSP GROUP</v>
          </cell>
          <cell r="E184">
            <v>1.5</v>
          </cell>
          <cell r="F184">
            <v>0</v>
          </cell>
          <cell r="G184">
            <v>1.5</v>
          </cell>
        </row>
        <row r="185">
          <cell r="B185" t="str">
            <v>Kirkby Lonsdale</v>
          </cell>
          <cell r="C185" t="str">
            <v>Kendal (Parkside Rd)</v>
          </cell>
          <cell r="D185" t="str">
            <v>Harker ENWL SGTs 1 2 3A 4 / Hutton GSP GROUP</v>
          </cell>
          <cell r="E185">
            <v>8</v>
          </cell>
          <cell r="F185">
            <v>1.392E-3</v>
          </cell>
          <cell r="G185">
            <v>8.0013919999999992</v>
          </cell>
        </row>
        <row r="186">
          <cell r="B186" t="str">
            <v>Kirkby Moor</v>
          </cell>
          <cell r="C186" t="str">
            <v>Ulverston</v>
          </cell>
          <cell r="D186" t="str">
            <v>Harker ENWL SGTs 1 2 3A 4 / Hutton GSP GROUP</v>
          </cell>
          <cell r="E186">
            <v>4</v>
          </cell>
          <cell r="F186">
            <v>1.3140000000000001</v>
          </cell>
          <cell r="G186">
            <v>5.3140000000000001</v>
          </cell>
        </row>
        <row r="187">
          <cell r="B187" t="str">
            <v>Kirkby Stephen</v>
          </cell>
          <cell r="C187" t="str">
            <v>Penrith &amp; Shap</v>
          </cell>
          <cell r="D187" t="str">
            <v>Harker ENWL SGTs 1 2 3A 4 / Hutton GSP GROUP</v>
          </cell>
          <cell r="E187">
            <v>15</v>
          </cell>
          <cell r="F187">
            <v>1.4399999999999999E-3</v>
          </cell>
          <cell r="G187">
            <v>15.001440000000001</v>
          </cell>
        </row>
        <row r="188">
          <cell r="B188" t="str">
            <v>Kirkby Thore</v>
          </cell>
          <cell r="C188" t="str">
            <v>Penrith &amp; Shap</v>
          </cell>
          <cell r="D188" t="str">
            <v>Harker ENWL SGTs 1 2 3A 4 / Hutton GSP GROUP</v>
          </cell>
          <cell r="E188">
            <v>15.75</v>
          </cell>
          <cell r="F188">
            <v>0</v>
          </cell>
          <cell r="G188">
            <v>15.75</v>
          </cell>
        </row>
        <row r="189">
          <cell r="B189" t="str">
            <v>Kirkhall Lane</v>
          </cell>
          <cell r="C189" t="str">
            <v>Atherton</v>
          </cell>
          <cell r="D189" t="str">
            <v>Kearsley 132 GSP</v>
          </cell>
          <cell r="E189">
            <v>16.649999999999999</v>
          </cell>
          <cell r="F189">
            <v>0</v>
          </cell>
          <cell r="G189">
            <v>16.649999999999999</v>
          </cell>
        </row>
        <row r="190">
          <cell r="B190" t="str">
            <v>Kitt Green</v>
          </cell>
          <cell r="C190" t="str">
            <v>Orrell</v>
          </cell>
          <cell r="D190" t="str">
            <v>Washway Farm GSP / Kirkby GSP GROUP</v>
          </cell>
          <cell r="E190">
            <v>20.5</v>
          </cell>
          <cell r="F190">
            <v>0</v>
          </cell>
          <cell r="G190">
            <v>20.5</v>
          </cell>
        </row>
        <row r="191">
          <cell r="B191" t="str">
            <v>Knott Mill</v>
          </cell>
          <cell r="C191" t="str">
            <v>Bloom Street</v>
          </cell>
          <cell r="D191" t="str">
            <v>South Manchester GSP</v>
          </cell>
          <cell r="E191">
            <v>22.863</v>
          </cell>
          <cell r="F191">
            <v>0</v>
          </cell>
          <cell r="G191">
            <v>22.863</v>
          </cell>
        </row>
        <row r="192">
          <cell r="B192" t="str">
            <v>Lamberhead</v>
          </cell>
          <cell r="C192" t="str">
            <v>Orrell</v>
          </cell>
          <cell r="D192" t="str">
            <v>Washway Farm GSP / Kirkby GSP GROUP</v>
          </cell>
          <cell r="E192">
            <v>22.86</v>
          </cell>
          <cell r="F192">
            <v>0</v>
          </cell>
          <cell r="G192">
            <v>22.86</v>
          </cell>
        </row>
        <row r="193">
          <cell r="B193" t="str">
            <v>Lancaster</v>
          </cell>
          <cell r="C193" t="str">
            <v>Lancaster</v>
          </cell>
          <cell r="D193" t="str">
            <v>Heysham GSP</v>
          </cell>
          <cell r="E193">
            <v>22.863</v>
          </cell>
          <cell r="F193">
            <v>1.4120999999999999</v>
          </cell>
          <cell r="G193">
            <v>24.275099999999998</v>
          </cell>
        </row>
        <row r="194">
          <cell r="B194" t="str">
            <v>Langley</v>
          </cell>
          <cell r="C194" t="str">
            <v>Chadderton</v>
          </cell>
          <cell r="D194" t="str">
            <v>Whitegate GSP</v>
          </cell>
          <cell r="E194">
            <v>22.863</v>
          </cell>
          <cell r="F194">
            <v>0</v>
          </cell>
          <cell r="G194">
            <v>22.863</v>
          </cell>
        </row>
        <row r="195">
          <cell r="B195" t="str">
            <v>Langroyd Rd</v>
          </cell>
          <cell r="C195" t="str">
            <v>Nelson</v>
          </cell>
          <cell r="D195" t="str">
            <v>Padiham GSP</v>
          </cell>
          <cell r="E195">
            <v>22.86</v>
          </cell>
          <cell r="F195">
            <v>4.4639999999999999E-2</v>
          </cell>
          <cell r="G195">
            <v>22.904640000000001</v>
          </cell>
        </row>
        <row r="196">
          <cell r="B196" t="str">
            <v>Leigh</v>
          </cell>
          <cell r="C196" t="str">
            <v>Atherton</v>
          </cell>
          <cell r="D196" t="str">
            <v>Kearsley 132 GSP</v>
          </cell>
          <cell r="E196">
            <v>10</v>
          </cell>
          <cell r="F196">
            <v>1.89E-2</v>
          </cell>
          <cell r="G196">
            <v>10.0189</v>
          </cell>
        </row>
        <row r="197">
          <cell r="B197" t="str">
            <v>Levenshulme</v>
          </cell>
          <cell r="C197" t="str">
            <v>Longsight</v>
          </cell>
          <cell r="D197" t="str">
            <v>Bredbury GSP</v>
          </cell>
          <cell r="E197">
            <v>17.5</v>
          </cell>
          <cell r="F197">
            <v>0</v>
          </cell>
          <cell r="G197">
            <v>17.5</v>
          </cell>
        </row>
        <row r="198">
          <cell r="B198" t="str">
            <v>Leyland National</v>
          </cell>
          <cell r="C198" t="str">
            <v>Stainburn &amp; Siddick</v>
          </cell>
          <cell r="D198" t="str">
            <v>Harker ENWL SGTs 1 2 3A 4 / Hutton GSP GROUP</v>
          </cell>
          <cell r="E198">
            <v>22.863</v>
          </cell>
          <cell r="F198">
            <v>2.6414400000000002</v>
          </cell>
          <cell r="G198">
            <v>25.504439999999999</v>
          </cell>
        </row>
        <row r="199">
          <cell r="B199" t="str">
            <v>Little Hulton</v>
          </cell>
          <cell r="C199" t="str">
            <v>NA</v>
          </cell>
          <cell r="D199" t="str">
            <v>Kearsley Local 33 GSP</v>
          </cell>
          <cell r="E199">
            <v>16.95</v>
          </cell>
          <cell r="F199">
            <v>0</v>
          </cell>
          <cell r="G199">
            <v>16.95</v>
          </cell>
        </row>
        <row r="200">
          <cell r="B200" t="str">
            <v>Little Salkeld</v>
          </cell>
          <cell r="C200" t="str">
            <v>Penrith &amp; Shap</v>
          </cell>
          <cell r="D200" t="str">
            <v>Harker ENWL SGTs 1 2 3A 4 / Hutton GSP GROUP</v>
          </cell>
          <cell r="E200">
            <v>13</v>
          </cell>
          <cell r="F200">
            <v>0.15912000000000001</v>
          </cell>
          <cell r="G200">
            <v>13.15912</v>
          </cell>
        </row>
        <row r="201">
          <cell r="B201" t="str">
            <v>Littleborough</v>
          </cell>
          <cell r="C201" t="str">
            <v>Belfield</v>
          </cell>
          <cell r="D201" t="str">
            <v>Rochdale SGTs 2 3 4</v>
          </cell>
          <cell r="E201">
            <v>17.5</v>
          </cell>
          <cell r="F201">
            <v>0</v>
          </cell>
          <cell r="G201">
            <v>17.5</v>
          </cell>
        </row>
        <row r="202">
          <cell r="B202" t="str">
            <v>Longford Bridge</v>
          </cell>
          <cell r="C202" t="str">
            <v>Stretford</v>
          </cell>
          <cell r="D202" t="str">
            <v>South Manchester GSP</v>
          </cell>
          <cell r="E202">
            <v>22.863</v>
          </cell>
          <cell r="F202">
            <v>0</v>
          </cell>
          <cell r="G202">
            <v>22.863</v>
          </cell>
        </row>
        <row r="203">
          <cell r="B203" t="str">
            <v>Longridge</v>
          </cell>
          <cell r="C203" t="str">
            <v>Preston East</v>
          </cell>
          <cell r="D203" t="str">
            <v>Penwortham East GSP / Rochdale SGT 1 GROUP</v>
          </cell>
          <cell r="E203">
            <v>22.863</v>
          </cell>
          <cell r="F203">
            <v>0</v>
          </cell>
          <cell r="G203">
            <v>22.863</v>
          </cell>
        </row>
        <row r="204">
          <cell r="B204" t="str">
            <v>Longsight</v>
          </cell>
          <cell r="C204" t="str">
            <v>Longsight</v>
          </cell>
          <cell r="D204" t="str">
            <v>Bredbury GSP</v>
          </cell>
          <cell r="E204">
            <v>22.863</v>
          </cell>
          <cell r="F204">
            <v>0</v>
          </cell>
          <cell r="G204">
            <v>22.863</v>
          </cell>
        </row>
        <row r="205">
          <cell r="B205" t="str">
            <v>Lostock</v>
          </cell>
          <cell r="C205" t="str">
            <v>Westhoughton</v>
          </cell>
          <cell r="D205" t="str">
            <v>Kearsley 132 GSP</v>
          </cell>
          <cell r="E205">
            <v>32</v>
          </cell>
          <cell r="F205">
            <v>0.39438000000000001</v>
          </cell>
          <cell r="G205">
            <v>32.394379999999998</v>
          </cell>
        </row>
        <row r="206">
          <cell r="B206" t="str">
            <v>Lower Darwen</v>
          </cell>
          <cell r="C206" t="str">
            <v>Lower Darwen</v>
          </cell>
          <cell r="D206" t="str">
            <v>Penwortham East GSP / Rochdale SGT 1 GROUP</v>
          </cell>
          <cell r="E206">
            <v>20.5</v>
          </cell>
          <cell r="F206">
            <v>5.9999999999999995E-4</v>
          </cell>
          <cell r="G206">
            <v>20.500599999999999</v>
          </cell>
        </row>
        <row r="207">
          <cell r="B207" t="str">
            <v>Lyons Rd</v>
          </cell>
          <cell r="C207" t="str">
            <v>Barton</v>
          </cell>
          <cell r="D207" t="str">
            <v>Carrington ENWL SGTs 1B 2B 4 7</v>
          </cell>
          <cell r="E207">
            <v>22.863</v>
          </cell>
          <cell r="F207">
            <v>0</v>
          </cell>
          <cell r="G207">
            <v>22.863</v>
          </cell>
        </row>
        <row r="208">
          <cell r="B208" t="str">
            <v>Manchester Airport</v>
          </cell>
          <cell r="C208" t="str">
            <v>Moss Nook</v>
          </cell>
          <cell r="D208" t="str">
            <v>South Manchester GSP</v>
          </cell>
          <cell r="E208">
            <v>30</v>
          </cell>
          <cell r="F208">
            <v>0</v>
          </cell>
          <cell r="G208">
            <v>30</v>
          </cell>
        </row>
        <row r="209">
          <cell r="B209" t="str">
            <v>Manchester University</v>
          </cell>
          <cell r="C209" t="str">
            <v>Longsight</v>
          </cell>
          <cell r="D209" t="str">
            <v>Bredbury GSP</v>
          </cell>
          <cell r="E209">
            <v>22.863</v>
          </cell>
          <cell r="F209">
            <v>0</v>
          </cell>
          <cell r="G209">
            <v>22.863</v>
          </cell>
        </row>
        <row r="210">
          <cell r="B210" t="str">
            <v>Marple</v>
          </cell>
          <cell r="C210" t="str">
            <v>Hazel Grove</v>
          </cell>
          <cell r="D210" t="str">
            <v>Bredbury GSP</v>
          </cell>
          <cell r="E210">
            <v>6</v>
          </cell>
          <cell r="F210">
            <v>0</v>
          </cell>
          <cell r="G210">
            <v>6</v>
          </cell>
        </row>
        <row r="211">
          <cell r="B211" t="str">
            <v>Marton</v>
          </cell>
          <cell r="C211" t="str">
            <v>Blackpool</v>
          </cell>
          <cell r="D211" t="str">
            <v>Penwortham West GSP / Stanah GSP GROUP</v>
          </cell>
          <cell r="E211">
            <v>22.9</v>
          </cell>
          <cell r="F211">
            <v>3.78</v>
          </cell>
          <cell r="G211">
            <v>26.68</v>
          </cell>
        </row>
        <row r="212">
          <cell r="B212" t="str">
            <v>Maryport</v>
          </cell>
          <cell r="C212" t="str">
            <v>Stainburn &amp; Siddick</v>
          </cell>
          <cell r="D212" t="str">
            <v>Harker ENWL SGTs 1 2 3A 4 / Hutton GSP GROUP</v>
          </cell>
          <cell r="E212">
            <v>15.2</v>
          </cell>
          <cell r="F212">
            <v>0.27012000000000003</v>
          </cell>
          <cell r="G212">
            <v>15.47012</v>
          </cell>
        </row>
        <row r="213">
          <cell r="B213" t="str">
            <v>Melling</v>
          </cell>
          <cell r="C213" t="str">
            <v>Kendal (Parkside Rd)</v>
          </cell>
          <cell r="D213" t="str">
            <v>Harker ENWL SGTs 1 2 3A 4 / Hutton GSP GROUP</v>
          </cell>
          <cell r="E213">
            <v>4</v>
          </cell>
          <cell r="F213">
            <v>0</v>
          </cell>
          <cell r="G213">
            <v>4</v>
          </cell>
        </row>
        <row r="214">
          <cell r="B214" t="str">
            <v>Mereside</v>
          </cell>
          <cell r="C214" t="str">
            <v>Peel</v>
          </cell>
          <cell r="D214" t="str">
            <v>Penwortham West GSP / Stanah GSP GROUP</v>
          </cell>
          <cell r="E214">
            <v>16.239999999999998</v>
          </cell>
          <cell r="F214">
            <v>0</v>
          </cell>
          <cell r="G214">
            <v>16.239999999999998</v>
          </cell>
        </row>
        <row r="215">
          <cell r="B215" t="str">
            <v>Middleton Junction</v>
          </cell>
          <cell r="C215" t="str">
            <v>Chadderton</v>
          </cell>
          <cell r="D215" t="str">
            <v>Whitegate GSP</v>
          </cell>
          <cell r="E215">
            <v>23</v>
          </cell>
          <cell r="F215">
            <v>0</v>
          </cell>
          <cell r="G215">
            <v>23</v>
          </cell>
        </row>
        <row r="216">
          <cell r="B216" t="str">
            <v>Midway</v>
          </cell>
          <cell r="C216" t="str">
            <v>Egremont</v>
          </cell>
          <cell r="D216" t="str">
            <v>Harker ENWL SGTs 1 2 3A 4 / Hutton GSP GROUP</v>
          </cell>
          <cell r="E216">
            <v>15</v>
          </cell>
          <cell r="F216">
            <v>0.43134</v>
          </cell>
          <cell r="G216">
            <v>15.431340000000001</v>
          </cell>
        </row>
        <row r="217">
          <cell r="B217" t="str">
            <v>Milnrow</v>
          </cell>
          <cell r="C217" t="str">
            <v>Castleton</v>
          </cell>
          <cell r="D217" t="str">
            <v>Rochdale SGTs 2 3 4</v>
          </cell>
          <cell r="E217">
            <v>22.86</v>
          </cell>
          <cell r="F217">
            <v>0.1134</v>
          </cell>
          <cell r="G217">
            <v>22.973399999999998</v>
          </cell>
        </row>
        <row r="218">
          <cell r="B218" t="str">
            <v>Mintsfeet</v>
          </cell>
          <cell r="C218" t="str">
            <v>Kendal (Parkside Rd)</v>
          </cell>
          <cell r="D218" t="str">
            <v>Harker ENWL SGTs 1 2 3A 4 / Hutton GSP GROUP</v>
          </cell>
          <cell r="E218">
            <v>21</v>
          </cell>
          <cell r="F218">
            <v>5.5702799999999995</v>
          </cell>
          <cell r="G218">
            <v>26.57028</v>
          </cell>
        </row>
        <row r="219">
          <cell r="B219" t="str">
            <v>Monsall</v>
          </cell>
          <cell r="C219" t="str">
            <v>Stuart St</v>
          </cell>
          <cell r="D219" t="str">
            <v>Stalybridge GSP</v>
          </cell>
          <cell r="E219">
            <v>18</v>
          </cell>
          <cell r="F219">
            <v>0</v>
          </cell>
          <cell r="G219">
            <v>18</v>
          </cell>
        </row>
        <row r="220">
          <cell r="B220" t="str">
            <v>Monton</v>
          </cell>
          <cell r="C220" t="str">
            <v>Barton</v>
          </cell>
          <cell r="D220" t="str">
            <v>Carrington ENWL SGTs 1B 2B 4 7</v>
          </cell>
          <cell r="E220">
            <v>17.5</v>
          </cell>
          <cell r="F220">
            <v>0</v>
          </cell>
          <cell r="G220">
            <v>17.5</v>
          </cell>
        </row>
        <row r="221">
          <cell r="B221" t="str">
            <v>Moorside</v>
          </cell>
          <cell r="C221" t="str">
            <v>Ribble</v>
          </cell>
          <cell r="D221" t="str">
            <v>Penwortham East GSP / Rochdale SGT 1 GROUP</v>
          </cell>
          <cell r="E221">
            <v>17.5</v>
          </cell>
          <cell r="F221">
            <v>6.0432E-2</v>
          </cell>
          <cell r="G221">
            <v>17.560431999999999</v>
          </cell>
        </row>
        <row r="222">
          <cell r="B222" t="str">
            <v>Morton Park &amp; Pirelli</v>
          </cell>
          <cell r="C222" t="str">
            <v>Carlisle</v>
          </cell>
          <cell r="D222" t="str">
            <v>Harker ENWL SGTs 1 2 3A 4 / Hutton GSP GROUP</v>
          </cell>
          <cell r="E222">
            <v>28.2</v>
          </cell>
          <cell r="F222">
            <v>1.9357199999999999</v>
          </cell>
          <cell r="G222">
            <v>30.135719999999999</v>
          </cell>
        </row>
        <row r="223">
          <cell r="B223" t="str">
            <v>Mosley Rd</v>
          </cell>
          <cell r="C223" t="str">
            <v>Stretford</v>
          </cell>
          <cell r="D223" t="str">
            <v>South Manchester GSP</v>
          </cell>
          <cell r="E223">
            <v>17.5</v>
          </cell>
          <cell r="F223">
            <v>0</v>
          </cell>
          <cell r="G223">
            <v>17.5</v>
          </cell>
        </row>
        <row r="224">
          <cell r="B224" t="str">
            <v>Moss Lane</v>
          </cell>
          <cell r="C224" t="str">
            <v>NA</v>
          </cell>
          <cell r="D224" t="str">
            <v>Kearsley Local 33 GSP</v>
          </cell>
          <cell r="E224">
            <v>22.863</v>
          </cell>
          <cell r="F224">
            <v>0</v>
          </cell>
          <cell r="G224">
            <v>22.863</v>
          </cell>
        </row>
        <row r="225">
          <cell r="B225" t="str">
            <v>Moss Nook Primary</v>
          </cell>
          <cell r="C225" t="str">
            <v>Moss Nook Primary</v>
          </cell>
          <cell r="D225" t="str">
            <v>South Manchester GSP</v>
          </cell>
          <cell r="E225">
            <v>32</v>
          </cell>
          <cell r="F225">
            <v>6.7095000000000002</v>
          </cell>
          <cell r="G225">
            <v>38.709499999999998</v>
          </cell>
        </row>
        <row r="226">
          <cell r="B226" t="str">
            <v>Moss Side (Leyland) &amp; Seven Stars</v>
          </cell>
          <cell r="C226" t="str">
            <v>Leyland</v>
          </cell>
          <cell r="D226" t="str">
            <v>Penwortham West GSP / Stanah GSP GROUP</v>
          </cell>
          <cell r="E226">
            <v>21.15</v>
          </cell>
          <cell r="F226">
            <v>0.63</v>
          </cell>
          <cell r="G226">
            <v>21.779999999999998</v>
          </cell>
        </row>
        <row r="227">
          <cell r="B227" t="str">
            <v>Moss Side (Longsight)</v>
          </cell>
          <cell r="C227" t="str">
            <v>Longsight</v>
          </cell>
          <cell r="D227" t="str">
            <v>Bredbury GSP</v>
          </cell>
          <cell r="E227">
            <v>20.5</v>
          </cell>
          <cell r="F227">
            <v>0</v>
          </cell>
          <cell r="G227">
            <v>20.5</v>
          </cell>
        </row>
        <row r="228">
          <cell r="B228" t="str">
            <v>Mossley</v>
          </cell>
          <cell r="C228" t="str">
            <v>Hartshead-Heyrod</v>
          </cell>
          <cell r="D228" t="str">
            <v>Stalybridge GSP</v>
          </cell>
          <cell r="E228">
            <v>22.863</v>
          </cell>
          <cell r="F228">
            <v>2.7757800000000001</v>
          </cell>
          <cell r="G228">
            <v>25.638780000000001</v>
          </cell>
        </row>
        <row r="229">
          <cell r="B229" t="str">
            <v>Mount St</v>
          </cell>
          <cell r="C229" t="str">
            <v>Barton</v>
          </cell>
          <cell r="D229" t="str">
            <v>Carrington ENWL SGTs 1B 2B 4 7</v>
          </cell>
          <cell r="E229">
            <v>20.5</v>
          </cell>
          <cell r="F229">
            <v>0</v>
          </cell>
          <cell r="G229">
            <v>20.5</v>
          </cell>
        </row>
        <row r="230">
          <cell r="B230" t="str">
            <v>Musgrave Rd</v>
          </cell>
          <cell r="C230" t="str">
            <v>Bolton</v>
          </cell>
          <cell r="D230" t="str">
            <v>Kearsley 132 GSP</v>
          </cell>
          <cell r="E230">
            <v>21.88</v>
          </cell>
          <cell r="F230">
            <v>0</v>
          </cell>
          <cell r="G230">
            <v>21.88</v>
          </cell>
        </row>
        <row r="231">
          <cell r="B231" t="str">
            <v>Nelson</v>
          </cell>
          <cell r="C231" t="str">
            <v>Nelson</v>
          </cell>
          <cell r="D231" t="str">
            <v>Padiham GSP</v>
          </cell>
          <cell r="E231">
            <v>22.86</v>
          </cell>
          <cell r="F231">
            <v>0</v>
          </cell>
          <cell r="G231">
            <v>22.86</v>
          </cell>
        </row>
        <row r="232">
          <cell r="B232" t="str">
            <v>New Moston</v>
          </cell>
          <cell r="C232" t="str">
            <v>Chadderton</v>
          </cell>
          <cell r="D232" t="str">
            <v>Whitegate GSP</v>
          </cell>
          <cell r="E232">
            <v>22.863</v>
          </cell>
          <cell r="F232">
            <v>0</v>
          </cell>
          <cell r="G232">
            <v>22.863</v>
          </cell>
        </row>
        <row r="233">
          <cell r="B233" t="str">
            <v>Newbiggin on Lune</v>
          </cell>
          <cell r="C233" t="str">
            <v>Penrith &amp; Shap</v>
          </cell>
          <cell r="D233" t="str">
            <v>Harker ENWL SGTs 1 2 3A 4 / Hutton GSP GROUP</v>
          </cell>
          <cell r="E233">
            <v>1.5</v>
          </cell>
          <cell r="F233">
            <v>0</v>
          </cell>
          <cell r="G233">
            <v>1.5</v>
          </cell>
        </row>
        <row r="234">
          <cell r="B234" t="str">
            <v>Newby</v>
          </cell>
          <cell r="C234" t="str">
            <v>Penrith &amp; Shap</v>
          </cell>
          <cell r="D234" t="str">
            <v>Harker ENWL SGTs 1 2 3A 4 / Hutton GSP GROUP</v>
          </cell>
          <cell r="E234">
            <v>7</v>
          </cell>
          <cell r="F234">
            <v>0</v>
          </cell>
          <cell r="G234">
            <v>7</v>
          </cell>
        </row>
        <row r="235">
          <cell r="B235" t="str">
            <v>Newton</v>
          </cell>
          <cell r="C235" t="str">
            <v>Hyde</v>
          </cell>
          <cell r="D235" t="str">
            <v>Stalybridge GSP</v>
          </cell>
          <cell r="E235">
            <v>15.242000000000001</v>
          </cell>
          <cell r="F235">
            <v>0</v>
          </cell>
          <cell r="G235">
            <v>15.242000000000001</v>
          </cell>
        </row>
        <row r="236">
          <cell r="B236" t="str">
            <v>Newton Heath</v>
          </cell>
          <cell r="C236" t="str">
            <v>Chadderton</v>
          </cell>
          <cell r="D236" t="str">
            <v>Whitegate GSP</v>
          </cell>
          <cell r="E236">
            <v>12</v>
          </cell>
          <cell r="F236">
            <v>0</v>
          </cell>
          <cell r="G236">
            <v>12</v>
          </cell>
        </row>
        <row r="237">
          <cell r="B237" t="str">
            <v>Newton Le Willows</v>
          </cell>
          <cell r="C237" t="str">
            <v>Golborne</v>
          </cell>
          <cell r="D237" t="str">
            <v>Bold</v>
          </cell>
          <cell r="E237">
            <v>22.863</v>
          </cell>
          <cell r="F237">
            <v>1.3828499999999999</v>
          </cell>
          <cell r="G237">
            <v>24.245850000000001</v>
          </cell>
        </row>
        <row r="238">
          <cell r="B238" t="str">
            <v>Newtongate T11 &amp; T12</v>
          </cell>
          <cell r="C238" t="str">
            <v>Penrith &amp; Shap</v>
          </cell>
          <cell r="D238" t="str">
            <v>Harker ENWL SGTs 1 2 3A 4 / Hutton GSP GROUP</v>
          </cell>
          <cell r="E238">
            <v>23</v>
          </cell>
          <cell r="F238">
            <v>1.69926</v>
          </cell>
          <cell r="G238">
            <v>24.699259999999999</v>
          </cell>
        </row>
        <row r="239">
          <cell r="B239" t="str">
            <v>Newtongate T13</v>
          </cell>
          <cell r="C239" t="str">
            <v>Penrith &amp; Shap</v>
          </cell>
          <cell r="D239" t="str">
            <v>Harker ENWL SGTs 1 2 3A 4 / Hutton GSP GROUP</v>
          </cell>
          <cell r="E239">
            <v>13.25</v>
          </cell>
          <cell r="F239">
            <v>0</v>
          </cell>
          <cell r="G239">
            <v>13.25</v>
          </cell>
        </row>
        <row r="240">
          <cell r="B240" t="str">
            <v>Norbreck</v>
          </cell>
          <cell r="C240" t="str">
            <v>Bispham</v>
          </cell>
          <cell r="D240" t="str">
            <v>Penwortham West GSP / Stanah GSP GROUP</v>
          </cell>
          <cell r="E240">
            <v>22.863</v>
          </cell>
          <cell r="F240">
            <v>0</v>
          </cell>
          <cell r="G240">
            <v>22.863</v>
          </cell>
        </row>
        <row r="241">
          <cell r="B241" t="str">
            <v>Norbury</v>
          </cell>
          <cell r="C241" t="str">
            <v>Hazel Grove</v>
          </cell>
          <cell r="D241" t="str">
            <v>Bredbury GSP</v>
          </cell>
          <cell r="E241">
            <v>22.863</v>
          </cell>
          <cell r="F241">
            <v>5.0000000000000001E-4</v>
          </cell>
          <cell r="G241">
            <v>22.863499999999998</v>
          </cell>
        </row>
        <row r="242">
          <cell r="B242" t="str">
            <v>Northenden</v>
          </cell>
          <cell r="C242" t="str">
            <v>West Didsbury</v>
          </cell>
          <cell r="D242" t="str">
            <v>South Manchester GSP</v>
          </cell>
          <cell r="E242">
            <v>17.5</v>
          </cell>
          <cell r="F242">
            <v>1.3797000000000001</v>
          </cell>
          <cell r="G242">
            <v>18.8797</v>
          </cell>
        </row>
        <row r="243">
          <cell r="B243" t="str">
            <v>NWGB Partington</v>
          </cell>
          <cell r="C243" t="str">
            <v>Carrington BSP</v>
          </cell>
          <cell r="D243" t="str">
            <v>Carrington ENWL SGTs 1B 2B 4 7</v>
          </cell>
          <cell r="E243">
            <v>16.059999999999999</v>
          </cell>
          <cell r="F243">
            <v>0</v>
          </cell>
          <cell r="G243">
            <v>16.059999999999999</v>
          </cell>
        </row>
        <row r="244">
          <cell r="B244" t="str">
            <v>Offerton</v>
          </cell>
          <cell r="C244" t="str">
            <v>Vernon Park</v>
          </cell>
          <cell r="D244" t="str">
            <v>Bredbury GSP</v>
          </cell>
          <cell r="E244">
            <v>17.5</v>
          </cell>
          <cell r="F244">
            <v>0</v>
          </cell>
          <cell r="G244">
            <v>17.5</v>
          </cell>
        </row>
        <row r="245">
          <cell r="B245" t="str">
            <v>Openshaw</v>
          </cell>
          <cell r="C245" t="str">
            <v>Droylsden</v>
          </cell>
          <cell r="D245" t="str">
            <v>Stalybridge GSP</v>
          </cell>
          <cell r="E245">
            <v>17.5</v>
          </cell>
          <cell r="F245">
            <v>0.1008</v>
          </cell>
          <cell r="G245">
            <v>17.6008</v>
          </cell>
        </row>
        <row r="246">
          <cell r="B246" t="str">
            <v>Ormskirk</v>
          </cell>
          <cell r="C246" t="str">
            <v>Skelmersdale</v>
          </cell>
          <cell r="D246" t="str">
            <v>Washway Farm GSP / Kirkby GSP GROUP</v>
          </cell>
          <cell r="E246">
            <v>22.863</v>
          </cell>
          <cell r="F246">
            <v>0</v>
          </cell>
          <cell r="G246">
            <v>22.863</v>
          </cell>
        </row>
        <row r="247">
          <cell r="B247" t="str">
            <v>Padiham</v>
          </cell>
          <cell r="C247" t="str">
            <v>Padiham</v>
          </cell>
          <cell r="D247" t="str">
            <v>Padiham GSP</v>
          </cell>
          <cell r="E247">
            <v>38</v>
          </cell>
          <cell r="F247">
            <v>0</v>
          </cell>
          <cell r="G247">
            <v>38</v>
          </cell>
        </row>
        <row r="248">
          <cell r="B248" t="str">
            <v>Peel St &amp; Ribblesdale T13</v>
          </cell>
          <cell r="C248" t="str">
            <v>Padiham</v>
          </cell>
          <cell r="D248" t="str">
            <v>Padiham GSP</v>
          </cell>
          <cell r="E248">
            <v>16</v>
          </cell>
          <cell r="F248">
            <v>0</v>
          </cell>
          <cell r="G248">
            <v>16</v>
          </cell>
        </row>
        <row r="249">
          <cell r="B249" t="str">
            <v>Pendleton</v>
          </cell>
          <cell r="C249" t="str">
            <v>Frederick Rd</v>
          </cell>
          <cell r="D249" t="str">
            <v>Kearsley 132 GSP</v>
          </cell>
          <cell r="E249">
            <v>22.863</v>
          </cell>
          <cell r="F249">
            <v>0</v>
          </cell>
          <cell r="G249">
            <v>22.863</v>
          </cell>
        </row>
        <row r="250">
          <cell r="B250" t="str">
            <v>Petteril Bank</v>
          </cell>
          <cell r="C250" t="str">
            <v>Carlisle</v>
          </cell>
          <cell r="D250" t="str">
            <v>Harker ENWL SGTs 1 2 3A 4 / Hutton GSP GROUP</v>
          </cell>
          <cell r="E250">
            <v>22.863</v>
          </cell>
          <cell r="F250">
            <v>0</v>
          </cell>
          <cell r="G250">
            <v>22.863</v>
          </cell>
        </row>
        <row r="251">
          <cell r="B251" t="str">
            <v>Phillips Lane</v>
          </cell>
          <cell r="C251" t="str">
            <v>Nelson</v>
          </cell>
          <cell r="D251" t="str">
            <v>Padiham GSP</v>
          </cell>
          <cell r="E251">
            <v>9</v>
          </cell>
          <cell r="F251">
            <v>0</v>
          </cell>
          <cell r="G251">
            <v>9</v>
          </cell>
        </row>
        <row r="252">
          <cell r="B252" t="str">
            <v>Piccadilly</v>
          </cell>
          <cell r="C252" t="str">
            <v>Bloom Street</v>
          </cell>
          <cell r="D252" t="str">
            <v>South Manchester GSP</v>
          </cell>
          <cell r="E252">
            <v>22.863</v>
          </cell>
          <cell r="F252">
            <v>0</v>
          </cell>
          <cell r="G252">
            <v>22.863</v>
          </cell>
        </row>
        <row r="253">
          <cell r="B253" t="str">
            <v>Pimbo</v>
          </cell>
          <cell r="C253" t="str">
            <v>Skelmersdale</v>
          </cell>
          <cell r="D253" t="str">
            <v>Washway Farm GSP / Kirkby GSP GROUP</v>
          </cell>
          <cell r="E253">
            <v>30</v>
          </cell>
          <cell r="F253">
            <v>0.55200000000000005</v>
          </cell>
          <cell r="G253">
            <v>30.552</v>
          </cell>
        </row>
        <row r="254">
          <cell r="B254" t="str">
            <v>Portwood</v>
          </cell>
          <cell r="C254" t="str">
            <v>Vernon Park</v>
          </cell>
          <cell r="D254" t="str">
            <v>Bredbury GSP</v>
          </cell>
          <cell r="E254">
            <v>22.863</v>
          </cell>
          <cell r="F254">
            <v>0.1827</v>
          </cell>
          <cell r="G254">
            <v>23.0457</v>
          </cell>
        </row>
        <row r="255">
          <cell r="B255" t="str">
            <v>Poulton</v>
          </cell>
          <cell r="C255" t="str">
            <v>Bispham</v>
          </cell>
          <cell r="D255" t="str">
            <v>Penwortham West GSP / Stanah GSP GROUP</v>
          </cell>
          <cell r="E255">
            <v>20.96</v>
          </cell>
          <cell r="F255">
            <v>0</v>
          </cell>
          <cell r="G255">
            <v>20.96</v>
          </cell>
        </row>
        <row r="256">
          <cell r="B256" t="str">
            <v>Poynton</v>
          </cell>
          <cell r="C256" t="str">
            <v>Hazel Grove</v>
          </cell>
          <cell r="D256" t="str">
            <v>Bredbury GSP</v>
          </cell>
          <cell r="E256">
            <v>17.5</v>
          </cell>
          <cell r="F256">
            <v>0</v>
          </cell>
          <cell r="G256">
            <v>17.5</v>
          </cell>
        </row>
        <row r="257">
          <cell r="B257" t="str">
            <v>Preesall</v>
          </cell>
          <cell r="C257" t="str">
            <v>Thornton</v>
          </cell>
          <cell r="D257" t="str">
            <v>Penwortham West GSP / Stanah GSP GROUP</v>
          </cell>
          <cell r="E257">
            <v>23</v>
          </cell>
          <cell r="F257">
            <v>4.0800000000000003E-3</v>
          </cell>
          <cell r="G257">
            <v>23.004079999999998</v>
          </cell>
        </row>
        <row r="258">
          <cell r="B258" t="str">
            <v>Preston East</v>
          </cell>
          <cell r="C258" t="str">
            <v>Preston East</v>
          </cell>
          <cell r="D258" t="str">
            <v>Penwortham East GSP / Rochdale SGT 1 GROUP</v>
          </cell>
          <cell r="E258">
            <v>32</v>
          </cell>
          <cell r="F258">
            <v>2.8274400000000002</v>
          </cell>
          <cell r="G258">
            <v>34.827440000000003</v>
          </cell>
        </row>
        <row r="259">
          <cell r="B259" t="str">
            <v>Preston Old Rd</v>
          </cell>
          <cell r="C259" t="str">
            <v>Blackpool</v>
          </cell>
          <cell r="D259" t="str">
            <v>Penwortham West GSP / Stanah GSP GROUP</v>
          </cell>
          <cell r="E259">
            <v>22.863</v>
          </cell>
          <cell r="F259">
            <v>0</v>
          </cell>
          <cell r="G259">
            <v>22.863</v>
          </cell>
        </row>
        <row r="260">
          <cell r="B260" t="str">
            <v>Prestwich</v>
          </cell>
          <cell r="C260" t="str">
            <v>Agecroft</v>
          </cell>
          <cell r="D260" t="str">
            <v>Kearsley 132 GSP</v>
          </cell>
          <cell r="E260">
            <v>22.863</v>
          </cell>
          <cell r="F260">
            <v>0</v>
          </cell>
          <cell r="G260">
            <v>22.863</v>
          </cell>
        </row>
        <row r="261">
          <cell r="B261" t="str">
            <v>Pringle St</v>
          </cell>
          <cell r="C261" t="str">
            <v>Blackburn</v>
          </cell>
          <cell r="D261" t="str">
            <v>Penwortham East GSP / Rochdale SGT 1 GROUP</v>
          </cell>
          <cell r="E261">
            <v>19.940000000000001</v>
          </cell>
          <cell r="F261">
            <v>0</v>
          </cell>
          <cell r="G261">
            <v>19.940000000000001</v>
          </cell>
        </row>
        <row r="262">
          <cell r="B262" t="str">
            <v>Queens Park</v>
          </cell>
          <cell r="C262" t="str">
            <v>Stuart St</v>
          </cell>
          <cell r="D262" t="str">
            <v>Stalybridge GSP</v>
          </cell>
          <cell r="E262">
            <v>19.2</v>
          </cell>
          <cell r="F262">
            <v>0</v>
          </cell>
          <cell r="G262">
            <v>19.2</v>
          </cell>
        </row>
        <row r="263">
          <cell r="B263" t="str">
            <v>Radcliffe</v>
          </cell>
          <cell r="C263" t="str">
            <v>Radcliffe</v>
          </cell>
          <cell r="D263" t="str">
            <v>Kearsley 132 GSP</v>
          </cell>
          <cell r="E263">
            <v>38</v>
          </cell>
          <cell r="F263">
            <v>3.9600000000000003E-2</v>
          </cell>
          <cell r="G263">
            <v>38.0396</v>
          </cell>
        </row>
        <row r="264">
          <cell r="B264" t="str">
            <v>Randal St</v>
          </cell>
          <cell r="C264" t="str">
            <v>Blackburn</v>
          </cell>
          <cell r="D264" t="str">
            <v>Penwortham East GSP / Rochdale SGT 1 GROUP</v>
          </cell>
          <cell r="E264">
            <v>18.8</v>
          </cell>
          <cell r="F264">
            <v>0</v>
          </cell>
          <cell r="G264">
            <v>18.8</v>
          </cell>
        </row>
        <row r="265">
          <cell r="B265" t="str">
            <v>Rawtenstall Rd</v>
          </cell>
          <cell r="C265" t="str">
            <v>Rossendale</v>
          </cell>
          <cell r="D265" t="str">
            <v>Padiham GSP</v>
          </cell>
          <cell r="E265">
            <v>22.863</v>
          </cell>
          <cell r="F265">
            <v>0</v>
          </cell>
          <cell r="G265">
            <v>22.863</v>
          </cell>
        </row>
        <row r="266">
          <cell r="B266" t="str">
            <v>Reddish Vale</v>
          </cell>
          <cell r="C266" t="str">
            <v>Vernon Park</v>
          </cell>
          <cell r="D266" t="str">
            <v>Bredbury GSP</v>
          </cell>
          <cell r="E266">
            <v>18.5</v>
          </cell>
          <cell r="F266">
            <v>0</v>
          </cell>
          <cell r="G266">
            <v>18.5</v>
          </cell>
        </row>
        <row r="267">
          <cell r="B267" t="str">
            <v>Ribblesdale T14</v>
          </cell>
          <cell r="C267" t="str">
            <v>Padiham</v>
          </cell>
          <cell r="D267" t="str">
            <v>Padiham GSP</v>
          </cell>
          <cell r="E267">
            <v>13.25</v>
          </cell>
          <cell r="F267">
            <v>0</v>
          </cell>
          <cell r="G267">
            <v>13.25</v>
          </cell>
        </row>
        <row r="268">
          <cell r="B268" t="str">
            <v>Ribbleton</v>
          </cell>
          <cell r="C268" t="str">
            <v>Preston East</v>
          </cell>
          <cell r="D268" t="str">
            <v>Penwortham East GSP / Rochdale SGT 1 GROUP</v>
          </cell>
          <cell r="E268">
            <v>22.863</v>
          </cell>
          <cell r="F268">
            <v>1.88496</v>
          </cell>
          <cell r="G268">
            <v>24.747959999999999</v>
          </cell>
        </row>
        <row r="269">
          <cell r="B269" t="str">
            <v>Ringley</v>
          </cell>
          <cell r="C269" t="str">
            <v>NA</v>
          </cell>
          <cell r="D269" t="str">
            <v>Kearsley Local 33 GSP</v>
          </cell>
          <cell r="E269">
            <v>23</v>
          </cell>
          <cell r="F269">
            <v>0.66779999999999995</v>
          </cell>
          <cell r="G269">
            <v>23.6678</v>
          </cell>
        </row>
        <row r="270">
          <cell r="B270" t="str">
            <v>Risley</v>
          </cell>
          <cell r="C270" t="str">
            <v>Risley</v>
          </cell>
          <cell r="D270" t="str">
            <v>Risley</v>
          </cell>
          <cell r="E270">
            <v>19.3</v>
          </cell>
          <cell r="F270">
            <v>3.0208499999999998</v>
          </cell>
          <cell r="G270">
            <v>22.32085</v>
          </cell>
        </row>
        <row r="271">
          <cell r="B271" t="str">
            <v>Robert Hall St</v>
          </cell>
          <cell r="C271" t="str">
            <v>Frederick Rd</v>
          </cell>
          <cell r="D271" t="str">
            <v>Kearsley 132 GSP</v>
          </cell>
          <cell r="E271">
            <v>20.5</v>
          </cell>
          <cell r="F271">
            <v>0</v>
          </cell>
          <cell r="G271">
            <v>20.5</v>
          </cell>
        </row>
        <row r="272">
          <cell r="B272" t="str">
            <v>Rochdale Central</v>
          </cell>
          <cell r="C272" t="str">
            <v>Rochdale Central</v>
          </cell>
          <cell r="D272" t="str">
            <v>Rochdale SGTs 2 3 4</v>
          </cell>
          <cell r="E272">
            <v>42</v>
          </cell>
          <cell r="F272">
            <v>0.1008</v>
          </cell>
          <cell r="G272">
            <v>42.1008</v>
          </cell>
        </row>
        <row r="273">
          <cell r="B273" t="str">
            <v>Roman Rd</v>
          </cell>
          <cell r="C273" t="str">
            <v>Lower Darwen</v>
          </cell>
          <cell r="D273" t="str">
            <v>Penwortham East GSP / Rochdale SGT 1 GROUP</v>
          </cell>
          <cell r="E273">
            <v>20.5</v>
          </cell>
          <cell r="F273">
            <v>0</v>
          </cell>
          <cell r="G273">
            <v>20.5</v>
          </cell>
        </row>
        <row r="274">
          <cell r="B274" t="str">
            <v>Romiley</v>
          </cell>
          <cell r="C274" t="str">
            <v>Vernon Park</v>
          </cell>
          <cell r="D274" t="str">
            <v>Bredbury GSP</v>
          </cell>
          <cell r="E274">
            <v>17.5</v>
          </cell>
          <cell r="F274">
            <v>1.12374</v>
          </cell>
          <cell r="G274">
            <v>18.623740000000002</v>
          </cell>
        </row>
        <row r="275">
          <cell r="B275" t="str">
            <v>Rossall</v>
          </cell>
          <cell r="C275" t="str">
            <v>Thornton</v>
          </cell>
          <cell r="D275" t="str">
            <v>Penwortham West GSP / Stanah GSP GROUP</v>
          </cell>
          <cell r="E275">
            <v>3.5</v>
          </cell>
          <cell r="F275">
            <v>3.5028000000000001</v>
          </cell>
          <cell r="G275">
            <v>7.0028000000000006</v>
          </cell>
        </row>
        <row r="276">
          <cell r="B276" t="str">
            <v>Royton</v>
          </cell>
          <cell r="C276" t="str">
            <v>Royton</v>
          </cell>
          <cell r="D276" t="str">
            <v>Whitegate GSP</v>
          </cell>
          <cell r="E276">
            <v>22.863</v>
          </cell>
          <cell r="F276">
            <v>0</v>
          </cell>
          <cell r="G276">
            <v>22.863</v>
          </cell>
        </row>
        <row r="277">
          <cell r="B277" t="str">
            <v>S.E. Macclesfield</v>
          </cell>
          <cell r="C277" t="str">
            <v>NA</v>
          </cell>
          <cell r="D277" t="str">
            <v>Macclesfield 33 GSP</v>
          </cell>
          <cell r="E277">
            <v>22.863</v>
          </cell>
          <cell r="F277">
            <v>1.2760000000000001E-2</v>
          </cell>
          <cell r="G277">
            <v>22.87576</v>
          </cell>
        </row>
        <row r="278">
          <cell r="B278" t="str">
            <v>S.W. Macclesfield</v>
          </cell>
          <cell r="C278" t="str">
            <v>NA</v>
          </cell>
          <cell r="D278" t="str">
            <v>Macclesfield 33 GSP</v>
          </cell>
          <cell r="E278">
            <v>22.863</v>
          </cell>
          <cell r="F278">
            <v>3.1934699999999996</v>
          </cell>
          <cell r="G278">
            <v>26.056469999999997</v>
          </cell>
        </row>
        <row r="279">
          <cell r="B279" t="str">
            <v>Sale</v>
          </cell>
          <cell r="C279" t="str">
            <v>Sale</v>
          </cell>
          <cell r="D279" t="str">
            <v>Carrington ENWL SGTs 1B 2B 4 7</v>
          </cell>
          <cell r="E279">
            <v>22.86</v>
          </cell>
          <cell r="F279">
            <v>0.189</v>
          </cell>
          <cell r="G279">
            <v>23.048999999999999</v>
          </cell>
        </row>
        <row r="280">
          <cell r="B280" t="str">
            <v>Sale Moor</v>
          </cell>
          <cell r="C280" t="str">
            <v>Sale</v>
          </cell>
          <cell r="D280" t="str">
            <v>Carrington ENWL SGTs 1B 2B 4 7</v>
          </cell>
          <cell r="E280">
            <v>10</v>
          </cell>
          <cell r="F280">
            <v>0</v>
          </cell>
          <cell r="G280">
            <v>10</v>
          </cell>
        </row>
        <row r="281">
          <cell r="B281" t="str">
            <v>Salford Quays</v>
          </cell>
          <cell r="C281" t="str">
            <v>Frederick Rd</v>
          </cell>
          <cell r="D281" t="str">
            <v>Kearsley 132 GSP</v>
          </cell>
          <cell r="E281">
            <v>20.5</v>
          </cell>
          <cell r="F281">
            <v>0</v>
          </cell>
          <cell r="G281">
            <v>20.5</v>
          </cell>
        </row>
        <row r="282">
          <cell r="B282" t="str">
            <v>Sandgate</v>
          </cell>
          <cell r="C282" t="str">
            <v>Barrow &amp; Sandgate</v>
          </cell>
          <cell r="D282" t="str">
            <v>Harker ENWL SGTs 1 2 3A 4 / Hutton GSP GROUP</v>
          </cell>
          <cell r="E282">
            <v>23</v>
          </cell>
          <cell r="F282">
            <v>0</v>
          </cell>
          <cell r="G282">
            <v>23</v>
          </cell>
        </row>
        <row r="283">
          <cell r="B283" t="str">
            <v>Scarisbrick</v>
          </cell>
          <cell r="C283" t="str">
            <v>Skelmersdale</v>
          </cell>
          <cell r="D283" t="str">
            <v>Washway Farm GSP / Kirkby GSP GROUP</v>
          </cell>
          <cell r="E283">
            <v>6</v>
          </cell>
          <cell r="F283">
            <v>1.26</v>
          </cell>
          <cell r="G283">
            <v>7.26</v>
          </cell>
        </row>
        <row r="284">
          <cell r="B284" t="str">
            <v>Sebergham</v>
          </cell>
          <cell r="C284" t="str">
            <v>Carlisle</v>
          </cell>
          <cell r="D284" t="str">
            <v>Harker ENWL SGTs 1 2 3A 4 / Hutton GSP GROUP</v>
          </cell>
          <cell r="E284">
            <v>4</v>
          </cell>
          <cell r="F284">
            <v>0</v>
          </cell>
          <cell r="G284">
            <v>4</v>
          </cell>
        </row>
        <row r="285">
          <cell r="B285" t="str">
            <v>Sedbergh</v>
          </cell>
          <cell r="C285" t="str">
            <v>Kendal (Parkside Rd)</v>
          </cell>
          <cell r="D285" t="str">
            <v>Harker ENWL SGTs 1 2 3A 4 / Hutton GSP GROUP</v>
          </cell>
          <cell r="E285">
            <v>7.6208000000000009</v>
          </cell>
          <cell r="F285">
            <v>1.7999999999999999E-2</v>
          </cell>
          <cell r="G285">
            <v>7.6388000000000007</v>
          </cell>
        </row>
        <row r="286">
          <cell r="B286" t="str">
            <v>Selsmire</v>
          </cell>
          <cell r="C286" t="str">
            <v>Penrith &amp; Shap</v>
          </cell>
          <cell r="D286" t="str">
            <v>Harker ENWL SGTs 1 2 3A 4 / Hutton GSP GROUP</v>
          </cell>
          <cell r="E286">
            <v>4</v>
          </cell>
          <cell r="F286">
            <v>0</v>
          </cell>
          <cell r="G286">
            <v>4</v>
          </cell>
        </row>
        <row r="287">
          <cell r="B287" t="str">
            <v>Settle</v>
          </cell>
          <cell r="C287" t="str">
            <v>Padiham</v>
          </cell>
          <cell r="D287" t="str">
            <v>Padiham GSP</v>
          </cell>
          <cell r="E287">
            <v>5</v>
          </cell>
          <cell r="F287">
            <v>0</v>
          </cell>
          <cell r="G287">
            <v>5</v>
          </cell>
        </row>
        <row r="288">
          <cell r="B288" t="str">
            <v>Shannon St South</v>
          </cell>
          <cell r="C288" t="str">
            <v>Blackpool</v>
          </cell>
          <cell r="D288" t="str">
            <v>Penwortham West GSP / Stanah GSP GROUP</v>
          </cell>
          <cell r="E288">
            <v>22</v>
          </cell>
          <cell r="F288">
            <v>0</v>
          </cell>
          <cell r="G288">
            <v>22</v>
          </cell>
        </row>
        <row r="289">
          <cell r="B289" t="str">
            <v>Shap</v>
          </cell>
          <cell r="C289" t="str">
            <v>Penrith &amp; Shap</v>
          </cell>
          <cell r="D289" t="str">
            <v>Harker ENWL SGTs 1 2 3A 4 / Hutton GSP GROUP</v>
          </cell>
          <cell r="E289">
            <v>8.5</v>
          </cell>
          <cell r="F289">
            <v>0</v>
          </cell>
          <cell r="G289">
            <v>8.5</v>
          </cell>
        </row>
        <row r="290">
          <cell r="B290" t="str">
            <v>Shaw</v>
          </cell>
          <cell r="C290" t="str">
            <v>Royton</v>
          </cell>
          <cell r="D290" t="str">
            <v>Whitegate GSP</v>
          </cell>
          <cell r="E290">
            <v>22.863</v>
          </cell>
          <cell r="F290">
            <v>0</v>
          </cell>
          <cell r="G290">
            <v>22.863</v>
          </cell>
        </row>
        <row r="291">
          <cell r="B291" t="str">
            <v>Siddick</v>
          </cell>
          <cell r="C291" t="str">
            <v>Stainburn &amp; Siddick</v>
          </cell>
          <cell r="D291" t="str">
            <v>Harker ENWL SGTs 1 2 3A 4 / Hutton GSP GROUP</v>
          </cell>
          <cell r="E291">
            <v>20.5</v>
          </cell>
          <cell r="F291">
            <v>3.8159999999999998</v>
          </cell>
          <cell r="G291">
            <v>24.315999999999999</v>
          </cell>
        </row>
        <row r="292">
          <cell r="B292" t="str">
            <v>Silloth</v>
          </cell>
          <cell r="C292" t="str">
            <v>Carlisle</v>
          </cell>
          <cell r="D292" t="str">
            <v>Harker ENWL SGTs 1 2 3A 4 / Hutton GSP GROUP</v>
          </cell>
          <cell r="E292">
            <v>30.69</v>
          </cell>
          <cell r="F292">
            <v>1.5209999999999999</v>
          </cell>
          <cell r="G292">
            <v>32.210999999999999</v>
          </cell>
        </row>
        <row r="293">
          <cell r="B293" t="str">
            <v>Skelmersdale</v>
          </cell>
          <cell r="C293" t="str">
            <v>Skelmersdale</v>
          </cell>
          <cell r="D293" t="str">
            <v>Washway Farm GSP / Kirkby GSP GROUP</v>
          </cell>
          <cell r="E293">
            <v>22.863</v>
          </cell>
          <cell r="F293">
            <v>0</v>
          </cell>
          <cell r="G293">
            <v>22.863</v>
          </cell>
        </row>
        <row r="294">
          <cell r="B294" t="str">
            <v>Slipway</v>
          </cell>
          <cell r="C294" t="str">
            <v>Egremont</v>
          </cell>
          <cell r="D294" t="str">
            <v>Harker ENWL SGTs 1 2 3A 4 / Hutton GSP GROUP</v>
          </cell>
          <cell r="E294">
            <v>13</v>
          </cell>
          <cell r="F294">
            <v>0</v>
          </cell>
          <cell r="G294">
            <v>13</v>
          </cell>
        </row>
        <row r="295">
          <cell r="B295" t="str">
            <v>Snipe</v>
          </cell>
          <cell r="C295" t="str">
            <v>Droylsden</v>
          </cell>
          <cell r="D295" t="str">
            <v>Stalybridge GSP</v>
          </cell>
          <cell r="E295">
            <v>19.5</v>
          </cell>
          <cell r="F295">
            <v>0</v>
          </cell>
          <cell r="G295">
            <v>19.5</v>
          </cell>
        </row>
        <row r="296">
          <cell r="B296" t="str">
            <v>South Park</v>
          </cell>
          <cell r="C296" t="str">
            <v>Lytham</v>
          </cell>
          <cell r="D296" t="str">
            <v>Penwortham West GSP / Stanah GSP GROUP</v>
          </cell>
          <cell r="E296">
            <v>23</v>
          </cell>
          <cell r="F296">
            <v>0</v>
          </cell>
          <cell r="G296">
            <v>23</v>
          </cell>
        </row>
        <row r="297">
          <cell r="B297" t="str">
            <v>Spa Rd</v>
          </cell>
          <cell r="C297" t="str">
            <v>Bolton</v>
          </cell>
          <cell r="D297" t="str">
            <v>Kearsley 132 GSP</v>
          </cell>
          <cell r="E297">
            <v>31.5</v>
          </cell>
          <cell r="F297">
            <v>0</v>
          </cell>
          <cell r="G297">
            <v>31.5</v>
          </cell>
        </row>
        <row r="298">
          <cell r="B298" t="str">
            <v>Spadeadam 132/11kV</v>
          </cell>
          <cell r="C298" t="str">
            <v>Spadeadam 132/11kV</v>
          </cell>
          <cell r="D298" t="str">
            <v>Harker ENWL SGTs 1 2 3A 4 / Hutton GSP GROUP</v>
          </cell>
          <cell r="E298">
            <v>38</v>
          </cell>
          <cell r="F298">
            <v>0</v>
          </cell>
          <cell r="G298">
            <v>38</v>
          </cell>
        </row>
        <row r="299">
          <cell r="B299" t="str">
            <v>Spadeadam 11/33kV</v>
          </cell>
          <cell r="C299" t="str">
            <v>Spadeadam 132/11kV</v>
          </cell>
          <cell r="D299" t="str">
            <v>Harker ENWL SGTs 1 2 3A 4 / Hut…</v>
          </cell>
          <cell r="E299">
            <v>9.5</v>
          </cell>
          <cell r="F299">
            <v>3.2939999999999997E-2</v>
          </cell>
          <cell r="G299">
            <v>9.53294</v>
          </cell>
        </row>
        <row r="300">
          <cell r="B300" t="str">
            <v>Spotland</v>
          </cell>
          <cell r="C300" t="str">
            <v>Rochdale Central</v>
          </cell>
          <cell r="D300" t="str">
            <v>Rochdale SGTs 2 3 4</v>
          </cell>
          <cell r="E300">
            <v>17.5</v>
          </cell>
          <cell r="F300">
            <v>0.13440000000000002</v>
          </cell>
          <cell r="G300">
            <v>17.634399999999999</v>
          </cell>
        </row>
        <row r="301">
          <cell r="B301" t="str">
            <v>Spring Cottage</v>
          </cell>
          <cell r="C301" t="str">
            <v>Nelson</v>
          </cell>
          <cell r="D301" t="str">
            <v>Padiham GSP</v>
          </cell>
          <cell r="E301">
            <v>13.752000000000001</v>
          </cell>
          <cell r="F301">
            <v>0</v>
          </cell>
          <cell r="G301">
            <v>13.752000000000001</v>
          </cell>
        </row>
        <row r="302">
          <cell r="B302" t="str">
            <v>Spring Garden St 11kV</v>
          </cell>
          <cell r="C302" t="str">
            <v>Lancaster</v>
          </cell>
          <cell r="D302" t="str">
            <v>Heysham GSP</v>
          </cell>
          <cell r="E302">
            <v>29</v>
          </cell>
          <cell r="F302">
            <v>0</v>
          </cell>
          <cell r="G302">
            <v>29</v>
          </cell>
        </row>
        <row r="303">
          <cell r="B303" t="str">
            <v>Spring Garden St 6.6kV</v>
          </cell>
          <cell r="C303" t="str">
            <v>Lancaster</v>
          </cell>
          <cell r="D303" t="str">
            <v>Heysham GSP</v>
          </cell>
          <cell r="E303">
            <v>22.863</v>
          </cell>
          <cell r="F303">
            <v>0</v>
          </cell>
          <cell r="G303">
            <v>22.863</v>
          </cell>
        </row>
        <row r="304">
          <cell r="B304" t="str">
            <v>Squires Gate</v>
          </cell>
          <cell r="C304" t="str">
            <v>Blackpool</v>
          </cell>
          <cell r="D304" t="str">
            <v>Penwortham West GSP / Stanah GSP GROUP</v>
          </cell>
          <cell r="E304">
            <v>22.9</v>
          </cell>
          <cell r="F304">
            <v>0</v>
          </cell>
          <cell r="G304">
            <v>22.9</v>
          </cell>
        </row>
        <row r="305">
          <cell r="B305" t="str">
            <v>St Annes</v>
          </cell>
          <cell r="C305" t="str">
            <v>Lytham</v>
          </cell>
          <cell r="D305" t="str">
            <v>Penwortham West GSP / Stanah GSP GROUP</v>
          </cell>
          <cell r="E305">
            <v>17.5</v>
          </cell>
          <cell r="F305">
            <v>0</v>
          </cell>
          <cell r="G305">
            <v>17.5</v>
          </cell>
        </row>
        <row r="306">
          <cell r="B306" t="str">
            <v>St Marys</v>
          </cell>
          <cell r="C306" t="str">
            <v>Greenhill</v>
          </cell>
          <cell r="D306" t="str">
            <v>Whitegate GSP</v>
          </cell>
          <cell r="E306">
            <v>22.863</v>
          </cell>
          <cell r="F306">
            <v>0</v>
          </cell>
          <cell r="G306">
            <v>22.863</v>
          </cell>
        </row>
        <row r="307">
          <cell r="B307" t="str">
            <v>St Marys St</v>
          </cell>
          <cell r="C307" t="str">
            <v>Ribble</v>
          </cell>
          <cell r="D307" t="str">
            <v>Penwortham East GSP / Rochdale SGT 1 GROUP</v>
          </cell>
          <cell r="E307">
            <v>17.5</v>
          </cell>
          <cell r="F307">
            <v>0</v>
          </cell>
          <cell r="G307">
            <v>17.5</v>
          </cell>
        </row>
        <row r="308">
          <cell r="B308" t="str">
            <v>St Thomas Rd</v>
          </cell>
          <cell r="C308" t="str">
            <v>Lytham</v>
          </cell>
          <cell r="D308" t="str">
            <v>Penwortham West GSP / Stanah GSP GROUP</v>
          </cell>
          <cell r="E308">
            <v>22.863</v>
          </cell>
          <cell r="F308">
            <v>0</v>
          </cell>
          <cell r="G308">
            <v>22.863</v>
          </cell>
        </row>
        <row r="309">
          <cell r="B309" t="str">
            <v>Stainburn</v>
          </cell>
          <cell r="C309" t="str">
            <v>Stainburn &amp; Siddick</v>
          </cell>
          <cell r="D309" t="str">
            <v>Harker ENWL SGTs 1 2 3A 4 / Hutton GSP GROUP</v>
          </cell>
          <cell r="E309">
            <v>15</v>
          </cell>
          <cell r="F309">
            <v>0</v>
          </cell>
          <cell r="G309">
            <v>15</v>
          </cell>
        </row>
        <row r="310">
          <cell r="B310" t="str">
            <v>Standish</v>
          </cell>
          <cell r="C310" t="str">
            <v>Wrightington</v>
          </cell>
          <cell r="D310" t="str">
            <v>Penwortham West GSP / Stanah GSP GROUP</v>
          </cell>
          <cell r="E310">
            <v>23</v>
          </cell>
          <cell r="F310">
            <v>2.52</v>
          </cell>
          <cell r="G310">
            <v>25.52</v>
          </cell>
        </row>
        <row r="311">
          <cell r="B311" t="str">
            <v>Strangeways</v>
          </cell>
          <cell r="C311" t="str">
            <v>Red Bank</v>
          </cell>
          <cell r="D311" t="str">
            <v>Whitegate GSP</v>
          </cell>
          <cell r="E311">
            <v>20.5</v>
          </cell>
          <cell r="F311">
            <v>0</v>
          </cell>
          <cell r="G311">
            <v>20.5</v>
          </cell>
        </row>
        <row r="312">
          <cell r="B312" t="str">
            <v>Strawberry Bank</v>
          </cell>
          <cell r="C312" t="str">
            <v>Huncoat</v>
          </cell>
          <cell r="D312" t="str">
            <v>Padiham GSP</v>
          </cell>
          <cell r="E312">
            <v>22.863</v>
          </cell>
          <cell r="F312">
            <v>3.38625</v>
          </cell>
          <cell r="G312">
            <v>26.24925</v>
          </cell>
        </row>
        <row r="313">
          <cell r="B313" t="str">
            <v>Stuart St</v>
          </cell>
          <cell r="C313" t="str">
            <v>Stuart St</v>
          </cell>
          <cell r="D313" t="str">
            <v>Stalybridge GSP</v>
          </cell>
          <cell r="E313">
            <v>20.5</v>
          </cell>
          <cell r="F313">
            <v>0</v>
          </cell>
          <cell r="G313">
            <v>20.5</v>
          </cell>
        </row>
        <row r="314">
          <cell r="B314" t="str">
            <v>Stubbins</v>
          </cell>
          <cell r="C314" t="str">
            <v>Rossendale</v>
          </cell>
          <cell r="D314" t="str">
            <v>Padiham GSP</v>
          </cell>
          <cell r="E314">
            <v>28</v>
          </cell>
          <cell r="F314">
            <v>0</v>
          </cell>
          <cell r="G314">
            <v>28</v>
          </cell>
        </row>
        <row r="315">
          <cell r="B315" t="str">
            <v>Swinton</v>
          </cell>
          <cell r="C315" t="str">
            <v>Agecroft</v>
          </cell>
          <cell r="D315" t="str">
            <v>Kearsley 132 GSP</v>
          </cell>
          <cell r="E315">
            <v>23</v>
          </cell>
          <cell r="F315">
            <v>0</v>
          </cell>
          <cell r="G315">
            <v>23</v>
          </cell>
        </row>
        <row r="316">
          <cell r="B316" t="str">
            <v>Tame Valley</v>
          </cell>
          <cell r="C316" t="str">
            <v>Hartshead-Heyrod</v>
          </cell>
          <cell r="D316" t="str">
            <v>Stalybridge GSP</v>
          </cell>
          <cell r="E316">
            <v>18.920000000000002</v>
          </cell>
          <cell r="F316">
            <v>1.26E-2</v>
          </cell>
          <cell r="G316">
            <v>18.932600000000001</v>
          </cell>
        </row>
        <row r="317">
          <cell r="B317" t="str">
            <v>Tardy Gate</v>
          </cell>
          <cell r="C317" t="str">
            <v>Ribble</v>
          </cell>
          <cell r="D317" t="str">
            <v>Penwortham East GSP / Rochdale SGT 1 GROUP</v>
          </cell>
          <cell r="E317">
            <v>22.863</v>
          </cell>
          <cell r="F317">
            <v>5.0000000000000001E-4</v>
          </cell>
          <cell r="G317">
            <v>22.863499999999998</v>
          </cell>
        </row>
        <row r="318">
          <cell r="B318" t="str">
            <v>Tarleton</v>
          </cell>
          <cell r="C318" t="str">
            <v>Wrightington</v>
          </cell>
          <cell r="D318" t="str">
            <v>Penwortham West GSP / Stanah GSP GROUP</v>
          </cell>
          <cell r="E318">
            <v>22.863</v>
          </cell>
          <cell r="F318">
            <v>2.6399999999999996E-3</v>
          </cell>
          <cell r="G318">
            <v>22.865639999999999</v>
          </cell>
        </row>
        <row r="319">
          <cell r="B319" t="str">
            <v>The Height</v>
          </cell>
          <cell r="C319" t="str">
            <v>Agecroft</v>
          </cell>
          <cell r="D319" t="str">
            <v>Kearsley 132 GSP</v>
          </cell>
          <cell r="E319">
            <v>16.8</v>
          </cell>
          <cell r="F319">
            <v>0.47249999999999998</v>
          </cell>
          <cell r="G319">
            <v>17.272500000000001</v>
          </cell>
        </row>
        <row r="320">
          <cell r="B320" t="str">
            <v>Thornton</v>
          </cell>
          <cell r="C320" t="str">
            <v>Bispham</v>
          </cell>
          <cell r="D320" t="str">
            <v>Penwortham West GSP / Stanah GSP GROUP</v>
          </cell>
          <cell r="E320">
            <v>22.863</v>
          </cell>
          <cell r="F320">
            <v>0</v>
          </cell>
          <cell r="G320">
            <v>22.863</v>
          </cell>
        </row>
        <row r="321">
          <cell r="B321" t="str">
            <v>Townley St</v>
          </cell>
          <cell r="C321" t="str">
            <v>Chadderton</v>
          </cell>
          <cell r="D321" t="str">
            <v>Whitegate GSP</v>
          </cell>
          <cell r="E321">
            <v>15.242000000000001</v>
          </cell>
          <cell r="F321">
            <v>0</v>
          </cell>
          <cell r="G321">
            <v>15.242000000000001</v>
          </cell>
        </row>
        <row r="322">
          <cell r="B322" t="str">
            <v>Trafford</v>
          </cell>
          <cell r="C322" t="str">
            <v>Stretford</v>
          </cell>
          <cell r="D322" t="str">
            <v>South Manchester GSP</v>
          </cell>
          <cell r="E322">
            <v>20.5</v>
          </cell>
          <cell r="F322">
            <v>0</v>
          </cell>
          <cell r="G322">
            <v>20.5</v>
          </cell>
        </row>
        <row r="323">
          <cell r="B323" t="str">
            <v>Trafford Park North</v>
          </cell>
          <cell r="C323" t="str">
            <v>Barton</v>
          </cell>
          <cell r="D323" t="str">
            <v>Carrington ENWL SGTs 1B 2B 4 7</v>
          </cell>
          <cell r="E323">
            <v>15.75</v>
          </cell>
          <cell r="F323">
            <v>8.82</v>
          </cell>
          <cell r="G323">
            <v>24.57</v>
          </cell>
        </row>
        <row r="324">
          <cell r="B324" t="str">
            <v>Trimpell</v>
          </cell>
          <cell r="C324" t="str">
            <v>Trimpell</v>
          </cell>
          <cell r="D324" t="str">
            <v>Heysham GSP</v>
          </cell>
          <cell r="E324">
            <v>23.815000000000001</v>
          </cell>
          <cell r="F324">
            <v>1.8</v>
          </cell>
          <cell r="G324">
            <v>25.615000000000002</v>
          </cell>
        </row>
        <row r="325">
          <cell r="B325" t="str">
            <v>Trinity</v>
          </cell>
          <cell r="C325" t="str">
            <v>Frederick Rd</v>
          </cell>
          <cell r="D325" t="str">
            <v>Kearsley 132 GSP</v>
          </cell>
          <cell r="E325">
            <v>22.9</v>
          </cell>
          <cell r="F325">
            <v>0</v>
          </cell>
          <cell r="G325">
            <v>22.9</v>
          </cell>
        </row>
        <row r="326">
          <cell r="B326" t="str">
            <v>Tulketh</v>
          </cell>
          <cell r="C326" t="str">
            <v>Ribble</v>
          </cell>
          <cell r="D326" t="str">
            <v>Penwortham East GSP / Rochdale SGT 1 GROUP</v>
          </cell>
          <cell r="E326">
            <v>22.863</v>
          </cell>
          <cell r="F326">
            <v>0</v>
          </cell>
          <cell r="G326">
            <v>22.863</v>
          </cell>
        </row>
        <row r="327">
          <cell r="B327" t="str">
            <v>Ulverston</v>
          </cell>
          <cell r="C327" t="str">
            <v>Ulverston</v>
          </cell>
          <cell r="D327" t="str">
            <v>Harker ENWL SGTs 1 2 3A 4 / Hutton GSP GROUP</v>
          </cell>
          <cell r="E327">
            <v>15</v>
          </cell>
          <cell r="F327">
            <v>1.12656</v>
          </cell>
          <cell r="G327">
            <v>16.126560000000001</v>
          </cell>
        </row>
        <row r="328">
          <cell r="B328" t="str">
            <v>Union Rd</v>
          </cell>
          <cell r="C328" t="str">
            <v>Bolton</v>
          </cell>
          <cell r="D328" t="str">
            <v>Kearsley 132 GSP</v>
          </cell>
          <cell r="E328">
            <v>22.863</v>
          </cell>
          <cell r="F328">
            <v>0</v>
          </cell>
          <cell r="G328">
            <v>22.863</v>
          </cell>
        </row>
        <row r="329">
          <cell r="B329" t="str">
            <v>Upholland</v>
          </cell>
          <cell r="C329" t="str">
            <v>Orrell</v>
          </cell>
          <cell r="D329" t="str">
            <v>Washway Farm GSP / Kirkby GSP GROUP</v>
          </cell>
          <cell r="E329">
            <v>17.5</v>
          </cell>
          <cell r="F329">
            <v>0.24</v>
          </cell>
          <cell r="G329">
            <v>17.739999999999998</v>
          </cell>
        </row>
        <row r="330">
          <cell r="B330" t="str">
            <v>Urmston</v>
          </cell>
          <cell r="C330" t="str">
            <v>Stretford</v>
          </cell>
          <cell r="D330" t="str">
            <v>South Manchester GSP</v>
          </cell>
          <cell r="E330">
            <v>22.863</v>
          </cell>
          <cell r="F330">
            <v>0</v>
          </cell>
          <cell r="G330">
            <v>22.863</v>
          </cell>
        </row>
        <row r="331">
          <cell r="B331" t="str">
            <v>Victoria Park</v>
          </cell>
          <cell r="C331" t="str">
            <v>Longsight</v>
          </cell>
          <cell r="D331" t="str">
            <v>Bredbury GSP</v>
          </cell>
          <cell r="E331">
            <v>20.5</v>
          </cell>
          <cell r="F331">
            <v>0</v>
          </cell>
          <cell r="G331">
            <v>20.5</v>
          </cell>
        </row>
        <row r="332">
          <cell r="B332" t="str">
            <v>Warbreck</v>
          </cell>
          <cell r="C332" t="str">
            <v>Bispham</v>
          </cell>
          <cell r="D332" t="str">
            <v>Penwortham West GSP / Stanah GSP GROUP</v>
          </cell>
          <cell r="E332">
            <v>17.5</v>
          </cell>
          <cell r="F332">
            <v>0</v>
          </cell>
          <cell r="G332">
            <v>17.5</v>
          </cell>
        </row>
        <row r="333">
          <cell r="B333" t="str">
            <v>Wardleworth</v>
          </cell>
          <cell r="C333" t="str">
            <v>Belfield</v>
          </cell>
          <cell r="D333" t="str">
            <v>Rochdale SGTs 2 3 4</v>
          </cell>
          <cell r="E333">
            <v>22.863</v>
          </cell>
          <cell r="F333">
            <v>0.26963999999999999</v>
          </cell>
          <cell r="G333">
            <v>23.132639999999999</v>
          </cell>
        </row>
        <row r="334">
          <cell r="B334" t="str">
            <v>Warton</v>
          </cell>
          <cell r="C334" t="str">
            <v>Peel</v>
          </cell>
          <cell r="D334" t="str">
            <v>Penwortham West GSP / Stanah GSP GROUP</v>
          </cell>
          <cell r="E334">
            <v>22.863</v>
          </cell>
          <cell r="F334">
            <v>0.63</v>
          </cell>
          <cell r="G334">
            <v>23.492999999999999</v>
          </cell>
        </row>
        <row r="335">
          <cell r="B335" t="str">
            <v>Waterhead</v>
          </cell>
          <cell r="C335" t="str">
            <v>Greenhill</v>
          </cell>
          <cell r="D335" t="str">
            <v>Whitegate GSP</v>
          </cell>
          <cell r="E335">
            <v>22.863</v>
          </cell>
          <cell r="F335">
            <v>0</v>
          </cell>
          <cell r="G335">
            <v>22.863</v>
          </cell>
        </row>
        <row r="336">
          <cell r="B336" t="str">
            <v>Waterswallows</v>
          </cell>
          <cell r="C336" t="str">
            <v>Buxton</v>
          </cell>
          <cell r="D336" t="str">
            <v>Stalybridge GSP</v>
          </cell>
          <cell r="E336">
            <v>22.863</v>
          </cell>
          <cell r="F336">
            <v>0</v>
          </cell>
          <cell r="G336">
            <v>22.863</v>
          </cell>
        </row>
        <row r="337">
          <cell r="B337" t="str">
            <v>Weaste</v>
          </cell>
          <cell r="C337" t="str">
            <v>Frederick Rd</v>
          </cell>
          <cell r="D337" t="str">
            <v>Kearsley 132 GSP</v>
          </cell>
          <cell r="E337">
            <v>20.5</v>
          </cell>
          <cell r="F337">
            <v>0</v>
          </cell>
          <cell r="G337">
            <v>20.5</v>
          </cell>
        </row>
        <row r="338">
          <cell r="B338" t="str">
            <v>Werneth</v>
          </cell>
          <cell r="C338" t="str">
            <v>Greenhill</v>
          </cell>
          <cell r="D338" t="str">
            <v>Whitegate GSP</v>
          </cell>
          <cell r="E338">
            <v>22.863</v>
          </cell>
          <cell r="F338">
            <v>0</v>
          </cell>
          <cell r="G338">
            <v>22.863</v>
          </cell>
        </row>
        <row r="339">
          <cell r="B339" t="str">
            <v>Wesley Place Bacup</v>
          </cell>
          <cell r="C339" t="str">
            <v>Rossendale</v>
          </cell>
          <cell r="D339" t="str">
            <v>Padiham GSP</v>
          </cell>
          <cell r="E339">
            <v>22.863</v>
          </cell>
          <cell r="F339">
            <v>0.12</v>
          </cell>
          <cell r="G339">
            <v>22.983000000000001</v>
          </cell>
        </row>
        <row r="340">
          <cell r="B340" t="str">
            <v>West Didsbury</v>
          </cell>
          <cell r="C340" t="str">
            <v>West Didsbury</v>
          </cell>
          <cell r="D340" t="str">
            <v>South Manchester GSP</v>
          </cell>
          <cell r="E340">
            <v>20.5</v>
          </cell>
          <cell r="F340">
            <v>2.0160000000000001E-2</v>
          </cell>
          <cell r="G340">
            <v>20.520160000000001</v>
          </cell>
        </row>
        <row r="341">
          <cell r="B341" t="str">
            <v>Westgate</v>
          </cell>
          <cell r="C341" t="str">
            <v>Lancaster</v>
          </cell>
          <cell r="D341" t="str">
            <v>Heysham GSP</v>
          </cell>
          <cell r="E341">
            <v>17.5</v>
          </cell>
          <cell r="F341">
            <v>0.55559999999999998</v>
          </cell>
          <cell r="G341">
            <v>18.055599999999998</v>
          </cell>
        </row>
        <row r="342">
          <cell r="B342" t="str">
            <v>Westhoughton</v>
          </cell>
          <cell r="C342" t="str">
            <v>Westhoughton</v>
          </cell>
          <cell r="D342" t="str">
            <v>Kearsley 132 GSP</v>
          </cell>
          <cell r="E342">
            <v>22.863</v>
          </cell>
          <cell r="F342">
            <v>0</v>
          </cell>
          <cell r="G342">
            <v>22.863</v>
          </cell>
        </row>
        <row r="343">
          <cell r="B343" t="str">
            <v>Westlinton</v>
          </cell>
          <cell r="C343" t="str">
            <v>Carlisle</v>
          </cell>
          <cell r="D343" t="str">
            <v>Harker ENWL SGTs 1 2 3A 4 / Hutton GSP GROUP</v>
          </cell>
          <cell r="E343">
            <v>15</v>
          </cell>
          <cell r="F343">
            <v>0.26112000000000002</v>
          </cell>
          <cell r="G343">
            <v>15.26112</v>
          </cell>
        </row>
        <row r="344">
          <cell r="B344" t="str">
            <v>Whalley</v>
          </cell>
          <cell r="C344" t="str">
            <v>Padiham</v>
          </cell>
          <cell r="D344" t="str">
            <v>Padiham GSP</v>
          </cell>
          <cell r="E344">
            <v>22.863</v>
          </cell>
          <cell r="F344">
            <v>3.8399999999999997E-2</v>
          </cell>
          <cell r="G344">
            <v>22.901399999999999</v>
          </cell>
        </row>
        <row r="345">
          <cell r="B345" t="str">
            <v>Whalley Range</v>
          </cell>
          <cell r="C345" t="str">
            <v>West Didsbury</v>
          </cell>
          <cell r="D345" t="str">
            <v>South Manchester GSP</v>
          </cell>
          <cell r="E345">
            <v>22.863</v>
          </cell>
          <cell r="F345">
            <v>3.5999999999999997E-4</v>
          </cell>
          <cell r="G345">
            <v>22.86336</v>
          </cell>
        </row>
        <row r="346">
          <cell r="B346" t="str">
            <v>Whasset</v>
          </cell>
          <cell r="C346" t="str">
            <v>Kendal (Parkside Rd)</v>
          </cell>
          <cell r="D346" t="str">
            <v>Harker ENWL SGTs 1 2 3A 4 / Hutton GSP GROUP</v>
          </cell>
          <cell r="E346">
            <v>16</v>
          </cell>
          <cell r="F346">
            <v>3.5999999999999997E-2</v>
          </cell>
          <cell r="G346">
            <v>16.036000000000001</v>
          </cell>
        </row>
        <row r="347">
          <cell r="B347" t="str">
            <v>Whinfell</v>
          </cell>
          <cell r="C347" t="str">
            <v>Penrith &amp; Shap</v>
          </cell>
          <cell r="D347" t="str">
            <v>Harker ENWL SGTs 1 2 3A 4 / Hutton GSP GROUP</v>
          </cell>
          <cell r="E347">
            <v>4</v>
          </cell>
          <cell r="F347">
            <v>0</v>
          </cell>
          <cell r="G347">
            <v>4</v>
          </cell>
        </row>
        <row r="348">
          <cell r="B348" t="str">
            <v>Whittle Le Woods</v>
          </cell>
          <cell r="C348" t="str">
            <v>Leyland</v>
          </cell>
          <cell r="D348" t="str">
            <v>Penwortham West GSP / Stanah GSP GROUP</v>
          </cell>
          <cell r="E348">
            <v>17.5</v>
          </cell>
          <cell r="F348">
            <v>0</v>
          </cell>
          <cell r="G348">
            <v>17.5</v>
          </cell>
        </row>
        <row r="349">
          <cell r="B349" t="str">
            <v>Whitworth</v>
          </cell>
          <cell r="C349" t="str">
            <v>Rochdale Central</v>
          </cell>
          <cell r="D349" t="str">
            <v>Rochdale SGTs 2 3 4</v>
          </cell>
          <cell r="E349">
            <v>8</v>
          </cell>
          <cell r="F349">
            <v>0</v>
          </cell>
          <cell r="G349">
            <v>8</v>
          </cell>
        </row>
        <row r="350">
          <cell r="B350" t="str">
            <v>Wigton</v>
          </cell>
          <cell r="C350" t="str">
            <v>Carlisle</v>
          </cell>
          <cell r="D350" t="str">
            <v>Harker ENWL SGTs 1 2 3A 4 / Hutton GSP GROUP</v>
          </cell>
          <cell r="E350">
            <v>22.863</v>
          </cell>
          <cell r="F350">
            <v>2.1566400000000003</v>
          </cell>
          <cell r="G350">
            <v>25.019639999999999</v>
          </cell>
        </row>
        <row r="351">
          <cell r="B351" t="str">
            <v>Willow Hey</v>
          </cell>
          <cell r="C351" t="str">
            <v>Skelmersdale</v>
          </cell>
          <cell r="D351" t="str">
            <v>Washway Farm GSP / Kirkby GSP GROUP</v>
          </cell>
          <cell r="E351">
            <v>22.863</v>
          </cell>
          <cell r="F351">
            <v>0</v>
          </cell>
          <cell r="G351">
            <v>22.863</v>
          </cell>
        </row>
        <row r="352">
          <cell r="B352" t="str">
            <v>Willowbank</v>
          </cell>
          <cell r="C352" t="str">
            <v>Greenhill</v>
          </cell>
          <cell r="D352" t="str">
            <v>Whitegate GSP</v>
          </cell>
          <cell r="E352">
            <v>17.5</v>
          </cell>
          <cell r="F352">
            <v>0</v>
          </cell>
          <cell r="G352">
            <v>17.5</v>
          </cell>
        </row>
        <row r="353">
          <cell r="B353" t="str">
            <v>Willowholme</v>
          </cell>
          <cell r="C353" t="str">
            <v>Carlisle</v>
          </cell>
          <cell r="D353" t="str">
            <v>Harker ENWL SGTs 1 2 3A 4 / Hutton GSP GROUP</v>
          </cell>
          <cell r="E353">
            <v>22.863</v>
          </cell>
          <cell r="F353">
            <v>0.62370000000000003</v>
          </cell>
          <cell r="G353">
            <v>23.486699999999999</v>
          </cell>
        </row>
        <row r="354">
          <cell r="B354" t="str">
            <v>Wilmslow</v>
          </cell>
          <cell r="C354" t="str">
            <v>Moss Nook</v>
          </cell>
          <cell r="D354" t="str">
            <v>South Manchester GSP</v>
          </cell>
          <cell r="E354">
            <v>17.5</v>
          </cell>
          <cell r="F354">
            <v>0</v>
          </cell>
          <cell r="G354">
            <v>17.5</v>
          </cell>
        </row>
        <row r="355">
          <cell r="B355" t="str">
            <v>Windermere</v>
          </cell>
          <cell r="C355" t="str">
            <v>Kendal (Parkside Rd)</v>
          </cell>
          <cell r="D355" t="str">
            <v>Harker ENWL SGTs 1 2 3A 4 / Hutton GSP GROUP</v>
          </cell>
          <cell r="E355">
            <v>23</v>
          </cell>
          <cell r="F355">
            <v>6.3E-2</v>
          </cell>
          <cell r="G355">
            <v>23.062999999999999</v>
          </cell>
        </row>
        <row r="356">
          <cell r="B356" t="str">
            <v>Winifred Rd</v>
          </cell>
          <cell r="C356" t="str">
            <v>Adswood</v>
          </cell>
          <cell r="D356" t="str">
            <v>Bredbury GSP</v>
          </cell>
          <cell r="E356">
            <v>17.5</v>
          </cell>
          <cell r="F356">
            <v>0</v>
          </cell>
          <cell r="G356">
            <v>17.5</v>
          </cell>
        </row>
        <row r="357">
          <cell r="B357" t="str">
            <v>Withington</v>
          </cell>
          <cell r="C357" t="str">
            <v>West Didsbury</v>
          </cell>
          <cell r="D357" t="str">
            <v>South Manchester GSP</v>
          </cell>
          <cell r="E357">
            <v>17.5</v>
          </cell>
          <cell r="F357">
            <v>0</v>
          </cell>
          <cell r="G357">
            <v>17.5</v>
          </cell>
        </row>
        <row r="358">
          <cell r="B358" t="str">
            <v>Withyfold Drive</v>
          </cell>
          <cell r="C358" t="str">
            <v>NA</v>
          </cell>
          <cell r="D358" t="str">
            <v>Macclesfield 33 GSP</v>
          </cell>
          <cell r="E358">
            <v>35</v>
          </cell>
          <cell r="F358">
            <v>0</v>
          </cell>
          <cell r="G358">
            <v>35</v>
          </cell>
        </row>
        <row r="359">
          <cell r="B359" t="str">
            <v>Woodbine St</v>
          </cell>
          <cell r="C359" t="str">
            <v>Castleton</v>
          </cell>
          <cell r="D359" t="str">
            <v>Rochdale SGTs 2 3 4</v>
          </cell>
          <cell r="E359">
            <v>17.5</v>
          </cell>
          <cell r="F359">
            <v>0</v>
          </cell>
          <cell r="G359">
            <v>17.5</v>
          </cell>
        </row>
        <row r="360">
          <cell r="B360" t="str">
            <v>Woodfield Rd</v>
          </cell>
          <cell r="C360" t="str">
            <v>Wrightington</v>
          </cell>
          <cell r="D360" t="str">
            <v>Penwortham West GSP / Stanah GSP GROUP</v>
          </cell>
          <cell r="E360">
            <v>22.863</v>
          </cell>
          <cell r="F360">
            <v>0</v>
          </cell>
          <cell r="G360">
            <v>22.863</v>
          </cell>
        </row>
        <row r="361">
          <cell r="B361" t="str">
            <v>Woodhill Lane</v>
          </cell>
          <cell r="C361" t="str">
            <v>Lancaster</v>
          </cell>
          <cell r="D361" t="str">
            <v>Heysham GSP</v>
          </cell>
          <cell r="E361">
            <v>9</v>
          </cell>
          <cell r="F361">
            <v>0</v>
          </cell>
          <cell r="G361">
            <v>12</v>
          </cell>
        </row>
        <row r="362">
          <cell r="B362" t="str">
            <v>Woodhouse Park</v>
          </cell>
          <cell r="C362" t="str">
            <v>Moss Nook</v>
          </cell>
          <cell r="D362" t="str">
            <v>South Manchester GSP</v>
          </cell>
          <cell r="E362">
            <v>17.5</v>
          </cell>
          <cell r="F362">
            <v>0</v>
          </cell>
          <cell r="G362">
            <v>17.5</v>
          </cell>
        </row>
        <row r="363">
          <cell r="B363" t="str">
            <v>Woodley</v>
          </cell>
          <cell r="C363" t="str">
            <v>Vernon Park</v>
          </cell>
          <cell r="D363" t="str">
            <v>Bredbury GSP</v>
          </cell>
          <cell r="E363">
            <v>22.863</v>
          </cell>
          <cell r="F363">
            <v>2.0916000000000001</v>
          </cell>
          <cell r="G363">
            <v>24.954599999999999</v>
          </cell>
        </row>
        <row r="364">
          <cell r="B364" t="str">
            <v>Woolfold</v>
          </cell>
          <cell r="C364" t="str">
            <v>Bury</v>
          </cell>
          <cell r="D364" t="str">
            <v>Kearsley 132 GSP</v>
          </cell>
          <cell r="E364">
            <v>23</v>
          </cell>
          <cell r="F364">
            <v>0</v>
          </cell>
          <cell r="G364">
            <v>23</v>
          </cell>
        </row>
        <row r="365">
          <cell r="B365" t="str">
            <v>Wordsworth St</v>
          </cell>
          <cell r="C365" t="str">
            <v>Bolton</v>
          </cell>
          <cell r="D365" t="str">
            <v>Kearsley 132 GSP</v>
          </cell>
          <cell r="E365">
            <v>22.863</v>
          </cell>
          <cell r="F365">
            <v>0</v>
          </cell>
          <cell r="G365">
            <v>22.863</v>
          </cell>
        </row>
        <row r="366">
          <cell r="B366" t="str">
            <v>Worsley Mesnes</v>
          </cell>
          <cell r="C366" t="str">
            <v>Wigan</v>
          </cell>
          <cell r="D366" t="str">
            <v>Washway Farm GSP / Kirkby GSP GROUP</v>
          </cell>
          <cell r="E366">
            <v>22.863</v>
          </cell>
          <cell r="F366">
            <v>0</v>
          </cell>
          <cell r="G366">
            <v>22.863</v>
          </cell>
        </row>
        <row r="367">
          <cell r="B367" t="str">
            <v>Wrightington</v>
          </cell>
          <cell r="C367" t="str">
            <v>Wrightington</v>
          </cell>
          <cell r="D367" t="str">
            <v>Penwortham West GSP / Stanah GSP GROUP</v>
          </cell>
          <cell r="E367">
            <v>22.863</v>
          </cell>
          <cell r="F367">
            <v>0</v>
          </cell>
          <cell r="G367">
            <v>22.863</v>
          </cell>
        </row>
        <row r="368">
          <cell r="B368" t="str">
            <v>Yealand</v>
          </cell>
          <cell r="C368" t="str">
            <v>Kendal (Parkside Rd)</v>
          </cell>
          <cell r="D368" t="str">
            <v>Harker ENWL SGTs 1 2 3A 4 / Hutton GSP GROUP</v>
          </cell>
          <cell r="E368">
            <v>4</v>
          </cell>
          <cell r="F368">
            <v>2.3519999999999999E-2</v>
          </cell>
          <cell r="G368">
            <v>4.0235200000000004</v>
          </cell>
        </row>
        <row r="369">
          <cell r="B369" t="str">
            <v>Medipark</v>
          </cell>
          <cell r="C369" t="str">
            <v>Altrincham</v>
          </cell>
          <cell r="D369" t="str">
            <v>Carrington ENWL SGTs 1B 2B 4 7</v>
          </cell>
          <cell r="E369">
            <v>32</v>
          </cell>
          <cell r="F369">
            <v>0</v>
          </cell>
          <cell r="G369">
            <v>32</v>
          </cell>
        </row>
      </sheetData>
      <sheetData sheetId="2">
        <row r="1">
          <cell r="G1">
            <v>6</v>
          </cell>
        </row>
        <row r="26">
          <cell r="B26"/>
          <cell r="C26"/>
          <cell r="D26"/>
          <cell r="E26"/>
          <cell r="F26"/>
          <cell r="G26">
            <v>2020</v>
          </cell>
          <cell r="H26">
            <v>2021</v>
          </cell>
          <cell r="I26">
            <v>2022</v>
          </cell>
          <cell r="J26">
            <v>2023</v>
          </cell>
          <cell r="K26">
            <v>2024</v>
          </cell>
          <cell r="L26">
            <v>2025</v>
          </cell>
          <cell r="M26">
            <v>2026</v>
          </cell>
          <cell r="N26">
            <v>2027</v>
          </cell>
          <cell r="O26">
            <v>2028</v>
          </cell>
          <cell r="P26">
            <v>2029</v>
          </cell>
          <cell r="Q26">
            <v>2030</v>
          </cell>
          <cell r="R26">
            <v>2031</v>
          </cell>
          <cell r="S26">
            <v>2032</v>
          </cell>
          <cell r="T26">
            <v>2033</v>
          </cell>
          <cell r="U26">
            <v>2034</v>
          </cell>
          <cell r="V26">
            <v>2035</v>
          </cell>
          <cell r="W26">
            <v>2036</v>
          </cell>
          <cell r="X26">
            <v>2037</v>
          </cell>
          <cell r="Y26">
            <v>2038</v>
          </cell>
          <cell r="Z26">
            <v>2039</v>
          </cell>
          <cell r="AA26">
            <v>2040</v>
          </cell>
          <cell r="AB26">
            <v>2041</v>
          </cell>
          <cell r="AC26">
            <v>2042</v>
          </cell>
          <cell r="AD26">
            <v>2043</v>
          </cell>
          <cell r="AE26">
            <v>2044</v>
          </cell>
          <cell r="AF26">
            <v>2045</v>
          </cell>
          <cell r="AG26">
            <v>2046</v>
          </cell>
          <cell r="AH26">
            <v>2047</v>
          </cell>
          <cell r="AI26">
            <v>2048</v>
          </cell>
          <cell r="AJ26">
            <v>2049</v>
          </cell>
          <cell r="AK26">
            <v>2050</v>
          </cell>
          <cell r="AL26">
            <v>2051</v>
          </cell>
          <cell r="AM26"/>
          <cell r="AN26">
            <v>2020</v>
          </cell>
          <cell r="AO26">
            <v>2021</v>
          </cell>
          <cell r="AP26">
            <v>2022</v>
          </cell>
          <cell r="AQ26">
            <v>2023</v>
          </cell>
          <cell r="AR26">
            <v>2024</v>
          </cell>
          <cell r="AS26">
            <v>2025</v>
          </cell>
          <cell r="AT26">
            <v>2026</v>
          </cell>
          <cell r="AU26">
            <v>2027</v>
          </cell>
          <cell r="AV26">
            <v>2028</v>
          </cell>
          <cell r="AW26">
            <v>2029</v>
          </cell>
          <cell r="AX26">
            <v>2030</v>
          </cell>
          <cell r="AY26">
            <v>2031</v>
          </cell>
          <cell r="AZ26">
            <v>2032</v>
          </cell>
          <cell r="BA26">
            <v>2033</v>
          </cell>
          <cell r="BB26">
            <v>2034</v>
          </cell>
          <cell r="BC26">
            <v>2035</v>
          </cell>
          <cell r="BD26">
            <v>2036</v>
          </cell>
          <cell r="BE26">
            <v>2037</v>
          </cell>
          <cell r="BF26">
            <v>2038</v>
          </cell>
          <cell r="BG26">
            <v>2039</v>
          </cell>
          <cell r="BH26">
            <v>2040</v>
          </cell>
          <cell r="BI26">
            <v>2041</v>
          </cell>
          <cell r="BJ26">
            <v>2042</v>
          </cell>
          <cell r="BK26">
            <v>2043</v>
          </cell>
          <cell r="BL26">
            <v>2044</v>
          </cell>
          <cell r="BM26">
            <v>2045</v>
          </cell>
          <cell r="BN26">
            <v>2046</v>
          </cell>
          <cell r="BO26">
            <v>2047</v>
          </cell>
          <cell r="BP26">
            <v>2048</v>
          </cell>
          <cell r="BQ26">
            <v>2049</v>
          </cell>
          <cell r="BR26">
            <v>2050</v>
          </cell>
          <cell r="BS26">
            <v>2051</v>
          </cell>
          <cell r="BT26"/>
          <cell r="BU26">
            <v>2020</v>
          </cell>
          <cell r="BV26">
            <v>2021</v>
          </cell>
          <cell r="BW26">
            <v>2022</v>
          </cell>
          <cell r="BX26">
            <v>2023</v>
          </cell>
          <cell r="BY26">
            <v>2024</v>
          </cell>
          <cell r="BZ26">
            <v>2025</v>
          </cell>
          <cell r="CA26">
            <v>2026</v>
          </cell>
          <cell r="CB26">
            <v>2027</v>
          </cell>
          <cell r="CC26">
            <v>2028</v>
          </cell>
          <cell r="CD26">
            <v>2029</v>
          </cell>
          <cell r="CE26">
            <v>2030</v>
          </cell>
          <cell r="CF26">
            <v>2031</v>
          </cell>
          <cell r="CG26">
            <v>2032</v>
          </cell>
          <cell r="CH26">
            <v>2033</v>
          </cell>
          <cell r="CI26">
            <v>2034</v>
          </cell>
          <cell r="CJ26">
            <v>2035</v>
          </cell>
          <cell r="CK26">
            <v>2036</v>
          </cell>
          <cell r="CL26">
            <v>2037</v>
          </cell>
          <cell r="CM26">
            <v>2038</v>
          </cell>
          <cell r="CN26">
            <v>2039</v>
          </cell>
          <cell r="CO26">
            <v>2040</v>
          </cell>
          <cell r="CP26">
            <v>2041</v>
          </cell>
          <cell r="CQ26">
            <v>2042</v>
          </cell>
          <cell r="CR26">
            <v>2043</v>
          </cell>
          <cell r="CS26">
            <v>2044</v>
          </cell>
          <cell r="CT26">
            <v>2045</v>
          </cell>
          <cell r="CU26">
            <v>2046</v>
          </cell>
          <cell r="CV26">
            <v>2047</v>
          </cell>
          <cell r="CW26">
            <v>2048</v>
          </cell>
          <cell r="CX26">
            <v>2049</v>
          </cell>
          <cell r="CY26">
            <v>2050</v>
          </cell>
          <cell r="CZ26">
            <v>2051</v>
          </cell>
          <cell r="DA26"/>
          <cell r="DB26">
            <v>2020</v>
          </cell>
          <cell r="DC26">
            <v>2021</v>
          </cell>
          <cell r="DD26">
            <v>2022</v>
          </cell>
          <cell r="DE26">
            <v>2023</v>
          </cell>
          <cell r="DF26">
            <v>2024</v>
          </cell>
          <cell r="DG26">
            <v>2025</v>
          </cell>
          <cell r="DH26">
            <v>2026</v>
          </cell>
          <cell r="DI26">
            <v>2027</v>
          </cell>
          <cell r="DJ26">
            <v>2028</v>
          </cell>
          <cell r="DK26">
            <v>2029</v>
          </cell>
          <cell r="DL26">
            <v>2030</v>
          </cell>
          <cell r="DM26">
            <v>2031</v>
          </cell>
          <cell r="DN26">
            <v>2032</v>
          </cell>
          <cell r="DO26">
            <v>2033</v>
          </cell>
          <cell r="DP26">
            <v>2034</v>
          </cell>
          <cell r="DQ26">
            <v>2035</v>
          </cell>
          <cell r="DR26">
            <v>2036</v>
          </cell>
          <cell r="DS26">
            <v>2037</v>
          </cell>
          <cell r="DT26">
            <v>2038</v>
          </cell>
          <cell r="DU26">
            <v>2039</v>
          </cell>
          <cell r="DV26">
            <v>2040</v>
          </cell>
          <cell r="DW26">
            <v>2041</v>
          </cell>
          <cell r="DX26">
            <v>2042</v>
          </cell>
          <cell r="DY26">
            <v>2043</v>
          </cell>
          <cell r="DZ26">
            <v>2044</v>
          </cell>
          <cell r="EA26">
            <v>2045</v>
          </cell>
          <cell r="EB26">
            <v>2046</v>
          </cell>
          <cell r="EC26">
            <v>2047</v>
          </cell>
          <cell r="ED26">
            <v>2048</v>
          </cell>
          <cell r="EE26">
            <v>2049</v>
          </cell>
          <cell r="EF26">
            <v>2050</v>
          </cell>
          <cell r="EG26">
            <v>2051</v>
          </cell>
          <cell r="EH26"/>
          <cell r="EI26">
            <v>2020</v>
          </cell>
          <cell r="EJ26">
            <v>2021</v>
          </cell>
          <cell r="EK26">
            <v>2022</v>
          </cell>
          <cell r="EL26">
            <v>2023</v>
          </cell>
          <cell r="EM26">
            <v>2024</v>
          </cell>
          <cell r="EN26">
            <v>2025</v>
          </cell>
          <cell r="EO26">
            <v>2026</v>
          </cell>
          <cell r="EP26">
            <v>2027</v>
          </cell>
          <cell r="EQ26">
            <v>2028</v>
          </cell>
          <cell r="ER26">
            <v>2029</v>
          </cell>
          <cell r="ES26">
            <v>2030</v>
          </cell>
          <cell r="ET26">
            <v>2031</v>
          </cell>
          <cell r="EU26">
            <v>2032</v>
          </cell>
          <cell r="EV26">
            <v>2033</v>
          </cell>
          <cell r="EW26">
            <v>2034</v>
          </cell>
          <cell r="EX26">
            <v>2035</v>
          </cell>
          <cell r="EY26">
            <v>2036</v>
          </cell>
          <cell r="EZ26">
            <v>2037</v>
          </cell>
          <cell r="FA26">
            <v>2038</v>
          </cell>
          <cell r="FB26">
            <v>2039</v>
          </cell>
          <cell r="FC26">
            <v>2040</v>
          </cell>
          <cell r="FD26">
            <v>2041</v>
          </cell>
          <cell r="FE26">
            <v>2042</v>
          </cell>
          <cell r="FF26">
            <v>2043</v>
          </cell>
          <cell r="FG26">
            <v>2044</v>
          </cell>
          <cell r="FH26">
            <v>2045</v>
          </cell>
          <cell r="FI26">
            <v>2046</v>
          </cell>
          <cell r="FJ26">
            <v>2047</v>
          </cell>
          <cell r="FK26">
            <v>2048</v>
          </cell>
          <cell r="FL26">
            <v>2049</v>
          </cell>
          <cell r="FM26">
            <v>2050</v>
          </cell>
          <cell r="FN26">
            <v>2051</v>
          </cell>
        </row>
        <row r="27">
          <cell r="B27" t="str">
            <v>Bloom St</v>
          </cell>
          <cell r="C27">
            <v>93.2</v>
          </cell>
          <cell r="D27">
            <v>0.2394</v>
          </cell>
          <cell r="E27">
            <v>93.439400000000006</v>
          </cell>
          <cell r="F27"/>
          <cell r="G27">
            <v>79.658570833517317</v>
          </cell>
          <cell r="H27">
            <v>77.377444913701495</v>
          </cell>
          <cell r="I27">
            <v>69.248556919122322</v>
          </cell>
          <cell r="J27">
            <v>72.285959356840095</v>
          </cell>
          <cell r="K27">
            <v>73.721896006850599</v>
          </cell>
          <cell r="L27">
            <v>74.998461296551852</v>
          </cell>
          <cell r="M27">
            <v>76.417788856723988</v>
          </cell>
          <cell r="N27">
            <v>77.784865261849106</v>
          </cell>
          <cell r="O27">
            <v>79.13947359796542</v>
          </cell>
          <cell r="P27">
            <v>80.463807119129456</v>
          </cell>
          <cell r="Q27">
            <v>81.755508582798257</v>
          </cell>
          <cell r="R27">
            <v>83.081999969283103</v>
          </cell>
          <cell r="S27">
            <v>84.566107494500073</v>
          </cell>
          <cell r="T27">
            <v>85.872155800529129</v>
          </cell>
          <cell r="U27">
            <v>87.07661533715104</v>
          </cell>
          <cell r="V27">
            <v>88.151555864622097</v>
          </cell>
          <cell r="W27">
            <v>89.953682164044864</v>
          </cell>
          <cell r="X27">
            <v>91.834353420560277</v>
          </cell>
          <cell r="Y27">
            <v>93.741171822720617</v>
          </cell>
          <cell r="Z27">
            <v>95.57441916590065</v>
          </cell>
          <cell r="AA27">
            <v>97.24484400563739</v>
          </cell>
          <cell r="AB27">
            <v>98.775338003039309</v>
          </cell>
          <cell r="AC27">
            <v>100.01554942359822</v>
          </cell>
          <cell r="AD27">
            <v>101.19062979489283</v>
          </cell>
          <cell r="AE27">
            <v>102.28734201596231</v>
          </cell>
          <cell r="AF27">
            <v>103.29861256388601</v>
          </cell>
          <cell r="AG27">
            <v>104.20960413044101</v>
          </cell>
          <cell r="AH27">
            <v>105.06959082566627</v>
          </cell>
          <cell r="AI27">
            <v>105.89011940354899</v>
          </cell>
          <cell r="AJ27">
            <v>106.67761047273571</v>
          </cell>
          <cell r="AK27">
            <v>107.4201875424794</v>
          </cell>
          <cell r="AL27">
            <v>107.49812088201226</v>
          </cell>
          <cell r="AM27"/>
          <cell r="AN27">
            <v>79.658570833517317</v>
          </cell>
          <cell r="AO27">
            <v>77.711943958411368</v>
          </cell>
          <cell r="AP27">
            <v>68.574464898893567</v>
          </cell>
          <cell r="AQ27">
            <v>70.198253297952917</v>
          </cell>
          <cell r="AR27">
            <v>70.942151426647072</v>
          </cell>
          <cell r="AS27">
            <v>71.634991115600357</v>
          </cell>
          <cell r="AT27">
            <v>72.487302678666623</v>
          </cell>
          <cell r="AU27">
            <v>73.397852069943525</v>
          </cell>
          <cell r="AV27">
            <v>74.330706973538184</v>
          </cell>
          <cell r="AW27">
            <v>75.303140906771318</v>
          </cell>
          <cell r="AX27">
            <v>76.36871264737988</v>
          </cell>
          <cell r="AY27">
            <v>77.658201876901401</v>
          </cell>
          <cell r="AZ27">
            <v>78.271090598478793</v>
          </cell>
          <cell r="BA27">
            <v>78.906489690134848</v>
          </cell>
          <cell r="BB27">
            <v>79.584352717598051</v>
          </cell>
          <cell r="BC27">
            <v>80.225658998551765</v>
          </cell>
          <cell r="BD27">
            <v>80.86821933755931</v>
          </cell>
          <cell r="BE27">
            <v>81.593741864312321</v>
          </cell>
          <cell r="BF27">
            <v>82.255110345577179</v>
          </cell>
          <cell r="BG27">
            <v>82.948979646256987</v>
          </cell>
          <cell r="BH27">
            <v>83.704253548109165</v>
          </cell>
          <cell r="BI27">
            <v>84.603878213792143</v>
          </cell>
          <cell r="BJ27">
            <v>85.321344164831757</v>
          </cell>
          <cell r="BK27">
            <v>85.978111916038159</v>
          </cell>
          <cell r="BL27">
            <v>86.584369385839381</v>
          </cell>
          <cell r="BM27">
            <v>87.055103292762197</v>
          </cell>
          <cell r="BN27">
            <v>87.467935075126903</v>
          </cell>
          <cell r="BO27">
            <v>87.825962771389555</v>
          </cell>
          <cell r="BP27">
            <v>88.132690062529022</v>
          </cell>
          <cell r="BQ27">
            <v>88.391089240310876</v>
          </cell>
          <cell r="BR27">
            <v>88.591292961440814</v>
          </cell>
          <cell r="BS27">
            <v>88.768663359625279</v>
          </cell>
          <cell r="BT27"/>
          <cell r="BU27">
            <v>79.658570833517317</v>
          </cell>
          <cell r="BV27">
            <v>77.370155559616464</v>
          </cell>
          <cell r="BW27">
            <v>69.115344338267292</v>
          </cell>
          <cell r="BX27">
            <v>71.999983726549047</v>
          </cell>
          <cell r="BY27">
            <v>73.298871789075463</v>
          </cell>
          <cell r="BZ27">
            <v>74.432700585165435</v>
          </cell>
          <cell r="CA27">
            <v>75.663471418820833</v>
          </cell>
          <cell r="CB27">
            <v>76.853146785317492</v>
          </cell>
          <cell r="CC27">
            <v>77.969674699860221</v>
          </cell>
          <cell r="CD27">
            <v>79.039783451373182</v>
          </cell>
          <cell r="CE27">
            <v>80.106978631019686</v>
          </cell>
          <cell r="CF27">
            <v>81.132575466910609</v>
          </cell>
          <cell r="CG27">
            <v>82.305345830728214</v>
          </cell>
          <cell r="CH27">
            <v>83.39069580676545</v>
          </cell>
          <cell r="CI27">
            <v>84.406224439770369</v>
          </cell>
          <cell r="CJ27">
            <v>85.350507878665667</v>
          </cell>
          <cell r="CK27">
            <v>86.391292990838508</v>
          </cell>
          <cell r="CL27">
            <v>87.41272325081124</v>
          </cell>
          <cell r="CM27">
            <v>88.290542467600062</v>
          </cell>
          <cell r="CN27">
            <v>89.111541049925165</v>
          </cell>
          <cell r="CO27">
            <v>89.848460917392003</v>
          </cell>
          <cell r="CP27">
            <v>90.507708546727827</v>
          </cell>
          <cell r="CQ27">
            <v>90.96990591521508</v>
          </cell>
          <cell r="CR27">
            <v>91.415362666653351</v>
          </cell>
          <cell r="CS27">
            <v>91.861922692794025</v>
          </cell>
          <cell r="CT27">
            <v>92.229721883449315</v>
          </cell>
          <cell r="CU27">
            <v>92.52232295484778</v>
          </cell>
          <cell r="CV27">
            <v>92.746475636396767</v>
          </cell>
          <cell r="CW27">
            <v>92.928536008756495</v>
          </cell>
          <cell r="CX27">
            <v>93.068500878128177</v>
          </cell>
          <cell r="CY27">
            <v>93.158218598524272</v>
          </cell>
          <cell r="CZ27">
            <v>93.224259889702083</v>
          </cell>
          <cell r="DA27"/>
          <cell r="DB27">
            <v>79.658570833517317</v>
          </cell>
          <cell r="DC27">
            <v>77.37460853958342</v>
          </cell>
          <cell r="DD27">
            <v>69.094281698025441</v>
          </cell>
          <cell r="DE27">
            <v>71.974127376045814</v>
          </cell>
          <cell r="DF27">
            <v>73.247603606171964</v>
          </cell>
          <cell r="DG27">
            <v>74.359230630615684</v>
          </cell>
          <cell r="DH27">
            <v>75.610025040274309</v>
          </cell>
          <cell r="DI27">
            <v>76.807849519899364</v>
          </cell>
          <cell r="DJ27">
            <v>78.041934785117363</v>
          </cell>
          <cell r="DK27">
            <v>79.208335453834167</v>
          </cell>
          <cell r="DL27">
            <v>80.309052189938242</v>
          </cell>
          <cell r="DM27">
            <v>81.380278778532926</v>
          </cell>
          <cell r="DN27">
            <v>82.641922776502213</v>
          </cell>
          <cell r="DO27">
            <v>83.722581290516729</v>
          </cell>
          <cell r="DP27">
            <v>84.699756044002612</v>
          </cell>
          <cell r="DQ27">
            <v>85.724249874545777</v>
          </cell>
          <cell r="DR27">
            <v>88.124961179819365</v>
          </cell>
          <cell r="DS27">
            <v>90.804344201416328</v>
          </cell>
          <cell r="DT27">
            <v>93.248643449099674</v>
          </cell>
          <cell r="DU27">
            <v>95.587892624360407</v>
          </cell>
          <cell r="DV27">
            <v>97.751704050628248</v>
          </cell>
          <cell r="DW27">
            <v>99.755386309004763</v>
          </cell>
          <cell r="DX27">
            <v>101.46111018864778</v>
          </cell>
          <cell r="DY27">
            <v>103.05975213298298</v>
          </cell>
          <cell r="DZ27">
            <v>104.50446750864619</v>
          </cell>
          <cell r="EA27">
            <v>105.89759135802213</v>
          </cell>
          <cell r="EB27">
            <v>107.2036190417692</v>
          </cell>
          <cell r="EC27">
            <v>108.44127798635374</v>
          </cell>
          <cell r="ED27">
            <v>109.62377869548925</v>
          </cell>
          <cell r="EE27">
            <v>110.75643805068322</v>
          </cell>
          <cell r="EF27">
            <v>111.18847879714318</v>
          </cell>
          <cell r="EG27">
            <v>110.92742967331635</v>
          </cell>
          <cell r="EH27"/>
          <cell r="EI27">
            <v>79.658570833517317</v>
          </cell>
          <cell r="EJ27">
            <v>77.264019159315524</v>
          </cell>
          <cell r="EK27">
            <v>68.904779387365096</v>
          </cell>
          <cell r="EL27">
            <v>71.687058372416715</v>
          </cell>
          <cell r="EM27">
            <v>72.876276419974644</v>
          </cell>
          <cell r="EN27">
            <v>73.952133184413924</v>
          </cell>
          <cell r="EO27">
            <v>75.239673505470591</v>
          </cell>
          <cell r="EP27">
            <v>76.539739465168353</v>
          </cell>
          <cell r="EQ27">
            <v>77.879842367247704</v>
          </cell>
          <cell r="ER27">
            <v>79.182932834193167</v>
          </cell>
          <cell r="ES27">
            <v>80.636431217461265</v>
          </cell>
          <cell r="ET27">
            <v>83.372035987170264</v>
          </cell>
          <cell r="EU27">
            <v>86.363054153735632</v>
          </cell>
          <cell r="EV27">
            <v>89.080567619431392</v>
          </cell>
          <cell r="EW27">
            <v>91.757325081143165</v>
          </cell>
          <cell r="EX27">
            <v>94.590501734631502</v>
          </cell>
          <cell r="EY27">
            <v>97.333756224270701</v>
          </cell>
          <cell r="EZ27">
            <v>100.01688959668205</v>
          </cell>
          <cell r="FA27">
            <v>102.5325199395842</v>
          </cell>
          <cell r="FB27">
            <v>104.94551570867317</v>
          </cell>
          <cell r="FC27">
            <v>107.17942237449009</v>
          </cell>
          <cell r="FD27">
            <v>109.23902605053406</v>
          </cell>
          <cell r="FE27">
            <v>111.064522033698</v>
          </cell>
          <cell r="FF27">
            <v>112.78678389472165</v>
          </cell>
          <cell r="FG27">
            <v>114.39660778422251</v>
          </cell>
          <cell r="FH27">
            <v>114.91856475627482</v>
          </cell>
          <cell r="FI27">
            <v>115.05180381367063</v>
          </cell>
          <cell r="FJ27">
            <v>115.13447216927746</v>
          </cell>
          <cell r="FK27">
            <v>115.28015520986693</v>
          </cell>
          <cell r="FL27">
            <v>115.255569091702</v>
          </cell>
          <cell r="FM27">
            <v>115.17363636879931</v>
          </cell>
          <cell r="FN27">
            <v>115.09669156901946</v>
          </cell>
        </row>
        <row r="28">
          <cell r="B28" t="str">
            <v>Frederick Rd</v>
          </cell>
          <cell r="C28">
            <v>138</v>
          </cell>
          <cell r="D28">
            <v>1.26E-2</v>
          </cell>
          <cell r="E28">
            <v>138.01259999999999</v>
          </cell>
          <cell r="F28"/>
          <cell r="G28">
            <v>98.923683312659136</v>
          </cell>
          <cell r="H28">
            <v>114.36818448066902</v>
          </cell>
          <cell r="I28">
            <v>123.6251428172812</v>
          </cell>
          <cell r="J28">
            <v>138.06726371854575</v>
          </cell>
          <cell r="K28">
            <v>142.85205852900313</v>
          </cell>
          <cell r="L28">
            <v>146.30965744815001</v>
          </cell>
          <cell r="M28">
            <v>148.41903000339795</v>
          </cell>
          <cell r="N28">
            <v>150.39606206409076</v>
          </cell>
          <cell r="O28">
            <v>152.41716125239469</v>
          </cell>
          <cell r="P28">
            <v>154.51148587604331</v>
          </cell>
          <cell r="Q28">
            <v>156.65378527780314</v>
          </cell>
          <cell r="R28">
            <v>159.10515663185473</v>
          </cell>
          <cell r="S28">
            <v>161.48865655597967</v>
          </cell>
          <cell r="T28">
            <v>163.65810236203481</v>
          </cell>
          <cell r="U28">
            <v>165.68397658949704</v>
          </cell>
          <cell r="V28">
            <v>167.57999033445981</v>
          </cell>
          <cell r="W28">
            <v>170.96947607378758</v>
          </cell>
          <cell r="X28">
            <v>174.30648361245031</v>
          </cell>
          <cell r="Y28">
            <v>177.59617424063583</v>
          </cell>
          <cell r="Z28">
            <v>180.81312118350249</v>
          </cell>
          <cell r="AA28">
            <v>183.82921652788912</v>
          </cell>
          <cell r="AB28">
            <v>186.52355995654179</v>
          </cell>
          <cell r="AC28">
            <v>188.90946528432877</v>
          </cell>
          <cell r="AD28">
            <v>191.20918902907204</v>
          </cell>
          <cell r="AE28">
            <v>193.46065970802425</v>
          </cell>
          <cell r="AF28">
            <v>195.60817116125202</v>
          </cell>
          <cell r="AG28">
            <v>197.63955058632669</v>
          </cell>
          <cell r="AH28">
            <v>199.60865227933658</v>
          </cell>
          <cell r="AI28">
            <v>201.52926275673084</v>
          </cell>
          <cell r="AJ28">
            <v>203.41692446762039</v>
          </cell>
          <cell r="AK28">
            <v>205.28002560391795</v>
          </cell>
          <cell r="AL28">
            <v>205.62819705107813</v>
          </cell>
          <cell r="AM28"/>
          <cell r="AN28">
            <v>98.923683312659136</v>
          </cell>
          <cell r="AO28">
            <v>112.08008315417759</v>
          </cell>
          <cell r="AP28">
            <v>116.29301998214638</v>
          </cell>
          <cell r="AQ28">
            <v>122.45046657392987</v>
          </cell>
          <cell r="AR28">
            <v>123.78603316763981</v>
          </cell>
          <cell r="AS28">
            <v>124.92093785045694</v>
          </cell>
          <cell r="AT28">
            <v>126.38892198737399</v>
          </cell>
          <cell r="AU28">
            <v>127.89730936645965</v>
          </cell>
          <cell r="AV28">
            <v>129.53251119196315</v>
          </cell>
          <cell r="AW28">
            <v>131.37591386776086</v>
          </cell>
          <cell r="AX28">
            <v>133.36429605647919</v>
          </cell>
          <cell r="AY28">
            <v>135.47481564812537</v>
          </cell>
          <cell r="AZ28">
            <v>136.91954919815629</v>
          </cell>
          <cell r="BA28">
            <v>138.38241266962604</v>
          </cell>
          <cell r="BB28">
            <v>139.79880693705832</v>
          </cell>
          <cell r="BC28">
            <v>141.25664840676563</v>
          </cell>
          <cell r="BD28">
            <v>142.9189450860257</v>
          </cell>
          <cell r="BE28">
            <v>144.7031957409244</v>
          </cell>
          <cell r="BF28">
            <v>146.47231039696879</v>
          </cell>
          <cell r="BG28">
            <v>148.26711549368497</v>
          </cell>
          <cell r="BH28">
            <v>150.03914080212635</v>
          </cell>
          <cell r="BI28">
            <v>151.88617451155363</v>
          </cell>
          <cell r="BJ28">
            <v>153.57847985466935</v>
          </cell>
          <cell r="BK28">
            <v>155.15699091221325</v>
          </cell>
          <cell r="BL28">
            <v>156.69015422411235</v>
          </cell>
          <cell r="BM28">
            <v>157.47998512021252</v>
          </cell>
          <cell r="BN28">
            <v>158.17544324898483</v>
          </cell>
          <cell r="BO28">
            <v>158.75878228715277</v>
          </cell>
          <cell r="BP28">
            <v>159.21964632802286</v>
          </cell>
          <cell r="BQ28">
            <v>159.54555091788185</v>
          </cell>
          <cell r="BR28">
            <v>159.77252860995731</v>
          </cell>
          <cell r="BS28">
            <v>160.19186058198758</v>
          </cell>
          <cell r="BT28"/>
          <cell r="BU28">
            <v>98.923683312659136</v>
          </cell>
          <cell r="BV28">
            <v>114.35901282060894</v>
          </cell>
          <cell r="BW28">
            <v>123.41028057734005</v>
          </cell>
          <cell r="BX28">
            <v>137.61087398707431</v>
          </cell>
          <cell r="BY28">
            <v>142.17311532806863</v>
          </cell>
          <cell r="BZ28">
            <v>145.39361130773673</v>
          </cell>
          <cell r="CA28">
            <v>147.18913016462972</v>
          </cell>
          <cell r="CB28">
            <v>148.87648477350493</v>
          </cell>
          <cell r="CC28">
            <v>150.56198438168605</v>
          </cell>
          <cell r="CD28">
            <v>152.33762965106894</v>
          </cell>
          <cell r="CE28">
            <v>154.17925044458232</v>
          </cell>
          <cell r="CF28">
            <v>156.21796868754603</v>
          </cell>
          <cell r="CG28">
            <v>158.18207908509959</v>
          </cell>
          <cell r="CH28">
            <v>160.05106013456714</v>
          </cell>
          <cell r="CI28">
            <v>161.8186553089848</v>
          </cell>
          <cell r="CJ28">
            <v>163.53188124277932</v>
          </cell>
          <cell r="CK28">
            <v>165.34287838095364</v>
          </cell>
          <cell r="CL28">
            <v>167.09434165421416</v>
          </cell>
          <cell r="CM28">
            <v>168.79413469155901</v>
          </cell>
          <cell r="CN28">
            <v>170.41039458704864</v>
          </cell>
          <cell r="CO28">
            <v>171.88025264304576</v>
          </cell>
          <cell r="CP28">
            <v>173.05101768155765</v>
          </cell>
          <cell r="CQ28">
            <v>173.96894594187646</v>
          </cell>
          <cell r="CR28">
            <v>174.70176599212812</v>
          </cell>
          <cell r="CS28">
            <v>175.35043159775734</v>
          </cell>
          <cell r="CT28">
            <v>175.93501318501833</v>
          </cell>
          <cell r="CU28">
            <v>176.45049519798795</v>
          </cell>
          <cell r="CV28">
            <v>176.9075153262927</v>
          </cell>
          <cell r="CW28">
            <v>177.31069990921688</v>
          </cell>
          <cell r="CX28">
            <v>177.68380403459679</v>
          </cell>
          <cell r="CY28">
            <v>178.01401835472745</v>
          </cell>
          <cell r="CZ28">
            <v>178.3066002986443</v>
          </cell>
          <cell r="DA28"/>
          <cell r="DB28">
            <v>98.923683312659136</v>
          </cell>
          <cell r="DC28">
            <v>114.37625849511522</v>
          </cell>
          <cell r="DD28">
            <v>123.44569560219173</v>
          </cell>
          <cell r="DE28">
            <v>137.68299680848162</v>
          </cell>
          <cell r="DF28">
            <v>142.25063218968819</v>
          </cell>
          <cell r="DG28">
            <v>145.48277348133271</v>
          </cell>
          <cell r="DH28">
            <v>147.33724130159283</v>
          </cell>
          <cell r="DI28">
            <v>149.09463457943662</v>
          </cell>
          <cell r="DJ28">
            <v>151.03997274193338</v>
          </cell>
          <cell r="DK28">
            <v>153.0335853608367</v>
          </cell>
          <cell r="DL28">
            <v>154.98459888441602</v>
          </cell>
          <cell r="DM28">
            <v>157.02478971080086</v>
          </cell>
          <cell r="DN28">
            <v>159.04122047291094</v>
          </cell>
          <cell r="DO28">
            <v>160.84421071834035</v>
          </cell>
          <cell r="DP28">
            <v>162.50084510162705</v>
          </cell>
          <cell r="DQ28">
            <v>164.56165203205956</v>
          </cell>
          <cell r="DR28">
            <v>169.63441325833858</v>
          </cell>
          <cell r="DS28">
            <v>175.10624226165805</v>
          </cell>
          <cell r="DT28">
            <v>181.12345436328604</v>
          </cell>
          <cell r="DU28">
            <v>186.92142558514323</v>
          </cell>
          <cell r="DV28">
            <v>192.4121474769978</v>
          </cell>
          <cell r="DW28">
            <v>197.53321634369541</v>
          </cell>
          <cell r="DX28">
            <v>202.16646207423338</v>
          </cell>
          <cell r="DY28">
            <v>206.49424710485448</v>
          </cell>
          <cell r="DZ28">
            <v>210.65395787176516</v>
          </cell>
          <cell r="EA28">
            <v>214.68148999958723</v>
          </cell>
          <cell r="EB28">
            <v>218.5955125670346</v>
          </cell>
          <cell r="EC28">
            <v>222.39025310396403</v>
          </cell>
          <cell r="ED28">
            <v>226.0874239642593</v>
          </cell>
          <cell r="EE28">
            <v>229.69987657752225</v>
          </cell>
          <cell r="EF28">
            <v>231.47976604699181</v>
          </cell>
          <cell r="EG28">
            <v>231.15804537053674</v>
          </cell>
          <cell r="EH28"/>
          <cell r="EI28">
            <v>98.923683312659136</v>
          </cell>
          <cell r="EJ28">
            <v>114.12648544024292</v>
          </cell>
          <cell r="EK28">
            <v>122.94996011952971</v>
          </cell>
          <cell r="EL28">
            <v>136.93743591114591</v>
          </cell>
          <cell r="EM28">
            <v>141.30015172200279</v>
          </cell>
          <cell r="EN28">
            <v>144.39851772728707</v>
          </cell>
          <cell r="EO28">
            <v>146.30791678696534</v>
          </cell>
          <cell r="EP28">
            <v>148.09351755305207</v>
          </cell>
          <cell r="EQ28">
            <v>149.97295541905729</v>
          </cell>
          <cell r="ER28">
            <v>151.95360093210164</v>
          </cell>
          <cell r="ES28">
            <v>154.47953661134875</v>
          </cell>
          <cell r="ET28">
            <v>160.25576568876883</v>
          </cell>
          <cell r="EU28">
            <v>166.13270629625262</v>
          </cell>
          <cell r="EV28">
            <v>171.6549739031413</v>
          </cell>
          <cell r="EW28">
            <v>177.18840023845272</v>
          </cell>
          <cell r="EX28">
            <v>183.61080616256959</v>
          </cell>
          <cell r="EY28">
            <v>189.79670024025111</v>
          </cell>
          <cell r="EZ28">
            <v>195.89996727640619</v>
          </cell>
          <cell r="FA28">
            <v>201.80206334945424</v>
          </cell>
          <cell r="FB28">
            <v>207.49643889432832</v>
          </cell>
          <cell r="FC28">
            <v>212.87828266925803</v>
          </cell>
          <cell r="FD28">
            <v>217.80601573241108</v>
          </cell>
          <cell r="FE28">
            <v>222.39680643429881</v>
          </cell>
          <cell r="FF28">
            <v>226.81603409400964</v>
          </cell>
          <cell r="FG28">
            <v>231.07498706029381</v>
          </cell>
          <cell r="FH28">
            <v>232.06893945976805</v>
          </cell>
          <cell r="FI28">
            <v>232.28956471252422</v>
          </cell>
          <cell r="FJ28">
            <v>232.43756718409364</v>
          </cell>
          <cell r="FK28">
            <v>232.7490533448821</v>
          </cell>
          <cell r="FL28">
            <v>232.73857799168169</v>
          </cell>
          <cell r="FM28">
            <v>232.68119580936599</v>
          </cell>
          <cell r="FN28">
            <v>232.59251010826972</v>
          </cell>
        </row>
        <row r="29">
          <cell r="B29" t="str">
            <v>Golborne</v>
          </cell>
          <cell r="C29">
            <v>117</v>
          </cell>
          <cell r="D29">
            <v>3.9343499999999998</v>
          </cell>
          <cell r="E29">
            <v>120.93434999999999</v>
          </cell>
          <cell r="F29"/>
          <cell r="G29">
            <v>79.965267352183005</v>
          </cell>
          <cell r="H29">
            <v>62.365320947788476</v>
          </cell>
          <cell r="I29">
            <v>63.120612527585713</v>
          </cell>
          <cell r="J29">
            <v>65.469137907726008</v>
          </cell>
          <cell r="K29">
            <v>66.575562833186041</v>
          </cell>
          <cell r="L29">
            <v>68.047286557509779</v>
          </cell>
          <cell r="M29">
            <v>69.984186847444562</v>
          </cell>
          <cell r="N29">
            <v>72.161899349190293</v>
          </cell>
          <cell r="O29">
            <v>74.642435370229691</v>
          </cell>
          <cell r="P29">
            <v>77.063577570504719</v>
          </cell>
          <cell r="Q29">
            <v>79.58989036430421</v>
          </cell>
          <cell r="R29">
            <v>82.452210541848999</v>
          </cell>
          <cell r="S29">
            <v>84.749360831621246</v>
          </cell>
          <cell r="T29">
            <v>86.770343093369974</v>
          </cell>
          <cell r="U29">
            <v>88.4525622404649</v>
          </cell>
          <cell r="V29">
            <v>89.959860400953787</v>
          </cell>
          <cell r="W29">
            <v>92.151007743133505</v>
          </cell>
          <cell r="X29">
            <v>94.173844958012779</v>
          </cell>
          <cell r="Y29">
            <v>95.851356351146009</v>
          </cell>
          <cell r="Z29">
            <v>97.469103098996541</v>
          </cell>
          <cell r="AA29">
            <v>98.856280487704737</v>
          </cell>
          <cell r="AB29">
            <v>100.00341789345451</v>
          </cell>
          <cell r="AC29">
            <v>100.81578629454029</v>
          </cell>
          <cell r="AD29">
            <v>101.59650359600597</v>
          </cell>
          <cell r="AE29">
            <v>102.20461495931198</v>
          </cell>
          <cell r="AF29">
            <v>102.70691479409348</v>
          </cell>
          <cell r="AG29">
            <v>103.03769914128014</v>
          </cell>
          <cell r="AH29">
            <v>103.39038418590953</v>
          </cell>
          <cell r="AI29">
            <v>103.70132183076346</v>
          </cell>
          <cell r="AJ29">
            <v>103.89448953830998</v>
          </cell>
          <cell r="AK29">
            <v>104.14500697584654</v>
          </cell>
          <cell r="AL29">
            <v>103.93535506586881</v>
          </cell>
          <cell r="AM29"/>
          <cell r="AN29">
            <v>79.965267352183005</v>
          </cell>
          <cell r="AO29">
            <v>62.616614214972117</v>
          </cell>
          <cell r="AP29">
            <v>62.813341167084644</v>
          </cell>
          <cell r="AQ29">
            <v>64.22397839518807</v>
          </cell>
          <cell r="AR29">
            <v>64.912819234007088</v>
          </cell>
          <cell r="AS29">
            <v>65.734755360193759</v>
          </cell>
          <cell r="AT29">
            <v>66.985557081784094</v>
          </cell>
          <cell r="AU29">
            <v>68.298938974105042</v>
          </cell>
          <cell r="AV29">
            <v>69.87772984812608</v>
          </cell>
          <cell r="AW29">
            <v>71.596361403168757</v>
          </cell>
          <cell r="AX29">
            <v>73.477366198355696</v>
          </cell>
          <cell r="AY29">
            <v>75.48816871375584</v>
          </cell>
          <cell r="AZ29">
            <v>76.991437240754081</v>
          </cell>
          <cell r="BA29">
            <v>78.48583235720821</v>
          </cell>
          <cell r="BB29">
            <v>79.843009014961069</v>
          </cell>
          <cell r="BC29">
            <v>81.191505554496899</v>
          </cell>
          <cell r="BD29">
            <v>82.558162511319381</v>
          </cell>
          <cell r="BE29">
            <v>83.987590356741279</v>
          </cell>
          <cell r="BF29">
            <v>85.424224911622645</v>
          </cell>
          <cell r="BG29">
            <v>86.925236799446907</v>
          </cell>
          <cell r="BH29">
            <v>88.382035359225753</v>
          </cell>
          <cell r="BI29">
            <v>89.996942893080302</v>
          </cell>
          <cell r="BJ29">
            <v>91.253324066081575</v>
          </cell>
          <cell r="BK29">
            <v>92.35916703169228</v>
          </cell>
          <cell r="BL29">
            <v>93.248528236961079</v>
          </cell>
          <cell r="BM29">
            <v>94.187320709621901</v>
          </cell>
          <cell r="BN29">
            <v>94.982463982327673</v>
          </cell>
          <cell r="BO29">
            <v>95.643671156039574</v>
          </cell>
          <cell r="BP29">
            <v>96.156298504756535</v>
          </cell>
          <cell r="BQ29">
            <v>96.390745434946524</v>
          </cell>
          <cell r="BR29">
            <v>96.523069665298692</v>
          </cell>
          <cell r="BS29">
            <v>96.854722392078727</v>
          </cell>
          <cell r="BT29"/>
          <cell r="BU29">
            <v>79.965267352183005</v>
          </cell>
          <cell r="BV29">
            <v>62.354329761553259</v>
          </cell>
          <cell r="BW29">
            <v>62.935857893330926</v>
          </cell>
          <cell r="BX29">
            <v>65.078733979887232</v>
          </cell>
          <cell r="BY29">
            <v>65.911933863558858</v>
          </cell>
          <cell r="BZ29">
            <v>67.105271199949087</v>
          </cell>
          <cell r="CA29">
            <v>68.719422480988385</v>
          </cell>
          <cell r="CB29">
            <v>70.553348411041071</v>
          </cell>
          <cell r="CC29">
            <v>72.585797005252033</v>
          </cell>
          <cell r="CD29">
            <v>74.564432936082483</v>
          </cell>
          <cell r="CE29">
            <v>76.65333768844468</v>
          </cell>
          <cell r="CF29">
            <v>78.846763380745742</v>
          </cell>
          <cell r="CG29">
            <v>80.575830091284161</v>
          </cell>
          <cell r="CH29">
            <v>82.227502776349553</v>
          </cell>
          <cell r="CI29">
            <v>83.625522653046744</v>
          </cell>
          <cell r="CJ29">
            <v>84.971201069693208</v>
          </cell>
          <cell r="CK29">
            <v>86.57750042534434</v>
          </cell>
          <cell r="CL29">
            <v>88.007133053941388</v>
          </cell>
          <cell r="CM29">
            <v>89.087632577185303</v>
          </cell>
          <cell r="CN29">
            <v>90.032210443759851</v>
          </cell>
          <cell r="CO29">
            <v>90.841615292152113</v>
          </cell>
          <cell r="CP29">
            <v>91.45670271423667</v>
          </cell>
          <cell r="CQ29">
            <v>91.849397624695143</v>
          </cell>
          <cell r="CR29">
            <v>92.239184405202096</v>
          </cell>
          <cell r="CS29">
            <v>92.478094161319177</v>
          </cell>
          <cell r="CT29">
            <v>92.626523790205866</v>
          </cell>
          <cell r="CU29">
            <v>92.600405307855965</v>
          </cell>
          <cell r="CV29">
            <v>92.563024727892611</v>
          </cell>
          <cell r="CW29">
            <v>92.452257373934572</v>
          </cell>
          <cell r="CX29">
            <v>92.231636521438958</v>
          </cell>
          <cell r="CY29">
            <v>92.037997342354458</v>
          </cell>
          <cell r="CZ29">
            <v>91.913607642842862</v>
          </cell>
          <cell r="DA29"/>
          <cell r="DB29">
            <v>79.965267352183005</v>
          </cell>
          <cell r="DC29">
            <v>62.387037339263813</v>
          </cell>
          <cell r="DD29">
            <v>63.075154029151051</v>
          </cell>
          <cell r="DE29">
            <v>65.292077677383105</v>
          </cell>
          <cell r="DF29">
            <v>66.155405913549458</v>
          </cell>
          <cell r="DG29">
            <v>67.312741642874428</v>
          </cell>
          <cell r="DH29">
            <v>68.776033368641507</v>
          </cell>
          <cell r="DI29">
            <v>70.384636005962847</v>
          </cell>
          <cell r="DJ29">
            <v>72.154842706467832</v>
          </cell>
          <cell r="DK29">
            <v>73.697900387299796</v>
          </cell>
          <cell r="DL29">
            <v>75.201243339616212</v>
          </cell>
          <cell r="DM29">
            <v>76.721470241708118</v>
          </cell>
          <cell r="DN29">
            <v>78.063493752033054</v>
          </cell>
          <cell r="DO29">
            <v>79.224240942559305</v>
          </cell>
          <cell r="DP29">
            <v>80.108655302394254</v>
          </cell>
          <cell r="DQ29">
            <v>81.854227842686356</v>
          </cell>
          <cell r="DR29">
            <v>87.147098752722769</v>
          </cell>
          <cell r="DS29">
            <v>92.301371823209124</v>
          </cell>
          <cell r="DT29">
            <v>97.779163909730713</v>
          </cell>
          <cell r="DU29">
            <v>104.14219341000015</v>
          </cell>
          <cell r="DV29">
            <v>110.11264557372999</v>
          </cell>
          <cell r="DW29">
            <v>115.68454759336278</v>
          </cell>
          <cell r="DX29">
            <v>121.00949034997001</v>
          </cell>
          <cell r="DY29">
            <v>125.8969852872474</v>
          </cell>
          <cell r="DZ29">
            <v>130.58269350946279</v>
          </cell>
          <cell r="EA29">
            <v>135.16580548756491</v>
          </cell>
          <cell r="EB29">
            <v>139.6037928003405</v>
          </cell>
          <cell r="EC29">
            <v>143.90552358118686</v>
          </cell>
          <cell r="ED29">
            <v>148.03407413361919</v>
          </cell>
          <cell r="EE29">
            <v>152.13661952070618</v>
          </cell>
          <cell r="EF29">
            <v>154.68077833308098</v>
          </cell>
          <cell r="EG29">
            <v>154.65675519192081</v>
          </cell>
          <cell r="EH29"/>
          <cell r="EI29">
            <v>79.965267352183005</v>
          </cell>
          <cell r="EJ29">
            <v>62.058735109725895</v>
          </cell>
          <cell r="EK29">
            <v>62.432393818483234</v>
          </cell>
          <cell r="EL29">
            <v>64.336999304235974</v>
          </cell>
          <cell r="EM29">
            <v>65.045273877944396</v>
          </cell>
          <cell r="EN29">
            <v>65.963290921090717</v>
          </cell>
          <cell r="EO29">
            <v>67.255573648007385</v>
          </cell>
          <cell r="EP29">
            <v>68.692819287890856</v>
          </cell>
          <cell r="EQ29">
            <v>70.311785440552384</v>
          </cell>
          <cell r="ER29">
            <v>71.747874212347767</v>
          </cell>
          <cell r="ES29">
            <v>74.163342530071958</v>
          </cell>
          <cell r="ET29">
            <v>80.170727876006339</v>
          </cell>
          <cell r="EU29">
            <v>86.025338825880226</v>
          </cell>
          <cell r="EV29">
            <v>91.486862552836612</v>
          </cell>
          <cell r="EW29">
            <v>96.811177226636161</v>
          </cell>
          <cell r="EX29">
            <v>101.92613084049201</v>
          </cell>
          <cell r="EY29">
            <v>106.90227510441397</v>
          </cell>
          <cell r="EZ29">
            <v>111.82908572447781</v>
          </cell>
          <cell r="FA29">
            <v>117.91380471273371</v>
          </cell>
          <cell r="FB29">
            <v>123.92634059543033</v>
          </cell>
          <cell r="FC29">
            <v>129.67293071079609</v>
          </cell>
          <cell r="FD29">
            <v>134.93949818742297</v>
          </cell>
          <cell r="FE29">
            <v>139.92544817362457</v>
          </cell>
          <cell r="FF29">
            <v>144.59121235227821</v>
          </cell>
          <cell r="FG29">
            <v>149.07260421495357</v>
          </cell>
          <cell r="FH29">
            <v>151.12195548751006</v>
          </cell>
          <cell r="FI29">
            <v>151.3825691272699</v>
          </cell>
          <cell r="FJ29">
            <v>151.60168272538124</v>
          </cell>
          <cell r="FK29">
            <v>151.94026068008986</v>
          </cell>
          <cell r="FL29">
            <v>152.01310546578964</v>
          </cell>
          <cell r="FM29">
            <v>152.12791775014375</v>
          </cell>
          <cell r="FN29">
            <v>152.16856843332982</v>
          </cell>
        </row>
        <row r="30">
          <cell r="B30" t="str">
            <v>Orrell</v>
          </cell>
          <cell r="C30">
            <v>78</v>
          </cell>
          <cell r="D30">
            <v>4.2089999999999996</v>
          </cell>
          <cell r="E30">
            <v>82.209000000000003</v>
          </cell>
          <cell r="F30"/>
          <cell r="G30">
            <v>48.949131625086551</v>
          </cell>
          <cell r="H30">
            <v>55.853294851660934</v>
          </cell>
          <cell r="I30">
            <v>56.05249759785255</v>
          </cell>
          <cell r="J30">
            <v>57.668763886560988</v>
          </cell>
          <cell r="K30">
            <v>58.56022140101571</v>
          </cell>
          <cell r="L30">
            <v>59.563249867365684</v>
          </cell>
          <cell r="M30">
            <v>60.658396878414955</v>
          </cell>
          <cell r="N30">
            <v>61.878350719866496</v>
          </cell>
          <cell r="O30">
            <v>63.246461012290993</v>
          </cell>
          <cell r="P30">
            <v>64.635139905930188</v>
          </cell>
          <cell r="Q30">
            <v>66.197615167038862</v>
          </cell>
          <cell r="R30">
            <v>68.130556531577795</v>
          </cell>
          <cell r="S30">
            <v>69.811872406755711</v>
          </cell>
          <cell r="T30">
            <v>71.156240468120302</v>
          </cell>
          <cell r="U30">
            <v>72.452595813518684</v>
          </cell>
          <cell r="V30">
            <v>73.547596753107257</v>
          </cell>
          <cell r="W30">
            <v>74.861436942786554</v>
          </cell>
          <cell r="X30">
            <v>76.10107740363577</v>
          </cell>
          <cell r="Y30">
            <v>77.179341065460136</v>
          </cell>
          <cell r="Z30">
            <v>78.22524840041909</v>
          </cell>
          <cell r="AA30">
            <v>79.12786025223717</v>
          </cell>
          <cell r="AB30">
            <v>79.817308658742249</v>
          </cell>
          <cell r="AC30">
            <v>80.305900497980758</v>
          </cell>
          <cell r="AD30">
            <v>80.659150444349763</v>
          </cell>
          <cell r="AE30">
            <v>80.96167067374742</v>
          </cell>
          <cell r="AF30">
            <v>81.188794322495937</v>
          </cell>
          <cell r="AG30">
            <v>81.31166153318128</v>
          </cell>
          <cell r="AH30">
            <v>81.36317409533298</v>
          </cell>
          <cell r="AI30">
            <v>81.394044747439608</v>
          </cell>
          <cell r="AJ30">
            <v>81.451212261424047</v>
          </cell>
          <cell r="AK30">
            <v>81.46212994618655</v>
          </cell>
          <cell r="AL30">
            <v>81.113874978186715</v>
          </cell>
          <cell r="AM30"/>
          <cell r="AN30">
            <v>48.949131625086551</v>
          </cell>
          <cell r="AO30">
            <v>56.051501553839358</v>
          </cell>
          <cell r="AP30">
            <v>55.933735924082569</v>
          </cell>
          <cell r="AQ30">
            <v>56.798783854039051</v>
          </cell>
          <cell r="AR30">
            <v>57.299916269642864</v>
          </cell>
          <cell r="AS30">
            <v>57.962884201955603</v>
          </cell>
          <cell r="AT30">
            <v>58.669775597284513</v>
          </cell>
          <cell r="AU30">
            <v>59.509427592921917</v>
          </cell>
          <cell r="AV30">
            <v>60.516690192722294</v>
          </cell>
          <cell r="AW30">
            <v>61.603157692902258</v>
          </cell>
          <cell r="AX30">
            <v>62.885947512015179</v>
          </cell>
          <cell r="AY30">
            <v>64.276327091693858</v>
          </cell>
          <cell r="AZ30">
            <v>65.296747510446522</v>
          </cell>
          <cell r="BA30">
            <v>66.209736174679207</v>
          </cell>
          <cell r="BB30">
            <v>67.184959144468536</v>
          </cell>
          <cell r="BC30">
            <v>68.114031920339997</v>
          </cell>
          <cell r="BD30">
            <v>69.048343351991036</v>
          </cell>
          <cell r="BE30">
            <v>70.072463252711316</v>
          </cell>
          <cell r="BF30">
            <v>71.150798756984756</v>
          </cell>
          <cell r="BG30">
            <v>72.221100849331606</v>
          </cell>
          <cell r="BH30">
            <v>73.293177996346202</v>
          </cell>
          <cell r="BI30">
            <v>74.531734779056819</v>
          </cell>
          <cell r="BJ30">
            <v>75.536245883580563</v>
          </cell>
          <cell r="BK30">
            <v>76.338277955858203</v>
          </cell>
          <cell r="BL30">
            <v>77.049329424424428</v>
          </cell>
          <cell r="BM30">
            <v>77.619908560867572</v>
          </cell>
          <cell r="BN30">
            <v>78.113239444269468</v>
          </cell>
          <cell r="BO30">
            <v>78.477066040395982</v>
          </cell>
          <cell r="BP30">
            <v>78.74936747379931</v>
          </cell>
          <cell r="BQ30">
            <v>78.945477180803223</v>
          </cell>
          <cell r="BR30">
            <v>78.98431166142548</v>
          </cell>
          <cell r="BS30">
            <v>79.05348682197409</v>
          </cell>
          <cell r="BT30"/>
          <cell r="BU30">
            <v>48.949131625086551</v>
          </cell>
          <cell r="BV30">
            <v>55.84537214440298</v>
          </cell>
          <cell r="BW30">
            <v>55.923635231491119</v>
          </cell>
          <cell r="BX30">
            <v>57.349618593072485</v>
          </cell>
          <cell r="BY30">
            <v>58.075313525978544</v>
          </cell>
          <cell r="BZ30">
            <v>58.915855068646337</v>
          </cell>
          <cell r="CA30">
            <v>59.754594479806912</v>
          </cell>
          <cell r="CB30">
            <v>60.695046866802755</v>
          </cell>
          <cell r="CC30">
            <v>61.722337600284234</v>
          </cell>
          <cell r="CD30">
            <v>62.779015987875638</v>
          </cell>
          <cell r="CE30">
            <v>64.014147757742094</v>
          </cell>
          <cell r="CF30">
            <v>65.43229915877879</v>
          </cell>
          <cell r="CG30">
            <v>66.666065345954053</v>
          </cell>
          <cell r="CH30">
            <v>67.726776108539724</v>
          </cell>
          <cell r="CI30">
            <v>68.794335888551402</v>
          </cell>
          <cell r="CJ30">
            <v>69.761300916013425</v>
          </cell>
          <cell r="CK30">
            <v>70.891061997082488</v>
          </cell>
          <cell r="CL30">
            <v>71.934301019032105</v>
          </cell>
          <cell r="CM30">
            <v>72.788448902110815</v>
          </cell>
          <cell r="CN30">
            <v>73.474568623454488</v>
          </cell>
          <cell r="CO30">
            <v>74.076053547785563</v>
          </cell>
          <cell r="CP30">
            <v>74.515157826778733</v>
          </cell>
          <cell r="CQ30">
            <v>74.786646199136939</v>
          </cell>
          <cell r="CR30">
            <v>74.939765099200088</v>
          </cell>
          <cell r="CS30">
            <v>75.039148667555608</v>
          </cell>
          <cell r="CT30">
            <v>75.098568884728877</v>
          </cell>
          <cell r="CU30">
            <v>75.044836628590673</v>
          </cell>
          <cell r="CV30">
            <v>74.908726003071109</v>
          </cell>
          <cell r="CW30">
            <v>74.746931454614938</v>
          </cell>
          <cell r="CX30">
            <v>74.608992075808317</v>
          </cell>
          <cell r="CY30">
            <v>74.408909433021151</v>
          </cell>
          <cell r="CZ30">
            <v>74.14009879623913</v>
          </cell>
          <cell r="DA30"/>
          <cell r="DB30">
            <v>48.949131625086551</v>
          </cell>
          <cell r="DC30">
            <v>55.86991486892623</v>
          </cell>
          <cell r="DD30">
            <v>55.99340198629907</v>
          </cell>
          <cell r="DE30">
            <v>57.445084764194412</v>
          </cell>
          <cell r="DF30">
            <v>58.12962802586221</v>
          </cell>
          <cell r="DG30">
            <v>58.858254804408496</v>
          </cell>
          <cell r="DH30">
            <v>59.532407699712124</v>
          </cell>
          <cell r="DI30">
            <v>60.269968269104112</v>
          </cell>
          <cell r="DJ30">
            <v>61.069804724255476</v>
          </cell>
          <cell r="DK30">
            <v>61.771495556894955</v>
          </cell>
          <cell r="DL30">
            <v>62.511043287020129</v>
          </cell>
          <cell r="DM30">
            <v>63.355224748552288</v>
          </cell>
          <cell r="DN30">
            <v>64.272712178835377</v>
          </cell>
          <cell r="DO30">
            <v>64.946010334027306</v>
          </cell>
          <cell r="DP30">
            <v>65.595131085933346</v>
          </cell>
          <cell r="DQ30">
            <v>66.81128697302924</v>
          </cell>
          <cell r="DR30">
            <v>70.662928193736107</v>
          </cell>
          <cell r="DS30">
            <v>74.473331117031236</v>
          </cell>
          <cell r="DT30">
            <v>78.288662203428572</v>
          </cell>
          <cell r="DU30">
            <v>82.990331718637734</v>
          </cell>
          <cell r="DV30">
            <v>87.521733631246391</v>
          </cell>
          <cell r="DW30">
            <v>91.745056086220998</v>
          </cell>
          <cell r="DX30">
            <v>95.60103573124384</v>
          </cell>
          <cell r="DY30">
            <v>99.253648951562923</v>
          </cell>
          <cell r="DZ30">
            <v>102.76498191986141</v>
          </cell>
          <cell r="EA30">
            <v>106.14515215768432</v>
          </cell>
          <cell r="EB30">
            <v>109.43005406029931</v>
          </cell>
          <cell r="EC30">
            <v>112.60103904851388</v>
          </cell>
          <cell r="ED30">
            <v>115.72687267682218</v>
          </cell>
          <cell r="EE30">
            <v>118.73605737986513</v>
          </cell>
          <cell r="EF30">
            <v>120.40045340001578</v>
          </cell>
          <cell r="EG30">
            <v>120.27417159576726</v>
          </cell>
          <cell r="EH30"/>
          <cell r="EI30">
            <v>48.949131625086551</v>
          </cell>
          <cell r="EJ30">
            <v>55.639189043861947</v>
          </cell>
          <cell r="EK30">
            <v>55.541084539017078</v>
          </cell>
          <cell r="EL30">
            <v>56.801094763952278</v>
          </cell>
          <cell r="EM30">
            <v>57.326756290110318</v>
          </cell>
          <cell r="EN30">
            <v>57.893369486837827</v>
          </cell>
          <cell r="EO30">
            <v>58.474577868549062</v>
          </cell>
          <cell r="EP30">
            <v>59.123260021715268</v>
          </cell>
          <cell r="EQ30">
            <v>59.83436653021073</v>
          </cell>
          <cell r="ER30">
            <v>60.476490069501516</v>
          </cell>
          <cell r="ES30">
            <v>61.766731410087289</v>
          </cell>
          <cell r="ET30">
            <v>66.073713174810962</v>
          </cell>
          <cell r="EU30">
            <v>70.416569984397938</v>
          </cell>
          <cell r="EV30">
            <v>74.379052462229168</v>
          </cell>
          <cell r="EW30">
            <v>78.383751017549926</v>
          </cell>
          <cell r="EX30">
            <v>82.14885780273957</v>
          </cell>
          <cell r="EY30">
            <v>85.748177913793057</v>
          </cell>
          <cell r="EZ30">
            <v>89.383098955352338</v>
          </cell>
          <cell r="FA30">
            <v>93.68077639255705</v>
          </cell>
          <cell r="FB30">
            <v>98.11929281480576</v>
          </cell>
          <cell r="FC30">
            <v>102.43939586774596</v>
          </cell>
          <cell r="FD30">
            <v>106.37998774143074</v>
          </cell>
          <cell r="FE30">
            <v>109.93767523380316</v>
          </cell>
          <cell r="FF30">
            <v>113.41774882218022</v>
          </cell>
          <cell r="FG30">
            <v>116.7700198496496</v>
          </cell>
          <cell r="FH30">
            <v>118.30904677036953</v>
          </cell>
          <cell r="FI30">
            <v>118.42662432142185</v>
          </cell>
          <cell r="FJ30">
            <v>118.49514281640596</v>
          </cell>
          <cell r="FK30">
            <v>118.68985112860122</v>
          </cell>
          <cell r="FL30">
            <v>118.65443264728154</v>
          </cell>
          <cell r="FM30">
            <v>118.55371648877332</v>
          </cell>
          <cell r="FN30">
            <v>118.46518013048933</v>
          </cell>
        </row>
        <row r="31">
          <cell r="B31" t="str">
            <v>Red Bank</v>
          </cell>
          <cell r="C31">
            <v>117</v>
          </cell>
          <cell r="D31">
            <v>1.0559999999999998E-2</v>
          </cell>
          <cell r="E31">
            <v>117.01056</v>
          </cell>
          <cell r="F31"/>
          <cell r="G31">
            <v>81.278641032265611</v>
          </cell>
          <cell r="H31">
            <v>65.416691605483862</v>
          </cell>
          <cell r="I31">
            <v>66.255189915363928</v>
          </cell>
          <cell r="J31">
            <v>70.083709821416676</v>
          </cell>
          <cell r="K31">
            <v>73.225725283014086</v>
          </cell>
          <cell r="L31">
            <v>75.794789785344634</v>
          </cell>
          <cell r="M31">
            <v>77.006312774973736</v>
          </cell>
          <cell r="N31">
            <v>78.271075141083273</v>
          </cell>
          <cell r="O31">
            <v>79.59399496556243</v>
          </cell>
          <cell r="P31">
            <v>80.843806816290012</v>
          </cell>
          <cell r="Q31">
            <v>82.189756751674309</v>
          </cell>
          <cell r="R31">
            <v>83.969820260924152</v>
          </cell>
          <cell r="S31">
            <v>85.574439907117451</v>
          </cell>
          <cell r="T31">
            <v>87.005918868225478</v>
          </cell>
          <cell r="U31">
            <v>88.308704512179929</v>
          </cell>
          <cell r="V31">
            <v>89.439558466106973</v>
          </cell>
          <cell r="W31">
            <v>91.417546619007723</v>
          </cell>
          <cell r="X31">
            <v>93.31566624175322</v>
          </cell>
          <cell r="Y31">
            <v>95.126606089139969</v>
          </cell>
          <cell r="Z31">
            <v>96.870539897887824</v>
          </cell>
          <cell r="AA31">
            <v>98.482601680439132</v>
          </cell>
          <cell r="AB31">
            <v>99.903414238720515</v>
          </cell>
          <cell r="AC31">
            <v>101.15048636179058</v>
          </cell>
          <cell r="AD31">
            <v>102.31305721390349</v>
          </cell>
          <cell r="AE31">
            <v>103.41838823686425</v>
          </cell>
          <cell r="AF31">
            <v>104.47385291157933</v>
          </cell>
          <cell r="AG31">
            <v>105.45945481969429</v>
          </cell>
          <cell r="AH31">
            <v>106.41639114451084</v>
          </cell>
          <cell r="AI31">
            <v>107.35145218646346</v>
          </cell>
          <cell r="AJ31">
            <v>108.26689375527349</v>
          </cell>
          <cell r="AK31">
            <v>109.16723887794771</v>
          </cell>
          <cell r="AL31">
            <v>109.31569325305544</v>
          </cell>
          <cell r="AM31"/>
          <cell r="AN31">
            <v>81.278641032265611</v>
          </cell>
          <cell r="AO31">
            <v>65.703020522706964</v>
          </cell>
          <cell r="AP31">
            <v>65.124770752610516</v>
          </cell>
          <cell r="AQ31">
            <v>66.180176021645678</v>
          </cell>
          <cell r="AR31">
            <v>66.8107580322541</v>
          </cell>
          <cell r="AS31">
            <v>67.640215037403379</v>
          </cell>
          <cell r="AT31">
            <v>68.632222827634266</v>
          </cell>
          <cell r="AU31">
            <v>69.820577325264168</v>
          </cell>
          <cell r="AV31">
            <v>71.149609979994665</v>
          </cell>
          <cell r="AW31">
            <v>72.537295702415591</v>
          </cell>
          <cell r="AX31">
            <v>74.313266288064682</v>
          </cell>
          <cell r="AY31">
            <v>76.452317308348455</v>
          </cell>
          <cell r="AZ31">
            <v>77.421872369952212</v>
          </cell>
          <cell r="BA31">
            <v>78.350600129377128</v>
          </cell>
          <cell r="BB31">
            <v>79.224822137522253</v>
          </cell>
          <cell r="BC31">
            <v>80.036959383341582</v>
          </cell>
          <cell r="BD31">
            <v>81.037573009020448</v>
          </cell>
          <cell r="BE31">
            <v>82.143434429740296</v>
          </cell>
          <cell r="BF31">
            <v>83.241342851934178</v>
          </cell>
          <cell r="BG31">
            <v>84.345663723538323</v>
          </cell>
          <cell r="BH31">
            <v>85.423393379516511</v>
          </cell>
          <cell r="BI31">
            <v>86.553683548833916</v>
          </cell>
          <cell r="BJ31">
            <v>87.538679338879632</v>
          </cell>
          <cell r="BK31">
            <v>88.443962549250983</v>
          </cell>
          <cell r="BL31">
            <v>89.290146939051454</v>
          </cell>
          <cell r="BM31">
            <v>89.92910141870901</v>
          </cell>
          <cell r="BN31">
            <v>90.496237104982526</v>
          </cell>
          <cell r="BO31">
            <v>90.974665837510543</v>
          </cell>
          <cell r="BP31">
            <v>91.368847152088662</v>
          </cell>
          <cell r="BQ31">
            <v>91.663777182308678</v>
          </cell>
          <cell r="BR31">
            <v>91.868040348583932</v>
          </cell>
          <cell r="BS31">
            <v>92.156961555039601</v>
          </cell>
          <cell r="BT31"/>
          <cell r="BU31">
            <v>81.278641032265611</v>
          </cell>
          <cell r="BV31">
            <v>65.413159344409536</v>
          </cell>
          <cell r="BW31">
            <v>66.161788784944264</v>
          </cell>
          <cell r="BX31">
            <v>69.883469359710347</v>
          </cell>
          <cell r="BY31">
            <v>72.923897252746997</v>
          </cell>
          <cell r="BZ31">
            <v>75.380497113869524</v>
          </cell>
          <cell r="CA31">
            <v>76.442066710798954</v>
          </cell>
          <cell r="CB31">
            <v>77.563178368846721</v>
          </cell>
          <cell r="CC31">
            <v>78.714404556597486</v>
          </cell>
          <cell r="CD31">
            <v>79.793913732334232</v>
          </cell>
          <cell r="CE31">
            <v>80.968888088466002</v>
          </cell>
          <cell r="CF31">
            <v>82.274283433075027</v>
          </cell>
          <cell r="CG31">
            <v>83.456347965969528</v>
          </cell>
          <cell r="CH31">
            <v>84.709196075951255</v>
          </cell>
          <cell r="CI31">
            <v>85.866542656115797</v>
          </cell>
          <cell r="CJ31">
            <v>86.907577932458238</v>
          </cell>
          <cell r="CK31">
            <v>88.109041780153959</v>
          </cell>
          <cell r="CL31">
            <v>89.224681727701707</v>
          </cell>
          <cell r="CM31">
            <v>90.249562502426159</v>
          </cell>
          <cell r="CN31">
            <v>91.199198566785526</v>
          </cell>
          <cell r="CO31">
            <v>92.050639618022998</v>
          </cell>
          <cell r="CP31">
            <v>92.723400588405312</v>
          </cell>
          <cell r="CQ31">
            <v>93.255488768861369</v>
          </cell>
          <cell r="CR31">
            <v>93.70943224816304</v>
          </cell>
          <cell r="CS31">
            <v>94.107796875362069</v>
          </cell>
          <cell r="CT31">
            <v>94.459492624304886</v>
          </cell>
          <cell r="CU31">
            <v>94.735817381541594</v>
          </cell>
          <cell r="CV31">
            <v>94.97407595240945</v>
          </cell>
          <cell r="CW31">
            <v>95.185618750018364</v>
          </cell>
          <cell r="CX31">
            <v>95.375345200900298</v>
          </cell>
          <cell r="CY31">
            <v>95.538808512445328</v>
          </cell>
          <cell r="CZ31">
            <v>95.696278120033242</v>
          </cell>
          <cell r="DA31"/>
          <cell r="DB31">
            <v>81.278641032265611</v>
          </cell>
          <cell r="DC31">
            <v>65.425941294346885</v>
          </cell>
          <cell r="DD31">
            <v>66.146481468449906</v>
          </cell>
          <cell r="DE31">
            <v>69.842493645797234</v>
          </cell>
          <cell r="DF31">
            <v>72.843628132152617</v>
          </cell>
          <cell r="DG31">
            <v>75.267553120637388</v>
          </cell>
          <cell r="DH31">
            <v>76.314266775712625</v>
          </cell>
          <cell r="DI31">
            <v>77.415174063508999</v>
          </cell>
          <cell r="DJ31">
            <v>78.612295838343826</v>
          </cell>
          <cell r="DK31">
            <v>79.721815546913547</v>
          </cell>
          <cell r="DL31">
            <v>80.881762658411645</v>
          </cell>
          <cell r="DM31">
            <v>82.141909851233379</v>
          </cell>
          <cell r="DN31">
            <v>83.217802669517638</v>
          </cell>
          <cell r="DO31">
            <v>84.168534017946968</v>
          </cell>
          <cell r="DP31">
            <v>85.012222373515712</v>
          </cell>
          <cell r="DQ31">
            <v>86.101793941465345</v>
          </cell>
          <cell r="DR31">
            <v>89.124585540525629</v>
          </cell>
          <cell r="DS31">
            <v>92.616656422454781</v>
          </cell>
          <cell r="DT31">
            <v>96.306464050020665</v>
          </cell>
          <cell r="DU31">
            <v>99.89056839298128</v>
          </cell>
          <cell r="DV31">
            <v>103.30629160227706</v>
          </cell>
          <cell r="DW31">
            <v>106.49722214699432</v>
          </cell>
          <cell r="DX31">
            <v>109.53833931968371</v>
          </cell>
          <cell r="DY31">
            <v>112.41765230145334</v>
          </cell>
          <cell r="DZ31">
            <v>115.21793172967391</v>
          </cell>
          <cell r="EA31">
            <v>117.95592962877699</v>
          </cell>
          <cell r="EB31">
            <v>120.63494672591759</v>
          </cell>
          <cell r="EC31">
            <v>123.2464164973721</v>
          </cell>
          <cell r="ED31">
            <v>125.7981086090137</v>
          </cell>
          <cell r="EE31">
            <v>128.29148876853677</v>
          </cell>
          <cell r="EF31">
            <v>129.09791898710631</v>
          </cell>
          <cell r="EG31">
            <v>128.7519621631493</v>
          </cell>
          <cell r="EH31"/>
          <cell r="EI31">
            <v>81.278641032265611</v>
          </cell>
          <cell r="EJ31">
            <v>65.270216682057551</v>
          </cell>
          <cell r="EK31">
            <v>65.836912465518154</v>
          </cell>
          <cell r="EL31">
            <v>69.374845776493444</v>
          </cell>
          <cell r="EM31">
            <v>72.244797445913306</v>
          </cell>
          <cell r="EN31">
            <v>74.573215517371409</v>
          </cell>
          <cell r="EO31">
            <v>75.614381366004167</v>
          </cell>
          <cell r="EP31">
            <v>76.715910032796245</v>
          </cell>
          <cell r="EQ31">
            <v>77.90367948536219</v>
          </cell>
          <cell r="ER31">
            <v>79.042844766148846</v>
          </cell>
          <cell r="ES31">
            <v>80.655018099467824</v>
          </cell>
          <cell r="ET31">
            <v>84.299941506263721</v>
          </cell>
          <cell r="EU31">
            <v>87.857643652461263</v>
          </cell>
          <cell r="EV31">
            <v>91.226306965539166</v>
          </cell>
          <cell r="EW31">
            <v>95.09288857337576</v>
          </cell>
          <cell r="EX31">
            <v>98.896221586232429</v>
          </cell>
          <cell r="EY31">
            <v>102.68234459473584</v>
          </cell>
          <cell r="EZ31">
            <v>106.40128632959588</v>
          </cell>
          <cell r="FA31">
            <v>110.00437274906788</v>
          </cell>
          <cell r="FB31">
            <v>113.51652765052242</v>
          </cell>
          <cell r="FC31">
            <v>116.88233833713652</v>
          </cell>
          <cell r="FD31">
            <v>119.95823570964028</v>
          </cell>
          <cell r="FE31">
            <v>122.90888115424693</v>
          </cell>
          <cell r="FF31">
            <v>125.79139752983563</v>
          </cell>
          <cell r="FG31">
            <v>128.59705157018738</v>
          </cell>
          <cell r="FH31">
            <v>128.39514263056594</v>
          </cell>
          <cell r="FI31">
            <v>128.30685540108743</v>
          </cell>
          <cell r="FJ31">
            <v>128.17321641200704</v>
          </cell>
          <cell r="FK31">
            <v>128.15557259757048</v>
          </cell>
          <cell r="FL31">
            <v>127.93482337851877</v>
          </cell>
          <cell r="FM31">
            <v>127.67888866479032</v>
          </cell>
          <cell r="FN31">
            <v>127.43878986904943</v>
          </cell>
        </row>
        <row r="32">
          <cell r="B32" t="str">
            <v>Stuart St</v>
          </cell>
          <cell r="C32">
            <v>103.5</v>
          </cell>
          <cell r="D32">
            <v>0.3906</v>
          </cell>
          <cell r="E32">
            <v>207</v>
          </cell>
          <cell r="F32"/>
          <cell r="G32">
            <v>80.293183476166362</v>
          </cell>
          <cell r="H32">
            <v>78.081147737428708</v>
          </cell>
          <cell r="I32">
            <v>89.820567666055652</v>
          </cell>
          <cell r="J32">
            <v>96.306920383949787</v>
          </cell>
          <cell r="K32">
            <v>105.90790259543196</v>
          </cell>
          <cell r="L32">
            <v>119.49939510484883</v>
          </cell>
          <cell r="M32">
            <v>137.12477636389548</v>
          </cell>
          <cell r="N32">
            <v>156.69591578063987</v>
          </cell>
          <cell r="O32">
            <v>176.42863632280014</v>
          </cell>
          <cell r="P32">
            <v>180.93742374402456</v>
          </cell>
          <cell r="Q32">
            <v>185.45653299204631</v>
          </cell>
          <cell r="R32">
            <v>188.17825596081246</v>
          </cell>
          <cell r="S32">
            <v>189.79223277897017</v>
          </cell>
          <cell r="T32">
            <v>191.26206284954841</v>
          </cell>
          <cell r="U32">
            <v>192.59218873470343</v>
          </cell>
          <cell r="V32">
            <v>193.80749569641958</v>
          </cell>
          <cell r="W32">
            <v>196.3727155636671</v>
          </cell>
          <cell r="X32">
            <v>198.79687786785479</v>
          </cell>
          <cell r="Y32">
            <v>201.217834889279</v>
          </cell>
          <cell r="Z32">
            <v>203.55925955937437</v>
          </cell>
          <cell r="AA32">
            <v>205.77714486689146</v>
          </cell>
          <cell r="AB32">
            <v>207.8216985277719</v>
          </cell>
          <cell r="AC32">
            <v>209.72518634130319</v>
          </cell>
          <cell r="AD32">
            <v>211.56713285102501</v>
          </cell>
          <cell r="AE32">
            <v>213.3248533805685</v>
          </cell>
          <cell r="AF32">
            <v>215.0434172806111</v>
          </cell>
          <cell r="AG32">
            <v>216.72606417236022</v>
          </cell>
          <cell r="AH32">
            <v>218.37366820814793</v>
          </cell>
          <cell r="AI32">
            <v>219.9638583846195</v>
          </cell>
          <cell r="AJ32">
            <v>221.52980753292607</v>
          </cell>
          <cell r="AK32">
            <v>223.09117642750178</v>
          </cell>
          <cell r="AL32">
            <v>223.28047413465308</v>
          </cell>
          <cell r="AM32"/>
          <cell r="AN32">
            <v>80.293183476166362</v>
          </cell>
          <cell r="AO32">
            <v>78.388195460626406</v>
          </cell>
          <cell r="AP32">
            <v>88.342820871866309</v>
          </cell>
          <cell r="AQ32">
            <v>91.680633097645895</v>
          </cell>
          <cell r="AR32">
            <v>100.47238859596794</v>
          </cell>
          <cell r="AS32">
            <v>113.43189662032171</v>
          </cell>
          <cell r="AT32">
            <v>130.48170561391669</v>
          </cell>
          <cell r="AU32">
            <v>149.63768586245325</v>
          </cell>
          <cell r="AV32">
            <v>169.03731374964622</v>
          </cell>
          <cell r="AW32">
            <v>173.35078231055687</v>
          </cell>
          <cell r="AX32">
            <v>177.77349000394798</v>
          </cell>
          <cell r="AY32">
            <v>180.37052506059717</v>
          </cell>
          <cell r="AZ32">
            <v>181.34242098645933</v>
          </cell>
          <cell r="BA32">
            <v>182.27073683200734</v>
          </cell>
          <cell r="BB32">
            <v>183.1224695691985</v>
          </cell>
          <cell r="BC32">
            <v>183.94620959452553</v>
          </cell>
          <cell r="BD32">
            <v>184.86499898109739</v>
          </cell>
          <cell r="BE32">
            <v>185.73415337538407</v>
          </cell>
          <cell r="BF32">
            <v>186.64989063412867</v>
          </cell>
          <cell r="BG32">
            <v>187.54757669035985</v>
          </cell>
          <cell r="BH32">
            <v>188.42137208358497</v>
          </cell>
          <cell r="BI32">
            <v>189.31397321961828</v>
          </cell>
          <cell r="BJ32">
            <v>190.12528992841797</v>
          </cell>
          <cell r="BK32">
            <v>190.88414155435362</v>
          </cell>
          <cell r="BL32">
            <v>191.57083140298201</v>
          </cell>
          <cell r="BM32">
            <v>192.12336441062664</v>
          </cell>
          <cell r="BN32">
            <v>192.62736391643051</v>
          </cell>
          <cell r="BO32">
            <v>193.05088374008025</v>
          </cell>
          <cell r="BP32">
            <v>193.38329099857538</v>
          </cell>
          <cell r="BQ32">
            <v>193.63992399901591</v>
          </cell>
          <cell r="BR32">
            <v>193.82858008801409</v>
          </cell>
          <cell r="BS32">
            <v>194.05891596687911</v>
          </cell>
          <cell r="BT32"/>
          <cell r="BU32">
            <v>80.293183476166362</v>
          </cell>
          <cell r="BV32">
            <v>78.076690208911927</v>
          </cell>
          <cell r="BW32">
            <v>89.675788383286232</v>
          </cell>
          <cell r="BX32">
            <v>96.002830656715517</v>
          </cell>
          <cell r="BY32">
            <v>105.45495254128959</v>
          </cell>
          <cell r="BZ32">
            <v>118.88460375515703</v>
          </cell>
          <cell r="CA32">
            <v>136.2980197862212</v>
          </cell>
          <cell r="CB32">
            <v>155.68001986393872</v>
          </cell>
          <cell r="CC32">
            <v>175.19464986657977</v>
          </cell>
          <cell r="CD32">
            <v>179.49216747206466</v>
          </cell>
          <cell r="CE32">
            <v>183.80666517778184</v>
          </cell>
          <cell r="CF32">
            <v>186.26070880174566</v>
          </cell>
          <cell r="CG32">
            <v>187.61771800318704</v>
          </cell>
          <cell r="CH32">
            <v>188.89927089539154</v>
          </cell>
          <cell r="CI32">
            <v>190.06575747835075</v>
          </cell>
          <cell r="CJ32">
            <v>191.16171509039589</v>
          </cell>
          <cell r="CK32">
            <v>192.36351834213562</v>
          </cell>
          <cell r="CL32">
            <v>193.422380959272</v>
          </cell>
          <cell r="CM32">
            <v>194.47434834562819</v>
          </cell>
          <cell r="CN32">
            <v>195.43924634373832</v>
          </cell>
          <cell r="CO32">
            <v>196.3099377087751</v>
          </cell>
          <cell r="CP32">
            <v>197.00549168297425</v>
          </cell>
          <cell r="CQ32">
            <v>197.60950989513785</v>
          </cell>
          <cell r="CR32">
            <v>198.15614324728622</v>
          </cell>
          <cell r="CS32">
            <v>198.62046659759912</v>
          </cell>
          <cell r="CT32">
            <v>199.0532998736617</v>
          </cell>
          <cell r="CU32">
            <v>199.41255588732832</v>
          </cell>
          <cell r="CV32">
            <v>199.72911719681071</v>
          </cell>
          <cell r="CW32">
            <v>199.98240840687737</v>
          </cell>
          <cell r="CX32">
            <v>200.21458059001614</v>
          </cell>
          <cell r="CY32">
            <v>200.41155366939842</v>
          </cell>
          <cell r="CZ32">
            <v>200.57760849240029</v>
          </cell>
          <cell r="DA32"/>
          <cell r="DB32">
            <v>80.293183476166362</v>
          </cell>
          <cell r="DC32">
            <v>78.094796361328264</v>
          </cell>
          <cell r="DD32">
            <v>89.659789854712841</v>
          </cell>
          <cell r="DE32">
            <v>95.955411361525464</v>
          </cell>
          <cell r="DF32">
            <v>105.3566968475005</v>
          </cell>
          <cell r="DG32">
            <v>118.74319504945259</v>
          </cell>
          <cell r="DH32">
            <v>136.14658436513912</v>
          </cell>
          <cell r="DI32">
            <v>155.50088879207763</v>
          </cell>
          <cell r="DJ32">
            <v>175.06681111704106</v>
          </cell>
          <cell r="DK32">
            <v>179.39230736492516</v>
          </cell>
          <cell r="DL32">
            <v>183.67693649825276</v>
          </cell>
          <cell r="DM32">
            <v>186.05095230843787</v>
          </cell>
          <cell r="DN32">
            <v>187.34869875098181</v>
          </cell>
          <cell r="DO32">
            <v>188.50196937187098</v>
          </cell>
          <cell r="DP32">
            <v>189.51123857865446</v>
          </cell>
          <cell r="DQ32">
            <v>190.81120840132149</v>
          </cell>
          <cell r="DR32">
            <v>194.60662023186072</v>
          </cell>
          <cell r="DS32">
            <v>198.27426902288772</v>
          </cell>
          <cell r="DT32">
            <v>201.87270872481645</v>
          </cell>
          <cell r="DU32">
            <v>205.34618924394152</v>
          </cell>
          <cell r="DV32">
            <v>208.6563408513602</v>
          </cell>
          <cell r="DW32">
            <v>211.76320983948216</v>
          </cell>
          <cell r="DX32">
            <v>214.70172915816846</v>
          </cell>
          <cell r="DY32">
            <v>217.52548225081506</v>
          </cell>
          <cell r="DZ32">
            <v>220.2960101225874</v>
          </cell>
          <cell r="EA32">
            <v>222.96406978681338</v>
          </cell>
          <cell r="EB32">
            <v>225.58012076660543</v>
          </cell>
          <cell r="EC32">
            <v>228.66180743483079</v>
          </cell>
          <cell r="ED32">
            <v>231.66481546000884</v>
          </cell>
          <cell r="EE32">
            <v>234.60430407470687</v>
          </cell>
          <cell r="EF32">
            <v>236.10055998485143</v>
          </cell>
          <cell r="EG32">
            <v>235.70071138158391</v>
          </cell>
          <cell r="EH32"/>
          <cell r="EI32">
            <v>80.293183476166362</v>
          </cell>
          <cell r="EJ32">
            <v>77.940225034178667</v>
          </cell>
          <cell r="EK32">
            <v>89.321223455434719</v>
          </cell>
          <cell r="EL32">
            <v>95.444635552468213</v>
          </cell>
          <cell r="EM32">
            <v>104.70217830570041</v>
          </cell>
          <cell r="EN32">
            <v>118.00727748049572</v>
          </cell>
          <cell r="EO32">
            <v>135.45252470593846</v>
          </cell>
          <cell r="EP32">
            <v>154.86139770510093</v>
          </cell>
          <cell r="EQ32">
            <v>174.47436163454898</v>
          </cell>
          <cell r="ER32">
            <v>178.89877658075397</v>
          </cell>
          <cell r="ES32">
            <v>183.7367638046901</v>
          </cell>
          <cell r="ET32">
            <v>189.22295016928709</v>
          </cell>
          <cell r="EU32">
            <v>193.74434785300522</v>
          </cell>
          <cell r="EV32">
            <v>198.05997373275579</v>
          </cell>
          <cell r="EW32">
            <v>202.23137361427968</v>
          </cell>
          <cell r="EX32">
            <v>206.2584017512923</v>
          </cell>
          <cell r="EY32">
            <v>210.21612553804363</v>
          </cell>
          <cell r="EZ32">
            <v>214.05825286460185</v>
          </cell>
          <cell r="FA32">
            <v>217.82306940040576</v>
          </cell>
          <cell r="FB32">
            <v>221.46355448889761</v>
          </cell>
          <cell r="FC32">
            <v>224.99436447421348</v>
          </cell>
          <cell r="FD32">
            <v>228.26694627193527</v>
          </cell>
          <cell r="FE32">
            <v>231.34134642386073</v>
          </cell>
          <cell r="FF32">
            <v>234.40227239610292</v>
          </cell>
          <cell r="FG32">
            <v>237.37041284435196</v>
          </cell>
          <cell r="FH32">
            <v>238.58173603217486</v>
          </cell>
          <cell r="FI32">
            <v>238.70361365370843</v>
          </cell>
          <cell r="FJ32">
            <v>238.76421904087286</v>
          </cell>
          <cell r="FK32">
            <v>238.81549735205755</v>
          </cell>
          <cell r="FL32">
            <v>238.75984992962594</v>
          </cell>
          <cell r="FM32">
            <v>238.68298185416458</v>
          </cell>
          <cell r="FN32">
            <v>238.55694376724637</v>
          </cell>
        </row>
        <row r="33">
          <cell r="B33" t="str">
            <v>Wigan</v>
          </cell>
          <cell r="C33">
            <v>72</v>
          </cell>
          <cell r="D33">
            <v>0</v>
          </cell>
          <cell r="E33">
            <v>72</v>
          </cell>
          <cell r="F33"/>
          <cell r="G33">
            <v>53.432419119958197</v>
          </cell>
          <cell r="H33">
            <v>60.303964021109024</v>
          </cell>
          <cell r="I33">
            <v>60.59100405730544</v>
          </cell>
          <cell r="J33">
            <v>62.432453429274993</v>
          </cell>
          <cell r="K33">
            <v>63.533331997519028</v>
          </cell>
          <cell r="L33">
            <v>65.45019875497286</v>
          </cell>
          <cell r="M33">
            <v>67.496405866991495</v>
          </cell>
          <cell r="N33">
            <v>70.700020802557276</v>
          </cell>
          <cell r="O33">
            <v>74.088577103373083</v>
          </cell>
          <cell r="P33">
            <v>76.907967709749698</v>
          </cell>
          <cell r="Q33">
            <v>80.092520137705478</v>
          </cell>
          <cell r="R33">
            <v>83.350161613713965</v>
          </cell>
          <cell r="S33">
            <v>85.443191442696317</v>
          </cell>
          <cell r="T33">
            <v>87.156223327478557</v>
          </cell>
          <cell r="U33">
            <v>88.78114714236257</v>
          </cell>
          <cell r="V33">
            <v>90.164629474712171</v>
          </cell>
          <cell r="W33">
            <v>92.301494954483758</v>
          </cell>
          <cell r="X33">
            <v>94.342499824369128</v>
          </cell>
          <cell r="Y33">
            <v>96.173175336273403</v>
          </cell>
          <cell r="Z33">
            <v>97.819442616692683</v>
          </cell>
          <cell r="AA33">
            <v>99.284573073521287</v>
          </cell>
          <cell r="AB33">
            <v>100.50220887383536</v>
          </cell>
          <cell r="AC33">
            <v>101.4581603916029</v>
          </cell>
          <cell r="AD33">
            <v>102.23682705340735</v>
          </cell>
          <cell r="AE33">
            <v>102.94287262869463</v>
          </cell>
          <cell r="AF33">
            <v>103.55640215348532</v>
          </cell>
          <cell r="AG33">
            <v>104.04930469342158</v>
          </cell>
          <cell r="AH33">
            <v>104.45605060127934</v>
          </cell>
          <cell r="AI33">
            <v>104.83693779861147</v>
          </cell>
          <cell r="AJ33">
            <v>105.23602490734051</v>
          </cell>
          <cell r="AK33">
            <v>105.58189985486014</v>
          </cell>
          <cell r="AL33">
            <v>105.19121957954069</v>
          </cell>
          <cell r="AM33"/>
          <cell r="AN33">
            <v>53.432419119958197</v>
          </cell>
          <cell r="AO33">
            <v>60.612432279937934</v>
          </cell>
          <cell r="AP33">
            <v>60.665000817501273</v>
          </cell>
          <cell r="AQ33">
            <v>61.783983304100673</v>
          </cell>
          <cell r="AR33">
            <v>62.546591295927058</v>
          </cell>
          <cell r="AS33">
            <v>63.67387093783352</v>
          </cell>
          <cell r="AT33">
            <v>64.885991373039673</v>
          </cell>
          <cell r="AU33">
            <v>66.54259345605341</v>
          </cell>
          <cell r="AV33">
            <v>68.422870150501993</v>
          </cell>
          <cell r="AW33">
            <v>70.266682305064421</v>
          </cell>
          <cell r="AX33">
            <v>72.375263855020435</v>
          </cell>
          <cell r="AY33">
            <v>74.571464962702152</v>
          </cell>
          <cell r="AZ33">
            <v>75.773804439408607</v>
          </cell>
          <cell r="BA33">
            <v>76.865471991070677</v>
          </cell>
          <cell r="BB33">
            <v>78.016206404241487</v>
          </cell>
          <cell r="BC33">
            <v>79.117916472782071</v>
          </cell>
          <cell r="BD33">
            <v>80.230389349957974</v>
          </cell>
          <cell r="BE33">
            <v>81.445864732405084</v>
          </cell>
          <cell r="BF33">
            <v>82.715813006139896</v>
          </cell>
          <cell r="BG33">
            <v>83.977851852501374</v>
          </cell>
          <cell r="BH33">
            <v>85.241692633544091</v>
          </cell>
          <cell r="BI33">
            <v>86.692492989279444</v>
          </cell>
          <cell r="BJ33">
            <v>87.874018231661111</v>
          </cell>
          <cell r="BK33">
            <v>88.830265522729704</v>
          </cell>
          <cell r="BL33">
            <v>89.684393490822742</v>
          </cell>
          <cell r="BM33">
            <v>90.369388560609352</v>
          </cell>
          <cell r="BN33">
            <v>90.965555509541389</v>
          </cell>
          <cell r="BO33">
            <v>91.396100377690402</v>
          </cell>
          <cell r="BP33">
            <v>91.703217109624134</v>
          </cell>
          <cell r="BQ33">
            <v>91.937136670204779</v>
          </cell>
          <cell r="BR33">
            <v>92.009380277161327</v>
          </cell>
          <cell r="BS33">
            <v>92.072216504026258</v>
          </cell>
          <cell r="BT33"/>
          <cell r="BU33">
            <v>53.432419119958197</v>
          </cell>
          <cell r="BV33">
            <v>60.293581267421033</v>
          </cell>
          <cell r="BW33">
            <v>60.421219495830414</v>
          </cell>
          <cell r="BX33">
            <v>62.028727729750194</v>
          </cell>
          <cell r="BY33">
            <v>62.915360255375873</v>
          </cell>
          <cell r="BZ33">
            <v>64.619817688554505</v>
          </cell>
          <cell r="CA33">
            <v>66.343425123335749</v>
          </cell>
          <cell r="CB33">
            <v>69.206928164744838</v>
          </cell>
          <cell r="CC33">
            <v>72.183072507232595</v>
          </cell>
          <cell r="CD33">
            <v>74.658737788649134</v>
          </cell>
          <cell r="CE33">
            <v>77.389959849894666</v>
          </cell>
          <cell r="CF33">
            <v>79.974785712698221</v>
          </cell>
          <cell r="CG33">
            <v>81.506715012266795</v>
          </cell>
          <cell r="CH33">
            <v>82.883539050613791</v>
          </cell>
          <cell r="CI33">
            <v>84.237958339084486</v>
          </cell>
          <cell r="CJ33">
            <v>85.467509226594416</v>
          </cell>
          <cell r="CK33">
            <v>86.882693521769312</v>
          </cell>
          <cell r="CL33">
            <v>88.194330265721518</v>
          </cell>
          <cell r="CM33">
            <v>89.291689537954397</v>
          </cell>
          <cell r="CN33">
            <v>90.19792296695347</v>
          </cell>
          <cell r="CO33">
            <v>90.998350661116746</v>
          </cell>
          <cell r="CP33">
            <v>91.583404184153267</v>
          </cell>
          <cell r="CQ33">
            <v>91.977757259649309</v>
          </cell>
          <cell r="CR33">
            <v>92.223509678242721</v>
          </cell>
          <cell r="CS33">
            <v>92.401456320260891</v>
          </cell>
          <cell r="CT33">
            <v>92.501215525136388</v>
          </cell>
          <cell r="CU33">
            <v>92.472826362637505</v>
          </cell>
          <cell r="CV33">
            <v>92.346823095039369</v>
          </cell>
          <cell r="CW33">
            <v>92.191348560752843</v>
          </cell>
          <cell r="CX33">
            <v>92.048736771199628</v>
          </cell>
          <cell r="CY33">
            <v>91.837548957728487</v>
          </cell>
          <cell r="CZ33">
            <v>91.554316288028971</v>
          </cell>
          <cell r="DA33"/>
          <cell r="DB33">
            <v>53.432419119958197</v>
          </cell>
          <cell r="DC33">
            <v>60.317709134469773</v>
          </cell>
          <cell r="DD33">
            <v>60.507207758007581</v>
          </cell>
          <cell r="DE33">
            <v>62.184066648365871</v>
          </cell>
          <cell r="DF33">
            <v>63.054225271934072</v>
          </cell>
          <cell r="DG33">
            <v>64.664281354220478</v>
          </cell>
          <cell r="DH33">
            <v>66.237972241687501</v>
          </cell>
          <cell r="DI33">
            <v>68.898566246582135</v>
          </cell>
          <cell r="DJ33">
            <v>71.817050452529728</v>
          </cell>
          <cell r="DK33">
            <v>74.001326295737599</v>
          </cell>
          <cell r="DL33">
            <v>76.275062706694897</v>
          </cell>
          <cell r="DM33">
            <v>78.29409092963003</v>
          </cell>
          <cell r="DN33">
            <v>79.472663159709668</v>
          </cell>
          <cell r="DO33">
            <v>80.384403690819255</v>
          </cell>
          <cell r="DP33">
            <v>81.241195271434123</v>
          </cell>
          <cell r="DQ33">
            <v>82.889156008746042</v>
          </cell>
          <cell r="DR33">
            <v>88.107543420188435</v>
          </cell>
          <cell r="DS33">
            <v>93.27810933329917</v>
          </cell>
          <cell r="DT33">
            <v>98.414714760698246</v>
          </cell>
          <cell r="DU33">
            <v>103.42238212055702</v>
          </cell>
          <cell r="DV33">
            <v>108.19501543943457</v>
          </cell>
          <cell r="DW33">
            <v>112.61262509794798</v>
          </cell>
          <cell r="DX33">
            <v>116.77004614240951</v>
          </cell>
          <cell r="DY33">
            <v>120.6774580234752</v>
          </cell>
          <cell r="DZ33">
            <v>124.45791957671875</v>
          </cell>
          <cell r="EA33">
            <v>128.11195977653793</v>
          </cell>
          <cell r="EB33">
            <v>131.67744258646297</v>
          </cell>
          <cell r="EC33">
            <v>135.12907681063396</v>
          </cell>
          <cell r="ED33">
            <v>138.52151318569634</v>
          </cell>
          <cell r="EE33">
            <v>141.78962794624707</v>
          </cell>
          <cell r="EF33">
            <v>143.68787297462328</v>
          </cell>
          <cell r="EG33">
            <v>143.47099559491213</v>
          </cell>
          <cell r="EH33"/>
          <cell r="EI33">
            <v>53.432419119958197</v>
          </cell>
          <cell r="EJ33">
            <v>60.039261522259224</v>
          </cell>
          <cell r="EK33">
            <v>59.955563831484326</v>
          </cell>
          <cell r="EL33">
            <v>61.355160892204189</v>
          </cell>
          <cell r="EM33">
            <v>62.006760622384633</v>
          </cell>
          <cell r="EN33">
            <v>63.39516500838868</v>
          </cell>
          <cell r="EO33">
            <v>64.824742629902033</v>
          </cell>
          <cell r="EP33">
            <v>67.335884254814232</v>
          </cell>
          <cell r="EQ33">
            <v>70.188982757332681</v>
          </cell>
          <cell r="ER33">
            <v>72.244293419385258</v>
          </cell>
          <cell r="ES33">
            <v>75.434412117097281</v>
          </cell>
          <cell r="ET33">
            <v>82.028569883477857</v>
          </cell>
          <cell r="EU33">
            <v>87.870936385436892</v>
          </cell>
          <cell r="EV33">
            <v>93.240477587722083</v>
          </cell>
          <cell r="EW33">
            <v>98.656302886645861</v>
          </cell>
          <cell r="EX33">
            <v>103.78230935258736</v>
          </cell>
          <cell r="EY33">
            <v>108.70391906216332</v>
          </cell>
          <cell r="EZ33">
            <v>113.65704228720109</v>
          </cell>
          <cell r="FA33">
            <v>118.61700239319336</v>
          </cell>
          <cell r="FB33">
            <v>123.36224262714681</v>
          </cell>
          <cell r="FC33">
            <v>127.96825955305687</v>
          </cell>
          <cell r="FD33">
            <v>132.12203400700372</v>
          </cell>
          <cell r="FE33">
            <v>135.98237915056157</v>
          </cell>
          <cell r="FF33">
            <v>139.74275468563013</v>
          </cell>
          <cell r="FG33">
            <v>143.38698851822267</v>
          </cell>
          <cell r="FH33">
            <v>144.14842595087737</v>
          </cell>
          <cell r="FI33">
            <v>143.51220556969957</v>
          </cell>
          <cell r="FJ33">
            <v>142.8079991654553</v>
          </cell>
          <cell r="FK33">
            <v>142.28689015361581</v>
          </cell>
          <cell r="FL33">
            <v>142.13081706604939</v>
          </cell>
          <cell r="FM33">
            <v>141.9303454442001</v>
          </cell>
          <cell r="FN33">
            <v>141.740618606786</v>
          </cell>
        </row>
        <row r="34">
          <cell r="B34" t="str">
            <v>Moss Nook</v>
          </cell>
          <cell r="C34">
            <v>146</v>
          </cell>
          <cell r="D34">
            <v>2.1618000000000004</v>
          </cell>
          <cell r="E34">
            <v>148.1618</v>
          </cell>
          <cell r="F34"/>
          <cell r="G34">
            <v>98.773287568991847</v>
          </cell>
          <cell r="H34">
            <v>102.2974586966775</v>
          </cell>
          <cell r="I34">
            <v>106.61912660025611</v>
          </cell>
          <cell r="J34">
            <v>112.92573289172603</v>
          </cell>
          <cell r="K34">
            <v>119.21564410555615</v>
          </cell>
          <cell r="L34">
            <v>125.69419008765151</v>
          </cell>
          <cell r="M34">
            <v>132.49805391577814</v>
          </cell>
          <cell r="N34">
            <v>134.33548472968158</v>
          </cell>
          <cell r="O34">
            <v>136.41079140633479</v>
          </cell>
          <cell r="P34">
            <v>138.59557501075068</v>
          </cell>
          <cell r="Q34">
            <v>141.02397181569074</v>
          </cell>
          <cell r="R34">
            <v>144.00575497087073</v>
          </cell>
          <cell r="S34">
            <v>146.74614816433842</v>
          </cell>
          <cell r="T34">
            <v>149.09944596779249</v>
          </cell>
          <cell r="U34">
            <v>151.29542000255469</v>
          </cell>
          <cell r="V34">
            <v>153.22865017182269</v>
          </cell>
          <cell r="W34">
            <v>155.47174566702375</v>
          </cell>
          <cell r="X34">
            <v>157.59500875801623</v>
          </cell>
          <cell r="Y34">
            <v>159.48210103507148</v>
          </cell>
          <cell r="Z34">
            <v>161.20391378660025</v>
          </cell>
          <cell r="AA34">
            <v>162.68070265144615</v>
          </cell>
          <cell r="AB34">
            <v>163.83215184472317</v>
          </cell>
          <cell r="AC34">
            <v>164.6186230537291</v>
          </cell>
          <cell r="AD34">
            <v>165.23286477570798</v>
          </cell>
          <cell r="AE34">
            <v>165.7272842908647</v>
          </cell>
          <cell r="AF34">
            <v>166.1158316450236</v>
          </cell>
          <cell r="AG34">
            <v>166.36767834717222</v>
          </cell>
          <cell r="AH34">
            <v>166.5635223423098</v>
          </cell>
          <cell r="AI34">
            <v>166.70964259979689</v>
          </cell>
          <cell r="AJ34">
            <v>166.82485823082311</v>
          </cell>
          <cell r="AK34">
            <v>166.91983902359232</v>
          </cell>
          <cell r="AL34">
            <v>166.79761854613736</v>
          </cell>
          <cell r="AM34"/>
          <cell r="AN34">
            <v>98.773287568991847</v>
          </cell>
          <cell r="AO34">
            <v>102.57946530249488</v>
          </cell>
          <cell r="AP34">
            <v>107.0343677815916</v>
          </cell>
          <cell r="AQ34">
            <v>112.89052307548398</v>
          </cell>
          <cell r="AR34">
            <v>118.72219952670403</v>
          </cell>
          <cell r="AS34">
            <v>124.7613324961804</v>
          </cell>
          <cell r="AT34">
            <v>131.09302403887443</v>
          </cell>
          <cell r="AU34">
            <v>132.50789897869524</v>
          </cell>
          <cell r="AV34">
            <v>134.15448375157422</v>
          </cell>
          <cell r="AW34">
            <v>135.97723425223467</v>
          </cell>
          <cell r="AX34">
            <v>138.07494390210729</v>
          </cell>
          <cell r="AY34">
            <v>140.33186667243555</v>
          </cell>
          <cell r="AZ34">
            <v>142.04644368279031</v>
          </cell>
          <cell r="BA34">
            <v>143.6544645730412</v>
          </cell>
          <cell r="BB34">
            <v>145.25866461834767</v>
          </cell>
          <cell r="BC34">
            <v>146.80686149895325</v>
          </cell>
          <cell r="BD34">
            <v>148.45698382859513</v>
          </cell>
          <cell r="BE34">
            <v>150.21311740914706</v>
          </cell>
          <cell r="BF34">
            <v>152.00376430329604</v>
          </cell>
          <cell r="BG34">
            <v>153.8139524879345</v>
          </cell>
          <cell r="BH34">
            <v>155.5935198760759</v>
          </cell>
          <cell r="BI34">
            <v>157.55103399598585</v>
          </cell>
          <cell r="BJ34">
            <v>159.17195413789881</v>
          </cell>
          <cell r="BK34">
            <v>160.56401083136836</v>
          </cell>
          <cell r="BL34">
            <v>161.79572240370857</v>
          </cell>
          <cell r="BM34">
            <v>162.72328993327568</v>
          </cell>
          <cell r="BN34">
            <v>163.50795690420549</v>
          </cell>
          <cell r="BO34">
            <v>164.10688348506599</v>
          </cell>
          <cell r="BP34">
            <v>164.53470487136434</v>
          </cell>
          <cell r="BQ34">
            <v>164.77135800384667</v>
          </cell>
          <cell r="BR34">
            <v>164.83250405335937</v>
          </cell>
          <cell r="BS34">
            <v>165.04332448474966</v>
          </cell>
          <cell r="BT34"/>
          <cell r="BU34">
            <v>98.773287568991847</v>
          </cell>
          <cell r="BV34">
            <v>102.28409604070113</v>
          </cell>
          <cell r="BW34">
            <v>106.42876490166977</v>
          </cell>
          <cell r="BX34">
            <v>112.49404720297376</v>
          </cell>
          <cell r="BY34">
            <v>118.56031260013702</v>
          </cell>
          <cell r="BZ34">
            <v>124.79851747671026</v>
          </cell>
          <cell r="CA34">
            <v>131.26857159091304</v>
          </cell>
          <cell r="CB34">
            <v>132.7407274954077</v>
          </cell>
          <cell r="CC34">
            <v>134.35781663226172</v>
          </cell>
          <cell r="CD34">
            <v>136.09723928238773</v>
          </cell>
          <cell r="CE34">
            <v>138.08933179220378</v>
          </cell>
          <cell r="CF34">
            <v>140.38405221181898</v>
          </cell>
          <cell r="CG34">
            <v>142.50045874090989</v>
          </cell>
          <cell r="CH34">
            <v>144.44387159644879</v>
          </cell>
          <cell r="CI34">
            <v>146.30612676688014</v>
          </cell>
          <cell r="CJ34">
            <v>148.03862925647152</v>
          </cell>
          <cell r="CK34">
            <v>150.04469268530681</v>
          </cell>
          <cell r="CL34">
            <v>151.9133373250618</v>
          </cell>
          <cell r="CM34">
            <v>153.53252828459802</v>
          </cell>
          <cell r="CN34">
            <v>154.96472787267109</v>
          </cell>
          <cell r="CO34">
            <v>156.23771887891652</v>
          </cell>
          <cell r="CP34">
            <v>157.21797859583316</v>
          </cell>
          <cell r="CQ34">
            <v>157.91656537730819</v>
          </cell>
          <cell r="CR34">
            <v>158.46716007426494</v>
          </cell>
          <cell r="CS34">
            <v>158.90178032982422</v>
          </cell>
          <cell r="CT34">
            <v>159.24185712178109</v>
          </cell>
          <cell r="CU34">
            <v>159.43170822108704</v>
          </cell>
          <cell r="CV34">
            <v>159.54119022486393</v>
          </cell>
          <cell r="CW34">
            <v>159.58959867804788</v>
          </cell>
          <cell r="CX34">
            <v>159.60089223123799</v>
          </cell>
          <cell r="CY34">
            <v>159.55969141456666</v>
          </cell>
          <cell r="CZ34">
            <v>159.49102367288799</v>
          </cell>
          <cell r="DA34"/>
          <cell r="DB34">
            <v>98.773287568991847</v>
          </cell>
          <cell r="DC34">
            <v>102.31131203650419</v>
          </cell>
          <cell r="DD34">
            <v>106.51577414793522</v>
          </cell>
          <cell r="DE34">
            <v>112.62349891962276</v>
          </cell>
          <cell r="DF34">
            <v>118.64234884435935</v>
          </cell>
          <cell r="DG34">
            <v>124.75714484361183</v>
          </cell>
          <cell r="DH34">
            <v>131.00399267924277</v>
          </cell>
          <cell r="DI34">
            <v>132.24168168405595</v>
          </cell>
          <cell r="DJ34">
            <v>133.68513479924178</v>
          </cell>
          <cell r="DK34">
            <v>135.09449812546509</v>
          </cell>
          <cell r="DL34">
            <v>136.58916709746291</v>
          </cell>
          <cell r="DM34">
            <v>138.28480686644988</v>
          </cell>
          <cell r="DN34">
            <v>140.13865669633634</v>
          </cell>
          <cell r="DO34">
            <v>141.7108610789798</v>
          </cell>
          <cell r="DP34">
            <v>143.17679925847034</v>
          </cell>
          <cell r="DQ34">
            <v>145.30801993879146</v>
          </cell>
          <cell r="DR34">
            <v>150.30839323552368</v>
          </cell>
          <cell r="DS34">
            <v>155.21463881570071</v>
          </cell>
          <cell r="DT34">
            <v>159.90424690687513</v>
          </cell>
          <cell r="DU34">
            <v>164.40586445497149</v>
          </cell>
          <cell r="DV34">
            <v>168.89630760506037</v>
          </cell>
          <cell r="DW34">
            <v>173.55954376350735</v>
          </cell>
          <cell r="DX34">
            <v>178.5752255105694</v>
          </cell>
          <cell r="DY34">
            <v>183.38061430009606</v>
          </cell>
          <cell r="DZ34">
            <v>187.99990359064481</v>
          </cell>
          <cell r="EA34">
            <v>192.48028500520996</v>
          </cell>
          <cell r="EB34">
            <v>196.83320571091951</v>
          </cell>
          <cell r="EC34">
            <v>201.05002048709127</v>
          </cell>
          <cell r="ED34">
            <v>205.17055324016587</v>
          </cell>
          <cell r="EE34">
            <v>209.19591292665865</v>
          </cell>
          <cell r="EF34">
            <v>211.77361022338573</v>
          </cell>
          <cell r="EG34">
            <v>211.74454752141264</v>
          </cell>
          <cell r="EH34"/>
          <cell r="EI34">
            <v>98.773287568991847</v>
          </cell>
          <cell r="EJ34">
            <v>102.00905051433641</v>
          </cell>
          <cell r="EK34">
            <v>105.92117525792146</v>
          </cell>
          <cell r="EL34">
            <v>111.73392888645172</v>
          </cell>
          <cell r="EM34">
            <v>117.52897323925123</v>
          </cell>
          <cell r="EN34">
            <v>123.42590685044546</v>
          </cell>
          <cell r="EO34">
            <v>129.58583257448009</v>
          </cell>
          <cell r="EP34">
            <v>130.71924117972819</v>
          </cell>
          <cell r="EQ34">
            <v>132.00459119987531</v>
          </cell>
          <cell r="ER34">
            <v>133.30076427112459</v>
          </cell>
          <cell r="ES34">
            <v>135.62767750378782</v>
          </cell>
          <cell r="ET34">
            <v>141.06108479157842</v>
          </cell>
          <cell r="EU34">
            <v>146.73654214644483</v>
          </cell>
          <cell r="EV34">
            <v>151.97484692764539</v>
          </cell>
          <cell r="EW34">
            <v>157.19091985580155</v>
          </cell>
          <cell r="EX34">
            <v>162.54717723172337</v>
          </cell>
          <cell r="EY34">
            <v>168.10203956181795</v>
          </cell>
          <cell r="EZ34">
            <v>173.56506584730141</v>
          </cell>
          <cell r="FA34">
            <v>178.86490679335901</v>
          </cell>
          <cell r="FB34">
            <v>183.9928452284006</v>
          </cell>
          <cell r="FC34">
            <v>188.88814853919934</v>
          </cell>
          <cell r="FD34">
            <v>193.48039161634063</v>
          </cell>
          <cell r="FE34">
            <v>198.35750408666604</v>
          </cell>
          <cell r="FF34">
            <v>203.04879838624606</v>
          </cell>
          <cell r="FG34">
            <v>207.56876250368248</v>
          </cell>
          <cell r="FH34">
            <v>209.98973916346563</v>
          </cell>
          <cell r="FI34">
            <v>210.31585253007529</v>
          </cell>
          <cell r="FJ34">
            <v>210.56861558450305</v>
          </cell>
          <cell r="FK34">
            <v>210.93757083258083</v>
          </cell>
          <cell r="FL34">
            <v>211.05901188191825</v>
          </cell>
          <cell r="FM34">
            <v>211.14737277757257</v>
          </cell>
          <cell r="FN34">
            <v>211.21200062878739</v>
          </cell>
        </row>
      </sheetData>
      <sheetData sheetId="3">
        <row r="1">
          <cell r="A1" t="str">
            <v>Primary</v>
          </cell>
        </row>
      </sheetData>
      <sheetData sheetId="4"/>
      <sheetData sheetId="5"/>
      <sheetData sheetId="6"/>
      <sheetData sheetId="7"/>
      <sheetData sheetId="8"/>
      <sheetData sheetId="9"/>
      <sheetData sheetId="10">
        <row r="5">
          <cell r="B5" t="str">
            <v>ALBION ST</v>
          </cell>
        </row>
        <row r="6">
          <cell r="B6" t="str">
            <v>ALDERLEY</v>
          </cell>
        </row>
        <row r="7">
          <cell r="B7" t="str">
            <v>ALSTON</v>
          </cell>
        </row>
        <row r="8">
          <cell r="B8" t="str">
            <v>AMBLESIDE</v>
          </cell>
        </row>
        <row r="9">
          <cell r="B9" t="str">
            <v>ANCOATS NORTH T11 &amp; T12</v>
          </cell>
        </row>
        <row r="10">
          <cell r="B10" t="str">
            <v>ANCOATS NORTH T14</v>
          </cell>
        </row>
        <row r="11">
          <cell r="B11" t="str">
            <v>ANNIE PIT</v>
          </cell>
        </row>
        <row r="12">
          <cell r="B12" t="str">
            <v>ANSDELL</v>
          </cell>
        </row>
        <row r="13">
          <cell r="B13" t="str">
            <v>ARDWICK</v>
          </cell>
        </row>
        <row r="14">
          <cell r="B14" t="str">
            <v>ARNSIDE</v>
          </cell>
        </row>
        <row r="15">
          <cell r="B15" t="str">
            <v>ASHTON (GOLBORNE)</v>
          </cell>
        </row>
        <row r="16">
          <cell r="B16" t="str">
            <v>ASHTON (RIBBLE)</v>
          </cell>
        </row>
        <row r="17">
          <cell r="B17" t="str">
            <v>ASHTON ON MERSEY</v>
          </cell>
        </row>
        <row r="18">
          <cell r="B18" t="str">
            <v>ASHTON UNDER LYNE T11 &amp; T12</v>
          </cell>
        </row>
        <row r="19">
          <cell r="B19" t="str">
            <v>ASHTON UNDER LYNE T13</v>
          </cell>
        </row>
        <row r="20">
          <cell r="B20" t="str">
            <v>ASHWOOD DALE</v>
          </cell>
        </row>
        <row r="21">
          <cell r="B21" t="str">
            <v>ASKAM</v>
          </cell>
        </row>
        <row r="22">
          <cell r="B22" t="str">
            <v>ASKERTON CASTLE</v>
          </cell>
        </row>
        <row r="23">
          <cell r="B23" t="str">
            <v>ASPATRIA</v>
          </cell>
        </row>
        <row r="24">
          <cell r="B24" t="str">
            <v>ATHERTON TOWN CENTRE</v>
          </cell>
        </row>
        <row r="25">
          <cell r="B25" t="str">
            <v>ATHLETIC ST</v>
          </cell>
        </row>
        <row r="26">
          <cell r="B26" t="str">
            <v>AVENHAM</v>
          </cell>
        </row>
        <row r="27">
          <cell r="B27" t="str">
            <v>BAGULEY</v>
          </cell>
        </row>
        <row r="28">
          <cell r="B28" t="str">
            <v>BAMBER BRIDGE</v>
          </cell>
        </row>
        <row r="29">
          <cell r="B29" t="str">
            <v>BARBARA ST</v>
          </cell>
        </row>
        <row r="30">
          <cell r="B30" t="str">
            <v>BARROW</v>
          </cell>
        </row>
        <row r="31">
          <cell r="B31" t="str">
            <v>BARTON DOCK RD</v>
          </cell>
        </row>
        <row r="32">
          <cell r="B32" t="str">
            <v>BEDFORD</v>
          </cell>
        </row>
        <row r="33">
          <cell r="B33" t="str">
            <v>BELGRAVE</v>
          </cell>
        </row>
        <row r="34">
          <cell r="B34" t="str">
            <v>BENCHILL</v>
          </cell>
        </row>
        <row r="35">
          <cell r="B35" t="str">
            <v>BENTHAM</v>
          </cell>
        </row>
        <row r="36">
          <cell r="B36" t="str">
            <v>BISPHAM</v>
          </cell>
        </row>
        <row r="37">
          <cell r="B37" t="str">
            <v>BLACKBULL</v>
          </cell>
        </row>
        <row r="38">
          <cell r="B38" t="str">
            <v>BLACKBURN</v>
          </cell>
        </row>
        <row r="39">
          <cell r="B39" t="str">
            <v>BLACKFRIARS</v>
          </cell>
        </row>
        <row r="40">
          <cell r="B40" t="str">
            <v>BLACKLEY</v>
          </cell>
        </row>
        <row r="41">
          <cell r="B41" t="str">
            <v>BLACKPOOL</v>
          </cell>
        </row>
        <row r="42">
          <cell r="B42" t="str">
            <v>BOLLINGTON</v>
          </cell>
        </row>
        <row r="43">
          <cell r="B43" t="str">
            <v>BOLTON BY BOWLAND</v>
          </cell>
        </row>
        <row r="44">
          <cell r="B44" t="str">
            <v>BOLTON LE SANDS</v>
          </cell>
        </row>
        <row r="45">
          <cell r="B45" t="str">
            <v>BOTANY BAY</v>
          </cell>
        </row>
        <row r="46">
          <cell r="B46" t="str">
            <v>BOW LANE</v>
          </cell>
        </row>
        <row r="47">
          <cell r="B47" t="str">
            <v>BOWATERS</v>
          </cell>
        </row>
        <row r="48">
          <cell r="B48" t="str">
            <v>BOWDON</v>
          </cell>
        </row>
        <row r="49">
          <cell r="B49" t="str">
            <v>BRADFORD</v>
          </cell>
        </row>
        <row r="50">
          <cell r="B50" t="str">
            <v>BRADSHAWGATE</v>
          </cell>
        </row>
        <row r="51">
          <cell r="B51" t="str">
            <v>BRAMHALL</v>
          </cell>
        </row>
        <row r="52">
          <cell r="B52" t="str">
            <v>BRIDGEWATER</v>
          </cell>
        </row>
        <row r="53">
          <cell r="B53" t="str">
            <v>BRINKSWAY</v>
          </cell>
        </row>
        <row r="54">
          <cell r="B54" t="str">
            <v>BROADHEATH</v>
          </cell>
        </row>
        <row r="55">
          <cell r="B55" t="str">
            <v>BROADWAY</v>
          </cell>
        </row>
        <row r="56">
          <cell r="B56" t="str">
            <v>BUCKSHAW</v>
          </cell>
        </row>
        <row r="57">
          <cell r="B57" t="str">
            <v>BURNLEY</v>
          </cell>
        </row>
        <row r="58">
          <cell r="B58" t="str">
            <v>BURNLEY CENTRE</v>
          </cell>
        </row>
        <row r="59">
          <cell r="B59" t="str">
            <v>BURNLEY NORTH</v>
          </cell>
        </row>
        <row r="60">
          <cell r="B60" t="str">
            <v>BURROW BECK</v>
          </cell>
        </row>
        <row r="61">
          <cell r="B61" t="str">
            <v>BURSCOUGH BRIDGE</v>
          </cell>
        </row>
        <row r="62">
          <cell r="B62" t="str">
            <v>BURY TOWN CENTRE</v>
          </cell>
        </row>
        <row r="63">
          <cell r="B63" t="str">
            <v>BUSHELL ST</v>
          </cell>
        </row>
        <row r="64">
          <cell r="B64" t="str">
            <v>CAMPBELL ST</v>
          </cell>
        </row>
        <row r="65">
          <cell r="B65" t="str">
            <v>CANNON ST</v>
          </cell>
        </row>
        <row r="66">
          <cell r="B66" t="str">
            <v>CAPONTREE</v>
          </cell>
        </row>
        <row r="67">
          <cell r="B67" t="str">
            <v>CARLETON</v>
          </cell>
        </row>
        <row r="68">
          <cell r="B68" t="str">
            <v>CARLISLE NORTH</v>
          </cell>
        </row>
        <row r="69">
          <cell r="B69" t="str">
            <v>CARR ST</v>
          </cell>
        </row>
        <row r="70">
          <cell r="B70" t="str">
            <v>CASTLETON</v>
          </cell>
        </row>
        <row r="71">
          <cell r="B71" t="str">
            <v>CATTERALL WATERWORKS</v>
          </cell>
        </row>
        <row r="72">
          <cell r="B72" t="str">
            <v>CECIL ST</v>
          </cell>
        </row>
        <row r="73">
          <cell r="B73" t="str">
            <v>CENTRAL MANCHESTER</v>
          </cell>
        </row>
        <row r="74">
          <cell r="B74" t="str">
            <v>CHADDERTON</v>
          </cell>
        </row>
        <row r="75">
          <cell r="B75" t="str">
            <v>CHAMBERHALL</v>
          </cell>
        </row>
        <row r="76">
          <cell r="B76" t="str">
            <v>CHAPEL WHARF</v>
          </cell>
        </row>
        <row r="77">
          <cell r="B77" t="str">
            <v>CHASSEN RD</v>
          </cell>
        </row>
        <row r="78">
          <cell r="B78" t="str">
            <v>CHATSWORTH ST</v>
          </cell>
        </row>
        <row r="79">
          <cell r="B79" t="str">
            <v>CHEADLE HEATH</v>
          </cell>
        </row>
        <row r="80">
          <cell r="B80" t="str">
            <v>CHEADLE HULME</v>
          </cell>
        </row>
        <row r="81">
          <cell r="B81" t="str">
            <v>CHEETHAM HILL</v>
          </cell>
        </row>
        <row r="82">
          <cell r="B82" t="str">
            <v>CHELFORD</v>
          </cell>
        </row>
        <row r="83">
          <cell r="B83" t="str">
            <v>CHESTER RD T11 &amp; T12</v>
          </cell>
        </row>
        <row r="84">
          <cell r="B84" t="str">
            <v>CHESTER RD T13</v>
          </cell>
        </row>
        <row r="85">
          <cell r="B85" t="str">
            <v>CHORLEY SOUTH</v>
          </cell>
        </row>
        <row r="86">
          <cell r="B86" t="str">
            <v>CHORLTON</v>
          </cell>
        </row>
        <row r="87">
          <cell r="B87" t="str">
            <v>CHURCH</v>
          </cell>
        </row>
        <row r="88">
          <cell r="B88" t="str">
            <v>CIRCLE SQUARE</v>
          </cell>
        </row>
        <row r="89">
          <cell r="B89" t="str">
            <v>CLARENDON RD</v>
          </cell>
        </row>
        <row r="90">
          <cell r="B90" t="str">
            <v>CLAUGHTON</v>
          </cell>
        </row>
        <row r="91">
          <cell r="B91" t="str">
            <v>BLACKBURN RD CLAYTON</v>
          </cell>
        </row>
        <row r="92">
          <cell r="B92" t="str">
            <v>CLEVELEYS</v>
          </cell>
        </row>
        <row r="93">
          <cell r="B93" t="str">
            <v>CLIFTON JUNCTION</v>
          </cell>
        </row>
        <row r="94">
          <cell r="B94" t="str">
            <v>CLOVER HILL</v>
          </cell>
        </row>
        <row r="95">
          <cell r="B95" t="str">
            <v>COG LANE</v>
          </cell>
        </row>
        <row r="96">
          <cell r="B96" t="str">
            <v>CONISTON</v>
          </cell>
        </row>
        <row r="97">
          <cell r="B97" t="str">
            <v>COPSE RD</v>
          </cell>
        </row>
        <row r="98">
          <cell r="B98" t="str">
            <v>COX GREEN</v>
          </cell>
        </row>
        <row r="99">
          <cell r="B99" t="str">
            <v>CRAGGS ROW</v>
          </cell>
        </row>
        <row r="100">
          <cell r="B100" t="str">
            <v>CROWN LANE</v>
          </cell>
        </row>
        <row r="101">
          <cell r="B101" t="str">
            <v>CULCHETH</v>
          </cell>
        </row>
        <row r="102">
          <cell r="B102" t="str">
            <v>CUTACRE</v>
          </cell>
        </row>
        <row r="103">
          <cell r="B103" t="str">
            <v>DALTON</v>
          </cell>
        </row>
        <row r="104">
          <cell r="B104" t="str">
            <v>DEANSGATE</v>
          </cell>
        </row>
        <row r="105">
          <cell r="B105" t="str">
            <v>DENTON EAST</v>
          </cell>
        </row>
        <row r="106">
          <cell r="B106" t="str">
            <v>DENTON WEST</v>
          </cell>
        </row>
        <row r="107">
          <cell r="B107" t="str">
            <v>DICKINSON ST</v>
          </cell>
        </row>
        <row r="108">
          <cell r="B108" t="str">
            <v>DIDSBURY</v>
          </cell>
        </row>
        <row r="109">
          <cell r="B109" t="str">
            <v>DODGSON RD</v>
          </cell>
        </row>
        <row r="110">
          <cell r="B110" t="str">
            <v>DOUGLAS ST</v>
          </cell>
        </row>
        <row r="111">
          <cell r="B111" t="str">
            <v>DROYLSDEN EAST</v>
          </cell>
        </row>
        <row r="112">
          <cell r="B112" t="str">
            <v>DUKINFIELD</v>
          </cell>
        </row>
        <row r="113">
          <cell r="B113" t="str">
            <v>DUMERS LANE</v>
          </cell>
        </row>
        <row r="114">
          <cell r="B114" t="str">
            <v>DUMPLINGTON</v>
          </cell>
        </row>
        <row r="115">
          <cell r="B115" t="str">
            <v>EASTLANDS</v>
          </cell>
        </row>
        <row r="116">
          <cell r="B116" t="str">
            <v>EASTON</v>
          </cell>
        </row>
        <row r="117">
          <cell r="B117" t="str">
            <v>EGREMONT</v>
          </cell>
        </row>
        <row r="118">
          <cell r="B118" t="str">
            <v>EMBLETON</v>
          </cell>
        </row>
        <row r="119">
          <cell r="B119" t="str">
            <v>EXCHANGE ST</v>
          </cell>
        </row>
        <row r="120">
          <cell r="B120" t="str">
            <v>FAILSWORTH</v>
          </cell>
        </row>
        <row r="121">
          <cell r="B121" t="str">
            <v>FALLOWFIELD</v>
          </cell>
        </row>
        <row r="122">
          <cell r="B122" t="str">
            <v>FARNWORTH</v>
          </cell>
        </row>
        <row r="123">
          <cell r="B123" t="str">
            <v>FENISCOWLES</v>
          </cell>
        </row>
        <row r="124">
          <cell r="B124" t="str">
            <v>FERODO</v>
          </cell>
        </row>
        <row r="125">
          <cell r="B125" t="str">
            <v>FLAT LANE</v>
          </cell>
        </row>
        <row r="126">
          <cell r="B126" t="str">
            <v>FREDERICK RD</v>
          </cell>
        </row>
        <row r="127">
          <cell r="B127" t="str">
            <v>FUSEHILL</v>
          </cell>
        </row>
        <row r="128">
          <cell r="B128" t="str">
            <v>GALE</v>
          </cell>
        </row>
        <row r="129">
          <cell r="B129" t="str">
            <v>GARSTANG</v>
          </cell>
        </row>
        <row r="130">
          <cell r="B130" t="str">
            <v>GATLEY</v>
          </cell>
        </row>
        <row r="131">
          <cell r="B131" t="str">
            <v>GIDLOW</v>
          </cell>
        </row>
        <row r="132">
          <cell r="B132" t="str">
            <v>GILLSROW</v>
          </cell>
        </row>
        <row r="133">
          <cell r="B133" t="str">
            <v>GLAXO</v>
          </cell>
        </row>
        <row r="134">
          <cell r="B134" t="str">
            <v>GLOSSOP</v>
          </cell>
        </row>
        <row r="135">
          <cell r="B135" t="str">
            <v>GOLBORNE</v>
          </cell>
        </row>
        <row r="136">
          <cell r="B136" t="str">
            <v>GOWHOLE</v>
          </cell>
        </row>
        <row r="137">
          <cell r="B137" t="str">
            <v>GRANE RD</v>
          </cell>
        </row>
        <row r="138">
          <cell r="B138" t="str">
            <v>GRANGE</v>
          </cell>
        </row>
        <row r="139">
          <cell r="B139" t="str">
            <v>GREAT HARWOOD</v>
          </cell>
        </row>
        <row r="140">
          <cell r="B140" t="str">
            <v>GREEN LANE (ALTRINCHAM)</v>
          </cell>
        </row>
        <row r="141">
          <cell r="B141" t="str">
            <v>GREEN LANE (HAZEL GROVE)</v>
          </cell>
        </row>
        <row r="142">
          <cell r="B142" t="str">
            <v>GREEN ST T11</v>
          </cell>
        </row>
        <row r="143">
          <cell r="B143" t="str">
            <v>GREEN ST T12 &amp; T13</v>
          </cell>
        </row>
        <row r="144">
          <cell r="B144" t="str">
            <v>GREENFIELD</v>
          </cell>
        </row>
        <row r="145">
          <cell r="B145" t="str">
            <v>GREENHILL</v>
          </cell>
        </row>
        <row r="146">
          <cell r="B146" t="str">
            <v>GRIFFIN</v>
          </cell>
        </row>
        <row r="147">
          <cell r="B147" t="str">
            <v>HADFIELD</v>
          </cell>
        </row>
        <row r="148">
          <cell r="B148" t="str">
            <v>HALL CROSS</v>
          </cell>
        </row>
        <row r="149">
          <cell r="B149" t="str">
            <v>HANDFORTH</v>
          </cell>
        </row>
        <row r="150">
          <cell r="B150" t="str">
            <v>HANGING BRIDGE</v>
          </cell>
        </row>
        <row r="151">
          <cell r="B151" t="str">
            <v>HAREHOLME</v>
          </cell>
        </row>
        <row r="152">
          <cell r="B152" t="str">
            <v>HARPURHEY</v>
          </cell>
        </row>
        <row r="153">
          <cell r="B153" t="str">
            <v>HARWOOD</v>
          </cell>
        </row>
        <row r="154">
          <cell r="B154" t="str">
            <v>HATTERSLEY</v>
          </cell>
        </row>
        <row r="155">
          <cell r="B155" t="str">
            <v>HAVERTHWAITE</v>
          </cell>
        </row>
        <row r="156">
          <cell r="B156" t="str">
            <v>HAWK GREEN</v>
          </cell>
        </row>
        <row r="157">
          <cell r="B157" t="str">
            <v>HAYDOCK</v>
          </cell>
        </row>
        <row r="158">
          <cell r="B158" t="str">
            <v>HDA NO1</v>
          </cell>
        </row>
        <row r="159">
          <cell r="B159" t="str">
            <v>HDA NO2</v>
          </cell>
        </row>
        <row r="160">
          <cell r="B160" t="str">
            <v>HEADY HILL</v>
          </cell>
        </row>
        <row r="161">
          <cell r="B161" t="str">
            <v>HEAP BRIDGE</v>
          </cell>
        </row>
        <row r="162">
          <cell r="B162" t="str">
            <v>HEASANDFORD</v>
          </cell>
        </row>
        <row r="163">
          <cell r="B163" t="str">
            <v>HEATON MOOR</v>
          </cell>
        </row>
        <row r="164">
          <cell r="B164" t="str">
            <v>HEATON NORRIS</v>
          </cell>
        </row>
        <row r="165">
          <cell r="B165" t="str">
            <v>HELWITH BRIDGE</v>
          </cell>
        </row>
        <row r="166">
          <cell r="B166" t="str">
            <v>HENSINGHAM</v>
          </cell>
        </row>
        <row r="167">
          <cell r="B167" t="str">
            <v>HEYROD</v>
          </cell>
        </row>
        <row r="168">
          <cell r="B168" t="str">
            <v>HEYSIDE</v>
          </cell>
        </row>
        <row r="169">
          <cell r="B169" t="str">
            <v>HEYWOOD</v>
          </cell>
        </row>
        <row r="170">
          <cell r="B170" t="str">
            <v>HIGHER MILL</v>
          </cell>
        </row>
        <row r="171">
          <cell r="B171" t="str">
            <v>HIGHER WALTON</v>
          </cell>
        </row>
        <row r="172">
          <cell r="B172" t="str">
            <v>HILL TOP T11 &amp; T12</v>
          </cell>
        </row>
        <row r="173">
          <cell r="B173" t="str">
            <v>HILL TOP T13</v>
          </cell>
        </row>
        <row r="174">
          <cell r="B174" t="str">
            <v>HINDLEY GREEN</v>
          </cell>
        </row>
        <row r="175">
          <cell r="B175" t="str">
            <v>HOLLINWOOD</v>
          </cell>
        </row>
        <row r="176">
          <cell r="B176" t="str">
            <v>HOLME RD</v>
          </cell>
        </row>
        <row r="177">
          <cell r="B177" t="str">
            <v>HOLT ST</v>
          </cell>
        </row>
        <row r="178">
          <cell r="B178" t="str">
            <v>HURST</v>
          </cell>
        </row>
        <row r="179">
          <cell r="B179" t="str">
            <v>HUTTON END</v>
          </cell>
        </row>
        <row r="180">
          <cell r="B180" t="str">
            <v>HYDE</v>
          </cell>
        </row>
        <row r="181">
          <cell r="B181" t="str">
            <v>HYNDBURN RD</v>
          </cell>
        </row>
        <row r="182">
          <cell r="B182" t="str">
            <v>INDIA ST</v>
          </cell>
        </row>
        <row r="183">
          <cell r="B183" t="str">
            <v>INGLETON</v>
          </cell>
        </row>
        <row r="184">
          <cell r="B184" t="str">
            <v>IRLAM</v>
          </cell>
        </row>
        <row r="185">
          <cell r="B185" t="str">
            <v>JAMES ST</v>
          </cell>
        </row>
        <row r="186">
          <cell r="B186" t="str">
            <v>KAY ST</v>
          </cell>
        </row>
        <row r="187">
          <cell r="B187" t="str">
            <v>KENDAL</v>
          </cell>
        </row>
        <row r="188">
          <cell r="B188" t="str">
            <v>KESWICK</v>
          </cell>
        </row>
        <row r="189">
          <cell r="B189" t="str">
            <v>KINGSWAY</v>
          </cell>
        </row>
        <row r="190">
          <cell r="B190" t="str">
            <v>KINKRY HILL</v>
          </cell>
        </row>
        <row r="191">
          <cell r="B191" t="str">
            <v>KIRKBY LONSDALE</v>
          </cell>
        </row>
        <row r="192">
          <cell r="B192" t="str">
            <v>KIRKBY MOOR</v>
          </cell>
        </row>
        <row r="193">
          <cell r="B193" t="str">
            <v>KIRKBY STEPHEN</v>
          </cell>
        </row>
        <row r="194">
          <cell r="B194" t="str">
            <v>KIRKBY THORE</v>
          </cell>
        </row>
        <row r="195">
          <cell r="B195" t="str">
            <v>KIRKHALL LANE</v>
          </cell>
        </row>
        <row r="196">
          <cell r="B196" t="str">
            <v>KITT GREEN</v>
          </cell>
        </row>
        <row r="197">
          <cell r="B197" t="str">
            <v>KNOTT MILL</v>
          </cell>
        </row>
        <row r="198">
          <cell r="B198" t="str">
            <v>LAMBERHEAD</v>
          </cell>
        </row>
        <row r="199">
          <cell r="B199" t="str">
            <v>LANCASTER</v>
          </cell>
        </row>
        <row r="200">
          <cell r="B200" t="str">
            <v>LANGLEY</v>
          </cell>
        </row>
        <row r="201">
          <cell r="B201" t="str">
            <v>LANGROYD RD</v>
          </cell>
        </row>
        <row r="202">
          <cell r="B202" t="str">
            <v>LEIGH</v>
          </cell>
        </row>
        <row r="203">
          <cell r="B203" t="str">
            <v>LEVENSHULME</v>
          </cell>
        </row>
        <row r="204">
          <cell r="B204" t="str">
            <v>LEYLAND NATIONAL</v>
          </cell>
        </row>
        <row r="205">
          <cell r="B205" t="str">
            <v>LITTLE HULTON</v>
          </cell>
        </row>
        <row r="206">
          <cell r="B206" t="str">
            <v>LITTLE SALKELD</v>
          </cell>
        </row>
        <row r="207">
          <cell r="B207" t="str">
            <v>LITTLEBOROUGH</v>
          </cell>
        </row>
        <row r="208">
          <cell r="B208" t="str">
            <v>LONGFORD BRIDGE</v>
          </cell>
        </row>
        <row r="209">
          <cell r="B209" t="str">
            <v>LONGRIDGE</v>
          </cell>
        </row>
        <row r="210">
          <cell r="B210" t="str">
            <v>LONGSIGHT</v>
          </cell>
        </row>
        <row r="211">
          <cell r="B211" t="str">
            <v>LOSTOCK</v>
          </cell>
        </row>
        <row r="212">
          <cell r="B212" t="str">
            <v>LOWER DARWEN</v>
          </cell>
        </row>
        <row r="213">
          <cell r="B213" t="str">
            <v>LYONS RD</v>
          </cell>
        </row>
        <row r="214">
          <cell r="B214" t="str">
            <v>MANCHESTER UNIVERSITY</v>
          </cell>
        </row>
        <row r="215">
          <cell r="B215" t="str">
            <v>MARPLE</v>
          </cell>
        </row>
        <row r="216">
          <cell r="B216" t="str">
            <v>MARTON</v>
          </cell>
        </row>
        <row r="217">
          <cell r="B217" t="str">
            <v>MARYPORT</v>
          </cell>
        </row>
        <row r="218">
          <cell r="B218" t="str">
            <v>MELLING</v>
          </cell>
        </row>
        <row r="219">
          <cell r="B219" t="str">
            <v>MERESIDE</v>
          </cell>
        </row>
        <row r="220">
          <cell r="B220" t="str">
            <v>MIDDLETON JUNCTION</v>
          </cell>
        </row>
        <row r="221">
          <cell r="B221" t="str">
            <v>MIDWAY</v>
          </cell>
        </row>
        <row r="222">
          <cell r="B222" t="str">
            <v>MILNROW</v>
          </cell>
        </row>
        <row r="223">
          <cell r="B223" t="str">
            <v>MINTSFEET</v>
          </cell>
        </row>
        <row r="224">
          <cell r="B224" t="str">
            <v>MONSALL</v>
          </cell>
        </row>
        <row r="225">
          <cell r="B225" t="str">
            <v>MONTON</v>
          </cell>
        </row>
        <row r="226">
          <cell r="B226" t="str">
            <v>MOORSIDE</v>
          </cell>
        </row>
        <row r="227">
          <cell r="B227" t="str">
            <v>MORTON PARK</v>
          </cell>
        </row>
        <row r="228">
          <cell r="B228" t="str">
            <v>MOSLEY RD</v>
          </cell>
        </row>
        <row r="229">
          <cell r="B229" t="str">
            <v>MOSS LANE</v>
          </cell>
        </row>
        <row r="230">
          <cell r="B230" t="str">
            <v>MOSS NOOK PRIMARY</v>
          </cell>
        </row>
        <row r="231">
          <cell r="B231" t="str">
            <v>MOSS SIDE (Leyland)</v>
          </cell>
        </row>
        <row r="232">
          <cell r="B232" t="str">
            <v>MOSS SIDE (Longsight)</v>
          </cell>
        </row>
        <row r="233">
          <cell r="B233" t="str">
            <v>MOSSLEY</v>
          </cell>
        </row>
        <row r="234">
          <cell r="B234" t="str">
            <v>MOUNT ST</v>
          </cell>
        </row>
        <row r="235">
          <cell r="B235" t="str">
            <v>MUSGRAVE RD</v>
          </cell>
        </row>
        <row r="236">
          <cell r="B236" t="str">
            <v>NELSON</v>
          </cell>
        </row>
        <row r="237">
          <cell r="B237" t="str">
            <v>NEW MOSTON</v>
          </cell>
        </row>
        <row r="238">
          <cell r="B238" t="str">
            <v>NEWBIGGIN ON LUNE</v>
          </cell>
        </row>
        <row r="239">
          <cell r="B239" t="str">
            <v>NEWBY</v>
          </cell>
        </row>
        <row r="240">
          <cell r="B240" t="str">
            <v>NEWTON</v>
          </cell>
        </row>
        <row r="241">
          <cell r="B241" t="str">
            <v>NEWTON HEATH</v>
          </cell>
        </row>
        <row r="242">
          <cell r="B242" t="str">
            <v>NEWTON LE WILLOWS</v>
          </cell>
        </row>
        <row r="243">
          <cell r="B243" t="str">
            <v>NEWTONGATE T11 &amp; T12</v>
          </cell>
        </row>
        <row r="244">
          <cell r="B244" t="str">
            <v>NEWTONGATE T13</v>
          </cell>
        </row>
        <row r="245">
          <cell r="B245" t="str">
            <v>NORBRECK</v>
          </cell>
        </row>
        <row r="246">
          <cell r="B246" t="str">
            <v>NORBURY</v>
          </cell>
        </row>
        <row r="247">
          <cell r="B247" t="str">
            <v>NORTHENDEN</v>
          </cell>
        </row>
        <row r="248">
          <cell r="B248" t="str">
            <v>NWGB PARTINGTON</v>
          </cell>
        </row>
        <row r="249">
          <cell r="B249" t="str">
            <v>OFFERTON</v>
          </cell>
        </row>
        <row r="250">
          <cell r="B250" t="str">
            <v>OPENSHAW</v>
          </cell>
        </row>
        <row r="251">
          <cell r="B251" t="str">
            <v>ORMSKIRK</v>
          </cell>
        </row>
        <row r="252">
          <cell r="B252" t="str">
            <v>PADIHAM</v>
          </cell>
        </row>
        <row r="253">
          <cell r="B253" t="str">
            <v>PEEL ST &amp; RIBBLESDALE T13</v>
          </cell>
        </row>
        <row r="254">
          <cell r="B254" t="str">
            <v>PENDLETON</v>
          </cell>
        </row>
        <row r="255">
          <cell r="B255" t="str">
            <v>PETTERIL BANK</v>
          </cell>
        </row>
        <row r="256">
          <cell r="B256" t="str">
            <v>PHILLIPS LANE</v>
          </cell>
        </row>
        <row r="257">
          <cell r="B257" t="str">
            <v>PICCADILLY</v>
          </cell>
        </row>
        <row r="258">
          <cell r="B258" t="str">
            <v>PIMBO</v>
          </cell>
        </row>
        <row r="259">
          <cell r="B259" t="str">
            <v>PIRELLI</v>
          </cell>
        </row>
        <row r="260">
          <cell r="B260" t="str">
            <v>PORTWOOD</v>
          </cell>
        </row>
        <row r="261">
          <cell r="B261" t="str">
            <v>POULTON</v>
          </cell>
        </row>
        <row r="262">
          <cell r="B262" t="str">
            <v>POYNTON</v>
          </cell>
        </row>
        <row r="263">
          <cell r="B263" t="str">
            <v>PREESALL</v>
          </cell>
        </row>
        <row r="264">
          <cell r="B264" t="str">
            <v>PRESTON EAST</v>
          </cell>
        </row>
        <row r="265">
          <cell r="B265" t="str">
            <v>PRESTON OLD RD</v>
          </cell>
        </row>
        <row r="266">
          <cell r="B266" t="str">
            <v>PRESTWICH</v>
          </cell>
        </row>
        <row r="267">
          <cell r="B267" t="str">
            <v>PRINGLE ST</v>
          </cell>
        </row>
        <row r="268">
          <cell r="B268" t="str">
            <v>PRINNY HILL</v>
          </cell>
        </row>
        <row r="269">
          <cell r="B269" t="str">
            <v>QUEENS PARK</v>
          </cell>
        </row>
        <row r="270">
          <cell r="B270" t="str">
            <v>RADCLIFFE</v>
          </cell>
        </row>
        <row r="271">
          <cell r="B271" t="str">
            <v>RANDAL ST</v>
          </cell>
        </row>
        <row r="272">
          <cell r="B272" t="str">
            <v>RAWTENSTALL RD</v>
          </cell>
        </row>
        <row r="273">
          <cell r="B273" t="str">
            <v>REDDISH VALE</v>
          </cell>
        </row>
        <row r="274">
          <cell r="B274" t="str">
            <v>RIBBLESDALE T14</v>
          </cell>
        </row>
        <row r="275">
          <cell r="B275" t="str">
            <v>RIBBLETON</v>
          </cell>
        </row>
        <row r="276">
          <cell r="B276" t="str">
            <v>RINGLEY</v>
          </cell>
        </row>
        <row r="277">
          <cell r="B277" t="str">
            <v>RISLEY</v>
          </cell>
        </row>
        <row r="278">
          <cell r="B278" t="str">
            <v>ROBERT HALL ST</v>
          </cell>
        </row>
        <row r="279">
          <cell r="B279" t="str">
            <v>ROCHDALE CENTRAL</v>
          </cell>
        </row>
        <row r="280">
          <cell r="B280" t="str">
            <v>ROMAN RD</v>
          </cell>
        </row>
        <row r="281">
          <cell r="B281" t="str">
            <v>ROMILEY</v>
          </cell>
        </row>
        <row r="282">
          <cell r="B282" t="str">
            <v>ROSSALL</v>
          </cell>
        </row>
        <row r="283">
          <cell r="B283" t="str">
            <v>ROYTON</v>
          </cell>
        </row>
        <row r="284">
          <cell r="B284" t="str">
            <v>SALE</v>
          </cell>
        </row>
        <row r="285">
          <cell r="B285" t="str">
            <v>SALE MOOR</v>
          </cell>
        </row>
        <row r="286">
          <cell r="B286" t="str">
            <v>SALFORD QUAYS</v>
          </cell>
        </row>
        <row r="287">
          <cell r="B287" t="str">
            <v>SANDGATE</v>
          </cell>
        </row>
        <row r="288">
          <cell r="B288" t="str">
            <v>SCARISBRICK</v>
          </cell>
        </row>
        <row r="289">
          <cell r="B289" t="str">
            <v>SEBERGHAM</v>
          </cell>
        </row>
        <row r="290">
          <cell r="B290" t="str">
            <v>SEDBERGH</v>
          </cell>
        </row>
        <row r="291">
          <cell r="B291" t="str">
            <v>SELSMIRE</v>
          </cell>
        </row>
        <row r="292">
          <cell r="B292" t="str">
            <v>SETTLE</v>
          </cell>
        </row>
        <row r="293">
          <cell r="B293" t="str">
            <v>SEVEN STARS</v>
          </cell>
        </row>
        <row r="294">
          <cell r="B294" t="str">
            <v>SHANNON ST SOUTH</v>
          </cell>
        </row>
        <row r="295">
          <cell r="B295" t="str">
            <v>SHAP</v>
          </cell>
        </row>
        <row r="296">
          <cell r="B296" t="str">
            <v>SHAW</v>
          </cell>
        </row>
        <row r="297">
          <cell r="B297" t="str">
            <v>Siddick</v>
          </cell>
        </row>
        <row r="298">
          <cell r="B298" t="str">
            <v>SILLOTH</v>
          </cell>
        </row>
        <row r="299">
          <cell r="B299" t="str">
            <v>SKELMERSDALE</v>
          </cell>
        </row>
        <row r="300">
          <cell r="B300" t="str">
            <v>SKELTON C</v>
          </cell>
        </row>
        <row r="301">
          <cell r="B301" t="str">
            <v>SLIPWAY</v>
          </cell>
        </row>
        <row r="302">
          <cell r="B302" t="str">
            <v>SNIPE</v>
          </cell>
        </row>
        <row r="303">
          <cell r="B303" t="str">
            <v>S.E. MACCLESFIELD</v>
          </cell>
        </row>
        <row r="304">
          <cell r="B304" t="str">
            <v>SOUTH PARK</v>
          </cell>
        </row>
        <row r="305">
          <cell r="B305" t="str">
            <v>S.W. MACCLESFIELD</v>
          </cell>
        </row>
        <row r="306">
          <cell r="B306" t="str">
            <v>SPA RD</v>
          </cell>
        </row>
        <row r="307">
          <cell r="B307" t="str">
            <v>Spadeadam 132/11kV</v>
          </cell>
        </row>
        <row r="308">
          <cell r="B308" t="str">
            <v>SPOTLAND</v>
          </cell>
        </row>
        <row r="309">
          <cell r="B309" t="str">
            <v>SPRING COTTAGE</v>
          </cell>
        </row>
        <row r="310">
          <cell r="B310" t="str">
            <v>SPRING GARDEN ST 11kV</v>
          </cell>
        </row>
        <row r="311">
          <cell r="B311" t="str">
            <v>SPRING GARDEN ST 6.6KV</v>
          </cell>
        </row>
        <row r="312">
          <cell r="B312" t="str">
            <v>SQUIRES GATE</v>
          </cell>
        </row>
        <row r="313">
          <cell r="B313" t="str">
            <v>ST ANNES</v>
          </cell>
        </row>
        <row r="314">
          <cell r="B314" t="str">
            <v>ST MARYS</v>
          </cell>
        </row>
        <row r="315">
          <cell r="B315" t="str">
            <v>ST MARYS ST</v>
          </cell>
        </row>
        <row r="316">
          <cell r="B316" t="str">
            <v>ST THOMAS RD</v>
          </cell>
        </row>
        <row r="317">
          <cell r="B317" t="str">
            <v>STAINBURN</v>
          </cell>
        </row>
        <row r="318">
          <cell r="B318" t="str">
            <v>STANDISH</v>
          </cell>
        </row>
        <row r="319">
          <cell r="B319" t="str">
            <v>STRANGEWAYS</v>
          </cell>
        </row>
        <row r="320">
          <cell r="B320" t="str">
            <v>STRAWBERRY BANK</v>
          </cell>
        </row>
        <row r="321">
          <cell r="B321" t="str">
            <v>STUART ST</v>
          </cell>
        </row>
        <row r="322">
          <cell r="B322" t="str">
            <v>STUBBINS</v>
          </cell>
        </row>
        <row r="323">
          <cell r="B323" t="str">
            <v>SWINTON</v>
          </cell>
        </row>
        <row r="324">
          <cell r="B324" t="str">
            <v>TAME VALLEY</v>
          </cell>
        </row>
        <row r="325">
          <cell r="B325" t="str">
            <v>TARDY GATE</v>
          </cell>
        </row>
        <row r="326">
          <cell r="B326" t="str">
            <v>TARLETON</v>
          </cell>
        </row>
        <row r="327">
          <cell r="B327" t="str">
            <v>THE HEIGHT</v>
          </cell>
        </row>
        <row r="328">
          <cell r="B328" t="str">
            <v>THORNTON</v>
          </cell>
        </row>
        <row r="329">
          <cell r="B329" t="str">
            <v>TOWNLEY ST</v>
          </cell>
        </row>
        <row r="330">
          <cell r="B330" t="str">
            <v>TRAFFORD</v>
          </cell>
        </row>
        <row r="331">
          <cell r="B331" t="str">
            <v>TRAFFORD PARK NORTH</v>
          </cell>
        </row>
        <row r="332">
          <cell r="B332" t="str">
            <v>TRIMPELL</v>
          </cell>
        </row>
        <row r="333">
          <cell r="B333" t="str">
            <v>TRINITY</v>
          </cell>
        </row>
        <row r="334">
          <cell r="B334" t="str">
            <v>TULKETH</v>
          </cell>
        </row>
        <row r="335">
          <cell r="B335" t="str">
            <v>ULVERSTON</v>
          </cell>
        </row>
        <row r="336">
          <cell r="B336" t="str">
            <v>UNION RD</v>
          </cell>
        </row>
        <row r="337">
          <cell r="B337" t="str">
            <v>UPHOLLAND</v>
          </cell>
        </row>
        <row r="338">
          <cell r="B338" t="str">
            <v>URMSTON</v>
          </cell>
        </row>
        <row r="339">
          <cell r="B339" t="str">
            <v>VICTORIA PARK</v>
          </cell>
        </row>
        <row r="340">
          <cell r="B340" t="str">
            <v>WARBRECK</v>
          </cell>
        </row>
        <row r="341">
          <cell r="B341" t="str">
            <v>WARDLEWORTH</v>
          </cell>
        </row>
        <row r="342">
          <cell r="B342" t="str">
            <v>WARTON</v>
          </cell>
        </row>
        <row r="343">
          <cell r="B343" t="str">
            <v>WATERHEAD</v>
          </cell>
        </row>
        <row r="344">
          <cell r="B344" t="str">
            <v>WATERSWALLOWS</v>
          </cell>
        </row>
        <row r="345">
          <cell r="B345" t="str">
            <v>WEASTE</v>
          </cell>
        </row>
        <row r="346">
          <cell r="B346" t="str">
            <v>WERNETH</v>
          </cell>
        </row>
        <row r="347">
          <cell r="B347" t="str">
            <v>WESLEY PLACE BACUP</v>
          </cell>
        </row>
        <row r="348">
          <cell r="B348" t="str">
            <v>WEST DIDSBURY</v>
          </cell>
        </row>
        <row r="349">
          <cell r="B349" t="str">
            <v>WESTGATE</v>
          </cell>
        </row>
        <row r="350">
          <cell r="B350" t="str">
            <v>WESTHOUGHTON</v>
          </cell>
        </row>
        <row r="351">
          <cell r="B351" t="str">
            <v>WESTLINTON</v>
          </cell>
        </row>
        <row r="352">
          <cell r="B352" t="str">
            <v>WHALLEY</v>
          </cell>
        </row>
        <row r="353">
          <cell r="B353" t="str">
            <v>WHALLEY RANGE</v>
          </cell>
        </row>
        <row r="354">
          <cell r="B354" t="str">
            <v>WHASSET</v>
          </cell>
        </row>
        <row r="355">
          <cell r="B355" t="str">
            <v>WHITTLE LE WOODS</v>
          </cell>
        </row>
        <row r="356">
          <cell r="B356" t="str">
            <v>WHITWORTH</v>
          </cell>
        </row>
        <row r="357">
          <cell r="B357" t="str">
            <v>WIGTON</v>
          </cell>
        </row>
        <row r="358">
          <cell r="B358" t="str">
            <v>WILLOW HEY</v>
          </cell>
        </row>
        <row r="359">
          <cell r="B359" t="str">
            <v>WILLOWBANK</v>
          </cell>
        </row>
        <row r="360">
          <cell r="B360" t="str">
            <v>WILLOWHOLME</v>
          </cell>
        </row>
        <row r="361">
          <cell r="B361" t="str">
            <v>WILMSLOW</v>
          </cell>
        </row>
        <row r="362">
          <cell r="B362" t="str">
            <v>WINDERMERE</v>
          </cell>
        </row>
        <row r="363">
          <cell r="B363" t="str">
            <v>WINIFRED RD</v>
          </cell>
        </row>
        <row r="364">
          <cell r="B364" t="str">
            <v>WITHINGTON</v>
          </cell>
        </row>
        <row r="365">
          <cell r="B365" t="str">
            <v>WITHYFOLD DRIVE</v>
          </cell>
        </row>
        <row r="366">
          <cell r="B366" t="str">
            <v>WOODBINE ST</v>
          </cell>
        </row>
        <row r="367">
          <cell r="B367" t="str">
            <v>WOODFIELD RD</v>
          </cell>
        </row>
        <row r="368">
          <cell r="B368" t="str">
            <v>WOODHILL LANE</v>
          </cell>
        </row>
        <row r="369">
          <cell r="B369" t="str">
            <v>WOODHOUSE PARK</v>
          </cell>
        </row>
        <row r="370">
          <cell r="B370" t="str">
            <v>WOODLEY</v>
          </cell>
        </row>
        <row r="371">
          <cell r="B371" t="str">
            <v>WOOLFOLD</v>
          </cell>
        </row>
        <row r="372">
          <cell r="B372" t="str">
            <v>WORDSWORTH ST</v>
          </cell>
        </row>
        <row r="373">
          <cell r="B373" t="str">
            <v>WORSLEY MESNES</v>
          </cell>
        </row>
        <row r="374">
          <cell r="B374" t="str">
            <v>WRIGHTINGTON</v>
          </cell>
        </row>
        <row r="375">
          <cell r="B375" t="str">
            <v>YEALAND</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User Guide and Network Maps"/>
      <sheetName val="2) 11 kV &amp; 6.6 kV Connections"/>
      <sheetName val="33 kV Connections"/>
      <sheetName val="4) Primary Headroom Data"/>
      <sheetName val="5) BSP Headroom Data"/>
      <sheetName val="6)Transmission Capacity - App G"/>
    </sheetNames>
    <sheetDataSet>
      <sheetData sheetId="0" refreshError="1"/>
      <sheetData sheetId="1" refreshError="1"/>
      <sheetData sheetId="2" refreshError="1"/>
      <sheetData sheetId="3">
        <row r="7">
          <cell r="B7" t="str">
            <v>ALBION ST</v>
          </cell>
        </row>
        <row r="8">
          <cell r="B8" t="str">
            <v>ALDERLEY</v>
          </cell>
        </row>
        <row r="9">
          <cell r="B9" t="str">
            <v>ALSTON</v>
          </cell>
        </row>
        <row r="10">
          <cell r="B10" t="str">
            <v>AMBLESIDE</v>
          </cell>
        </row>
        <row r="11">
          <cell r="B11" t="str">
            <v>ANCOATS NORTH T11 &amp; T12</v>
          </cell>
        </row>
        <row r="12">
          <cell r="B12" t="str">
            <v>ANCOATS NORTH T14</v>
          </cell>
        </row>
        <row r="13">
          <cell r="B13" t="str">
            <v>ANNIE PIT</v>
          </cell>
        </row>
        <row r="14">
          <cell r="B14" t="str">
            <v>ANSDELL</v>
          </cell>
        </row>
        <row r="15">
          <cell r="B15" t="str">
            <v>ARDWICK</v>
          </cell>
        </row>
        <row r="16">
          <cell r="B16" t="str">
            <v>ARNSIDE</v>
          </cell>
        </row>
        <row r="17">
          <cell r="B17" t="str">
            <v>ASHTON (GOLBORNE)</v>
          </cell>
        </row>
        <row r="18">
          <cell r="B18" t="str">
            <v>ASHTON (RIBBLE)</v>
          </cell>
        </row>
        <row r="19">
          <cell r="B19" t="str">
            <v>ASHTON ON MERSEY</v>
          </cell>
        </row>
        <row r="20">
          <cell r="B20" t="str">
            <v>ASHTON UNDER LYNE T11 &amp; T12</v>
          </cell>
        </row>
        <row r="21">
          <cell r="B21" t="str">
            <v>ASHTON UNDER LYNE T13</v>
          </cell>
        </row>
        <row r="22">
          <cell r="B22" t="str">
            <v>ASHWOOD DALE</v>
          </cell>
        </row>
        <row r="23">
          <cell r="B23" t="str">
            <v>ASKAM</v>
          </cell>
        </row>
        <row r="24">
          <cell r="B24" t="str">
            <v>ASKERTON CASTLE</v>
          </cell>
        </row>
        <row r="25">
          <cell r="B25" t="str">
            <v>ASPATRIA</v>
          </cell>
        </row>
        <row r="26">
          <cell r="B26" t="str">
            <v>ATHERTON TOWN CENTRE</v>
          </cell>
        </row>
        <row r="27">
          <cell r="B27" t="str">
            <v>ATHLETIC ST</v>
          </cell>
        </row>
        <row r="28">
          <cell r="B28" t="str">
            <v>AVENHAM</v>
          </cell>
        </row>
        <row r="29">
          <cell r="B29" t="str">
            <v>BAGULEY</v>
          </cell>
        </row>
        <row r="30">
          <cell r="B30" t="str">
            <v>BAMBER BRIDGE</v>
          </cell>
        </row>
        <row r="31">
          <cell r="B31" t="str">
            <v>BARBARA ST</v>
          </cell>
        </row>
        <row r="32">
          <cell r="B32" t="str">
            <v>BARROW</v>
          </cell>
        </row>
        <row r="33">
          <cell r="B33" t="str">
            <v>BARTON DOCK RD</v>
          </cell>
        </row>
        <row r="34">
          <cell r="B34" t="str">
            <v>BEDFORD</v>
          </cell>
        </row>
        <row r="35">
          <cell r="B35" t="str">
            <v>BELGRAVE</v>
          </cell>
        </row>
        <row r="36">
          <cell r="B36" t="str">
            <v>BENCHILL</v>
          </cell>
        </row>
        <row r="37">
          <cell r="B37" t="str">
            <v>BENTHAM</v>
          </cell>
        </row>
        <row r="38">
          <cell r="B38" t="str">
            <v>BISPHAM</v>
          </cell>
        </row>
        <row r="39">
          <cell r="B39" t="str">
            <v>BLACKBULL</v>
          </cell>
        </row>
        <row r="40">
          <cell r="B40" t="str">
            <v>BLACKBURN</v>
          </cell>
        </row>
        <row r="41">
          <cell r="B41" t="str">
            <v>BLACKFRIARS</v>
          </cell>
        </row>
        <row r="42">
          <cell r="B42" t="str">
            <v>BLACKLEY</v>
          </cell>
        </row>
        <row r="43">
          <cell r="B43" t="str">
            <v>BLACKPOOL</v>
          </cell>
        </row>
        <row r="44">
          <cell r="B44" t="str">
            <v>BOLLINGTON</v>
          </cell>
        </row>
        <row r="45">
          <cell r="B45" t="str">
            <v>BOLTON BY BOWLAND</v>
          </cell>
        </row>
        <row r="46">
          <cell r="B46" t="str">
            <v>BOLTON LE SANDS</v>
          </cell>
        </row>
        <row r="47">
          <cell r="B47" t="str">
            <v>BOTANY BAY</v>
          </cell>
        </row>
        <row r="48">
          <cell r="B48" t="str">
            <v>BOW LANE</v>
          </cell>
        </row>
        <row r="49">
          <cell r="B49" t="str">
            <v>BOWATERS</v>
          </cell>
        </row>
        <row r="50">
          <cell r="B50" t="str">
            <v>BOWDON</v>
          </cell>
        </row>
        <row r="51">
          <cell r="B51" t="str">
            <v>BRADFORD</v>
          </cell>
        </row>
        <row r="52">
          <cell r="B52" t="str">
            <v>BRADSHAWGATE</v>
          </cell>
        </row>
        <row r="53">
          <cell r="B53" t="str">
            <v>BRAMHALL</v>
          </cell>
        </row>
        <row r="54">
          <cell r="B54" t="str">
            <v>BRIDGEWATER</v>
          </cell>
        </row>
        <row r="55">
          <cell r="B55" t="str">
            <v>BRINKSWAY</v>
          </cell>
        </row>
        <row r="56">
          <cell r="B56" t="str">
            <v>BROADHEATH</v>
          </cell>
        </row>
        <row r="57">
          <cell r="B57" t="str">
            <v>BROADWAY</v>
          </cell>
        </row>
        <row r="58">
          <cell r="B58" t="str">
            <v>BUCKSHAW</v>
          </cell>
        </row>
        <row r="59">
          <cell r="B59" t="str">
            <v>BURNLEY</v>
          </cell>
        </row>
        <row r="60">
          <cell r="B60" t="str">
            <v>BURNLEY CENTRE</v>
          </cell>
        </row>
        <row r="61">
          <cell r="B61" t="str">
            <v>BURNLEY NORTH</v>
          </cell>
        </row>
        <row r="62">
          <cell r="B62" t="str">
            <v>BURROW BECK</v>
          </cell>
        </row>
        <row r="63">
          <cell r="B63" t="str">
            <v>BURSCOUGH BRIDGE</v>
          </cell>
        </row>
        <row r="64">
          <cell r="B64" t="str">
            <v>BURY TOWN CENTRE</v>
          </cell>
        </row>
        <row r="65">
          <cell r="B65" t="str">
            <v>BUSHELL ST</v>
          </cell>
        </row>
        <row r="66">
          <cell r="B66" t="str">
            <v>CAMPBELL ST</v>
          </cell>
        </row>
        <row r="67">
          <cell r="B67" t="str">
            <v>CANNON ST</v>
          </cell>
        </row>
        <row r="68">
          <cell r="B68" t="str">
            <v>CAPONTREE</v>
          </cell>
        </row>
        <row r="69">
          <cell r="B69" t="str">
            <v>CARLETON</v>
          </cell>
        </row>
        <row r="70">
          <cell r="B70" t="str">
            <v>CARLISLE NORTH</v>
          </cell>
        </row>
        <row r="71">
          <cell r="B71" t="str">
            <v>CARR ST</v>
          </cell>
        </row>
        <row r="72">
          <cell r="B72" t="str">
            <v>CASTLETON</v>
          </cell>
        </row>
        <row r="73">
          <cell r="B73" t="str">
            <v>CATTERALL WATERWORKS</v>
          </cell>
        </row>
        <row r="74">
          <cell r="B74" t="str">
            <v>CECIL ST</v>
          </cell>
        </row>
        <row r="75">
          <cell r="B75" t="str">
            <v>CENTRAL MANCHESTER</v>
          </cell>
        </row>
        <row r="76">
          <cell r="B76" t="str">
            <v>CHADDERTON</v>
          </cell>
        </row>
        <row r="77">
          <cell r="B77" t="str">
            <v>CHAMBERHALL</v>
          </cell>
        </row>
        <row r="78">
          <cell r="B78" t="str">
            <v>CHAPEL WHARF</v>
          </cell>
        </row>
        <row r="79">
          <cell r="B79" t="str">
            <v>CHASSEN RD</v>
          </cell>
        </row>
        <row r="80">
          <cell r="B80" t="str">
            <v>CHATSWORTH ST</v>
          </cell>
        </row>
        <row r="81">
          <cell r="B81" t="str">
            <v>CHEADLE HEATH</v>
          </cell>
        </row>
        <row r="82">
          <cell r="B82" t="str">
            <v>CHEADLE HULME</v>
          </cell>
        </row>
        <row r="83">
          <cell r="B83" t="str">
            <v>CHEETHAM HILL</v>
          </cell>
        </row>
        <row r="84">
          <cell r="B84" t="str">
            <v>CHELFORD</v>
          </cell>
        </row>
        <row r="85">
          <cell r="B85" t="str">
            <v>CHESTER RD T11 &amp; T12</v>
          </cell>
        </row>
        <row r="86">
          <cell r="B86" t="str">
            <v>CHESTER RD T13</v>
          </cell>
        </row>
        <row r="87">
          <cell r="B87" t="str">
            <v>CHORLEY SOUTH</v>
          </cell>
        </row>
        <row r="88">
          <cell r="B88" t="str">
            <v>CHORLTON</v>
          </cell>
        </row>
        <row r="89">
          <cell r="B89" t="str">
            <v>CHURCH</v>
          </cell>
        </row>
        <row r="90">
          <cell r="B90" t="str">
            <v>CLARENDON RD</v>
          </cell>
        </row>
        <row r="91">
          <cell r="B91" t="str">
            <v>CLAUGHTON</v>
          </cell>
        </row>
        <row r="92">
          <cell r="B92" t="str">
            <v>BLACKBURN RD CLAYTON</v>
          </cell>
        </row>
        <row r="93">
          <cell r="B93" t="str">
            <v>CLEVELEYS</v>
          </cell>
        </row>
        <row r="94">
          <cell r="B94" t="str">
            <v>CLIFTON JUNCTION</v>
          </cell>
        </row>
        <row r="95">
          <cell r="B95" t="str">
            <v>CLOVER HILL</v>
          </cell>
        </row>
        <row r="96">
          <cell r="B96" t="str">
            <v>COG LANE</v>
          </cell>
        </row>
        <row r="97">
          <cell r="B97" t="str">
            <v>CONISTON</v>
          </cell>
        </row>
        <row r="98">
          <cell r="B98" t="str">
            <v>COPSE RD</v>
          </cell>
        </row>
        <row r="99">
          <cell r="B99" t="str">
            <v>COX GREEN</v>
          </cell>
        </row>
        <row r="100">
          <cell r="B100" t="str">
            <v>CRAGGS ROW</v>
          </cell>
        </row>
        <row r="101">
          <cell r="B101" t="str">
            <v>CROWN LANE</v>
          </cell>
        </row>
        <row r="102">
          <cell r="B102" t="str">
            <v>CULCHETH</v>
          </cell>
        </row>
        <row r="103">
          <cell r="B103" t="str">
            <v>CUTACRE</v>
          </cell>
        </row>
        <row r="104">
          <cell r="B104" t="str">
            <v>DALTON</v>
          </cell>
        </row>
        <row r="105">
          <cell r="B105" t="str">
            <v>DEANSGATE</v>
          </cell>
        </row>
        <row r="106">
          <cell r="B106" t="str">
            <v>DENTON EAST</v>
          </cell>
        </row>
        <row r="107">
          <cell r="B107" t="str">
            <v>DENTON WEST</v>
          </cell>
        </row>
        <row r="108">
          <cell r="B108" t="str">
            <v>DICKINSON ST</v>
          </cell>
        </row>
        <row r="109">
          <cell r="B109" t="str">
            <v>DIDSBURY</v>
          </cell>
        </row>
        <row r="110">
          <cell r="B110" t="str">
            <v>DODGSON RD</v>
          </cell>
        </row>
        <row r="111">
          <cell r="B111" t="str">
            <v>DOUGLAS ST</v>
          </cell>
        </row>
        <row r="112">
          <cell r="B112" t="str">
            <v>DROYLSDEN EAST</v>
          </cell>
        </row>
        <row r="113">
          <cell r="B113" t="str">
            <v>DUKINFIELD</v>
          </cell>
        </row>
        <row r="114">
          <cell r="B114" t="str">
            <v>DUMERS LANE</v>
          </cell>
        </row>
        <row r="115">
          <cell r="B115" t="str">
            <v>DUMPLINGTON</v>
          </cell>
        </row>
        <row r="116">
          <cell r="B116" t="str">
            <v>EASTLANDS</v>
          </cell>
        </row>
        <row r="117">
          <cell r="B117" t="str">
            <v>EASTON</v>
          </cell>
        </row>
        <row r="118">
          <cell r="B118" t="str">
            <v>EGREMONT</v>
          </cell>
        </row>
        <row r="119">
          <cell r="B119" t="str">
            <v>EMBLETON</v>
          </cell>
        </row>
        <row r="120">
          <cell r="B120" t="str">
            <v>EXCHANGE ST</v>
          </cell>
        </row>
        <row r="121">
          <cell r="B121" t="str">
            <v>FAILSWORTH</v>
          </cell>
        </row>
        <row r="122">
          <cell r="B122" t="str">
            <v>FALLOWFIELD</v>
          </cell>
        </row>
        <row r="123">
          <cell r="B123" t="str">
            <v>FARNWORTH</v>
          </cell>
        </row>
        <row r="124">
          <cell r="B124" t="str">
            <v>FENISCOWLES</v>
          </cell>
        </row>
        <row r="125">
          <cell r="B125" t="str">
            <v>FERODO</v>
          </cell>
        </row>
        <row r="126">
          <cell r="B126" t="str">
            <v>FLAT LANE</v>
          </cell>
        </row>
        <row r="127">
          <cell r="B127" t="str">
            <v>FREDERICK RD</v>
          </cell>
        </row>
        <row r="128">
          <cell r="B128" t="str">
            <v>FUSEHILL</v>
          </cell>
        </row>
        <row r="129">
          <cell r="B129" t="str">
            <v>GALE</v>
          </cell>
        </row>
        <row r="130">
          <cell r="B130" t="str">
            <v>GARSTANG</v>
          </cell>
        </row>
        <row r="131">
          <cell r="B131" t="str">
            <v>GATLEY</v>
          </cell>
        </row>
        <row r="132">
          <cell r="B132" t="str">
            <v>GIDLOW</v>
          </cell>
        </row>
        <row r="133">
          <cell r="B133" t="str">
            <v>GILLSROW</v>
          </cell>
        </row>
        <row r="134">
          <cell r="B134" t="str">
            <v>GLAXO</v>
          </cell>
        </row>
        <row r="135">
          <cell r="B135" t="str">
            <v>GLOSSOP</v>
          </cell>
        </row>
        <row r="136">
          <cell r="B136" t="str">
            <v>GOLBORNE</v>
          </cell>
        </row>
        <row r="137">
          <cell r="B137" t="str">
            <v>GOWHOLE</v>
          </cell>
        </row>
        <row r="138">
          <cell r="B138" t="str">
            <v>GRANE RD</v>
          </cell>
        </row>
        <row r="139">
          <cell r="B139" t="str">
            <v>GRANGE</v>
          </cell>
        </row>
        <row r="140">
          <cell r="B140" t="str">
            <v>GREAT HARWOOD</v>
          </cell>
        </row>
        <row r="141">
          <cell r="B141" t="str">
            <v>GREEN LANE (ALTRINCHAM)</v>
          </cell>
        </row>
        <row r="142">
          <cell r="B142" t="str">
            <v>GREEN LANE (HAZEL GROVE)</v>
          </cell>
        </row>
        <row r="143">
          <cell r="B143" t="str">
            <v>GREEN ST T11</v>
          </cell>
        </row>
        <row r="144">
          <cell r="B144" t="str">
            <v>GREEN ST T12 &amp; T13</v>
          </cell>
        </row>
        <row r="145">
          <cell r="B145" t="str">
            <v>GREENFIELD</v>
          </cell>
        </row>
        <row r="146">
          <cell r="B146" t="str">
            <v>GREENHILL</v>
          </cell>
        </row>
        <row r="147">
          <cell r="B147" t="str">
            <v>GRIFFIN</v>
          </cell>
        </row>
        <row r="148">
          <cell r="B148" t="str">
            <v>HADFIELD</v>
          </cell>
        </row>
        <row r="149">
          <cell r="B149" t="str">
            <v>HALL CROSS</v>
          </cell>
        </row>
        <row r="150">
          <cell r="B150" t="str">
            <v>HANDFORTH</v>
          </cell>
        </row>
        <row r="151">
          <cell r="B151" t="str">
            <v>HANGING BRIDGE</v>
          </cell>
        </row>
        <row r="152">
          <cell r="B152" t="str">
            <v>HAREHOLME</v>
          </cell>
        </row>
        <row r="153">
          <cell r="B153" t="str">
            <v>HARPURHEY</v>
          </cell>
        </row>
        <row r="154">
          <cell r="B154" t="str">
            <v>HARWOOD</v>
          </cell>
        </row>
        <row r="155">
          <cell r="B155" t="str">
            <v>HATTERSLEY</v>
          </cell>
        </row>
        <row r="156">
          <cell r="B156" t="str">
            <v>HAVERTHWAITE</v>
          </cell>
        </row>
        <row r="157">
          <cell r="B157" t="str">
            <v>HAWK GREEN</v>
          </cell>
        </row>
        <row r="158">
          <cell r="B158" t="str">
            <v>HAYDOCK</v>
          </cell>
        </row>
        <row r="159">
          <cell r="B159" t="str">
            <v>HDA NO1</v>
          </cell>
        </row>
        <row r="160">
          <cell r="B160" t="str">
            <v>HDA NO2</v>
          </cell>
        </row>
        <row r="161">
          <cell r="B161" t="str">
            <v>HEADY HILL</v>
          </cell>
        </row>
        <row r="162">
          <cell r="B162" t="str">
            <v>HEAP BRIDGE</v>
          </cell>
        </row>
        <row r="163">
          <cell r="B163" t="str">
            <v>HEASANDFORD</v>
          </cell>
        </row>
        <row r="164">
          <cell r="B164" t="str">
            <v>HEATON MOOR</v>
          </cell>
        </row>
        <row r="165">
          <cell r="B165" t="str">
            <v>HEATON NORRIS</v>
          </cell>
        </row>
        <row r="166">
          <cell r="B166" t="str">
            <v>HELWITH BRIDGE</v>
          </cell>
        </row>
        <row r="167">
          <cell r="B167" t="str">
            <v>HENSINGHAM</v>
          </cell>
        </row>
        <row r="168">
          <cell r="B168" t="str">
            <v>HEYROD</v>
          </cell>
        </row>
        <row r="169">
          <cell r="B169" t="str">
            <v>HEYSIDE</v>
          </cell>
        </row>
        <row r="170">
          <cell r="B170" t="str">
            <v>HEYWOOD</v>
          </cell>
        </row>
        <row r="171">
          <cell r="B171" t="str">
            <v>HIGHER MILL</v>
          </cell>
        </row>
        <row r="172">
          <cell r="B172" t="str">
            <v>HIGHER WALTON</v>
          </cell>
        </row>
        <row r="173">
          <cell r="B173" t="str">
            <v>HILL TOP T11 &amp; T12</v>
          </cell>
        </row>
        <row r="174">
          <cell r="B174" t="str">
            <v>HILL TOP T13</v>
          </cell>
        </row>
        <row r="175">
          <cell r="B175" t="str">
            <v>HINDLEY GREEN</v>
          </cell>
        </row>
        <row r="176">
          <cell r="B176" t="str">
            <v>HOLLINWOOD</v>
          </cell>
        </row>
        <row r="177">
          <cell r="B177" t="str">
            <v>HOLME RD</v>
          </cell>
        </row>
        <row r="178">
          <cell r="B178" t="str">
            <v>HOLT ST</v>
          </cell>
        </row>
        <row r="179">
          <cell r="B179" t="str">
            <v>HURST</v>
          </cell>
        </row>
        <row r="180">
          <cell r="B180" t="str">
            <v>HUTTON END</v>
          </cell>
        </row>
        <row r="181">
          <cell r="B181" t="str">
            <v>HYDE</v>
          </cell>
        </row>
        <row r="182">
          <cell r="B182" t="str">
            <v>HYNDBURN RD</v>
          </cell>
        </row>
        <row r="183">
          <cell r="B183" t="str">
            <v>INDIA ST</v>
          </cell>
        </row>
        <row r="184">
          <cell r="B184" t="str">
            <v>INGLETON</v>
          </cell>
        </row>
        <row r="185">
          <cell r="B185" t="str">
            <v>IRLAM</v>
          </cell>
        </row>
        <row r="186">
          <cell r="B186" t="str">
            <v>JAMES ST</v>
          </cell>
        </row>
        <row r="187">
          <cell r="B187" t="str">
            <v>KAY ST</v>
          </cell>
        </row>
        <row r="188">
          <cell r="B188" t="str">
            <v>KENDAL</v>
          </cell>
        </row>
        <row r="189">
          <cell r="B189" t="str">
            <v>KESWICK</v>
          </cell>
        </row>
        <row r="190">
          <cell r="B190" t="str">
            <v>KINGSWAY</v>
          </cell>
        </row>
        <row r="191">
          <cell r="B191" t="str">
            <v>KINKRY HILL</v>
          </cell>
        </row>
        <row r="192">
          <cell r="B192" t="str">
            <v>KIRKBY LONSDALE</v>
          </cell>
        </row>
        <row r="193">
          <cell r="B193" t="str">
            <v>KIRKBY MOOR</v>
          </cell>
        </row>
        <row r="194">
          <cell r="B194" t="str">
            <v>KIRKBY STEPHEN</v>
          </cell>
        </row>
        <row r="195">
          <cell r="B195" t="str">
            <v>KIRKBY THORE</v>
          </cell>
        </row>
        <row r="196">
          <cell r="B196" t="str">
            <v>KIRKHALL LANE</v>
          </cell>
        </row>
        <row r="197">
          <cell r="B197" t="str">
            <v>KITT GREEN</v>
          </cell>
        </row>
        <row r="198">
          <cell r="B198" t="str">
            <v>KNOTT MILL</v>
          </cell>
        </row>
        <row r="199">
          <cell r="B199" t="str">
            <v>LAMBERHEAD</v>
          </cell>
        </row>
        <row r="200">
          <cell r="B200" t="str">
            <v>LANCASTER</v>
          </cell>
        </row>
        <row r="201">
          <cell r="B201" t="str">
            <v>LANGLEY</v>
          </cell>
        </row>
        <row r="202">
          <cell r="B202" t="str">
            <v>LANGROYD RD</v>
          </cell>
        </row>
        <row r="203">
          <cell r="B203" t="str">
            <v>LEIGH</v>
          </cell>
        </row>
        <row r="204">
          <cell r="B204" t="str">
            <v>LEVENSHULME</v>
          </cell>
        </row>
        <row r="205">
          <cell r="B205" t="str">
            <v>LEYLAND NATIONAL</v>
          </cell>
        </row>
        <row r="206">
          <cell r="B206" t="str">
            <v>LITTLE HULTON</v>
          </cell>
        </row>
        <row r="207">
          <cell r="B207" t="str">
            <v>LITTLE SALKELD</v>
          </cell>
        </row>
        <row r="208">
          <cell r="B208" t="str">
            <v>LITTLEBOROUGH</v>
          </cell>
        </row>
        <row r="209">
          <cell r="B209" t="str">
            <v>LONGFORD BRIDGE</v>
          </cell>
        </row>
        <row r="210">
          <cell r="B210" t="str">
            <v>LONGRIDGE</v>
          </cell>
        </row>
        <row r="211">
          <cell r="B211" t="str">
            <v>LONGSIGHT</v>
          </cell>
        </row>
        <row r="212">
          <cell r="B212" t="str">
            <v>LOSTOCK</v>
          </cell>
        </row>
        <row r="213">
          <cell r="B213" t="str">
            <v>LOWER DARWEN</v>
          </cell>
        </row>
        <row r="214">
          <cell r="B214" t="str">
            <v>LYONS RD</v>
          </cell>
        </row>
        <row r="215">
          <cell r="B215" t="str">
            <v>MANCHESTER UNIVERSITY</v>
          </cell>
        </row>
        <row r="216">
          <cell r="B216" t="str">
            <v>MARPLE</v>
          </cell>
        </row>
        <row r="217">
          <cell r="B217" t="str">
            <v>MARTON</v>
          </cell>
        </row>
        <row r="218">
          <cell r="B218" t="str">
            <v>MARYPORT</v>
          </cell>
        </row>
        <row r="219">
          <cell r="B219" t="str">
            <v>MELLING</v>
          </cell>
        </row>
        <row r="220">
          <cell r="B220" t="str">
            <v>MERESIDE</v>
          </cell>
        </row>
        <row r="221">
          <cell r="B221" t="str">
            <v>MIDDLETON JUNCTION</v>
          </cell>
        </row>
        <row r="222">
          <cell r="B222" t="str">
            <v>MIDWAY</v>
          </cell>
        </row>
        <row r="223">
          <cell r="B223" t="str">
            <v>MILNROW</v>
          </cell>
        </row>
        <row r="224">
          <cell r="B224" t="str">
            <v>MINTSFEET</v>
          </cell>
        </row>
        <row r="225">
          <cell r="B225" t="str">
            <v>MONSALL</v>
          </cell>
        </row>
        <row r="226">
          <cell r="B226" t="str">
            <v>MONTON</v>
          </cell>
        </row>
        <row r="227">
          <cell r="B227" t="str">
            <v>MOORSIDE</v>
          </cell>
        </row>
        <row r="228">
          <cell r="B228" t="str">
            <v>MORTON PARK</v>
          </cell>
        </row>
        <row r="229">
          <cell r="B229" t="str">
            <v>MOSLEY RD</v>
          </cell>
        </row>
        <row r="230">
          <cell r="B230" t="str">
            <v>MOSS LANE</v>
          </cell>
        </row>
        <row r="231">
          <cell r="B231" t="str">
            <v>MOSS NOOK PRIMARY</v>
          </cell>
        </row>
        <row r="232">
          <cell r="B232" t="str">
            <v>MOSS SIDE (Leyland)</v>
          </cell>
        </row>
        <row r="233">
          <cell r="B233" t="str">
            <v>MOSS SIDE (Longsight)</v>
          </cell>
        </row>
        <row r="234">
          <cell r="B234" t="str">
            <v>MOSSLEY</v>
          </cell>
        </row>
        <row r="235">
          <cell r="B235" t="str">
            <v>MOUNT ST</v>
          </cell>
        </row>
        <row r="236">
          <cell r="B236" t="str">
            <v>MUSGRAVE RD</v>
          </cell>
        </row>
        <row r="237">
          <cell r="B237" t="str">
            <v>NELSON</v>
          </cell>
        </row>
        <row r="238">
          <cell r="B238" t="str">
            <v>NEW MOSTON</v>
          </cell>
        </row>
        <row r="239">
          <cell r="B239" t="str">
            <v>NEWBIGGIN ON LUNE</v>
          </cell>
        </row>
        <row r="240">
          <cell r="B240" t="str">
            <v>NEWBY</v>
          </cell>
        </row>
        <row r="241">
          <cell r="B241" t="str">
            <v>NEWTON</v>
          </cell>
        </row>
        <row r="242">
          <cell r="B242" t="str">
            <v>NEWTON HEATH</v>
          </cell>
        </row>
        <row r="243">
          <cell r="B243" t="str">
            <v>NEWTON LE WILLOWS</v>
          </cell>
        </row>
        <row r="244">
          <cell r="B244" t="str">
            <v>NEWTONGATE T11 &amp; T12</v>
          </cell>
        </row>
        <row r="245">
          <cell r="B245" t="str">
            <v>NEWTONGATE T13</v>
          </cell>
        </row>
        <row r="246">
          <cell r="B246" t="str">
            <v>NORBRECK</v>
          </cell>
        </row>
        <row r="247">
          <cell r="B247" t="str">
            <v>NORBURY</v>
          </cell>
        </row>
        <row r="248">
          <cell r="B248" t="str">
            <v>NORTHENDEN</v>
          </cell>
        </row>
        <row r="249">
          <cell r="B249" t="str">
            <v>NWGB PARTINGTON</v>
          </cell>
        </row>
        <row r="250">
          <cell r="B250" t="str">
            <v>OFFERTON</v>
          </cell>
        </row>
        <row r="251">
          <cell r="B251" t="str">
            <v>OPENSHAW</v>
          </cell>
        </row>
        <row r="252">
          <cell r="B252" t="str">
            <v>ORMSKIRK</v>
          </cell>
        </row>
        <row r="253">
          <cell r="B253" t="str">
            <v>PADIHAM</v>
          </cell>
        </row>
        <row r="254">
          <cell r="B254" t="str">
            <v>PEEL ST &amp; RIBBLESDALE T13</v>
          </cell>
        </row>
        <row r="255">
          <cell r="B255" t="str">
            <v>PENDLETON</v>
          </cell>
        </row>
        <row r="256">
          <cell r="B256" t="str">
            <v>PETTERIL BANK</v>
          </cell>
        </row>
        <row r="257">
          <cell r="B257" t="str">
            <v>PHILLIPS LANE</v>
          </cell>
        </row>
        <row r="258">
          <cell r="B258" t="str">
            <v>PICCADILLY</v>
          </cell>
        </row>
        <row r="259">
          <cell r="B259" t="str">
            <v>PIMBO</v>
          </cell>
        </row>
        <row r="260">
          <cell r="B260" t="str">
            <v>PIRELLI</v>
          </cell>
        </row>
        <row r="261">
          <cell r="B261" t="str">
            <v>PORTWOOD</v>
          </cell>
        </row>
        <row r="262">
          <cell r="B262" t="str">
            <v>POULTON</v>
          </cell>
        </row>
        <row r="263">
          <cell r="B263" t="str">
            <v>POYNTON</v>
          </cell>
        </row>
        <row r="264">
          <cell r="B264" t="str">
            <v>PREESALL</v>
          </cell>
        </row>
        <row r="265">
          <cell r="B265" t="str">
            <v>PRESTON EAST</v>
          </cell>
        </row>
        <row r="266">
          <cell r="B266" t="str">
            <v>PRESTON OLD RD</v>
          </cell>
        </row>
        <row r="267">
          <cell r="B267" t="str">
            <v>PRESTWICH</v>
          </cell>
        </row>
        <row r="268">
          <cell r="B268" t="str">
            <v>PRINGLE ST</v>
          </cell>
        </row>
        <row r="269">
          <cell r="B269" t="str">
            <v>PRINNY HILL</v>
          </cell>
        </row>
        <row r="270">
          <cell r="B270" t="str">
            <v>QUEENS PARK</v>
          </cell>
        </row>
        <row r="271">
          <cell r="B271" t="str">
            <v>RADCLIFFE</v>
          </cell>
        </row>
        <row r="272">
          <cell r="B272" t="str">
            <v>RANDAL ST</v>
          </cell>
        </row>
        <row r="273">
          <cell r="B273" t="str">
            <v>RAWTENSTALL RD</v>
          </cell>
        </row>
        <row r="274">
          <cell r="B274" t="str">
            <v>REDDISH VALE</v>
          </cell>
        </row>
        <row r="275">
          <cell r="B275" t="str">
            <v>RIBBLESDALE T14</v>
          </cell>
        </row>
        <row r="276">
          <cell r="B276" t="str">
            <v>RIBBLETON</v>
          </cell>
        </row>
        <row r="277">
          <cell r="B277" t="str">
            <v>RINGLEY</v>
          </cell>
        </row>
        <row r="278">
          <cell r="B278" t="str">
            <v>RISLEY</v>
          </cell>
        </row>
        <row r="279">
          <cell r="B279" t="str">
            <v>ROBERT HALL ST</v>
          </cell>
        </row>
        <row r="280">
          <cell r="B280" t="str">
            <v>ROCHDALE CENTRAL</v>
          </cell>
        </row>
        <row r="281">
          <cell r="B281" t="str">
            <v>ROMAN RD</v>
          </cell>
        </row>
        <row r="282">
          <cell r="B282" t="str">
            <v>ROMILEY</v>
          </cell>
        </row>
        <row r="283">
          <cell r="B283" t="str">
            <v>ROSSALL</v>
          </cell>
        </row>
        <row r="284">
          <cell r="B284" t="str">
            <v>ROYTON</v>
          </cell>
        </row>
        <row r="285">
          <cell r="B285" t="str">
            <v>SALE</v>
          </cell>
        </row>
        <row r="286">
          <cell r="B286" t="str">
            <v>SALE MOOR</v>
          </cell>
        </row>
        <row r="287">
          <cell r="B287" t="str">
            <v>SALFORD QUAYS</v>
          </cell>
        </row>
        <row r="288">
          <cell r="B288" t="str">
            <v>SANDGATE</v>
          </cell>
        </row>
        <row r="289">
          <cell r="B289" t="str">
            <v>SCARISBRICK</v>
          </cell>
        </row>
        <row r="290">
          <cell r="B290" t="str">
            <v>SEBERGHAM</v>
          </cell>
        </row>
        <row r="291">
          <cell r="B291" t="str">
            <v>SEDBERGH</v>
          </cell>
        </row>
        <row r="292">
          <cell r="B292" t="str">
            <v>SELSMIRE</v>
          </cell>
        </row>
        <row r="293">
          <cell r="B293" t="str">
            <v>SETTLE</v>
          </cell>
        </row>
        <row r="294">
          <cell r="B294" t="str">
            <v>SEVEN STARS</v>
          </cell>
        </row>
        <row r="295">
          <cell r="B295" t="str">
            <v>SHANNON ST SOUTH</v>
          </cell>
        </row>
        <row r="296">
          <cell r="B296" t="str">
            <v>SHAP</v>
          </cell>
        </row>
        <row r="297">
          <cell r="B297" t="str">
            <v>SHAW</v>
          </cell>
        </row>
        <row r="298">
          <cell r="B298" t="str">
            <v>Siddick</v>
          </cell>
        </row>
        <row r="299">
          <cell r="B299" t="str">
            <v>SILLOTH</v>
          </cell>
        </row>
        <row r="300">
          <cell r="B300" t="str">
            <v>SKELMERSDALE</v>
          </cell>
        </row>
        <row r="301">
          <cell r="B301" t="str">
            <v>SKELTON C</v>
          </cell>
        </row>
        <row r="302">
          <cell r="B302" t="str">
            <v>SLIPWAY</v>
          </cell>
        </row>
        <row r="303">
          <cell r="B303" t="str">
            <v>SNIPE</v>
          </cell>
        </row>
        <row r="304">
          <cell r="B304" t="str">
            <v>S.E. MACCLESFIELD</v>
          </cell>
        </row>
        <row r="305">
          <cell r="B305" t="str">
            <v>SOUTH PARK</v>
          </cell>
        </row>
        <row r="306">
          <cell r="B306" t="str">
            <v>S.W. MACCLESFIELD</v>
          </cell>
        </row>
        <row r="307">
          <cell r="B307" t="str">
            <v>SPA RD</v>
          </cell>
        </row>
        <row r="308">
          <cell r="B308" t="str">
            <v>SPADEADAM 132/11KV</v>
          </cell>
        </row>
        <row r="309">
          <cell r="B309" t="str">
            <v>SPOTLAND</v>
          </cell>
        </row>
        <row r="310">
          <cell r="B310" t="str">
            <v>SPRING COTTAGE</v>
          </cell>
        </row>
        <row r="311">
          <cell r="B311" t="str">
            <v>SPRING GARDEN ST 11kV</v>
          </cell>
        </row>
        <row r="312">
          <cell r="B312" t="str">
            <v>SPRING GARDEN ST 6.6KV</v>
          </cell>
        </row>
        <row r="313">
          <cell r="B313" t="str">
            <v>SQUIRES GATE</v>
          </cell>
        </row>
        <row r="314">
          <cell r="B314" t="str">
            <v>ST ANNES</v>
          </cell>
        </row>
        <row r="315">
          <cell r="B315" t="str">
            <v>ST MARYS</v>
          </cell>
        </row>
        <row r="316">
          <cell r="B316" t="str">
            <v>ST MARYS ST</v>
          </cell>
        </row>
        <row r="317">
          <cell r="B317" t="str">
            <v>ST THOMAS RD</v>
          </cell>
        </row>
        <row r="318">
          <cell r="B318" t="str">
            <v>STAINBURN</v>
          </cell>
        </row>
        <row r="319">
          <cell r="B319" t="str">
            <v>STANDISH</v>
          </cell>
        </row>
        <row r="320">
          <cell r="B320" t="str">
            <v>STRANGEWAYS</v>
          </cell>
        </row>
        <row r="321">
          <cell r="B321" t="str">
            <v>STRAWBERRY BANK</v>
          </cell>
        </row>
        <row r="322">
          <cell r="B322" t="str">
            <v>STUART ST</v>
          </cell>
        </row>
        <row r="323">
          <cell r="B323" t="str">
            <v>STUBBINS</v>
          </cell>
        </row>
        <row r="324">
          <cell r="B324" t="str">
            <v>SWINTON</v>
          </cell>
        </row>
        <row r="325">
          <cell r="B325" t="str">
            <v>TAME VALLEY</v>
          </cell>
        </row>
        <row r="326">
          <cell r="B326" t="str">
            <v>TARDY GATE</v>
          </cell>
        </row>
        <row r="327">
          <cell r="B327" t="str">
            <v>TARLETON</v>
          </cell>
        </row>
        <row r="328">
          <cell r="B328" t="str">
            <v>THE HEIGHT</v>
          </cell>
        </row>
        <row r="329">
          <cell r="B329" t="str">
            <v>THORNTON</v>
          </cell>
        </row>
        <row r="330">
          <cell r="B330" t="str">
            <v>TOWNLEY ST</v>
          </cell>
        </row>
        <row r="331">
          <cell r="B331" t="str">
            <v>TRAFFORD</v>
          </cell>
        </row>
        <row r="332">
          <cell r="B332" t="str">
            <v>TRAFFORD PARK NORTH</v>
          </cell>
        </row>
        <row r="333">
          <cell r="B333" t="str">
            <v>TRIMPELL</v>
          </cell>
        </row>
        <row r="334">
          <cell r="B334" t="str">
            <v>TRINITY</v>
          </cell>
        </row>
        <row r="335">
          <cell r="B335" t="str">
            <v>TULKETH</v>
          </cell>
        </row>
        <row r="336">
          <cell r="B336" t="str">
            <v>ULVERSTON</v>
          </cell>
        </row>
        <row r="337">
          <cell r="B337" t="str">
            <v>UNION RD</v>
          </cell>
        </row>
        <row r="338">
          <cell r="B338" t="str">
            <v>UPHOLLAND</v>
          </cell>
        </row>
        <row r="339">
          <cell r="B339" t="str">
            <v>URMSTON</v>
          </cell>
        </row>
        <row r="340">
          <cell r="B340" t="str">
            <v>VICTORIA PARK</v>
          </cell>
        </row>
        <row r="341">
          <cell r="B341" t="str">
            <v>WARBRECK</v>
          </cell>
        </row>
        <row r="342">
          <cell r="B342" t="str">
            <v>WARDLEWORTH</v>
          </cell>
        </row>
        <row r="343">
          <cell r="B343" t="str">
            <v>WARTON</v>
          </cell>
        </row>
        <row r="344">
          <cell r="B344" t="str">
            <v>WATERHEAD</v>
          </cell>
        </row>
        <row r="345">
          <cell r="B345" t="str">
            <v>WATERSWALLOWS</v>
          </cell>
        </row>
        <row r="346">
          <cell r="B346" t="str">
            <v>WEASTE</v>
          </cell>
        </row>
        <row r="347">
          <cell r="B347" t="str">
            <v>WERNETH</v>
          </cell>
        </row>
        <row r="348">
          <cell r="B348" t="str">
            <v>WESLEY PLACE BACUP</v>
          </cell>
        </row>
        <row r="349">
          <cell r="B349" t="str">
            <v>WEST DIDSBURY</v>
          </cell>
        </row>
        <row r="350">
          <cell r="B350" t="str">
            <v>WESTGATE</v>
          </cell>
        </row>
        <row r="351">
          <cell r="B351" t="str">
            <v>WESTHOUGHTON</v>
          </cell>
        </row>
        <row r="352">
          <cell r="B352" t="str">
            <v>WESTLINTON</v>
          </cell>
        </row>
        <row r="353">
          <cell r="B353" t="str">
            <v>WHALLEY</v>
          </cell>
        </row>
        <row r="354">
          <cell r="B354" t="str">
            <v>WHALLEY RANGE</v>
          </cell>
        </row>
        <row r="355">
          <cell r="B355" t="str">
            <v>WHASSET</v>
          </cell>
        </row>
        <row r="356">
          <cell r="B356" t="str">
            <v>WHITTLE LE WOODS</v>
          </cell>
        </row>
        <row r="357">
          <cell r="B357" t="str">
            <v>WHITWORTH</v>
          </cell>
        </row>
        <row r="358">
          <cell r="B358" t="str">
            <v>WIGTON</v>
          </cell>
        </row>
        <row r="359">
          <cell r="B359" t="str">
            <v>WILLOW HEY</v>
          </cell>
        </row>
        <row r="360">
          <cell r="B360" t="str">
            <v>WILLOWBANK</v>
          </cell>
        </row>
        <row r="361">
          <cell r="B361" t="str">
            <v>WILLOWHOLME</v>
          </cell>
        </row>
        <row r="362">
          <cell r="B362" t="str">
            <v>WILMSLOW</v>
          </cell>
        </row>
        <row r="363">
          <cell r="B363" t="str">
            <v>WINDERMERE</v>
          </cell>
        </row>
        <row r="364">
          <cell r="B364" t="str">
            <v>WINIFRED RD</v>
          </cell>
        </row>
        <row r="365">
          <cell r="B365" t="str">
            <v>WITHINGTON</v>
          </cell>
        </row>
        <row r="366">
          <cell r="B366" t="str">
            <v>WITHYFOLD DRIVE</v>
          </cell>
        </row>
        <row r="367">
          <cell r="B367" t="str">
            <v>WOODBINE ST</v>
          </cell>
        </row>
        <row r="368">
          <cell r="B368" t="str">
            <v>WOODFIELD RD</v>
          </cell>
        </row>
        <row r="369">
          <cell r="B369" t="str">
            <v>WOODHILL LANE</v>
          </cell>
        </row>
        <row r="370">
          <cell r="B370" t="str">
            <v>WOODHOUSE PARK</v>
          </cell>
        </row>
        <row r="371">
          <cell r="B371" t="str">
            <v>WOODLEY</v>
          </cell>
        </row>
        <row r="372">
          <cell r="B372" t="str">
            <v>WOOLFOLD</v>
          </cell>
        </row>
        <row r="373">
          <cell r="B373" t="str">
            <v>WORDSWORTH ST</v>
          </cell>
        </row>
        <row r="374">
          <cell r="B374" t="str">
            <v>WORSLEY MESNES</v>
          </cell>
        </row>
        <row r="375">
          <cell r="B375" t="str">
            <v>WRIGHTINGTON</v>
          </cell>
        </row>
        <row r="376">
          <cell r="B376" t="str">
            <v>YEALAND</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L @ Primaries"/>
      <sheetName val="FL @ BSP"/>
      <sheetName val="FirmCapData_MD"/>
      <sheetName val="Maximum Demand"/>
      <sheetName val="Min Demand"/>
    </sheetNames>
    <sheetDataSet>
      <sheetData sheetId="0"/>
      <sheetData sheetId="1">
        <row r="4">
          <cell r="B4" t="str">
            <v>Albion St</v>
          </cell>
          <cell r="C4" t="str">
            <v>ALBION ST</v>
          </cell>
          <cell r="D4">
            <v>6.6</v>
          </cell>
          <cell r="E4">
            <v>54.75</v>
          </cell>
          <cell r="F4">
            <v>21.9</v>
          </cell>
          <cell r="G4">
            <v>0.66960485415170756</v>
          </cell>
          <cell r="H4">
            <v>0.58979397600903893</v>
          </cell>
          <cell r="I4">
            <v>12.913</v>
          </cell>
          <cell r="J4">
            <v>36.651000000000003</v>
          </cell>
          <cell r="K4">
            <v>3.4075980000000117E-2</v>
          </cell>
          <cell r="L4">
            <v>5.7980679999971585E-3</v>
          </cell>
          <cell r="M4">
            <v>12.916488074597952</v>
          </cell>
          <cell r="N4">
            <v>36.66086576480599</v>
          </cell>
          <cell r="O4">
            <v>8.2967662000000164E-2</v>
          </cell>
          <cell r="P4">
            <v>1.0977759999999392E-2</v>
          </cell>
          <cell r="Q4">
            <v>12.92121809313346</v>
          </cell>
          <cell r="R4">
            <v>36.674244277532374</v>
          </cell>
          <cell r="S4">
            <v>0.14913665200000015</v>
          </cell>
          <cell r="T4">
            <v>1.5909896000003698E-2</v>
          </cell>
          <cell r="U4">
            <v>12.927437828623731</v>
          </cell>
          <cell r="V4">
            <v>36.691836346101802</v>
          </cell>
          <cell r="W4">
            <v>0.2383711770000001</v>
          </cell>
          <cell r="X4">
            <v>6.1891704000002434E-2</v>
          </cell>
          <cell r="Y4">
            <v>12.939266190177728</v>
          </cell>
          <cell r="Z4">
            <v>36.72529200476243</v>
          </cell>
          <cell r="AA4">
            <v>0.36278942600000019</v>
          </cell>
          <cell r="AB4">
            <v>0.10773296800000054</v>
          </cell>
          <cell r="AC4">
            <v>12.954160034975098</v>
          </cell>
          <cell r="AD4">
            <v>36.767418159379076</v>
          </cell>
          <cell r="AE4">
            <v>0.52211517800000018</v>
          </cell>
          <cell r="AF4">
            <v>0.15400037600000438</v>
          </cell>
          <cell r="AG4">
            <v>12.972144772288667</v>
          </cell>
          <cell r="AH4">
            <v>36.818286678228205</v>
          </cell>
          <cell r="AI4">
            <v>0.7249552560000001</v>
          </cell>
          <cell r="AJ4">
            <v>0.19948871999999795</v>
          </cell>
          <cell r="AK4">
            <v>12.993867875514292</v>
          </cell>
          <cell r="AL4">
            <v>36.879728892625224</v>
          </cell>
          <cell r="AM4">
            <v>0.96925817700000017</v>
          </cell>
          <cell r="AN4">
            <v>0.24537073600000525</v>
          </cell>
          <cell r="AO4">
            <v>13.01925247422516</v>
          </cell>
          <cell r="AP4">
            <v>36.951527380169843</v>
          </cell>
          <cell r="AQ4">
            <v>1.2443330510000001</v>
          </cell>
          <cell r="AR4">
            <v>0.29091600799999817</v>
          </cell>
          <cell r="AS4">
            <v>13.047299463255571</v>
          </cell>
          <cell r="AT4">
            <v>37.030856244710918</v>
          </cell>
          <cell r="AU4">
            <v>12.923</v>
          </cell>
          <cell r="AV4">
            <v>37.052999999999997</v>
          </cell>
          <cell r="AW4">
            <v>1.5627145010000001</v>
          </cell>
          <cell r="AX4">
            <v>0.33603302799999746</v>
          </cell>
          <cell r="AY4">
            <v>13.089097332877467</v>
          </cell>
          <cell r="AZ4">
            <v>37.522794201658627</v>
          </cell>
          <cell r="BA4">
            <v>3.6405598980000002</v>
          </cell>
          <cell r="BB4">
            <v>0.44336352000000545</v>
          </cell>
          <cell r="BC4">
            <v>13.280250649201836</v>
          </cell>
          <cell r="BD4">
            <v>38.063457426535656</v>
          </cell>
          <cell r="BE4">
            <v>12.936</v>
          </cell>
          <cell r="BF4">
            <v>37.445</v>
          </cell>
          <cell r="BG4">
            <v>5.9983402555800005</v>
          </cell>
          <cell r="BH4">
            <v>-0.37195316000001455</v>
          </cell>
          <cell r="BI4">
            <v>13.428181227908809</v>
          </cell>
          <cell r="BJ4">
            <v>38.83709873530816</v>
          </cell>
          <cell r="BK4">
            <v>8.0801910307782006</v>
          </cell>
          <cell r="BL4">
            <v>-4.9935448999999998</v>
          </cell>
          <cell r="BM4">
            <v>13.206011511287562</v>
          </cell>
          <cell r="BN4">
            <v>38.208707882519455</v>
          </cell>
          <cell r="BO4">
            <v>12.845000000000001</v>
          </cell>
          <cell r="BP4">
            <v>37.54</v>
          </cell>
          <cell r="BQ4">
            <v>9.6629629931779988</v>
          </cell>
          <cell r="BR4">
            <v>-12.837063064000006</v>
          </cell>
          <cell r="BS4">
            <v>12.567338252981228</v>
          </cell>
          <cell r="BT4">
            <v>36.754653983227691</v>
          </cell>
        </row>
        <row r="5">
          <cell r="B5" t="str">
            <v>Alderley &amp; Chelford</v>
          </cell>
          <cell r="C5" t="str">
            <v>ALDERLEY</v>
          </cell>
          <cell r="D5">
            <v>11</v>
          </cell>
          <cell r="E5">
            <v>33.405000000000001</v>
          </cell>
          <cell r="F5">
            <v>13.1</v>
          </cell>
          <cell r="G5">
            <v>0.85522787457476401</v>
          </cell>
          <cell r="H5">
            <v>0.76297868410166059</v>
          </cell>
          <cell r="I5">
            <v>9.9939999999999998</v>
          </cell>
          <cell r="J5">
            <v>28.565999999999999</v>
          </cell>
          <cell r="K5">
            <v>1.7558890999999965E-2</v>
          </cell>
          <cell r="L5">
            <v>1.8892319999999074E-3</v>
          </cell>
          <cell r="M5">
            <v>9.9950207617317535</v>
          </cell>
          <cell r="N5">
            <v>28.568887150169992</v>
          </cell>
          <cell r="O5">
            <v>4.214646199999994E-2</v>
          </cell>
          <cell r="P5">
            <v>3.6399279999983492E-3</v>
          </cell>
          <cell r="Q5">
            <v>9.9964031622356107</v>
          </cell>
          <cell r="R5">
            <v>28.572797169252368</v>
          </cell>
          <cell r="S5">
            <v>1.7558890999999965E-2</v>
          </cell>
          <cell r="T5">
            <v>5.3563319999945236E-3</v>
          </cell>
          <cell r="U5">
            <v>9.995202737287963</v>
          </cell>
          <cell r="V5">
            <v>28.569401854769215</v>
          </cell>
          <cell r="W5">
            <v>0.12111490799999991</v>
          </cell>
          <cell r="X5">
            <v>7.4685300000002286E-2</v>
          </cell>
          <cell r="Y5">
            <v>10.004276845708745</v>
          </cell>
          <cell r="Z5">
            <v>28.595067309159443</v>
          </cell>
          <cell r="AA5">
            <v>0.18387467899999987</v>
          </cell>
          <cell r="AB5">
            <v>0.14400062400000024</v>
          </cell>
          <cell r="AC5">
            <v>10.011208990404334</v>
          </cell>
          <cell r="AD5">
            <v>28.614674375249116</v>
          </cell>
          <cell r="AE5">
            <v>0.26255053299999986</v>
          </cell>
          <cell r="AF5">
            <v>0.21351067199999818</v>
          </cell>
          <cell r="AG5">
            <v>10.018986733168862</v>
          </cell>
          <cell r="AH5">
            <v>28.636673153853604</v>
          </cell>
          <cell r="AI5">
            <v>0.35971562299999993</v>
          </cell>
          <cell r="AJ5">
            <v>0.28275274399999972</v>
          </cell>
          <cell r="AK5">
            <v>10.027720844057569</v>
          </cell>
          <cell r="AL5">
            <v>28.661376950001767</v>
          </cell>
          <cell r="AM5">
            <v>0.47417685099999984</v>
          </cell>
          <cell r="AN5">
            <v>0.35217399200000088</v>
          </cell>
          <cell r="AO5">
            <v>10.037372171059193</v>
          </cell>
          <cell r="AP5">
            <v>28.688675025082954</v>
          </cell>
          <cell r="AQ5">
            <v>0.60139550099999994</v>
          </cell>
          <cell r="AR5">
            <v>0.42148955200000415</v>
          </cell>
          <cell r="AS5">
            <v>10.047687541881782</v>
          </cell>
          <cell r="AT5">
            <v>28.717851299719378</v>
          </cell>
          <cell r="AU5">
            <v>9.9949999999999992</v>
          </cell>
          <cell r="AV5">
            <v>28.584</v>
          </cell>
          <cell r="AW5">
            <v>0.73863894399999996</v>
          </cell>
          <cell r="AX5">
            <v>0.49065503199999938</v>
          </cell>
          <cell r="AY5">
            <v>10.059521200723344</v>
          </cell>
          <cell r="AZ5">
            <v>28.766493514247099</v>
          </cell>
          <cell r="BA5">
            <v>1.6069664719999999</v>
          </cell>
          <cell r="BB5">
            <v>0.65953156799999846</v>
          </cell>
          <cell r="BC5">
            <v>10.113960295773795</v>
          </cell>
          <cell r="BD5">
            <v>28.920470527334434</v>
          </cell>
          <cell r="BE5">
            <v>9.9979999999999993</v>
          </cell>
          <cell r="BF5">
            <v>28.628</v>
          </cell>
          <cell r="BG5">
            <v>2.6613511683</v>
          </cell>
          <cell r="BH5">
            <v>-0.69749993600000693</v>
          </cell>
          <cell r="BI5">
            <v>10.101075457965161</v>
          </cell>
          <cell r="BJ5">
            <v>28.9195414212043</v>
          </cell>
          <cell r="BK5">
            <v>3.6654139977739999</v>
          </cell>
          <cell r="BL5">
            <v>-7.5071447919999983</v>
          </cell>
          <cell r="BM5">
            <v>9.7963614265272305</v>
          </cell>
          <cell r="BN5">
            <v>28.057679989394494</v>
          </cell>
          <cell r="BO5">
            <v>9.9990000000000006</v>
          </cell>
          <cell r="BP5">
            <v>28.646000000000001</v>
          </cell>
          <cell r="BQ5">
            <v>4.4785111011299996</v>
          </cell>
          <cell r="BR5">
            <v>-18.159118604000003</v>
          </cell>
          <cell r="BS5">
            <v>9.2809543250491267</v>
          </cell>
          <cell r="BT5">
            <v>26.615060136162263</v>
          </cell>
        </row>
        <row r="6">
          <cell r="B6" t="str">
            <v>Alston</v>
          </cell>
          <cell r="C6" t="str">
            <v>ALSTON</v>
          </cell>
          <cell r="D6">
            <v>11</v>
          </cell>
          <cell r="E6">
            <v>33.405000000000001</v>
          </cell>
          <cell r="F6">
            <v>13.1</v>
          </cell>
          <cell r="G6">
            <v>0.10527590626066016</v>
          </cell>
          <cell r="H6">
            <v>0.10592486761686705</v>
          </cell>
          <cell r="I6">
            <v>1.387</v>
          </cell>
          <cell r="J6">
            <v>3.5150000000000001</v>
          </cell>
          <cell r="K6">
            <v>1.1590324999999957E-2</v>
          </cell>
          <cell r="L6">
            <v>1.4158880000003649E-4</v>
          </cell>
          <cell r="M6">
            <v>1.3876157657809582</v>
          </cell>
          <cell r="N6">
            <v>3.5167416486373528</v>
          </cell>
          <cell r="O6">
            <v>2.7471371000000022E-2</v>
          </cell>
          <cell r="P6">
            <v>2.9011639999998451E-4</v>
          </cell>
          <cell r="Q6">
            <v>1.388457100202136</v>
          </cell>
          <cell r="R6">
            <v>3.5191213017351943</v>
          </cell>
          <cell r="S6">
            <v>1.1590324999999957E-2</v>
          </cell>
          <cell r="T6">
            <v>4.5025920000041353E-4</v>
          </cell>
          <cell r="U6">
            <v>1.38763196677537</v>
          </cell>
          <cell r="V6">
            <v>3.516787471969395</v>
          </cell>
          <cell r="W6">
            <v>7.6565299999999947E-2</v>
          </cell>
          <cell r="X6">
            <v>1.9585327199999281E-2</v>
          </cell>
          <cell r="Y6">
            <v>1.3920465991360611</v>
          </cell>
          <cell r="Z6">
            <v>3.5292739378841556</v>
          </cell>
          <cell r="AA6">
            <v>0.11444877099999995</v>
          </cell>
          <cell r="AB6">
            <v>3.8731075199999854E-2</v>
          </cell>
          <cell r="AC6">
            <v>1.3950398568579996</v>
          </cell>
          <cell r="AD6">
            <v>3.5377401492162428</v>
          </cell>
          <cell r="AE6">
            <v>0.16134324099999997</v>
          </cell>
          <cell r="AF6">
            <v>5.7908759199999604E-2</v>
          </cell>
          <cell r="AG6">
            <v>1.3985077455759849</v>
          </cell>
          <cell r="AH6">
            <v>3.5475488197317939</v>
          </cell>
          <cell r="AI6">
            <v>0.21865359299999998</v>
          </cell>
          <cell r="AJ6">
            <v>7.7068367200000321E-2</v>
          </cell>
          <cell r="AK6">
            <v>1.4025213775751595</v>
          </cell>
          <cell r="AL6">
            <v>3.5589010853470082</v>
          </cell>
          <cell r="AM6">
            <v>0.28563017099999999</v>
          </cell>
          <cell r="AN6">
            <v>9.6256591199999963E-2</v>
          </cell>
          <cell r="AO6">
            <v>1.4070438568141932</v>
          </cell>
          <cell r="AP6">
            <v>3.5716925882977928</v>
          </cell>
          <cell r="AQ6">
            <v>0.35967270699999998</v>
          </cell>
          <cell r="AR6">
            <v>0.11544004320000001</v>
          </cell>
          <cell r="AS6">
            <v>1.4119369522021268</v>
          </cell>
          <cell r="AT6">
            <v>3.5855323520169944</v>
          </cell>
          <cell r="AU6">
            <v>1.387</v>
          </cell>
          <cell r="AV6">
            <v>3.5150000000000001</v>
          </cell>
          <cell r="AW6">
            <v>0.43942201600000008</v>
          </cell>
          <cell r="AX6">
            <v>0.13461132720000046</v>
          </cell>
          <cell r="AY6">
            <v>1.4171289368382129</v>
          </cell>
          <cell r="AZ6">
            <v>3.6002175021929661</v>
          </cell>
          <cell r="BA6">
            <v>0.93827661800000006</v>
          </cell>
          <cell r="BB6">
            <v>0.22961165920000104</v>
          </cell>
          <cell r="BC6">
            <v>1.4482982373840754</v>
          </cell>
          <cell r="BD6">
            <v>3.6883775973162498</v>
          </cell>
          <cell r="BE6">
            <v>1.391</v>
          </cell>
          <cell r="BF6">
            <v>3.7040000000000002</v>
          </cell>
          <cell r="BG6">
            <v>1.5352205695999999</v>
          </cell>
          <cell r="BH6">
            <v>0.24857117519999994</v>
          </cell>
          <cell r="BI6">
            <v>1.484624785821683</v>
          </cell>
          <cell r="BJ6">
            <v>3.9688108837666007</v>
          </cell>
          <cell r="BK6">
            <v>2.0986105709789999</v>
          </cell>
          <cell r="BL6">
            <v>0.24857117519999905</v>
          </cell>
          <cell r="BM6">
            <v>1.5141950920903111</v>
          </cell>
          <cell r="BN6">
            <v>4.0524483401038403</v>
          </cell>
          <cell r="BO6">
            <v>1.393</v>
          </cell>
          <cell r="BP6">
            <v>3.8079999999999998</v>
          </cell>
          <cell r="BQ6">
            <v>2.5531395628190001</v>
          </cell>
          <cell r="BR6">
            <v>0.24857117520000083</v>
          </cell>
          <cell r="BS6">
            <v>1.5400516771624304</v>
          </cell>
          <cell r="BT6">
            <v>4.2239249524256381</v>
          </cell>
        </row>
        <row r="7">
          <cell r="B7" t="str">
            <v>Ambleside</v>
          </cell>
          <cell r="C7" t="str">
            <v>AMBLESIDE</v>
          </cell>
          <cell r="D7">
            <v>11</v>
          </cell>
          <cell r="E7">
            <v>33.405000000000001</v>
          </cell>
          <cell r="F7">
            <v>13.1</v>
          </cell>
          <cell r="G7">
            <v>0.42659278163894793</v>
          </cell>
          <cell r="H7">
            <v>0.42655148402858006</v>
          </cell>
          <cell r="I7">
            <v>5.5869999999999997</v>
          </cell>
          <cell r="J7">
            <v>14.247999999999999</v>
          </cell>
          <cell r="K7">
            <v>1.5182129999999905E-2</v>
          </cell>
          <cell r="L7">
            <v>5.2557640000028272E-4</v>
          </cell>
          <cell r="M7">
            <v>5.5878244407743987</v>
          </cell>
          <cell r="N7">
            <v>14.250331870649056</v>
          </cell>
          <cell r="O7">
            <v>3.6470560999999901E-2</v>
          </cell>
          <cell r="P7">
            <v>1.0929043999992061E-3</v>
          </cell>
          <cell r="Q7">
            <v>5.5889715706236709</v>
          </cell>
          <cell r="R7">
            <v>14.253576443830344</v>
          </cell>
          <cell r="S7">
            <v>1.5182129999999905E-2</v>
          </cell>
          <cell r="T7">
            <v>1.7148683999996805E-3</v>
          </cell>
          <cell r="U7">
            <v>5.5878868624158846</v>
          </cell>
          <cell r="V7">
            <v>14.250508425713006</v>
          </cell>
          <cell r="W7">
            <v>0.10357366099999998</v>
          </cell>
          <cell r="X7">
            <v>7.7789140400000623E-2</v>
          </cell>
          <cell r="Y7">
            <v>5.596519078382661</v>
          </cell>
          <cell r="Z7">
            <v>14.274924019500103</v>
          </cell>
          <cell r="AA7">
            <v>0.15648270999999991</v>
          </cell>
          <cell r="AB7">
            <v>0.15391060840000037</v>
          </cell>
          <cell r="AC7">
            <v>5.6032914241757181</v>
          </cell>
          <cell r="AD7">
            <v>14.294079106039346</v>
          </cell>
          <cell r="AE7">
            <v>0.22308940700000002</v>
          </cell>
          <cell r="AF7">
            <v>0.23016537239999924</v>
          </cell>
          <cell r="AG7">
            <v>5.6107897062634606</v>
          </cell>
          <cell r="AH7">
            <v>14.315287450485318</v>
          </cell>
          <cell r="AI7">
            <v>0.30600728399999988</v>
          </cell>
          <cell r="AJ7">
            <v>0.30634732839999979</v>
          </cell>
          <cell r="AK7">
            <v>5.6191402818462404</v>
          </cell>
          <cell r="AL7">
            <v>14.338906444970894</v>
          </cell>
          <cell r="AM7">
            <v>0.40418040099999997</v>
          </cell>
          <cell r="AN7">
            <v>0.38264914839999964</v>
          </cell>
          <cell r="AO7">
            <v>5.6282978411047671</v>
          </cell>
          <cell r="AP7">
            <v>14.364807933974182</v>
          </cell>
          <cell r="AQ7">
            <v>0.51362651800000003</v>
          </cell>
          <cell r="AR7">
            <v>0.45893322040000006</v>
          </cell>
          <cell r="AS7">
            <v>5.6380461478880211</v>
          </cell>
          <cell r="AT7">
            <v>14.392380309300284</v>
          </cell>
          <cell r="AU7">
            <v>5.593</v>
          </cell>
          <cell r="AV7">
            <v>14.46</v>
          </cell>
          <cell r="AW7">
            <v>0.63592001899999995</v>
          </cell>
          <cell r="AX7">
            <v>0.53516836439999915</v>
          </cell>
          <cell r="AY7">
            <v>5.6544661994000753</v>
          </cell>
          <cell r="AZ7">
            <v>14.633852665638234</v>
          </cell>
          <cell r="BA7">
            <v>1.4186905219999999</v>
          </cell>
          <cell r="BB7">
            <v>0.91004689639999947</v>
          </cell>
          <cell r="BC7">
            <v>5.7152270159441088</v>
          </cell>
          <cell r="BD7">
            <v>14.805710207273103</v>
          </cell>
          <cell r="BE7">
            <v>5.5330000000000004</v>
          </cell>
          <cell r="BF7">
            <v>14.537000000000001</v>
          </cell>
          <cell r="BG7">
            <v>2.3468237303999997</v>
          </cell>
          <cell r="BH7">
            <v>0.97510658839999875</v>
          </cell>
          <cell r="BI7">
            <v>5.7073561239807606</v>
          </cell>
          <cell r="BJ7">
            <v>15.030153590432791</v>
          </cell>
          <cell r="BK7">
            <v>3.2190928918979997</v>
          </cell>
          <cell r="BL7">
            <v>0.85570178839999889</v>
          </cell>
          <cell r="BM7">
            <v>5.7468712550511372</v>
          </cell>
          <cell r="BN7">
            <v>15.141919258990146</v>
          </cell>
          <cell r="BO7">
            <v>5.5380000000000003</v>
          </cell>
          <cell r="BP7">
            <v>14.753</v>
          </cell>
          <cell r="BQ7">
            <v>3.9264466421729995</v>
          </cell>
          <cell r="BR7">
            <v>0.84429698839999778</v>
          </cell>
          <cell r="BS7">
            <v>5.7883991017587286</v>
          </cell>
          <cell r="BT7">
            <v>15.461235611426469</v>
          </cell>
        </row>
        <row r="8">
          <cell r="B8" t="str">
            <v>Ancoats North T11 &amp; T12</v>
          </cell>
          <cell r="C8" t="str">
            <v>ANCOATS NORTH T11 &amp; T12</v>
          </cell>
          <cell r="D8">
            <v>6.6</v>
          </cell>
          <cell r="E8">
            <v>50</v>
          </cell>
          <cell r="F8">
            <v>20</v>
          </cell>
          <cell r="G8">
            <v>0.83288927159231474</v>
          </cell>
          <cell r="H8">
            <v>0.69892890568536647</v>
          </cell>
          <cell r="I8">
            <v>13.977</v>
          </cell>
          <cell r="J8">
            <v>41.64</v>
          </cell>
          <cell r="K8">
            <v>1.7786285000000124E-2</v>
          </cell>
          <cell r="L8">
            <v>2.5397760000034353E-4</v>
          </cell>
          <cell r="M8">
            <v>13.978578113707329</v>
          </cell>
          <cell r="N8">
            <v>41.644463579615739</v>
          </cell>
          <cell r="O8">
            <v>4.2813454999999889E-2</v>
          </cell>
          <cell r="P8">
            <v>5.2778799999986248E-4</v>
          </cell>
          <cell r="Q8">
            <v>13.98079137550198</v>
          </cell>
          <cell r="R8">
            <v>41.650723629309894</v>
          </cell>
          <cell r="S8">
            <v>1.7786285000000124E-2</v>
          </cell>
          <cell r="T8">
            <v>8.256200000000824E-4</v>
          </cell>
          <cell r="U8">
            <v>13.97862811944877</v>
          </cell>
          <cell r="V8">
            <v>41.644605017211227</v>
          </cell>
          <cell r="W8">
            <v>0.12022003319999985</v>
          </cell>
          <cell r="X8">
            <v>8.4067507999999957E-2</v>
          </cell>
          <cell r="Y8">
            <v>13.994870525288471</v>
          </cell>
          <cell r="Z8">
            <v>41.690545478459377</v>
          </cell>
          <cell r="AA8">
            <v>0.18082053589999991</v>
          </cell>
          <cell r="AB8">
            <v>0.16732769199999931</v>
          </cell>
          <cell r="AC8">
            <v>14.007455071681205</v>
          </cell>
          <cell r="AD8">
            <v>41.726139950829214</v>
          </cell>
          <cell r="AE8">
            <v>0.25759871799999989</v>
          </cell>
          <cell r="AF8">
            <v>0.25064856800000035</v>
          </cell>
          <cell r="AG8">
            <v>14.021460107179848</v>
          </cell>
          <cell r="AH8">
            <v>41.765752173116603</v>
          </cell>
          <cell r="AI8">
            <v>0.35438830999999982</v>
          </cell>
          <cell r="AJ8">
            <v>0.33392694000000001</v>
          </cell>
          <cell r="AK8">
            <v>14.037211968920428</v>
          </cell>
          <cell r="AL8">
            <v>41.810305166128913</v>
          </cell>
          <cell r="AM8">
            <v>0.47009169399999995</v>
          </cell>
          <cell r="AN8">
            <v>0.41726060800000075</v>
          </cell>
          <cell r="AO8">
            <v>14.054623195519051</v>
          </cell>
          <cell r="AP8">
            <v>41.859551551715562</v>
          </cell>
          <cell r="AQ8">
            <v>0.59976805699999991</v>
          </cell>
          <cell r="AR8">
            <v>0.50058308400000007</v>
          </cell>
          <cell r="AS8">
            <v>14.073255761736283</v>
          </cell>
          <cell r="AT8">
            <v>41.912252407408005</v>
          </cell>
          <cell r="AU8">
            <v>13.988</v>
          </cell>
          <cell r="AV8">
            <v>42.021000000000001</v>
          </cell>
          <cell r="AW8">
            <v>0.75020279099999998</v>
          </cell>
          <cell r="AX8">
            <v>0.58388040000000041</v>
          </cell>
          <cell r="AY8">
            <v>14.104702013552304</v>
          </cell>
          <cell r="AZ8">
            <v>42.351083140643837</v>
          </cell>
          <cell r="BA8">
            <v>1.7316157516000001</v>
          </cell>
          <cell r="BB8">
            <v>0.99883079199999925</v>
          </cell>
          <cell r="BC8">
            <v>14.226852128326566</v>
          </cell>
          <cell r="BD8">
            <v>42.696575838562218</v>
          </cell>
          <cell r="BE8">
            <v>13.917</v>
          </cell>
          <cell r="BF8">
            <v>42.481999999999999</v>
          </cell>
          <cell r="BG8">
            <v>2.8519975939630005</v>
          </cell>
          <cell r="BH8">
            <v>1.0817446639999999</v>
          </cell>
          <cell r="BI8">
            <v>14.261113204781447</v>
          </cell>
          <cell r="BJ8">
            <v>43.455299122387181</v>
          </cell>
          <cell r="BK8">
            <v>3.87469135555</v>
          </cell>
          <cell r="BL8">
            <v>1.0817446640000035</v>
          </cell>
          <cell r="BM8">
            <v>14.350575707592174</v>
          </cell>
          <cell r="BN8">
            <v>43.708337291984726</v>
          </cell>
          <cell r="BO8">
            <v>13.928000000000001</v>
          </cell>
          <cell r="BP8">
            <v>42.847999999999999</v>
          </cell>
          <cell r="BQ8">
            <v>4.695051027490301</v>
          </cell>
          <cell r="BR8">
            <v>1.0817446640000017</v>
          </cell>
          <cell r="BS8">
            <v>14.433338567808395</v>
          </cell>
          <cell r="BT8">
            <v>44.27731331236965</v>
          </cell>
        </row>
        <row r="9">
          <cell r="B9" t="str">
            <v>Ancoats North T14</v>
          </cell>
          <cell r="C9" t="str">
            <v>ANCOATS NORTH T14</v>
          </cell>
          <cell r="D9">
            <v>6.6</v>
          </cell>
          <cell r="E9">
            <v>50</v>
          </cell>
          <cell r="F9">
            <v>20</v>
          </cell>
          <cell r="G9">
            <v>0.45517443987368467</v>
          </cell>
          <cell r="H9">
            <v>0.38308044083528203</v>
          </cell>
          <cell r="I9">
            <v>7.6609999999999996</v>
          </cell>
          <cell r="J9">
            <v>22.757000000000001</v>
          </cell>
          <cell r="K9">
            <v>6.9164789999999754E-3</v>
          </cell>
          <cell r="L9">
            <v>4.3230680000005961E-5</v>
          </cell>
          <cell r="M9">
            <v>7.6616088167056402</v>
          </cell>
          <cell r="N9">
            <v>22.758721993684233</v>
          </cell>
          <cell r="O9">
            <v>1.6229566099999981E-2</v>
          </cell>
          <cell r="P9">
            <v>0.54008719668000005</v>
          </cell>
          <cell r="Q9">
            <v>7.709665095870565</v>
          </cell>
          <cell r="R9">
            <v>22.894645677188684</v>
          </cell>
          <cell r="S9">
            <v>6.9164789999999754E-3</v>
          </cell>
          <cell r="T9">
            <v>0.54013324988</v>
          </cell>
          <cell r="U9">
            <v>7.7088544406407538</v>
          </cell>
          <cell r="V9">
            <v>22.892352797947868</v>
          </cell>
          <cell r="W9">
            <v>4.3358997479999994E-2</v>
          </cell>
          <cell r="X9">
            <v>0.61103131787999998</v>
          </cell>
          <cell r="Y9">
            <v>7.718244306776997</v>
          </cell>
          <cell r="Z9">
            <v>22.918911350025351</v>
          </cell>
          <cell r="AA9">
            <v>6.3442986699999981E-2</v>
          </cell>
          <cell r="AB9">
            <v>0.68193105028000001</v>
          </cell>
          <cell r="AC9">
            <v>7.7262033183177818</v>
          </cell>
          <cell r="AD9">
            <v>22.941422834153474</v>
          </cell>
          <cell r="AE9">
            <v>8.8103606899999964E-2</v>
          </cell>
          <cell r="AF9">
            <v>0.75283841468000001</v>
          </cell>
          <cell r="AG9">
            <v>7.7345633488684964</v>
          </cell>
          <cell r="AH9">
            <v>22.965068571326825</v>
          </cell>
          <cell r="AI9">
            <v>0.1182262811</v>
          </cell>
          <cell r="AJ9">
            <v>0.82373921867999988</v>
          </cell>
          <cell r="AK9">
            <v>7.7434006113432305</v>
          </cell>
          <cell r="AL9">
            <v>22.990064124218865</v>
          </cell>
          <cell r="AM9">
            <v>0.15336645350000006</v>
          </cell>
          <cell r="AN9">
            <v>0.89464698347999971</v>
          </cell>
          <cell r="AO9">
            <v>7.7526773999931429</v>
          </cell>
          <cell r="AP9">
            <v>23.016302844866814</v>
          </cell>
          <cell r="AQ9">
            <v>0.19214850010000006</v>
          </cell>
          <cell r="AR9">
            <v>0.96555277547999996</v>
          </cell>
          <cell r="AS9">
            <v>7.7622725974389821</v>
          </cell>
          <cell r="AT9">
            <v>23.043442161589923</v>
          </cell>
          <cell r="AU9">
            <v>7.67</v>
          </cell>
          <cell r="AV9">
            <v>23.085999999999999</v>
          </cell>
          <cell r="AW9">
            <v>0.23678604220000005</v>
          </cell>
          <cell r="AX9">
            <v>1.0364548674799998</v>
          </cell>
          <cell r="AY9">
            <v>7.7813796942343929</v>
          </cell>
          <cell r="AZ9">
            <v>23.401029348318492</v>
          </cell>
          <cell r="BA9">
            <v>0.5255091756200001</v>
          </cell>
          <cell r="BB9">
            <v>1.3907508954800005</v>
          </cell>
          <cell r="BC9">
            <v>7.8376292830131691</v>
          </cell>
          <cell r="BD9">
            <v>23.560127210976201</v>
          </cell>
          <cell r="BE9">
            <v>7.68</v>
          </cell>
          <cell r="BF9">
            <v>23.436</v>
          </cell>
          <cell r="BG9">
            <v>0.86279133199400015</v>
          </cell>
          <cell r="BH9">
            <v>1.4602643994799998</v>
          </cell>
          <cell r="BI9">
            <v>7.8832146745316694</v>
          </cell>
          <cell r="BJ9">
            <v>24.010777897591844</v>
          </cell>
          <cell r="BK9">
            <v>1.1992396273487003</v>
          </cell>
          <cell r="BL9">
            <v>1.3163712474799993</v>
          </cell>
          <cell r="BM9">
            <v>7.9000588811755605</v>
          </cell>
          <cell r="BN9">
            <v>24.058420508558253</v>
          </cell>
          <cell r="BO9">
            <v>7.6539999999999999</v>
          </cell>
          <cell r="BP9">
            <v>23.527000000000001</v>
          </cell>
          <cell r="BQ9">
            <v>1.5029861849185002</v>
          </cell>
          <cell r="BR9">
            <v>0.9313121674799989</v>
          </cell>
          <cell r="BS9">
            <v>7.8669458801583536</v>
          </cell>
          <cell r="BT9">
            <v>24.129301903542842</v>
          </cell>
        </row>
        <row r="10">
          <cell r="B10" t="str">
            <v>Annie Pit</v>
          </cell>
          <cell r="C10" t="str">
            <v>ANNIE PIT</v>
          </cell>
          <cell r="D10">
            <v>11</v>
          </cell>
          <cell r="E10">
            <v>33.405000000000001</v>
          </cell>
          <cell r="F10">
            <v>13.1</v>
          </cell>
          <cell r="G10">
            <v>0.77497670801694041</v>
          </cell>
          <cell r="H10">
            <v>0.63090554942874821</v>
          </cell>
          <cell r="I10">
            <v>8.2620000000000005</v>
          </cell>
          <cell r="J10">
            <v>25.88</v>
          </cell>
          <cell r="K10">
            <v>4.8870632999999719E-2</v>
          </cell>
          <cell r="L10">
            <v>5.6710799999990513E-3</v>
          </cell>
          <cell r="M10">
            <v>8.2648626975166017</v>
          </cell>
          <cell r="N10">
            <v>25.888096931305896</v>
          </cell>
          <cell r="O10">
            <v>0.11701919499999969</v>
          </cell>
          <cell r="P10">
            <v>1.0773092000000872E-2</v>
          </cell>
          <cell r="Q10">
            <v>8.26870735557271</v>
          </cell>
          <cell r="R10">
            <v>25.898971266437169</v>
          </cell>
          <cell r="S10">
            <v>4.8870632999999719E-2</v>
          </cell>
          <cell r="T10">
            <v>1.5660291999999743E-2</v>
          </cell>
          <cell r="U10">
            <v>8.2653869951745289</v>
          </cell>
          <cell r="V10">
            <v>25.889579869023017</v>
          </cell>
          <cell r="W10">
            <v>0.3296633089999994</v>
          </cell>
          <cell r="X10">
            <v>0.11314970000000102</v>
          </cell>
          <cell r="Y10">
            <v>8.2852416554497115</v>
          </cell>
          <cell r="Z10">
            <v>25.945737328697966</v>
          </cell>
          <cell r="AA10">
            <v>0.49605194299999988</v>
          </cell>
          <cell r="AB10">
            <v>0.21052170799999459</v>
          </cell>
          <cell r="AC10">
            <v>8.299085498873378</v>
          </cell>
          <cell r="AD10">
            <v>25.984893630948203</v>
          </cell>
          <cell r="AE10">
            <v>0.70493360599999999</v>
          </cell>
          <cell r="AF10">
            <v>0.30834649599999864</v>
          </cell>
          <cell r="AG10">
            <v>8.3151834126958359</v>
          </cell>
          <cell r="AH10">
            <v>26.030425407055471</v>
          </cell>
          <cell r="AI10">
            <v>0.96479963900000021</v>
          </cell>
          <cell r="AJ10">
            <v>0.4054017440000024</v>
          </cell>
          <cell r="AK10">
            <v>8.3339169215744597</v>
          </cell>
          <cell r="AL10">
            <v>26.083411771709443</v>
          </cell>
          <cell r="AM10">
            <v>1.2726318320000001</v>
          </cell>
          <cell r="AN10">
            <v>0.50287489200000124</v>
          </cell>
          <cell r="AO10">
            <v>8.3551899350044909</v>
          </cell>
          <cell r="AP10">
            <v>26.143580939920032</v>
          </cell>
          <cell r="AQ10">
            <v>1.615766689</v>
          </cell>
          <cell r="AR10">
            <v>0.60002041600001021</v>
          </cell>
          <cell r="AS10">
            <v>8.3782986619580608</v>
          </cell>
          <cell r="AT10">
            <v>26.208942290053862</v>
          </cell>
          <cell r="AU10">
            <v>8.2720000000000002</v>
          </cell>
          <cell r="AV10">
            <v>26.236000000000001</v>
          </cell>
          <cell r="AW10">
            <v>1.9985581149999998</v>
          </cell>
          <cell r="AX10">
            <v>0.69673997599999637</v>
          </cell>
          <cell r="AY10">
            <v>8.4134664616713764</v>
          </cell>
          <cell r="AZ10">
            <v>26.636127577433186</v>
          </cell>
          <cell r="BA10">
            <v>4.4483570009999998</v>
          </cell>
          <cell r="BB10">
            <v>0.59489858400000273</v>
          </cell>
          <cell r="BC10">
            <v>8.5367022699628947</v>
          </cell>
          <cell r="BD10">
            <v>26.984691080344938</v>
          </cell>
          <cell r="BE10">
            <v>8.3230000000000004</v>
          </cell>
          <cell r="BF10">
            <v>26.486999999999998</v>
          </cell>
          <cell r="BG10">
            <v>7.3043335044999997</v>
          </cell>
          <cell r="BH10">
            <v>-3.9516809959999861</v>
          </cell>
          <cell r="BI10">
            <v>8.4989686207528869</v>
          </cell>
          <cell r="BJ10">
            <v>26.984714420041641</v>
          </cell>
          <cell r="BK10">
            <v>9.9289231364680006</v>
          </cell>
          <cell r="BL10">
            <v>-14.576480996000001</v>
          </cell>
          <cell r="BM10">
            <v>8.0790664744295313</v>
          </cell>
          <cell r="BN10">
            <v>25.797051799641515</v>
          </cell>
          <cell r="BO10">
            <v>8.3160000000000007</v>
          </cell>
          <cell r="BP10">
            <v>26.613</v>
          </cell>
          <cell r="BQ10">
            <v>12.00821142137</v>
          </cell>
          <cell r="BR10">
            <v>-17.758880995999988</v>
          </cell>
          <cell r="BS10">
            <v>8.0141681248242538</v>
          </cell>
          <cell r="BT10">
            <v>25.759290537139911</v>
          </cell>
        </row>
        <row r="11">
          <cell r="B11" t="str">
            <v>Ansdell</v>
          </cell>
          <cell r="C11" t="str">
            <v>ANSDELL</v>
          </cell>
          <cell r="D11">
            <v>6.6</v>
          </cell>
          <cell r="E11">
            <v>50</v>
          </cell>
          <cell r="F11">
            <v>20</v>
          </cell>
          <cell r="G11">
            <v>0.75068910541497191</v>
          </cell>
          <cell r="H11">
            <v>0.65382875880395874</v>
          </cell>
          <cell r="I11">
            <v>13.074999999999999</v>
          </cell>
          <cell r="J11">
            <v>37.53</v>
          </cell>
          <cell r="K11">
            <v>1.632623699999991E-2</v>
          </cell>
          <cell r="L11">
            <v>1.680443999999337E-3</v>
          </cell>
          <cell r="M11">
            <v>13.076575176079174</v>
          </cell>
          <cell r="N11">
            <v>37.534455270748595</v>
          </cell>
          <cell r="O11">
            <v>3.9664138999999876E-2</v>
          </cell>
          <cell r="P11">
            <v>3.2309799999996613E-3</v>
          </cell>
          <cell r="Q11">
            <v>13.078752349772964</v>
          </cell>
          <cell r="R11">
            <v>37.540613247879392</v>
          </cell>
          <cell r="S11">
            <v>1.632623699999991E-2</v>
          </cell>
          <cell r="T11">
            <v>4.7452480000003128E-3</v>
          </cell>
          <cell r="U11">
            <v>13.076843276899542</v>
          </cell>
          <cell r="V11">
            <v>37.535213574381082</v>
          </cell>
          <cell r="W11">
            <v>0.11399556700000002</v>
          </cell>
          <cell r="X11">
            <v>3.3222908000000384E-2</v>
          </cell>
          <cell r="Y11">
            <v>13.087878276692566</v>
          </cell>
          <cell r="Z11">
            <v>37.566425267117239</v>
          </cell>
          <cell r="AA11">
            <v>0.17345219399999978</v>
          </cell>
          <cell r="AB11">
            <v>6.1683232000000476E-2</v>
          </cell>
          <cell r="AC11">
            <v>13.09556901537835</v>
          </cell>
          <cell r="AD11">
            <v>37.588177961025451</v>
          </cell>
          <cell r="AE11">
            <v>0.24934440099999999</v>
          </cell>
          <cell r="AF11">
            <v>9.0307136000001176E-2</v>
          </cell>
          <cell r="AG11">
            <v>13.104711803987518</v>
          </cell>
          <cell r="AH11">
            <v>37.614037672323441</v>
          </cell>
          <cell r="AI11">
            <v>0.34555779899999994</v>
          </cell>
          <cell r="AJ11">
            <v>0.11869330399999889</v>
          </cell>
          <cell r="AK11">
            <v>13.115611439286155</v>
          </cell>
          <cell r="AL11">
            <v>37.644866496451947</v>
          </cell>
          <cell r="AM11">
            <v>0.46112418700000002</v>
          </cell>
          <cell r="AN11">
            <v>0.14723031200000003</v>
          </cell>
          <cell r="AO11">
            <v>13.128217217236418</v>
          </cell>
          <cell r="AP11">
            <v>37.680521020735</v>
          </cell>
          <cell r="AQ11">
            <v>0.59103405499999995</v>
          </cell>
          <cell r="AR11">
            <v>0.17567311200000058</v>
          </cell>
          <cell r="AS11">
            <v>13.142069483220768</v>
          </cell>
          <cell r="AT11">
            <v>37.719701145584331</v>
          </cell>
          <cell r="AU11">
            <v>13.084</v>
          </cell>
          <cell r="AV11">
            <v>37.921999999999997</v>
          </cell>
          <cell r="AW11">
            <v>0.73984620999999962</v>
          </cell>
          <cell r="AX11">
            <v>0.20398462799999928</v>
          </cell>
          <cell r="AY11">
            <v>13.166563786119511</v>
          </cell>
          <cell r="AZ11">
            <v>38.155525652182163</v>
          </cell>
          <cell r="BA11">
            <v>1.7084732980000001</v>
          </cell>
          <cell r="BB11">
            <v>0.33140554399999766</v>
          </cell>
          <cell r="BC11">
            <v>13.262443120991351</v>
          </cell>
          <cell r="BD11">
            <v>38.426713363636303</v>
          </cell>
          <cell r="BE11">
            <v>13.093999999999999</v>
          </cell>
          <cell r="BF11">
            <v>38.347000000000001</v>
          </cell>
          <cell r="BG11">
            <v>2.8157402299199994</v>
          </cell>
          <cell r="BH11">
            <v>0.3258504840000005</v>
          </cell>
          <cell r="BI11">
            <v>13.368817915812929</v>
          </cell>
          <cell r="BJ11">
            <v>39.124302447451505</v>
          </cell>
          <cell r="BK11">
            <v>3.8024715794392998</v>
          </cell>
          <cell r="BL11">
            <v>-0.19650869599999998</v>
          </cell>
          <cell r="BM11">
            <v>13.409439945672951</v>
          </cell>
          <cell r="BN11">
            <v>39.239198898569839</v>
          </cell>
          <cell r="BO11">
            <v>13.095000000000001</v>
          </cell>
          <cell r="BP11">
            <v>38.384999999999998</v>
          </cell>
          <cell r="BQ11">
            <v>4.5589667543239996</v>
          </cell>
          <cell r="BR11">
            <v>-0.66997567599999597</v>
          </cell>
          <cell r="BS11">
            <v>13.435198491810064</v>
          </cell>
          <cell r="BT11">
            <v>39.347226642033327</v>
          </cell>
        </row>
        <row r="12">
          <cell r="B12" t="str">
            <v>Ardwick</v>
          </cell>
          <cell r="C12" t="str">
            <v>ARDWICK</v>
          </cell>
          <cell r="D12">
            <v>6.6</v>
          </cell>
          <cell r="E12">
            <v>62.5</v>
          </cell>
          <cell r="F12">
            <v>25</v>
          </cell>
          <cell r="G12">
            <v>0.62934090617024141</v>
          </cell>
          <cell r="H12">
            <v>0.54919969182186845</v>
          </cell>
          <cell r="I12">
            <v>13.728999999999999</v>
          </cell>
          <cell r="J12">
            <v>39.331000000000003</v>
          </cell>
          <cell r="K12">
            <v>1.0825317999999973E-2</v>
          </cell>
          <cell r="L12">
            <v>5.1814359999990955E-4</v>
          </cell>
          <cell r="M12">
            <v>13.729992295546712</v>
          </cell>
          <cell r="N12">
            <v>39.333806635640087</v>
          </cell>
          <cell r="O12">
            <v>2.6036292999999988E-2</v>
          </cell>
          <cell r="P12">
            <v>1.0256556000001193E-3</v>
          </cell>
          <cell r="Q12">
            <v>13.731367306561969</v>
          </cell>
          <cell r="R12">
            <v>39.337695754092472</v>
          </cell>
          <cell r="S12">
            <v>1.0825317999999973E-2</v>
          </cell>
          <cell r="T12">
            <v>1.5453876000000033E-3</v>
          </cell>
          <cell r="U12">
            <v>13.730082156092154</v>
          </cell>
          <cell r="V12">
            <v>39.334060799644263</v>
          </cell>
          <cell r="W12">
            <v>7.2996902299999944E-2</v>
          </cell>
          <cell r="X12">
            <v>5.452567960000021E-2</v>
          </cell>
          <cell r="Y12">
            <v>13.740155332876927</v>
          </cell>
          <cell r="Z12">
            <v>39.362552046094677</v>
          </cell>
          <cell r="AA12">
            <v>0.10970275849999983</v>
          </cell>
          <cell r="AB12">
            <v>0.10751881959999987</v>
          </cell>
          <cell r="AC12">
            <v>13.748001960089367</v>
          </cell>
          <cell r="AD12">
            <v>39.384745659340119</v>
          </cell>
          <cell r="AE12">
            <v>0.15616742919999999</v>
          </cell>
          <cell r="AF12">
            <v>0.1605936235999994</v>
          </cell>
          <cell r="AG12">
            <v>13.756709405924676</v>
          </cell>
          <cell r="AH12">
            <v>39.409374035327964</v>
          </cell>
          <cell r="AI12">
            <v>0.21469336900000008</v>
          </cell>
          <cell r="AJ12">
            <v>0.21359254759999957</v>
          </cell>
          <cell r="AK12">
            <v>13.766465301399869</v>
          </cell>
          <cell r="AL12">
            <v>39.436967874716181</v>
          </cell>
          <cell r="AM12">
            <v>0.28461162599999995</v>
          </cell>
          <cell r="AN12">
            <v>0.26666613560000019</v>
          </cell>
          <cell r="AO12">
            <v>13.777224297584548</v>
          </cell>
          <cell r="AP12">
            <v>39.467398911359972</v>
          </cell>
          <cell r="AQ12">
            <v>0.36294289399999996</v>
          </cell>
          <cell r="AR12">
            <v>0.31971303159999986</v>
          </cell>
          <cell r="AS12">
            <v>13.788716906425613</v>
          </cell>
          <cell r="AT12">
            <v>39.499904917940142</v>
          </cell>
          <cell r="AU12">
            <v>13.798</v>
          </cell>
          <cell r="AV12">
            <v>41.652999999999999</v>
          </cell>
          <cell r="AW12">
            <v>0.45380393599999996</v>
          </cell>
          <cell r="AX12">
            <v>0.37271504759999963</v>
          </cell>
          <cell r="AY12">
            <v>13.870301660253302</v>
          </cell>
          <cell r="AZ12">
            <v>41.857499977024624</v>
          </cell>
          <cell r="BA12">
            <v>1.046535539</v>
          </cell>
          <cell r="BB12">
            <v>0.63543730759999995</v>
          </cell>
          <cell r="BC12">
            <v>13.945134466023356</v>
          </cell>
          <cell r="BD12">
            <v>42.069159114685505</v>
          </cell>
          <cell r="BE12">
            <v>13.752000000000001</v>
          </cell>
          <cell r="BF12">
            <v>42.442</v>
          </cell>
          <cell r="BG12">
            <v>1.7237056020510002</v>
          </cell>
          <cell r="BH12">
            <v>0.6878708075999993</v>
          </cell>
          <cell r="BI12">
            <v>13.962958225648993</v>
          </cell>
          <cell r="BJ12">
            <v>43.038679967613938</v>
          </cell>
          <cell r="BK12">
            <v>2.3436979416954595</v>
          </cell>
          <cell r="BL12">
            <v>0.68787080759999841</v>
          </cell>
          <cell r="BM12">
            <v>14.017193489920089</v>
          </cell>
          <cell r="BN12">
            <v>43.192080460196088</v>
          </cell>
          <cell r="BO12">
            <v>13.763</v>
          </cell>
          <cell r="BP12">
            <v>42.795999999999999</v>
          </cell>
          <cell r="BQ12">
            <v>2.8433048461519794</v>
          </cell>
          <cell r="BR12">
            <v>0.68787080760000019</v>
          </cell>
          <cell r="BS12">
            <v>14.071897759734782</v>
          </cell>
          <cell r="BT12">
            <v>43.669694802407186</v>
          </cell>
        </row>
        <row r="13">
          <cell r="B13" t="str">
            <v>Arnside</v>
          </cell>
          <cell r="C13" t="str">
            <v>ARNSIDE</v>
          </cell>
          <cell r="D13">
            <v>11</v>
          </cell>
          <cell r="E13">
            <v>33.405000000000001</v>
          </cell>
          <cell r="F13">
            <v>13.1</v>
          </cell>
          <cell r="G13">
            <v>0.37456646115692332</v>
          </cell>
          <cell r="H13">
            <v>0.38003758555781525</v>
          </cell>
          <cell r="I13">
            <v>4.9779999999999998</v>
          </cell>
          <cell r="J13">
            <v>12.510999999999999</v>
          </cell>
          <cell r="K13">
            <v>9.0717269999999739E-3</v>
          </cell>
          <cell r="L13">
            <v>3.0919680000018879E-4</v>
          </cell>
          <cell r="M13">
            <v>4.9784923708073796</v>
          </cell>
          <cell r="N13">
            <v>12.512392634947025</v>
          </cell>
          <cell r="O13">
            <v>2.1972732999999967E-2</v>
          </cell>
          <cell r="P13">
            <v>6.5366480000017546E-4</v>
          </cell>
          <cell r="Q13">
            <v>4.9791875778964201</v>
          </cell>
          <cell r="R13">
            <v>12.514358977534982</v>
          </cell>
          <cell r="S13">
            <v>9.0717269999999739E-3</v>
          </cell>
          <cell r="T13">
            <v>1.0377408000001864E-3</v>
          </cell>
          <cell r="U13">
            <v>4.9785306094505177</v>
          </cell>
          <cell r="V13">
            <v>12.512500790162489</v>
          </cell>
          <cell r="W13">
            <v>6.3362937000000008E-2</v>
          </cell>
          <cell r="X13">
            <v>2.0428432799999952E-2</v>
          </cell>
          <cell r="Y13">
            <v>4.9823979063554358</v>
          </cell>
          <cell r="Z13">
            <v>12.523439157627809</v>
          </cell>
          <cell r="AA13">
            <v>9.6493807999999959E-2</v>
          </cell>
          <cell r="AB13">
            <v>3.9851564800000183E-2</v>
          </cell>
          <cell r="AC13">
            <v>4.9851562761535311</v>
          </cell>
          <cell r="AD13">
            <v>12.531241005584821</v>
          </cell>
          <cell r="AE13">
            <v>0.13855855999999994</v>
          </cell>
          <cell r="AF13">
            <v>5.9363308800000292E-2</v>
          </cell>
          <cell r="AG13">
            <v>4.9883882040209269</v>
          </cell>
          <cell r="AH13">
            <v>12.540382278030187</v>
          </cell>
          <cell r="AI13">
            <v>0.19148314399999999</v>
          </cell>
          <cell r="AJ13">
            <v>7.8826636799999239E-2</v>
          </cell>
          <cell r="AK13">
            <v>4.9921875840644967</v>
          </cell>
          <cell r="AL13">
            <v>12.551128547602639</v>
          </cell>
          <cell r="AM13">
            <v>0.25474085600000007</v>
          </cell>
          <cell r="AN13">
            <v>9.8370032800000118E-2</v>
          </cell>
          <cell r="AO13">
            <v>4.9965335151547698</v>
          </cell>
          <cell r="AP13">
            <v>12.563420696980645</v>
          </cell>
          <cell r="AQ13">
            <v>0.32564026899999998</v>
          </cell>
          <cell r="AR13">
            <v>0.11790228080000009</v>
          </cell>
          <cell r="AS13">
            <v>5.0012799464112803</v>
          </cell>
          <cell r="AT13">
            <v>12.576845631892303</v>
          </cell>
          <cell r="AU13">
            <v>4.9829999999999997</v>
          </cell>
          <cell r="AV13">
            <v>12.7</v>
          </cell>
          <cell r="AW13">
            <v>0.40511068300000008</v>
          </cell>
          <cell r="AX13">
            <v>0.13740219280000021</v>
          </cell>
          <cell r="AY13">
            <v>5.0114745413529063</v>
          </cell>
          <cell r="AZ13">
            <v>12.780538165127266</v>
          </cell>
          <cell r="BA13">
            <v>0.91939450700000003</v>
          </cell>
          <cell r="BB13">
            <v>0.23272599280000117</v>
          </cell>
          <cell r="BC13">
            <v>5.0434706436998553</v>
          </cell>
          <cell r="BD13">
            <v>12.871036808891535</v>
          </cell>
          <cell r="BE13">
            <v>4.9939999999999998</v>
          </cell>
          <cell r="BF13">
            <v>12.955</v>
          </cell>
          <cell r="BG13">
            <v>1.5168559981999998</v>
          </cell>
          <cell r="BH13">
            <v>0.25168550880000007</v>
          </cell>
          <cell r="BI13">
            <v>5.0868243559217703</v>
          </cell>
          <cell r="BJ13">
            <v>13.21754692612623</v>
          </cell>
          <cell r="BK13">
            <v>2.0585150416450002</v>
          </cell>
          <cell r="BL13">
            <v>0.25168550879999918</v>
          </cell>
          <cell r="BM13">
            <v>5.1152540826983124</v>
          </cell>
          <cell r="BN13">
            <v>13.297958336490126</v>
          </cell>
          <cell r="BO13">
            <v>4.9950000000000001</v>
          </cell>
          <cell r="BP13">
            <v>12.993</v>
          </cell>
          <cell r="BQ13">
            <v>2.4792334409589998</v>
          </cell>
          <cell r="BR13">
            <v>0.25168550880000007</v>
          </cell>
          <cell r="BS13">
            <v>5.1383360718889461</v>
          </cell>
          <cell r="BT13">
            <v>13.398415633685266</v>
          </cell>
        </row>
        <row r="14">
          <cell r="B14" t="str">
            <v>Ashton (Golborne)</v>
          </cell>
          <cell r="C14" t="str">
            <v>ASHTON (Golborne)</v>
          </cell>
          <cell r="D14">
            <v>6.6</v>
          </cell>
          <cell r="E14">
            <v>62.5</v>
          </cell>
          <cell r="F14">
            <v>25</v>
          </cell>
          <cell r="G14">
            <v>0.70616936645080453</v>
          </cell>
          <cell r="H14">
            <v>0.57670727380046549</v>
          </cell>
          <cell r="I14">
            <v>14.414999999999999</v>
          </cell>
          <cell r="J14">
            <v>44.128</v>
          </cell>
          <cell r="K14">
            <v>2.6506614000000317E-2</v>
          </cell>
          <cell r="L14">
            <v>4.1509919999977996E-3</v>
          </cell>
          <cell r="M14">
            <v>14.417681845011638</v>
          </cell>
          <cell r="N14">
            <v>44.135585403175284</v>
          </cell>
          <cell r="O14">
            <v>6.4377732000000076E-2</v>
          </cell>
          <cell r="P14">
            <v>28.007956672000006</v>
          </cell>
          <cell r="Q14">
            <v>16.870692397716756</v>
          </cell>
          <cell r="R14">
            <v>51.073746987735085</v>
          </cell>
          <cell r="S14">
            <v>2.6506614000000317E-2</v>
          </cell>
          <cell r="T14">
            <v>28.011653587999994</v>
          </cell>
          <cell r="U14">
            <v>16.867702930334325</v>
          </cell>
          <cell r="V14">
            <v>51.065291497102073</v>
          </cell>
          <cell r="W14">
            <v>0.18425628700000019</v>
          </cell>
          <cell r="X14">
            <v>28.062375695999997</v>
          </cell>
          <cell r="Y14">
            <v>16.885939481679596</v>
          </cell>
          <cell r="Z14">
            <v>51.116872253588866</v>
          </cell>
          <cell r="AA14">
            <v>0.27985774100000005</v>
          </cell>
          <cell r="AB14">
            <v>28.113040607999999</v>
          </cell>
          <cell r="AC14">
            <v>16.898734470434672</v>
          </cell>
          <cell r="AD14">
            <v>51.153061946844538</v>
          </cell>
          <cell r="AE14">
            <v>0.40197389800000005</v>
          </cell>
          <cell r="AF14">
            <v>28.164095840000005</v>
          </cell>
          <cell r="AG14">
            <v>16.913883038321806</v>
          </cell>
          <cell r="AH14">
            <v>51.195908567157574</v>
          </cell>
          <cell r="AI14">
            <v>0.55702432600000007</v>
          </cell>
          <cell r="AJ14">
            <v>28.214554104000001</v>
          </cell>
          <cell r="AK14">
            <v>16.931860386601656</v>
          </cell>
          <cell r="AL14">
            <v>51.246756186663312</v>
          </cell>
          <cell r="AM14">
            <v>0.74339868100000017</v>
          </cell>
          <cell r="AN14">
            <v>28.265373279999995</v>
          </cell>
          <cell r="AO14">
            <v>16.952609439476333</v>
          </cell>
          <cell r="AP14">
            <v>51.305443370626847</v>
          </cell>
          <cell r="AQ14">
            <v>0.95299942999999998</v>
          </cell>
          <cell r="AR14">
            <v>28.315950808000004</v>
          </cell>
          <cell r="AS14">
            <v>16.975369136182888</v>
          </cell>
          <cell r="AT14">
            <v>51.369817514142653</v>
          </cell>
          <cell r="AU14">
            <v>14.425000000000001</v>
          </cell>
          <cell r="AV14">
            <v>44.476999999999997</v>
          </cell>
          <cell r="AW14">
            <v>1.19513688</v>
          </cell>
          <cell r="AX14">
            <v>28.366197331999999</v>
          </cell>
          <cell r="AY14">
            <v>17.010946100742835</v>
          </cell>
          <cell r="AZ14">
            <v>51.791160094472673</v>
          </cell>
          <cell r="BA14">
            <v>2.77407892</v>
          </cell>
          <cell r="BB14">
            <v>27.861580915999994</v>
          </cell>
          <cell r="BC14">
            <v>17.104925220169154</v>
          </cell>
          <cell r="BD14">
            <v>52.056973185017831</v>
          </cell>
          <cell r="BE14">
            <v>14.443</v>
          </cell>
          <cell r="BF14">
            <v>45.101999999999997</v>
          </cell>
          <cell r="BG14">
            <v>4.5718552838200006</v>
          </cell>
          <cell r="BH14">
            <v>21.851322692000004</v>
          </cell>
          <cell r="BI14">
            <v>16.754428623815919</v>
          </cell>
          <cell r="BJ14">
            <v>51.639707416515705</v>
          </cell>
          <cell r="BK14">
            <v>6.1733841126483995</v>
          </cell>
          <cell r="BL14">
            <v>7.9788754919999922</v>
          </cell>
          <cell r="BM14">
            <v>15.681001650361397</v>
          </cell>
          <cell r="BN14">
            <v>48.60359744836272</v>
          </cell>
          <cell r="BO14">
            <v>14.452</v>
          </cell>
          <cell r="BP14">
            <v>45.424999999999997</v>
          </cell>
          <cell r="BQ14">
            <v>7.4065213511729997</v>
          </cell>
          <cell r="BR14">
            <v>3.8237218919999973</v>
          </cell>
          <cell r="BS14">
            <v>15.434391509016804</v>
          </cell>
          <cell r="BT14">
            <v>48.203622791223466</v>
          </cell>
        </row>
        <row r="15">
          <cell r="B15" t="str">
            <v>Ashton (Ribble)</v>
          </cell>
          <cell r="C15" t="str">
            <v>ASHTON (Ribble)</v>
          </cell>
          <cell r="D15">
            <v>6.6</v>
          </cell>
          <cell r="E15">
            <v>62.5</v>
          </cell>
          <cell r="F15">
            <v>25</v>
          </cell>
          <cell r="G15">
            <v>0.35780086922112425</v>
          </cell>
          <cell r="H15">
            <v>0.31175612362924848</v>
          </cell>
          <cell r="I15">
            <v>7.7930000000000001</v>
          </cell>
          <cell r="J15">
            <v>22.36</v>
          </cell>
          <cell r="K15">
            <v>9.9298660000000094E-3</v>
          </cell>
          <cell r="L15">
            <v>3.9384760000005237E-4</v>
          </cell>
          <cell r="M15">
            <v>7.7939030907312121</v>
          </cell>
          <cell r="N15">
            <v>22.362554326320264</v>
          </cell>
          <cell r="O15">
            <v>2.4125633999999951E-2</v>
          </cell>
          <cell r="P15">
            <v>8.0008760000005452E-4</v>
          </cell>
          <cell r="Q15">
            <v>7.7951804351629557</v>
          </cell>
          <cell r="R15">
            <v>22.366167201958653</v>
          </cell>
          <cell r="S15">
            <v>9.9298660000000094E-3</v>
          </cell>
          <cell r="T15">
            <v>1.2285035999999305E-3</v>
          </cell>
          <cell r="U15">
            <v>7.7939761041957993</v>
          </cell>
          <cell r="V15">
            <v>22.362760839583977</v>
          </cell>
          <cell r="W15">
            <v>6.9170604000000024E-2</v>
          </cell>
          <cell r="X15">
            <v>1.8927199599999778E-2</v>
          </cell>
          <cell r="Y15">
            <v>7.8007065591853753</v>
          </cell>
          <cell r="Z15">
            <v>22.381797441038376</v>
          </cell>
          <cell r="AA15">
            <v>0.10514307700000003</v>
          </cell>
          <cell r="AB15">
            <v>3.6642115599999858E-2</v>
          </cell>
          <cell r="AC15">
            <v>7.805402987744654</v>
          </cell>
          <cell r="AD15">
            <v>22.395080946964871</v>
          </cell>
          <cell r="AE15">
            <v>0.15109397999999996</v>
          </cell>
          <cell r="AF15">
            <v>5.4434111600000668E-2</v>
          </cell>
          <cell r="AG15">
            <v>7.810979045304741</v>
          </cell>
          <cell r="AH15">
            <v>22.410852419416969</v>
          </cell>
          <cell r="AI15">
            <v>0.20942864300000008</v>
          </cell>
          <cell r="AJ15">
            <v>7.2155583599999629E-2</v>
          </cell>
          <cell r="AK15">
            <v>7.8176322316707676</v>
          </cell>
          <cell r="AL15">
            <v>22.42967047220063</v>
          </cell>
          <cell r="AM15">
            <v>0.27955193700000003</v>
          </cell>
          <cell r="AN15">
            <v>8.9948007600000546E-2</v>
          </cell>
          <cell r="AO15">
            <v>7.8253228624970248</v>
          </cell>
          <cell r="AP15">
            <v>22.451422861036026</v>
          </cell>
          <cell r="AQ15">
            <v>0.35841526000000001</v>
          </cell>
          <cell r="AR15">
            <v>0.10771885560000016</v>
          </cell>
          <cell r="AS15">
            <v>7.8337761601697169</v>
          </cell>
          <cell r="AT15">
            <v>22.475332397467021</v>
          </cell>
          <cell r="AU15">
            <v>7.798</v>
          </cell>
          <cell r="AV15">
            <v>22.494</v>
          </cell>
          <cell r="AW15">
            <v>0.44930775100000009</v>
          </cell>
          <cell r="AX15">
            <v>0.1254490356000002</v>
          </cell>
          <cell r="AY15">
            <v>7.8482781796154661</v>
          </cell>
          <cell r="AZ15">
            <v>22.636208167007243</v>
          </cell>
          <cell r="BA15">
            <v>1.042044626</v>
          </cell>
          <cell r="BB15">
            <v>0.2121141996</v>
          </cell>
          <cell r="BC15">
            <v>7.9077104447828344</v>
          </cell>
          <cell r="BD15">
            <v>22.804307997891737</v>
          </cell>
          <cell r="BE15">
            <v>7.8259999999999996</v>
          </cell>
          <cell r="BF15">
            <v>22.891999999999999</v>
          </cell>
          <cell r="BG15">
            <v>1.7175702790899998</v>
          </cell>
          <cell r="BH15">
            <v>0.22935012760000073</v>
          </cell>
          <cell r="BI15">
            <v>7.9963113668020069</v>
          </cell>
          <cell r="BJ15">
            <v>23.373713289515393</v>
          </cell>
          <cell r="BK15">
            <v>2.3194105102808997</v>
          </cell>
          <cell r="BL15">
            <v>0.22935012759999718</v>
          </cell>
          <cell r="BM15">
            <v>8.0489587333909789</v>
          </cell>
          <cell r="BN15">
            <v>23.522622529222097</v>
          </cell>
          <cell r="BO15">
            <v>7.8259999999999996</v>
          </cell>
          <cell r="BP15">
            <v>22.896999999999998</v>
          </cell>
          <cell r="BQ15">
            <v>2.7823341408543998</v>
          </cell>
          <cell r="BR15">
            <v>0.22935012759999895</v>
          </cell>
          <cell r="BS15">
            <v>8.0894540489555009</v>
          </cell>
          <cell r="BT15">
            <v>23.642160578189948</v>
          </cell>
        </row>
        <row r="16">
          <cell r="B16" t="str">
            <v>Ashton On Mersey</v>
          </cell>
          <cell r="C16" t="str">
            <v>ASHTON ON MERSEY</v>
          </cell>
          <cell r="D16">
            <v>6.6</v>
          </cell>
          <cell r="E16">
            <v>50</v>
          </cell>
          <cell r="F16">
            <v>20</v>
          </cell>
          <cell r="G16">
            <v>0.76313231298505058</v>
          </cell>
          <cell r="H16">
            <v>0.66516391625262139</v>
          </cell>
          <cell r="I16">
            <v>13.302</v>
          </cell>
          <cell r="J16">
            <v>38.152999999999999</v>
          </cell>
          <cell r="K16">
            <v>1.12422459999999E-2</v>
          </cell>
          <cell r="L16">
            <v>3.3709720000008048E-3</v>
          </cell>
          <cell r="M16">
            <v>13.303278325052428</v>
          </cell>
          <cell r="N16">
            <v>38.156615649252529</v>
          </cell>
          <cell r="O16">
            <v>2.7092603000000048E-2</v>
          </cell>
          <cell r="P16">
            <v>6.4556760000007429E-3</v>
          </cell>
          <cell r="Q16">
            <v>13.304934713319923</v>
          </cell>
          <cell r="R16">
            <v>38.161300622757423</v>
          </cell>
          <cell r="S16">
            <v>1.12422459999999E-2</v>
          </cell>
          <cell r="T16">
            <v>9.4487160000005233E-3</v>
          </cell>
          <cell r="U16">
            <v>13.303809989769771</v>
          </cell>
          <cell r="V16">
            <v>38.158119424160333</v>
          </cell>
          <cell r="W16">
            <v>7.6377217000000108E-2</v>
          </cell>
          <cell r="X16">
            <v>5.2017932000000933E-2</v>
          </cell>
          <cell r="Y16">
            <v>13.313231662702696</v>
          </cell>
          <cell r="Z16">
            <v>38.184767939444306</v>
          </cell>
          <cell r="AA16">
            <v>0.11509838999999999</v>
          </cell>
          <cell r="AB16">
            <v>9.4539376000001063E-2</v>
          </cell>
          <cell r="AC16">
            <v>13.320338548580668</v>
          </cell>
          <cell r="AD16">
            <v>38.20486924823404</v>
          </cell>
          <cell r="AE16">
            <v>0.16419147999999995</v>
          </cell>
          <cell r="AF16">
            <v>0.13736919600000075</v>
          </cell>
          <cell r="AG16">
            <v>13.328379717797819</v>
          </cell>
          <cell r="AH16">
            <v>38.227613109362501</v>
          </cell>
          <cell r="AI16">
            <v>0.22609457599999994</v>
          </cell>
          <cell r="AJ16">
            <v>0.17972448000000174</v>
          </cell>
          <cell r="AK16">
            <v>13.337499960791497</v>
          </cell>
          <cell r="AL16">
            <v>38.253409052030094</v>
          </cell>
          <cell r="AM16">
            <v>0.30012105700000014</v>
          </cell>
          <cell r="AN16">
            <v>0.22236437600000158</v>
          </cell>
          <cell r="AO16">
            <v>13.347705622028819</v>
          </cell>
          <cell r="AP16">
            <v>38.282275021099707</v>
          </cell>
          <cell r="AQ16">
            <v>0.38310648199999986</v>
          </cell>
          <cell r="AR16">
            <v>0.26481171600000142</v>
          </cell>
          <cell r="AS16">
            <v>13.358678143337599</v>
          </cell>
          <cell r="AT16">
            <v>38.313309997996321</v>
          </cell>
          <cell r="AU16">
            <v>13.32</v>
          </cell>
          <cell r="AV16">
            <v>38.82</v>
          </cell>
          <cell r="AW16">
            <v>0.47894491699999997</v>
          </cell>
          <cell r="AX16">
            <v>0.30699692800000111</v>
          </cell>
          <cell r="AY16">
            <v>13.388752081178506</v>
          </cell>
          <cell r="AZ16">
            <v>39.014460251288043</v>
          </cell>
          <cell r="BA16">
            <v>1.1033017809999996</v>
          </cell>
          <cell r="BB16">
            <v>0.50725749600000025</v>
          </cell>
          <cell r="BC16">
            <v>13.460887398806333</v>
          </cell>
          <cell r="BD16">
            <v>39.218489740318766</v>
          </cell>
          <cell r="BE16">
            <v>13.339</v>
          </cell>
          <cell r="BF16">
            <v>39.573999999999998</v>
          </cell>
          <cell r="BG16">
            <v>1.8167481868099997</v>
          </cell>
          <cell r="BH16">
            <v>0.54680940800000055</v>
          </cell>
          <cell r="BI16">
            <v>13.545757668728598</v>
          </cell>
          <cell r="BJ16">
            <v>40.158798998481245</v>
          </cell>
          <cell r="BK16">
            <v>2.4651184159590001</v>
          </cell>
          <cell r="BL16">
            <v>0.54680940800000055</v>
          </cell>
          <cell r="BM16">
            <v>13.602475354536736</v>
          </cell>
          <cell r="BN16">
            <v>40.319220839473822</v>
          </cell>
          <cell r="BO16">
            <v>13.343999999999999</v>
          </cell>
          <cell r="BP16">
            <v>39.649000000000001</v>
          </cell>
          <cell r="BQ16">
            <v>2.9805799081132998</v>
          </cell>
          <cell r="BR16">
            <v>0.54680940800000055</v>
          </cell>
          <cell r="BS16">
            <v>13.652566541090094</v>
          </cell>
          <cell r="BT16">
            <v>40.521757974608335</v>
          </cell>
        </row>
        <row r="17">
          <cell r="B17" t="str">
            <v>Ashton Under Lyne T11 &amp; T12</v>
          </cell>
          <cell r="C17" t="str">
            <v>ASHTON UNDER LYNE T11 &amp; T12</v>
          </cell>
          <cell r="D17">
            <v>6.6</v>
          </cell>
          <cell r="E17">
            <v>50</v>
          </cell>
          <cell r="F17">
            <v>20</v>
          </cell>
          <cell r="G17">
            <v>0.84427062790211094</v>
          </cell>
          <cell r="H17">
            <v>0.73086849285283262</v>
          </cell>
          <cell r="I17">
            <v>14.614000000000001</v>
          </cell>
          <cell r="J17">
            <v>42.204000000000001</v>
          </cell>
          <cell r="K17">
            <v>3.3847556000000001E-2</v>
          </cell>
          <cell r="L17">
            <v>4.6750840000004956E-3</v>
          </cell>
          <cell r="M17">
            <v>14.617369857056651</v>
          </cell>
          <cell r="N17">
            <v>42.213531395105548</v>
          </cell>
          <cell r="O17">
            <v>8.1834179000000118E-2</v>
          </cell>
          <cell r="P17">
            <v>8.9012800000007886E-3</v>
          </cell>
          <cell r="Q17">
            <v>14.621937294193742</v>
          </cell>
          <cell r="R17">
            <v>42.226450058194672</v>
          </cell>
          <cell r="S17">
            <v>3.3847556000000001E-2</v>
          </cell>
          <cell r="T17">
            <v>1.2965208000000672E-2</v>
          </cell>
          <cell r="U17">
            <v>14.618095054832866</v>
          </cell>
          <cell r="V17">
            <v>42.215582564166603</v>
          </cell>
          <cell r="W17">
            <v>0.23181592300000031</v>
          </cell>
          <cell r="X17">
            <v>0.13169201200000025</v>
          </cell>
          <cell r="Y17">
            <v>14.645798697594669</v>
          </cell>
          <cell r="Z17">
            <v>42.293940298808366</v>
          </cell>
          <cell r="AA17">
            <v>0.35027280700000007</v>
          </cell>
          <cell r="AB17">
            <v>0.25033206400000108</v>
          </cell>
          <cell r="AC17">
            <v>14.666539300598251</v>
          </cell>
          <cell r="AD17">
            <v>42.352603582927287</v>
          </cell>
          <cell r="AE17">
            <v>0.50100153800000014</v>
          </cell>
          <cell r="AF17">
            <v>0.36936401599999957</v>
          </cell>
          <cell r="AG17">
            <v>14.690137240438679</v>
          </cell>
          <cell r="AH17">
            <v>42.419348636060079</v>
          </cell>
          <cell r="AI17">
            <v>0.69176084500000012</v>
          </cell>
          <cell r="AJ17">
            <v>0.4877554640000028</v>
          </cell>
          <cell r="AK17">
            <v>14.717180917956775</v>
          </cell>
          <cell r="AL17">
            <v>42.495839707105148</v>
          </cell>
          <cell r="AM17">
            <v>0.9204575049999999</v>
          </cell>
          <cell r="AN17">
            <v>0.60650856400000031</v>
          </cell>
          <cell r="AO17">
            <v>14.747574889542513</v>
          </cell>
          <cell r="AP17">
            <v>42.581806840767015</v>
          </cell>
          <cell r="AQ17">
            <v>1.1772403589999998</v>
          </cell>
          <cell r="AR17">
            <v>0.72499189600000058</v>
          </cell>
          <cell r="AS17">
            <v>14.78040216734628</v>
          </cell>
          <cell r="AT17">
            <v>42.674656403738773</v>
          </cell>
          <cell r="AU17">
            <v>14.622999999999999</v>
          </cell>
          <cell r="AV17">
            <v>42.555999999999997</v>
          </cell>
          <cell r="AW17">
            <v>1.475221559</v>
          </cell>
          <cell r="AX17">
            <v>0.84311980400000053</v>
          </cell>
          <cell r="AY17">
            <v>14.825802274242649</v>
          </cell>
          <cell r="AZ17">
            <v>43.129611453428126</v>
          </cell>
          <cell r="BA17">
            <v>3.4214137930000001</v>
          </cell>
          <cell r="BB17">
            <v>1.4197112160000014</v>
          </cell>
          <cell r="BC17">
            <v>15.046488610170723</v>
          </cell>
          <cell r="BD17">
            <v>43.753806672027942</v>
          </cell>
          <cell r="BE17">
            <v>14.65</v>
          </cell>
          <cell r="BF17">
            <v>43.573999999999998</v>
          </cell>
          <cell r="BG17">
            <v>5.6419176088000009</v>
          </cell>
          <cell r="BH17">
            <v>1.5339798600000005</v>
          </cell>
          <cell r="BI17">
            <v>15.277728232619522</v>
          </cell>
          <cell r="BJ17">
            <v>45.349483560110038</v>
          </cell>
          <cell r="BK17">
            <v>7.6528201644200999</v>
          </cell>
          <cell r="BL17">
            <v>1.4913448519999957</v>
          </cell>
          <cell r="BM17">
            <v>15.449906989961288</v>
          </cell>
          <cell r="BN17">
            <v>45.836478627680584</v>
          </cell>
          <cell r="BO17">
            <v>14.579000000000001</v>
          </cell>
          <cell r="BP17">
            <v>43.69</v>
          </cell>
          <cell r="BQ17">
            <v>9.2450207764089996</v>
          </cell>
          <cell r="BR17">
            <v>1.3772532720000061</v>
          </cell>
          <cell r="BS17">
            <v>15.508207997159836</v>
          </cell>
          <cell r="BT17">
            <v>46.318197103697955</v>
          </cell>
        </row>
        <row r="18">
          <cell r="B18" t="str">
            <v>Ashton Under Lyne T13</v>
          </cell>
          <cell r="C18" t="str">
            <v>ASHTON UNDER LYNE T13</v>
          </cell>
          <cell r="D18">
            <v>6.6</v>
          </cell>
          <cell r="E18">
            <v>50</v>
          </cell>
          <cell r="F18">
            <v>20</v>
          </cell>
          <cell r="G18">
            <v>0.45939809716101865</v>
          </cell>
          <cell r="H18">
            <v>0.399401351120655</v>
          </cell>
          <cell r="I18">
            <v>7.9870000000000001</v>
          </cell>
          <cell r="J18">
            <v>22.966999999999999</v>
          </cell>
          <cell r="K18">
            <v>9.9985789999999519E-3</v>
          </cell>
          <cell r="L18">
            <v>1.7418640000002039E-3</v>
          </cell>
          <cell r="M18">
            <v>7.9880270224130996</v>
          </cell>
          <cell r="N18">
            <v>22.969904858050931</v>
          </cell>
          <cell r="O18">
            <v>2.427848999999993E-2</v>
          </cell>
          <cell r="P18">
            <v>3.3034439999999332E-3</v>
          </cell>
          <cell r="Q18">
            <v>7.989412793487829</v>
          </cell>
          <cell r="R18">
            <v>22.973824410547383</v>
          </cell>
          <cell r="S18">
            <v>9.9985789999999519E-3</v>
          </cell>
          <cell r="T18">
            <v>4.7957640000000357E-3</v>
          </cell>
          <cell r="U18">
            <v>7.9882941693808389</v>
          </cell>
          <cell r="V18">
            <v>22.970660463780778</v>
          </cell>
          <cell r="W18">
            <v>6.9320710799999907E-2</v>
          </cell>
          <cell r="X18">
            <v>3.2132660000000035E-2</v>
          </cell>
          <cell r="Y18">
            <v>7.9958748683244814</v>
          </cell>
          <cell r="Z18">
            <v>22.992101918297511</v>
          </cell>
          <cell r="AA18">
            <v>0.10517717599999998</v>
          </cell>
          <cell r="AB18">
            <v>5.9432083999999996E-2</v>
          </cell>
          <cell r="AC18">
            <v>8.0013995758442586</v>
          </cell>
          <cell r="AD18">
            <v>23.007728150902739</v>
          </cell>
          <cell r="AE18">
            <v>0.15099437699999996</v>
          </cell>
          <cell r="AF18">
            <v>8.6866728000000615E-2</v>
          </cell>
          <cell r="AG18">
            <v>8.0078074504547718</v>
          </cell>
          <cell r="AH18">
            <v>23.025852357263087</v>
          </cell>
          <cell r="AI18">
            <v>0.20921855199999995</v>
          </cell>
          <cell r="AJ18">
            <v>0.11406923600000041</v>
          </cell>
          <cell r="AK18">
            <v>8.0152803471859873</v>
          </cell>
          <cell r="AL18">
            <v>23.046988901078088</v>
          </cell>
          <cell r="AM18">
            <v>0.27923756899999996</v>
          </cell>
          <cell r="AN18">
            <v>0.14139637600000055</v>
          </cell>
          <cell r="AO18">
            <v>8.0237959274812187</v>
          </cell>
          <cell r="AP18">
            <v>23.071074599368071</v>
          </cell>
          <cell r="AQ18">
            <v>0.3580035949999999</v>
          </cell>
          <cell r="AR18">
            <v>0.16862346000000028</v>
          </cell>
          <cell r="AS18">
            <v>8.0330679199949682</v>
          </cell>
          <cell r="AT18">
            <v>23.097299754494404</v>
          </cell>
          <cell r="AU18">
            <v>7.9880000000000004</v>
          </cell>
          <cell r="AV18">
            <v>22.992999999999999</v>
          </cell>
          <cell r="AW18">
            <v>0.44949345299999988</v>
          </cell>
          <cell r="AX18">
            <v>0.19572180800000027</v>
          </cell>
          <cell r="AY18">
            <v>8.0444416976702442</v>
          </cell>
          <cell r="AZ18">
            <v>23.152641228657238</v>
          </cell>
          <cell r="BA18">
            <v>1.0476096413</v>
          </cell>
          <cell r="BB18">
            <v>0.32616118399999894</v>
          </cell>
          <cell r="BC18">
            <v>8.108173781180577</v>
          </cell>
          <cell r="BD18">
            <v>23.332902782374457</v>
          </cell>
          <cell r="BE18">
            <v>7.9969999999999999</v>
          </cell>
          <cell r="BF18">
            <v>23.34</v>
          </cell>
          <cell r="BG18">
            <v>1.7278140087839999</v>
          </cell>
          <cell r="BH18">
            <v>0.35201507199999926</v>
          </cell>
          <cell r="BI18">
            <v>8.1789378605544023</v>
          </cell>
          <cell r="BJ18">
            <v>23.854597979810361</v>
          </cell>
          <cell r="BK18">
            <v>2.3362718592349001</v>
          </cell>
          <cell r="BL18">
            <v>0.35201507199999749</v>
          </cell>
          <cell r="BM18">
            <v>8.2321641186980941</v>
          </cell>
          <cell r="BN18">
            <v>24.005144572092721</v>
          </cell>
          <cell r="BO18">
            <v>8.0009999999999994</v>
          </cell>
          <cell r="BP18">
            <v>23.507999999999999</v>
          </cell>
          <cell r="BQ18">
            <v>2.8091921701041995</v>
          </cell>
          <cell r="BR18">
            <v>0.35201507199999926</v>
          </cell>
          <cell r="BS18">
            <v>8.2775339169989479</v>
          </cell>
          <cell r="BT18">
            <v>24.290156031752133</v>
          </cell>
        </row>
        <row r="19">
          <cell r="B19" t="str">
            <v>Ashwood Dale</v>
          </cell>
          <cell r="C19" t="str">
            <v>ASHWOOD DALE</v>
          </cell>
          <cell r="D19">
            <v>6.6</v>
          </cell>
          <cell r="E19">
            <v>50</v>
          </cell>
          <cell r="F19">
            <v>20</v>
          </cell>
          <cell r="G19">
            <v>0.78494428501672242</v>
          </cell>
          <cell r="H19">
            <v>0.68394217580312577</v>
          </cell>
          <cell r="I19">
            <v>13.677</v>
          </cell>
          <cell r="J19">
            <v>39.241999999999997</v>
          </cell>
          <cell r="K19">
            <v>1.7432891000000006E-2</v>
          </cell>
          <cell r="L19">
            <v>3.6413279999991666E-3</v>
          </cell>
          <cell r="M19">
            <v>13.678843516062516</v>
          </cell>
          <cell r="N19">
            <v>39.247214250836123</v>
          </cell>
          <cell r="O19">
            <v>4.2304907999999974E-2</v>
          </cell>
          <cell r="P19">
            <v>6.9339519999993549E-3</v>
          </cell>
          <cell r="Q19">
            <v>13.68130728319327</v>
          </cell>
          <cell r="R19">
            <v>39.254182836617808</v>
          </cell>
          <cell r="S19">
            <v>1.7432891000000006E-2</v>
          </cell>
          <cell r="T19">
            <v>1.0100039999998867E-2</v>
          </cell>
          <cell r="U19">
            <v>13.679408506837035</v>
          </cell>
          <cell r="V19">
            <v>39.248812286068002</v>
          </cell>
          <cell r="W19">
            <v>0.12383741199999998</v>
          </cell>
          <cell r="X19">
            <v>9.4002151999999839E-2</v>
          </cell>
          <cell r="Y19">
            <v>13.696056019835689</v>
          </cell>
          <cell r="Z19">
            <v>39.29589856339296</v>
          </cell>
          <cell r="AA19">
            <v>0.18981728000000009</v>
          </cell>
          <cell r="AB19">
            <v>0.1778355279999988</v>
          </cell>
          <cell r="AC19">
            <v>13.709161279949564</v>
          </cell>
          <cell r="AD19">
            <v>39.332965836575902</v>
          </cell>
          <cell r="AE19">
            <v>0.27346596999999995</v>
          </cell>
          <cell r="AF19">
            <v>0.26196960399999991</v>
          </cell>
          <cell r="AG19">
            <v>13.72383846557312</v>
          </cell>
          <cell r="AH19">
            <v>39.374479186508502</v>
          </cell>
          <cell r="AI19">
            <v>0.37803703599999994</v>
          </cell>
          <cell r="AJ19">
            <v>0.34560598400000009</v>
          </cell>
          <cell r="AK19">
            <v>13.740302347332452</v>
          </cell>
          <cell r="AL19">
            <v>39.421046076255216</v>
          </cell>
          <cell r="AM19">
            <v>0.50236191499999994</v>
          </cell>
          <cell r="AN19">
            <v>0.42951983200000088</v>
          </cell>
          <cell r="AO19">
            <v>13.758518511739901</v>
          </cell>
          <cell r="AP19">
            <v>39.472569169774076</v>
          </cell>
          <cell r="AQ19">
            <v>0.64133321099999996</v>
          </cell>
          <cell r="AR19">
            <v>0.51322517199999984</v>
          </cell>
          <cell r="AS19">
            <v>13.777997665639422</v>
          </cell>
          <cell r="AT19">
            <v>39.527664537030589</v>
          </cell>
          <cell r="AU19">
            <v>13.685</v>
          </cell>
          <cell r="AV19">
            <v>39.587000000000003</v>
          </cell>
          <cell r="AW19">
            <v>0.79374185799999986</v>
          </cell>
          <cell r="AX19">
            <v>0.59665610399999958</v>
          </cell>
          <cell r="AY19">
            <v>13.806628278430516</v>
          </cell>
          <cell r="AZ19">
            <v>39.931016721849055</v>
          </cell>
          <cell r="BA19">
            <v>1.7716696249999999</v>
          </cell>
          <cell r="BB19">
            <v>1.0028832559999992</v>
          </cell>
          <cell r="BC19">
            <v>13.927710432231244</v>
          </cell>
          <cell r="BD19">
            <v>40.273488769981725</v>
          </cell>
          <cell r="BE19">
            <v>13.702</v>
          </cell>
          <cell r="BF19">
            <v>40.262999999999998</v>
          </cell>
          <cell r="BG19">
            <v>2.9481159476999999</v>
          </cell>
          <cell r="BH19">
            <v>1.082729816000001</v>
          </cell>
          <cell r="BI19">
            <v>14.05460755859607</v>
          </cell>
          <cell r="BJ19">
            <v>41.26032478312365</v>
          </cell>
          <cell r="BK19">
            <v>4.0550203017359996</v>
          </cell>
          <cell r="BL19">
            <v>0.9868010479999989</v>
          </cell>
          <cell r="BM19">
            <v>14.143044986890315</v>
          </cell>
          <cell r="BN19">
            <v>41.510463604153891</v>
          </cell>
          <cell r="BO19">
            <v>13.709</v>
          </cell>
          <cell r="BP19">
            <v>40.585999999999999</v>
          </cell>
          <cell r="BQ19">
            <v>4.9423199210499993</v>
          </cell>
          <cell r="BR19">
            <v>0.7300949960000005</v>
          </cell>
          <cell r="BS19">
            <v>14.205207618077889</v>
          </cell>
          <cell r="BT19">
            <v>41.989487086477197</v>
          </cell>
        </row>
        <row r="20">
          <cell r="B20" t="str">
            <v>Askam &amp; Dalton</v>
          </cell>
          <cell r="C20" t="str">
            <v>ASKAM</v>
          </cell>
          <cell r="D20">
            <v>11</v>
          </cell>
          <cell r="E20">
            <v>62.5</v>
          </cell>
          <cell r="F20">
            <v>25</v>
          </cell>
          <cell r="G20">
            <v>0.40889807433083286</v>
          </cell>
          <cell r="H20">
            <v>0.32889840200924281</v>
          </cell>
          <cell r="I20">
            <v>8.2210000000000001</v>
          </cell>
          <cell r="J20">
            <v>25.552</v>
          </cell>
          <cell r="K20">
            <v>2.5866809000000046E-2</v>
          </cell>
          <cell r="L20">
            <v>1.9508839999957672E-3</v>
          </cell>
          <cell r="M20">
            <v>8.2224600502310707</v>
          </cell>
          <cell r="N20">
            <v>25.556129645677053</v>
          </cell>
          <cell r="O20">
            <v>6.2491011999998847E-2</v>
          </cell>
          <cell r="P20">
            <v>4.0248680000019021E-3</v>
          </cell>
          <cell r="Q20">
            <v>8.2244911782930359</v>
          </cell>
          <cell r="R20">
            <v>25.561874543381347</v>
          </cell>
          <cell r="S20">
            <v>2.5866809000000046E-2</v>
          </cell>
          <cell r="T20">
            <v>6.2778359999953182E-3</v>
          </cell>
          <cell r="U20">
            <v>8.2226871563130679</v>
          </cell>
          <cell r="V20">
            <v>25.556771998679569</v>
          </cell>
          <cell r="W20">
            <v>0.17900670800000107</v>
          </cell>
          <cell r="X20">
            <v>8.0154135999983112E-2</v>
          </cell>
          <cell r="Y20">
            <v>8.2346024166406178</v>
          </cell>
          <cell r="Z20">
            <v>25.590473444188422</v>
          </cell>
          <cell r="AA20">
            <v>0.27171986300000128</v>
          </cell>
          <cell r="AB20">
            <v>0.15418900399999558</v>
          </cell>
          <cell r="AC20">
            <v>8.2433544180920642</v>
          </cell>
          <cell r="AD20">
            <v>25.61522784248951</v>
          </cell>
          <cell r="AE20">
            <v>0.38919246700000087</v>
          </cell>
          <cell r="AF20">
            <v>0.22868958799999461</v>
          </cell>
          <cell r="AG20">
            <v>8.2534303973437897</v>
          </cell>
          <cell r="AH20">
            <v>25.64372701551347</v>
          </cell>
          <cell r="AI20">
            <v>0.53668531699999988</v>
          </cell>
          <cell r="AJ20">
            <v>0.30292601199999325</v>
          </cell>
          <cell r="AK20">
            <v>8.2650681660738918</v>
          </cell>
          <cell r="AL20">
            <v>25.676643596261215</v>
          </cell>
          <cell r="AM20">
            <v>0.71260380400000045</v>
          </cell>
          <cell r="AN20">
            <v>0.37758074399999941</v>
          </cell>
          <cell r="AO20">
            <v>8.2782198492958337</v>
          </cell>
          <cell r="AP20">
            <v>25.713842173822226</v>
          </cell>
          <cell r="AQ20">
            <v>0.90954182300000141</v>
          </cell>
          <cell r="AR20">
            <v>0.45216747199999219</v>
          </cell>
          <cell r="AS20">
            <v>8.2924712025478424</v>
          </cell>
          <cell r="AT20">
            <v>25.754151087924544</v>
          </cell>
          <cell r="AU20">
            <v>8.2219999999999995</v>
          </cell>
          <cell r="AV20">
            <v>25.562999999999999</v>
          </cell>
          <cell r="AW20">
            <v>1.1311376899999992</v>
          </cell>
          <cell r="AX20">
            <v>0.52657722799998652</v>
          </cell>
          <cell r="AY20">
            <v>8.3090074685588124</v>
          </cell>
          <cell r="AZ20">
            <v>25.809094284127248</v>
          </cell>
          <cell r="BA20">
            <v>2.5629815449999995</v>
          </cell>
          <cell r="BB20">
            <v>0.86439446800000042</v>
          </cell>
          <cell r="BC20">
            <v>8.4018905876108736</v>
          </cell>
          <cell r="BD20">
            <v>26.071807417485125</v>
          </cell>
          <cell r="BE20">
            <v>8.2710000000000008</v>
          </cell>
          <cell r="BF20">
            <v>25.701000000000001</v>
          </cell>
          <cell r="BG20">
            <v>4.2309060586000022</v>
          </cell>
          <cell r="BH20">
            <v>0.85584935999999345</v>
          </cell>
          <cell r="BI20">
            <v>8.5379854191118643</v>
          </cell>
          <cell r="BJ20">
            <v>26.456148801327725</v>
          </cell>
          <cell r="BK20">
            <v>5.7577489846770007</v>
          </cell>
          <cell r="BL20">
            <v>-0.11619799999999714</v>
          </cell>
          <cell r="BM20">
            <v>8.5671046345136617</v>
          </cell>
          <cell r="BN20">
            <v>26.538510380021496</v>
          </cell>
          <cell r="BO20">
            <v>8.2720000000000002</v>
          </cell>
          <cell r="BP20">
            <v>25.710999999999999</v>
          </cell>
          <cell r="BQ20">
            <v>6.9616186504570017</v>
          </cell>
          <cell r="BR20">
            <v>-0.34656607599998779</v>
          </cell>
          <cell r="BS20">
            <v>8.6192002167787525</v>
          </cell>
          <cell r="BT20">
            <v>26.693030510854783</v>
          </cell>
        </row>
        <row r="21">
          <cell r="B21" t="str">
            <v>Askerton Castle</v>
          </cell>
          <cell r="C21" t="str">
            <v>ASKERTON CASTLE</v>
          </cell>
          <cell r="D21">
            <v>11</v>
          </cell>
          <cell r="E21">
            <v>50</v>
          </cell>
          <cell r="F21">
            <v>20</v>
          </cell>
          <cell r="G21">
            <v>8.3165139274132438E-2</v>
          </cell>
          <cell r="H21">
            <v>7.4604542519486769E-2</v>
          </cell>
          <cell r="I21">
            <v>1.492</v>
          </cell>
          <cell r="J21">
            <v>4.1580000000000004</v>
          </cell>
          <cell r="K21">
            <v>1.6709079999999987E-3</v>
          </cell>
          <cell r="L21">
            <v>6.0024400000024958E-5</v>
          </cell>
          <cell r="M21">
            <v>1.4920908503897354</v>
          </cell>
          <cell r="N21">
            <v>4.1582569637066218</v>
          </cell>
          <cell r="O21">
            <v>3.9412550000000046E-3</v>
          </cell>
          <cell r="P21">
            <v>1.2255640000002899E-4</v>
          </cell>
          <cell r="Q21">
            <v>1.4922132947823388</v>
          </cell>
          <cell r="R21">
            <v>4.1586032887479343</v>
          </cell>
          <cell r="S21">
            <v>1.6709079999999987E-3</v>
          </cell>
          <cell r="T21">
            <v>1.8971200000000854E-4</v>
          </cell>
          <cell r="U21">
            <v>1.4920976572234417</v>
          </cell>
          <cell r="V21">
            <v>4.1582762163397105</v>
          </cell>
          <cell r="W21">
            <v>1.0818043999999999E-2</v>
          </cell>
          <cell r="X21">
            <v>7.3389064000001225E-3</v>
          </cell>
          <cell r="Y21">
            <v>1.4929529927455547</v>
          </cell>
          <cell r="Z21">
            <v>4.1606954705312136</v>
          </cell>
          <cell r="AA21">
            <v>1.6045284999999992E-2</v>
          </cell>
          <cell r="AB21">
            <v>1.4492441599999961E-2</v>
          </cell>
          <cell r="AC21">
            <v>1.493602814970268</v>
          </cell>
          <cell r="AD21">
            <v>4.1625334453378562</v>
          </cell>
          <cell r="AE21">
            <v>2.2483007999999999E-2</v>
          </cell>
          <cell r="AF21">
            <v>2.1659100000000042E-2</v>
          </cell>
          <cell r="AG21">
            <v>1.4943168598123997</v>
          </cell>
          <cell r="AH21">
            <v>4.164553069137626</v>
          </cell>
          <cell r="AI21">
            <v>3.0301153999999997E-2</v>
          </cell>
          <cell r="AJ21">
            <v>2.8818336000000055E-2</v>
          </cell>
          <cell r="AK21">
            <v>1.4951029684968957</v>
          </cell>
          <cell r="AL21">
            <v>4.1667765202638529</v>
          </cell>
          <cell r="AM21">
            <v>3.9370420000000017E-2</v>
          </cell>
          <cell r="AN21">
            <v>3.5989315999999993E-2</v>
          </cell>
          <cell r="AO21">
            <v>1.4959553603514235</v>
          </cell>
          <cell r="AP21">
            <v>4.1691874485061122</v>
          </cell>
          <cell r="AQ21">
            <v>4.9355252000000016E-2</v>
          </cell>
          <cell r="AR21">
            <v>4.3158296000000096E-2</v>
          </cell>
          <cell r="AS21">
            <v>1.4968557019855897</v>
          </cell>
          <cell r="AT21">
            <v>4.1717339992057267</v>
          </cell>
          <cell r="AU21">
            <v>1.492</v>
          </cell>
          <cell r="AV21">
            <v>4.1619999999999999</v>
          </cell>
          <cell r="AW21">
            <v>6.0263455900000013E-2</v>
          </cell>
          <cell r="AX21">
            <v>5.0322259999999952E-2</v>
          </cell>
          <cell r="AY21">
            <v>1.4978042448039448</v>
          </cell>
          <cell r="AZ21">
            <v>4.1784168834421447</v>
          </cell>
          <cell r="BA21">
            <v>0.12792740499999999</v>
          </cell>
          <cell r="BB21">
            <v>8.5785480000000081E-2</v>
          </cell>
          <cell r="BC21">
            <v>1.5032170174258219</v>
          </cell>
          <cell r="BD21">
            <v>4.1937265163459454</v>
          </cell>
          <cell r="BE21">
            <v>1.4930000000000001</v>
          </cell>
          <cell r="BF21">
            <v>4.1840000000000002</v>
          </cell>
          <cell r="BG21">
            <v>0.21007028424000002</v>
          </cell>
          <cell r="BH21">
            <v>9.2861283999999933E-2</v>
          </cell>
          <cell r="BI21">
            <v>1.5088997838608547</v>
          </cell>
          <cell r="BJ21">
            <v>4.2289713799496429</v>
          </cell>
          <cell r="BK21">
            <v>0.2902489009036</v>
          </cell>
          <cell r="BL21">
            <v>9.2861283999999933E-2</v>
          </cell>
          <cell r="BM21">
            <v>1.5131080698530348</v>
          </cell>
          <cell r="BN21">
            <v>4.2408742101986148</v>
          </cell>
          <cell r="BO21">
            <v>1.502</v>
          </cell>
          <cell r="BP21">
            <v>4.21</v>
          </cell>
          <cell r="BQ21">
            <v>0.35784588463099998</v>
          </cell>
          <cell r="BR21">
            <v>9.2861283999999933E-2</v>
          </cell>
          <cell r="BS21">
            <v>1.5256559913758911</v>
          </cell>
          <cell r="BT21">
            <v>4.2769092476703321</v>
          </cell>
        </row>
        <row r="22">
          <cell r="B22" t="str">
            <v>Aspatria</v>
          </cell>
          <cell r="C22" t="str">
            <v>ASPATRIA</v>
          </cell>
          <cell r="D22">
            <v>11</v>
          </cell>
          <cell r="E22">
            <v>33.405000000000001</v>
          </cell>
          <cell r="F22">
            <v>13.1</v>
          </cell>
          <cell r="G22">
            <v>0.58191679040431421</v>
          </cell>
          <cell r="H22">
            <v>0.52855237000050759</v>
          </cell>
          <cell r="I22">
            <v>6.923</v>
          </cell>
          <cell r="J22">
            <v>19.436</v>
          </cell>
          <cell r="K22">
            <v>1.9342422999999886E-2</v>
          </cell>
          <cell r="L22">
            <v>3.9692360000564975E-4</v>
          </cell>
          <cell r="M22">
            <v>6.9240360470066493</v>
          </cell>
          <cell r="N22">
            <v>19.438930383456118</v>
          </cell>
          <cell r="O22">
            <v>4.6121383000000016E-2</v>
          </cell>
          <cell r="P22">
            <v>8.2255559999921957E-4</v>
          </cell>
          <cell r="Q22">
            <v>6.9254639177806849</v>
          </cell>
          <cell r="R22">
            <v>19.442969011884031</v>
          </cell>
          <cell r="S22">
            <v>1.9342422999999886E-2</v>
          </cell>
          <cell r="T22">
            <v>1.2873316000057144E-3</v>
          </cell>
          <cell r="U22">
            <v>6.9240827813065122</v>
          </cell>
          <cell r="V22">
            <v>19.439062568017505</v>
          </cell>
          <cell r="W22">
            <v>0.12877073100000036</v>
          </cell>
          <cell r="X22">
            <v>4.4256283600006441E-2</v>
          </cell>
          <cell r="Y22">
            <v>6.93208156304149</v>
          </cell>
          <cell r="Z22">
            <v>19.461686539241644</v>
          </cell>
          <cell r="AA22">
            <v>0.19285530000000017</v>
          </cell>
          <cell r="AB22">
            <v>8.7259399600004173E-2</v>
          </cell>
          <cell r="AC22">
            <v>6.9377022088380027</v>
          </cell>
          <cell r="AD22">
            <v>19.47758412627109</v>
          </cell>
          <cell r="AE22">
            <v>0.27294562700000036</v>
          </cell>
          <cell r="AF22">
            <v>0.13036069960000418</v>
          </cell>
          <cell r="AG22">
            <v>6.9441680923843991</v>
          </cell>
          <cell r="AH22">
            <v>19.495872406679169</v>
          </cell>
          <cell r="AI22">
            <v>0.37212669300000023</v>
          </cell>
          <cell r="AJ22">
            <v>0.17340736759999942</v>
          </cell>
          <cell r="AK22">
            <v>6.9516331124308657</v>
          </cell>
          <cell r="AL22">
            <v>19.516986671865368</v>
          </cell>
          <cell r="AM22">
            <v>0.48916444199999987</v>
          </cell>
          <cell r="AN22">
            <v>0.21654229960000571</v>
          </cell>
          <cell r="AO22">
            <v>6.9600399979301546</v>
          </cell>
          <cell r="AP22">
            <v>19.540764934846191</v>
          </cell>
          <cell r="AQ22">
            <v>0.61931954000000022</v>
          </cell>
          <cell r="AR22">
            <v>0.25966354760000243</v>
          </cell>
          <cell r="AS22">
            <v>6.9691346474762721</v>
          </cell>
          <cell r="AT22">
            <v>19.566488488312491</v>
          </cell>
          <cell r="AU22">
            <v>6.9290000000000003</v>
          </cell>
          <cell r="AV22">
            <v>19.640999999999998</v>
          </cell>
          <cell r="AW22">
            <v>0.76440725600000015</v>
          </cell>
          <cell r="AX22">
            <v>0.30274809159999982</v>
          </cell>
          <cell r="AY22">
            <v>6.9850111297458195</v>
          </cell>
          <cell r="AZ22">
            <v>19.79942339866075</v>
          </cell>
          <cell r="BA22">
            <v>1.6889892609999997</v>
          </cell>
          <cell r="BB22">
            <v>0.48100302760000346</v>
          </cell>
          <cell r="BC22">
            <v>7.0428950574511475</v>
          </cell>
          <cell r="BD22">
            <v>19.963143869869349</v>
          </cell>
          <cell r="BE22">
            <v>6.9320000000000004</v>
          </cell>
          <cell r="BF22">
            <v>19.853000000000002</v>
          </cell>
          <cell r="BG22">
            <v>2.7697271333</v>
          </cell>
          <cell r="BH22">
            <v>0.38603999959999769</v>
          </cell>
          <cell r="BI22">
            <v>7.097634818516326</v>
          </cell>
          <cell r="BJ22">
            <v>20.321486013493992</v>
          </cell>
          <cell r="BK22">
            <v>3.7716562967330001</v>
          </cell>
          <cell r="BL22">
            <v>-2.4210882443999999</v>
          </cell>
          <cell r="BM22">
            <v>7.0028864389612151</v>
          </cell>
          <cell r="BN22">
            <v>20.053497126734566</v>
          </cell>
          <cell r="BO22">
            <v>6.9939999999999998</v>
          </cell>
          <cell r="BP22">
            <v>20.213999999999999</v>
          </cell>
          <cell r="BQ22">
            <v>4.5752610666529998</v>
          </cell>
          <cell r="BR22">
            <v>-6.209826772399996</v>
          </cell>
          <cell r="BS22">
            <v>6.9082075499798945</v>
          </cell>
          <cell r="BT22">
            <v>19.971342307264702</v>
          </cell>
        </row>
        <row r="23">
          <cell r="B23" t="str">
            <v>Atherton Town Centre</v>
          </cell>
          <cell r="C23" t="str">
            <v>ATHERTON TOWN CENTRE</v>
          </cell>
          <cell r="D23">
            <v>11</v>
          </cell>
          <cell r="E23">
            <v>50</v>
          </cell>
          <cell r="F23">
            <v>20</v>
          </cell>
          <cell r="G23">
            <v>0.57573877010573338</v>
          </cell>
          <cell r="H23">
            <v>0.48634033427301721</v>
          </cell>
          <cell r="I23">
            <v>9.7240000000000002</v>
          </cell>
          <cell r="J23">
            <v>28.779</v>
          </cell>
          <cell r="K23">
            <v>4.6409996000000175E-2</v>
          </cell>
          <cell r="L23">
            <v>7.0645439999994508E-3</v>
          </cell>
          <cell r="M23">
            <v>9.7268066854603443</v>
          </cell>
          <cell r="N23">
            <v>28.78693850528667</v>
          </cell>
          <cell r="O23">
            <v>0.11261104999999993</v>
          </cell>
          <cell r="P23">
            <v>1.3503559999998416E-2</v>
          </cell>
          <cell r="Q23">
            <v>9.730619300366568</v>
          </cell>
          <cell r="R23">
            <v>28.797722208703643</v>
          </cell>
          <cell r="S23">
            <v>4.6409996000000175E-2</v>
          </cell>
          <cell r="T23">
            <v>1.9732835999997533E-2</v>
          </cell>
          <cell r="U23">
            <v>9.7274715983509239</v>
          </cell>
          <cell r="V23">
            <v>28.788819162941977</v>
          </cell>
          <cell r="W23">
            <v>0.3213252230000001</v>
          </cell>
          <cell r="X23">
            <v>0.1172551759999978</v>
          </cell>
          <cell r="Y23">
            <v>9.7470195010385403</v>
          </cell>
          <cell r="Z23">
            <v>28.84410898113553</v>
          </cell>
          <cell r="AA23">
            <v>0.48733745500000003</v>
          </cell>
          <cell r="AB23">
            <v>0.21466699599999739</v>
          </cell>
          <cell r="AC23">
            <v>9.7608456780688329</v>
          </cell>
          <cell r="AD23">
            <v>28.883215315279553</v>
          </cell>
          <cell r="AE23">
            <v>0.69928139900000019</v>
          </cell>
          <cell r="AF23">
            <v>0.31271216799999824</v>
          </cell>
          <cell r="AG23">
            <v>9.7771158871205106</v>
          </cell>
          <cell r="AH23">
            <v>28.929234415886608</v>
          </cell>
          <cell r="AI23">
            <v>0.96835353300000016</v>
          </cell>
          <cell r="AJ23">
            <v>0.40976600800000096</v>
          </cell>
          <cell r="AK23">
            <v>9.7963325170883486</v>
          </cell>
          <cell r="AL23">
            <v>28.983587253333852</v>
          </cell>
          <cell r="AM23">
            <v>1.2917266199999999</v>
          </cell>
          <cell r="AN23">
            <v>0.50740455600000001</v>
          </cell>
          <cell r="AO23">
            <v>9.8184298971610051</v>
          </cell>
          <cell r="AP23">
            <v>29.046088082517176</v>
          </cell>
          <cell r="AQ23">
            <v>1.6553521530000004</v>
          </cell>
          <cell r="AR23">
            <v>0.60463527199999856</v>
          </cell>
          <cell r="AS23">
            <v>9.8426185771080839</v>
          </cell>
          <cell r="AT23">
            <v>29.1145040009913</v>
          </cell>
          <cell r="AU23">
            <v>9.7520000000000007</v>
          </cell>
          <cell r="AV23">
            <v>29.719000000000001</v>
          </cell>
          <cell r="AW23">
            <v>2.0765370610000002</v>
          </cell>
          <cell r="AX23">
            <v>0.70131647199999936</v>
          </cell>
          <cell r="AY23">
            <v>9.8977994986406284</v>
          </cell>
          <cell r="AZ23">
            <v>30.131383256729546</v>
          </cell>
          <cell r="BA23">
            <v>4.8242875410000003</v>
          </cell>
          <cell r="BB23">
            <v>1.1627526879999985</v>
          </cell>
          <cell r="BC23">
            <v>10.066238117078388</v>
          </cell>
          <cell r="BD23">
            <v>30.607799613973683</v>
          </cell>
          <cell r="BE23">
            <v>9.7789999999999999</v>
          </cell>
          <cell r="BF23">
            <v>30.524000000000001</v>
          </cell>
          <cell r="BG23">
            <v>7.9476415353600007</v>
          </cell>
          <cell r="BH23">
            <v>1.2540123759999888</v>
          </cell>
          <cell r="BI23">
            <v>10.261961578428497</v>
          </cell>
          <cell r="BJ23">
            <v>31.890021628637395</v>
          </cell>
          <cell r="BK23">
            <v>10.731207586062601</v>
          </cell>
          <cell r="BL23">
            <v>1.2540123759999959</v>
          </cell>
          <cell r="BM23">
            <v>10.408060906490338</v>
          </cell>
          <cell r="BN23">
            <v>32.303252931034699</v>
          </cell>
          <cell r="BO23">
            <v>9.7110000000000003</v>
          </cell>
          <cell r="BP23">
            <v>30.358000000000001</v>
          </cell>
          <cell r="BQ23">
            <v>12.880290404775002</v>
          </cell>
          <cell r="BR23">
            <v>1.2540123759999888</v>
          </cell>
          <cell r="BS23">
            <v>10.45285850138983</v>
          </cell>
          <cell r="BT23">
            <v>32.456292708054555</v>
          </cell>
        </row>
        <row r="24">
          <cell r="B24" t="str">
            <v>Athletic St</v>
          </cell>
          <cell r="C24" t="str">
            <v>ATHLETIC ST</v>
          </cell>
          <cell r="D24">
            <v>6.6</v>
          </cell>
          <cell r="E24">
            <v>54.75</v>
          </cell>
          <cell r="F24">
            <v>21.9</v>
          </cell>
          <cell r="G24">
            <v>0.71506422540336811</v>
          </cell>
          <cell r="H24">
            <v>0.61105199586088232</v>
          </cell>
          <cell r="I24">
            <v>13.38</v>
          </cell>
          <cell r="J24">
            <v>39.143999999999998</v>
          </cell>
          <cell r="K24">
            <v>1.9585189999999919E-2</v>
          </cell>
          <cell r="L24">
            <v>3.7203880000005185E-3</v>
          </cell>
          <cell r="M24">
            <v>13.382038709353322</v>
          </cell>
          <cell r="N24">
            <v>39.149766340834404</v>
          </cell>
          <cell r="O24">
            <v>4.7293663000000041E-2</v>
          </cell>
          <cell r="P24">
            <v>7.1108960000012544E-3</v>
          </cell>
          <cell r="Q24">
            <v>13.384759164664212</v>
          </cell>
          <cell r="R24">
            <v>39.157460950427385</v>
          </cell>
          <cell r="S24">
            <v>1.9585189999999919E-2</v>
          </cell>
          <cell r="T24">
            <v>1.0394116000000508E-2</v>
          </cell>
          <cell r="U24">
            <v>13.382622509149883</v>
          </cell>
          <cell r="V24">
            <v>39.151417576014417</v>
          </cell>
          <cell r="W24">
            <v>0.13407288199999989</v>
          </cell>
          <cell r="X24">
            <v>4.9892348000001085E-2</v>
          </cell>
          <cell r="Y24">
            <v>13.396092784100309</v>
          </cell>
          <cell r="Z24">
            <v>39.189517267061994</v>
          </cell>
          <cell r="AA24">
            <v>0.20260345399999991</v>
          </cell>
          <cell r="AB24">
            <v>8.9338940000001088E-2</v>
          </cell>
          <cell r="AC24">
            <v>13.405538336327844</v>
          </cell>
          <cell r="AD24">
            <v>39.216233323190558</v>
          </cell>
          <cell r="AE24">
            <v>0.28962552399999986</v>
          </cell>
          <cell r="AF24">
            <v>0.12912150799999988</v>
          </cell>
          <cell r="AG24">
            <v>13.416630865401146</v>
          </cell>
          <cell r="AH24">
            <v>39.247607733303525</v>
          </cell>
          <cell r="AI24">
            <v>0.3994616820000001</v>
          </cell>
          <cell r="AJ24">
            <v>0.16839808400000233</v>
          </cell>
          <cell r="AK24">
            <v>13.429674846782131</v>
          </cell>
          <cell r="AL24">
            <v>39.284501684056188</v>
          </cell>
          <cell r="AM24">
            <v>0.53092285799999983</v>
          </cell>
          <cell r="AN24">
            <v>0.20798340800000137</v>
          </cell>
          <cell r="AO24">
            <v>13.444637535088031</v>
          </cell>
          <cell r="AP24">
            <v>39.326822557519719</v>
          </cell>
          <cell r="AQ24">
            <v>0.67837667199999996</v>
          </cell>
          <cell r="AR24">
            <v>0.24735983600000111</v>
          </cell>
          <cell r="AS24">
            <v>13.460980942741283</v>
          </cell>
          <cell r="AT24">
            <v>39.373048695036957</v>
          </cell>
          <cell r="AU24">
            <v>13.388999999999999</v>
          </cell>
          <cell r="AV24">
            <v>39.453000000000003</v>
          </cell>
          <cell r="AW24">
            <v>0.8477769399999997</v>
          </cell>
          <cell r="AX24">
            <v>0.28645330000000069</v>
          </cell>
          <cell r="AY24">
            <v>13.488219414301062</v>
          </cell>
          <cell r="AZ24">
            <v>39.733634882710561</v>
          </cell>
          <cell r="BA24">
            <v>1.9478752959999999</v>
          </cell>
          <cell r="BB24">
            <v>0.47016924400000004</v>
          </cell>
          <cell r="BC24">
            <v>13.60052404031538</v>
          </cell>
          <cell r="BD24">
            <v>40.05128033316393</v>
          </cell>
          <cell r="BE24">
            <v>13.329000000000001</v>
          </cell>
          <cell r="BF24">
            <v>39.770000000000003</v>
          </cell>
          <cell r="BG24">
            <v>3.2038894419899999</v>
          </cell>
          <cell r="BH24">
            <v>0.50636469200000089</v>
          </cell>
          <cell r="BI24">
            <v>13.653563064094099</v>
          </cell>
          <cell r="BJ24">
            <v>40.688002974174488</v>
          </cell>
          <cell r="BK24">
            <v>4.3316680371688996</v>
          </cell>
          <cell r="BL24">
            <v>0.50636469200000089</v>
          </cell>
          <cell r="BM24">
            <v>13.752218105838468</v>
          </cell>
          <cell r="BN24">
            <v>40.967041570237228</v>
          </cell>
          <cell r="BO24">
            <v>13.33</v>
          </cell>
          <cell r="BP24">
            <v>39.78</v>
          </cell>
          <cell r="BQ24">
            <v>5.2094052773407</v>
          </cell>
          <cell r="BR24">
            <v>0.50636469200000089</v>
          </cell>
          <cell r="BS24">
            <v>13.830000201579519</v>
          </cell>
          <cell r="BT24">
            <v>41.194214132526078</v>
          </cell>
        </row>
        <row r="25">
          <cell r="B25" t="str">
            <v>Avenham</v>
          </cell>
          <cell r="C25" t="str">
            <v>AVENHAM</v>
          </cell>
          <cell r="D25">
            <v>6.6</v>
          </cell>
          <cell r="E25">
            <v>54.75</v>
          </cell>
          <cell r="F25">
            <v>21.9</v>
          </cell>
          <cell r="G25">
            <v>0.68276642046447611</v>
          </cell>
          <cell r="H25">
            <v>0.60279560878012128</v>
          </cell>
          <cell r="I25">
            <v>13.2</v>
          </cell>
          <cell r="J25">
            <v>37.378</v>
          </cell>
          <cell r="K25">
            <v>1.3066502000000035E-2</v>
          </cell>
          <cell r="L25">
            <v>9.2377999999992966E-4</v>
          </cell>
          <cell r="M25">
            <v>13.201223832284656</v>
          </cell>
          <cell r="N25">
            <v>37.381461520430065</v>
          </cell>
          <cell r="O25">
            <v>3.059689600000004E-2</v>
          </cell>
          <cell r="P25">
            <v>1.7588320000001545E-3</v>
          </cell>
          <cell r="Q25">
            <v>13.202830392162216</v>
          </cell>
          <cell r="R25">
            <v>37.386005557965284</v>
          </cell>
          <cell r="S25">
            <v>1.3066502000000035E-2</v>
          </cell>
          <cell r="T25">
            <v>2.5620320000006025E-3</v>
          </cell>
          <cell r="U25">
            <v>13.201367142168476</v>
          </cell>
          <cell r="V25">
            <v>37.381866861992698</v>
          </cell>
          <cell r="W25">
            <v>8.1525922000000084E-2</v>
          </cell>
          <cell r="X25">
            <v>9.9069727999999468E-2</v>
          </cell>
          <cell r="Y25">
            <v>13.215798022294239</v>
          </cell>
          <cell r="Z25">
            <v>37.422683554774373</v>
          </cell>
          <cell r="AA25">
            <v>0.11908717700000004</v>
          </cell>
          <cell r="AB25">
            <v>0.1955606599999995</v>
          </cell>
          <cell r="AC25">
            <v>13.227524547483618</v>
          </cell>
          <cell r="AD25">
            <v>37.455851176699035</v>
          </cell>
          <cell r="AE25">
            <v>0.16504742999999999</v>
          </cell>
          <cell r="AF25">
            <v>0.29212771200000054</v>
          </cell>
          <cell r="AG25">
            <v>13.239992453227348</v>
          </cell>
          <cell r="AH25">
            <v>37.491115739493381</v>
          </cell>
          <cell r="AI25">
            <v>0.22091359600000005</v>
          </cell>
          <cell r="AJ25">
            <v>0.38857092800000048</v>
          </cell>
          <cell r="AK25">
            <v>13.253316068787623</v>
          </cell>
          <cell r="AL25">
            <v>37.528800615143744</v>
          </cell>
          <cell r="AM25">
            <v>0.28580808599999996</v>
          </cell>
          <cell r="AN25">
            <v>0.48508423999999994</v>
          </cell>
          <cell r="AO25">
            <v>13.267435589686714</v>
          </cell>
          <cell r="AP25">
            <v>37.56873665104316</v>
          </cell>
          <cell r="AQ25">
            <v>0.35724686400000005</v>
          </cell>
          <cell r="AR25">
            <v>0.58154554400000036</v>
          </cell>
          <cell r="AS25">
            <v>13.282123037798783</v>
          </cell>
          <cell r="AT25">
            <v>37.61027902767664</v>
          </cell>
          <cell r="AU25">
            <v>13.209</v>
          </cell>
          <cell r="AV25">
            <v>37.682000000000002</v>
          </cell>
          <cell r="AW25">
            <v>0.43864312700000008</v>
          </cell>
          <cell r="AX25">
            <v>0.67793847200000057</v>
          </cell>
          <cell r="AY25">
            <v>13.306675558599217</v>
          </cell>
          <cell r="AZ25">
            <v>37.958268199366763</v>
          </cell>
          <cell r="BA25">
            <v>0.95802942600000018</v>
          </cell>
          <cell r="BB25">
            <v>1.1571121479999995</v>
          </cell>
          <cell r="BC25">
            <v>13.394026902594405</v>
          </cell>
          <cell r="BD25">
            <v>38.205335110105786</v>
          </cell>
          <cell r="BE25">
            <v>13.226000000000001</v>
          </cell>
          <cell r="BF25">
            <v>38.289000000000001</v>
          </cell>
          <cell r="BG25">
            <v>1.5664782346600001</v>
          </cell>
          <cell r="BH25">
            <v>1.2525696279999989</v>
          </cell>
          <cell r="BI25">
            <v>13.472602733691696</v>
          </cell>
          <cell r="BJ25">
            <v>38.986497861010157</v>
          </cell>
          <cell r="BK25">
            <v>2.1689435240249999</v>
          </cell>
          <cell r="BL25">
            <v>1.2259227479999995</v>
          </cell>
          <cell r="BM25">
            <v>13.52297378121461</v>
          </cell>
          <cell r="BN25">
            <v>39.128968698125838</v>
          </cell>
          <cell r="BO25">
            <v>13.236000000000001</v>
          </cell>
          <cell r="BP25">
            <v>38.567999999999998</v>
          </cell>
          <cell r="BQ25">
            <v>2.7051530969659998</v>
          </cell>
          <cell r="BR25">
            <v>1.1546155119999986</v>
          </cell>
          <cell r="BS25">
            <v>13.573642188696393</v>
          </cell>
          <cell r="BT25">
            <v>39.522996324967544</v>
          </cell>
        </row>
        <row r="26">
          <cell r="B26" t="str">
            <v>Baguley</v>
          </cell>
          <cell r="C26" t="str">
            <v>BAGULEY</v>
          </cell>
          <cell r="D26">
            <v>11</v>
          </cell>
          <cell r="E26">
            <v>46</v>
          </cell>
          <cell r="F26">
            <v>18.399999999999999</v>
          </cell>
          <cell r="G26">
            <v>0.55056347640833503</v>
          </cell>
          <cell r="H26">
            <v>0.44866227712839735</v>
          </cell>
          <cell r="I26">
            <v>8.2539999999999996</v>
          </cell>
          <cell r="J26">
            <v>25.321999999999999</v>
          </cell>
          <cell r="K26">
            <v>2.5583772999999921E-2</v>
          </cell>
          <cell r="L26">
            <v>8.2115239999769329E-4</v>
          </cell>
          <cell r="M26">
            <v>8.2553858991625102</v>
          </cell>
          <cell r="N26">
            <v>25.325919914783409</v>
          </cell>
          <cell r="O26">
            <v>6.2437111000000045E-2</v>
          </cell>
          <cell r="P26">
            <v>8.1057020923999978</v>
          </cell>
          <cell r="Q26">
            <v>8.6827161243510282</v>
          </cell>
          <cell r="R26">
            <v>26.53459231493051</v>
          </cell>
          <cell r="S26">
            <v>2.5583772999999921E-2</v>
          </cell>
          <cell r="T26">
            <v>8.1066549724000012</v>
          </cell>
          <cell r="U26">
            <v>8.6808318389791808</v>
          </cell>
          <cell r="V26">
            <v>26.529262751074015</v>
          </cell>
          <cell r="W26">
            <v>0.17984353370000006</v>
          </cell>
          <cell r="X26">
            <v>8.1481615403999967</v>
          </cell>
          <cell r="Y26">
            <v>8.6911069064858353</v>
          </cell>
          <cell r="Z26">
            <v>26.558325030718436</v>
          </cell>
          <cell r="AA26">
            <v>0.27411722599999988</v>
          </cell>
          <cell r="AB26">
            <v>8.1897201364000018</v>
          </cell>
          <cell r="AC26">
            <v>8.6982362526871686</v>
          </cell>
          <cell r="AD26">
            <v>26.578489866895989</v>
          </cell>
          <cell r="AE26">
            <v>0.39515626700000006</v>
          </cell>
          <cell r="AF26">
            <v>8.2314662803999994</v>
          </cell>
          <cell r="AG26">
            <v>8.7067802590853347</v>
          </cell>
          <cell r="AH26">
            <v>26.602655966346568</v>
          </cell>
          <cell r="AI26">
            <v>0.54970739099999999</v>
          </cell>
          <cell r="AJ26">
            <v>8.2730649923999984</v>
          </cell>
          <cell r="AK26">
            <v>8.7170754555049808</v>
          </cell>
          <cell r="AL26">
            <v>26.631775179154484</v>
          </cell>
          <cell r="AM26">
            <v>0.73622855799999998</v>
          </cell>
          <cell r="AN26">
            <v>8.3148357403999995</v>
          </cell>
          <cell r="AO26">
            <v>8.7290576735576231</v>
          </cell>
          <cell r="AP26">
            <v>26.665666009709202</v>
          </cell>
          <cell r="AQ26">
            <v>0.94650038599999997</v>
          </cell>
          <cell r="AR26">
            <v>8.356566824399998</v>
          </cell>
          <cell r="AS26">
            <v>8.7422843962012386</v>
          </cell>
          <cell r="AT26">
            <v>26.703076830805898</v>
          </cell>
          <cell r="AU26">
            <v>8.2650000000000006</v>
          </cell>
          <cell r="AV26">
            <v>25.707999999999998</v>
          </cell>
          <cell r="AW26">
            <v>1.1911425420000001</v>
          </cell>
          <cell r="AX26">
            <v>8.3982127404000018</v>
          </cell>
          <cell r="AY26">
            <v>8.768310623058964</v>
          </cell>
          <cell r="AZ26">
            <v>27.131577418432876</v>
          </cell>
          <cell r="BA26">
            <v>2.7924057141</v>
          </cell>
          <cell r="BB26">
            <v>8.5062238844000042</v>
          </cell>
          <cell r="BC26">
            <v>8.8580242581970783</v>
          </cell>
          <cell r="BD26">
            <v>27.385325897517099</v>
          </cell>
          <cell r="BE26">
            <v>8.2810000000000006</v>
          </cell>
          <cell r="BF26">
            <v>26.302</v>
          </cell>
          <cell r="BG26">
            <v>4.6052134576700006</v>
          </cell>
          <cell r="BH26">
            <v>7.7456883644000003</v>
          </cell>
          <cell r="BI26">
            <v>8.9292542265187969</v>
          </cell>
          <cell r="BJ26">
            <v>28.135539838017124</v>
          </cell>
          <cell r="BK26">
            <v>6.2027946308394899</v>
          </cell>
          <cell r="BL26">
            <v>3.5504172004000027</v>
          </cell>
          <cell r="BM26">
            <v>8.7929108614754163</v>
          </cell>
          <cell r="BN26">
            <v>27.749902566049254</v>
          </cell>
          <cell r="BO26">
            <v>8.2279999999999998</v>
          </cell>
          <cell r="BP26">
            <v>26.501999999999999</v>
          </cell>
          <cell r="BQ26">
            <v>7.4168531820703301</v>
          </cell>
          <cell r="BR26">
            <v>-3.4384266796000018</v>
          </cell>
          <cell r="BS26">
            <v>8.4368132374683977</v>
          </cell>
          <cell r="BT26">
            <v>27.092613024861684</v>
          </cell>
        </row>
        <row r="27">
          <cell r="B27" t="str">
            <v>Bamber Bridge</v>
          </cell>
          <cell r="C27" t="str">
            <v>BAMBER BRIDGE</v>
          </cell>
          <cell r="D27">
            <v>11</v>
          </cell>
          <cell r="E27">
            <v>50</v>
          </cell>
          <cell r="F27">
            <v>20</v>
          </cell>
          <cell r="G27">
            <v>0.4606114793327602</v>
          </cell>
          <cell r="H27">
            <v>0.40743085707066645</v>
          </cell>
          <cell r="I27">
            <v>8.1470000000000002</v>
          </cell>
          <cell r="J27">
            <v>23.026</v>
          </cell>
          <cell r="K27">
            <v>2.8575722000000026E-2</v>
          </cell>
          <cell r="L27">
            <v>2.2349600000000081E-3</v>
          </cell>
          <cell r="M27">
            <v>8.1486171414133288</v>
          </cell>
          <cell r="N27">
            <v>23.030573966638009</v>
          </cell>
          <cell r="O27">
            <v>6.8575469E-2</v>
          </cell>
          <cell r="P27">
            <v>4.3040600000008311E-3</v>
          </cell>
          <cell r="Q27">
            <v>8.1508251832442333</v>
          </cell>
          <cell r="R27">
            <v>23.036819252045113</v>
          </cell>
          <cell r="S27">
            <v>2.8575722000000026E-2</v>
          </cell>
          <cell r="T27">
            <v>6.3296759999991181E-3</v>
          </cell>
          <cell r="U27">
            <v>8.1488320582664979</v>
          </cell>
          <cell r="V27">
            <v>23.031181843295077</v>
          </cell>
          <cell r="W27">
            <v>0.1917855690000001</v>
          </cell>
          <cell r="X27">
            <v>6.5266668000000472E-2</v>
          </cell>
          <cell r="Y27">
            <v>8.1604917434752497</v>
          </cell>
          <cell r="Z27">
            <v>23.064160413205514</v>
          </cell>
          <cell r="AA27">
            <v>0.28779148599999993</v>
          </cell>
          <cell r="AB27">
            <v>0.1241837359999991</v>
          </cell>
          <cell r="AC27">
            <v>8.168623091392833</v>
          </cell>
          <cell r="AD27">
            <v>23.087159338216352</v>
          </cell>
          <cell r="AE27">
            <v>0.40897526899999992</v>
          </cell>
          <cell r="AF27">
            <v>0.1833294239999983</v>
          </cell>
          <cell r="AG27">
            <v>8.1780879339950747</v>
          </cell>
          <cell r="AH27">
            <v>23.113929955763989</v>
          </cell>
          <cell r="AI27">
            <v>0.56109608700000013</v>
          </cell>
          <cell r="AJ27">
            <v>0.24215050000000016</v>
          </cell>
          <cell r="AK27">
            <v>8.1891595121118268</v>
          </cell>
          <cell r="AL27">
            <v>23.145245107623158</v>
          </cell>
          <cell r="AM27">
            <v>0.74237448699999997</v>
          </cell>
          <cell r="AN27">
            <v>0.30118255200000021</v>
          </cell>
          <cell r="AO27">
            <v>8.2017725397619436</v>
          </cell>
          <cell r="AP27">
            <v>23.180920137153919</v>
          </cell>
          <cell r="AQ27">
            <v>0.94516040999999995</v>
          </cell>
          <cell r="AR27">
            <v>0.36008619200000069</v>
          </cell>
          <cell r="AS27">
            <v>8.2155076797294129</v>
          </cell>
          <cell r="AT27">
            <v>23.219768979600097</v>
          </cell>
          <cell r="AU27">
            <v>8.1519999999999992</v>
          </cell>
          <cell r="AV27">
            <v>23.305</v>
          </cell>
          <cell r="AW27">
            <v>1.1783786339999998</v>
          </cell>
          <cell r="AX27">
            <v>0.41880873999999935</v>
          </cell>
          <cell r="AY27">
            <v>8.2358305963931961</v>
          </cell>
          <cell r="AZ27">
            <v>23.54210873272217</v>
          </cell>
          <cell r="BA27">
            <v>2.6870255419999998</v>
          </cell>
          <cell r="BB27">
            <v>0.70495929199999985</v>
          </cell>
          <cell r="BC27">
            <v>8.3300330324542742</v>
          </cell>
          <cell r="BD27">
            <v>23.80855345809449</v>
          </cell>
          <cell r="BE27">
            <v>8.15</v>
          </cell>
          <cell r="BF27">
            <v>23.673999999999999</v>
          </cell>
          <cell r="BG27">
            <v>4.4088326382299998</v>
          </cell>
          <cell r="BH27">
            <v>0.76183784400000398</v>
          </cell>
          <cell r="BI27">
            <v>8.4213898177096684</v>
          </cell>
          <cell r="BJ27">
            <v>24.441606321789948</v>
          </cell>
          <cell r="BK27">
            <v>5.9670951132059988</v>
          </cell>
          <cell r="BL27">
            <v>0.76183784400000398</v>
          </cell>
          <cell r="BM27">
            <v>8.5031773867456213</v>
          </cell>
          <cell r="BN27">
            <v>24.67293650051829</v>
          </cell>
          <cell r="BO27">
            <v>8.1560000000000006</v>
          </cell>
          <cell r="BP27">
            <v>23.879000000000001</v>
          </cell>
          <cell r="BQ27">
            <v>7.1974230150389991</v>
          </cell>
          <cell r="BR27">
            <v>0.76183784400000043</v>
          </cell>
          <cell r="BS27">
            <v>8.573752854501512</v>
          </cell>
          <cell r="BT27">
            <v>25.060583505112223</v>
          </cell>
        </row>
        <row r="28">
          <cell r="B28" t="str">
            <v>Barbara St</v>
          </cell>
          <cell r="C28" t="str">
            <v>BARBARA ST</v>
          </cell>
          <cell r="D28">
            <v>6.6</v>
          </cell>
          <cell r="E28">
            <v>50</v>
          </cell>
          <cell r="F28">
            <v>20</v>
          </cell>
          <cell r="G28">
            <v>0.77407339501051997</v>
          </cell>
          <cell r="H28">
            <v>0.69045022797611433</v>
          </cell>
          <cell r="I28">
            <v>13.807</v>
          </cell>
          <cell r="J28">
            <v>38.698</v>
          </cell>
          <cell r="K28">
            <v>1.8402385000000021E-2</v>
          </cell>
          <cell r="L28">
            <v>4.5128079999998683E-3</v>
          </cell>
          <cell r="M28">
            <v>13.809004559522286</v>
          </cell>
          <cell r="N28">
            <v>38.703669750525997</v>
          </cell>
          <cell r="O28">
            <v>4.4238260000000085E-2</v>
          </cell>
          <cell r="P28">
            <v>8.6061520000000336E-3</v>
          </cell>
          <cell r="Q28">
            <v>13.811622687195966</v>
          </cell>
          <cell r="R28">
            <v>38.711074933854285</v>
          </cell>
          <cell r="S28">
            <v>1.8402385000000021E-2</v>
          </cell>
          <cell r="T28">
            <v>1.2554364000000096E-2</v>
          </cell>
          <cell r="U28">
            <v>13.809708013237634</v>
          </cell>
          <cell r="V28">
            <v>38.7056594180955</v>
          </cell>
          <cell r="W28">
            <v>0.12407684699999999</v>
          </cell>
          <cell r="X28">
            <v>6.5134480000000217E-2</v>
          </cell>
          <cell r="Y28">
            <v>13.823551698572301</v>
          </cell>
          <cell r="Z28">
            <v>38.744815273202512</v>
          </cell>
          <cell r="AA28">
            <v>0.186481746</v>
          </cell>
          <cell r="AB28">
            <v>0.11764038400000043</v>
          </cell>
          <cell r="AC28">
            <v>13.833603786912429</v>
          </cell>
          <cell r="AD28">
            <v>38.773246872524076</v>
          </cell>
          <cell r="AE28">
            <v>0.265408227</v>
          </cell>
          <cell r="AF28">
            <v>0.17054233200000013</v>
          </cell>
          <cell r="AG28">
            <v>13.845135783726064</v>
          </cell>
          <cell r="AH28">
            <v>38.805864285114254</v>
          </cell>
          <cell r="AI28">
            <v>0.36469791600000001</v>
          </cell>
          <cell r="AJ28">
            <v>0.2228242800000011</v>
          </cell>
          <cell r="AK28">
            <v>13.858394863335679</v>
          </cell>
          <cell r="AL28">
            <v>38.84336662553126</v>
          </cell>
          <cell r="AM28">
            <v>0.48321590099999978</v>
          </cell>
          <cell r="AN28">
            <v>0.27547134800000084</v>
          </cell>
          <cell r="AO28">
            <v>13.873367922339529</v>
          </cell>
          <cell r="AP28">
            <v>38.885716831758174</v>
          </cell>
          <cell r="AQ28">
            <v>0.61592825700000009</v>
          </cell>
          <cell r="AR28">
            <v>0.32785830799999971</v>
          </cell>
          <cell r="AS28">
            <v>13.889559913236409</v>
          </cell>
          <cell r="AT28">
            <v>38.931514698014553</v>
          </cell>
          <cell r="AU28">
            <v>13.817</v>
          </cell>
          <cell r="AV28">
            <v>39.026000000000003</v>
          </cell>
          <cell r="AW28">
            <v>0.76896327800000008</v>
          </cell>
          <cell r="AX28">
            <v>0.37989882000000108</v>
          </cell>
          <cell r="AY28">
            <v>13.917499369930615</v>
          </cell>
          <cell r="AZ28">
            <v>39.310255143931656</v>
          </cell>
          <cell r="BA28">
            <v>1.7620634219999998</v>
          </cell>
          <cell r="BB28">
            <v>0.62624885600000013</v>
          </cell>
          <cell r="BC28">
            <v>14.025923141910939</v>
          </cell>
          <cell r="BD28">
            <v>39.616923881568098</v>
          </cell>
          <cell r="BE28">
            <v>13.756</v>
          </cell>
          <cell r="BF28">
            <v>39.197000000000003</v>
          </cell>
          <cell r="BG28">
            <v>2.8948134272399995</v>
          </cell>
          <cell r="BH28">
            <v>0.67487230800000297</v>
          </cell>
          <cell r="BI28">
            <v>14.068266518206544</v>
          </cell>
          <cell r="BJ28">
            <v>40.08022309024544</v>
          </cell>
          <cell r="BK28">
            <v>3.9203197954180005</v>
          </cell>
          <cell r="BL28">
            <v>0.6748723080000012</v>
          </cell>
          <cell r="BM28">
            <v>14.157975060285823</v>
          </cell>
          <cell r="BN28">
            <v>40.333957163983911</v>
          </cell>
          <cell r="BO28">
            <v>13.815</v>
          </cell>
          <cell r="BP28">
            <v>39.741</v>
          </cell>
          <cell r="BQ28">
            <v>4.731282550540401</v>
          </cell>
          <cell r="BR28">
            <v>0.67487230800000475</v>
          </cell>
          <cell r="BS28">
            <v>14.287915903463501</v>
          </cell>
          <cell r="BT28">
            <v>41.07860816908002</v>
          </cell>
        </row>
        <row r="29">
          <cell r="B29" t="str">
            <v>Barrow</v>
          </cell>
          <cell r="C29" t="str">
            <v>BARROW (DEVONSHIRE RD)</v>
          </cell>
          <cell r="D29">
            <v>11</v>
          </cell>
          <cell r="E29">
            <v>50</v>
          </cell>
          <cell r="F29">
            <v>20</v>
          </cell>
          <cell r="G29">
            <v>0.47570232192216388</v>
          </cell>
          <cell r="H29">
            <v>0.40565508531722327</v>
          </cell>
          <cell r="I29">
            <v>8.1120000000000001</v>
          </cell>
          <cell r="J29">
            <v>23.782</v>
          </cell>
          <cell r="K29">
            <v>1.4327400999999629E-2</v>
          </cell>
          <cell r="L29">
            <v>6.6629240000013468E-3</v>
          </cell>
          <cell r="M29">
            <v>8.1131017063444659</v>
          </cell>
          <cell r="N29">
            <v>23.785116096108194</v>
          </cell>
          <cell r="O29">
            <v>3.44729539999995E-2</v>
          </cell>
          <cell r="P29">
            <v>1.2651552000001232E-2</v>
          </cell>
          <cell r="Q29">
            <v>8.1144733951113217</v>
          </cell>
          <cell r="R29">
            <v>23.788995817823075</v>
          </cell>
          <cell r="S29">
            <v>1.4327400999999629E-2</v>
          </cell>
          <cell r="T29">
            <v>1.8385464000001406E-2</v>
          </cell>
          <cell r="U29">
            <v>8.1137169801285189</v>
          </cell>
          <cell r="V29">
            <v>23.786856353168154</v>
          </cell>
          <cell r="W29">
            <v>9.7229533999999784E-2</v>
          </cell>
          <cell r="X29">
            <v>6.3648596000001056E-2</v>
          </cell>
          <cell r="Y29">
            <v>8.1204439119692928</v>
          </cell>
          <cell r="Z29">
            <v>23.805882989652918</v>
          </cell>
          <cell r="AA29">
            <v>0.14650925199999998</v>
          </cell>
          <cell r="AB29">
            <v>0.10877472800000021</v>
          </cell>
          <cell r="AC29">
            <v>8.1253989340520736</v>
          </cell>
          <cell r="AD29">
            <v>23.819897908515568</v>
          </cell>
          <cell r="AE29">
            <v>0.20882812199999989</v>
          </cell>
          <cell r="AF29">
            <v>0.15442031200000184</v>
          </cell>
          <cell r="AG29">
            <v>8.1310655982866002</v>
          </cell>
          <cell r="AH29">
            <v>23.835925655343338</v>
          </cell>
          <cell r="AI29">
            <v>0.28712933599999957</v>
          </cell>
          <cell r="AJ29">
            <v>0.19918143600000082</v>
          </cell>
          <cell r="AK29">
            <v>8.1375246959203658</v>
          </cell>
          <cell r="AL29">
            <v>23.854194742292059</v>
          </cell>
          <cell r="AM29">
            <v>0.38054041399999972</v>
          </cell>
          <cell r="AN29">
            <v>0.24442025200000206</v>
          </cell>
          <cell r="AO29">
            <v>8.1448019280680022</v>
          </cell>
          <cell r="AP29">
            <v>23.874777863091513</v>
          </cell>
          <cell r="AQ29">
            <v>0.48510542299999981</v>
          </cell>
          <cell r="AR29">
            <v>0.28928252400000165</v>
          </cell>
          <cell r="AS29">
            <v>8.152644826332514</v>
          </cell>
          <cell r="AT29">
            <v>23.89696092927948</v>
          </cell>
          <cell r="AU29">
            <v>8.1170000000000009</v>
          </cell>
          <cell r="AV29">
            <v>24.024000000000001</v>
          </cell>
          <cell r="AW29">
            <v>0.60469251999999951</v>
          </cell>
          <cell r="AX29">
            <v>0.33365579200000273</v>
          </cell>
          <cell r="AY29">
            <v>8.1662505136842576</v>
          </cell>
          <cell r="AZ29">
            <v>24.163301488812237</v>
          </cell>
          <cell r="BA29">
            <v>1.3803448999999999</v>
          </cell>
          <cell r="BB29">
            <v>0.5359355720000023</v>
          </cell>
          <cell r="BC29">
            <v>8.2175786405774573</v>
          </cell>
          <cell r="BD29">
            <v>24.308479355179376</v>
          </cell>
          <cell r="BE29">
            <v>8.1300000000000008</v>
          </cell>
          <cell r="BF29">
            <v>24.452000000000002</v>
          </cell>
          <cell r="BG29">
            <v>2.2713233761899998</v>
          </cell>
          <cell r="BH29">
            <v>0.57548748400000083</v>
          </cell>
          <cell r="BI29">
            <v>8.2794188196784226</v>
          </cell>
          <cell r="BJ29">
            <v>24.87462024252601</v>
          </cell>
          <cell r="BK29">
            <v>3.0832087451290997</v>
          </cell>
          <cell r="BL29">
            <v>0.57548748399999905</v>
          </cell>
          <cell r="BM29">
            <v>8.3220317502518881</v>
          </cell>
          <cell r="BN29">
            <v>24.995147811224925</v>
          </cell>
          <cell r="BO29">
            <v>8.0869999999999997</v>
          </cell>
          <cell r="BP29">
            <v>24.343</v>
          </cell>
          <cell r="BQ29">
            <v>3.7276892955357992</v>
          </cell>
          <cell r="BR29">
            <v>0.57548748400000438</v>
          </cell>
          <cell r="BS29">
            <v>8.312858206548686</v>
          </cell>
          <cell r="BT29">
            <v>24.981823477748829</v>
          </cell>
        </row>
        <row r="30">
          <cell r="B30" t="str">
            <v>Barton Dock Rd</v>
          </cell>
          <cell r="C30" t="str">
            <v>BARTON DOCK RD</v>
          </cell>
          <cell r="D30">
            <v>6.6</v>
          </cell>
          <cell r="E30">
            <v>62.5</v>
          </cell>
          <cell r="F30">
            <v>25</v>
          </cell>
          <cell r="G30">
            <v>0.63601731009013907</v>
          </cell>
          <cell r="H30">
            <v>0.56173530010265038</v>
          </cell>
          <cell r="I30">
            <v>14.042999999999999</v>
          </cell>
          <cell r="J30">
            <v>39.75</v>
          </cell>
          <cell r="K30">
            <v>3.8252780000000153E-3</v>
          </cell>
          <cell r="L30">
            <v>5.4731359999993234E-4</v>
          </cell>
          <cell r="M30">
            <v>14.04338250256626</v>
          </cell>
          <cell r="N30">
            <v>39.751081880633691</v>
          </cell>
          <cell r="O30">
            <v>0.365025355</v>
          </cell>
          <cell r="P30">
            <v>1.0610376000000921E-3</v>
          </cell>
          <cell r="Q30">
            <v>14.075024254138524</v>
          </cell>
          <cell r="R30">
            <v>39.840578269055172</v>
          </cell>
          <cell r="S30">
            <v>3.8252780000000153E-3</v>
          </cell>
          <cell r="T30">
            <v>1.569001600000175E-3</v>
          </cell>
          <cell r="U30">
            <v>14.043471877087748</v>
          </cell>
          <cell r="V30">
            <v>39.751334669954538</v>
          </cell>
          <cell r="W30">
            <v>0.38040849459999992</v>
          </cell>
          <cell r="X30">
            <v>2.9757901600000136E-2</v>
          </cell>
          <cell r="Y30">
            <v>14.078880254433122</v>
          </cell>
          <cell r="Z30">
            <v>39.851484684881441</v>
          </cell>
          <cell r="AA30">
            <v>0.3919595776</v>
          </cell>
          <cell r="AB30">
            <v>5.7944921599999977E-2</v>
          </cell>
          <cell r="AC30">
            <v>14.082356436927688</v>
          </cell>
          <cell r="AD30">
            <v>39.861316813739634</v>
          </cell>
          <cell r="AE30">
            <v>0.4062472399999999</v>
          </cell>
          <cell r="AF30">
            <v>8.6193833599999992E-2</v>
          </cell>
          <cell r="AG30">
            <v>14.086077422182271</v>
          </cell>
          <cell r="AH30">
            <v>39.87184134936448</v>
          </cell>
          <cell r="AI30">
            <v>0.42382321500000009</v>
          </cell>
          <cell r="AJ30">
            <v>0.11436030959999954</v>
          </cell>
          <cell r="AK30">
            <v>14.090078848909277</v>
          </cell>
          <cell r="AL30">
            <v>39.883159093256829</v>
          </cell>
          <cell r="AM30">
            <v>0.44444256800000004</v>
          </cell>
          <cell r="AN30">
            <v>0.14258395759999953</v>
          </cell>
          <cell r="AO30">
            <v>14.094351503420699</v>
          </cell>
          <cell r="AP30">
            <v>39.895243985171604</v>
          </cell>
          <cell r="AQ30">
            <v>0.46728206100000003</v>
          </cell>
          <cell r="AR30">
            <v>0.17077608959999957</v>
          </cell>
          <cell r="AS30">
            <v>14.09881561287993</v>
          </cell>
          <cell r="AT30">
            <v>39.907870393453926</v>
          </cell>
          <cell r="AU30">
            <v>14.053000000000001</v>
          </cell>
          <cell r="AV30">
            <v>40.180999999999997</v>
          </cell>
          <cell r="AW30">
            <v>0.49354574000000007</v>
          </cell>
          <cell r="AX30">
            <v>0.19892216560000009</v>
          </cell>
          <cell r="AY30">
            <v>14.113575232076263</v>
          </cell>
          <cell r="AZ30">
            <v>40.352332629492295</v>
          </cell>
          <cell r="BA30">
            <v>0.6636612409</v>
          </cell>
          <cell r="BB30">
            <v>0.33772197359999956</v>
          </cell>
          <cell r="BC30">
            <v>14.140598313402053</v>
          </cell>
          <cell r="BD30">
            <v>40.428765445708379</v>
          </cell>
          <cell r="BE30">
            <v>14.063000000000001</v>
          </cell>
          <cell r="BF30">
            <v>40.549999999999997</v>
          </cell>
          <cell r="BG30">
            <v>0.86183056556599991</v>
          </cell>
          <cell r="BH30">
            <v>0.3653901695999987</v>
          </cell>
          <cell r="BI30">
            <v>14.170353973000482</v>
          </cell>
          <cell r="BJ30">
            <v>40.853642889183831</v>
          </cell>
          <cell r="BK30">
            <v>1.0560148910299998</v>
          </cell>
          <cell r="BL30">
            <v>0.36539016959999915</v>
          </cell>
          <cell r="BM30">
            <v>14.18734069611852</v>
          </cell>
          <cell r="BN30">
            <v>40.901688597611439</v>
          </cell>
          <cell r="BO30">
            <v>14.007999999999999</v>
          </cell>
          <cell r="BP30">
            <v>40.683</v>
          </cell>
          <cell r="BQ30">
            <v>1.2272597951035999</v>
          </cell>
          <cell r="BR30">
            <v>0.36539016960000092</v>
          </cell>
          <cell r="BS30">
            <v>14.147320740279767</v>
          </cell>
          <cell r="BT30">
            <v>41.077058560847014</v>
          </cell>
        </row>
        <row r="31">
          <cell r="B31" t="str">
            <v>Bedford</v>
          </cell>
          <cell r="C31" t="str">
            <v>BEDFORD</v>
          </cell>
          <cell r="D31">
            <v>11</v>
          </cell>
          <cell r="E31">
            <v>62.5</v>
          </cell>
          <cell r="F31">
            <v>25</v>
          </cell>
          <cell r="G31">
            <v>0.40410480349828892</v>
          </cell>
          <cell r="H31">
            <v>0.33827849194479143</v>
          </cell>
          <cell r="I31">
            <v>8.4550000000000001</v>
          </cell>
          <cell r="J31">
            <v>25.251000000000001</v>
          </cell>
          <cell r="K31">
            <v>3.2051585999999688E-2</v>
          </cell>
          <cell r="L31">
            <v>5.3352239999995277E-3</v>
          </cell>
          <cell r="M31">
            <v>8.4569622986197857</v>
          </cell>
          <cell r="N31">
            <v>25.256550218643056</v>
          </cell>
          <cell r="O31">
            <v>7.7350036000000344E-2</v>
          </cell>
          <cell r="P31">
            <v>1.0170679999999876E-2</v>
          </cell>
          <cell r="Q31">
            <v>8.4595936462674786</v>
          </cell>
          <cell r="R31">
            <v>25.263992793704428</v>
          </cell>
          <cell r="S31">
            <v>3.2051585999999688E-2</v>
          </cell>
          <cell r="T31">
            <v>1.4829495999997278E-2</v>
          </cell>
          <cell r="U31">
            <v>8.4574606186647809</v>
          </cell>
          <cell r="V31">
            <v>25.257959680575127</v>
          </cell>
          <cell r="W31">
            <v>0.21861936400000026</v>
          </cell>
          <cell r="X31">
            <v>0.11084652399999584</v>
          </cell>
          <cell r="Y31">
            <v>8.4722924744659629</v>
          </cell>
          <cell r="Z31">
            <v>25.299910503833512</v>
          </cell>
          <cell r="AA31">
            <v>0.32990294200000037</v>
          </cell>
          <cell r="AB31">
            <v>0.2067698879999984</v>
          </cell>
          <cell r="AC31">
            <v>8.4831680184424787</v>
          </cell>
          <cell r="AD31">
            <v>25.330671187413056</v>
          </cell>
          <cell r="AE31">
            <v>0.47119870999999991</v>
          </cell>
          <cell r="AF31">
            <v>0.30314931199999684</v>
          </cell>
          <cell r="AG31">
            <v>8.4956427308134685</v>
          </cell>
          <cell r="AH31">
            <v>25.365955002256573</v>
          </cell>
          <cell r="AI31">
            <v>0.64958614200000042</v>
          </cell>
          <cell r="AJ31">
            <v>0.39879389199999338</v>
          </cell>
          <cell r="AK31">
            <v>8.5100256813493562</v>
          </cell>
          <cell r="AL31">
            <v>25.406636129686163</v>
          </cell>
          <cell r="AM31">
            <v>0.86308243700000009</v>
          </cell>
          <cell r="AN31">
            <v>0.49485908399999623</v>
          </cell>
          <cell r="AO31">
            <v>8.5262734456993741</v>
          </cell>
          <cell r="AP31">
            <v>25.452591747090235</v>
          </cell>
          <cell r="AQ31">
            <v>1.1025471059999994</v>
          </cell>
          <cell r="AR31">
            <v>0.59061747999999525</v>
          </cell>
          <cell r="AS31">
            <v>8.543868093591767</v>
          </cell>
          <cell r="AT31">
            <v>25.50235692643944</v>
          </cell>
          <cell r="AU31">
            <v>8.407</v>
          </cell>
          <cell r="AV31">
            <v>25.338000000000001</v>
          </cell>
          <cell r="AW31">
            <v>1.3792188120000004</v>
          </cell>
          <cell r="AX31">
            <v>0.68596802399999746</v>
          </cell>
          <cell r="AY31">
            <v>8.5153941977901333</v>
          </cell>
          <cell r="AZ31">
            <v>25.64458508919472</v>
          </cell>
          <cell r="BA31">
            <v>3.1805408700000006</v>
          </cell>
          <cell r="BB31">
            <v>1.146495036000001</v>
          </cell>
          <cell r="BC31">
            <v>8.6341104859202069</v>
          </cell>
          <cell r="BD31">
            <v>25.980365458691001</v>
          </cell>
          <cell r="BE31">
            <v>8.423</v>
          </cell>
          <cell r="BF31">
            <v>25.843</v>
          </cell>
          <cell r="BG31">
            <v>5.2380566259400005</v>
          </cell>
          <cell r="BH31">
            <v>1.2237139040000073</v>
          </cell>
          <cell r="BI31">
            <v>8.7621549959002234</v>
          </cell>
          <cell r="BJ31">
            <v>26.802275189897372</v>
          </cell>
          <cell r="BK31">
            <v>7.1005279772240009</v>
          </cell>
          <cell r="BL31">
            <v>-0.29920857200000484</v>
          </cell>
          <cell r="BM31">
            <v>8.7799766899500629</v>
          </cell>
          <cell r="BN31">
            <v>26.852682552756871</v>
          </cell>
          <cell r="BO31">
            <v>8.4290000000000003</v>
          </cell>
          <cell r="BP31">
            <v>26.106000000000002</v>
          </cell>
          <cell r="BQ31">
            <v>8.5715662376930002</v>
          </cell>
          <cell r="BR31">
            <v>-4.3745597720000049</v>
          </cell>
          <cell r="BS31">
            <v>8.6492857102507692</v>
          </cell>
          <cell r="BT31">
            <v>26.729062078067255</v>
          </cell>
        </row>
        <row r="32">
          <cell r="B32" t="str">
            <v>Belgrave</v>
          </cell>
          <cell r="C32" t="str">
            <v>BELGRAVE</v>
          </cell>
          <cell r="D32">
            <v>6.6</v>
          </cell>
          <cell r="E32">
            <v>62.5</v>
          </cell>
          <cell r="F32">
            <v>25</v>
          </cell>
          <cell r="G32">
            <v>0.75568878572370501</v>
          </cell>
          <cell r="H32">
            <v>0.60214433409850665</v>
          </cell>
          <cell r="I32">
            <v>15.052</v>
          </cell>
          <cell r="J32">
            <v>47.225999999999999</v>
          </cell>
          <cell r="K32">
            <v>1.5343429999999936E-2</v>
          </cell>
          <cell r="L32">
            <v>3.0425080000000548E-3</v>
          </cell>
          <cell r="M32">
            <v>15.053608352462668</v>
          </cell>
          <cell r="N32">
            <v>47.230549107731562</v>
          </cell>
          <cell r="O32">
            <v>3.6960528000000048E-2</v>
          </cell>
          <cell r="P32">
            <v>29.205809843999997</v>
          </cell>
          <cell r="Q32">
            <v>17.610078991837064</v>
          </cell>
          <cell r="R32">
            <v>54.461340007755339</v>
          </cell>
          <cell r="S32">
            <v>1.5343429999999936E-2</v>
          </cell>
          <cell r="T32">
            <v>29.208482711999995</v>
          </cell>
          <cell r="U32">
            <v>17.608421801490078</v>
          </cell>
          <cell r="V32">
            <v>54.456652765627062</v>
          </cell>
          <cell r="W32">
            <v>0.10412377800000006</v>
          </cell>
          <cell r="X32">
            <v>29.241374223999998</v>
          </cell>
          <cell r="Y32">
            <v>17.619065328933079</v>
          </cell>
          <cell r="Z32">
            <v>54.486757207349825</v>
          </cell>
          <cell r="AA32">
            <v>0.15685262699999991</v>
          </cell>
          <cell r="AB32">
            <v>29.274215408</v>
          </cell>
          <cell r="AC32">
            <v>17.626550765537189</v>
          </cell>
          <cell r="AD32">
            <v>54.507929219281451</v>
          </cell>
          <cell r="AE32">
            <v>0.22367475900000011</v>
          </cell>
          <cell r="AF32">
            <v>29.307324368</v>
          </cell>
          <cell r="AG32">
            <v>17.635292469001826</v>
          </cell>
          <cell r="AH32">
            <v>54.532654490477327</v>
          </cell>
          <cell r="AI32">
            <v>0.30789031999999994</v>
          </cell>
          <cell r="AJ32">
            <v>29.340008092000005</v>
          </cell>
          <cell r="AK32">
            <v>17.645518504405285</v>
          </cell>
          <cell r="AL32">
            <v>54.56157808639108</v>
          </cell>
          <cell r="AM32">
            <v>0.4085593609999999</v>
          </cell>
          <cell r="AN32">
            <v>29.372939047999999</v>
          </cell>
          <cell r="AO32">
            <v>17.657205473228267</v>
          </cell>
          <cell r="AP32">
            <v>54.594633826016064</v>
          </cell>
          <cell r="AQ32">
            <v>0.52138524600000002</v>
          </cell>
          <cell r="AR32">
            <v>29.405694120000003</v>
          </cell>
          <cell r="AS32">
            <v>17.669940504245364</v>
          </cell>
          <cell r="AT32">
            <v>54.630653933179303</v>
          </cell>
          <cell r="AU32">
            <v>15.061</v>
          </cell>
          <cell r="AV32">
            <v>47.646999999999998</v>
          </cell>
          <cell r="AW32">
            <v>0.65132122799999992</v>
          </cell>
          <cell r="AX32">
            <v>29.438213596000001</v>
          </cell>
          <cell r="AY32">
            <v>17.693151671276823</v>
          </cell>
          <cell r="AZ32">
            <v>55.09184918348538</v>
          </cell>
          <cell r="BA32">
            <v>1.4940947329999998</v>
          </cell>
          <cell r="BB32">
            <v>28.899402788000003</v>
          </cell>
          <cell r="BC32">
            <v>17.719741511418725</v>
          </cell>
          <cell r="BD32">
            <v>55.167056608585398</v>
          </cell>
          <cell r="BE32">
            <v>15.074</v>
          </cell>
          <cell r="BF32">
            <v>48.029000000000003</v>
          </cell>
          <cell r="BG32">
            <v>2.4539190213499995</v>
          </cell>
          <cell r="BH32">
            <v>23.285251016000004</v>
          </cell>
          <cell r="BI32">
            <v>17.325593446936601</v>
          </cell>
          <cell r="BJ32">
            <v>54.397467979216259</v>
          </cell>
          <cell r="BK32">
            <v>3.3155829426216998</v>
          </cell>
          <cell r="BL32">
            <v>10.358411016</v>
          </cell>
          <cell r="BM32">
            <v>16.270164256501143</v>
          </cell>
          <cell r="BN32">
            <v>51.412263428739699</v>
          </cell>
          <cell r="BO32">
            <v>15.081</v>
          </cell>
          <cell r="BP32">
            <v>48.085999999999999</v>
          </cell>
          <cell r="BQ32">
            <v>3.9877116810920996</v>
          </cell>
          <cell r="BR32">
            <v>6.4864910159999987</v>
          </cell>
          <cell r="BS32">
            <v>15.997255113138307</v>
          </cell>
          <cell r="BT32">
            <v>50.677560815187775</v>
          </cell>
        </row>
        <row r="33">
          <cell r="B33" t="str">
            <v>Benchill</v>
          </cell>
          <cell r="C33" t="str">
            <v>BENCHILL</v>
          </cell>
          <cell r="D33">
            <v>11</v>
          </cell>
          <cell r="E33">
            <v>33.405000000000001</v>
          </cell>
          <cell r="F33">
            <v>13.1</v>
          </cell>
          <cell r="G33">
            <v>0.37470522994035443</v>
          </cell>
          <cell r="H33">
            <v>0.34476057448650593</v>
          </cell>
          <cell r="I33">
            <v>4.516</v>
          </cell>
          <cell r="J33">
            <v>12.516</v>
          </cell>
          <cell r="K33">
            <v>6.7688289999999762E-3</v>
          </cell>
          <cell r="L33">
            <v>1.5726719999986649E-4</v>
          </cell>
          <cell r="M33">
            <v>4.5163635257732277</v>
          </cell>
          <cell r="N33">
            <v>12.517028206157541</v>
          </cell>
          <cell r="O33">
            <v>1.6545240000000017E-2</v>
          </cell>
          <cell r="P33">
            <v>3.3059519999967257E-4</v>
          </cell>
          <cell r="Q33">
            <v>4.5168857516359564</v>
          </cell>
          <cell r="R33">
            <v>12.518505283952928</v>
          </cell>
          <cell r="S33">
            <v>6.7688289999999762E-3</v>
          </cell>
          <cell r="T33">
            <v>5.2085199999973852E-4</v>
          </cell>
          <cell r="U33">
            <v>4.5163826090261505</v>
          </cell>
          <cell r="V33">
            <v>12.517082181747737</v>
          </cell>
          <cell r="W33">
            <v>4.7789662900000029E-2</v>
          </cell>
          <cell r="X33">
            <v>9.0780959999996469E-3</v>
          </cell>
          <cell r="Y33">
            <v>4.5189847832644663</v>
          </cell>
          <cell r="Z33">
            <v>12.524442241946703</v>
          </cell>
          <cell r="AA33">
            <v>7.2944958899999968E-2</v>
          </cell>
          <cell r="AB33">
            <v>1.764723200000029E-2</v>
          </cell>
          <cell r="AC33">
            <v>4.5207548568911449</v>
          </cell>
          <cell r="AD33">
            <v>12.529448766205201</v>
          </cell>
          <cell r="AE33">
            <v>0.10528746920000004</v>
          </cell>
          <cell r="AF33">
            <v>2.6256255999999922E-2</v>
          </cell>
          <cell r="AG33">
            <v>4.5229042550140388</v>
          </cell>
          <cell r="AH33">
            <v>12.535528182157872</v>
          </cell>
          <cell r="AI33">
            <v>0.14664010290000001</v>
          </cell>
          <cell r="AJ33">
            <v>3.4835123999999995E-2</v>
          </cell>
          <cell r="AK33">
            <v>4.5255249791910872</v>
          </cell>
          <cell r="AL33">
            <v>12.542940709506714</v>
          </cell>
          <cell r="AM33">
            <v>0.1965958042</v>
          </cell>
          <cell r="AN33">
            <v>4.3450580000000016E-2</v>
          </cell>
          <cell r="AO33">
            <v>4.528599167685079</v>
          </cell>
          <cell r="AP33">
            <v>12.551635827629703</v>
          </cell>
          <cell r="AQ33">
            <v>0.25294622999999994</v>
          </cell>
          <cell r="AR33">
            <v>5.205839599999984E-2</v>
          </cell>
          <cell r="AS33">
            <v>4.5320085911750168</v>
          </cell>
          <cell r="AT33">
            <v>12.561279133508389</v>
          </cell>
          <cell r="AU33">
            <v>4.5190000000000001</v>
          </cell>
          <cell r="AV33">
            <v>12.593</v>
          </cell>
          <cell r="AW33">
            <v>0.31852775700000002</v>
          </cell>
          <cell r="AX33">
            <v>6.0648803999999723E-2</v>
          </cell>
          <cell r="AY33">
            <v>4.5389016081421589</v>
          </cell>
          <cell r="AZ33">
            <v>12.649290248295351</v>
          </cell>
          <cell r="BA33">
            <v>0.74785792179999988</v>
          </cell>
          <cell r="BB33">
            <v>0.10262170400000037</v>
          </cell>
          <cell r="BC33">
            <v>4.5636386037178109</v>
          </cell>
          <cell r="BD33">
            <v>12.719257037566253</v>
          </cell>
          <cell r="BE33">
            <v>4.524</v>
          </cell>
          <cell r="BF33">
            <v>12.782999999999999</v>
          </cell>
          <cell r="BG33">
            <v>1.2333912060149999</v>
          </cell>
          <cell r="BH33">
            <v>0.11096751999999932</v>
          </cell>
          <cell r="BI33">
            <v>4.5945605338501982</v>
          </cell>
          <cell r="BJ33">
            <v>12.982575327878472</v>
          </cell>
          <cell r="BK33">
            <v>1.6594286421881601</v>
          </cell>
          <cell r="BL33">
            <v>0.11096752000000021</v>
          </cell>
          <cell r="BM33">
            <v>4.6169217000737834</v>
          </cell>
          <cell r="BN33">
            <v>13.045822256966218</v>
          </cell>
          <cell r="BO33">
            <v>4.5250000000000004</v>
          </cell>
          <cell r="BP33">
            <v>12.805</v>
          </cell>
          <cell r="BQ33">
            <v>1.98091443164535</v>
          </cell>
          <cell r="BR33">
            <v>0.11096752000000021</v>
          </cell>
          <cell r="BS33">
            <v>4.6347953279904877</v>
          </cell>
          <cell r="BT33">
            <v>13.1155480838587</v>
          </cell>
        </row>
        <row r="34">
          <cell r="B34" t="str">
            <v>Bentham</v>
          </cell>
          <cell r="C34" t="str">
            <v>BENTHAM</v>
          </cell>
          <cell r="D34">
            <v>11</v>
          </cell>
          <cell r="E34">
            <v>19.75</v>
          </cell>
          <cell r="F34">
            <v>7.88</v>
          </cell>
          <cell r="G34">
            <v>0.33172519675110801</v>
          </cell>
          <cell r="H34">
            <v>0.33776091506743838</v>
          </cell>
          <cell r="I34">
            <v>2.661</v>
          </cell>
          <cell r="J34">
            <v>6.55</v>
          </cell>
          <cell r="K34">
            <v>1.0294582000000219E-2</v>
          </cell>
          <cell r="L34">
            <v>2.9884519999967551E-4</v>
          </cell>
          <cell r="M34">
            <v>2.6615560107314145</v>
          </cell>
          <cell r="N34">
            <v>6.5515726358343827</v>
          </cell>
          <cell r="O34">
            <v>2.4709134000000077E-2</v>
          </cell>
          <cell r="P34">
            <v>6.1943719999746349E-4</v>
          </cell>
          <cell r="Q34">
            <v>2.662329405218228</v>
          </cell>
          <cell r="R34">
            <v>6.5537601257790152</v>
          </cell>
          <cell r="S34">
            <v>1.0294582000000219E-2</v>
          </cell>
          <cell r="T34">
            <v>9.6952519999859987E-4</v>
          </cell>
          <cell r="U34">
            <v>2.661591212302191</v>
          </cell>
          <cell r="V34">
            <v>6.5516722009119999</v>
          </cell>
          <cell r="W34">
            <v>6.9836119999999724E-2</v>
          </cell>
          <cell r="X34">
            <v>2.9569337199998103E-2</v>
          </cell>
          <cell r="Y34">
            <v>2.6662174334066671</v>
          </cell>
          <cell r="Z34">
            <v>6.5647571301689736</v>
          </cell>
          <cell r="AA34">
            <v>0.10527806999999978</v>
          </cell>
          <cell r="AB34">
            <v>5.8194817200000415E-2</v>
          </cell>
          <cell r="AC34">
            <v>2.6695801014027385</v>
          </cell>
          <cell r="AD34">
            <v>6.574268191540579</v>
          </cell>
          <cell r="AE34">
            <v>0.14990014900000048</v>
          </cell>
          <cell r="AF34">
            <v>8.6894365199999157E-2</v>
          </cell>
          <cell r="AG34">
            <v>2.6734284887741815</v>
          </cell>
          <cell r="AH34">
            <v>6.5851530747684981</v>
          </cell>
          <cell r="AI34">
            <v>0.20558057600000001</v>
          </cell>
          <cell r="AJ34">
            <v>0.11555238520000088</v>
          </cell>
          <cell r="AK34">
            <v>2.6778551092358622</v>
          </cell>
          <cell r="AL34">
            <v>6.5976734481532722</v>
          </cell>
          <cell r="AM34">
            <v>0.27166897200000051</v>
          </cell>
          <cell r="AN34">
            <v>0.14427700119999898</v>
          </cell>
          <cell r="AO34">
            <v>2.6828315017813966</v>
          </cell>
          <cell r="AP34">
            <v>6.6117488118124461</v>
          </cell>
          <cell r="AQ34">
            <v>0.34543201400000001</v>
          </cell>
          <cell r="AR34">
            <v>0.17299120519999889</v>
          </cell>
          <cell r="AS34">
            <v>2.6882101622872066</v>
          </cell>
          <cell r="AT34">
            <v>6.6269619610818804</v>
          </cell>
          <cell r="AU34">
            <v>2.661</v>
          </cell>
          <cell r="AV34">
            <v>6.556</v>
          </cell>
          <cell r="AW34">
            <v>0.42827781599999959</v>
          </cell>
          <cell r="AX34">
            <v>0.20167758919999557</v>
          </cell>
          <cell r="AY34">
            <v>2.6940640838881524</v>
          </cell>
          <cell r="AZ34">
            <v>6.649519351724134</v>
          </cell>
          <cell r="BA34">
            <v>0.96075050900000036</v>
          </cell>
          <cell r="BB34">
            <v>0.34319676120000153</v>
          </cell>
          <cell r="BC34">
            <v>2.7294394824962773</v>
          </cell>
          <cell r="BD34">
            <v>6.7495760886960623</v>
          </cell>
          <cell r="BE34">
            <v>2.637</v>
          </cell>
          <cell r="BF34">
            <v>6.6959999999999997</v>
          </cell>
          <cell r="BG34">
            <v>1.5818853923599994</v>
          </cell>
          <cell r="BH34">
            <v>0.37140924519999885</v>
          </cell>
          <cell r="BI34">
            <v>2.7395213804365381</v>
          </cell>
          <cell r="BJ34">
            <v>6.9859742532931275</v>
          </cell>
          <cell r="BK34">
            <v>2.1551034115139993</v>
          </cell>
          <cell r="BL34">
            <v>0.3714092451999953</v>
          </cell>
          <cell r="BM34">
            <v>2.7696075238604383</v>
          </cell>
          <cell r="BN34">
            <v>7.0710707174322911</v>
          </cell>
          <cell r="BO34">
            <v>2.6389999999999998</v>
          </cell>
          <cell r="BP34">
            <v>6.718</v>
          </cell>
          <cell r="BQ34">
            <v>2.6126514315880005</v>
          </cell>
          <cell r="BR34">
            <v>0.3714092451999953</v>
          </cell>
          <cell r="BS34">
            <v>2.7956225668201569</v>
          </cell>
          <cell r="BT34">
            <v>7.1609955163415044</v>
          </cell>
        </row>
        <row r="35">
          <cell r="B35" t="str">
            <v>Bispham</v>
          </cell>
          <cell r="C35" t="str">
            <v>BISPHAM</v>
          </cell>
          <cell r="D35">
            <v>6.6</v>
          </cell>
          <cell r="E35">
            <v>62.5</v>
          </cell>
          <cell r="F35">
            <v>25</v>
          </cell>
          <cell r="G35">
            <v>0.6696927074960306</v>
          </cell>
          <cell r="H35">
            <v>0.57044194262388759</v>
          </cell>
          <cell r="I35">
            <v>14.259</v>
          </cell>
          <cell r="J35">
            <v>41.85</v>
          </cell>
          <cell r="K35">
            <v>2.0185230000000165E-2</v>
          </cell>
          <cell r="L35">
            <v>3.2330200000014742E-3</v>
          </cell>
          <cell r="M35">
            <v>14.261048565597189</v>
          </cell>
          <cell r="N35">
            <v>41.855794218501913</v>
          </cell>
          <cell r="O35">
            <v>4.8533173000000041E-2</v>
          </cell>
          <cell r="P35">
            <v>6.2842920000001357E-3</v>
          </cell>
          <cell r="Q35">
            <v>14.263795284571826</v>
          </cell>
          <cell r="R35">
            <v>41.863563112953827</v>
          </cell>
          <cell r="S35">
            <v>2.0185230000000165E-2</v>
          </cell>
          <cell r="T35">
            <v>9.3132800000019778E-3</v>
          </cell>
          <cell r="U35">
            <v>14.261580450407454</v>
          </cell>
          <cell r="V35">
            <v>41.857298615926503</v>
          </cell>
          <cell r="W35">
            <v>0.1361941510000001</v>
          </cell>
          <cell r="X35">
            <v>0.10994792000000064</v>
          </cell>
          <cell r="Y35">
            <v>14.28053184711375</v>
          </cell>
          <cell r="Z35">
            <v>41.910901260422413</v>
          </cell>
          <cell r="AA35">
            <v>0.2047470910000001</v>
          </cell>
          <cell r="AB35">
            <v>0.21057879200000107</v>
          </cell>
          <cell r="AC35">
            <v>14.295331592477496</v>
          </cell>
          <cell r="AD35">
            <v>41.952761261648575</v>
          </cell>
          <cell r="AE35">
            <v>0.29146309800000025</v>
          </cell>
          <cell r="AF35">
            <v>0.31158581200000102</v>
          </cell>
          <cell r="AG35">
            <v>14.311753098564093</v>
          </cell>
          <cell r="AH35">
            <v>41.999208294893087</v>
          </cell>
          <cell r="AI35">
            <v>0.40057221600000015</v>
          </cell>
          <cell r="AJ35">
            <v>0.41210329600000106</v>
          </cell>
          <cell r="AK35">
            <v>14.330090670548033</v>
          </cell>
          <cell r="AL35">
            <v>42.051074780894453</v>
          </cell>
          <cell r="AM35">
            <v>0.53083851300000029</v>
          </cell>
          <cell r="AN35">
            <v>0.51296806400000117</v>
          </cell>
          <cell r="AO35">
            <v>14.350309395183766</v>
          </cell>
          <cell r="AP35">
            <v>42.108261970081934</v>
          </cell>
          <cell r="AQ35">
            <v>0.67672243100000007</v>
          </cell>
          <cell r="AR35">
            <v>0.61364880400000077</v>
          </cell>
          <cell r="AS35">
            <v>14.371878209073</v>
          </cell>
          <cell r="AT35">
            <v>42.169267788334849</v>
          </cell>
          <cell r="AU35">
            <v>14.276</v>
          </cell>
          <cell r="AV35">
            <v>42.53</v>
          </cell>
          <cell r="AW35">
            <v>0.84547617800000008</v>
          </cell>
          <cell r="AX35">
            <v>0.71405658400000105</v>
          </cell>
          <cell r="AY35">
            <v>14.412423736356173</v>
          </cell>
          <cell r="AZ35">
            <v>42.915864596369026</v>
          </cell>
          <cell r="BA35">
            <v>1.9472744170000005</v>
          </cell>
          <cell r="BB35">
            <v>1.2044318120000033</v>
          </cell>
          <cell r="BC35">
            <v>14.551702793896935</v>
          </cell>
          <cell r="BD35">
            <v>43.309805260626405</v>
          </cell>
          <cell r="BE35">
            <v>14.303000000000001</v>
          </cell>
          <cell r="BF35">
            <v>43.540999999999997</v>
          </cell>
          <cell r="BG35">
            <v>3.2105374857700002</v>
          </cell>
          <cell r="BH35">
            <v>1.2975397040000023</v>
          </cell>
          <cell r="BI35">
            <v>14.697354481672928</v>
          </cell>
          <cell r="BJ35">
            <v>44.656402912728929</v>
          </cell>
          <cell r="BK35">
            <v>4.3746826347976997</v>
          </cell>
          <cell r="BL35">
            <v>0.82215936799999811</v>
          </cell>
          <cell r="BM35">
            <v>14.757605777159274</v>
          </cell>
          <cell r="BN35">
            <v>44.826819311183606</v>
          </cell>
          <cell r="BO35">
            <v>14.304</v>
          </cell>
          <cell r="BP35">
            <v>43.561999999999998</v>
          </cell>
          <cell r="BQ35">
            <v>5.3195131807272</v>
          </cell>
          <cell r="BR35">
            <v>-0.44996173599999478</v>
          </cell>
          <cell r="BS35">
            <v>14.729975278400907</v>
          </cell>
          <cell r="BT35">
            <v>44.766840031900429</v>
          </cell>
        </row>
        <row r="36">
          <cell r="B36" t="str">
            <v>Blackbull</v>
          </cell>
          <cell r="C36" t="str">
            <v>BLACKBULL</v>
          </cell>
          <cell r="D36">
            <v>6.6</v>
          </cell>
          <cell r="E36">
            <v>62.5</v>
          </cell>
          <cell r="F36">
            <v>25</v>
          </cell>
          <cell r="G36">
            <v>0.61686640006328608</v>
          </cell>
          <cell r="H36">
            <v>0.52133868991877597</v>
          </cell>
          <cell r="I36">
            <v>13.032</v>
          </cell>
          <cell r="J36">
            <v>38.549999999999997</v>
          </cell>
          <cell r="K36">
            <v>1.5815521000000055E-2</v>
          </cell>
          <cell r="L36">
            <v>9.5737600000056489E-4</v>
          </cell>
          <cell r="M36">
            <v>13.0334672479694</v>
          </cell>
          <cell r="N36">
            <v>38.554150003955378</v>
          </cell>
          <cell r="O36">
            <v>3.8315054000000015E-2</v>
          </cell>
          <cell r="P36">
            <v>1.9399120000000991E-3</v>
          </cell>
          <cell r="Q36">
            <v>13.035521396281261</v>
          </cell>
          <cell r="R36">
            <v>38.559960012758893</v>
          </cell>
          <cell r="S36">
            <v>1.5815521000000055E-2</v>
          </cell>
          <cell r="T36">
            <v>2.9735399999997192E-3</v>
          </cell>
          <cell r="U36">
            <v>13.033643616579722</v>
          </cell>
          <cell r="V36">
            <v>38.55464884971677</v>
          </cell>
          <cell r="W36">
            <v>0.10922378499999996</v>
          </cell>
          <cell r="X36">
            <v>3.9104099999999864E-2</v>
          </cell>
          <cell r="Y36">
            <v>13.044975324898951</v>
          </cell>
          <cell r="Z36">
            <v>38.586699760896586</v>
          </cell>
          <cell r="AA36">
            <v>0.16553999200000002</v>
          </cell>
          <cell r="AB36">
            <v>7.5273059999998448E-2</v>
          </cell>
          <cell r="AC36">
            <v>13.053065678847966</v>
          </cell>
          <cell r="AD36">
            <v>38.609582737454772</v>
          </cell>
          <cell r="AE36">
            <v>0.23729042599999994</v>
          </cell>
          <cell r="AF36">
            <v>0.11162717199999994</v>
          </cell>
          <cell r="AG36">
            <v>13.062522374110651</v>
          </cell>
          <cell r="AH36">
            <v>38.636330310846212</v>
          </cell>
          <cell r="AI36">
            <v>0.32815804100000001</v>
          </cell>
          <cell r="AJ36">
            <v>0.14781177600000017</v>
          </cell>
          <cell r="AK36">
            <v>13.07363656090471</v>
          </cell>
          <cell r="AL36">
            <v>38.667765978244027</v>
          </cell>
          <cell r="AM36">
            <v>0.43718761099999992</v>
          </cell>
          <cell r="AN36">
            <v>0.18416683999999917</v>
          </cell>
          <cell r="AO36">
            <v>13.086354418113185</v>
          </cell>
          <cell r="AP36">
            <v>38.703737510541124</v>
          </cell>
          <cell r="AQ36">
            <v>0.55966786300000004</v>
          </cell>
          <cell r="AR36">
            <v>0.22046912000000063</v>
          </cell>
          <cell r="AS36">
            <v>13.100244287445429</v>
          </cell>
          <cell r="AT36">
            <v>38.743023993719625</v>
          </cell>
          <cell r="AU36">
            <v>13.041</v>
          </cell>
          <cell r="AV36">
            <v>38.756</v>
          </cell>
          <cell r="AW36">
            <v>0.70083831399999985</v>
          </cell>
          <cell r="AX36">
            <v>0.25667262799999957</v>
          </cell>
          <cell r="AY36">
            <v>13.124760484866018</v>
          </cell>
          <cell r="AZ36">
            <v>38.992910427376934</v>
          </cell>
          <cell r="BA36">
            <v>1.620611163</v>
          </cell>
          <cell r="BB36">
            <v>0.43291788400000009</v>
          </cell>
          <cell r="BC36">
            <v>13.220637204253661</v>
          </cell>
          <cell r="BD36">
            <v>39.264090741124626</v>
          </cell>
          <cell r="BE36">
            <v>13.114000000000001</v>
          </cell>
          <cell r="BF36">
            <v>39.524999999999999</v>
          </cell>
          <cell r="BG36">
            <v>2.66975307983</v>
          </cell>
          <cell r="BH36">
            <v>0.46203929600000038</v>
          </cell>
          <cell r="BI36">
            <v>13.387960783519921</v>
          </cell>
          <cell r="BJ36">
            <v>40.299878111224459</v>
          </cell>
          <cell r="BK36">
            <v>3.6097337748406</v>
          </cell>
          <cell r="BL36">
            <v>-0.17322232000000071</v>
          </cell>
          <cell r="BM36">
            <v>13.4146167899281</v>
          </cell>
          <cell r="BN36">
            <v>40.375272682786758</v>
          </cell>
          <cell r="BO36">
            <v>13.115</v>
          </cell>
          <cell r="BP36">
            <v>39.548999999999999</v>
          </cell>
          <cell r="BQ36">
            <v>4.3395617703595999</v>
          </cell>
          <cell r="BR36">
            <v>-1.8731868479999996</v>
          </cell>
          <cell r="BS36">
            <v>13.330751852325282</v>
          </cell>
          <cell r="BT36">
            <v>40.159238391331058</v>
          </cell>
        </row>
        <row r="37">
          <cell r="B37" t="str">
            <v>Blackburn</v>
          </cell>
          <cell r="C37" t="str">
            <v>BLACKBURN</v>
          </cell>
          <cell r="D37">
            <v>6.6</v>
          </cell>
          <cell r="E37">
            <v>54.75</v>
          </cell>
          <cell r="F37">
            <v>21.9</v>
          </cell>
          <cell r="G37">
            <v>0.79704115969033817</v>
          </cell>
          <cell r="H37">
            <v>0.68234773737628474</v>
          </cell>
          <cell r="I37">
            <v>14.942</v>
          </cell>
          <cell r="J37">
            <v>43.634</v>
          </cell>
          <cell r="K37">
            <v>1.4999530000000094E-2</v>
          </cell>
          <cell r="L37">
            <v>1.1812199999998718E-3</v>
          </cell>
          <cell r="M37">
            <v>14.943415448540636</v>
          </cell>
          <cell r="N37">
            <v>43.638003493046014</v>
          </cell>
          <cell r="O37">
            <v>3.5852488000000071E-2</v>
          </cell>
          <cell r="P37">
            <v>2.3343359999996594E-3</v>
          </cell>
          <cell r="Q37">
            <v>14.945340480775137</v>
          </cell>
          <cell r="R37">
            <v>43.643448306434088</v>
          </cell>
          <cell r="S37">
            <v>1.4999530000000094E-2</v>
          </cell>
          <cell r="T37">
            <v>3.5140199999998956E-3</v>
          </cell>
          <cell r="U37">
            <v>14.9436195156176</v>
          </cell>
          <cell r="V37">
            <v>43.638580681901772</v>
          </cell>
          <cell r="W37">
            <v>9.9513105000000102E-2</v>
          </cell>
          <cell r="X37">
            <v>5.1384196000000326E-2</v>
          </cell>
          <cell r="Y37">
            <v>14.95520009050793</v>
          </cell>
          <cell r="Z37">
            <v>43.671335494041735</v>
          </cell>
          <cell r="AA37">
            <v>0.148720187</v>
          </cell>
          <cell r="AB37">
            <v>9.9285507999999911E-2</v>
          </cell>
          <cell r="AC37">
            <v>14.963694871934669</v>
          </cell>
          <cell r="AD37">
            <v>43.695362364247913</v>
          </cell>
          <cell r="AE37">
            <v>0.21055769499999999</v>
          </cell>
          <cell r="AF37">
            <v>0.14736945199999996</v>
          </cell>
          <cell r="AG37">
            <v>14.97331050525314</v>
          </cell>
          <cell r="AH37">
            <v>43.722559482347492</v>
          </cell>
          <cell r="AI37">
            <v>0.2878359760000001</v>
          </cell>
          <cell r="AJ37">
            <v>0.19529054800000045</v>
          </cell>
          <cell r="AK37">
            <v>14.984262610406674</v>
          </cell>
          <cell r="AL37">
            <v>43.753536713636819</v>
          </cell>
          <cell r="AM37">
            <v>0.37960993099999996</v>
          </cell>
          <cell r="AN37">
            <v>0.2433772159999994</v>
          </cell>
          <cell r="AO37">
            <v>14.996497241973049</v>
          </cell>
          <cell r="AP37">
            <v>43.788141477420432</v>
          </cell>
          <cell r="AQ37">
            <v>0.48205435699999988</v>
          </cell>
          <cell r="AR37">
            <v>0.29140708000000171</v>
          </cell>
          <cell r="AS37">
            <v>15.009660328615114</v>
          </cell>
          <cell r="AT37">
            <v>43.825372308724226</v>
          </cell>
          <cell r="AU37">
            <v>14.944000000000001</v>
          </cell>
          <cell r="AV37">
            <v>43.707999999999998</v>
          </cell>
          <cell r="AW37">
            <v>0.5997828340000001</v>
          </cell>
          <cell r="AX37">
            <v>0.33933827199999822</v>
          </cell>
          <cell r="AY37">
            <v>15.026151791416783</v>
          </cell>
          <cell r="AZ37">
            <v>43.940360355189718</v>
          </cell>
          <cell r="BA37">
            <v>1.3607797669999999</v>
          </cell>
          <cell r="BB37">
            <v>0.57372377199999924</v>
          </cell>
          <cell r="BC37">
            <v>15.113225172574234</v>
          </cell>
          <cell r="BD37">
            <v>44.186641068298812</v>
          </cell>
          <cell r="BE37">
            <v>14.954000000000001</v>
          </cell>
          <cell r="BF37">
            <v>44.078000000000003</v>
          </cell>
          <cell r="BG37">
            <v>2.2331036432200002</v>
          </cell>
          <cell r="BH37">
            <v>0.62035148799999984</v>
          </cell>
          <cell r="BI37">
            <v>15.203612589110666</v>
          </cell>
          <cell r="BJ37">
            <v>44.784011017718733</v>
          </cell>
          <cell r="BK37">
            <v>3.0350248878638002</v>
          </cell>
          <cell r="BL37">
            <v>0.62035148799999806</v>
          </cell>
          <cell r="BM37">
            <v>15.273762505241571</v>
          </cell>
          <cell r="BN37">
            <v>44.982424943302057</v>
          </cell>
          <cell r="BO37">
            <v>14.968</v>
          </cell>
          <cell r="BP37">
            <v>44.469000000000001</v>
          </cell>
          <cell r="BQ37">
            <v>3.6828007635533</v>
          </cell>
          <cell r="BR37">
            <v>0.62035148799999984</v>
          </cell>
          <cell r="BS37">
            <v>15.344428198605794</v>
          </cell>
          <cell r="BT37">
            <v>45.533699727455975</v>
          </cell>
        </row>
        <row r="38">
          <cell r="B38" t="str">
            <v>Blackburn Rd Clayton</v>
          </cell>
          <cell r="C38" t="str">
            <v>BLACKBURN RD CLAYTON</v>
          </cell>
          <cell r="D38">
            <v>6.6</v>
          </cell>
          <cell r="E38">
            <v>54.75</v>
          </cell>
          <cell r="F38">
            <v>21.9</v>
          </cell>
          <cell r="G38">
            <v>0.74630372584541249</v>
          </cell>
          <cell r="H38">
            <v>0.63437503980902588</v>
          </cell>
          <cell r="I38">
            <v>13.891</v>
          </cell>
          <cell r="J38">
            <v>40.854999999999997</v>
          </cell>
          <cell r="K38">
            <v>1.5848160000000222E-2</v>
          </cell>
          <cell r="L38">
            <v>4.8814639999985587E-3</v>
          </cell>
          <cell r="M38">
            <v>13.892813371817667</v>
          </cell>
          <cell r="N38">
            <v>40.860128990036337</v>
          </cell>
          <cell r="O38">
            <v>3.7930722000000028E-2</v>
          </cell>
          <cell r="P38">
            <v>9.2345199999996908E-3</v>
          </cell>
          <cell r="Q38">
            <v>13.895125888661378</v>
          </cell>
          <cell r="R38">
            <v>40.866669775403523</v>
          </cell>
          <cell r="S38">
            <v>1.5848160000000222E-2</v>
          </cell>
          <cell r="T38">
            <v>1.3374100000000055E-2</v>
          </cell>
          <cell r="U38">
            <v>13.893556284799596</v>
          </cell>
          <cell r="V38">
            <v>40.862230265265751</v>
          </cell>
          <cell r="W38">
            <v>0.10565105200000025</v>
          </cell>
          <cell r="X38">
            <v>5.5208748000000085E-2</v>
          </cell>
          <cell r="Y38">
            <v>13.905071583156332</v>
          </cell>
          <cell r="Z38">
            <v>40.894800447487491</v>
          </cell>
          <cell r="AA38">
            <v>0.15817703100000036</v>
          </cell>
          <cell r="AB38">
            <v>9.6922348000000547E-2</v>
          </cell>
          <cell r="AC38">
            <v>13.913315408353903</v>
          </cell>
          <cell r="AD38">
            <v>40.918117506287963</v>
          </cell>
          <cell r="AE38">
            <v>0.22426681000000026</v>
          </cell>
          <cell r="AF38">
            <v>0.13898892000000007</v>
          </cell>
          <cell r="AG38">
            <v>13.922776635378815</v>
          </cell>
          <cell r="AH38">
            <v>40.944877897438602</v>
          </cell>
          <cell r="AI38">
            <v>0.30695014500000029</v>
          </cell>
          <cell r="AJ38">
            <v>0.18040353599999914</v>
          </cell>
          <cell r="AK38">
            <v>13.933632390744833</v>
          </cell>
          <cell r="AL38">
            <v>40.975582610375461</v>
          </cell>
          <cell r="AM38">
            <v>0.40524581500000045</v>
          </cell>
          <cell r="AN38">
            <v>0.22214416799999981</v>
          </cell>
          <cell r="AO38">
            <v>13.94588239023817</v>
          </cell>
          <cell r="AP38">
            <v>41.01023084122054</v>
          </cell>
          <cell r="AQ38">
            <v>0.5150382480000002</v>
          </cell>
          <cell r="AR38">
            <v>0.26360142799999942</v>
          </cell>
          <cell r="AS38">
            <v>13.959113307051565</v>
          </cell>
          <cell r="AT38">
            <v>41.047653525220809</v>
          </cell>
          <cell r="AU38">
            <v>13.9</v>
          </cell>
          <cell r="AV38">
            <v>41.308999999999997</v>
          </cell>
          <cell r="AW38">
            <v>0.64089440000000009</v>
          </cell>
          <cell r="AX38">
            <v>0.30470008000000082</v>
          </cell>
          <cell r="AY38">
            <v>13.98271806478367</v>
          </cell>
          <cell r="AZ38">
            <v>41.542962018140642</v>
          </cell>
          <cell r="BA38">
            <v>1.4542931840000004</v>
          </cell>
          <cell r="BB38">
            <v>0.49653495999999908</v>
          </cell>
          <cell r="BC38">
            <v>14.070653205163802</v>
          </cell>
          <cell r="BD38">
            <v>41.791680154410173</v>
          </cell>
          <cell r="BE38">
            <v>13.916</v>
          </cell>
          <cell r="BF38">
            <v>41.756</v>
          </cell>
          <cell r="BG38">
            <v>2.3857477627400003</v>
          </cell>
          <cell r="BH38">
            <v>0.53427256799999956</v>
          </cell>
          <cell r="BI38">
            <v>14.171435533938171</v>
          </cell>
          <cell r="BJ38">
            <v>42.478480792814743</v>
          </cell>
          <cell r="BK38">
            <v>3.2368251153776</v>
          </cell>
          <cell r="BL38">
            <v>0.53427256799999956</v>
          </cell>
          <cell r="BM38">
            <v>14.245885494339158</v>
          </cell>
          <cell r="BN38">
            <v>42.689057080249178</v>
          </cell>
          <cell r="BO38">
            <v>13.827</v>
          </cell>
          <cell r="BP38">
            <v>41.53</v>
          </cell>
          <cell r="BQ38">
            <v>3.9176442470133002</v>
          </cell>
          <cell r="BR38">
            <v>0.53427256799999956</v>
          </cell>
          <cell r="BS38">
            <v>14.216441722963296</v>
          </cell>
          <cell r="BT38">
            <v>42.631507532737281</v>
          </cell>
        </row>
        <row r="39">
          <cell r="B39" t="str">
            <v>Blackfriars</v>
          </cell>
          <cell r="C39" t="str">
            <v>BLACKFRIARS</v>
          </cell>
          <cell r="D39">
            <v>6.6</v>
          </cell>
          <cell r="E39">
            <v>54.75</v>
          </cell>
          <cell r="F39">
            <v>21.9</v>
          </cell>
          <cell r="G39">
            <v>0.73381481772394608</v>
          </cell>
          <cell r="H39">
            <v>0.60617298577815926</v>
          </cell>
          <cell r="I39">
            <v>13.273999999999999</v>
          </cell>
          <cell r="J39">
            <v>40.173000000000002</v>
          </cell>
          <cell r="K39">
            <v>1.3343160000000021E-2</v>
          </cell>
          <cell r="L39">
            <v>2.419456000000153E-4</v>
          </cell>
          <cell r="M39">
            <v>13.275188388541686</v>
          </cell>
          <cell r="N39">
            <v>40.176361270386046</v>
          </cell>
          <cell r="O39">
            <v>3.1937297000000031E-2</v>
          </cell>
          <cell r="P39">
            <v>4.9588040000081435E-4</v>
          </cell>
          <cell r="Q39">
            <v>13.27683716722766</v>
          </cell>
          <cell r="R39">
            <v>40.181024720744162</v>
          </cell>
          <cell r="S39">
            <v>1.3343160000000021E-2</v>
          </cell>
          <cell r="T39">
            <v>7.6793240000139207E-4</v>
          </cell>
          <cell r="U39">
            <v>13.275234400453893</v>
          </cell>
          <cell r="V39">
            <v>40.176491411726595</v>
          </cell>
          <cell r="W39">
            <v>8.8762918100000032E-2</v>
          </cell>
          <cell r="X39">
            <v>7.0280048399999906E-2</v>
          </cell>
          <cell r="Y39">
            <v>13.28791265144265</v>
          </cell>
          <cell r="Z39">
            <v>40.212350920717533</v>
          </cell>
          <cell r="AA39">
            <v>0.13276645199999992</v>
          </cell>
          <cell r="AB39">
            <v>0.13980659640000059</v>
          </cell>
          <cell r="AC39">
            <v>13.297843958010239</v>
          </cell>
          <cell r="AD39">
            <v>40.240440897597473</v>
          </cell>
          <cell r="AE39">
            <v>0.18817047099999995</v>
          </cell>
          <cell r="AF39">
            <v>0.20938465239999982</v>
          </cell>
          <cell r="AG39">
            <v>13.308777054168591</v>
          </cell>
          <cell r="AH39">
            <v>40.271364363329212</v>
          </cell>
          <cell r="AI39">
            <v>0.25757412700000004</v>
          </cell>
          <cell r="AJ39">
            <v>0.27892512439999972</v>
          </cell>
          <cell r="AK39">
            <v>13.320931513214518</v>
          </cell>
          <cell r="AL39">
            <v>40.305742364981327</v>
          </cell>
          <cell r="AM39">
            <v>0.34014218699999998</v>
          </cell>
          <cell r="AN39">
            <v>0.3485125523999999</v>
          </cell>
          <cell r="AO39">
            <v>13.334241666541105</v>
          </cell>
          <cell r="AP39">
            <v>40.343389163684783</v>
          </cell>
          <cell r="AQ39">
            <v>0.43240832399999996</v>
          </cell>
          <cell r="AR39">
            <v>0.4180895443999999</v>
          </cell>
          <cell r="AS39">
            <v>13.348399268676657</v>
          </cell>
          <cell r="AT39">
            <v>40.38343290958634</v>
          </cell>
          <cell r="AU39">
            <v>13.284000000000001</v>
          </cell>
          <cell r="AV39">
            <v>40.448</v>
          </cell>
          <cell r="AW39">
            <v>0.5390807740000001</v>
          </cell>
          <cell r="AX39">
            <v>0.48764440840000045</v>
          </cell>
          <cell r="AY39">
            <v>13.373815160673093</v>
          </cell>
          <cell r="AZ39">
            <v>40.702035636661215</v>
          </cell>
          <cell r="BA39">
            <v>1.2324844346999999</v>
          </cell>
          <cell r="BB39">
            <v>0.75167347240000293</v>
          </cell>
          <cell r="BC39">
            <v>13.457568803299836</v>
          </cell>
          <cell r="BD39">
            <v>40.938926711262987</v>
          </cell>
          <cell r="BE39">
            <v>13.304</v>
          </cell>
          <cell r="BF39">
            <v>41.01</v>
          </cell>
          <cell r="BG39">
            <v>2.0272366031460001</v>
          </cell>
          <cell r="BH39">
            <v>0.52405132039999902</v>
          </cell>
          <cell r="BI39">
            <v>13.527179813551443</v>
          </cell>
          <cell r="BJ39">
            <v>41.641247838344697</v>
          </cell>
          <cell r="BK39">
            <v>2.7625579248268997</v>
          </cell>
          <cell r="BL39">
            <v>-2.9088366795999994</v>
          </cell>
          <cell r="BM39">
            <v>13.291203927508338</v>
          </cell>
          <cell r="BN39">
            <v>40.973807241474361</v>
          </cell>
          <cell r="BO39">
            <v>13.314</v>
          </cell>
          <cell r="BP39">
            <v>41.311999999999998</v>
          </cell>
          <cell r="BQ39">
            <v>3.3637442613552997</v>
          </cell>
          <cell r="BR39">
            <v>-3.2367246795999991</v>
          </cell>
          <cell r="BS39">
            <v>13.325111331775572</v>
          </cell>
          <cell r="BT39">
            <v>41.343427592186082</v>
          </cell>
        </row>
        <row r="40">
          <cell r="B40" t="str">
            <v>Blackley</v>
          </cell>
          <cell r="C40" t="str">
            <v>BLACKLEY</v>
          </cell>
          <cell r="D40">
            <v>6.6</v>
          </cell>
          <cell r="E40">
            <v>54.75</v>
          </cell>
          <cell r="F40">
            <v>21.9</v>
          </cell>
          <cell r="G40">
            <v>0.68484213949988604</v>
          </cell>
          <cell r="H40">
            <v>0.60428336282289208</v>
          </cell>
          <cell r="I40">
            <v>13.231999999999999</v>
          </cell>
          <cell r="J40">
            <v>37.49</v>
          </cell>
          <cell r="K40">
            <v>1.9338059999999713E-2</v>
          </cell>
          <cell r="L40">
            <v>1.3032440000007028E-3</v>
          </cell>
          <cell r="M40">
            <v>13.233805645821336</v>
          </cell>
          <cell r="N40">
            <v>37.49510713761876</v>
          </cell>
          <cell r="O40">
            <v>4.7125389999999934E-2</v>
          </cell>
          <cell r="P40">
            <v>2.582396000001097E-3</v>
          </cell>
          <cell r="Q40">
            <v>13.236348303579987</v>
          </cell>
          <cell r="R40">
            <v>37.502298859792269</v>
          </cell>
          <cell r="S40">
            <v>1.9338059999999713E-2</v>
          </cell>
          <cell r="T40">
            <v>3.890504000001016E-3</v>
          </cell>
          <cell r="U40">
            <v>13.234031972375497</v>
          </cell>
          <cell r="V40">
            <v>37.495747285783594</v>
          </cell>
          <cell r="W40">
            <v>0.13540894259999958</v>
          </cell>
          <cell r="X40">
            <v>3.9013879999999723E-2</v>
          </cell>
          <cell r="Y40">
            <v>13.247258039936503</v>
          </cell>
          <cell r="Z40">
            <v>37.533156254026871</v>
          </cell>
          <cell r="AA40">
            <v>0.20612754499999997</v>
          </cell>
          <cell r="AB40">
            <v>7.4163900000000282E-2</v>
          </cell>
          <cell r="AC40">
            <v>13.256519142609438</v>
          </cell>
          <cell r="AD40">
            <v>37.559350608032062</v>
          </cell>
          <cell r="AE40">
            <v>0.29679865599999977</v>
          </cell>
          <cell r="AF40">
            <v>0.10951215999999953</v>
          </cell>
          <cell r="AG40">
            <v>13.267542978635189</v>
          </cell>
          <cell r="AH40">
            <v>37.590530724866049</v>
          </cell>
          <cell r="AI40">
            <v>0.41241523599999996</v>
          </cell>
          <cell r="AJ40">
            <v>0.14465853200000023</v>
          </cell>
          <cell r="AK40">
            <v>13.280731316653526</v>
          </cell>
          <cell r="AL40">
            <v>37.627832977847433</v>
          </cell>
          <cell r="AM40">
            <v>0.55180964099999952</v>
          </cell>
          <cell r="AN40">
            <v>0.17998699600000112</v>
          </cell>
          <cell r="AO40">
            <v>13.296015603843031</v>
          </cell>
          <cell r="AP40">
            <v>37.671063470316639</v>
          </cell>
          <cell r="AQ40">
            <v>0.70885916999999998</v>
          </cell>
          <cell r="AR40">
            <v>0.21524625600000125</v>
          </cell>
          <cell r="AS40">
            <v>13.312838260069801</v>
          </cell>
          <cell r="AT40">
            <v>37.718645127498718</v>
          </cell>
          <cell r="AU40">
            <v>13.243</v>
          </cell>
          <cell r="AV40">
            <v>37.828000000000003</v>
          </cell>
          <cell r="AW40">
            <v>0.8913776989999993</v>
          </cell>
          <cell r="AX40">
            <v>0.25038996400000091</v>
          </cell>
          <cell r="AY40">
            <v>13.342878767815918</v>
          </cell>
          <cell r="AZ40">
            <v>38.110499816076775</v>
          </cell>
          <cell r="BA40">
            <v>2.0848533455</v>
          </cell>
          <cell r="BB40">
            <v>0.42048340799999995</v>
          </cell>
          <cell r="BC40">
            <v>13.462160128643013</v>
          </cell>
          <cell r="BD40">
            <v>38.447878452516768</v>
          </cell>
          <cell r="BE40">
            <v>13.164999999999999</v>
          </cell>
          <cell r="BF40">
            <v>38.286999999999999</v>
          </cell>
          <cell r="BG40">
            <v>3.4367690702570002</v>
          </cell>
          <cell r="BH40">
            <v>0.45422953600000415</v>
          </cell>
          <cell r="BI40">
            <v>13.505374104960445</v>
          </cell>
          <cell r="BJ40">
            <v>39.249723351031328</v>
          </cell>
          <cell r="BK40">
            <v>4.6301570951000297</v>
          </cell>
          <cell r="BL40">
            <v>0.45422953600000415</v>
          </cell>
          <cell r="BM40">
            <v>13.60976848335299</v>
          </cell>
          <cell r="BN40">
            <v>39.54499524254782</v>
          </cell>
          <cell r="BO40">
            <v>13.176</v>
          </cell>
          <cell r="BP40">
            <v>38.621000000000002</v>
          </cell>
          <cell r="BQ40">
            <v>5.5391333817606005</v>
          </cell>
          <cell r="BR40">
            <v>0.4542295360000006</v>
          </cell>
          <cell r="BS40">
            <v>13.700283286957607</v>
          </cell>
          <cell r="BT40">
            <v>40.103897069881988</v>
          </cell>
        </row>
        <row r="41">
          <cell r="B41" t="str">
            <v>Blackpool</v>
          </cell>
          <cell r="C41" t="str">
            <v>BLACKPOOL</v>
          </cell>
          <cell r="D41">
            <v>6.6</v>
          </cell>
          <cell r="E41">
            <v>62.5</v>
          </cell>
          <cell r="F41">
            <v>25</v>
          </cell>
          <cell r="G41">
            <v>0.69329424386440031</v>
          </cell>
          <cell r="H41">
            <v>0.59620087418763212</v>
          </cell>
          <cell r="I41">
            <v>14.904</v>
          </cell>
          <cell r="J41">
            <v>43.328000000000003</v>
          </cell>
          <cell r="K41">
            <v>1.0465412000000007E-2</v>
          </cell>
          <cell r="L41">
            <v>1.215956000000018E-3</v>
          </cell>
          <cell r="M41">
            <v>14.905021854690803</v>
          </cell>
          <cell r="N41">
            <v>43.330890241525019</v>
          </cell>
          <cell r="O41">
            <v>2.4212999100000077E-2</v>
          </cell>
          <cell r="P41">
            <v>2.2893080000001564E-3</v>
          </cell>
          <cell r="Q41">
            <v>14.90631835062702</v>
          </cell>
          <cell r="R41">
            <v>43.334557285798141</v>
          </cell>
          <cell r="S41">
            <v>1.0465412000000007E-2</v>
          </cell>
          <cell r="T41">
            <v>3.3014759999998589E-3</v>
          </cell>
          <cell r="U41">
            <v>14.905204290377682</v>
          </cell>
          <cell r="V41">
            <v>43.331406247570314</v>
          </cell>
          <cell r="W41">
            <v>6.2828331600000009E-2</v>
          </cell>
          <cell r="X41">
            <v>0.14653716800000005</v>
          </cell>
          <cell r="Y41">
            <v>14.922314731447436</v>
          </cell>
          <cell r="Z41">
            <v>43.379801883208373</v>
          </cell>
          <cell r="AA41">
            <v>9.0365046900000023E-2</v>
          </cell>
          <cell r="AB41">
            <v>0.2897372359999999</v>
          </cell>
          <cell r="AC41">
            <v>14.937250326568471</v>
          </cell>
          <cell r="AD41">
            <v>43.422046125572933</v>
          </cell>
          <cell r="AE41">
            <v>0.12341991159999999</v>
          </cell>
          <cell r="AF41">
            <v>0.43301365199999986</v>
          </cell>
          <cell r="AG41">
            <v>14.952675313292515</v>
          </cell>
          <cell r="AH41">
            <v>43.465674576422074</v>
          </cell>
          <cell r="AI41">
            <v>0.16283669119999988</v>
          </cell>
          <cell r="AJ41">
            <v>0.57613271599999938</v>
          </cell>
          <cell r="AK41">
            <v>14.968643058510578</v>
          </cell>
          <cell r="AL41">
            <v>43.510838180117879</v>
          </cell>
          <cell r="AM41">
            <v>0.2079304796</v>
          </cell>
          <cell r="AN41">
            <v>0.7193222720000001</v>
          </cell>
          <cell r="AO41">
            <v>14.985113579658043</v>
          </cell>
          <cell r="AP41">
            <v>43.557423848890075</v>
          </cell>
          <cell r="AQ41">
            <v>0.25706620820000003</v>
          </cell>
          <cell r="AR41">
            <v>0.86244189600000021</v>
          </cell>
          <cell r="AS41">
            <v>15.001931561412096</v>
          </cell>
          <cell r="AT41">
            <v>43.604992284666722</v>
          </cell>
          <cell r="AU41">
            <v>14.914999999999999</v>
          </cell>
          <cell r="AV41">
            <v>43.777000000000001</v>
          </cell>
          <cell r="AW41">
            <v>0.31333078599999997</v>
          </cell>
          <cell r="AX41">
            <v>1.0054759359999996</v>
          </cell>
          <cell r="AY41">
            <v>15.03036566908421</v>
          </cell>
          <cell r="AZ41">
            <v>44.103303387702276</v>
          </cell>
          <cell r="BA41">
            <v>0.67576267220000008</v>
          </cell>
          <cell r="BB41">
            <v>1.7174216199999999</v>
          </cell>
          <cell r="BC41">
            <v>15.124349332624552</v>
          </cell>
          <cell r="BD41">
            <v>44.369129330942798</v>
          </cell>
          <cell r="BE41">
            <v>14.926</v>
          </cell>
          <cell r="BF41">
            <v>44.171999999999997</v>
          </cell>
          <cell r="BG41">
            <v>1.1084808576580001</v>
          </cell>
          <cell r="BH41">
            <v>1.8596633639999995</v>
          </cell>
          <cell r="BI41">
            <v>15.185645282631498</v>
          </cell>
          <cell r="BJ41">
            <v>44.906387760207316</v>
          </cell>
          <cell r="BK41">
            <v>1.5723827017228</v>
          </cell>
          <cell r="BL41">
            <v>1.8596633639999995</v>
          </cell>
          <cell r="BM41">
            <v>15.226226169684281</v>
          </cell>
          <cell r="BN41">
            <v>45.021167841893671</v>
          </cell>
          <cell r="BO41">
            <v>14.89</v>
          </cell>
          <cell r="BP41">
            <v>44.674999999999997</v>
          </cell>
          <cell r="BQ41">
            <v>2.0252684571964998</v>
          </cell>
          <cell r="BR41">
            <v>1.8596633639999987</v>
          </cell>
          <cell r="BS41">
            <v>15.229843398901689</v>
          </cell>
          <cell r="BT41">
            <v>45.636222287619475</v>
          </cell>
        </row>
        <row r="42">
          <cell r="B42" t="str">
            <v>Bollington</v>
          </cell>
          <cell r="C42" t="str">
            <v>BOLLINGTON</v>
          </cell>
          <cell r="D42">
            <v>11</v>
          </cell>
          <cell r="E42">
            <v>62.5</v>
          </cell>
          <cell r="F42">
            <v>25</v>
          </cell>
          <cell r="G42">
            <v>0.34566333523856574</v>
          </cell>
          <cell r="H42">
            <v>0.31430769669959996</v>
          </cell>
          <cell r="I42">
            <v>7.8570000000000002</v>
          </cell>
          <cell r="J42">
            <v>21.602</v>
          </cell>
          <cell r="K42">
            <v>1.2328321000000031E-2</v>
          </cell>
          <cell r="L42">
            <v>8.6400400000030686E-4</v>
          </cell>
          <cell r="M42">
            <v>7.8576924174899991</v>
          </cell>
          <cell r="N42">
            <v>21.60395845241036</v>
          </cell>
          <cell r="O42">
            <v>2.9708062000000091E-2</v>
          </cell>
          <cell r="P42">
            <v>1.7857440000002001E-3</v>
          </cell>
          <cell r="Q42">
            <v>7.8586529961247189</v>
          </cell>
          <cell r="R42">
            <v>21.606675379076254</v>
          </cell>
          <cell r="S42">
            <v>1.2328321000000031E-2</v>
          </cell>
          <cell r="T42">
            <v>2.7876439999987568E-3</v>
          </cell>
          <cell r="U42">
            <v>7.8577933824056192</v>
          </cell>
          <cell r="V42">
            <v>21.604244024316351</v>
          </cell>
          <cell r="W42">
            <v>8.6155902000000006E-2</v>
          </cell>
          <cell r="X42">
            <v>4.3535288000000172E-2</v>
          </cell>
          <cell r="Y42">
            <v>7.8638070221325478</v>
          </cell>
          <cell r="Z42">
            <v>21.621253166038446</v>
          </cell>
          <cell r="AA42">
            <v>0.13139274300000015</v>
          </cell>
          <cell r="AB42">
            <v>8.4351824000000519E-2</v>
          </cell>
          <cell r="AC42">
            <v>7.8683236530757865</v>
          </cell>
          <cell r="AD42">
            <v>21.634028127510771</v>
          </cell>
          <cell r="AE42">
            <v>0.18830923200000038</v>
          </cell>
          <cell r="AF42">
            <v>0.12537704000000005</v>
          </cell>
          <cell r="AG42">
            <v>7.8734642594163899</v>
          </cell>
          <cell r="AH42">
            <v>21.648567957922175</v>
          </cell>
          <cell r="AI42">
            <v>0.25889582600000027</v>
          </cell>
          <cell r="AJ42">
            <v>0.166276388</v>
          </cell>
          <cell r="AK42">
            <v>7.8793157538368046</v>
          </cell>
          <cell r="AL42">
            <v>21.665118483461178</v>
          </cell>
          <cell r="AM42">
            <v>0.34237713100000033</v>
          </cell>
          <cell r="AN42">
            <v>0.20736406799999951</v>
          </cell>
          <cell r="AO42">
            <v>7.8858539299297528</v>
          </cell>
          <cell r="AP42">
            <v>21.683611238068838</v>
          </cell>
          <cell r="AQ42">
            <v>0.43537414000000019</v>
          </cell>
          <cell r="AR42">
            <v>0.24841868000000034</v>
          </cell>
          <cell r="AS42">
            <v>7.8928898153360851</v>
          </cell>
          <cell r="AT42">
            <v>21.703511727198716</v>
          </cell>
          <cell r="AU42">
            <v>7.8620000000000001</v>
          </cell>
          <cell r="AV42">
            <v>21.803000000000001</v>
          </cell>
          <cell r="AW42">
            <v>0.53561988700000018</v>
          </cell>
          <cell r="AX42">
            <v>0.28939078399999829</v>
          </cell>
          <cell r="AY42">
            <v>7.905301830271469</v>
          </cell>
          <cell r="AZ42">
            <v>21.92547607129098</v>
          </cell>
          <cell r="BA42">
            <v>1.1737398300000002</v>
          </cell>
          <cell r="BB42">
            <v>0.48888881199999901</v>
          </cell>
          <cell r="BC42">
            <v>7.949265372183735</v>
          </cell>
          <cell r="BD42">
            <v>22.049823745735548</v>
          </cell>
          <cell r="BE42">
            <v>7.8730000000000002</v>
          </cell>
          <cell r="BF42">
            <v>22.181999999999999</v>
          </cell>
          <cell r="BG42">
            <v>1.9443088833000006</v>
          </cell>
          <cell r="BH42">
            <v>0.52597969199999994</v>
          </cell>
          <cell r="BI42">
            <v>8.0026565249023189</v>
          </cell>
          <cell r="BJ42">
            <v>22.54872403193405</v>
          </cell>
          <cell r="BK42">
            <v>2.6707551969859997</v>
          </cell>
          <cell r="BL42">
            <v>0.25098389199999893</v>
          </cell>
          <cell r="BM42">
            <v>8.0263515317752656</v>
          </cell>
          <cell r="BN42">
            <v>22.615743632094535</v>
          </cell>
          <cell r="BO42">
            <v>7.8730000000000002</v>
          </cell>
          <cell r="BP42">
            <v>22.195</v>
          </cell>
          <cell r="BQ42">
            <v>3.2519084230240001</v>
          </cell>
          <cell r="BR42">
            <v>-0.48490679200000208</v>
          </cell>
          <cell r="BS42">
            <v>8.0182299215018045</v>
          </cell>
          <cell r="BT42">
            <v>22.605772249300461</v>
          </cell>
        </row>
        <row r="43">
          <cell r="B43" t="str">
            <v>Bolton By Bowland</v>
          </cell>
          <cell r="C43" t="str">
            <v>BOLTON BY BOWLAND</v>
          </cell>
          <cell r="D43">
            <v>11</v>
          </cell>
          <cell r="E43">
            <v>33.405000000000001</v>
          </cell>
          <cell r="F43">
            <v>13.1</v>
          </cell>
          <cell r="G43">
            <v>0.29121088991910321</v>
          </cell>
          <cell r="H43">
            <v>0.26284871141018779</v>
          </cell>
          <cell r="I43">
            <v>3.4430000000000001</v>
          </cell>
          <cell r="J43">
            <v>9.7270000000000003</v>
          </cell>
          <cell r="K43">
            <v>5.9310639999999859E-3</v>
          </cell>
          <cell r="L43">
            <v>1.2992599999961385E-4</v>
          </cell>
          <cell r="M43">
            <v>3.4433181194734597</v>
          </cell>
          <cell r="N43">
            <v>9.727899777747643</v>
          </cell>
          <cell r="O43">
            <v>1.3934396999999987E-2</v>
          </cell>
          <cell r="P43">
            <v>2.6373840000015747E-4</v>
          </cell>
          <cell r="Q43">
            <v>3.4437452088450167</v>
          </cell>
          <cell r="R43">
            <v>9.7291077689108452</v>
          </cell>
          <cell r="S43">
            <v>5.9310639999999859E-3</v>
          </cell>
          <cell r="T43">
            <v>4.0647520000014481E-4</v>
          </cell>
          <cell r="U43">
            <v>3.4433326345421018</v>
          </cell>
          <cell r="V43">
            <v>9.727940832561508</v>
          </cell>
          <cell r="W43">
            <v>3.7535431000000008E-2</v>
          </cell>
          <cell r="X43">
            <v>2.4147691200000487E-2</v>
          </cell>
          <cell r="Y43">
            <v>3.4462375242915115</v>
          </cell>
          <cell r="Z43">
            <v>9.736157101523137</v>
          </cell>
          <cell r="AA43">
            <v>5.5149117999999997E-2</v>
          </cell>
          <cell r="AB43">
            <v>4.7897615200000132E-2</v>
          </cell>
          <cell r="AC43">
            <v>3.4484085508320121</v>
          </cell>
          <cell r="AD43">
            <v>9.7422976918788322</v>
          </cell>
          <cell r="AE43">
            <v>7.6781876999999943E-2</v>
          </cell>
          <cell r="AF43">
            <v>7.1674491199999579E-2</v>
          </cell>
          <cell r="AG43">
            <v>3.4507919385584711</v>
          </cell>
          <cell r="AH43">
            <v>9.7490389303731355</v>
          </cell>
          <cell r="AI43">
            <v>0.10311402999999997</v>
          </cell>
          <cell r="AJ43">
            <v>9.5436051200000094E-2</v>
          </cell>
          <cell r="AK43">
            <v>3.4534211766207674</v>
          </cell>
          <cell r="AL43">
            <v>9.7564755386259492</v>
          </cell>
          <cell r="AM43">
            <v>0.133724383</v>
          </cell>
          <cell r="AN43">
            <v>0.1192216672000006</v>
          </cell>
          <cell r="AO43">
            <v>3.4562762245612202</v>
          </cell>
          <cell r="AP43">
            <v>9.7645508336631774</v>
          </cell>
          <cell r="AQ43">
            <v>0.16744986900000003</v>
          </cell>
          <cell r="AR43">
            <v>0.14300304320000023</v>
          </cell>
          <cell r="AS43">
            <v>3.4592945520390339</v>
          </cell>
          <cell r="AT43">
            <v>9.7730879529727925</v>
          </cell>
          <cell r="AU43">
            <v>3.4460000000000002</v>
          </cell>
          <cell r="AV43">
            <v>9.8309999999999995</v>
          </cell>
          <cell r="AW43">
            <v>0.20529527399999992</v>
          </cell>
          <cell r="AX43">
            <v>0.16677405520000033</v>
          </cell>
          <cell r="AY43">
            <v>3.4655285752155294</v>
          </cell>
          <cell r="AZ43">
            <v>9.8862351518472487</v>
          </cell>
          <cell r="BA43">
            <v>0.44310217799999985</v>
          </cell>
          <cell r="BB43">
            <v>0.24985610319999907</v>
          </cell>
          <cell r="BC43">
            <v>3.4823708772898185</v>
          </cell>
          <cell r="BD43">
            <v>9.9338723758773355</v>
          </cell>
          <cell r="BE43">
            <v>3.4489999999999998</v>
          </cell>
          <cell r="BF43">
            <v>9.952</v>
          </cell>
          <cell r="BG43">
            <v>0.72280162552999994</v>
          </cell>
          <cell r="BH43">
            <v>0.14725010319999843</v>
          </cell>
          <cell r="BI43">
            <v>3.4946658727082873</v>
          </cell>
          <cell r="BJ43">
            <v>10.081162593043327</v>
          </cell>
          <cell r="BK43">
            <v>0.99220193608200014</v>
          </cell>
          <cell r="BL43">
            <v>-1.3121418967999983</v>
          </cell>
          <cell r="BM43">
            <v>3.4322075070504496</v>
          </cell>
          <cell r="BN43">
            <v>9.9045036574493821</v>
          </cell>
          <cell r="BO43">
            <v>3.45</v>
          </cell>
          <cell r="BP43">
            <v>9.9619999999999997</v>
          </cell>
          <cell r="BQ43">
            <v>1.220962388946</v>
          </cell>
          <cell r="BR43">
            <v>-1.4515338967999991</v>
          </cell>
          <cell r="BS43">
            <v>3.4378981343520945</v>
          </cell>
          <cell r="BT43">
            <v>9.9277707549414291</v>
          </cell>
        </row>
        <row r="44">
          <cell r="B44" t="str">
            <v>Bolton Le Sands</v>
          </cell>
          <cell r="C44" t="str">
            <v>BOLTON LE SANDS</v>
          </cell>
          <cell r="D44">
            <v>11</v>
          </cell>
          <cell r="E44">
            <v>33.405000000000001</v>
          </cell>
          <cell r="F44">
            <v>13.1</v>
          </cell>
          <cell r="G44">
            <v>0.69457973198193479</v>
          </cell>
          <cell r="H44">
            <v>0.60818433516496373</v>
          </cell>
          <cell r="I44">
            <v>7.9660000000000002</v>
          </cell>
          <cell r="J44">
            <v>23.199000000000002</v>
          </cell>
          <cell r="K44">
            <v>2.2304665000000057E-2</v>
          </cell>
          <cell r="L44">
            <v>8.4020560000030997E-4</v>
          </cell>
          <cell r="M44">
            <v>7.9672147906610249</v>
          </cell>
          <cell r="N44">
            <v>23.202435946856532</v>
          </cell>
          <cell r="O44">
            <v>5.3169191999999921E-2</v>
          </cell>
          <cell r="P44">
            <v>1.8109096000014091E-3</v>
          </cell>
          <cell r="Q44">
            <v>7.968885706950803</v>
          </cell>
          <cell r="R44">
            <v>23.207162011813722</v>
          </cell>
          <cell r="S44">
            <v>2.2304665000000057E-2</v>
          </cell>
          <cell r="T44">
            <v>2.9132455999993923E-3</v>
          </cell>
          <cell r="U44">
            <v>7.9673235970430287</v>
          </cell>
          <cell r="V44">
            <v>23.202743697778736</v>
          </cell>
          <cell r="W44">
            <v>0.14735437799999995</v>
          </cell>
          <cell r="X44">
            <v>5.8596173600000689E-2</v>
          </cell>
          <cell r="Y44">
            <v>7.9768096005823645</v>
          </cell>
          <cell r="Z44">
            <v>23.229574167494835</v>
          </cell>
          <cell r="AA44">
            <v>0.21995557499999974</v>
          </cell>
          <cell r="AB44">
            <v>0.11438197759999902</v>
          </cell>
          <cell r="AC44">
            <v>7.9835481705448919</v>
          </cell>
          <cell r="AD44">
            <v>23.248633721558846</v>
          </cell>
          <cell r="AE44">
            <v>0.31082112200000012</v>
          </cell>
          <cell r="AF44">
            <v>0.1704418696000003</v>
          </cell>
          <cell r="AG44">
            <v>7.9912597561592058</v>
          </cell>
          <cell r="AH44">
            <v>23.270445379485174</v>
          </cell>
          <cell r="AI44">
            <v>0.42379830200000002</v>
          </cell>
          <cell r="AJ44">
            <v>0.22635056560000155</v>
          </cell>
          <cell r="AK44">
            <v>8.0001239657929268</v>
          </cell>
          <cell r="AL44">
            <v>23.295517150452625</v>
          </cell>
          <cell r="AM44">
            <v>0.55749744500000009</v>
          </cell>
          <cell r="AN44">
            <v>0.28250806159999886</v>
          </cell>
          <cell r="AO44">
            <v>8.0100888550323894</v>
          </cell>
          <cell r="AP44">
            <v>23.323702113472613</v>
          </cell>
          <cell r="AQ44">
            <v>0.70641680200000012</v>
          </cell>
          <cell r="AR44">
            <v>0.338632329600002</v>
          </cell>
          <cell r="AS44">
            <v>8.02085085431324</v>
          </cell>
          <cell r="AT44">
            <v>23.354141644155074</v>
          </cell>
          <cell r="AU44">
            <v>7.9720000000000004</v>
          </cell>
          <cell r="AV44">
            <v>23.451000000000001</v>
          </cell>
          <cell r="AW44">
            <v>0.87542515499999984</v>
          </cell>
          <cell r="AX44">
            <v>0.39465630160000043</v>
          </cell>
          <cell r="AY44">
            <v>8.0386619882600705</v>
          </cell>
          <cell r="AZ44">
            <v>23.639548575784293</v>
          </cell>
          <cell r="BA44">
            <v>1.9608391080000001</v>
          </cell>
          <cell r="BB44">
            <v>0.65817904160000129</v>
          </cell>
          <cell r="BC44">
            <v>8.1094628030621898</v>
          </cell>
          <cell r="BD44">
            <v>23.839803520824738</v>
          </cell>
          <cell r="BE44">
            <v>7.9420000000000002</v>
          </cell>
          <cell r="BF44">
            <v>23.995999999999999</v>
          </cell>
          <cell r="BG44">
            <v>3.2113074183699997</v>
          </cell>
          <cell r="BH44">
            <v>0.67589787760000331</v>
          </cell>
          <cell r="BI44">
            <v>8.1460253658203285</v>
          </cell>
          <cell r="BJ44">
            <v>24.573070878822481</v>
          </cell>
          <cell r="BK44">
            <v>4.3626630816920002</v>
          </cell>
          <cell r="BL44">
            <v>0.2513474776000022</v>
          </cell>
          <cell r="BM44">
            <v>8.1841727489500915</v>
          </cell>
          <cell r="BN44">
            <v>24.68096797200479</v>
          </cell>
          <cell r="BO44">
            <v>7.9489999999999998</v>
          </cell>
          <cell r="BP44">
            <v>24.212</v>
          </cell>
          <cell r="BQ44">
            <v>5.2894501972469996</v>
          </cell>
          <cell r="BR44">
            <v>0.21079707760000144</v>
          </cell>
          <cell r="BS44">
            <v>8.2376881131584021</v>
          </cell>
          <cell r="BT44">
            <v>25.028533289849022</v>
          </cell>
        </row>
        <row r="45">
          <cell r="B45" t="str">
            <v>Botany Bay</v>
          </cell>
          <cell r="C45" t="str">
            <v>BOTANY BAY</v>
          </cell>
          <cell r="D45">
            <v>11</v>
          </cell>
          <cell r="E45">
            <v>50</v>
          </cell>
          <cell r="F45">
            <v>20</v>
          </cell>
          <cell r="G45">
            <v>0.25629431989047413</v>
          </cell>
          <cell r="H45">
            <v>0.22084801245363445</v>
          </cell>
          <cell r="I45">
            <v>4.4160000000000004</v>
          </cell>
          <cell r="J45">
            <v>12.811999999999999</v>
          </cell>
          <cell r="K45">
            <v>1.654497399999999E-2</v>
          </cell>
          <cell r="L45">
            <v>1.7502280000001313E-3</v>
          </cell>
          <cell r="M45">
            <v>4.4169602490726891</v>
          </cell>
          <cell r="N45">
            <v>12.814715994523706</v>
          </cell>
          <cell r="O45">
            <v>4.0003153000000125E-2</v>
          </cell>
          <cell r="P45">
            <v>3.3845720000003077E-3</v>
          </cell>
          <cell r="Q45">
            <v>4.4182772649734803</v>
          </cell>
          <cell r="R45">
            <v>12.818441078021223</v>
          </cell>
          <cell r="S45">
            <v>1.654497399999999E-2</v>
          </cell>
          <cell r="T45">
            <v>4.9993679999995599E-3</v>
          </cell>
          <cell r="U45">
            <v>4.4171307846957468</v>
          </cell>
          <cell r="V45">
            <v>12.815198342105697</v>
          </cell>
          <cell r="W45">
            <v>0.11375320300000002</v>
          </cell>
          <cell r="X45">
            <v>3.9128288000000566E-2</v>
          </cell>
          <cell r="Y45">
            <v>4.4240241972711791</v>
          </cell>
          <cell r="Z45">
            <v>12.834695857216115</v>
          </cell>
          <cell r="AA45">
            <v>0.17216185099999992</v>
          </cell>
          <cell r="AB45">
            <v>7.3256951999999931E-2</v>
          </cell>
          <cell r="AC45">
            <v>4.4288811465432953</v>
          </cell>
          <cell r="AD45">
            <v>12.848433384280886</v>
          </cell>
          <cell r="AE45">
            <v>0.24640863899999998</v>
          </cell>
          <cell r="AF45">
            <v>0.10758476000000039</v>
          </cell>
          <cell r="AG45">
            <v>4.4345798349276366</v>
          </cell>
          <cell r="AH45">
            <v>12.864551709082633</v>
          </cell>
          <cell r="AI45">
            <v>0.34017613800000002</v>
          </cell>
          <cell r="AJ45">
            <v>0.14167000400000074</v>
          </cell>
          <cell r="AK45">
            <v>4.4412903636174264</v>
          </cell>
          <cell r="AL45">
            <v>12.883531950450221</v>
          </cell>
          <cell r="AM45">
            <v>0.45244342900000012</v>
          </cell>
          <cell r="AN45">
            <v>0.17593744800000044</v>
          </cell>
          <cell r="AO45">
            <v>4.448981442589961</v>
          </cell>
          <cell r="AP45">
            <v>12.905285606834703</v>
          </cell>
          <cell r="AQ45">
            <v>0.5784033959999999</v>
          </cell>
          <cell r="AR45">
            <v>0.21010986400000009</v>
          </cell>
          <cell r="AS45">
            <v>4.4573862129927813</v>
          </cell>
          <cell r="AT45">
            <v>12.929057887419305</v>
          </cell>
          <cell r="AU45">
            <v>4.4210000000000003</v>
          </cell>
          <cell r="AV45">
            <v>13.022</v>
          </cell>
          <cell r="AW45">
            <v>0.72301644700000001</v>
          </cell>
          <cell r="AX45">
            <v>0.2441423239999998</v>
          </cell>
          <cell r="AY45">
            <v>4.4717626706169051</v>
          </cell>
          <cell r="AZ45">
            <v>13.165578514497412</v>
          </cell>
          <cell r="BA45">
            <v>1.6620258940000001</v>
          </cell>
          <cell r="BB45">
            <v>0.40800235599999857</v>
          </cell>
          <cell r="BC45">
            <v>4.5296483061243302</v>
          </cell>
          <cell r="BD45">
            <v>13.329303816099783</v>
          </cell>
          <cell r="BE45">
            <v>4.43</v>
          </cell>
          <cell r="BF45">
            <v>13.305999999999999</v>
          </cell>
          <cell r="BG45">
            <v>2.7367210320300002</v>
          </cell>
          <cell r="BH45">
            <v>0.44047846799999979</v>
          </cell>
          <cell r="BI45">
            <v>4.5967597260555877</v>
          </cell>
          <cell r="BJ45">
            <v>13.777667732490867</v>
          </cell>
          <cell r="BK45">
            <v>3.7032077548930005</v>
          </cell>
          <cell r="BL45">
            <v>0.44047846799999979</v>
          </cell>
          <cell r="BM45">
            <v>4.6474871232931472</v>
          </cell>
          <cell r="BN45">
            <v>13.921146478805355</v>
          </cell>
          <cell r="BO45">
            <v>4.41</v>
          </cell>
          <cell r="BP45">
            <v>13.324</v>
          </cell>
          <cell r="BQ45">
            <v>4.455775591788</v>
          </cell>
          <cell r="BR45">
            <v>0.44047846800000157</v>
          </cell>
          <cell r="BS45">
            <v>4.6669866908581277</v>
          </cell>
          <cell r="BT45">
            <v>14.050868127121891</v>
          </cell>
        </row>
        <row r="46">
          <cell r="B46" t="str">
            <v>Bow Lane</v>
          </cell>
          <cell r="C46" t="str">
            <v>BOW LANE</v>
          </cell>
          <cell r="D46">
            <v>11</v>
          </cell>
          <cell r="E46">
            <v>33.405000000000001</v>
          </cell>
          <cell r="F46">
            <v>13.1</v>
          </cell>
          <cell r="G46">
            <v>0.96313352095110905</v>
          </cell>
          <cell r="H46">
            <v>0.79480916667313983</v>
          </cell>
          <cell r="I46">
            <v>9.15</v>
          </cell>
          <cell r="J46">
            <v>28.603999999999999</v>
          </cell>
          <cell r="K46">
            <v>4.0668472000000122E-2</v>
          </cell>
          <cell r="L46">
            <v>24.003662428000005</v>
          </cell>
          <cell r="M46">
            <v>10.412000083418132</v>
          </cell>
          <cell r="N46">
            <v>32.173475267371799</v>
          </cell>
          <cell r="O46">
            <v>9.766869300000014E-2</v>
          </cell>
          <cell r="P46">
            <v>24.007024052000002</v>
          </cell>
          <cell r="Q46">
            <v>10.415168258641724</v>
          </cell>
          <cell r="R46">
            <v>32.182436220110155</v>
          </cell>
          <cell r="S46">
            <v>4.0668472000000122E-2</v>
          </cell>
          <cell r="T46">
            <v>24.010292056000004</v>
          </cell>
          <cell r="U46">
            <v>10.412348048646352</v>
          </cell>
          <cell r="V46">
            <v>32.174459461661762</v>
          </cell>
          <cell r="W46">
            <v>0.27359799200000046</v>
          </cell>
          <cell r="X46">
            <v>24.092243367999998</v>
          </cell>
          <cell r="Y46">
            <v>10.428875006202521</v>
          </cell>
          <cell r="Z46">
            <v>32.221204756703159</v>
          </cell>
          <cell r="AA46">
            <v>0.41090918100000007</v>
          </cell>
          <cell r="AB46">
            <v>24.174145228000008</v>
          </cell>
          <cell r="AC46">
            <v>10.440380707370705</v>
          </cell>
          <cell r="AD46">
            <v>32.253747793976473</v>
          </cell>
          <cell r="AE46">
            <v>0.58436102400000034</v>
          </cell>
          <cell r="AF46">
            <v>24.256392263999999</v>
          </cell>
          <cell r="AG46">
            <v>10.453801417972716</v>
          </cell>
          <cell r="AH46">
            <v>32.291707295876577</v>
          </cell>
          <cell r="AI46">
            <v>0.80224566500000027</v>
          </cell>
          <cell r="AJ46">
            <v>24.338112091999996</v>
          </cell>
          <cell r="AK46">
            <v>10.469526574411587</v>
          </cell>
          <cell r="AL46">
            <v>32.336184754889153</v>
          </cell>
          <cell r="AM46">
            <v>1.0620391870000001</v>
          </cell>
          <cell r="AN46">
            <v>24.420151083999997</v>
          </cell>
          <cell r="AO46">
            <v>10.487468128409374</v>
          </cell>
          <cell r="AP46">
            <v>32.38693113287659</v>
          </cell>
          <cell r="AQ46">
            <v>1.3527561210000003</v>
          </cell>
          <cell r="AR46">
            <v>24.501977800000002</v>
          </cell>
          <cell r="AS46">
            <v>10.5070215990105</v>
          </cell>
          <cell r="AT46">
            <v>32.442236699507745</v>
          </cell>
          <cell r="AU46">
            <v>9.1609999999999996</v>
          </cell>
          <cell r="AV46">
            <v>29.042000000000002</v>
          </cell>
          <cell r="AW46">
            <v>1.6869742480000001</v>
          </cell>
          <cell r="AX46">
            <v>24.583512991999999</v>
          </cell>
          <cell r="AY46">
            <v>10.539842989068784</v>
          </cell>
          <cell r="AZ46">
            <v>32.941956911048266</v>
          </cell>
          <cell r="BA46">
            <v>3.8491137650000002</v>
          </cell>
          <cell r="BB46">
            <v>24.41070651199999</v>
          </cell>
          <cell r="BC46">
            <v>10.644255894925125</v>
          </cell>
          <cell r="BD46">
            <v>33.237281206145916</v>
          </cell>
          <cell r="BE46">
            <v>9.1750000000000007</v>
          </cell>
          <cell r="BF46">
            <v>29.481999999999999</v>
          </cell>
          <cell r="BG46">
            <v>6.3156791233299998</v>
          </cell>
          <cell r="BH46">
            <v>19.848119320000006</v>
          </cell>
          <cell r="BI46">
            <v>10.548243279479973</v>
          </cell>
          <cell r="BJ46">
            <v>33.366118540556563</v>
          </cell>
          <cell r="BK46">
            <v>8.5420211170279998</v>
          </cell>
          <cell r="BL46">
            <v>9.0037490280000085</v>
          </cell>
          <cell r="BM46">
            <v>10.095914101488294</v>
          </cell>
          <cell r="BN46">
            <v>32.086738424210751</v>
          </cell>
          <cell r="BO46">
            <v>9.1820000000000004</v>
          </cell>
          <cell r="BP46">
            <v>29.701000000000001</v>
          </cell>
          <cell r="BQ46">
            <v>10.292189506970999</v>
          </cell>
          <cell r="BR46">
            <v>5.2337773960000078</v>
          </cell>
          <cell r="BS46">
            <v>9.9969019246235948</v>
          </cell>
          <cell r="BT46">
            <v>32.005890707613247</v>
          </cell>
        </row>
        <row r="47">
          <cell r="B47" t="str">
            <v>Bowaters</v>
          </cell>
          <cell r="C47" t="str">
            <v>BOWATERS</v>
          </cell>
          <cell r="D47">
            <v>11</v>
          </cell>
          <cell r="E47">
            <v>33.405000000000001</v>
          </cell>
          <cell r="F47">
            <v>13.1</v>
          </cell>
          <cell r="G47">
            <v>1.0332626557208906</v>
          </cell>
          <cell r="H47">
            <v>0.91771367549595673</v>
          </cell>
          <cell r="I47">
            <v>12.022</v>
          </cell>
          <cell r="J47">
            <v>34.515999999999998</v>
          </cell>
          <cell r="K47">
            <v>9.2377899999895874E-4</v>
          </cell>
          <cell r="L47">
            <v>1.2635160000940004E-5</v>
          </cell>
          <cell r="M47">
            <v>12.022049148997032</v>
          </cell>
          <cell r="N47">
            <v>34.516139014356355</v>
          </cell>
          <cell r="O47">
            <v>2.141206199999246E-3</v>
          </cell>
          <cell r="P47">
            <v>2.6806240001064907E-5</v>
          </cell>
          <cell r="Q47">
            <v>12.022113791142349</v>
          </cell>
          <cell r="R47">
            <v>34.516321849953577</v>
          </cell>
          <cell r="S47">
            <v>9.2377899999895874E-4</v>
          </cell>
          <cell r="T47">
            <v>4.2561880000846486E-5</v>
          </cell>
          <cell r="U47">
            <v>12.022050719742472</v>
          </cell>
          <cell r="V47">
            <v>34.516143457095367</v>
          </cell>
          <cell r="W47">
            <v>5.5881132999990868E-3</v>
          </cell>
          <cell r="X47">
            <v>6.954568680004769E-3</v>
          </cell>
          <cell r="Y47">
            <v>12.022658320074321</v>
          </cell>
          <cell r="Z47">
            <v>34.517862010354968</v>
          </cell>
          <cell r="AA47">
            <v>8.0635262999990687E-3</v>
          </cell>
          <cell r="AB47">
            <v>1.3867730679997692E-2</v>
          </cell>
          <cell r="AC47">
            <v>12.023151092465552</v>
          </cell>
          <cell r="AD47">
            <v>34.519255781152658</v>
          </cell>
          <cell r="AE47">
            <v>1.1043106599998964E-2</v>
          </cell>
          <cell r="AF47">
            <v>2.078434947999952E-2</v>
          </cell>
          <cell r="AG47">
            <v>12.023670508212311</v>
          </cell>
          <cell r="AH47">
            <v>34.520724910739808</v>
          </cell>
          <cell r="AI47">
            <v>1.4599585500000067E-2</v>
          </cell>
          <cell r="AJ47">
            <v>2.7698685879997242E-2</v>
          </cell>
          <cell r="AK47">
            <v>12.024220083487954</v>
          </cell>
          <cell r="AL47">
            <v>34.522279344356527</v>
          </cell>
          <cell r="AM47">
            <v>1.8668539899999281E-2</v>
          </cell>
          <cell r="AN47">
            <v>3.461617428000352E-2</v>
          </cell>
          <cell r="AO47">
            <v>12.024796722188684</v>
          </cell>
          <cell r="AP47">
            <v>34.52391032489885</v>
          </cell>
          <cell r="AQ47">
            <v>2.3104132099999397E-2</v>
          </cell>
          <cell r="AR47">
            <v>4.1533125079997291E-2</v>
          </cell>
          <cell r="AS47">
            <v>12.025392576166595</v>
          </cell>
          <cell r="AT47">
            <v>34.525595654452367</v>
          </cell>
          <cell r="AU47">
            <v>12.023</v>
          </cell>
          <cell r="AV47">
            <v>34.537999999999997</v>
          </cell>
          <cell r="AW47">
            <v>2.8117504999999987E-2</v>
          </cell>
          <cell r="AX47">
            <v>4.8448727479996734E-2</v>
          </cell>
          <cell r="AY47">
            <v>12.027018684993923</v>
          </cell>
          <cell r="AZ47">
            <v>34.549366557642621</v>
          </cell>
          <cell r="BA47">
            <v>5.9744848899999425E-2</v>
          </cell>
          <cell r="BB47">
            <v>8.2941807080000984E-2</v>
          </cell>
          <cell r="BC47">
            <v>12.03048910720362</v>
          </cell>
          <cell r="BD47">
            <v>34.559182393954849</v>
          </cell>
          <cell r="BE47">
            <v>11.929</v>
          </cell>
          <cell r="BF47">
            <v>34.322000000000003</v>
          </cell>
          <cell r="BG47">
            <v>9.741345711699978E-2</v>
          </cell>
          <cell r="BH47">
            <v>8.7610819079998237E-2</v>
          </cell>
          <cell r="BI47">
            <v>11.938711255969904</v>
          </cell>
          <cell r="BJ47">
            <v>34.349467579800631</v>
          </cell>
          <cell r="BK47">
            <v>0.13656267834919955</v>
          </cell>
          <cell r="BL47">
            <v>-0.15221110091999535</v>
          </cell>
          <cell r="BM47">
            <v>11.928178670819669</v>
          </cell>
          <cell r="BN47">
            <v>34.31967693026801</v>
          </cell>
          <cell r="BO47">
            <v>11.925000000000001</v>
          </cell>
          <cell r="BP47">
            <v>34.072000000000003</v>
          </cell>
          <cell r="BQ47">
            <v>0.17332836154789888</v>
          </cell>
          <cell r="BR47">
            <v>-0.79397623291999864</v>
          </cell>
          <cell r="BS47">
            <v>11.892424434944669</v>
          </cell>
          <cell r="BT47">
            <v>33.979862388193567</v>
          </cell>
        </row>
        <row r="48">
          <cell r="B48" t="str">
            <v>Bowdon</v>
          </cell>
          <cell r="C48" t="str">
            <v>BOWDON</v>
          </cell>
          <cell r="D48">
            <v>11</v>
          </cell>
          <cell r="E48">
            <v>33.405000000000001</v>
          </cell>
          <cell r="F48">
            <v>13.1</v>
          </cell>
          <cell r="G48">
            <v>0.69204117757672856</v>
          </cell>
          <cell r="H48">
            <v>0.61045280939121582</v>
          </cell>
          <cell r="I48">
            <v>7.9960000000000004</v>
          </cell>
          <cell r="J48">
            <v>23.114999999999998</v>
          </cell>
          <cell r="K48">
            <v>1.2379379999999995E-2</v>
          </cell>
          <cell r="L48">
            <v>5.3738520000004009E-3</v>
          </cell>
          <cell r="M48">
            <v>7.9969318030249266</v>
          </cell>
          <cell r="N48">
            <v>23.117635536950619</v>
          </cell>
          <cell r="O48">
            <v>2.9431121999999921E-2</v>
          </cell>
          <cell r="P48">
            <v>1.014994800000002E-2</v>
          </cell>
          <cell r="Q48">
            <v>7.9980774674017558</v>
          </cell>
          <cell r="R48">
            <v>23.120875965149899</v>
          </cell>
          <cell r="S48">
            <v>1.2379379999999995E-2</v>
          </cell>
          <cell r="T48">
            <v>1.467935599999981E-2</v>
          </cell>
          <cell r="U48">
            <v>7.9974202153194121</v>
          </cell>
          <cell r="V48">
            <v>23.119016975532404</v>
          </cell>
          <cell r="W48">
            <v>8.0816417000000029E-2</v>
          </cell>
          <cell r="X48">
            <v>9.2267751999999703E-2</v>
          </cell>
          <cell r="Y48">
            <v>8.0050845628695111</v>
          </cell>
          <cell r="Z48">
            <v>23.140695024036582</v>
          </cell>
          <cell r="AA48">
            <v>0.12007516800000001</v>
          </cell>
          <cell r="AB48">
            <v>0.16971495200000009</v>
          </cell>
          <cell r="AC48">
            <v>8.0112100367082277</v>
          </cell>
          <cell r="AD48">
            <v>23.158020480393933</v>
          </cell>
          <cell r="AE48">
            <v>0.1691060410000001</v>
          </cell>
          <cell r="AF48">
            <v>0.24753149600000013</v>
          </cell>
          <cell r="AG48">
            <v>8.017867799467405</v>
          </cell>
          <cell r="AH48">
            <v>23.176851477172118</v>
          </cell>
          <cell r="AI48">
            <v>0.23001567399999995</v>
          </cell>
          <cell r="AJ48">
            <v>0.32464029600000011</v>
          </cell>
          <cell r="AK48">
            <v>8.0251118885079222</v>
          </cell>
          <cell r="AL48">
            <v>23.19734085510839</v>
          </cell>
          <cell r="AM48">
            <v>0.30202447299999996</v>
          </cell>
          <cell r="AN48">
            <v>0.40209000399999972</v>
          </cell>
          <cell r="AO48">
            <v>8.0329564257123884</v>
          </cell>
          <cell r="AP48">
            <v>23.219528556918583</v>
          </cell>
          <cell r="AQ48">
            <v>0.38217530100000002</v>
          </cell>
          <cell r="AR48">
            <v>0.47923028400000156</v>
          </cell>
          <cell r="AS48">
            <v>8.041212067852836</v>
          </cell>
          <cell r="AT48">
            <v>23.242879039080826</v>
          </cell>
          <cell r="AU48">
            <v>8.0020000000000007</v>
          </cell>
          <cell r="AV48">
            <v>23.35</v>
          </cell>
          <cell r="AW48">
            <v>0.47428678699999999</v>
          </cell>
          <cell r="AX48">
            <v>0.55598325600000065</v>
          </cell>
          <cell r="AY48">
            <v>8.0560751533330972</v>
          </cell>
          <cell r="AZ48">
            <v>23.502947630462138</v>
          </cell>
          <cell r="BA48">
            <v>1.0699919879999999</v>
          </cell>
          <cell r="BB48">
            <v>0.92496203199999938</v>
          </cell>
          <cell r="BC48">
            <v>8.1067079309516306</v>
          </cell>
          <cell r="BD48">
            <v>23.646158752079643</v>
          </cell>
          <cell r="BE48">
            <v>8.0129999999999999</v>
          </cell>
          <cell r="BF48">
            <v>23.773</v>
          </cell>
          <cell r="BG48">
            <v>1.7560782530999999</v>
          </cell>
          <cell r="BH48">
            <v>0.99600163599999947</v>
          </cell>
          <cell r="BI48">
            <v>8.1574467331639315</v>
          </cell>
          <cell r="BJ48">
            <v>24.181557058161836</v>
          </cell>
          <cell r="BK48">
            <v>2.4005952710911003</v>
          </cell>
          <cell r="BL48">
            <v>0.77216784799999916</v>
          </cell>
          <cell r="BM48">
            <v>8.1795268764438323</v>
          </cell>
          <cell r="BN48">
            <v>24.244009134332995</v>
          </cell>
          <cell r="BO48">
            <v>7.9610000000000003</v>
          </cell>
          <cell r="BP48">
            <v>23.817</v>
          </cell>
          <cell r="BQ48">
            <v>2.9380527889540002</v>
          </cell>
          <cell r="BR48">
            <v>0.17318705600000017</v>
          </cell>
          <cell r="BS48">
            <v>8.1242977419997899</v>
          </cell>
          <cell r="BT48">
            <v>24.278875762882009</v>
          </cell>
        </row>
        <row r="49">
          <cell r="B49" t="str">
            <v>Bradford</v>
          </cell>
          <cell r="C49" t="str">
            <v>BRADFORD</v>
          </cell>
          <cell r="D49">
            <v>6.6</v>
          </cell>
          <cell r="E49">
            <v>54.75</v>
          </cell>
          <cell r="F49">
            <v>21.9</v>
          </cell>
          <cell r="G49">
            <v>0.88923723685789857</v>
          </cell>
          <cell r="H49">
            <v>0.72999855173626282</v>
          </cell>
          <cell r="I49">
            <v>15.986000000000001</v>
          </cell>
          <cell r="J49">
            <v>48.683</v>
          </cell>
          <cell r="K49">
            <v>1.0470019999999969E-2</v>
          </cell>
          <cell r="L49">
            <v>5.9894160000029117E-4</v>
          </cell>
          <cell r="M49">
            <v>15.986968283024154</v>
          </cell>
          <cell r="N49">
            <v>48.685738717969947</v>
          </cell>
          <cell r="O49">
            <v>2.5328527999999961E-2</v>
          </cell>
          <cell r="P49">
            <v>16.0011796856</v>
          </cell>
          <cell r="Q49">
            <v>17.387955883529049</v>
          </cell>
          <cell r="R49">
            <v>52.64833004867107</v>
          </cell>
          <cell r="S49">
            <v>1.0470019999999969E-2</v>
          </cell>
          <cell r="T49">
            <v>16.001769281599998</v>
          </cell>
          <cell r="U49">
            <v>17.386707677440526</v>
          </cell>
          <cell r="V49">
            <v>52.64479958871302</v>
          </cell>
          <cell r="W49">
            <v>7.1788359400000001E-2</v>
          </cell>
          <cell r="X49">
            <v>16.039579181600001</v>
          </cell>
          <cell r="Y49">
            <v>17.395379149516568</v>
          </cell>
          <cell r="Z49">
            <v>52.66932621554438</v>
          </cell>
          <cell r="AA49">
            <v>0.10850864819999995</v>
          </cell>
          <cell r="AB49">
            <v>16.077399285600002</v>
          </cell>
          <cell r="AC49">
            <v>17.401899742826959</v>
          </cell>
          <cell r="AD49">
            <v>52.68776923853293</v>
          </cell>
          <cell r="AE49">
            <v>0.15526778349999992</v>
          </cell>
          <cell r="AF49">
            <v>16.115309145599998</v>
          </cell>
          <cell r="AG49">
            <v>17.409306359073696</v>
          </cell>
          <cell r="AH49">
            <v>52.708718312827784</v>
          </cell>
          <cell r="AI49">
            <v>0.21450464299999994</v>
          </cell>
          <cell r="AJ49">
            <v>16.153127121599997</v>
          </cell>
          <cell r="AK49">
            <v>17.417796455346739</v>
          </cell>
          <cell r="AL49">
            <v>52.732731931418165</v>
          </cell>
          <cell r="AM49">
            <v>0.2855784400000001</v>
          </cell>
          <cell r="AN49">
            <v>16.191027593600005</v>
          </cell>
          <cell r="AO49">
            <v>17.427329231640968</v>
          </cell>
          <cell r="AP49">
            <v>52.759694694462894</v>
          </cell>
          <cell r="AQ49">
            <v>0.365416564</v>
          </cell>
          <cell r="AR49">
            <v>16.228894673600003</v>
          </cell>
          <cell r="AS49">
            <v>17.437625766673456</v>
          </cell>
          <cell r="AT49">
            <v>52.788817693439682</v>
          </cell>
          <cell r="AU49">
            <v>16.018999999999998</v>
          </cell>
          <cell r="AV49">
            <v>49.822000000000003</v>
          </cell>
          <cell r="AW49">
            <v>0.45819490100000004</v>
          </cell>
          <cell r="AX49">
            <v>16.2667079416</v>
          </cell>
          <cell r="AY49">
            <v>17.482049569446279</v>
          </cell>
          <cell r="AZ49">
            <v>53.960129087070094</v>
          </cell>
          <cell r="BA49">
            <v>1.0647939329</v>
          </cell>
          <cell r="BB49">
            <v>16.074077085600006</v>
          </cell>
          <cell r="BC49">
            <v>17.518262393354128</v>
          </cell>
          <cell r="BD49">
            <v>54.062554420474711</v>
          </cell>
          <cell r="BE49">
            <v>16.042999999999999</v>
          </cell>
          <cell r="BF49">
            <v>50.607999999999997</v>
          </cell>
          <cell r="BG49">
            <v>1.7556285132959999</v>
          </cell>
          <cell r="BH49">
            <v>13.012132569600002</v>
          </cell>
          <cell r="BI49">
            <v>17.334844066142132</v>
          </cell>
          <cell r="BJ49">
            <v>54.261886797618821</v>
          </cell>
          <cell r="BK49">
            <v>2.3798203881532594</v>
          </cell>
          <cell r="BL49">
            <v>5.2459197456000037</v>
          </cell>
          <cell r="BM49">
            <v>16.710079260453419</v>
          </cell>
          <cell r="BN49">
            <v>52.494785074622079</v>
          </cell>
          <cell r="BO49">
            <v>16.062000000000001</v>
          </cell>
          <cell r="BP49">
            <v>51.326000000000001</v>
          </cell>
          <cell r="BQ49">
            <v>2.8730687889195998</v>
          </cell>
          <cell r="BR49">
            <v>1.2965726496000016</v>
          </cell>
          <cell r="BS49">
            <v>16.426749031356593</v>
          </cell>
          <cell r="BT49">
            <v>52.357666054013883</v>
          </cell>
        </row>
        <row r="50">
          <cell r="B50" t="str">
            <v>Bradshawgate</v>
          </cell>
          <cell r="C50" t="str">
            <v>BRADSHAWGATE</v>
          </cell>
          <cell r="D50">
            <v>6.6</v>
          </cell>
          <cell r="E50">
            <v>54.75</v>
          </cell>
          <cell r="F50">
            <v>21.9</v>
          </cell>
          <cell r="G50">
            <v>0.72928268097449822</v>
          </cell>
          <cell r="H50">
            <v>0.63493793790846764</v>
          </cell>
          <cell r="I50">
            <v>13.904</v>
          </cell>
          <cell r="J50">
            <v>39.924999999999997</v>
          </cell>
          <cell r="K50">
            <v>1.2057567000000047E-2</v>
          </cell>
          <cell r="L50">
            <v>9.839879999999912E-4</v>
          </cell>
          <cell r="M50">
            <v>13.90514084019544</v>
          </cell>
          <cell r="N50">
            <v>39.928226783353779</v>
          </cell>
          <cell r="O50">
            <v>2.7972518999999973E-2</v>
          </cell>
          <cell r="P50">
            <v>1.8702280000000293E-3</v>
          </cell>
          <cell r="Q50">
            <v>13.906610563335425</v>
          </cell>
          <cell r="R50">
            <v>39.932383788148783</v>
          </cell>
          <cell r="S50">
            <v>1.2057567000000047E-2</v>
          </cell>
          <cell r="T50">
            <v>2.7197039999999895E-3</v>
          </cell>
          <cell r="U50">
            <v>13.905292675968141</v>
          </cell>
          <cell r="V50">
            <v>39.928656239771797</v>
          </cell>
          <cell r="W50">
            <v>7.3032673200000064E-2</v>
          </cell>
          <cell r="X50">
            <v>8.5210435999999667E-2</v>
          </cell>
          <cell r="Y50">
            <v>13.917842682074852</v>
          </cell>
          <cell r="Z50">
            <v>39.964153017459743</v>
          </cell>
          <cell r="AA50">
            <v>0.10542611699999993</v>
          </cell>
          <cell r="AB50">
            <v>0.16768086400000026</v>
          </cell>
          <cell r="AC50">
            <v>13.927890664999683</v>
          </cell>
          <cell r="AD50">
            <v>39.992573004913332</v>
          </cell>
          <cell r="AE50">
            <v>0.144490326</v>
          </cell>
          <cell r="AF50">
            <v>0.25022984799999959</v>
          </cell>
          <cell r="AG50">
            <v>13.938529060411133</v>
          </cell>
          <cell r="AH50">
            <v>40.022662931058846</v>
          </cell>
          <cell r="AI50">
            <v>0.19128043699999997</v>
          </cell>
          <cell r="AJ50">
            <v>0.33264479599999941</v>
          </cell>
          <cell r="AK50">
            <v>13.949831571864816</v>
          </cell>
          <cell r="AL50">
            <v>40.054631261032199</v>
          </cell>
          <cell r="AM50">
            <v>0.24499447100000005</v>
          </cell>
          <cell r="AN50">
            <v>0.4151322679999998</v>
          </cell>
          <cell r="AO50">
            <v>13.9617461137062</v>
          </cell>
          <cell r="AP50">
            <v>40.088330674355291</v>
          </cell>
          <cell r="AQ50">
            <v>0.30366361799999997</v>
          </cell>
          <cell r="AR50">
            <v>0.49756296400000055</v>
          </cell>
          <cell r="AS50">
            <v>13.974089148909028</v>
          </cell>
          <cell r="AT50">
            <v>40.12324204992467</v>
          </cell>
          <cell r="AU50">
            <v>13.914</v>
          </cell>
          <cell r="AV50">
            <v>40.253999999999998</v>
          </cell>
          <cell r="AW50">
            <v>0.37004236200000007</v>
          </cell>
          <cell r="AX50">
            <v>0.57991974800000046</v>
          </cell>
          <cell r="AY50">
            <v>13.997100133322492</v>
          </cell>
          <cell r="AZ50">
            <v>40.489042671159361</v>
          </cell>
          <cell r="BA50">
            <v>0.78860159199999991</v>
          </cell>
          <cell r="BB50">
            <v>0.98881056000000012</v>
          </cell>
          <cell r="BC50">
            <v>14.06948324006335</v>
          </cell>
          <cell r="BD50">
            <v>40.693773013638598</v>
          </cell>
          <cell r="BE50">
            <v>13.930999999999999</v>
          </cell>
          <cell r="BF50">
            <v>40.686999999999998</v>
          </cell>
          <cell r="BG50">
            <v>1.2790159188689998</v>
          </cell>
          <cell r="BH50">
            <v>1.0704544200000008</v>
          </cell>
          <cell r="BI50">
            <v>14.1365253534241</v>
          </cell>
          <cell r="BJ50">
            <v>41.268313484447766</v>
          </cell>
          <cell r="BK50">
            <v>1.7739567283273998</v>
          </cell>
          <cell r="BL50">
            <v>1.0704544200000017</v>
          </cell>
          <cell r="BM50">
            <v>14.179821445783757</v>
          </cell>
          <cell r="BN50">
            <v>41.390773326473344</v>
          </cell>
          <cell r="BO50">
            <v>13.912000000000001</v>
          </cell>
          <cell r="BP50">
            <v>40.953000000000003</v>
          </cell>
          <cell r="BQ50">
            <v>2.2257893493585001</v>
          </cell>
          <cell r="BR50">
            <v>1.0704544199999999</v>
          </cell>
          <cell r="BS50">
            <v>14.200346549629359</v>
          </cell>
          <cell r="BT50">
            <v>41.768567202298648</v>
          </cell>
        </row>
        <row r="51">
          <cell r="B51" t="str">
            <v>Bramhall</v>
          </cell>
          <cell r="C51" t="str">
            <v>BRAMHALL</v>
          </cell>
          <cell r="D51">
            <v>11</v>
          </cell>
          <cell r="E51">
            <v>62.5</v>
          </cell>
          <cell r="F51">
            <v>25</v>
          </cell>
          <cell r="G51">
            <v>0.36927416200034824</v>
          </cell>
          <cell r="H51">
            <v>0.31813140843106702</v>
          </cell>
          <cell r="I51">
            <v>7.952</v>
          </cell>
          <cell r="J51">
            <v>23.076000000000001</v>
          </cell>
          <cell r="K51">
            <v>2.2554194000000027E-2</v>
          </cell>
          <cell r="L51">
            <v>1.9323600000000773E-3</v>
          </cell>
          <cell r="M51">
            <v>7.9532852107766754</v>
          </cell>
          <cell r="N51">
            <v>23.079635125021763</v>
          </cell>
          <cell r="O51">
            <v>5.4569466000000011E-2</v>
          </cell>
          <cell r="P51">
            <v>3.7674719999998274E-3</v>
          </cell>
          <cell r="Q51">
            <v>7.9550618951689085</v>
          </cell>
          <cell r="R51">
            <v>23.084660347348873</v>
          </cell>
          <cell r="S51">
            <v>2.2554194000000027E-2</v>
          </cell>
          <cell r="T51">
            <v>5.5969479999995464E-3</v>
          </cell>
          <cell r="U51">
            <v>7.9534775517646992</v>
          </cell>
          <cell r="V51">
            <v>23.080179147489492</v>
          </cell>
          <cell r="W51">
            <v>0.15477701399999999</v>
          </cell>
          <cell r="X51">
            <v>4.1141351999999909E-2</v>
          </cell>
          <cell r="Y51">
            <v>7.9622830473953901</v>
          </cell>
          <cell r="Z51">
            <v>23.105084850178173</v>
          </cell>
          <cell r="AA51">
            <v>0.23402426999999992</v>
          </cell>
          <cell r="AB51">
            <v>7.6688008000001417E-2</v>
          </cell>
          <cell r="AC51">
            <v>7.9683081652130747</v>
          </cell>
          <cell r="AD51">
            <v>23.122126456843503</v>
          </cell>
          <cell r="AE51">
            <v>0.33493735700000005</v>
          </cell>
          <cell r="AF51">
            <v>0.1124698120000005</v>
          </cell>
          <cell r="AG51">
            <v>7.9754827863145019</v>
          </cell>
          <cell r="AH51">
            <v>23.142419349776556</v>
          </cell>
          <cell r="AI51">
            <v>0.4627648339999999</v>
          </cell>
          <cell r="AJ51">
            <v>0.14795223999999951</v>
          </cell>
          <cell r="AK51">
            <v>7.9840543333702367</v>
          </cell>
          <cell r="AL51">
            <v>23.166663345970033</v>
          </cell>
          <cell r="AM51">
            <v>0.61612974799999987</v>
          </cell>
          <cell r="AN51">
            <v>0.18365197199999805</v>
          </cell>
          <cell r="AO51">
            <v>7.9939776537577218</v>
          </cell>
          <cell r="AP51">
            <v>23.194730734521546</v>
          </cell>
          <cell r="AQ51">
            <v>0.78840300199999991</v>
          </cell>
          <cell r="AR51">
            <v>0.2192407799999998</v>
          </cell>
          <cell r="AS51">
            <v>8.0048875826168135</v>
          </cell>
          <cell r="AT51">
            <v>23.225588673235652</v>
          </cell>
          <cell r="AU51">
            <v>7.9589999999999996</v>
          </cell>
          <cell r="AV51">
            <v>23.292999999999999</v>
          </cell>
          <cell r="AW51">
            <v>0.98772553399999996</v>
          </cell>
          <cell r="AX51">
            <v>0.25466235200000131</v>
          </cell>
          <cell r="AY51">
            <v>8.0242084527654569</v>
          </cell>
          <cell r="AZ51">
            <v>23.47743735656455</v>
          </cell>
          <cell r="BA51">
            <v>2.2836015089999999</v>
          </cell>
          <cell r="BB51">
            <v>0.42464268400000016</v>
          </cell>
          <cell r="BC51">
            <v>8.1011459558054355</v>
          </cell>
          <cell r="BD51">
            <v>23.695049477073066</v>
          </cell>
          <cell r="BE51">
            <v>7.9729999999999999</v>
          </cell>
          <cell r="BF51">
            <v>23.712</v>
          </cell>
          <cell r="BG51">
            <v>3.7525336560100002</v>
          </cell>
          <cell r="BH51">
            <v>0.45792226000000014</v>
          </cell>
          <cell r="BI51">
            <v>8.1939916233199472</v>
          </cell>
          <cell r="BJ51">
            <v>24.337058701739831</v>
          </cell>
          <cell r="BK51">
            <v>5.0551491159144</v>
          </cell>
          <cell r="BL51">
            <v>0.41741900400000276</v>
          </cell>
          <cell r="BM51">
            <v>8.2602353342901047</v>
          </cell>
          <cell r="BN51">
            <v>24.52442421069167</v>
          </cell>
          <cell r="BO51">
            <v>7.9809999999999999</v>
          </cell>
          <cell r="BP51">
            <v>23.747</v>
          </cell>
          <cell r="BQ51">
            <v>6.0542982001814991</v>
          </cell>
          <cell r="BR51">
            <v>0.3090320039999952</v>
          </cell>
          <cell r="BS51">
            <v>8.3149882187569695</v>
          </cell>
          <cell r="BT51">
            <v>24.691661337277875</v>
          </cell>
        </row>
        <row r="52">
          <cell r="B52" t="str">
            <v>Bridgewater</v>
          </cell>
          <cell r="C52" t="str">
            <v>BRIDGEWATER</v>
          </cell>
          <cell r="D52">
            <v>6.6</v>
          </cell>
          <cell r="E52">
            <v>62.5</v>
          </cell>
          <cell r="F52">
            <v>25</v>
          </cell>
          <cell r="G52">
            <v>0.60629412997147392</v>
          </cell>
          <cell r="H52">
            <v>0.51821956031612082</v>
          </cell>
          <cell r="I52">
            <v>12.955</v>
          </cell>
          <cell r="J52">
            <v>37.892000000000003</v>
          </cell>
          <cell r="K52">
            <v>5.5548870000000083E-3</v>
          </cell>
          <cell r="L52">
            <v>3.5224119999455183E-5</v>
          </cell>
          <cell r="M52">
            <v>12.95548900790302</v>
          </cell>
          <cell r="N52">
            <v>37.89338312321712</v>
          </cell>
          <cell r="O52">
            <v>1.3283989100000004E-2</v>
          </cell>
          <cell r="P52">
            <v>0.28007493611999923</v>
          </cell>
          <cell r="Q52">
            <v>12.980662250673477</v>
          </cell>
          <cell r="R52">
            <v>37.964583805886903</v>
          </cell>
          <cell r="S52">
            <v>5.5548870000000083E-3</v>
          </cell>
          <cell r="T52">
            <v>0.28011907411999903</v>
          </cell>
          <cell r="U52">
            <v>12.979989990659561</v>
          </cell>
          <cell r="V52">
            <v>37.962682367428656</v>
          </cell>
          <cell r="W52">
            <v>3.6840834039999992E-2</v>
          </cell>
          <cell r="X52">
            <v>0.3140960577199996</v>
          </cell>
          <cell r="Y52">
            <v>12.98569901650397</v>
          </cell>
          <cell r="Z52">
            <v>37.978829930982862</v>
          </cell>
          <cell r="AA52">
            <v>5.5042787600000004E-2</v>
          </cell>
          <cell r="AB52">
            <v>0.34807614611999949</v>
          </cell>
          <cell r="AC52">
            <v>12.990263761348285</v>
          </cell>
          <cell r="AD52">
            <v>37.99174097911807</v>
          </cell>
          <cell r="AE52">
            <v>7.7940556199999983E-2</v>
          </cell>
          <cell r="AF52">
            <v>0.38206586571999956</v>
          </cell>
          <cell r="AG52">
            <v>12.995240125988555</v>
          </cell>
          <cell r="AH52">
            <v>38.00581626384924</v>
          </cell>
          <cell r="AI52">
            <v>0.10660550220000001</v>
          </cell>
          <cell r="AJ52">
            <v>0.41604885851999995</v>
          </cell>
          <cell r="AK52">
            <v>13.000720399371943</v>
          </cell>
          <cell r="AL52">
            <v>38.021316817737834</v>
          </cell>
          <cell r="AM52">
            <v>0.14069114119999995</v>
          </cell>
          <cell r="AN52">
            <v>0.45004063291999952</v>
          </cell>
          <cell r="AO52">
            <v>13.006675628607129</v>
          </cell>
          <cell r="AP52">
            <v>38.038160749640717</v>
          </cell>
          <cell r="AQ52">
            <v>0.1787679268</v>
          </cell>
          <cell r="AR52">
            <v>0.48403084091999915</v>
          </cell>
          <cell r="AS52">
            <v>13.012979855600257</v>
          </cell>
          <cell r="AT52">
            <v>38.055991796268636</v>
          </cell>
          <cell r="AU52">
            <v>12.965999999999999</v>
          </cell>
          <cell r="AV52">
            <v>38.276000000000003</v>
          </cell>
          <cell r="AW52">
            <v>0.22287260029999997</v>
          </cell>
          <cell r="AX52">
            <v>0.51801720491999959</v>
          </cell>
          <cell r="AY52">
            <v>13.030811049770245</v>
          </cell>
          <cell r="AZ52">
            <v>38.459313331153439</v>
          </cell>
          <cell r="BA52">
            <v>0.51015169806999994</v>
          </cell>
          <cell r="BB52">
            <v>0.68771363691999987</v>
          </cell>
          <cell r="BC52">
            <v>13.070786041455969</v>
          </cell>
          <cell r="BD52">
            <v>38.572379681948846</v>
          </cell>
          <cell r="BE52">
            <v>12.978</v>
          </cell>
          <cell r="BF52">
            <v>38.667999999999999</v>
          </cell>
          <cell r="BG52">
            <v>0.83977550044399996</v>
          </cell>
          <cell r="BH52">
            <v>0.71036604092000033</v>
          </cell>
          <cell r="BI52">
            <v>13.113602217604322</v>
          </cell>
          <cell r="BJ52">
            <v>39.051540990447798</v>
          </cell>
          <cell r="BK52">
            <v>1.14676851715327</v>
          </cell>
          <cell r="BL52">
            <v>-0.50473167907999983</v>
          </cell>
          <cell r="BM52">
            <v>13.034163657771403</v>
          </cell>
          <cell r="BN52">
            <v>38.826854813065594</v>
          </cell>
          <cell r="BO52">
            <v>12.988</v>
          </cell>
          <cell r="BP52">
            <v>39.027000000000001</v>
          </cell>
          <cell r="BQ52">
            <v>1.40023561196407</v>
          </cell>
          <cell r="BR52">
            <v>-3.7563416830800014</v>
          </cell>
          <cell r="BS52">
            <v>12.781894170545742</v>
          </cell>
          <cell r="BT52">
            <v>38.44404468140327</v>
          </cell>
        </row>
        <row r="53">
          <cell r="B53" t="str">
            <v>Brinksway</v>
          </cell>
          <cell r="C53" t="str">
            <v>BRINKSWAY</v>
          </cell>
          <cell r="D53">
            <v>6.6</v>
          </cell>
          <cell r="E53">
            <v>54.75</v>
          </cell>
          <cell r="F53">
            <v>21.9</v>
          </cell>
          <cell r="G53">
            <v>0.70108939040469576</v>
          </cell>
          <cell r="H53">
            <v>0.61255687211915288</v>
          </cell>
          <cell r="I53">
            <v>13.413</v>
          </cell>
          <cell r="J53">
            <v>38.378999999999998</v>
          </cell>
          <cell r="K53">
            <v>1.952118199999997E-2</v>
          </cell>
          <cell r="L53">
            <v>3.2904399999997835E-3</v>
          </cell>
          <cell r="M53">
            <v>13.414995499409448</v>
          </cell>
          <cell r="N53">
            <v>38.384644124657093</v>
          </cell>
          <cell r="O53">
            <v>4.648764900000002E-2</v>
          </cell>
          <cell r="P53">
            <v>6.2286399999997855E-3</v>
          </cell>
          <cell r="Q53">
            <v>13.417611479340126</v>
          </cell>
          <cell r="R53">
            <v>38.392043233250817</v>
          </cell>
          <cell r="S53">
            <v>1.952118199999997E-2</v>
          </cell>
          <cell r="T53">
            <v>9.0261120000003636E-3</v>
          </cell>
          <cell r="U53">
            <v>13.415497240587202</v>
          </cell>
          <cell r="V53">
            <v>38.38606326301386</v>
          </cell>
          <cell r="W53">
            <v>0.12793249979999999</v>
          </cell>
          <cell r="X53">
            <v>6.9946219999999837E-2</v>
          </cell>
          <cell r="Y53">
            <v>13.430309898809611</v>
          </cell>
          <cell r="Z53">
            <v>38.427959787319715</v>
          </cell>
          <cell r="AA53">
            <v>0.19032827199999991</v>
          </cell>
          <cell r="AB53">
            <v>0.1307871360000008</v>
          </cell>
          <cell r="AC53">
            <v>13.441090313219657</v>
          </cell>
          <cell r="AD53">
            <v>38.45845140385309</v>
          </cell>
          <cell r="AE53">
            <v>0.26843281699999988</v>
          </cell>
          <cell r="AF53">
            <v>0.19186772799999918</v>
          </cell>
          <cell r="AG53">
            <v>13.453265855085437</v>
          </cell>
          <cell r="AH53">
            <v>38.492889036724748</v>
          </cell>
          <cell r="AI53">
            <v>0.36571543099999992</v>
          </cell>
          <cell r="AJ53">
            <v>0.25251110399999988</v>
          </cell>
          <cell r="AK53">
            <v>13.467080796424609</v>
          </cell>
          <cell r="AL53">
            <v>38.531963591535238</v>
          </cell>
          <cell r="AM53">
            <v>0.48094932099999999</v>
          </cell>
          <cell r="AN53">
            <v>0.31337565200000039</v>
          </cell>
          <cell r="AO53">
            <v>13.482485414694787</v>
          </cell>
          <cell r="AP53">
            <v>38.575534431696973</v>
          </cell>
          <cell r="AQ53">
            <v>0.60936724000000009</v>
          </cell>
          <cell r="AR53">
            <v>0.37405093200000028</v>
          </cell>
          <cell r="AS53">
            <v>13.499026779746996</v>
          </cell>
          <cell r="AT53">
            <v>38.622320477290963</v>
          </cell>
          <cell r="AU53">
            <v>13.423</v>
          </cell>
          <cell r="AV53">
            <v>38.761000000000003</v>
          </cell>
          <cell r="AW53">
            <v>0.75700642400000007</v>
          </cell>
          <cell r="AX53">
            <v>0.43448598800000049</v>
          </cell>
          <cell r="AY53">
            <v>13.527228555273576</v>
          </cell>
          <cell r="AZ53">
            <v>39.055802872908892</v>
          </cell>
          <cell r="BA53">
            <v>1.7085604428000001</v>
          </cell>
          <cell r="BB53">
            <v>0.727372248</v>
          </cell>
          <cell r="BC53">
            <v>13.63608884769109</v>
          </cell>
          <cell r="BD53">
            <v>39.363706276790388</v>
          </cell>
          <cell r="BE53">
            <v>13.443</v>
          </cell>
          <cell r="BF53">
            <v>39.462000000000003</v>
          </cell>
          <cell r="BG53">
            <v>2.7957280706769998</v>
          </cell>
          <cell r="BH53">
            <v>0.78514497600000155</v>
          </cell>
          <cell r="BI53">
            <v>13.75624515415649</v>
          </cell>
          <cell r="BJ53">
            <v>40.347991090711524</v>
          </cell>
          <cell r="BK53">
            <v>3.7946315723362996</v>
          </cell>
          <cell r="BL53">
            <v>0.74464171999999706</v>
          </cell>
          <cell r="BM53">
            <v>13.84008343291752</v>
          </cell>
          <cell r="BN53">
            <v>40.585121552451255</v>
          </cell>
          <cell r="BO53">
            <v>13.465999999999999</v>
          </cell>
          <cell r="BP53">
            <v>39.838000000000001</v>
          </cell>
          <cell r="BQ53">
            <v>4.6031659357542001</v>
          </cell>
          <cell r="BR53">
            <v>0.63625471999999483</v>
          </cell>
          <cell r="BS53">
            <v>13.924330443332934</v>
          </cell>
          <cell r="BT53">
            <v>41.134354258019819</v>
          </cell>
        </row>
        <row r="54">
          <cell r="B54" t="str">
            <v>Broadheath</v>
          </cell>
          <cell r="C54" t="str">
            <v>BROADHEATH</v>
          </cell>
          <cell r="D54">
            <v>11</v>
          </cell>
          <cell r="E54">
            <v>46</v>
          </cell>
          <cell r="F54">
            <v>18.399999999999999</v>
          </cell>
          <cell r="G54">
            <v>0.72177701848510145</v>
          </cell>
          <cell r="H54">
            <v>0.61181104877278447</v>
          </cell>
          <cell r="I54">
            <v>11.256</v>
          </cell>
          <cell r="J54">
            <v>33.198</v>
          </cell>
          <cell r="K54">
            <v>2.1383994000000239E-2</v>
          </cell>
          <cell r="L54">
            <v>3.8282079999998331E-3</v>
          </cell>
          <cell r="M54">
            <v>11.257323297419234</v>
          </cell>
          <cell r="N54">
            <v>33.201742850314666</v>
          </cell>
          <cell r="O54">
            <v>5.0736961000000136E-2</v>
          </cell>
          <cell r="P54">
            <v>7.3546079999999847E-3</v>
          </cell>
          <cell r="Q54">
            <v>11.259049016636345</v>
          </cell>
          <cell r="R54">
            <v>33.206623921358045</v>
          </cell>
          <cell r="S54">
            <v>2.1383994000000239E-2</v>
          </cell>
          <cell r="T54">
            <v>1.0793752000001433E-2</v>
          </cell>
          <cell r="U54">
            <v>11.257688893665001</v>
          </cell>
          <cell r="V54">
            <v>33.202776912652901</v>
          </cell>
          <cell r="W54">
            <v>0.13876714600000017</v>
          </cell>
          <cell r="X54">
            <v>0.14808163199999846</v>
          </cell>
          <cell r="Y54">
            <v>11.271055656290455</v>
          </cell>
          <cell r="Z54">
            <v>33.240583826632779</v>
          </cell>
          <cell r="AA54">
            <v>0.20572452999999991</v>
          </cell>
          <cell r="AB54">
            <v>0.28532658800000021</v>
          </cell>
          <cell r="AC54">
            <v>11.281773499560288</v>
          </cell>
          <cell r="AD54">
            <v>33.270898465255954</v>
          </cell>
          <cell r="AE54">
            <v>0.28914361</v>
          </cell>
          <cell r="AF54">
            <v>0.42294233599999842</v>
          </cell>
          <cell r="AG54">
            <v>11.293374819328113</v>
          </cell>
          <cell r="AH54">
            <v>33.303711952770122</v>
          </cell>
          <cell r="AI54">
            <v>0.39251663099999989</v>
          </cell>
          <cell r="AJ54">
            <v>0.56001283999999885</v>
          </cell>
          <cell r="AK54">
            <v>11.305994831499355</v>
          </cell>
          <cell r="AL54">
            <v>33.33940673750989</v>
          </cell>
          <cell r="AM54">
            <v>0.5144909649999998</v>
          </cell>
          <cell r="AN54">
            <v>0.69742537199999965</v>
          </cell>
          <cell r="AO54">
            <v>11.319609111218387</v>
          </cell>
          <cell r="AP54">
            <v>33.377913735551083</v>
          </cell>
          <cell r="AQ54">
            <v>0.65009236100000001</v>
          </cell>
          <cell r="AR54">
            <v>0.83462026000000122</v>
          </cell>
          <cell r="AS54">
            <v>11.333927202854872</v>
          </cell>
          <cell r="AT54">
            <v>33.41841141431032</v>
          </cell>
          <cell r="AU54">
            <v>11.269</v>
          </cell>
          <cell r="AV54">
            <v>33.621000000000002</v>
          </cell>
          <cell r="AW54">
            <v>0.80595220899999997</v>
          </cell>
          <cell r="AX54">
            <v>0.97151323599999628</v>
          </cell>
          <cell r="AY54">
            <v>11.362292741195091</v>
          </cell>
          <cell r="AZ54">
            <v>33.884871719738122</v>
          </cell>
          <cell r="BA54">
            <v>1.8143175830000002</v>
          </cell>
          <cell r="BB54">
            <v>1.6434802319999982</v>
          </cell>
          <cell r="BC54">
            <v>11.450487318117595</v>
          </cell>
          <cell r="BD54">
            <v>34.13432365336125</v>
          </cell>
          <cell r="BE54">
            <v>11.286</v>
          </cell>
          <cell r="BF54">
            <v>34.268000000000001</v>
          </cell>
          <cell r="BG54">
            <v>2.9789969622899997</v>
          </cell>
          <cell r="BH54">
            <v>1.775208435999998</v>
          </cell>
          <cell r="BI54">
            <v>11.5355310696805</v>
          </cell>
          <cell r="BJ54">
            <v>34.973780445951256</v>
          </cell>
          <cell r="BK54">
            <v>4.0848660327431006</v>
          </cell>
          <cell r="BL54">
            <v>1.5513746479999977</v>
          </cell>
          <cell r="BM54">
            <v>11.581825915840414</v>
          </cell>
          <cell r="BN54">
            <v>35.104722044565911</v>
          </cell>
          <cell r="BO54">
            <v>11.298</v>
          </cell>
          <cell r="BP54">
            <v>34.671999999999997</v>
          </cell>
          <cell r="BQ54">
            <v>5.0206574295093009</v>
          </cell>
          <cell r="BR54">
            <v>0.95239385599999871</v>
          </cell>
          <cell r="BS54">
            <v>11.611503887961112</v>
          </cell>
          <cell r="BT54">
            <v>35.558722900422595</v>
          </cell>
        </row>
        <row r="55">
          <cell r="B55" t="str">
            <v>Broadway</v>
          </cell>
          <cell r="C55" t="str">
            <v>BROADWAY</v>
          </cell>
          <cell r="D55">
            <v>6.6</v>
          </cell>
          <cell r="E55">
            <v>62.5</v>
          </cell>
          <cell r="F55">
            <v>25</v>
          </cell>
          <cell r="G55">
            <v>0.71171095195309009</v>
          </cell>
          <cell r="H55">
            <v>0.58432392646239617</v>
          </cell>
          <cell r="I55">
            <v>14.606</v>
          </cell>
          <cell r="J55">
            <v>44.475999999999999</v>
          </cell>
          <cell r="K55">
            <v>2.1898607999999986E-2</v>
          </cell>
          <cell r="L55">
            <v>2.0865999999983842E-3</v>
          </cell>
          <cell r="M55">
            <v>14.608098161559905</v>
          </cell>
          <cell r="N55">
            <v>44.481934497068131</v>
          </cell>
          <cell r="O55">
            <v>5.2528563999999944E-2</v>
          </cell>
          <cell r="P55">
            <v>4.0493799999978819E-3</v>
          </cell>
          <cell r="Q55">
            <v>14.610949286545241</v>
          </cell>
          <cell r="R55">
            <v>44.489998696312703</v>
          </cell>
          <cell r="S55">
            <v>2.1898607999999986E-2</v>
          </cell>
          <cell r="T55">
            <v>5.9926840000024129E-3</v>
          </cell>
          <cell r="U55">
            <v>14.608439855294582</v>
          </cell>
          <cell r="V55">
            <v>44.482900952895655</v>
          </cell>
          <cell r="W55">
            <v>0.14742619299999993</v>
          </cell>
          <cell r="X55">
            <v>5.0623540000000133E-2</v>
          </cell>
          <cell r="Y55">
            <v>14.623324858584922</v>
          </cell>
          <cell r="Z55">
            <v>44.525002099953987</v>
          </cell>
          <cell r="AA55">
            <v>0.22154773200000011</v>
          </cell>
          <cell r="AB55">
            <v>9.5248183999999014E-2</v>
          </cell>
          <cell r="AC55">
            <v>14.633712455663753</v>
          </cell>
          <cell r="AD55">
            <v>44.554382661292685</v>
          </cell>
          <cell r="AE55">
            <v>0.31495558899999998</v>
          </cell>
          <cell r="AF55">
            <v>0.14011063199999541</v>
          </cell>
          <cell r="AG55">
            <v>14.645807970483856</v>
          </cell>
          <cell r="AH55">
            <v>44.588593943497635</v>
          </cell>
          <cell r="AI55">
            <v>0.43189240499999992</v>
          </cell>
          <cell r="AJ55">
            <v>0.18465647200000035</v>
          </cell>
          <cell r="AK55">
            <v>14.659934039409775</v>
          </cell>
          <cell r="AL55">
            <v>44.628548500013736</v>
          </cell>
          <cell r="AM55">
            <v>0.57102706600000008</v>
          </cell>
          <cell r="AN55">
            <v>0.22942215599999827</v>
          </cell>
          <cell r="AO55">
            <v>14.676021147544594</v>
          </cell>
          <cell r="AP55">
            <v>44.674049713020985</v>
          </cell>
          <cell r="AQ55">
            <v>0.72651942499999977</v>
          </cell>
          <cell r="AR55">
            <v>0.27406781599999874</v>
          </cell>
          <cell r="AS55">
            <v>14.693528683778645</v>
          </cell>
          <cell r="AT55">
            <v>44.723568503392848</v>
          </cell>
          <cell r="AU55">
            <v>14.617000000000001</v>
          </cell>
          <cell r="AV55">
            <v>44.933</v>
          </cell>
          <cell r="AW55">
            <v>0.90335736599999983</v>
          </cell>
          <cell r="AX55">
            <v>0.31853714800000077</v>
          </cell>
          <cell r="AY55">
            <v>14.723888049481703</v>
          </cell>
          <cell r="AZ55">
            <v>45.235325058465257</v>
          </cell>
          <cell r="BA55">
            <v>2.0443833230000004</v>
          </cell>
          <cell r="BB55">
            <v>0.31059952799999913</v>
          </cell>
          <cell r="BC55">
            <v>14.823007573176032</v>
          </cell>
          <cell r="BD55">
            <v>45.515677407874222</v>
          </cell>
          <cell r="BE55">
            <v>14.638</v>
          </cell>
          <cell r="BF55">
            <v>45.738999999999997</v>
          </cell>
          <cell r="BG55">
            <v>3.3548114863000005</v>
          </cell>
          <cell r="BH55">
            <v>-0.44980423200000175</v>
          </cell>
          <cell r="BI55">
            <v>14.892122230343624</v>
          </cell>
          <cell r="BJ55">
            <v>46.457766209304907</v>
          </cell>
          <cell r="BK55">
            <v>4.5453381938540005</v>
          </cell>
          <cell r="BL55">
            <v>-9.7368442320000028</v>
          </cell>
          <cell r="BM55">
            <v>14.18386099869346</v>
          </cell>
          <cell r="BN55">
            <v>44.454500930299432</v>
          </cell>
          <cell r="BO55">
            <v>14.641999999999999</v>
          </cell>
          <cell r="BP55">
            <v>45.826000000000001</v>
          </cell>
          <cell r="BQ55">
            <v>5.4849066014760002</v>
          </cell>
          <cell r="BR55">
            <v>-10.623884232000002</v>
          </cell>
          <cell r="BS55">
            <v>14.192456042675378</v>
          </cell>
          <cell r="BT55">
            <v>44.554497677337302</v>
          </cell>
        </row>
        <row r="56">
          <cell r="B56" t="str">
            <v>Buckshaw</v>
          </cell>
          <cell r="C56" t="str">
            <v>BUCKSHAW</v>
          </cell>
          <cell r="D56">
            <v>11</v>
          </cell>
          <cell r="E56">
            <v>62.5</v>
          </cell>
          <cell r="F56">
            <v>25</v>
          </cell>
          <cell r="G56">
            <v>0.36015860292984869</v>
          </cell>
          <cell r="H56">
            <v>0.29778704942402529</v>
          </cell>
          <cell r="I56">
            <v>7.444</v>
          </cell>
          <cell r="J56">
            <v>22.507999999999999</v>
          </cell>
          <cell r="K56">
            <v>1.2519903000000276E-2</v>
          </cell>
          <cell r="L56">
            <v>3.6411559999827148E-4</v>
          </cell>
          <cell r="M56">
            <v>7.4446762356006317</v>
          </cell>
          <cell r="N56">
            <v>22.509912683115544</v>
          </cell>
          <cell r="O56">
            <v>3.0170670000000177E-2</v>
          </cell>
          <cell r="P56">
            <v>7.2029559999897685E-4</v>
          </cell>
          <cell r="Q56">
            <v>7.445621355209517</v>
          </cell>
          <cell r="R56">
            <v>22.512585885053447</v>
          </cell>
          <cell r="S56">
            <v>1.2519903000000276E-2</v>
          </cell>
          <cell r="T56">
            <v>1.0828275999958947E-3</v>
          </cell>
          <cell r="U56">
            <v>7.4447139581976023</v>
          </cell>
          <cell r="V56">
            <v>22.510019378732032</v>
          </cell>
          <cell r="W56">
            <v>8.5185048000000041E-2</v>
          </cell>
          <cell r="X56">
            <v>2.568459559999603E-2</v>
          </cell>
          <cell r="Y56">
            <v>7.4498191471434012</v>
          </cell>
          <cell r="Z56">
            <v>22.524459033623284</v>
          </cell>
          <cell r="AA56">
            <v>0.128455349</v>
          </cell>
          <cell r="AB56">
            <v>5.0291667599998036E-2</v>
          </cell>
          <cell r="AC56">
            <v>7.4533817852864406</v>
          </cell>
          <cell r="AD56">
            <v>22.534535695982715</v>
          </cell>
          <cell r="AE56">
            <v>0.18328940100000035</v>
          </cell>
          <cell r="AF56">
            <v>7.495234360000147E-2</v>
          </cell>
          <cell r="AG56">
            <v>7.4575541764328008</v>
          </cell>
          <cell r="AH56">
            <v>22.546337000276129</v>
          </cell>
          <cell r="AI56">
            <v>0.25235546300000022</v>
          </cell>
          <cell r="AJ56">
            <v>9.9553403599999868E-2</v>
          </cell>
          <cell r="AK56">
            <v>7.4624704253510661</v>
          </cell>
          <cell r="AL56">
            <v>22.560242252068555</v>
          </cell>
          <cell r="AM56">
            <v>0.33488093500000016</v>
          </cell>
          <cell r="AN56">
            <v>0.12420394759999986</v>
          </cell>
          <cell r="AO56">
            <v>7.4680957073227274</v>
          </cell>
          <cell r="AP56">
            <v>22.576152952181545</v>
          </cell>
          <cell r="AQ56">
            <v>0.4273532750000002</v>
          </cell>
          <cell r="AR56">
            <v>0.14883394359999613</v>
          </cell>
          <cell r="AS56">
            <v>7.4742419859783933</v>
          </cell>
          <cell r="AT56">
            <v>22.593537253447483</v>
          </cell>
          <cell r="AU56">
            <v>7.45</v>
          </cell>
          <cell r="AV56">
            <v>22.754999999999999</v>
          </cell>
          <cell r="AW56">
            <v>0.53349206400000027</v>
          </cell>
          <cell r="AX56">
            <v>0.17343044359999915</v>
          </cell>
          <cell r="AY56">
            <v>7.4871038090962792</v>
          </cell>
          <cell r="AZ56">
            <v>22.859945420079317</v>
          </cell>
          <cell r="BA56">
            <v>1.2210497150000004</v>
          </cell>
          <cell r="BB56">
            <v>0.23440471159999632</v>
          </cell>
          <cell r="BC56">
            <v>7.5263915459082495</v>
          </cell>
          <cell r="BD56">
            <v>22.971067920548183</v>
          </cell>
          <cell r="BE56">
            <v>7.4530000000000003</v>
          </cell>
          <cell r="BF56">
            <v>22.896000000000001</v>
          </cell>
          <cell r="BG56">
            <v>2.0065072439500002</v>
          </cell>
          <cell r="BH56">
            <v>3.8382911599997627E-2</v>
          </cell>
          <cell r="BI56">
            <v>7.5603288983427284</v>
          </cell>
          <cell r="BJ56">
            <v>23.199571967341697</v>
          </cell>
          <cell r="BK56">
            <v>2.7128398983849005</v>
          </cell>
          <cell r="BL56">
            <v>-2.727536384400004</v>
          </cell>
          <cell r="BM56">
            <v>7.4522286345311857</v>
          </cell>
          <cell r="BN56">
            <v>22.893818248984914</v>
          </cell>
          <cell r="BO56">
            <v>7.4589999999999996</v>
          </cell>
          <cell r="BP56">
            <v>23.106999999999999</v>
          </cell>
          <cell r="BQ56">
            <v>3.2636905430190004</v>
          </cell>
          <cell r="BR56">
            <v>-3.6243309644000004</v>
          </cell>
          <cell r="BS56">
            <v>7.4400712868759102</v>
          </cell>
          <cell r="BT56">
            <v>23.053461514363285</v>
          </cell>
        </row>
        <row r="57">
          <cell r="B57" t="str">
            <v>Burnley</v>
          </cell>
          <cell r="C57" t="str">
            <v>BURNLEY</v>
          </cell>
          <cell r="D57">
            <v>6.6</v>
          </cell>
          <cell r="E57">
            <v>54.75</v>
          </cell>
          <cell r="F57">
            <v>21.9</v>
          </cell>
          <cell r="G57">
            <v>0.98519945258735164</v>
          </cell>
          <cell r="H57">
            <v>0.79979016855599361</v>
          </cell>
          <cell r="I57">
            <v>15.414</v>
          </cell>
          <cell r="J57">
            <v>47.996000000000002</v>
          </cell>
          <cell r="K57">
            <v>1.6996652000000001E-2</v>
          </cell>
          <cell r="L57">
            <v>24.005285320000002</v>
          </cell>
          <cell r="M57">
            <v>17.515404691376258</v>
          </cell>
          <cell r="N57">
            <v>53.939670029157504</v>
          </cell>
          <cell r="O57">
            <v>4.1132861999999992E-2</v>
          </cell>
          <cell r="P57">
            <v>24.009989896000004</v>
          </cell>
          <cell r="Q57">
            <v>17.517927605855157</v>
          </cell>
          <cell r="R57">
            <v>53.946805908903045</v>
          </cell>
          <cell r="S57">
            <v>1.6996652000000001E-2</v>
          </cell>
          <cell r="T57">
            <v>24.014455420000001</v>
          </cell>
          <cell r="U57">
            <v>17.516206867088908</v>
          </cell>
          <cell r="V57">
            <v>53.941938924701979</v>
          </cell>
          <cell r="W57">
            <v>0.11714512499999996</v>
          </cell>
          <cell r="X57">
            <v>24.047353239999996</v>
          </cell>
          <cell r="Y57">
            <v>17.52784539937349</v>
          </cell>
          <cell r="Z57">
            <v>53.974857665107919</v>
          </cell>
          <cell r="AA57">
            <v>0.17744017800000011</v>
          </cell>
          <cell r="AB57">
            <v>24.080112616000005</v>
          </cell>
          <cell r="AC57">
            <v>17.535985550832947</v>
          </cell>
          <cell r="AD57">
            <v>53.997881490295399</v>
          </cell>
          <cell r="AE57">
            <v>0.25415954200000002</v>
          </cell>
          <cell r="AF57">
            <v>24.113240100000006</v>
          </cell>
          <cell r="AG57">
            <v>17.545594657993924</v>
          </cell>
          <cell r="AH57">
            <v>54.025060149634093</v>
          </cell>
          <cell r="AI57">
            <v>0.35117317400000014</v>
          </cell>
          <cell r="AJ57">
            <v>24.145661820000004</v>
          </cell>
          <cell r="AK57">
            <v>17.556917314860566</v>
          </cell>
          <cell r="AL57">
            <v>54.057085459439904</v>
          </cell>
          <cell r="AM57">
            <v>0.46745878999999979</v>
          </cell>
          <cell r="AN57">
            <v>24.178423883999997</v>
          </cell>
          <cell r="AO57">
            <v>17.5699556054924</v>
          </cell>
          <cell r="AP57">
            <v>54.093963314323304</v>
          </cell>
          <cell r="AQ57">
            <v>0.59800861699999985</v>
          </cell>
          <cell r="AR57">
            <v>24.210879152</v>
          </cell>
          <cell r="AS57">
            <v>17.584214853292025</v>
          </cell>
          <cell r="AT57">
            <v>54.134294557578244</v>
          </cell>
          <cell r="AU57">
            <v>15.423</v>
          </cell>
          <cell r="AV57">
            <v>48.345999999999997</v>
          </cell>
          <cell r="AW57">
            <v>0.7479693999999999</v>
          </cell>
          <cell r="AX57">
            <v>24.242948704000003</v>
          </cell>
          <cell r="AY57">
            <v>17.609138377975803</v>
          </cell>
          <cell r="AZ57">
            <v>54.529333086715397</v>
          </cell>
          <cell r="BA57">
            <v>1.7231076189999996</v>
          </cell>
          <cell r="BB57">
            <v>23.819923488000015</v>
          </cell>
          <cell r="BC57">
            <v>17.65743574023416</v>
          </cell>
          <cell r="BD57">
            <v>54.665938656180622</v>
          </cell>
          <cell r="BE57">
            <v>15.433</v>
          </cell>
          <cell r="BF57">
            <v>48.731999999999999</v>
          </cell>
          <cell r="BG57">
            <v>2.8363233071799998</v>
          </cell>
          <cell r="BH57">
            <v>19.209208124000003</v>
          </cell>
          <cell r="BI57">
            <v>17.361483864578808</v>
          </cell>
          <cell r="BJ57">
            <v>54.186576072210059</v>
          </cell>
          <cell r="BK57">
            <v>3.8331190687703991</v>
          </cell>
          <cell r="BL57">
            <v>8.5844081240000012</v>
          </cell>
          <cell r="BM57">
            <v>16.519251919305376</v>
          </cell>
          <cell r="BN57">
            <v>51.804384392870936</v>
          </cell>
          <cell r="BO57">
            <v>15.433999999999999</v>
          </cell>
          <cell r="BP57">
            <v>48.747999999999998</v>
          </cell>
          <cell r="BQ57">
            <v>4.6051933694024996</v>
          </cell>
          <cell r="BR57">
            <v>5.4020081240000035</v>
          </cell>
          <cell r="BS57">
            <v>16.309403102431933</v>
          </cell>
          <cell r="BT57">
            <v>51.224013880005444</v>
          </cell>
        </row>
        <row r="58">
          <cell r="B58" t="str">
            <v>Burnley Centre</v>
          </cell>
          <cell r="C58" t="str">
            <v>BURNLEY CENTRE</v>
          </cell>
          <cell r="D58">
            <v>6.6</v>
          </cell>
          <cell r="E58">
            <v>62.5</v>
          </cell>
          <cell r="F58">
            <v>25</v>
          </cell>
          <cell r="G58">
            <v>0.6549241991340734</v>
          </cell>
          <cell r="H58">
            <v>0.55701563542677734</v>
          </cell>
          <cell r="I58">
            <v>13.923</v>
          </cell>
          <cell r="J58">
            <v>40.926000000000002</v>
          </cell>
          <cell r="K58">
            <v>2.1852181999999942E-2</v>
          </cell>
          <cell r="L58">
            <v>5.4793119999998474E-3</v>
          </cell>
          <cell r="M58">
            <v>13.925390885669433</v>
          </cell>
          <cell r="N58">
            <v>40.93276244587959</v>
          </cell>
          <cell r="O58">
            <v>5.1417017000000009E-2</v>
          </cell>
          <cell r="P58">
            <v>1.032112000000085E-2</v>
          </cell>
          <cell r="Q58">
            <v>13.928400686366093</v>
          </cell>
          <cell r="R58">
            <v>40.941275447810106</v>
          </cell>
          <cell r="S58">
            <v>2.1852181999999942E-2</v>
          </cell>
          <cell r="T58">
            <v>1.4891728000000271E-2</v>
          </cell>
          <cell r="U58">
            <v>13.926214258534785</v>
          </cell>
          <cell r="V58">
            <v>40.935091296025732</v>
          </cell>
          <cell r="W58">
            <v>0.138430308</v>
          </cell>
          <cell r="X58">
            <v>0.11790118799999894</v>
          </cell>
          <cell r="Y58">
            <v>13.945423190638996</v>
          </cell>
          <cell r="Z58">
            <v>40.989422360626698</v>
          </cell>
          <cell r="AA58">
            <v>0.20340214199999995</v>
          </cell>
          <cell r="AB58">
            <v>0.22075423199999911</v>
          </cell>
          <cell r="AC58">
            <v>13.960104060107181</v>
          </cell>
          <cell r="AD58">
            <v>41.030946130045365</v>
          </cell>
          <cell r="AE58">
            <v>0.2834446169999999</v>
          </cell>
          <cell r="AF58">
            <v>0.32396440800000015</v>
          </cell>
          <cell r="AG58">
            <v>13.976134509710903</v>
          </cell>
          <cell r="AH58">
            <v>41.076287088526406</v>
          </cell>
          <cell r="AI58">
            <v>0.38142779100000002</v>
          </cell>
          <cell r="AJ58">
            <v>0.42645835200000093</v>
          </cell>
          <cell r="AK58">
            <v>13.993671709414487</v>
          </cell>
          <cell r="AL58">
            <v>41.125889779860117</v>
          </cell>
          <cell r="AM58">
            <v>0.49590920499999991</v>
          </cell>
          <cell r="AN58">
            <v>0.52928230000000021</v>
          </cell>
          <cell r="AO58">
            <v>14.012680998694343</v>
          </cell>
          <cell r="AP58">
            <v>41.179656169281408</v>
          </cell>
          <cell r="AQ58">
            <v>0.62240336799999996</v>
          </cell>
          <cell r="AR58">
            <v>0.63178764400000187</v>
          </cell>
          <cell r="AS58">
            <v>14.032713260362637</v>
          </cell>
          <cell r="AT58">
            <v>41.236315961554027</v>
          </cell>
          <cell r="AU58">
            <v>13.932</v>
          </cell>
          <cell r="AV58">
            <v>41.250999999999998</v>
          </cell>
          <cell r="AW58">
            <v>0.76616310599999993</v>
          </cell>
          <cell r="AX58">
            <v>0.7339004400000011</v>
          </cell>
          <cell r="AY58">
            <v>14.063221529103734</v>
          </cell>
          <cell r="AZ58">
            <v>41.622150532267668</v>
          </cell>
          <cell r="BA58">
            <v>1.6813543350000004</v>
          </cell>
          <cell r="BB58">
            <v>1.2298325679999991</v>
          </cell>
          <cell r="BC58">
            <v>14.186662809410358</v>
          </cell>
          <cell r="BD58">
            <v>41.971295197800323</v>
          </cell>
          <cell r="BE58">
            <v>13.942</v>
          </cell>
          <cell r="BF58">
            <v>41.582999999999998</v>
          </cell>
          <cell r="BG58">
            <v>2.74269365905</v>
          </cell>
          <cell r="BH58">
            <v>1.3233547880000014</v>
          </cell>
          <cell r="BI58">
            <v>14.297686994763996</v>
          </cell>
          <cell r="BJ58">
            <v>42.589034743909941</v>
          </cell>
          <cell r="BK58">
            <v>3.7568659648309999</v>
          </cell>
          <cell r="BL58">
            <v>0.78508781599999899</v>
          </cell>
          <cell r="BM58">
            <v>14.339317914849943</v>
          </cell>
          <cell r="BN58">
            <v>42.70678476750917</v>
          </cell>
          <cell r="BO58">
            <v>13.951000000000001</v>
          </cell>
          <cell r="BP58">
            <v>41.892000000000003</v>
          </cell>
          <cell r="BQ58">
            <v>4.6190077264729998</v>
          </cell>
          <cell r="BR58">
            <v>-0.6553183679999961</v>
          </cell>
          <cell r="BS58">
            <v>14.297732896681582</v>
          </cell>
          <cell r="BT58">
            <v>42.872708730016008</v>
          </cell>
        </row>
        <row r="59">
          <cell r="B59" t="str">
            <v>Burnley North</v>
          </cell>
          <cell r="C59" t="str">
            <v>BURNLEY NORTH</v>
          </cell>
          <cell r="D59">
            <v>6.6</v>
          </cell>
          <cell r="E59">
            <v>62.5</v>
          </cell>
          <cell r="F59">
            <v>25</v>
          </cell>
          <cell r="G59">
            <v>0.40870809627010807</v>
          </cell>
          <cell r="H59">
            <v>0.32842018916795868</v>
          </cell>
          <cell r="I59">
            <v>8.2089999999999996</v>
          </cell>
          <cell r="J59">
            <v>25.54</v>
          </cell>
          <cell r="K59">
            <v>1.1911837000000092E-2</v>
          </cell>
          <cell r="L59">
            <v>5.2895280000022638E-3</v>
          </cell>
          <cell r="M59">
            <v>8.2105047291989663</v>
          </cell>
          <cell r="N59">
            <v>25.544256016881754</v>
          </cell>
          <cell r="O59">
            <v>2.8533121000000106E-2</v>
          </cell>
          <cell r="P59">
            <v>9.9454240000014238E-3</v>
          </cell>
          <cell r="Q59">
            <v>8.2123659997445113</v>
          </cell>
          <cell r="R59">
            <v>25.549520484979265</v>
          </cell>
          <cell r="S59">
            <v>1.1911837000000092E-2</v>
          </cell>
          <cell r="T59">
            <v>1.4325452000001349E-2</v>
          </cell>
          <cell r="U59">
            <v>8.2112951675555994</v>
          </cell>
          <cell r="V59">
            <v>25.546491714170095</v>
          </cell>
          <cell r="W59">
            <v>7.963442500000012E-2</v>
          </cell>
          <cell r="X59">
            <v>5.0730676000002362E-2</v>
          </cell>
          <cell r="Y59">
            <v>8.2204039888114071</v>
          </cell>
          <cell r="Z59">
            <v>25.572255351284483</v>
          </cell>
          <cell r="AA59">
            <v>0.11934928500000003</v>
          </cell>
          <cell r="AB59">
            <v>8.6974343999997927E-2</v>
          </cell>
          <cell r="AC59">
            <v>8.2270486367792923</v>
          </cell>
          <cell r="AD59">
            <v>25.59104925383124</v>
          </cell>
          <cell r="AE59">
            <v>0.16935912999999997</v>
          </cell>
          <cell r="AF59">
            <v>0.12354156000000138</v>
          </cell>
          <cell r="AG59">
            <v>8.2346221654874743</v>
          </cell>
          <cell r="AH59">
            <v>25.612470427859506</v>
          </cell>
          <cell r="AI59">
            <v>0.2319583360000001</v>
          </cell>
          <cell r="AJ59">
            <v>0.15942334800000069</v>
          </cell>
          <cell r="AK59">
            <v>8.2432370182747405</v>
          </cell>
          <cell r="AL59">
            <v>25.636836911158706</v>
          </cell>
          <cell r="AM59">
            <v>0.30640360900000002</v>
          </cell>
          <cell r="AN59">
            <v>0.19560419600000145</v>
          </cell>
          <cell r="AO59">
            <v>8.252914294144249</v>
          </cell>
          <cell r="AP59">
            <v>25.664208380721675</v>
          </cell>
          <cell r="AQ59">
            <v>0.38957738300000005</v>
          </cell>
          <cell r="AR59">
            <v>0.23147803600000216</v>
          </cell>
          <cell r="AS59">
            <v>8.26332825959717</v>
          </cell>
          <cell r="AT59">
            <v>25.69366352308489</v>
          </cell>
          <cell r="AU59">
            <v>8.2140000000000004</v>
          </cell>
          <cell r="AV59">
            <v>25.696999999999999</v>
          </cell>
          <cell r="AW59">
            <v>0.48485689000000004</v>
          </cell>
          <cell r="AX59">
            <v>0.26697852000000033</v>
          </cell>
          <cell r="AY59">
            <v>8.2797685418711815</v>
          </cell>
          <cell r="AZ59">
            <v>25.883021527783452</v>
          </cell>
          <cell r="BA59">
            <v>1.1003946099999999</v>
          </cell>
          <cell r="BB59">
            <v>0.31606475599999939</v>
          </cell>
          <cell r="BC59">
            <v>8.3379080600388278</v>
          </cell>
          <cell r="BD59">
            <v>26.047464917988499</v>
          </cell>
          <cell r="BE59">
            <v>8.218</v>
          </cell>
          <cell r="BF59">
            <v>25.863</v>
          </cell>
          <cell r="BG59">
            <v>1.8059627921099999</v>
          </cell>
          <cell r="BH59">
            <v>-6.6792092000000025E-2</v>
          </cell>
          <cell r="BI59">
            <v>8.3701379805871543</v>
          </cell>
          <cell r="BJ59">
            <v>26.293311190996818</v>
          </cell>
          <cell r="BK59">
            <v>2.4498422442357004</v>
          </cell>
          <cell r="BL59">
            <v>-5.0561591279999991</v>
          </cell>
          <cell r="BM59">
            <v>7.9900064008432148</v>
          </cell>
          <cell r="BN59">
            <v>25.218136719876437</v>
          </cell>
          <cell r="BO59">
            <v>8.2189999999999994</v>
          </cell>
          <cell r="BP59">
            <v>25.85</v>
          </cell>
          <cell r="BQ59">
            <v>2.9632855011725998</v>
          </cell>
          <cell r="BR59">
            <v>-6.0828090239999977</v>
          </cell>
          <cell r="BS59">
            <v>7.9461124627806408</v>
          </cell>
          <cell r="BT59">
            <v>25.07815748772358</v>
          </cell>
        </row>
        <row r="60">
          <cell r="B60" t="str">
            <v>Burrow Beck</v>
          </cell>
          <cell r="C60" t="str">
            <v>BURROW BECK</v>
          </cell>
          <cell r="D60">
            <v>11</v>
          </cell>
          <cell r="E60">
            <v>62.5</v>
          </cell>
          <cell r="F60">
            <v>25</v>
          </cell>
          <cell r="G60">
            <v>0.49907742195682114</v>
          </cell>
          <cell r="H60">
            <v>0.40120721878491561</v>
          </cell>
          <cell r="I60">
            <v>10.029</v>
          </cell>
          <cell r="J60">
            <v>31.189</v>
          </cell>
          <cell r="K60">
            <v>2.083818700000073E-2</v>
          </cell>
          <cell r="L60">
            <v>1.6527800000147863E-3</v>
          </cell>
          <cell r="M60">
            <v>10.03018046962289</v>
          </cell>
          <cell r="N60">
            <v>31.19233887230132</v>
          </cell>
          <cell r="O60">
            <v>4.9762244999998373E-2</v>
          </cell>
          <cell r="P60">
            <v>3.2123960000092211E-3</v>
          </cell>
          <cell r="Q60">
            <v>10.031780447567415</v>
          </cell>
          <cell r="R60">
            <v>31.196864293318615</v>
          </cell>
          <cell r="S60">
            <v>2.083818700000073E-2</v>
          </cell>
          <cell r="T60">
            <v>4.762480000017888E-3</v>
          </cell>
          <cell r="U60">
            <v>10.03034368654399</v>
          </cell>
          <cell r="V60">
            <v>31.192800519468179</v>
          </cell>
          <cell r="W60">
            <v>0.13841323099999947</v>
          </cell>
          <cell r="X60">
            <v>5.461854800000765E-2</v>
          </cell>
          <cell r="Y60">
            <v>10.0391315408698</v>
          </cell>
          <cell r="Z60">
            <v>31.217656325011617</v>
          </cell>
          <cell r="AA60">
            <v>0.20701187000000054</v>
          </cell>
          <cell r="AB60">
            <v>0.10447665200000955</v>
          </cell>
          <cell r="AC60">
            <v>10.045348907456926</v>
          </cell>
          <cell r="AD60">
            <v>31.235241693311135</v>
          </cell>
          <cell r="AE60">
            <v>0.29304133599999815</v>
          </cell>
          <cell r="AF60">
            <v>0.15453103600000873</v>
          </cell>
          <cell r="AG60">
            <v>10.052491457223276</v>
          </cell>
          <cell r="AH60">
            <v>31.25544387481013</v>
          </cell>
          <cell r="AI60">
            <v>0.40022082499999811</v>
          </cell>
          <cell r="AJ60">
            <v>0.20434243600001878</v>
          </cell>
          <cell r="AK60">
            <v>10.060731341952774</v>
          </cell>
          <cell r="AL60">
            <v>31.278749788283825</v>
          </cell>
          <cell r="AM60">
            <v>0.52725974900000061</v>
          </cell>
          <cell r="AN60">
            <v>0.25433428400000935</v>
          </cell>
          <cell r="AO60">
            <v>10.070023047759051</v>
          </cell>
          <cell r="AP60">
            <v>31.305030701021458</v>
          </cell>
          <cell r="AQ60">
            <v>0.66890014500000028</v>
          </cell>
          <cell r="AR60">
            <v>0.30423429200001806</v>
          </cell>
          <cell r="AS60">
            <v>10.080076311741786</v>
          </cell>
          <cell r="AT60">
            <v>31.333465625562461</v>
          </cell>
          <cell r="AU60">
            <v>10.039999999999999</v>
          </cell>
          <cell r="AV60">
            <v>31.669</v>
          </cell>
          <cell r="AW60">
            <v>0.8297239319999985</v>
          </cell>
          <cell r="AX60">
            <v>0.35399679200000378</v>
          </cell>
          <cell r="AY60">
            <v>10.10212922533152</v>
          </cell>
          <cell r="AZ60">
            <v>31.844727986167143</v>
          </cell>
          <cell r="BA60">
            <v>1.8636883529999988</v>
          </cell>
          <cell r="BB60">
            <v>0.5967394720000172</v>
          </cell>
          <cell r="BC60">
            <v>10.169138969735036</v>
          </cell>
          <cell r="BD60">
            <v>32.034260164860356</v>
          </cell>
          <cell r="BE60">
            <v>10.053000000000001</v>
          </cell>
          <cell r="BF60">
            <v>32.149000000000001</v>
          </cell>
          <cell r="BG60">
            <v>3.0535575583099988</v>
          </cell>
          <cell r="BH60">
            <v>0.62001668000001331</v>
          </cell>
          <cell r="BI60">
            <v>10.245812643216034</v>
          </cell>
          <cell r="BJ60">
            <v>32.694356510066235</v>
          </cell>
          <cell r="BK60">
            <v>4.1437775120440001</v>
          </cell>
          <cell r="BL60">
            <v>-2.0723840559999971</v>
          </cell>
          <cell r="BM60">
            <v>10.161719960858603</v>
          </cell>
          <cell r="BN60">
            <v>32.456506486293819</v>
          </cell>
          <cell r="BO60">
            <v>10.055</v>
          </cell>
          <cell r="BP60">
            <v>32.192</v>
          </cell>
          <cell r="BQ60">
            <v>5.0149578563089996</v>
          </cell>
          <cell r="BR60">
            <v>-9.2772672719999747</v>
          </cell>
          <cell r="BS60">
            <v>9.8312867737710299</v>
          </cell>
          <cell r="BT60">
            <v>31.559243442769503</v>
          </cell>
        </row>
        <row r="61">
          <cell r="B61" t="str">
            <v>Burscough Bridge</v>
          </cell>
          <cell r="C61" t="str">
            <v>BURSCOUGH BRIDGE</v>
          </cell>
          <cell r="D61">
            <v>11</v>
          </cell>
          <cell r="E61">
            <v>62.5</v>
          </cell>
          <cell r="F61">
            <v>25</v>
          </cell>
          <cell r="G61">
            <v>0.53407877580004992</v>
          </cell>
          <cell r="H61">
            <v>0.43819191638659766</v>
          </cell>
          <cell r="I61">
            <v>8.6440000000000001</v>
          </cell>
          <cell r="J61">
            <v>26.844000000000001</v>
          </cell>
          <cell r="K61">
            <v>3.0130021999999812E-2</v>
          </cell>
          <cell r="L61">
            <v>43.996483219199995</v>
          </cell>
          <cell r="M61">
            <v>10.954797909664942</v>
          </cell>
          <cell r="N61">
            <v>33.37992348750312</v>
          </cell>
          <cell r="O61">
            <v>7.1296595999999823E-2</v>
          </cell>
          <cell r="P61">
            <v>43.997049475200001</v>
          </cell>
          <cell r="Q61">
            <v>10.956988315177174</v>
          </cell>
          <cell r="R61">
            <v>33.386118889868108</v>
          </cell>
          <cell r="S61">
            <v>3.0130021999999812E-2</v>
          </cell>
          <cell r="T61">
            <v>43.997697003200003</v>
          </cell>
          <cell r="U61">
            <v>10.954861616803045</v>
          </cell>
          <cell r="V61">
            <v>33.380103678500575</v>
          </cell>
          <cell r="W61">
            <v>0.19474910999999961</v>
          </cell>
          <cell r="X61">
            <v>44.049237479200002</v>
          </cell>
          <cell r="Y61">
            <v>10.966207051572438</v>
          </cell>
          <cell r="Z61">
            <v>33.412193413944358</v>
          </cell>
          <cell r="AA61">
            <v>0.28839747199999977</v>
          </cell>
          <cell r="AB61">
            <v>44.100840583199997</v>
          </cell>
          <cell r="AC61">
            <v>10.973830776390191</v>
          </cell>
          <cell r="AD61">
            <v>33.433756564010494</v>
          </cell>
          <cell r="AE61">
            <v>0.40455542199999961</v>
          </cell>
          <cell r="AF61">
            <v>44.15260879920001</v>
          </cell>
          <cell r="AG61">
            <v>10.982644614312381</v>
          </cell>
          <cell r="AH61">
            <v>33.458685862262733</v>
          </cell>
          <cell r="AI61">
            <v>0.54762800499999997</v>
          </cell>
          <cell r="AJ61">
            <v>44.204286199199991</v>
          </cell>
          <cell r="AK61">
            <v>10.992866337504173</v>
          </cell>
          <cell r="AL61">
            <v>33.48759726140004</v>
          </cell>
          <cell r="AM61">
            <v>0.71567637099999981</v>
          </cell>
          <cell r="AN61">
            <v>44.256113655199997</v>
          </cell>
          <cell r="AO61">
            <v>11.004406825233264</v>
          </cell>
          <cell r="AP61">
            <v>33.520238689925804</v>
          </cell>
          <cell r="AQ61">
            <v>0.90198410500000037</v>
          </cell>
          <cell r="AR61">
            <v>44.3079215992</v>
          </cell>
          <cell r="AS61">
            <v>11.016904657123407</v>
          </cell>
          <cell r="AT61">
            <v>33.555587896644397</v>
          </cell>
          <cell r="AU61">
            <v>8.6560000000000006</v>
          </cell>
          <cell r="AV61">
            <v>27.239000000000001</v>
          </cell>
          <cell r="AW61">
            <v>1.1119306840000007</v>
          </cell>
          <cell r="AX61">
            <v>44.359669491199995</v>
          </cell>
          <cell r="AY61">
            <v>11.042640054694068</v>
          </cell>
          <cell r="AZ61">
            <v>33.989437467702437</v>
          </cell>
          <cell r="BA61">
            <v>2.4448637389999996</v>
          </cell>
          <cell r="BB61">
            <v>44.608443167200022</v>
          </cell>
          <cell r="BC61">
            <v>11.125658128050606</v>
          </cell>
          <cell r="BD61">
            <v>34.224248038228232</v>
          </cell>
          <cell r="BE61">
            <v>8.7149999999999999</v>
          </cell>
          <cell r="BF61">
            <v>27.637</v>
          </cell>
          <cell r="BG61">
            <v>3.9837488620999997</v>
          </cell>
          <cell r="BH61">
            <v>44.5002002672</v>
          </cell>
          <cell r="BI61">
            <v>11.259747371016134</v>
          </cell>
          <cell r="BJ61">
            <v>34.834632489808591</v>
          </cell>
          <cell r="BK61">
            <v>5.4091946320939996</v>
          </cell>
          <cell r="BL61">
            <v>32.661537011200004</v>
          </cell>
          <cell r="BM61">
            <v>10.713195196591073</v>
          </cell>
          <cell r="BN61">
            <v>33.28874949457574</v>
          </cell>
          <cell r="BO61">
            <v>8.7200000000000006</v>
          </cell>
          <cell r="BP61">
            <v>27.824999999999999</v>
          </cell>
          <cell r="BQ61">
            <v>6.5646432040970009</v>
          </cell>
          <cell r="BR61">
            <v>1.2547290791999988</v>
          </cell>
          <cell r="BS61">
            <v>9.1304106084232206</v>
          </cell>
          <cell r="BT61">
            <v>28.985816497147823</v>
          </cell>
        </row>
        <row r="62">
          <cell r="B62" t="str">
            <v>Bury Town Centre</v>
          </cell>
          <cell r="C62" t="str">
            <v>BURY TOWN CENTRE</v>
          </cell>
          <cell r="D62">
            <v>6.6</v>
          </cell>
          <cell r="E62">
            <v>50</v>
          </cell>
          <cell r="F62">
            <v>20</v>
          </cell>
          <cell r="G62">
            <v>0.82485615526418399</v>
          </cell>
          <cell r="H62">
            <v>0.71383499004918916</v>
          </cell>
          <cell r="I62">
            <v>14.275</v>
          </cell>
          <cell r="J62">
            <v>41.238</v>
          </cell>
          <cell r="K62">
            <v>1.6257095000000166E-2</v>
          </cell>
          <cell r="L62">
            <v>3.1742399999998838E-3</v>
          </cell>
          <cell r="M62">
            <v>14.276699800983783</v>
          </cell>
          <cell r="N62">
            <v>41.2428077632092</v>
          </cell>
          <cell r="O62">
            <v>3.8627706999999956E-2</v>
          </cell>
          <cell r="P62">
            <v>6.0478799999992283E-3</v>
          </cell>
          <cell r="Q62">
            <v>14.278908100330403</v>
          </cell>
          <cell r="R62">
            <v>41.249053776980737</v>
          </cell>
          <cell r="S62">
            <v>1.6257095000000166E-2</v>
          </cell>
          <cell r="T62">
            <v>8.8138079999997565E-3</v>
          </cell>
          <cell r="U62">
            <v>14.2771931352418</v>
          </cell>
          <cell r="V62">
            <v>41.244203123206141</v>
          </cell>
          <cell r="W62">
            <v>0.10593888699999998</v>
          </cell>
          <cell r="X62">
            <v>8.9233871999999881E-2</v>
          </cell>
          <cell r="Y62">
            <v>14.292073188628354</v>
          </cell>
          <cell r="Z62">
            <v>41.286290269822345</v>
          </cell>
          <cell r="AA62">
            <v>0.15729599500000013</v>
          </cell>
          <cell r="AB62">
            <v>0.16959601199999996</v>
          </cell>
          <cell r="AC62">
            <v>14.303595634581423</v>
          </cell>
          <cell r="AD62">
            <v>41.318880668499425</v>
          </cell>
          <cell r="AE62">
            <v>0.22139229800000004</v>
          </cell>
          <cell r="AF62">
            <v>0.25022626800000003</v>
          </cell>
          <cell r="AG62">
            <v>14.316255925156808</v>
          </cell>
          <cell r="AH62">
            <v>41.354689377770008</v>
          </cell>
          <cell r="AI62">
            <v>0.30095485000000011</v>
          </cell>
          <cell r="AJ62">
            <v>0.33041931999999985</v>
          </cell>
          <cell r="AK62">
            <v>14.330230916213466</v>
          </cell>
          <cell r="AL62">
            <v>41.394216621542753</v>
          </cell>
          <cell r="AM62">
            <v>0.39494979900000016</v>
          </cell>
          <cell r="AN62">
            <v>0.41085984000000098</v>
          </cell>
          <cell r="AO62">
            <v>14.345490062423067</v>
          </cell>
          <cell r="AP62">
            <v>41.437376004582454</v>
          </cell>
          <cell r="AQ62">
            <v>0.49952985600000011</v>
          </cell>
          <cell r="AR62">
            <v>0.49111722400000035</v>
          </cell>
          <cell r="AS62">
            <v>14.361659145198473</v>
          </cell>
          <cell r="AT62">
            <v>41.483109076886677</v>
          </cell>
          <cell r="AU62">
            <v>14.292</v>
          </cell>
          <cell r="AV62">
            <v>41.655000000000001</v>
          </cell>
          <cell r="AW62">
            <v>0.61962709400000016</v>
          </cell>
          <cell r="AX62">
            <v>0.57113248799999949</v>
          </cell>
          <cell r="AY62">
            <v>14.396164449273913</v>
          </cell>
          <cell r="AZ62">
            <v>41.949621553760586</v>
          </cell>
          <cell r="BA62">
            <v>1.3947049030000001</v>
          </cell>
          <cell r="BB62">
            <v>0.96162649999999905</v>
          </cell>
          <cell r="BC62">
            <v>14.498125540882123</v>
          </cell>
          <cell r="BD62">
            <v>42.238011070933979</v>
          </cell>
          <cell r="BE62">
            <v>14.289</v>
          </cell>
          <cell r="BF62">
            <v>42.292000000000002</v>
          </cell>
          <cell r="BG62">
            <v>2.2870639837400004</v>
          </cell>
          <cell r="BH62">
            <v>1.0392788799999972</v>
          </cell>
          <cell r="BI62">
            <v>14.579979537545041</v>
          </cell>
          <cell r="BJ62">
            <v>43.115014416738504</v>
          </cell>
          <cell r="BK62">
            <v>3.1237462161413001</v>
          </cell>
          <cell r="BL62">
            <v>1.0392788800000008</v>
          </cell>
          <cell r="BM62">
            <v>14.653170251500052</v>
          </cell>
          <cell r="BN62">
            <v>43.322029017368394</v>
          </cell>
          <cell r="BO62">
            <v>14.298</v>
          </cell>
          <cell r="BP62">
            <v>42.637</v>
          </cell>
          <cell r="BQ62">
            <v>3.8192474082484997</v>
          </cell>
          <cell r="BR62">
            <v>1.039278879999999</v>
          </cell>
          <cell r="BS62">
            <v>14.723010827331082</v>
          </cell>
          <cell r="BT62">
            <v>43.839112152334053</v>
          </cell>
        </row>
        <row r="63">
          <cell r="B63" t="str">
            <v>Craggs Row &amp; Bushell St</v>
          </cell>
          <cell r="C63" t="str">
            <v>BUSHELL ST</v>
          </cell>
          <cell r="D63">
            <v>6.6</v>
          </cell>
          <cell r="E63">
            <v>54.75</v>
          </cell>
          <cell r="F63">
            <v>21.9</v>
          </cell>
          <cell r="G63">
            <v>0.71002474649478731</v>
          </cell>
          <cell r="H63">
            <v>0.60580228353189225</v>
          </cell>
          <cell r="I63">
            <v>13.265000000000001</v>
          </cell>
          <cell r="J63">
            <v>38.868000000000002</v>
          </cell>
          <cell r="K63">
            <v>1.995867699999998E-2</v>
          </cell>
          <cell r="L63">
            <v>3.7047080000003341E-3</v>
          </cell>
          <cell r="M63">
            <v>13.267070009348439</v>
          </cell>
          <cell r="N63">
            <v>38.873854870589604</v>
          </cell>
          <cell r="O63">
            <v>4.7797560000000017E-2</v>
          </cell>
          <cell r="P63">
            <v>7.0291719999997504E-3</v>
          </cell>
          <cell r="Q63">
            <v>13.269796095224089</v>
          </cell>
          <cell r="R63">
            <v>38.881565405824681</v>
          </cell>
          <cell r="S63">
            <v>1.995867699999998E-2</v>
          </cell>
          <cell r="T63">
            <v>1.0207636000000075E-2</v>
          </cell>
          <cell r="U63">
            <v>13.26763886801985</v>
          </cell>
          <cell r="V63">
            <v>38.875463845885967</v>
          </cell>
          <cell r="W63">
            <v>0.13326939000000015</v>
          </cell>
          <cell r="X63">
            <v>9.256277199999996E-2</v>
          </cell>
          <cell r="Y63">
            <v>13.284755190836725</v>
          </cell>
          <cell r="Z63">
            <v>38.923876117617127</v>
          </cell>
          <cell r="AA63">
            <v>0.19963830000000005</v>
          </cell>
          <cell r="AB63">
            <v>0.17483787599999978</v>
          </cell>
          <cell r="AC63">
            <v>13.297758169851319</v>
          </cell>
          <cell r="AD63">
            <v>38.960654096164511</v>
          </cell>
          <cell r="AE63">
            <v>0.28320301700000006</v>
          </cell>
          <cell r="AF63">
            <v>0.2574012519999993</v>
          </cell>
          <cell r="AG63">
            <v>13.312290609126093</v>
          </cell>
          <cell r="AH63">
            <v>39.001758041598009</v>
          </cell>
          <cell r="AI63">
            <v>0.38780615600000001</v>
          </cell>
          <cell r="AJ63">
            <v>0.33946680400000062</v>
          </cell>
          <cell r="AK63">
            <v>13.32861988473187</v>
          </cell>
          <cell r="AL63">
            <v>39.047944207648847</v>
          </cell>
          <cell r="AM63">
            <v>0.51219591800000008</v>
          </cell>
          <cell r="AN63">
            <v>0.42179839199999947</v>
          </cell>
          <cell r="AO63">
            <v>13.34670331307577</v>
          </cell>
          <cell r="AP63">
            <v>39.099091866885139</v>
          </cell>
          <cell r="AQ63">
            <v>0.65116510900000002</v>
          </cell>
          <cell r="AR63">
            <v>0.50391651599999943</v>
          </cell>
          <cell r="AS63">
            <v>13.366043437443901</v>
          </cell>
          <cell r="AT63">
            <v>39.153793999243923</v>
          </cell>
          <cell r="AU63">
            <v>13.266999999999999</v>
          </cell>
          <cell r="AV63">
            <v>38.957999999999998</v>
          </cell>
          <cell r="AW63">
            <v>0.81089020299999992</v>
          </cell>
          <cell r="AX63">
            <v>0.58575938400000016</v>
          </cell>
          <cell r="AY63">
            <v>13.38917515379061</v>
          </cell>
          <cell r="AZ63">
            <v>39.3035635189514</v>
          </cell>
          <cell r="BA63">
            <v>1.8462936799999996</v>
          </cell>
          <cell r="BB63">
            <v>0.98280036799999948</v>
          </cell>
          <cell r="BC63">
            <v>13.514481546996297</v>
          </cell>
          <cell r="BD63">
            <v>39.657983520398474</v>
          </cell>
          <cell r="BE63">
            <v>13.319000000000001</v>
          </cell>
          <cell r="BF63">
            <v>39.863</v>
          </cell>
          <cell r="BG63">
            <v>3.0362368800400001</v>
          </cell>
          <cell r="BH63">
            <v>1.0501001920000004</v>
          </cell>
          <cell r="BI63">
            <v>13.676461789173008</v>
          </cell>
          <cell r="BJ63">
            <v>40.874054620557231</v>
          </cell>
          <cell r="BK63">
            <v>4.1341548483510007</v>
          </cell>
          <cell r="BL63">
            <v>0.99156193600000009</v>
          </cell>
          <cell r="BM63">
            <v>13.767383934126491</v>
          </cell>
          <cell r="BN63">
            <v>41.13122128158377</v>
          </cell>
          <cell r="BO63">
            <v>13.308999999999999</v>
          </cell>
          <cell r="BP63">
            <v>40.155999999999999</v>
          </cell>
          <cell r="BQ63">
            <v>5.0246351462330008</v>
          </cell>
          <cell r="BR63">
            <v>0.89803725199999995</v>
          </cell>
          <cell r="BS63">
            <v>13.827099470218453</v>
          </cell>
          <cell r="BT63">
            <v>41.621406594882501</v>
          </cell>
        </row>
        <row r="64">
          <cell r="B64" t="str">
            <v>Campbell St</v>
          </cell>
          <cell r="C64" t="str">
            <v>CAMPBELL ST</v>
          </cell>
          <cell r="D64">
            <v>11</v>
          </cell>
          <cell r="E64">
            <v>62.5</v>
          </cell>
          <cell r="F64">
            <v>25</v>
          </cell>
          <cell r="G64">
            <v>0.40786684469550899</v>
          </cell>
          <cell r="H64">
            <v>0.34511786971841529</v>
          </cell>
          <cell r="I64">
            <v>8.6270000000000007</v>
          </cell>
          <cell r="J64">
            <v>25.489000000000001</v>
          </cell>
          <cell r="K64">
            <v>1.4638947999999985E-2</v>
          </cell>
          <cell r="L64">
            <v>3.398928000001078E-3</v>
          </cell>
          <cell r="M64">
            <v>8.6279467429603827</v>
          </cell>
          <cell r="N64">
            <v>25.491677793469311</v>
          </cell>
          <cell r="O64">
            <v>3.5184499999999952E-2</v>
          </cell>
          <cell r="P64">
            <v>6.4940399999997567E-3</v>
          </cell>
          <cell r="Q64">
            <v>8.6291875560262223</v>
          </cell>
          <cell r="R64">
            <v>25.495187342801465</v>
          </cell>
          <cell r="S64">
            <v>1.4638947999999985E-2</v>
          </cell>
          <cell r="T64">
            <v>9.4871320000002868E-3</v>
          </cell>
          <cell r="U64">
            <v>8.6282662907984093</v>
          </cell>
          <cell r="V64">
            <v>25.492581611242034</v>
          </cell>
          <cell r="W64">
            <v>9.8647664999999995E-2</v>
          </cell>
          <cell r="X64">
            <v>5.1502208000000493E-2</v>
          </cell>
          <cell r="Y64">
            <v>8.6348808245086683</v>
          </cell>
          <cell r="Z64">
            <v>25.511290337805679</v>
          </cell>
          <cell r="AA64">
            <v>0.14823427899999997</v>
          </cell>
          <cell r="AB64">
            <v>9.3464571999998469E-2</v>
          </cell>
          <cell r="AC64">
            <v>8.6396858996988808</v>
          </cell>
          <cell r="AD64">
            <v>25.52488114281012</v>
          </cell>
          <cell r="AE64">
            <v>0.21093629999999997</v>
          </cell>
          <cell r="AF64">
            <v>0.13573487999999934</v>
          </cell>
          <cell r="AG64">
            <v>8.6451955180993902</v>
          </cell>
          <cell r="AH64">
            <v>25.540464696941125</v>
          </cell>
          <cell r="AI64">
            <v>0.28980007699999999</v>
          </cell>
          <cell r="AJ64">
            <v>0.1775276880000014</v>
          </cell>
          <cell r="AK64">
            <v>8.6515283464475043</v>
          </cell>
          <cell r="AL64">
            <v>25.55837664041729</v>
          </cell>
          <cell r="AM64">
            <v>0.38392241500000002</v>
          </cell>
          <cell r="AN64">
            <v>0.21960488800000011</v>
          </cell>
          <cell r="AO64">
            <v>8.6586769682591225</v>
          </cell>
          <cell r="AP64">
            <v>25.578595996253824</v>
          </cell>
          <cell r="AQ64">
            <v>0.48930762800000016</v>
          </cell>
          <cell r="AR64">
            <v>0.26148415199999953</v>
          </cell>
          <cell r="AS64">
            <v>8.6664063487534886</v>
          </cell>
          <cell r="AT64">
            <v>25.600457985701571</v>
          </cell>
          <cell r="AU64">
            <v>8.6280000000000001</v>
          </cell>
          <cell r="AV64">
            <v>25.536999999999999</v>
          </cell>
          <cell r="AW64">
            <v>0.61084671200000007</v>
          </cell>
          <cell r="AX64">
            <v>0.30309689599999956</v>
          </cell>
          <cell r="AY64">
            <v>8.6759695989184493</v>
          </cell>
          <cell r="AZ64">
            <v>25.672678514744135</v>
          </cell>
          <cell r="BA64">
            <v>1.3997311320000001</v>
          </cell>
          <cell r="BB64">
            <v>0.50060342800000157</v>
          </cell>
          <cell r="BC64">
            <v>8.7277416972514867</v>
          </cell>
          <cell r="BD64">
            <v>25.819112121974324</v>
          </cell>
          <cell r="BE64">
            <v>8.6359999999999992</v>
          </cell>
          <cell r="BF64">
            <v>25.786000000000001</v>
          </cell>
          <cell r="BG64">
            <v>2.2998761022399998</v>
          </cell>
          <cell r="BH64">
            <v>0.52057185200000511</v>
          </cell>
          <cell r="BI64">
            <v>8.7840351259650724</v>
          </cell>
          <cell r="BJ64">
            <v>26.204706565694831</v>
          </cell>
          <cell r="BK64">
            <v>3.1160824370954998</v>
          </cell>
          <cell r="BL64">
            <v>-1.5312378919999983</v>
          </cell>
          <cell r="BM64">
            <v>8.7191827658849625</v>
          </cell>
          <cell r="BN64">
            <v>26.021276391340443</v>
          </cell>
          <cell r="BO64">
            <v>8.6430000000000007</v>
          </cell>
          <cell r="BP64">
            <v>25.984999999999999</v>
          </cell>
          <cell r="BQ64">
            <v>3.7630511253355001</v>
          </cell>
          <cell r="BR64">
            <v>-7.0218951319999992</v>
          </cell>
          <cell r="BS64">
            <v>8.4719550486822968</v>
          </cell>
          <cell r="BT64">
            <v>25.501211820142114</v>
          </cell>
        </row>
        <row r="65">
          <cell r="B65" t="str">
            <v>Cannon St</v>
          </cell>
          <cell r="C65" t="str">
            <v>CANNON ST</v>
          </cell>
          <cell r="D65">
            <v>6.6</v>
          </cell>
          <cell r="E65">
            <v>54.75</v>
          </cell>
          <cell r="F65">
            <v>21.9</v>
          </cell>
          <cell r="G65">
            <v>0.99787460925667448</v>
          </cell>
          <cell r="H65">
            <v>0.82281178124044796</v>
          </cell>
          <cell r="I65">
            <v>18.018999999999998</v>
          </cell>
          <cell r="J65">
            <v>54.631999999999998</v>
          </cell>
          <cell r="K65">
            <v>6.5813619999999795E-3</v>
          </cell>
          <cell r="L65">
            <v>2.6170200000397159E-5</v>
          </cell>
          <cell r="M65">
            <v>18.019578009165809</v>
          </cell>
          <cell r="N65">
            <v>54.633634856802928</v>
          </cell>
          <cell r="O65">
            <v>1.521390210000001E-2</v>
          </cell>
          <cell r="P65">
            <v>5.1107960000074115E-5</v>
          </cell>
          <cell r="Q65">
            <v>18.020335342070805</v>
          </cell>
          <cell r="R65">
            <v>54.635776917733885</v>
          </cell>
          <cell r="S65">
            <v>6.5813619999999795E-3</v>
          </cell>
          <cell r="T65">
            <v>7.6028360000091055E-5</v>
          </cell>
          <cell r="U65">
            <v>18.019582370623702</v>
          </cell>
          <cell r="V65">
            <v>54.633647192868736</v>
          </cell>
          <cell r="W65">
            <v>3.9403187630000003E-2</v>
          </cell>
          <cell r="X65">
            <v>8.8640013160000253E-2</v>
          </cell>
          <cell r="Y65">
            <v>18.030200875218789</v>
          </cell>
          <cell r="Z65">
            <v>54.66368085928972</v>
          </cell>
          <cell r="AA65">
            <v>5.6609290990000005E-2</v>
          </cell>
          <cell r="AB65">
            <v>0.17720407595999998</v>
          </cell>
          <cell r="AC65">
            <v>18.039453365204349</v>
          </cell>
          <cell r="AD65">
            <v>54.689850852936324</v>
          </cell>
          <cell r="AE65">
            <v>7.7232343800000047E-2</v>
          </cell>
          <cell r="AF65">
            <v>0.26577138476000028</v>
          </cell>
          <cell r="AG65">
            <v>18.04900504469957</v>
          </cell>
          <cell r="AH65">
            <v>54.716867082307481</v>
          </cell>
          <cell r="AI65">
            <v>0.1017836553</v>
          </cell>
          <cell r="AJ65">
            <v>0.35433473516000036</v>
          </cell>
          <cell r="AK65">
            <v>18.058900011441576</v>
          </cell>
          <cell r="AL65">
            <v>54.744854274639046</v>
          </cell>
          <cell r="AM65">
            <v>0.12983050480000002</v>
          </cell>
          <cell r="AN65">
            <v>0.44290107235999976</v>
          </cell>
          <cell r="AO65">
            <v>18.069101019734351</v>
          </cell>
          <cell r="AP65">
            <v>54.773707083194083</v>
          </cell>
          <cell r="AQ65">
            <v>0.16036248309999995</v>
          </cell>
          <cell r="AR65">
            <v>0.53146597476000013</v>
          </cell>
          <cell r="AS65">
            <v>18.079519294905833</v>
          </cell>
          <cell r="AT65">
            <v>54.803174415282179</v>
          </cell>
          <cell r="AU65">
            <v>18.035</v>
          </cell>
          <cell r="AV65">
            <v>55.261000000000003</v>
          </cell>
          <cell r="AW65">
            <v>0.19531022550000005</v>
          </cell>
          <cell r="AX65">
            <v>0.62002869276000006</v>
          </cell>
          <cell r="AY65">
            <v>18.106323658172453</v>
          </cell>
          <cell r="AZ65">
            <v>55.462733769411095</v>
          </cell>
          <cell r="BA65">
            <v>0.42018394833999995</v>
          </cell>
          <cell r="BB65">
            <v>1.0627434119600003</v>
          </cell>
          <cell r="BC65">
            <v>18.164722501614829</v>
          </cell>
          <cell r="BD65">
            <v>55.627910642257312</v>
          </cell>
          <cell r="BE65">
            <v>18.058</v>
          </cell>
          <cell r="BF65">
            <v>55.767000000000003</v>
          </cell>
          <cell r="BG65">
            <v>0.6890367969583</v>
          </cell>
          <cell r="BH65">
            <v>1.1498475239599999</v>
          </cell>
          <cell r="BI65">
            <v>18.218860660256176</v>
          </cell>
          <cell r="BJ65">
            <v>56.22198265477315</v>
          </cell>
          <cell r="BK65">
            <v>0.97875778244142997</v>
          </cell>
          <cell r="BL65">
            <v>0.99529561996000182</v>
          </cell>
          <cell r="BM65">
            <v>18.230684888374419</v>
          </cell>
          <cell r="BN65">
            <v>56.25542662231198</v>
          </cell>
          <cell r="BO65">
            <v>18.074999999999999</v>
          </cell>
          <cell r="BP65">
            <v>56.218000000000004</v>
          </cell>
          <cell r="BQ65">
            <v>1.2633093227433001</v>
          </cell>
          <cell r="BR65">
            <v>0.58171364396000036</v>
          </cell>
          <cell r="BS65">
            <v>18.236397652498059</v>
          </cell>
          <cell r="BT65">
            <v>56.674501498195873</v>
          </cell>
        </row>
        <row r="66">
          <cell r="B66" t="str">
            <v>Capontree</v>
          </cell>
          <cell r="C66" t="str">
            <v>CAPONTREE</v>
          </cell>
          <cell r="D66">
            <v>11</v>
          </cell>
          <cell r="E66">
            <v>33.405000000000001</v>
          </cell>
          <cell r="F66">
            <v>13.1</v>
          </cell>
          <cell r="G66">
            <v>0.50198203172552902</v>
          </cell>
          <cell r="H66">
            <v>0.44350824796163679</v>
          </cell>
          <cell r="I66">
            <v>5.8090000000000002</v>
          </cell>
          <cell r="J66">
            <v>16.765999999999998</v>
          </cell>
          <cell r="K66">
            <v>1.7745243999999993E-2</v>
          </cell>
          <cell r="L66">
            <v>5.0802760000223657E-4</v>
          </cell>
          <cell r="M66">
            <v>5.8099580482974416</v>
          </cell>
          <cell r="N66">
            <v>16.768709769791297</v>
          </cell>
          <cell r="O66">
            <v>4.2410705999999965E-2</v>
          </cell>
          <cell r="P66">
            <v>1.0690636000028064E-3</v>
          </cell>
          <cell r="Q66">
            <v>5.8112820960620786</v>
          </cell>
          <cell r="R66">
            <v>16.772454742403259</v>
          </cell>
          <cell r="S66">
            <v>1.7745243999999993E-2</v>
          </cell>
          <cell r="T66">
            <v>1.6915435999997896E-3</v>
          </cell>
          <cell r="U66">
            <v>5.8100201667775497</v>
          </cell>
          <cell r="V66">
            <v>16.768885467385385</v>
          </cell>
          <cell r="W66">
            <v>0.120058844</v>
          </cell>
          <cell r="X66">
            <v>5.3823695600001997E-2</v>
          </cell>
          <cell r="Y66">
            <v>5.8181264664586765</v>
          </cell>
          <cell r="Z66">
            <v>16.791813545284803</v>
          </cell>
          <cell r="AA66">
            <v>0.18096977199999986</v>
          </cell>
          <cell r="AB66">
            <v>0.10600666760000266</v>
          </cell>
          <cell r="AC66">
            <v>5.8240623567867402</v>
          </cell>
          <cell r="AD66">
            <v>16.808602778498219</v>
          </cell>
          <cell r="AE66">
            <v>0.25710834599999999</v>
          </cell>
          <cell r="AF66">
            <v>0.15833067560000202</v>
          </cell>
          <cell r="AG66">
            <v>5.8308048937229673</v>
          </cell>
          <cell r="AH66">
            <v>16.827673552858247</v>
          </cell>
          <cell r="AI66">
            <v>0.35109086400000011</v>
          </cell>
          <cell r="AJ66">
            <v>0.21057658760000209</v>
          </cell>
          <cell r="AK66">
            <v>5.8384798958523918</v>
          </cell>
          <cell r="AL66">
            <v>16.849381737063595</v>
          </cell>
          <cell r="AM66">
            <v>0.46174583499999988</v>
          </cell>
          <cell r="AN66">
            <v>0.26294983560000418</v>
          </cell>
          <cell r="AO66">
            <v>5.847036658227406</v>
          </cell>
          <cell r="AP66">
            <v>16.873583915865094</v>
          </cell>
          <cell r="AQ66">
            <v>0.5846658950000001</v>
          </cell>
          <cell r="AR66">
            <v>0.31530467160000342</v>
          </cell>
          <cell r="AS66">
            <v>5.8562362044444773</v>
          </cell>
          <cell r="AT66">
            <v>16.899604161920816</v>
          </cell>
          <cell r="AU66">
            <v>5.8140000000000001</v>
          </cell>
          <cell r="AV66">
            <v>16.956</v>
          </cell>
          <cell r="AW66">
            <v>0.71883944600000005</v>
          </cell>
          <cell r="AX66">
            <v>0.36760742759999943</v>
          </cell>
          <cell r="AY66">
            <v>5.8710236722666531</v>
          </cell>
          <cell r="AZ66">
            <v>17.117287301391638</v>
          </cell>
          <cell r="BA66">
            <v>1.5687926739999996</v>
          </cell>
          <cell r="BB66">
            <v>0.11817789160000558</v>
          </cell>
          <cell r="BC66">
            <v>5.9025429918331032</v>
          </cell>
          <cell r="BD66">
            <v>17.20643739980693</v>
          </cell>
          <cell r="BE66">
            <v>5.7510000000000003</v>
          </cell>
          <cell r="BF66">
            <v>16.984999999999999</v>
          </cell>
          <cell r="BG66">
            <v>2.5849599611999996</v>
          </cell>
          <cell r="BH66">
            <v>-1.6587364804000018</v>
          </cell>
          <cell r="BI66">
            <v>5.7996141250881488</v>
          </cell>
          <cell r="BJ66">
            <v>17.122501510045122</v>
          </cell>
          <cell r="BK66">
            <v>3.5428943141849998</v>
          </cell>
          <cell r="BL66">
            <v>-22.803336480399999</v>
          </cell>
          <cell r="BM66">
            <v>4.7400889573295046</v>
          </cell>
          <cell r="BN66">
            <v>14.125711786205317</v>
          </cell>
          <cell r="BO66">
            <v>5.7560000000000002</v>
          </cell>
          <cell r="BP66">
            <v>17.173999999999999</v>
          </cell>
          <cell r="BQ66">
            <v>4.3162545298950015</v>
          </cell>
          <cell r="BR66">
            <v>-24.822936480399999</v>
          </cell>
          <cell r="BS66">
            <v>4.6796783323354454</v>
          </cell>
          <cell r="BT66">
            <v>14.129702600225519</v>
          </cell>
        </row>
        <row r="67">
          <cell r="B67" t="str">
            <v>Carleton</v>
          </cell>
          <cell r="C67" t="str">
            <v>CARLETON</v>
          </cell>
          <cell r="D67">
            <v>11</v>
          </cell>
          <cell r="E67">
            <v>33.405000000000001</v>
          </cell>
          <cell r="F67">
            <v>13.1</v>
          </cell>
          <cell r="G67">
            <v>0.19546730714932919</v>
          </cell>
          <cell r="H67">
            <v>0.19810740217567982</v>
          </cell>
          <cell r="I67">
            <v>2.5950000000000002</v>
          </cell>
          <cell r="J67">
            <v>6.5289999999999999</v>
          </cell>
          <cell r="K67">
            <v>3.900146000000021E-3</v>
          </cell>
          <cell r="L67">
            <v>4.31335599998528E-5</v>
          </cell>
          <cell r="M67">
            <v>2.5952069685014054</v>
          </cell>
          <cell r="N67">
            <v>6.529585395323342</v>
          </cell>
          <cell r="O67">
            <v>9.2773699999999792E-3</v>
          </cell>
          <cell r="P67">
            <v>9.0936759999826755E-5</v>
          </cell>
          <cell r="Q67">
            <v>2.5954917085845217</v>
          </cell>
          <cell r="R67">
            <v>6.5303907618979311</v>
          </cell>
          <cell r="S67">
            <v>3.900146000000021E-3</v>
          </cell>
          <cell r="T67">
            <v>1.4416635999980887E-4</v>
          </cell>
          <cell r="U67">
            <v>2.5952122713481578</v>
          </cell>
          <cell r="V67">
            <v>6.5296003940389351</v>
          </cell>
          <cell r="W67">
            <v>2.5779613000000007E-2</v>
          </cell>
          <cell r="X67">
            <v>2.2519766359999971E-2</v>
          </cell>
          <cell r="Y67">
            <v>2.5975350599704718</v>
          </cell>
          <cell r="Z67">
            <v>6.5361702323833404</v>
          </cell>
          <cell r="AA67">
            <v>3.8510610000000001E-2</v>
          </cell>
          <cell r="AB67">
            <v>4.4899911160000139E-2</v>
          </cell>
          <cell r="AC67">
            <v>2.5993779169859068</v>
          </cell>
          <cell r="AD67">
            <v>6.5413826191528255</v>
          </cell>
          <cell r="AE67">
            <v>5.4371337999999991E-2</v>
          </cell>
          <cell r="AF67">
            <v>6.7292083560000049E-2</v>
          </cell>
          <cell r="AG67">
            <v>2.6013856735625636</v>
          </cell>
          <cell r="AH67">
            <v>6.5470614123141289</v>
          </cell>
          <cell r="AI67">
            <v>7.3884921999999992E-2</v>
          </cell>
          <cell r="AJ67">
            <v>8.9678167959999944E-2</v>
          </cell>
          <cell r="AK67">
            <v>2.6035848358198086</v>
          </cell>
          <cell r="AL67">
            <v>6.5532815824942388</v>
          </cell>
          <cell r="AM67">
            <v>9.6740607000000006E-2</v>
          </cell>
          <cell r="AN67">
            <v>0.11207508395999988</v>
          </cell>
          <cell r="AO67">
            <v>2.6059599813987977</v>
          </cell>
          <cell r="AP67">
            <v>6.5599995086750731</v>
          </cell>
          <cell r="AQ67">
            <v>0.12206054499999994</v>
          </cell>
          <cell r="AR67">
            <v>0.13447065996000018</v>
          </cell>
          <cell r="AS67">
            <v>2.6084643963853815</v>
          </cell>
          <cell r="AT67">
            <v>6.5670830639547475</v>
          </cell>
          <cell r="AU67">
            <v>2.597</v>
          </cell>
          <cell r="AV67">
            <v>6.6239999999999997</v>
          </cell>
          <cell r="AW67">
            <v>0.15035789099999999</v>
          </cell>
          <cell r="AX67">
            <v>0.15686210395999989</v>
          </cell>
          <cell r="AY67">
            <v>2.6131248678900536</v>
          </cell>
          <cell r="AZ67">
            <v>6.6696080137231766</v>
          </cell>
          <cell r="BA67">
            <v>0.32865284299999997</v>
          </cell>
          <cell r="BB67">
            <v>0.26851546795999981</v>
          </cell>
          <cell r="BC67">
            <v>2.6283432077349338</v>
          </cell>
          <cell r="BD67">
            <v>6.7126519789340406</v>
          </cell>
          <cell r="BE67">
            <v>2.5760000000000001</v>
          </cell>
          <cell r="BF67">
            <v>6.6429999999999998</v>
          </cell>
          <cell r="BG67">
            <v>0.54287532338</v>
          </cell>
          <cell r="BH67">
            <v>0.2908314559600006</v>
          </cell>
          <cell r="BI67">
            <v>2.6197582575888334</v>
          </cell>
          <cell r="BJ67">
            <v>6.7667670426958866</v>
          </cell>
          <cell r="BK67">
            <v>0.74946677247499993</v>
          </cell>
          <cell r="BL67">
            <v>0.2908314559600006</v>
          </cell>
          <cell r="BM67">
            <v>2.6306014965658582</v>
          </cell>
          <cell r="BN67">
            <v>6.7974363539386085</v>
          </cell>
          <cell r="BO67">
            <v>2.5779999999999998</v>
          </cell>
          <cell r="BP67">
            <v>6.726</v>
          </cell>
          <cell r="BQ67">
            <v>0.92222755235000009</v>
          </cell>
          <cell r="BR67">
            <v>0.29083145595999971</v>
          </cell>
          <cell r="BS67">
            <v>2.6416690859082435</v>
          </cell>
          <cell r="BT67">
            <v>6.9060833695906716</v>
          </cell>
        </row>
        <row r="68">
          <cell r="B68" t="str">
            <v>Carlisle North</v>
          </cell>
          <cell r="C68" t="str">
            <v>CARLISLE NORTH</v>
          </cell>
          <cell r="D68">
            <v>11</v>
          </cell>
          <cell r="E68">
            <v>62.5</v>
          </cell>
          <cell r="F68">
            <v>25</v>
          </cell>
          <cell r="G68">
            <v>0.66052621989259741</v>
          </cell>
          <cell r="H68">
            <v>0.539586710863728</v>
          </cell>
          <cell r="I68">
            <v>13.489000000000001</v>
          </cell>
          <cell r="J68">
            <v>41.280999999999999</v>
          </cell>
          <cell r="K68">
            <v>1.2020197999999926E-2</v>
          </cell>
          <cell r="L68">
            <v>7.0255960000764617E-4</v>
          </cell>
          <cell r="M68">
            <v>13.489667771593201</v>
          </cell>
          <cell r="N68">
            <v>41.282888743287337</v>
          </cell>
          <cell r="O68">
            <v>2.8465256999999911E-2</v>
          </cell>
          <cell r="P68">
            <v>1.3491795999982514E-3</v>
          </cell>
          <cell r="Q68">
            <v>13.490564852090614</v>
          </cell>
          <cell r="R68">
            <v>41.285426070099305</v>
          </cell>
          <cell r="S68">
            <v>1.2020197999999926E-2</v>
          </cell>
          <cell r="T68">
            <v>1.9797996000114892E-3</v>
          </cell>
          <cell r="U68">
            <v>13.489734809307548</v>
          </cell>
          <cell r="V68">
            <v>41.283078354576979</v>
          </cell>
          <cell r="W68">
            <v>7.8873662999999927E-2</v>
          </cell>
          <cell r="X68">
            <v>4.8701695600005479E-2</v>
          </cell>
          <cell r="Y68">
            <v>13.495695969784517</v>
          </cell>
          <cell r="Z68">
            <v>41.299939062565002</v>
          </cell>
          <cell r="AA68">
            <v>0.11757426899999995</v>
          </cell>
          <cell r="AB68">
            <v>9.5416291600006531E-2</v>
          </cell>
          <cell r="AC68">
            <v>13.500179105227025</v>
          </cell>
          <cell r="AD68">
            <v>41.312619284454506</v>
          </cell>
          <cell r="AE68">
            <v>0.16546496500000002</v>
          </cell>
          <cell r="AF68">
            <v>0.14220026360000659</v>
          </cell>
          <cell r="AG68">
            <v>13.505148236595682</v>
          </cell>
          <cell r="AH68">
            <v>41.326674110404042</v>
          </cell>
          <cell r="AI68">
            <v>0.22393317100000004</v>
          </cell>
          <cell r="AJ68">
            <v>0.18888469160001264</v>
          </cell>
          <cell r="AK68">
            <v>13.5106673185544</v>
          </cell>
          <cell r="AL68">
            <v>41.342284431519779</v>
          </cell>
          <cell r="AM68">
            <v>0.29208971499999997</v>
          </cell>
          <cell r="AN68">
            <v>0.23563305560000813</v>
          </cell>
          <cell r="AO68">
            <v>13.51669826215122</v>
          </cell>
          <cell r="AP68">
            <v>41.359342515976834</v>
          </cell>
          <cell r="AQ68">
            <v>0.36734920199999993</v>
          </cell>
          <cell r="AR68">
            <v>0.28234131160001041</v>
          </cell>
          <cell r="AS68">
            <v>13.523099908446993</v>
          </cell>
          <cell r="AT68">
            <v>41.377449106002835</v>
          </cell>
          <cell r="AU68">
            <v>13.49</v>
          </cell>
          <cell r="AV68">
            <v>41.311999999999998</v>
          </cell>
          <cell r="AW68">
            <v>0.44961787999999997</v>
          </cell>
          <cell r="AX68">
            <v>0.32899377960000109</v>
          </cell>
          <cell r="AY68">
            <v>13.530866513751295</v>
          </cell>
          <cell r="AZ68">
            <v>41.427587955987974</v>
          </cell>
          <cell r="BA68">
            <v>0.96432995900000007</v>
          </cell>
          <cell r="BB68">
            <v>-0.15104828840000195</v>
          </cell>
          <cell r="BC68">
            <v>13.532686217404354</v>
          </cell>
          <cell r="BD68">
            <v>41.432734855159289</v>
          </cell>
          <cell r="BE68">
            <v>13.494999999999999</v>
          </cell>
          <cell r="BF68">
            <v>41.552</v>
          </cell>
          <cell r="BG68">
            <v>1.5867886177999999</v>
          </cell>
          <cell r="BH68">
            <v>-5.9047066563999948</v>
          </cell>
          <cell r="BI68">
            <v>13.268368078006867</v>
          </cell>
          <cell r="BJ68">
            <v>40.910988124501266</v>
          </cell>
          <cell r="BK68">
            <v>2.1904271327560001</v>
          </cell>
          <cell r="BL68">
            <v>-19.26564729639999</v>
          </cell>
          <cell r="BM68">
            <v>12.59878336745891</v>
          </cell>
          <cell r="BN68">
            <v>39.01711656687209</v>
          </cell>
          <cell r="BO68">
            <v>13.500999999999999</v>
          </cell>
          <cell r="BP68">
            <v>41.761000000000003</v>
          </cell>
          <cell r="BQ68">
            <v>2.696127684121</v>
          </cell>
          <cell r="BR68">
            <v>-23.457569004399993</v>
          </cell>
          <cell r="BS68">
            <v>12.411306933179301</v>
          </cell>
          <cell r="BT68">
            <v>38.678882572156475</v>
          </cell>
        </row>
        <row r="69">
          <cell r="B69" t="str">
            <v>Carr St</v>
          </cell>
          <cell r="C69" t="str">
            <v>CARR ST</v>
          </cell>
          <cell r="D69">
            <v>11</v>
          </cell>
          <cell r="E69">
            <v>33.405000000000001</v>
          </cell>
          <cell r="F69">
            <v>13.1</v>
          </cell>
          <cell r="G69">
            <v>0.68856997018087407</v>
          </cell>
          <cell r="H69">
            <v>0.60719855151301072</v>
          </cell>
          <cell r="I69">
            <v>7.9530000000000003</v>
          </cell>
          <cell r="J69">
            <v>22.998000000000001</v>
          </cell>
          <cell r="K69">
            <v>2.1090363999999862E-2</v>
          </cell>
          <cell r="L69">
            <v>3.6974879999993604E-3</v>
          </cell>
          <cell r="M69">
            <v>7.95430102482044</v>
          </cell>
          <cell r="N69">
            <v>23.001679853892099</v>
          </cell>
          <cell r="O69">
            <v>5.1347511000000012E-2</v>
          </cell>
          <cell r="P69">
            <v>7.0831280000005492E-3</v>
          </cell>
          <cell r="Q69">
            <v>7.9560668131959611</v>
          </cell>
          <cell r="R69">
            <v>23.006674257629989</v>
          </cell>
          <cell r="S69">
            <v>2.1090363999999862E-2</v>
          </cell>
          <cell r="T69">
            <v>1.0369728000000134E-2</v>
          </cell>
          <cell r="U69">
            <v>7.9546512265986307</v>
          </cell>
          <cell r="V69">
            <v>23.002670374100667</v>
          </cell>
          <cell r="W69">
            <v>0.14733958000000003</v>
          </cell>
          <cell r="X69">
            <v>5.1966384000000421E-2</v>
          </cell>
          <cell r="Y69">
            <v>7.9634608501787731</v>
          </cell>
          <cell r="Z69">
            <v>23.027587752393547</v>
          </cell>
          <cell r="AA69">
            <v>0.224124247</v>
          </cell>
          <cell r="AB69">
            <v>9.3511668000001436E-2</v>
          </cell>
          <cell r="AC69">
            <v>7.9696715619117766</v>
          </cell>
          <cell r="AD69">
            <v>23.045154297923155</v>
          </cell>
          <cell r="AE69">
            <v>0.32247916499999985</v>
          </cell>
          <cell r="AF69">
            <v>0.1354005199999988</v>
          </cell>
          <cell r="AG69">
            <v>7.9770324508537467</v>
          </cell>
          <cell r="AH69">
            <v>23.065974035868866</v>
          </cell>
          <cell r="AI69">
            <v>0.44776742800000013</v>
          </cell>
          <cell r="AJ69">
            <v>0.17676420000000048</v>
          </cell>
          <cell r="AK69">
            <v>7.9857794094130217</v>
          </cell>
          <cell r="AL69">
            <v>23.09071417071695</v>
          </cell>
          <cell r="AM69">
            <v>0.59871420400000019</v>
          </cell>
          <cell r="AN69">
            <v>0.21844539200000002</v>
          </cell>
          <cell r="AO69">
            <v>7.9958897557019535</v>
          </cell>
          <cell r="AP69">
            <v>23.119310548401142</v>
          </cell>
          <cell r="AQ69">
            <v>0.76870557800000006</v>
          </cell>
          <cell r="AR69">
            <v>0.25991343599999928</v>
          </cell>
          <cell r="AS69">
            <v>8.0069884967842242</v>
          </cell>
          <cell r="AT69">
            <v>23.150702528728772</v>
          </cell>
          <cell r="AU69">
            <v>7.9589999999999996</v>
          </cell>
          <cell r="AV69">
            <v>23.234000000000002</v>
          </cell>
          <cell r="AW69">
            <v>0.96612917399999998</v>
          </cell>
          <cell r="AX69">
            <v>0.30109040400000042</v>
          </cell>
          <cell r="AY69">
            <v>8.0255117785891503</v>
          </cell>
          <cell r="AZ69">
            <v>23.422123718676669</v>
          </cell>
          <cell r="BA69">
            <v>2.2570847950000008</v>
          </cell>
          <cell r="BB69">
            <v>0.49524974800000132</v>
          </cell>
          <cell r="BC69">
            <v>8.1034600990273589</v>
          </cell>
          <cell r="BD69">
            <v>23.642594862532508</v>
          </cell>
          <cell r="BE69">
            <v>7.976</v>
          </cell>
          <cell r="BF69">
            <v>23.827000000000002</v>
          </cell>
          <cell r="BG69">
            <v>3.7215270069100006</v>
          </cell>
          <cell r="BH69">
            <v>0.53353164799999897</v>
          </cell>
          <cell r="BI69">
            <v>8.19933265998454</v>
          </cell>
          <cell r="BJ69">
            <v>24.458680153341991</v>
          </cell>
          <cell r="BK69">
            <v>5.0195492465575997</v>
          </cell>
          <cell r="BL69">
            <v>0.5335316480000043</v>
          </cell>
          <cell r="BM69">
            <v>8.2674611590276914</v>
          </cell>
          <cell r="BN69">
            <v>24.651376648003886</v>
          </cell>
          <cell r="BO69">
            <v>7.9779999999999998</v>
          </cell>
          <cell r="BP69">
            <v>23.873000000000001</v>
          </cell>
          <cell r="BQ69">
            <v>6.0141380840864</v>
          </cell>
          <cell r="BR69">
            <v>0.53353164800000785</v>
          </cell>
          <cell r="BS69">
            <v>8.3216635347622585</v>
          </cell>
          <cell r="BT69">
            <v>24.845027263507731</v>
          </cell>
        </row>
        <row r="70">
          <cell r="B70" t="str">
            <v>Castleton</v>
          </cell>
          <cell r="C70" t="str">
            <v>CASTLETON</v>
          </cell>
          <cell r="D70">
            <v>6.6</v>
          </cell>
          <cell r="E70">
            <v>50</v>
          </cell>
          <cell r="F70">
            <v>20</v>
          </cell>
          <cell r="G70">
            <v>0.79351957609289869</v>
          </cell>
          <cell r="H70">
            <v>0.68588801366316587</v>
          </cell>
          <cell r="I70">
            <v>13.715999999999999</v>
          </cell>
          <cell r="J70">
            <v>39.670999999999999</v>
          </cell>
          <cell r="K70">
            <v>1.6689070000000084E-2</v>
          </cell>
          <cell r="L70">
            <v>3.4335559999996157E-3</v>
          </cell>
          <cell r="M70">
            <v>13.717760273263318</v>
          </cell>
          <cell r="N70">
            <v>39.675978804644934</v>
          </cell>
          <cell r="O70">
            <v>4.0381974000000098E-2</v>
          </cell>
          <cell r="P70">
            <v>6.532387999999667E-3</v>
          </cell>
          <cell r="Q70">
            <v>13.720103942352964</v>
          </cell>
          <cell r="R70">
            <v>39.682607701869514</v>
          </cell>
          <cell r="S70">
            <v>1.6689070000000084E-2</v>
          </cell>
          <cell r="T70">
            <v>9.5078880000003529E-3</v>
          </cell>
          <cell r="U70">
            <v>13.718291639508067</v>
          </cell>
          <cell r="V70">
            <v>39.677481735344756</v>
          </cell>
          <cell r="W70">
            <v>0.11471201800000008</v>
          </cell>
          <cell r="X70">
            <v>4.6950639999999932E-2</v>
          </cell>
          <cell r="Y70">
            <v>13.730141815017303</v>
          </cell>
          <cell r="Z70">
            <v>39.710999093188086</v>
          </cell>
          <cell r="AA70">
            <v>0.17356088700000005</v>
          </cell>
          <cell r="AB70">
            <v>8.4326295999999967E-2</v>
          </cell>
          <cell r="AC70">
            <v>13.738559277958425</v>
          </cell>
          <cell r="AD70">
            <v>39.734807273692297</v>
          </cell>
          <cell r="AE70">
            <v>0.24847480100000008</v>
          </cell>
          <cell r="AF70">
            <v>0.12198411199999937</v>
          </cell>
          <cell r="AG70">
            <v>13.7484067504764</v>
          </cell>
          <cell r="AH70">
            <v>39.762660132072334</v>
          </cell>
          <cell r="AI70">
            <v>0.34329819000000006</v>
          </cell>
          <cell r="AJ70">
            <v>0.15917166799999904</v>
          </cell>
          <cell r="AK70">
            <v>13.75995471329939</v>
          </cell>
          <cell r="AL70">
            <v>39.795322703356433</v>
          </cell>
          <cell r="AM70">
            <v>0.45701188999999998</v>
          </cell>
          <cell r="AN70">
            <v>0.19661972800000038</v>
          </cell>
          <cell r="AO70">
            <v>13.773177937970173</v>
          </cell>
          <cell r="AP70">
            <v>39.832723630691895</v>
          </cell>
          <cell r="AQ70">
            <v>0.58471167600000018</v>
          </cell>
          <cell r="AR70">
            <v>0.23386921999999943</v>
          </cell>
          <cell r="AS70">
            <v>13.787607257675619</v>
          </cell>
          <cell r="AT70">
            <v>39.873535909938411</v>
          </cell>
          <cell r="AU70">
            <v>13.726000000000001</v>
          </cell>
          <cell r="AV70">
            <v>40.061999999999998</v>
          </cell>
          <cell r="AW70">
            <v>0.73219410399999996</v>
          </cell>
          <cell r="AX70">
            <v>0.27085842799999993</v>
          </cell>
          <cell r="AY70">
            <v>13.813744340812354</v>
          </cell>
          <cell r="AZ70">
            <v>40.310178473596636</v>
          </cell>
          <cell r="BA70">
            <v>1.6922723719999999</v>
          </cell>
          <cell r="BB70">
            <v>0.44559170799999981</v>
          </cell>
          <cell r="BC70">
            <v>13.913014606375581</v>
          </cell>
          <cell r="BD70">
            <v>40.59095718539642</v>
          </cell>
          <cell r="BE70">
            <v>13.737</v>
          </cell>
          <cell r="BF70">
            <v>40.479999999999997</v>
          </cell>
          <cell r="BG70">
            <v>2.7854693033800002</v>
          </cell>
          <cell r="BH70">
            <v>0.47985783600000032</v>
          </cell>
          <cell r="BI70">
            <v>14.022642045895944</v>
          </cell>
          <cell r="BJ70">
            <v>41.287917710580082</v>
          </cell>
          <cell r="BK70">
            <v>3.7638440482638993</v>
          </cell>
          <cell r="BL70">
            <v>0.45768763199999851</v>
          </cell>
          <cell r="BM70">
            <v>14.106288250301954</v>
          </cell>
          <cell r="BN70">
            <v>41.524504904004104</v>
          </cell>
          <cell r="BO70">
            <v>13.746</v>
          </cell>
          <cell r="BP70">
            <v>40.835999999999999</v>
          </cell>
          <cell r="BQ70">
            <v>4.5233632765955001</v>
          </cell>
          <cell r="BR70">
            <v>0.39836001200000259</v>
          </cell>
          <cell r="BS70">
            <v>14.176539131143556</v>
          </cell>
          <cell r="BT70">
            <v>42.053748556791085</v>
          </cell>
        </row>
        <row r="71">
          <cell r="B71" t="str">
            <v>Catterall Waterworks</v>
          </cell>
          <cell r="C71" t="str">
            <v>CATTERALL WATERWORKS</v>
          </cell>
          <cell r="D71">
            <v>6.6</v>
          </cell>
          <cell r="E71">
            <v>54.75</v>
          </cell>
          <cell r="F71">
            <v>21.9</v>
          </cell>
          <cell r="G71">
            <v>0.43879742598476379</v>
          </cell>
          <cell r="H71">
            <v>0.34353469379319379</v>
          </cell>
          <cell r="I71">
            <v>7.5229999999999997</v>
          </cell>
          <cell r="J71">
            <v>24.023</v>
          </cell>
          <cell r="K71">
            <v>4.566543000000145E-3</v>
          </cell>
          <cell r="L71">
            <v>1.1803239999963466E-4</v>
          </cell>
          <cell r="M71">
            <v>7.5234097940709432</v>
          </cell>
          <cell r="N71">
            <v>24.024159072665817</v>
          </cell>
          <cell r="O71">
            <v>1.0984619000000251E-2</v>
          </cell>
          <cell r="P71">
            <v>2.5706479999954013E-4</v>
          </cell>
          <cell r="Q71">
            <v>7.5239833922981925</v>
          </cell>
          <cell r="R71">
            <v>24.025781453450474</v>
          </cell>
          <cell r="S71">
            <v>4.566543000000145E-3</v>
          </cell>
          <cell r="T71">
            <v>4.1642079999704151E-4</v>
          </cell>
          <cell r="U71">
            <v>7.5234358962865588</v>
          </cell>
          <cell r="V71">
            <v>24.024232900880481</v>
          </cell>
          <cell r="W71">
            <v>3.0971945999999306E-2</v>
          </cell>
          <cell r="X71">
            <v>1.3389640799999825E-2</v>
          </cell>
          <cell r="Y71">
            <v>7.5268806324364634</v>
          </cell>
          <cell r="Z71">
            <v>24.033976086044461</v>
          </cell>
          <cell r="AA71">
            <v>4.6661163999999644E-2</v>
          </cell>
          <cell r="AB71">
            <v>2.637842079999686E-2</v>
          </cell>
          <cell r="AC71">
            <v>7.5293893066584507</v>
          </cell>
          <cell r="AD71">
            <v>24.041071688261084</v>
          </cell>
          <cell r="AE71">
            <v>6.6495094999999615E-2</v>
          </cell>
          <cell r="AF71">
            <v>3.9408184799999191E-2</v>
          </cell>
          <cell r="AG71">
            <v>7.5322641344091803</v>
          </cell>
          <cell r="AH71">
            <v>24.049202929050221</v>
          </cell>
          <cell r="AI71">
            <v>9.140392499999983E-2</v>
          </cell>
          <cell r="AJ71">
            <v>5.2415384799999742E-2</v>
          </cell>
          <cell r="AK71">
            <v>7.5355809268526812</v>
          </cell>
          <cell r="AL71">
            <v>24.05858423476457</v>
          </cell>
          <cell r="AM71">
            <v>0.12110741100000055</v>
          </cell>
          <cell r="AN71">
            <v>6.545982479999779E-2</v>
          </cell>
          <cell r="AO71">
            <v>7.5393204005774379</v>
          </cell>
          <cell r="AP71">
            <v>24.06916106367995</v>
          </cell>
          <cell r="AQ71">
            <v>0.15435021199999976</v>
          </cell>
          <cell r="AR71">
            <v>7.849946079999981E-2</v>
          </cell>
          <cell r="AS71">
            <v>7.5433690638290596</v>
          </cell>
          <cell r="AT71">
            <v>24.080612412639798</v>
          </cell>
          <cell r="AU71">
            <v>7.5279999999999996</v>
          </cell>
          <cell r="AV71">
            <v>24.184999999999999</v>
          </cell>
          <cell r="AW71">
            <v>0.19234632499999993</v>
          </cell>
          <cell r="AX71">
            <v>9.1524220800003775E-2</v>
          </cell>
          <cell r="AY71">
            <v>7.552832232732217</v>
          </cell>
          <cell r="AZ71">
            <v>24.255236160627813</v>
          </cell>
          <cell r="BA71">
            <v>0.43860969499999936</v>
          </cell>
          <cell r="BB71">
            <v>-6.7170971199999485E-2</v>
          </cell>
          <cell r="BC71">
            <v>7.5604924616929363</v>
          </cell>
          <cell r="BD71">
            <v>24.276902560002078</v>
          </cell>
          <cell r="BE71">
            <v>7.5730000000000004</v>
          </cell>
          <cell r="BF71">
            <v>24.512</v>
          </cell>
          <cell r="BG71">
            <v>0.72173648708999938</v>
          </cell>
          <cell r="BH71">
            <v>-0.85742009919999163</v>
          </cell>
          <cell r="BI71">
            <v>7.5611307621248001</v>
          </cell>
          <cell r="BJ71">
            <v>24.478428725643717</v>
          </cell>
          <cell r="BK71">
            <v>0.97998768635379996</v>
          </cell>
          <cell r="BL71">
            <v>-10.144460099199996</v>
          </cell>
          <cell r="BM71">
            <v>6.7713165735549019</v>
          </cell>
          <cell r="BN71">
            <v>22.244496851183214</v>
          </cell>
          <cell r="BO71">
            <v>7.5730000000000004</v>
          </cell>
          <cell r="BP71">
            <v>24.539000000000001</v>
          </cell>
          <cell r="BQ71">
            <v>1.1851714632448003</v>
          </cell>
          <cell r="BR71">
            <v>-11.031500099199999</v>
          </cell>
          <cell r="BS71">
            <v>6.7116696229548101</v>
          </cell>
          <cell r="BT71">
            <v>22.10278979819752</v>
          </cell>
        </row>
        <row r="72">
          <cell r="B72" t="str">
            <v>Cecil St</v>
          </cell>
          <cell r="C72" t="str">
            <v>CECIL ST</v>
          </cell>
          <cell r="D72">
            <v>6.6</v>
          </cell>
          <cell r="E72">
            <v>62.5</v>
          </cell>
          <cell r="F72">
            <v>25</v>
          </cell>
          <cell r="G72">
            <v>0.54008777366778038</v>
          </cell>
          <cell r="H72">
            <v>0.46898343955899785</v>
          </cell>
          <cell r="I72">
            <v>11.723000000000001</v>
          </cell>
          <cell r="J72">
            <v>33.750999999999998</v>
          </cell>
          <cell r="K72">
            <v>1.259959300000002E-2</v>
          </cell>
          <cell r="L72">
            <v>5.5306960000001126E-3</v>
          </cell>
          <cell r="M72">
            <v>11.724585988974946</v>
          </cell>
          <cell r="N72">
            <v>33.755485854236277</v>
          </cell>
          <cell r="O72">
            <v>2.9993887000000052E-2</v>
          </cell>
          <cell r="P72">
            <v>1.0448403999999467E-2</v>
          </cell>
          <cell r="Q72">
            <v>11.726537782969015</v>
          </cell>
          <cell r="R72">
            <v>33.761006361311026</v>
          </cell>
          <cell r="S72">
            <v>1.259959300000002E-2</v>
          </cell>
          <cell r="T72">
            <v>1.5114003999999515E-2</v>
          </cell>
          <cell r="U72">
            <v>11.725424311013359</v>
          </cell>
          <cell r="V72">
            <v>33.757856987029001</v>
          </cell>
          <cell r="W72">
            <v>8.2472379599999979E-2</v>
          </cell>
          <cell r="X72">
            <v>0.11143481199999972</v>
          </cell>
          <cell r="Y72">
            <v>11.739962480192132</v>
          </cell>
          <cell r="Z72">
            <v>33.798977139078389</v>
          </cell>
          <cell r="AA72">
            <v>0.12264098279999991</v>
          </cell>
          <cell r="AB72">
            <v>0.20761158000000046</v>
          </cell>
          <cell r="AC72">
            <v>11.75188960697472</v>
          </cell>
          <cell r="AD72">
            <v>33.832712147990549</v>
          </cell>
          <cell r="AE72">
            <v>0.17290329999999998</v>
          </cell>
          <cell r="AF72">
            <v>0.30417141999999986</v>
          </cell>
          <cell r="AG72">
            <v>11.764733214850844</v>
          </cell>
          <cell r="AH72">
            <v>33.869039356886987</v>
          </cell>
          <cell r="AI72">
            <v>0.23548995100000003</v>
          </cell>
          <cell r="AJ72">
            <v>0.40000166799999981</v>
          </cell>
          <cell r="AK72">
            <v>11.778591099590516</v>
          </cell>
          <cell r="AL72">
            <v>33.908235373976275</v>
          </cell>
          <cell r="AM72">
            <v>0.30961182399999998</v>
          </cell>
          <cell r="AN72">
            <v>0.49618556799999958</v>
          </cell>
          <cell r="AO72">
            <v>11.79348899108841</v>
          </cell>
          <cell r="AP72">
            <v>33.950372974390447</v>
          </cell>
          <cell r="AQ72">
            <v>0.39220305700000002</v>
          </cell>
          <cell r="AR72">
            <v>0.59205052800000013</v>
          </cell>
          <cell r="AS72">
            <v>11.80909985943191</v>
          </cell>
          <cell r="AT72">
            <v>33.994527177854046</v>
          </cell>
          <cell r="AU72">
            <v>11.731999999999999</v>
          </cell>
          <cell r="AV72">
            <v>34.082999999999998</v>
          </cell>
          <cell r="AW72">
            <v>0.48773926099999998</v>
          </cell>
          <cell r="AX72">
            <v>0.6875158559999992</v>
          </cell>
          <cell r="AY72">
            <v>11.834808160328247</v>
          </cell>
          <cell r="AZ72">
            <v>34.373785389317668</v>
          </cell>
          <cell r="BA72">
            <v>1.1096521152999999</v>
          </cell>
          <cell r="BB72">
            <v>1.1495897039999998</v>
          </cell>
          <cell r="BC72">
            <v>11.929632404929896</v>
          </cell>
          <cell r="BD72">
            <v>34.64198885483254</v>
          </cell>
          <cell r="BE72">
            <v>11.742000000000001</v>
          </cell>
          <cell r="BF72">
            <v>34.421999999999997</v>
          </cell>
          <cell r="BG72">
            <v>1.8265163595980001</v>
          </cell>
          <cell r="BH72">
            <v>1.2413029720000019</v>
          </cell>
          <cell r="BI72">
            <v>12.01036459347322</v>
          </cell>
          <cell r="BJ72">
            <v>35.18104969550113</v>
          </cell>
          <cell r="BK72">
            <v>2.5053334355874002</v>
          </cell>
          <cell r="BL72">
            <v>1.2413029719999993</v>
          </cell>
          <cell r="BM72">
            <v>12.069745687647917</v>
          </cell>
          <cell r="BN72">
            <v>35.349004792961949</v>
          </cell>
          <cell r="BO72">
            <v>11.744999999999999</v>
          </cell>
          <cell r="BP72">
            <v>34.451000000000001</v>
          </cell>
          <cell r="BQ72">
            <v>3.0784428804502997</v>
          </cell>
          <cell r="BR72">
            <v>1.2413029719999975</v>
          </cell>
          <cell r="BS72">
            <v>12.122879762233779</v>
          </cell>
          <cell r="BT72">
            <v>35.519805369394668</v>
          </cell>
        </row>
        <row r="73">
          <cell r="B73" t="str">
            <v>Central Manchester</v>
          </cell>
          <cell r="C73" t="str">
            <v>CENTRAL MANCHESTER</v>
          </cell>
          <cell r="D73">
            <v>6.6</v>
          </cell>
          <cell r="E73">
            <v>62.5</v>
          </cell>
          <cell r="F73">
            <v>25</v>
          </cell>
          <cell r="G73">
            <v>0.73241515520473155</v>
          </cell>
          <cell r="H73">
            <v>0.62790753757066864</v>
          </cell>
          <cell r="I73">
            <v>15.696999999999999</v>
          </cell>
          <cell r="J73">
            <v>45.774000000000001</v>
          </cell>
          <cell r="K73">
            <v>7.801901E-3</v>
          </cell>
          <cell r="L73">
            <v>6.8016800000014754E-5</v>
          </cell>
          <cell r="M73">
            <v>15.697688439266717</v>
          </cell>
          <cell r="N73">
            <v>45.775947200295725</v>
          </cell>
          <cell r="O73">
            <v>1.8426361099999955E-2</v>
          </cell>
          <cell r="P73">
            <v>0.92013329679999978</v>
          </cell>
          <cell r="Q73">
            <v>15.779102677445316</v>
          </cell>
          <cell r="R73">
            <v>46.006221439900621</v>
          </cell>
          <cell r="S73">
            <v>7.801901E-3</v>
          </cell>
          <cell r="T73">
            <v>0.92019887039999948</v>
          </cell>
          <cell r="U73">
            <v>15.778179014420601</v>
          </cell>
          <cell r="V73">
            <v>46.00360892634739</v>
          </cell>
          <cell r="W73">
            <v>4.9873482140000036E-2</v>
          </cell>
          <cell r="X73">
            <v>0.98921062839999974</v>
          </cell>
          <cell r="Y73">
            <v>15.787896286504687</v>
          </cell>
          <cell r="Z73">
            <v>46.031093522288558</v>
          </cell>
          <cell r="AA73">
            <v>7.3518246500000051E-2</v>
          </cell>
          <cell r="AB73">
            <v>1.0582228179999993</v>
          </cell>
          <cell r="AC73">
            <v>15.796001667915458</v>
          </cell>
          <cell r="AD73">
            <v>46.054019002927198</v>
          </cell>
          <cell r="AE73">
            <v>0.10281286279999996</v>
          </cell>
          <cell r="AF73">
            <v>1.1272438283999995</v>
          </cell>
          <cell r="AG73">
            <v>15.804602054815579</v>
          </cell>
          <cell r="AH73">
            <v>46.078344570518809</v>
          </cell>
          <cell r="AI73">
            <v>0.13892819760000003</v>
          </cell>
          <cell r="AJ73">
            <v>1.1962544483999997</v>
          </cell>
          <cell r="AK73">
            <v>15.813798190922032</v>
          </cell>
          <cell r="AL73">
            <v>46.10435517132516</v>
          </cell>
          <cell r="AM73">
            <v>0.18136782459999995</v>
          </cell>
          <cell r="AN73">
            <v>1.2652731763999994</v>
          </cell>
          <cell r="AO73">
            <v>15.823548268386075</v>
          </cell>
          <cell r="AP73">
            <v>46.131932554892835</v>
          </cell>
          <cell r="AQ73">
            <v>0.22842489369999991</v>
          </cell>
          <cell r="AR73">
            <v>1.3342881644</v>
          </cell>
          <cell r="AS73">
            <v>15.833701940115178</v>
          </cell>
          <cell r="AT73">
            <v>46.160651475427201</v>
          </cell>
          <cell r="AU73">
            <v>15.734</v>
          </cell>
          <cell r="AV73">
            <v>50.652000000000001</v>
          </cell>
          <cell r="AW73">
            <v>0.28267847540000007</v>
          </cell>
          <cell r="AX73">
            <v>1.4032973923999987</v>
          </cell>
          <cell r="AY73">
            <v>15.881484639563871</v>
          </cell>
          <cell r="AZ73">
            <v>51.069149555025867</v>
          </cell>
          <cell r="BA73">
            <v>0.63410952171000012</v>
          </cell>
          <cell r="BB73">
            <v>1.7480791324000007</v>
          </cell>
          <cell r="BC73">
            <v>15.942387463744073</v>
          </cell>
          <cell r="BD73">
            <v>51.2414087549108</v>
          </cell>
          <cell r="BE73">
            <v>15.65</v>
          </cell>
          <cell r="BF73">
            <v>51.09</v>
          </cell>
          <cell r="BG73">
            <v>1.0413347530120003</v>
          </cell>
          <cell r="BH73">
            <v>1.8111874404000006</v>
          </cell>
          <cell r="BI73">
            <v>15.899530978217546</v>
          </cell>
          <cell r="BJ73">
            <v>51.795780187254962</v>
          </cell>
          <cell r="BK73">
            <v>1.4357941396936</v>
          </cell>
          <cell r="BL73">
            <v>1.1823210764000012</v>
          </cell>
          <cell r="BM73">
            <v>15.879025685572893</v>
          </cell>
          <cell r="BN73">
            <v>51.737782461337964</v>
          </cell>
          <cell r="BO73">
            <v>15.661</v>
          </cell>
          <cell r="BP73">
            <v>51.472000000000001</v>
          </cell>
          <cell r="BQ73">
            <v>1.7791968726051</v>
          </cell>
          <cell r="BR73">
            <v>-0.50052971159999937</v>
          </cell>
          <cell r="BS73">
            <v>15.772854368122761</v>
          </cell>
          <cell r="BT73">
            <v>51.788371928819764</v>
          </cell>
        </row>
        <row r="74">
          <cell r="B74" t="str">
            <v>Chadderton</v>
          </cell>
          <cell r="C74" t="str">
            <v>CHADDERTON</v>
          </cell>
          <cell r="D74">
            <v>6.6</v>
          </cell>
          <cell r="E74">
            <v>54.75</v>
          </cell>
          <cell r="F74">
            <v>21.9</v>
          </cell>
          <cell r="G74">
            <v>0.91060624489595976</v>
          </cell>
          <cell r="H74">
            <v>0.76193174824704013</v>
          </cell>
          <cell r="I74">
            <v>16.684999999999999</v>
          </cell>
          <cell r="J74">
            <v>49.851999999999997</v>
          </cell>
          <cell r="K74">
            <v>1.270661400000006E-2</v>
          </cell>
          <cell r="L74">
            <v>2.2148160000003969E-3</v>
          </cell>
          <cell r="M74">
            <v>16.686305286610178</v>
          </cell>
          <cell r="N74">
            <v>49.855691908053799</v>
          </cell>
          <cell r="O74">
            <v>3.0495602000000066E-2</v>
          </cell>
          <cell r="P74">
            <v>4.2508120000004368E-3</v>
          </cell>
          <cell r="Q74">
            <v>16.688039522950948</v>
          </cell>
          <cell r="R74">
            <v>49.860597069160754</v>
          </cell>
          <cell r="S74">
            <v>1.270661400000006E-2</v>
          </cell>
          <cell r="T74">
            <v>6.2333240000000956E-3</v>
          </cell>
          <cell r="U74">
            <v>16.686656814894352</v>
          </cell>
          <cell r="V74">
            <v>49.856686180187872</v>
          </cell>
          <cell r="W74">
            <v>8.5295194000000019E-2</v>
          </cell>
          <cell r="X74">
            <v>4.3889344000000108E-2</v>
          </cell>
          <cell r="Y74">
            <v>16.696300716331731</v>
          </cell>
          <cell r="Z74">
            <v>49.883963252601731</v>
          </cell>
          <cell r="AA74">
            <v>0.12800026800000003</v>
          </cell>
          <cell r="AB74">
            <v>8.15186360000002E-2</v>
          </cell>
          <cell r="AC74">
            <v>16.703328150852229</v>
          </cell>
          <cell r="AD74">
            <v>49.903839839016882</v>
          </cell>
          <cell r="AE74">
            <v>0.18191121400000004</v>
          </cell>
          <cell r="AF74">
            <v>0.1193624679999985</v>
          </cell>
          <cell r="AG74">
            <v>16.711354612333704</v>
          </cell>
          <cell r="AH74">
            <v>49.926542100386818</v>
          </cell>
          <cell r="AI74">
            <v>0.24960131600000007</v>
          </cell>
          <cell r="AJ74">
            <v>0.15688794399999928</v>
          </cell>
          <cell r="AK74">
            <v>16.720558588436923</v>
          </cell>
          <cell r="AL74">
            <v>49.952574876052672</v>
          </cell>
          <cell r="AM74">
            <v>0.33028598000000003</v>
          </cell>
          <cell r="AN74">
            <v>0.19461160799999888</v>
          </cell>
          <cell r="AO74">
            <v>16.730916630867995</v>
          </cell>
          <cell r="AP74">
            <v>49.981871844224003</v>
          </cell>
          <cell r="AQ74">
            <v>0.42055481600000005</v>
          </cell>
          <cell r="AR74">
            <v>0.23220691999999943</v>
          </cell>
          <cell r="AS74">
            <v>16.74210184302974</v>
          </cell>
          <cell r="AT74">
            <v>50.013508401698317</v>
          </cell>
          <cell r="AU74">
            <v>16.701000000000001</v>
          </cell>
          <cell r="AV74">
            <v>50.435000000000002</v>
          </cell>
          <cell r="AW74">
            <v>0.5245419870000001</v>
          </cell>
          <cell r="AX74">
            <v>0.26962493599999959</v>
          </cell>
          <cell r="AY74">
            <v>16.770471588905387</v>
          </cell>
          <cell r="AZ74">
            <v>50.631495326459209</v>
          </cell>
          <cell r="BA74">
            <v>1.1992395300000003</v>
          </cell>
          <cell r="BB74">
            <v>0.44956211599999918</v>
          </cell>
          <cell r="BC74">
            <v>16.845232738508848</v>
          </cell>
          <cell r="BD74">
            <v>50.842951789874853</v>
          </cell>
          <cell r="BE74">
            <v>16.611999999999998</v>
          </cell>
          <cell r="BF74">
            <v>50.488999999999997</v>
          </cell>
          <cell r="BG74">
            <v>1.9704845275</v>
          </cell>
          <cell r="BH74">
            <v>0.48521326799999898</v>
          </cell>
          <cell r="BI74">
            <v>16.82681784595156</v>
          </cell>
          <cell r="BJ74">
            <v>51.096596622368935</v>
          </cell>
          <cell r="BK74">
            <v>2.6736728812696002</v>
          </cell>
          <cell r="BL74">
            <v>0.48521326800000075</v>
          </cell>
          <cell r="BM74">
            <v>16.888330874033361</v>
          </cell>
          <cell r="BN74">
            <v>51.270581739520779</v>
          </cell>
          <cell r="BO74">
            <v>16.696000000000002</v>
          </cell>
          <cell r="BP74">
            <v>51.029000000000003</v>
          </cell>
          <cell r="BQ74">
            <v>3.2354305742623999</v>
          </cell>
          <cell r="BR74">
            <v>0.48521326799999898</v>
          </cell>
          <cell r="BS74">
            <v>17.02147192786196</v>
          </cell>
          <cell r="BT74">
            <v>51.949573629108201</v>
          </cell>
        </row>
        <row r="75">
          <cell r="B75" t="str">
            <v>Chamberhall</v>
          </cell>
          <cell r="C75" t="str">
            <v>CHAMBERHALL</v>
          </cell>
          <cell r="D75">
            <v>6.6</v>
          </cell>
          <cell r="E75">
            <v>54.75</v>
          </cell>
          <cell r="F75">
            <v>21.9</v>
          </cell>
          <cell r="G75">
            <v>0.790642579831771</v>
          </cell>
          <cell r="H75">
            <v>0.66398914050695212</v>
          </cell>
          <cell r="I75">
            <v>14.539</v>
          </cell>
          <cell r="J75">
            <v>43.280999999999999</v>
          </cell>
          <cell r="K75">
            <v>2.1894410999999891E-2</v>
          </cell>
          <cell r="L75">
            <v>5.1088999999997498E-3</v>
          </cell>
          <cell r="M75">
            <v>14.541362177102251</v>
          </cell>
          <cell r="N75">
            <v>43.287681245789464</v>
          </cell>
          <cell r="O75">
            <v>5.2399894999999752E-2</v>
          </cell>
          <cell r="P75">
            <v>9.7314879999990112E-3</v>
          </cell>
          <cell r="Q75">
            <v>14.544435086469722</v>
          </cell>
          <cell r="R75">
            <v>43.296372745996308</v>
          </cell>
          <cell r="S75">
            <v>2.1894410999999891E-2</v>
          </cell>
          <cell r="T75">
            <v>1.4178604000000483E-2</v>
          </cell>
          <cell r="U75">
            <v>14.542155570442535</v>
          </cell>
          <cell r="V75">
            <v>43.289925301033712</v>
          </cell>
          <cell r="W75">
            <v>0.14576270899999999</v>
          </cell>
          <cell r="X75">
            <v>0.10126857999999839</v>
          </cell>
          <cell r="Y75">
            <v>14.560609633515517</v>
          </cell>
          <cell r="Z75">
            <v>43.342121273591111</v>
          </cell>
          <cell r="AA75">
            <v>0.2181040649999999</v>
          </cell>
          <cell r="AB75">
            <v>0.18826356399999966</v>
          </cell>
          <cell r="AC75">
            <v>14.574547948483803</v>
          </cell>
          <cell r="AD75">
            <v>43.38154478172067</v>
          </cell>
          <cell r="AE75">
            <v>0.30915173099999982</v>
          </cell>
          <cell r="AF75">
            <v>0.2756879800000025</v>
          </cell>
          <cell r="AG75">
            <v>14.590160206754339</v>
          </cell>
          <cell r="AH75">
            <v>43.425702916491595</v>
          </cell>
          <cell r="AI75">
            <v>0.42312299300000022</v>
          </cell>
          <cell r="AJ75">
            <v>0.36240751999999965</v>
          </cell>
          <cell r="AK75">
            <v>14.607716098960184</v>
          </cell>
          <cell r="AL75">
            <v>43.475358478205727</v>
          </cell>
          <cell r="AM75">
            <v>0.55864892499999952</v>
          </cell>
          <cell r="AN75">
            <v>0.44952359600000058</v>
          </cell>
          <cell r="AO75">
            <v>14.627192223695292</v>
          </cell>
          <cell r="AP75">
            <v>43.530445277691449</v>
          </cell>
          <cell r="AQ75">
            <v>0.71005151399999988</v>
          </cell>
          <cell r="AR75">
            <v>0.5363440999999991</v>
          </cell>
          <cell r="AS75">
            <v>14.648031339887828</v>
          </cell>
          <cell r="AT75">
            <v>43.589387199186156</v>
          </cell>
          <cell r="AU75">
            <v>14.564</v>
          </cell>
          <cell r="AV75">
            <v>43.962000000000003</v>
          </cell>
          <cell r="AW75">
            <v>0.8843890679999995</v>
          </cell>
          <cell r="AX75">
            <v>0.62277434800000186</v>
          </cell>
          <cell r="AY75">
            <v>14.69584260665763</v>
          </cell>
          <cell r="AZ75">
            <v>44.334907204867683</v>
          </cell>
          <cell r="BA75">
            <v>2.0142109009999998</v>
          </cell>
          <cell r="BB75">
            <v>1.0395601080000016</v>
          </cell>
          <cell r="BC75">
            <v>14.831135683952974</v>
          </cell>
          <cell r="BD75">
            <v>44.717573814480218</v>
          </cell>
          <cell r="BE75">
            <v>14.56</v>
          </cell>
          <cell r="BF75">
            <v>44.606000000000002</v>
          </cell>
          <cell r="BG75">
            <v>3.3088535539300001</v>
          </cell>
          <cell r="BH75">
            <v>1.1207182639999989</v>
          </cell>
          <cell r="BI75">
            <v>14.94748704264798</v>
          </cell>
          <cell r="BJ75">
            <v>45.701978861913233</v>
          </cell>
          <cell r="BK75">
            <v>4.4994866101267998</v>
          </cell>
          <cell r="BL75">
            <v>0.9608369839999984</v>
          </cell>
          <cell r="BM75">
            <v>15.037654438929026</v>
          </cell>
          <cell r="BN75">
            <v>45.957010771322281</v>
          </cell>
          <cell r="BO75">
            <v>14.57</v>
          </cell>
          <cell r="BP75">
            <v>44.95</v>
          </cell>
          <cell r="BQ75">
            <v>5.4624922820971005</v>
          </cell>
          <cell r="BR75">
            <v>0.53299356000000309</v>
          </cell>
          <cell r="BS75">
            <v>15.094468994675356</v>
          </cell>
          <cell r="BT75">
            <v>46.433422330628147</v>
          </cell>
        </row>
        <row r="76">
          <cell r="B76" t="str">
            <v>Chapel Wharf</v>
          </cell>
          <cell r="C76" t="str">
            <v>CHAPEL WHARF</v>
          </cell>
          <cell r="D76">
            <v>6.6</v>
          </cell>
          <cell r="E76">
            <v>50</v>
          </cell>
          <cell r="F76">
            <v>20</v>
          </cell>
          <cell r="G76">
            <v>0.7449683279797199</v>
          </cell>
          <cell r="H76">
            <v>0.64397503863319649</v>
          </cell>
          <cell r="I76">
            <v>12.879</v>
          </cell>
          <cell r="J76">
            <v>37.247</v>
          </cell>
          <cell r="K76">
            <v>5.5598779999999903E-3</v>
          </cell>
          <cell r="L76">
            <v>1.6472239999998362E-4</v>
          </cell>
          <cell r="M76">
            <v>12.879500772663929</v>
          </cell>
          <cell r="N76">
            <v>37.248416398985995</v>
          </cell>
          <cell r="O76">
            <v>1.3374798999999993E-2</v>
          </cell>
          <cell r="P76">
            <v>3.2402319999980111E-4</v>
          </cell>
          <cell r="Q76">
            <v>12.880198336164355</v>
          </cell>
          <cell r="R76">
            <v>37.250389406511829</v>
          </cell>
          <cell r="S76">
            <v>5.5598779999999903E-3</v>
          </cell>
          <cell r="T76">
            <v>4.8533120000004981E-4</v>
          </cell>
          <cell r="U76">
            <v>12.879528818660443</v>
          </cell>
          <cell r="V76">
            <v>37.24849572504327</v>
          </cell>
          <cell r="W76">
            <v>3.7528591899999991E-2</v>
          </cell>
          <cell r="X76">
            <v>2.3876855199999825E-2</v>
          </cell>
          <cell r="Y76">
            <v>12.884371583547408</v>
          </cell>
          <cell r="Z76">
            <v>37.262193132608331</v>
          </cell>
          <cell r="AA76">
            <v>5.6421259899999993E-2</v>
          </cell>
          <cell r="AB76">
            <v>4.7270759200000123E-2</v>
          </cell>
          <cell r="AC76">
            <v>12.888070699263666</v>
          </cell>
          <cell r="AD76">
            <v>37.272655811837772</v>
          </cell>
          <cell r="AE76">
            <v>8.0338621999999998E-2</v>
          </cell>
          <cell r="AF76">
            <v>7.0688023199999783E-2</v>
          </cell>
          <cell r="AG76">
            <v>12.892211405191064</v>
          </cell>
          <cell r="AH76">
            <v>37.284367496798417</v>
          </cell>
          <cell r="AI76">
            <v>0.11046097699999999</v>
          </cell>
          <cell r="AJ76">
            <v>9.4080719199999496E-2</v>
          </cell>
          <cell r="AK76">
            <v>12.896892758085086</v>
          </cell>
          <cell r="AL76">
            <v>37.297608362304381</v>
          </cell>
          <cell r="AM76">
            <v>0.14644357199999999</v>
          </cell>
          <cell r="AN76">
            <v>0.11749483119999971</v>
          </cell>
          <cell r="AO76">
            <v>12.902088622445</v>
          </cell>
          <cell r="AP76">
            <v>37.312304485996464</v>
          </cell>
          <cell r="AQ76">
            <v>0.18675440899999998</v>
          </cell>
          <cell r="AR76">
            <v>0.14090015119999988</v>
          </cell>
          <cell r="AS76">
            <v>12.90766234068677</v>
          </cell>
          <cell r="AT76">
            <v>37.328069341857173</v>
          </cell>
          <cell r="AU76">
            <v>12.888999999999999</v>
          </cell>
          <cell r="AV76">
            <v>37.685000000000002</v>
          </cell>
          <cell r="AW76">
            <v>0.23343276399999999</v>
          </cell>
          <cell r="AX76">
            <v>0.16429143919999967</v>
          </cell>
          <cell r="AY76">
            <v>12.923791844815264</v>
          </cell>
          <cell r="AZ76">
            <v>37.783406197595461</v>
          </cell>
          <cell r="BA76">
            <v>0.5374368128</v>
          </cell>
          <cell r="BB76">
            <v>0.28057027919999999</v>
          </cell>
          <cell r="BC76">
            <v>12.960557062843215</v>
          </cell>
          <cell r="BD76">
            <v>37.887393937512918</v>
          </cell>
          <cell r="BE76">
            <v>12.843</v>
          </cell>
          <cell r="BF76">
            <v>37.947000000000003</v>
          </cell>
          <cell r="BG76">
            <v>0.88467434595600003</v>
          </cell>
          <cell r="BH76">
            <v>0.30290327919999971</v>
          </cell>
          <cell r="BI76">
            <v>12.946886100237483</v>
          </cell>
          <cell r="BJ76">
            <v>38.240834263795804</v>
          </cell>
          <cell r="BK76">
            <v>1.2014961584907</v>
          </cell>
          <cell r="BL76">
            <v>0.2069745111999981</v>
          </cell>
          <cell r="BM76">
            <v>12.966209230347214</v>
          </cell>
          <cell r="BN76">
            <v>38.295488329133164</v>
          </cell>
          <cell r="BO76">
            <v>12.845000000000001</v>
          </cell>
          <cell r="BP76">
            <v>38.070999999999998</v>
          </cell>
          <cell r="BQ76">
            <v>1.4553230436626001</v>
          </cell>
          <cell r="BR76">
            <v>-4.9731540799999419E-2</v>
          </cell>
          <cell r="BS76">
            <v>12.967957368567935</v>
          </cell>
          <cell r="BT76">
            <v>38.418775956444961</v>
          </cell>
        </row>
        <row r="77">
          <cell r="B77" t="str">
            <v>Chassen Rd</v>
          </cell>
          <cell r="C77" t="str">
            <v>CHASSEN RD</v>
          </cell>
          <cell r="D77">
            <v>6.6</v>
          </cell>
          <cell r="E77">
            <v>54.75</v>
          </cell>
          <cell r="F77">
            <v>21.9</v>
          </cell>
          <cell r="G77">
            <v>0.72484179348282773</v>
          </cell>
          <cell r="H77">
            <v>0.63006599975168465</v>
          </cell>
          <cell r="I77">
            <v>13.797000000000001</v>
          </cell>
          <cell r="J77">
            <v>39.680999999999997</v>
          </cell>
          <cell r="K77">
            <v>1.3008658999999922E-2</v>
          </cell>
          <cell r="L77">
            <v>3.5144200000001291E-3</v>
          </cell>
          <cell r="M77">
            <v>13.798445394561893</v>
          </cell>
          <cell r="N77">
            <v>39.685088193184818</v>
          </cell>
          <cell r="O77">
            <v>3.1314335000000026E-2</v>
          </cell>
          <cell r="P77">
            <v>6.7709680000000994E-3</v>
          </cell>
          <cell r="Q77">
            <v>13.800331599990791</v>
          </cell>
          <cell r="R77">
            <v>39.690423187782756</v>
          </cell>
          <cell r="S77">
            <v>1.3008658999999922E-2</v>
          </cell>
          <cell r="T77">
            <v>9.960228000000626E-3</v>
          </cell>
          <cell r="U77">
            <v>13.799009256529157</v>
          </cell>
          <cell r="V77">
            <v>39.686683035667642</v>
          </cell>
          <cell r="W77">
            <v>8.8090503999999958E-2</v>
          </cell>
          <cell r="X77">
            <v>6.1553752000000461E-2</v>
          </cell>
          <cell r="Y77">
            <v>13.810090477497619</v>
          </cell>
          <cell r="Z77">
            <v>39.718025461630141</v>
          </cell>
          <cell r="AA77">
            <v>0.13260022199999999</v>
          </cell>
          <cell r="AB77">
            <v>0.11311515199999977</v>
          </cell>
          <cell r="AC77">
            <v>13.818494520806505</v>
          </cell>
          <cell r="AD77">
            <v>39.741795685682533</v>
          </cell>
          <cell r="AE77">
            <v>0.18896735999999992</v>
          </cell>
          <cell r="AF77">
            <v>0.16503591200000001</v>
          </cell>
          <cell r="AG77">
            <v>13.827967255209577</v>
          </cell>
          <cell r="AH77">
            <v>39.768588624613706</v>
          </cell>
          <cell r="AI77">
            <v>0.25996253500000011</v>
          </cell>
          <cell r="AJ77">
            <v>0.2164415399999986</v>
          </cell>
          <cell r="AK77">
            <v>13.838674548627923</v>
          </cell>
          <cell r="AL77">
            <v>39.798873423750763</v>
          </cell>
          <cell r="AM77">
            <v>0.34478919299999999</v>
          </cell>
          <cell r="AN77">
            <v>0.26817929600000001</v>
          </cell>
          <cell r="AO77">
            <v>13.850620836686199</v>
          </cell>
          <cell r="AP77">
            <v>39.832662628934827</v>
          </cell>
          <cell r="AQ77">
            <v>0.439831796</v>
          </cell>
          <cell r="AR77">
            <v>0.31971408800000178</v>
          </cell>
          <cell r="AS77">
            <v>13.863443033422618</v>
          </cell>
          <cell r="AT77">
            <v>39.868929277982943</v>
          </cell>
          <cell r="AU77">
            <v>13.743</v>
          </cell>
          <cell r="AV77">
            <v>40.073999999999998</v>
          </cell>
          <cell r="AW77">
            <v>0.54959429700000006</v>
          </cell>
          <cell r="AX77">
            <v>0.37096253600000084</v>
          </cell>
          <cell r="AY77">
            <v>13.82352783868741</v>
          </cell>
          <cell r="AZ77">
            <v>40.301767123240651</v>
          </cell>
          <cell r="BA77">
            <v>1.2646901899999996</v>
          </cell>
          <cell r="BB77">
            <v>0.61548604000000084</v>
          </cell>
          <cell r="BC77">
            <v>13.907472765532491</v>
          </cell>
          <cell r="BD77">
            <v>40.539199231314115</v>
          </cell>
          <cell r="BE77">
            <v>13.76</v>
          </cell>
          <cell r="BF77">
            <v>40.701999999999998</v>
          </cell>
          <cell r="BG77">
            <v>2.0826995910999999</v>
          </cell>
          <cell r="BH77">
            <v>0.66346150400000203</v>
          </cell>
          <cell r="BI77">
            <v>14.000226795074857</v>
          </cell>
          <cell r="BJ77">
            <v>41.381463983280568</v>
          </cell>
          <cell r="BK77">
            <v>2.8291933619951002</v>
          </cell>
          <cell r="BL77">
            <v>0.6229582480000011</v>
          </cell>
          <cell r="BM77">
            <v>14.06198494868395</v>
          </cell>
          <cell r="BN77">
            <v>41.556142420122768</v>
          </cell>
          <cell r="BO77">
            <v>13.763</v>
          </cell>
          <cell r="BP77">
            <v>40.722999999999999</v>
          </cell>
          <cell r="BQ77">
            <v>3.4262173081617999</v>
          </cell>
          <cell r="BR77">
            <v>0.51457124799999709</v>
          </cell>
          <cell r="BS77">
            <v>14.107729596018093</v>
          </cell>
          <cell r="BT77">
            <v>41.698042540080365</v>
          </cell>
        </row>
        <row r="78">
          <cell r="B78" t="str">
            <v>Chatsworth St</v>
          </cell>
          <cell r="C78" t="str">
            <v>CHATSWORTH ST</v>
          </cell>
          <cell r="D78">
            <v>11</v>
          </cell>
          <cell r="E78">
            <v>62.5</v>
          </cell>
          <cell r="F78">
            <v>25</v>
          </cell>
          <cell r="G78">
            <v>0.40640906293063056</v>
          </cell>
          <cell r="H78">
            <v>0.34381043698150404</v>
          </cell>
          <cell r="I78">
            <v>8.5939999999999994</v>
          </cell>
          <cell r="J78">
            <v>25.396999999999998</v>
          </cell>
          <cell r="K78">
            <v>1.7804943000000018E-2</v>
          </cell>
          <cell r="L78">
            <v>6.218895999998697E-3</v>
          </cell>
          <cell r="M78">
            <v>8.5952609245376017</v>
          </cell>
          <cell r="N78">
            <v>25.400566433164411</v>
          </cell>
          <cell r="O78">
            <v>4.2217827999999957E-2</v>
          </cell>
          <cell r="P78">
            <v>1.1768911999999077E-2</v>
          </cell>
          <cell r="Q78">
            <v>8.5968335689883322</v>
          </cell>
          <cell r="R78">
            <v>25.405014543386439</v>
          </cell>
          <cell r="S78">
            <v>1.7804943000000018E-2</v>
          </cell>
          <cell r="T78">
            <v>1.7049643999999642E-2</v>
          </cell>
          <cell r="U78">
            <v>8.5958293913806312</v>
          </cell>
          <cell r="V78">
            <v>25.402174300202752</v>
          </cell>
          <cell r="W78">
            <v>0.11562568799999995</v>
          </cell>
          <cell r="X78">
            <v>0.10455785999999989</v>
          </cell>
          <cell r="Y78">
            <v>8.6055566391553562</v>
          </cell>
          <cell r="Z78">
            <v>25.429687111657913</v>
          </cell>
          <cell r="AA78">
            <v>0.17150185500000004</v>
          </cell>
          <cell r="AB78">
            <v>0.19191305599999886</v>
          </cell>
          <cell r="AC78">
            <v>8.6130743360630326</v>
          </cell>
          <cell r="AD78">
            <v>25.450950369507208</v>
          </cell>
          <cell r="AE78">
            <v>0.2410110780000001</v>
          </cell>
          <cell r="AF78">
            <v>0.2797192079999995</v>
          </cell>
          <cell r="AG78">
            <v>8.6213312518906626</v>
          </cell>
          <cell r="AH78">
            <v>25.474304454200819</v>
          </cell>
          <cell r="AI78">
            <v>0.32691787999999988</v>
          </cell>
          <cell r="AJ78">
            <v>0.36669362000000039</v>
          </cell>
          <cell r="AK78">
            <v>8.6304051623852747</v>
          </cell>
          <cell r="AL78">
            <v>25.499969348771298</v>
          </cell>
          <cell r="AM78">
            <v>0.42807579899999992</v>
          </cell>
          <cell r="AN78">
            <v>0.45408460799999872</v>
          </cell>
          <cell r="AO78">
            <v>8.6403014134954432</v>
          </cell>
          <cell r="AP78">
            <v>25.527960173844601</v>
          </cell>
          <cell r="AQ78">
            <v>0.54040278999999991</v>
          </cell>
          <cell r="AR78">
            <v>0.54111525199999733</v>
          </cell>
          <cell r="AS78">
            <v>8.650764975698376</v>
          </cell>
          <cell r="AT78">
            <v>25.557555597000842</v>
          </cell>
          <cell r="AU78">
            <v>8.5990000000000002</v>
          </cell>
          <cell r="AV78">
            <v>25.655999999999999</v>
          </cell>
          <cell r="AW78">
            <v>0.6683011430000001</v>
          </cell>
          <cell r="AX78">
            <v>0.62768904799999881</v>
          </cell>
          <cell r="AY78">
            <v>8.6670218441491791</v>
          </cell>
          <cell r="AZ78">
            <v>25.848394829066795</v>
          </cell>
          <cell r="BA78">
            <v>1.4898209829999998</v>
          </cell>
          <cell r="BB78">
            <v>1.0431069199999987</v>
          </cell>
          <cell r="BC78">
            <v>8.7319442369668145</v>
          </cell>
          <cell r="BD78">
            <v>26.032023085915622</v>
          </cell>
          <cell r="BE78">
            <v>8.6080000000000005</v>
          </cell>
          <cell r="BF78">
            <v>25.852</v>
          </cell>
          <cell r="BG78">
            <v>2.4423721006100001</v>
          </cell>
          <cell r="BH78">
            <v>1.1253857880000009</v>
          </cell>
          <cell r="BI78">
            <v>8.7952587252174919</v>
          </cell>
          <cell r="BJ78">
            <v>26.381647657750545</v>
          </cell>
          <cell r="BK78">
            <v>3.3427427691769998</v>
          </cell>
          <cell r="BL78">
            <v>1.1253857880000009</v>
          </cell>
          <cell r="BM78">
            <v>8.8425159295690907</v>
          </cell>
          <cell r="BN78">
            <v>26.515311216378283</v>
          </cell>
          <cell r="BO78">
            <v>8.5619999999999994</v>
          </cell>
          <cell r="BP78">
            <v>25.927</v>
          </cell>
          <cell r="BQ78">
            <v>4.0956480179289994</v>
          </cell>
          <cell r="BR78">
            <v>1.1253857880000009</v>
          </cell>
          <cell r="BS78">
            <v>8.8360332066637497</v>
          </cell>
          <cell r="BT78">
            <v>26.702082954808926</v>
          </cell>
        </row>
        <row r="79">
          <cell r="B79" t="str">
            <v>Cheadle Heath</v>
          </cell>
          <cell r="C79" t="str">
            <v>CHEADLE HEATH</v>
          </cell>
          <cell r="D79">
            <v>6.6</v>
          </cell>
          <cell r="E79">
            <v>62.5</v>
          </cell>
          <cell r="F79">
            <v>25</v>
          </cell>
          <cell r="G79">
            <v>0.64964775307014389</v>
          </cell>
          <cell r="H79">
            <v>0.55471049242089887</v>
          </cell>
          <cell r="I79">
            <v>13.866</v>
          </cell>
          <cell r="J79">
            <v>40.597999999999999</v>
          </cell>
          <cell r="K79">
            <v>1.718849099999975E-2</v>
          </cell>
          <cell r="L79">
            <v>2.9574240000016516E-3</v>
          </cell>
          <cell r="M79">
            <v>13.867762310522473</v>
          </cell>
          <cell r="N79">
            <v>40.60298456688399</v>
          </cell>
          <cell r="O79">
            <v>4.1535501999999447E-2</v>
          </cell>
          <cell r="P79">
            <v>5.6374640000012022E-3</v>
          </cell>
          <cell r="Q79">
            <v>13.870126564336147</v>
          </cell>
          <cell r="R79">
            <v>40.60967168650037</v>
          </cell>
          <cell r="S79">
            <v>1.718849099999975E-2</v>
          </cell>
          <cell r="T79">
            <v>8.2183920000016286E-3</v>
          </cell>
          <cell r="U79">
            <v>13.868222525869594</v>
          </cell>
          <cell r="V79">
            <v>40.604286252455012</v>
          </cell>
          <cell r="W79">
            <v>0.11753546119999969</v>
          </cell>
          <cell r="X79">
            <v>3.847092799999885E-2</v>
          </cell>
          <cell r="Y79">
            <v>13.879647019818169</v>
          </cell>
          <cell r="Z79">
            <v>40.636599601025658</v>
          </cell>
          <cell r="AA79">
            <v>0.17749848499999965</v>
          </cell>
          <cell r="AB79">
            <v>6.8669440000000748E-2</v>
          </cell>
          <cell r="AC79">
            <v>13.887534108752211</v>
          </cell>
          <cell r="AD79">
            <v>40.658907657301988</v>
          </cell>
          <cell r="AE79">
            <v>0.25376117799999953</v>
          </cell>
          <cell r="AF79">
            <v>9.9118048000002901E-2</v>
          </cell>
          <cell r="AG79">
            <v>13.896868926685231</v>
          </cell>
          <cell r="AH79">
            <v>40.685310509548309</v>
          </cell>
          <cell r="AI79">
            <v>0.3502487439999995</v>
          </cell>
          <cell r="AJ79">
            <v>0.12915653599999999</v>
          </cell>
          <cell r="AK79">
            <v>13.907937085978626</v>
          </cell>
          <cell r="AL79">
            <v>40.716615991514757</v>
          </cell>
          <cell r="AM79">
            <v>0.46590937999999937</v>
          </cell>
          <cell r="AN79">
            <v>0.15942603200000249</v>
          </cell>
          <cell r="AO79">
            <v>13.920702661886667</v>
          </cell>
          <cell r="AP79">
            <v>40.752722492676071</v>
          </cell>
          <cell r="AQ79">
            <v>0.59575859699999967</v>
          </cell>
          <cell r="AR79">
            <v>0.18952460400000248</v>
          </cell>
          <cell r="AS79">
            <v>13.934694464770825</v>
          </cell>
          <cell r="AT79">
            <v>40.792297287477723</v>
          </cell>
          <cell r="AU79">
            <v>13.875999999999999</v>
          </cell>
          <cell r="AV79">
            <v>40.975999999999999</v>
          </cell>
          <cell r="AW79">
            <v>0.74600394399999992</v>
          </cell>
          <cell r="AX79">
            <v>0.21939664000000292</v>
          </cell>
          <cell r="AY79">
            <v>13.96045064955276</v>
          </cell>
          <cell r="AZ79">
            <v>41.214862507897465</v>
          </cell>
          <cell r="BA79">
            <v>1.7230150256999992</v>
          </cell>
          <cell r="BB79">
            <v>0.35982033600000207</v>
          </cell>
          <cell r="BC79">
            <v>14.058200841932601</v>
          </cell>
          <cell r="BD79">
            <v>41.491341803473759</v>
          </cell>
          <cell r="BE79">
            <v>13.888</v>
          </cell>
          <cell r="BF79">
            <v>41.411000000000001</v>
          </cell>
          <cell r="BG79">
            <v>2.8319296959469997</v>
          </cell>
          <cell r="BH79">
            <v>0.38748853200000255</v>
          </cell>
          <cell r="BI79">
            <v>14.169626057657453</v>
          </cell>
          <cell r="BJ79">
            <v>42.207558780513679</v>
          </cell>
          <cell r="BK79">
            <v>3.8205390186378998</v>
          </cell>
          <cell r="BL79">
            <v>0.38748853200000255</v>
          </cell>
          <cell r="BM79">
            <v>14.256106945320932</v>
          </cell>
          <cell r="BN79">
            <v>42.45216366895319</v>
          </cell>
          <cell r="BO79">
            <v>13.912000000000001</v>
          </cell>
          <cell r="BP79">
            <v>41.781999999999996</v>
          </cell>
          <cell r="BQ79">
            <v>4.5852384346557997</v>
          </cell>
          <cell r="BR79">
            <v>0.38748853200000255</v>
          </cell>
          <cell r="BS79">
            <v>14.347000795879582</v>
          </cell>
          <cell r="BT79">
            <v>43.012368050351988</v>
          </cell>
        </row>
        <row r="80">
          <cell r="B80" t="str">
            <v>Cheadle Hulme</v>
          </cell>
          <cell r="C80" t="str">
            <v>CHEADLE HULME</v>
          </cell>
          <cell r="D80">
            <v>11</v>
          </cell>
          <cell r="E80">
            <v>62.5</v>
          </cell>
          <cell r="F80">
            <v>25</v>
          </cell>
          <cell r="G80">
            <v>0.37617053754651325</v>
          </cell>
          <cell r="H80">
            <v>0.31790588250574059</v>
          </cell>
          <cell r="I80">
            <v>7.9459999999999997</v>
          </cell>
          <cell r="J80">
            <v>23.506</v>
          </cell>
          <cell r="K80">
            <v>2.8983593999999835E-2</v>
          </cell>
          <cell r="L80">
            <v>2.3971640000004513E-3</v>
          </cell>
          <cell r="M80">
            <v>7.9476470626435152</v>
          </cell>
          <cell r="N80">
            <v>23.510658596657077</v>
          </cell>
          <cell r="O80">
            <v>6.9999213000000005E-2</v>
          </cell>
          <cell r="P80">
            <v>4.6741480000003222E-3</v>
          </cell>
          <cell r="Q80">
            <v>7.9499193350067854</v>
          </cell>
          <cell r="R80">
            <v>23.517085553444161</v>
          </cell>
          <cell r="S80">
            <v>2.8983593999999835E-2</v>
          </cell>
          <cell r="T80">
            <v>6.9445760000004242E-3</v>
          </cell>
          <cell r="U80">
            <v>7.9478857398746356</v>
          </cell>
          <cell r="V80">
            <v>23.511333677811635</v>
          </cell>
          <cell r="W80">
            <v>0.19787588399999989</v>
          </cell>
          <cell r="X80">
            <v>5.7459036000000019E-2</v>
          </cell>
          <cell r="Y80">
            <v>7.9594016077086822</v>
          </cell>
          <cell r="Z80">
            <v>23.543905470758446</v>
          </cell>
          <cell r="AA80">
            <v>0.29866335499999996</v>
          </cell>
          <cell r="AB80">
            <v>0.10797673600000035</v>
          </cell>
          <cell r="AC80">
            <v>7.9673430696365584</v>
          </cell>
          <cell r="AD80">
            <v>23.56636731708539</v>
          </cell>
          <cell r="AE80">
            <v>0.42677675700000006</v>
          </cell>
          <cell r="AF80">
            <v>0.15878692400000016</v>
          </cell>
          <cell r="AG80">
            <v>7.9767341226230011</v>
          </cell>
          <cell r="AH80">
            <v>23.592929226082173</v>
          </cell>
          <cell r="AI80">
            <v>0.58877880699999996</v>
          </cell>
          <cell r="AJ80">
            <v>0.20922583999999933</v>
          </cell>
          <cell r="AK80">
            <v>7.9878843816145473</v>
          </cell>
          <cell r="AL80">
            <v>23.624466921061806</v>
          </cell>
          <cell r="AM80">
            <v>0.78289409700000001</v>
          </cell>
          <cell r="AN80">
            <v>0.25993501200000058</v>
          </cell>
          <cell r="AO80">
            <v>8.0007343333454486</v>
          </cell>
          <cell r="AP80">
            <v>23.660812073089165</v>
          </cell>
          <cell r="AQ80">
            <v>1.0007683529999998</v>
          </cell>
          <cell r="AR80">
            <v>0.31050661599999874</v>
          </cell>
          <cell r="AS80">
            <v>8.0148240869394325</v>
          </cell>
          <cell r="AT80">
            <v>23.700663914335383</v>
          </cell>
          <cell r="AU80">
            <v>7.9569999999999999</v>
          </cell>
          <cell r="AV80">
            <v>23.878</v>
          </cell>
          <cell r="AW80">
            <v>1.2527183320000002</v>
          </cell>
          <cell r="AX80">
            <v>0.36087067999999967</v>
          </cell>
          <cell r="AY80">
            <v>8.0416914591308739</v>
          </cell>
          <cell r="AZ80">
            <v>24.117543620240099</v>
          </cell>
          <cell r="BA80">
            <v>2.8896100710000003</v>
          </cell>
          <cell r="BB80">
            <v>0.60383628399999978</v>
          </cell>
          <cell r="BC80">
            <v>8.1403583812235247</v>
          </cell>
          <cell r="BD80">
            <v>24.396615819002168</v>
          </cell>
          <cell r="BE80">
            <v>7.9690000000000003</v>
          </cell>
          <cell r="BF80">
            <v>24.193000000000001</v>
          </cell>
          <cell r="BG80">
            <v>4.7468051225100005</v>
          </cell>
          <cell r="BH80">
            <v>0.65200616000000267</v>
          </cell>
          <cell r="BI80">
            <v>8.2523641042964684</v>
          </cell>
          <cell r="BJ80">
            <v>24.994474718771539</v>
          </cell>
          <cell r="BK80">
            <v>6.400538423707399</v>
          </cell>
          <cell r="BL80">
            <v>0.65200616000000267</v>
          </cell>
          <cell r="BM80">
            <v>8.3391625921704833</v>
          </cell>
          <cell r="BN80">
            <v>25.239977916261356</v>
          </cell>
          <cell r="BO80">
            <v>7.9779999999999998</v>
          </cell>
          <cell r="BP80">
            <v>24.234999999999999</v>
          </cell>
          <cell r="BQ80">
            <v>7.6772090848871013</v>
          </cell>
          <cell r="BR80">
            <v>0.65200616000000622</v>
          </cell>
          <cell r="BS80">
            <v>8.4151704239794451</v>
          </cell>
          <cell r="BT80">
            <v>25.471504685320255</v>
          </cell>
        </row>
        <row r="81">
          <cell r="B81" t="str">
            <v>Cheetham Hill</v>
          </cell>
          <cell r="C81" t="str">
            <v>CHEETHAM HILL</v>
          </cell>
          <cell r="D81">
            <v>6.6</v>
          </cell>
          <cell r="E81">
            <v>54.75</v>
          </cell>
          <cell r="F81">
            <v>21.9</v>
          </cell>
          <cell r="G81">
            <v>0.63283880551364091</v>
          </cell>
          <cell r="H81">
            <v>0.55160249603103673</v>
          </cell>
          <cell r="I81">
            <v>12.077999999999999</v>
          </cell>
          <cell r="J81">
            <v>34.642000000000003</v>
          </cell>
          <cell r="K81">
            <v>2.0583214999999822E-2</v>
          </cell>
          <cell r="L81">
            <v>3.3620000000000871E-3</v>
          </cell>
          <cell r="M81">
            <v>12.080094663079704</v>
          </cell>
          <cell r="N81">
            <v>34.647924601871843</v>
          </cell>
          <cell r="O81">
            <v>4.9945367999999823E-2</v>
          </cell>
          <cell r="P81">
            <v>6.426832000000271E-3</v>
          </cell>
          <cell r="Q81">
            <v>12.082931288612849</v>
          </cell>
          <cell r="R81">
            <v>34.655947790472538</v>
          </cell>
          <cell r="S81">
            <v>2.0583214999999822E-2</v>
          </cell>
          <cell r="T81">
            <v>9.3936679999999662E-3</v>
          </cell>
          <cell r="U81">
            <v>12.080622297192351</v>
          </cell>
          <cell r="V81">
            <v>34.649416976507993</v>
          </cell>
          <cell r="W81">
            <v>0.14240793679999975</v>
          </cell>
          <cell r="X81">
            <v>6.5173507999999547E-2</v>
          </cell>
          <cell r="Y81">
            <v>12.096158667126371</v>
          </cell>
          <cell r="Z81">
            <v>34.693360466649466</v>
          </cell>
          <cell r="AA81">
            <v>0.2159158699999999</v>
          </cell>
          <cell r="AB81">
            <v>0.12090355200000014</v>
          </cell>
          <cell r="AC81">
            <v>12.107464058175756</v>
          </cell>
          <cell r="AD81">
            <v>34.725336941349411</v>
          </cell>
          <cell r="AE81">
            <v>0.30978598699999971</v>
          </cell>
          <cell r="AF81">
            <v>0.1769365400000007</v>
          </cell>
          <cell r="AG81">
            <v>12.1205771790885</v>
          </cell>
          <cell r="AH81">
            <v>34.762426448229093</v>
          </cell>
          <cell r="AI81">
            <v>0.42901829899999977</v>
          </cell>
          <cell r="AJ81">
            <v>0.23250366400000022</v>
          </cell>
          <cell r="AK81">
            <v>12.13586816415347</v>
          </cell>
          <cell r="AL81">
            <v>34.80567588515094</v>
          </cell>
          <cell r="AM81">
            <v>0.57236005700000003</v>
          </cell>
          <cell r="AN81">
            <v>0.28835031200000127</v>
          </cell>
          <cell r="AO81">
            <v>12.153292630793402</v>
          </cell>
          <cell r="AP81">
            <v>34.854959719229562</v>
          </cell>
          <cell r="AQ81">
            <v>0.73357453299999986</v>
          </cell>
          <cell r="AR81">
            <v>0.34400517200000014</v>
          </cell>
          <cell r="AS81">
            <v>12.172263777690155</v>
          </cell>
          <cell r="AT81">
            <v>34.908618225699882</v>
          </cell>
          <cell r="AU81">
            <v>12.087999999999999</v>
          </cell>
          <cell r="AV81">
            <v>35.046999999999997</v>
          </cell>
          <cell r="AW81">
            <v>0.92068707099999991</v>
          </cell>
          <cell r="AX81">
            <v>0.39940123600000099</v>
          </cell>
          <cell r="AY81">
            <v>12.203477778697049</v>
          </cell>
          <cell r="AZ81">
            <v>35.373620481572168</v>
          </cell>
          <cell r="BA81">
            <v>2.1425271148999996</v>
          </cell>
          <cell r="BB81">
            <v>0.66584884799999955</v>
          </cell>
          <cell r="BC81">
            <v>12.333669184570603</v>
          </cell>
          <cell r="BD81">
            <v>35.741857385353775</v>
          </cell>
          <cell r="BE81">
            <v>12.11</v>
          </cell>
          <cell r="BF81">
            <v>35.774999999999999</v>
          </cell>
          <cell r="BG81">
            <v>3.52992400148</v>
          </cell>
          <cell r="BH81">
            <v>0.71864520799999987</v>
          </cell>
          <cell r="BI81">
            <v>12.481653420721823</v>
          </cell>
          <cell r="BJ81">
            <v>36.826194616174313</v>
          </cell>
          <cell r="BK81">
            <v>4.7664792728369001</v>
          </cell>
          <cell r="BL81">
            <v>0.71864520799999987</v>
          </cell>
          <cell r="BM81">
            <v>12.58982395387118</v>
          </cell>
          <cell r="BN81">
            <v>37.132147086232209</v>
          </cell>
          <cell r="BO81">
            <v>12.112</v>
          </cell>
          <cell r="BP81">
            <v>35.783000000000001</v>
          </cell>
          <cell r="BQ81">
            <v>5.7226019596106994</v>
          </cell>
          <cell r="BR81">
            <v>0.71864520800000342</v>
          </cell>
          <cell r="BS81">
            <v>12.675462997899539</v>
          </cell>
          <cell r="BT81">
            <v>37.376714027049864</v>
          </cell>
        </row>
        <row r="82">
          <cell r="B82" t="str">
            <v>Alderley &amp; Chelford</v>
          </cell>
          <cell r="C82" t="str">
            <v>CHELFORD</v>
          </cell>
          <cell r="D82">
            <v>11</v>
          </cell>
          <cell r="E82">
            <v>33.405000000000001</v>
          </cell>
          <cell r="F82">
            <v>13.1</v>
          </cell>
          <cell r="G82">
            <v>0.32683392157371627</v>
          </cell>
          <cell r="H82">
            <v>0.39771150852914144</v>
          </cell>
          <cell r="I82">
            <v>5.2089999999999996</v>
          </cell>
          <cell r="J82">
            <v>10.914999999999999</v>
          </cell>
          <cell r="K82">
            <v>1.7558890999999965E-2</v>
          </cell>
          <cell r="L82">
            <v>1.8892319999999074E-3</v>
          </cell>
          <cell r="M82">
            <v>5.2100207617317524</v>
          </cell>
          <cell r="N82">
            <v>10.917887150169992</v>
          </cell>
          <cell r="O82">
            <v>4.214646199999994E-2</v>
          </cell>
          <cell r="P82">
            <v>3.6399279999983492E-3</v>
          </cell>
          <cell r="Q82">
            <v>5.2114031622356105</v>
          </cell>
          <cell r="R82">
            <v>10.921797169252367</v>
          </cell>
          <cell r="S82">
            <v>1.7558890999999965E-2</v>
          </cell>
          <cell r="T82">
            <v>5.3563319999945236E-3</v>
          </cell>
          <cell r="U82">
            <v>5.210202737287962</v>
          </cell>
          <cell r="V82">
            <v>10.918401854769217</v>
          </cell>
          <cell r="W82">
            <v>0.12111490799999991</v>
          </cell>
          <cell r="X82">
            <v>7.4685300000002286E-2</v>
          </cell>
          <cell r="Y82">
            <v>5.2192768457087437</v>
          </cell>
          <cell r="Z82">
            <v>10.944067309159443</v>
          </cell>
          <cell r="AA82">
            <v>0.18387467899999987</v>
          </cell>
          <cell r="AB82">
            <v>0.14400062400000024</v>
          </cell>
          <cell r="AC82">
            <v>5.2262089904043343</v>
          </cell>
          <cell r="AD82">
            <v>10.963674375249116</v>
          </cell>
          <cell r="AE82">
            <v>0.26255053299999986</v>
          </cell>
          <cell r="AF82">
            <v>0.21351067199999818</v>
          </cell>
          <cell r="AG82">
            <v>5.2339867331688623</v>
          </cell>
          <cell r="AH82">
            <v>10.985673153853606</v>
          </cell>
          <cell r="AI82">
            <v>0.35971562299999993</v>
          </cell>
          <cell r="AJ82">
            <v>0.28275274399999972</v>
          </cell>
          <cell r="AK82">
            <v>5.2427208440575699</v>
          </cell>
          <cell r="AL82">
            <v>11.010376950001767</v>
          </cell>
          <cell r="AM82">
            <v>0.47417685099999984</v>
          </cell>
          <cell r="AN82">
            <v>0.35217399200000088</v>
          </cell>
          <cell r="AO82">
            <v>5.2523721710591929</v>
          </cell>
          <cell r="AP82">
            <v>11.037675025082953</v>
          </cell>
          <cell r="AQ82">
            <v>0.60139550099999994</v>
          </cell>
          <cell r="AR82">
            <v>0.42148955200000415</v>
          </cell>
          <cell r="AS82">
            <v>5.2626875418817809</v>
          </cell>
          <cell r="AT82">
            <v>11.066851299719378</v>
          </cell>
          <cell r="AU82">
            <v>5.2089999999999996</v>
          </cell>
          <cell r="AV82">
            <v>10.917</v>
          </cell>
          <cell r="AW82">
            <v>0.73863894399999996</v>
          </cell>
          <cell r="AX82">
            <v>0.49065503199999938</v>
          </cell>
          <cell r="AY82">
            <v>5.2735212007233434</v>
          </cell>
          <cell r="AZ82">
            <v>11.099493514247099</v>
          </cell>
          <cell r="BA82">
            <v>1.6069664719999999</v>
          </cell>
          <cell r="BB82">
            <v>0.65953156799999846</v>
          </cell>
          <cell r="BC82">
            <v>5.3279602957737957</v>
          </cell>
          <cell r="BD82">
            <v>11.253470527334434</v>
          </cell>
          <cell r="BE82">
            <v>5.21</v>
          </cell>
          <cell r="BF82">
            <v>10.93</v>
          </cell>
          <cell r="BG82">
            <v>2.6613511683</v>
          </cell>
          <cell r="BH82">
            <v>-0.69749993600000693</v>
          </cell>
          <cell r="BI82">
            <v>5.3130754579651613</v>
          </cell>
          <cell r="BJ82">
            <v>11.221541421204298</v>
          </cell>
          <cell r="BK82">
            <v>3.6654139977739999</v>
          </cell>
          <cell r="BL82">
            <v>-7.5071447919999983</v>
          </cell>
          <cell r="BM82">
            <v>5.0083614265272312</v>
          </cell>
          <cell r="BN82">
            <v>10.359679989394493</v>
          </cell>
          <cell r="BO82">
            <v>5.21</v>
          </cell>
          <cell r="BP82">
            <v>10.922000000000001</v>
          </cell>
          <cell r="BQ82">
            <v>4.4785111011299996</v>
          </cell>
          <cell r="BR82">
            <v>-18.159118604000003</v>
          </cell>
          <cell r="BS82">
            <v>4.4919543250491261</v>
          </cell>
          <cell r="BT82">
            <v>8.8910601361622632</v>
          </cell>
        </row>
        <row r="83">
          <cell r="B83" t="str">
            <v>Chester Rd T11 &amp; T12</v>
          </cell>
          <cell r="C83" t="str">
            <v>CHESTER RD T11 &amp; T12</v>
          </cell>
          <cell r="D83">
            <v>6.6</v>
          </cell>
          <cell r="E83">
            <v>50</v>
          </cell>
          <cell r="F83">
            <v>20</v>
          </cell>
          <cell r="G83">
            <v>0.78760585848135722</v>
          </cell>
          <cell r="H83">
            <v>0.67732285588439856</v>
          </cell>
          <cell r="I83">
            <v>13.545999999999999</v>
          </cell>
          <cell r="J83">
            <v>39.378999999999998</v>
          </cell>
          <cell r="K83">
            <v>3.6949689999999924E-3</v>
          </cell>
          <cell r="L83">
            <v>1.5305880000000549E-3</v>
          </cell>
          <cell r="M83">
            <v>13.546457117687972</v>
          </cell>
          <cell r="N83">
            <v>39.380292924067859</v>
          </cell>
          <cell r="O83">
            <v>8.7507129999999655E-3</v>
          </cell>
          <cell r="P83">
            <v>2.8957720000000187E-3</v>
          </cell>
          <cell r="Q83">
            <v>13.547018803219675</v>
          </cell>
          <cell r="R83">
            <v>39.38188161066131</v>
          </cell>
          <cell r="S83">
            <v>3.6949689999999924E-3</v>
          </cell>
          <cell r="T83">
            <v>4.1947039999999935E-3</v>
          </cell>
          <cell r="U83">
            <v>13.546690167398539</v>
          </cell>
          <cell r="V83">
            <v>39.380952088190647</v>
          </cell>
          <cell r="W83">
            <v>2.3845337800000005E-2</v>
          </cell>
          <cell r="X83">
            <v>2.9792315999999985E-2</v>
          </cell>
          <cell r="Y83">
            <v>13.550692077857596</v>
          </cell>
          <cell r="Z83">
            <v>39.392271200283844</v>
          </cell>
          <cell r="AA83">
            <v>3.5278831400000016E-2</v>
          </cell>
          <cell r="AB83">
            <v>5.5352996000000099E-2</v>
          </cell>
          <cell r="AC83">
            <v>13.553928228779778</v>
          </cell>
          <cell r="AD83">
            <v>39.401424417331917</v>
          </cell>
          <cell r="AE83">
            <v>4.9490318999999977E-2</v>
          </cell>
          <cell r="AF83">
            <v>8.1025967999999948E-2</v>
          </cell>
          <cell r="AG83">
            <v>13.557417214156526</v>
          </cell>
          <cell r="AH83">
            <v>39.411292758209356</v>
          </cell>
          <cell r="AI83">
            <v>6.705993399999996E-2</v>
          </cell>
          <cell r="AJ83">
            <v>0.10649550400000007</v>
          </cell>
          <cell r="AK83">
            <v>13.561182163461911</v>
          </cell>
          <cell r="AL83">
            <v>39.421941642947999</v>
          </cell>
          <cell r="AM83">
            <v>8.7753008999999993E-2</v>
          </cell>
          <cell r="AN83">
            <v>0.13206868400000027</v>
          </cell>
          <cell r="AO83">
            <v>13.565229411155647</v>
          </cell>
          <cell r="AP83">
            <v>39.433388988105527</v>
          </cell>
          <cell r="AQ83">
            <v>0.11073128799999998</v>
          </cell>
          <cell r="AR83">
            <v>0.15755319600000006</v>
          </cell>
          <cell r="AS83">
            <v>13.569468805917696</v>
          </cell>
          <cell r="AT83">
            <v>39.445379807243015</v>
          </cell>
          <cell r="AU83">
            <v>13.557</v>
          </cell>
          <cell r="AV83">
            <v>39.779000000000003</v>
          </cell>
          <cell r="AW83">
            <v>0.13713638699999997</v>
          </cell>
          <cell r="AX83">
            <v>0.18292532000000006</v>
          </cell>
          <cell r="AY83">
            <v>13.584998138286931</v>
          </cell>
          <cell r="AZ83">
            <v>39.858190693773153</v>
          </cell>
          <cell r="BA83">
            <v>0.30792581129999996</v>
          </cell>
          <cell r="BB83">
            <v>0.30547744399999988</v>
          </cell>
          <cell r="BC83">
            <v>13.610658868874129</v>
          </cell>
          <cell r="BD83">
            <v>39.930770200206787</v>
          </cell>
          <cell r="BE83">
            <v>13.561999999999999</v>
          </cell>
          <cell r="BF83">
            <v>39.918999999999997</v>
          </cell>
          <cell r="BG83">
            <v>0.50561394907399992</v>
          </cell>
          <cell r="BH83">
            <v>0.3297891679999998</v>
          </cell>
          <cell r="BI83">
            <v>13.635078820382503</v>
          </cell>
          <cell r="BJ83">
            <v>40.125698117814323</v>
          </cell>
          <cell r="BK83">
            <v>0.69477855410470002</v>
          </cell>
          <cell r="BL83">
            <v>0.3297891679999998</v>
          </cell>
          <cell r="BM83">
            <v>13.651626431842447</v>
          </cell>
          <cell r="BN83">
            <v>40.17250183091739</v>
          </cell>
          <cell r="BO83">
            <v>13.489000000000001</v>
          </cell>
          <cell r="BP83">
            <v>40.063000000000002</v>
          </cell>
          <cell r="BQ83">
            <v>0.85646978611540003</v>
          </cell>
          <cell r="BR83">
            <v>0.32978916800000024</v>
          </cell>
          <cell r="BS83">
            <v>13.592770746437445</v>
          </cell>
          <cell r="BT83">
            <v>40.35650799397883</v>
          </cell>
        </row>
        <row r="84">
          <cell r="B84" t="str">
            <v>Chester Rd T13</v>
          </cell>
          <cell r="C84" t="str">
            <v>CHESTER RD T13</v>
          </cell>
          <cell r="D84">
            <v>6.6</v>
          </cell>
          <cell r="E84">
            <v>50</v>
          </cell>
          <cell r="F84">
            <v>20</v>
          </cell>
          <cell r="G84">
            <v>0.41059389302186128</v>
          </cell>
          <cell r="H84">
            <v>0.34641227981246159</v>
          </cell>
          <cell r="I84">
            <v>6.9279999999999999</v>
          </cell>
          <cell r="J84">
            <v>20.529</v>
          </cell>
          <cell r="K84">
            <v>2.5199350000000009E-3</v>
          </cell>
          <cell r="L84">
            <v>2.8760719999998408E-4</v>
          </cell>
          <cell r="M84">
            <v>6.9282455962492318</v>
          </cell>
          <cell r="N84">
            <v>20.529694651093063</v>
          </cell>
          <cell r="O84">
            <v>5.899808999999992E-3</v>
          </cell>
          <cell r="P84">
            <v>5.5217519999994913E-4</v>
          </cell>
          <cell r="Q84">
            <v>6.928564402244648</v>
          </cell>
          <cell r="R84">
            <v>20.530596370618031</v>
          </cell>
          <cell r="S84">
            <v>2.5199350000000009E-3</v>
          </cell>
          <cell r="T84">
            <v>8.1038719999992903E-4</v>
          </cell>
          <cell r="U84">
            <v>6.9282913276391902</v>
          </cell>
          <cell r="V84">
            <v>20.529823998996875</v>
          </cell>
          <cell r="W84">
            <v>1.570542229999998E-2</v>
          </cell>
          <cell r="X84">
            <v>2.2661971199999686E-2</v>
          </cell>
          <cell r="Y84">
            <v>6.9313562765098986</v>
          </cell>
          <cell r="Z84">
            <v>20.538492983518744</v>
          </cell>
          <cell r="AA84">
            <v>2.2930359399999989E-2</v>
          </cell>
          <cell r="AB84">
            <v>4.4511003199999899E-2</v>
          </cell>
          <cell r="AC84">
            <v>6.9338995892199433</v>
          </cell>
          <cell r="AD84">
            <v>20.545686558174548</v>
          </cell>
          <cell r="AE84">
            <v>3.1770442400000001E-2</v>
          </cell>
          <cell r="AF84">
            <v>6.6388203199999829E-2</v>
          </cell>
          <cell r="AG84">
            <v>6.9365866546152191</v>
          </cell>
          <cell r="AH84">
            <v>20.553286726824513</v>
          </cell>
          <cell r="AI84">
            <v>4.252336050000001E-2</v>
          </cell>
          <cell r="AJ84">
            <v>8.8226375199999874E-2</v>
          </cell>
          <cell r="AK84">
            <v>6.9394376356216467</v>
          </cell>
          <cell r="AL84">
            <v>20.56135051883523</v>
          </cell>
          <cell r="AM84">
            <v>5.5025086999999986E-2</v>
          </cell>
          <cell r="AN84">
            <v>0.11009039119999997</v>
          </cell>
          <cell r="AO84">
            <v>6.9424438584524459</v>
          </cell>
          <cell r="AP84">
            <v>20.569853401032894</v>
          </cell>
          <cell r="AQ84">
            <v>6.8793307699999987E-2</v>
          </cell>
          <cell r="AR84">
            <v>0.13193861519999994</v>
          </cell>
          <cell r="AS84">
            <v>6.945559489351707</v>
          </cell>
          <cell r="AT84">
            <v>20.578665735979058</v>
          </cell>
          <cell r="AU84">
            <v>6.9290000000000003</v>
          </cell>
          <cell r="AV84">
            <v>20.56</v>
          </cell>
          <cell r="AW84">
            <v>8.4547327399999997E-2</v>
          </cell>
          <cell r="AX84">
            <v>0.1537649472</v>
          </cell>
          <cell r="AY84">
            <v>6.9498469175593192</v>
          </cell>
          <cell r="AZ84">
            <v>20.618963987092123</v>
          </cell>
          <cell r="BA84">
            <v>0.18581545299999996</v>
          </cell>
          <cell r="BB84">
            <v>0.26194137920000016</v>
          </cell>
          <cell r="BC84">
            <v>6.9681685647882068</v>
          </cell>
          <cell r="BD84">
            <v>20.67078543108434</v>
          </cell>
          <cell r="BE84">
            <v>6.9340000000000002</v>
          </cell>
          <cell r="BF84">
            <v>20.742000000000001</v>
          </cell>
          <cell r="BG84">
            <v>0.30440031665999995</v>
          </cell>
          <cell r="BH84">
            <v>0.28148431119999995</v>
          </cell>
          <cell r="BI84">
            <v>6.9852516132740963</v>
          </cell>
          <cell r="BJ84">
            <v>20.886961453171455</v>
          </cell>
          <cell r="BK84">
            <v>0.42295539008120003</v>
          </cell>
          <cell r="BL84">
            <v>6.0848147199999869E-2</v>
          </cell>
          <cell r="BM84">
            <v>6.9763218337097266</v>
          </cell>
          <cell r="BN84">
            <v>20.861704222433588</v>
          </cell>
          <cell r="BO84">
            <v>6.9390000000000001</v>
          </cell>
          <cell r="BP84">
            <v>20.908000000000001</v>
          </cell>
          <cell r="BQ84">
            <v>0.53004128249110005</v>
          </cell>
          <cell r="BR84">
            <v>-0.52957577680000012</v>
          </cell>
          <cell r="BS84">
            <v>6.9390407211872827</v>
          </cell>
          <cell r="BT84">
            <v>20.908115176910663</v>
          </cell>
        </row>
        <row r="85">
          <cell r="B85" t="str">
            <v>Chorley South</v>
          </cell>
          <cell r="C85" t="str">
            <v>CHORLEY SOUTH</v>
          </cell>
          <cell r="D85">
            <v>11</v>
          </cell>
          <cell r="E85">
            <v>62.5</v>
          </cell>
          <cell r="F85">
            <v>25</v>
          </cell>
          <cell r="G85">
            <v>0.369069101339144</v>
          </cell>
          <cell r="H85">
            <v>0.31716229073530788</v>
          </cell>
          <cell r="I85">
            <v>7.9269999999999996</v>
          </cell>
          <cell r="J85">
            <v>23.061</v>
          </cell>
          <cell r="K85">
            <v>3.6139434999999942E-2</v>
          </cell>
          <cell r="L85">
            <v>3.0567919999997528E-3</v>
          </cell>
          <cell r="M85">
            <v>7.9290572683826968</v>
          </cell>
          <cell r="N85">
            <v>23.066818833696502</v>
          </cell>
          <cell r="O85">
            <v>8.7565563999999929E-2</v>
          </cell>
          <cell r="P85">
            <v>5.9376359999996353E-3</v>
          </cell>
          <cell r="Q85">
            <v>7.9319076452445536</v>
          </cell>
          <cell r="R85">
            <v>23.074880916928329</v>
          </cell>
          <cell r="S85">
            <v>3.6139434999999942E-2</v>
          </cell>
          <cell r="T85">
            <v>8.8018359999999518E-3</v>
          </cell>
          <cell r="U85">
            <v>7.9293588049917787</v>
          </cell>
          <cell r="V85">
            <v>23.067671708020736</v>
          </cell>
          <cell r="W85">
            <v>0.25001584500000007</v>
          </cell>
          <cell r="X85">
            <v>7.352697200000069E-2</v>
          </cell>
          <cell r="Y85">
            <v>7.9439815938626648</v>
          </cell>
          <cell r="Z85">
            <v>23.109031200702585</v>
          </cell>
          <cell r="AA85">
            <v>0.37918801999999996</v>
          </cell>
          <cell r="AB85">
            <v>0.13826130800000147</v>
          </cell>
          <cell r="AC85">
            <v>7.9541590462557084</v>
          </cell>
          <cell r="AD85">
            <v>23.137817383111884</v>
          </cell>
          <cell r="AE85">
            <v>0.54372313999999999</v>
          </cell>
          <cell r="AF85">
            <v>0.20336415600000013</v>
          </cell>
          <cell r="AG85">
            <v>7.9662119137685226</v>
          </cell>
          <cell r="AH85">
            <v>23.171908040516097</v>
          </cell>
          <cell r="AI85">
            <v>0.75194137499999991</v>
          </cell>
          <cell r="AJ85">
            <v>0.26802950000000081</v>
          </cell>
          <cell r="AK85">
            <v>7.9805345872042563</v>
          </cell>
          <cell r="AL85">
            <v>23.21241867856061</v>
          </cell>
          <cell r="AM85">
            <v>1.001636585</v>
          </cell>
          <cell r="AN85">
            <v>0.33303260400000134</v>
          </cell>
          <cell r="AO85">
            <v>7.9970519650498408</v>
          </cell>
          <cell r="AP85">
            <v>23.259136878088743</v>
          </cell>
          <cell r="AQ85">
            <v>1.2820545609999998</v>
          </cell>
          <cell r="AR85">
            <v>0.39786879200000058</v>
          </cell>
          <cell r="AS85">
            <v>8.015173109097498</v>
          </cell>
          <cell r="AT85">
            <v>23.310391213444571</v>
          </cell>
          <cell r="AU85">
            <v>7.9139999999999997</v>
          </cell>
          <cell r="AV85">
            <v>23.414999999999999</v>
          </cell>
          <cell r="AW85">
            <v>1.6041109630000001</v>
          </cell>
          <cell r="AX85">
            <v>0.46245344000000088</v>
          </cell>
          <cell r="AY85">
            <v>8.0224665013063401</v>
          </cell>
          <cell r="AZ85">
            <v>23.721789594421171</v>
          </cell>
          <cell r="BA85">
            <v>3.6972483019999998</v>
          </cell>
          <cell r="BB85">
            <v>0.7740204160000026</v>
          </cell>
          <cell r="BC85">
            <v>8.1486807452687682</v>
          </cell>
          <cell r="BD85">
            <v>24.078777385573837</v>
          </cell>
          <cell r="BE85">
            <v>7.9409999999999998</v>
          </cell>
          <cell r="BF85">
            <v>24.212</v>
          </cell>
          <cell r="BG85">
            <v>6.0890580302000004</v>
          </cell>
          <cell r="BH85">
            <v>0.83579760000000292</v>
          </cell>
          <cell r="BI85">
            <v>8.3044606601995703</v>
          </cell>
          <cell r="BJ85">
            <v>25.240021990086621</v>
          </cell>
          <cell r="BK85">
            <v>8.2279666352229999</v>
          </cell>
          <cell r="BL85">
            <v>0.83579760000000292</v>
          </cell>
          <cell r="BM85">
            <v>8.4167242473706629</v>
          </cell>
          <cell r="BN85">
            <v>25.557551365162652</v>
          </cell>
          <cell r="BO85">
            <v>7.9459999999999997</v>
          </cell>
          <cell r="BP85">
            <v>24.382000000000001</v>
          </cell>
          <cell r="BQ85">
            <v>9.8793791942600002</v>
          </cell>
          <cell r="BR85">
            <v>0.83579759999999581</v>
          </cell>
          <cell r="BS85">
            <v>8.508400927870948</v>
          </cell>
          <cell r="BT85">
            <v>25.972710039372618</v>
          </cell>
        </row>
        <row r="86">
          <cell r="B86" t="str">
            <v>Chorlton</v>
          </cell>
          <cell r="C86" t="str">
            <v>CHORLTON</v>
          </cell>
          <cell r="D86">
            <v>6.6</v>
          </cell>
          <cell r="E86">
            <v>54.75</v>
          </cell>
          <cell r="F86">
            <v>21.9</v>
          </cell>
          <cell r="G86">
            <v>0.42859025799407363</v>
          </cell>
          <cell r="H86">
            <v>0.37143955056925704</v>
          </cell>
          <cell r="I86">
            <v>8.1329999999999991</v>
          </cell>
          <cell r="J86">
            <v>23.460999999999999</v>
          </cell>
          <cell r="K86">
            <v>1.4139443000000029E-2</v>
          </cell>
          <cell r="L86">
            <v>3.30687999999979E-3</v>
          </cell>
          <cell r="M86">
            <v>8.1345261574667287</v>
          </cell>
          <cell r="N86">
            <v>23.465316625175532</v>
          </cell>
          <cell r="O86">
            <v>3.4389022000000047E-2</v>
          </cell>
          <cell r="P86">
            <v>6.2611839999999752E-3</v>
          </cell>
          <cell r="Q86">
            <v>8.1365559708146531</v>
          </cell>
          <cell r="R86">
            <v>23.47105780430697</v>
          </cell>
          <cell r="S86">
            <v>1.4139443000000029E-2</v>
          </cell>
          <cell r="T86">
            <v>9.075655999999821E-3</v>
          </cell>
          <cell r="U86">
            <v>8.1350307944934706</v>
          </cell>
          <cell r="V86">
            <v>23.466743954230118</v>
          </cell>
          <cell r="W86">
            <v>9.8433326300000012E-2</v>
          </cell>
          <cell r="X86">
            <v>4.5157711999999961E-2</v>
          </cell>
          <cell r="Y86">
            <v>8.1455609582751087</v>
          </cell>
          <cell r="Z86">
            <v>23.496527755098125</v>
          </cell>
          <cell r="AA86">
            <v>0.14954815879999994</v>
          </cell>
          <cell r="AB86">
            <v>8.1161927999999328E-2</v>
          </cell>
          <cell r="AC86">
            <v>8.153181898593747</v>
          </cell>
          <cell r="AD86">
            <v>23.518083029411436</v>
          </cell>
          <cell r="AE86">
            <v>0.21497117200000004</v>
          </cell>
          <cell r="AF86">
            <v>0.11740982400000011</v>
          </cell>
          <cell r="AG86">
            <v>8.1620757965930473</v>
          </cell>
          <cell r="AH86">
            <v>23.543238771757377</v>
          </cell>
          <cell r="AI86">
            <v>0.29826118899999987</v>
          </cell>
          <cell r="AJ86">
            <v>0.15321948799999952</v>
          </cell>
          <cell r="AK86">
            <v>8.172494316727251</v>
          </cell>
          <cell r="AL86">
            <v>23.572706796704676</v>
          </cell>
          <cell r="AM86">
            <v>0.39856061599999992</v>
          </cell>
          <cell r="AN86">
            <v>0.18925397599999982</v>
          </cell>
          <cell r="AO86">
            <v>8.1844204413522395</v>
          </cell>
          <cell r="AP86">
            <v>23.606438971087098</v>
          </cell>
          <cell r="AQ86">
            <v>0.51148092199999995</v>
          </cell>
          <cell r="AR86">
            <v>0.22509875200000051</v>
          </cell>
          <cell r="AS86">
            <v>8.1974340110702268</v>
          </cell>
          <cell r="AT86">
            <v>23.64324690466723</v>
          </cell>
          <cell r="AU86">
            <v>8.1419999999999995</v>
          </cell>
          <cell r="AV86">
            <v>23.817</v>
          </cell>
          <cell r="AW86">
            <v>0.64277437699999995</v>
          </cell>
          <cell r="AX86">
            <v>0.26070230800000038</v>
          </cell>
          <cell r="AY86">
            <v>8.221033713225955</v>
          </cell>
          <cell r="AZ86">
            <v>24.040541098257702</v>
          </cell>
          <cell r="BA86">
            <v>1.5014171653999999</v>
          </cell>
          <cell r="BB86">
            <v>0.42933258799999985</v>
          </cell>
          <cell r="BC86">
            <v>8.3108968014944384</v>
          </cell>
          <cell r="BD86">
            <v>24.294712294629743</v>
          </cell>
          <cell r="BE86">
            <v>8.1300000000000008</v>
          </cell>
          <cell r="BF86">
            <v>24.215</v>
          </cell>
          <cell r="BG86">
            <v>2.4752336056669999</v>
          </cell>
          <cell r="BH86">
            <v>0.4626251360000011</v>
          </cell>
          <cell r="BI86">
            <v>8.386995990203415</v>
          </cell>
          <cell r="BJ86">
            <v>24.941894429642346</v>
          </cell>
          <cell r="BK86">
            <v>3.34000972227948</v>
          </cell>
          <cell r="BL86">
            <v>0.46262513599999933</v>
          </cell>
          <cell r="BM86">
            <v>8.4626442816753809</v>
          </cell>
          <cell r="BN86">
            <v>25.15586010918236</v>
          </cell>
          <cell r="BO86">
            <v>8.1310000000000002</v>
          </cell>
          <cell r="BP86">
            <v>24.219000000000001</v>
          </cell>
          <cell r="BQ86">
            <v>4.0051814762087696</v>
          </cell>
          <cell r="BR86">
            <v>0.4626251360000011</v>
          </cell>
          <cell r="BS86">
            <v>8.5218317197342319</v>
          </cell>
          <cell r="BT86">
            <v>25.324439037307499</v>
          </cell>
        </row>
        <row r="87">
          <cell r="B87" t="str">
            <v>Church</v>
          </cell>
          <cell r="C87" t="str">
            <v>CHURCH</v>
          </cell>
          <cell r="D87">
            <v>6.6</v>
          </cell>
          <cell r="E87">
            <v>62.5</v>
          </cell>
          <cell r="F87">
            <v>25</v>
          </cell>
          <cell r="G87">
            <v>0.36040455232877877</v>
          </cell>
          <cell r="H87">
            <v>0.31224645013505831</v>
          </cell>
          <cell r="I87">
            <v>7.8049999999999997</v>
          </cell>
          <cell r="J87">
            <v>22.521999999999998</v>
          </cell>
          <cell r="K87">
            <v>9.3307649999999631E-3</v>
          </cell>
          <cell r="L87">
            <v>3.9441440000003158E-3</v>
          </cell>
          <cell r="M87">
            <v>7.8061612533764571</v>
          </cell>
          <cell r="N87">
            <v>22.525284520548674</v>
          </cell>
          <cell r="O87">
            <v>2.2356519999999935E-2</v>
          </cell>
          <cell r="P87">
            <v>7.4493640000001804E-3</v>
          </cell>
          <cell r="Q87">
            <v>7.8076073386592171</v>
          </cell>
          <cell r="R87">
            <v>22.529374667387128</v>
          </cell>
          <cell r="S87">
            <v>9.3307649999999631E-3</v>
          </cell>
          <cell r="T87">
            <v>1.0774572000000315E-2</v>
          </cell>
          <cell r="U87">
            <v>7.8067587608680453</v>
          </cell>
          <cell r="V87">
            <v>22.526974526945121</v>
          </cell>
          <cell r="W87">
            <v>6.239989099999993E-2</v>
          </cell>
          <cell r="X87">
            <v>3.5375868000000255E-2</v>
          </cell>
          <cell r="Y87">
            <v>7.8135531607240711</v>
          </cell>
          <cell r="Z87">
            <v>22.546191991794274</v>
          </cell>
          <cell r="AA87">
            <v>9.3527037999999951E-2</v>
          </cell>
          <cell r="AB87">
            <v>5.9875728000000183E-2</v>
          </cell>
          <cell r="AC87">
            <v>7.8184192618552322</v>
          </cell>
          <cell r="AD87">
            <v>22.559955404225409</v>
          </cell>
          <cell r="AE87">
            <v>0.13273992899999992</v>
          </cell>
          <cell r="AF87">
            <v>8.4652792000000199E-2</v>
          </cell>
          <cell r="AG87">
            <v>7.8240169312104868</v>
          </cell>
          <cell r="AH87">
            <v>22.575788004065174</v>
          </cell>
          <cell r="AI87">
            <v>0.18185929299999992</v>
          </cell>
          <cell r="AJ87">
            <v>0.10890987600000046</v>
          </cell>
          <cell r="AK87">
            <v>7.8304357057566953</v>
          </cell>
          <cell r="AL87">
            <v>22.593943040099301</v>
          </cell>
          <cell r="AM87">
            <v>0.24030974400000005</v>
          </cell>
          <cell r="AN87">
            <v>0.13342277200000008</v>
          </cell>
          <cell r="AO87">
            <v>7.8376931164723507</v>
          </cell>
          <cell r="AP87">
            <v>22.614470097422881</v>
          </cell>
          <cell r="AQ87">
            <v>0.30563534499999989</v>
          </cell>
          <cell r="AR87">
            <v>0.15770713600000019</v>
          </cell>
          <cell r="AS87">
            <v>7.8455319554745966</v>
          </cell>
          <cell r="AT87">
            <v>22.636641682283354</v>
          </cell>
          <cell r="AU87">
            <v>7.8090000000000002</v>
          </cell>
          <cell r="AV87">
            <v>22.707999999999998</v>
          </cell>
          <cell r="AW87">
            <v>0.3805429079999999</v>
          </cell>
          <cell r="AX87">
            <v>0.18170476400000024</v>
          </cell>
          <cell r="AY87">
            <v>7.8581839158758244</v>
          </cell>
          <cell r="AZ87">
            <v>22.847113121764416</v>
          </cell>
          <cell r="BA87">
            <v>0.86484218899999998</v>
          </cell>
          <cell r="BB87">
            <v>0.2907979199999986</v>
          </cell>
          <cell r="BC87">
            <v>7.9100922921238608</v>
          </cell>
          <cell r="BD87">
            <v>22.99393218114589</v>
          </cell>
          <cell r="BE87">
            <v>7.8159999999999998</v>
          </cell>
          <cell r="BF87">
            <v>22.898</v>
          </cell>
          <cell r="BG87">
            <v>1.4187859116399999</v>
          </cell>
          <cell r="BH87">
            <v>0.31211603599999926</v>
          </cell>
          <cell r="BI87">
            <v>7.9674146523349698</v>
          </cell>
          <cell r="BJ87">
            <v>23.326265309748244</v>
          </cell>
          <cell r="BK87">
            <v>1.9228443195589</v>
          </cell>
          <cell r="BL87">
            <v>0.31211603599999838</v>
          </cell>
          <cell r="BM87">
            <v>8.0115083277136474</v>
          </cell>
          <cell r="BN87">
            <v>23.450981057219046</v>
          </cell>
          <cell r="BO87">
            <v>7.819</v>
          </cell>
          <cell r="BP87">
            <v>22.914999999999999</v>
          </cell>
          <cell r="BQ87">
            <v>2.3236443466110002</v>
          </cell>
          <cell r="BR87">
            <v>0.31211603599999926</v>
          </cell>
          <cell r="BS87">
            <v>8.0495692373363354</v>
          </cell>
          <cell r="BT87">
            <v>23.567148285014131</v>
          </cell>
        </row>
        <row r="88">
          <cell r="B88" t="str">
            <v>Circle Sq</v>
          </cell>
          <cell r="C88" t="str">
            <v>CIRCLE SQUARE</v>
          </cell>
          <cell r="D88">
            <v>6.6</v>
          </cell>
          <cell r="E88">
            <v>62.5</v>
          </cell>
          <cell r="F88">
            <v>25</v>
          </cell>
          <cell r="G88" t="e">
            <v>#N/A</v>
          </cell>
          <cell r="H88" t="e">
            <v>#N/A</v>
          </cell>
          <cell r="I88" t="e">
            <v>#N/A</v>
          </cell>
          <cell r="J88" t="e">
            <v>#N/A</v>
          </cell>
          <cell r="K88">
            <v>0</v>
          </cell>
          <cell r="L88">
            <v>0</v>
          </cell>
          <cell r="M88" t="e">
            <v>#N/A</v>
          </cell>
          <cell r="N88" t="e">
            <v>#N/A</v>
          </cell>
          <cell r="O88">
            <v>0</v>
          </cell>
          <cell r="P88">
            <v>0</v>
          </cell>
          <cell r="Q88" t="e">
            <v>#N/A</v>
          </cell>
          <cell r="R88" t="e">
            <v>#N/A</v>
          </cell>
          <cell r="S88">
            <v>0</v>
          </cell>
          <cell r="T88">
            <v>0</v>
          </cell>
          <cell r="U88" t="e">
            <v>#N/A</v>
          </cell>
          <cell r="V88" t="e">
            <v>#N/A</v>
          </cell>
          <cell r="W88">
            <v>0</v>
          </cell>
          <cell r="X88">
            <v>0</v>
          </cell>
          <cell r="Y88" t="e">
            <v>#N/A</v>
          </cell>
          <cell r="Z88" t="e">
            <v>#N/A</v>
          </cell>
          <cell r="AA88">
            <v>0</v>
          </cell>
          <cell r="AB88">
            <v>0</v>
          </cell>
          <cell r="AC88" t="e">
            <v>#N/A</v>
          </cell>
          <cell r="AD88" t="e">
            <v>#N/A</v>
          </cell>
          <cell r="AE88">
            <v>0</v>
          </cell>
          <cell r="AF88">
            <v>0</v>
          </cell>
          <cell r="AG88" t="e">
            <v>#N/A</v>
          </cell>
          <cell r="AH88" t="e">
            <v>#N/A</v>
          </cell>
          <cell r="AI88">
            <v>0</v>
          </cell>
          <cell r="AJ88">
            <v>0</v>
          </cell>
          <cell r="AK88" t="e">
            <v>#N/A</v>
          </cell>
          <cell r="AL88" t="e">
            <v>#N/A</v>
          </cell>
          <cell r="AM88">
            <v>0</v>
          </cell>
          <cell r="AN88">
            <v>0</v>
          </cell>
          <cell r="AO88" t="e">
            <v>#N/A</v>
          </cell>
          <cell r="AP88" t="e">
            <v>#N/A</v>
          </cell>
          <cell r="AQ88">
            <v>0</v>
          </cell>
          <cell r="AR88">
            <v>0</v>
          </cell>
          <cell r="AS88" t="e">
            <v>#N/A</v>
          </cell>
          <cell r="AT88" t="e">
            <v>#N/A</v>
          </cell>
          <cell r="AU88" t="e">
            <v>#N/A</v>
          </cell>
          <cell r="AV88" t="e">
            <v>#N/A</v>
          </cell>
          <cell r="AW88">
            <v>0</v>
          </cell>
          <cell r="AX88">
            <v>0</v>
          </cell>
          <cell r="AY88" t="e">
            <v>#N/A</v>
          </cell>
          <cell r="AZ88" t="e">
            <v>#N/A</v>
          </cell>
          <cell r="BA88">
            <v>0</v>
          </cell>
          <cell r="BB88">
            <v>0</v>
          </cell>
          <cell r="BC88" t="e">
            <v>#N/A</v>
          </cell>
          <cell r="BD88" t="e">
            <v>#N/A</v>
          </cell>
          <cell r="BE88" t="e">
            <v>#N/A</v>
          </cell>
          <cell r="BF88" t="e">
            <v>#N/A</v>
          </cell>
          <cell r="BG88">
            <v>0</v>
          </cell>
          <cell r="BH88">
            <v>0</v>
          </cell>
          <cell r="BI88" t="e">
            <v>#N/A</v>
          </cell>
          <cell r="BJ88" t="e">
            <v>#N/A</v>
          </cell>
          <cell r="BK88">
            <v>0</v>
          </cell>
          <cell r="BL88">
            <v>0</v>
          </cell>
          <cell r="BM88" t="e">
            <v>#N/A</v>
          </cell>
          <cell r="BN88" t="e">
            <v>#N/A</v>
          </cell>
          <cell r="BO88" t="e">
            <v>#N/A</v>
          </cell>
          <cell r="BP88" t="e">
            <v>#N/A</v>
          </cell>
          <cell r="BQ88">
            <v>0</v>
          </cell>
          <cell r="BR88">
            <v>0</v>
          </cell>
          <cell r="BS88" t="e">
            <v>#N/A</v>
          </cell>
          <cell r="BT88" t="e">
            <v>#N/A</v>
          </cell>
        </row>
        <row r="89">
          <cell r="B89" t="str">
            <v>Clarendon Rd</v>
          </cell>
          <cell r="C89" t="str">
            <v>CLARENDON RD</v>
          </cell>
          <cell r="D89">
            <v>6.6</v>
          </cell>
          <cell r="E89">
            <v>54.75</v>
          </cell>
          <cell r="F89">
            <v>21.9</v>
          </cell>
          <cell r="G89">
            <v>0.89913047956290049</v>
          </cell>
          <cell r="H89">
            <v>0.70127706122912958</v>
          </cell>
          <cell r="I89">
            <v>15.355</v>
          </cell>
          <cell r="J89">
            <v>49.219000000000001</v>
          </cell>
          <cell r="K89">
            <v>3.0004864000000131E-2</v>
          </cell>
          <cell r="L89">
            <v>3.9198279999990149E-3</v>
          </cell>
          <cell r="M89">
            <v>15.357967640917936</v>
          </cell>
          <cell r="N89">
            <v>49.2273937560688</v>
          </cell>
          <cell r="O89">
            <v>7.2799201000000036E-2</v>
          </cell>
          <cell r="P89">
            <v>7.4640559999989975E-3</v>
          </cell>
          <cell r="Q89">
            <v>15.36202121409621</v>
          </cell>
          <cell r="R89">
            <v>49.23885899239837</v>
          </cell>
          <cell r="S89">
            <v>3.0004864000000131E-2</v>
          </cell>
          <cell r="T89">
            <v>1.0871547999999009E-2</v>
          </cell>
          <cell r="U89">
            <v>15.358575758707834</v>
          </cell>
          <cell r="V89">
            <v>49.229113772920783</v>
          </cell>
          <cell r="W89">
            <v>0.20820448100000011</v>
          </cell>
          <cell r="X89">
            <v>6.1087479999999417E-2</v>
          </cell>
          <cell r="Y89">
            <v>15.378556937299084</v>
          </cell>
          <cell r="Z89">
            <v>49.285629080432678</v>
          </cell>
          <cell r="AA89">
            <v>0.31607424800000006</v>
          </cell>
          <cell r="AB89">
            <v>0.11122876399999893</v>
          </cell>
          <cell r="AC89">
            <v>15.392379319546022</v>
          </cell>
          <cell r="AD89">
            <v>49.324724681308524</v>
          </cell>
          <cell r="AE89">
            <v>0.45368476000000002</v>
          </cell>
          <cell r="AF89">
            <v>0.1616962279999985</v>
          </cell>
          <cell r="AG89">
            <v>15.408831875617572</v>
          </cell>
          <cell r="AH89">
            <v>49.371259537172705</v>
          </cell>
          <cell r="AI89">
            <v>0.62815687999999992</v>
          </cell>
          <cell r="AJ89">
            <v>0.21162299599999912</v>
          </cell>
          <cell r="AK89">
            <v>15.428461687495247</v>
          </cell>
          <cell r="AL89">
            <v>49.426781029541189</v>
          </cell>
          <cell r="AM89">
            <v>0.83768834000000014</v>
          </cell>
          <cell r="AN89">
            <v>0.26185099599999972</v>
          </cell>
          <cell r="AO89">
            <v>15.451184747215786</v>
          </cell>
          <cell r="AP89">
            <v>49.491051548011981</v>
          </cell>
          <cell r="AQ89">
            <v>1.0731983600000001</v>
          </cell>
          <cell r="AR89">
            <v>0.3118521559999996</v>
          </cell>
          <cell r="AS89">
            <v>15.476160498220278</v>
          </cell>
          <cell r="AT89">
            <v>49.561693639613999</v>
          </cell>
          <cell r="AU89">
            <v>15.372</v>
          </cell>
          <cell r="AV89">
            <v>49.869</v>
          </cell>
          <cell r="AW89">
            <v>1.3442826010000002</v>
          </cell>
          <cell r="AX89">
            <v>0.36155430800000143</v>
          </cell>
          <cell r="AY89">
            <v>15.521222030091629</v>
          </cell>
          <cell r="AZ89">
            <v>50.291063637520857</v>
          </cell>
          <cell r="BA89">
            <v>3.109115734</v>
          </cell>
          <cell r="BB89">
            <v>0.59832933599999816</v>
          </cell>
          <cell r="BC89">
            <v>15.696317334722766</v>
          </cell>
          <cell r="BD89">
            <v>50.786307946555262</v>
          </cell>
          <cell r="BE89">
            <v>15.381</v>
          </cell>
          <cell r="BF89">
            <v>50.109000000000002</v>
          </cell>
          <cell r="BG89">
            <v>5.1198050898199998</v>
          </cell>
          <cell r="BH89">
            <v>0.64513847599999696</v>
          </cell>
          <cell r="BI89">
            <v>15.88530177569533</v>
          </cell>
          <cell r="BJ89">
            <v>51.535380821434345</v>
          </cell>
          <cell r="BK89">
            <v>6.9092934271665989</v>
          </cell>
          <cell r="BL89">
            <v>0.64513847600000052</v>
          </cell>
          <cell r="BM89">
            <v>16.041841408010292</v>
          </cell>
          <cell r="BN89">
            <v>51.978141763571777</v>
          </cell>
          <cell r="BO89">
            <v>15.297000000000001</v>
          </cell>
          <cell r="BP89">
            <v>50.075000000000003</v>
          </cell>
          <cell r="BQ89">
            <v>8.2832192100459991</v>
          </cell>
          <cell r="BR89">
            <v>0.64513847599999696</v>
          </cell>
          <cell r="BS89">
            <v>16.078028744463627</v>
          </cell>
          <cell r="BT89">
            <v>52.284082886047379</v>
          </cell>
        </row>
        <row r="90">
          <cell r="B90" t="str">
            <v>Claughton</v>
          </cell>
          <cell r="C90" t="str">
            <v>CLAUGHTON</v>
          </cell>
          <cell r="D90">
            <v>11</v>
          </cell>
          <cell r="E90">
            <v>50</v>
          </cell>
          <cell r="F90">
            <v>20</v>
          </cell>
          <cell r="G90">
            <v>0.15681704383347417</v>
          </cell>
          <cell r="H90">
            <v>0.15251506476278376</v>
          </cell>
          <cell r="I90">
            <v>3.05</v>
          </cell>
          <cell r="J90">
            <v>7.84</v>
          </cell>
          <cell r="K90">
            <v>5.5608639999999709E-3</v>
          </cell>
          <cell r="L90">
            <v>1.7958159999997836E-4</v>
          </cell>
          <cell r="M90">
            <v>3.0503012952556752</v>
          </cell>
          <cell r="N90">
            <v>7.8408521916737088</v>
          </cell>
          <cell r="O90">
            <v>1.3196964999999977E-2</v>
          </cell>
          <cell r="P90">
            <v>3.836743999999781E-4</v>
          </cell>
          <cell r="Q90">
            <v>3.0507127987103049</v>
          </cell>
          <cell r="R90">
            <v>7.8420160992067114</v>
          </cell>
          <cell r="S90">
            <v>5.5608639999999709E-3</v>
          </cell>
          <cell r="T90">
            <v>6.1359039999997478E-4</v>
          </cell>
          <cell r="U90">
            <v>3.0503240748099945</v>
          </cell>
          <cell r="V90">
            <v>7.8409166219830349</v>
          </cell>
          <cell r="W90">
            <v>3.6242220999999963E-2</v>
          </cell>
          <cell r="X90">
            <v>1.6385910400000259E-2</v>
          </cell>
          <cell r="Y90">
            <v>3.0527622605300668</v>
          </cell>
          <cell r="Z90">
            <v>7.8478128526088575</v>
          </cell>
          <cell r="AA90">
            <v>5.3831674999999968E-2</v>
          </cell>
          <cell r="AB90">
            <v>3.2178826399999694E-2</v>
          </cell>
          <cell r="AC90">
            <v>3.0545143805578565</v>
          </cell>
          <cell r="AD90">
            <v>7.852768596421269</v>
          </cell>
          <cell r="AE90">
            <v>7.5731130000000035E-2</v>
          </cell>
          <cell r="AF90">
            <v>4.8027054399999991E-2</v>
          </cell>
          <cell r="AG90">
            <v>3.0564956200979778</v>
          </cell>
          <cell r="AH90">
            <v>7.8583723880771679</v>
          </cell>
          <cell r="AI90">
            <v>0.10281608799999997</v>
          </cell>
          <cell r="AJ90">
            <v>6.38450344E-2</v>
          </cell>
          <cell r="AK90">
            <v>3.0587474403528256</v>
          </cell>
          <cell r="AL90">
            <v>7.8647414975660324</v>
          </cell>
          <cell r="AM90">
            <v>0.13473410499999999</v>
          </cell>
          <cell r="AN90">
            <v>7.9713122400000169E-2</v>
          </cell>
          <cell r="AO90">
            <v>3.0612555604060323</v>
          </cell>
          <cell r="AP90">
            <v>7.8718355323566422</v>
          </cell>
          <cell r="AQ90">
            <v>0.17019237100000001</v>
          </cell>
          <cell r="AR90">
            <v>9.5574438399999795E-2</v>
          </cell>
          <cell r="AS90">
            <v>3.0639491399044325</v>
          </cell>
          <cell r="AT90">
            <v>7.8794541256725763</v>
          </cell>
          <cell r="AU90">
            <v>3.0529999999999999</v>
          </cell>
          <cell r="AV90">
            <v>7.931</v>
          </cell>
          <cell r="AW90">
            <v>0.21035051899999996</v>
          </cell>
          <cell r="AX90">
            <v>0.11141561040000003</v>
          </cell>
          <cell r="AY90">
            <v>3.069888341947745</v>
          </cell>
          <cell r="AZ90">
            <v>7.9787674444569907</v>
          </cell>
          <cell r="BA90">
            <v>0.46711558800000003</v>
          </cell>
          <cell r="BB90">
            <v>0.1892989343999999</v>
          </cell>
          <cell r="BC90">
            <v>3.0874528273825108</v>
          </cell>
          <cell r="BD90">
            <v>8.0284473114928918</v>
          </cell>
          <cell r="BE90">
            <v>3.0550000000000002</v>
          </cell>
          <cell r="BF90">
            <v>8.0250000000000004</v>
          </cell>
          <cell r="BG90">
            <v>0.76347012514000001</v>
          </cell>
          <cell r="BH90">
            <v>0.20481126640000047</v>
          </cell>
          <cell r="BI90">
            <v>3.1058215929142658</v>
          </cell>
          <cell r="BJ90">
            <v>8.1687451719215183</v>
          </cell>
          <cell r="BK90">
            <v>1.0385240014593</v>
          </cell>
          <cell r="BL90">
            <v>0.20481126640000002</v>
          </cell>
          <cell r="BM90">
            <v>3.1202581774174112</v>
          </cell>
          <cell r="BN90">
            <v>8.2095779991189044</v>
          </cell>
          <cell r="BO90">
            <v>3.056</v>
          </cell>
          <cell r="BP90">
            <v>8.0229999999999997</v>
          </cell>
          <cell r="BQ90">
            <v>1.2624308431597999</v>
          </cell>
          <cell r="BR90">
            <v>0.20481126640000002</v>
          </cell>
          <cell r="BS90">
            <v>3.1330102388109733</v>
          </cell>
          <cell r="BT90">
            <v>8.2408178483361372</v>
          </cell>
        </row>
        <row r="91">
          <cell r="B91" t="str">
            <v>Cleveleys</v>
          </cell>
          <cell r="C91" t="str">
            <v>CLEVELEYS</v>
          </cell>
          <cell r="D91">
            <v>6.6</v>
          </cell>
          <cell r="E91">
            <v>62.5</v>
          </cell>
          <cell r="F91">
            <v>25</v>
          </cell>
          <cell r="G91">
            <v>0.61618194824180672</v>
          </cell>
          <cell r="H91">
            <v>0.53346425250201324</v>
          </cell>
          <cell r="I91">
            <v>13.334</v>
          </cell>
          <cell r="J91">
            <v>38.503999999999998</v>
          </cell>
          <cell r="K91">
            <v>2.8074109999999708E-2</v>
          </cell>
          <cell r="L91">
            <v>1.7200440000006978E-3</v>
          </cell>
          <cell r="M91">
            <v>13.33660631255033</v>
          </cell>
          <cell r="N91">
            <v>38.511371765112919</v>
          </cell>
          <cell r="O91">
            <v>6.7655527999999743E-2</v>
          </cell>
          <cell r="P91">
            <v>3.3923120000025619E-3</v>
          </cell>
          <cell r="Q91">
            <v>13.340215074174143</v>
          </cell>
          <cell r="R91">
            <v>38.521578884376453</v>
          </cell>
          <cell r="S91">
            <v>2.8074109999999708E-2</v>
          </cell>
          <cell r="T91">
            <v>5.0871760000008592E-3</v>
          </cell>
          <cell r="U91">
            <v>13.336900860211935</v>
          </cell>
          <cell r="V91">
            <v>38.512204871708533</v>
          </cell>
          <cell r="W91">
            <v>0.19152003899999981</v>
          </cell>
          <cell r="X91">
            <v>6.5372924000000054E-2</v>
          </cell>
          <cell r="Y91">
            <v>13.356472306263782</v>
          </cell>
          <cell r="Z91">
            <v>38.567561280592088</v>
          </cell>
          <cell r="AA91">
            <v>0.28912843399999999</v>
          </cell>
          <cell r="AB91">
            <v>0.12567862400000074</v>
          </cell>
          <cell r="AC91">
            <v>13.370286207060312</v>
          </cell>
          <cell r="AD91">
            <v>38.606632892303537</v>
          </cell>
          <cell r="AE91">
            <v>0.41273932999999974</v>
          </cell>
          <cell r="AF91">
            <v>0.18622737200000028</v>
          </cell>
          <cell r="AG91">
            <v>13.386395997975049</v>
          </cell>
          <cell r="AH91">
            <v>38.652198261900772</v>
          </cell>
          <cell r="AI91">
            <v>0.56820948799999993</v>
          </cell>
          <cell r="AJ91">
            <v>0.24649641200000083</v>
          </cell>
          <cell r="AK91">
            <v>13.405268283435662</v>
          </cell>
          <cell r="AL91">
            <v>38.705577146003527</v>
          </cell>
          <cell r="AM91">
            <v>0.75380926799999992</v>
          </cell>
          <cell r="AN91">
            <v>0.30699005200000062</v>
          </cell>
          <cell r="AO91">
            <v>13.426795874690631</v>
          </cell>
          <cell r="AP91">
            <v>38.766466369039527</v>
          </cell>
          <cell r="AQ91">
            <v>0.96167172599999962</v>
          </cell>
          <cell r="AR91">
            <v>0.36738572399999914</v>
          </cell>
          <cell r="AS91">
            <v>13.450262375231208</v>
          </cell>
          <cell r="AT91">
            <v>38.832839655691366</v>
          </cell>
          <cell r="AU91">
            <v>13.343</v>
          </cell>
          <cell r="AV91">
            <v>38.905999999999999</v>
          </cell>
          <cell r="AW91">
            <v>1.1989409779999995</v>
          </cell>
          <cell r="AX91">
            <v>0.42762420400000245</v>
          </cell>
          <cell r="AY91">
            <v>13.485287552376088</v>
          </cell>
          <cell r="AZ91">
            <v>39.308449972654266</v>
          </cell>
          <cell r="BA91">
            <v>2.7346275029999996</v>
          </cell>
          <cell r="BB91">
            <v>0.72185968800000033</v>
          </cell>
          <cell r="BC91">
            <v>13.645364213662779</v>
          </cell>
          <cell r="BD91">
            <v>39.761215143476356</v>
          </cell>
          <cell r="BE91">
            <v>13.362</v>
          </cell>
          <cell r="BF91">
            <v>39.630000000000003</v>
          </cell>
          <cell r="BG91">
            <v>4.4982605755999989</v>
          </cell>
          <cell r="BH91">
            <v>0.78037112000000164</v>
          </cell>
          <cell r="BI91">
            <v>13.82376051975872</v>
          </cell>
          <cell r="BJ91">
            <v>40.936055979222466</v>
          </cell>
          <cell r="BK91">
            <v>6.0934711700979998</v>
          </cell>
          <cell r="BL91">
            <v>0.78037112000000164</v>
          </cell>
          <cell r="BM91">
            <v>13.963305257053806</v>
          </cell>
          <cell r="BN91">
            <v>41.330748099303463</v>
          </cell>
          <cell r="BO91">
            <v>13.37</v>
          </cell>
          <cell r="BP91">
            <v>39.968000000000004</v>
          </cell>
          <cell r="BQ91">
            <v>7.3432153930679993</v>
          </cell>
          <cell r="BR91">
            <v>0.78037112000000164</v>
          </cell>
          <cell r="BS91">
            <v>14.080629524258336</v>
          </cell>
          <cell r="BT91">
            <v>41.977963822057767</v>
          </cell>
        </row>
        <row r="92">
          <cell r="B92" t="str">
            <v>Clifton Junction</v>
          </cell>
          <cell r="C92" t="str">
            <v>CLIFTON JUNCTION</v>
          </cell>
          <cell r="D92">
            <v>11</v>
          </cell>
          <cell r="E92">
            <v>62.5</v>
          </cell>
          <cell r="F92">
            <v>25</v>
          </cell>
          <cell r="G92">
            <v>0.40310954294507145</v>
          </cell>
          <cell r="H92">
            <v>0.35249904145318339</v>
          </cell>
          <cell r="I92">
            <v>8.8119999999999994</v>
          </cell>
          <cell r="J92">
            <v>25.193000000000001</v>
          </cell>
          <cell r="K92">
            <v>8.3691190000000359E-3</v>
          </cell>
          <cell r="L92">
            <v>7.0059119999932307E-4</v>
          </cell>
          <cell r="M92">
            <v>8.8124760363295849</v>
          </cell>
          <cell r="N92">
            <v>25.194346434066965</v>
          </cell>
          <cell r="O92">
            <v>2.0386722999999995E-2</v>
          </cell>
          <cell r="P92">
            <v>1.3728031999988843E-3</v>
          </cell>
          <cell r="Q92">
            <v>8.8131420789371813</v>
          </cell>
          <cell r="R92">
            <v>25.196230287044528</v>
          </cell>
          <cell r="S92">
            <v>8.3691190000000359E-3</v>
          </cell>
          <cell r="T92">
            <v>2.0484231999997604E-3</v>
          </cell>
          <cell r="U92">
            <v>8.812546779163041</v>
          </cell>
          <cell r="V92">
            <v>25.194546525015998</v>
          </cell>
          <cell r="W92">
            <v>5.855607890000003E-2</v>
          </cell>
          <cell r="X92">
            <v>1.7083427200000223E-2</v>
          </cell>
          <cell r="Y92">
            <v>8.8159700444734721</v>
          </cell>
          <cell r="Z92">
            <v>25.204228981475222</v>
          </cell>
          <cell r="AA92">
            <v>8.9116836000000033E-2</v>
          </cell>
          <cell r="AB92">
            <v>3.2123459200000148E-2</v>
          </cell>
          <cell r="AC92">
            <v>8.818363465188213</v>
          </cell>
          <cell r="AD92">
            <v>25.210998597545721</v>
          </cell>
          <cell r="AE92">
            <v>0.12828179900000009</v>
          </cell>
          <cell r="AF92">
            <v>4.7255755200000138E-2</v>
          </cell>
          <cell r="AG92">
            <v>8.8212133321972956</v>
          </cell>
          <cell r="AH92">
            <v>25.219059238696133</v>
          </cell>
          <cell r="AI92">
            <v>0.17819498500000003</v>
          </cell>
          <cell r="AJ92">
            <v>6.2279375200000153E-2</v>
          </cell>
          <cell r="AK92">
            <v>8.8246216305995144</v>
          </cell>
          <cell r="AL92">
            <v>25.228699362346198</v>
          </cell>
          <cell r="AM92">
            <v>0.23835110600000009</v>
          </cell>
          <cell r="AN92">
            <v>7.7388107200000888E-2</v>
          </cell>
          <cell r="AO92">
            <v>8.8285720108849759</v>
          </cell>
          <cell r="AP92">
            <v>25.239872725098657</v>
          </cell>
          <cell r="AQ92">
            <v>0.30611131700000005</v>
          </cell>
          <cell r="AR92">
            <v>9.245748719999991E-2</v>
          </cell>
          <cell r="AS92">
            <v>8.8329194369450406</v>
          </cell>
          <cell r="AT92">
            <v>25.252169102889773</v>
          </cell>
          <cell r="AU92">
            <v>8.8179999999999996</v>
          </cell>
          <cell r="AV92">
            <v>25.448</v>
          </cell>
          <cell r="AW92">
            <v>0.3848325560000001</v>
          </cell>
          <cell r="AX92">
            <v>0.1074656751999985</v>
          </cell>
          <cell r="AY92">
            <v>8.8438389560277173</v>
          </cell>
          <cell r="AZ92">
            <v>25.521083604103922</v>
          </cell>
          <cell r="BA92">
            <v>0.89985248210000013</v>
          </cell>
          <cell r="BB92">
            <v>0.17978428320000006</v>
          </cell>
          <cell r="BC92">
            <v>8.8746662342793599</v>
          </cell>
          <cell r="BD92">
            <v>25.608276314092969</v>
          </cell>
          <cell r="BE92">
            <v>8.8249999999999993</v>
          </cell>
          <cell r="BF92">
            <v>25.757000000000001</v>
          </cell>
          <cell r="BG92">
            <v>1.4841156725740001</v>
          </cell>
          <cell r="BH92">
            <v>0.19411731119999942</v>
          </cell>
          <cell r="BI92">
            <v>8.9130843877222556</v>
          </cell>
          <cell r="BJ92">
            <v>26.006140271500293</v>
          </cell>
          <cell r="BK92">
            <v>2.0020394869569902</v>
          </cell>
          <cell r="BL92">
            <v>0.19411731119999587</v>
          </cell>
          <cell r="BM92">
            <v>8.9402683380544143</v>
          </cell>
          <cell r="BN92">
            <v>26.083028093977521</v>
          </cell>
          <cell r="BO92">
            <v>8.8309999999999995</v>
          </cell>
          <cell r="BP92">
            <v>26.01</v>
          </cell>
          <cell r="BQ92">
            <v>2.3989905842510506</v>
          </cell>
          <cell r="BR92">
            <v>0.1941173112000012</v>
          </cell>
          <cell r="BS92">
            <v>8.9671028674069451</v>
          </cell>
          <cell r="BT92">
            <v>26.394957041929544</v>
          </cell>
        </row>
        <row r="93">
          <cell r="B93" t="str">
            <v>Clover Hill</v>
          </cell>
          <cell r="C93" t="str">
            <v>CLOVER HILL</v>
          </cell>
          <cell r="D93">
            <v>6.6</v>
          </cell>
          <cell r="E93">
            <v>62.5</v>
          </cell>
          <cell r="F93">
            <v>25</v>
          </cell>
          <cell r="G93">
            <v>0.63663870760159114</v>
          </cell>
          <cell r="H93">
            <v>0.55093785261976747</v>
          </cell>
          <cell r="I93">
            <v>13.771000000000001</v>
          </cell>
          <cell r="J93">
            <v>39.783000000000001</v>
          </cell>
          <cell r="K93">
            <v>1.9598054000000253E-2</v>
          </cell>
          <cell r="L93">
            <v>8.367087999999967E-3</v>
          </cell>
          <cell r="M93">
            <v>13.773446315494187</v>
          </cell>
          <cell r="N93">
            <v>39.789919225099446</v>
          </cell>
          <cell r="O93">
            <v>4.7663716000000189E-2</v>
          </cell>
          <cell r="P93">
            <v>1.5771348000000351E-2</v>
          </cell>
          <cell r="Q93">
            <v>13.776549128981284</v>
          </cell>
          <cell r="R93">
            <v>39.798695306929375</v>
          </cell>
          <cell r="S93">
            <v>1.9598054000000253E-2</v>
          </cell>
          <cell r="T93">
            <v>2.2767716000000604E-2</v>
          </cell>
          <cell r="U93">
            <v>13.774706043744535</v>
          </cell>
          <cell r="V93">
            <v>39.79348227465254</v>
          </cell>
          <cell r="W93">
            <v>0.13733350100000008</v>
          </cell>
          <cell r="X93">
            <v>6.6663720000000204E-2</v>
          </cell>
          <cell r="Y93">
            <v>13.788845128857316</v>
          </cell>
          <cell r="Z93">
            <v>39.833473646504622</v>
          </cell>
          <cell r="AA93">
            <v>0.20922211300000004</v>
          </cell>
          <cell r="AB93">
            <v>0.11032322400000183</v>
          </cell>
          <cell r="AC93">
            <v>13.798952967626553</v>
          </cell>
          <cell r="AD93">
            <v>39.862062931852094</v>
          </cell>
          <cell r="AE93">
            <v>0.30105813100000023</v>
          </cell>
          <cell r="AF93">
            <v>0.15453239599999957</v>
          </cell>
          <cell r="AG93">
            <v>13.810853835364197</v>
          </cell>
          <cell r="AH93">
            <v>39.895723668969261</v>
          </cell>
          <cell r="AI93">
            <v>0.41755245299999988</v>
          </cell>
          <cell r="AJ93">
            <v>0.19764208400000083</v>
          </cell>
          <cell r="AK93">
            <v>13.824815565384991</v>
          </cell>
          <cell r="AL93">
            <v>39.935213404868463</v>
          </cell>
          <cell r="AM93">
            <v>0.55754097100000011</v>
          </cell>
          <cell r="AN93">
            <v>0.24125982000000157</v>
          </cell>
          <cell r="AO93">
            <v>13.840876947229203</v>
          </cell>
          <cell r="AP93">
            <v>39.980641852937538</v>
          </cell>
          <cell r="AQ93">
            <v>0.71494975900000002</v>
          </cell>
          <cell r="AR93">
            <v>0.28439128800000102</v>
          </cell>
          <cell r="AS93">
            <v>13.858419670075408</v>
          </cell>
          <cell r="AT93">
            <v>40.030260166077646</v>
          </cell>
          <cell r="AU93">
            <v>13.78</v>
          </cell>
          <cell r="AV93">
            <v>40.136000000000003</v>
          </cell>
          <cell r="AW93">
            <v>0.895242804</v>
          </cell>
          <cell r="AX93">
            <v>0.32692153600000129</v>
          </cell>
          <cell r="AY93">
            <v>13.886911653135297</v>
          </cell>
          <cell r="AZ93">
            <v>40.438391819679332</v>
          </cell>
          <cell r="BA93">
            <v>2.0701530689999998</v>
          </cell>
          <cell r="BB93">
            <v>0.51712219600000076</v>
          </cell>
          <cell r="BC93">
            <v>14.006327889502334</v>
          </cell>
          <cell r="BD93">
            <v>40.776151941754968</v>
          </cell>
          <cell r="BE93">
            <v>13.794</v>
          </cell>
          <cell r="BF93">
            <v>40.542999999999999</v>
          </cell>
          <cell r="BG93">
            <v>3.4157629746999998</v>
          </cell>
          <cell r="BH93">
            <v>0.55413407600000042</v>
          </cell>
          <cell r="BI93">
            <v>14.14127592892072</v>
          </cell>
          <cell r="BJ93">
            <v>41.525244657130791</v>
          </cell>
          <cell r="BK93">
            <v>4.6187614887150001</v>
          </cell>
          <cell r="BL93">
            <v>0.5541340760000022</v>
          </cell>
          <cell r="BM93">
            <v>14.24651100708758</v>
          </cell>
          <cell r="BN93">
            <v>41.822894406692726</v>
          </cell>
          <cell r="BO93">
            <v>13.795</v>
          </cell>
          <cell r="BP93">
            <v>40.564999999999998</v>
          </cell>
          <cell r="BQ93">
            <v>5.5448847793510003</v>
          </cell>
          <cell r="BR93">
            <v>0.55413407600000575</v>
          </cell>
          <cell r="BS93">
            <v>14.328525784534774</v>
          </cell>
          <cell r="BT93">
            <v>42.074038800729646</v>
          </cell>
        </row>
        <row r="94">
          <cell r="B94" t="str">
            <v>Cog Lane</v>
          </cell>
          <cell r="C94" t="str">
            <v>COG LANE</v>
          </cell>
          <cell r="D94">
            <v>6.6</v>
          </cell>
          <cell r="E94">
            <v>62.5</v>
          </cell>
          <cell r="F94">
            <v>25</v>
          </cell>
          <cell r="G94">
            <v>0.91459117143887725</v>
          </cell>
          <cell r="H94">
            <v>0.73542254820284225</v>
          </cell>
          <cell r="I94">
            <v>16.283000000000001</v>
          </cell>
          <cell r="J94">
            <v>51.215000000000003</v>
          </cell>
          <cell r="K94">
            <v>2.891106199999971E-2</v>
          </cell>
          <cell r="L94">
            <v>24.006620216000002</v>
          </cell>
          <cell r="M94">
            <v>18.385563705071057</v>
          </cell>
          <cell r="N94">
            <v>57.161948214929829</v>
          </cell>
          <cell r="O94">
            <v>6.9705930999999888E-2</v>
          </cell>
          <cell r="P94">
            <v>24.01256832</v>
          </cell>
          <cell r="Q94">
            <v>18.389652654774736</v>
          </cell>
          <cell r="R94">
            <v>57.173513511183437</v>
          </cell>
          <cell r="S94">
            <v>2.891106199999971E-2</v>
          </cell>
          <cell r="T94">
            <v>24.018258023999998</v>
          </cell>
          <cell r="U94">
            <v>18.386581749250084</v>
          </cell>
          <cell r="V94">
            <v>57.164827678699979</v>
          </cell>
          <cell r="W94">
            <v>0.19702584000000001</v>
          </cell>
          <cell r="X94">
            <v>24.081978188000001</v>
          </cell>
          <cell r="Y94">
            <v>18.406862047154821</v>
          </cell>
          <cell r="Z94">
            <v>57.222189023391671</v>
          </cell>
          <cell r="AA94">
            <v>0.29727388899999974</v>
          </cell>
          <cell r="AB94">
            <v>24.145553707999994</v>
          </cell>
          <cell r="AC94">
            <v>18.421192892861146</v>
          </cell>
          <cell r="AD94">
            <v>57.262722776107992</v>
          </cell>
          <cell r="AE94">
            <v>0.42437584899999981</v>
          </cell>
          <cell r="AF94">
            <v>24.209646027999995</v>
          </cell>
          <cell r="AG94">
            <v>18.437918054834711</v>
          </cell>
          <cell r="AH94">
            <v>57.310028677899794</v>
          </cell>
          <cell r="AI94">
            <v>0.58455714899999989</v>
          </cell>
          <cell r="AJ94">
            <v>24.272836331999997</v>
          </cell>
          <cell r="AK94">
            <v>18.457458002667849</v>
          </cell>
          <cell r="AL94">
            <v>57.365295996367166</v>
          </cell>
          <cell r="AM94">
            <v>0.77605330899999969</v>
          </cell>
          <cell r="AN94">
            <v>24.336504148000003</v>
          </cell>
          <cell r="AO94">
            <v>18.479779061793774</v>
          </cell>
          <cell r="AP94">
            <v>57.428429485452</v>
          </cell>
          <cell r="AQ94">
            <v>0.99069316600000001</v>
          </cell>
          <cell r="AR94">
            <v>24.399787643999993</v>
          </cell>
          <cell r="AS94">
            <v>18.504091050076898</v>
          </cell>
          <cell r="AT94">
            <v>57.497194172568499</v>
          </cell>
          <cell r="AU94">
            <v>16.292999999999999</v>
          </cell>
          <cell r="AV94">
            <v>51.634</v>
          </cell>
          <cell r="AW94">
            <v>1.2372262769999998</v>
          </cell>
          <cell r="AX94">
            <v>24.462574012000005</v>
          </cell>
          <cell r="AY94">
            <v>18.541149487117238</v>
          </cell>
          <cell r="AZ94">
            <v>57.992726989846638</v>
          </cell>
          <cell r="BA94">
            <v>2.8375333699999992</v>
          </cell>
          <cell r="BB94">
            <v>24.188509816</v>
          </cell>
          <cell r="BC94">
            <v>18.657165652813266</v>
          </cell>
          <cell r="BD94">
            <v>58.320870259810327</v>
          </cell>
          <cell r="BE94">
            <v>16.315000000000001</v>
          </cell>
          <cell r="BF94">
            <v>52.414000000000001</v>
          </cell>
          <cell r="BG94">
            <v>4.6667943694799998</v>
          </cell>
          <cell r="BH94">
            <v>19.607367668000002</v>
          </cell>
          <cell r="BI94">
            <v>18.438438482832073</v>
          </cell>
          <cell r="BJ94">
            <v>58.419991002572132</v>
          </cell>
          <cell r="BK94">
            <v>6.3172525007300004</v>
          </cell>
          <cell r="BL94">
            <v>8.9825676680000068</v>
          </cell>
          <cell r="BM94">
            <v>17.653387165601387</v>
          </cell>
          <cell r="BN94">
            <v>56.199530562599129</v>
          </cell>
          <cell r="BO94">
            <v>16.196999999999999</v>
          </cell>
          <cell r="BP94">
            <v>52.301000000000002</v>
          </cell>
          <cell r="BQ94">
            <v>7.6115697775150002</v>
          </cell>
          <cell r="BR94">
            <v>5.8001676680000056</v>
          </cell>
          <cell r="BS94">
            <v>17.370222761283131</v>
          </cell>
          <cell r="BT94">
            <v>55.619375081382842</v>
          </cell>
        </row>
        <row r="95">
          <cell r="B95" t="str">
            <v>Coniston</v>
          </cell>
          <cell r="C95" t="str">
            <v>CONISTON</v>
          </cell>
          <cell r="D95">
            <v>11</v>
          </cell>
          <cell r="E95">
            <v>33.405000000000001</v>
          </cell>
          <cell r="F95">
            <v>13.1</v>
          </cell>
          <cell r="G95">
            <v>0.16311187407316435</v>
          </cell>
          <cell r="H95">
            <v>0.17979129209082331</v>
          </cell>
          <cell r="I95">
            <v>2.355</v>
          </cell>
          <cell r="J95">
            <v>5.4480000000000004</v>
          </cell>
          <cell r="K95">
            <v>4.931199000000025E-3</v>
          </cell>
          <cell r="L95">
            <v>1.3537919999984105E-4</v>
          </cell>
          <cell r="M95">
            <v>2.3552659263897855</v>
          </cell>
          <cell r="N95">
            <v>5.4487521534140555</v>
          </cell>
          <cell r="O95">
            <v>1.1826386000000022E-2</v>
          </cell>
          <cell r="P95">
            <v>2.7921119999985144E-4</v>
          </cell>
          <cell r="Q95">
            <v>2.3556353790729201</v>
          </cell>
          <cell r="R95">
            <v>5.4497971234043439</v>
          </cell>
          <cell r="S95">
            <v>4.931199000000025E-3</v>
          </cell>
          <cell r="T95">
            <v>4.3553239999960525E-4</v>
          </cell>
          <cell r="U95">
            <v>2.3552816803471326</v>
          </cell>
          <cell r="V95">
            <v>5.4487967123343379</v>
          </cell>
          <cell r="W95">
            <v>3.3469051E-2</v>
          </cell>
          <cell r="X95">
            <v>2.6824524399999161E-2</v>
          </cell>
          <cell r="Y95">
            <v>2.3581645919988721</v>
          </cell>
          <cell r="Z95">
            <v>5.456950817848365</v>
          </cell>
          <cell r="AA95">
            <v>5.0475494999999981E-2</v>
          </cell>
          <cell r="AB95">
            <v>5.3224704399999601E-2</v>
          </cell>
          <cell r="AC95">
            <v>2.3604428489126006</v>
          </cell>
          <cell r="AD95">
            <v>5.4633947015002953</v>
          </cell>
          <cell r="AE95">
            <v>7.1849181000000012E-2</v>
          </cell>
          <cell r="AF95">
            <v>7.9657012399999783E-2</v>
          </cell>
          <cell r="AG95">
            <v>2.3629520128675803</v>
          </cell>
          <cell r="AH95">
            <v>5.4704916888909958</v>
          </cell>
          <cell r="AI95">
            <v>9.8407737000000023E-2</v>
          </cell>
          <cell r="AJ95">
            <v>0.10607190439999892</v>
          </cell>
          <cell r="AK95">
            <v>2.3657323978187352</v>
          </cell>
          <cell r="AL95">
            <v>5.4783558051040782</v>
          </cell>
          <cell r="AM95">
            <v>0.12980064799999999</v>
          </cell>
          <cell r="AN95">
            <v>0.1325155884</v>
          </cell>
          <cell r="AO95">
            <v>2.3687680317907591</v>
          </cell>
          <cell r="AP95">
            <v>5.4869418745713512</v>
          </cell>
          <cell r="AQ95">
            <v>0.16476459800000001</v>
          </cell>
          <cell r="AR95">
            <v>0.15895488839999983</v>
          </cell>
          <cell r="AS95">
            <v>2.3719908666013607</v>
          </cell>
          <cell r="AT95">
            <v>5.4960574279682328</v>
          </cell>
          <cell r="AU95">
            <v>2.355</v>
          </cell>
          <cell r="AV95">
            <v>5.4530000000000003</v>
          </cell>
          <cell r="AW95">
            <v>0.20386663000000002</v>
          </cell>
          <cell r="AX95">
            <v>0.18538241639999931</v>
          </cell>
          <cell r="AY95">
            <v>2.3754302765200768</v>
          </cell>
          <cell r="AZ95">
            <v>5.5107855482754511</v>
          </cell>
          <cell r="BA95">
            <v>0.45401892799999999</v>
          </cell>
          <cell r="BB95">
            <v>0.31030084039999983</v>
          </cell>
          <cell r="BC95">
            <v>2.3951163840029719</v>
          </cell>
          <cell r="BD95">
            <v>5.5664662686607409</v>
          </cell>
          <cell r="BE95">
            <v>2.3839999999999999</v>
          </cell>
          <cell r="BF95">
            <v>5.641</v>
          </cell>
          <cell r="BG95">
            <v>0.75165639773000004</v>
          </cell>
          <cell r="BH95">
            <v>0.31357358839999949</v>
          </cell>
          <cell r="BI95">
            <v>2.4399100744764559</v>
          </cell>
          <cell r="BJ95">
            <v>5.7991375711957875</v>
          </cell>
          <cell r="BK95">
            <v>1.033988279478</v>
          </cell>
          <cell r="BL95">
            <v>4.8229588399998802E-2</v>
          </cell>
          <cell r="BM95">
            <v>2.4408017070310168</v>
          </cell>
          <cell r="BN95">
            <v>5.8016594888984141</v>
          </cell>
          <cell r="BO95">
            <v>2.3580000000000001</v>
          </cell>
          <cell r="BP95">
            <v>5.6210000000000004</v>
          </cell>
          <cell r="BQ95">
            <v>1.2658338719260001</v>
          </cell>
          <cell r="BR95">
            <v>2.2885588400000101E-2</v>
          </cell>
          <cell r="BS95">
            <v>2.4256402297571933</v>
          </cell>
          <cell r="BT95">
            <v>5.8123154605693106</v>
          </cell>
        </row>
        <row r="96">
          <cell r="B96" t="str">
            <v>Copse Rd</v>
          </cell>
          <cell r="C96" t="str">
            <v>COPSE RD</v>
          </cell>
          <cell r="D96">
            <v>6.6</v>
          </cell>
          <cell r="E96">
            <v>62.5</v>
          </cell>
          <cell r="F96">
            <v>25</v>
          </cell>
          <cell r="G96">
            <v>0.79589458082485143</v>
          </cell>
          <cell r="H96">
            <v>0.6223872380385852</v>
          </cell>
          <cell r="I96">
            <v>15.555999999999999</v>
          </cell>
          <cell r="J96">
            <v>49.732999999999997</v>
          </cell>
          <cell r="K96">
            <v>3.7359461000000094E-2</v>
          </cell>
          <cell r="L96">
            <v>4.7194600000040055E-3</v>
          </cell>
          <cell r="M96">
            <v>15.55968095096463</v>
          </cell>
          <cell r="N96">
            <v>49.743411301553216</v>
          </cell>
          <cell r="O96">
            <v>9.0006790000000114E-2</v>
          </cell>
          <cell r="P96">
            <v>9.0037679999923625E-3</v>
          </cell>
          <cell r="Q96">
            <v>15.56466117762332</v>
          </cell>
          <cell r="R96">
            <v>49.757497509722036</v>
          </cell>
          <cell r="S96">
            <v>3.7359461000000094E-2</v>
          </cell>
          <cell r="T96">
            <v>1.3135211999994567E-2</v>
          </cell>
          <cell r="U96">
            <v>15.560417138340785</v>
          </cell>
          <cell r="V96">
            <v>49.745493553896836</v>
          </cell>
          <cell r="W96">
            <v>0.25478567200000013</v>
          </cell>
          <cell r="X96">
            <v>9.40223919999994E-2</v>
          </cell>
          <cell r="Y96">
            <v>15.586512792370591</v>
          </cell>
          <cell r="Z96">
            <v>49.819303209592732</v>
          </cell>
          <cell r="AA96">
            <v>0.38461318200000028</v>
          </cell>
          <cell r="AB96">
            <v>0.17482674000000742</v>
          </cell>
          <cell r="AC96">
            <v>15.604938301448806</v>
          </cell>
          <cell r="AD96">
            <v>49.871418419256813</v>
          </cell>
          <cell r="AE96">
            <v>0.5489564870000001</v>
          </cell>
          <cell r="AF96">
            <v>0.25603571999999986</v>
          </cell>
          <cell r="AG96">
            <v>15.626418555667726</v>
          </cell>
          <cell r="AH96">
            <v>49.932173752936045</v>
          </cell>
          <cell r="AI96">
            <v>0.75554419500000014</v>
          </cell>
          <cell r="AJ96">
            <v>0.33658873599999595</v>
          </cell>
          <cell r="AK96">
            <v>15.65153685480359</v>
          </cell>
          <cell r="AL96">
            <v>50.003219031539416</v>
          </cell>
          <cell r="AM96">
            <v>1.0020789130000001</v>
          </cell>
          <cell r="AN96">
            <v>0.41751555999999823</v>
          </cell>
          <cell r="AO96">
            <v>15.680182310776765</v>
          </cell>
          <cell r="AP96">
            <v>50.084240616214664</v>
          </cell>
          <cell r="AQ96">
            <v>1.2781242690000001</v>
          </cell>
          <cell r="AR96">
            <v>0.49817048399999919</v>
          </cell>
          <cell r="AS96">
            <v>15.711385493000707</v>
          </cell>
          <cell r="AT96">
            <v>50.172496543195258</v>
          </cell>
          <cell r="AU96">
            <v>15.564</v>
          </cell>
          <cell r="AV96">
            <v>50.094000000000001</v>
          </cell>
          <cell r="AW96">
            <v>1.5927400440000001</v>
          </cell>
          <cell r="AX96">
            <v>0.57846331600001122</v>
          </cell>
          <cell r="AY96">
            <v>15.753931037024458</v>
          </cell>
          <cell r="AZ96">
            <v>50.631206096951153</v>
          </cell>
          <cell r="BA96">
            <v>3.6276006999999995</v>
          </cell>
          <cell r="BB96">
            <v>0.96554512000000159</v>
          </cell>
          <cell r="BC96">
            <v>15.965796056909728</v>
          </cell>
          <cell r="BD96">
            <v>51.230450865979542</v>
          </cell>
          <cell r="BE96">
            <v>15.59</v>
          </cell>
          <cell r="BF96">
            <v>51.017000000000003</v>
          </cell>
          <cell r="BG96">
            <v>5.9659920381999996</v>
          </cell>
          <cell r="BH96">
            <v>0.95290007599999171</v>
          </cell>
          <cell r="BI96">
            <v>16.195246094640506</v>
          </cell>
          <cell r="BJ96">
            <v>52.72889447122791</v>
          </cell>
          <cell r="BK96">
            <v>8.0814949912999996</v>
          </cell>
          <cell r="BL96">
            <v>-8.680479916000003</v>
          </cell>
          <cell r="BM96">
            <v>15.537602407952109</v>
          </cell>
          <cell r="BN96">
            <v>50.868797229380363</v>
          </cell>
          <cell r="BO96">
            <v>15.598000000000001</v>
          </cell>
          <cell r="BP96">
            <v>51.348999999999997</v>
          </cell>
          <cell r="BQ96">
            <v>9.7383339555060004</v>
          </cell>
          <cell r="BR96">
            <v>-34.459472187999999</v>
          </cell>
          <cell r="BS96">
            <v>13.435461240423582</v>
          </cell>
          <cell r="BT96">
            <v>45.232416714099074</v>
          </cell>
        </row>
        <row r="97">
          <cell r="B97" t="str">
            <v>Cox Green</v>
          </cell>
          <cell r="C97" t="str">
            <v>COX GREEN</v>
          </cell>
          <cell r="D97">
            <v>11</v>
          </cell>
          <cell r="E97">
            <v>62.5</v>
          </cell>
          <cell r="F97">
            <v>25</v>
          </cell>
          <cell r="G97">
            <v>0.36265577563890578</v>
          </cell>
          <cell r="H97">
            <v>0.32308222809780723</v>
          </cell>
          <cell r="I97">
            <v>8.0760000000000005</v>
          </cell>
          <cell r="J97">
            <v>22.663</v>
          </cell>
          <cell r="K97">
            <v>1.6804865000000113E-2</v>
          </cell>
          <cell r="L97">
            <v>3.3089679999993571E-3</v>
          </cell>
          <cell r="M97">
            <v>8.0770557024451808</v>
          </cell>
          <cell r="N97">
            <v>22.66598597743161</v>
          </cell>
          <cell r="O97">
            <v>4.0726007000000175E-2</v>
          </cell>
          <cell r="P97">
            <v>6.3210680000000963E-3</v>
          </cell>
          <cell r="Q97">
            <v>8.0784693310378035</v>
          </cell>
          <cell r="R97">
            <v>22.669984322887299</v>
          </cell>
          <cell r="S97">
            <v>1.6804865000000113E-2</v>
          </cell>
          <cell r="T97">
            <v>9.2328799999994438E-3</v>
          </cell>
          <cell r="U97">
            <v>8.0773666271895319</v>
          </cell>
          <cell r="V97">
            <v>22.666865405412285</v>
          </cell>
          <cell r="W97">
            <v>0.11598985400000006</v>
          </cell>
          <cell r="X97">
            <v>4.1096775999999835E-2</v>
          </cell>
          <cell r="Y97">
            <v>8.0842449098287812</v>
          </cell>
          <cell r="Z97">
            <v>22.686320126600812</v>
          </cell>
          <cell r="AA97">
            <v>0.17573745400000007</v>
          </cell>
          <cell r="AB97">
            <v>7.2908519999999477E-2</v>
          </cell>
          <cell r="AC97">
            <v>8.0890505290928925</v>
          </cell>
          <cell r="AD97">
            <v>22.699912470478626</v>
          </cell>
          <cell r="AE97">
            <v>0.25191840300000001</v>
          </cell>
          <cell r="AF97">
            <v>0.10501280000000035</v>
          </cell>
          <cell r="AG97">
            <v>8.094734029648567</v>
          </cell>
          <cell r="AH97">
            <v>22.715987837613802</v>
          </cell>
          <cell r="AI97">
            <v>0.3485078450000002</v>
          </cell>
          <cell r="AJ97">
            <v>0.13665836799999953</v>
          </cell>
          <cell r="AK97">
            <v>8.1014646221524789</v>
          </cell>
          <cell r="AL97">
            <v>22.735024828017483</v>
          </cell>
          <cell r="AM97">
            <v>0.464484432</v>
          </cell>
          <cell r="AN97">
            <v>0.16857360399999921</v>
          </cell>
          <cell r="AO97">
            <v>8.1092269297724791</v>
          </cell>
          <cell r="AP97">
            <v>22.756979949440513</v>
          </cell>
          <cell r="AQ97">
            <v>0.59482401899999993</v>
          </cell>
          <cell r="AR97">
            <v>0.20029963999999856</v>
          </cell>
          <cell r="AS97">
            <v>8.1177331689602443</v>
          </cell>
          <cell r="AT97">
            <v>22.781039227088772</v>
          </cell>
          <cell r="AU97">
            <v>8.0820000000000007</v>
          </cell>
          <cell r="AV97">
            <v>22.827999999999999</v>
          </cell>
          <cell r="AW97">
            <v>0.74550332400000008</v>
          </cell>
          <cell r="AX97">
            <v>0.23177113600000032</v>
          </cell>
          <cell r="AY97">
            <v>8.1332936065957409</v>
          </cell>
          <cell r="AZ97">
            <v>22.973080228221452</v>
          </cell>
          <cell r="BA97">
            <v>1.7269263880000003</v>
          </cell>
          <cell r="BB97">
            <v>0.35338582399999963</v>
          </cell>
          <cell r="BC97">
            <v>8.1911880741451526</v>
          </cell>
          <cell r="BD97">
            <v>23.136830510610945</v>
          </cell>
          <cell r="BE97">
            <v>8.0960000000000001</v>
          </cell>
          <cell r="BF97">
            <v>23.251000000000001</v>
          </cell>
          <cell r="BG97">
            <v>2.8424015838600005</v>
          </cell>
          <cell r="BH97">
            <v>0.2905480360000019</v>
          </cell>
          <cell r="BI97">
            <v>8.2604372096712471</v>
          </cell>
          <cell r="BJ97">
            <v>23.71609866415173</v>
          </cell>
          <cell r="BK97">
            <v>3.8355633912508007</v>
          </cell>
          <cell r="BL97">
            <v>-0.77082796400000086</v>
          </cell>
          <cell r="BM97">
            <v>8.2568568930834765</v>
          </cell>
          <cell r="BN97">
            <v>23.705971999599701</v>
          </cell>
          <cell r="BO97">
            <v>8.1259999999999994</v>
          </cell>
          <cell r="BP97">
            <v>23.338000000000001</v>
          </cell>
          <cell r="BQ97">
            <v>4.6008313569462</v>
          </cell>
          <cell r="BR97">
            <v>-0.87220396399999922</v>
          </cell>
          <cell r="BS97">
            <v>8.3217021844568446</v>
          </cell>
          <cell r="BT97">
            <v>23.891529366889824</v>
          </cell>
        </row>
        <row r="98">
          <cell r="B98" t="str">
            <v>Craggs Row &amp; Bushell St</v>
          </cell>
          <cell r="C98" t="str">
            <v>CRAGGS ROW</v>
          </cell>
          <cell r="D98">
            <v>6.6</v>
          </cell>
          <cell r="E98">
            <v>54.75</v>
          </cell>
          <cell r="F98">
            <v>21.9</v>
          </cell>
          <cell r="G98">
            <v>0.71002474649478731</v>
          </cell>
          <cell r="H98">
            <v>0.60580228353189225</v>
          </cell>
          <cell r="I98">
            <v>13.265000000000001</v>
          </cell>
          <cell r="J98">
            <v>38.868000000000002</v>
          </cell>
          <cell r="K98">
            <v>1.995867699999998E-2</v>
          </cell>
          <cell r="L98">
            <v>3.7047080000003341E-3</v>
          </cell>
          <cell r="M98">
            <v>13.267070009348439</v>
          </cell>
          <cell r="N98">
            <v>38.873854870589604</v>
          </cell>
          <cell r="O98">
            <v>4.7797560000000017E-2</v>
          </cell>
          <cell r="P98">
            <v>7.0291719999997504E-3</v>
          </cell>
          <cell r="Q98">
            <v>13.269796095224089</v>
          </cell>
          <cell r="R98">
            <v>38.881565405824681</v>
          </cell>
          <cell r="S98">
            <v>1.995867699999998E-2</v>
          </cell>
          <cell r="T98">
            <v>1.0207636000000075E-2</v>
          </cell>
          <cell r="U98">
            <v>13.26763886801985</v>
          </cell>
          <cell r="V98">
            <v>38.875463845885967</v>
          </cell>
          <cell r="W98">
            <v>0.13326939000000015</v>
          </cell>
          <cell r="X98">
            <v>9.256277199999996E-2</v>
          </cell>
          <cell r="Y98">
            <v>13.284755190836725</v>
          </cell>
          <cell r="Z98">
            <v>38.923876117617127</v>
          </cell>
          <cell r="AA98">
            <v>0.19963830000000005</v>
          </cell>
          <cell r="AB98">
            <v>0.17483787599999978</v>
          </cell>
          <cell r="AC98">
            <v>13.297758169851319</v>
          </cell>
          <cell r="AD98">
            <v>38.960654096164511</v>
          </cell>
          <cell r="AE98">
            <v>0.28320301700000006</v>
          </cell>
          <cell r="AF98">
            <v>0.2574012519999993</v>
          </cell>
          <cell r="AG98">
            <v>13.312290609126093</v>
          </cell>
          <cell r="AH98">
            <v>39.001758041598009</v>
          </cell>
          <cell r="AI98">
            <v>0.38780615600000001</v>
          </cell>
          <cell r="AJ98">
            <v>0.33946680400000062</v>
          </cell>
          <cell r="AK98">
            <v>13.32861988473187</v>
          </cell>
          <cell r="AL98">
            <v>39.047944207648847</v>
          </cell>
          <cell r="AM98">
            <v>0.51219591800000008</v>
          </cell>
          <cell r="AN98">
            <v>0.42179839199999947</v>
          </cell>
          <cell r="AO98">
            <v>13.34670331307577</v>
          </cell>
          <cell r="AP98">
            <v>39.099091866885139</v>
          </cell>
          <cell r="AQ98">
            <v>0.65116510900000002</v>
          </cell>
          <cell r="AR98">
            <v>0.50391651599999943</v>
          </cell>
          <cell r="AS98">
            <v>13.366043437443901</v>
          </cell>
          <cell r="AT98">
            <v>39.153793999243923</v>
          </cell>
          <cell r="AU98">
            <v>13.266999999999999</v>
          </cell>
          <cell r="AV98">
            <v>38.957000000000001</v>
          </cell>
          <cell r="AW98">
            <v>0.81089020299999992</v>
          </cell>
          <cell r="AX98">
            <v>0.58575938400000016</v>
          </cell>
          <cell r="AY98">
            <v>13.38917515379061</v>
          </cell>
          <cell r="AZ98">
            <v>39.302563518951402</v>
          </cell>
          <cell r="BA98">
            <v>1.8462936799999996</v>
          </cell>
          <cell r="BB98">
            <v>0.98280036799999948</v>
          </cell>
          <cell r="BC98">
            <v>13.514481546996297</v>
          </cell>
          <cell r="BD98">
            <v>39.656983520398477</v>
          </cell>
          <cell r="BE98">
            <v>13.319000000000001</v>
          </cell>
          <cell r="BF98">
            <v>39.862000000000002</v>
          </cell>
          <cell r="BG98">
            <v>3.0362368800400001</v>
          </cell>
          <cell r="BH98">
            <v>1.0501001920000004</v>
          </cell>
          <cell r="BI98">
            <v>13.676461789173008</v>
          </cell>
          <cell r="BJ98">
            <v>40.873054620557234</v>
          </cell>
          <cell r="BK98">
            <v>4.1341548483510007</v>
          </cell>
          <cell r="BL98">
            <v>0.99156193600000009</v>
          </cell>
          <cell r="BM98">
            <v>13.767383934126491</v>
          </cell>
          <cell r="BN98">
            <v>41.130221281583772</v>
          </cell>
          <cell r="BO98">
            <v>13.308999999999999</v>
          </cell>
          <cell r="BP98">
            <v>40.155000000000001</v>
          </cell>
          <cell r="BQ98">
            <v>5.0246351462330008</v>
          </cell>
          <cell r="BR98">
            <v>0.89803725199999995</v>
          </cell>
          <cell r="BS98">
            <v>13.827099470218453</v>
          </cell>
          <cell r="BT98">
            <v>41.620406594882503</v>
          </cell>
        </row>
        <row r="99">
          <cell r="B99" t="str">
            <v>Crown Lane</v>
          </cell>
          <cell r="C99" t="str">
            <v>CROWN LANE</v>
          </cell>
          <cell r="D99">
            <v>11</v>
          </cell>
          <cell r="E99">
            <v>33.405000000000001</v>
          </cell>
          <cell r="F99">
            <v>13.1</v>
          </cell>
          <cell r="G99">
            <v>0.82114043102188894</v>
          </cell>
          <cell r="H99">
            <v>0.65876619069976672</v>
          </cell>
          <cell r="I99">
            <v>8.6280000000000001</v>
          </cell>
          <cell r="J99">
            <v>27.425000000000001</v>
          </cell>
          <cell r="K99">
            <v>3.0620933000000239E-2</v>
          </cell>
          <cell r="L99">
            <v>4.3804880000060109E-3</v>
          </cell>
          <cell r="M99">
            <v>8.6298370981669432</v>
          </cell>
          <cell r="N99">
            <v>27.430196098286203</v>
          </cell>
          <cell r="O99">
            <v>7.3559959000000008E-2</v>
          </cell>
          <cell r="P99">
            <v>8.5103599999989399E-3</v>
          </cell>
          <cell r="Q99">
            <v>8.6323075746151936</v>
          </cell>
          <cell r="R99">
            <v>27.43718366088348</v>
          </cell>
          <cell r="S99">
            <v>3.0620933000000239E-2</v>
          </cell>
          <cell r="T99">
            <v>1.2618492000004977E-2</v>
          </cell>
          <cell r="U99">
            <v>8.6302694812421237</v>
          </cell>
          <cell r="V99">
            <v>27.431419062304325</v>
          </cell>
          <cell r="W99">
            <v>0.20613825299999955</v>
          </cell>
          <cell r="X99">
            <v>0.10184872000001022</v>
          </cell>
          <cell r="Y99">
            <v>8.6441651237971318</v>
          </cell>
          <cell r="Z99">
            <v>27.47072187462269</v>
          </cell>
          <cell r="AA99">
            <v>0.30965959399999998</v>
          </cell>
          <cell r="AB99">
            <v>0.19109485600000298</v>
          </cell>
          <cell r="AC99">
            <v>8.6542827924095818</v>
          </cell>
          <cell r="AD99">
            <v>27.499338962965336</v>
          </cell>
          <cell r="AE99">
            <v>0.44047453699999983</v>
          </cell>
          <cell r="AF99">
            <v>0.28087251599999874</v>
          </cell>
          <cell r="AG99">
            <v>8.665860901384427</v>
          </cell>
          <cell r="AH99">
            <v>27.532086800443054</v>
          </cell>
          <cell r="AI99">
            <v>0.60486312499999983</v>
          </cell>
          <cell r="AJ99">
            <v>0.37002562400000372</v>
          </cell>
          <cell r="AK99">
            <v>8.6791683892422817</v>
          </cell>
          <cell r="AL99">
            <v>27.56972606006244</v>
          </cell>
          <cell r="AM99">
            <v>0.80092218700000006</v>
          </cell>
          <cell r="AN99">
            <v>0.45966535199999825</v>
          </cell>
          <cell r="AO99">
            <v>8.6941636868162497</v>
          </cell>
          <cell r="AP99">
            <v>27.612139166464292</v>
          </cell>
          <cell r="AQ99">
            <v>1.0203545240000003</v>
          </cell>
          <cell r="AR99">
            <v>0.54906649999999146</v>
          </cell>
          <cell r="AS99">
            <v>8.7103732409707497</v>
          </cell>
          <cell r="AT99">
            <v>27.657986709114926</v>
          </cell>
          <cell r="AU99">
            <v>8.6329999999999991</v>
          </cell>
          <cell r="AV99">
            <v>27.637</v>
          </cell>
          <cell r="AW99">
            <v>1.2732055790000001</v>
          </cell>
          <cell r="AX99">
            <v>0.63810716800000478</v>
          </cell>
          <cell r="AY99">
            <v>8.7333179026350916</v>
          </cell>
          <cell r="AZ99">
            <v>27.920741876910743</v>
          </cell>
          <cell r="BA99">
            <v>2.9140079209999996</v>
          </cell>
          <cell r="BB99">
            <v>0.49816602399999965</v>
          </cell>
          <cell r="BC99">
            <v>8.8120926859697786</v>
          </cell>
          <cell r="BD99">
            <v>28.143550610840578</v>
          </cell>
          <cell r="BE99">
            <v>8.6489999999999991</v>
          </cell>
          <cell r="BF99">
            <v>28.22</v>
          </cell>
          <cell r="BG99">
            <v>4.7903116270899995</v>
          </cell>
          <cell r="BH99">
            <v>-4.0560336519999929</v>
          </cell>
          <cell r="BI99">
            <v>8.6875395987798374</v>
          </cell>
          <cell r="BJ99">
            <v>28.329006446565732</v>
          </cell>
          <cell r="BK99">
            <v>6.4990712444099987</v>
          </cell>
          <cell r="BL99">
            <v>-14.68083365199999</v>
          </cell>
          <cell r="BM99">
            <v>8.2195688428665772</v>
          </cell>
          <cell r="BN99">
            <v>27.005385266952686</v>
          </cell>
          <cell r="BO99">
            <v>8.6539999999999999</v>
          </cell>
          <cell r="BP99">
            <v>28.413</v>
          </cell>
          <cell r="BQ99">
            <v>7.8609701562570002</v>
          </cell>
          <cell r="BR99">
            <v>-17.863233651999995</v>
          </cell>
          <cell r="BS99">
            <v>8.1290173162024733</v>
          </cell>
          <cell r="BT99">
            <v>26.928124737125025</v>
          </cell>
        </row>
        <row r="100">
          <cell r="B100" t="str">
            <v>Culcheth</v>
          </cell>
          <cell r="C100" t="str">
            <v>CULCHETH</v>
          </cell>
          <cell r="D100">
            <v>11</v>
          </cell>
          <cell r="E100">
            <v>33.405000000000001</v>
          </cell>
          <cell r="F100">
            <v>13.1</v>
          </cell>
          <cell r="G100">
            <v>0.32298831522311539</v>
          </cell>
          <cell r="H100">
            <v>0.29220284353507858</v>
          </cell>
          <cell r="I100">
            <v>3.827</v>
          </cell>
          <cell r="J100">
            <v>10.787000000000001</v>
          </cell>
          <cell r="K100">
            <v>1.6029921999999974E-2</v>
          </cell>
          <cell r="L100">
            <v>3.028899999995005E-4</v>
          </cell>
          <cell r="M100">
            <v>3.8278572503095294</v>
          </cell>
          <cell r="N100">
            <v>10.78942467002817</v>
          </cell>
          <cell r="O100">
            <v>3.8808052000000259E-2</v>
          </cell>
          <cell r="P100">
            <v>6.8040599999896756E-4</v>
          </cell>
          <cell r="Q100">
            <v>3.8290726065323804</v>
          </cell>
          <cell r="R100">
            <v>10.792862216535111</v>
          </cell>
          <cell r="S100">
            <v>1.6029921999999974E-2</v>
          </cell>
          <cell r="T100">
            <v>1.1249339999999108E-3</v>
          </cell>
          <cell r="U100">
            <v>3.8279003964299552</v>
          </cell>
          <cell r="V100">
            <v>10.789546705685511</v>
          </cell>
          <cell r="W100">
            <v>0.11159232300000022</v>
          </cell>
          <cell r="X100">
            <v>2.7586989999999645E-2</v>
          </cell>
          <cell r="Y100">
            <v>3.8343050194387431</v>
          </cell>
          <cell r="Z100">
            <v>10.80766171512734</v>
          </cell>
          <cell r="AA100">
            <v>0.16972522699999981</v>
          </cell>
          <cell r="AB100">
            <v>5.409865800000091E-2</v>
          </cell>
          <cell r="AC100">
            <v>3.8387477072959832</v>
          </cell>
          <cell r="AD100">
            <v>10.82022753396954</v>
          </cell>
          <cell r="AE100">
            <v>0.24353807500000002</v>
          </cell>
          <cell r="AF100">
            <v>8.0734858000001353E-2</v>
          </cell>
          <cell r="AG100">
            <v>3.8440199150144054</v>
          </cell>
          <cell r="AH100">
            <v>10.835139589287619</v>
          </cell>
          <cell r="AI100">
            <v>0.33643496699999997</v>
          </cell>
          <cell r="AJ100">
            <v>0.10730471399999963</v>
          </cell>
          <cell r="AK100">
            <v>3.8502902931159517</v>
          </cell>
          <cell r="AL100">
            <v>10.852874896792448</v>
          </cell>
          <cell r="AM100">
            <v>0.44745417399999998</v>
          </cell>
          <cell r="AN100">
            <v>0.13398818599999895</v>
          </cell>
          <cell r="AO100">
            <v>3.8575178093694773</v>
          </cell>
          <cell r="AP100">
            <v>10.873317399808464</v>
          </cell>
          <cell r="AQ100">
            <v>0.5718812080000002</v>
          </cell>
          <cell r="AR100">
            <v>0.16065885400000024</v>
          </cell>
          <cell r="AS100">
            <v>3.8654483819988985</v>
          </cell>
          <cell r="AT100">
            <v>10.895748446548289</v>
          </cell>
          <cell r="AU100">
            <v>3.827</v>
          </cell>
          <cell r="AV100">
            <v>10.858000000000001</v>
          </cell>
          <cell r="AW100">
            <v>0.71186187700000003</v>
          </cell>
          <cell r="AX100">
            <v>0.18728575400000036</v>
          </cell>
          <cell r="AY100">
            <v>3.8741930115271876</v>
          </cell>
          <cell r="AZ100">
            <v>10.991481993901958</v>
          </cell>
          <cell r="BA100">
            <v>1.616235895</v>
          </cell>
          <cell r="BB100">
            <v>0.31768810599999853</v>
          </cell>
          <cell r="BC100">
            <v>3.9285046856881478</v>
          </cell>
          <cell r="BD100">
            <v>11.145098606289194</v>
          </cell>
          <cell r="BE100">
            <v>3.8370000000000002</v>
          </cell>
          <cell r="BF100">
            <v>11.164999999999999</v>
          </cell>
          <cell r="BG100">
            <v>2.6642943975</v>
          </cell>
          <cell r="BH100">
            <v>0.34363270999999784</v>
          </cell>
          <cell r="BI100">
            <v>3.9948752295652636</v>
          </cell>
          <cell r="BJ100">
            <v>11.611538581627922</v>
          </cell>
          <cell r="BK100">
            <v>3.6107808785089999</v>
          </cell>
          <cell r="BL100">
            <v>0.34363270999999429</v>
          </cell>
          <cell r="BM100">
            <v>4.0445528863466169</v>
          </cell>
          <cell r="BN100">
            <v>11.752048213562132</v>
          </cell>
          <cell r="BO100">
            <v>3.8370000000000002</v>
          </cell>
          <cell r="BP100">
            <v>11.166</v>
          </cell>
          <cell r="BQ100">
            <v>4.3427971649009995</v>
          </cell>
          <cell r="BR100">
            <v>0.34363270999999784</v>
          </cell>
          <cell r="BS100">
            <v>4.0829737772556722</v>
          </cell>
          <cell r="BT100">
            <v>11.861718903566221</v>
          </cell>
        </row>
        <row r="101">
          <cell r="B101" t="str">
            <v>Cutacre</v>
          </cell>
          <cell r="C101" t="str">
            <v>CUTACRE</v>
          </cell>
          <cell r="D101">
            <v>11</v>
          </cell>
          <cell r="E101">
            <v>62.5</v>
          </cell>
          <cell r="F101">
            <v>25</v>
          </cell>
          <cell r="G101">
            <v>0.34856039684291995</v>
          </cell>
          <cell r="H101">
            <v>0.29872035076289971</v>
          </cell>
          <cell r="I101">
            <v>7.468</v>
          </cell>
          <cell r="J101">
            <v>21.785</v>
          </cell>
          <cell r="K101">
            <v>1.5599991000003754E-4</v>
          </cell>
          <cell r="L101">
            <v>1.1073360000501964E-5</v>
          </cell>
          <cell r="M101">
            <v>7.4680087690724921</v>
          </cell>
          <cell r="N101">
            <v>21.785024802682496</v>
          </cell>
          <cell r="O101">
            <v>10.300359400530001</v>
          </cell>
          <cell r="P101">
            <v>2.1018759998270298E-5</v>
          </cell>
          <cell r="Q101">
            <v>8.0086297643484201</v>
          </cell>
          <cell r="R101">
            <v>23.314131889928216</v>
          </cell>
          <cell r="S101">
            <v>1.5599991000003754E-4</v>
          </cell>
          <cell r="T101">
            <v>3.0525559999716734E-5</v>
          </cell>
          <cell r="U101">
            <v>7.4680097900482103</v>
          </cell>
          <cell r="V101">
            <v>21.785027690437911</v>
          </cell>
          <cell r="W101">
            <v>10.300924467146</v>
          </cell>
          <cell r="X101">
            <v>1.2192831600046361E-3</v>
          </cell>
          <cell r="Y101">
            <v>8.0087223152244906</v>
          </cell>
          <cell r="Z101">
            <v>23.31439366333651</v>
          </cell>
          <cell r="AA101">
            <v>10.301322578997002</v>
          </cell>
          <cell r="AB101">
            <v>2.4077899599959096E-3</v>
          </cell>
          <cell r="AC101">
            <v>8.0088055911067855</v>
          </cell>
          <cell r="AD101">
            <v>23.314629203100829</v>
          </cell>
          <cell r="AE101">
            <v>10.301796731390001</v>
          </cell>
          <cell r="AF101">
            <v>3.5971431599968184E-3</v>
          </cell>
          <cell r="AG101">
            <v>8.0088929025069593</v>
          </cell>
          <cell r="AH101">
            <v>23.314876157033382</v>
          </cell>
          <cell r="AI101">
            <v>10.30235696439</v>
          </cell>
          <cell r="AJ101">
            <v>4.7849839600004884E-3</v>
          </cell>
          <cell r="AK101">
            <v>8.008984652586868</v>
          </cell>
          <cell r="AL101">
            <v>23.315135665448093</v>
          </cell>
          <cell r="AM101">
            <v>10.302992757390001</v>
          </cell>
          <cell r="AN101">
            <v>5.9736075599978733E-3</v>
          </cell>
          <cell r="AO101">
            <v>8.0090804096246071</v>
          </cell>
          <cell r="AP101">
            <v>23.315406507251019</v>
          </cell>
          <cell r="AQ101">
            <v>10.30368192189</v>
          </cell>
          <cell r="AR101">
            <v>7.1615891599989823E-3</v>
          </cell>
          <cell r="AS101">
            <v>8.0091789342433479</v>
          </cell>
          <cell r="AT101">
            <v>23.315685176955121</v>
          </cell>
          <cell r="AU101">
            <v>7.4729999999999999</v>
          </cell>
          <cell r="AV101">
            <v>21.959</v>
          </cell>
          <cell r="AW101">
            <v>10.3044594594</v>
          </cell>
          <cell r="AX101">
            <v>8.3487427599990838E-3</v>
          </cell>
          <cell r="AY101">
            <v>8.0142820537834591</v>
          </cell>
          <cell r="AZ101">
            <v>23.489976843059463</v>
          </cell>
          <cell r="BA101">
            <v>10.309343567897001</v>
          </cell>
          <cell r="BB101">
            <v>1.4252625159997478E-2</v>
          </cell>
          <cell r="BC101">
            <v>8.0148482764605866</v>
          </cell>
          <cell r="BD101">
            <v>23.491578362638094</v>
          </cell>
          <cell r="BE101">
            <v>7.476</v>
          </cell>
          <cell r="BF101">
            <v>21.954000000000001</v>
          </cell>
          <cell r="BG101">
            <v>10.31514194549348</v>
          </cell>
          <cell r="BH101">
            <v>1.54319291600018E-2</v>
          </cell>
          <cell r="BI101">
            <v>8.0182145097649542</v>
          </cell>
          <cell r="BJ101">
            <v>23.487614226850155</v>
          </cell>
          <cell r="BK101">
            <v>10.321267320691604</v>
          </cell>
          <cell r="BL101">
            <v>1.5431929159998248E-2</v>
          </cell>
          <cell r="BM101">
            <v>8.0185360085849116</v>
          </cell>
          <cell r="BN101">
            <v>23.488523562833095</v>
          </cell>
          <cell r="BO101">
            <v>7.4770000000000003</v>
          </cell>
          <cell r="BP101">
            <v>21.992999999999999</v>
          </cell>
          <cell r="BQ101">
            <v>10.327149226239399</v>
          </cell>
          <cell r="BR101">
            <v>1.5431929159998248E-2</v>
          </cell>
          <cell r="BS101">
            <v>8.0198447285623082</v>
          </cell>
          <cell r="BT101">
            <v>23.528396754791114</v>
          </cell>
        </row>
        <row r="102">
          <cell r="B102" t="str">
            <v>Askam &amp; Dalton</v>
          </cell>
          <cell r="C102" t="str">
            <v>DALTON</v>
          </cell>
          <cell r="D102">
            <v>11</v>
          </cell>
          <cell r="E102">
            <v>46</v>
          </cell>
          <cell r="F102">
            <v>18.399999999999999</v>
          </cell>
          <cell r="G102">
            <v>0.44506803577558818</v>
          </cell>
          <cell r="H102">
            <v>0.4298076114256017</v>
          </cell>
          <cell r="I102">
            <v>7.907</v>
          </cell>
          <cell r="J102">
            <v>20.469000000000001</v>
          </cell>
          <cell r="K102">
            <v>2.5866809000000046E-2</v>
          </cell>
          <cell r="L102">
            <v>1.9508839999957672E-3</v>
          </cell>
          <cell r="M102">
            <v>7.9084600502310707</v>
          </cell>
          <cell r="N102">
            <v>20.473129645677055</v>
          </cell>
          <cell r="O102">
            <v>6.2491011999998847E-2</v>
          </cell>
          <cell r="P102">
            <v>4.0248680000019021E-3</v>
          </cell>
          <cell r="Q102">
            <v>7.9104911782930349</v>
          </cell>
          <cell r="R102">
            <v>20.478874543381348</v>
          </cell>
          <cell r="S102">
            <v>2.5866809000000046E-2</v>
          </cell>
          <cell r="T102">
            <v>6.2778359999953182E-3</v>
          </cell>
          <cell r="U102">
            <v>7.9086871563130687</v>
          </cell>
          <cell r="V102">
            <v>20.47377199867957</v>
          </cell>
          <cell r="W102">
            <v>0.17900670800000107</v>
          </cell>
          <cell r="X102">
            <v>8.0154135999983112E-2</v>
          </cell>
          <cell r="Y102">
            <v>7.9206024166406186</v>
          </cell>
          <cell r="Z102">
            <v>20.507473444188424</v>
          </cell>
          <cell r="AA102">
            <v>0.27171986300000128</v>
          </cell>
          <cell r="AB102">
            <v>0.15418900399999558</v>
          </cell>
          <cell r="AC102">
            <v>7.9293544180920632</v>
          </cell>
          <cell r="AD102">
            <v>20.532227842489512</v>
          </cell>
          <cell r="AE102">
            <v>0.38919246700000087</v>
          </cell>
          <cell r="AF102">
            <v>0.22868958799999461</v>
          </cell>
          <cell r="AG102">
            <v>7.9394303973437896</v>
          </cell>
          <cell r="AH102">
            <v>20.560727015513471</v>
          </cell>
          <cell r="AI102">
            <v>0.53668531699999988</v>
          </cell>
          <cell r="AJ102">
            <v>0.30292601199999325</v>
          </cell>
          <cell r="AK102">
            <v>7.9510681660738918</v>
          </cell>
          <cell r="AL102">
            <v>20.593643596261217</v>
          </cell>
          <cell r="AM102">
            <v>0.71260380400000045</v>
          </cell>
          <cell r="AN102">
            <v>0.37758074399999941</v>
          </cell>
          <cell r="AO102">
            <v>7.9642198492958336</v>
          </cell>
          <cell r="AP102">
            <v>20.630842173822227</v>
          </cell>
          <cell r="AQ102">
            <v>0.90954182300000141</v>
          </cell>
          <cell r="AR102">
            <v>0.45216747199999219</v>
          </cell>
          <cell r="AS102">
            <v>7.9784712025478424</v>
          </cell>
          <cell r="AT102">
            <v>20.671151087924546</v>
          </cell>
          <cell r="AU102">
            <v>7.9080000000000004</v>
          </cell>
          <cell r="AV102">
            <v>20.477</v>
          </cell>
          <cell r="AW102">
            <v>1.1311376899999992</v>
          </cell>
          <cell r="AX102">
            <v>0.52657722799998652</v>
          </cell>
          <cell r="AY102">
            <v>7.9950074685588142</v>
          </cell>
          <cell r="AZ102">
            <v>20.723094284127249</v>
          </cell>
          <cell r="BA102">
            <v>2.5629815449999995</v>
          </cell>
          <cell r="BB102">
            <v>0.86439446800000042</v>
          </cell>
          <cell r="BC102">
            <v>8.0878905876108753</v>
          </cell>
          <cell r="BD102">
            <v>20.985807417485127</v>
          </cell>
          <cell r="BE102">
            <v>7.9550000000000001</v>
          </cell>
          <cell r="BF102">
            <v>20.597999999999999</v>
          </cell>
          <cell r="BG102">
            <v>4.2309060586000022</v>
          </cell>
          <cell r="BH102">
            <v>0.85584935999999345</v>
          </cell>
          <cell r="BI102">
            <v>8.2219854191118635</v>
          </cell>
          <cell r="BJ102">
            <v>21.353148801327723</v>
          </cell>
          <cell r="BK102">
            <v>5.7577489846770007</v>
          </cell>
          <cell r="BL102">
            <v>-0.11619799999999714</v>
          </cell>
          <cell r="BM102">
            <v>8.2511046345136609</v>
          </cell>
          <cell r="BN102">
            <v>21.435510380021494</v>
          </cell>
          <cell r="BO102">
            <v>7.9560000000000004</v>
          </cell>
          <cell r="BP102">
            <v>20.603999999999999</v>
          </cell>
          <cell r="BQ102">
            <v>6.9616186504570017</v>
          </cell>
          <cell r="BR102">
            <v>-0.34656607599998779</v>
          </cell>
          <cell r="BS102">
            <v>8.3032002167787535</v>
          </cell>
          <cell r="BT102">
            <v>21.586030510854783</v>
          </cell>
        </row>
        <row r="103">
          <cell r="B103" t="str">
            <v>Deansgate</v>
          </cell>
          <cell r="C103" t="str">
            <v>DEANSGATE</v>
          </cell>
          <cell r="D103">
            <v>6.6</v>
          </cell>
          <cell r="E103">
            <v>54.75</v>
          </cell>
          <cell r="F103">
            <v>21.9</v>
          </cell>
          <cell r="G103">
            <v>0.72029746633707359</v>
          </cell>
          <cell r="H103">
            <v>0.61116231823499412</v>
          </cell>
          <cell r="I103">
            <v>13.384</v>
          </cell>
          <cell r="J103">
            <v>39.435000000000002</v>
          </cell>
          <cell r="K103">
            <v>5.1872082099999883E-3</v>
          </cell>
          <cell r="L103">
            <v>1.150363999991022E-5</v>
          </cell>
          <cell r="M103">
            <v>13.38445476934637</v>
          </cell>
          <cell r="N103">
            <v>39.436286281954779</v>
          </cell>
          <cell r="O103">
            <v>1.1894818219999992E-2</v>
          </cell>
          <cell r="P103">
            <v>2.2365999999940378E-5</v>
          </cell>
          <cell r="Q103">
            <v>13.385042483260213</v>
          </cell>
          <cell r="R103">
            <v>39.437948587930279</v>
          </cell>
          <cell r="S103">
            <v>5.1872082099999883E-3</v>
          </cell>
          <cell r="T103">
            <v>3.3152599999919374E-5</v>
          </cell>
          <cell r="U103">
            <v>13.384456663139231</v>
          </cell>
          <cell r="V103">
            <v>39.436291638409877</v>
          </cell>
          <cell r="W103">
            <v>3.0277521880000019E-2</v>
          </cell>
          <cell r="X103">
            <v>7.8694489120000211E-2</v>
          </cell>
          <cell r="Y103">
            <v>13.393532578770452</v>
          </cell>
          <cell r="Z103">
            <v>39.461962204363132</v>
          </cell>
          <cell r="AA103">
            <v>4.3039144729999979E-2</v>
          </cell>
          <cell r="AB103">
            <v>0.15735581751999972</v>
          </cell>
          <cell r="AC103">
            <v>13.401530012939286</v>
          </cell>
          <cell r="AD103">
            <v>39.484582364094628</v>
          </cell>
          <cell r="AE103">
            <v>5.810013540000003E-2</v>
          </cell>
          <cell r="AF103">
            <v>0.23601848952000004</v>
          </cell>
          <cell r="AG103">
            <v>13.40972870716231</v>
          </cell>
          <cell r="AH103">
            <v>39.50777177322253</v>
          </cell>
          <cell r="AI103">
            <v>7.5724442009999948E-2</v>
          </cell>
          <cell r="AJ103">
            <v>0.31467946391999979</v>
          </cell>
          <cell r="AK103">
            <v>13.418151484875965</v>
          </cell>
          <cell r="AL103">
            <v>39.531594986173538</v>
          </cell>
          <cell r="AM103">
            <v>9.5566935310000045E-2</v>
          </cell>
          <cell r="AN103">
            <v>0.39334166911999968</v>
          </cell>
          <cell r="AO103">
            <v>13.42676841126921</v>
          </cell>
          <cell r="AP103">
            <v>39.555967334516133</v>
          </cell>
          <cell r="AQ103">
            <v>0.11695658419000005</v>
          </cell>
          <cell r="AR103">
            <v>0.47200324151999984</v>
          </cell>
          <cell r="AS103">
            <v>13.435520623320537</v>
          </cell>
          <cell r="AT103">
            <v>39.580722328483638</v>
          </cell>
          <cell r="AU103">
            <v>13.395</v>
          </cell>
          <cell r="AV103">
            <v>39.759</v>
          </cell>
          <cell r="AW103">
            <v>0.14130186082000001</v>
          </cell>
          <cell r="AX103">
            <v>0.55066388431999991</v>
          </cell>
          <cell r="AY103">
            <v>13.45553130442827</v>
          </cell>
          <cell r="AZ103">
            <v>39.930208383341188</v>
          </cell>
          <cell r="BA103">
            <v>0.29692355184999997</v>
          </cell>
          <cell r="BB103">
            <v>0.94392510951999975</v>
          </cell>
          <cell r="BC103">
            <v>13.503546107373568</v>
          </cell>
          <cell r="BD103">
            <v>40.066014754381015</v>
          </cell>
          <cell r="BE103">
            <v>13.407</v>
          </cell>
          <cell r="BF103">
            <v>40.14</v>
          </cell>
          <cell r="BG103">
            <v>0.48569698087340007</v>
          </cell>
          <cell r="BH103">
            <v>1.0225753575199996</v>
          </cell>
          <cell r="BI103">
            <v>13.5389396122095</v>
          </cell>
          <cell r="BJ103">
            <v>40.513181578001841</v>
          </cell>
          <cell r="BK103">
            <v>0.69909232413477007</v>
          </cell>
          <cell r="BL103">
            <v>1.0225753575200001</v>
          </cell>
          <cell r="BM103">
            <v>13.557606863554312</v>
          </cell>
          <cell r="BN103">
            <v>40.565980538049963</v>
          </cell>
          <cell r="BO103">
            <v>13.417</v>
          </cell>
          <cell r="BP103">
            <v>40.493000000000002</v>
          </cell>
          <cell r="BQ103">
            <v>0.9187391514567399</v>
          </cell>
          <cell r="BR103">
            <v>1.0225753575200001</v>
          </cell>
          <cell r="BS103">
            <v>13.58682097793022</v>
          </cell>
          <cell r="BT103">
            <v>40.973326260328761</v>
          </cell>
        </row>
        <row r="104">
          <cell r="B104" t="str">
            <v>Denton East</v>
          </cell>
          <cell r="C104" t="str">
            <v>DENTON EAST</v>
          </cell>
          <cell r="D104">
            <v>6.6</v>
          </cell>
          <cell r="E104">
            <v>62.5</v>
          </cell>
          <cell r="F104">
            <v>25</v>
          </cell>
          <cell r="G104">
            <v>0.57518238101789598</v>
          </cell>
          <cell r="H104">
            <v>0.49241999036470685</v>
          </cell>
          <cell r="I104">
            <v>12.307</v>
          </cell>
          <cell r="J104">
            <v>35.939</v>
          </cell>
          <cell r="K104">
            <v>3.6375380000000179E-2</v>
          </cell>
          <cell r="L104">
            <v>3.6322400000008415E-3</v>
          </cell>
          <cell r="M104">
            <v>12.310499759117672</v>
          </cell>
          <cell r="N104">
            <v>35.948898813618499</v>
          </cell>
          <cell r="O104">
            <v>8.8742642000000371E-2</v>
          </cell>
          <cell r="P104">
            <v>6.9843039999994971E-3</v>
          </cell>
          <cell r="Q104">
            <v>12.315373936066941</v>
          </cell>
          <cell r="R104">
            <v>35.962685067912624</v>
          </cell>
          <cell r="S104">
            <v>3.6375380000000179E-2</v>
          </cell>
          <cell r="T104">
            <v>1.0257759999999116E-2</v>
          </cell>
          <cell r="U104">
            <v>12.311079341807902</v>
          </cell>
          <cell r="V104">
            <v>35.950538121020585</v>
          </cell>
          <cell r="W104">
            <v>0.25556795900000018</v>
          </cell>
          <cell r="X104">
            <v>7.1180935999999306E-2</v>
          </cell>
          <cell r="Y104">
            <v>12.335583115528131</v>
          </cell>
          <cell r="Z104">
            <v>36.019845259269516</v>
          </cell>
          <cell r="AA104">
            <v>0.38948291300000037</v>
          </cell>
          <cell r="AB104">
            <v>0.13206589199999996</v>
          </cell>
          <cell r="AC104">
            <v>12.352623688327618</v>
          </cell>
          <cell r="AD104">
            <v>36.0680432775968</v>
          </cell>
          <cell r="AE104">
            <v>0.5613398500000002</v>
          </cell>
          <cell r="AF104">
            <v>0.19331209599999966</v>
          </cell>
          <cell r="AG104">
            <v>12.373014924873875</v>
          </cell>
          <cell r="AH104">
            <v>36.12571840415135</v>
          </cell>
          <cell r="AI104">
            <v>0.78064820200000007</v>
          </cell>
          <cell r="AJ104">
            <v>0.25403289200000057</v>
          </cell>
          <cell r="AK104">
            <v>12.397511122446412</v>
          </cell>
          <cell r="AL104">
            <v>36.195004113818655</v>
          </cell>
          <cell r="AM104">
            <v>1.045208723</v>
          </cell>
          <cell r="AN104">
            <v>0.31508733200000005</v>
          </cell>
          <cell r="AO104">
            <v>12.42599504447452</v>
          </cell>
          <cell r="AP104">
            <v>36.275568811502112</v>
          </cell>
          <cell r="AQ104">
            <v>1.343383572</v>
          </cell>
          <cell r="AR104">
            <v>0.37593229600000289</v>
          </cell>
          <cell r="AS104">
            <v>12.457401133213908</v>
          </cell>
          <cell r="AT104">
            <v>36.364398644774788</v>
          </cell>
          <cell r="AU104">
            <v>12.317</v>
          </cell>
          <cell r="AV104">
            <v>36.154000000000003</v>
          </cell>
          <cell r="AW104">
            <v>1.6899809500000003</v>
          </cell>
          <cell r="AX104">
            <v>0.43648498000000036</v>
          </cell>
          <cell r="AY104">
            <v>12.503017526834556</v>
          </cell>
          <cell r="AZ104">
            <v>36.680137018577064</v>
          </cell>
          <cell r="BA104">
            <v>3.9580579560000002</v>
          </cell>
          <cell r="BB104">
            <v>0.72731738799999857</v>
          </cell>
          <cell r="BC104">
            <v>12.726864047895884</v>
          </cell>
          <cell r="BD104">
            <v>37.313270590526997</v>
          </cell>
          <cell r="BE104">
            <v>12.336</v>
          </cell>
          <cell r="BF104">
            <v>36.871000000000002</v>
          </cell>
          <cell r="BG104">
            <v>6.5291288641299996</v>
          </cell>
          <cell r="BH104">
            <v>0.78306225600000001</v>
          </cell>
          <cell r="BI104">
            <v>12.975650835086826</v>
          </cell>
          <cell r="BJ104">
            <v>38.680205772326133</v>
          </cell>
          <cell r="BK104">
            <v>8.8002188238781009</v>
          </cell>
          <cell r="BL104">
            <v>0.58267771999999507</v>
          </cell>
          <cell r="BM104">
            <v>13.156790582634308</v>
          </cell>
          <cell r="BN104">
            <v>39.192546347659103</v>
          </cell>
          <cell r="BO104">
            <v>12.336</v>
          </cell>
          <cell r="BP104">
            <v>36.902000000000001</v>
          </cell>
          <cell r="BQ104">
            <v>10.530918522219302</v>
          </cell>
          <cell r="BR104">
            <v>4.6447295999999305E-2</v>
          </cell>
          <cell r="BS104">
            <v>13.261279545828192</v>
          </cell>
          <cell r="BT104">
            <v>39.519085765393292</v>
          </cell>
        </row>
        <row r="105">
          <cell r="B105" t="str">
            <v>Denton West</v>
          </cell>
          <cell r="C105" t="str">
            <v>DENTON WEST</v>
          </cell>
          <cell r="D105">
            <v>6.6</v>
          </cell>
          <cell r="E105">
            <v>54.75</v>
          </cell>
          <cell r="F105">
            <v>21.9</v>
          </cell>
          <cell r="G105">
            <v>0.73404647057768246</v>
          </cell>
          <cell r="H105">
            <v>0.64308175906240772</v>
          </cell>
          <cell r="I105">
            <v>14.081</v>
          </cell>
          <cell r="J105">
            <v>40.182000000000002</v>
          </cell>
          <cell r="K105">
            <v>2.3125427000000198E-2</v>
          </cell>
          <cell r="L105">
            <v>5.3450800000005572E-3</v>
          </cell>
          <cell r="M105">
            <v>14.083490523466729</v>
          </cell>
          <cell r="N105">
            <v>40.189044264128114</v>
          </cell>
          <cell r="O105">
            <v>5.6385519000000106E-2</v>
          </cell>
          <cell r="P105">
            <v>1.0155764000000289E-2</v>
          </cell>
          <cell r="Q105">
            <v>14.086820852674586</v>
          </cell>
          <cell r="R105">
            <v>40.198463857593957</v>
          </cell>
          <cell r="S105">
            <v>2.3125427000000198E-2</v>
          </cell>
          <cell r="T105">
            <v>1.4765368000000834E-2</v>
          </cell>
          <cell r="U105">
            <v>14.084314584953493</v>
          </cell>
          <cell r="V105">
            <v>40.191375061989739</v>
          </cell>
          <cell r="W105">
            <v>0.1621763503000001</v>
          </cell>
          <cell r="X105">
            <v>5.9818028000000467E-2</v>
          </cell>
          <cell r="Y105">
            <v>14.100419471828801</v>
          </cell>
          <cell r="Z105">
            <v>40.236926560868831</v>
          </cell>
          <cell r="AA105">
            <v>0.24699936800000011</v>
          </cell>
          <cell r="AB105">
            <v>0.10476082000000009</v>
          </cell>
          <cell r="AC105">
            <v>14.111771036247271</v>
          </cell>
          <cell r="AD105">
            <v>40.269033633578331</v>
          </cell>
          <cell r="AE105">
            <v>0.35580746600000024</v>
          </cell>
          <cell r="AF105">
            <v>0.15013466000000086</v>
          </cell>
          <cell r="AG105">
            <v>14.125258457975828</v>
          </cell>
          <cell r="AH105">
            <v>40.307181823038277</v>
          </cell>
          <cell r="AI105">
            <v>0.49461209300000009</v>
          </cell>
          <cell r="AJ105">
            <v>0.19477879999999992</v>
          </cell>
          <cell r="AK105">
            <v>14.141306063280368</v>
          </cell>
          <cell r="AL105">
            <v>40.352571305168851</v>
          </cell>
          <cell r="AM105">
            <v>0.66201496500000012</v>
          </cell>
          <cell r="AN105">
            <v>0.23982115999999998</v>
          </cell>
          <cell r="AO105">
            <v>14.159890201444496</v>
          </cell>
          <cell r="AP105">
            <v>40.405135185642308</v>
          </cell>
          <cell r="AQ105">
            <v>0.85065700200000005</v>
          </cell>
          <cell r="AR105">
            <v>0.28455273200000075</v>
          </cell>
          <cell r="AS105">
            <v>14.180305097804785</v>
          </cell>
          <cell r="AT105">
            <v>40.462877232256631</v>
          </cell>
          <cell r="AU105">
            <v>14.090999999999999</v>
          </cell>
          <cell r="AV105">
            <v>40.593000000000004</v>
          </cell>
          <cell r="AW105">
            <v>1.0700106700000003</v>
          </cell>
          <cell r="AX105">
            <v>0.32887960000000049</v>
          </cell>
          <cell r="AY105">
            <v>14.213371162719886</v>
          </cell>
          <cell r="AZ105">
            <v>40.93911791592366</v>
          </cell>
          <cell r="BA105">
            <v>2.5053665925000002</v>
          </cell>
          <cell r="BB105">
            <v>0.53481735200000102</v>
          </cell>
          <cell r="BC105">
            <v>14.356947124051977</v>
          </cell>
          <cell r="BD105">
            <v>41.345212059416859</v>
          </cell>
          <cell r="BE105">
            <v>14.111000000000001</v>
          </cell>
          <cell r="BF105">
            <v>41.323999999999998</v>
          </cell>
          <cell r="BG105">
            <v>4.1320815492899996</v>
          </cell>
          <cell r="BH105">
            <v>0.57448517599999604</v>
          </cell>
          <cell r="BI105">
            <v>14.522717813000776</v>
          </cell>
          <cell r="BJ105">
            <v>42.488513830032566</v>
          </cell>
          <cell r="BK105">
            <v>5.5698470223029002</v>
          </cell>
          <cell r="BL105">
            <v>0.48921515999999698</v>
          </cell>
          <cell r="BM105">
            <v>14.641030482119586</v>
          </cell>
          <cell r="BN105">
            <v>42.823152592569329</v>
          </cell>
          <cell r="BO105">
            <v>14.112</v>
          </cell>
          <cell r="BP105">
            <v>41.350999999999999</v>
          </cell>
          <cell r="BQ105">
            <v>6.6670226252002003</v>
          </cell>
          <cell r="BR105">
            <v>0.26103200399999693</v>
          </cell>
          <cell r="BS105">
            <v>14.718047606837754</v>
          </cell>
          <cell r="BT105">
            <v>43.06516149006741</v>
          </cell>
        </row>
        <row r="106">
          <cell r="B106" t="str">
            <v>Dickinson St</v>
          </cell>
          <cell r="C106" t="str">
            <v>DICKINSON ST</v>
          </cell>
          <cell r="D106">
            <v>6.6</v>
          </cell>
          <cell r="E106">
            <v>54.75</v>
          </cell>
          <cell r="F106">
            <v>21.9</v>
          </cell>
          <cell r="G106">
            <v>0.71318716153138684</v>
          </cell>
          <cell r="H106">
            <v>0.59893635065295336</v>
          </cell>
          <cell r="I106">
            <v>13.116</v>
          </cell>
          <cell r="J106">
            <v>39.045000000000002</v>
          </cell>
          <cell r="K106">
            <v>8.0320111000000138E-3</v>
          </cell>
          <cell r="L106">
            <v>3.9559359999996602E-5</v>
          </cell>
          <cell r="M106">
            <v>13.116706079299677</v>
          </cell>
          <cell r="N106">
            <v>39.04699709384343</v>
          </cell>
          <cell r="O106">
            <v>1.9011605200000004E-2</v>
          </cell>
          <cell r="P106">
            <v>8.5798559999794577E-5</v>
          </cell>
          <cell r="Q106">
            <v>13.117670589576008</v>
          </cell>
          <cell r="R106">
            <v>39.049725140871104</v>
          </cell>
          <cell r="S106">
            <v>8.0320111000000138E-3</v>
          </cell>
          <cell r="T106">
            <v>1.385933599997724E-4</v>
          </cell>
          <cell r="U106">
            <v>13.116714742527943</v>
          </cell>
          <cell r="V106">
            <v>39.047021597153247</v>
          </cell>
          <cell r="W106">
            <v>5.1682376500000016E-2</v>
          </cell>
          <cell r="X106">
            <v>6.7327965760000108E-2</v>
          </cell>
          <cell r="Y106">
            <v>13.126410705021236</v>
          </cell>
          <cell r="Z106">
            <v>39.074445920469799</v>
          </cell>
          <cell r="AA106">
            <v>7.6371511700000005E-2</v>
          </cell>
          <cell r="AB106">
            <v>0.13452229056000009</v>
          </cell>
          <cell r="AC106">
            <v>13.134448423258368</v>
          </cell>
          <cell r="AD106">
            <v>39.097180020752774</v>
          </cell>
          <cell r="AE106">
            <v>0.10704799469999998</v>
          </cell>
          <cell r="AF106">
            <v>0.20172853175999994</v>
          </cell>
          <cell r="AG106">
            <v>13.143010941010775</v>
          </cell>
          <cell r="AH106">
            <v>39.121398478219795</v>
          </cell>
          <cell r="AI106">
            <v>0.1449775646</v>
          </cell>
          <cell r="AJ106">
            <v>0.26892906416000018</v>
          </cell>
          <cell r="AK106">
            <v>13.152207439929388</v>
          </cell>
          <cell r="AL106">
            <v>39.147410105213901</v>
          </cell>
          <cell r="AM106">
            <v>0.18965091780000004</v>
          </cell>
          <cell r="AN106">
            <v>0.33614030416000018</v>
          </cell>
          <cell r="AO106">
            <v>13.161994803566083</v>
          </cell>
          <cell r="AP106">
            <v>39.175092950003688</v>
          </cell>
          <cell r="AQ106">
            <v>0.23925647629999997</v>
          </cell>
          <cell r="AR106">
            <v>0.40335077616000015</v>
          </cell>
          <cell r="AS106">
            <v>13.172213556089543</v>
          </cell>
          <cell r="AT106">
            <v>39.203995946822111</v>
          </cell>
          <cell r="AU106">
            <v>13.134</v>
          </cell>
          <cell r="AV106">
            <v>39.552999999999997</v>
          </cell>
          <cell r="AW106">
            <v>0.29649238519999993</v>
          </cell>
          <cell r="AX106">
            <v>0.47055784415999979</v>
          </cell>
          <cell r="AY106">
            <v>13.201099493394388</v>
          </cell>
          <cell r="AZ106">
            <v>39.742786027173409</v>
          </cell>
          <cell r="BA106">
            <v>0.66756658690000004</v>
          </cell>
          <cell r="BB106">
            <v>0.80628282416000041</v>
          </cell>
          <cell r="BC106">
            <v>13.2629283870031</v>
          </cell>
          <cell r="BD106">
            <v>39.917664546949339</v>
          </cell>
          <cell r="BE106">
            <v>13.146000000000001</v>
          </cell>
          <cell r="BF106">
            <v>39.889000000000003</v>
          </cell>
          <cell r="BG106">
            <v>1.09667263978</v>
          </cell>
          <cell r="BH106">
            <v>0.87341222015999942</v>
          </cell>
          <cell r="BI106">
            <v>13.318337730941328</v>
          </cell>
          <cell r="BJ106">
            <v>40.376444712811669</v>
          </cell>
          <cell r="BK106">
            <v>1.50906982813122</v>
          </cell>
          <cell r="BL106">
            <v>0.87341222016000031</v>
          </cell>
          <cell r="BM106">
            <v>13.354413129078848</v>
          </cell>
          <cell r="BN106">
            <v>40.478481347439839</v>
          </cell>
          <cell r="BO106">
            <v>13.156000000000001</v>
          </cell>
          <cell r="BP106">
            <v>40.229999999999997</v>
          </cell>
          <cell r="BQ106">
            <v>1.8645511796198999</v>
          </cell>
          <cell r="BR106">
            <v>0.87341222015999942</v>
          </cell>
          <cell r="BS106">
            <v>13.395509682711253</v>
          </cell>
          <cell r="BT106">
            <v>40.907435683219859</v>
          </cell>
        </row>
        <row r="107">
          <cell r="B107" t="str">
            <v>Didsbury</v>
          </cell>
          <cell r="C107" t="str">
            <v>DIDSBURY</v>
          </cell>
          <cell r="D107">
            <v>6.6</v>
          </cell>
          <cell r="E107">
            <v>62.5</v>
          </cell>
          <cell r="F107">
            <v>25</v>
          </cell>
          <cell r="G107">
            <v>0.6056484897454204</v>
          </cell>
          <cell r="H107">
            <v>0.51689942782725096</v>
          </cell>
          <cell r="I107">
            <v>12.92</v>
          </cell>
          <cell r="J107">
            <v>37.845999999999997</v>
          </cell>
          <cell r="K107">
            <v>2.5049761999999975E-2</v>
          </cell>
          <cell r="L107">
            <v>3.3655559999998808E-3</v>
          </cell>
          <cell r="M107">
            <v>12.922485695681274</v>
          </cell>
          <cell r="N107">
            <v>37.853030609088776</v>
          </cell>
          <cell r="O107">
            <v>1.1508629490000004</v>
          </cell>
          <cell r="P107">
            <v>0.26643347199999745</v>
          </cell>
          <cell r="Q107">
            <v>13.043981283361491</v>
          </cell>
          <cell r="R107">
            <v>38.196672024820479</v>
          </cell>
          <cell r="S107">
            <v>2.5049761999999975E-2</v>
          </cell>
          <cell r="T107">
            <v>0.26940233599999708</v>
          </cell>
          <cell r="U107">
            <v>12.945757878491477</v>
          </cell>
          <cell r="V107">
            <v>37.91885428220121</v>
          </cell>
          <cell r="W107">
            <v>1.2638898430000003</v>
          </cell>
          <cell r="X107">
            <v>0.33706755199999705</v>
          </cell>
          <cell r="Y107">
            <v>13.060047451964298</v>
          </cell>
          <cell r="Z107">
            <v>38.242114011887409</v>
          </cell>
          <cell r="AA107">
            <v>1.3539358310000003</v>
          </cell>
          <cell r="AB107">
            <v>0.40468124399999894</v>
          </cell>
          <cell r="AC107">
            <v>13.073839097220109</v>
          </cell>
          <cell r="AD107">
            <v>38.281122675423823</v>
          </cell>
          <cell r="AE107">
            <v>1.4690792830000001</v>
          </cell>
          <cell r="AF107">
            <v>0.47259325200000113</v>
          </cell>
          <cell r="AG107">
            <v>13.089852297084903</v>
          </cell>
          <cell r="AH107">
            <v>38.326414844275384</v>
          </cell>
          <cell r="AI107">
            <v>1.6155364050000003</v>
          </cell>
          <cell r="AJ107">
            <v>0.54003996000000143</v>
          </cell>
          <cell r="AK107">
            <v>13.108564029483567</v>
          </cell>
          <cell r="AL107">
            <v>38.379339615742758</v>
          </cell>
          <cell r="AM107">
            <v>1.791785274</v>
          </cell>
          <cell r="AN107">
            <v>0.60776181999999856</v>
          </cell>
          <cell r="AO107">
            <v>13.129905933432436</v>
          </cell>
          <cell r="AP107">
            <v>38.439703635765468</v>
          </cell>
          <cell r="AQ107">
            <v>1.9901310270000003</v>
          </cell>
          <cell r="AR107">
            <v>0.67529294000000206</v>
          </cell>
          <cell r="AS107">
            <v>13.153164128007868</v>
          </cell>
          <cell r="AT107">
            <v>38.505487744175241</v>
          </cell>
          <cell r="AU107">
            <v>12.938000000000001</v>
          </cell>
          <cell r="AV107">
            <v>38.469000000000001</v>
          </cell>
          <cell r="AW107">
            <v>2.2207091980000007</v>
          </cell>
          <cell r="AX107">
            <v>0.7425672040000002</v>
          </cell>
          <cell r="AY107">
            <v>13.197219458845147</v>
          </cell>
          <cell r="AZ107">
            <v>39.202183348659645</v>
          </cell>
          <cell r="BA107">
            <v>3.7283983197000006</v>
          </cell>
          <cell r="BB107">
            <v>1.068427456000002</v>
          </cell>
          <cell r="BC107">
            <v>13.357613432250929</v>
          </cell>
          <cell r="BD107">
            <v>39.655846013686379</v>
          </cell>
          <cell r="BE107">
            <v>12.957000000000001</v>
          </cell>
          <cell r="BF107">
            <v>39.106000000000002</v>
          </cell>
          <cell r="BG107">
            <v>5.4393846104709995</v>
          </cell>
          <cell r="BH107">
            <v>1.1324646479999991</v>
          </cell>
          <cell r="BI107">
            <v>13.531887717947255</v>
          </cell>
          <cell r="BJ107">
            <v>40.732028015125451</v>
          </cell>
          <cell r="BK107">
            <v>6.9628028379054792</v>
          </cell>
          <cell r="BL107">
            <v>1.0631827640000004</v>
          </cell>
          <cell r="BM107">
            <v>13.659091658753363</v>
          </cell>
          <cell r="BN107">
            <v>41.091815091676054</v>
          </cell>
          <cell r="BO107">
            <v>12.967000000000001</v>
          </cell>
          <cell r="BP107">
            <v>39.457000000000001</v>
          </cell>
          <cell r="BQ107">
            <v>8.1394054806445997</v>
          </cell>
          <cell r="BR107">
            <v>0.87778394799999759</v>
          </cell>
          <cell r="BS107">
            <v>13.75579950666088</v>
          </cell>
          <cell r="BT107">
            <v>41.688061920626048</v>
          </cell>
        </row>
        <row r="108">
          <cell r="B108"/>
          <cell r="C108" t="str">
            <v>DISLEY</v>
          </cell>
          <cell r="D108">
            <v>11</v>
          </cell>
          <cell r="E108">
            <v>62.5</v>
          </cell>
          <cell r="F108">
            <v>25</v>
          </cell>
          <cell r="G108" t="e">
            <v>#N/A</v>
          </cell>
          <cell r="H108" t="e">
            <v>#N/A</v>
          </cell>
          <cell r="I108">
            <v>4.16</v>
          </cell>
          <cell r="J108">
            <v>11.679</v>
          </cell>
          <cell r="K108" t="e">
            <v>#N/A</v>
          </cell>
          <cell r="L108" t="e">
            <v>#N/A</v>
          </cell>
          <cell r="M108" t="e">
            <v>#N/A</v>
          </cell>
          <cell r="N108" t="e">
            <v>#N/A</v>
          </cell>
          <cell r="O108" t="e">
            <v>#N/A</v>
          </cell>
          <cell r="P108" t="e">
            <v>#N/A</v>
          </cell>
          <cell r="Q108" t="e">
            <v>#N/A</v>
          </cell>
          <cell r="R108" t="e">
            <v>#N/A</v>
          </cell>
          <cell r="S108" t="e">
            <v>#N/A</v>
          </cell>
          <cell r="T108" t="e">
            <v>#N/A</v>
          </cell>
          <cell r="U108" t="e">
            <v>#N/A</v>
          </cell>
          <cell r="V108" t="e">
            <v>#N/A</v>
          </cell>
          <cell r="W108" t="e">
            <v>#N/A</v>
          </cell>
          <cell r="X108" t="e">
            <v>#N/A</v>
          </cell>
          <cell r="Y108" t="e">
            <v>#N/A</v>
          </cell>
          <cell r="Z108" t="e">
            <v>#N/A</v>
          </cell>
          <cell r="AA108" t="e">
            <v>#N/A</v>
          </cell>
          <cell r="AB108" t="e">
            <v>#N/A</v>
          </cell>
          <cell r="AC108" t="e">
            <v>#N/A</v>
          </cell>
          <cell r="AD108" t="e">
            <v>#N/A</v>
          </cell>
          <cell r="AE108" t="e">
            <v>#N/A</v>
          </cell>
          <cell r="AF108" t="e">
            <v>#N/A</v>
          </cell>
          <cell r="AG108" t="e">
            <v>#N/A</v>
          </cell>
          <cell r="AH108" t="e">
            <v>#N/A</v>
          </cell>
          <cell r="AI108" t="e">
            <v>#N/A</v>
          </cell>
          <cell r="AJ108" t="e">
            <v>#N/A</v>
          </cell>
          <cell r="AK108" t="e">
            <v>#N/A</v>
          </cell>
          <cell r="AL108" t="e">
            <v>#N/A</v>
          </cell>
          <cell r="AM108" t="e">
            <v>#N/A</v>
          </cell>
          <cell r="AN108" t="e">
            <v>#N/A</v>
          </cell>
          <cell r="AO108" t="e">
            <v>#N/A</v>
          </cell>
          <cell r="AP108" t="e">
            <v>#N/A</v>
          </cell>
          <cell r="AQ108" t="e">
            <v>#N/A</v>
          </cell>
          <cell r="AR108" t="e">
            <v>#N/A</v>
          </cell>
          <cell r="AS108" t="e">
            <v>#N/A</v>
          </cell>
          <cell r="AT108" t="e">
            <v>#N/A</v>
          </cell>
          <cell r="AU108">
            <v>4.16</v>
          </cell>
          <cell r="AV108">
            <v>11.679</v>
          </cell>
          <cell r="AW108" t="e">
            <v>#N/A</v>
          </cell>
          <cell r="AX108" t="e">
            <v>#N/A</v>
          </cell>
          <cell r="AY108" t="e">
            <v>#N/A</v>
          </cell>
          <cell r="AZ108" t="e">
            <v>#N/A</v>
          </cell>
          <cell r="BA108" t="e">
            <v>#N/A</v>
          </cell>
          <cell r="BB108" t="e">
            <v>#N/A</v>
          </cell>
          <cell r="BC108" t="e">
            <v>#N/A</v>
          </cell>
          <cell r="BD108" t="e">
            <v>#N/A</v>
          </cell>
          <cell r="BE108">
            <v>4.1340000000000003</v>
          </cell>
          <cell r="BF108">
            <v>11.648999999999999</v>
          </cell>
          <cell r="BG108" t="e">
            <v>#N/A</v>
          </cell>
          <cell r="BH108" t="e">
            <v>#N/A</v>
          </cell>
          <cell r="BI108" t="e">
            <v>#N/A</v>
          </cell>
          <cell r="BJ108" t="e">
            <v>#N/A</v>
          </cell>
          <cell r="BK108" t="e">
            <v>#N/A</v>
          </cell>
          <cell r="BL108" t="e">
            <v>#N/A</v>
          </cell>
          <cell r="BM108" t="e">
            <v>#N/A</v>
          </cell>
          <cell r="BN108" t="e">
            <v>#N/A</v>
          </cell>
          <cell r="BO108">
            <v>4.1639999999999997</v>
          </cell>
          <cell r="BP108">
            <v>11.717000000000001</v>
          </cell>
          <cell r="BQ108" t="e">
            <v>#N/A</v>
          </cell>
          <cell r="BR108" t="e">
            <v>#N/A</v>
          </cell>
          <cell r="BS108" t="e">
            <v>#N/A</v>
          </cell>
          <cell r="BT108" t="e">
            <v>#N/A</v>
          </cell>
        </row>
        <row r="109">
          <cell r="B109" t="str">
            <v>Dodgson Rd</v>
          </cell>
          <cell r="C109" t="str">
            <v>DODGSON RD</v>
          </cell>
          <cell r="D109">
            <v>6.6</v>
          </cell>
          <cell r="E109">
            <v>54.75</v>
          </cell>
          <cell r="F109">
            <v>21.9</v>
          </cell>
          <cell r="G109">
            <v>0.74227053142117194</v>
          </cell>
          <cell r="H109">
            <v>0.6474668666274167</v>
          </cell>
          <cell r="I109">
            <v>14.178000000000001</v>
          </cell>
          <cell r="J109">
            <v>40.634999999999998</v>
          </cell>
          <cell r="K109">
            <v>1.3976637999999819E-2</v>
          </cell>
          <cell r="L109">
            <v>3.449355999999959E-3</v>
          </cell>
          <cell r="M109">
            <v>14.179524379140425</v>
          </cell>
          <cell r="N109">
            <v>40.639311595309167</v>
          </cell>
          <cell r="O109">
            <v>3.370789899999993E-2</v>
          </cell>
          <cell r="P109">
            <v>6.5503919999998494E-3</v>
          </cell>
          <cell r="Q109">
            <v>14.181521687143329</v>
          </cell>
          <cell r="R109">
            <v>40.644960835441054</v>
          </cell>
          <cell r="S109">
            <v>1.3976637999999819E-2</v>
          </cell>
          <cell r="T109">
            <v>9.5194799999998025E-3</v>
          </cell>
          <cell r="U109">
            <v>14.180055377280638</v>
          </cell>
          <cell r="V109">
            <v>40.640813484852139</v>
          </cell>
          <cell r="W109">
            <v>9.5270978999999922E-2</v>
          </cell>
          <cell r="X109">
            <v>5.3025643999999872E-2</v>
          </cell>
          <cell r="Y109">
            <v>14.190972590183177</v>
          </cell>
          <cell r="Z109">
            <v>40.671692025952311</v>
          </cell>
          <cell r="AA109">
            <v>0.14374954399999984</v>
          </cell>
          <cell r="AB109">
            <v>9.6459855999999178E-2</v>
          </cell>
          <cell r="AC109">
            <v>14.199012872992709</v>
          </cell>
          <cell r="AD109">
            <v>40.694433379941422</v>
          </cell>
          <cell r="AE109">
            <v>0.20524172099999982</v>
          </cell>
          <cell r="AF109">
            <v>0.14016941599999999</v>
          </cell>
          <cell r="AG109">
            <v>14.208215638322432</v>
          </cell>
          <cell r="AH109">
            <v>40.720462731022685</v>
          </cell>
          <cell r="AI109">
            <v>0.28278131699999998</v>
          </cell>
          <cell r="AJ109">
            <v>0.18341089599999938</v>
          </cell>
          <cell r="AK109">
            <v>14.218781242374192</v>
          </cell>
          <cell r="AL109">
            <v>40.75034677211201</v>
          </cell>
          <cell r="AM109">
            <v>0.37551145799999996</v>
          </cell>
          <cell r="AN109">
            <v>0.22690661599999951</v>
          </cell>
          <cell r="AO109">
            <v>14.230697914725546</v>
          </cell>
          <cell r="AP109">
            <v>40.784052211427287</v>
          </cell>
          <cell r="AQ109">
            <v>0.47947123199999986</v>
          </cell>
          <cell r="AR109">
            <v>0.2702022959999999</v>
          </cell>
          <cell r="AS109">
            <v>14.243579426241688</v>
          </cell>
          <cell r="AT109">
            <v>40.820486628007281</v>
          </cell>
          <cell r="AU109">
            <v>14.186999999999999</v>
          </cell>
          <cell r="AV109">
            <v>41.017000000000003</v>
          </cell>
          <cell r="AW109">
            <v>0.59915221400000007</v>
          </cell>
          <cell r="AX109">
            <v>0.31323839599999914</v>
          </cell>
          <cell r="AY109">
            <v>14.266813479437815</v>
          </cell>
          <cell r="AZ109">
            <v>41.242746610162293</v>
          </cell>
          <cell r="BA109">
            <v>1.3772670659999999</v>
          </cell>
          <cell r="BB109">
            <v>0.51832740399999988</v>
          </cell>
          <cell r="BC109">
            <v>14.352821511746797</v>
          </cell>
          <cell r="BD109">
            <v>41.486014061691066</v>
          </cell>
          <cell r="BE109">
            <v>14.188000000000001</v>
          </cell>
          <cell r="BF109">
            <v>41.180999999999997</v>
          </cell>
          <cell r="BG109">
            <v>2.2670563690399996</v>
          </cell>
          <cell r="BH109">
            <v>0.55793759200000093</v>
          </cell>
          <cell r="BI109">
            <v>14.435122882403865</v>
          </cell>
          <cell r="BJ109">
            <v>41.879969063736553</v>
          </cell>
          <cell r="BK109">
            <v>3.0722295673866005</v>
          </cell>
          <cell r="BL109">
            <v>0.45667944800000004</v>
          </cell>
          <cell r="BM109">
            <v>14.496699480299872</v>
          </cell>
          <cell r="BN109">
            <v>42.054133983475204</v>
          </cell>
          <cell r="BO109">
            <v>14.198</v>
          </cell>
          <cell r="BP109">
            <v>41.500999999999998</v>
          </cell>
          <cell r="BQ109">
            <v>3.7068901397009002</v>
          </cell>
          <cell r="BR109">
            <v>0.18571194800000068</v>
          </cell>
          <cell r="BS109">
            <v>14.538514373209427</v>
          </cell>
          <cell r="BT109">
            <v>42.464120089551486</v>
          </cell>
        </row>
        <row r="110">
          <cell r="B110" t="str">
            <v>Douglas St</v>
          </cell>
          <cell r="C110" t="str">
            <v>DOUGLAS ST</v>
          </cell>
          <cell r="D110">
            <v>6.6</v>
          </cell>
          <cell r="E110">
            <v>54.75</v>
          </cell>
          <cell r="F110">
            <v>21.9</v>
          </cell>
          <cell r="G110">
            <v>0.82789271908875639</v>
          </cell>
          <cell r="H110">
            <v>0.6980413396690609</v>
          </cell>
          <cell r="I110">
            <v>15.286</v>
          </cell>
          <cell r="J110">
            <v>45.323999999999998</v>
          </cell>
          <cell r="K110">
            <v>1.1268402999999982E-2</v>
          </cell>
          <cell r="L110">
            <v>1.3673160000013951E-3</v>
          </cell>
          <cell r="M110">
            <v>15.287105338752433</v>
          </cell>
          <cell r="N110">
            <v>45.327126370109411</v>
          </cell>
          <cell r="O110">
            <v>2.6926748E-2</v>
          </cell>
          <cell r="P110">
            <v>2.6123279999978877E-3</v>
          </cell>
          <cell r="Q110">
            <v>15.288583999012152</v>
          </cell>
          <cell r="R110">
            <v>45.33130865289629</v>
          </cell>
          <cell r="S110">
            <v>1.1268402999999982E-2</v>
          </cell>
          <cell r="T110">
            <v>3.8159600000007288E-3</v>
          </cell>
          <cell r="U110">
            <v>15.287319539551303</v>
          </cell>
          <cell r="V110">
            <v>45.32773222145908</v>
          </cell>
          <cell r="W110">
            <v>7.475543699999998E-2</v>
          </cell>
          <cell r="X110">
            <v>5.3467255999999352E-2</v>
          </cell>
          <cell r="Y110">
            <v>15.297216576715115</v>
          </cell>
          <cell r="Z110">
            <v>45.355725269827829</v>
          </cell>
          <cell r="AA110">
            <v>0.11172560799999998</v>
          </cell>
          <cell r="AB110">
            <v>0.10309673599999947</v>
          </cell>
          <cell r="AC110">
            <v>15.30479208153581</v>
          </cell>
          <cell r="AD110">
            <v>45.377152033146324</v>
          </cell>
          <cell r="AE110">
            <v>0.15816118499999998</v>
          </cell>
          <cell r="AF110">
            <v>0.15284714000000221</v>
          </cell>
          <cell r="AG110">
            <v>15.313206172751357</v>
          </cell>
          <cell r="AH110">
            <v>45.400950676970474</v>
          </cell>
          <cell r="AI110">
            <v>0.21614586599999996</v>
          </cell>
          <cell r="AJ110">
            <v>0.20240713999999649</v>
          </cell>
          <cell r="AK110">
            <v>15.322613892527912</v>
          </cell>
          <cell r="AL110">
            <v>45.427559726768486</v>
          </cell>
          <cell r="AM110">
            <v>0.28496796499999999</v>
          </cell>
          <cell r="AN110">
            <v>0.25207875599999952</v>
          </cell>
          <cell r="AO110">
            <v>15.332979404384357</v>
          </cell>
          <cell r="AP110">
            <v>45.456877821665131</v>
          </cell>
          <cell r="AQ110">
            <v>0.36176623600000002</v>
          </cell>
          <cell r="AR110">
            <v>0.30167194000000386</v>
          </cell>
          <cell r="AS110">
            <v>15.344035789318829</v>
          </cell>
          <cell r="AT110">
            <v>45.488150000715429</v>
          </cell>
          <cell r="AU110">
            <v>15.295999999999999</v>
          </cell>
          <cell r="AV110">
            <v>45.703000000000003</v>
          </cell>
          <cell r="AW110">
            <v>0.45003898999999992</v>
          </cell>
          <cell r="AX110">
            <v>0.35115978399999648</v>
          </cell>
          <cell r="AY110">
            <v>15.366086716339893</v>
          </cell>
          <cell r="AZ110">
            <v>45.901235169580147</v>
          </cell>
          <cell r="BA110">
            <v>1.0222453359999999</v>
          </cell>
          <cell r="BB110">
            <v>0.51286481199999656</v>
          </cell>
          <cell r="BC110">
            <v>15.430287311694473</v>
          </cell>
          <cell r="BD110">
            <v>46.082821874905896</v>
          </cell>
          <cell r="BE110">
            <v>15.365</v>
          </cell>
          <cell r="BF110">
            <v>46.295999999999999</v>
          </cell>
          <cell r="BG110">
            <v>1.68154195896</v>
          </cell>
          <cell r="BH110">
            <v>0.23591886399999851</v>
          </cell>
          <cell r="BI110">
            <v>15.532734321560078</v>
          </cell>
          <cell r="BJ110">
            <v>46.770424304851424</v>
          </cell>
          <cell r="BK110">
            <v>2.2957801005517999</v>
          </cell>
          <cell r="BL110">
            <v>-5.6083133359999984</v>
          </cell>
          <cell r="BM110">
            <v>15.075228491638546</v>
          </cell>
          <cell r="BN110">
            <v>45.476402405771843</v>
          </cell>
          <cell r="BO110">
            <v>15.372999999999999</v>
          </cell>
          <cell r="BP110">
            <v>46.633000000000003</v>
          </cell>
          <cell r="BQ110">
            <v>2.800886779432</v>
          </cell>
          <cell r="BR110">
            <v>-12.604374128</v>
          </cell>
          <cell r="BS110">
            <v>14.515417263682904</v>
          </cell>
          <cell r="BT110">
            <v>44.207389726886674</v>
          </cell>
        </row>
        <row r="111">
          <cell r="B111" t="str">
            <v>Droylsden East</v>
          </cell>
          <cell r="C111" t="str">
            <v>DROYLSDEN EAST</v>
          </cell>
          <cell r="D111">
            <v>6.6</v>
          </cell>
          <cell r="E111">
            <v>50</v>
          </cell>
          <cell r="F111">
            <v>20</v>
          </cell>
          <cell r="G111">
            <v>0.8457640318906412</v>
          </cell>
          <cell r="H111">
            <v>0.72974801808634293</v>
          </cell>
          <cell r="I111">
            <v>14.590999999999999</v>
          </cell>
          <cell r="J111">
            <v>42.277000000000001</v>
          </cell>
          <cell r="K111">
            <v>4.1629391000000293E-2</v>
          </cell>
          <cell r="L111">
            <v>3.6436240000004005E-3</v>
          </cell>
          <cell r="M111">
            <v>14.594960361726859</v>
          </cell>
          <cell r="N111">
            <v>42.288201594532062</v>
          </cell>
          <cell r="O111">
            <v>0.10171747600000014</v>
          </cell>
          <cell r="P111">
            <v>7.0542119999998931E-3</v>
          </cell>
          <cell r="Q111">
            <v>14.600515055052577</v>
          </cell>
          <cell r="R111">
            <v>42.303912639804167</v>
          </cell>
          <cell r="S111">
            <v>4.1629391000000293E-2</v>
          </cell>
          <cell r="T111">
            <v>1.0420400000000107E-2</v>
          </cell>
          <cell r="U111">
            <v>14.595553175885623</v>
          </cell>
          <cell r="V111">
            <v>42.289878326178638</v>
          </cell>
          <cell r="W111">
            <v>0.29375030800000013</v>
          </cell>
          <cell r="X111">
            <v>6.6298687999999828E-2</v>
          </cell>
          <cell r="Y111">
            <v>14.62249611890334</v>
          </cell>
          <cell r="Z111">
            <v>42.366084477030441</v>
          </cell>
          <cell r="AA111">
            <v>0.44831008999999988</v>
          </cell>
          <cell r="AB111">
            <v>0.12216138400000176</v>
          </cell>
          <cell r="AC111">
            <v>14.640903311981651</v>
          </cell>
          <cell r="AD111">
            <v>42.418147881223575</v>
          </cell>
          <cell r="AE111">
            <v>0.64693441700000021</v>
          </cell>
          <cell r="AF111">
            <v>0.17843081599999966</v>
          </cell>
          <cell r="AG111">
            <v>14.663200733250349</v>
          </cell>
          <cell r="AH111">
            <v>42.481214512351855</v>
          </cell>
          <cell r="AI111">
            <v>0.90073857600000062</v>
          </cell>
          <cell r="AJ111">
            <v>0.23415503200000121</v>
          </cell>
          <cell r="AK111">
            <v>14.690277443951572</v>
          </cell>
          <cell r="AL111">
            <v>42.557799015348103</v>
          </cell>
          <cell r="AM111">
            <v>1.2072170280000005</v>
          </cell>
          <cell r="AN111">
            <v>0.29025495600000095</v>
          </cell>
          <cell r="AO111">
            <v>14.72199482622217</v>
          </cell>
          <cell r="AP111">
            <v>42.647509319688204</v>
          </cell>
          <cell r="AQ111">
            <v>1.552842794</v>
          </cell>
          <cell r="AR111">
            <v>0.34614452000000195</v>
          </cell>
          <cell r="AS111">
            <v>14.757118308625088</v>
          </cell>
          <cell r="AT111">
            <v>42.746853530032162</v>
          </cell>
          <cell r="AU111">
            <v>14.609</v>
          </cell>
          <cell r="AV111">
            <v>43.012</v>
          </cell>
          <cell r="AW111">
            <v>1.9546578910000001</v>
          </cell>
          <cell r="AX111">
            <v>0.40172862799999987</v>
          </cell>
          <cell r="AY111">
            <v>14.815130362281735</v>
          </cell>
          <cell r="AZ111">
            <v>43.595024707911421</v>
          </cell>
          <cell r="BA111">
            <v>4.5844587480000003</v>
          </cell>
          <cell r="BB111">
            <v>0.66691780399999612</v>
          </cell>
          <cell r="BC111">
            <v>15.068376313017165</v>
          </cell>
          <cell r="BD111">
            <v>44.311312424203649</v>
          </cell>
          <cell r="BE111">
            <v>14.629</v>
          </cell>
          <cell r="BF111">
            <v>43.774000000000001</v>
          </cell>
          <cell r="BG111">
            <v>7.5619498751800007</v>
          </cell>
          <cell r="BH111">
            <v>0.71935130400000258</v>
          </cell>
          <cell r="BI111">
            <v>15.353425979551506</v>
          </cell>
          <cell r="BJ111">
            <v>45.822986090434313</v>
          </cell>
          <cell r="BK111">
            <v>10.179805773736</v>
          </cell>
          <cell r="BL111">
            <v>0.71935130399998837</v>
          </cell>
          <cell r="BM111">
            <v>15.582428980722861</v>
          </cell>
          <cell r="BN111">
            <v>46.470704390595657</v>
          </cell>
          <cell r="BO111">
            <v>14.629</v>
          </cell>
          <cell r="BP111">
            <v>43.808999999999997</v>
          </cell>
          <cell r="BQ111">
            <v>12.160025701884202</v>
          </cell>
          <cell r="BR111">
            <v>0.71935130399999547</v>
          </cell>
          <cell r="BS111">
            <v>15.755653300203321</v>
          </cell>
          <cell r="BT111">
            <v>46.995656754479882</v>
          </cell>
        </row>
        <row r="112">
          <cell r="B112" t="str">
            <v>Dukinfield</v>
          </cell>
          <cell r="C112" t="str">
            <v>DUKINFIELD</v>
          </cell>
          <cell r="D112">
            <v>6.6</v>
          </cell>
          <cell r="E112">
            <v>54.75</v>
          </cell>
          <cell r="F112">
            <v>21.9</v>
          </cell>
          <cell r="G112">
            <v>0.90263954745013208</v>
          </cell>
          <cell r="H112">
            <v>0.73535355337776842</v>
          </cell>
          <cell r="I112">
            <v>16.103000000000002</v>
          </cell>
          <cell r="J112">
            <v>49.415999999999997</v>
          </cell>
          <cell r="K112">
            <v>1.3058905000000065E-2</v>
          </cell>
          <cell r="L112">
            <v>1.1484240000001478E-3</v>
          </cell>
          <cell r="M112">
            <v>16.104242818973127</v>
          </cell>
          <cell r="N112">
            <v>49.419515222894731</v>
          </cell>
          <cell r="O112">
            <v>3.1897240999999965E-2</v>
          </cell>
          <cell r="P112">
            <v>2.2086679999979708E-3</v>
          </cell>
          <cell r="Q112">
            <v>16.105983493294261</v>
          </cell>
          <cell r="R112">
            <v>49.424438593359973</v>
          </cell>
          <cell r="S112">
            <v>1.3058905000000065E-2</v>
          </cell>
          <cell r="T112">
            <v>3.2449320000011994E-3</v>
          </cell>
          <cell r="U112">
            <v>16.104426215860723</v>
          </cell>
          <cell r="V112">
            <v>49.420033947626209</v>
          </cell>
          <cell r="W112">
            <v>9.2060420699999923E-2</v>
          </cell>
          <cell r="X112">
            <v>2.1622568000001507E-2</v>
          </cell>
          <cell r="Y112">
            <v>16.112944682443672</v>
          </cell>
          <cell r="Z112">
            <v>49.444127809570659</v>
          </cell>
          <cell r="AA112">
            <v>0.14045537400000002</v>
          </cell>
          <cell r="AB112">
            <v>3.9989448000003591E-2</v>
          </cell>
          <cell r="AC112">
            <v>16.118784828265998</v>
          </cell>
          <cell r="AD112">
            <v>49.460646236427003</v>
          </cell>
          <cell r="AE112">
            <v>0.20262843200000008</v>
          </cell>
          <cell r="AF112">
            <v>5.84731000000005E-2</v>
          </cell>
          <cell r="AG112">
            <v>16.125840460573642</v>
          </cell>
          <cell r="AH112">
            <v>49.480602578228179</v>
          </cell>
          <cell r="AI112">
            <v>0.28204962799999994</v>
          </cell>
          <cell r="AJ112">
            <v>7.6791568000000865E-2</v>
          </cell>
          <cell r="AK112">
            <v>16.134390463804081</v>
          </cell>
          <cell r="AL112">
            <v>49.50478563928182</v>
          </cell>
          <cell r="AM112">
            <v>0.37793196600000006</v>
          </cell>
          <cell r="AN112">
            <v>9.5217752000003486E-2</v>
          </cell>
          <cell r="AO112">
            <v>16.144389866220351</v>
          </cell>
          <cell r="AP112">
            <v>49.533068220307243</v>
          </cell>
          <cell r="AQ112">
            <v>0.486046857</v>
          </cell>
          <cell r="AR112">
            <v>0.1135777200000021</v>
          </cell>
          <cell r="AS112">
            <v>16.155453547112678</v>
          </cell>
          <cell r="AT112">
            <v>49.564361035442644</v>
          </cell>
          <cell r="AU112">
            <v>16.105</v>
          </cell>
          <cell r="AV112">
            <v>49.536000000000001</v>
          </cell>
          <cell r="AW112">
            <v>0.61176955899999985</v>
          </cell>
          <cell r="AX112">
            <v>0.13184506399999663</v>
          </cell>
          <cell r="AY112">
            <v>16.170049409509453</v>
          </cell>
          <cell r="AZ112">
            <v>49.719987514305259</v>
          </cell>
          <cell r="BA112">
            <v>1.4349690472999999</v>
          </cell>
          <cell r="BB112">
            <v>-0.34942456799999988</v>
          </cell>
          <cell r="BC112">
            <v>16.199960514748661</v>
          </cell>
          <cell r="BD112">
            <v>49.804588895694977</v>
          </cell>
          <cell r="BE112">
            <v>16.116</v>
          </cell>
          <cell r="BF112">
            <v>49.95</v>
          </cell>
          <cell r="BG112">
            <v>2.367737931637</v>
          </cell>
          <cell r="BH112">
            <v>-4.9716737680000023</v>
          </cell>
          <cell r="BI112">
            <v>15.888214688473228</v>
          </cell>
          <cell r="BJ112">
            <v>49.305725846258923</v>
          </cell>
          <cell r="BK112">
            <v>3.1902684917165001</v>
          </cell>
          <cell r="BL112">
            <v>-15.636977023999997</v>
          </cell>
          <cell r="BM112">
            <v>15.027195375509288</v>
          </cell>
          <cell r="BN112">
            <v>46.870395466541389</v>
          </cell>
          <cell r="BO112">
            <v>16.117000000000001</v>
          </cell>
          <cell r="BP112">
            <v>49.991</v>
          </cell>
          <cell r="BQ112">
            <v>3.8154468213542008</v>
          </cell>
          <cell r="BR112">
            <v>-18.927764024000005</v>
          </cell>
          <cell r="BS112">
            <v>14.795015090147491</v>
          </cell>
          <cell r="BT112">
            <v>46.251862022468011</v>
          </cell>
        </row>
        <row r="113">
          <cell r="B113" t="str">
            <v>Dumers Lane</v>
          </cell>
          <cell r="C113" t="str">
            <v>DUMERS LANE</v>
          </cell>
          <cell r="D113">
            <v>11</v>
          </cell>
          <cell r="E113">
            <v>46</v>
          </cell>
          <cell r="F113">
            <v>18.399999999999999</v>
          </cell>
          <cell r="G113">
            <v>0.54022497692938853</v>
          </cell>
          <cell r="H113">
            <v>0.46540635444942552</v>
          </cell>
          <cell r="I113">
            <v>8.5630000000000006</v>
          </cell>
          <cell r="J113">
            <v>24.849</v>
          </cell>
          <cell r="K113">
            <v>7.4741740000000001E-3</v>
          </cell>
          <cell r="L113">
            <v>1.6124079999997321E-3</v>
          </cell>
          <cell r="M113">
            <v>8.5634769218694284</v>
          </cell>
          <cell r="N113">
            <v>24.850348938751875</v>
          </cell>
          <cell r="O113">
            <v>2.2819118629999999</v>
          </cell>
          <cell r="P113">
            <v>4.8030749680000016</v>
          </cell>
          <cell r="Q113">
            <v>8.9348653685529822</v>
          </cell>
          <cell r="R113">
            <v>25.900794095168994</v>
          </cell>
          <cell r="S113">
            <v>7.4741740000000001E-3</v>
          </cell>
          <cell r="T113">
            <v>4.8044845320000027</v>
          </cell>
          <cell r="U113">
            <v>8.8155623322034966</v>
          </cell>
          <cell r="V113">
            <v>25.563354151093527</v>
          </cell>
          <cell r="W113">
            <v>2.313954227</v>
          </cell>
          <cell r="X113">
            <v>4.8326579240000003</v>
          </cell>
          <cell r="Y113">
            <v>8.9380998590157912</v>
          </cell>
          <cell r="Z113">
            <v>25.909942615728735</v>
          </cell>
          <cell r="AA113">
            <v>2.3388497159999999</v>
          </cell>
          <cell r="AB113">
            <v>4.8608026320000013</v>
          </cell>
          <cell r="AC113">
            <v>8.940883747380866</v>
          </cell>
          <cell r="AD113">
            <v>25.917816641092777</v>
          </cell>
          <cell r="AE113">
            <v>2.3702291089999998</v>
          </cell>
          <cell r="AF113">
            <v>4.8890855559999986</v>
          </cell>
          <cell r="AG113">
            <v>8.944015206906359</v>
          </cell>
          <cell r="AH113">
            <v>25.926673746154727</v>
          </cell>
          <cell r="AI113">
            <v>2.4095671909999998</v>
          </cell>
          <cell r="AJ113">
            <v>4.9171441959999997</v>
          </cell>
          <cell r="AK113">
            <v>8.9475526174144679</v>
          </cell>
          <cell r="AL113">
            <v>25.936679053987227</v>
          </cell>
          <cell r="AM113">
            <v>2.4563984510000001</v>
          </cell>
          <cell r="AN113">
            <v>4.945330495999996</v>
          </cell>
          <cell r="AO113">
            <v>8.9514900181835539</v>
          </cell>
          <cell r="AP113">
            <v>25.947815705123503</v>
          </cell>
          <cell r="AQ113">
            <v>2.5087528190000001</v>
          </cell>
          <cell r="AR113">
            <v>4.9734234360000018</v>
          </cell>
          <cell r="AS113">
            <v>8.9557124068134986</v>
          </cell>
          <cell r="AT113">
            <v>25.959758423655657</v>
          </cell>
          <cell r="AU113">
            <v>8.516</v>
          </cell>
          <cell r="AV113">
            <v>24.917000000000002</v>
          </cell>
          <cell r="AW113">
            <v>2.5691061890000002</v>
          </cell>
          <cell r="AX113">
            <v>5.0013923000000036</v>
          </cell>
          <cell r="AY113">
            <v>8.9133481218658002</v>
          </cell>
          <cell r="AZ113">
            <v>26.040870205852187</v>
          </cell>
          <cell r="BA113">
            <v>2.9609367219</v>
          </cell>
          <cell r="BB113">
            <v>5.1363393839999985</v>
          </cell>
          <cell r="BC113">
            <v>8.9409967763130993</v>
          </cell>
          <cell r="BD113">
            <v>26.119072410053661</v>
          </cell>
          <cell r="BE113">
            <v>8.5619999999999994</v>
          </cell>
          <cell r="BF113">
            <v>25.071999999999999</v>
          </cell>
          <cell r="BG113">
            <v>3.4099610619379996</v>
          </cell>
          <cell r="BH113">
            <v>5.1512318319999961</v>
          </cell>
          <cell r="BI113">
            <v>9.0113460928999451</v>
          </cell>
          <cell r="BJ113">
            <v>26.34294267755693</v>
          </cell>
          <cell r="BK113">
            <v>3.8228879645787002</v>
          </cell>
          <cell r="BL113">
            <v>3.8721816000000002</v>
          </cell>
          <cell r="BM113">
            <v>8.965886407685673</v>
          </cell>
          <cell r="BN113">
            <v>26.214363270814456</v>
          </cell>
          <cell r="BO113">
            <v>8.5670000000000002</v>
          </cell>
          <cell r="BP113">
            <v>25.289000000000001</v>
          </cell>
          <cell r="BQ113">
            <v>4.1568649910715996</v>
          </cell>
          <cell r="BR113">
            <v>0.44943423200000066</v>
          </cell>
          <cell r="BS113">
            <v>8.808768008764396</v>
          </cell>
          <cell r="BT113">
            <v>25.972823193885091</v>
          </cell>
        </row>
        <row r="114">
          <cell r="B114" t="str">
            <v>Dumplington</v>
          </cell>
          <cell r="C114" t="str">
            <v>DUMPLINGTON</v>
          </cell>
          <cell r="D114">
            <v>11</v>
          </cell>
          <cell r="E114">
            <v>62.5</v>
          </cell>
          <cell r="F114">
            <v>25</v>
          </cell>
          <cell r="G114">
            <v>0.70922057223494328</v>
          </cell>
          <cell r="H114">
            <v>0.55344404132291691</v>
          </cell>
          <cell r="I114">
            <v>13.836</v>
          </cell>
          <cell r="J114">
            <v>44.326000000000001</v>
          </cell>
          <cell r="K114">
            <v>1.9245966930000052E-3</v>
          </cell>
          <cell r="L114">
            <v>3.4187799968776744E-7</v>
          </cell>
          <cell r="M114">
            <v>13.836101033072921</v>
          </cell>
          <cell r="N114">
            <v>44.326285764683952</v>
          </cell>
          <cell r="O114">
            <v>4.3749840650000038E-3</v>
          </cell>
          <cell r="P114">
            <v>64.000000689414009</v>
          </cell>
          <cell r="Q114">
            <v>17.195358502217914</v>
          </cell>
          <cell r="R114">
            <v>53.827700709419879</v>
          </cell>
          <cell r="S114">
            <v>1.9245966930000052E-3</v>
          </cell>
          <cell r="T114">
            <v>64.000001051970003</v>
          </cell>
          <cell r="U114">
            <v>17.195229909264548</v>
          </cell>
          <cell r="V114">
            <v>53.827336993622524</v>
          </cell>
          <cell r="W114">
            <v>1.0923831687000007E-2</v>
          </cell>
          <cell r="X114">
            <v>64.026127476641989</v>
          </cell>
          <cell r="Y114">
            <v>17.19707352827033</v>
          </cell>
          <cell r="Z114">
            <v>53.83255153562618</v>
          </cell>
          <cell r="AA114">
            <v>1.5340469116700006E-2</v>
          </cell>
          <cell r="AB114">
            <v>64.052253907814006</v>
          </cell>
          <cell r="AC114">
            <v>17.198676623622973</v>
          </cell>
          <cell r="AD114">
            <v>53.837085774005146</v>
          </cell>
          <cell r="AE114">
            <v>2.0453205875000005E-2</v>
          </cell>
          <cell r="AF114">
            <v>64.078380405025982</v>
          </cell>
          <cell r="AG114">
            <v>17.200316258181338</v>
          </cell>
          <cell r="AH114">
            <v>53.841723360864705</v>
          </cell>
          <cell r="AI114">
            <v>2.6300985888999998E-2</v>
          </cell>
          <cell r="AJ114">
            <v>64.104506835250007</v>
          </cell>
          <cell r="AK114">
            <v>17.201994468989341</v>
          </cell>
          <cell r="AL114">
            <v>53.846470057835106</v>
          </cell>
          <cell r="AM114">
            <v>3.2750860645000004E-2</v>
          </cell>
          <cell r="AN114">
            <v>64.130633330937982</v>
          </cell>
          <cell r="AO114">
            <v>17.203704285011618</v>
          </cell>
          <cell r="AP114">
            <v>53.851306147850835</v>
          </cell>
          <cell r="AQ114">
            <v>3.9606371353000006E-2</v>
          </cell>
          <cell r="AR114">
            <v>64.156759798481986</v>
          </cell>
          <cell r="AS114">
            <v>17.20543538992273</v>
          </cell>
          <cell r="AT114">
            <v>53.8562024519372</v>
          </cell>
          <cell r="AU114">
            <v>13.848000000000001</v>
          </cell>
          <cell r="AV114">
            <v>44.762</v>
          </cell>
          <cell r="AW114">
            <v>4.7290494337000014E-2</v>
          </cell>
          <cell r="AX114">
            <v>64.182886234153983</v>
          </cell>
          <cell r="AY114">
            <v>17.219209984026502</v>
          </cell>
          <cell r="AZ114">
            <v>54.297221762035726</v>
          </cell>
          <cell r="BA114">
            <v>9.516974022590001E-2</v>
          </cell>
          <cell r="BB114">
            <v>62.796716795074005</v>
          </cell>
          <cell r="BC114">
            <v>17.148967965545346</v>
          </cell>
          <cell r="BD114">
            <v>54.098547331666701</v>
          </cell>
          <cell r="BE114">
            <v>13.855</v>
          </cell>
          <cell r="BF114">
            <v>45.029000000000003</v>
          </cell>
          <cell r="BG114">
            <v>0.15414153323358698</v>
          </cell>
          <cell r="BH114">
            <v>50.449091083074009</v>
          </cell>
          <cell r="BI114">
            <v>16.510980906626404</v>
          </cell>
          <cell r="BJ114">
            <v>52.541248439110099</v>
          </cell>
          <cell r="BK114">
            <v>0.22380223230763618</v>
          </cell>
          <cell r="BL114">
            <v>21.841295283073997</v>
          </cell>
          <cell r="BM114">
            <v>15.013117271836448</v>
          </cell>
          <cell r="BN114">
            <v>48.304650305299269</v>
          </cell>
          <cell r="BO114">
            <v>13.867000000000001</v>
          </cell>
          <cell r="BP114">
            <v>45.441000000000003</v>
          </cell>
          <cell r="BQ114">
            <v>0.29833022930691599</v>
          </cell>
          <cell r="BR114">
            <v>12.619004599073998</v>
          </cell>
          <cell r="BS114">
            <v>14.544984249125296</v>
          </cell>
          <cell r="BT114">
            <v>47.35862904037667</v>
          </cell>
        </row>
        <row r="115">
          <cell r="B115" t="str">
            <v>Eastlands</v>
          </cell>
          <cell r="C115" t="str">
            <v>EASTLANDS</v>
          </cell>
          <cell r="D115">
            <v>6.6</v>
          </cell>
          <cell r="E115">
            <v>50</v>
          </cell>
          <cell r="F115">
            <v>20</v>
          </cell>
          <cell r="G115">
            <v>1.0772029027603911</v>
          </cell>
          <cell r="H115">
            <v>0.94528792104100534</v>
          </cell>
          <cell r="I115">
            <v>18.905000000000001</v>
          </cell>
          <cell r="J115">
            <v>53.857999999999997</v>
          </cell>
          <cell r="K115">
            <v>8.5466240000000582E-3</v>
          </cell>
          <cell r="L115">
            <v>1.232903999999202E-4</v>
          </cell>
          <cell r="M115">
            <v>18.905758420820106</v>
          </cell>
          <cell r="N115">
            <v>53.860145138019554</v>
          </cell>
          <cell r="O115">
            <v>2.0586598000000011E-2</v>
          </cell>
          <cell r="P115">
            <v>2.573359999999969E-4</v>
          </cell>
          <cell r="Q115">
            <v>18.906823371349375</v>
          </cell>
          <cell r="R115">
            <v>53.863157272983052</v>
          </cell>
          <cell r="S115">
            <v>8.5466240000000582E-3</v>
          </cell>
          <cell r="T115">
            <v>4.0381960000024364E-4</v>
          </cell>
          <cell r="U115">
            <v>18.905782960760884</v>
          </cell>
          <cell r="V115">
            <v>53.860214547453687</v>
          </cell>
          <cell r="W115">
            <v>5.7880920600000052E-2</v>
          </cell>
          <cell r="X115">
            <v>3.9119787600000011E-2</v>
          </cell>
          <cell r="Y115">
            <v>18.913485361362252</v>
          </cell>
          <cell r="Z115">
            <v>53.882000226240258</v>
          </cell>
          <cell r="AA115">
            <v>8.7116640200000039E-2</v>
          </cell>
          <cell r="AB115">
            <v>7.7845115599999959E-2</v>
          </cell>
          <cell r="AC115">
            <v>18.919430411229868</v>
          </cell>
          <cell r="AD115">
            <v>53.898815366543793</v>
          </cell>
          <cell r="AE115">
            <v>0.12418319350000001</v>
          </cell>
          <cell r="AF115">
            <v>0.11660106360000011</v>
          </cell>
          <cell r="AG115">
            <v>18.926063159947471</v>
          </cell>
          <cell r="AH115">
            <v>53.917575612928289</v>
          </cell>
          <cell r="AI115">
            <v>0.17094294339999999</v>
          </cell>
          <cell r="AJ115">
            <v>0.15533566760000017</v>
          </cell>
          <cell r="AK115">
            <v>18.933541976347222</v>
          </cell>
          <cell r="AL115">
            <v>53.938728900094347</v>
          </cell>
          <cell r="AM115">
            <v>0.22686906140000002</v>
          </cell>
          <cell r="AN115">
            <v>0.19409827959999992</v>
          </cell>
          <cell r="AO115">
            <v>18.941825092067635</v>
          </cell>
          <cell r="AP115">
            <v>53.962157089275372</v>
          </cell>
          <cell r="AQ115">
            <v>0.28956919580000001</v>
          </cell>
          <cell r="AR115">
            <v>0.23285539559999968</v>
          </cell>
          <cell r="AS115">
            <v>18.950700299769103</v>
          </cell>
          <cell r="AT115">
            <v>53.987259967475957</v>
          </cell>
          <cell r="AU115">
            <v>18.878</v>
          </cell>
          <cell r="AV115">
            <v>57.366999999999997</v>
          </cell>
          <cell r="AW115">
            <v>0.36230949660000006</v>
          </cell>
          <cell r="AX115">
            <v>0.27159992359999974</v>
          </cell>
          <cell r="AY115">
            <v>18.933452693090047</v>
          </cell>
          <cell r="AZ115">
            <v>57.523843901276109</v>
          </cell>
          <cell r="BA115">
            <v>0.83684936669999987</v>
          </cell>
          <cell r="BB115">
            <v>0.46455980760000015</v>
          </cell>
          <cell r="BC115">
            <v>18.99184377834969</v>
          </cell>
          <cell r="BD115">
            <v>57.688998830667856</v>
          </cell>
          <cell r="BE115">
            <v>18.890999999999998</v>
          </cell>
          <cell r="BF115">
            <v>57.639000000000003</v>
          </cell>
          <cell r="BG115">
            <v>1.378238673749</v>
          </cell>
          <cell r="BH115">
            <v>0.50190721160000029</v>
          </cell>
          <cell r="BI115">
            <v>19.05547011106394</v>
          </cell>
          <cell r="BJ115">
            <v>58.10419172334327</v>
          </cell>
          <cell r="BK115">
            <v>1.8711283586445397</v>
          </cell>
          <cell r="BL115">
            <v>0.37187043959999988</v>
          </cell>
          <cell r="BM115">
            <v>19.087211509084618</v>
          </cell>
          <cell r="BN115">
            <v>58.193969954482327</v>
          </cell>
          <cell r="BO115">
            <v>18.904</v>
          </cell>
          <cell r="BP115">
            <v>58.058999999999997</v>
          </cell>
          <cell r="BQ115">
            <v>2.2649621892229201</v>
          </cell>
          <cell r="BR115">
            <v>2.3891123599999009E-2</v>
          </cell>
          <cell r="BS115">
            <v>19.104222738832405</v>
          </cell>
          <cell r="BT115">
            <v>58.625315425504546</v>
          </cell>
        </row>
        <row r="116">
          <cell r="B116" t="str">
            <v>Easton</v>
          </cell>
          <cell r="C116" t="str">
            <v>EASTON</v>
          </cell>
          <cell r="D116">
            <v>11</v>
          </cell>
          <cell r="E116">
            <v>62.5</v>
          </cell>
          <cell r="F116">
            <v>25</v>
          </cell>
          <cell r="G116">
            <v>5.4327836023832905E-2</v>
          </cell>
          <cell r="H116">
            <v>5.2446926131987232E-2</v>
          </cell>
          <cell r="I116">
            <v>1.3109999999999999</v>
          </cell>
          <cell r="J116">
            <v>3.395</v>
          </cell>
          <cell r="K116">
            <v>3.2970029999999928E-3</v>
          </cell>
          <cell r="L116">
            <v>2.0104379999663635E-6</v>
          </cell>
          <cell r="M116">
            <v>1.3111731532996809</v>
          </cell>
          <cell r="N116">
            <v>3.3954897514895568</v>
          </cell>
          <cell r="O116">
            <v>7.7787349999999811E-3</v>
          </cell>
          <cell r="P116">
            <v>5.2649620000400077E-6</v>
          </cell>
          <cell r="Q116">
            <v>1.3114085540430394</v>
          </cell>
          <cell r="R116">
            <v>3.3961555653372573</v>
          </cell>
          <cell r="S116">
            <v>3.2970029999999928E-3</v>
          </cell>
          <cell r="T116">
            <v>9.540041999933635E-6</v>
          </cell>
          <cell r="U116">
            <v>1.3111735485013987</v>
          </cell>
          <cell r="V116">
            <v>3.3954908692888153</v>
          </cell>
          <cell r="W116">
            <v>2.1363928999999976E-2</v>
          </cell>
          <cell r="X116">
            <v>1.3894243842000109E-2</v>
          </cell>
          <cell r="Y116">
            <v>1.3128505741437693</v>
          </cell>
          <cell r="Z116">
            <v>3.4002342141045911</v>
          </cell>
          <cell r="AA116">
            <v>3.1696973999999989E-2</v>
          </cell>
          <cell r="AB116">
            <v>2.7779694642000141E-2</v>
          </cell>
          <cell r="AC116">
            <v>1.3141217155137237</v>
          </cell>
          <cell r="AD116">
            <v>3.4038295448347573</v>
          </cell>
          <cell r="AE116">
            <v>4.4426765999999979E-2</v>
          </cell>
          <cell r="AF116">
            <v>4.166661592200005E-2</v>
          </cell>
          <cell r="AG116">
            <v>1.315518730657101</v>
          </cell>
          <cell r="AH116">
            <v>3.4077809003599668</v>
          </cell>
          <cell r="AI116">
            <v>5.9891444999999988E-2</v>
          </cell>
          <cell r="AJ116">
            <v>5.5553089721999904E-2</v>
          </cell>
          <cell r="AK116">
            <v>1.3170592666543834</v>
          </cell>
          <cell r="AL116">
            <v>3.412138194161328</v>
          </cell>
          <cell r="AM116">
            <v>7.7836574999999991E-2</v>
          </cell>
          <cell r="AN116">
            <v>6.9440904802000047E-2</v>
          </cell>
          <cell r="AO116">
            <v>1.3187300629644776</v>
          </cell>
          <cell r="AP116">
            <v>3.4168639197647246</v>
          </cell>
          <cell r="AQ116">
            <v>9.7597112000000014E-2</v>
          </cell>
          <cell r="AR116">
            <v>8.3328731201999906E-2</v>
          </cell>
          <cell r="AS116">
            <v>1.320496144025094</v>
          </cell>
          <cell r="AT116">
            <v>3.4218591513410725</v>
          </cell>
          <cell r="AU116">
            <v>1.3109999999999999</v>
          </cell>
          <cell r="AV116">
            <v>3.395</v>
          </cell>
          <cell r="AW116">
            <v>0.11919285300000002</v>
          </cell>
          <cell r="AX116">
            <v>9.7216232802000091E-2</v>
          </cell>
          <cell r="AY116">
            <v>1.3223585312675332</v>
          </cell>
          <cell r="AZ116">
            <v>3.4271267779343688</v>
          </cell>
          <cell r="BA116">
            <v>0.25330492299999996</v>
          </cell>
          <cell r="BB116">
            <v>0.16662176080199986</v>
          </cell>
          <cell r="BC116">
            <v>1.3330404349029992</v>
          </cell>
          <cell r="BD116">
            <v>3.4573397639208459</v>
          </cell>
          <cell r="BE116">
            <v>1.3129999999999999</v>
          </cell>
          <cell r="BF116">
            <v>3.5030000000000001</v>
          </cell>
          <cell r="BG116">
            <v>0.41615301539000005</v>
          </cell>
          <cell r="BH116">
            <v>0.18000669280200043</v>
          </cell>
          <cell r="BI116">
            <v>1.3442902698186054</v>
          </cell>
          <cell r="BJ116">
            <v>3.5915022478955709</v>
          </cell>
          <cell r="BK116">
            <v>0.57536156407299999</v>
          </cell>
          <cell r="BL116">
            <v>0.12671293280199991</v>
          </cell>
          <cell r="BM116">
            <v>1.3498493545238137</v>
          </cell>
          <cell r="BN116">
            <v>3.607225713864544</v>
          </cell>
          <cell r="BO116">
            <v>1.335</v>
          </cell>
          <cell r="BP116">
            <v>3.657</v>
          </cell>
          <cell r="BQ116">
            <v>0.70996073617599997</v>
          </cell>
          <cell r="BR116">
            <v>-1.5901543197999968E-2</v>
          </cell>
          <cell r="BS116">
            <v>1.3714286601726711</v>
          </cell>
          <cell r="BT116">
            <v>3.7600358105505443</v>
          </cell>
        </row>
        <row r="117">
          <cell r="B117" t="str">
            <v>Egremont</v>
          </cell>
          <cell r="C117" t="str">
            <v>EGREMONT</v>
          </cell>
          <cell r="D117">
            <v>11</v>
          </cell>
          <cell r="E117">
            <v>33.4</v>
          </cell>
          <cell r="F117">
            <v>13.1</v>
          </cell>
          <cell r="G117">
            <v>0.58843064804774448</v>
          </cell>
          <cell r="H117">
            <v>0.51325347810369681</v>
          </cell>
          <cell r="I117">
            <v>6.7220000000000004</v>
          </cell>
          <cell r="J117">
            <v>19.649000000000001</v>
          </cell>
          <cell r="K117">
            <v>2.9369275000000084E-2</v>
          </cell>
          <cell r="L117">
            <v>1.5065999999990254E-3</v>
          </cell>
          <cell r="M117">
            <v>6.7236205631584287</v>
          </cell>
          <cell r="N117">
            <v>19.653583644794665</v>
          </cell>
          <cell r="O117">
            <v>7.1323438999999933E-2</v>
          </cell>
          <cell r="P117">
            <v>3.1620640000014077E-3</v>
          </cell>
          <cell r="Q117">
            <v>6.7259094750188888</v>
          </cell>
          <cell r="R117">
            <v>19.660057665186944</v>
          </cell>
          <cell r="S117">
            <v>2.9369275000000084E-2</v>
          </cell>
          <cell r="T117">
            <v>4.9931080000007455E-3</v>
          </cell>
          <cell r="U117">
            <v>6.7238035573704593</v>
          </cell>
          <cell r="V117">
            <v>19.654101230587642</v>
          </cell>
          <cell r="W117">
            <v>0.20706684800000019</v>
          </cell>
          <cell r="X117">
            <v>6.9177868000000586E-2</v>
          </cell>
          <cell r="Y117">
            <v>6.7364990873768011</v>
          </cell>
          <cell r="Z117">
            <v>19.69000961202061</v>
          </cell>
          <cell r="AA117">
            <v>0.31636382999999979</v>
          </cell>
          <cell r="AB117">
            <v>0.13350807200000148</v>
          </cell>
          <cell r="AC117">
            <v>6.7456121512473235</v>
          </cell>
          <cell r="AD117">
            <v>19.71578524906154</v>
          </cell>
          <cell r="AE117">
            <v>0.4554001379999999</v>
          </cell>
          <cell r="AF117">
            <v>0.19824874000000214</v>
          </cell>
          <cell r="AG117">
            <v>6.7563076686971639</v>
          </cell>
          <cell r="AH117">
            <v>19.746036740729863</v>
          </cell>
          <cell r="AI117">
            <v>0.63049873499999975</v>
          </cell>
          <cell r="AJ117">
            <v>0.26275684000000332</v>
          </cell>
          <cell r="AK117">
            <v>6.768883758789217</v>
          </cell>
          <cell r="AL117">
            <v>19.781607295069481</v>
          </cell>
          <cell r="AM117">
            <v>0.83989823799999996</v>
          </cell>
          <cell r="AN117">
            <v>0.32763564400000078</v>
          </cell>
          <cell r="AO117">
            <v>6.7832796364600645</v>
          </cell>
          <cell r="AP117">
            <v>19.822324985958232</v>
          </cell>
          <cell r="AQ117">
            <v>1.0747041790000003</v>
          </cell>
          <cell r="AR117">
            <v>0.39245819599999976</v>
          </cell>
          <cell r="AS117">
            <v>6.7990060538319224</v>
          </cell>
          <cell r="AT117">
            <v>19.866806011427872</v>
          </cell>
          <cell r="AU117">
            <v>6.7270000000000003</v>
          </cell>
          <cell r="AV117">
            <v>19.863</v>
          </cell>
          <cell r="AW117">
            <v>1.337253391</v>
          </cell>
          <cell r="AX117">
            <v>0.4571263080000012</v>
          </cell>
          <cell r="AY117">
            <v>6.8211805092950959</v>
          </cell>
          <cell r="AZ117">
            <v>20.129382707112658</v>
          </cell>
          <cell r="BA117">
            <v>3.0344683139999997</v>
          </cell>
          <cell r="BB117">
            <v>0.68208464799999469</v>
          </cell>
          <cell r="BC117">
            <v>6.922068441188018</v>
          </cell>
          <cell r="BD117">
            <v>20.414736870238148</v>
          </cell>
          <cell r="BE117">
            <v>6.7039999999999997</v>
          </cell>
          <cell r="BF117">
            <v>20.161999999999999</v>
          </cell>
          <cell r="BG117">
            <v>5.0155879701000003</v>
          </cell>
          <cell r="BH117">
            <v>0.42645029200000018</v>
          </cell>
          <cell r="BI117">
            <v>6.9896329323239703</v>
          </cell>
          <cell r="BJ117">
            <v>20.96989193350591</v>
          </cell>
          <cell r="BK117">
            <v>6.814036958467999</v>
          </cell>
          <cell r="BL117">
            <v>-3.2485641080000018</v>
          </cell>
          <cell r="BM117">
            <v>6.8911387918187268</v>
          </cell>
          <cell r="BN117">
            <v>20.691308434872319</v>
          </cell>
          <cell r="BO117">
            <v>6.7089999999999996</v>
          </cell>
          <cell r="BP117">
            <v>20.364000000000001</v>
          </cell>
          <cell r="BQ117">
            <v>8.2077320264600004</v>
          </cell>
          <cell r="BR117">
            <v>-3.5995785079999987</v>
          </cell>
          <cell r="BS117">
            <v>6.9508653340318185</v>
          </cell>
          <cell r="BT117">
            <v>21.048098471311395</v>
          </cell>
        </row>
        <row r="118">
          <cell r="B118" t="str">
            <v>Embleton</v>
          </cell>
          <cell r="C118" t="str">
            <v>EMBLETON</v>
          </cell>
          <cell r="D118">
            <v>11</v>
          </cell>
          <cell r="E118">
            <v>33.405000000000001</v>
          </cell>
          <cell r="F118">
            <v>13.1</v>
          </cell>
          <cell r="G118">
            <v>0.56505513370908289</v>
          </cell>
          <cell r="H118">
            <v>0.53798854521364148</v>
          </cell>
          <cell r="I118">
            <v>7.0460000000000003</v>
          </cell>
          <cell r="J118">
            <v>18.870999999999999</v>
          </cell>
          <cell r="K118">
            <v>3.0738930000000053E-2</v>
          </cell>
          <cell r="L118">
            <v>6.9669280000095313E-4</v>
          </cell>
          <cell r="M118">
            <v>7.0476499422987029</v>
          </cell>
          <cell r="N118">
            <v>18.875666741551914</v>
          </cell>
          <cell r="O118">
            <v>7.3207419000000051E-2</v>
          </cell>
          <cell r="P118">
            <v>1.4747088000044428E-3</v>
          </cell>
          <cell r="Q118">
            <v>7.0499197951444534</v>
          </cell>
          <cell r="R118">
            <v>18.882086854910018</v>
          </cell>
          <cell r="S118">
            <v>3.0738930000000053E-2</v>
          </cell>
          <cell r="T118">
            <v>2.3430328000015876E-3</v>
          </cell>
          <cell r="U118">
            <v>7.0477363527389008</v>
          </cell>
          <cell r="V118">
            <v>18.87591114718483</v>
          </cell>
          <cell r="W118">
            <v>0.20386097900000033</v>
          </cell>
          <cell r="X118">
            <v>7.344170080000012E-2</v>
          </cell>
          <cell r="Y118">
            <v>7.0605546160754127</v>
          </cell>
          <cell r="Z118">
            <v>18.91216667089796</v>
          </cell>
          <cell r="AA118">
            <v>0.30489359400000016</v>
          </cell>
          <cell r="AB118">
            <v>0.14461383280000106</v>
          </cell>
          <cell r="AC118">
            <v>7.0695930212605198</v>
          </cell>
          <cell r="AD118">
            <v>18.937731141287966</v>
          </cell>
          <cell r="AE118">
            <v>0.43099053799999965</v>
          </cell>
          <cell r="AF118">
            <v>0.21598757680000435</v>
          </cell>
          <cell r="AG118">
            <v>7.0799575444308713</v>
          </cell>
          <cell r="AH118">
            <v>18.967046439758047</v>
          </cell>
          <cell r="AI118">
            <v>0.58692818499999966</v>
          </cell>
          <cell r="AJ118">
            <v>0.28724984880000104</v>
          </cell>
          <cell r="AK118">
            <v>7.0918824475576443</v>
          </cell>
          <cell r="AL118">
            <v>19.000775159221785</v>
          </cell>
          <cell r="AM118">
            <v>0.77072729499999992</v>
          </cell>
          <cell r="AN118">
            <v>0.35869442479999858</v>
          </cell>
          <cell r="AO118">
            <v>7.105279266723195</v>
          </cell>
          <cell r="AP118">
            <v>19.038667085934946</v>
          </cell>
          <cell r="AQ118">
            <v>0.97498100100000018</v>
          </cell>
          <cell r="AR118">
            <v>0.43011322480000214</v>
          </cell>
          <cell r="AS118">
            <v>7.1197483208638568</v>
          </cell>
          <cell r="AT118">
            <v>19.079591751135816</v>
          </cell>
          <cell r="AU118">
            <v>7.0510000000000002</v>
          </cell>
          <cell r="AV118">
            <v>19.065999999999999</v>
          </cell>
          <cell r="AW118">
            <v>1.2025204189999998</v>
          </cell>
          <cell r="AX118">
            <v>0.50145785280000421</v>
          </cell>
          <cell r="AY118">
            <v>7.1404356649015464</v>
          </cell>
          <cell r="AZ118">
            <v>19.318962260527243</v>
          </cell>
          <cell r="BA118">
            <v>2.6496206899999999</v>
          </cell>
          <cell r="BB118">
            <v>0.7736628728000019</v>
          </cell>
          <cell r="BC118">
            <v>7.2306757896813636</v>
          </cell>
          <cell r="BD118">
            <v>19.57419987719496</v>
          </cell>
          <cell r="BE118">
            <v>7.0510000000000002</v>
          </cell>
          <cell r="BF118">
            <v>19.277000000000001</v>
          </cell>
          <cell r="BG118">
            <v>4.3415405808000003</v>
          </cell>
          <cell r="BH118">
            <v>0.55698587680000156</v>
          </cell>
          <cell r="BI118">
            <v>7.3081059608116243</v>
          </cell>
          <cell r="BJ118">
            <v>20.004205473493531</v>
          </cell>
          <cell r="BK118">
            <v>5.9109868520119999</v>
          </cell>
          <cell r="BL118">
            <v>-2.7598141231999955</v>
          </cell>
          <cell r="BM118">
            <v>7.216393674840238</v>
          </cell>
          <cell r="BN118">
            <v>19.744803956179581</v>
          </cell>
          <cell r="BO118">
            <v>7.0490000000000004</v>
          </cell>
          <cell r="BP118">
            <v>19.456</v>
          </cell>
          <cell r="BQ118">
            <v>7.1707056023409992</v>
          </cell>
          <cell r="BR118">
            <v>-3.0766141231999926</v>
          </cell>
          <cell r="BS118">
            <v>7.2638840743244559</v>
          </cell>
          <cell r="BT118">
            <v>20.063783944495267</v>
          </cell>
        </row>
        <row r="119">
          <cell r="B119" t="str">
            <v>Exchange St</v>
          </cell>
          <cell r="C119" t="str">
            <v>EXCHANGE ST</v>
          </cell>
          <cell r="D119">
            <v>6.6</v>
          </cell>
          <cell r="E119">
            <v>62.75</v>
          </cell>
          <cell r="F119">
            <v>25.1</v>
          </cell>
          <cell r="G119">
            <v>0.57311427331451514</v>
          </cell>
          <cell r="H119">
            <v>0.50720320210497882</v>
          </cell>
          <cell r="I119">
            <v>12.728</v>
          </cell>
          <cell r="J119">
            <v>35.954999999999998</v>
          </cell>
          <cell r="K119">
            <v>2.6250101000000137E-2</v>
          </cell>
          <cell r="L119">
            <v>5.7624600000005799E-3</v>
          </cell>
          <cell r="M119">
            <v>12.730800372834969</v>
          </cell>
          <cell r="N119">
            <v>35.962920650485827</v>
          </cell>
          <cell r="O119">
            <v>6.3518293000000114E-2</v>
          </cell>
          <cell r="P119">
            <v>1.0877859999999906E-2</v>
          </cell>
          <cell r="Q119">
            <v>12.734507975600184</v>
          </cell>
          <cell r="R119">
            <v>35.97340733471475</v>
          </cell>
          <cell r="S119">
            <v>2.6250101000000137E-2</v>
          </cell>
          <cell r="T119">
            <v>1.5725011999998983E-2</v>
          </cell>
          <cell r="U119">
            <v>12.731671870119669</v>
          </cell>
          <cell r="V119">
            <v>35.965385617045015</v>
          </cell>
          <cell r="W119">
            <v>0.18040138800000005</v>
          </cell>
          <cell r="X119">
            <v>7.293981199999866E-2</v>
          </cell>
          <cell r="Y119">
            <v>12.750161607578306</v>
          </cell>
          <cell r="Z119">
            <v>36.017682492002464</v>
          </cell>
          <cell r="AA119">
            <v>0.27292981800000005</v>
          </cell>
          <cell r="AB119">
            <v>0.13000153599999997</v>
          </cell>
          <cell r="AC119">
            <v>12.763247352378309</v>
          </cell>
          <cell r="AD119">
            <v>36.054694567542292</v>
          </cell>
          <cell r="AE119">
            <v>0.39072798600000003</v>
          </cell>
          <cell r="AF119">
            <v>0.18745834000000094</v>
          </cell>
          <cell r="AG119">
            <v>12.778578186508767</v>
          </cell>
          <cell r="AH119">
            <v>36.098056714641864</v>
          </cell>
          <cell r="AI119">
            <v>0.53984880699999993</v>
          </cell>
          <cell r="AJ119">
            <v>0.2441565360000002</v>
          </cell>
          <cell r="AK119">
            <v>12.796582681185932</v>
          </cell>
          <cell r="AL119">
            <v>36.148981115754111</v>
          </cell>
          <cell r="AM119">
            <v>0.71868189999999987</v>
          </cell>
          <cell r="AN119">
            <v>0.30121950799999997</v>
          </cell>
          <cell r="AO119">
            <v>12.817218235220556</v>
          </cell>
          <cell r="AP119">
            <v>36.207347276519812</v>
          </cell>
          <cell r="AQ119">
            <v>0.91951575699999999</v>
          </cell>
          <cell r="AR119">
            <v>0.35794904000000027</v>
          </cell>
          <cell r="AS119">
            <v>12.83974918854973</v>
          </cell>
          <cell r="AT119">
            <v>36.271074436062435</v>
          </cell>
          <cell r="AU119">
            <v>12.738</v>
          </cell>
          <cell r="AV119">
            <v>36.356999999999999</v>
          </cell>
          <cell r="AW119">
            <v>1.1516023660000001</v>
          </cell>
          <cell r="AX119">
            <v>0.41426215200000183</v>
          </cell>
          <cell r="AY119">
            <v>12.874977621360877</v>
          </cell>
          <cell r="AZ119">
            <v>36.744431219740314</v>
          </cell>
          <cell r="BA119">
            <v>2.6624481159999998</v>
          </cell>
          <cell r="BB119">
            <v>0.68005095600000054</v>
          </cell>
          <cell r="BC119">
            <v>13.030392839240193</v>
          </cell>
          <cell r="BD119">
            <v>37.184011837588514</v>
          </cell>
          <cell r="BE119">
            <v>12.664</v>
          </cell>
          <cell r="BF119">
            <v>36.463000000000001</v>
          </cell>
          <cell r="BG119">
            <v>4.3826608029900003</v>
          </cell>
          <cell r="BH119">
            <v>0.73184157199999511</v>
          </cell>
          <cell r="BI119">
            <v>13.111402927722947</v>
          </cell>
          <cell r="BJ119">
            <v>37.728446576462446</v>
          </cell>
          <cell r="BK119">
            <v>5.9224352952210007</v>
          </cell>
          <cell r="BL119">
            <v>0.66255968799999998</v>
          </cell>
          <cell r="BM119">
            <v>13.240037670632573</v>
          </cell>
          <cell r="BN119">
            <v>38.092280572492783</v>
          </cell>
          <cell r="BO119">
            <v>12.676</v>
          </cell>
          <cell r="BP119">
            <v>36.835000000000001</v>
          </cell>
          <cell r="BQ119">
            <v>7.118330778832</v>
          </cell>
          <cell r="BR119">
            <v>0.47716087199999357</v>
          </cell>
          <cell r="BS119">
            <v>13.340433204429607</v>
          </cell>
          <cell r="BT119">
            <v>38.714300897990732</v>
          </cell>
        </row>
        <row r="120">
          <cell r="B120" t="str">
            <v>Failsworth</v>
          </cell>
          <cell r="C120" t="str">
            <v>FAILSWORTH</v>
          </cell>
          <cell r="D120">
            <v>6.6</v>
          </cell>
          <cell r="E120">
            <v>54.75</v>
          </cell>
          <cell r="F120">
            <v>21.9</v>
          </cell>
          <cell r="G120">
            <v>0.90823210141709099</v>
          </cell>
          <cell r="H120">
            <v>0.71840264495747386</v>
          </cell>
          <cell r="I120">
            <v>15.731</v>
          </cell>
          <cell r="J120">
            <v>49.72</v>
          </cell>
          <cell r="K120">
            <v>1.9014480000000056E-2</v>
          </cell>
          <cell r="L120">
            <v>4.0534959999991571E-3</v>
          </cell>
          <cell r="M120">
            <v>15.733017924568676</v>
          </cell>
          <cell r="N120">
            <v>49.725707552585732</v>
          </cell>
          <cell r="O120">
            <v>4.5580404999999935E-2</v>
          </cell>
          <cell r="P120">
            <v>7.7317879999974082E-3</v>
          </cell>
          <cell r="Q120">
            <v>15.735663607421158</v>
          </cell>
          <cell r="R120">
            <v>49.733190673729169</v>
          </cell>
          <cell r="S120">
            <v>1.9014480000000056E-2</v>
          </cell>
          <cell r="T120">
            <v>1.1277547999998916E-2</v>
          </cell>
          <cell r="U120">
            <v>15.733649865230317</v>
          </cell>
          <cell r="V120">
            <v>49.72749495069435</v>
          </cell>
          <cell r="W120">
            <v>0.12718042100000004</v>
          </cell>
          <cell r="X120">
            <v>6.2275459999998617E-2</v>
          </cell>
          <cell r="Y120">
            <v>15.747573091499229</v>
          </cell>
          <cell r="Z120">
            <v>49.766875781537316</v>
          </cell>
          <cell r="AA120">
            <v>0.19061299999999992</v>
          </cell>
          <cell r="AB120">
            <v>0.1132012559999982</v>
          </cell>
          <cell r="AC120">
            <v>15.757576854922007</v>
          </cell>
          <cell r="AD120">
            <v>49.79517069735185</v>
          </cell>
          <cell r="AE120">
            <v>0.27059055400000009</v>
          </cell>
          <cell r="AF120">
            <v>0.16447523199999736</v>
          </cell>
          <cell r="AG120">
            <v>15.769058386160953</v>
          </cell>
          <cell r="AH120">
            <v>49.827645371741703</v>
          </cell>
          <cell r="AI120">
            <v>0.37088675400000004</v>
          </cell>
          <cell r="AJ120">
            <v>0.21518309600000052</v>
          </cell>
          <cell r="AK120">
            <v>15.782267816009307</v>
          </cell>
          <cell r="AL120">
            <v>49.865007281427218</v>
          </cell>
          <cell r="AM120">
            <v>0.49032087400000002</v>
          </cell>
          <cell r="AN120">
            <v>0.26621274399999706</v>
          </cell>
          <cell r="AO120">
            <v>15.797179528485348</v>
          </cell>
          <cell r="AP120">
            <v>49.907183973470872</v>
          </cell>
          <cell r="AQ120">
            <v>0.62386262700000006</v>
          </cell>
          <cell r="AR120">
            <v>0.31700715999999929</v>
          </cell>
          <cell r="AS120">
            <v>15.813304761332853</v>
          </cell>
          <cell r="AT120">
            <v>49.952793019449601</v>
          </cell>
          <cell r="AU120">
            <v>15.653</v>
          </cell>
          <cell r="AV120">
            <v>49.865000000000002</v>
          </cell>
          <cell r="AW120">
            <v>0.7775603499999999</v>
          </cell>
          <cell r="AX120">
            <v>0.36748850400000066</v>
          </cell>
          <cell r="AY120">
            <v>15.753165797589723</v>
          </cell>
          <cell r="AZ120">
            <v>50.148311658874611</v>
          </cell>
          <cell r="BA120">
            <v>1.7727703759999995</v>
          </cell>
          <cell r="BB120">
            <v>0.6075812239999987</v>
          </cell>
          <cell r="BC120">
            <v>15.861226763185751</v>
          </cell>
          <cell r="BD120">
            <v>50.45395422509268</v>
          </cell>
          <cell r="BE120">
            <v>15.68</v>
          </cell>
          <cell r="BF120">
            <v>50.62</v>
          </cell>
          <cell r="BG120">
            <v>2.9096445171499998</v>
          </cell>
          <cell r="BH120">
            <v>0.65502537599999933</v>
          </cell>
          <cell r="BI120">
            <v>15.991827745815501</v>
          </cell>
          <cell r="BJ120">
            <v>51.501982054513022</v>
          </cell>
          <cell r="BK120">
            <v>3.9444330593034</v>
          </cell>
          <cell r="BL120">
            <v>0.65502537599999755</v>
          </cell>
          <cell r="BM120">
            <v>16.082348267537714</v>
          </cell>
          <cell r="BN120">
            <v>51.758012753498306</v>
          </cell>
          <cell r="BO120">
            <v>15.753</v>
          </cell>
          <cell r="BP120">
            <v>51.128</v>
          </cell>
          <cell r="BQ120">
            <v>4.7689514824499994</v>
          </cell>
          <cell r="BR120">
            <v>0.6550253760000011</v>
          </cell>
          <cell r="BS120">
            <v>16.227474924137031</v>
          </cell>
          <cell r="BT120">
            <v>52.470017745441069</v>
          </cell>
        </row>
        <row r="121">
          <cell r="B121" t="str">
            <v>Fallowfield</v>
          </cell>
          <cell r="C121" t="str">
            <v>FALLOWFIELD</v>
          </cell>
          <cell r="D121">
            <v>6.6</v>
          </cell>
          <cell r="E121">
            <v>54.75</v>
          </cell>
          <cell r="F121">
            <v>21.9</v>
          </cell>
          <cell r="G121">
            <v>0.71658640242964666</v>
          </cell>
          <cell r="H121">
            <v>0.61551898350150236</v>
          </cell>
          <cell r="I121">
            <v>13.477</v>
          </cell>
          <cell r="J121">
            <v>39.225000000000001</v>
          </cell>
          <cell r="K121">
            <v>2.8074833000000021E-2</v>
          </cell>
          <cell r="L121">
            <v>4.6849599999996272E-3</v>
          </cell>
          <cell r="M121">
            <v>13.479865738682902</v>
          </cell>
          <cell r="N121">
            <v>39.233105533023156</v>
          </cell>
          <cell r="O121">
            <v>6.8145064000000088E-2</v>
          </cell>
          <cell r="P121">
            <v>8.9309440000002738E-3</v>
          </cell>
          <cell r="Q121">
            <v>13.483742402116192</v>
          </cell>
          <cell r="R121">
            <v>39.244070393031386</v>
          </cell>
          <cell r="S121">
            <v>2.8074833000000021E-2</v>
          </cell>
          <cell r="T121">
            <v>1.3023987999999598E-2</v>
          </cell>
          <cell r="U121">
            <v>13.480595214449655</v>
          </cell>
          <cell r="V121">
            <v>39.235168802068685</v>
          </cell>
          <cell r="W121">
            <v>0.19434034900000019</v>
          </cell>
          <cell r="X121">
            <v>9.5864403999999404E-2</v>
          </cell>
          <cell r="Y121">
            <v>13.502386332161311</v>
          </cell>
          <cell r="Z121">
            <v>39.296803390482872</v>
          </cell>
          <cell r="AA121">
            <v>0.29469691299999989</v>
          </cell>
          <cell r="AB121">
            <v>0.1786265199999999</v>
          </cell>
          <cell r="AC121">
            <v>13.518405062341865</v>
          </cell>
          <cell r="AD121">
            <v>39.342111201429539</v>
          </cell>
          <cell r="AE121">
            <v>0.42290424499999979</v>
          </cell>
          <cell r="AF121">
            <v>0.26179532000000094</v>
          </cell>
          <cell r="AG121">
            <v>13.536895678510117</v>
          </cell>
          <cell r="AH121">
            <v>39.394410561753091</v>
          </cell>
          <cell r="AI121">
            <v>0.58583123299999995</v>
          </cell>
          <cell r="AJ121">
            <v>0.34432452400000013</v>
          </cell>
          <cell r="AK121">
            <v>13.55836752677155</v>
          </cell>
          <cell r="AL121">
            <v>39.455142119794168</v>
          </cell>
          <cell r="AM121">
            <v>0.78176929000000017</v>
          </cell>
          <cell r="AN121">
            <v>0.42722869999999968</v>
          </cell>
          <cell r="AO121">
            <v>13.582759896208518</v>
          </cell>
          <cell r="AP121">
            <v>39.524134159146513</v>
          </cell>
          <cell r="AQ121">
            <v>1.0021826480000002</v>
          </cell>
          <cell r="AR121">
            <v>0.50986433999999914</v>
          </cell>
          <cell r="AS121">
            <v>13.60926980841654</v>
          </cell>
          <cell r="AT121">
            <v>39.599115513910327</v>
          </cell>
          <cell r="AU121">
            <v>13.494999999999999</v>
          </cell>
          <cell r="AV121">
            <v>39.893000000000001</v>
          </cell>
          <cell r="AW121">
            <v>1.2583396910000002</v>
          </cell>
          <cell r="AX121">
            <v>0.59214325999999939</v>
          </cell>
          <cell r="AY121">
            <v>13.656875277256161</v>
          </cell>
          <cell r="AZ121">
            <v>40.350852425017138</v>
          </cell>
          <cell r="BA121">
            <v>2.9326717186</v>
          </cell>
          <cell r="BB121">
            <v>0.98919424399999922</v>
          </cell>
          <cell r="BC121">
            <v>13.838074298368596</v>
          </cell>
          <cell r="BD121">
            <v>40.863360651309009</v>
          </cell>
          <cell r="BE121">
            <v>13.515000000000001</v>
          </cell>
          <cell r="BF121">
            <v>40.613999999999997</v>
          </cell>
          <cell r="BG121">
            <v>4.8336334614949994</v>
          </cell>
          <cell r="BH121">
            <v>1.067935212000001</v>
          </cell>
          <cell r="BI121">
            <v>14.031253373073243</v>
          </cell>
          <cell r="BJ121">
            <v>42.074185043642075</v>
          </cell>
          <cell r="BK121">
            <v>6.5295319190169998</v>
          </cell>
          <cell r="BL121">
            <v>1.0679352119999974</v>
          </cell>
          <cell r="BM121">
            <v>14.17960601412909</v>
          </cell>
          <cell r="BN121">
            <v>42.493789677632165</v>
          </cell>
          <cell r="BO121">
            <v>13.532999999999999</v>
          </cell>
          <cell r="BP121">
            <v>41.265999999999998</v>
          </cell>
          <cell r="BQ121">
            <v>7.8433233928304009</v>
          </cell>
          <cell r="BR121">
            <v>1.0679352120000045</v>
          </cell>
          <cell r="BS121">
            <v>14.312532962775334</v>
          </cell>
          <cell r="BT121">
            <v>43.470852176547517</v>
          </cell>
        </row>
        <row r="122">
          <cell r="B122" t="str">
            <v>Farnworth</v>
          </cell>
          <cell r="C122" t="str">
            <v>FARNWORTH</v>
          </cell>
          <cell r="D122">
            <v>11</v>
          </cell>
          <cell r="E122">
            <v>62.5</v>
          </cell>
          <cell r="F122">
            <v>25</v>
          </cell>
          <cell r="G122">
            <v>0.37610082414593393</v>
          </cell>
          <cell r="H122">
            <v>0.32620669038975031</v>
          </cell>
          <cell r="I122">
            <v>8.1539999999999999</v>
          </cell>
          <cell r="J122">
            <v>23.503</v>
          </cell>
          <cell r="K122">
            <v>1.9229624999999917E-2</v>
          </cell>
          <cell r="L122">
            <v>3.0096600000004692E-3</v>
          </cell>
          <cell r="M122">
            <v>8.1551672597437577</v>
          </cell>
          <cell r="N122">
            <v>23.50630150912087</v>
          </cell>
          <cell r="O122">
            <v>4.6105226999999971E-2</v>
          </cell>
          <cell r="P122">
            <v>5.7897120000003355E-3</v>
          </cell>
          <cell r="Q122">
            <v>8.1567237779092032</v>
          </cell>
          <cell r="R122">
            <v>23.510704007320175</v>
          </cell>
          <cell r="S122">
            <v>1.9229624999999917E-2</v>
          </cell>
          <cell r="T122">
            <v>8.5081600000003199E-3</v>
          </cell>
          <cell r="U122">
            <v>8.1554558561487696</v>
          </cell>
          <cell r="V122">
            <v>23.507117783020909</v>
          </cell>
          <cell r="W122">
            <v>0.12866196699999999</v>
          </cell>
          <cell r="X122">
            <v>6.8054159999999531E-2</v>
          </cell>
          <cell r="Y122">
            <v>8.1643249189888536</v>
          </cell>
          <cell r="Z122">
            <v>23.532203280928879</v>
          </cell>
          <cell r="AA122">
            <v>0.19285195099999997</v>
          </cell>
          <cell r="AB122">
            <v>0.12757298000000139</v>
          </cell>
          <cell r="AC122">
            <v>8.1708179472879916</v>
          </cell>
          <cell r="AD122">
            <v>23.55056833829191</v>
          </cell>
          <cell r="AE122">
            <v>0.27380730600000003</v>
          </cell>
          <cell r="AF122">
            <v>0.18739983200000054</v>
          </cell>
          <cell r="AG122">
            <v>8.178207096843316</v>
          </cell>
          <cell r="AH122">
            <v>23.571468009322992</v>
          </cell>
          <cell r="AI122">
            <v>0.37536678200000007</v>
          </cell>
          <cell r="AJ122">
            <v>0.24679319200000016</v>
          </cell>
          <cell r="AK122">
            <v>8.186654929860719</v>
          </cell>
          <cell r="AL122">
            <v>23.595362089374742</v>
          </cell>
          <cell r="AM122">
            <v>0.49633744200000007</v>
          </cell>
          <cell r="AN122">
            <v>0.30647072000000009</v>
          </cell>
          <cell r="AO122">
            <v>8.1961365007671212</v>
          </cell>
          <cell r="AP122">
            <v>23.622180021711614</v>
          </cell>
          <cell r="AQ122">
            <v>0.63161873099999999</v>
          </cell>
          <cell r="AR122">
            <v>0.36597454400000107</v>
          </cell>
          <cell r="AS122">
            <v>8.2063600678057274</v>
          </cell>
          <cell r="AT122">
            <v>23.651096636035273</v>
          </cell>
          <cell r="AU122">
            <v>8.16</v>
          </cell>
          <cell r="AV122">
            <v>23.745999999999999</v>
          </cell>
          <cell r="AW122">
            <v>0.78752981400000011</v>
          </cell>
          <cell r="AX122">
            <v>0.42523496000000183</v>
          </cell>
          <cell r="AY122">
            <v>8.2236536426120548</v>
          </cell>
          <cell r="AZ122">
            <v>23.926039689352834</v>
          </cell>
          <cell r="BA122">
            <v>1.7985405840000004</v>
          </cell>
          <cell r="BB122">
            <v>0.71153320800000142</v>
          </cell>
          <cell r="BC122">
            <v>8.2917447072270019</v>
          </cell>
          <cell r="BD122">
            <v>24.118630303462599</v>
          </cell>
          <cell r="BE122">
            <v>8.1329999999999991</v>
          </cell>
          <cell r="BF122">
            <v>24.050999999999998</v>
          </cell>
          <cell r="BG122">
            <v>2.9540266219500002</v>
          </cell>
          <cell r="BH122">
            <v>0.76640229200000132</v>
          </cell>
          <cell r="BI122">
            <v>8.3282718759063545</v>
          </cell>
          <cell r="BJ122">
            <v>24.603312270513605</v>
          </cell>
          <cell r="BK122">
            <v>4.0087976738154003</v>
          </cell>
          <cell r="BL122">
            <v>0.55962250399999913</v>
          </cell>
          <cell r="BM122">
            <v>8.3727798744939115</v>
          </cell>
          <cell r="BN122">
            <v>24.729199900986817</v>
          </cell>
          <cell r="BO122">
            <v>8.14</v>
          </cell>
          <cell r="BP122">
            <v>24.263999999999999</v>
          </cell>
          <cell r="BQ122">
            <v>4.8532468968352003</v>
          </cell>
          <cell r="BR122">
            <v>6.2783480000048186E-3</v>
          </cell>
          <cell r="BS122">
            <v>8.3950589280217631</v>
          </cell>
          <cell r="BT122">
            <v>24.98541559042544</v>
          </cell>
        </row>
        <row r="123">
          <cell r="B123" t="str">
            <v>Feniscowles</v>
          </cell>
          <cell r="C123" t="str">
            <v>FENISCOWLES</v>
          </cell>
          <cell r="D123">
            <v>6.6</v>
          </cell>
          <cell r="E123">
            <v>62.5</v>
          </cell>
          <cell r="F123">
            <v>25</v>
          </cell>
          <cell r="G123">
            <v>0.27702756858232719</v>
          </cell>
          <cell r="H123">
            <v>0.26239143848220092</v>
          </cell>
          <cell r="I123">
            <v>6.5590000000000002</v>
          </cell>
          <cell r="J123">
            <v>17.312000000000001</v>
          </cell>
          <cell r="K123">
            <v>8.1067249999999258E-3</v>
          </cell>
          <cell r="L123">
            <v>8.7802799999980863E-4</v>
          </cell>
          <cell r="M123">
            <v>6.559785962055023</v>
          </cell>
          <cell r="N123">
            <v>17.31422303639545</v>
          </cell>
          <cell r="O123">
            <v>1.9761877000000039E-2</v>
          </cell>
          <cell r="P123">
            <v>1.6808080000001446E-3</v>
          </cell>
          <cell r="Q123">
            <v>6.5608757484783178</v>
          </cell>
          <cell r="R123">
            <v>17.317305417875279</v>
          </cell>
          <cell r="S123">
            <v>8.1067249999999258E-3</v>
          </cell>
          <cell r="T123">
            <v>2.4588279999999685E-3</v>
          </cell>
          <cell r="U123">
            <v>6.5599242461922254</v>
          </cell>
          <cell r="V123">
            <v>17.314614163000034</v>
          </cell>
          <cell r="W123">
            <v>5.6902766999999965E-2</v>
          </cell>
          <cell r="X123">
            <v>1.1769868000000017E-2</v>
          </cell>
          <cell r="Y123">
            <v>6.5650072976216984</v>
          </cell>
          <cell r="Z123">
            <v>17.328991203539637</v>
          </cell>
          <cell r="AA123">
            <v>8.6701399000000012E-2</v>
          </cell>
          <cell r="AB123">
            <v>2.1067439999999937E-2</v>
          </cell>
          <cell r="AC123">
            <v>6.568427328516198</v>
          </cell>
          <cell r="AD123">
            <v>17.338664511689107</v>
          </cell>
          <cell r="AE123">
            <v>0.12490202699999997</v>
          </cell>
          <cell r="AF123">
            <v>3.0444772000000286E-2</v>
          </cell>
          <cell r="AG123">
            <v>6.5725893206394543</v>
          </cell>
          <cell r="AH123">
            <v>17.350436403103505</v>
          </cell>
          <cell r="AI123">
            <v>0.17358692799999997</v>
          </cell>
          <cell r="AJ123">
            <v>3.9696516000000237E-2</v>
          </cell>
          <cell r="AK123">
            <v>6.5776574626980446</v>
          </cell>
          <cell r="AL123">
            <v>17.364771273574089</v>
          </cell>
          <cell r="AM123">
            <v>0.232269858</v>
          </cell>
          <cell r="AN123">
            <v>4.9022031999999882E-2</v>
          </cell>
          <cell r="AO123">
            <v>6.5836066588503579</v>
          </cell>
          <cell r="AP123">
            <v>17.381598141341726</v>
          </cell>
          <cell r="AQ123">
            <v>0.29837593000000007</v>
          </cell>
          <cell r="AR123">
            <v>5.8296524000000183E-2</v>
          </cell>
          <cell r="AS123">
            <v>6.5902007480802158</v>
          </cell>
          <cell r="AT123">
            <v>17.400249042182455</v>
          </cell>
          <cell r="AU123">
            <v>6.5629999999999997</v>
          </cell>
          <cell r="AV123">
            <v>17.518999999999998</v>
          </cell>
          <cell r="AW123">
            <v>0.37491308400000001</v>
          </cell>
          <cell r="AX123">
            <v>6.7501727999999872E-2</v>
          </cell>
          <cell r="AY123">
            <v>6.6017012592123754</v>
          </cell>
          <cell r="AZ123">
            <v>17.628463691318114</v>
          </cell>
          <cell r="BA123">
            <v>0.87466248600000018</v>
          </cell>
          <cell r="BB123">
            <v>0.11078125999999955</v>
          </cell>
          <cell r="BC123">
            <v>6.6492039715188378</v>
          </cell>
          <cell r="BD123">
            <v>17.76282165130473</v>
          </cell>
          <cell r="BE123">
            <v>6.569</v>
          </cell>
          <cell r="BF123">
            <v>17.806999999999999</v>
          </cell>
          <cell r="BG123">
            <v>1.4414076326200003</v>
          </cell>
          <cell r="BH123">
            <v>0.11930850799999959</v>
          </cell>
          <cell r="BI123">
            <v>6.7055272551387199</v>
          </cell>
          <cell r="BJ123">
            <v>18.193157391701497</v>
          </cell>
          <cell r="BK123">
            <v>1.9406124572893999</v>
          </cell>
          <cell r="BL123">
            <v>0.11930850799999959</v>
          </cell>
          <cell r="BM123">
            <v>6.7491963520938167</v>
          </cell>
          <cell r="BN123">
            <v>18.316672250042465</v>
          </cell>
          <cell r="BO123">
            <v>6.57</v>
          </cell>
          <cell r="BP123">
            <v>17.867000000000001</v>
          </cell>
          <cell r="BQ123">
            <v>2.3186620568592997</v>
          </cell>
          <cell r="BR123">
            <v>0.11930850800000048</v>
          </cell>
          <cell r="BS123">
            <v>6.7832671154390765</v>
          </cell>
          <cell r="BT123">
            <v>18.47021049412426</v>
          </cell>
        </row>
        <row r="124">
          <cell r="B124" t="str">
            <v>Ferodo</v>
          </cell>
          <cell r="C124" t="str">
            <v>FERODO</v>
          </cell>
          <cell r="D124">
            <v>11</v>
          </cell>
          <cell r="E124">
            <v>62.5</v>
          </cell>
          <cell r="F124">
            <v>25</v>
          </cell>
          <cell r="G124">
            <v>0.33011682269698872</v>
          </cell>
          <cell r="H124">
            <v>0.30985840483780414</v>
          </cell>
          <cell r="I124">
            <v>7.7460000000000004</v>
          </cell>
          <cell r="J124">
            <v>20.631</v>
          </cell>
          <cell r="K124">
            <v>8.2008590000000603E-3</v>
          </cell>
          <cell r="L124">
            <v>5.6562240000013198E-4</v>
          </cell>
          <cell r="M124">
            <v>7.7464601209451036</v>
          </cell>
          <cell r="N124">
            <v>20.632301418561795</v>
          </cell>
          <cell r="O124">
            <v>1.9924125000000015E-2</v>
          </cell>
          <cell r="P124">
            <v>1.1972784000000569E-3</v>
          </cell>
          <cell r="Q124">
            <v>7.7471085861762417</v>
          </cell>
          <cell r="R124">
            <v>20.634135555211</v>
          </cell>
          <cell r="S124">
            <v>8.2008590000000603E-3</v>
          </cell>
          <cell r="T124">
            <v>1.9021703999999584E-3</v>
          </cell>
          <cell r="U124">
            <v>7.7465302715221567</v>
          </cell>
          <cell r="V124">
            <v>20.632499834356747</v>
          </cell>
          <cell r="W124">
            <v>5.8468754000000123E-2</v>
          </cell>
          <cell r="X124">
            <v>3.7256802400000177E-2</v>
          </cell>
          <cell r="Y124">
            <v>7.7510242887050795</v>
          </cell>
          <cell r="Z124">
            <v>20.645210834456002</v>
          </cell>
          <cell r="AA124">
            <v>8.972917000000008E-2</v>
          </cell>
          <cell r="AB124">
            <v>7.2670922400000171E-2</v>
          </cell>
          <cell r="AC124">
            <v>7.7545237942785059</v>
          </cell>
          <cell r="AD124">
            <v>20.655108930943083</v>
          </cell>
          <cell r="AE124">
            <v>0.12940015300000007</v>
          </cell>
          <cell r="AF124">
            <v>0.1082488424000001</v>
          </cell>
          <cell r="AG124">
            <v>7.7584733374060759</v>
          </cell>
          <cell r="AH124">
            <v>20.666279925855456</v>
          </cell>
          <cell r="AI124">
            <v>0.17905734400000006</v>
          </cell>
          <cell r="AJ124">
            <v>0.14373555439999963</v>
          </cell>
          <cell r="AK124">
            <v>7.7629422333439768</v>
          </cell>
          <cell r="AL124">
            <v>20.678919872343883</v>
          </cell>
          <cell r="AM124">
            <v>0.23816962499999994</v>
          </cell>
          <cell r="AN124">
            <v>0.17937039040000036</v>
          </cell>
          <cell r="AO124">
            <v>7.767915167298967</v>
          </cell>
          <cell r="AP124">
            <v>20.692985453631749</v>
          </cell>
          <cell r="AQ124">
            <v>0.30429129900000007</v>
          </cell>
          <cell r="AR124">
            <v>0.21498399040000038</v>
          </cell>
          <cell r="AS124">
            <v>7.7732548843744196</v>
          </cell>
          <cell r="AT124">
            <v>20.708088454246429</v>
          </cell>
          <cell r="AU124">
            <v>7.7510000000000003</v>
          </cell>
          <cell r="AV124">
            <v>20.786000000000001</v>
          </cell>
          <cell r="AW124">
            <v>0.37680669600000016</v>
          </cell>
          <cell r="AX124">
            <v>0.25053692640000014</v>
          </cell>
          <cell r="AY124">
            <v>7.7839270008424579</v>
          </cell>
          <cell r="AZ124">
            <v>20.879131622319349</v>
          </cell>
          <cell r="BA124">
            <v>0.84322099400000017</v>
          </cell>
          <cell r="BB124">
            <v>0.42431453439999922</v>
          </cell>
          <cell r="BC124">
            <v>7.8175283616844693</v>
          </cell>
          <cell r="BD124">
            <v>20.974170622753277</v>
          </cell>
          <cell r="BE124">
            <v>7.7560000000000002</v>
          </cell>
          <cell r="BF124">
            <v>20.934999999999999</v>
          </cell>
          <cell r="BG124">
            <v>1.4030187603000002</v>
          </cell>
          <cell r="BH124">
            <v>0.45887710240000024</v>
          </cell>
          <cell r="BI124">
            <v>7.8537241888666269</v>
          </cell>
          <cell r="BJ124">
            <v>21.211405746534187</v>
          </cell>
          <cell r="BK124">
            <v>1.928275771784</v>
          </cell>
          <cell r="BL124">
            <v>0.45887710239999935</v>
          </cell>
          <cell r="BM124">
            <v>7.8812930322279025</v>
          </cell>
          <cell r="BN124">
            <v>21.289382210895095</v>
          </cell>
          <cell r="BO124">
            <v>7.7510000000000003</v>
          </cell>
          <cell r="BP124">
            <v>20.907</v>
          </cell>
          <cell r="BQ124">
            <v>2.3481910362570004</v>
          </cell>
          <cell r="BR124">
            <v>0.45887710240000024</v>
          </cell>
          <cell r="BS124">
            <v>7.8983328677715674</v>
          </cell>
          <cell r="BT124">
            <v>21.323720279571745</v>
          </cell>
        </row>
        <row r="125">
          <cell r="B125" t="str">
            <v>Flat Lane</v>
          </cell>
          <cell r="C125" t="str">
            <v>FLAT LANE</v>
          </cell>
          <cell r="D125">
            <v>11</v>
          </cell>
          <cell r="E125">
            <v>40</v>
          </cell>
          <cell r="F125">
            <v>16</v>
          </cell>
          <cell r="G125">
            <v>0.22969357727761869</v>
          </cell>
          <cell r="H125">
            <v>0.22797601723563729</v>
          </cell>
          <cell r="I125">
            <v>3.6469999999999998</v>
          </cell>
          <cell r="J125">
            <v>9.1859999999999999</v>
          </cell>
          <cell r="K125">
            <v>1.1498449999999938E-2</v>
          </cell>
          <cell r="L125">
            <v>2.431804000000426E-4</v>
          </cell>
          <cell r="M125">
            <v>3.6476162757701966</v>
          </cell>
          <cell r="N125">
            <v>9.187743091104748</v>
          </cell>
          <cell r="O125">
            <v>2.7775945999999996E-2</v>
          </cell>
          <cell r="P125">
            <v>5.0129000000076473E-4</v>
          </cell>
          <cell r="Q125">
            <v>3.6484841699833215</v>
          </cell>
          <cell r="R125">
            <v>9.1901978666385613</v>
          </cell>
          <cell r="S125">
            <v>1.1498449999999938E-2</v>
          </cell>
          <cell r="T125">
            <v>7.814139999995362E-4</v>
          </cell>
          <cell r="U125">
            <v>3.6476445257078192</v>
          </cell>
          <cell r="V125">
            <v>9.1878229939945921</v>
          </cell>
          <cell r="W125">
            <v>7.9704039999999976E-2</v>
          </cell>
          <cell r="X125">
            <v>3.1116761999999021E-2</v>
          </cell>
          <cell r="Y125">
            <v>3.6528165836242281</v>
          </cell>
          <cell r="Z125">
            <v>9.2024517828961212</v>
          </cell>
          <cell r="AA125">
            <v>0.12107177599999996</v>
          </cell>
          <cell r="AB125">
            <v>6.1471701999999517E-2</v>
          </cell>
          <cell r="AC125">
            <v>3.656581047832919</v>
          </cell>
          <cell r="AD125">
            <v>9.2130992955741196</v>
          </cell>
          <cell r="AE125">
            <v>0.17345279999999996</v>
          </cell>
          <cell r="AF125">
            <v>9.1884313999999634E-2</v>
          </cell>
          <cell r="AG125">
            <v>3.6609265867448997</v>
          </cell>
          <cell r="AH125">
            <v>9.2253903357044056</v>
          </cell>
          <cell r="AI125">
            <v>0.23912387400000013</v>
          </cell>
          <cell r="AJ125">
            <v>0.12226426999999873</v>
          </cell>
          <cell r="AK125">
            <v>3.6659679583836668</v>
          </cell>
          <cell r="AL125">
            <v>9.2396494879934217</v>
          </cell>
          <cell r="AM125">
            <v>0.31736186399999999</v>
          </cell>
          <cell r="AN125">
            <v>0.15269599399999922</v>
          </cell>
          <cell r="AO125">
            <v>3.6716716391682724</v>
          </cell>
          <cell r="AP125">
            <v>9.2557819334354932</v>
          </cell>
          <cell r="AQ125">
            <v>0.40489417900000002</v>
          </cell>
          <cell r="AR125">
            <v>0.18311929400000082</v>
          </cell>
          <cell r="AS125">
            <v>3.6778627033566975</v>
          </cell>
          <cell r="AT125">
            <v>9.2732929073170798</v>
          </cell>
          <cell r="AU125">
            <v>3.65</v>
          </cell>
          <cell r="AV125">
            <v>9.3219999999999992</v>
          </cell>
          <cell r="AW125">
            <v>0.502887627</v>
          </cell>
          <cell r="AX125">
            <v>0.21352072199999927</v>
          </cell>
          <cell r="AY125">
            <v>3.6876016866495314</v>
          </cell>
          <cell r="AZ125">
            <v>9.4283536304557405</v>
          </cell>
          <cell r="BA125">
            <v>1.1340232139999999</v>
          </cell>
          <cell r="BB125">
            <v>0.3640145859999997</v>
          </cell>
          <cell r="BC125">
            <v>3.7286265933714757</v>
          </cell>
          <cell r="BD125">
            <v>9.5443895894182713</v>
          </cell>
          <cell r="BE125">
            <v>3.6560000000000001</v>
          </cell>
          <cell r="BF125">
            <v>9.5749999999999993</v>
          </cell>
          <cell r="BG125">
            <v>1.8723831079000002</v>
          </cell>
          <cell r="BH125">
            <v>0.39404138199999927</v>
          </cell>
          <cell r="BI125">
            <v>3.7749564353947025</v>
          </cell>
          <cell r="BJ125">
            <v>9.9114596085334927</v>
          </cell>
          <cell r="BK125">
            <v>2.5491190667240002</v>
          </cell>
          <cell r="BL125">
            <v>0.3940413819999975</v>
          </cell>
          <cell r="BM125">
            <v>3.8104758615762782</v>
          </cell>
          <cell r="BN125">
            <v>10.011923717000883</v>
          </cell>
          <cell r="BO125">
            <v>3.66</v>
          </cell>
          <cell r="BP125">
            <v>9.6890000000000001</v>
          </cell>
          <cell r="BQ125">
            <v>3.0813310553650002</v>
          </cell>
          <cell r="BR125">
            <v>0.39404138199999927</v>
          </cell>
          <cell r="BS125">
            <v>3.842409746567899</v>
          </cell>
          <cell r="BT125">
            <v>10.204932675010724</v>
          </cell>
        </row>
        <row r="126">
          <cell r="B126" t="str">
            <v>Frederick Rd</v>
          </cell>
          <cell r="C126" t="str">
            <v>FREDERICK RD</v>
          </cell>
          <cell r="D126">
            <v>6.6</v>
          </cell>
          <cell r="E126">
            <v>54.75</v>
          </cell>
          <cell r="F126">
            <v>21.9</v>
          </cell>
          <cell r="G126">
            <v>0.79185086736843302</v>
          </cell>
          <cell r="H126">
            <v>0.67921047609817231</v>
          </cell>
          <cell r="I126">
            <v>14.872999999999999</v>
          </cell>
          <cell r="J126">
            <v>43.348999999999997</v>
          </cell>
          <cell r="K126">
            <v>1.7961985999999874E-2</v>
          </cell>
          <cell r="L126">
            <v>1.579383999999795E-3</v>
          </cell>
          <cell r="M126">
            <v>14.874709426549973</v>
          </cell>
          <cell r="N126">
            <v>43.35383498842171</v>
          </cell>
          <cell r="O126">
            <v>4.3482437999999957E-2</v>
          </cell>
          <cell r="P126">
            <v>3.0662759999997569E-3</v>
          </cell>
          <cell r="Q126">
            <v>14.877071956448232</v>
          </cell>
          <cell r="R126">
            <v>43.360517232068958</v>
          </cell>
          <cell r="S126">
            <v>1.7961985999999874E-2</v>
          </cell>
          <cell r="T126">
            <v>4.5431559999999926E-3</v>
          </cell>
          <cell r="U126">
            <v>14.874968689362401</v>
          </cell>
          <cell r="V126">
            <v>43.354568294392813</v>
          </cell>
          <cell r="W126">
            <v>0.1234670229999999</v>
          </cell>
          <cell r="X126">
            <v>5.8221999999999774E-2</v>
          </cell>
          <cell r="Y126">
            <v>14.888893667626947</v>
          </cell>
          <cell r="Z126">
            <v>43.393954080627751</v>
          </cell>
          <cell r="AA126">
            <v>0.18678971199999983</v>
          </cell>
          <cell r="AB126">
            <v>0.11190392800000026</v>
          </cell>
          <cell r="AC126">
            <v>14.899128917190792</v>
          </cell>
          <cell r="AD126">
            <v>43.422903738122677</v>
          </cell>
          <cell r="AE126">
            <v>0.26746521199999995</v>
          </cell>
          <cell r="AF126">
            <v>0.16577456000000002</v>
          </cell>
          <cell r="AG126">
            <v>14.910898651361794</v>
          </cell>
          <cell r="AH126">
            <v>43.456193573503</v>
          </cell>
          <cell r="AI126">
            <v>0.36970042299999972</v>
          </cell>
          <cell r="AJ126">
            <v>0.21941848000000075</v>
          </cell>
          <cell r="AK126">
            <v>14.924534538974507</v>
          </cell>
          <cell r="AL126">
            <v>43.494761687896784</v>
          </cell>
          <cell r="AM126">
            <v>0.49239607100000005</v>
          </cell>
          <cell r="AN126">
            <v>0.27323581600000058</v>
          </cell>
          <cell r="AO126">
            <v>14.939975420615092</v>
          </cell>
          <cell r="AP126">
            <v>43.538435096359009</v>
          </cell>
          <cell r="AQ126">
            <v>0.63024517799999991</v>
          </cell>
          <cell r="AR126">
            <v>0.32696616800000111</v>
          </cell>
          <cell r="AS126">
            <v>14.956734277012798</v>
          </cell>
          <cell r="AT126">
            <v>43.585836300374005</v>
          </cell>
          <cell r="AU126">
            <v>14.891999999999999</v>
          </cell>
          <cell r="AV126">
            <v>44.027000000000001</v>
          </cell>
          <cell r="AW126">
            <v>0.79010577299999996</v>
          </cell>
          <cell r="AX126">
            <v>0.38056728800000172</v>
          </cell>
          <cell r="AY126">
            <v>14.994407334378998</v>
          </cell>
          <cell r="AZ126">
            <v>44.316651682330516</v>
          </cell>
          <cell r="BA126">
            <v>1.8334049446999998</v>
          </cell>
          <cell r="BB126">
            <v>0.64275899599999953</v>
          </cell>
          <cell r="BC126">
            <v>15.108608169351633</v>
          </cell>
          <cell r="BD126">
            <v>44.639660421635782</v>
          </cell>
          <cell r="BE126">
            <v>14.913</v>
          </cell>
          <cell r="BF126">
            <v>44.765999999999998</v>
          </cell>
          <cell r="BG126">
            <v>3.0205174844699996</v>
          </cell>
          <cell r="BH126">
            <v>0.69381261200000033</v>
          </cell>
          <cell r="BI126">
            <v>15.237919618341831</v>
          </cell>
          <cell r="BJ126">
            <v>45.685011461880215</v>
          </cell>
          <cell r="BK126">
            <v>4.0862528277191004</v>
          </cell>
          <cell r="BL126">
            <v>0.57443459199999758</v>
          </cell>
          <cell r="BM126">
            <v>15.320704414603565</v>
          </cell>
          <cell r="BN126">
            <v>45.919162225143488</v>
          </cell>
          <cell r="BO126">
            <v>14.923999999999999</v>
          </cell>
          <cell r="BP126">
            <v>45.158000000000001</v>
          </cell>
          <cell r="BQ126">
            <v>4.9193272633808007</v>
          </cell>
          <cell r="BR126">
            <v>0.25497817200000306</v>
          </cell>
          <cell r="BS126">
            <v>15.376634338785825</v>
          </cell>
          <cell r="BT126">
            <v>46.438243241413389</v>
          </cell>
        </row>
        <row r="127">
          <cell r="B127" t="str">
            <v>Fusehill</v>
          </cell>
          <cell r="C127" t="str">
            <v>FUSE HILL</v>
          </cell>
          <cell r="D127">
            <v>11</v>
          </cell>
          <cell r="E127">
            <v>33.405000000000001</v>
          </cell>
          <cell r="F127">
            <v>13.1</v>
          </cell>
          <cell r="G127">
            <v>0.77572996662153337</v>
          </cell>
          <cell r="H127">
            <v>0.6825577078655638</v>
          </cell>
          <cell r="I127">
            <v>8.94</v>
          </cell>
          <cell r="J127">
            <v>25.908999999999999</v>
          </cell>
          <cell r="K127">
            <v>2.5631151999999879E-2</v>
          </cell>
          <cell r="L127">
            <v>3.0614879999992795E-3</v>
          </cell>
          <cell r="M127">
            <v>8.9415059730388862</v>
          </cell>
          <cell r="N127">
            <v>25.913259534992324</v>
          </cell>
          <cell r="O127">
            <v>6.12577809999999E-2</v>
          </cell>
          <cell r="P127">
            <v>5.8267199999990638E-3</v>
          </cell>
          <cell r="Q127">
            <v>8.943521023155526</v>
          </cell>
          <cell r="R127">
            <v>25.918958957399951</v>
          </cell>
          <cell r="S127">
            <v>2.5631151999999879E-2</v>
          </cell>
          <cell r="T127">
            <v>8.4849599999996528E-3</v>
          </cell>
          <cell r="U127">
            <v>8.9417906314951718</v>
          </cell>
          <cell r="V127">
            <v>25.914064670691371</v>
          </cell>
          <cell r="W127">
            <v>0.17341192999999988</v>
          </cell>
          <cell r="X127">
            <v>8.5437683999999514E-2</v>
          </cell>
          <cell r="Y127">
            <v>8.9535860813020474</v>
          </cell>
          <cell r="Z127">
            <v>25.947427240873719</v>
          </cell>
          <cell r="AA127">
            <v>0.26139084599999984</v>
          </cell>
          <cell r="AB127">
            <v>0.16233445599999907</v>
          </cell>
          <cell r="AC127">
            <v>8.9622398106520134</v>
          </cell>
          <cell r="AD127">
            <v>25.971903683697374</v>
          </cell>
          <cell r="AE127">
            <v>0.37136425300000009</v>
          </cell>
          <cell r="AF127">
            <v>0.23948567599999926</v>
          </cell>
          <cell r="AG127">
            <v>8.9720613064493282</v>
          </cell>
          <cell r="AH127">
            <v>25.999683068816079</v>
          </cell>
          <cell r="AI127">
            <v>0.50711104300000009</v>
          </cell>
          <cell r="AJ127">
            <v>0.31622391999999877</v>
          </cell>
          <cell r="AK127">
            <v>8.9832138784110249</v>
          </cell>
          <cell r="AL127">
            <v>26.031227305863226</v>
          </cell>
          <cell r="AM127">
            <v>0.66693909299999987</v>
          </cell>
          <cell r="AN127">
            <v>0.393196412</v>
          </cell>
          <cell r="AO127">
            <v>8.9956426835626573</v>
          </cell>
          <cell r="AP127">
            <v>26.066381275482289</v>
          </cell>
          <cell r="AQ127">
            <v>0.84448251799999974</v>
          </cell>
          <cell r="AR127">
            <v>0.46999474399999919</v>
          </cell>
          <cell r="AS127">
            <v>9.0089921637326675</v>
          </cell>
          <cell r="AT127">
            <v>26.104139307296407</v>
          </cell>
          <cell r="AU127">
            <v>8.9459999999999997</v>
          </cell>
          <cell r="AV127">
            <v>26.163</v>
          </cell>
          <cell r="AW127">
            <v>1.0382484270000001</v>
          </cell>
          <cell r="AX127">
            <v>0.54656352800000096</v>
          </cell>
          <cell r="AY127">
            <v>9.0291810553485625</v>
          </cell>
          <cell r="AZ127">
            <v>26.39827155321289</v>
          </cell>
          <cell r="BA127">
            <v>2.2653671160000002</v>
          </cell>
          <cell r="BB127">
            <v>0.9201820600000028</v>
          </cell>
          <cell r="BC127">
            <v>9.1131979703891268</v>
          </cell>
          <cell r="BD127">
            <v>26.635907274651117</v>
          </cell>
          <cell r="BE127">
            <v>8.9580000000000002</v>
          </cell>
          <cell r="BF127">
            <v>26.631</v>
          </cell>
          <cell r="BG127">
            <v>3.7321866176</v>
          </cell>
          <cell r="BH127">
            <v>0.9944779679999991</v>
          </cell>
          <cell r="BI127">
            <v>9.2060855518968392</v>
          </cell>
          <cell r="BJ127">
            <v>27.332691904242647</v>
          </cell>
          <cell r="BK127">
            <v>5.113904988531</v>
          </cell>
          <cell r="BL127">
            <v>0.99447796799999555</v>
          </cell>
          <cell r="BM127">
            <v>9.2786069585696822</v>
          </cell>
          <cell r="BN127">
            <v>27.537813418000866</v>
          </cell>
          <cell r="BO127">
            <v>8.9629999999999992</v>
          </cell>
          <cell r="BP127">
            <v>26.869</v>
          </cell>
          <cell r="BQ127">
            <v>6.2282537468600001</v>
          </cell>
          <cell r="BR127">
            <v>0.9944779679999991</v>
          </cell>
          <cell r="BS127">
            <v>9.3420950999871692</v>
          </cell>
          <cell r="BT127">
            <v>27.94124286366208</v>
          </cell>
        </row>
        <row r="128">
          <cell r="B128" t="str">
            <v>Gale</v>
          </cell>
          <cell r="C128" t="str">
            <v>GALE</v>
          </cell>
          <cell r="D128">
            <v>6.6</v>
          </cell>
          <cell r="E128">
            <v>54.75</v>
          </cell>
          <cell r="F128">
            <v>21.9</v>
          </cell>
          <cell r="G128">
            <v>0.70921625097783259</v>
          </cell>
          <cell r="H128">
            <v>0.61735051469844471</v>
          </cell>
          <cell r="I128">
            <v>13.518000000000001</v>
          </cell>
          <cell r="J128">
            <v>38.823999999999998</v>
          </cell>
          <cell r="K128">
            <v>1.8897738000000164E-2</v>
          </cell>
          <cell r="L128">
            <v>3.694084000000597E-3</v>
          </cell>
          <cell r="M128">
            <v>13.519976271895938</v>
          </cell>
          <cell r="N128">
            <v>38.829589741036337</v>
          </cell>
          <cell r="O128">
            <v>4.5938426000000088E-2</v>
          </cell>
          <cell r="P128">
            <v>7.0434439999993437E-3</v>
          </cell>
          <cell r="Q128">
            <v>13.522634711652527</v>
          </cell>
          <cell r="R128">
            <v>38.837108944153378</v>
          </cell>
          <cell r="S128">
            <v>1.8897738000000164E-2</v>
          </cell>
          <cell r="T128">
            <v>1.0271579999998615E-2</v>
          </cell>
          <cell r="U128">
            <v>13.520551653575664</v>
          </cell>
          <cell r="V128">
            <v>38.831217166186363</v>
          </cell>
          <cell r="W128">
            <v>0.13173241800000013</v>
          </cell>
          <cell r="X128">
            <v>4.362321599999941E-2</v>
          </cell>
          <cell r="Y128">
            <v>13.533339639771791</v>
          </cell>
          <cell r="Z128">
            <v>38.867387053214365</v>
          </cell>
          <cell r="AA128">
            <v>0.20027374400000009</v>
          </cell>
          <cell r="AB128">
            <v>7.6910767999999852E-2</v>
          </cell>
          <cell r="AC128">
            <v>13.542247356457333</v>
          </cell>
          <cell r="AD128">
            <v>38.892581880707304</v>
          </cell>
          <cell r="AE128">
            <v>0.28789087300000016</v>
          </cell>
          <cell r="AF128">
            <v>0.1105152559999989</v>
          </cell>
          <cell r="AG128">
            <v>13.552851497852265</v>
          </cell>
          <cell r="AH128">
            <v>38.922574921863379</v>
          </cell>
          <cell r="AI128">
            <v>0.39921868100000013</v>
          </cell>
          <cell r="AJ128">
            <v>0.14361120000000094</v>
          </cell>
          <cell r="AK128">
            <v>13.565485299684777</v>
          </cell>
          <cell r="AL128">
            <v>38.958308709655121</v>
          </cell>
          <cell r="AM128">
            <v>0.53311966200000016</v>
          </cell>
          <cell r="AN128">
            <v>0.17699949199999976</v>
          </cell>
          <cell r="AO128">
            <v>13.580119315866456</v>
          </cell>
          <cell r="AP128">
            <v>38.999699957967358</v>
          </cell>
          <cell r="AQ128">
            <v>0.68376181000000014</v>
          </cell>
          <cell r="AR128">
            <v>0.21017551200000062</v>
          </cell>
          <cell r="AS128">
            <v>13.596199235378085</v>
          </cell>
          <cell r="AT128">
            <v>39.045180838477783</v>
          </cell>
          <cell r="AU128">
            <v>13.526999999999999</v>
          </cell>
          <cell r="AV128">
            <v>39.206000000000003</v>
          </cell>
          <cell r="AW128">
            <v>0.85771480200000016</v>
          </cell>
          <cell r="AX128">
            <v>0.24306933200000058</v>
          </cell>
          <cell r="AY128">
            <v>13.623293638800691</v>
          </cell>
          <cell r="AZ128">
            <v>39.478359539924391</v>
          </cell>
          <cell r="BA128">
            <v>1.9925236360000005</v>
          </cell>
          <cell r="BB128">
            <v>0.35836004399999988</v>
          </cell>
          <cell r="BC128">
            <v>13.732648988709316</v>
          </cell>
          <cell r="BD128">
            <v>39.787663177842063</v>
          </cell>
          <cell r="BE128">
            <v>13.537000000000001</v>
          </cell>
          <cell r="BF128">
            <v>39.606000000000002</v>
          </cell>
          <cell r="BG128">
            <v>3.2840033322000002</v>
          </cell>
          <cell r="BH128">
            <v>7.9197555999999114E-2</v>
          </cell>
          <cell r="BI128">
            <v>13.831203778506222</v>
          </cell>
          <cell r="BJ128">
            <v>40.438133947329817</v>
          </cell>
          <cell r="BK128">
            <v>4.4320801354020993</v>
          </cell>
          <cell r="BL128">
            <v>-0.62912244400000139</v>
          </cell>
          <cell r="BM128">
            <v>13.869672522249662</v>
          </cell>
          <cell r="BN128">
            <v>40.546939985588672</v>
          </cell>
          <cell r="BO128">
            <v>13.545</v>
          </cell>
          <cell r="BP128">
            <v>39.956000000000003</v>
          </cell>
          <cell r="BQ128">
            <v>5.3130606653969998</v>
          </cell>
          <cell r="BR128">
            <v>-0.84128244399999863</v>
          </cell>
          <cell r="BS128">
            <v>13.936179145436343</v>
          </cell>
          <cell r="BT128">
            <v>41.062421705587191</v>
          </cell>
        </row>
        <row r="129">
          <cell r="B129" t="str">
            <v>Garstang</v>
          </cell>
          <cell r="C129" t="str">
            <v>GARSTANG</v>
          </cell>
          <cell r="D129">
            <v>6.6</v>
          </cell>
          <cell r="E129">
            <v>62.5</v>
          </cell>
          <cell r="F129">
            <v>25</v>
          </cell>
          <cell r="G129">
            <v>0.25612719706120701</v>
          </cell>
          <cell r="H129">
            <v>0.22232414310941062</v>
          </cell>
          <cell r="I129">
            <v>5.556</v>
          </cell>
          <cell r="J129">
            <v>16.001999999999999</v>
          </cell>
          <cell r="K129">
            <v>2.3633767999999389E-2</v>
          </cell>
          <cell r="L129">
            <v>4.1335520000096437E-4</v>
          </cell>
          <cell r="M129">
            <v>5.5581035777352659</v>
          </cell>
          <cell r="N129">
            <v>16.007949816325439</v>
          </cell>
          <cell r="O129">
            <v>5.6259617999999456E-2</v>
          </cell>
          <cell r="P129">
            <v>8.9748320000282433E-4</v>
          </cell>
          <cell r="Q129">
            <v>5.5609999496612001</v>
          </cell>
          <cell r="R129">
            <v>16.016141993244101</v>
          </cell>
          <cell r="S129">
            <v>2.3633767999999389E-2</v>
          </cell>
          <cell r="T129">
            <v>1.4509192000033977E-3</v>
          </cell>
          <cell r="U129">
            <v>5.5581943410465851</v>
          </cell>
          <cell r="V129">
            <v>16.008206533737102</v>
          </cell>
          <cell r="W129">
            <v>0.15546328400000009</v>
          </cell>
          <cell r="X129">
            <v>7.9191107200001554E-2</v>
          </cell>
          <cell r="Y129">
            <v>5.5765269357463412</v>
          </cell>
          <cell r="Z129">
            <v>16.060058941852873</v>
          </cell>
          <cell r="AA129">
            <v>0.23169553399999954</v>
          </cell>
          <cell r="AB129">
            <v>0.1569847152000019</v>
          </cell>
          <cell r="AC129">
            <v>5.5900007040158046</v>
          </cell>
          <cell r="AD129">
            <v>16.098168513498766</v>
          </cell>
          <cell r="AE129">
            <v>0.32695079799999993</v>
          </cell>
          <cell r="AF129">
            <v>0.23491914320000262</v>
          </cell>
          <cell r="AG129">
            <v>5.6051508730002091</v>
          </cell>
          <cell r="AH129">
            <v>16.141019662398747</v>
          </cell>
          <cell r="AI129">
            <v>0.44513293999999926</v>
          </cell>
          <cell r="AJ129">
            <v>0.31277637520000212</v>
          </cell>
          <cell r="AK129">
            <v>5.6222998707806129</v>
          </cell>
          <cell r="AL129">
            <v>16.189524352883051</v>
          </cell>
          <cell r="AM129">
            <v>0.5847016419999993</v>
          </cell>
          <cell r="AN129">
            <v>0.39076151520000479</v>
          </cell>
          <cell r="AO129">
            <v>5.6413308964233311</v>
          </cell>
          <cell r="AP129">
            <v>16.243352222022654</v>
          </cell>
          <cell r="AQ129">
            <v>0.73997901299999969</v>
          </cell>
          <cell r="AR129">
            <v>0.46873014320000372</v>
          </cell>
          <cell r="AS129">
            <v>5.6617346298036422</v>
          </cell>
          <cell r="AT129">
            <v>16.301062694961615</v>
          </cell>
          <cell r="AU129">
            <v>5.5640000000000001</v>
          </cell>
          <cell r="AV129">
            <v>16.312000000000001</v>
          </cell>
          <cell r="AW129">
            <v>0.91639493199999977</v>
          </cell>
          <cell r="AX129">
            <v>0.54664781520000361</v>
          </cell>
          <cell r="AY129">
            <v>5.6919830490805836</v>
          </cell>
          <cell r="AZ129">
            <v>16.673990727527247</v>
          </cell>
          <cell r="BA129">
            <v>2.0477296239999991</v>
          </cell>
          <cell r="BB129">
            <v>0.92843470320000421</v>
          </cell>
          <cell r="BC129">
            <v>5.8243468599184069</v>
          </cell>
          <cell r="BD129">
            <v>17.048372120435719</v>
          </cell>
          <cell r="BE129">
            <v>5.5880000000000001</v>
          </cell>
          <cell r="BF129">
            <v>17.263000000000002</v>
          </cell>
          <cell r="BG129">
            <v>3.3583418099100002</v>
          </cell>
          <cell r="BH129">
            <v>0.9684291871999946</v>
          </cell>
          <cell r="BI129">
            <v>5.9664943030156552</v>
          </cell>
          <cell r="BJ129">
            <v>18.333543553211385</v>
          </cell>
          <cell r="BK129">
            <v>4.579296303153999</v>
          </cell>
          <cell r="BL129">
            <v>0.88343078719999824</v>
          </cell>
          <cell r="BM129">
            <v>6.0658646903220212</v>
          </cell>
          <cell r="BN129">
            <v>18.614605452065245</v>
          </cell>
          <cell r="BO129">
            <v>5.5880000000000001</v>
          </cell>
          <cell r="BP129">
            <v>17.262</v>
          </cell>
          <cell r="BQ129">
            <v>5.5766750528249993</v>
          </cell>
          <cell r="BR129">
            <v>0.857971587199998</v>
          </cell>
          <cell r="BS129">
            <v>6.1508856014785689</v>
          </cell>
          <cell r="BT129">
            <v>18.854080903351058</v>
          </cell>
        </row>
        <row r="130">
          <cell r="B130" t="str">
            <v>Gatley</v>
          </cell>
          <cell r="C130" t="str">
            <v>GATLEY</v>
          </cell>
          <cell r="D130">
            <v>6.6</v>
          </cell>
          <cell r="E130">
            <v>54.75</v>
          </cell>
          <cell r="F130">
            <v>21.9</v>
          </cell>
          <cell r="G130">
            <v>0.41929087462891668</v>
          </cell>
          <cell r="H130">
            <v>0.36685491636817907</v>
          </cell>
          <cell r="I130">
            <v>8.0329999999999995</v>
          </cell>
          <cell r="J130">
            <v>22.952999999999999</v>
          </cell>
          <cell r="K130">
            <v>1.2137995000000013E-2</v>
          </cell>
          <cell r="L130">
            <v>6.9582919999988668E-4</v>
          </cell>
          <cell r="M130">
            <v>8.0341226684631213</v>
          </cell>
          <cell r="N130">
            <v>22.956175385933189</v>
          </cell>
          <cell r="O130">
            <v>2.9411626000000024E-2</v>
          </cell>
          <cell r="P130">
            <v>1.3813252000001164E-3</v>
          </cell>
          <cell r="Q130">
            <v>8.0356936846461302</v>
          </cell>
          <cell r="R130">
            <v>22.960618890718628</v>
          </cell>
          <cell r="S130">
            <v>1.2137995000000013E-2</v>
          </cell>
          <cell r="T130">
            <v>2.0827571999999517E-3</v>
          </cell>
          <cell r="U130">
            <v>8.0342439931985972</v>
          </cell>
          <cell r="V130">
            <v>22.956518544105915</v>
          </cell>
          <cell r="W130">
            <v>8.3631764200000069E-2</v>
          </cell>
          <cell r="X130">
            <v>2.3505613199999997E-2</v>
          </cell>
          <cell r="Y130">
            <v>8.0423720899518418</v>
          </cell>
          <cell r="Z130">
            <v>22.979508273435354</v>
          </cell>
          <cell r="AA130">
            <v>0.12662205810000005</v>
          </cell>
          <cell r="AB130">
            <v>4.4941429199999883E-2</v>
          </cell>
          <cell r="AC130">
            <v>8.0480079129660247</v>
          </cell>
          <cell r="AD130">
            <v>22.995448788118935</v>
          </cell>
          <cell r="AE130">
            <v>0.18144932500000011</v>
          </cell>
          <cell r="AF130">
            <v>6.6483437199999829E-2</v>
          </cell>
          <cell r="AG130">
            <v>8.054688491969257</v>
          </cell>
          <cell r="AH130">
            <v>23.014344318980687</v>
          </cell>
          <cell r="AI130">
            <v>0.25100581599999994</v>
          </cell>
          <cell r="AJ130">
            <v>8.7911613199999517E-2</v>
          </cell>
          <cell r="AK130">
            <v>8.0626475862093443</v>
          </cell>
          <cell r="AL130">
            <v>23.03685603701776</v>
          </cell>
          <cell r="AM130">
            <v>0.33455112799999998</v>
          </cell>
          <cell r="AN130">
            <v>0.10943769719999996</v>
          </cell>
          <cell r="AO130">
            <v>8.0718389496585452</v>
          </cell>
          <cell r="AP130">
            <v>23.062853138710885</v>
          </cell>
          <cell r="AQ130">
            <v>0.42846082500000005</v>
          </cell>
          <cell r="AR130">
            <v>0.13092520919999973</v>
          </cell>
          <cell r="AS130">
            <v>8.0819335874888303</v>
          </cell>
          <cell r="AT130">
            <v>23.091405086164549</v>
          </cell>
          <cell r="AU130">
            <v>8.0370000000000008</v>
          </cell>
          <cell r="AV130">
            <v>23.141999999999999</v>
          </cell>
          <cell r="AW130">
            <v>0.53732593699999998</v>
          </cell>
          <cell r="AX130">
            <v>0.15234846120000012</v>
          </cell>
          <cell r="AY130">
            <v>8.0973308635536316</v>
          </cell>
          <cell r="AZ130">
            <v>23.31264145093445</v>
          </cell>
          <cell r="BA130">
            <v>1.2466229529000001</v>
          </cell>
          <cell r="BB130">
            <v>0.25648616919999934</v>
          </cell>
          <cell r="BC130">
            <v>8.1684879479190649</v>
          </cell>
          <cell r="BD130">
            <v>23.513904078471491</v>
          </cell>
          <cell r="BE130">
            <v>8.0180000000000007</v>
          </cell>
          <cell r="BF130">
            <v>23.315000000000001</v>
          </cell>
          <cell r="BG130">
            <v>2.050938772706</v>
          </cell>
          <cell r="BH130">
            <v>0.27716928520000095</v>
          </cell>
          <cell r="BI130">
            <v>8.2216566384749346</v>
          </cell>
          <cell r="BJ130">
            <v>23.891027960397135</v>
          </cell>
          <cell r="BK130">
            <v>2.7653532671883001</v>
          </cell>
          <cell r="BL130">
            <v>0.27716928520000095</v>
          </cell>
          <cell r="BM130">
            <v>8.284151699187408</v>
          </cell>
          <cell r="BN130">
            <v>24.067790685278954</v>
          </cell>
          <cell r="BO130">
            <v>8.0180000000000007</v>
          </cell>
          <cell r="BP130">
            <v>23.335000000000001</v>
          </cell>
          <cell r="BQ130">
            <v>3.3149021874150004</v>
          </cell>
          <cell r="BR130">
            <v>0.27716928520000272</v>
          </cell>
          <cell r="BS130">
            <v>8.33222476237313</v>
          </cell>
          <cell r="BT130">
            <v>24.223761841163082</v>
          </cell>
        </row>
        <row r="131">
          <cell r="B131" t="str">
            <v>Gidlow</v>
          </cell>
          <cell r="C131" t="str">
            <v>GIDLOW</v>
          </cell>
          <cell r="D131">
            <v>6.6</v>
          </cell>
          <cell r="E131">
            <v>54.75</v>
          </cell>
          <cell r="F131">
            <v>21.9</v>
          </cell>
          <cell r="G131">
            <v>0.72848208329496511</v>
          </cell>
          <cell r="H131">
            <v>0.62972455472671385</v>
          </cell>
          <cell r="I131">
            <v>13.788</v>
          </cell>
          <cell r="J131">
            <v>39.875999999999998</v>
          </cell>
          <cell r="K131">
            <v>2.9030066000000243E-2</v>
          </cell>
          <cell r="L131">
            <v>4.8958560000000872E-3</v>
          </cell>
          <cell r="M131">
            <v>13.790967748515031</v>
          </cell>
          <cell r="N131">
            <v>39.884394060399337</v>
          </cell>
          <cell r="O131">
            <v>7.0306752000000028E-2</v>
          </cell>
          <cell r="P131">
            <v>3.9653254519999992</v>
          </cell>
          <cell r="Q131">
            <v>14.141026263534807</v>
          </cell>
          <cell r="R131">
            <v>40.874509059529643</v>
          </cell>
          <cell r="S131">
            <v>2.9030066000000243E-2</v>
          </cell>
          <cell r="T131">
            <v>3.9695852680000003</v>
          </cell>
          <cell r="U131">
            <v>14.137788127192525</v>
          </cell>
          <cell r="V131">
            <v>40.865350226865509</v>
          </cell>
          <cell r="W131">
            <v>0.19990049900000018</v>
          </cell>
          <cell r="X131">
            <v>4.0416101679999974</v>
          </cell>
          <cell r="Y131">
            <v>14.159035958388351</v>
          </cell>
          <cell r="Z131">
            <v>40.925448168961807</v>
          </cell>
          <cell r="AA131">
            <v>0.3026191250000001</v>
          </cell>
          <cell r="AB131">
            <v>4.113541220000001</v>
          </cell>
          <cell r="AC131">
            <v>14.174313843025804</v>
          </cell>
          <cell r="AD131">
            <v>40.968660552279118</v>
          </cell>
          <cell r="AE131">
            <v>0.43352206199999999</v>
          </cell>
          <cell r="AF131">
            <v>4.1858793039999993</v>
          </cell>
          <cell r="AG131">
            <v>14.19209282153864</v>
          </cell>
          <cell r="AH131">
            <v>41.01894709735511</v>
          </cell>
          <cell r="AI131">
            <v>0.59941869600000008</v>
          </cell>
          <cell r="AJ131">
            <v>4.2575386039999987</v>
          </cell>
          <cell r="AK131">
            <v>14.21287357645417</v>
          </cell>
          <cell r="AL131">
            <v>41.077723948230897</v>
          </cell>
          <cell r="AM131">
            <v>0.79852879300000024</v>
          </cell>
          <cell r="AN131">
            <v>4.3295740720000007</v>
          </cell>
          <cell r="AO131">
            <v>14.236592662051491</v>
          </cell>
          <cell r="AP131">
            <v>41.144811653308537</v>
          </cell>
          <cell r="AQ131">
            <v>1.022242318</v>
          </cell>
          <cell r="AR131">
            <v>4.4013258160000017</v>
          </cell>
          <cell r="AS131">
            <v>14.262439170020178</v>
          </cell>
          <cell r="AT131">
            <v>41.217916617527138</v>
          </cell>
          <cell r="AU131">
            <v>13.71</v>
          </cell>
          <cell r="AV131">
            <v>40.326999999999998</v>
          </cell>
          <cell r="AW131">
            <v>1.2812979159999998</v>
          </cell>
          <cell r="AX131">
            <v>4.4727032800000002</v>
          </cell>
          <cell r="AY131">
            <v>14.213344566580005</v>
          </cell>
          <cell r="AZ131">
            <v>41.750673425208497</v>
          </cell>
          <cell r="BA131">
            <v>2.970310236</v>
          </cell>
          <cell r="BB131">
            <v>4.8021373080000034</v>
          </cell>
          <cell r="BC131">
            <v>14.389912830574342</v>
          </cell>
          <cell r="BD131">
            <v>42.250083892459422</v>
          </cell>
          <cell r="BE131">
            <v>13.728</v>
          </cell>
          <cell r="BF131">
            <v>41.02</v>
          </cell>
          <cell r="BG131">
            <v>4.8925545542300011</v>
          </cell>
          <cell r="BH131">
            <v>4.757073232000006</v>
          </cell>
          <cell r="BI131">
            <v>14.572123515145393</v>
          </cell>
          <cell r="BJ131">
            <v>43.407541846873329</v>
          </cell>
          <cell r="BK131">
            <v>6.6138515274131997</v>
          </cell>
          <cell r="BL131">
            <v>3.6077578160000021</v>
          </cell>
          <cell r="BM131">
            <v>14.622158925147092</v>
          </cell>
          <cell r="BN131">
            <v>43.549063357719938</v>
          </cell>
          <cell r="BO131">
            <v>13.737</v>
          </cell>
          <cell r="BP131">
            <v>41.356000000000002</v>
          </cell>
          <cell r="BQ131">
            <v>7.9525591389540011</v>
          </cell>
          <cell r="BR131">
            <v>1.1002986040000016</v>
          </cell>
          <cell r="BS131">
            <v>14.528919674974224</v>
          </cell>
          <cell r="BT131">
            <v>43.595887089317287</v>
          </cell>
        </row>
        <row r="132">
          <cell r="B132" t="str">
            <v>Gillsrow</v>
          </cell>
          <cell r="C132" t="str">
            <v>GILLSROW</v>
          </cell>
          <cell r="D132">
            <v>11</v>
          </cell>
          <cell r="E132">
            <v>33.405000000000001</v>
          </cell>
          <cell r="F132">
            <v>13.1</v>
          </cell>
          <cell r="G132">
            <v>0.24563964683556158</v>
          </cell>
          <cell r="H132">
            <v>0.2346501185273652</v>
          </cell>
          <cell r="I132">
            <v>3.073</v>
          </cell>
          <cell r="J132">
            <v>8.2029999999999994</v>
          </cell>
          <cell r="K132">
            <v>1.7452904000000213E-2</v>
          </cell>
          <cell r="L132">
            <v>9.7704479999904947E-6</v>
          </cell>
          <cell r="M132">
            <v>3.073916552708484</v>
          </cell>
          <cell r="N132">
            <v>8.2055924025419351</v>
          </cell>
          <cell r="O132">
            <v>4.1139228000000028E-2</v>
          </cell>
          <cell r="P132">
            <v>2.5428128000548611E-5</v>
          </cell>
          <cell r="Q132">
            <v>3.0751605841178726</v>
          </cell>
          <cell r="R132">
            <v>8.2091110547242856</v>
          </cell>
          <cell r="S132">
            <v>1.7452904000000213E-2</v>
          </cell>
          <cell r="T132">
            <v>4.5927327999795153E-5</v>
          </cell>
          <cell r="U132">
            <v>3.0739184504525205</v>
          </cell>
          <cell r="V132">
            <v>8.205597770172643</v>
          </cell>
          <cell r="W132">
            <v>0.113104027</v>
          </cell>
          <cell r="X132">
            <v>3.3182168927999633E-2</v>
          </cell>
          <cell r="Y132">
            <v>3.0806780340543414</v>
          </cell>
          <cell r="Z132">
            <v>8.2247167597840232</v>
          </cell>
          <cell r="AA132">
            <v>0.16785683300000009</v>
          </cell>
          <cell r="AB132">
            <v>6.6321958527999936E-2</v>
          </cell>
          <cell r="AC132">
            <v>3.0852911989388354</v>
          </cell>
          <cell r="AD132">
            <v>8.2377647604742545</v>
          </cell>
          <cell r="AE132">
            <v>0.2351967290000001</v>
          </cell>
          <cell r="AF132">
            <v>9.9468753727999903E-2</v>
          </cell>
          <cell r="AG132">
            <v>3.0905653824128625</v>
          </cell>
          <cell r="AH132">
            <v>8.2526824040730791</v>
          </cell>
          <cell r="AI132">
            <v>0.31693816400000008</v>
          </cell>
          <cell r="AJ132">
            <v>0.13261342012800004</v>
          </cell>
          <cell r="AK132">
            <v>3.0965953389191747</v>
          </cell>
          <cell r="AL132">
            <v>8.2697376966165734</v>
          </cell>
          <cell r="AM132">
            <v>0.41188251200000014</v>
          </cell>
          <cell r="AN132">
            <v>0.1657644381279999</v>
          </cell>
          <cell r="AO132">
            <v>3.1033186020139061</v>
          </cell>
          <cell r="AP132">
            <v>8.2887539563205159</v>
          </cell>
          <cell r="AQ132">
            <v>0.51644845600000011</v>
          </cell>
          <cell r="AR132">
            <v>0.19891552172799898</v>
          </cell>
          <cell r="AS132">
            <v>3.1105468713736202</v>
          </cell>
          <cell r="AT132">
            <v>8.3091985894425022</v>
          </cell>
          <cell r="AU132">
            <v>3.0750000000000002</v>
          </cell>
          <cell r="AV132">
            <v>8.3119999999999994</v>
          </cell>
          <cell r="AW132">
            <v>0.62917353400000009</v>
          </cell>
          <cell r="AX132">
            <v>0.23206506132799909</v>
          </cell>
          <cell r="AY132">
            <v>3.1202033031681018</v>
          </cell>
          <cell r="AZ132">
            <v>8.439854248808782</v>
          </cell>
          <cell r="BA132">
            <v>1.3281354429999999</v>
          </cell>
          <cell r="BB132">
            <v>0.39766000372800114</v>
          </cell>
          <cell r="BC132">
            <v>3.1655807696122404</v>
          </cell>
          <cell r="BD132">
            <v>8.5682011057516441</v>
          </cell>
          <cell r="BE132">
            <v>3.1059999999999999</v>
          </cell>
          <cell r="BF132">
            <v>8.6150000000000002</v>
          </cell>
          <cell r="BG132">
            <v>2.1676136266000001</v>
          </cell>
          <cell r="BH132">
            <v>0.43077112772800241</v>
          </cell>
          <cell r="BI132">
            <v>3.2423798306699538</v>
          </cell>
          <cell r="BJ132">
            <v>9.0007404123351904</v>
          </cell>
          <cell r="BK132">
            <v>2.9696017047219998</v>
          </cell>
          <cell r="BL132">
            <v>0.43077112772800064</v>
          </cell>
          <cell r="BM132">
            <v>3.2844732881963723</v>
          </cell>
          <cell r="BN132">
            <v>9.119798689377264</v>
          </cell>
          <cell r="BO132">
            <v>3.109</v>
          </cell>
          <cell r="BP132">
            <v>8.7460000000000004</v>
          </cell>
          <cell r="BQ132">
            <v>3.6276087528209993</v>
          </cell>
          <cell r="BR132">
            <v>0.43077112772799886</v>
          </cell>
          <cell r="BS132">
            <v>3.322009701500793</v>
          </cell>
          <cell r="BT132">
            <v>9.3484824175589338</v>
          </cell>
        </row>
        <row r="133">
          <cell r="B133" t="str">
            <v>Glaxo</v>
          </cell>
          <cell r="C133" t="str">
            <v>GLAXO</v>
          </cell>
          <cell r="D133">
            <v>11</v>
          </cell>
          <cell r="E133">
            <v>33.405000000000001</v>
          </cell>
          <cell r="F133">
            <v>13.1</v>
          </cell>
          <cell r="G133">
            <v>0.93594173709877149</v>
          </cell>
          <cell r="H133">
            <v>0.72924025037493234</v>
          </cell>
          <cell r="I133">
            <v>9.5530000000000008</v>
          </cell>
          <cell r="J133">
            <v>31.265000000000001</v>
          </cell>
          <cell r="K133">
            <v>8.2552010000000453E-4</v>
          </cell>
          <cell r="L133">
            <v>7.5283200001052819E-5</v>
          </cell>
          <cell r="M133">
            <v>9.5530472799116133</v>
          </cell>
          <cell r="N133">
            <v>31.265133727784463</v>
          </cell>
          <cell r="O133">
            <v>1.9568881000000052E-3</v>
          </cell>
          <cell r="P133">
            <v>1.4337680000053865E-4</v>
          </cell>
          <cell r="Q133">
            <v>9.5531102353186714</v>
          </cell>
          <cell r="R133">
            <v>31.265311792565434</v>
          </cell>
          <cell r="S133">
            <v>8.2552010000000453E-4</v>
          </cell>
          <cell r="T133">
            <v>2.0888759999948547E-4</v>
          </cell>
          <cell r="U133">
            <v>9.5530542923240045</v>
          </cell>
          <cell r="V133">
            <v>31.265153561881881</v>
          </cell>
          <cell r="W133">
            <v>5.399188800000003E-3</v>
          </cell>
          <cell r="X133">
            <v>6.7152003999950693E-3</v>
          </cell>
          <cell r="Y133">
            <v>9.5536358405332447</v>
          </cell>
          <cell r="Z133">
            <v>31.266798428611242</v>
          </cell>
          <cell r="AA133">
            <v>8.0346011000000037E-3</v>
          </cell>
          <cell r="AB133">
            <v>1.3220133199997264E-2</v>
          </cell>
          <cell r="AC133">
            <v>9.5541155842336067</v>
          </cell>
          <cell r="AD133">
            <v>31.268155348706269</v>
          </cell>
          <cell r="AE133">
            <v>1.1304200100000009E-2</v>
          </cell>
          <cell r="AF133">
            <v>1.9731518399996872E-2</v>
          </cell>
          <cell r="AG133">
            <v>9.5546289527664072</v>
          </cell>
          <cell r="AH133">
            <v>31.269607374189434</v>
          </cell>
          <cell r="AI133">
            <v>1.5307830100000003E-2</v>
          </cell>
          <cell r="AJ133">
            <v>2.6232478399993653E-2</v>
          </cell>
          <cell r="AK133">
            <v>9.5551803007540634</v>
          </cell>
          <cell r="AL133">
            <v>31.271166821792896</v>
          </cell>
          <cell r="AM133">
            <v>1.9977872100000002E-2</v>
          </cell>
          <cell r="AN133">
            <v>3.2739386399995851E-2</v>
          </cell>
          <cell r="AO133">
            <v>9.5557669384896293</v>
          </cell>
          <cell r="AP133">
            <v>31.27282608387657</v>
          </cell>
          <cell r="AQ133">
            <v>2.5138536100000004E-2</v>
          </cell>
          <cell r="AR133">
            <v>3.9241906400000914E-2</v>
          </cell>
          <cell r="AS133">
            <v>9.5563790968916305</v>
          </cell>
          <cell r="AT133">
            <v>31.274557529305429</v>
          </cell>
          <cell r="AU133">
            <v>9.5530000000000008</v>
          </cell>
          <cell r="AV133">
            <v>31.314</v>
          </cell>
          <cell r="AW133">
            <v>3.09342529E-2</v>
          </cell>
          <cell r="AX133">
            <v>4.5738606399996939E-2</v>
          </cell>
          <cell r="AY133">
            <v>9.5570242814505821</v>
          </cell>
          <cell r="AZ133">
            <v>31.325382386812436</v>
          </cell>
          <cell r="BA133">
            <v>6.7679151400000012E-2</v>
          </cell>
          <cell r="BB133">
            <v>7.799536639999971E-2</v>
          </cell>
          <cell r="BC133">
            <v>9.5606459292787189</v>
          </cell>
          <cell r="BD133">
            <v>31.335625953765817</v>
          </cell>
          <cell r="BE133">
            <v>9.5969999999999995</v>
          </cell>
          <cell r="BF133">
            <v>31.494</v>
          </cell>
          <cell r="BG133">
            <v>0.11247618957</v>
          </cell>
          <cell r="BH133">
            <v>3.8297010399997333E-2</v>
          </cell>
          <cell r="BI133">
            <v>9.6049135406899318</v>
          </cell>
          <cell r="BJ133">
            <v>31.516382873140188</v>
          </cell>
          <cell r="BK133">
            <v>0.1575310376563</v>
          </cell>
          <cell r="BL133">
            <v>-4.9340107656000036</v>
          </cell>
          <cell r="BM133">
            <v>9.3462998312084462</v>
          </cell>
          <cell r="BN133">
            <v>30.784912842411522</v>
          </cell>
          <cell r="BO133">
            <v>9.5980000000000008</v>
          </cell>
          <cell r="BP133">
            <v>31.515999999999998</v>
          </cell>
          <cell r="BQ133">
            <v>0.1973146740633</v>
          </cell>
          <cell r="BR133">
            <v>-18.239941165600001</v>
          </cell>
          <cell r="BS133">
            <v>8.6510077034748569</v>
          </cell>
          <cell r="BT133">
            <v>28.837501301582591</v>
          </cell>
        </row>
        <row r="134">
          <cell r="B134" t="str">
            <v>Glossop</v>
          </cell>
          <cell r="C134" t="str">
            <v>GLOSSOP</v>
          </cell>
          <cell r="D134">
            <v>11</v>
          </cell>
          <cell r="E134">
            <v>50</v>
          </cell>
          <cell r="F134">
            <v>20</v>
          </cell>
          <cell r="G134">
            <v>0.43272196986665262</v>
          </cell>
          <cell r="H134">
            <v>0.37755477414117411</v>
          </cell>
          <cell r="I134">
            <v>7.55</v>
          </cell>
          <cell r="J134">
            <v>21.632999999999999</v>
          </cell>
          <cell r="K134">
            <v>1.5873454999999814E-2</v>
          </cell>
          <cell r="L134">
            <v>4.9982959999996801E-3</v>
          </cell>
          <cell r="M134">
            <v>7.5510954828234826</v>
          </cell>
          <cell r="N134">
            <v>21.636098493332632</v>
          </cell>
          <cell r="O134">
            <v>3.864159399999989E-2</v>
          </cell>
          <cell r="P134">
            <v>9.4732399999997163E-3</v>
          </cell>
          <cell r="Q134">
            <v>7.5525253738510827</v>
          </cell>
          <cell r="R134">
            <v>21.640142835900527</v>
          </cell>
          <cell r="S134">
            <v>1.5873454999999814E-2</v>
          </cell>
          <cell r="T134">
            <v>1.3742327999999748E-2</v>
          </cell>
          <cell r="U134">
            <v>7.5515544254806644</v>
          </cell>
          <cell r="V134">
            <v>21.637396579192906</v>
          </cell>
          <cell r="W134">
            <v>0.11388489999999984</v>
          </cell>
          <cell r="X134">
            <v>7.3407527999999722E-2</v>
          </cell>
          <cell r="Y134">
            <v>7.5598303030657252</v>
          </cell>
          <cell r="Z134">
            <v>21.660804295835572</v>
          </cell>
          <cell r="AA134">
            <v>0.17513682199999991</v>
          </cell>
          <cell r="AB134">
            <v>0.13295731199999983</v>
          </cell>
          <cell r="AC134">
            <v>7.5661707482909675</v>
          </cell>
          <cell r="AD134">
            <v>21.678737783093617</v>
          </cell>
          <cell r="AE134">
            <v>0.25299945199999996</v>
          </cell>
          <cell r="AF134">
            <v>0.19288192799999981</v>
          </cell>
          <cell r="AG134">
            <v>7.5734027031608759</v>
          </cell>
          <cell r="AH134">
            <v>21.699192840412607</v>
          </cell>
          <cell r="AI134">
            <v>0.35067393799999991</v>
          </cell>
          <cell r="AJ134">
            <v>0.25213613600000029</v>
          </cell>
          <cell r="AK134">
            <v>7.5816393234994655</v>
          </cell>
          <cell r="AL134">
            <v>21.722489520794507</v>
          </cell>
          <cell r="AM134">
            <v>0.46719467100000001</v>
          </cell>
          <cell r="AN134">
            <v>0.31173624799999899</v>
          </cell>
          <cell r="AO134">
            <v>7.5908832705240696</v>
          </cell>
          <cell r="AP134">
            <v>21.748635351298617</v>
          </cell>
          <cell r="AQ134">
            <v>0.59768330399999969</v>
          </cell>
          <cell r="AR134">
            <v>0.3710483120000001</v>
          </cell>
          <cell r="AS134">
            <v>7.6008452235700092</v>
          </cell>
          <cell r="AT134">
            <v>21.776812009509197</v>
          </cell>
          <cell r="AU134">
            <v>7.56</v>
          </cell>
          <cell r="AV134">
            <v>22.004000000000001</v>
          </cell>
          <cell r="AW134">
            <v>0.74061026400000018</v>
          </cell>
          <cell r="AX134">
            <v>0.42999148399999942</v>
          </cell>
          <cell r="AY134">
            <v>7.6214406576656035</v>
          </cell>
          <cell r="AZ134">
            <v>22.177780422703641</v>
          </cell>
          <cell r="BA134">
            <v>1.6616910060000003</v>
          </cell>
          <cell r="BB134">
            <v>0.71042353599999952</v>
          </cell>
          <cell r="BC134">
            <v>7.6845037244883931</v>
          </cell>
          <cell r="BD134">
            <v>22.356149711474899</v>
          </cell>
          <cell r="BE134">
            <v>7.5659999999999998</v>
          </cell>
          <cell r="BF134">
            <v>22.216000000000001</v>
          </cell>
          <cell r="BG134">
            <v>2.7610519559000002</v>
          </cell>
          <cell r="BH134">
            <v>0.76585064399999858</v>
          </cell>
          <cell r="BI134">
            <v>7.751114378677987</v>
          </cell>
          <cell r="BJ134">
            <v>22.739582529833356</v>
          </cell>
          <cell r="BK134">
            <v>3.7811011828819994</v>
          </cell>
          <cell r="BL134">
            <v>0.76585064400000036</v>
          </cell>
          <cell r="BM134">
            <v>7.8046530782947805</v>
          </cell>
          <cell r="BN134">
            <v>22.891012840053133</v>
          </cell>
          <cell r="BO134">
            <v>7.5709999999999997</v>
          </cell>
          <cell r="BP134">
            <v>22.411000000000001</v>
          </cell>
          <cell r="BQ134">
            <v>4.5846791794249997</v>
          </cell>
          <cell r="BR134">
            <v>0.76585064400000213</v>
          </cell>
          <cell r="BS134">
            <v>7.8518299848965043</v>
          </cell>
          <cell r="BT134">
            <v>23.205307146723335</v>
          </cell>
        </row>
        <row r="135">
          <cell r="B135" t="str">
            <v>Golborne</v>
          </cell>
          <cell r="C135" t="str">
            <v>GOLBORNE</v>
          </cell>
          <cell r="D135">
            <v>11</v>
          </cell>
          <cell r="E135">
            <v>62.5</v>
          </cell>
          <cell r="F135">
            <v>25</v>
          </cell>
          <cell r="G135">
            <v>0.5563655109318334</v>
          </cell>
          <cell r="H135">
            <v>0.43744265276751793</v>
          </cell>
          <cell r="I135">
            <v>10.933999999999999</v>
          </cell>
          <cell r="J135">
            <v>34.767000000000003</v>
          </cell>
          <cell r="K135">
            <v>3.5002416000000203E-2</v>
          </cell>
          <cell r="L135">
            <v>4.3662519999996263E-3</v>
          </cell>
          <cell r="M135">
            <v>10.936066319187947</v>
          </cell>
          <cell r="N135">
            <v>34.772844433239584</v>
          </cell>
          <cell r="O135">
            <v>8.5041201000000122E-2</v>
          </cell>
          <cell r="P135">
            <v>24.008389544000003</v>
          </cell>
          <cell r="Q135">
            <v>12.19857715693885</v>
          </cell>
          <cell r="R135">
            <v>38.343764332020271</v>
          </cell>
          <cell r="S135">
            <v>3.5002416000000203E-2</v>
          </cell>
          <cell r="T135">
            <v>24.012313075999998</v>
          </cell>
          <cell r="U135">
            <v>12.196156733872186</v>
          </cell>
          <cell r="V135">
            <v>38.336918341765156</v>
          </cell>
          <cell r="W135">
            <v>0.24330841199999997</v>
          </cell>
          <cell r="X135">
            <v>24.079243295999994</v>
          </cell>
          <cell r="Y135">
            <v>12.21060288872658</v>
          </cell>
          <cell r="Z135">
            <v>38.377778238003607</v>
          </cell>
          <cell r="AA135">
            <v>0.36951537700000014</v>
          </cell>
          <cell r="AB135">
            <v>24.146123195999998</v>
          </cell>
          <cell r="AC135">
            <v>12.220737320861556</v>
          </cell>
          <cell r="AD135">
            <v>38.406442740748069</v>
          </cell>
          <cell r="AE135">
            <v>0.53082353400000004</v>
          </cell>
          <cell r="AF135">
            <v>24.213431987999996</v>
          </cell>
          <cell r="AG135">
            <v>12.232736598774871</v>
          </cell>
          <cell r="AH135">
            <v>38.440381823875455</v>
          </cell>
          <cell r="AI135">
            <v>0.73581432300000027</v>
          </cell>
          <cell r="AJ135">
            <v>24.280106907999993</v>
          </cell>
          <cell r="AK135">
            <v>12.246995350613119</v>
          </cell>
          <cell r="AL135">
            <v>38.480711664339786</v>
          </cell>
          <cell r="AM135">
            <v>0.98235896400000011</v>
          </cell>
          <cell r="AN135">
            <v>24.347178199999995</v>
          </cell>
          <cell r="AO135">
            <v>12.263455918189456</v>
          </cell>
          <cell r="AP135">
            <v>38.527269180161412</v>
          </cell>
          <cell r="AQ135">
            <v>1.2597220290000004</v>
          </cell>
          <cell r="AR135">
            <v>24.413995927999991</v>
          </cell>
          <cell r="AS135">
            <v>12.281520724870225</v>
          </cell>
          <cell r="AT135">
            <v>38.578364169380592</v>
          </cell>
          <cell r="AU135">
            <v>10.954000000000001</v>
          </cell>
          <cell r="AV135">
            <v>35.540999999999997</v>
          </cell>
          <cell r="AW135">
            <v>1.5808998520000002</v>
          </cell>
          <cell r="AX135">
            <v>24.480461492000003</v>
          </cell>
          <cell r="AY135">
            <v>12.321866726127865</v>
          </cell>
          <cell r="AZ135">
            <v>39.409911351217815</v>
          </cell>
          <cell r="BA135">
            <v>3.6767760990000005</v>
          </cell>
          <cell r="BB135">
            <v>24.229785988000003</v>
          </cell>
          <cell r="BC135">
            <v>12.418714648462405</v>
          </cell>
          <cell r="BD135">
            <v>39.683838641724144</v>
          </cell>
          <cell r="BE135">
            <v>10.97</v>
          </cell>
          <cell r="BF135">
            <v>36.146999999999998</v>
          </cell>
          <cell r="BG135">
            <v>6.059036892</v>
          </cell>
          <cell r="BH135">
            <v>19.653542472000005</v>
          </cell>
          <cell r="BI135">
            <v>12.319560419760457</v>
          </cell>
          <cell r="BJ135">
            <v>39.964133297734328</v>
          </cell>
          <cell r="BK135">
            <v>8.1775846599311013</v>
          </cell>
          <cell r="BL135">
            <v>9.0287424719999994</v>
          </cell>
          <cell r="BM135">
            <v>11.873097963762291</v>
          </cell>
          <cell r="BN135">
            <v>38.701346777008311</v>
          </cell>
          <cell r="BO135">
            <v>10.975</v>
          </cell>
          <cell r="BP135">
            <v>36.343000000000004</v>
          </cell>
          <cell r="BQ135">
            <v>9.807033931266</v>
          </cell>
          <cell r="BR135">
            <v>5.8463424720000052</v>
          </cell>
          <cell r="BS135">
            <v>11.796589189104742</v>
          </cell>
          <cell r="BT135">
            <v>38.666805147862085</v>
          </cell>
        </row>
        <row r="136">
          <cell r="B136" t="str">
            <v>Gowhole</v>
          </cell>
          <cell r="C136" t="str">
            <v>GOWHOLE</v>
          </cell>
          <cell r="D136">
            <v>11</v>
          </cell>
          <cell r="E136">
            <v>33.405000000000001</v>
          </cell>
          <cell r="F136">
            <v>13.1</v>
          </cell>
          <cell r="G136">
            <v>0.74822051967556713</v>
          </cell>
          <cell r="H136">
            <v>0.66100526794349823</v>
          </cell>
          <cell r="I136">
            <v>8.6579999999999995</v>
          </cell>
          <cell r="J136">
            <v>24.991</v>
          </cell>
          <cell r="K136">
            <v>2.0302028999999999E-2</v>
          </cell>
          <cell r="L136">
            <v>1.9706040000011527E-3</v>
          </cell>
          <cell r="M136">
            <v>8.6591690100598271</v>
          </cell>
          <cell r="N136">
            <v>24.994306459762321</v>
          </cell>
          <cell r="O136">
            <v>4.9328606000000108E-2</v>
          </cell>
          <cell r="P136">
            <v>4.0771880000010086E-3</v>
          </cell>
          <cell r="Q136">
            <v>8.6608030772311082</v>
          </cell>
          <cell r="R136">
            <v>24.998928299673224</v>
          </cell>
          <cell r="S136">
            <v>2.0302028999999999E-2</v>
          </cell>
          <cell r="T136">
            <v>6.3719280000000822E-3</v>
          </cell>
          <cell r="U136">
            <v>8.6594000196594809</v>
          </cell>
          <cell r="V136">
            <v>24.994959853580056</v>
          </cell>
          <cell r="W136">
            <v>0.14478814100000004</v>
          </cell>
          <cell r="X136">
            <v>8.5923840000000418E-2</v>
          </cell>
          <cell r="Y136">
            <v>8.6701092385759644</v>
          </cell>
          <cell r="Z136">
            <v>25.025250098848282</v>
          </cell>
          <cell r="AA136">
            <v>0.2222213930000001</v>
          </cell>
          <cell r="AB136">
            <v>0.16563943200000075</v>
          </cell>
          <cell r="AC136">
            <v>8.6783574137928952</v>
          </cell>
          <cell r="AD136">
            <v>25.048579461361509</v>
          </cell>
          <cell r="AE136">
            <v>0.32049857300000006</v>
          </cell>
          <cell r="AF136">
            <v>0.24583618400000251</v>
          </cell>
          <cell r="AG136">
            <v>8.687724865855035</v>
          </cell>
          <cell r="AH136">
            <v>25.075074616863823</v>
          </cell>
          <cell r="AI136">
            <v>0.44356929800000011</v>
          </cell>
          <cell r="AJ136">
            <v>0.32575593600000019</v>
          </cell>
          <cell r="AK136">
            <v>8.6983791028131154</v>
          </cell>
          <cell r="AL136">
            <v>25.105209349669533</v>
          </cell>
          <cell r="AM136">
            <v>0.59015886900000014</v>
          </cell>
          <cell r="AN136">
            <v>0.40610876400000073</v>
          </cell>
          <cell r="AO136">
            <v>8.7102904896452227</v>
          </cell>
          <cell r="AP136">
            <v>25.13889983927881</v>
          </cell>
          <cell r="AQ136">
            <v>0.75417517600000017</v>
          </cell>
          <cell r="AR136">
            <v>0.48639055599999992</v>
          </cell>
          <cell r="AS136">
            <v>8.7231128144834198</v>
          </cell>
          <cell r="AT136">
            <v>25.175166850653472</v>
          </cell>
          <cell r="AU136">
            <v>8.6679999999999993</v>
          </cell>
          <cell r="AV136">
            <v>25.379000000000001</v>
          </cell>
          <cell r="AW136">
            <v>0.93394970700000002</v>
          </cell>
          <cell r="AX136">
            <v>0.56648798800000133</v>
          </cell>
          <cell r="AY136">
            <v>8.7467525551918648</v>
          </cell>
          <cell r="AZ136">
            <v>25.601745863247743</v>
          </cell>
          <cell r="BA136">
            <v>2.0911408500000004</v>
          </cell>
          <cell r="BB136">
            <v>0.95454518400000143</v>
          </cell>
          <cell r="BC136">
            <v>8.8278570592360897</v>
          </cell>
          <cell r="BD136">
            <v>25.831144042425514</v>
          </cell>
          <cell r="BE136">
            <v>8.6829999999999998</v>
          </cell>
          <cell r="BF136">
            <v>25.966000000000001</v>
          </cell>
          <cell r="BG136">
            <v>3.4761521192</v>
          </cell>
          <cell r="BH136">
            <v>1.0315625599999967</v>
          </cell>
          <cell r="BI136">
            <v>8.9195936621332859</v>
          </cell>
          <cell r="BJ136">
            <v>26.635187931520822</v>
          </cell>
          <cell r="BK136">
            <v>4.7702350450380004</v>
          </cell>
          <cell r="BL136">
            <v>1.0315625599999985</v>
          </cell>
          <cell r="BM136">
            <v>8.9875154008229465</v>
          </cell>
          <cell r="BN136">
            <v>26.827299619590583</v>
          </cell>
          <cell r="BO136">
            <v>8.6690000000000005</v>
          </cell>
          <cell r="BP136">
            <v>25.919</v>
          </cell>
          <cell r="BQ136">
            <v>5.7997148102300002</v>
          </cell>
          <cell r="BR136">
            <v>1.0315625599999949</v>
          </cell>
          <cell r="BS136">
            <v>9.0275490753282988</v>
          </cell>
          <cell r="BT136">
            <v>26.933129930211226</v>
          </cell>
        </row>
        <row r="137">
          <cell r="B137" t="str">
            <v>Grane Rd &amp; Prinny Hill</v>
          </cell>
          <cell r="C137" t="str">
            <v>GRANE RD</v>
          </cell>
          <cell r="D137">
            <v>11</v>
          </cell>
          <cell r="E137">
            <v>50</v>
          </cell>
          <cell r="F137">
            <v>20</v>
          </cell>
          <cell r="G137">
            <v>0.79167549897624112</v>
          </cell>
          <cell r="H137">
            <v>0.69278137695853159</v>
          </cell>
          <cell r="I137">
            <v>13.855</v>
          </cell>
          <cell r="J137">
            <v>39.582000000000001</v>
          </cell>
          <cell r="K137">
            <v>9.5278030000000014E-3</v>
          </cell>
          <cell r="L137">
            <v>2.4284240000000956E-3</v>
          </cell>
          <cell r="M137">
            <v>13.855627539170632</v>
          </cell>
          <cell r="N137">
            <v>39.583774948812056</v>
          </cell>
          <cell r="O137">
            <v>2.3024150999999993E-2</v>
          </cell>
          <cell r="P137">
            <v>4.595680000000435E-3</v>
          </cell>
          <cell r="Q137">
            <v>13.856449665169349</v>
          </cell>
          <cell r="R137">
            <v>39.586100272286785</v>
          </cell>
          <cell r="S137">
            <v>9.5278030000000014E-3</v>
          </cell>
          <cell r="T137">
            <v>6.6573320000000713E-3</v>
          </cell>
          <cell r="U137">
            <v>13.855849499277193</v>
          </cell>
          <cell r="V137">
            <v>39.584402746798062</v>
          </cell>
          <cell r="W137">
            <v>6.539489599999998E-2</v>
          </cell>
          <cell r="X137">
            <v>3.8907079999999539E-2</v>
          </cell>
          <cell r="Y137">
            <v>13.860474433992783</v>
          </cell>
          <cell r="Z137">
            <v>39.597484037597823</v>
          </cell>
          <cell r="AA137">
            <v>9.8913963999999965E-2</v>
          </cell>
          <cell r="AB137">
            <v>7.1096199999999943E-2</v>
          </cell>
          <cell r="AC137">
            <v>13.863923219450035</v>
          </cell>
          <cell r="AD137">
            <v>39.607238675932543</v>
          </cell>
          <cell r="AE137">
            <v>0.14149992399999994</v>
          </cell>
          <cell r="AF137">
            <v>0.10346003200000053</v>
          </cell>
          <cell r="AG137">
            <v>13.867857063321571</v>
          </cell>
          <cell r="AH137">
            <v>39.618365266643309</v>
          </cell>
          <cell r="AI137">
            <v>0.1952458299999999</v>
          </cell>
          <cell r="AJ137">
            <v>0.13549798800000046</v>
          </cell>
          <cell r="AK137">
            <v>13.872359548395918</v>
          </cell>
          <cell r="AL137">
            <v>39.631100217556359</v>
          </cell>
          <cell r="AM137">
            <v>0.25955207399999997</v>
          </cell>
          <cell r="AN137">
            <v>0.16769743999999864</v>
          </cell>
          <cell r="AO137">
            <v>13.877424783810822</v>
          </cell>
          <cell r="AP137">
            <v>39.645426866797095</v>
          </cell>
          <cell r="AQ137">
            <v>0.33167534800000004</v>
          </cell>
          <cell r="AR137">
            <v>0.19975603199999981</v>
          </cell>
          <cell r="AS137">
            <v>13.882892913663529</v>
          </cell>
          <cell r="AT137">
            <v>39.660893073594131</v>
          </cell>
          <cell r="AU137">
            <v>13.856999999999999</v>
          </cell>
          <cell r="AV137">
            <v>39.627000000000002</v>
          </cell>
          <cell r="AW137">
            <v>0.41465546699999994</v>
          </cell>
          <cell r="AX137">
            <v>0.23163613600000099</v>
          </cell>
          <cell r="AY137">
            <v>13.890921511906095</v>
          </cell>
          <cell r="AZ137">
            <v>39.7229445243876</v>
          </cell>
          <cell r="BA137">
            <v>0.95459279699999988</v>
          </cell>
          <cell r="BB137">
            <v>0.34348799599999946</v>
          </cell>
          <cell r="BC137">
            <v>13.925131572297129</v>
          </cell>
          <cell r="BD137">
            <v>39.819705187136812</v>
          </cell>
          <cell r="BE137">
            <v>13.86</v>
          </cell>
          <cell r="BF137">
            <v>39.709000000000003</v>
          </cell>
          <cell r="BG137">
            <v>1.5751554274799999</v>
          </cell>
          <cell r="BH137">
            <v>0.22685462399999956</v>
          </cell>
          <cell r="BI137">
            <v>13.954580998936763</v>
          </cell>
          <cell r="BJ137">
            <v>39.976515462878332</v>
          </cell>
          <cell r="BK137">
            <v>2.1402862985639</v>
          </cell>
          <cell r="BL137">
            <v>-1.4713469759999986</v>
          </cell>
          <cell r="BM137">
            <v>13.895110208904891</v>
          </cell>
          <cell r="BN137">
            <v>39.808306667222098</v>
          </cell>
          <cell r="BO137">
            <v>13.868</v>
          </cell>
          <cell r="BP137">
            <v>39.75</v>
          </cell>
          <cell r="BQ137">
            <v>2.588553952581</v>
          </cell>
          <cell r="BR137">
            <v>-1.6335485759999999</v>
          </cell>
          <cell r="BS137">
            <v>13.918124782840598</v>
          </cell>
          <cell r="BT137">
            <v>39.891774295408361</v>
          </cell>
        </row>
        <row r="138">
          <cell r="B138" t="str">
            <v>Grange</v>
          </cell>
          <cell r="C138" t="str">
            <v>GRANGE</v>
          </cell>
          <cell r="D138">
            <v>11</v>
          </cell>
          <cell r="E138">
            <v>33.405000000000001</v>
          </cell>
          <cell r="F138">
            <v>13.1</v>
          </cell>
          <cell r="G138">
            <v>0.37254434287160104</v>
          </cell>
          <cell r="H138">
            <v>0.41503858212270939</v>
          </cell>
          <cell r="I138">
            <v>5.4359999999999999</v>
          </cell>
          <cell r="J138">
            <v>12.442</v>
          </cell>
          <cell r="K138">
            <v>1.8488496000000132E-2</v>
          </cell>
          <cell r="L138">
            <v>6.6743840000071941E-4</v>
          </cell>
          <cell r="M138">
            <v>5.4370054258074925</v>
          </cell>
          <cell r="N138">
            <v>12.444843773625832</v>
          </cell>
          <cell r="O138">
            <v>4.4863392000000224E-2</v>
          </cell>
          <cell r="P138">
            <v>1.4015344000006813E-3</v>
          </cell>
          <cell r="Q138">
            <v>5.4384282788828253</v>
          </cell>
          <cell r="R138">
            <v>12.448868209858631</v>
          </cell>
          <cell r="S138">
            <v>1.8488496000000132E-2</v>
          </cell>
          <cell r="T138">
            <v>2.2143984000004835E-3</v>
          </cell>
          <cell r="U138">
            <v>5.4370866201504402</v>
          </cell>
          <cell r="V138">
            <v>12.445073425907802</v>
          </cell>
          <cell r="W138">
            <v>0.13012992600000006</v>
          </cell>
          <cell r="X138">
            <v>5.4648870400000771E-2</v>
          </cell>
          <cell r="Y138">
            <v>5.4456983716220071</v>
          </cell>
          <cell r="Z138">
            <v>12.469431137361553</v>
          </cell>
          <cell r="AA138">
            <v>0.19871481900000021</v>
          </cell>
          <cell r="AB138">
            <v>0.10714901040000147</v>
          </cell>
          <cell r="AC138">
            <v>5.4520536876581325</v>
          </cell>
          <cell r="AD138">
            <v>12.487406685624466</v>
          </cell>
          <cell r="AE138">
            <v>0.2858828360000002</v>
          </cell>
          <cell r="AF138">
            <v>0.15983147040000034</v>
          </cell>
          <cell r="AG138">
            <v>5.4593939340710644</v>
          </cell>
          <cell r="AH138">
            <v>12.508168037681122</v>
          </cell>
          <cell r="AI138">
            <v>0.39554361500000013</v>
          </cell>
          <cell r="AJ138">
            <v>0.21241367440000047</v>
          </cell>
          <cell r="AK138">
            <v>5.4679094822446261</v>
          </cell>
          <cell r="AL138">
            <v>12.532253645117308</v>
          </cell>
          <cell r="AM138">
            <v>0.52658675900000007</v>
          </cell>
          <cell r="AN138">
            <v>0.26516033440000175</v>
          </cell>
          <cell r="AO138">
            <v>5.4775559452276905</v>
          </cell>
          <cell r="AP138">
            <v>12.559537962676467</v>
          </cell>
          <cell r="AQ138">
            <v>0.67346199400000006</v>
          </cell>
          <cell r="AR138">
            <v>0.31788329040000196</v>
          </cell>
          <cell r="AS138">
            <v>5.4880321333462003</v>
          </cell>
          <cell r="AT138">
            <v>12.589169097314805</v>
          </cell>
          <cell r="AU138">
            <v>5.4409999999999998</v>
          </cell>
          <cell r="AV138">
            <v>12.654</v>
          </cell>
          <cell r="AW138">
            <v>0.83754665900000014</v>
          </cell>
          <cell r="AX138">
            <v>0.37053924240000136</v>
          </cell>
          <cell r="AY138">
            <v>5.5044080654888621</v>
          </cell>
          <cell r="AZ138">
            <v>12.83334509235638</v>
          </cell>
          <cell r="BA138">
            <v>1.8989521910000002</v>
          </cell>
          <cell r="BB138">
            <v>0.61852135039999556</v>
          </cell>
          <cell r="BC138">
            <v>5.5731330933459136</v>
          </cell>
          <cell r="BD138">
            <v>13.027728825296203</v>
          </cell>
          <cell r="BE138">
            <v>5.4989999999999997</v>
          </cell>
          <cell r="BF138">
            <v>13.02</v>
          </cell>
          <cell r="BG138">
            <v>3.1413577602</v>
          </cell>
          <cell r="BH138">
            <v>0.6309538544000004</v>
          </cell>
          <cell r="BI138">
            <v>5.6969950114687693</v>
          </cell>
          <cell r="BJ138">
            <v>13.580014461002699</v>
          </cell>
          <cell r="BK138">
            <v>4.2769588847679998</v>
          </cell>
          <cell r="BL138">
            <v>0.14268259839999597</v>
          </cell>
          <cell r="BM138">
            <v>5.7309710181844249</v>
          </cell>
          <cell r="BN138">
            <v>13.67611311998782</v>
          </cell>
          <cell r="BO138">
            <v>5.5049999999999999</v>
          </cell>
          <cell r="BP138">
            <v>13.202999999999999</v>
          </cell>
          <cell r="BQ138">
            <v>5.1654063137230004</v>
          </cell>
          <cell r="BR138">
            <v>-8.4724016000032876E-3</v>
          </cell>
          <cell r="BS138">
            <v>5.775668834759756</v>
          </cell>
          <cell r="BT138">
            <v>13.968567074057939</v>
          </cell>
        </row>
        <row r="139">
          <cell r="B139" t="str">
            <v>Great Harwood</v>
          </cell>
          <cell r="C139" t="str">
            <v>GREAT HARWOOD</v>
          </cell>
          <cell r="D139">
            <v>6.6</v>
          </cell>
          <cell r="E139">
            <v>62.5</v>
          </cell>
          <cell r="F139">
            <v>25</v>
          </cell>
          <cell r="G139">
            <v>1.0082534967606309</v>
          </cell>
          <cell r="H139">
            <v>0.79219392864176152</v>
          </cell>
          <cell r="I139">
            <v>15.954000000000001</v>
          </cell>
          <cell r="J139">
            <v>52.124000000000002</v>
          </cell>
          <cell r="K139">
            <v>1.6223407999999995E-2</v>
          </cell>
          <cell r="L139">
            <v>44.004884024000006</v>
          </cell>
          <cell r="M139">
            <v>19.804848216044039</v>
          </cell>
          <cell r="N139">
            <v>63.015843547539433</v>
          </cell>
          <cell r="O139">
            <v>3.8649703000000035E-2</v>
          </cell>
          <cell r="P139">
            <v>44.009245440000008</v>
          </cell>
          <cell r="Q139">
            <v>19.807191533037496</v>
          </cell>
          <cell r="R139">
            <v>63.022471448885611</v>
          </cell>
          <cell r="S139">
            <v>1.6223407999999995E-2</v>
          </cell>
          <cell r="T139">
            <v>44.013400096000005</v>
          </cell>
          <cell r="U139">
            <v>19.805593179144285</v>
          </cell>
          <cell r="V139">
            <v>63.017950621379114</v>
          </cell>
          <cell r="W139">
            <v>0.10667254700000006</v>
          </cell>
          <cell r="X139">
            <v>44.062785459999994</v>
          </cell>
          <cell r="Y139">
            <v>19.817825525803233</v>
          </cell>
          <cell r="Z139">
            <v>63.052548922468574</v>
          </cell>
          <cell r="AA139">
            <v>0.15891841800000006</v>
          </cell>
          <cell r="AB139">
            <v>44.112057471999996</v>
          </cell>
          <cell r="AC139">
            <v>19.826706037481657</v>
          </cell>
          <cell r="AD139">
            <v>63.077666802581454</v>
          </cell>
          <cell r="AE139">
            <v>0.224312132</v>
          </cell>
          <cell r="AF139">
            <v>44.161687692000001</v>
          </cell>
          <cell r="AG139">
            <v>19.83676802221774</v>
          </cell>
          <cell r="AH139">
            <v>63.106126393137778</v>
          </cell>
          <cell r="AI139">
            <v>0.30570018700000001</v>
          </cell>
          <cell r="AJ139">
            <v>44.21067772</v>
          </cell>
          <cell r="AK139">
            <v>19.848173146659633</v>
          </cell>
          <cell r="AL139">
            <v>63.138384956470325</v>
          </cell>
          <cell r="AM139">
            <v>0.40206634900000005</v>
          </cell>
          <cell r="AN139">
            <v>44.259997235999997</v>
          </cell>
          <cell r="AO139">
            <v>19.860917338388475</v>
          </cell>
          <cell r="AP139">
            <v>63.174430974039154</v>
          </cell>
          <cell r="AQ139">
            <v>0.50943327800000016</v>
          </cell>
          <cell r="AR139">
            <v>44.309039179999999</v>
          </cell>
          <cell r="AS139">
            <v>19.874599566408204</v>
          </cell>
          <cell r="AT139">
            <v>63.213130158897116</v>
          </cell>
          <cell r="AU139">
            <v>15.955</v>
          </cell>
          <cell r="AV139">
            <v>52.146999999999998</v>
          </cell>
          <cell r="AW139">
            <v>0.63228595600000004</v>
          </cell>
          <cell r="AX139">
            <v>44.357727540000006</v>
          </cell>
          <cell r="AY139">
            <v>19.890605515569774</v>
          </cell>
          <cell r="AZ139">
            <v>63.278573392538263</v>
          </cell>
          <cell r="BA139">
            <v>1.42378472</v>
          </cell>
          <cell r="BB139">
            <v>43.544459672000002</v>
          </cell>
          <cell r="BC139">
            <v>19.888701212834256</v>
          </cell>
          <cell r="BD139">
            <v>63.273187211027391</v>
          </cell>
          <cell r="BE139">
            <v>15.864000000000001</v>
          </cell>
          <cell r="BF139">
            <v>52.274000000000001</v>
          </cell>
          <cell r="BG139">
            <v>2.3321891087799997</v>
          </cell>
          <cell r="BH139">
            <v>35.083537608000007</v>
          </cell>
          <cell r="BI139">
            <v>19.137027256342186</v>
          </cell>
          <cell r="BJ139">
            <v>61.531519071871834</v>
          </cell>
          <cell r="BK139">
            <v>3.1706561950169996</v>
          </cell>
          <cell r="BL139">
            <v>15.498150087999996</v>
          </cell>
          <cell r="BM139">
            <v>17.497097020143766</v>
          </cell>
          <cell r="BN139">
            <v>56.893095909116795</v>
          </cell>
          <cell r="BO139">
            <v>15.88</v>
          </cell>
          <cell r="BP139">
            <v>52.628</v>
          </cell>
          <cell r="BQ139">
            <v>3.8513486027512003</v>
          </cell>
          <cell r="BR139">
            <v>9.3785211399999948</v>
          </cell>
          <cell r="BS139">
            <v>17.037313463230468</v>
          </cell>
          <cell r="BT139">
            <v>55.901376791235009</v>
          </cell>
        </row>
        <row r="140">
          <cell r="B140" t="str">
            <v>Green Lane (Altrincham)</v>
          </cell>
          <cell r="C140" t="str">
            <v>GREEN LANE-Altrincham</v>
          </cell>
          <cell r="D140">
            <v>11</v>
          </cell>
          <cell r="E140">
            <v>33.405000000000001</v>
          </cell>
          <cell r="F140">
            <v>13.1</v>
          </cell>
          <cell r="G140">
            <v>0.6310036912595739</v>
          </cell>
          <cell r="H140">
            <v>0.54938526140101829</v>
          </cell>
          <cell r="I140">
            <v>7.1959999999999997</v>
          </cell>
          <cell r="J140">
            <v>21.076000000000001</v>
          </cell>
          <cell r="K140">
            <v>1.4584511999999994E-2</v>
          </cell>
          <cell r="L140">
            <v>3.456819999999805E-3</v>
          </cell>
          <cell r="M140">
            <v>7.1969469243533393</v>
          </cell>
          <cell r="N140">
            <v>21.078678306526069</v>
          </cell>
          <cell r="O140">
            <v>3.5140470999999951E-2</v>
          </cell>
          <cell r="P140">
            <v>6.6918879999997571E-3</v>
          </cell>
          <cell r="Q140">
            <v>7.1981956294299527</v>
          </cell>
          <cell r="R140">
            <v>21.08221017783557</v>
          </cell>
          <cell r="S140">
            <v>1.4584511999999994E-2</v>
          </cell>
          <cell r="T140">
            <v>9.883652000000076E-3</v>
          </cell>
          <cell r="U140">
            <v>7.1972842455519972</v>
          </cell>
          <cell r="V140">
            <v>21.079632394954107</v>
          </cell>
          <cell r="W140">
            <v>9.9029557000000046E-2</v>
          </cell>
          <cell r="X140">
            <v>6.4947807999999885E-2</v>
          </cell>
          <cell r="Y140">
            <v>7.2046065796203411</v>
          </cell>
          <cell r="Z140">
            <v>21.100343083249463</v>
          </cell>
          <cell r="AA140">
            <v>0.14920657299999995</v>
          </cell>
          <cell r="AB140">
            <v>0.11999541999999952</v>
          </cell>
          <cell r="AC140">
            <v>7.210129440284085</v>
          </cell>
          <cell r="AD140">
            <v>21.115964092156986</v>
          </cell>
          <cell r="AE140">
            <v>0.2128118160000001</v>
          </cell>
          <cell r="AF140">
            <v>0.17542276799999934</v>
          </cell>
          <cell r="AG140">
            <v>7.2163770310528292</v>
          </cell>
          <cell r="AH140">
            <v>21.133634947351617</v>
          </cell>
          <cell r="AI140">
            <v>0.29299865700000005</v>
          </cell>
          <cell r="AJ140">
            <v>0.23033514000000022</v>
          </cell>
          <cell r="AK140">
            <v>7.2234679007794522</v>
          </cell>
          <cell r="AL140">
            <v>21.153690955624441</v>
          </cell>
          <cell r="AM140">
            <v>0.38887596300000005</v>
          </cell>
          <cell r="AN140">
            <v>0.28559820800000013</v>
          </cell>
          <cell r="AO140">
            <v>7.2314007131080267</v>
          </cell>
          <cell r="AP140">
            <v>21.176128337190104</v>
          </cell>
          <cell r="AQ140">
            <v>0.49634722199999992</v>
          </cell>
          <cell r="AR140">
            <v>0.34066347600000046</v>
          </cell>
          <cell r="AS140">
            <v>7.2399316683458999</v>
          </cell>
          <cell r="AT140">
            <v>21.200257522384899</v>
          </cell>
          <cell r="AU140">
            <v>7.16</v>
          </cell>
          <cell r="AV140">
            <v>21.321000000000002</v>
          </cell>
          <cell r="AW140">
            <v>0.62043851299999997</v>
          </cell>
          <cell r="AX140">
            <v>0.39544200400000129</v>
          </cell>
          <cell r="AY140">
            <v>7.213319899086768</v>
          </cell>
          <cell r="AZ140">
            <v>21.471811448865747</v>
          </cell>
          <cell r="BA140">
            <v>1.4285861770000001</v>
          </cell>
          <cell r="BB140">
            <v>0.65729265200000064</v>
          </cell>
          <cell r="BC140">
            <v>7.2694802457654628</v>
          </cell>
          <cell r="BD140">
            <v>21.630656896746917</v>
          </cell>
          <cell r="BE140">
            <v>7.1749999999999998</v>
          </cell>
          <cell r="BF140">
            <v>21.92</v>
          </cell>
          <cell r="BG140">
            <v>2.3519111241300004</v>
          </cell>
          <cell r="BH140">
            <v>0.70560969200000034</v>
          </cell>
          <cell r="BI140">
            <v>7.3354782242041399</v>
          </cell>
          <cell r="BJ140">
            <v>22.373900962270092</v>
          </cell>
          <cell r="BK140">
            <v>3.1906488123717001</v>
          </cell>
          <cell r="BL140">
            <v>0.33042162399999864</v>
          </cell>
          <cell r="BM140">
            <v>7.3598082694795304</v>
          </cell>
          <cell r="BN140">
            <v>22.44271672227331</v>
          </cell>
          <cell r="BO140">
            <v>7.181</v>
          </cell>
          <cell r="BP140">
            <v>22.137</v>
          </cell>
          <cell r="BQ140">
            <v>3.8569691392443</v>
          </cell>
          <cell r="BR140">
            <v>-0.67358427200000026</v>
          </cell>
          <cell r="BS140">
            <v>7.3480843736397885</v>
          </cell>
          <cell r="BT140">
            <v>22.609585974524006</v>
          </cell>
        </row>
        <row r="141">
          <cell r="B141" t="str">
            <v>Green Lane (Hazel Grove)</v>
          </cell>
          <cell r="C141" t="str">
            <v>GREEN LANE-Hazel Grove</v>
          </cell>
          <cell r="D141">
            <v>11</v>
          </cell>
          <cell r="E141">
            <v>33.405000000000001</v>
          </cell>
          <cell r="F141">
            <v>13.1</v>
          </cell>
          <cell r="G141">
            <v>0.7787260850596236</v>
          </cell>
          <cell r="H141">
            <v>0.65047658403070696</v>
          </cell>
          <cell r="I141">
            <v>8.5190000000000001</v>
          </cell>
          <cell r="J141">
            <v>26.007000000000001</v>
          </cell>
          <cell r="K141">
            <v>3.7862040000000041E-2</v>
          </cell>
          <cell r="L141">
            <v>4.8776279999991345E-3</v>
          </cell>
          <cell r="M141">
            <v>8.5212432508022609</v>
          </cell>
          <cell r="N141">
            <v>26.013344871416727</v>
          </cell>
          <cell r="O141">
            <v>9.1355047999999828E-2</v>
          </cell>
          <cell r="P141">
            <v>9.3392080000000988E-3</v>
          </cell>
          <cell r="Q141">
            <v>8.5242850778006769</v>
          </cell>
          <cell r="R141">
            <v>26.021948457407831</v>
          </cell>
          <cell r="S141">
            <v>3.7862040000000041E-2</v>
          </cell>
          <cell r="T141">
            <v>1.3665628000001817E-2</v>
          </cell>
          <cell r="U141">
            <v>8.521704501180956</v>
          </cell>
          <cell r="V141">
            <v>26.014649484499124</v>
          </cell>
          <cell r="W141">
            <v>0.25778658400000021</v>
          </cell>
          <cell r="X141">
            <v>8.4338600000002373E-2</v>
          </cell>
          <cell r="Y141">
            <v>8.5369569151889966</v>
          </cell>
          <cell r="Z141">
            <v>26.057789825997322</v>
          </cell>
          <cell r="AA141">
            <v>0.38872485100000009</v>
          </cell>
          <cell r="AB141">
            <v>0.15493939599999962</v>
          </cell>
          <cell r="AC141">
            <v>8.5475349726685668</v>
          </cell>
          <cell r="AD141">
            <v>26.087709090699665</v>
          </cell>
          <cell r="AE141">
            <v>0.55500443899999996</v>
          </cell>
          <cell r="AF141">
            <v>0.22598477600000066</v>
          </cell>
          <cell r="AG141">
            <v>8.5599913030467683</v>
          </cell>
          <cell r="AH141">
            <v>26.122940913416169</v>
          </cell>
          <cell r="AI141">
            <v>0.76507310299999975</v>
          </cell>
          <cell r="AJ141">
            <v>0.29633744399999884</v>
          </cell>
          <cell r="AK141">
            <v>8.5747096059119237</v>
          </cell>
          <cell r="AL141">
            <v>26.164570560470207</v>
          </cell>
          <cell r="AM141">
            <v>1.0166074919999999</v>
          </cell>
          <cell r="AN141">
            <v>0.36710089199999985</v>
          </cell>
          <cell r="AO141">
            <v>8.591625855271122</v>
          </cell>
          <cell r="AP141">
            <v>26.212416939006733</v>
          </cell>
          <cell r="AQ141">
            <v>1.2988074629999997</v>
          </cell>
          <cell r="AR141">
            <v>0.43758310800000011</v>
          </cell>
          <cell r="AS141">
            <v>8.6101368694168343</v>
          </cell>
          <cell r="AT141">
            <v>26.264773993523026</v>
          </cell>
          <cell r="AU141">
            <v>8.5299999999999994</v>
          </cell>
          <cell r="AV141">
            <v>26.445</v>
          </cell>
          <cell r="AW141">
            <v>1.62515667</v>
          </cell>
          <cell r="AX141">
            <v>0.50768297599999812</v>
          </cell>
          <cell r="AY141">
            <v>8.6419450494323993</v>
          </cell>
          <cell r="AZ141">
            <v>26.761628414295654</v>
          </cell>
          <cell r="BA141">
            <v>3.7457604610000002</v>
          </cell>
          <cell r="BB141">
            <v>0.84284274800000247</v>
          </cell>
          <cell r="BC141">
            <v>8.7708392089018652</v>
          </cell>
          <cell r="BD141">
            <v>27.126196151160453</v>
          </cell>
          <cell r="BE141">
            <v>8.4909999999999997</v>
          </cell>
          <cell r="BF141">
            <v>26.962</v>
          </cell>
          <cell r="BG141">
            <v>6.1542265812700006</v>
          </cell>
          <cell r="BH141">
            <v>0.88467673600000651</v>
          </cell>
          <cell r="BI141">
            <v>8.8604466113659619</v>
          </cell>
          <cell r="BJ141">
            <v>28.006952816733051</v>
          </cell>
          <cell r="BK141">
            <v>8.3076635109362993</v>
          </cell>
          <cell r="BL141">
            <v>-1.7533643679999997</v>
          </cell>
          <cell r="BM141">
            <v>8.8350114885930555</v>
          </cell>
          <cell r="BN141">
            <v>27.935011425560912</v>
          </cell>
          <cell r="BO141">
            <v>8.4990000000000006</v>
          </cell>
          <cell r="BP141">
            <v>26.978999999999999</v>
          </cell>
          <cell r="BQ141">
            <v>9.9808059164317999</v>
          </cell>
          <cell r="BR141">
            <v>-8.8127808160000001</v>
          </cell>
          <cell r="BS141">
            <v>8.5603054187413221</v>
          </cell>
          <cell r="BT141">
            <v>27.152397909261879</v>
          </cell>
        </row>
        <row r="142">
          <cell r="B142" t="str">
            <v>Green St T11</v>
          </cell>
          <cell r="C142" t="str">
            <v>GREEN ST T11</v>
          </cell>
          <cell r="D142">
            <v>6.6</v>
          </cell>
          <cell r="E142">
            <v>62.5</v>
          </cell>
          <cell r="F142">
            <v>25</v>
          </cell>
          <cell r="G142">
            <v>0.76582994151309247</v>
          </cell>
          <cell r="H142">
            <v>0.53120767801211899</v>
          </cell>
          <cell r="I142">
            <v>13.279</v>
          </cell>
          <cell r="J142">
            <v>47.860999999999997</v>
          </cell>
          <cell r="K142">
            <v>1.2181822000000064E-2</v>
          </cell>
          <cell r="L142">
            <v>1.4439999999993347E-3</v>
          </cell>
          <cell r="M142">
            <v>13.280191950302974</v>
          </cell>
          <cell r="N142">
            <v>47.864371344568276</v>
          </cell>
          <cell r="O142">
            <v>2.9192918000000012E-2</v>
          </cell>
          <cell r="P142">
            <v>2.7533080000026189E-3</v>
          </cell>
          <cell r="Q142">
            <v>13.281794570027378</v>
          </cell>
          <cell r="R142">
            <v>47.868904237667437</v>
          </cell>
          <cell r="S142">
            <v>1.2181822000000064E-2</v>
          </cell>
          <cell r="T142">
            <v>4.0153480000011399E-3</v>
          </cell>
          <cell r="U142">
            <v>13.280416884918123</v>
          </cell>
          <cell r="V142">
            <v>47.865007555735062</v>
          </cell>
          <cell r="W142">
            <v>8.1362541199999971E-2</v>
          </cell>
          <cell r="X142">
            <v>5.3903088000001986E-2</v>
          </cell>
          <cell r="Y142">
            <v>13.29083267385314</v>
          </cell>
          <cell r="Z142">
            <v>47.894467855684496</v>
          </cell>
          <cell r="AA142">
            <v>0.12187518799999997</v>
          </cell>
          <cell r="AB142">
            <v>0.10376594800000127</v>
          </cell>
          <cell r="AC142">
            <v>13.298738480395432</v>
          </cell>
          <cell r="AD142">
            <v>47.91682885335171</v>
          </cell>
          <cell r="AE142">
            <v>0.17294501900000003</v>
          </cell>
          <cell r="AF142">
            <v>0.15375328399999866</v>
          </cell>
          <cell r="AG142">
            <v>13.307578689875886</v>
          </cell>
          <cell r="AH142">
            <v>47.941832741634663</v>
          </cell>
          <cell r="AI142">
            <v>0.23697690500000002</v>
          </cell>
          <cell r="AJ142">
            <v>0.20354186000000141</v>
          </cell>
          <cell r="AK142">
            <v>13.31753539811452</v>
          </cell>
          <cell r="AL142">
            <v>47.969994565290001</v>
          </cell>
          <cell r="AM142">
            <v>0.31320227199999995</v>
          </cell>
          <cell r="AN142">
            <v>0.25344526800000367</v>
          </cell>
          <cell r="AO142">
            <v>13.328568804508279</v>
          </cell>
          <cell r="AP142">
            <v>48.001201751212456</v>
          </cell>
          <cell r="AQ142">
            <v>0.39841768099999997</v>
          </cell>
          <cell r="AR142">
            <v>0.30326560399999813</v>
          </cell>
          <cell r="AS142">
            <v>13.340381368709183</v>
          </cell>
          <cell r="AT142">
            <v>48.034612728211101</v>
          </cell>
          <cell r="AU142">
            <v>13.284000000000001</v>
          </cell>
          <cell r="AV142">
            <v>48.033999999999999</v>
          </cell>
          <cell r="AW142">
            <v>0.49686708199999996</v>
          </cell>
          <cell r="AX142">
            <v>0.35297557200000007</v>
          </cell>
          <cell r="AY142">
            <v>13.358341952281171</v>
          </cell>
          <cell r="AZ142">
            <v>48.244270794338647</v>
          </cell>
          <cell r="BA142">
            <v>1.1365653721000002</v>
          </cell>
          <cell r="BB142">
            <v>0.29376022800000001</v>
          </cell>
          <cell r="BC142">
            <v>13.409121040946447</v>
          </cell>
          <cell r="BD142">
            <v>48.387895746089406</v>
          </cell>
          <cell r="BE142">
            <v>13.292999999999999</v>
          </cell>
          <cell r="BF142">
            <v>48.369</v>
          </cell>
          <cell r="BG142">
            <v>1.87028374958</v>
          </cell>
          <cell r="BH142">
            <v>-2.1318563199999971</v>
          </cell>
          <cell r="BI142">
            <v>13.270118334250816</v>
          </cell>
          <cell r="BJ142">
            <v>48.304280875935632</v>
          </cell>
          <cell r="BK142">
            <v>2.5475174718527995</v>
          </cell>
          <cell r="BL142">
            <v>-7.7984163199999976</v>
          </cell>
          <cell r="BM142">
            <v>12.833665475232532</v>
          </cell>
          <cell r="BN142">
            <v>47.069805770815293</v>
          </cell>
          <cell r="BO142">
            <v>13.297000000000001</v>
          </cell>
          <cell r="BP142">
            <v>48.530999999999999</v>
          </cell>
          <cell r="BQ142">
            <v>3.0984033171961998</v>
          </cell>
          <cell r="BR142">
            <v>-9.4956963200000004</v>
          </cell>
          <cell r="BS142">
            <v>12.737381994355502</v>
          </cell>
          <cell r="BT142">
            <v>46.948161253338732</v>
          </cell>
        </row>
        <row r="143">
          <cell r="B143" t="str">
            <v>Green St T12 &amp; T13</v>
          </cell>
          <cell r="C143" t="str">
            <v>GREEN ST T12+T13</v>
          </cell>
          <cell r="D143">
            <v>6.6</v>
          </cell>
          <cell r="E143">
            <v>62.5</v>
          </cell>
          <cell r="F143">
            <v>25</v>
          </cell>
          <cell r="G143">
            <v>0.72825233930169042</v>
          </cell>
          <cell r="H143">
            <v>0.58932404358986534</v>
          </cell>
          <cell r="I143">
            <v>14.73</v>
          </cell>
          <cell r="J143">
            <v>45.506999999999998</v>
          </cell>
          <cell r="K143">
            <v>3.1153525000000126E-2</v>
          </cell>
          <cell r="L143">
            <v>4.2966920000022668E-3</v>
          </cell>
          <cell r="M143">
            <v>14.733101089746635</v>
          </cell>
          <cell r="N143">
            <v>45.515771206355652</v>
          </cell>
          <cell r="O143">
            <v>7.5111027000000163E-2</v>
          </cell>
          <cell r="P143">
            <v>32.008210208000001</v>
          </cell>
          <cell r="Q143">
            <v>17.536562750230985</v>
          </cell>
          <cell r="R143">
            <v>53.445158210055581</v>
          </cell>
          <cell r="S143">
            <v>3.1153525000000126E-2</v>
          </cell>
          <cell r="T143">
            <v>32.011996212</v>
          </cell>
          <cell r="U143">
            <v>17.533048655506128</v>
          </cell>
          <cell r="V143">
            <v>53.435218849216866</v>
          </cell>
          <cell r="W143">
            <v>0.21176770400000011</v>
          </cell>
          <cell r="X143">
            <v>32.110598715999998</v>
          </cell>
          <cell r="Y143">
            <v>17.557473780823141</v>
          </cell>
          <cell r="Z143">
            <v>53.504303536188829</v>
          </cell>
          <cell r="AA143">
            <v>0.31916883500000015</v>
          </cell>
          <cell r="AB143">
            <v>32.209136379999997</v>
          </cell>
          <cell r="AC143">
            <v>17.575488753357963</v>
          </cell>
          <cell r="AD143">
            <v>53.555257573157888</v>
          </cell>
          <cell r="AE143">
            <v>0.45542848000000014</v>
          </cell>
          <cell r="AF143">
            <v>32.308060823999995</v>
          </cell>
          <cell r="AG143">
            <v>17.596062025644823</v>
          </cell>
          <cell r="AH143">
            <v>53.613447574538824</v>
          </cell>
          <cell r="AI143">
            <v>0.62735962200000017</v>
          </cell>
          <cell r="AJ143">
            <v>32.406389532000006</v>
          </cell>
          <cell r="AK143">
            <v>17.619703631273406</v>
          </cell>
          <cell r="AL143">
            <v>53.68031613317126</v>
          </cell>
          <cell r="AM143">
            <v>0.83302825899999999</v>
          </cell>
          <cell r="AN143">
            <v>32.505074840000006</v>
          </cell>
          <cell r="AO143">
            <v>17.646327696739267</v>
          </cell>
          <cell r="AP143">
            <v>53.755620362105915</v>
          </cell>
          <cell r="AQ143">
            <v>1.063642091</v>
          </cell>
          <cell r="AR143">
            <v>32.603513687999992</v>
          </cell>
          <cell r="AS143">
            <v>17.675112341190108</v>
          </cell>
          <cell r="AT143">
            <v>53.837035631246856</v>
          </cell>
          <cell r="AU143">
            <v>14.750999999999999</v>
          </cell>
          <cell r="AV143">
            <v>46.249000000000002</v>
          </cell>
          <cell r="AW143">
            <v>1.3304750000000005</v>
          </cell>
          <cell r="AX143">
            <v>32.701620731999995</v>
          </cell>
          <cell r="AY143">
            <v>17.728036307872319</v>
          </cell>
          <cell r="AZ143">
            <v>54.669330244540326</v>
          </cell>
          <cell r="BA143">
            <v>3.0681972539999993</v>
          </cell>
          <cell r="BB143">
            <v>32.066041732000002</v>
          </cell>
          <cell r="BC143">
            <v>17.824448838839356</v>
          </cell>
          <cell r="BD143">
            <v>54.942026062292918</v>
          </cell>
          <cell r="BE143">
            <v>14.760999999999999</v>
          </cell>
          <cell r="BF143">
            <v>46.642000000000003</v>
          </cell>
          <cell r="BG143">
            <v>5.0525014259800001</v>
          </cell>
          <cell r="BH143">
            <v>23.317447319999999</v>
          </cell>
          <cell r="BI143">
            <v>17.24272690081628</v>
          </cell>
          <cell r="BJ143">
            <v>53.661383682481066</v>
          </cell>
          <cell r="BK143">
            <v>6.8528674465680002</v>
          </cell>
          <cell r="BL143">
            <v>1.3617353199999975</v>
          </cell>
          <cell r="BM143">
            <v>15.479591381600587</v>
          </cell>
          <cell r="BN143">
            <v>48.674483355327943</v>
          </cell>
          <cell r="BO143">
            <v>14.769</v>
          </cell>
          <cell r="BP143">
            <v>46.975000000000001</v>
          </cell>
          <cell r="BQ143">
            <v>8.2812104014970007</v>
          </cell>
          <cell r="BR143">
            <v>-4.7814966799999965</v>
          </cell>
          <cell r="BS143">
            <v>15.07514555442317</v>
          </cell>
          <cell r="BT143">
            <v>47.840910390250954</v>
          </cell>
        </row>
        <row r="144">
          <cell r="B144" t="str">
            <v>Greenfield</v>
          </cell>
          <cell r="C144" t="str">
            <v>GREENFIELD</v>
          </cell>
          <cell r="D144">
            <v>11</v>
          </cell>
          <cell r="E144">
            <v>62.5</v>
          </cell>
          <cell r="F144">
            <v>25</v>
          </cell>
          <cell r="G144">
            <v>0.38946318494287191</v>
          </cell>
          <cell r="H144">
            <v>0.33975463492353142</v>
          </cell>
          <cell r="I144">
            <v>8.4930000000000003</v>
          </cell>
          <cell r="J144">
            <v>24.338999999999999</v>
          </cell>
          <cell r="K144">
            <v>1.5189577999999981E-2</v>
          </cell>
          <cell r="L144">
            <v>1.3075200000001175E-3</v>
          </cell>
          <cell r="M144">
            <v>8.4938658730882857</v>
          </cell>
          <cell r="N144">
            <v>24.341449058929495</v>
          </cell>
          <cell r="O144">
            <v>3.6290418999999963E-2</v>
          </cell>
          <cell r="P144">
            <v>2.6466320000002597E-3</v>
          </cell>
          <cell r="Q144">
            <v>8.4950436651705736</v>
          </cell>
          <cell r="R144">
            <v>24.344780358002346</v>
          </cell>
          <cell r="S144">
            <v>1.5189577999999981E-2</v>
          </cell>
          <cell r="T144">
            <v>4.0635200000003202E-3</v>
          </cell>
          <cell r="U144">
            <v>8.4940105255739127</v>
          </cell>
          <cell r="V144">
            <v>24.341858197943502</v>
          </cell>
          <cell r="W144">
            <v>0.10063023500000001</v>
          </cell>
          <cell r="X144">
            <v>4.7233940000000363E-2</v>
          </cell>
          <cell r="Y144">
            <v>8.5007608564763419</v>
          </cell>
          <cell r="Z144">
            <v>24.360951016968944</v>
          </cell>
          <cell r="AA144">
            <v>0.15031170100000002</v>
          </cell>
          <cell r="AB144">
            <v>9.0475275999999827E-2</v>
          </cell>
          <cell r="AC144">
            <v>8.5056380387262092</v>
          </cell>
          <cell r="AD144">
            <v>24.374745771536801</v>
          </cell>
          <cell r="AE144">
            <v>0.212716087</v>
          </cell>
          <cell r="AF144">
            <v>0.13397780400000014</v>
          </cell>
          <cell r="AG144">
            <v>8.5111967101177495</v>
          </cell>
          <cell r="AH144">
            <v>24.390468068478185</v>
          </cell>
          <cell r="AI144">
            <v>0.29067850899999992</v>
          </cell>
          <cell r="AJ144">
            <v>0.17729466000000027</v>
          </cell>
          <cell r="AK144">
            <v>8.5175622213723337</v>
          </cell>
          <cell r="AL144">
            <v>24.408472453173527</v>
          </cell>
          <cell r="AM144">
            <v>0.38324984000000006</v>
          </cell>
          <cell r="AN144">
            <v>0.2208475360000004</v>
          </cell>
          <cell r="AO144">
            <v>8.5247068893318492</v>
          </cell>
          <cell r="AP144">
            <v>24.428680625827528</v>
          </cell>
          <cell r="AQ144">
            <v>0.48657043299999991</v>
          </cell>
          <cell r="AR144">
            <v>0.26434448399999999</v>
          </cell>
          <cell r="AS144">
            <v>8.5324128117698592</v>
          </cell>
          <cell r="AT144">
            <v>24.450476265872386</v>
          </cell>
          <cell r="AU144">
            <v>8.4979999999999993</v>
          </cell>
          <cell r="AV144">
            <v>24.552</v>
          </cell>
          <cell r="AW144">
            <v>0.60519093700000004</v>
          </cell>
          <cell r="AX144">
            <v>0.30772433200000071</v>
          </cell>
          <cell r="AY144">
            <v>8.545915625118587</v>
          </cell>
          <cell r="AZ144">
            <v>24.687525853784585</v>
          </cell>
          <cell r="BA144">
            <v>1.3709206979999999</v>
          </cell>
          <cell r="BB144">
            <v>0.51759237199999975</v>
          </cell>
          <cell r="BC144">
            <v>8.5971212299393294</v>
          </cell>
          <cell r="BD144">
            <v>24.832357175398602</v>
          </cell>
          <cell r="BE144">
            <v>8.5050000000000008</v>
          </cell>
          <cell r="BF144">
            <v>24.745000000000001</v>
          </cell>
          <cell r="BG144">
            <v>2.2467331281899998</v>
          </cell>
          <cell r="BH144">
            <v>0.55923073999999984</v>
          </cell>
          <cell r="BI144">
            <v>8.6522749086032604</v>
          </cell>
          <cell r="BJ144">
            <v>25.161556346287977</v>
          </cell>
          <cell r="BK144">
            <v>3.0476482637131994</v>
          </cell>
          <cell r="BL144">
            <v>0.55923073999999984</v>
          </cell>
          <cell r="BM144">
            <v>8.694312051248021</v>
          </cell>
          <cell r="BN144">
            <v>25.280455340791242</v>
          </cell>
          <cell r="BO144">
            <v>8.51</v>
          </cell>
          <cell r="BP144">
            <v>24.927</v>
          </cell>
          <cell r="BQ144">
            <v>3.6900023581610997</v>
          </cell>
          <cell r="BR144">
            <v>0.55923073999999806</v>
          </cell>
          <cell r="BS144">
            <v>8.7330268975520706</v>
          </cell>
          <cell r="BT144">
            <v>25.557815326584265</v>
          </cell>
        </row>
        <row r="145">
          <cell r="B145" t="str">
            <v>Greenhill</v>
          </cell>
          <cell r="C145" t="str">
            <v>GREENHILL</v>
          </cell>
          <cell r="D145">
            <v>6.6</v>
          </cell>
          <cell r="E145">
            <v>54.75</v>
          </cell>
          <cell r="F145">
            <v>21.9</v>
          </cell>
          <cell r="G145">
            <v>0.88129379289099852</v>
          </cell>
          <cell r="H145">
            <v>0.69189393855897563</v>
          </cell>
          <cell r="I145">
            <v>15.148999999999999</v>
          </cell>
          <cell r="J145">
            <v>48.241</v>
          </cell>
          <cell r="K145">
            <v>3.2234281000000253E-2</v>
          </cell>
          <cell r="L145">
            <v>7.5160760000008153E-3</v>
          </cell>
          <cell r="M145">
            <v>15.152477254441566</v>
          </cell>
          <cell r="N145">
            <v>48.250835160782167</v>
          </cell>
          <cell r="O145">
            <v>6.0762328180000003</v>
          </cell>
          <cell r="P145">
            <v>1.4247448000000773E-2</v>
          </cell>
          <cell r="Q145">
            <v>15.681778851677151</v>
          </cell>
          <cell r="R145">
            <v>49.747926155574781</v>
          </cell>
          <cell r="S145">
            <v>3.2234281000000253E-2</v>
          </cell>
          <cell r="T145">
            <v>2.0672984000001726E-2</v>
          </cell>
          <cell r="U145">
            <v>15.15362818540755</v>
          </cell>
          <cell r="V145">
            <v>48.25409048514507</v>
          </cell>
          <cell r="W145">
            <v>6.2071656659999999</v>
          </cell>
          <cell r="X145">
            <v>0.14661627599999871</v>
          </cell>
          <cell r="Y145">
            <v>15.704811774937253</v>
          </cell>
          <cell r="Z145">
            <v>49.813073100485859</v>
          </cell>
          <cell r="AA145">
            <v>6.3060305360000006</v>
          </cell>
          <cell r="AB145">
            <v>0.27239085600000035</v>
          </cell>
          <cell r="AC145">
            <v>15.724462630532422</v>
          </cell>
          <cell r="AD145">
            <v>49.868654113475699</v>
          </cell>
          <cell r="AE145">
            <v>6.4286928359999997</v>
          </cell>
          <cell r="AF145">
            <v>0.39874224800000135</v>
          </cell>
          <cell r="AG145">
            <v>15.746245679336681</v>
          </cell>
          <cell r="AH145">
            <v>49.930265879573334</v>
          </cell>
          <cell r="AI145">
            <v>6.5800444089999992</v>
          </cell>
          <cell r="AJ145">
            <v>0.52408321600000018</v>
          </cell>
          <cell r="AK145">
            <v>15.770449999492607</v>
          </cell>
          <cell r="AL145">
            <v>49.998726035238398</v>
          </cell>
          <cell r="AM145">
            <v>6.7580221729999987</v>
          </cell>
          <cell r="AN145">
            <v>0.64995664800000075</v>
          </cell>
          <cell r="AO145">
            <v>15.797030085826574</v>
          </cell>
          <cell r="AP145">
            <v>50.073905872403486</v>
          </cell>
          <cell r="AQ145">
            <v>6.9554618299999991</v>
          </cell>
          <cell r="AR145">
            <v>0.77539408800000142</v>
          </cell>
          <cell r="AS145">
            <v>15.825274506867197</v>
          </cell>
          <cell r="AT145">
            <v>50.153793158997537</v>
          </cell>
          <cell r="AU145">
            <v>15.162000000000001</v>
          </cell>
          <cell r="AV145">
            <v>48.780999999999999</v>
          </cell>
          <cell r="AW145">
            <v>7.1811312239999996</v>
          </cell>
          <cell r="AX145">
            <v>0.90027198400000241</v>
          </cell>
          <cell r="AY145">
            <v>15.868939442055865</v>
          </cell>
          <cell r="AZ145">
            <v>50.780526693463742</v>
          </cell>
          <cell r="BA145">
            <v>8.6277751499999997</v>
          </cell>
          <cell r="BB145">
            <v>1.5030771720000002</v>
          </cell>
          <cell r="BC145">
            <v>16.048219744731373</v>
          </cell>
          <cell r="BD145">
            <v>51.287607964483854</v>
          </cell>
          <cell r="BE145">
            <v>15.179</v>
          </cell>
          <cell r="BF145">
            <v>49.415999999999997</v>
          </cell>
          <cell r="BG145">
            <v>10.29309749986</v>
          </cell>
          <cell r="BH145">
            <v>1.6219675159999971</v>
          </cell>
          <cell r="BI145">
            <v>16.221297877927071</v>
          </cell>
          <cell r="BJ145">
            <v>52.364063589994316</v>
          </cell>
          <cell r="BK145">
            <v>11.857964022856001</v>
          </cell>
          <cell r="BL145">
            <v>1.5494879999999993</v>
          </cell>
          <cell r="BM145">
            <v>16.351847884021652</v>
          </cell>
          <cell r="BN145">
            <v>52.733314768368011</v>
          </cell>
          <cell r="BO145">
            <v>15.113</v>
          </cell>
          <cell r="BP145">
            <v>49.646000000000001</v>
          </cell>
          <cell r="BQ145">
            <v>13.162329386604002</v>
          </cell>
          <cell r="BR145">
            <v>1.355532315999997</v>
          </cell>
          <cell r="BS145">
            <v>16.382983539705481</v>
          </cell>
          <cell r="BT145">
            <v>53.238055891684162</v>
          </cell>
        </row>
        <row r="146">
          <cell r="B146" t="str">
            <v>Griffin</v>
          </cell>
          <cell r="C146" t="str">
            <v>GRIFFIN</v>
          </cell>
          <cell r="D146">
            <v>6.6</v>
          </cell>
          <cell r="E146">
            <v>62.5</v>
          </cell>
          <cell r="F146">
            <v>25</v>
          </cell>
          <cell r="G146">
            <v>0.70485617533573408</v>
          </cell>
          <cell r="H146">
            <v>0.58695186160412871</v>
          </cell>
          <cell r="I146">
            <v>13.095000000000001</v>
          </cell>
          <cell r="J146">
            <v>39.588000000000001</v>
          </cell>
          <cell r="K146">
            <v>4.2046635000000165E-2</v>
          </cell>
          <cell r="L146">
            <v>18.006021791999999</v>
          </cell>
          <cell r="M146">
            <v>14.673796540103218</v>
          </cell>
          <cell r="N146">
            <v>44.053510958483379</v>
          </cell>
          <cell r="O146">
            <v>0.10174911900000017</v>
          </cell>
          <cell r="P146">
            <v>18.01143854</v>
          </cell>
          <cell r="Q146">
            <v>14.679492995576647</v>
          </cell>
          <cell r="R146">
            <v>44.069622967659328</v>
          </cell>
          <cell r="S146">
            <v>4.2046635000000165E-2</v>
          </cell>
          <cell r="T146">
            <v>18.016628660000002</v>
          </cell>
          <cell r="U146">
            <v>14.674724400420651</v>
          </cell>
          <cell r="V146">
            <v>44.056135343773185</v>
          </cell>
          <cell r="W146">
            <v>0.2892959610000001</v>
          </cell>
          <cell r="X146">
            <v>18.102173751999999</v>
          </cell>
          <cell r="Y146">
            <v>14.703836362059606</v>
          </cell>
          <cell r="Z146">
            <v>44.138476405727374</v>
          </cell>
          <cell r="AA146">
            <v>0.43788387000000029</v>
          </cell>
          <cell r="AB146">
            <v>18.187597603999997</v>
          </cell>
          <cell r="AC146">
            <v>14.724307082242468</v>
          </cell>
          <cell r="AD146">
            <v>44.19637634595567</v>
          </cell>
          <cell r="AE146">
            <v>0.62701514599999975</v>
          </cell>
          <cell r="AF146">
            <v>18.273500603999999</v>
          </cell>
          <cell r="AG146">
            <v>14.748366341831101</v>
          </cell>
          <cell r="AH146">
            <v>44.264426208377465</v>
          </cell>
          <cell r="AI146">
            <v>0.86633289699999994</v>
          </cell>
          <cell r="AJ146">
            <v>18.358598628000003</v>
          </cell>
          <cell r="AK146">
            <v>14.776745362289528</v>
          </cell>
          <cell r="AL146">
            <v>44.344694199615809</v>
          </cell>
          <cell r="AM146">
            <v>1.1532684010000001</v>
          </cell>
          <cell r="AN146">
            <v>18.444137859999998</v>
          </cell>
          <cell r="AO146">
            <v>14.809328451546486</v>
          </cell>
          <cell r="AP146">
            <v>44.43685309307822</v>
          </cell>
          <cell r="AQ146">
            <v>1.4754596799999997</v>
          </cell>
          <cell r="AR146">
            <v>18.529333903999998</v>
          </cell>
          <cell r="AS146">
            <v>14.844965600122016</v>
          </cell>
          <cell r="AT146">
            <v>44.537650170757857</v>
          </cell>
          <cell r="AU146">
            <v>13.113</v>
          </cell>
          <cell r="AV146">
            <v>40.287999999999997</v>
          </cell>
          <cell r="AW146">
            <v>1.8468747210000003</v>
          </cell>
          <cell r="AX146">
            <v>18.614083743999998</v>
          </cell>
          <cell r="AY146">
            <v>14.902869678431136</v>
          </cell>
          <cell r="AZ146">
            <v>45.350515948235369</v>
          </cell>
          <cell r="BA146">
            <v>4.2625696039999994</v>
          </cell>
          <cell r="BB146">
            <v>18.593468076000001</v>
          </cell>
          <cell r="BC146">
            <v>15.11238477381155</v>
          </cell>
          <cell r="BD146">
            <v>45.943114127053114</v>
          </cell>
          <cell r="BE146">
            <v>13.048</v>
          </cell>
          <cell r="BF146">
            <v>40.732999999999997</v>
          </cell>
          <cell r="BG146">
            <v>7.0155083310200013</v>
          </cell>
          <cell r="BH146">
            <v>15.194441920000001</v>
          </cell>
          <cell r="BI146">
            <v>14.990866781229485</v>
          </cell>
          <cell r="BJ146">
            <v>46.228257103797795</v>
          </cell>
          <cell r="BK146">
            <v>9.4773478028079996</v>
          </cell>
          <cell r="BL146">
            <v>7.2258419200000095</v>
          </cell>
          <cell r="BM146">
            <v>14.509150164058878</v>
          </cell>
          <cell r="BN146">
            <v>44.865756757351477</v>
          </cell>
          <cell r="BO146">
            <v>13.058999999999999</v>
          </cell>
          <cell r="BP146">
            <v>41.112000000000002</v>
          </cell>
          <cell r="BQ146">
            <v>11.383751846247002</v>
          </cell>
          <cell r="BR146">
            <v>4.8390419200000085</v>
          </cell>
          <cell r="BS146">
            <v>14.478126416356135</v>
          </cell>
          <cell r="BT146">
            <v>45.125895649465548</v>
          </cell>
        </row>
        <row r="147">
          <cell r="B147" t="str">
            <v>Hadfield</v>
          </cell>
          <cell r="C147" t="str">
            <v>HADFIELD</v>
          </cell>
          <cell r="D147">
            <v>11</v>
          </cell>
          <cell r="E147">
            <v>33.405000000000001</v>
          </cell>
          <cell r="F147">
            <v>13.1</v>
          </cell>
          <cell r="G147">
            <v>0.95132199308253551</v>
          </cell>
          <cell r="H147">
            <v>0.76336101199836137</v>
          </cell>
          <cell r="I147">
            <v>9.9990000000000006</v>
          </cell>
          <cell r="J147">
            <v>31.776</v>
          </cell>
          <cell r="K147">
            <v>1.609098699999989E-2</v>
          </cell>
          <cell r="L147">
            <v>3.5189960000110432E-3</v>
          </cell>
          <cell r="M147">
            <v>10.000029257178534</v>
          </cell>
          <cell r="N147">
            <v>31.778911178922101</v>
          </cell>
          <cell r="O147">
            <v>3.9253851999999867E-2</v>
          </cell>
          <cell r="P147">
            <v>6.733888000006516E-3</v>
          </cell>
          <cell r="Q147">
            <v>10.001413730369858</v>
          </cell>
          <cell r="R147">
            <v>31.782827060449925</v>
          </cell>
          <cell r="S147">
            <v>1.609098699999989E-2</v>
          </cell>
          <cell r="T147">
            <v>9.853688000006855E-3</v>
          </cell>
          <cell r="U147">
            <v>10.00036174228139</v>
          </cell>
          <cell r="V147">
            <v>31.779851588805599</v>
          </cell>
          <cell r="W147">
            <v>0.11534731399999987</v>
          </cell>
          <cell r="X147">
            <v>5.2913012000018966E-2</v>
          </cell>
          <cell r="Y147">
            <v>10.007831376773641</v>
          </cell>
          <cell r="Z147">
            <v>31.80097890561542</v>
          </cell>
          <cell r="AA147">
            <v>0.17723911099999989</v>
          </cell>
          <cell r="AB147">
            <v>9.5928820000004578E-2</v>
          </cell>
          <cell r="AC147">
            <v>10.013337598045167</v>
          </cell>
          <cell r="AD147">
            <v>31.816552851214656</v>
          </cell>
          <cell r="AE147">
            <v>0.2562105939999999</v>
          </cell>
          <cell r="AF147">
            <v>0.13927173600001197</v>
          </cell>
          <cell r="AG147">
            <v>10.019757439062296</v>
          </cell>
          <cell r="AH147">
            <v>31.834710903684062</v>
          </cell>
          <cell r="AI147">
            <v>0.35587457399999989</v>
          </cell>
          <cell r="AJ147">
            <v>0.18213542400000904</v>
          </cell>
          <cell r="AK147">
            <v>10.027238201561094</v>
          </cell>
          <cell r="AL147">
            <v>31.855869695249442</v>
          </cell>
          <cell r="AM147">
            <v>0.47529177700000003</v>
          </cell>
          <cell r="AN147">
            <v>0.22529937200000205</v>
          </cell>
          <cell r="AO147">
            <v>10.035771498951547</v>
          </cell>
          <cell r="AP147">
            <v>31.880005505052132</v>
          </cell>
          <cell r="AQ147">
            <v>0.60935798500000016</v>
          </cell>
          <cell r="AR147">
            <v>0.26826638800000779</v>
          </cell>
          <cell r="AS147">
            <v>10.045063333454449</v>
          </cell>
          <cell r="AT147">
            <v>31.906286781798791</v>
          </cell>
          <cell r="AU147">
            <v>10.005000000000001</v>
          </cell>
          <cell r="AV147">
            <v>31.940999999999999</v>
          </cell>
          <cell r="AW147">
            <v>0.75857720399999984</v>
          </cell>
          <cell r="AX147">
            <v>0.31096403200001532</v>
          </cell>
          <cell r="AY147">
            <v>10.061136356410366</v>
          </cell>
          <cell r="AZ147">
            <v>32.099777593155494</v>
          </cell>
          <cell r="BA147">
            <v>1.7262904510000001</v>
          </cell>
          <cell r="BB147">
            <v>-0.63581003599999519</v>
          </cell>
          <cell r="BC147">
            <v>10.062235378286026</v>
          </cell>
          <cell r="BD147">
            <v>32.102886096439299</v>
          </cell>
          <cell r="BE147">
            <v>10.010999999999999</v>
          </cell>
          <cell r="BF147">
            <v>32.183999999999997</v>
          </cell>
          <cell r="BG147">
            <v>2.8620388768999998</v>
          </cell>
          <cell r="BH147">
            <v>-9.9670792639999917</v>
          </cell>
          <cell r="BI147">
            <v>9.6380820927186051</v>
          </cell>
          <cell r="BJ147">
            <v>31.129228875741717</v>
          </cell>
          <cell r="BK147">
            <v>3.8974887421999993</v>
          </cell>
          <cell r="BL147">
            <v>-31.429175263999991</v>
          </cell>
          <cell r="BM147">
            <v>8.5659612159449434</v>
          </cell>
          <cell r="BN147">
            <v>28.096813106868424</v>
          </cell>
          <cell r="BO147">
            <v>10.016999999999999</v>
          </cell>
          <cell r="BP147">
            <v>32.390999999999998</v>
          </cell>
          <cell r="BQ147">
            <v>4.7017456151729995</v>
          </cell>
          <cell r="BR147">
            <v>-37.857623263999983</v>
          </cell>
          <cell r="BS147">
            <v>8.2767677376574031</v>
          </cell>
          <cell r="BT147">
            <v>27.46887986583177</v>
          </cell>
        </row>
        <row r="148">
          <cell r="B148" t="str">
            <v>Hall Cross</v>
          </cell>
          <cell r="C148" t="str">
            <v>HALL CROSS</v>
          </cell>
          <cell r="D148">
            <v>6.6</v>
          </cell>
          <cell r="E148">
            <v>50</v>
          </cell>
          <cell r="F148">
            <v>20</v>
          </cell>
          <cell r="G148">
            <v>0.75045242722911965</v>
          </cell>
          <cell r="H148">
            <v>0.63721705023965547</v>
          </cell>
          <cell r="I148">
            <v>12.742000000000001</v>
          </cell>
          <cell r="J148">
            <v>37.515999999999998</v>
          </cell>
          <cell r="K148">
            <v>2.44441989999995E-2</v>
          </cell>
          <cell r="L148">
            <v>2.3170800000009706E-3</v>
          </cell>
          <cell r="M148">
            <v>12.744341004793108</v>
          </cell>
          <cell r="N148">
            <v>37.522621361455982</v>
          </cell>
          <cell r="O148">
            <v>5.8845744999999283E-2</v>
          </cell>
          <cell r="P148">
            <v>4.4935879999989936E-3</v>
          </cell>
          <cell r="Q148">
            <v>12.747540754690583</v>
          </cell>
          <cell r="R148">
            <v>37.531671620858404</v>
          </cell>
          <cell r="S148">
            <v>2.44441989999995E-2</v>
          </cell>
          <cell r="T148">
            <v>6.6498559999992324E-3</v>
          </cell>
          <cell r="U148">
            <v>12.744720024397644</v>
          </cell>
          <cell r="V148">
            <v>37.523693390786264</v>
          </cell>
          <cell r="W148">
            <v>0.16615753699999924</v>
          </cell>
          <cell r="X148">
            <v>8.0800407999994661E-2</v>
          </cell>
          <cell r="Y148">
            <v>12.763603217579435</v>
          </cell>
          <cell r="Z148">
            <v>37.577103126583459</v>
          </cell>
          <cell r="AA148">
            <v>0.25051739199999989</v>
          </cell>
          <cell r="AB148">
            <v>0.15494971999999763</v>
          </cell>
          <cell r="AC148">
            <v>12.77746917367587</v>
          </cell>
          <cell r="AD148">
            <v>37.616321972917163</v>
          </cell>
          <cell r="AE148">
            <v>0.35724996799999875</v>
          </cell>
          <cell r="AF148">
            <v>0.22936919600000039</v>
          </cell>
          <cell r="AG148">
            <v>12.793315868522303</v>
          </cell>
          <cell r="AH148">
            <v>37.661143194458383</v>
          </cell>
          <cell r="AI148">
            <v>0.49137831499999862</v>
          </cell>
          <cell r="AJ148">
            <v>0.3034486520000037</v>
          </cell>
          <cell r="AK148">
            <v>12.811529327781308</v>
          </cell>
          <cell r="AL148">
            <v>37.712658636662013</v>
          </cell>
          <cell r="AM148">
            <v>0.65138198599999964</v>
          </cell>
          <cell r="AN148">
            <v>0.377776635999993</v>
          </cell>
          <cell r="AO148">
            <v>12.832028031431898</v>
          </cell>
          <cell r="AP148">
            <v>37.770637726089475</v>
          </cell>
          <cell r="AQ148">
            <v>0.83049865499999953</v>
          </cell>
          <cell r="AR148">
            <v>0.45197403200000252</v>
          </cell>
          <cell r="AS148">
            <v>12.854187265313303</v>
          </cell>
          <cell r="AT148">
            <v>37.833313504263238</v>
          </cell>
          <cell r="AU148">
            <v>12.75</v>
          </cell>
          <cell r="AV148">
            <v>37.856000000000002</v>
          </cell>
          <cell r="AW148">
            <v>1.0353703300000001</v>
          </cell>
          <cell r="AX148">
            <v>0.52597813999999943</v>
          </cell>
          <cell r="AY148">
            <v>12.886582569614138</v>
          </cell>
          <cell r="AZ148">
            <v>38.242313844664167</v>
          </cell>
          <cell r="BA148">
            <v>2.3631579450000002</v>
          </cell>
          <cell r="BB148">
            <v>0.88764157999999682</v>
          </cell>
          <cell r="BC148">
            <v>13.03437120921822</v>
          </cell>
          <cell r="BD148">
            <v>38.660323241649692</v>
          </cell>
          <cell r="BE148">
            <v>12.664999999999999</v>
          </cell>
          <cell r="BF148">
            <v>38.415999999999997</v>
          </cell>
          <cell r="BG148">
            <v>3.8908527321000008</v>
          </cell>
          <cell r="BH148">
            <v>0.95943053599999217</v>
          </cell>
          <cell r="BI148">
            <v>13.089289750073252</v>
          </cell>
          <cell r="BJ148">
            <v>39.61607263785897</v>
          </cell>
          <cell r="BK148">
            <v>5.2841726191179994</v>
          </cell>
          <cell r="BL148">
            <v>0.94344240799999568</v>
          </cell>
          <cell r="BM148">
            <v>13.20977503216908</v>
          </cell>
          <cell r="BN148">
            <v>39.956856477871504</v>
          </cell>
          <cell r="BO148">
            <v>12.673</v>
          </cell>
          <cell r="BP148">
            <v>38.722000000000001</v>
          </cell>
          <cell r="BQ148">
            <v>6.3902339017669991</v>
          </cell>
          <cell r="BR148">
            <v>0.90065806399999104</v>
          </cell>
          <cell r="BS148">
            <v>13.310787642283039</v>
          </cell>
          <cell r="BT148">
            <v>40.525935867261268</v>
          </cell>
        </row>
        <row r="149">
          <cell r="B149" t="str">
            <v>Handforth</v>
          </cell>
          <cell r="C149" t="str">
            <v>HANDFORTH</v>
          </cell>
          <cell r="D149">
            <v>11</v>
          </cell>
          <cell r="E149">
            <v>33.405000000000001</v>
          </cell>
          <cell r="F149">
            <v>13.1</v>
          </cell>
          <cell r="G149">
            <v>0.76074197943858635</v>
          </cell>
          <cell r="H149">
            <v>0.67243620049929287</v>
          </cell>
          <cell r="I149">
            <v>8.8079999999999998</v>
          </cell>
          <cell r="J149">
            <v>25.41</v>
          </cell>
          <cell r="K149">
            <v>1.6393490999999982E-2</v>
          </cell>
          <cell r="L149">
            <v>1.0248639999996811E-3</v>
          </cell>
          <cell r="M149">
            <v>8.8089142265407361</v>
          </cell>
          <cell r="N149">
            <v>25.412585823145978</v>
          </cell>
          <cell r="O149">
            <v>3.9684731000000029E-2</v>
          </cell>
          <cell r="P149">
            <v>2.0272560000003104E-3</v>
          </cell>
          <cell r="Q149">
            <v>8.8101893115384442</v>
          </cell>
          <cell r="R149">
            <v>25.416192308139856</v>
          </cell>
          <cell r="S149">
            <v>1.6393490999999982E-2</v>
          </cell>
          <cell r="T149">
            <v>3.0486880000002436E-3</v>
          </cell>
          <cell r="U149">
            <v>8.8090204497526621</v>
          </cell>
          <cell r="V149">
            <v>25.41288626775987</v>
          </cell>
          <cell r="W149">
            <v>0.11628429399999995</v>
          </cell>
          <cell r="X149">
            <v>4.3945960000000284E-2</v>
          </cell>
          <cell r="Y149">
            <v>8.8164099072981106</v>
          </cell>
          <cell r="Z149">
            <v>25.43378680991858</v>
          </cell>
          <cell r="AA149">
            <v>0.17823604900000012</v>
          </cell>
          <cell r="AB149">
            <v>8.4860355999999637E-2</v>
          </cell>
          <cell r="AC149">
            <v>8.8218089800226878</v>
          </cell>
          <cell r="AD149">
            <v>25.449057693661249</v>
          </cell>
          <cell r="AE149">
            <v>0.25650009100000004</v>
          </cell>
          <cell r="AF149">
            <v>0.12592526400000015</v>
          </cell>
          <cell r="AG149">
            <v>8.8280721256049262</v>
          </cell>
          <cell r="AH149">
            <v>25.466772544512285</v>
          </cell>
          <cell r="AI149">
            <v>0.35402285600000005</v>
          </cell>
          <cell r="AJ149">
            <v>0.16682875600000102</v>
          </cell>
          <cell r="AK149">
            <v>8.8353376198541866</v>
          </cell>
          <cell r="AL149">
            <v>25.487322465521583</v>
          </cell>
          <cell r="AM149">
            <v>0.4698787860000001</v>
          </cell>
          <cell r="AN149">
            <v>0.20787076800000026</v>
          </cell>
          <cell r="AO149">
            <v>8.8435726261313672</v>
          </cell>
          <cell r="AP149">
            <v>25.510614580648415</v>
          </cell>
          <cell r="AQ149">
            <v>0.59926879300000013</v>
          </cell>
          <cell r="AR149">
            <v>0.2488573280000006</v>
          </cell>
          <cell r="AS149">
            <v>8.8525150767514642</v>
          </cell>
          <cell r="AT149">
            <v>25.535907650544001</v>
          </cell>
          <cell r="AU149">
            <v>8.8179999999999996</v>
          </cell>
          <cell r="AV149">
            <v>25.817</v>
          </cell>
          <cell r="AW149">
            <v>0.73853946199999998</v>
          </cell>
          <cell r="AX149">
            <v>0.28975262400000013</v>
          </cell>
          <cell r="AY149">
            <v>8.8719713375143332</v>
          </cell>
          <cell r="AZ149">
            <v>25.96965399498437</v>
          </cell>
          <cell r="BA149">
            <v>1.6299008220000002</v>
          </cell>
          <cell r="BB149">
            <v>0.4899149119999997</v>
          </cell>
          <cell r="BC149">
            <v>8.9292614713324809</v>
          </cell>
          <cell r="BD149">
            <v>26.131694963455963</v>
          </cell>
          <cell r="BE149">
            <v>8.83</v>
          </cell>
          <cell r="BF149">
            <v>26.254999999999999</v>
          </cell>
          <cell r="BG149">
            <v>2.6975942365999996</v>
          </cell>
          <cell r="BH149">
            <v>0.5297389680000002</v>
          </cell>
          <cell r="BI149">
            <v>8.9993910631309486</v>
          </cell>
          <cell r="BJ149">
            <v>26.734110277649165</v>
          </cell>
          <cell r="BK149">
            <v>3.6875060467540002</v>
          </cell>
          <cell r="BL149">
            <v>0.5297389680000002</v>
          </cell>
          <cell r="BM149">
            <v>9.0513479585915295</v>
          </cell>
          <cell r="BN149">
            <v>26.88106657008748</v>
          </cell>
          <cell r="BO149">
            <v>8.7850000000000001</v>
          </cell>
          <cell r="BP149">
            <v>26.280999999999999</v>
          </cell>
          <cell r="BQ149">
            <v>4.4622586123790011</v>
          </cell>
          <cell r="BR149">
            <v>0.5297389680000002</v>
          </cell>
          <cell r="BS149">
            <v>9.047011922438708</v>
          </cell>
          <cell r="BT149">
            <v>27.022081628432531</v>
          </cell>
        </row>
        <row r="150">
          <cell r="B150" t="str">
            <v>Hanging Bridge</v>
          </cell>
          <cell r="C150" t="str">
            <v>HANGING BRIDGE</v>
          </cell>
          <cell r="D150">
            <v>11</v>
          </cell>
          <cell r="E150">
            <v>62.5</v>
          </cell>
          <cell r="F150">
            <v>25</v>
          </cell>
          <cell r="G150">
            <v>0.18278567581707703</v>
          </cell>
          <cell r="H150">
            <v>0.14581562336264769</v>
          </cell>
          <cell r="I150">
            <v>3.645</v>
          </cell>
          <cell r="J150">
            <v>11.423</v>
          </cell>
          <cell r="K150">
            <v>7.3775330000001027E-3</v>
          </cell>
          <cell r="L150">
            <v>6.40929199970941E-5</v>
          </cell>
          <cell r="M150">
            <v>3.6453905840661927</v>
          </cell>
          <cell r="N150">
            <v>11.424104738567314</v>
          </cell>
          <cell r="O150">
            <v>1.7250864000000199E-2</v>
          </cell>
          <cell r="P150">
            <v>1.3834811999835495E-4</v>
          </cell>
          <cell r="Q150">
            <v>3.6459126969362252</v>
          </cell>
          <cell r="R150">
            <v>11.425581496771091</v>
          </cell>
          <cell r="S150">
            <v>7.3775330000001027E-3</v>
          </cell>
          <cell r="T150">
            <v>2.2278731999669787E-4</v>
          </cell>
          <cell r="U150">
            <v>3.6453989133620617</v>
          </cell>
          <cell r="V150">
            <v>11.424128297373679</v>
          </cell>
          <cell r="W150">
            <v>4.5930153000000473E-2</v>
          </cell>
          <cell r="X150">
            <v>1.7645520519995017E-2</v>
          </cell>
          <cell r="Y150">
            <v>3.6483368574746073</v>
          </cell>
          <cell r="Z150">
            <v>11.432438058192592</v>
          </cell>
          <cell r="AA150">
            <v>6.7047162999999799E-2</v>
          </cell>
          <cell r="AB150">
            <v>3.5076192920000082E-2</v>
          </cell>
          <cell r="AC150">
            <v>3.6503600860937238</v>
          </cell>
          <cell r="AD150">
            <v>11.438160612898463</v>
          </cell>
          <cell r="AE150">
            <v>9.281841600000007E-2</v>
          </cell>
          <cell r="AF150">
            <v>5.2527920919995807E-2</v>
          </cell>
          <cell r="AG150">
            <v>3.6526287042496803</v>
          </cell>
          <cell r="AH150">
            <v>11.444577234026463</v>
          </cell>
          <cell r="AI150">
            <v>0.12402927500000027</v>
          </cell>
          <cell r="AJ150">
            <v>6.9968120919996935E-2</v>
          </cell>
          <cell r="AK150">
            <v>3.655182222614227</v>
          </cell>
          <cell r="AL150">
            <v>11.451799674632284</v>
          </cell>
          <cell r="AM150">
            <v>0.16018024099999995</v>
          </cell>
          <cell r="AN150">
            <v>8.7427424919997776E-2</v>
          </cell>
          <cell r="AO150">
            <v>3.6579960320520297</v>
          </cell>
          <cell r="AP150">
            <v>11.459758329570031</v>
          </cell>
          <cell r="AQ150">
            <v>0.19990603599999979</v>
          </cell>
          <cell r="AR150">
            <v>0.10488422891999782</v>
          </cell>
          <cell r="AS150">
            <v>3.6609973401361762</v>
          </cell>
          <cell r="AT150">
            <v>11.468247310764951</v>
          </cell>
          <cell r="AU150">
            <v>3.6469999999999998</v>
          </cell>
          <cell r="AV150">
            <v>11.510999999999999</v>
          </cell>
          <cell r="AW150">
            <v>0.24440129600000038</v>
          </cell>
          <cell r="AX150">
            <v>0.12233339691999667</v>
          </cell>
          <cell r="AY150">
            <v>3.666248579425321</v>
          </cell>
          <cell r="AZ150">
            <v>11.56544320415941</v>
          </cell>
          <cell r="BA150">
            <v>0.52250374700000002</v>
          </cell>
          <cell r="BB150">
            <v>0.20453653691999918</v>
          </cell>
          <cell r="BC150">
            <v>3.6851597185120828</v>
          </cell>
          <cell r="BD150">
            <v>11.618931982912255</v>
          </cell>
          <cell r="BE150">
            <v>3.66</v>
          </cell>
          <cell r="BF150">
            <v>11.675000000000001</v>
          </cell>
          <cell r="BG150">
            <v>0.84579108746000031</v>
          </cell>
          <cell r="BH150">
            <v>0.18474957691999627</v>
          </cell>
          <cell r="BI150">
            <v>3.7140893572718769</v>
          </cell>
          <cell r="BJ150">
            <v>11.827987805267865</v>
          </cell>
          <cell r="BK150">
            <v>1.1541377317852999</v>
          </cell>
          <cell r="BL150">
            <v>9.9751176919996354E-2</v>
          </cell>
          <cell r="BM150">
            <v>3.7258120999068081</v>
          </cell>
          <cell r="BN150">
            <v>11.861144728512922</v>
          </cell>
          <cell r="BO150">
            <v>3.66</v>
          </cell>
          <cell r="BP150">
            <v>11.686</v>
          </cell>
          <cell r="BQ150">
            <v>1.4143760883220002</v>
          </cell>
          <cell r="BR150">
            <v>7.4291976919996117E-2</v>
          </cell>
          <cell r="BS150">
            <v>3.738134809836497</v>
          </cell>
          <cell r="BT150">
            <v>11.906998615528433</v>
          </cell>
        </row>
        <row r="151">
          <cell r="B151" t="str">
            <v>Hareholme</v>
          </cell>
          <cell r="C151" t="str">
            <v>HAREHOLME</v>
          </cell>
          <cell r="D151">
            <v>6.6</v>
          </cell>
          <cell r="E151">
            <v>62.5</v>
          </cell>
          <cell r="F151">
            <v>25</v>
          </cell>
          <cell r="G151">
            <v>0.60872511224767867</v>
          </cell>
          <cell r="H151">
            <v>0.52005179785186439</v>
          </cell>
          <cell r="I151">
            <v>12.997999999999999</v>
          </cell>
          <cell r="J151">
            <v>38.036000000000001</v>
          </cell>
          <cell r="K151">
            <v>3.1515006999999873E-2</v>
          </cell>
          <cell r="L151">
            <v>6.1512880000025305E-3</v>
          </cell>
          <cell r="M151">
            <v>13.001294946296609</v>
          </cell>
          <cell r="N151">
            <v>38.045319515479918</v>
          </cell>
          <cell r="O151">
            <v>7.6474703999999782E-2</v>
          </cell>
          <cell r="P151">
            <v>1.1686516000001923E-2</v>
          </cell>
          <cell r="Q151">
            <v>13.005712106681679</v>
          </cell>
          <cell r="R151">
            <v>38.0578131317274</v>
          </cell>
          <cell r="S151">
            <v>3.1515006999999873E-2</v>
          </cell>
          <cell r="T151">
            <v>1.6990920000002241E-2</v>
          </cell>
          <cell r="U151">
            <v>13.002243168183446</v>
          </cell>
          <cell r="V151">
            <v>38.04800149198492</v>
          </cell>
          <cell r="W151">
            <v>0.21905487999999984</v>
          </cell>
          <cell r="X151">
            <v>0.10510091200000105</v>
          </cell>
          <cell r="Y151">
            <v>13.026356277844027</v>
          </cell>
          <cell r="Z151">
            <v>38.116203665410886</v>
          </cell>
          <cell r="AA151">
            <v>0.33277093199999963</v>
          </cell>
          <cell r="AB151">
            <v>0.19308679999999967</v>
          </cell>
          <cell r="AC151">
            <v>13.044000621685703</v>
          </cell>
          <cell r="AD151">
            <v>38.166109406131035</v>
          </cell>
          <cell r="AE151">
            <v>0.47780373599999981</v>
          </cell>
          <cell r="AF151">
            <v>0.28156345600000154</v>
          </cell>
          <cell r="AG151">
            <v>13.06442740192651</v>
          </cell>
          <cell r="AH151">
            <v>38.223885065435361</v>
          </cell>
          <cell r="AI151">
            <v>0.66152020199999972</v>
          </cell>
          <cell r="AJ151">
            <v>0.36921390000000276</v>
          </cell>
          <cell r="AK151">
            <v>13.088165850189792</v>
          </cell>
          <cell r="AL151">
            <v>38.291027536402609</v>
          </cell>
          <cell r="AM151">
            <v>0.88197969000000009</v>
          </cell>
          <cell r="AN151">
            <v>0.4573163919999983</v>
          </cell>
          <cell r="AO151">
            <v>13.115158023252622</v>
          </cell>
          <cell r="AP151">
            <v>38.367372930849363</v>
          </cell>
          <cell r="AQ151">
            <v>1.1296760169999995</v>
          </cell>
          <cell r="AR151">
            <v>0.54506733600000157</v>
          </cell>
          <cell r="AS151">
            <v>13.144502049345164</v>
          </cell>
          <cell r="AT151">
            <v>38.450370370198769</v>
          </cell>
          <cell r="AU151">
            <v>13.007</v>
          </cell>
          <cell r="AV151">
            <v>38.43</v>
          </cell>
          <cell r="AW151">
            <v>1.4145140949999999</v>
          </cell>
          <cell r="AX151">
            <v>0.63236034800000329</v>
          </cell>
          <cell r="AY151">
            <v>13.186055077373245</v>
          </cell>
          <cell r="AZ151">
            <v>38.936444237666016</v>
          </cell>
          <cell r="BA151">
            <v>3.2707229600000001</v>
          </cell>
          <cell r="BB151">
            <v>1.0506756719999997</v>
          </cell>
          <cell r="BC151">
            <v>13.385024342948618</v>
          </cell>
          <cell r="BD151">
            <v>39.499214305410227</v>
          </cell>
          <cell r="BE151">
            <v>13.025</v>
          </cell>
          <cell r="BF151">
            <v>39.186</v>
          </cell>
          <cell r="BG151">
            <v>5.3992327314999997</v>
          </cell>
          <cell r="BH151">
            <v>1.1334988280000031</v>
          </cell>
          <cell r="BI151">
            <v>13.596465806730439</v>
          </cell>
          <cell r="BJ151">
            <v>40.802349388621337</v>
          </cell>
          <cell r="BK151">
            <v>7.3177726623419996</v>
          </cell>
          <cell r="BL151">
            <v>1.1334988279999996</v>
          </cell>
          <cell r="BM151">
            <v>13.764294525749024</v>
          </cell>
          <cell r="BN151">
            <v>41.277040689804913</v>
          </cell>
          <cell r="BO151">
            <v>12.939</v>
          </cell>
          <cell r="BP151">
            <v>39.533999999999999</v>
          </cell>
          <cell r="BQ151">
            <v>8.8155619771699989</v>
          </cell>
          <cell r="BR151">
            <v>1.1334988279999996</v>
          </cell>
          <cell r="BS151">
            <v>13.809317111219524</v>
          </cell>
          <cell r="BT151">
            <v>41.995628524504049</v>
          </cell>
        </row>
        <row r="152">
          <cell r="B152" t="str">
            <v>Harpurhey</v>
          </cell>
          <cell r="C152" t="str">
            <v>HARPURHEY</v>
          </cell>
          <cell r="D152">
            <v>6.6</v>
          </cell>
          <cell r="E152">
            <v>54.75</v>
          </cell>
          <cell r="F152">
            <v>21.9</v>
          </cell>
          <cell r="G152">
            <v>0.70109523463990919</v>
          </cell>
          <cell r="H152">
            <v>0.60837726849051965</v>
          </cell>
          <cell r="I152">
            <v>13.321</v>
          </cell>
          <cell r="J152">
            <v>38.378</v>
          </cell>
          <cell r="K152">
            <v>2.4699197000000117E-2</v>
          </cell>
          <cell r="L152">
            <v>3.4472999999994869E-3</v>
          </cell>
          <cell r="M152">
            <v>13.323462179942378</v>
          </cell>
          <cell r="N152">
            <v>38.384964096535029</v>
          </cell>
          <cell r="O152">
            <v>6.0251512000000007E-2</v>
          </cell>
          <cell r="P152">
            <v>6.61375999999958E-3</v>
          </cell>
          <cell r="Q152">
            <v>13.326849194361914</v>
          </cell>
          <cell r="R152">
            <v>38.394544019991152</v>
          </cell>
          <cell r="S152">
            <v>2.4699197000000117E-2</v>
          </cell>
          <cell r="T152">
            <v>9.6972319999979462E-3</v>
          </cell>
          <cell r="U152">
            <v>13.32400890720338</v>
          </cell>
          <cell r="V152">
            <v>38.386510474749883</v>
          </cell>
          <cell r="W152">
            <v>0.17340036459999997</v>
          </cell>
          <cell r="X152">
            <v>5.4452411999998951E-2</v>
          </cell>
          <cell r="Y152">
            <v>13.340931948773578</v>
          </cell>
          <cell r="Z152">
            <v>38.43437606456024</v>
          </cell>
          <cell r="AA152">
            <v>0.26418243199999991</v>
          </cell>
          <cell r="AB152">
            <v>9.91686559999998E-2</v>
          </cell>
          <cell r="AC152">
            <v>13.352784977040477</v>
          </cell>
          <cell r="AD152">
            <v>38.467901491220715</v>
          </cell>
          <cell r="AE152">
            <v>0.38069370400000024</v>
          </cell>
          <cell r="AF152">
            <v>0.1442194119999991</v>
          </cell>
          <cell r="AG152">
            <v>13.366917989215722</v>
          </cell>
          <cell r="AH152">
            <v>38.507875686211548</v>
          </cell>
          <cell r="AI152">
            <v>0.52941051199999989</v>
          </cell>
          <cell r="AJ152">
            <v>0.18878460799999974</v>
          </cell>
          <cell r="AK152">
            <v>13.383825779676163</v>
          </cell>
          <cell r="AL152">
            <v>38.55569813936939</v>
          </cell>
          <cell r="AM152">
            <v>0.70884240300000045</v>
          </cell>
          <cell r="AN152">
            <v>0.23365815999999828</v>
          </cell>
          <cell r="AO152">
            <v>13.403447417236276</v>
          </cell>
          <cell r="AP152">
            <v>38.611196511276347</v>
          </cell>
          <cell r="AQ152">
            <v>0.91108930500000018</v>
          </cell>
          <cell r="AR152">
            <v>0.2783349279999987</v>
          </cell>
          <cell r="AS152">
            <v>13.42504763653079</v>
          </cell>
          <cell r="AT152">
            <v>38.67229115742942</v>
          </cell>
          <cell r="AU152">
            <v>13.339</v>
          </cell>
          <cell r="AV152">
            <v>39.027999999999999</v>
          </cell>
          <cell r="AW152">
            <v>1.146361532</v>
          </cell>
          <cell r="AX152">
            <v>0.32274030799999931</v>
          </cell>
          <cell r="AY152">
            <v>13.467513082241057</v>
          </cell>
          <cell r="AZ152">
            <v>39.391489887695343</v>
          </cell>
          <cell r="BA152">
            <v>2.6857642470999998</v>
          </cell>
          <cell r="BB152">
            <v>0.53356564400000028</v>
          </cell>
          <cell r="BC152">
            <v>13.620618330187394</v>
          </cell>
          <cell r="BD152">
            <v>39.824536923927752</v>
          </cell>
          <cell r="BE152">
            <v>13.266</v>
          </cell>
          <cell r="BF152">
            <v>39.398000000000003</v>
          </cell>
          <cell r="BG152">
            <v>4.4283990922169991</v>
          </cell>
          <cell r="BH152">
            <v>0.57174234000000634</v>
          </cell>
          <cell r="BI152">
            <v>13.703398939678287</v>
          </cell>
          <cell r="BJ152">
            <v>40.635151025321292</v>
          </cell>
          <cell r="BK152">
            <v>5.9639488513864496</v>
          </cell>
          <cell r="BL152">
            <v>0.19868602399999613</v>
          </cell>
          <cell r="BM152">
            <v>13.8050907430639</v>
          </cell>
          <cell r="BN152">
            <v>40.922778880381514</v>
          </cell>
          <cell r="BO152">
            <v>13.276999999999999</v>
          </cell>
          <cell r="BP152">
            <v>39.744999999999997</v>
          </cell>
          <cell r="BQ152">
            <v>7.1304857488960609</v>
          </cell>
          <cell r="BR152">
            <v>-0.79961529599999981</v>
          </cell>
          <cell r="BS152">
            <v>13.830807539421846</v>
          </cell>
          <cell r="BT152">
            <v>41.311404266389694</v>
          </cell>
        </row>
        <row r="153">
          <cell r="B153" t="str">
            <v>Harwood</v>
          </cell>
          <cell r="C153" t="str">
            <v>HARWOOD</v>
          </cell>
          <cell r="D153">
            <v>11</v>
          </cell>
          <cell r="E153">
            <v>33.405000000000001</v>
          </cell>
          <cell r="F153">
            <v>13.1</v>
          </cell>
          <cell r="G153">
            <v>0.7243400642678387</v>
          </cell>
          <cell r="H153">
            <v>0.63261569977081566</v>
          </cell>
          <cell r="I153">
            <v>8.2859999999999996</v>
          </cell>
          <cell r="J153">
            <v>24.193000000000001</v>
          </cell>
          <cell r="K153">
            <v>2.1278407000000055E-2</v>
          </cell>
          <cell r="L153">
            <v>2.8357880000000613E-3</v>
          </cell>
          <cell r="M153">
            <v>8.2872656669976852</v>
          </cell>
          <cell r="N153">
            <v>24.196579846867152</v>
          </cell>
          <cell r="O153">
            <v>5.1515631000000006E-2</v>
          </cell>
          <cell r="P153">
            <v>5.5274360000003853E-3</v>
          </cell>
          <cell r="Q153">
            <v>8.2889939845534411</v>
          </cell>
          <cell r="R153">
            <v>24.201468267122024</v>
          </cell>
          <cell r="S153">
            <v>2.1278407000000055E-2</v>
          </cell>
          <cell r="T153">
            <v>8.2118480000001881E-3</v>
          </cell>
          <cell r="U153">
            <v>8.2875478369693383</v>
          </cell>
          <cell r="V153">
            <v>24.197377944068762</v>
          </cell>
          <cell r="W153">
            <v>0.14643648899999995</v>
          </cell>
          <cell r="X153">
            <v>5.0172496000000066E-2</v>
          </cell>
          <cell r="Y153">
            <v>8.2963192954922587</v>
          </cell>
          <cell r="Z153">
            <v>24.222187375278576</v>
          </cell>
          <cell r="AA153">
            <v>0.22164576999999996</v>
          </cell>
          <cell r="AB153">
            <v>9.2139903999999717E-2</v>
          </cell>
          <cell r="AC153">
            <v>8.3024694766683407</v>
          </cell>
          <cell r="AD153">
            <v>24.239582714539111</v>
          </cell>
          <cell r="AE153">
            <v>0.31744981799999994</v>
          </cell>
          <cell r="AF153">
            <v>0.13445625999999944</v>
          </cell>
          <cell r="AG153">
            <v>8.3097189177983388</v>
          </cell>
          <cell r="AH153">
            <v>24.260087230470447</v>
          </cell>
          <cell r="AI153">
            <v>0.43881389999999987</v>
          </cell>
          <cell r="AJ153">
            <v>0.17634069600000046</v>
          </cell>
          <cell r="AK153">
            <v>8.3182872428721666</v>
          </cell>
          <cell r="AL153">
            <v>24.284322113522908</v>
          </cell>
          <cell r="AM153">
            <v>0.58444604800000011</v>
          </cell>
          <cell r="AN153">
            <v>0.21854679199999971</v>
          </cell>
          <cell r="AO153">
            <v>8.328146193848303</v>
          </cell>
          <cell r="AP153">
            <v>24.312207437885355</v>
          </cell>
          <cell r="AQ153">
            <v>0.74804908999999997</v>
          </cell>
          <cell r="AR153">
            <v>0.26059189600000021</v>
          </cell>
          <cell r="AS153">
            <v>8.3389399222529796</v>
          </cell>
          <cell r="AT153">
            <v>24.342736712082289</v>
          </cell>
          <cell r="AU153">
            <v>8.2970000000000006</v>
          </cell>
          <cell r="AV153">
            <v>24.707999999999998</v>
          </cell>
          <cell r="AW153">
            <v>0.93719068400000005</v>
          </cell>
          <cell r="AX153">
            <v>0.3023936479999989</v>
          </cell>
          <cell r="AY153">
            <v>8.3620613043421308</v>
          </cell>
          <cell r="AZ153">
            <v>24.89202115797265</v>
          </cell>
          <cell r="BA153">
            <v>2.1693033860000002</v>
          </cell>
          <cell r="BB153">
            <v>0.50085444400000156</v>
          </cell>
          <cell r="BC153">
            <v>8.4371469401753902</v>
          </cell>
          <cell r="BD153">
            <v>25.104395407042254</v>
          </cell>
          <cell r="BE153">
            <v>8.27</v>
          </cell>
          <cell r="BF153">
            <v>24.942</v>
          </cell>
          <cell r="BG153">
            <v>3.57046593378</v>
          </cell>
          <cell r="BH153">
            <v>0.5400434960000009</v>
          </cell>
          <cell r="BI153">
            <v>8.4857457932536349</v>
          </cell>
          <cell r="BJ153">
            <v>25.552221253688462</v>
          </cell>
          <cell r="BK153">
            <v>4.8218989830028001</v>
          </cell>
          <cell r="BL153">
            <v>0.54004349599999912</v>
          </cell>
          <cell r="BM153">
            <v>8.5514289939665051</v>
          </cell>
          <cell r="BN153">
            <v>25.738001400224896</v>
          </cell>
          <cell r="BO153">
            <v>8.3010000000000002</v>
          </cell>
          <cell r="BP153">
            <v>25.131</v>
          </cell>
          <cell r="BQ153">
            <v>5.7911142232593003</v>
          </cell>
          <cell r="BR153">
            <v>0.54004349600000268</v>
          </cell>
          <cell r="BS153">
            <v>8.6332996012269394</v>
          </cell>
          <cell r="BT153">
            <v>26.070885205652619</v>
          </cell>
        </row>
        <row r="154">
          <cell r="B154" t="str">
            <v>Hattersley</v>
          </cell>
          <cell r="C154" t="str">
            <v>HATTERSLEY</v>
          </cell>
          <cell r="D154">
            <v>11</v>
          </cell>
          <cell r="E154">
            <v>62.5</v>
          </cell>
          <cell r="F154">
            <v>25</v>
          </cell>
          <cell r="G154">
            <v>0.46352153306782667</v>
          </cell>
          <cell r="H154">
            <v>0.3869379235958153</v>
          </cell>
          <cell r="I154">
            <v>9.6720000000000006</v>
          </cell>
          <cell r="J154">
            <v>28.966000000000001</v>
          </cell>
          <cell r="K154">
            <v>2.5081626000000412E-2</v>
          </cell>
          <cell r="L154">
            <v>2.5081920000005198E-3</v>
          </cell>
          <cell r="M154">
            <v>9.6734480898953823</v>
          </cell>
          <cell r="N154">
            <v>28.970095816739168</v>
          </cell>
          <cell r="O154">
            <v>6.1396801000000334E-2</v>
          </cell>
          <cell r="P154">
            <v>4.8309520000060502E-3</v>
          </cell>
          <cell r="Q154">
            <v>9.6754760555474899</v>
          </cell>
          <cell r="R154">
            <v>28.975831769797644</v>
          </cell>
          <cell r="S154">
            <v>2.5081626000000412E-2</v>
          </cell>
          <cell r="T154">
            <v>7.1073479999981259E-3</v>
          </cell>
          <cell r="U154">
            <v>9.6736894829821676</v>
          </cell>
          <cell r="V154">
            <v>28.970778579493558</v>
          </cell>
          <cell r="W154">
            <v>0.17804383000000046</v>
          </cell>
          <cell r="X154">
            <v>3.2191843999992642E-2</v>
          </cell>
          <cell r="Y154">
            <v>9.6830345111797431</v>
          </cell>
          <cell r="Z154">
            <v>28.997210310729098</v>
          </cell>
          <cell r="AA154">
            <v>0.27227363299999974</v>
          </cell>
          <cell r="AB154">
            <v>5.7258091999997873E-2</v>
          </cell>
          <cell r="AC154">
            <v>9.6892959300122978</v>
          </cell>
          <cell r="AD154">
            <v>29.014920277594495</v>
          </cell>
          <cell r="AE154">
            <v>0.39353125599999972</v>
          </cell>
          <cell r="AF154">
            <v>8.2582167999994738E-2</v>
          </cell>
          <cell r="AG154">
            <v>9.6969894739555631</v>
          </cell>
          <cell r="AH154">
            <v>29.036680905969053</v>
          </cell>
          <cell r="AI154">
            <v>0.54863618900000022</v>
          </cell>
          <cell r="AJ154">
            <v>0.10755197599998922</v>
          </cell>
          <cell r="AK154">
            <v>9.7064409467001642</v>
          </cell>
          <cell r="AL154">
            <v>29.063413707848678</v>
          </cell>
          <cell r="AM154">
            <v>0.73608516600000096</v>
          </cell>
          <cell r="AN154">
            <v>0.13275873199998856</v>
          </cell>
          <cell r="AO154">
            <v>9.7176024780358237</v>
          </cell>
          <cell r="AP154">
            <v>29.094983285832168</v>
          </cell>
          <cell r="AQ154">
            <v>0.94758530800000029</v>
          </cell>
          <cell r="AR154">
            <v>0.15782533599999482</v>
          </cell>
          <cell r="AS154">
            <v>9.7300190120798611</v>
          </cell>
          <cell r="AT154">
            <v>29.130102547517659</v>
          </cell>
          <cell r="AU154">
            <v>9.6920000000000002</v>
          </cell>
          <cell r="AV154">
            <v>29.721</v>
          </cell>
          <cell r="AW154">
            <v>1.1930902929999996</v>
          </cell>
          <cell r="AX154">
            <v>0.18269315999999947</v>
          </cell>
          <cell r="AY154">
            <v>9.7642099042669255</v>
          </cell>
          <cell r="AZ154">
            <v>29.9252404519039</v>
          </cell>
          <cell r="BA154">
            <v>2.799526551</v>
          </cell>
          <cell r="BB154">
            <v>-0.31543285200001492</v>
          </cell>
          <cell r="BC154">
            <v>9.8223811059827177</v>
          </cell>
          <cell r="BD154">
            <v>30.089773456715928</v>
          </cell>
          <cell r="BE154">
            <v>9.6989999999999998</v>
          </cell>
          <cell r="BF154">
            <v>29.937999999999999</v>
          </cell>
          <cell r="BG154">
            <v>4.6187755766399992</v>
          </cell>
          <cell r="BH154">
            <v>-5.1205080880000082</v>
          </cell>
          <cell r="BI154">
            <v>9.6726658726822823</v>
          </cell>
          <cell r="BJ154">
            <v>29.863515839988047</v>
          </cell>
          <cell r="BK154">
            <v>6.2125003042977003</v>
          </cell>
          <cell r="BL154">
            <v>-17.496688888000001</v>
          </cell>
          <cell r="BM154">
            <v>9.1067336985102703</v>
          </cell>
          <cell r="BN154">
            <v>28.262817927793343</v>
          </cell>
          <cell r="BO154">
            <v>9.6999999999999993</v>
          </cell>
          <cell r="BP154">
            <v>29.954000000000001</v>
          </cell>
          <cell r="BQ154">
            <v>7.4093400701503001</v>
          </cell>
          <cell r="BR154">
            <v>-20.868045688000009</v>
          </cell>
          <cell r="BS154">
            <v>8.9936011535082301</v>
          </cell>
          <cell r="BT154">
            <v>27.95600234169326</v>
          </cell>
        </row>
        <row r="155">
          <cell r="B155" t="str">
            <v>Haverthwaite</v>
          </cell>
          <cell r="C155" t="str">
            <v>HAVERTHWAITE</v>
          </cell>
          <cell r="D155">
            <v>11</v>
          </cell>
          <cell r="E155">
            <v>50</v>
          </cell>
          <cell r="F155">
            <v>20</v>
          </cell>
          <cell r="G155">
            <v>0.22750645689833235</v>
          </cell>
          <cell r="H155">
            <v>0.23962338481527495</v>
          </cell>
          <cell r="I155">
            <v>4.7919999999999998</v>
          </cell>
          <cell r="J155">
            <v>11.374000000000001</v>
          </cell>
          <cell r="K155">
            <v>8.6168309999999915E-3</v>
          </cell>
          <cell r="L155">
            <v>2.9398040000039316E-4</v>
          </cell>
          <cell r="M155">
            <v>4.7924676963054988</v>
          </cell>
          <cell r="N155">
            <v>11.375322844916617</v>
          </cell>
          <cell r="O155">
            <v>2.0815650999999991E-2</v>
          </cell>
          <cell r="P155">
            <v>6.0687639999978948E-4</v>
          </cell>
          <cell r="Q155">
            <v>4.7931243910873738</v>
          </cell>
          <cell r="R155">
            <v>11.377180258250352</v>
          </cell>
          <cell r="S155">
            <v>8.6168309999999915E-3</v>
          </cell>
          <cell r="T155">
            <v>9.4717239999986269E-4</v>
          </cell>
          <cell r="U155">
            <v>4.79250197999432</v>
          </cell>
          <cell r="V155">
            <v>11.375419813832016</v>
          </cell>
          <cell r="W155">
            <v>5.9817591000000003E-2</v>
          </cell>
          <cell r="X155">
            <v>3.3707840399999522E-2</v>
          </cell>
          <cell r="Y155">
            <v>4.7969088120904422</v>
          </cell>
          <cell r="Z155">
            <v>11.38788421726689</v>
          </cell>
          <cell r="AA155">
            <v>9.0919358999999977E-2</v>
          </cell>
          <cell r="AB155">
            <v>6.6492884400000563E-2</v>
          </cell>
          <cell r="AC155">
            <v>4.8002620001000667</v>
          </cell>
          <cell r="AD155">
            <v>11.397368465187684</v>
          </cell>
          <cell r="AE155">
            <v>0.13028666900000002</v>
          </cell>
          <cell r="AF155">
            <v>9.9348332399999517E-2</v>
          </cell>
          <cell r="AG155">
            <v>4.8040527118066949</v>
          </cell>
          <cell r="AH155">
            <v>11.408090217000806</v>
          </cell>
          <cell r="AI155">
            <v>0.179590582</v>
          </cell>
          <cell r="AJ155">
            <v>0.13216491639999939</v>
          </cell>
          <cell r="AK155">
            <v>4.8083629200838711</v>
          </cell>
          <cell r="AL155">
            <v>11.420281327005277</v>
          </cell>
          <cell r="AM155">
            <v>0.23827710000000002</v>
          </cell>
          <cell r="AN155">
            <v>0.1650446844000002</v>
          </cell>
          <cell r="AO155">
            <v>4.8131689037084886</v>
          </cell>
          <cell r="AP155">
            <v>11.433874701450231</v>
          </cell>
          <cell r="AQ155">
            <v>0.30390509099999996</v>
          </cell>
          <cell r="AR155">
            <v>0.19791462440000007</v>
          </cell>
          <cell r="AS155">
            <v>4.8183387043428043</v>
          </cell>
          <cell r="AT155">
            <v>11.448497105793859</v>
          </cell>
          <cell r="AU155">
            <v>4.7969999999999997</v>
          </cell>
          <cell r="AV155">
            <v>11.586</v>
          </cell>
          <cell r="AW155">
            <v>0.37725015499999992</v>
          </cell>
          <cell r="AX155">
            <v>0.23075834839999931</v>
          </cell>
          <cell r="AY155">
            <v>4.8289121702825062</v>
          </cell>
          <cell r="AZ155">
            <v>11.67626124803656</v>
          </cell>
          <cell r="BA155">
            <v>0.84982162700000019</v>
          </cell>
          <cell r="BB155">
            <v>0.39312618440000024</v>
          </cell>
          <cell r="BC155">
            <v>4.8622378412273131</v>
          </cell>
          <cell r="BD155">
            <v>11.770520479687219</v>
          </cell>
          <cell r="BE155">
            <v>4.8449999999999998</v>
          </cell>
          <cell r="BF155">
            <v>11.914999999999999</v>
          </cell>
          <cell r="BG155">
            <v>1.4062195447999999</v>
          </cell>
          <cell r="BH155">
            <v>0.42551158439999925</v>
          </cell>
          <cell r="BI155">
            <v>4.9411409509569664</v>
          </cell>
          <cell r="BJ155">
            <v>12.186927673485577</v>
          </cell>
          <cell r="BK155">
            <v>1.9216942582850001</v>
          </cell>
          <cell r="BL155">
            <v>0.42551158440000014</v>
          </cell>
          <cell r="BM155">
            <v>4.9681963568288765</v>
          </cell>
          <cell r="BN155">
            <v>12.263451917324705</v>
          </cell>
          <cell r="BO155">
            <v>4.8470000000000004</v>
          </cell>
          <cell r="BP155">
            <v>11.948</v>
          </cell>
          <cell r="BQ155">
            <v>2.3323640076640002</v>
          </cell>
          <cell r="BR155">
            <v>0.42551158440000014</v>
          </cell>
          <cell r="BS155">
            <v>4.9917509286790596</v>
          </cell>
          <cell r="BT155">
            <v>12.357417453008052</v>
          </cell>
        </row>
        <row r="156">
          <cell r="B156" t="str">
            <v>Hawk Green</v>
          </cell>
          <cell r="C156" t="str">
            <v>HAWK GREEN</v>
          </cell>
          <cell r="D156">
            <v>11</v>
          </cell>
          <cell r="E156">
            <v>62.5</v>
          </cell>
          <cell r="F156">
            <v>25</v>
          </cell>
          <cell r="G156">
            <v>0.32293911498190381</v>
          </cell>
          <cell r="H156">
            <v>0.27745225075571733</v>
          </cell>
          <cell r="I156">
            <v>6.9349999999999996</v>
          </cell>
          <cell r="J156">
            <v>20.18</v>
          </cell>
          <cell r="K156">
            <v>2.200702099999996E-2</v>
          </cell>
          <cell r="L156">
            <v>2.8807440000000462E-3</v>
          </cell>
          <cell r="M156">
            <v>6.9363062688929338</v>
          </cell>
          <cell r="N156">
            <v>20.183694686368987</v>
          </cell>
          <cell r="O156">
            <v>5.3113619000000001E-2</v>
          </cell>
          <cell r="P156">
            <v>5.5782199999998561E-3</v>
          </cell>
          <cell r="Q156">
            <v>6.9380805226405347</v>
          </cell>
          <cell r="R156">
            <v>20.188713033794883</v>
          </cell>
          <cell r="S156">
            <v>2.200702099999996E-2</v>
          </cell>
          <cell r="T156">
            <v>8.2461039999999208E-3</v>
          </cell>
          <cell r="U156">
            <v>6.9365878772602336</v>
          </cell>
          <cell r="V156">
            <v>20.184491195113615</v>
          </cell>
          <cell r="W156">
            <v>0.15103771700000002</v>
          </cell>
          <cell r="X156">
            <v>5.6519552000000584E-2</v>
          </cell>
          <cell r="Y156">
            <v>6.9458939313754007</v>
          </cell>
          <cell r="Z156">
            <v>20.210812690997308</v>
          </cell>
          <cell r="AA156">
            <v>0.228517678</v>
          </cell>
          <cell r="AB156">
            <v>0.10479069599999979</v>
          </cell>
          <cell r="AC156">
            <v>6.9524941526774588</v>
          </cell>
          <cell r="AD156">
            <v>20.229480935957376</v>
          </cell>
          <cell r="AE156">
            <v>0.32673877700000009</v>
          </cell>
          <cell r="AF156">
            <v>0.15338990400000041</v>
          </cell>
          <cell r="AG156">
            <v>6.960200220292819</v>
          </cell>
          <cell r="AH156">
            <v>20.25127698662579</v>
          </cell>
          <cell r="AI156">
            <v>0.4503287090000001</v>
          </cell>
          <cell r="AJ156">
            <v>0.20157840800000004</v>
          </cell>
          <cell r="AK156">
            <v>6.969216249953325</v>
          </cell>
          <cell r="AL156">
            <v>20.276778169475083</v>
          </cell>
          <cell r="AM156">
            <v>0.597930356</v>
          </cell>
          <cell r="AN156">
            <v>0.2500678199999995</v>
          </cell>
          <cell r="AO156">
            <v>6.9795083613805371</v>
          </cell>
          <cell r="AP156">
            <v>20.305888656606719</v>
          </cell>
          <cell r="AQ156">
            <v>0.76328542099999996</v>
          </cell>
          <cell r="AR156">
            <v>0.29839843599999982</v>
          </cell>
          <cell r="AS156">
            <v>6.9907239509666566</v>
          </cell>
          <cell r="AT156">
            <v>20.337611134412121</v>
          </cell>
          <cell r="AU156">
            <v>6.9409999999999998</v>
          </cell>
          <cell r="AV156">
            <v>20.398</v>
          </cell>
          <cell r="AW156">
            <v>0.95141066699999999</v>
          </cell>
          <cell r="AX156">
            <v>0.34649479200000011</v>
          </cell>
          <cell r="AY156">
            <v>7.0091223696487575</v>
          </cell>
          <cell r="AZ156">
            <v>20.590679158116533</v>
          </cell>
          <cell r="BA156">
            <v>2.1684704869999996</v>
          </cell>
          <cell r="BB156">
            <v>0.57662818800000037</v>
          </cell>
          <cell r="BC156">
            <v>7.0850803144512122</v>
          </cell>
          <cell r="BD156">
            <v>20.80552066953577</v>
          </cell>
          <cell r="BE156">
            <v>6.9039999999999999</v>
          </cell>
          <cell r="BF156">
            <v>20.675000000000001</v>
          </cell>
          <cell r="BG156">
            <v>3.5700628115999997</v>
          </cell>
          <cell r="BH156">
            <v>0.62216731600000008</v>
          </cell>
          <cell r="BI156">
            <v>7.1240350175158831</v>
          </cell>
          <cell r="BJ156">
            <v>21.297353011935929</v>
          </cell>
          <cell r="BK156">
            <v>4.837784918364</v>
          </cell>
          <cell r="BL156">
            <v>0.62216731600000008</v>
          </cell>
          <cell r="BM156">
            <v>7.1905731720247772</v>
          </cell>
          <cell r="BN156">
            <v>21.485551332979437</v>
          </cell>
          <cell r="BO156">
            <v>6.96</v>
          </cell>
          <cell r="BP156">
            <v>20.846</v>
          </cell>
          <cell r="BQ156">
            <v>5.8280640882409989</v>
          </cell>
          <cell r="BR156">
            <v>0.62216731600000363</v>
          </cell>
          <cell r="BS156">
            <v>7.2985493488703561</v>
          </cell>
          <cell r="BT156">
            <v>21.803562161410078</v>
          </cell>
        </row>
        <row r="157">
          <cell r="B157" t="str">
            <v>Haydock</v>
          </cell>
          <cell r="C157" t="str">
            <v>HAYDOCK</v>
          </cell>
          <cell r="D157">
            <v>11</v>
          </cell>
          <cell r="E157">
            <v>62.5</v>
          </cell>
          <cell r="F157">
            <v>25</v>
          </cell>
          <cell r="G157">
            <v>0.69729456015092595</v>
          </cell>
          <cell r="H157">
            <v>0.50189529588368975</v>
          </cell>
          <cell r="I157">
            <v>12.545999999999999</v>
          </cell>
          <cell r="J157">
            <v>43.576999999999998</v>
          </cell>
          <cell r="K157">
            <v>2.3439049999999462E-2</v>
          </cell>
          <cell r="L157">
            <v>2.8991520000118953E-3</v>
          </cell>
          <cell r="M157">
            <v>12.547382397092242</v>
          </cell>
          <cell r="N157">
            <v>43.58091000943287</v>
          </cell>
          <cell r="O157">
            <v>5.6416172999999681E-2</v>
          </cell>
          <cell r="P157">
            <v>5.5872840000148472E-3</v>
          </cell>
          <cell r="Q157">
            <v>12.549254337508149</v>
          </cell>
          <cell r="R157">
            <v>43.586204656481129</v>
          </cell>
          <cell r="S157">
            <v>2.3439049999999462E-2</v>
          </cell>
          <cell r="T157">
            <v>8.2209000000119659E-3</v>
          </cell>
          <cell r="U157">
            <v>12.547661716423185</v>
          </cell>
          <cell r="V157">
            <v>43.581700043804972</v>
          </cell>
          <cell r="W157">
            <v>0.15949793999999962</v>
          </cell>
          <cell r="X157">
            <v>7.3220700000021566E-2</v>
          </cell>
          <cell r="Y157">
            <v>12.558214560859041</v>
          </cell>
          <cell r="Z157">
            <v>43.611547995250575</v>
          </cell>
          <cell r="AA157">
            <v>0.24059879599999956</v>
          </cell>
          <cell r="AB157">
            <v>0.13819452799999965</v>
          </cell>
          <cell r="AC157">
            <v>12.565881493416239</v>
          </cell>
          <cell r="AD157">
            <v>43.633233355258952</v>
          </cell>
          <cell r="AE157">
            <v>0.34314385199999986</v>
          </cell>
          <cell r="AF157">
            <v>0.20346874800000592</v>
          </cell>
          <cell r="AG157">
            <v>12.574689721068403</v>
          </cell>
          <cell r="AH157">
            <v>43.658146785271278</v>
          </cell>
          <cell r="AI157">
            <v>0.4718508309999998</v>
          </cell>
          <cell r="AJ157">
            <v>0.26831429200001367</v>
          </cell>
          <cell r="AK157">
            <v>12.584848593909893</v>
          </cell>
          <cell r="AL157">
            <v>43.686880416772993</v>
          </cell>
          <cell r="AM157">
            <v>0.62524688099999981</v>
          </cell>
          <cell r="AN157">
            <v>0.33343757200000823</v>
          </cell>
          <cell r="AO157">
            <v>12.596317884273406</v>
          </cell>
          <cell r="AP157">
            <v>43.719320468738736</v>
          </cell>
          <cell r="AQ157">
            <v>0.79687953899999941</v>
          </cell>
          <cell r="AR157">
            <v>0.3983918160000286</v>
          </cell>
          <cell r="AS157">
            <v>12.608735476233083</v>
          </cell>
          <cell r="AT157">
            <v>43.754442722661523</v>
          </cell>
          <cell r="AU157">
            <v>12.557</v>
          </cell>
          <cell r="AV157">
            <v>44.006</v>
          </cell>
          <cell r="AW157">
            <v>0.99240511599999959</v>
          </cell>
          <cell r="AX157">
            <v>0.46310720000001027</v>
          </cell>
          <cell r="AY157">
            <v>12.633394584313766</v>
          </cell>
          <cell r="AZ157">
            <v>44.222076514456766</v>
          </cell>
          <cell r="BA157">
            <v>2.2570513419999996</v>
          </cell>
          <cell r="BB157">
            <v>-0.45899929199998724</v>
          </cell>
          <cell r="BC157">
            <v>12.651373257734951</v>
          </cell>
          <cell r="BD157">
            <v>44.272927882028199</v>
          </cell>
          <cell r="BE157">
            <v>12.564</v>
          </cell>
          <cell r="BF157">
            <v>44.267000000000003</v>
          </cell>
          <cell r="BG157">
            <v>3.7170731047999999</v>
          </cell>
          <cell r="BH157">
            <v>-8.3040174119999932</v>
          </cell>
          <cell r="BI157">
            <v>12.323247860861843</v>
          </cell>
          <cell r="BJ157">
            <v>43.586050119320966</v>
          </cell>
          <cell r="BK157">
            <v>5.051572947084999</v>
          </cell>
          <cell r="BL157">
            <v>-42.472475555999992</v>
          </cell>
          <cell r="BM157">
            <v>10.599911982311287</v>
          </cell>
          <cell r="BN157">
            <v>38.711720175380272</v>
          </cell>
          <cell r="BO157">
            <v>12.569000000000001</v>
          </cell>
          <cell r="BP157">
            <v>44.465000000000003</v>
          </cell>
          <cell r="BQ157">
            <v>6.1110294279800002</v>
          </cell>
          <cell r="BR157">
            <v>-48.887443055999988</v>
          </cell>
          <cell r="BS157">
            <v>10.323820552445081</v>
          </cell>
          <cell r="BT157">
            <v>38.114673550613006</v>
          </cell>
        </row>
        <row r="158">
          <cell r="B158" t="str">
            <v>HDA No1 &amp; HDA No2</v>
          </cell>
          <cell r="C158" t="str">
            <v>HDA NO1</v>
          </cell>
          <cell r="D158">
            <v>11</v>
          </cell>
          <cell r="E158">
            <v>33.405000000000001</v>
          </cell>
          <cell r="F158">
            <v>13.1</v>
          </cell>
          <cell r="G158">
            <v>0.9500777448297083</v>
          </cell>
          <cell r="H158">
            <v>0.74769693230191747</v>
          </cell>
          <cell r="I158">
            <v>9.7940000000000005</v>
          </cell>
          <cell r="J158">
            <v>31.734999999999999</v>
          </cell>
          <cell r="K158">
            <v>1.4593695999998602E-2</v>
          </cell>
          <cell r="L158">
            <v>1.2163679999872556E-3</v>
          </cell>
          <cell r="M158">
            <v>9.7948298131551184</v>
          </cell>
          <cell r="N158">
            <v>31.737347066036406</v>
          </cell>
          <cell r="O158">
            <v>3.5362890999998342E-2</v>
          </cell>
          <cell r="P158">
            <v>2.380104000025085E-3</v>
          </cell>
          <cell r="Q158">
            <v>9.7959809934839353</v>
          </cell>
          <cell r="R158">
            <v>31.740603095703907</v>
          </cell>
          <cell r="S158">
            <v>1.4593695999998602E-2</v>
          </cell>
          <cell r="T158">
            <v>3.5514400000096202E-3</v>
          </cell>
          <cell r="U158">
            <v>9.7949523726503713</v>
          </cell>
          <cell r="V158">
            <v>31.737693716637178</v>
          </cell>
          <cell r="W158">
            <v>0.10217972999999958</v>
          </cell>
          <cell r="X158">
            <v>2.9081139999973971E-2</v>
          </cell>
          <cell r="Y158">
            <v>9.8008894089662331</v>
          </cell>
          <cell r="Z158">
            <v>31.754486191193561</v>
          </cell>
          <cell r="AA158">
            <v>0.15574762600000014</v>
          </cell>
          <cell r="AB158">
            <v>5.4626227999975185E-2</v>
          </cell>
          <cell r="AC158">
            <v>9.8050417637488501</v>
          </cell>
          <cell r="AD158">
            <v>31.766230824092286</v>
          </cell>
          <cell r="AE158">
            <v>0.22376572800000005</v>
          </cell>
          <cell r="AF158">
            <v>8.0334296000003746E-2</v>
          </cell>
          <cell r="AG158">
            <v>9.8099611118833625</v>
          </cell>
          <cell r="AH158">
            <v>31.780144841792008</v>
          </cell>
          <cell r="AI158">
            <v>0.30931335600000054</v>
          </cell>
          <cell r="AJ158">
            <v>0.10587131200000499</v>
          </cell>
          <cell r="AK158">
            <v>9.8157915436212004</v>
          </cell>
          <cell r="AL158">
            <v>31.796635793068294</v>
          </cell>
          <cell r="AM158">
            <v>0.4115370609999971</v>
          </cell>
          <cell r="AN158">
            <v>0.13155683200000112</v>
          </cell>
          <cell r="AO158">
            <v>9.8225050368471631</v>
          </cell>
          <cell r="AP158">
            <v>31.815624419410405</v>
          </cell>
          <cell r="AQ158">
            <v>0.52609621899999937</v>
          </cell>
          <cell r="AR158">
            <v>0.15717961199999309</v>
          </cell>
          <cell r="AS158">
            <v>9.829862680450784</v>
          </cell>
          <cell r="AT158">
            <v>31.836434978153097</v>
          </cell>
          <cell r="AU158">
            <v>9.7949999999999999</v>
          </cell>
          <cell r="AV158">
            <v>31.751000000000001</v>
          </cell>
          <cell r="AW158">
            <v>0.65411791000000008</v>
          </cell>
          <cell r="AX158">
            <v>0.18270209200001375</v>
          </cell>
          <cell r="AY158">
            <v>9.8389216594016329</v>
          </cell>
          <cell r="AZ158">
            <v>31.875229212815444</v>
          </cell>
          <cell r="BA158">
            <v>1.4810890229999991</v>
          </cell>
          <cell r="BB158">
            <v>0.30541693199999997</v>
          </cell>
          <cell r="BC158">
            <v>9.8887672449116479</v>
          </cell>
          <cell r="BD158">
            <v>32.016213818920825</v>
          </cell>
          <cell r="BE158">
            <v>9.7919999999999998</v>
          </cell>
          <cell r="BF158">
            <v>31.754000000000001</v>
          </cell>
          <cell r="BG158">
            <v>2.4434018882000004</v>
          </cell>
          <cell r="BH158">
            <v>0.32972865600000034</v>
          </cell>
          <cell r="BI158">
            <v>9.9375516060174398</v>
          </cell>
          <cell r="BJ158">
            <v>32.165682110510097</v>
          </cell>
          <cell r="BK158">
            <v>3.3145377901109967</v>
          </cell>
          <cell r="BL158">
            <v>0.32972865600000034</v>
          </cell>
          <cell r="BM158">
            <v>9.9832743830600812</v>
          </cell>
          <cell r="BN158">
            <v>32.295005653316231</v>
          </cell>
          <cell r="BO158">
            <v>9.827</v>
          </cell>
          <cell r="BP158">
            <v>31.895</v>
          </cell>
          <cell r="BQ158">
            <v>3.9880630014380003</v>
          </cell>
          <cell r="BR158">
            <v>0.32972865600000034</v>
          </cell>
          <cell r="BS158">
            <v>10.053625288702413</v>
          </cell>
          <cell r="BT158">
            <v>32.535993113719343</v>
          </cell>
        </row>
        <row r="159">
          <cell r="B159" t="str">
            <v>HDA No1 &amp; HDA No2</v>
          </cell>
          <cell r="C159" t="str">
            <v>HDA NO2</v>
          </cell>
          <cell r="D159">
            <v>11</v>
          </cell>
          <cell r="E159">
            <v>31.25</v>
          </cell>
          <cell r="F159">
            <v>12.5</v>
          </cell>
          <cell r="G159">
            <v>0.91783510611316499</v>
          </cell>
          <cell r="H159">
            <v>0.77342638505240946</v>
          </cell>
          <cell r="I159">
            <v>9.6669999999999998</v>
          </cell>
          <cell r="J159">
            <v>28.68</v>
          </cell>
          <cell r="K159">
            <v>1.4593695999998602E-2</v>
          </cell>
          <cell r="L159">
            <v>1.2163679999872556E-3</v>
          </cell>
          <cell r="M159">
            <v>9.6678298131551177</v>
          </cell>
          <cell r="N159">
            <v>28.682347066036407</v>
          </cell>
          <cell r="O159">
            <v>3.5362890999998342E-2</v>
          </cell>
          <cell r="P159">
            <v>2.380104000025085E-3</v>
          </cell>
          <cell r="Q159">
            <v>9.6689809934839346</v>
          </cell>
          <cell r="R159">
            <v>28.685603095703907</v>
          </cell>
          <cell r="S159">
            <v>1.4593695999998602E-2</v>
          </cell>
          <cell r="T159">
            <v>3.5514400000096202E-3</v>
          </cell>
          <cell r="U159">
            <v>9.6679523726503707</v>
          </cell>
          <cell r="V159">
            <v>28.682693716637178</v>
          </cell>
          <cell r="W159">
            <v>0.10217972999999958</v>
          </cell>
          <cell r="X159">
            <v>2.9081139999973971E-2</v>
          </cell>
          <cell r="Y159">
            <v>9.6738894089662324</v>
          </cell>
          <cell r="Z159">
            <v>28.699486191193561</v>
          </cell>
          <cell r="AA159">
            <v>0.15574762600000014</v>
          </cell>
          <cell r="AB159">
            <v>5.4626227999975185E-2</v>
          </cell>
          <cell r="AC159">
            <v>9.6780417637488494</v>
          </cell>
          <cell r="AD159">
            <v>28.711230824092286</v>
          </cell>
          <cell r="AE159">
            <v>0.22376572800000005</v>
          </cell>
          <cell r="AF159">
            <v>8.0334296000003746E-2</v>
          </cell>
          <cell r="AG159">
            <v>9.6829611118833618</v>
          </cell>
          <cell r="AH159">
            <v>28.725144841792009</v>
          </cell>
          <cell r="AI159">
            <v>0.30931335600000054</v>
          </cell>
          <cell r="AJ159">
            <v>0.10587131200000499</v>
          </cell>
          <cell r="AK159">
            <v>9.6887915436211998</v>
          </cell>
          <cell r="AL159">
            <v>28.741635793068294</v>
          </cell>
          <cell r="AM159">
            <v>0.4115370609999971</v>
          </cell>
          <cell r="AN159">
            <v>0.13155683200000112</v>
          </cell>
          <cell r="AO159">
            <v>9.6955050368471625</v>
          </cell>
          <cell r="AP159">
            <v>28.760624419410405</v>
          </cell>
          <cell r="AQ159">
            <v>0.52609621899999937</v>
          </cell>
          <cell r="AR159">
            <v>0.15717961199999309</v>
          </cell>
          <cell r="AS159">
            <v>9.7028626804507834</v>
          </cell>
          <cell r="AT159">
            <v>28.781434978153097</v>
          </cell>
          <cell r="AU159">
            <v>9.6669999999999998</v>
          </cell>
          <cell r="AV159">
            <v>28.687999999999999</v>
          </cell>
          <cell r="AW159">
            <v>0.65411791000000008</v>
          </cell>
          <cell r="AX159">
            <v>0.18270209200001375</v>
          </cell>
          <cell r="AY159">
            <v>9.7109216594016328</v>
          </cell>
          <cell r="AZ159">
            <v>28.812229212815442</v>
          </cell>
          <cell r="BA159">
            <v>1.4810890229999991</v>
          </cell>
          <cell r="BB159">
            <v>0.30541693199999997</v>
          </cell>
          <cell r="BC159">
            <v>9.7607672449116478</v>
          </cell>
          <cell r="BD159">
            <v>28.953213818920823</v>
          </cell>
          <cell r="BE159">
            <v>9.6639999999999997</v>
          </cell>
          <cell r="BF159">
            <v>28.675000000000001</v>
          </cell>
          <cell r="BG159">
            <v>2.4434018882000004</v>
          </cell>
          <cell r="BH159">
            <v>0.32972865600000034</v>
          </cell>
          <cell r="BI159">
            <v>9.8095516060174397</v>
          </cell>
          <cell r="BJ159">
            <v>29.0866821105101</v>
          </cell>
          <cell r="BK159">
            <v>3.3145377901109967</v>
          </cell>
          <cell r="BL159">
            <v>0.32972865600000034</v>
          </cell>
          <cell r="BM159">
            <v>9.8552743830600811</v>
          </cell>
          <cell r="BN159">
            <v>29.21600565331623</v>
          </cell>
          <cell r="BO159">
            <v>9.6989999999999998</v>
          </cell>
          <cell r="BP159">
            <v>28.79</v>
          </cell>
          <cell r="BQ159">
            <v>3.9880630014380003</v>
          </cell>
          <cell r="BR159">
            <v>0.32972865600000034</v>
          </cell>
          <cell r="BS159">
            <v>9.9256252887024132</v>
          </cell>
          <cell r="BT159">
            <v>29.430993113719342</v>
          </cell>
        </row>
        <row r="160">
          <cell r="B160" t="str">
            <v>Heady Hill</v>
          </cell>
          <cell r="C160" t="str">
            <v>HEADY HILL</v>
          </cell>
          <cell r="D160">
            <v>6.6</v>
          </cell>
          <cell r="E160">
            <v>50</v>
          </cell>
          <cell r="F160">
            <v>20</v>
          </cell>
          <cell r="G160">
            <v>0.74626778309628472</v>
          </cell>
          <cell r="H160">
            <v>0.65162759002832071</v>
          </cell>
          <cell r="I160">
            <v>13.031000000000001</v>
          </cell>
          <cell r="J160">
            <v>37.308999999999997</v>
          </cell>
          <cell r="K160">
            <v>1.5717391000000025E-2</v>
          </cell>
          <cell r="L160">
            <v>2.0220719999999304E-3</v>
          </cell>
          <cell r="M160">
            <v>13.032551800566415</v>
          </cell>
          <cell r="N160">
            <v>37.313389154814239</v>
          </cell>
          <cell r="O160">
            <v>3.8005563999999992E-2</v>
          </cell>
          <cell r="P160">
            <v>20.003892088000001</v>
          </cell>
          <cell r="Q160">
            <v>14.784211364311082</v>
          </cell>
          <cell r="R160">
            <v>42.267830578230729</v>
          </cell>
          <cell r="S160">
            <v>1.5717391000000025E-2</v>
          </cell>
          <cell r="T160">
            <v>20.005721772000001</v>
          </cell>
          <cell r="U160">
            <v>14.782421710654814</v>
          </cell>
          <cell r="V160">
            <v>42.262768673285443</v>
          </cell>
          <cell r="W160">
            <v>0.10782656900000009</v>
          </cell>
          <cell r="X160">
            <v>20.041416412</v>
          </cell>
          <cell r="Y160">
            <v>14.793601645310233</v>
          </cell>
          <cell r="Z160">
            <v>42.294390303717719</v>
          </cell>
          <cell r="AA160">
            <v>0.16303664800000006</v>
          </cell>
          <cell r="AB160">
            <v>20.077092836000002</v>
          </cell>
          <cell r="AC160">
            <v>14.801552152427316</v>
          </cell>
          <cell r="AD160">
            <v>42.316877733703166</v>
          </cell>
          <cell r="AE160">
            <v>0.23327269600000011</v>
          </cell>
          <cell r="AF160">
            <v>20.112976992</v>
          </cell>
          <cell r="AG160">
            <v>14.810835262782749</v>
          </cell>
          <cell r="AH160">
            <v>42.343134334834488</v>
          </cell>
          <cell r="AI160">
            <v>0.32211855</v>
          </cell>
          <cell r="AJ160">
            <v>20.148567488000001</v>
          </cell>
          <cell r="AK160">
            <v>14.821720620384184</v>
          </cell>
          <cell r="AL160">
            <v>42.373922775536947</v>
          </cell>
          <cell r="AM160">
            <v>0.42861253999999993</v>
          </cell>
          <cell r="AN160">
            <v>20.184349792000003</v>
          </cell>
          <cell r="AO160">
            <v>14.834166568359974</v>
          </cell>
          <cell r="AP160">
            <v>42.409125232384852</v>
          </cell>
          <cell r="AQ160">
            <v>0.54816943500000004</v>
          </cell>
          <cell r="AR160">
            <v>20.220015048</v>
          </cell>
          <cell r="AS160">
            <v>14.847744985127253</v>
          </cell>
          <cell r="AT160">
            <v>42.447530794680532</v>
          </cell>
          <cell r="AU160">
            <v>13.04</v>
          </cell>
          <cell r="AV160">
            <v>37.656999999999996</v>
          </cell>
          <cell r="AW160">
            <v>0.68626007200000017</v>
          </cell>
          <cell r="AX160">
            <v>20.255515824</v>
          </cell>
          <cell r="AY160">
            <v>14.871930295585518</v>
          </cell>
          <cell r="AZ160">
            <v>42.838481338678378</v>
          </cell>
          <cell r="BA160">
            <v>1.585342298</v>
          </cell>
          <cell r="BB160">
            <v>19.952288068000001</v>
          </cell>
          <cell r="BC160">
            <v>14.924054043866175</v>
          </cell>
          <cell r="BD160">
            <v>42.985909562158838</v>
          </cell>
          <cell r="BE160">
            <v>12.948</v>
          </cell>
          <cell r="BF160">
            <v>37.344000000000001</v>
          </cell>
          <cell r="BG160">
            <v>2.6098989699599997</v>
          </cell>
          <cell r="BH160">
            <v>16.120124911999998</v>
          </cell>
          <cell r="BI160">
            <v>14.586452171239049</v>
          </cell>
          <cell r="BJ160">
            <v>41.978242563731818</v>
          </cell>
          <cell r="BK160">
            <v>3.5297290446109999</v>
          </cell>
          <cell r="BL160">
            <v>7.2661249119999951</v>
          </cell>
          <cell r="BM160">
            <v>13.892392301209281</v>
          </cell>
          <cell r="BN160">
            <v>40.015144801141801</v>
          </cell>
          <cell r="BO160">
            <v>12.957000000000001</v>
          </cell>
          <cell r="BP160">
            <v>37.658000000000001</v>
          </cell>
          <cell r="BQ160">
            <v>4.2473339993822998</v>
          </cell>
          <cell r="BR160">
            <v>4.6141249119999959</v>
          </cell>
          <cell r="BS160">
            <v>13.732176619378695</v>
          </cell>
          <cell r="BT160">
            <v>39.850530576719748</v>
          </cell>
        </row>
        <row r="161">
          <cell r="B161" t="str">
            <v>Heap Bridge</v>
          </cell>
          <cell r="C161" t="str">
            <v>HEAP BRIDGE</v>
          </cell>
          <cell r="D161">
            <v>6.6</v>
          </cell>
          <cell r="E161">
            <v>54.75</v>
          </cell>
          <cell r="F161">
            <v>21.9</v>
          </cell>
          <cell r="G161">
            <v>0.76806747233164818</v>
          </cell>
          <cell r="H161">
            <v>0.597104975268964</v>
          </cell>
          <cell r="I161">
            <v>13.076000000000001</v>
          </cell>
          <cell r="J161">
            <v>42.05</v>
          </cell>
          <cell r="K161">
            <v>5.6184820000000357E-3</v>
          </cell>
          <cell r="L161">
            <v>1.2285319999989497E-3</v>
          </cell>
          <cell r="M161">
            <v>13.07659895839031</v>
          </cell>
          <cell r="N161">
            <v>42.05169411015774</v>
          </cell>
          <cell r="O161">
            <v>1.3458662999999982E-2</v>
          </cell>
          <cell r="P161">
            <v>2.3392639999926246E-3</v>
          </cell>
          <cell r="Q161">
            <v>13.077381960213044</v>
          </cell>
          <cell r="R161">
            <v>42.053908773751886</v>
          </cell>
          <cell r="S161">
            <v>5.6184820000000357E-3</v>
          </cell>
          <cell r="T161">
            <v>3.4074279999956048E-3</v>
          </cell>
          <cell r="U161">
            <v>13.076789562358815</v>
          </cell>
          <cell r="V161">
            <v>42.052233219592345</v>
          </cell>
          <cell r="W161">
            <v>3.7503028700000107E-2</v>
          </cell>
          <cell r="X161">
            <v>2.4523412000000633E-2</v>
          </cell>
          <cell r="Y161">
            <v>13.081425906399247</v>
          </cell>
          <cell r="Z161">
            <v>42.065346780835959</v>
          </cell>
          <cell r="AA161">
            <v>5.6167649000000042E-2</v>
          </cell>
          <cell r="AB161">
            <v>4.5616620000004104E-2</v>
          </cell>
          <cell r="AC161">
            <v>13.084903814410064</v>
          </cell>
          <cell r="AD161">
            <v>42.075183790191126</v>
          </cell>
          <cell r="AE161">
            <v>7.9681632000000002E-2</v>
          </cell>
          <cell r="AF161">
            <v>6.6813435999996784E-2</v>
          </cell>
          <cell r="AG161">
            <v>13.08881499499163</v>
          </cell>
          <cell r="AH161">
            <v>42.086246279437809</v>
          </cell>
          <cell r="AI161">
            <v>0.10914380000000001</v>
          </cell>
          <cell r="AJ161">
            <v>8.7841267999998252E-2</v>
          </cell>
          <cell r="AK161">
            <v>13.093231724550931</v>
          </cell>
          <cell r="AL161">
            <v>42.098738677126001</v>
          </cell>
          <cell r="AM161">
            <v>0.14420306000000005</v>
          </cell>
          <cell r="AN161">
            <v>0.10896472400000334</v>
          </cell>
          <cell r="AO161">
            <v>13.098146437612508</v>
          </cell>
          <cell r="AP161">
            <v>42.112639584859707</v>
          </cell>
          <cell r="AQ161">
            <v>0.18338705900000007</v>
          </cell>
          <cell r="AR161">
            <v>0.13001696800000673</v>
          </cell>
          <cell r="AS161">
            <v>13.103415742326298</v>
          </cell>
          <cell r="AT161">
            <v>42.127543429240752</v>
          </cell>
          <cell r="AU161">
            <v>13.048999999999999</v>
          </cell>
          <cell r="AV161">
            <v>41.99</v>
          </cell>
          <cell r="AW161">
            <v>0.228526754</v>
          </cell>
          <cell r="AX161">
            <v>0.15097533200000157</v>
          </cell>
          <cell r="AY161">
            <v>13.082197822956079</v>
          </cell>
          <cell r="AZ161">
            <v>42.083897622931502</v>
          </cell>
          <cell r="BA161">
            <v>0.52123893500000007</v>
          </cell>
          <cell r="BB161">
            <v>-0.174524856000005</v>
          </cell>
          <cell r="BC161">
            <v>13.079329616188254</v>
          </cell>
          <cell r="BD161">
            <v>42.075785109110001</v>
          </cell>
          <cell r="BE161">
            <v>13.081</v>
          </cell>
          <cell r="BF161">
            <v>42.399000000000001</v>
          </cell>
          <cell r="BG161">
            <v>0.85657912283100013</v>
          </cell>
          <cell r="BH161">
            <v>-3.6338767480000058</v>
          </cell>
          <cell r="BI161">
            <v>12.83804946492257</v>
          </cell>
          <cell r="BJ161">
            <v>41.711832116615398</v>
          </cell>
          <cell r="BK161">
            <v>1.1645895221565001</v>
          </cell>
          <cell r="BL161">
            <v>-11.602476748000001</v>
          </cell>
          <cell r="BM161">
            <v>12.167921666725499</v>
          </cell>
          <cell r="BN161">
            <v>39.816424475148359</v>
          </cell>
          <cell r="BO161">
            <v>13.089</v>
          </cell>
          <cell r="BP161">
            <v>42.728000000000002</v>
          </cell>
          <cell r="BQ161">
            <v>1.4132558613244997</v>
          </cell>
          <cell r="BR161">
            <v>-13.989276748000002</v>
          </cell>
          <cell r="BS161">
            <v>11.988883478142961</v>
          </cell>
          <cell r="BT161">
            <v>39.616400589198115</v>
          </cell>
        </row>
        <row r="162">
          <cell r="B162" t="str">
            <v>Heasandford</v>
          </cell>
          <cell r="C162" t="str">
            <v>HEASANDFORD</v>
          </cell>
          <cell r="D162">
            <v>6.6</v>
          </cell>
          <cell r="E162">
            <v>33.405000000000001</v>
          </cell>
          <cell r="F162">
            <v>13.1</v>
          </cell>
          <cell r="G162">
            <v>1.3217477908891564</v>
          </cell>
          <cell r="H162">
            <v>1.1135650219425559</v>
          </cell>
          <cell r="I162">
            <v>14.587</v>
          </cell>
          <cell r="J162">
            <v>44.151000000000003</v>
          </cell>
          <cell r="K162">
            <v>5.4783559999999898E-3</v>
          </cell>
          <cell r="L162">
            <v>2.5441519999969131E-3</v>
          </cell>
          <cell r="M162">
            <v>14.587701787447481</v>
          </cell>
          <cell r="N162">
            <v>44.152984954652268</v>
          </cell>
          <cell r="O162">
            <v>1.3154342999999985E-2</v>
          </cell>
          <cell r="P162">
            <v>4.7841679999933717E-3</v>
          </cell>
          <cell r="Q162">
            <v>14.588569212750713</v>
          </cell>
          <cell r="R162">
            <v>44.155438403908619</v>
          </cell>
          <cell r="S162">
            <v>5.4783559999999898E-3</v>
          </cell>
          <cell r="T162">
            <v>6.8921479999914936E-3</v>
          </cell>
          <cell r="U162">
            <v>14.588082138456729</v>
          </cell>
          <cell r="V162">
            <v>44.154060749763744</v>
          </cell>
          <cell r="W162">
            <v>3.6886329999999995E-2</v>
          </cell>
          <cell r="X162">
            <v>2.229340400000801E-2</v>
          </cell>
          <cell r="Y162">
            <v>14.592176884144768</v>
          </cell>
          <cell r="Z162">
            <v>44.16564243953674</v>
          </cell>
          <cell r="AA162">
            <v>5.5421002999999996E-2</v>
          </cell>
          <cell r="AB162">
            <v>3.761764400000267E-2</v>
          </cell>
          <cell r="AC162">
            <v>14.595138770892499</v>
          </cell>
          <cell r="AD162">
            <v>44.174019920354439</v>
          </cell>
          <cell r="AE162">
            <v>7.882095899999994E-2</v>
          </cell>
          <cell r="AF162">
            <v>5.3099027999992998E-2</v>
          </cell>
          <cell r="AG162">
            <v>14.598540006061505</v>
          </cell>
          <cell r="AH162">
            <v>44.183640066164102</v>
          </cell>
          <cell r="AI162">
            <v>0.10818745499999996</v>
          </cell>
          <cell r="AJ162">
            <v>6.8250579999993732E-2</v>
          </cell>
          <cell r="AK162">
            <v>14.602434325303415</v>
          </cell>
          <cell r="AL162">
            <v>44.194654864340336</v>
          </cell>
          <cell r="AM162">
            <v>0.14318149099999997</v>
          </cell>
          <cell r="AN162">
            <v>8.3547368000004951E-2</v>
          </cell>
          <cell r="AO162">
            <v>14.606833631481319</v>
          </cell>
          <cell r="AP162">
            <v>44.207097981263985</v>
          </cell>
          <cell r="AQ162">
            <v>0.18232692999999997</v>
          </cell>
          <cell r="AR162">
            <v>9.8696343999971958E-2</v>
          </cell>
          <cell r="AS162">
            <v>14.611583161044308</v>
          </cell>
          <cell r="AT162">
            <v>44.220531679509726</v>
          </cell>
          <cell r="AU162">
            <v>14.589</v>
          </cell>
          <cell r="AV162">
            <v>44.197000000000003</v>
          </cell>
          <cell r="AW162">
            <v>0.227227176</v>
          </cell>
          <cell r="AX162">
            <v>0.11366531199999486</v>
          </cell>
          <cell r="AY162">
            <v>14.6188203590472</v>
          </cell>
          <cell r="AZ162">
            <v>44.28134471239877</v>
          </cell>
          <cell r="BA162">
            <v>0.51795413700000004</v>
          </cell>
          <cell r="BB162">
            <v>-1.4939607320000086</v>
          </cell>
          <cell r="BC162">
            <v>14.503621565097863</v>
          </cell>
          <cell r="BD162">
            <v>43.955513318854422</v>
          </cell>
          <cell r="BE162">
            <v>14.590999999999999</v>
          </cell>
          <cell r="BF162">
            <v>44.268999999999998</v>
          </cell>
          <cell r="BG162">
            <v>0.85095778472999994</v>
          </cell>
          <cell r="BH162">
            <v>-7.5186259720000077</v>
          </cell>
          <cell r="BI162">
            <v>14.007730299577659</v>
          </cell>
          <cell r="BJ162">
            <v>42.619264158282867</v>
          </cell>
          <cell r="BK162">
            <v>1.1539053048551</v>
          </cell>
          <cell r="BL162">
            <v>-77.347216372000005</v>
          </cell>
          <cell r="BM162">
            <v>7.9258138401416645</v>
          </cell>
          <cell r="BN162">
            <v>25.417006673973788</v>
          </cell>
          <cell r="BO162">
            <v>14.592000000000001</v>
          </cell>
          <cell r="BP162">
            <v>44.280999999999999</v>
          </cell>
          <cell r="BQ162">
            <v>1.3943906006868001</v>
          </cell>
          <cell r="BR162">
            <v>-84.01680677200001</v>
          </cell>
          <cell r="BS162">
            <v>7.3644129973325798</v>
          </cell>
          <cell r="BT162">
            <v>23.838296875192452</v>
          </cell>
        </row>
        <row r="163">
          <cell r="B163" t="str">
            <v>Heaton Moor</v>
          </cell>
          <cell r="C163" t="str">
            <v>HEATON MOOR</v>
          </cell>
          <cell r="D163">
            <v>6.6</v>
          </cell>
          <cell r="E163">
            <v>62.5</v>
          </cell>
          <cell r="F163">
            <v>25</v>
          </cell>
          <cell r="G163">
            <v>0.68116544290450043</v>
          </cell>
          <cell r="H163">
            <v>0.59611087691053</v>
          </cell>
          <cell r="I163">
            <v>14.9</v>
          </cell>
          <cell r="J163">
            <v>42.564999999999998</v>
          </cell>
          <cell r="K163">
            <v>2.8185308999999936E-2</v>
          </cell>
          <cell r="L163">
            <v>3.5020239999985492E-3</v>
          </cell>
          <cell r="M163">
            <v>14.90277192276325</v>
          </cell>
          <cell r="N163">
            <v>42.572840181531276</v>
          </cell>
          <cell r="O163">
            <v>6.8041548999999923E-2</v>
          </cell>
          <cell r="P163">
            <v>6.6916079999987943E-3</v>
          </cell>
          <cell r="Q163">
            <v>14.906537455804749</v>
          </cell>
          <cell r="R163">
            <v>42.583490717324977</v>
          </cell>
          <cell r="S163">
            <v>2.8185308999999936E-2</v>
          </cell>
          <cell r="T163">
            <v>9.7753439999985758E-3</v>
          </cell>
          <cell r="U163">
            <v>14.903320695943661</v>
          </cell>
          <cell r="V163">
            <v>42.574392346480082</v>
          </cell>
          <cell r="W163">
            <v>0.19217603999999988</v>
          </cell>
          <cell r="X163">
            <v>6.3856079999998983E-2</v>
          </cell>
          <cell r="Y163">
            <v>14.922397002030786</v>
          </cell>
          <cell r="Z163">
            <v>42.62834828805687</v>
          </cell>
          <cell r="AA163">
            <v>0.28992980599999996</v>
          </cell>
          <cell r="AB163">
            <v>0.11788033999999925</v>
          </cell>
          <cell r="AC163">
            <v>14.935674135995662</v>
          </cell>
          <cell r="AD163">
            <v>42.665901693902008</v>
          </cell>
          <cell r="AE163">
            <v>0.41413408900000004</v>
          </cell>
          <cell r="AF163">
            <v>0.1722108399999982</v>
          </cell>
          <cell r="AG163">
            <v>14.95129187918123</v>
          </cell>
          <cell r="AH163">
            <v>42.710075342355395</v>
          </cell>
          <cell r="AI163">
            <v>0.57112980199999996</v>
          </cell>
          <cell r="AJ163">
            <v>0.22605500399999823</v>
          </cell>
          <cell r="AK163">
            <v>14.969735585202724</v>
          </cell>
          <cell r="AL163">
            <v>42.762242020747429</v>
          </cell>
          <cell r="AM163">
            <v>0.75918849899999996</v>
          </cell>
          <cell r="AN163">
            <v>0.28018173199999818</v>
          </cell>
          <cell r="AO163">
            <v>14.990921315553869</v>
          </cell>
          <cell r="AP163">
            <v>42.822164315130166</v>
          </cell>
          <cell r="AQ163">
            <v>0.97022492700000007</v>
          </cell>
          <cell r="AR163">
            <v>0.33410890799999748</v>
          </cell>
          <cell r="AS163">
            <v>15.014099619810665</v>
          </cell>
          <cell r="AT163">
            <v>42.887722459595707</v>
          </cell>
          <cell r="AU163">
            <v>14.912000000000001</v>
          </cell>
          <cell r="AV163">
            <v>42.912999999999997</v>
          </cell>
          <cell r="AW163">
            <v>1.2143099749999997</v>
          </cell>
          <cell r="AX163">
            <v>0.3877681519999987</v>
          </cell>
          <cell r="AY163">
            <v>15.052145490588828</v>
          </cell>
          <cell r="AZ163">
            <v>43.309391306992296</v>
          </cell>
          <cell r="BA163">
            <v>2.8003733659999996</v>
          </cell>
          <cell r="BB163">
            <v>0.64521533999999914</v>
          </cell>
          <cell r="BC163">
            <v>15.213410843473612</v>
          </cell>
          <cell r="BD163">
            <v>43.765518605373387</v>
          </cell>
          <cell r="BE163">
            <v>14.930999999999999</v>
          </cell>
          <cell r="BF163">
            <v>43.518000000000001</v>
          </cell>
          <cell r="BG163">
            <v>4.6007756209199995</v>
          </cell>
          <cell r="BH163">
            <v>0.69619739599999608</v>
          </cell>
          <cell r="BI163">
            <v>15.394364969274081</v>
          </cell>
          <cell r="BJ163">
            <v>44.828594047751999</v>
          </cell>
          <cell r="BK163">
            <v>6.2072106958150997</v>
          </cell>
          <cell r="BL163">
            <v>0.69619739599999608</v>
          </cell>
          <cell r="BM163">
            <v>15.534891593959891</v>
          </cell>
          <cell r="BN163">
            <v>45.226063364762375</v>
          </cell>
          <cell r="BO163">
            <v>14.956</v>
          </cell>
          <cell r="BP163">
            <v>43.923999999999999</v>
          </cell>
          <cell r="BQ163">
            <v>7.4513718102731001</v>
          </cell>
          <cell r="BR163">
            <v>0.69619739599999964</v>
          </cell>
          <cell r="BS163">
            <v>15.66872746583074</v>
          </cell>
          <cell r="BT163">
            <v>45.939897696907281</v>
          </cell>
        </row>
        <row r="164">
          <cell r="B164" t="str">
            <v>Heaton Norris</v>
          </cell>
          <cell r="C164" t="str">
            <v>HEATON NORRIS</v>
          </cell>
          <cell r="D164">
            <v>6.6</v>
          </cell>
          <cell r="E164">
            <v>54.75</v>
          </cell>
          <cell r="F164">
            <v>21.9</v>
          </cell>
          <cell r="G164">
            <v>0.85459834116701772</v>
          </cell>
          <cell r="H164">
            <v>0.68614458937493039</v>
          </cell>
          <cell r="I164">
            <v>15.023999999999999</v>
          </cell>
          <cell r="J164">
            <v>46.781999999999996</v>
          </cell>
          <cell r="K164">
            <v>2.5520143000000051E-2</v>
          </cell>
          <cell r="L164">
            <v>3.8189759999989192E-3</v>
          </cell>
          <cell r="M164">
            <v>15.026566507310974</v>
          </cell>
          <cell r="N164">
            <v>46.78925917889422</v>
          </cell>
          <cell r="O164">
            <v>6.1509298999999906E-2</v>
          </cell>
          <cell r="P164">
            <v>18.007279003999997</v>
          </cell>
          <cell r="Q164">
            <v>16.604609059192033</v>
          </cell>
          <cell r="R164">
            <v>51.252637536638296</v>
          </cell>
          <cell r="S164">
            <v>2.5520143000000051E-2</v>
          </cell>
          <cell r="T164">
            <v>18.010612023999997</v>
          </cell>
          <cell r="U164">
            <v>16.601752388145016</v>
          </cell>
          <cell r="V164">
            <v>51.244557650762445</v>
          </cell>
          <cell r="W164">
            <v>0.17321463199999987</v>
          </cell>
          <cell r="X164">
            <v>18.061302652000002</v>
          </cell>
          <cell r="Y164">
            <v>16.619106585221253</v>
          </cell>
          <cell r="Z164">
            <v>51.29364273250107</v>
          </cell>
          <cell r="AA164">
            <v>0.26091500599999984</v>
          </cell>
          <cell r="AB164">
            <v>18.111925943999999</v>
          </cell>
          <cell r="AC164">
            <v>16.631206767918286</v>
          </cell>
          <cell r="AD164">
            <v>51.327867217455733</v>
          </cell>
          <cell r="AE164">
            <v>0.37216334900000003</v>
          </cell>
          <cell r="AF164">
            <v>18.162872791999995</v>
          </cell>
          <cell r="AG164">
            <v>16.645395167491785</v>
          </cell>
          <cell r="AH164">
            <v>51.367998071666158</v>
          </cell>
          <cell r="AI164">
            <v>0.51255737099999998</v>
          </cell>
          <cell r="AJ164">
            <v>18.213297292</v>
          </cell>
          <cell r="AK164">
            <v>16.662087459164979</v>
          </cell>
          <cell r="AL164">
            <v>51.415211002208792</v>
          </cell>
          <cell r="AM164">
            <v>0.68052792200000001</v>
          </cell>
          <cell r="AN164">
            <v>18.264020156000001</v>
          </cell>
          <cell r="AO164">
            <v>16.681218171592288</v>
          </cell>
          <cell r="AP164">
            <v>51.469320828153911</v>
          </cell>
          <cell r="AQ164">
            <v>0.86888246999999996</v>
          </cell>
          <cell r="AR164">
            <v>18.314524704</v>
          </cell>
          <cell r="AS164">
            <v>16.70211292361865</v>
          </cell>
          <cell r="AT164">
            <v>51.528420111550119</v>
          </cell>
          <cell r="AU164">
            <v>15.038</v>
          </cell>
          <cell r="AV164">
            <v>47.216999999999999</v>
          </cell>
          <cell r="AW164">
            <v>1.086598819</v>
          </cell>
          <cell r="AX164">
            <v>18.364740028</v>
          </cell>
          <cell r="AY164">
            <v>16.73955086657789</v>
          </cell>
          <cell r="AZ164">
            <v>52.029712625164294</v>
          </cell>
          <cell r="BA164">
            <v>2.5003436270000003</v>
          </cell>
          <cell r="BB164">
            <v>18.177612779999997</v>
          </cell>
          <cell r="BC164">
            <v>16.846852075435272</v>
          </cell>
          <cell r="BD164">
            <v>52.333206274814565</v>
          </cell>
          <cell r="BE164">
            <v>15.048999999999999</v>
          </cell>
          <cell r="BF164">
            <v>47.636000000000003</v>
          </cell>
          <cell r="BG164">
            <v>4.1065689236800003</v>
          </cell>
          <cell r="BH164">
            <v>14.734132808</v>
          </cell>
          <cell r="BI164">
            <v>16.697133972198014</v>
          </cell>
          <cell r="BJ164">
            <v>52.297626832180555</v>
          </cell>
          <cell r="BK164">
            <v>5.5452851536877006</v>
          </cell>
          <cell r="BL164">
            <v>5.5333810839999966</v>
          </cell>
          <cell r="BM164">
            <v>16.018131959786515</v>
          </cell>
          <cell r="BN164">
            <v>50.377119122518621</v>
          </cell>
          <cell r="BO164">
            <v>15.071</v>
          </cell>
          <cell r="BP164">
            <v>48.017000000000003</v>
          </cell>
          <cell r="BQ164">
            <v>6.6662586881554997</v>
          </cell>
          <cell r="BR164">
            <v>-0.15066554799999388</v>
          </cell>
          <cell r="BS164">
            <v>15.640966583848313</v>
          </cell>
          <cell r="BT164">
            <v>49.629108945955494</v>
          </cell>
        </row>
        <row r="165">
          <cell r="B165" t="str">
            <v>Helwith Bridge</v>
          </cell>
          <cell r="C165" t="str">
            <v>HELWITH BRIDGE</v>
          </cell>
          <cell r="D165">
            <v>11</v>
          </cell>
          <cell r="E165">
            <v>50</v>
          </cell>
          <cell r="F165">
            <v>20</v>
          </cell>
          <cell r="G165">
            <v>0.10521335940304452</v>
          </cell>
          <cell r="H165">
            <v>0.11226180815560674</v>
          </cell>
          <cell r="I165">
            <v>2.2450000000000001</v>
          </cell>
          <cell r="J165">
            <v>5.26</v>
          </cell>
          <cell r="K165">
            <v>4.4029579999999846E-3</v>
          </cell>
          <cell r="L165">
            <v>9.6553599999937845E-5</v>
          </cell>
          <cell r="M165">
            <v>2.2452361631121347</v>
          </cell>
          <cell r="N165">
            <v>5.2606679701522259</v>
          </cell>
          <cell r="O165">
            <v>1.0642787999999986E-2</v>
          </cell>
          <cell r="P165">
            <v>1.9861040000002106E-4</v>
          </cell>
          <cell r="Q165">
            <v>2.2455690258440577</v>
          </cell>
          <cell r="R165">
            <v>5.2616094481320133</v>
          </cell>
          <cell r="S165">
            <v>4.4029579999999846E-3</v>
          </cell>
          <cell r="T165">
            <v>3.0912040000008467E-4</v>
          </cell>
          <cell r="U165">
            <v>2.2452473199756984</v>
          </cell>
          <cell r="V165">
            <v>5.2606995265277572</v>
          </cell>
          <cell r="W165">
            <v>3.0587844999999975E-2</v>
          </cell>
          <cell r="X165">
            <v>1.2223647200000021E-2</v>
          </cell>
          <cell r="Y165">
            <v>2.2472470205950983</v>
          </cell>
          <cell r="Z165">
            <v>5.2663555340010388</v>
          </cell>
          <cell r="AA165">
            <v>4.6499409999999991E-2</v>
          </cell>
          <cell r="AB165">
            <v>2.4145779199999939E-2</v>
          </cell>
          <cell r="AC165">
            <v>2.2487079108183248</v>
          </cell>
          <cell r="AD165">
            <v>5.2704875555346895</v>
          </cell>
          <cell r="AE165">
            <v>6.6657779E-2</v>
          </cell>
          <cell r="AF165">
            <v>3.6090415200000003E-2</v>
          </cell>
          <cell r="AG165">
            <v>2.2503928815981928</v>
          </cell>
          <cell r="AH165">
            <v>5.2752533725928723</v>
          </cell>
          <cell r="AI165">
            <v>9.193978199999997E-2</v>
          </cell>
          <cell r="AJ165">
            <v>4.8022311200000112E-2</v>
          </cell>
          <cell r="AK165">
            <v>2.2523461047441242</v>
          </cell>
          <cell r="AL165">
            <v>5.2807779219195066</v>
          </cell>
          <cell r="AM165">
            <v>0.12206731100000001</v>
          </cell>
          <cell r="AN165">
            <v>5.9974403199999915E-2</v>
          </cell>
          <cell r="AO165">
            <v>2.2545547120633738</v>
          </cell>
          <cell r="AP165">
            <v>5.2870248067691854</v>
          </cell>
          <cell r="AQ165">
            <v>0.15577980899999999</v>
          </cell>
          <cell r="AR165">
            <v>7.1923183200000129E-2</v>
          </cell>
          <cell r="AS165">
            <v>2.2569513076219958</v>
          </cell>
          <cell r="AT165">
            <v>5.2938034026542384</v>
          </cell>
          <cell r="AU165">
            <v>2.2480000000000002</v>
          </cell>
          <cell r="AV165">
            <v>5.391</v>
          </cell>
          <cell r="AW165">
            <v>0.19350210200000001</v>
          </cell>
          <cell r="AX165">
            <v>8.3863419199999956E-2</v>
          </cell>
          <cell r="AY165">
            <v>2.2625579143935219</v>
          </cell>
          <cell r="AZ165">
            <v>5.4321759999503705</v>
          </cell>
          <cell r="BA165">
            <v>0.43639959599999995</v>
          </cell>
          <cell r="BB165">
            <v>0.1429696912000008</v>
          </cell>
          <cell r="BC165">
            <v>2.2784090012659206</v>
          </cell>
          <cell r="BD165">
            <v>5.4770096440169702</v>
          </cell>
          <cell r="BE165">
            <v>2.2509999999999999</v>
          </cell>
          <cell r="BF165">
            <v>5.54</v>
          </cell>
          <cell r="BG165">
            <v>0.72073512203000001</v>
          </cell>
          <cell r="BH165">
            <v>0.1547626912000003</v>
          </cell>
          <cell r="BI165">
            <v>2.2969517180130246</v>
          </cell>
          <cell r="BJ165">
            <v>5.6699710856567265</v>
          </cell>
          <cell r="BK165">
            <v>0.98114953488299994</v>
          </cell>
          <cell r="BL165">
            <v>0.15476269120000075</v>
          </cell>
          <cell r="BM165">
            <v>2.3106199299549823</v>
          </cell>
          <cell r="BN165">
            <v>5.7086306270601401</v>
          </cell>
          <cell r="BO165">
            <v>2.2189999999999999</v>
          </cell>
          <cell r="BP165">
            <v>5.48</v>
          </cell>
          <cell r="BQ165">
            <v>1.1855726795479999</v>
          </cell>
          <cell r="BR165">
            <v>0.15476269119999986</v>
          </cell>
          <cell r="BS165">
            <v>2.2893493624641574</v>
          </cell>
          <cell r="BT165">
            <v>5.6789780450022258</v>
          </cell>
        </row>
        <row r="166">
          <cell r="B166" t="str">
            <v>Hensingham</v>
          </cell>
          <cell r="C166" t="str">
            <v>HENSINGHAM</v>
          </cell>
          <cell r="D166">
            <v>11</v>
          </cell>
          <cell r="E166">
            <v>33.405000000000001</v>
          </cell>
          <cell r="F166">
            <v>13.1</v>
          </cell>
          <cell r="G166">
            <v>0.69429912837599783</v>
          </cell>
          <cell r="H166">
            <v>0.62176203939194197</v>
          </cell>
          <cell r="I166">
            <v>8.1440000000000001</v>
          </cell>
          <cell r="J166">
            <v>23.19</v>
          </cell>
          <cell r="K166">
            <v>1.9221390999999977E-2</v>
          </cell>
          <cell r="L166">
            <v>1.4071199999996509E-3</v>
          </cell>
          <cell r="M166">
            <v>8.1450827160344392</v>
          </cell>
          <cell r="N166">
            <v>23.193062383400207</v>
          </cell>
          <cell r="O166">
            <v>4.6787342999999981E-2</v>
          </cell>
          <cell r="P166">
            <v>2.7429880000013895E-3</v>
          </cell>
          <cell r="Q166">
            <v>8.1465996681759911</v>
          </cell>
          <cell r="R166">
            <v>23.197352971984316</v>
          </cell>
          <cell r="S166">
            <v>1.9221390999999977E-2</v>
          </cell>
          <cell r="T166">
            <v>4.0746279999979151E-3</v>
          </cell>
          <cell r="U166">
            <v>8.1452227238946087</v>
          </cell>
          <cell r="V166">
            <v>23.193458385429587</v>
          </cell>
          <cell r="W166">
            <v>0.13647620499999991</v>
          </cell>
          <cell r="X166">
            <v>3.8288292000000723E-2</v>
          </cell>
          <cell r="Y166">
            <v>8.1531727572170674</v>
          </cell>
          <cell r="Z166">
            <v>23.215944475321464</v>
          </cell>
          <cell r="AA166">
            <v>0.20900093700000011</v>
          </cell>
          <cell r="AB166">
            <v>7.250387200000219E-2</v>
          </cell>
          <cell r="AC166">
            <v>8.1587751706594851</v>
          </cell>
          <cell r="AD166">
            <v>23.23179049346604</v>
          </cell>
          <cell r="AE166">
            <v>0.30144552600000007</v>
          </cell>
          <cell r="AF166">
            <v>0.10689232800000426</v>
          </cell>
          <cell r="AG166">
            <v>8.1654321790842932</v>
          </cell>
          <cell r="AH166">
            <v>23.250619356664433</v>
          </cell>
          <cell r="AI166">
            <v>0.41812441400000011</v>
          </cell>
          <cell r="AJ166">
            <v>0.14106244399999923</v>
          </cell>
          <cell r="AK166">
            <v>8.1733496984539631</v>
          </cell>
          <cell r="AL166">
            <v>23.273013483210313</v>
          </cell>
          <cell r="AM166">
            <v>0.55792760899999994</v>
          </cell>
          <cell r="AN166">
            <v>0.17539224000000075</v>
          </cell>
          <cell r="AO166">
            <v>8.1824893102020226</v>
          </cell>
          <cell r="AP166">
            <v>23.298864208988171</v>
          </cell>
          <cell r="AQ166">
            <v>0.71486506300000008</v>
          </cell>
          <cell r="AR166">
            <v>0.20964072399999978</v>
          </cell>
          <cell r="AS166">
            <v>8.1925239695447107</v>
          </cell>
          <cell r="AT166">
            <v>23.327246511660618</v>
          </cell>
          <cell r="AU166">
            <v>8.1489999999999991</v>
          </cell>
          <cell r="AV166">
            <v>23.398</v>
          </cell>
          <cell r="AW166">
            <v>0.89033018100000005</v>
          </cell>
          <cell r="AX166">
            <v>0.24376669600000156</v>
          </cell>
          <cell r="AY166">
            <v>8.2085246488384591</v>
          </cell>
          <cell r="AZ166">
            <v>23.566361131365692</v>
          </cell>
          <cell r="BA166">
            <v>2.0269297509999999</v>
          </cell>
          <cell r="BB166">
            <v>0.12264167199999321</v>
          </cell>
          <cell r="BC166">
            <v>8.2618232399737597</v>
          </cell>
          <cell r="BD166">
            <v>23.717112312243536</v>
          </cell>
          <cell r="BE166">
            <v>8.0980000000000008</v>
          </cell>
          <cell r="BF166">
            <v>23.632999999999999</v>
          </cell>
          <cell r="BG166">
            <v>3.3499950822000004</v>
          </cell>
          <cell r="BH166">
            <v>-0.87737519600000091</v>
          </cell>
          <cell r="BI166">
            <v>8.2277788869910182</v>
          </cell>
          <cell r="BJ166">
            <v>24.000070124184763</v>
          </cell>
          <cell r="BK166">
            <v>4.5433965847769997</v>
          </cell>
          <cell r="BL166">
            <v>-12.858358452000001</v>
          </cell>
          <cell r="BM166">
            <v>7.6615776843324852</v>
          </cell>
          <cell r="BN166">
            <v>22.398611284521454</v>
          </cell>
          <cell r="BO166">
            <v>8.0990000000000002</v>
          </cell>
          <cell r="BP166">
            <v>23.649000000000001</v>
          </cell>
          <cell r="BQ166">
            <v>5.4599903876609996</v>
          </cell>
          <cell r="BR166">
            <v>-14.107225452000002</v>
          </cell>
          <cell r="BS166">
            <v>7.6451378643507191</v>
          </cell>
          <cell r="BT166">
            <v>22.365284024634338</v>
          </cell>
        </row>
        <row r="167">
          <cell r="B167" t="str">
            <v>Heyrod</v>
          </cell>
          <cell r="C167" t="str">
            <v>HEYROD</v>
          </cell>
          <cell r="D167">
            <v>6.6</v>
          </cell>
          <cell r="E167">
            <v>54.75</v>
          </cell>
          <cell r="F167">
            <v>21.9</v>
          </cell>
          <cell r="G167">
            <v>0.85100758580096603</v>
          </cell>
          <cell r="H167">
            <v>0.72382237903179203</v>
          </cell>
          <cell r="I167">
            <v>15.849</v>
          </cell>
          <cell r="J167">
            <v>46.585000000000001</v>
          </cell>
          <cell r="K167">
            <v>2.8721501000000149E-2</v>
          </cell>
          <cell r="L167">
            <v>2.2591119999990639E-3</v>
          </cell>
          <cell r="M167">
            <v>15.851710100796245</v>
          </cell>
          <cell r="N167">
            <v>46.59266532260289</v>
          </cell>
          <cell r="O167">
            <v>7.0024802000000275E-2</v>
          </cell>
          <cell r="P167">
            <v>4.3578240000003987E-3</v>
          </cell>
          <cell r="Q167">
            <v>15.855506792294566</v>
          </cell>
          <cell r="R167">
            <v>46.603403987821039</v>
          </cell>
          <cell r="S167">
            <v>2.8721501000000149E-2</v>
          </cell>
          <cell r="T167">
            <v>6.4186880000001167E-3</v>
          </cell>
          <cell r="U167">
            <v>15.85207396933008</v>
          </cell>
          <cell r="V167">
            <v>46.593694498233837</v>
          </cell>
          <cell r="W167">
            <v>0.20142660999999995</v>
          </cell>
          <cell r="X167">
            <v>5.7957364000000844E-2</v>
          </cell>
          <cell r="Y167">
            <v>15.871690213213997</v>
          </cell>
          <cell r="Z167">
            <v>46.649177614520745</v>
          </cell>
          <cell r="AA167">
            <v>0.30678771900000013</v>
          </cell>
          <cell r="AB167">
            <v>0.109480883999999</v>
          </cell>
          <cell r="AC167">
            <v>15.885414059090492</v>
          </cell>
          <cell r="AD167">
            <v>46.687994512453656</v>
          </cell>
          <cell r="AE167">
            <v>0.441922331</v>
          </cell>
          <cell r="AF167">
            <v>0.1612433599999985</v>
          </cell>
          <cell r="AG167">
            <v>15.901763314252243</v>
          </cell>
          <cell r="AH167">
            <v>46.734237189222547</v>
          </cell>
          <cell r="AI167">
            <v>0.61427276799999997</v>
          </cell>
          <cell r="AJ167">
            <v>0.21267868399999923</v>
          </cell>
          <cell r="AK167">
            <v>15.921339491427114</v>
          </cell>
          <cell r="AL167">
            <v>46.789606979742793</v>
          </cell>
          <cell r="AM167">
            <v>0.82209952900000016</v>
          </cell>
          <cell r="AN167">
            <v>0.26433429599999858</v>
          </cell>
          <cell r="AO167">
            <v>15.944038312321283</v>
          </cell>
          <cell r="AP167">
            <v>46.853808940459615</v>
          </cell>
          <cell r="AQ167">
            <v>1.0562731890000001</v>
          </cell>
          <cell r="AR167">
            <v>0.31586114399999854</v>
          </cell>
          <cell r="AS167">
            <v>15.969030625230587</v>
          </cell>
          <cell r="AT167">
            <v>46.924497876202437</v>
          </cell>
          <cell r="AU167">
            <v>15.85</v>
          </cell>
          <cell r="AV167">
            <v>46.606999999999999</v>
          </cell>
          <cell r="AW167">
            <v>1.3284217839999997</v>
          </cell>
          <cell r="AX167">
            <v>0.36720478000000156</v>
          </cell>
          <cell r="AY167">
            <v>15.998328856540981</v>
          </cell>
          <cell r="AZ167">
            <v>47.026537361223099</v>
          </cell>
          <cell r="BA167">
            <v>3.1088030779999998</v>
          </cell>
          <cell r="BB167">
            <v>0.61622513200000206</v>
          </cell>
          <cell r="BC167">
            <v>16.1758554605731</v>
          </cell>
          <cell r="BD167">
            <v>47.528658423431615</v>
          </cell>
          <cell r="BE167">
            <v>15.87</v>
          </cell>
          <cell r="BF167">
            <v>47.311999999999998</v>
          </cell>
          <cell r="BG167">
            <v>5.1276011690699992</v>
          </cell>
          <cell r="BH167">
            <v>0.66566502799999583</v>
          </cell>
          <cell r="BI167">
            <v>16.376779363388714</v>
          </cell>
          <cell r="BJ167">
            <v>48.745388497670248</v>
          </cell>
          <cell r="BK167">
            <v>6.9128834707261007</v>
          </cell>
          <cell r="BL167">
            <v>0.66566502799999938</v>
          </cell>
          <cell r="BM167">
            <v>16.53295106300093</v>
          </cell>
          <cell r="BN167">
            <v>49.18710876897115</v>
          </cell>
          <cell r="BO167">
            <v>15.879</v>
          </cell>
          <cell r="BP167">
            <v>47.658000000000001</v>
          </cell>
          <cell r="BQ167">
            <v>8.2758800846966984</v>
          </cell>
          <cell r="BR167">
            <v>0.66566502800000293</v>
          </cell>
          <cell r="BS167">
            <v>16.661182345119187</v>
          </cell>
          <cell r="BT167">
            <v>49.870345761432688</v>
          </cell>
        </row>
        <row r="168">
          <cell r="B168" t="str">
            <v>Heyside</v>
          </cell>
          <cell r="C168" t="str">
            <v>HEYSIDE</v>
          </cell>
          <cell r="D168">
            <v>6.6</v>
          </cell>
          <cell r="E168">
            <v>54.75</v>
          </cell>
          <cell r="F168">
            <v>21.9</v>
          </cell>
          <cell r="G168">
            <v>0.75398091186524629</v>
          </cell>
          <cell r="H168">
            <v>0.65676810503718885</v>
          </cell>
          <cell r="I168">
            <v>14.382</v>
          </cell>
          <cell r="J168">
            <v>41.277000000000001</v>
          </cell>
          <cell r="K168">
            <v>1.2015480000000078E-2</v>
          </cell>
          <cell r="L168">
            <v>1.9481440000008732E-3</v>
          </cell>
          <cell r="M168">
            <v>14.383221500314434</v>
          </cell>
          <cell r="N168">
            <v>41.280454924622234</v>
          </cell>
          <cell r="O168">
            <v>6.0288591459999994</v>
          </cell>
          <cell r="P168">
            <v>3.7427399999998556E-3</v>
          </cell>
          <cell r="Q168">
            <v>14.909715806484234</v>
          </cell>
          <cell r="R168">
            <v>42.769605701217323</v>
          </cell>
          <cell r="S168">
            <v>1.2015480000000078E-2</v>
          </cell>
          <cell r="T168">
            <v>5.4936200000001989E-3</v>
          </cell>
          <cell r="U168">
            <v>14.38353164903004</v>
          </cell>
          <cell r="V168">
            <v>41.281332157662156</v>
          </cell>
          <cell r="W168">
            <v>6.0808473209999994</v>
          </cell>
          <cell r="X168">
            <v>3.4118664000000187E-2</v>
          </cell>
          <cell r="Y168">
            <v>14.91692079659472</v>
          </cell>
          <cell r="Z168">
            <v>42.789984490679345</v>
          </cell>
          <cell r="AA168">
            <v>6.1214276869999997</v>
          </cell>
          <cell r="AB168">
            <v>6.272318800000054E-2</v>
          </cell>
          <cell r="AC168">
            <v>14.922972904907652</v>
          </cell>
          <cell r="AD168">
            <v>42.807102437993549</v>
          </cell>
          <cell r="AE168">
            <v>6.1726969140000003</v>
          </cell>
          <cell r="AF168">
            <v>9.1520956000000098E-2</v>
          </cell>
          <cell r="AG168">
            <v>14.929976950531358</v>
          </cell>
          <cell r="AH168">
            <v>42.8269128706186</v>
          </cell>
          <cell r="AI168">
            <v>6.2371170309999995</v>
          </cell>
          <cell r="AJ168">
            <v>0.1200398319999989</v>
          </cell>
          <cell r="AK168">
            <v>14.938107003959654</v>
          </cell>
          <cell r="AL168">
            <v>42.849908134260829</v>
          </cell>
          <cell r="AM168">
            <v>6.3139467900000001</v>
          </cell>
          <cell r="AN168">
            <v>0.14873698400000013</v>
          </cell>
          <cell r="AO168">
            <v>14.947338214637321</v>
          </cell>
          <cell r="AP168">
            <v>42.876017940935789</v>
          </cell>
          <cell r="AQ168">
            <v>6.3999328810000007</v>
          </cell>
          <cell r="AR168">
            <v>0.17732201199999942</v>
          </cell>
          <cell r="AS168">
            <v>14.957360588333687</v>
          </cell>
          <cell r="AT168">
            <v>42.904365494552927</v>
          </cell>
          <cell r="AU168">
            <v>14.391</v>
          </cell>
          <cell r="AV168">
            <v>41.616999999999997</v>
          </cell>
          <cell r="AW168">
            <v>6.4989110800000001</v>
          </cell>
          <cell r="AX168">
            <v>0.20575109600000108</v>
          </cell>
          <cell r="AY168">
            <v>14.977505835172591</v>
          </cell>
          <cell r="AZ168">
            <v>43.27588901302407</v>
          </cell>
          <cell r="BA168">
            <v>7.1404874109999996</v>
          </cell>
          <cell r="BB168">
            <v>0.34151201199999992</v>
          </cell>
          <cell r="BC168">
            <v>15.045505209234193</v>
          </cell>
          <cell r="BD168">
            <v>43.468220287085671</v>
          </cell>
          <cell r="BE168">
            <v>14.401999999999999</v>
          </cell>
          <cell r="BF168">
            <v>42.01</v>
          </cell>
          <cell r="BG168">
            <v>7.8729101520000002</v>
          </cell>
          <cell r="BH168">
            <v>0.3683637680000027</v>
          </cell>
          <cell r="BI168">
            <v>15.122924502451127</v>
          </cell>
          <cell r="BJ168">
            <v>44.04908241762692</v>
          </cell>
          <cell r="BK168">
            <v>8.5368667925352995</v>
          </cell>
          <cell r="BL168">
            <v>0.36836376800000092</v>
          </cell>
          <cell r="BM168">
            <v>15.181005645654658</v>
          </cell>
          <cell r="BN168">
            <v>44.213360698500054</v>
          </cell>
          <cell r="BO168">
            <v>14.412000000000001</v>
          </cell>
          <cell r="BP168">
            <v>42.377000000000002</v>
          </cell>
          <cell r="BQ168">
            <v>9.0625607124965022</v>
          </cell>
          <cell r="BR168">
            <v>0.36836376800000092</v>
          </cell>
          <cell r="BS168">
            <v>15.236991937503287</v>
          </cell>
          <cell r="BT168">
            <v>44.710429573731211</v>
          </cell>
        </row>
        <row r="169">
          <cell r="B169" t="str">
            <v>Heywood</v>
          </cell>
          <cell r="C169" t="str">
            <v>HEYWOOD</v>
          </cell>
          <cell r="D169">
            <v>6.6</v>
          </cell>
          <cell r="E169">
            <v>50</v>
          </cell>
          <cell r="F169">
            <v>20</v>
          </cell>
          <cell r="G169">
            <v>0.93263239032384826</v>
          </cell>
          <cell r="H169">
            <v>0.76759933995016616</v>
          </cell>
          <cell r="I169">
            <v>15.35</v>
          </cell>
          <cell r="J169">
            <v>46.625999999999998</v>
          </cell>
          <cell r="K169">
            <v>1.9033931000000059E-2</v>
          </cell>
          <cell r="L169">
            <v>3.678231999999948E-3</v>
          </cell>
          <cell r="M169">
            <v>15.351986799003322</v>
          </cell>
          <cell r="N169">
            <v>46.631619516192416</v>
          </cell>
          <cell r="O169">
            <v>4.576409799999992E-2</v>
          </cell>
          <cell r="P169">
            <v>16.006982992000005</v>
          </cell>
          <cell r="Q169">
            <v>16.754251189946135</v>
          </cell>
          <cell r="R169">
            <v>50.59782215560076</v>
          </cell>
          <cell r="S169">
            <v>1.9033931000000059E-2</v>
          </cell>
          <cell r="T169">
            <v>16.010144671999999</v>
          </cell>
          <cell r="U169">
            <v>16.752189482019794</v>
          </cell>
          <cell r="V169">
            <v>50.59199076497859</v>
          </cell>
          <cell r="W169">
            <v>0.12844475199999994</v>
          </cell>
          <cell r="X169">
            <v>16.068446132000002</v>
          </cell>
          <cell r="Y169">
            <v>16.76686050180491</v>
          </cell>
          <cell r="Z169">
            <v>50.633486675286498</v>
          </cell>
          <cell r="AA169">
            <v>0.19311016800000014</v>
          </cell>
          <cell r="AB169">
            <v>16.126668155999997</v>
          </cell>
          <cell r="AC169">
            <v>16.777610364920669</v>
          </cell>
          <cell r="AD169">
            <v>50.663891879710427</v>
          </cell>
          <cell r="AE169">
            <v>0.27490078100000004</v>
          </cell>
          <cell r="AF169">
            <v>16.185178348000004</v>
          </cell>
          <cell r="AG169">
            <v>16.789883502425862</v>
          </cell>
          <cell r="AH169">
            <v>50.698605554735856</v>
          </cell>
          <cell r="AI169">
            <v>0.37777691199999996</v>
          </cell>
          <cell r="AJ169">
            <v>16.243189143999999</v>
          </cell>
          <cell r="AK169">
            <v>16.803957458579276</v>
          </cell>
          <cell r="AL169">
            <v>50.738412714072666</v>
          </cell>
          <cell r="AM169">
            <v>0.50055496699999991</v>
          </cell>
          <cell r="AN169">
            <v>16.301466088000002</v>
          </cell>
          <cell r="AO169">
            <v>16.819795663490002</v>
          </cell>
          <cell r="AP169">
            <v>50.783209922449444</v>
          </cell>
          <cell r="AQ169">
            <v>0.63802776000000005</v>
          </cell>
          <cell r="AR169">
            <v>16.359529987999998</v>
          </cell>
          <cell r="AS169">
            <v>16.83690068808697</v>
          </cell>
          <cell r="AT169">
            <v>50.831590237988962</v>
          </cell>
          <cell r="AU169">
            <v>15.36</v>
          </cell>
          <cell r="AV169">
            <v>46.984000000000002</v>
          </cell>
          <cell r="AW169">
            <v>0.7965742429999999</v>
          </cell>
          <cell r="AX169">
            <v>16.417318283999997</v>
          </cell>
          <cell r="AY169">
            <v>16.865825073373443</v>
          </cell>
          <cell r="AZ169">
            <v>51.243116482652376</v>
          </cell>
          <cell r="BA169">
            <v>1.8263871790000001</v>
          </cell>
          <cell r="BB169">
            <v>16.316370003999996</v>
          </cell>
          <cell r="BC169">
            <v>16.947079658098041</v>
          </cell>
          <cell r="BD169">
            <v>51.472939154097411</v>
          </cell>
          <cell r="BE169">
            <v>15.379</v>
          </cell>
          <cell r="BF169">
            <v>47.688000000000002</v>
          </cell>
          <cell r="BG169">
            <v>3.00411358704</v>
          </cell>
          <cell r="BH169">
            <v>13.271851072000006</v>
          </cell>
          <cell r="BI169">
            <v>16.802777663214783</v>
          </cell>
          <cell r="BJ169">
            <v>51.715051362244452</v>
          </cell>
          <cell r="BK169">
            <v>4.0766919898275003</v>
          </cell>
          <cell r="BL169">
            <v>5.4478678120000001</v>
          </cell>
          <cell r="BM169">
            <v>16.212182903863301</v>
          </cell>
          <cell r="BN169">
            <v>50.044597125161765</v>
          </cell>
          <cell r="BO169">
            <v>15.388</v>
          </cell>
          <cell r="BP169">
            <v>48.040999999999997</v>
          </cell>
          <cell r="BQ169">
            <v>4.9317005211560998</v>
          </cell>
          <cell r="BR169">
            <v>1.3439266280000033</v>
          </cell>
          <cell r="BS169">
            <v>15.936975003621061</v>
          </cell>
          <cell r="BT169">
            <v>49.59373579104944</v>
          </cell>
        </row>
        <row r="170">
          <cell r="B170" t="str">
            <v>Higher Mill</v>
          </cell>
          <cell r="C170" t="str">
            <v>HIGHER MILL</v>
          </cell>
          <cell r="D170">
            <v>6.6</v>
          </cell>
          <cell r="E170">
            <v>54.75</v>
          </cell>
          <cell r="F170">
            <v>21.9</v>
          </cell>
          <cell r="G170">
            <v>0.68785461406425807</v>
          </cell>
          <cell r="H170">
            <v>0.60346313295402676</v>
          </cell>
          <cell r="I170">
            <v>13.212999999999999</v>
          </cell>
          <cell r="J170">
            <v>37.652000000000001</v>
          </cell>
          <cell r="K170">
            <v>3.0122927999999938E-2</v>
          </cell>
          <cell r="L170">
            <v>2.3724880000006721E-3</v>
          </cell>
          <cell r="M170">
            <v>13.215842611693185</v>
          </cell>
          <cell r="N170">
            <v>37.660040120018131</v>
          </cell>
          <cell r="O170">
            <v>7.2631198000000063E-2</v>
          </cell>
          <cell r="P170">
            <v>4.5920320000014669E-3</v>
          </cell>
          <cell r="Q170">
            <v>13.219755280701241</v>
          </cell>
          <cell r="R170">
            <v>37.671106819170667</v>
          </cell>
          <cell r="S170">
            <v>3.0122927999999938E-2</v>
          </cell>
          <cell r="T170">
            <v>6.7815160000010977E-3</v>
          </cell>
          <cell r="U170">
            <v>13.216228301617832</v>
          </cell>
          <cell r="V170">
            <v>37.661131015862743</v>
          </cell>
          <cell r="W170">
            <v>0.20466067199999993</v>
          </cell>
          <cell r="X170">
            <v>6.7623308000000826E-2</v>
          </cell>
          <cell r="Y170">
            <v>13.236818671083185</v>
          </cell>
          <cell r="Z170">
            <v>37.719369375367087</v>
          </cell>
          <cell r="AA170">
            <v>0.30838645100000006</v>
          </cell>
          <cell r="AB170">
            <v>0.12845376799999908</v>
          </cell>
          <cell r="AC170">
            <v>13.251213608792803</v>
          </cell>
          <cell r="AD170">
            <v>37.760084407644008</v>
          </cell>
          <cell r="AE170">
            <v>0.44001935900000011</v>
          </cell>
          <cell r="AF170">
            <v>0.18954339600000125</v>
          </cell>
          <cell r="AG170">
            <v>13.268072458495608</v>
          </cell>
          <cell r="AH170">
            <v>37.807768435435435</v>
          </cell>
          <cell r="AI170">
            <v>0.60621180600000013</v>
          </cell>
          <cell r="AJ170">
            <v>0.25028221200000011</v>
          </cell>
          <cell r="AK170">
            <v>13.287923795735091</v>
          </cell>
          <cell r="AL170">
            <v>37.863916496146075</v>
          </cell>
          <cell r="AM170">
            <v>0.80511135</v>
          </cell>
          <cell r="AN170">
            <v>0.31126016800000222</v>
          </cell>
          <cell r="AO170">
            <v>13.310657181277715</v>
          </cell>
          <cell r="AP170">
            <v>37.92821622045215</v>
          </cell>
          <cell r="AQ170">
            <v>1.0281920909999998</v>
          </cell>
          <cell r="AR170">
            <v>0.37210343200000118</v>
          </cell>
          <cell r="AS170">
            <v>13.335494090477132</v>
          </cell>
          <cell r="AT170">
            <v>37.998465608126637</v>
          </cell>
          <cell r="AU170">
            <v>13.223000000000001</v>
          </cell>
          <cell r="AV170">
            <v>38.006</v>
          </cell>
          <cell r="AW170">
            <v>1.2861703430000002</v>
          </cell>
          <cell r="AX170">
            <v>0.43275166000000276</v>
          </cell>
          <cell r="AY170">
            <v>13.373366678961823</v>
          </cell>
          <cell r="AZ170">
            <v>38.431301193433619</v>
          </cell>
          <cell r="BA170">
            <v>2.9619224890000004</v>
          </cell>
          <cell r="BB170">
            <v>0.72772457200000318</v>
          </cell>
          <cell r="BC170">
            <v>13.545760412709557</v>
          </cell>
          <cell r="BD170">
            <v>38.918904306101979</v>
          </cell>
          <cell r="BE170">
            <v>13.241</v>
          </cell>
          <cell r="BF170">
            <v>38.718000000000004</v>
          </cell>
          <cell r="BG170">
            <v>4.8654372982300007</v>
          </cell>
          <cell r="BH170">
            <v>0.78518140000000614</v>
          </cell>
          <cell r="BI170">
            <v>13.735300943410762</v>
          </cell>
          <cell r="BJ170">
            <v>40.116094196130632</v>
          </cell>
          <cell r="BK170">
            <v>6.5692819260279993</v>
          </cell>
          <cell r="BL170">
            <v>0.66175305200000167</v>
          </cell>
          <cell r="BM170">
            <v>13.873551513800615</v>
          </cell>
          <cell r="BN170">
            <v>40.507125859432932</v>
          </cell>
          <cell r="BO170">
            <v>13.25</v>
          </cell>
          <cell r="BP170">
            <v>39.055</v>
          </cell>
          <cell r="BQ170">
            <v>7.895522509809501</v>
          </cell>
          <cell r="BR170">
            <v>0.33145793200000639</v>
          </cell>
          <cell r="BS170">
            <v>13.969674147378258</v>
          </cell>
          <cell r="BT170">
            <v>41.090545879423253</v>
          </cell>
        </row>
        <row r="171">
          <cell r="B171" t="str">
            <v>Higher Walton</v>
          </cell>
          <cell r="C171" t="str">
            <v>HIGHER WALTON</v>
          </cell>
          <cell r="D171">
            <v>11</v>
          </cell>
          <cell r="E171">
            <v>33.405000000000001</v>
          </cell>
          <cell r="F171">
            <v>13.1</v>
          </cell>
          <cell r="G171">
            <v>0.87939880172982088</v>
          </cell>
          <cell r="H171">
            <v>0.68917349058175337</v>
          </cell>
          <cell r="I171">
            <v>9.0269999999999992</v>
          </cell>
          <cell r="J171">
            <v>29.373000000000001</v>
          </cell>
          <cell r="K171">
            <v>2.1078230999999947E-2</v>
          </cell>
          <cell r="L171">
            <v>1.2652120000069544E-3</v>
          </cell>
          <cell r="M171">
            <v>9.0281727266209693</v>
          </cell>
          <cell r="N171">
            <v>29.376316971784668</v>
          </cell>
          <cell r="O171">
            <v>5.0605361999999987E-2</v>
          </cell>
          <cell r="P171">
            <v>2.5086240000078419E-3</v>
          </cell>
          <cell r="Q171">
            <v>9.029787761283167</v>
          </cell>
          <cell r="R171">
            <v>29.380884979630629</v>
          </cell>
          <cell r="S171">
            <v>2.1078230999999947E-2</v>
          </cell>
          <cell r="T171">
            <v>3.7846000000101299E-3</v>
          </cell>
          <cell r="U171">
            <v>9.0283049601973335</v>
          </cell>
          <cell r="V171">
            <v>29.376690984818854</v>
          </cell>
          <cell r="W171">
            <v>0.14172632600000001</v>
          </cell>
          <cell r="X171">
            <v>5.0490168000010271E-2</v>
          </cell>
          <cell r="Y171">
            <v>9.0370887495048713</v>
          </cell>
          <cell r="Z171">
            <v>29.40153529275435</v>
          </cell>
          <cell r="AA171">
            <v>0.21282027100000012</v>
          </cell>
          <cell r="AB171">
            <v>9.7229388000013017E-2</v>
          </cell>
          <cell r="AC171">
            <v>9.0432733867350734</v>
          </cell>
          <cell r="AD171">
            <v>29.419028088452968</v>
          </cell>
          <cell r="AE171">
            <v>0.302586884</v>
          </cell>
          <cell r="AF171">
            <v>0.144169404000003</v>
          </cell>
          <cell r="AG171">
            <v>9.0504486239217226</v>
          </cell>
          <cell r="AH171">
            <v>29.439322723938176</v>
          </cell>
          <cell r="AI171">
            <v>0.41527704199999993</v>
          </cell>
          <cell r="AJ171">
            <v>0.19092398000000088</v>
          </cell>
          <cell r="AK171">
            <v>9.0588173021122476</v>
          </cell>
          <cell r="AL171">
            <v>29.462992920330528</v>
          </cell>
          <cell r="AM171">
            <v>0.54957229500000004</v>
          </cell>
          <cell r="AN171">
            <v>0.23786147600001328</v>
          </cell>
          <cell r="AO171">
            <v>9.0683295545141682</v>
          </cell>
          <cell r="AP171">
            <v>29.489897633041554</v>
          </cell>
          <cell r="AQ171">
            <v>0.69980860499999975</v>
          </cell>
          <cell r="AR171">
            <v>0.28473542800000828</v>
          </cell>
          <cell r="AS171">
            <v>9.0786751602255986</v>
          </cell>
          <cell r="AT171">
            <v>29.519159424857691</v>
          </cell>
          <cell r="AU171">
            <v>9.0370000000000008</v>
          </cell>
          <cell r="AV171">
            <v>29.792000000000002</v>
          </cell>
          <cell r="AW171">
            <v>0.87244525699999997</v>
          </cell>
          <cell r="AX171">
            <v>0.33149866000001538</v>
          </cell>
          <cell r="AY171">
            <v>9.100190667688107</v>
          </cell>
          <cell r="AZ171">
            <v>29.970730198519863</v>
          </cell>
          <cell r="BA171">
            <v>1.9892824070000001</v>
          </cell>
          <cell r="BB171">
            <v>0.55963825199999917</v>
          </cell>
          <cell r="BC171">
            <v>9.1707836389651511</v>
          </cell>
          <cell r="BD171">
            <v>30.170397273296281</v>
          </cell>
          <cell r="BE171">
            <v>8.9789999999999992</v>
          </cell>
          <cell r="BF171">
            <v>29.856999999999999</v>
          </cell>
          <cell r="BG171">
            <v>3.2660493960400006</v>
          </cell>
          <cell r="BH171">
            <v>0.57730257200001489</v>
          </cell>
          <cell r="BI171">
            <v>9.1807236630307614</v>
          </cell>
          <cell r="BJ171">
            <v>30.427560680219365</v>
          </cell>
          <cell r="BK171">
            <v>4.4235725991270005</v>
          </cell>
          <cell r="BL171">
            <v>-2.4071479679999861</v>
          </cell>
          <cell r="BM171">
            <v>9.0848348457801613</v>
          </cell>
          <cell r="BN171">
            <v>30.156346148547936</v>
          </cell>
          <cell r="BO171">
            <v>8.99</v>
          </cell>
          <cell r="BP171">
            <v>30.265000000000001</v>
          </cell>
          <cell r="BQ171">
            <v>5.3387709319120003</v>
          </cell>
          <cell r="BR171">
            <v>-10.393558495999986</v>
          </cell>
          <cell r="BS171">
            <v>8.7246924581070395</v>
          </cell>
          <cell r="BT171">
            <v>29.514596952110214</v>
          </cell>
        </row>
        <row r="172">
          <cell r="B172" t="str">
            <v>Hill Top T11 &amp; T12</v>
          </cell>
          <cell r="C172" t="str">
            <v>HILL TOP T11 &amp; T12</v>
          </cell>
          <cell r="D172">
            <v>11</v>
          </cell>
          <cell r="E172">
            <v>33.405000000000001</v>
          </cell>
          <cell r="F172">
            <v>13.1</v>
          </cell>
          <cell r="G172">
            <v>0.90201378514482766</v>
          </cell>
          <cell r="H172">
            <v>0.7569989789229884</v>
          </cell>
          <cell r="I172">
            <v>9.9149999999999991</v>
          </cell>
          <cell r="J172">
            <v>30.126999999999999</v>
          </cell>
          <cell r="K172">
            <v>2.8499512999999865E-2</v>
          </cell>
          <cell r="L172">
            <v>3.6349880000017265E-3</v>
          </cell>
          <cell r="M172">
            <v>9.9166866238911471</v>
          </cell>
          <cell r="N172">
            <v>30.131770492762968</v>
          </cell>
          <cell r="O172">
            <v>6.9203979000000082E-2</v>
          </cell>
          <cell r="P172">
            <v>6.9932200000053513E-3</v>
          </cell>
          <cell r="Q172">
            <v>9.9189993157594678</v>
          </cell>
          <cell r="R172">
            <v>30.138311773174504</v>
          </cell>
          <cell r="S172">
            <v>2.8499512999999865E-2</v>
          </cell>
          <cell r="T172">
            <v>1.0275696000000778E-2</v>
          </cell>
          <cell r="U172">
            <v>9.917035170668548</v>
          </cell>
          <cell r="V172">
            <v>30.132756331922408</v>
          </cell>
          <cell r="W172">
            <v>0.19763620000000004</v>
          </cell>
          <cell r="X172">
            <v>7.9102764000005266E-2</v>
          </cell>
          <cell r="Y172">
            <v>9.9295250286691505</v>
          </cell>
          <cell r="Z172">
            <v>30.168082985075543</v>
          </cell>
          <cell r="AA172">
            <v>0.29989306200000021</v>
          </cell>
          <cell r="AB172">
            <v>0.14789388800000225</v>
          </cell>
          <cell r="AC172">
            <v>9.9385027196474631</v>
          </cell>
          <cell r="AD172">
            <v>30.193475729756191</v>
          </cell>
          <cell r="AE172">
            <v>0.43055386699999998</v>
          </cell>
          <cell r="AF172">
            <v>0.21705078000000455</v>
          </cell>
          <cell r="AG172">
            <v>9.9489904288430822</v>
          </cell>
          <cell r="AH172">
            <v>30.223139450921529</v>
          </cell>
          <cell r="AI172">
            <v>0.59659835500000002</v>
          </cell>
          <cell r="AJ172">
            <v>0.28568144000000117</v>
          </cell>
          <cell r="AK172">
            <v>9.9613076797403455</v>
          </cell>
          <cell r="AL172">
            <v>30.257977897461657</v>
          </cell>
          <cell r="AM172">
            <v>0.79629446800000014</v>
          </cell>
          <cell r="AN172">
            <v>0.35464998400000169</v>
          </cell>
          <cell r="AO172">
            <v>9.9754089171985907</v>
          </cell>
          <cell r="AP172">
            <v>30.297862219981042</v>
          </cell>
          <cell r="AQ172">
            <v>1.0209435549999999</v>
          </cell>
          <cell r="AR172">
            <v>0.42340928000000133</v>
          </cell>
          <cell r="AS172">
            <v>9.9908088634629131</v>
          </cell>
          <cell r="AT172">
            <v>30.341419845714682</v>
          </cell>
          <cell r="AU172">
            <v>9.9260000000000002</v>
          </cell>
          <cell r="AV172">
            <v>30.53</v>
          </cell>
          <cell r="AW172">
            <v>1.2815610179999999</v>
          </cell>
          <cell r="AX172">
            <v>0.49187553600000378</v>
          </cell>
          <cell r="AY172">
            <v>10.019081279258421</v>
          </cell>
          <cell r="AZ172">
            <v>30.793273615060592</v>
          </cell>
          <cell r="BA172">
            <v>2.9834477200000009</v>
          </cell>
          <cell r="BB172">
            <v>0.82219048800000394</v>
          </cell>
          <cell r="BC172">
            <v>10.125744203984285</v>
          </cell>
          <cell r="BD172">
            <v>31.094961924559986</v>
          </cell>
          <cell r="BE172">
            <v>9.9440000000000008</v>
          </cell>
          <cell r="BF172">
            <v>31.138000000000002</v>
          </cell>
          <cell r="BG172">
            <v>4.9161088596400013</v>
          </cell>
          <cell r="BH172">
            <v>0.88768701200000422</v>
          </cell>
          <cell r="BI172">
            <v>10.248620282619363</v>
          </cell>
          <cell r="BJ172">
            <v>31.999596270108459</v>
          </cell>
          <cell r="BK172">
            <v>6.6365909617625007</v>
          </cell>
          <cell r="BL172">
            <v>0.88768701199999711</v>
          </cell>
          <cell r="BM172">
            <v>10.338922173964487</v>
          </cell>
          <cell r="BN172">
            <v>32.255008589004888</v>
          </cell>
          <cell r="BO172">
            <v>9.8979999999999997</v>
          </cell>
          <cell r="BP172">
            <v>31.193000000000001</v>
          </cell>
          <cell r="BQ172">
            <v>7.9639424454184002</v>
          </cell>
          <cell r="BR172">
            <v>0.88768701200000777</v>
          </cell>
          <cell r="BS172">
            <v>10.362590059091575</v>
          </cell>
          <cell r="BT172">
            <v>32.507059125022053</v>
          </cell>
        </row>
        <row r="173">
          <cell r="B173" t="str">
            <v>Hill Top T13</v>
          </cell>
          <cell r="C173" t="str">
            <v>HILL TOP T13</v>
          </cell>
          <cell r="D173">
            <v>11</v>
          </cell>
          <cell r="E173">
            <v>33.405000000000001</v>
          </cell>
          <cell r="F173">
            <v>13.1</v>
          </cell>
          <cell r="G173">
            <v>0.39586848620193776</v>
          </cell>
          <cell r="H173">
            <v>0.35532079643988312</v>
          </cell>
          <cell r="I173">
            <v>4.6539999999999999</v>
          </cell>
          <cell r="J173">
            <v>13.222</v>
          </cell>
          <cell r="K173">
            <v>1.1828177000000051E-2</v>
          </cell>
          <cell r="L173">
            <v>1.5549759999995416E-3</v>
          </cell>
          <cell r="M173">
            <v>4.6547024333624689</v>
          </cell>
          <cell r="N173">
            <v>13.223986781575732</v>
          </cell>
          <cell r="O173">
            <v>2.8773082000000005E-2</v>
          </cell>
          <cell r="P173">
            <v>2.9887199999993896E-3</v>
          </cell>
          <cell r="Q173">
            <v>4.6556670622667857</v>
          </cell>
          <cell r="R173">
            <v>13.226715164134019</v>
          </cell>
          <cell r="S173">
            <v>1.1828177000000051E-2</v>
          </cell>
          <cell r="T173">
            <v>4.3870199999975767E-3</v>
          </cell>
          <cell r="U173">
            <v>4.6548510771229923</v>
          </cell>
          <cell r="V173">
            <v>13.224407209619921</v>
          </cell>
          <cell r="W173">
            <v>8.245031029999994E-2</v>
          </cell>
          <cell r="X173">
            <v>2.7393979999997597E-2</v>
          </cell>
          <cell r="Y173">
            <v>4.6597653300521493</v>
          </cell>
          <cell r="Z173">
            <v>13.238306815902614</v>
          </cell>
          <cell r="AA173">
            <v>0.12532798100000009</v>
          </cell>
          <cell r="AB173">
            <v>5.0382391999997722E-2</v>
          </cell>
          <cell r="AC173">
            <v>4.6632224028319049</v>
          </cell>
          <cell r="AD173">
            <v>13.248084894325096</v>
          </cell>
          <cell r="AE173">
            <v>0.18020529900000004</v>
          </cell>
          <cell r="AF173">
            <v>7.3522959999996473E-2</v>
          </cell>
          <cell r="AG173">
            <v>4.6673172798758786</v>
          </cell>
          <cell r="AH173">
            <v>13.25966695562877</v>
          </cell>
          <cell r="AI173">
            <v>0.25005018800000001</v>
          </cell>
          <cell r="AJ173">
            <v>9.6435936000000666E-2</v>
          </cell>
          <cell r="AK173">
            <v>4.6721858051783514</v>
          </cell>
          <cell r="AL173">
            <v>13.273437224651799</v>
          </cell>
          <cell r="AM173">
            <v>0.33414579500000008</v>
          </cell>
          <cell r="AN173">
            <v>0.11948969199999659</v>
          </cell>
          <cell r="AO173">
            <v>4.67780968823031</v>
          </cell>
          <cell r="AP173">
            <v>13.28934396802236</v>
          </cell>
          <cell r="AQ173">
            <v>0.42881556300000012</v>
          </cell>
          <cell r="AR173">
            <v>0.14245286399999912</v>
          </cell>
          <cell r="AS173">
            <v>4.6839838163734528</v>
          </cell>
          <cell r="AT173">
            <v>13.306807039534084</v>
          </cell>
          <cell r="AU173">
            <v>4.6589999999999998</v>
          </cell>
          <cell r="AV173">
            <v>13.423999999999999</v>
          </cell>
          <cell r="AW173">
            <v>0.53868059400000001</v>
          </cell>
          <cell r="AX173">
            <v>0.16529009599999966</v>
          </cell>
          <cell r="AY173">
            <v>4.6959488788521</v>
          </cell>
          <cell r="AZ173">
            <v>13.528507211174242</v>
          </cell>
          <cell r="BA173">
            <v>1.2566129185000001</v>
          </cell>
          <cell r="BB173">
            <v>0.274428851999998</v>
          </cell>
          <cell r="BC173">
            <v>4.7393588525762489</v>
          </cell>
          <cell r="BD173">
            <v>13.651289158340141</v>
          </cell>
          <cell r="BE173">
            <v>4.6669999999999998</v>
          </cell>
          <cell r="BF173">
            <v>13.727</v>
          </cell>
          <cell r="BG173">
            <v>2.071476636701</v>
          </cell>
          <cell r="BH173">
            <v>0.2918651079999961</v>
          </cell>
          <cell r="BI173">
            <v>4.791043272044563</v>
          </cell>
          <cell r="BJ173">
            <v>14.077847355293114</v>
          </cell>
          <cell r="BK173">
            <v>2.7946623039011</v>
          </cell>
          <cell r="BL173">
            <v>-0.1558024720000013</v>
          </cell>
          <cell r="BM173">
            <v>4.8055042213001622</v>
          </cell>
          <cell r="BN173">
            <v>14.118749096417229</v>
          </cell>
          <cell r="BO173">
            <v>4.6680000000000001</v>
          </cell>
          <cell r="BP173">
            <v>13.755000000000001</v>
          </cell>
          <cell r="BQ173">
            <v>3.3497488321716999</v>
          </cell>
          <cell r="BR173">
            <v>-1.3537640520000007</v>
          </cell>
          <cell r="BS173">
            <v>4.7727620318300481</v>
          </cell>
          <cell r="BT173">
            <v>14.051311772471632</v>
          </cell>
        </row>
        <row r="174">
          <cell r="B174" t="str">
            <v>Hindley Green</v>
          </cell>
          <cell r="C174" t="str">
            <v>HINDLEY GREEN</v>
          </cell>
          <cell r="D174">
            <v>11</v>
          </cell>
          <cell r="E174">
            <v>33.405000000000001</v>
          </cell>
          <cell r="F174">
            <v>13.1</v>
          </cell>
          <cell r="G174">
            <v>1.0146837619115217</v>
          </cell>
          <cell r="H174">
            <v>0.85279813458646037</v>
          </cell>
          <cell r="I174">
            <v>11.169</v>
          </cell>
          <cell r="J174">
            <v>33.887999999999998</v>
          </cell>
          <cell r="K174">
            <v>4.3275207999999843E-2</v>
          </cell>
          <cell r="L174">
            <v>7.3200640000017358E-3</v>
          </cell>
          <cell r="M174">
            <v>11.171655563082631</v>
          </cell>
          <cell r="N174">
            <v>33.895511066654379</v>
          </cell>
          <cell r="O174">
            <v>0.12020924899999974</v>
          </cell>
          <cell r="P174">
            <v>1.3959444000004595E-2</v>
          </cell>
          <cell r="Q174">
            <v>11.176042030092761</v>
          </cell>
          <cell r="R174">
            <v>33.90791786892764</v>
          </cell>
          <cell r="S174">
            <v>4.3275207999999843E-2</v>
          </cell>
          <cell r="T174">
            <v>2.0357927999999248E-2</v>
          </cell>
          <cell r="U174">
            <v>11.172339873472636</v>
          </cell>
          <cell r="V174">
            <v>33.89744658872322</v>
          </cell>
          <cell r="W174">
            <v>0.31627139599999987</v>
          </cell>
          <cell r="X174">
            <v>0.10106478799999508</v>
          </cell>
          <cell r="Y174">
            <v>11.190904468924998</v>
          </cell>
          <cell r="Z174">
            <v>33.949955194060621</v>
          </cell>
          <cell r="AA174">
            <v>0.47276420100000038</v>
          </cell>
          <cell r="AB174">
            <v>0.18164137200000141</v>
          </cell>
          <cell r="AC174">
            <v>11.203347384884614</v>
          </cell>
          <cell r="AD174">
            <v>33.985149075071732</v>
          </cell>
          <cell r="AE174">
            <v>0.67292258599999988</v>
          </cell>
          <cell r="AF174">
            <v>0.26284675999999685</v>
          </cell>
          <cell r="AG174">
            <v>11.218115153073864</v>
          </cell>
          <cell r="AH174">
            <v>34.026918631190178</v>
          </cell>
          <cell r="AI174">
            <v>0.92748602599999996</v>
          </cell>
          <cell r="AJ174">
            <v>0.34303251600000095</v>
          </cell>
          <cell r="AK174">
            <v>11.23568492929401</v>
          </cell>
          <cell r="AL174">
            <v>34.076613462826955</v>
          </cell>
          <cell r="AM174">
            <v>1.2338291880000001</v>
          </cell>
          <cell r="AN174">
            <v>0.42379910000000365</v>
          </cell>
          <cell r="AO174">
            <v>11.256002921663013</v>
          </cell>
          <cell r="AP174">
            <v>34.134081423563835</v>
          </cell>
          <cell r="AQ174">
            <v>1.5785841679999999</v>
          </cell>
          <cell r="AR174">
            <v>0.50414100800000128</v>
          </cell>
          <cell r="AS174">
            <v>11.278314721910148</v>
          </cell>
          <cell r="AT174">
            <v>34.197188724584741</v>
          </cell>
          <cell r="AU174">
            <v>11.189</v>
          </cell>
          <cell r="AV174">
            <v>34.631999999999998</v>
          </cell>
          <cell r="AW174">
            <v>1.9782069019999997</v>
          </cell>
          <cell r="AX174">
            <v>0.58391831600000188</v>
          </cell>
          <cell r="AY174">
            <v>11.323476698573621</v>
          </cell>
          <cell r="AZ174">
            <v>35.012357541891944</v>
          </cell>
          <cell r="BA174">
            <v>4.587710467</v>
          </cell>
          <cell r="BB174">
            <v>0.96057842400000126</v>
          </cell>
          <cell r="BC174">
            <v>11.48020964406915</v>
          </cell>
          <cell r="BD174">
            <v>35.455665256272866</v>
          </cell>
          <cell r="BE174">
            <v>11.121</v>
          </cell>
          <cell r="BF174">
            <v>35.020000000000003</v>
          </cell>
          <cell r="BG174">
            <v>7.5513549909800002</v>
          </cell>
          <cell r="BH174">
            <v>1.0323225840000028</v>
          </cell>
          <cell r="BI174">
            <v>11.571526232595605</v>
          </cell>
          <cell r="BJ174">
            <v>36.294280616683125</v>
          </cell>
          <cell r="BK174">
            <v>10.183316928974101</v>
          </cell>
          <cell r="BL174">
            <v>0.75732678399999998</v>
          </cell>
          <cell r="BM174">
            <v>11.695234872072126</v>
          </cell>
          <cell r="BN174">
            <v>36.644181488143964</v>
          </cell>
          <cell r="BO174">
            <v>11.132</v>
          </cell>
          <cell r="BP174">
            <v>35.411000000000001</v>
          </cell>
          <cell r="BQ174">
            <v>12.204329171089098</v>
          </cell>
          <cell r="BR174">
            <v>2.1436099999995406E-2</v>
          </cell>
          <cell r="BS174">
            <v>11.773686260937497</v>
          </cell>
          <cell r="BT174">
            <v>37.225962826012577</v>
          </cell>
        </row>
        <row r="175">
          <cell r="B175" t="str">
            <v>Hollinwood</v>
          </cell>
          <cell r="C175" t="str">
            <v>HOLLINWOOD</v>
          </cell>
          <cell r="D175">
            <v>6.6</v>
          </cell>
          <cell r="E175">
            <v>54.75</v>
          </cell>
          <cell r="F175">
            <v>21.9</v>
          </cell>
          <cell r="G175">
            <v>0.86365314127242154</v>
          </cell>
          <cell r="H175">
            <v>0.70603032025147394</v>
          </cell>
          <cell r="I175">
            <v>15.461</v>
          </cell>
          <cell r="J175">
            <v>47.281999999999996</v>
          </cell>
          <cell r="K175">
            <v>1.0914164000000059E-2</v>
          </cell>
          <cell r="L175">
            <v>1.2491439999997578E-3</v>
          </cell>
          <cell r="M175">
            <v>15.462064013507279</v>
          </cell>
          <cell r="N175">
            <v>47.285009484665082</v>
          </cell>
          <cell r="O175">
            <v>2.6290804000000001E-2</v>
          </cell>
          <cell r="P175">
            <v>2.430888000000353E-3</v>
          </cell>
          <cell r="Q175">
            <v>15.463512496455724</v>
          </cell>
          <cell r="R175">
            <v>47.289106413126198</v>
          </cell>
          <cell r="S175">
            <v>1.0914164000000059E-2</v>
          </cell>
          <cell r="T175">
            <v>3.6068759999998701E-3</v>
          </cell>
          <cell r="U175">
            <v>15.462270261568623</v>
          </cell>
          <cell r="V175">
            <v>47.285592842276216</v>
          </cell>
          <cell r="W175">
            <v>7.4065758000000037E-2</v>
          </cell>
          <cell r="X175">
            <v>2.6136484000000237E-2</v>
          </cell>
          <cell r="Y175">
            <v>15.469765422938197</v>
          </cell>
          <cell r="Z175">
            <v>47.306792359998269</v>
          </cell>
          <cell r="AA175">
            <v>0.11157316000000006</v>
          </cell>
          <cell r="AB175">
            <v>4.8667640000000123E-2</v>
          </cell>
          <cell r="AC175">
            <v>15.475017434699268</v>
          </cell>
          <cell r="AD175">
            <v>47.321647292522762</v>
          </cell>
          <cell r="AE175">
            <v>0.159105041</v>
          </cell>
          <cell r="AF175">
            <v>7.1351547999999987E-2</v>
          </cell>
          <cell r="AG175">
            <v>15.481159723287224</v>
          </cell>
          <cell r="AH175">
            <v>47.339020308172955</v>
          </cell>
          <cell r="AI175">
            <v>0.21900851700000001</v>
          </cell>
          <cell r="AJ175">
            <v>9.3845132000000664E-2</v>
          </cell>
          <cell r="AK175">
            <v>15.48836759673744</v>
          </cell>
          <cell r="AL175">
            <v>47.359407252951286</v>
          </cell>
          <cell r="AM175">
            <v>0.2906150970000001</v>
          </cell>
          <cell r="AN175">
            <v>0.11647964800000032</v>
          </cell>
          <cell r="AO175">
            <v>15.496611554638097</v>
          </cell>
          <cell r="AP175">
            <v>47.382724687092768</v>
          </cell>
          <cell r="AQ175">
            <v>0.37086858600000006</v>
          </cell>
          <cell r="AR175">
            <v>0.13904212800000026</v>
          </cell>
          <cell r="AS175">
            <v>15.505605619392512</v>
          </cell>
          <cell r="AT175">
            <v>47.408163743805879</v>
          </cell>
          <cell r="AU175">
            <v>15.476000000000001</v>
          </cell>
          <cell r="AV175">
            <v>47.662999999999997</v>
          </cell>
          <cell r="AW175">
            <v>0.46330352699999999</v>
          </cell>
          <cell r="AX175">
            <v>0.16149691200000049</v>
          </cell>
          <cell r="AY175">
            <v>15.530655863885826</v>
          </cell>
          <cell r="AZ175">
            <v>47.817590127941102</v>
          </cell>
          <cell r="BA175">
            <v>1.0629954960000001</v>
          </cell>
          <cell r="BB175">
            <v>0.26918229600000032</v>
          </cell>
          <cell r="BC175">
            <v>15.592535334366612</v>
          </cell>
          <cell r="BD175">
            <v>47.992611700713887</v>
          </cell>
          <cell r="BE175">
            <v>15.404999999999999</v>
          </cell>
          <cell r="BF175">
            <v>47.856000000000002</v>
          </cell>
          <cell r="BG175">
            <v>1.7461608396199999</v>
          </cell>
          <cell r="BH175">
            <v>0.28869045200000087</v>
          </cell>
          <cell r="BI175">
            <v>15.583003324390555</v>
          </cell>
          <cell r="BJ175">
            <v>48.359469431001244</v>
          </cell>
          <cell r="BK175">
            <v>2.3600361761288999</v>
          </cell>
          <cell r="BL175">
            <v>9.3635291999999204E-2</v>
          </cell>
          <cell r="BM175">
            <v>15.619640588276836</v>
          </cell>
          <cell r="BN175">
            <v>48.46309526195369</v>
          </cell>
          <cell r="BO175">
            <v>15.467000000000001</v>
          </cell>
          <cell r="BP175">
            <v>48.039000000000001</v>
          </cell>
          <cell r="BQ175">
            <v>2.8395927122299001</v>
          </cell>
          <cell r="BR175">
            <v>-0.42833368400000271</v>
          </cell>
          <cell r="BS175">
            <v>15.677930461974917</v>
          </cell>
          <cell r="BT175">
            <v>48.635601440085097</v>
          </cell>
        </row>
        <row r="176">
          <cell r="B176" t="str">
            <v>Holme Rd</v>
          </cell>
          <cell r="C176" t="str">
            <v>HOLME RD</v>
          </cell>
          <cell r="D176">
            <v>11</v>
          </cell>
          <cell r="E176">
            <v>33.405000000000001</v>
          </cell>
          <cell r="F176">
            <v>13.1</v>
          </cell>
          <cell r="G176">
            <v>0.8383214119229796</v>
          </cell>
          <cell r="H176">
            <v>0.69902031592676606</v>
          </cell>
          <cell r="I176">
            <v>9.1549999999999994</v>
          </cell>
          <cell r="J176">
            <v>27.998000000000001</v>
          </cell>
          <cell r="K176">
            <v>3.8252247999999822E-2</v>
          </cell>
          <cell r="L176">
            <v>3.0182360000008401E-3</v>
          </cell>
          <cell r="M176">
            <v>9.1571661386406351</v>
          </cell>
          <cell r="N176">
            <v>28.004126765287133</v>
          </cell>
          <cell r="O176">
            <v>9.2516014999999951E-2</v>
          </cell>
          <cell r="P176">
            <v>5.8454920000006183E-3</v>
          </cell>
          <cell r="Q176">
            <v>9.1601626402313041</v>
          </cell>
          <cell r="R176">
            <v>28.012602151665529</v>
          </cell>
          <cell r="S176">
            <v>3.8252247999999822E-2</v>
          </cell>
          <cell r="T176">
            <v>8.635396000000739E-3</v>
          </cell>
          <cell r="U176">
            <v>9.1574609630804602</v>
          </cell>
          <cell r="V176">
            <v>28.004960654729775</v>
          </cell>
          <cell r="W176">
            <v>0.26261153199999998</v>
          </cell>
          <cell r="X176">
            <v>6.2926952000003311E-2</v>
          </cell>
          <cell r="Y176">
            <v>9.1720863392153618</v>
          </cell>
          <cell r="Z176">
            <v>28.046327465299346</v>
          </cell>
          <cell r="AA176">
            <v>0.39717613799999985</v>
          </cell>
          <cell r="AB176">
            <v>0.11720272800000053</v>
          </cell>
          <cell r="AC176">
            <v>9.1819978887955038</v>
          </cell>
          <cell r="AD176">
            <v>28.074361560980087</v>
          </cell>
          <cell r="AE176">
            <v>0.56839579699999976</v>
          </cell>
          <cell r="AF176">
            <v>0.17181215600000499</v>
          </cell>
          <cell r="AG176">
            <v>9.1938508419018952</v>
          </cell>
          <cell r="AH176">
            <v>28.107886775054549</v>
          </cell>
          <cell r="AI176">
            <v>0.78502251200000006</v>
          </cell>
          <cell r="AJ176">
            <v>0.22596360000000359</v>
          </cell>
          <cell r="AK176">
            <v>9.2080630094463789</v>
          </cell>
          <cell r="AL176">
            <v>28.148084855238803</v>
          </cell>
          <cell r="AM176">
            <v>1.0447244459999998</v>
          </cell>
          <cell r="AN176">
            <v>0.28042374399999836</v>
          </cell>
          <cell r="AO176">
            <v>9.224552242201149</v>
          </cell>
          <cell r="AP176">
            <v>28.19472344842865</v>
          </cell>
          <cell r="AQ176">
            <v>1.3363110070000002</v>
          </cell>
          <cell r="AR176">
            <v>0.33470848800000574</v>
          </cell>
          <cell r="AS176">
            <v>9.2427057777508512</v>
          </cell>
          <cell r="AT176">
            <v>28.246069400787469</v>
          </cell>
          <cell r="AU176">
            <v>9.1609999999999996</v>
          </cell>
          <cell r="AV176">
            <v>28.195</v>
          </cell>
          <cell r="AW176">
            <v>1.6725673039999995</v>
          </cell>
          <cell r="AX176">
            <v>0.38873858399999506</v>
          </cell>
          <cell r="AY176">
            <v>9.2691905008471771</v>
          </cell>
          <cell r="AZ176">
            <v>28.501008947236034</v>
          </cell>
          <cell r="BA176">
            <v>3.8571938150000005</v>
          </cell>
          <cell r="BB176">
            <v>0.45880477199999881</v>
          </cell>
          <cell r="BC176">
            <v>9.3875311769114997</v>
          </cell>
          <cell r="BD176">
            <v>28.835726925377163</v>
          </cell>
          <cell r="BE176">
            <v>9.2140000000000004</v>
          </cell>
          <cell r="BF176">
            <v>28.946000000000002</v>
          </cell>
          <cell r="BG176">
            <v>6.3408419725500007</v>
          </cell>
          <cell r="BH176">
            <v>-1.036159599999996</v>
          </cell>
          <cell r="BI176">
            <v>9.4924236177961099</v>
          </cell>
          <cell r="BJ176">
            <v>29.733500912744486</v>
          </cell>
          <cell r="BK176">
            <v>8.5515937249261995</v>
          </cell>
          <cell r="BL176">
            <v>-4.577759600000002</v>
          </cell>
          <cell r="BM176">
            <v>9.4225722001582781</v>
          </cell>
          <cell r="BN176">
            <v>29.535931268395668</v>
          </cell>
          <cell r="BO176">
            <v>9.2140000000000004</v>
          </cell>
          <cell r="BP176">
            <v>28.94</v>
          </cell>
          <cell r="BQ176">
            <v>10.253155826847999</v>
          </cell>
          <cell r="BR176">
            <v>-5.6385595999999953</v>
          </cell>
          <cell r="BS176">
            <v>9.4562034885247392</v>
          </cell>
          <cell r="BT176">
            <v>29.625054916651525</v>
          </cell>
        </row>
        <row r="177">
          <cell r="B177" t="str">
            <v>Holt St</v>
          </cell>
          <cell r="C177" t="str">
            <v>HOLT ST</v>
          </cell>
          <cell r="D177">
            <v>11</v>
          </cell>
          <cell r="E177">
            <v>62.5</v>
          </cell>
          <cell r="F177">
            <v>25</v>
          </cell>
          <cell r="G177">
            <v>0.35705101034682779</v>
          </cell>
          <cell r="H177">
            <v>0.31905215827050259</v>
          </cell>
          <cell r="I177">
            <v>7.9749999999999996</v>
          </cell>
          <cell r="J177">
            <v>22.312000000000001</v>
          </cell>
          <cell r="K177">
            <v>1.9644496999999927E-2</v>
          </cell>
          <cell r="L177">
            <v>5.19921599999984E-3</v>
          </cell>
          <cell r="M177">
            <v>7.9763039567625649</v>
          </cell>
          <cell r="N177">
            <v>22.315688146676738</v>
          </cell>
          <cell r="O177">
            <v>4.7541897E-2</v>
          </cell>
          <cell r="P177">
            <v>9.9405519999997694E-3</v>
          </cell>
          <cell r="Q177">
            <v>7.9780170461276203</v>
          </cell>
          <cell r="R177">
            <v>22.320533495103973</v>
          </cell>
          <cell r="S177">
            <v>1.9644496999999927E-2</v>
          </cell>
          <cell r="T177">
            <v>1.4530703999999783E-2</v>
          </cell>
          <cell r="U177">
            <v>7.97679373286336</v>
          </cell>
          <cell r="V177">
            <v>22.317073442685277</v>
          </cell>
          <cell r="W177">
            <v>0.13511170699999997</v>
          </cell>
          <cell r="X177">
            <v>6.3146183999999383E-2</v>
          </cell>
          <cell r="Y177">
            <v>7.9854058406125281</v>
          </cell>
          <cell r="Z177">
            <v>22.341432161844264</v>
          </cell>
          <cell r="AA177">
            <v>0.20447177299999997</v>
          </cell>
          <cell r="AB177">
            <v>0.11168442000000001</v>
          </cell>
          <cell r="AC177">
            <v>7.9915938966485918</v>
          </cell>
          <cell r="AD177">
            <v>22.358934627386116</v>
          </cell>
          <cell r="AE177">
            <v>0.29278001399999998</v>
          </cell>
          <cell r="AF177">
            <v>0.16068975600000046</v>
          </cell>
          <cell r="AG177">
            <v>7.9988009903435318</v>
          </cell>
          <cell r="AH177">
            <v>22.379319366683472</v>
          </cell>
          <cell r="AI177">
            <v>0.40457533300000004</v>
          </cell>
          <cell r="AJ177">
            <v>0.20897333200000068</v>
          </cell>
          <cell r="AK177">
            <v>8.007202953354426</v>
          </cell>
          <cell r="AL177">
            <v>22.403083706764598</v>
          </cell>
          <cell r="AM177">
            <v>0.53866292500000001</v>
          </cell>
          <cell r="AN177">
            <v>0.25768721599999944</v>
          </cell>
          <cell r="AO177">
            <v>8.0167975425705045</v>
          </cell>
          <cell r="AP177">
            <v>22.430221303154148</v>
          </cell>
          <cell r="AQ177">
            <v>0.68925551400000018</v>
          </cell>
          <cell r="AR177">
            <v>0.30610490400000012</v>
          </cell>
          <cell r="AS177">
            <v>8.0272428732066352</v>
          </cell>
          <cell r="AT177">
            <v>22.459765159652328</v>
          </cell>
          <cell r="AU177">
            <v>7.9340000000000002</v>
          </cell>
          <cell r="AV177">
            <v>22.841000000000001</v>
          </cell>
          <cell r="AW177">
            <v>0.86320013500000015</v>
          </cell>
          <cell r="AX177">
            <v>0.35412146399999989</v>
          </cell>
          <cell r="AY177">
            <v>7.9978928138975451</v>
          </cell>
          <cell r="AZ177">
            <v>23.021716167904177</v>
          </cell>
          <cell r="BA177">
            <v>1.9963561600000004</v>
          </cell>
          <cell r="BB177">
            <v>0.57790620799999948</v>
          </cell>
          <cell r="BC177">
            <v>8.0691137337390479</v>
          </cell>
          <cell r="BD177">
            <v>23.223159349433256</v>
          </cell>
          <cell r="BE177">
            <v>7.9930000000000003</v>
          </cell>
          <cell r="BF177">
            <v>23.146000000000001</v>
          </cell>
          <cell r="BG177">
            <v>3.2871079871300002</v>
          </cell>
          <cell r="BH177">
            <v>0.62190317200000278</v>
          </cell>
          <cell r="BI177">
            <v>8.1981698768171789</v>
          </cell>
          <cell r="BJ177">
            <v>23.726308044770541</v>
          </cell>
          <cell r="BK177">
            <v>4.4438220763711005</v>
          </cell>
          <cell r="BL177">
            <v>0.62190317199999745</v>
          </cell>
          <cell r="BM177">
            <v>8.2588816214352487</v>
          </cell>
          <cell r="BN177">
            <v>23.898026790038958</v>
          </cell>
          <cell r="BO177">
            <v>7.9939999999999998</v>
          </cell>
          <cell r="BP177">
            <v>23.056000000000001</v>
          </cell>
          <cell r="BQ177">
            <v>5.3436399723956995</v>
          </cell>
          <cell r="BR177">
            <v>0.6219031719999939</v>
          </cell>
          <cell r="BS177">
            <v>8.3071098127526533</v>
          </cell>
          <cell r="BT177">
            <v>23.941608287413803</v>
          </cell>
        </row>
        <row r="178">
          <cell r="B178" t="str">
            <v>Hurst</v>
          </cell>
          <cell r="C178" t="str">
            <v>HURST</v>
          </cell>
          <cell r="D178">
            <v>6.6</v>
          </cell>
          <cell r="E178">
            <v>50</v>
          </cell>
          <cell r="F178">
            <v>20</v>
          </cell>
          <cell r="G178">
            <v>0.83322184254277976</v>
          </cell>
          <cell r="H178">
            <v>0.72099304994935498</v>
          </cell>
          <cell r="I178">
            <v>14.417</v>
          </cell>
          <cell r="J178">
            <v>41.652999999999999</v>
          </cell>
          <cell r="K178">
            <v>2.9698207000000032E-2</v>
          </cell>
          <cell r="L178">
            <v>3.0074039999998803E-3</v>
          </cell>
          <cell r="M178">
            <v>14.419860998987099</v>
          </cell>
          <cell r="N178">
            <v>41.661092127138986</v>
          </cell>
          <cell r="O178">
            <v>7.2755490000000034E-2</v>
          </cell>
          <cell r="P178">
            <v>5.7938719999999222E-3</v>
          </cell>
          <cell r="Q178">
            <v>14.423871287165966</v>
          </cell>
          <cell r="R178">
            <v>41.672434935002137</v>
          </cell>
          <cell r="S178">
            <v>2.9698207000000032E-2</v>
          </cell>
          <cell r="T178">
            <v>8.5241880000008763E-3</v>
          </cell>
          <cell r="U178">
            <v>14.420343592430655</v>
          </cell>
          <cell r="V178">
            <v>41.662457107524958</v>
          </cell>
          <cell r="W178">
            <v>0.21111247199999994</v>
          </cell>
          <cell r="X178">
            <v>3.1166568000000616E-2</v>
          </cell>
          <cell r="Y178">
            <v>14.438193919539849</v>
          </cell>
          <cell r="Z178">
            <v>41.712945456906198</v>
          </cell>
          <cell r="AA178">
            <v>0.32296998500000007</v>
          </cell>
          <cell r="AB178">
            <v>5.3784476000000581E-2</v>
          </cell>
          <cell r="AC178">
            <v>14.449957468102536</v>
          </cell>
          <cell r="AD178">
            <v>41.746217796744169</v>
          </cell>
          <cell r="AE178">
            <v>0.46704470399999987</v>
          </cell>
          <cell r="AF178">
            <v>7.6715699999999387E-2</v>
          </cell>
          <cell r="AG178">
            <v>14.464566699336979</v>
          </cell>
          <cell r="AH178">
            <v>41.787538942639358</v>
          </cell>
          <cell r="AI178">
            <v>0.65154386599999992</v>
          </cell>
          <cell r="AJ178">
            <v>9.9209147999997249E-2</v>
          </cell>
          <cell r="AK178">
            <v>14.482673856776943</v>
          </cell>
          <cell r="AL178">
            <v>41.838753717894598</v>
          </cell>
          <cell r="AM178">
            <v>0.87469237899999985</v>
          </cell>
          <cell r="AN178">
            <v>0.12199181600000131</v>
          </cell>
          <cell r="AO178">
            <v>14.504187255800044</v>
          </cell>
          <cell r="AP178">
            <v>41.89960279923703</v>
          </cell>
          <cell r="AQ178">
            <v>1.1265886949999997</v>
          </cell>
          <cell r="AR178">
            <v>0.14460079200000298</v>
          </cell>
          <cell r="AS178">
            <v>14.528200241289465</v>
          </cell>
          <cell r="AT178">
            <v>41.967521778741443</v>
          </cell>
          <cell r="AU178">
            <v>14.426</v>
          </cell>
          <cell r="AV178">
            <v>42.006999999999998</v>
          </cell>
          <cell r="AW178">
            <v>1.4194968609999998</v>
          </cell>
          <cell r="AX178">
            <v>0.16696439600000357</v>
          </cell>
          <cell r="AY178">
            <v>14.564779368755737</v>
          </cell>
          <cell r="AZ178">
            <v>42.399527330943876</v>
          </cell>
          <cell r="BA178">
            <v>3.3370634679999998</v>
          </cell>
          <cell r="BB178">
            <v>0.26868292000000071</v>
          </cell>
          <cell r="BC178">
            <v>14.741421007233534</v>
          </cell>
          <cell r="BD178">
            <v>42.899145332574086</v>
          </cell>
          <cell r="BE178">
            <v>14.445</v>
          </cell>
          <cell r="BF178">
            <v>42.726999999999997</v>
          </cell>
          <cell r="BG178">
            <v>5.5042954491000007</v>
          </cell>
          <cell r="BH178">
            <v>0.28058774399999908</v>
          </cell>
          <cell r="BI178">
            <v>14.951046040722247</v>
          </cell>
          <cell r="BJ178">
            <v>44.158314347949215</v>
          </cell>
          <cell r="BK178">
            <v>7.3959818164286002</v>
          </cell>
          <cell r="BL178">
            <v>-0.5774417840000039</v>
          </cell>
          <cell r="BM178">
            <v>15.04146756412165</v>
          </cell>
          <cell r="BN178">
            <v>44.414065037392959</v>
          </cell>
          <cell r="BO178">
            <v>14.446999999999999</v>
          </cell>
          <cell r="BP178">
            <v>42.764000000000003</v>
          </cell>
          <cell r="BQ178">
            <v>8.810049722064301</v>
          </cell>
          <cell r="BR178">
            <v>-2.8735348120000053</v>
          </cell>
          <cell r="BS178">
            <v>14.966310375965733</v>
          </cell>
          <cell r="BT178">
            <v>44.232831553543626</v>
          </cell>
        </row>
        <row r="179">
          <cell r="B179" t="str">
            <v>Hutton End &amp; Skelton C</v>
          </cell>
          <cell r="C179" t="str">
            <v>HUTTON END T11</v>
          </cell>
          <cell r="D179">
            <v>11</v>
          </cell>
          <cell r="E179">
            <v>31.25</v>
          </cell>
          <cell r="F179">
            <v>12.5</v>
          </cell>
          <cell r="G179">
            <v>0.36697292672227078</v>
          </cell>
          <cell r="H179">
            <v>0.33288213639433889</v>
          </cell>
          <cell r="I179">
            <v>4.16</v>
          </cell>
          <cell r="J179">
            <v>11.465</v>
          </cell>
          <cell r="K179">
            <v>1.9545764000000077E-2</v>
          </cell>
          <cell r="L179">
            <v>1.5592120000462728E-5</v>
          </cell>
          <cell r="M179">
            <v>4.1610267049292364</v>
          </cell>
          <cell r="N179">
            <v>11.467903960070961</v>
          </cell>
          <cell r="O179">
            <v>4.6181353000000147E-2</v>
          </cell>
          <cell r="P179">
            <v>3.4946879997832525E-5</v>
          </cell>
          <cell r="Q179">
            <v>4.1624257266524243</v>
          </cell>
          <cell r="R179">
            <v>11.471860991060936</v>
          </cell>
          <cell r="S179">
            <v>1.9545764000000077E-2</v>
          </cell>
          <cell r="T179">
            <v>5.780648000097699E-5</v>
          </cell>
          <cell r="U179">
            <v>4.1610289206085191</v>
          </cell>
          <cell r="V179">
            <v>11.467910226958345</v>
          </cell>
          <cell r="W179">
            <v>0.12768733400000043</v>
          </cell>
          <cell r="X179">
            <v>3.6642642080002119E-2</v>
          </cell>
          <cell r="Y179">
            <v>4.1686250869023382</v>
          </cell>
          <cell r="Z179">
            <v>11.489395429747864</v>
          </cell>
          <cell r="AA179">
            <v>0.19007156800000002</v>
          </cell>
          <cell r="AB179">
            <v>7.3230191280000412E-2</v>
          </cell>
          <cell r="AC179">
            <v>4.1738197583271281</v>
          </cell>
          <cell r="AD179">
            <v>11.504088179309885</v>
          </cell>
          <cell r="AE179">
            <v>0.26701789400000031</v>
          </cell>
          <cell r="AF179">
            <v>0.10982393128000467</v>
          </cell>
          <cell r="AG179">
            <v>4.1797790662970291</v>
          </cell>
          <cell r="AH179">
            <v>11.52094364761667</v>
          </cell>
          <cell r="AI179">
            <v>0.36070145000000009</v>
          </cell>
          <cell r="AJ179">
            <v>0.1464150964799984</v>
          </cell>
          <cell r="AK179">
            <v>4.1866167158746128</v>
          </cell>
          <cell r="AL179">
            <v>11.540283441151416</v>
          </cell>
          <cell r="AM179">
            <v>0.46980575700000049</v>
          </cell>
          <cell r="AN179">
            <v>0.18301185888000226</v>
          </cell>
          <cell r="AO179">
            <v>4.194264038750914</v>
          </cell>
          <cell r="AP179">
            <v>11.561913336606437</v>
          </cell>
          <cell r="AQ179">
            <v>0.59016531500000013</v>
          </cell>
          <cell r="AR179">
            <v>0.21960828008000277</v>
          </cell>
          <cell r="AS179">
            <v>4.2025020911910991</v>
          </cell>
          <cell r="AT179">
            <v>11.58521406758334</v>
          </cell>
          <cell r="AU179">
            <v>4.16</v>
          </cell>
          <cell r="AV179">
            <v>11.455</v>
          </cell>
          <cell r="AW179">
            <v>0.7200024229999995</v>
          </cell>
          <cell r="AX179">
            <v>0.25620291888000324</v>
          </cell>
          <cell r="AY179">
            <v>4.2112374924471609</v>
          </cell>
          <cell r="AZ179">
            <v>11.599921513441528</v>
          </cell>
          <cell r="BA179">
            <v>1.5286618980000002</v>
          </cell>
          <cell r="BB179">
            <v>0.43903063208000681</v>
          </cell>
          <cell r="BC179">
            <v>4.2632770738112828</v>
          </cell>
          <cell r="BD179">
            <v>11.747111676932246</v>
          </cell>
          <cell r="BE179">
            <v>4.1890000000000001</v>
          </cell>
          <cell r="BF179">
            <v>11.523</v>
          </cell>
          <cell r="BG179">
            <v>2.4989594092000003</v>
          </cell>
          <cell r="BH179">
            <v>0.47558894008000152</v>
          </cell>
          <cell r="BI179">
            <v>4.3451232991067608</v>
          </cell>
          <cell r="BJ179">
            <v>11.964583373998424</v>
          </cell>
          <cell r="BK179">
            <v>3.4231561709680003</v>
          </cell>
          <cell r="BL179">
            <v>0.47558894007999797</v>
          </cell>
          <cell r="BM179">
            <v>4.3936310490332087</v>
          </cell>
          <cell r="BN179">
            <v>12.101784009650796</v>
          </cell>
          <cell r="BO179">
            <v>4.1890000000000001</v>
          </cell>
          <cell r="BP179">
            <v>11.522</v>
          </cell>
          <cell r="BQ179">
            <v>4.1785070717649999</v>
          </cell>
          <cell r="BR179">
            <v>0.47558894007999797</v>
          </cell>
          <cell r="BS179">
            <v>4.4332766895702793</v>
          </cell>
          <cell r="BT179">
            <v>12.212918814723784</v>
          </cell>
        </row>
        <row r="180">
          <cell r="B180" t="str">
            <v>Hutton End &amp; Skelton C</v>
          </cell>
          <cell r="C180" t="str">
            <v>HUTTON END T12</v>
          </cell>
          <cell r="D180">
            <v>11</v>
          </cell>
          <cell r="E180">
            <v>31.25</v>
          </cell>
          <cell r="F180">
            <v>12.5</v>
          </cell>
          <cell r="G180">
            <v>0.42994892672227075</v>
          </cell>
          <cell r="H180">
            <v>0.48840213639433894</v>
          </cell>
          <cell r="I180">
            <v>6.1040000000000001</v>
          </cell>
          <cell r="J180">
            <v>13.433</v>
          </cell>
          <cell r="K180">
            <v>1.9545764000000077E-2</v>
          </cell>
          <cell r="L180">
            <v>1.5592120000462728E-5</v>
          </cell>
          <cell r="M180">
            <v>6.1050267049292364</v>
          </cell>
          <cell r="N180">
            <v>13.435903960070961</v>
          </cell>
          <cell r="O180">
            <v>4.6181353000000147E-2</v>
          </cell>
          <cell r="P180">
            <v>3.4946879997832525E-5</v>
          </cell>
          <cell r="Q180">
            <v>6.1064257266524242</v>
          </cell>
          <cell r="R180">
            <v>13.439860991060936</v>
          </cell>
          <cell r="S180">
            <v>1.9545764000000077E-2</v>
          </cell>
          <cell r="T180">
            <v>5.780648000097699E-5</v>
          </cell>
          <cell r="U180">
            <v>6.1050289206085191</v>
          </cell>
          <cell r="V180">
            <v>13.435910226958345</v>
          </cell>
          <cell r="W180">
            <v>0.12768733400000043</v>
          </cell>
          <cell r="X180">
            <v>3.6642642080002119E-2</v>
          </cell>
          <cell r="Y180">
            <v>6.1126250869023382</v>
          </cell>
          <cell r="Z180">
            <v>13.457395429747864</v>
          </cell>
          <cell r="AA180">
            <v>0.19007156800000002</v>
          </cell>
          <cell r="AB180">
            <v>7.3230191280000412E-2</v>
          </cell>
          <cell r="AC180">
            <v>6.1178197583271281</v>
          </cell>
          <cell r="AD180">
            <v>13.472088179309885</v>
          </cell>
          <cell r="AE180">
            <v>0.26701789400000031</v>
          </cell>
          <cell r="AF180">
            <v>0.10982393128000467</v>
          </cell>
          <cell r="AG180">
            <v>6.1237790662970291</v>
          </cell>
          <cell r="AH180">
            <v>13.48894364761667</v>
          </cell>
          <cell r="AI180">
            <v>0.36070145000000009</v>
          </cell>
          <cell r="AJ180">
            <v>0.1464150964799984</v>
          </cell>
          <cell r="AK180">
            <v>6.1306167158746128</v>
          </cell>
          <cell r="AL180">
            <v>13.508283441151416</v>
          </cell>
          <cell r="AM180">
            <v>0.46980575700000049</v>
          </cell>
          <cell r="AN180">
            <v>0.18301185888000226</v>
          </cell>
          <cell r="AO180">
            <v>6.138264038750914</v>
          </cell>
          <cell r="AP180">
            <v>13.529913336606437</v>
          </cell>
          <cell r="AQ180">
            <v>0.59016531500000013</v>
          </cell>
          <cell r="AR180">
            <v>0.21960828008000277</v>
          </cell>
          <cell r="AS180">
            <v>6.146502091191099</v>
          </cell>
          <cell r="AT180">
            <v>13.55321406758334</v>
          </cell>
          <cell r="AU180">
            <v>6.1040000000000001</v>
          </cell>
          <cell r="AV180">
            <v>13.442</v>
          </cell>
          <cell r="AW180">
            <v>0.7200024229999995</v>
          </cell>
          <cell r="AX180">
            <v>0.25620291888000324</v>
          </cell>
          <cell r="AY180">
            <v>6.1552374924471609</v>
          </cell>
          <cell r="AZ180">
            <v>13.586921513441528</v>
          </cell>
          <cell r="BA180">
            <v>1.5286618980000002</v>
          </cell>
          <cell r="BB180">
            <v>0.43903063208000681</v>
          </cell>
          <cell r="BC180">
            <v>6.2072770738112828</v>
          </cell>
          <cell r="BD180">
            <v>13.734111676932246</v>
          </cell>
          <cell r="BE180">
            <v>6.1630000000000003</v>
          </cell>
          <cell r="BF180">
            <v>13.602</v>
          </cell>
          <cell r="BG180">
            <v>2.4989594092000003</v>
          </cell>
          <cell r="BH180">
            <v>0.47558894008000152</v>
          </cell>
          <cell r="BI180">
            <v>6.319123299106761</v>
          </cell>
          <cell r="BJ180">
            <v>14.043583373998425</v>
          </cell>
          <cell r="BK180">
            <v>3.4231561709680003</v>
          </cell>
          <cell r="BL180">
            <v>0.47558894007999797</v>
          </cell>
          <cell r="BM180">
            <v>6.3676310490332089</v>
          </cell>
          <cell r="BN180">
            <v>14.180784009650797</v>
          </cell>
          <cell r="BO180">
            <v>6.1639999999999997</v>
          </cell>
          <cell r="BP180">
            <v>13.609</v>
          </cell>
          <cell r="BQ180">
            <v>4.1785070717649999</v>
          </cell>
          <cell r="BR180">
            <v>0.47558894007999797</v>
          </cell>
          <cell r="BS180">
            <v>6.408276689570279</v>
          </cell>
          <cell r="BT180">
            <v>14.299918814723783</v>
          </cell>
        </row>
        <row r="181">
          <cell r="B181" t="str">
            <v>Hyde</v>
          </cell>
          <cell r="C181" t="str">
            <v>HYDE</v>
          </cell>
          <cell r="D181">
            <v>6.6</v>
          </cell>
          <cell r="E181">
            <v>62.5</v>
          </cell>
          <cell r="F181">
            <v>25</v>
          </cell>
          <cell r="G181">
            <v>0.66127273111887608</v>
          </cell>
          <cell r="H181">
            <v>0.57249499651231939</v>
          </cell>
          <cell r="I181">
            <v>14.308999999999999</v>
          </cell>
          <cell r="J181">
            <v>41.32</v>
          </cell>
          <cell r="K181">
            <v>3.3613335000000077E-2</v>
          </cell>
          <cell r="L181">
            <v>4.9671000000000021E-3</v>
          </cell>
          <cell r="M181">
            <v>14.312374912807984</v>
          </cell>
          <cell r="N181">
            <v>41.329545694929756</v>
          </cell>
          <cell r="O181">
            <v>8.1653764000000795E-2</v>
          </cell>
          <cell r="P181">
            <v>9.4404880000009683E-3</v>
          </cell>
          <cell r="Q181">
            <v>14.316968680441489</v>
          </cell>
          <cell r="R181">
            <v>41.342538831909145</v>
          </cell>
          <cell r="S181">
            <v>3.3613335000000077E-2</v>
          </cell>
          <cell r="T181">
            <v>1.3728652000001063E-2</v>
          </cell>
          <cell r="U181">
            <v>14.313141349839155</v>
          </cell>
          <cell r="V181">
            <v>41.331713506218129</v>
          </cell>
          <cell r="W181">
            <v>0.2333194470000004</v>
          </cell>
          <cell r="X181">
            <v>0.10137113200000236</v>
          </cell>
          <cell r="Y181">
            <v>14.338277832709224</v>
          </cell>
          <cell r="Z181">
            <v>41.402810216188556</v>
          </cell>
          <cell r="AA181">
            <v>0.35414593299999986</v>
          </cell>
          <cell r="AB181">
            <v>0.18891203200000106</v>
          </cell>
          <cell r="AC181">
            <v>14.356505251860352</v>
          </cell>
          <cell r="AD181">
            <v>41.454365142929717</v>
          </cell>
          <cell r="AE181">
            <v>0.50859806700000032</v>
          </cell>
          <cell r="AF181">
            <v>0.27685266000000119</v>
          </cell>
          <cell r="AG181">
            <v>14.377709119495247</v>
          </cell>
          <cell r="AH181">
            <v>41.514338737297784</v>
          </cell>
          <cell r="AI181">
            <v>0.70494980200000024</v>
          </cell>
          <cell r="AJ181">
            <v>0.36411596400000157</v>
          </cell>
          <cell r="AK181">
            <v>14.402519001179016</v>
          </cell>
          <cell r="AL181">
            <v>41.584511679613904</v>
          </cell>
          <cell r="AM181">
            <v>0.9411457809999999</v>
          </cell>
          <cell r="AN181">
            <v>0.45174836400000196</v>
          </cell>
          <cell r="AO181">
            <v>14.430846637813394</v>
          </cell>
          <cell r="AP181">
            <v>41.664634335450529</v>
          </cell>
          <cell r="AQ181">
            <v>1.2068945770000004</v>
          </cell>
          <cell r="AR181">
            <v>0.53909324800000036</v>
          </cell>
          <cell r="AS181">
            <v>14.461734324358417</v>
          </cell>
          <cell r="AT181">
            <v>41.751997905895131</v>
          </cell>
          <cell r="AU181">
            <v>14.319000000000001</v>
          </cell>
          <cell r="AV181">
            <v>41.741</v>
          </cell>
          <cell r="AW181">
            <v>1.515599135</v>
          </cell>
          <cell r="AX181">
            <v>0.62606353200000164</v>
          </cell>
          <cell r="AY181">
            <v>14.506346896561489</v>
          </cell>
          <cell r="AZ181">
            <v>42.27089704397153</v>
          </cell>
          <cell r="BA181">
            <v>3.5340095599999994</v>
          </cell>
          <cell r="BB181">
            <v>1.046294611999997</v>
          </cell>
          <cell r="BC181">
            <v>14.719672704041601</v>
          </cell>
          <cell r="BD181">
            <v>42.874273544256667</v>
          </cell>
          <cell r="BE181">
            <v>14.250999999999999</v>
          </cell>
          <cell r="BF181">
            <v>42.182000000000002</v>
          </cell>
          <cell r="BG181">
            <v>5.8287917411399999</v>
          </cell>
          <cell r="BH181">
            <v>1.1262003879999973</v>
          </cell>
          <cell r="BI181">
            <v>14.859404026965258</v>
          </cell>
          <cell r="BJ181">
            <v>43.902826452673352</v>
          </cell>
          <cell r="BK181">
            <v>7.8793524850435004</v>
          </cell>
          <cell r="BL181">
            <v>0.75314407199999778</v>
          </cell>
          <cell r="BM181">
            <v>15.00614760772539</v>
          </cell>
          <cell r="BN181">
            <v>44.317879976877691</v>
          </cell>
          <cell r="BO181">
            <v>14.259</v>
          </cell>
          <cell r="BP181">
            <v>42.523000000000003</v>
          </cell>
          <cell r="BQ181">
            <v>9.4705106027396013</v>
          </cell>
          <cell r="BR181">
            <v>-0.24515724799999816</v>
          </cell>
          <cell r="BS181">
            <v>15.06600912768611</v>
          </cell>
          <cell r="BT181">
            <v>44.805566506665158</v>
          </cell>
        </row>
        <row r="182">
          <cell r="B182" t="str">
            <v>Hyndburn Rd</v>
          </cell>
          <cell r="C182" t="str">
            <v>HYNDBURN RD</v>
          </cell>
          <cell r="D182">
            <v>6.6</v>
          </cell>
          <cell r="E182">
            <v>62.5</v>
          </cell>
          <cell r="F182">
            <v>25</v>
          </cell>
          <cell r="G182">
            <v>0.60358382411821243</v>
          </cell>
          <cell r="H182">
            <v>0.52355055521911276</v>
          </cell>
          <cell r="I182">
            <v>13.087</v>
          </cell>
          <cell r="J182">
            <v>37.719000000000001</v>
          </cell>
          <cell r="K182">
            <v>1.6127014000000162E-2</v>
          </cell>
          <cell r="L182">
            <v>4.0368480000001483E-3</v>
          </cell>
          <cell r="M182">
            <v>13.088763880477819</v>
          </cell>
          <cell r="N182">
            <v>37.723989007388276</v>
          </cell>
          <cell r="O182">
            <v>3.7706139000000083E-2</v>
          </cell>
          <cell r="P182">
            <v>7.6107479999993899E-3</v>
          </cell>
          <cell r="Q182">
            <v>13.090964199531559</v>
          </cell>
          <cell r="R182">
            <v>37.73021244948297</v>
          </cell>
          <cell r="S182">
            <v>1.6127014000000162E-2</v>
          </cell>
          <cell r="T182">
            <v>1.0989544000000073E-2</v>
          </cell>
          <cell r="U182">
            <v>13.089372083645575</v>
          </cell>
          <cell r="V182">
            <v>37.725709265725314</v>
          </cell>
          <cell r="W182">
            <v>0.10015449200000004</v>
          </cell>
          <cell r="X182">
            <v>8.5799147999999992E-2</v>
          </cell>
          <cell r="Y182">
            <v>13.103266724865271</v>
          </cell>
          <cell r="Z182">
            <v>37.765009245839721</v>
          </cell>
          <cell r="AA182">
            <v>0.14603372500000011</v>
          </cell>
          <cell r="AB182">
            <v>0.16049644799999996</v>
          </cell>
          <cell r="AC182">
            <v>13.113814436044892</v>
          </cell>
          <cell r="AD182">
            <v>37.794842678244152</v>
          </cell>
          <cell r="AE182">
            <v>0.20204664600000022</v>
          </cell>
          <cell r="AF182">
            <v>0.235462536</v>
          </cell>
          <cell r="AG182">
            <v>13.125272127878883</v>
          </cell>
          <cell r="AH182">
            <v>37.827249924614392</v>
          </cell>
          <cell r="AI182">
            <v>0.27000037300000024</v>
          </cell>
          <cell r="AJ182">
            <v>0.30989821600000012</v>
          </cell>
          <cell r="AK182">
            <v>13.137727970676035</v>
          </cell>
          <cell r="AL182">
            <v>37.862480368243432</v>
          </cell>
          <cell r="AM182">
            <v>0.34883568600000014</v>
          </cell>
          <cell r="AN182">
            <v>0.38458226800000039</v>
          </cell>
          <cell r="AO182">
            <v>13.151157432298547</v>
          </cell>
          <cell r="AP182">
            <v>37.900464621767277</v>
          </cell>
          <cell r="AQ182">
            <v>0.43554022900000011</v>
          </cell>
          <cell r="AR182">
            <v>0.45903156000000056</v>
          </cell>
          <cell r="AS182">
            <v>13.165254736846757</v>
          </cell>
          <cell r="AT182">
            <v>37.940337820337241</v>
          </cell>
          <cell r="AU182">
            <v>13.096</v>
          </cell>
          <cell r="AV182">
            <v>38.1</v>
          </cell>
          <cell r="AW182">
            <v>0.53374950100000018</v>
          </cell>
          <cell r="AX182">
            <v>0.53318999199999961</v>
          </cell>
          <cell r="AY182">
            <v>13.189333000529182</v>
          </cell>
          <cell r="AZ182">
            <v>38.363985590330685</v>
          </cell>
          <cell r="BA182">
            <v>1.1556059510000001</v>
          </cell>
          <cell r="BB182">
            <v>0.89310176800000018</v>
          </cell>
          <cell r="BC182">
            <v>13.275215447432654</v>
          </cell>
          <cell r="BD182">
            <v>38.606897832692042</v>
          </cell>
          <cell r="BE182">
            <v>13.111000000000001</v>
          </cell>
          <cell r="BF182">
            <v>38.543999999999997</v>
          </cell>
          <cell r="BG182">
            <v>1.8779374657700005</v>
          </cell>
          <cell r="BH182">
            <v>0.96458550399999865</v>
          </cell>
          <cell r="BI182">
            <v>13.359656272996123</v>
          </cell>
          <cell r="BJ182">
            <v>39.247306147280518</v>
          </cell>
          <cell r="BK182">
            <v>2.5797192713339001</v>
          </cell>
          <cell r="BL182">
            <v>0.96458550399999865</v>
          </cell>
          <cell r="BM182">
            <v>13.421046260019562</v>
          </cell>
          <cell r="BN182">
            <v>39.420943251765436</v>
          </cell>
          <cell r="BO182">
            <v>13.119</v>
          </cell>
          <cell r="BP182">
            <v>38.603999999999999</v>
          </cell>
          <cell r="BQ182">
            <v>3.1904236897590001</v>
          </cell>
          <cell r="BR182">
            <v>0.96458550400000043</v>
          </cell>
          <cell r="BS182">
            <v>13.482469041894262</v>
          </cell>
          <cell r="BT182">
            <v>39.632045697099237</v>
          </cell>
        </row>
        <row r="183">
          <cell r="B183" t="str">
            <v>India St</v>
          </cell>
          <cell r="C183" t="str">
            <v>INDIA ST</v>
          </cell>
          <cell r="D183">
            <v>6.6</v>
          </cell>
          <cell r="E183">
            <v>54.75</v>
          </cell>
          <cell r="F183">
            <v>21.9</v>
          </cell>
          <cell r="G183">
            <v>0.91868373740717102</v>
          </cell>
          <cell r="H183">
            <v>0.78005585401415511</v>
          </cell>
          <cell r="I183">
            <v>14.631</v>
          </cell>
          <cell r="J183">
            <v>43.362000000000002</v>
          </cell>
          <cell r="K183">
            <v>2.7249560999999867E-2</v>
          </cell>
          <cell r="L183">
            <v>28.005426620000001</v>
          </cell>
          <cell r="M183">
            <v>17.083223202909995</v>
          </cell>
          <cell r="N183">
            <v>50.297934623042615</v>
          </cell>
          <cell r="O183">
            <v>6.623167299999988E-2</v>
          </cell>
          <cell r="P183">
            <v>28.010263456000001</v>
          </cell>
          <cell r="Q183">
            <v>17.087056366762027</v>
          </cell>
          <cell r="R183">
            <v>50.308776447655291</v>
          </cell>
          <cell r="S183">
            <v>2.7249560999999867E-2</v>
          </cell>
          <cell r="T183">
            <v>28.014861903999996</v>
          </cell>
          <cell r="U183">
            <v>17.084048576206552</v>
          </cell>
          <cell r="V183">
            <v>50.300269131262638</v>
          </cell>
          <cell r="W183">
            <v>0.18967839500000006</v>
          </cell>
          <cell r="X183">
            <v>28.058329075999993</v>
          </cell>
          <cell r="Y183">
            <v>17.102059805674607</v>
          </cell>
          <cell r="Z183">
            <v>50.351212581240112</v>
          </cell>
          <cell r="AA183">
            <v>0.28820562399999994</v>
          </cell>
          <cell r="AB183">
            <v>28.101661807999992</v>
          </cell>
          <cell r="AC183">
            <v>17.114469333958027</v>
          </cell>
          <cell r="AD183">
            <v>50.386312027642248</v>
          </cell>
          <cell r="AE183">
            <v>0.41417496700000012</v>
          </cell>
          <cell r="AF183">
            <v>28.145383508000009</v>
          </cell>
          <cell r="AG183">
            <v>17.129313450526986</v>
          </cell>
          <cell r="AH183">
            <v>50.428297529588782</v>
          </cell>
          <cell r="AI183">
            <v>0.57430080999999999</v>
          </cell>
          <cell r="AJ183">
            <v>28.188386108000003</v>
          </cell>
          <cell r="AK183">
            <v>17.147082581018822</v>
          </cell>
          <cell r="AL183">
            <v>50.478556220255044</v>
          </cell>
          <cell r="AM183">
            <v>0.76693388399999995</v>
          </cell>
          <cell r="AN183">
            <v>28.231747551999991</v>
          </cell>
          <cell r="AO183">
            <v>17.167726747457394</v>
          </cell>
          <cell r="AP183">
            <v>50.536946740577676</v>
          </cell>
          <cell r="AQ183">
            <v>0.98367774800000007</v>
          </cell>
          <cell r="AR183">
            <v>28.274796223999992</v>
          </cell>
          <cell r="AS183">
            <v>17.190452700577556</v>
          </cell>
          <cell r="AT183">
            <v>50.601225442818446</v>
          </cell>
          <cell r="AU183">
            <v>14.641</v>
          </cell>
          <cell r="AV183">
            <v>43.747999999999998</v>
          </cell>
          <cell r="AW183">
            <v>1.2344535180000002</v>
          </cell>
          <cell r="AX183">
            <v>28.317449395999994</v>
          </cell>
          <cell r="AY183">
            <v>17.226121076130845</v>
          </cell>
          <cell r="AZ183">
            <v>51.059826572481541</v>
          </cell>
          <cell r="BA183">
            <v>2.8701373170000002</v>
          </cell>
          <cell r="BB183">
            <v>27.851927635999996</v>
          </cell>
          <cell r="BC183">
            <v>17.328483707678139</v>
          </cell>
          <cell r="BD183">
            <v>51.349351816110307</v>
          </cell>
          <cell r="BE183">
            <v>14.654</v>
          </cell>
          <cell r="BF183">
            <v>44.106000000000002</v>
          </cell>
          <cell r="BG183">
            <v>4.7280646174899994</v>
          </cell>
          <cell r="BH183">
            <v>22.478444535999998</v>
          </cell>
          <cell r="BI183">
            <v>17.033952330829919</v>
          </cell>
          <cell r="BJ183">
            <v>50.837521728122269</v>
          </cell>
          <cell r="BK183">
            <v>6.3753000891070997</v>
          </cell>
          <cell r="BL183">
            <v>10.082844535999989</v>
          </cell>
          <cell r="BM183">
            <v>16.093714277222329</v>
          </cell>
          <cell r="BN183">
            <v>48.178126913579995</v>
          </cell>
          <cell r="BO183">
            <v>14.666</v>
          </cell>
          <cell r="BP183">
            <v>44.459000000000003</v>
          </cell>
          <cell r="BQ183">
            <v>7.6358570377412001</v>
          </cell>
          <cell r="BR183">
            <v>6.3700445359999911</v>
          </cell>
          <cell r="BS183">
            <v>15.891198643006497</v>
          </cell>
          <cell r="BT183">
            <v>47.924385075081801</v>
          </cell>
        </row>
        <row r="184">
          <cell r="B184" t="str">
            <v>Ingleton</v>
          </cell>
          <cell r="C184" t="str">
            <v>INGLETON</v>
          </cell>
          <cell r="D184">
            <v>11</v>
          </cell>
          <cell r="E184">
            <v>50</v>
          </cell>
          <cell r="F184">
            <v>20</v>
          </cell>
          <cell r="G184">
            <v>0.10764482496038097</v>
          </cell>
          <cell r="H184">
            <v>0.11312194237228508</v>
          </cell>
          <cell r="I184">
            <v>2.262</v>
          </cell>
          <cell r="J184">
            <v>5.3810000000000002</v>
          </cell>
          <cell r="K184">
            <v>8.164667999999986E-3</v>
          </cell>
          <cell r="L184">
            <v>1.964988000000556E-4</v>
          </cell>
          <cell r="M184">
            <v>2.2624388474457016</v>
          </cell>
          <cell r="N184">
            <v>5.3822412480190485</v>
          </cell>
          <cell r="O184">
            <v>1.9705419000000002E-2</v>
          </cell>
          <cell r="P184">
            <v>4.0343159999989275E-4</v>
          </cell>
          <cell r="Q184">
            <v>2.2630554409370003</v>
          </cell>
          <cell r="R184">
            <v>5.3839852377747794</v>
          </cell>
          <cell r="S184">
            <v>8.164667999999986E-3</v>
          </cell>
          <cell r="T184">
            <v>6.2703160000010527E-4</v>
          </cell>
          <cell r="U184">
            <v>2.2624614445573359</v>
          </cell>
          <cell r="V184">
            <v>5.3823051623025355</v>
          </cell>
          <cell r="W184">
            <v>5.6451795999999999E-2</v>
          </cell>
          <cell r="X184">
            <v>2.3914235600000167E-2</v>
          </cell>
          <cell r="Y184">
            <v>2.2662181227252693</v>
          </cell>
          <cell r="Z184">
            <v>5.3929306527316605</v>
          </cell>
          <cell r="AA184">
            <v>8.5678020999999993E-2</v>
          </cell>
          <cell r="AB184">
            <v>4.7216583599999806E-2</v>
          </cell>
          <cell r="AC184">
            <v>2.2689751577945145</v>
          </cell>
          <cell r="AD184">
            <v>5.40072872550539</v>
          </cell>
          <cell r="AE184">
            <v>0.12265239700000002</v>
          </cell>
          <cell r="AF184">
            <v>7.0564003599999925E-2</v>
          </cell>
          <cell r="AG184">
            <v>2.2721412309907509</v>
          </cell>
          <cell r="AH184">
            <v>5.4096837328125567</v>
          </cell>
          <cell r="AI184">
            <v>0.16895954099999999</v>
          </cell>
          <cell r="AJ184">
            <v>9.3885887600000162E-2</v>
          </cell>
          <cell r="AK184">
            <v>2.275795807177952</v>
          </cell>
          <cell r="AL184">
            <v>5.4200204352298877</v>
          </cell>
          <cell r="AM184">
            <v>0.22407825199999998</v>
          </cell>
          <cell r="AN184">
            <v>0.11724817159999978</v>
          </cell>
          <cell r="AO184">
            <v>2.2799149911406356</v>
          </cell>
          <cell r="AP184">
            <v>5.4316712468817618</v>
          </cell>
          <cell r="AQ184">
            <v>0.28571287300000003</v>
          </cell>
          <cell r="AR184">
            <v>0.14060376759999982</v>
          </cell>
          <cell r="AS184">
            <v>2.2843758206554932</v>
          </cell>
          <cell r="AT184">
            <v>5.4442883780804534</v>
          </cell>
          <cell r="AU184">
            <v>2.262</v>
          </cell>
          <cell r="AV184">
            <v>5.3849999999999998</v>
          </cell>
          <cell r="AW184">
            <v>0.354690807</v>
          </cell>
          <cell r="AX184">
            <v>0.1639422116</v>
          </cell>
          <cell r="AY184">
            <v>2.2892211738999397</v>
          </cell>
          <cell r="AZ184">
            <v>5.4619931066260223</v>
          </cell>
          <cell r="BA184">
            <v>0.79850623799999998</v>
          </cell>
          <cell r="BB184">
            <v>0.27943516359999987</v>
          </cell>
          <cell r="BC184">
            <v>2.3185772507622184</v>
          </cell>
          <cell r="BD184">
            <v>5.5450246306994257</v>
          </cell>
          <cell r="BE184">
            <v>2.2679999999999998</v>
          </cell>
          <cell r="BF184">
            <v>5.5519999999999996</v>
          </cell>
          <cell r="BG184">
            <v>1.3186128568200002</v>
          </cell>
          <cell r="BH184">
            <v>0.30247687159999992</v>
          </cell>
          <cell r="BI184">
            <v>2.353085144643984</v>
          </cell>
          <cell r="BJ184">
            <v>5.7926571310239972</v>
          </cell>
          <cell r="BK184">
            <v>1.7968714660949998</v>
          </cell>
          <cell r="BL184">
            <v>0.30247687159999992</v>
          </cell>
          <cell r="BM184">
            <v>2.3781872116264546</v>
          </cell>
          <cell r="BN184">
            <v>5.8636564981644126</v>
          </cell>
          <cell r="BO184">
            <v>2.238</v>
          </cell>
          <cell r="BP184">
            <v>5.4710000000000001</v>
          </cell>
          <cell r="BQ184">
            <v>2.1745622896330001</v>
          </cell>
          <cell r="BR184">
            <v>0.30247687160000081</v>
          </cell>
          <cell r="BS184">
            <v>2.3680108387755561</v>
          </cell>
          <cell r="BT184">
            <v>5.8387261829037866</v>
          </cell>
        </row>
        <row r="185">
          <cell r="B185" t="str">
            <v>Irlam</v>
          </cell>
          <cell r="C185" t="str">
            <v>IRLAM</v>
          </cell>
          <cell r="D185">
            <v>6.6</v>
          </cell>
          <cell r="E185">
            <v>65.75</v>
          </cell>
          <cell r="F185">
            <v>26.3</v>
          </cell>
          <cell r="G185">
            <v>0.61272597428591957</v>
          </cell>
          <cell r="H185">
            <v>0.50444969027244724</v>
          </cell>
          <cell r="I185">
            <v>13.265000000000001</v>
          </cell>
          <cell r="J185">
            <v>40.280999999999999</v>
          </cell>
          <cell r="K185">
            <v>2.105347099999999E-2</v>
          </cell>
          <cell r="L185">
            <v>2.1165839999994773E-3</v>
          </cell>
          <cell r="M185">
            <v>13.267026854165362</v>
          </cell>
          <cell r="N185">
            <v>40.28673280929921</v>
          </cell>
          <cell r="O185">
            <v>5.0998384000000008E-2</v>
          </cell>
          <cell r="P185">
            <v>4.0041021599999995</v>
          </cell>
          <cell r="Q185">
            <v>13.619729301616577</v>
          </cell>
          <cell r="R185">
            <v>41.284325978634591</v>
          </cell>
          <cell r="S185">
            <v>2.105347099999999E-2</v>
          </cell>
          <cell r="T185">
            <v>4.0060648959999972</v>
          </cell>
          <cell r="U185">
            <v>13.617281495946354</v>
          </cell>
          <cell r="V185">
            <v>41.277402538680832</v>
          </cell>
          <cell r="W185">
            <v>0.14497749000000004</v>
          </cell>
          <cell r="X185">
            <v>4.0664061400000007</v>
          </cell>
          <cell r="Y185">
            <v>13.633400526127469</v>
          </cell>
          <cell r="Z185">
            <v>41.322994040869695</v>
          </cell>
          <cell r="AA185">
            <v>0.21946613699999995</v>
          </cell>
          <cell r="AB185">
            <v>4.1267401000000001</v>
          </cell>
          <cell r="AC185">
            <v>13.645194445588725</v>
          </cell>
          <cell r="AD185">
            <v>41.356352282580986</v>
          </cell>
          <cell r="AE185">
            <v>0.31442541399999979</v>
          </cell>
          <cell r="AF185">
            <v>4.1873141079999998</v>
          </cell>
          <cell r="AG185">
            <v>13.658800079522466</v>
          </cell>
          <cell r="AH185">
            <v>41.394834826648548</v>
          </cell>
          <cell r="AI185">
            <v>0.43483140300000001</v>
          </cell>
          <cell r="AJ185">
            <v>4.2475696319999985</v>
          </cell>
          <cell r="AK185">
            <v>13.674603863335005</v>
          </cell>
          <cell r="AL185">
            <v>41.439534677457559</v>
          </cell>
          <cell r="AM185">
            <v>0.57939609400000003</v>
          </cell>
          <cell r="AN185">
            <v>4.3080469999999975</v>
          </cell>
          <cell r="AO185">
            <v>13.692540391813619</v>
          </cell>
          <cell r="AP185">
            <v>41.49026684113025</v>
          </cell>
          <cell r="AQ185">
            <v>0.74185809599999986</v>
          </cell>
          <cell r="AR185">
            <v>4.3684022759999968</v>
          </cell>
          <cell r="AS185">
            <v>13.712031848697466</v>
          </cell>
          <cell r="AT185">
            <v>41.545397006481345</v>
          </cell>
          <cell r="AU185">
            <v>13.273999999999999</v>
          </cell>
          <cell r="AV185">
            <v>40.598999999999997</v>
          </cell>
          <cell r="AW185">
            <v>0.93042629500000018</v>
          </cell>
          <cell r="AX185">
            <v>4.4285792320000033</v>
          </cell>
          <cell r="AY185">
            <v>13.742791406606385</v>
          </cell>
          <cell r="AZ185">
            <v>41.924942330293419</v>
          </cell>
          <cell r="BA185">
            <v>2.1627073749999997</v>
          </cell>
          <cell r="BB185">
            <v>4.7220016680000034</v>
          </cell>
          <cell r="BC185">
            <v>13.876255851404288</v>
          </cell>
          <cell r="BD185">
            <v>42.302436786148995</v>
          </cell>
          <cell r="BE185">
            <v>13.298</v>
          </cell>
          <cell r="BF185">
            <v>41.534999999999997</v>
          </cell>
          <cell r="BG185">
            <v>3.5659613908699996</v>
          </cell>
          <cell r="BH185">
            <v>4.7803316680000014</v>
          </cell>
          <cell r="BI185">
            <v>14.028111294586985</v>
          </cell>
          <cell r="BJ185">
            <v>43.600066589693384</v>
          </cell>
          <cell r="BK185">
            <v>4.8291045788517</v>
          </cell>
          <cell r="BL185">
            <v>4.7803316680000014</v>
          </cell>
          <cell r="BM185">
            <v>14.138607667254602</v>
          </cell>
          <cell r="BN185">
            <v>43.912597527332537</v>
          </cell>
          <cell r="BO185">
            <v>13.314</v>
          </cell>
          <cell r="BP185">
            <v>42.156999999999996</v>
          </cell>
          <cell r="BQ185">
            <v>5.8205950931064994</v>
          </cell>
          <cell r="BR185">
            <v>4.7803316679999979</v>
          </cell>
          <cell r="BS185">
            <v>14.24134059381581</v>
          </cell>
          <cell r="BT185">
            <v>44.779915289426874</v>
          </cell>
        </row>
        <row r="186">
          <cell r="B186" t="str">
            <v>James St</v>
          </cell>
          <cell r="C186" t="str">
            <v>JAMES ST</v>
          </cell>
          <cell r="D186">
            <v>11</v>
          </cell>
          <cell r="E186">
            <v>62.5</v>
          </cell>
          <cell r="F186">
            <v>25</v>
          </cell>
          <cell r="G186">
            <v>0.41083323643174402</v>
          </cell>
          <cell r="H186">
            <v>0.35956594567533073</v>
          </cell>
          <cell r="I186">
            <v>8.9870000000000001</v>
          </cell>
          <cell r="J186">
            <v>25.670999999999999</v>
          </cell>
          <cell r="K186">
            <v>3.4926314000000014E-2</v>
          </cell>
          <cell r="L186">
            <v>6.0108120000013088E-3</v>
          </cell>
          <cell r="M186">
            <v>8.9891486418832685</v>
          </cell>
          <cell r="N186">
            <v>25.677077276984001</v>
          </cell>
          <cell r="O186">
            <v>8.2699201000000278E-2</v>
          </cell>
          <cell r="P186">
            <v>1.1328468000000314E-2</v>
          </cell>
          <cell r="Q186">
            <v>8.9919351727280379</v>
          </cell>
          <cell r="R186">
            <v>25.684958776409292</v>
          </cell>
          <cell r="S186">
            <v>3.4926314000000014E-2</v>
          </cell>
          <cell r="T186">
            <v>1.6352636000000587E-2</v>
          </cell>
          <cell r="U186">
            <v>8.989691446871479</v>
          </cell>
          <cell r="V186">
            <v>25.678612561336102</v>
          </cell>
          <cell r="W186">
            <v>0.2290804780000002</v>
          </cell>
          <cell r="X186">
            <v>0.15564478000000026</v>
          </cell>
          <cell r="Y186">
            <v>9.0071928392063949</v>
          </cell>
          <cell r="Z186">
            <v>25.728113974137006</v>
          </cell>
          <cell r="AA186">
            <v>0.34142839799999991</v>
          </cell>
          <cell r="AB186">
            <v>0.29476742399999978</v>
          </cell>
          <cell r="AC186">
            <v>9.020391620826274</v>
          </cell>
          <cell r="AD186">
            <v>25.765445766084273</v>
          </cell>
          <cell r="AE186">
            <v>0.48043455800000023</v>
          </cell>
          <cell r="AF186">
            <v>0.43428421200000233</v>
          </cell>
          <cell r="AG186">
            <v>9.0350102843720279</v>
          </cell>
          <cell r="AH186">
            <v>25.806793590584622</v>
          </cell>
          <cell r="AI186">
            <v>0.65011498600000017</v>
          </cell>
          <cell r="AJ186">
            <v>0.57301451999999831</v>
          </cell>
          <cell r="AK186">
            <v>9.0511976499584428</v>
          </cell>
          <cell r="AL186">
            <v>25.852578374487422</v>
          </cell>
          <cell r="AM186">
            <v>0.84788223699999987</v>
          </cell>
          <cell r="AN186">
            <v>0.71210902400000187</v>
          </cell>
          <cell r="AO186">
            <v>9.0688783067701646</v>
          </cell>
          <cell r="AP186">
            <v>25.902586823797023</v>
          </cell>
          <cell r="AQ186">
            <v>1.0662400400000003</v>
          </cell>
          <cell r="AR186">
            <v>0.85085531599999875</v>
          </cell>
          <cell r="AS186">
            <v>9.087621410895343</v>
          </cell>
          <cell r="AT186">
            <v>25.95560032790662</v>
          </cell>
          <cell r="AU186">
            <v>8.9930000000000003</v>
          </cell>
          <cell r="AV186">
            <v>25.943000000000001</v>
          </cell>
          <cell r="AW186">
            <v>1.3048235959999999</v>
          </cell>
          <cell r="AX186">
            <v>0.98917147200000066</v>
          </cell>
          <cell r="AY186">
            <v>9.1134035154572253</v>
          </cell>
          <cell r="AZ186">
            <v>26.283552569034015</v>
          </cell>
          <cell r="BA186">
            <v>2.7959766050000008</v>
          </cell>
          <cell r="BB186">
            <v>1.664614155999999</v>
          </cell>
          <cell r="BC186">
            <v>9.2271202978734639</v>
          </cell>
          <cell r="BD186">
            <v>26.605192200958967</v>
          </cell>
          <cell r="BE186">
            <v>9.0090000000000003</v>
          </cell>
          <cell r="BF186">
            <v>26.599</v>
          </cell>
          <cell r="BG186">
            <v>4.5984622063999998</v>
          </cell>
          <cell r="BH186">
            <v>1.7980735160000023</v>
          </cell>
          <cell r="BI186">
            <v>9.3447310564735186</v>
          </cell>
          <cell r="BJ186">
            <v>27.548590826749393</v>
          </cell>
          <cell r="BK186">
            <v>6.34257149917</v>
          </cell>
          <cell r="BL186">
            <v>1.7021447479999985</v>
          </cell>
          <cell r="BM186">
            <v>9.4312380991688869</v>
          </cell>
          <cell r="BN186">
            <v>27.793269692790552</v>
          </cell>
          <cell r="BO186">
            <v>9.02</v>
          </cell>
          <cell r="BP186">
            <v>27.033999999999999</v>
          </cell>
          <cell r="BQ186">
            <v>7.7988272379700012</v>
          </cell>
          <cell r="BR186">
            <v>1.4454386960000001</v>
          </cell>
          <cell r="BS186">
            <v>9.5051981295852777</v>
          </cell>
          <cell r="BT186">
            <v>28.406347550595118</v>
          </cell>
        </row>
        <row r="187">
          <cell r="B187" t="str">
            <v>Kay St</v>
          </cell>
          <cell r="C187" t="str">
            <v>KAY ST</v>
          </cell>
          <cell r="D187">
            <v>6.6</v>
          </cell>
          <cell r="E187">
            <v>54.75</v>
          </cell>
          <cell r="F187">
            <v>21.9</v>
          </cell>
          <cell r="G187">
            <v>0.68159370829088195</v>
          </cell>
          <cell r="H187">
            <v>0.59900509878820396</v>
          </cell>
          <cell r="I187">
            <v>13.116</v>
          </cell>
          <cell r="J187">
            <v>37.311</v>
          </cell>
          <cell r="K187">
            <v>1.9057389000000091E-2</v>
          </cell>
          <cell r="L187">
            <v>6.2253199999995346E-3</v>
          </cell>
          <cell r="M187">
            <v>13.118211663461665</v>
          </cell>
          <cell r="N187">
            <v>37.317255528925784</v>
          </cell>
          <cell r="O187">
            <v>4.560019999999998E-2</v>
          </cell>
          <cell r="P187">
            <v>1.1770999999999976E-2</v>
          </cell>
          <cell r="Q187">
            <v>13.121018678449049</v>
          </cell>
          <cell r="R187">
            <v>37.325194966255673</v>
          </cell>
          <cell r="S187">
            <v>1.9057389000000091E-2</v>
          </cell>
          <cell r="T187">
            <v>1.7039492000000767E-2</v>
          </cell>
          <cell r="U187">
            <v>13.1191576581761</v>
          </cell>
          <cell r="V187">
            <v>37.319931206035953</v>
          </cell>
          <cell r="W187">
            <v>0.12694195599999991</v>
          </cell>
          <cell r="X187">
            <v>6.806086800000033E-2</v>
          </cell>
          <cell r="Y187">
            <v>13.133058323171081</v>
          </cell>
          <cell r="Z187">
            <v>37.359248223959774</v>
          </cell>
          <cell r="AA187">
            <v>0.18999693200000012</v>
          </cell>
          <cell r="AB187">
            <v>0.11892357599999981</v>
          </cell>
          <cell r="AC187">
            <v>13.143023536129091</v>
          </cell>
          <cell r="AD187">
            <v>37.387434102594078</v>
          </cell>
          <cell r="AE187">
            <v>0.26931424800000014</v>
          </cell>
          <cell r="AF187">
            <v>0.17022839200000073</v>
          </cell>
          <cell r="AG187">
            <v>13.154450009321867</v>
          </cell>
          <cell r="AH187">
            <v>37.41975304931271</v>
          </cell>
          <cell r="AI187">
            <v>0.36852465400000001</v>
          </cell>
          <cell r="AJ187">
            <v>0.22070214399999921</v>
          </cell>
          <cell r="AK187">
            <v>13.167543977339248</v>
          </cell>
          <cell r="AL187">
            <v>37.456788383623632</v>
          </cell>
          <cell r="AM187">
            <v>0.48644872900000014</v>
          </cell>
          <cell r="AN187">
            <v>0.27158444799999915</v>
          </cell>
          <cell r="AO187">
            <v>13.182310705878123</v>
          </cell>
          <cell r="AP187">
            <v>37.49855499916675</v>
          </cell>
          <cell r="AQ187">
            <v>0.61815130200000024</v>
          </cell>
          <cell r="AR187">
            <v>0.32210520800000042</v>
          </cell>
          <cell r="AS187">
            <v>13.198251113508453</v>
          </cell>
          <cell r="AT187">
            <v>37.54364128048789</v>
          </cell>
          <cell r="AU187">
            <v>13.125</v>
          </cell>
          <cell r="AV187">
            <v>37.795000000000002</v>
          </cell>
          <cell r="AW187">
            <v>0.76910359999999978</v>
          </cell>
          <cell r="AX187">
            <v>0.37217004799999964</v>
          </cell>
          <cell r="AY187">
            <v>13.224835552710882</v>
          </cell>
          <cell r="AZ187">
            <v>38.077377585301491</v>
          </cell>
          <cell r="BA187">
            <v>1.7443139039999997</v>
          </cell>
          <cell r="BB187">
            <v>0.60520647999999921</v>
          </cell>
          <cell r="BC187">
            <v>13.330529731237714</v>
          </cell>
          <cell r="BD187">
            <v>38.376325866774543</v>
          </cell>
          <cell r="BE187">
            <v>13.138999999999999</v>
          </cell>
          <cell r="BF187">
            <v>38.226999999999997</v>
          </cell>
          <cell r="BG187">
            <v>2.8606037280199996</v>
          </cell>
          <cell r="BH187">
            <v>0.65101775600000122</v>
          </cell>
          <cell r="BI187">
            <v>13.446187213498639</v>
          </cell>
          <cell r="BJ187">
            <v>39.095856647034751</v>
          </cell>
          <cell r="BK187">
            <v>3.8796427101996001</v>
          </cell>
          <cell r="BL187">
            <v>0.65101775599999767</v>
          </cell>
          <cell r="BM187">
            <v>13.535330006025323</v>
          </cell>
          <cell r="BN187">
            <v>39.347990539392839</v>
          </cell>
          <cell r="BO187">
            <v>13.148</v>
          </cell>
          <cell r="BP187">
            <v>38.284999999999997</v>
          </cell>
          <cell r="BQ187">
            <v>4.6937587271531998</v>
          </cell>
          <cell r="BR187">
            <v>0.65101775600000478</v>
          </cell>
          <cell r="BS187">
            <v>13.615546688076801</v>
          </cell>
          <cell r="BT187">
            <v>39.607421734641669</v>
          </cell>
        </row>
        <row r="188">
          <cell r="B188" t="str">
            <v>Kendal</v>
          </cell>
          <cell r="C188" t="str">
            <v>KENDAL</v>
          </cell>
          <cell r="D188">
            <v>11</v>
          </cell>
          <cell r="E188">
            <v>33.4</v>
          </cell>
          <cell r="F188">
            <v>13.1</v>
          </cell>
          <cell r="G188">
            <v>0.76813077596858181</v>
          </cell>
          <cell r="H188">
            <v>0.65872687858385137</v>
          </cell>
          <cell r="I188">
            <v>8.6270000000000007</v>
          </cell>
          <cell r="J188">
            <v>25.649000000000001</v>
          </cell>
          <cell r="K188">
            <v>4.1107890999999341E-2</v>
          </cell>
          <cell r="L188">
            <v>3.1342359999939617E-3</v>
          </cell>
          <cell r="M188">
            <v>8.6293221094484522</v>
          </cell>
          <cell r="N188">
            <v>25.655567917350631</v>
          </cell>
          <cell r="O188">
            <v>9.9831689999999362E-2</v>
          </cell>
          <cell r="P188">
            <v>6.0290559999955917E-3</v>
          </cell>
          <cell r="Q188">
            <v>8.6325562481999736</v>
          </cell>
          <cell r="R188">
            <v>25.664715443120627</v>
          </cell>
          <cell r="S188">
            <v>4.1107890999999341E-2</v>
          </cell>
          <cell r="T188">
            <v>8.8598079999933077E-3</v>
          </cell>
          <cell r="U188">
            <v>8.629622624042586</v>
          </cell>
          <cell r="V188">
            <v>25.65641790098006</v>
          </cell>
          <cell r="W188">
            <v>0.29005482300000018</v>
          </cell>
          <cell r="X188">
            <v>0.11904901199999429</v>
          </cell>
          <cell r="Y188">
            <v>8.6484723826603425</v>
          </cell>
          <cell r="Z188">
            <v>25.70973306954944</v>
          </cell>
          <cell r="AA188">
            <v>0.44329611999999941</v>
          </cell>
          <cell r="AB188">
            <v>0.22921043599999891</v>
          </cell>
          <cell r="AC188">
            <v>8.6622974401034902</v>
          </cell>
          <cell r="AD188">
            <v>25.748836237022815</v>
          </cell>
          <cell r="AE188">
            <v>0.63819810999999937</v>
          </cell>
          <cell r="AF188">
            <v>0.33968637599999241</v>
          </cell>
          <cell r="AG188">
            <v>8.6783256246571323</v>
          </cell>
          <cell r="AH188">
            <v>25.794170788974775</v>
          </cell>
          <cell r="AI188">
            <v>0.88358443900000072</v>
          </cell>
          <cell r="AJ188">
            <v>0.44971931999999271</v>
          </cell>
          <cell r="AK188">
            <v>8.696980298560927</v>
          </cell>
          <cell r="AL188">
            <v>25.846934174647561</v>
          </cell>
          <cell r="AM188">
            <v>1.1770178069999995</v>
          </cell>
          <cell r="AN188">
            <v>0.5600417319999984</v>
          </cell>
          <cell r="AO188">
            <v>8.7181719811309151</v>
          </cell>
          <cell r="AP188">
            <v>25.906873304447526</v>
          </cell>
          <cell r="AQ188">
            <v>1.5060314290000001</v>
          </cell>
          <cell r="AR188">
            <v>0.67018782799999599</v>
          </cell>
          <cell r="AS188">
            <v>8.741221888531328</v>
          </cell>
          <cell r="AT188">
            <v>25.97206828776174</v>
          </cell>
          <cell r="AU188">
            <v>8.6319999999999997</v>
          </cell>
          <cell r="AV188">
            <v>25.876000000000001</v>
          </cell>
          <cell r="AW188">
            <v>1.8736241380000003</v>
          </cell>
          <cell r="AX188">
            <v>0.78008633199999267</v>
          </cell>
          <cell r="AY188">
            <v>8.7712836776550738</v>
          </cell>
          <cell r="AZ188">
            <v>26.269953731914018</v>
          </cell>
          <cell r="BA188">
            <v>4.2536358760000006</v>
          </cell>
          <cell r="BB188">
            <v>1.3191252079999956</v>
          </cell>
          <cell r="BC188">
            <v>8.9244941010888059</v>
          </cell>
          <cell r="BD188">
            <v>26.703298249347835</v>
          </cell>
          <cell r="BE188">
            <v>8.6039999999999992</v>
          </cell>
          <cell r="BF188">
            <v>26.373999999999999</v>
          </cell>
          <cell r="BG188">
            <v>7.0372949043999995</v>
          </cell>
          <cell r="BH188">
            <v>1.4252348799999908</v>
          </cell>
          <cell r="BI188">
            <v>9.0481676226407775</v>
          </cell>
          <cell r="BJ188">
            <v>27.630295751811207</v>
          </cell>
          <cell r="BK188">
            <v>9.5774835836339989</v>
          </cell>
          <cell r="BL188">
            <v>1.2951981079999939</v>
          </cell>
          <cell r="BM188">
            <v>9.1746677910434542</v>
          </cell>
          <cell r="BN188">
            <v>27.988092259406297</v>
          </cell>
          <cell r="BO188">
            <v>8.6110000000000007</v>
          </cell>
          <cell r="BP188">
            <v>26.594000000000001</v>
          </cell>
          <cell r="BQ188">
            <v>11.56059733174</v>
          </cell>
          <cell r="BR188">
            <v>0.94721879199999393</v>
          </cell>
          <cell r="BS188">
            <v>9.2674900914559668</v>
          </cell>
          <cell r="BT188">
            <v>28.450834381801162</v>
          </cell>
        </row>
        <row r="189">
          <cell r="B189" t="str">
            <v>Keswick</v>
          </cell>
          <cell r="C189" t="str">
            <v>KESWICK</v>
          </cell>
          <cell r="D189">
            <v>11</v>
          </cell>
          <cell r="E189">
            <v>33.405000000000001</v>
          </cell>
          <cell r="F189">
            <v>13.1</v>
          </cell>
          <cell r="G189">
            <v>0.35612579426430035</v>
          </cell>
          <cell r="H189">
            <v>0.37729384172568808</v>
          </cell>
          <cell r="I189">
            <v>4.9409999999999998</v>
          </cell>
          <cell r="J189">
            <v>11.891999999999999</v>
          </cell>
          <cell r="K189">
            <v>2.8913511999999919E-2</v>
          </cell>
          <cell r="L189">
            <v>6.051243999989353E-4</v>
          </cell>
          <cell r="M189">
            <v>4.9425493266065139</v>
          </cell>
          <cell r="N189">
            <v>11.896382157398953</v>
          </cell>
          <cell r="O189">
            <v>6.8179029000000169E-2</v>
          </cell>
          <cell r="P189">
            <v>1.2595163999993275E-3</v>
          </cell>
          <cell r="Q189">
            <v>4.9446445784435298</v>
          </cell>
          <cell r="R189">
            <v>11.902308424527943</v>
          </cell>
          <cell r="S189">
            <v>2.8913511999999919E-2</v>
          </cell>
          <cell r="T189">
            <v>1.9774244000005936E-3</v>
          </cell>
          <cell r="U189">
            <v>4.9426213536769144</v>
          </cell>
          <cell r="V189">
            <v>11.896585880718591</v>
          </cell>
          <cell r="W189">
            <v>0.18580853500000005</v>
          </cell>
          <cell r="X189">
            <v>8.8318892399999349E-2</v>
          </cell>
          <cell r="Y189">
            <v>4.9553879585456047</v>
          </cell>
          <cell r="Z189">
            <v>11.93269529222011</v>
          </cell>
          <cell r="AA189">
            <v>0.27467929999999985</v>
          </cell>
          <cell r="AB189">
            <v>0.17471484839999807</v>
          </cell>
          <cell r="AC189">
            <v>4.9645870756864525</v>
          </cell>
          <cell r="AD189">
            <v>11.958714324665005</v>
          </cell>
          <cell r="AE189">
            <v>0.38427368799999995</v>
          </cell>
          <cell r="AF189">
            <v>0.26126567239999776</v>
          </cell>
          <cell r="AG189">
            <v>4.9748820294090397</v>
          </cell>
          <cell r="AH189">
            <v>11.987832851021976</v>
          </cell>
          <cell r="AI189">
            <v>0.51809895999999989</v>
          </cell>
          <cell r="AJ189">
            <v>0.34773052440000018</v>
          </cell>
          <cell r="AK189">
            <v>4.9864442623536958</v>
          </cell>
          <cell r="AL189">
            <v>12.020535784305276</v>
          </cell>
          <cell r="AM189">
            <v>0.67415594999999984</v>
          </cell>
          <cell r="AN189">
            <v>0.43433482039999927</v>
          </cell>
          <cell r="AO189">
            <v>4.9991806767895142</v>
          </cell>
          <cell r="AP189">
            <v>12.056559804367552</v>
          </cell>
          <cell r="AQ189">
            <v>0.84643828400000021</v>
          </cell>
          <cell r="AR189">
            <v>0.52091805639999933</v>
          </cell>
          <cell r="AS189">
            <v>5.0127675955643705</v>
          </cell>
          <cell r="AT189">
            <v>12.094989413972081</v>
          </cell>
          <cell r="AU189">
            <v>4.9409999999999998</v>
          </cell>
          <cell r="AV189">
            <v>11.928000000000001</v>
          </cell>
          <cell r="AW189">
            <v>1.0376683170000001</v>
          </cell>
          <cell r="AX189">
            <v>0.60744374840000059</v>
          </cell>
          <cell r="AY189">
            <v>5.0273459903459807</v>
          </cell>
          <cell r="AZ189">
            <v>12.172223341207646</v>
          </cell>
          <cell r="BA189">
            <v>2.2376701040000002</v>
          </cell>
          <cell r="BB189">
            <v>1.0361147844000014</v>
          </cell>
          <cell r="BC189">
            <v>5.1128291442351514</v>
          </cell>
          <cell r="BD189">
            <v>12.414006212376629</v>
          </cell>
          <cell r="BE189">
            <v>5.0170000000000003</v>
          </cell>
          <cell r="BF189">
            <v>12.523</v>
          </cell>
          <cell r="BG189">
            <v>3.6512199373000005</v>
          </cell>
          <cell r="BH189">
            <v>1.1216594044000017</v>
          </cell>
          <cell r="BI189">
            <v>5.2675111975218272</v>
          </cell>
          <cell r="BJ189">
            <v>13.231552666123386</v>
          </cell>
          <cell r="BK189">
            <v>4.9915876151759999</v>
          </cell>
          <cell r="BL189">
            <v>1.1216594043999981</v>
          </cell>
          <cell r="BM189">
            <v>5.3378622556704443</v>
          </cell>
          <cell r="BN189">
            <v>13.43053550724553</v>
          </cell>
          <cell r="BO189">
            <v>5.0209999999999999</v>
          </cell>
          <cell r="BP189">
            <v>12.727</v>
          </cell>
          <cell r="BQ189">
            <v>6.0990789277079998</v>
          </cell>
          <cell r="BR189">
            <v>1.1216594043999981</v>
          </cell>
          <cell r="BS189">
            <v>5.3999904745264002</v>
          </cell>
          <cell r="BT189">
            <v>13.7989469381709</v>
          </cell>
        </row>
        <row r="190">
          <cell r="B190" t="str">
            <v>Kingsway</v>
          </cell>
          <cell r="C190" t="str">
            <v>KINGSWAY</v>
          </cell>
          <cell r="D190">
            <v>11</v>
          </cell>
          <cell r="E190">
            <v>62.5</v>
          </cell>
          <cell r="F190">
            <v>25</v>
          </cell>
          <cell r="G190">
            <v>0.48193645129042728</v>
          </cell>
          <cell r="H190">
            <v>0.39976039888815179</v>
          </cell>
          <cell r="I190">
            <v>9.9939999999999998</v>
          </cell>
          <cell r="J190">
            <v>30.120999999999999</v>
          </cell>
          <cell r="K190">
            <v>1.8999600000000044E-4</v>
          </cell>
          <cell r="L190">
            <v>0</v>
          </cell>
          <cell r="M190">
            <v>9.9940099722037949</v>
          </cell>
          <cell r="N190">
            <v>30.121028205651704</v>
          </cell>
          <cell r="O190">
            <v>4.3186600000000037E-4</v>
          </cell>
          <cell r="P190">
            <v>0</v>
          </cell>
          <cell r="Q190">
            <v>9.9940226670864867</v>
          </cell>
          <cell r="R190">
            <v>30.121064112202255</v>
          </cell>
          <cell r="S190">
            <v>1.8999600000000044E-4</v>
          </cell>
          <cell r="T190">
            <v>0</v>
          </cell>
          <cell r="U190">
            <v>9.9940099722037949</v>
          </cell>
          <cell r="V190">
            <v>30.121028205651704</v>
          </cell>
          <cell r="W190">
            <v>1.0781310000000004E-3</v>
          </cell>
          <cell r="X190">
            <v>1.905019999999924E-3</v>
          </cell>
          <cell r="Y190">
            <v>9.9941565748211705</v>
          </cell>
          <cell r="Z190">
            <v>30.121442860471252</v>
          </cell>
          <cell r="AA190">
            <v>1.5138629999999998E-3</v>
          </cell>
          <cell r="AB190">
            <v>3.8100479999999548E-3</v>
          </cell>
          <cell r="AC190">
            <v>9.994279432858999</v>
          </cell>
          <cell r="AD190">
            <v>30.121790355477938</v>
          </cell>
          <cell r="AE190">
            <v>2.0181319999999997E-3</v>
          </cell>
          <cell r="AF190">
            <v>5.7150679999999898E-3</v>
          </cell>
          <cell r="AG190">
            <v>9.9944058877365176</v>
          </cell>
          <cell r="AH190">
            <v>30.122148023883568</v>
          </cell>
          <cell r="AI190">
            <v>2.5941740000000003E-3</v>
          </cell>
          <cell r="AJ190">
            <v>7.6200919999999117E-3</v>
          </cell>
          <cell r="AK190">
            <v>9.9945361099295162</v>
          </cell>
          <cell r="AL190">
            <v>30.122516347866487</v>
          </cell>
          <cell r="AM190">
            <v>3.2283559999999991E-3</v>
          </cell>
          <cell r="AN190">
            <v>9.5251160000000556E-3</v>
          </cell>
          <cell r="AO190">
            <v>9.9946693836811189</v>
          </cell>
          <cell r="AP190">
            <v>30.122893302960538</v>
          </cell>
          <cell r="AQ190">
            <v>3.9017310000000012E-3</v>
          </cell>
          <cell r="AR190">
            <v>1.1430140000000089E-2</v>
          </cell>
          <cell r="AS190">
            <v>9.99480471453173</v>
          </cell>
          <cell r="AT190">
            <v>30.123276076409223</v>
          </cell>
          <cell r="AU190">
            <v>9.9949999999999992</v>
          </cell>
          <cell r="AV190">
            <v>30.201000000000001</v>
          </cell>
          <cell r="AW190">
            <v>4.6526739999999999E-3</v>
          </cell>
          <cell r="AX190">
            <v>1.3335160000000013E-2</v>
          </cell>
          <cell r="AY190">
            <v>9.995944116436549</v>
          </cell>
          <cell r="AZ190">
            <v>30.203670364538056</v>
          </cell>
          <cell r="BA190">
            <v>9.2636707000000006E-3</v>
          </cell>
          <cell r="BB190">
            <v>2.2860279999999955E-2</v>
          </cell>
          <cell r="BC190">
            <v>9.9966860701440066</v>
          </cell>
          <cell r="BD190">
            <v>30.205768926529537</v>
          </cell>
          <cell r="BE190">
            <v>9.9960000000000004</v>
          </cell>
          <cell r="BF190">
            <v>30.302</v>
          </cell>
          <cell r="BG190">
            <v>1.4938605599999998E-2</v>
          </cell>
          <cell r="BH190">
            <v>2.2787200000000007E-2</v>
          </cell>
          <cell r="BI190">
            <v>9.9979800912744139</v>
          </cell>
          <cell r="BJ190">
            <v>30.307600543870027</v>
          </cell>
          <cell r="BK190">
            <v>2.156327948358E-2</v>
          </cell>
          <cell r="BL190">
            <v>-0.19038783600000009</v>
          </cell>
          <cell r="BM190">
            <v>9.987139008804494</v>
          </cell>
          <cell r="BN190">
            <v>30.276937332150492</v>
          </cell>
          <cell r="BO190">
            <v>9.9969999999999999</v>
          </cell>
          <cell r="BP190">
            <v>30.373000000000001</v>
          </cell>
          <cell r="BQ190">
            <v>2.8552644108519997E-2</v>
          </cell>
          <cell r="BR190">
            <v>-0.76084573200000005</v>
          </cell>
          <cell r="BS190">
            <v>9.9585645807800134</v>
          </cell>
          <cell r="BT190">
            <v>30.264288217727202</v>
          </cell>
        </row>
        <row r="191">
          <cell r="B191" t="str">
            <v>Kinkry Hill</v>
          </cell>
          <cell r="C191" t="str">
            <v>KINKRY HILL</v>
          </cell>
          <cell r="D191">
            <v>11</v>
          </cell>
          <cell r="E191">
            <v>50</v>
          </cell>
          <cell r="F191">
            <v>20</v>
          </cell>
          <cell r="G191">
            <v>7.3604893028395318E-2</v>
          </cell>
          <cell r="H191">
            <v>7.1204324866948582E-2</v>
          </cell>
          <cell r="I191">
            <v>1.4239999999999999</v>
          </cell>
          <cell r="J191">
            <v>3.68</v>
          </cell>
          <cell r="K191">
            <v>1.6426350999999839E-3</v>
          </cell>
          <cell r="L191">
            <v>5.3605439999659943E-6</v>
          </cell>
          <cell r="M191">
            <v>1.4240864973389715</v>
          </cell>
          <cell r="N191">
            <v>3.6802446514197658</v>
          </cell>
          <cell r="O191">
            <v>3.8463291000000038E-3</v>
          </cell>
          <cell r="P191">
            <v>1.0939383999986063E-5</v>
          </cell>
          <cell r="Q191">
            <v>1.4242024540906886</v>
          </cell>
          <cell r="R191">
            <v>3.6805726266416197</v>
          </cell>
          <cell r="S191">
            <v>1.6426350999999839E-3</v>
          </cell>
          <cell r="T191">
            <v>1.6926943999961974E-5</v>
          </cell>
          <cell r="U191">
            <v>1.4240871044175309</v>
          </cell>
          <cell r="V191">
            <v>3.68024636849723</v>
          </cell>
          <cell r="W191">
            <v>1.0371541099999992E-2</v>
          </cell>
          <cell r="X191">
            <v>8.1878559039999521E-3</v>
          </cell>
          <cell r="Y191">
            <v>1.4249741157142051</v>
          </cell>
          <cell r="Z191">
            <v>3.6827552153086995</v>
          </cell>
          <cell r="AA191">
            <v>1.5235298100000003E-2</v>
          </cell>
          <cell r="AB191">
            <v>1.635916566400003E-2</v>
          </cell>
          <cell r="AC191">
            <v>1.4256582792871861</v>
          </cell>
          <cell r="AD191">
            <v>3.6846903221162823</v>
          </cell>
          <cell r="AE191">
            <v>2.1168169100000009E-2</v>
          </cell>
          <cell r="AF191">
            <v>2.4531646264000007E-2</v>
          </cell>
          <cell r="AG191">
            <v>1.4263986182456656</v>
          </cell>
          <cell r="AH191">
            <v>3.6867843169079517</v>
          </cell>
          <cell r="AI191">
            <v>2.8295864099999998E-2</v>
          </cell>
          <cell r="AJ191">
            <v>3.2703457064000019E-2</v>
          </cell>
          <cell r="AK191">
            <v>1.4272016340449472</v>
          </cell>
          <cell r="AL191">
            <v>3.6890555885762399</v>
          </cell>
          <cell r="AM191">
            <v>3.6480984100000002E-2</v>
          </cell>
          <cell r="AN191">
            <v>4.0876319463999999E-2</v>
          </cell>
          <cell r="AO191">
            <v>1.4280602054578599</v>
          </cell>
          <cell r="AP191">
            <v>3.6914839952490537</v>
          </cell>
          <cell r="AQ191">
            <v>4.5436653100000002E-2</v>
          </cell>
          <cell r="AR191">
            <v>4.9049003863999963E-2</v>
          </cell>
          <cell r="AS191">
            <v>1.4289592108620657</v>
          </cell>
          <cell r="AT191">
            <v>3.6940267665196029</v>
          </cell>
          <cell r="AU191">
            <v>1.4239999999999999</v>
          </cell>
          <cell r="AV191">
            <v>3.681</v>
          </cell>
          <cell r="AW191">
            <v>5.5224412200000003E-2</v>
          </cell>
          <cell r="AX191">
            <v>5.722123746399993E-2</v>
          </cell>
          <cell r="AY191">
            <v>1.4299018660093374</v>
          </cell>
          <cell r="AZ191">
            <v>3.6976929979074278</v>
          </cell>
          <cell r="BA191">
            <v>0.11501714610000001</v>
          </cell>
          <cell r="BB191">
            <v>9.8050660264000056E-2</v>
          </cell>
          <cell r="BC191">
            <v>1.4351831595781726</v>
          </cell>
          <cell r="BD191">
            <v>3.7126307518912687</v>
          </cell>
          <cell r="BE191">
            <v>1.427</v>
          </cell>
          <cell r="BF191">
            <v>3.79</v>
          </cell>
          <cell r="BG191">
            <v>0.18838584493000005</v>
          </cell>
          <cell r="BH191">
            <v>0.10621504826400002</v>
          </cell>
          <cell r="BI191">
            <v>1.4424625368171873</v>
          </cell>
          <cell r="BJ191">
            <v>3.8337346585511192</v>
          </cell>
          <cell r="BK191">
            <v>0.26168124569400003</v>
          </cell>
          <cell r="BL191">
            <v>0.10621504826400002</v>
          </cell>
          <cell r="BM191">
            <v>1.4463095476682288</v>
          </cell>
          <cell r="BN191">
            <v>3.844615648391398</v>
          </cell>
          <cell r="BO191">
            <v>1.4370000000000001</v>
          </cell>
          <cell r="BP191">
            <v>3.8359999999999999</v>
          </cell>
          <cell r="BQ191">
            <v>0.325177352488</v>
          </cell>
          <cell r="BR191">
            <v>0.10621504826400002</v>
          </cell>
          <cell r="BS191">
            <v>1.4596422289727751</v>
          </cell>
          <cell r="BT191">
            <v>3.9000418945913111</v>
          </cell>
        </row>
        <row r="192">
          <cell r="B192" t="str">
            <v>Kirkby Lonsdale</v>
          </cell>
          <cell r="C192" t="str">
            <v>KIRKBY LONSDALE</v>
          </cell>
          <cell r="D192">
            <v>11</v>
          </cell>
          <cell r="E192">
            <v>33.405000000000001</v>
          </cell>
          <cell r="F192">
            <v>13.1</v>
          </cell>
          <cell r="G192">
            <v>0.44096449771343788</v>
          </cell>
          <cell r="H192">
            <v>0.42225203882184831</v>
          </cell>
          <cell r="I192">
            <v>5.5309999999999997</v>
          </cell>
          <cell r="J192">
            <v>14.728999999999999</v>
          </cell>
          <cell r="K192">
            <v>9.3038520000000569E-3</v>
          </cell>
          <cell r="L192">
            <v>2.5498000000001575E-4</v>
          </cell>
          <cell r="M192">
            <v>5.5315017085662124</v>
          </cell>
          <cell r="N192">
            <v>14.730419046117392</v>
          </cell>
          <cell r="O192">
            <v>2.2224038000000002E-2</v>
          </cell>
          <cell r="P192">
            <v>5.2969719999995668E-4</v>
          </cell>
          <cell r="Q192">
            <v>5.5321942613766169</v>
          </cell>
          <cell r="R192">
            <v>14.73237788127166</v>
          </cell>
          <cell r="S192">
            <v>9.3038520000000569E-3</v>
          </cell>
          <cell r="T192">
            <v>8.3047719999984615E-4</v>
          </cell>
          <cell r="U192">
            <v>5.5315319143356065</v>
          </cell>
          <cell r="V192">
            <v>14.73050448093487</v>
          </cell>
          <cell r="W192">
            <v>6.2287797000000034E-2</v>
          </cell>
          <cell r="X192">
            <v>4.3709333200000255E-2</v>
          </cell>
          <cell r="Y192">
            <v>5.536563406514027</v>
          </cell>
          <cell r="Z192">
            <v>14.744735689890263</v>
          </cell>
          <cell r="AA192">
            <v>9.3474278000000022E-2</v>
          </cell>
          <cell r="AB192">
            <v>8.6610729199999792E-2</v>
          </cell>
          <cell r="AC192">
            <v>5.5404520115803573</v>
          </cell>
          <cell r="AD192">
            <v>14.755734325937299</v>
          </cell>
          <cell r="AE192">
            <v>0.13252047300000008</v>
          </cell>
          <cell r="AF192">
            <v>0.12957637319999971</v>
          </cell>
          <cell r="AG192">
            <v>5.5447565167915744</v>
          </cell>
          <cell r="AH192">
            <v>14.767909305235316</v>
          </cell>
          <cell r="AI192">
            <v>0.18091083599999996</v>
          </cell>
          <cell r="AJ192">
            <v>0.17250643720000025</v>
          </cell>
          <cell r="AK192">
            <v>5.5495495961652983</v>
          </cell>
          <cell r="AL192">
            <v>14.781466180947017</v>
          </cell>
          <cell r="AM192">
            <v>0.238010157</v>
          </cell>
          <cell r="AN192">
            <v>0.21549428520000036</v>
          </cell>
          <cell r="AO192">
            <v>5.5548028101620783</v>
          </cell>
          <cell r="AP192">
            <v>14.796324513907607</v>
          </cell>
          <cell r="AQ192">
            <v>0.30152308099999997</v>
          </cell>
          <cell r="AR192">
            <v>0.2584733492000002</v>
          </cell>
          <cell r="AS192">
            <v>5.560392189974654</v>
          </cell>
          <cell r="AT192">
            <v>14.812133667380005</v>
          </cell>
          <cell r="AU192">
            <v>5.5309999999999997</v>
          </cell>
          <cell r="AV192">
            <v>14.746</v>
          </cell>
          <cell r="AW192">
            <v>0.37262010300000009</v>
          </cell>
          <cell r="AX192">
            <v>0.30142854119999929</v>
          </cell>
          <cell r="AY192">
            <v>5.5663783787432513</v>
          </cell>
          <cell r="AZ192">
            <v>14.846065166066959</v>
          </cell>
          <cell r="BA192">
            <v>0.82711851400000014</v>
          </cell>
          <cell r="BB192">
            <v>0.51455156919999934</v>
          </cell>
          <cell r="BC192">
            <v>5.601419416699926</v>
          </cell>
          <cell r="BD192">
            <v>14.945176188302876</v>
          </cell>
          <cell r="BE192">
            <v>5.5439999999999996</v>
          </cell>
          <cell r="BF192">
            <v>15.061</v>
          </cell>
          <cell r="BG192">
            <v>1.36427021923</v>
          </cell>
          <cell r="BH192">
            <v>0.55709709320000056</v>
          </cell>
          <cell r="BI192">
            <v>5.6448456304585095</v>
          </cell>
          <cell r="BJ192">
            <v>15.34623451660098</v>
          </cell>
          <cell r="BK192">
            <v>1.8725633303870002</v>
          </cell>
          <cell r="BL192">
            <v>0.55709709319999967</v>
          </cell>
          <cell r="BM192">
            <v>5.6715240999633938</v>
          </cell>
          <cell r="BN192">
            <v>15.421692623395309</v>
          </cell>
          <cell r="BO192">
            <v>5.4820000000000002</v>
          </cell>
          <cell r="BP192">
            <v>15.074</v>
          </cell>
          <cell r="BQ192">
            <v>2.2907612853830002</v>
          </cell>
          <cell r="BR192">
            <v>0.55709709319999878</v>
          </cell>
          <cell r="BS192">
            <v>5.6314738001353479</v>
          </cell>
          <cell r="BT192">
            <v>15.496775750741708</v>
          </cell>
        </row>
        <row r="193">
          <cell r="B193" t="str">
            <v>Kirkby Moor</v>
          </cell>
          <cell r="C193" t="str">
            <v>KIRKBY MOOR</v>
          </cell>
          <cell r="D193">
            <v>11</v>
          </cell>
          <cell r="E193">
            <v>62.5</v>
          </cell>
          <cell r="F193">
            <v>25</v>
          </cell>
          <cell r="G193">
            <v>0.19768900200841327</v>
          </cell>
          <cell r="H193">
            <v>0.15824795672649164</v>
          </cell>
          <cell r="I193">
            <v>3.956</v>
          </cell>
          <cell r="J193">
            <v>12.355</v>
          </cell>
          <cell r="K193">
            <v>3.6279959999996336E-3</v>
          </cell>
          <cell r="L193">
            <v>1.6190400000226646E-4</v>
          </cell>
          <cell r="M193">
            <v>3.9561989181622912</v>
          </cell>
          <cell r="N193">
            <v>12.355562625525829</v>
          </cell>
          <cell r="O193">
            <v>8.7342279999997885E-3</v>
          </cell>
          <cell r="P193">
            <v>3.3230960000096843E-4</v>
          </cell>
          <cell r="Q193">
            <v>3.9564758698112708</v>
          </cell>
          <cell r="R193">
            <v>12.356345963082047</v>
          </cell>
          <cell r="S193">
            <v>3.6279959999996336E-3</v>
          </cell>
          <cell r="T193">
            <v>5.1644960000274409E-4</v>
          </cell>
          <cell r="U193">
            <v>3.9562175269802546</v>
          </cell>
          <cell r="V193">
            <v>12.355615259211318</v>
          </cell>
          <cell r="W193">
            <v>2.4915901999999157E-2</v>
          </cell>
          <cell r="X193">
            <v>1.6049473600002528E-2</v>
          </cell>
          <cell r="Y193">
            <v>3.9581501246027377</v>
          </cell>
          <cell r="Z193">
            <v>12.361081470747967</v>
          </cell>
          <cell r="AA193">
            <v>3.7730644999999896E-2</v>
          </cell>
          <cell r="AB193">
            <v>3.1595049599999925E-2</v>
          </cell>
          <cell r="AC193">
            <v>3.9596386553126424</v>
          </cell>
          <cell r="AD193">
            <v>12.365291671383881</v>
          </cell>
          <cell r="AE193">
            <v>5.3898544000000825E-2</v>
          </cell>
          <cell r="AF193">
            <v>4.7177605599994621E-2</v>
          </cell>
          <cell r="AG193">
            <v>3.9613051220163826</v>
          </cell>
          <cell r="AH193">
            <v>12.370005151011226</v>
          </cell>
          <cell r="AI193">
            <v>7.4075012999999856E-2</v>
          </cell>
          <cell r="AJ193">
            <v>6.2739641600003893E-2</v>
          </cell>
          <cell r="AK193">
            <v>3.963180907060218</v>
          </cell>
          <cell r="AL193">
            <v>12.375310672309402</v>
          </cell>
          <cell r="AM193">
            <v>9.8014344999999281E-2</v>
          </cell>
          <cell r="AN193">
            <v>7.8334793600003394E-2</v>
          </cell>
          <cell r="AO193">
            <v>3.9652559293310974</v>
          </cell>
          <cell r="AP193">
            <v>12.381179721584809</v>
          </cell>
          <cell r="AQ193">
            <v>0.1247358089999997</v>
          </cell>
          <cell r="AR193">
            <v>9.392461360000226E-2</v>
          </cell>
          <cell r="AS193">
            <v>3.9674766958044754</v>
          </cell>
          <cell r="AT193">
            <v>12.38746099771584</v>
          </cell>
          <cell r="AU193">
            <v>3.956</v>
          </cell>
          <cell r="AV193">
            <v>12.369</v>
          </cell>
          <cell r="AW193">
            <v>0.15460908699999987</v>
          </cell>
          <cell r="AX193">
            <v>0.10950057359999832</v>
          </cell>
          <cell r="AY193">
            <v>3.9698621621493628</v>
          </cell>
          <cell r="AZ193">
            <v>12.408208115430886</v>
          </cell>
          <cell r="BA193">
            <v>0.34633152399999911</v>
          </cell>
          <cell r="BB193">
            <v>0.16728599760000051</v>
          </cell>
          <cell r="BC193">
            <v>3.9829579285778425</v>
          </cell>
          <cell r="BD193">
            <v>12.445248536416541</v>
          </cell>
          <cell r="BE193">
            <v>3.9740000000000002</v>
          </cell>
          <cell r="BF193">
            <v>12.53</v>
          </cell>
          <cell r="BG193">
            <v>0.57301308034999998</v>
          </cell>
          <cell r="BH193">
            <v>0.11378490159999899</v>
          </cell>
          <cell r="BI193">
            <v>4.0100475454325206</v>
          </cell>
          <cell r="BJ193">
            <v>12.631957855281861</v>
          </cell>
          <cell r="BK193">
            <v>0.78495726996300075</v>
          </cell>
          <cell r="BL193">
            <v>-0.68224709840000131</v>
          </cell>
          <cell r="BM193">
            <v>3.9793908859273102</v>
          </cell>
          <cell r="BN193">
            <v>12.545247727983215</v>
          </cell>
          <cell r="BO193">
            <v>3.9550000000000001</v>
          </cell>
          <cell r="BP193">
            <v>12.456</v>
          </cell>
          <cell r="BQ193">
            <v>0.95580728776699964</v>
          </cell>
          <cell r="BR193">
            <v>-0.75827909840000274</v>
          </cell>
          <cell r="BS193">
            <v>3.965367541209416</v>
          </cell>
          <cell r="BT193">
            <v>12.485323834773636</v>
          </cell>
        </row>
        <row r="194">
          <cell r="B194" t="str">
            <v>Kirkby Stephen</v>
          </cell>
          <cell r="C194" t="str">
            <v>KIRKBY STEPHEN</v>
          </cell>
          <cell r="D194">
            <v>11</v>
          </cell>
          <cell r="E194">
            <v>62.5</v>
          </cell>
          <cell r="F194">
            <v>25</v>
          </cell>
          <cell r="G194">
            <v>0.14167188558557059</v>
          </cell>
          <cell r="H194">
            <v>0.16446353848128314</v>
          </cell>
          <cell r="I194">
            <v>4.1100000000000003</v>
          </cell>
          <cell r="J194">
            <v>8.85</v>
          </cell>
          <cell r="K194">
            <v>3.0049546000000094E-2</v>
          </cell>
          <cell r="L194">
            <v>2.1472039999892445E-4</v>
          </cell>
          <cell r="M194">
            <v>4.1115884620320786</v>
          </cell>
          <cell r="N194">
            <v>8.8544928490981611</v>
          </cell>
          <cell r="O194">
            <v>7.095092500000022E-2</v>
          </cell>
          <cell r="P194">
            <v>4.4389839999858793E-4</v>
          </cell>
          <cell r="Q194">
            <v>4.1137472564098854</v>
          </cell>
          <cell r="R194">
            <v>8.860598841673097</v>
          </cell>
          <cell r="S194">
            <v>3.0049546000000094E-2</v>
          </cell>
          <cell r="T194">
            <v>6.9347839999966965E-4</v>
          </cell>
          <cell r="U194">
            <v>4.1116135903102773</v>
          </cell>
          <cell r="V194">
            <v>8.8545639226018142</v>
          </cell>
          <cell r="W194">
            <v>0.19589465999999978</v>
          </cell>
          <cell r="X194">
            <v>5.5216838399999801E-2</v>
          </cell>
          <cell r="Y194">
            <v>4.1231799355634413</v>
          </cell>
          <cell r="Z194">
            <v>8.8872784872500432</v>
          </cell>
          <cell r="AA194">
            <v>0.29137876799999995</v>
          </cell>
          <cell r="AB194">
            <v>0.10975817839999902</v>
          </cell>
          <cell r="AC194">
            <v>4.1310542294532677</v>
          </cell>
          <cell r="AD194">
            <v>8.9095503536762521</v>
          </cell>
          <cell r="AE194">
            <v>0.40905100300000008</v>
          </cell>
          <cell r="AF194">
            <v>0.16435160240000002</v>
          </cell>
          <cell r="AG194">
            <v>4.1400958316892478</v>
          </cell>
          <cell r="AH194">
            <v>8.9351238666916633</v>
          </cell>
          <cell r="AI194">
            <v>0.55219010600000007</v>
          </cell>
          <cell r="AJ194">
            <v>0.21891596239999878</v>
          </cell>
          <cell r="AK194">
            <v>4.1504725723785905</v>
          </cell>
          <cell r="AL194">
            <v>8.9644737215238575</v>
          </cell>
          <cell r="AM194">
            <v>0.71876823300000026</v>
          </cell>
          <cell r="AN194">
            <v>0.27352711839999966</v>
          </cell>
          <cell r="AO194">
            <v>4.1620819989314919</v>
          </cell>
          <cell r="AP194">
            <v>8.9973101384888317</v>
          </cell>
          <cell r="AQ194">
            <v>0.90244472700000022</v>
          </cell>
          <cell r="AR194">
            <v>0.32813092639999919</v>
          </cell>
          <cell r="AS194">
            <v>4.1745884713407904</v>
          </cell>
          <cell r="AT194">
            <v>9.0326837842861813</v>
          </cell>
          <cell r="AU194">
            <v>4.1150000000000002</v>
          </cell>
          <cell r="AV194">
            <v>9.06</v>
          </cell>
          <cell r="AW194">
            <v>1.1004182780000002</v>
          </cell>
          <cell r="AX194">
            <v>0.38271523840000032</v>
          </cell>
          <cell r="AY194">
            <v>4.1928443213579722</v>
          </cell>
          <cell r="AZ194">
            <v>9.2801769900363489</v>
          </cell>
          <cell r="BA194">
            <v>2.3318355259999999</v>
          </cell>
          <cell r="BB194">
            <v>0.6542781744000008</v>
          </cell>
          <cell r="BC194">
            <v>4.2717303226142525</v>
          </cell>
          <cell r="BD194">
            <v>9.5033002957523713</v>
          </cell>
          <cell r="BE194">
            <v>4.18</v>
          </cell>
          <cell r="BF194">
            <v>9.5760000000000005</v>
          </cell>
          <cell r="BG194">
            <v>3.8097464997000006</v>
          </cell>
          <cell r="BH194">
            <v>0.70852597839999998</v>
          </cell>
          <cell r="BI194">
            <v>4.4171478028639193</v>
          </cell>
          <cell r="BJ194">
            <v>10.246755278194271</v>
          </cell>
          <cell r="BK194">
            <v>5.2180208699600001</v>
          </cell>
          <cell r="BL194">
            <v>0.70852597839999998</v>
          </cell>
          <cell r="BM194">
            <v>4.4910630380241425</v>
          </cell>
          <cell r="BN194">
            <v>10.455819134253442</v>
          </cell>
          <cell r="BO194">
            <v>4.1859999999999999</v>
          </cell>
          <cell r="BP194">
            <v>9.7780000000000005</v>
          </cell>
          <cell r="BQ194">
            <v>6.3693834204300011</v>
          </cell>
          <cell r="BR194">
            <v>0.70852597839999998</v>
          </cell>
          <cell r="BS194">
            <v>4.5574938997012984</v>
          </cell>
          <cell r="BT194">
            <v>10.828743422592893</v>
          </cell>
        </row>
        <row r="195">
          <cell r="B195" t="str">
            <v>Kirkby Thore</v>
          </cell>
          <cell r="C195" t="str">
            <v>KIRKBY THORE</v>
          </cell>
          <cell r="D195">
            <v>11</v>
          </cell>
          <cell r="E195">
            <v>50</v>
          </cell>
          <cell r="F195">
            <v>20</v>
          </cell>
          <cell r="G195">
            <v>0.26439789520845741</v>
          </cell>
          <cell r="H195">
            <v>0.28885117261812304</v>
          </cell>
          <cell r="I195">
            <v>5.7759999999999998</v>
          </cell>
          <cell r="J195">
            <v>13.217000000000001</v>
          </cell>
          <cell r="K195">
            <v>1.9276493999999977E-2</v>
          </cell>
          <cell r="L195">
            <v>2.2289240000006316E-4</v>
          </cell>
          <cell r="M195">
            <v>5.7770234523624611</v>
          </cell>
          <cell r="N195">
            <v>13.219894760422871</v>
          </cell>
          <cell r="O195">
            <v>4.5784233000000008E-2</v>
          </cell>
          <cell r="P195">
            <v>4.6052280000008494E-4</v>
          </cell>
          <cell r="Q195">
            <v>5.7784272202008848</v>
          </cell>
          <cell r="R195">
            <v>13.223865215453916</v>
          </cell>
          <cell r="S195">
            <v>1.9276493999999977E-2</v>
          </cell>
          <cell r="T195">
            <v>7.1915080000017895E-4</v>
          </cell>
          <cell r="U195">
            <v>5.7770494991734456</v>
          </cell>
          <cell r="V195">
            <v>13.219968431929573</v>
          </cell>
          <cell r="W195">
            <v>0.128251636</v>
          </cell>
          <cell r="X195">
            <v>3.075917079999968E-2</v>
          </cell>
          <cell r="Y195">
            <v>5.7843459029190942</v>
          </cell>
          <cell r="Z195">
            <v>13.240605778196866</v>
          </cell>
          <cell r="AA195">
            <v>0.19221220800000005</v>
          </cell>
          <cell r="AB195">
            <v>6.0817754800000401E-2</v>
          </cell>
          <cell r="AC195">
            <v>5.789280628830511</v>
          </cell>
          <cell r="AD195">
            <v>13.254563290817904</v>
          </cell>
          <cell r="AE195">
            <v>0.271569379</v>
          </cell>
          <cell r="AF195">
            <v>9.0930082799999035E-2</v>
          </cell>
          <cell r="AG195">
            <v>5.7950262874410292</v>
          </cell>
          <cell r="AH195">
            <v>13.270814467481426</v>
          </cell>
          <cell r="AI195">
            <v>0.36878662800000006</v>
          </cell>
          <cell r="AJ195">
            <v>0.12101257079999961</v>
          </cell>
          <cell r="AK195">
            <v>5.8017077908432766</v>
          </cell>
          <cell r="AL195">
            <v>13.289712612938425</v>
          </cell>
          <cell r="AM195">
            <v>0.48264658499999991</v>
          </cell>
          <cell r="AN195">
            <v>0.15114331080000198</v>
          </cell>
          <cell r="AO195">
            <v>5.8092653424499812</v>
          </cell>
          <cell r="AP195">
            <v>13.311088596899499</v>
          </cell>
          <cell r="AQ195">
            <v>0.60868463700000008</v>
          </cell>
          <cell r="AR195">
            <v>0.181266514799999</v>
          </cell>
          <cell r="AS195">
            <v>5.8174616827398529</v>
          </cell>
          <cell r="AT195">
            <v>13.334271348099023</v>
          </cell>
          <cell r="AU195">
            <v>5.7759999999999998</v>
          </cell>
          <cell r="AV195">
            <v>13.233000000000001</v>
          </cell>
          <cell r="AW195">
            <v>0.74444028200000001</v>
          </cell>
          <cell r="AX195">
            <v>0.21136967880000057</v>
          </cell>
          <cell r="AY195">
            <v>5.8261670125601821</v>
          </cell>
          <cell r="AZ195">
            <v>13.374893739092704</v>
          </cell>
          <cell r="BA195">
            <v>1.5966245190000004</v>
          </cell>
          <cell r="BB195">
            <v>0.36047824680000051</v>
          </cell>
          <cell r="BC195">
            <v>5.8787212553333079</v>
          </cell>
          <cell r="BD195">
            <v>13.52353958487271</v>
          </cell>
          <cell r="BE195">
            <v>5.8470000000000004</v>
          </cell>
          <cell r="BF195">
            <v>13.64</v>
          </cell>
          <cell r="BG195">
            <v>2.6153495107999998</v>
          </cell>
          <cell r="BH195">
            <v>0.39023289879999989</v>
          </cell>
          <cell r="BI195">
            <v>6.004752164841288</v>
          </cell>
          <cell r="BJ195">
            <v>14.086190502024531</v>
          </cell>
          <cell r="BK195">
            <v>3.5739734125469997</v>
          </cell>
          <cell r="BL195">
            <v>0.39023289879999989</v>
          </cell>
          <cell r="BM195">
            <v>6.0550668709981279</v>
          </cell>
          <cell r="BN195">
            <v>14.228501981692171</v>
          </cell>
          <cell r="BO195">
            <v>5.8470000000000004</v>
          </cell>
          <cell r="BP195">
            <v>13.654999999999999</v>
          </cell>
          <cell r="BQ195">
            <v>4.3442308343799994</v>
          </cell>
          <cell r="BR195">
            <v>0.39023289880000522</v>
          </cell>
          <cell r="BS195">
            <v>6.0954949009836366</v>
          </cell>
          <cell r="BT195">
            <v>14.357849718303234</v>
          </cell>
        </row>
        <row r="196">
          <cell r="B196" t="str">
            <v>Kirkhall Lane</v>
          </cell>
          <cell r="C196" t="str">
            <v>KIRKHALL LANE</v>
          </cell>
          <cell r="D196">
            <v>11</v>
          </cell>
          <cell r="E196">
            <v>33.405000000000001</v>
          </cell>
          <cell r="F196">
            <v>13.1</v>
          </cell>
          <cell r="G196">
            <v>0.72029316756632278</v>
          </cell>
          <cell r="H196">
            <v>0.62528241980769395</v>
          </cell>
          <cell r="I196">
            <v>8.19</v>
          </cell>
          <cell r="J196">
            <v>24.058</v>
          </cell>
          <cell r="K196">
            <v>1.9938012999999977E-2</v>
          </cell>
          <cell r="L196">
            <v>2.9193320000002743E-3</v>
          </cell>
          <cell r="M196">
            <v>8.1911996994807907</v>
          </cell>
          <cell r="N196">
            <v>24.061393262553015</v>
          </cell>
          <cell r="O196">
            <v>4.8591067000000043E-2</v>
          </cell>
          <cell r="P196">
            <v>5.5943279999994822E-3</v>
          </cell>
          <cell r="Q196">
            <v>8.1928439956717636</v>
          </cell>
          <cell r="R196">
            <v>24.066044034500674</v>
          </cell>
          <cell r="S196">
            <v>1.9938012999999977E-2</v>
          </cell>
          <cell r="T196">
            <v>8.192839999999979E-3</v>
          </cell>
          <cell r="U196">
            <v>8.1914764868683712</v>
          </cell>
          <cell r="V196">
            <v>24.062176135507833</v>
          </cell>
          <cell r="W196">
            <v>0.13976716300000014</v>
          </cell>
          <cell r="X196">
            <v>3.7575907999999547E-2</v>
          </cell>
          <cell r="Y196">
            <v>8.1993080972527963</v>
          </cell>
          <cell r="Z196">
            <v>24.084327274749587</v>
          </cell>
          <cell r="AA196">
            <v>0.21285764500000004</v>
          </cell>
          <cell r="AB196">
            <v>6.6920052000000396E-2</v>
          </cell>
          <cell r="AC196">
            <v>8.2046845207887458</v>
          </cell>
          <cell r="AD196">
            <v>24.099534096912787</v>
          </cell>
          <cell r="AE196">
            <v>0.30655140199999997</v>
          </cell>
          <cell r="AF196">
            <v>9.6539464000001463E-2</v>
          </cell>
          <cell r="AG196">
            <v>8.2111567836357242</v>
          </cell>
          <cell r="AH196">
            <v>24.117840420707672</v>
          </cell>
          <cell r="AI196">
            <v>0.42596925399999996</v>
          </cell>
          <cell r="AJ196">
            <v>0.12574338799999962</v>
          </cell>
          <cell r="AK196">
            <v>8.2189574038521833</v>
          </cell>
          <cell r="AL196">
            <v>24.139903906517745</v>
          </cell>
          <cell r="AM196">
            <v>0.56990964099999997</v>
          </cell>
          <cell r="AN196">
            <v>0.15520152799999964</v>
          </cell>
          <cell r="AO196">
            <v>8.2280584662376857</v>
          </cell>
          <cell r="AP196">
            <v>24.16564559823291</v>
          </cell>
          <cell r="AQ196">
            <v>0.7320572030000001</v>
          </cell>
          <cell r="AR196">
            <v>0.1844907800000013</v>
          </cell>
          <cell r="AS196">
            <v>8.2381062931554769</v>
          </cell>
          <cell r="AT196">
            <v>24.194065144431946</v>
          </cell>
          <cell r="AU196">
            <v>8.1980000000000004</v>
          </cell>
          <cell r="AV196">
            <v>24.34</v>
          </cell>
          <cell r="AW196">
            <v>0.92007948800000006</v>
          </cell>
          <cell r="AX196">
            <v>0.21354892399999992</v>
          </cell>
          <cell r="AY196">
            <v>8.2575000608026556</v>
          </cell>
          <cell r="AZ196">
            <v>24.508291585898277</v>
          </cell>
          <cell r="BA196">
            <v>2.1484689599999998</v>
          </cell>
          <cell r="BB196">
            <v>0.2985929559999998</v>
          </cell>
          <cell r="BC196">
            <v>8.3264374414478439</v>
          </cell>
          <cell r="BD196">
            <v>24.703275943224082</v>
          </cell>
          <cell r="BE196">
            <v>8.1620000000000008</v>
          </cell>
          <cell r="BF196">
            <v>24.433</v>
          </cell>
          <cell r="BG196">
            <v>3.5412919643499992</v>
          </cell>
          <cell r="BH196">
            <v>0.14180199599999943</v>
          </cell>
          <cell r="BI196">
            <v>8.3553122990417066</v>
          </cell>
          <cell r="BJ196">
            <v>24.979769750156606</v>
          </cell>
          <cell r="BK196">
            <v>4.7701355784326003</v>
          </cell>
          <cell r="BL196">
            <v>-1.9809500040000061</v>
          </cell>
          <cell r="BM196">
            <v>8.3083942765653163</v>
          </cell>
          <cell r="BN196">
            <v>24.847065542744936</v>
          </cell>
          <cell r="BO196">
            <v>8.1679999999999993</v>
          </cell>
          <cell r="BP196">
            <v>24.646999999999998</v>
          </cell>
          <cell r="BQ196">
            <v>5.7039657745684993</v>
          </cell>
          <cell r="BR196">
            <v>-2.1837020040000028</v>
          </cell>
          <cell r="BS196">
            <v>8.3527659305051092</v>
          </cell>
          <cell r="BT196">
            <v>25.169596969569621</v>
          </cell>
        </row>
        <row r="197">
          <cell r="B197" t="str">
            <v>Kitt Green</v>
          </cell>
          <cell r="C197" t="str">
            <v>KITT GREEN</v>
          </cell>
          <cell r="D197">
            <v>6.6</v>
          </cell>
          <cell r="E197">
            <v>54.75</v>
          </cell>
          <cell r="F197">
            <v>21.9</v>
          </cell>
          <cell r="G197">
            <v>0.7053139615500752</v>
          </cell>
          <cell r="H197">
            <v>0.60342644899641029</v>
          </cell>
          <cell r="I197">
            <v>13.214</v>
          </cell>
          <cell r="J197">
            <v>38.613</v>
          </cell>
          <cell r="K197">
            <v>1.1308845000000067E-2</v>
          </cell>
          <cell r="L197">
            <v>5.7118400000000236E-4</v>
          </cell>
          <cell r="M197">
            <v>13.215039233021384</v>
          </cell>
          <cell r="N197">
            <v>38.615939394866615</v>
          </cell>
          <cell r="O197">
            <v>2.7575242999999972E-2</v>
          </cell>
          <cell r="P197">
            <v>1.1393560000001468E-3</v>
          </cell>
          <cell r="Q197">
            <v>13.21651187597914</v>
          </cell>
          <cell r="R197">
            <v>38.620104658153394</v>
          </cell>
          <cell r="S197">
            <v>1.1308845000000067E-2</v>
          </cell>
          <cell r="T197">
            <v>1.7250760000002696E-3</v>
          </cell>
          <cell r="U197">
            <v>13.215140172393628</v>
          </cell>
          <cell r="V197">
            <v>38.616224894525025</v>
          </cell>
          <cell r="W197">
            <v>7.9393005000000072E-2</v>
          </cell>
          <cell r="X197">
            <v>1.6588352000000306E-2</v>
          </cell>
          <cell r="Y197">
            <v>13.222396191257749</v>
          </cell>
          <cell r="Z197">
            <v>38.636748015097972</v>
          </cell>
          <cell r="AA197">
            <v>0.12097021699999999</v>
          </cell>
          <cell r="AB197">
            <v>3.1465899999999936E-2</v>
          </cell>
          <cell r="AC197">
            <v>13.227334701997602</v>
          </cell>
          <cell r="AD197">
            <v>38.650716232830426</v>
          </cell>
          <cell r="AE197">
            <v>0.17429255300000013</v>
          </cell>
          <cell r="AF197">
            <v>4.6436339999999854E-2</v>
          </cell>
          <cell r="AG197">
            <v>13.233308770574467</v>
          </cell>
          <cell r="AH197">
            <v>38.667613450438324</v>
          </cell>
          <cell r="AI197">
            <v>0.24228555200000002</v>
          </cell>
          <cell r="AJ197">
            <v>6.1313943999999898E-2</v>
          </cell>
          <cell r="AK197">
            <v>13.240558068294158</v>
          </cell>
          <cell r="AL197">
            <v>38.688117560744054</v>
          </cell>
          <cell r="AM197">
            <v>0.324268687</v>
          </cell>
          <cell r="AN197">
            <v>7.6276927999999744E-2</v>
          </cell>
          <cell r="AO197">
            <v>13.249038654339845</v>
          </cell>
          <cell r="AP197">
            <v>38.712104280349422</v>
          </cell>
          <cell r="AQ197">
            <v>0.416640868</v>
          </cell>
          <cell r="AR197">
            <v>9.1209091999999936E-2</v>
          </cell>
          <cell r="AS197">
            <v>13.25842535016878</v>
          </cell>
          <cell r="AT197">
            <v>38.738653865443723</v>
          </cell>
          <cell r="AU197">
            <v>13.224</v>
          </cell>
          <cell r="AV197">
            <v>39.005000000000003</v>
          </cell>
          <cell r="AW197">
            <v>0.523774301</v>
          </cell>
          <cell r="AX197">
            <v>0.10608831600000035</v>
          </cell>
          <cell r="AY197">
            <v>13.279098689617793</v>
          </cell>
          <cell r="AZ197">
            <v>39.160842628252936</v>
          </cell>
          <cell r="BA197">
            <v>1.223910869</v>
          </cell>
          <cell r="BB197">
            <v>0.17792293199999976</v>
          </cell>
          <cell r="BC197">
            <v>13.346628654904011</v>
          </cell>
          <cell r="BD197">
            <v>39.351846213801643</v>
          </cell>
          <cell r="BE197">
            <v>13.234</v>
          </cell>
          <cell r="BF197">
            <v>39.420999999999999</v>
          </cell>
          <cell r="BG197">
            <v>2.0176403860300001</v>
          </cell>
          <cell r="BH197">
            <v>0.1921652519999999</v>
          </cell>
          <cell r="BI197">
            <v>13.427307860602026</v>
          </cell>
          <cell r="BJ197">
            <v>39.967757196353425</v>
          </cell>
          <cell r="BK197">
            <v>2.7174294982148002</v>
          </cell>
          <cell r="BL197">
            <v>0.19216525200000167</v>
          </cell>
          <cell r="BM197">
            <v>13.488523532162006</v>
          </cell>
          <cell r="BN197">
            <v>40.140901262253223</v>
          </cell>
          <cell r="BO197">
            <v>13.237</v>
          </cell>
          <cell r="BP197">
            <v>39.460999999999999</v>
          </cell>
          <cell r="BQ197">
            <v>3.2486104387448007</v>
          </cell>
          <cell r="BR197">
            <v>0.1921652519999999</v>
          </cell>
          <cell r="BS197">
            <v>13.537989813829187</v>
          </cell>
          <cell r="BT197">
            <v>40.312327753706775</v>
          </cell>
        </row>
        <row r="198">
          <cell r="B198" t="str">
            <v>Knott Mill</v>
          </cell>
          <cell r="C198" t="str">
            <v>KNOTT MILL</v>
          </cell>
          <cell r="D198">
            <v>6.6</v>
          </cell>
          <cell r="E198">
            <v>50</v>
          </cell>
          <cell r="F198">
            <v>20</v>
          </cell>
          <cell r="G198">
            <v>0.84184498828712162</v>
          </cell>
          <cell r="H198">
            <v>0.69761047508174079</v>
          </cell>
          <cell r="I198">
            <v>13.95</v>
          </cell>
          <cell r="J198">
            <v>42.085999999999999</v>
          </cell>
          <cell r="K198">
            <v>2.4989514000000046E-2</v>
          </cell>
          <cell r="L198">
            <v>2.6848199999918165E-4</v>
          </cell>
          <cell r="M198">
            <v>13.952209501634815</v>
          </cell>
          <cell r="N198">
            <v>42.092249414356083</v>
          </cell>
          <cell r="O198">
            <v>6.0483360000000097E-2</v>
          </cell>
          <cell r="P198">
            <v>5.8630520000058084E-4</v>
          </cell>
          <cell r="Q198">
            <v>13.955342210248869</v>
          </cell>
          <cell r="R198">
            <v>42.101110052373997</v>
          </cell>
          <cell r="S198">
            <v>2.4989514000000046E-2</v>
          </cell>
          <cell r="T198">
            <v>9.5134120000128775E-4</v>
          </cell>
          <cell r="U198">
            <v>13.95226923632314</v>
          </cell>
          <cell r="V198">
            <v>42.092418369568833</v>
          </cell>
          <cell r="W198">
            <v>0.17159274910000011</v>
          </cell>
          <cell r="X198">
            <v>8.6912545199997915E-2</v>
          </cell>
          <cell r="Y198">
            <v>13.9726133486744</v>
          </cell>
          <cell r="Z198">
            <v>42.149960208772015</v>
          </cell>
          <cell r="AA198">
            <v>0.25949384899999994</v>
          </cell>
          <cell r="AB198">
            <v>0.17290908920000181</v>
          </cell>
          <cell r="AC198">
            <v>13.987825447389113</v>
          </cell>
          <cell r="AD198">
            <v>42.192986521401032</v>
          </cell>
          <cell r="AE198">
            <v>0.37147920700000003</v>
          </cell>
          <cell r="AF198">
            <v>0.25899230119999839</v>
          </cell>
          <cell r="AG198">
            <v>14.005151953784189</v>
          </cell>
          <cell r="AH198">
            <v>42.241993282065948</v>
          </cell>
          <cell r="AI198">
            <v>0.51341151300000021</v>
          </cell>
          <cell r="AJ198">
            <v>0.34503242919999977</v>
          </cell>
          <cell r="AK198">
            <v>14.025094369865663</v>
          </cell>
          <cell r="AL198">
            <v>42.298398952643758</v>
          </cell>
          <cell r="AM198">
            <v>0.68376295500000006</v>
          </cell>
          <cell r="AN198">
            <v>0.43115100119999639</v>
          </cell>
          <cell r="AO198">
            <v>14.047529677687171</v>
          </cell>
          <cell r="AP198">
            <v>42.36185558583815</v>
          </cell>
          <cell r="AQ198">
            <v>0.87516078499999994</v>
          </cell>
          <cell r="AR198">
            <v>0.51726314119999817</v>
          </cell>
          <cell r="AS198">
            <v>14.071805504336005</v>
          </cell>
          <cell r="AT198">
            <v>42.430517992407353</v>
          </cell>
          <cell r="AU198">
            <v>13.976000000000001</v>
          </cell>
          <cell r="AV198">
            <v>43.073</v>
          </cell>
          <cell r="AW198">
            <v>1.0974110879999999</v>
          </cell>
          <cell r="AX198">
            <v>0.6033493652000006</v>
          </cell>
          <cell r="AY198">
            <v>14.124777955376075</v>
          </cell>
          <cell r="AZ198">
            <v>43.493807604549964</v>
          </cell>
          <cell r="BA198">
            <v>2.5488438362999997</v>
          </cell>
          <cell r="BB198">
            <v>1.0316174932000024</v>
          </cell>
          <cell r="BC198">
            <v>14.289209138243921</v>
          </cell>
          <cell r="BD198">
            <v>43.958889222327485</v>
          </cell>
          <cell r="BE198">
            <v>13.898999999999999</v>
          </cell>
          <cell r="BF198">
            <v>43.49</v>
          </cell>
          <cell r="BG198">
            <v>4.1994705887529999</v>
          </cell>
          <cell r="BH198">
            <v>1.101910973199999</v>
          </cell>
          <cell r="BI198">
            <v>14.362750616950072</v>
          </cell>
          <cell r="BJ198">
            <v>44.801684824099368</v>
          </cell>
          <cell r="BK198">
            <v>5.6822357604775995</v>
          </cell>
          <cell r="BL198">
            <v>-0.54166857479999919</v>
          </cell>
          <cell r="BM198">
            <v>14.348683007339138</v>
          </cell>
          <cell r="BN198">
            <v>44.761895615495462</v>
          </cell>
          <cell r="BO198">
            <v>13.917</v>
          </cell>
          <cell r="BP198">
            <v>44.151000000000003</v>
          </cell>
          <cell r="BQ198">
            <v>6.8433637567177001</v>
          </cell>
          <cell r="BR198">
            <v>-4.9398989427999993</v>
          </cell>
          <cell r="BS198">
            <v>14.083509988289146</v>
          </cell>
          <cell r="BT198">
            <v>44.621961367418194</v>
          </cell>
        </row>
        <row r="199">
          <cell r="B199" t="str">
            <v>Lamberhead</v>
          </cell>
          <cell r="C199" t="str">
            <v>LAMBERHEAD</v>
          </cell>
          <cell r="D199">
            <v>6.6</v>
          </cell>
          <cell r="E199">
            <v>62.5</v>
          </cell>
          <cell r="F199">
            <v>25</v>
          </cell>
          <cell r="G199">
            <v>0.67199291435942121</v>
          </cell>
          <cell r="H199">
            <v>0.52941273206873818</v>
          </cell>
          <cell r="I199">
            <v>13.233000000000001</v>
          </cell>
          <cell r="J199">
            <v>41.993000000000002</v>
          </cell>
          <cell r="K199">
            <v>2.3317880000000013E-2</v>
          </cell>
          <cell r="L199">
            <v>3.1838680000007002E-3</v>
          </cell>
          <cell r="M199">
            <v>13.235318301718454</v>
          </cell>
          <cell r="N199">
            <v>41.999557147463825</v>
          </cell>
          <cell r="O199">
            <v>5.6719542000000067E-2</v>
          </cell>
          <cell r="P199">
            <v>6.1128400000072247E-3</v>
          </cell>
          <cell r="Q199">
            <v>13.238496407979021</v>
          </cell>
          <cell r="R199">
            <v>42.008546189416535</v>
          </cell>
          <cell r="S199">
            <v>2.3317880000000013E-2</v>
          </cell>
          <cell r="T199">
            <v>8.9658920000026399E-3</v>
          </cell>
          <cell r="U199">
            <v>13.235824097644645</v>
          </cell>
          <cell r="V199">
            <v>42.00098775438105</v>
          </cell>
          <cell r="W199">
            <v>0.16257615899999989</v>
          </cell>
          <cell r="X199">
            <v>5.0224964000001648E-2</v>
          </cell>
          <cell r="Y199">
            <v>13.251615270552714</v>
          </cell>
          <cell r="Z199">
            <v>42.045651936165783</v>
          </cell>
          <cell r="AA199">
            <v>0.24714825799999995</v>
          </cell>
          <cell r="AB199">
            <v>9.1445579999998472E-2</v>
          </cell>
          <cell r="AC199">
            <v>13.262619279320493</v>
          </cell>
          <cell r="AD199">
            <v>42.076775973045514</v>
          </cell>
          <cell r="AE199">
            <v>0.35537099800000016</v>
          </cell>
          <cell r="AF199">
            <v>0.1329760880000066</v>
          </cell>
          <cell r="AG199">
            <v>13.275719291145466</v>
          </cell>
          <cell r="AH199">
            <v>42.113828401825764</v>
          </cell>
          <cell r="AI199">
            <v>0.49307458500000023</v>
          </cell>
          <cell r="AJ199">
            <v>0.17404578800000081</v>
          </cell>
          <cell r="AK199">
            <v>13.291357898020218</v>
          </cell>
          <cell r="AL199">
            <v>42.158061061703556</v>
          </cell>
          <cell r="AM199">
            <v>0.65884622500000001</v>
          </cell>
          <cell r="AN199">
            <v>0.21540190800000047</v>
          </cell>
          <cell r="AO199">
            <v>13.309476878019103</v>
          </cell>
          <cell r="AP199">
            <v>42.20930927620514</v>
          </cell>
          <cell r="AQ199">
            <v>0.84544360399999996</v>
          </cell>
          <cell r="AR199">
            <v>0.25657270399999987</v>
          </cell>
          <cell r="AS199">
            <v>13.329401426071994</v>
          </cell>
          <cell r="AT199">
            <v>42.265664408366241</v>
          </cell>
          <cell r="AU199">
            <v>13.250999999999999</v>
          </cell>
          <cell r="AV199">
            <v>42.646999999999998</v>
          </cell>
          <cell r="AW199">
            <v>1.0617554690000002</v>
          </cell>
          <cell r="AX199">
            <v>0.29748715999999931</v>
          </cell>
          <cell r="AY199">
            <v>13.369902893598054</v>
          </cell>
          <cell r="AZ199">
            <v>42.983308169463548</v>
          </cell>
          <cell r="BA199">
            <v>2.4743927299999999</v>
          </cell>
          <cell r="BB199">
            <v>-7.7030527999994547E-2</v>
          </cell>
          <cell r="BC199">
            <v>13.46071480494996</v>
          </cell>
          <cell r="BD199">
            <v>43.240163042781326</v>
          </cell>
          <cell r="BE199">
            <v>13.268000000000001</v>
          </cell>
          <cell r="BF199">
            <v>43.325000000000003</v>
          </cell>
          <cell r="BG199">
            <v>4.0781715651599999</v>
          </cell>
          <cell r="BH199">
            <v>-4.6778579160000042</v>
          </cell>
          <cell r="BI199">
            <v>13.215541049077755</v>
          </cell>
          <cell r="BJ199">
            <v>43.176623680275796</v>
          </cell>
          <cell r="BK199">
            <v>5.5003907292605003</v>
          </cell>
          <cell r="BL199">
            <v>-15.302657915999994</v>
          </cell>
          <cell r="BM199">
            <v>12.410524000161715</v>
          </cell>
          <cell r="BN199">
            <v>40.899691623238539</v>
          </cell>
          <cell r="BO199">
            <v>13.271000000000001</v>
          </cell>
          <cell r="BP199">
            <v>43.347000000000001</v>
          </cell>
          <cell r="BQ199">
            <v>6.5899849860999007</v>
          </cell>
          <cell r="BR199">
            <v>-18.485057915999995</v>
          </cell>
          <cell r="BS199">
            <v>12.230450976044235</v>
          </cell>
          <cell r="BT199">
            <v>40.403882916015341</v>
          </cell>
        </row>
        <row r="200">
          <cell r="B200" t="str">
            <v>Lancaster</v>
          </cell>
          <cell r="C200" t="str">
            <v>LANCASTER</v>
          </cell>
          <cell r="D200">
            <v>11</v>
          </cell>
          <cell r="E200">
            <v>33.405000000000001</v>
          </cell>
          <cell r="F200">
            <v>13.1</v>
          </cell>
          <cell r="G200">
            <v>0.89392849712190803</v>
          </cell>
          <cell r="H200">
            <v>0.71536653342304757</v>
          </cell>
          <cell r="I200">
            <v>9.3699999999999992</v>
          </cell>
          <cell r="J200">
            <v>29.858000000000001</v>
          </cell>
          <cell r="K200">
            <v>2.2204754999999965E-2</v>
          </cell>
          <cell r="L200">
            <v>2.5938239999945267E-3</v>
          </cell>
          <cell r="M200">
            <v>9.3713015878419235</v>
          </cell>
          <cell r="N200">
            <v>29.861681446357338</v>
          </cell>
          <cell r="O200">
            <v>5.3179282999999966E-2</v>
          </cell>
          <cell r="P200">
            <v>4.9980839999967941E-3</v>
          </cell>
          <cell r="Q200">
            <v>9.3730535198634719</v>
          </cell>
          <cell r="R200">
            <v>29.866636658407796</v>
          </cell>
          <cell r="S200">
            <v>2.2204754999999965E-2</v>
          </cell>
          <cell r="T200">
            <v>7.3562639999913415E-3</v>
          </cell>
          <cell r="U200">
            <v>9.3715515511161058</v>
          </cell>
          <cell r="V200">
            <v>29.862388449262223</v>
          </cell>
          <cell r="W200">
            <v>0.14878338199999996</v>
          </cell>
          <cell r="X200">
            <v>5.5748171999990603E-2</v>
          </cell>
          <cell r="Y200">
            <v>9.3807351225236051</v>
          </cell>
          <cell r="Z200">
            <v>29.888363511733242</v>
          </cell>
          <cell r="AA200">
            <v>0.22321489700000008</v>
          </cell>
          <cell r="AB200">
            <v>0.10412259599999629</v>
          </cell>
          <cell r="AC200">
            <v>9.3871807626999448</v>
          </cell>
          <cell r="AD200">
            <v>29.906594535244356</v>
          </cell>
          <cell r="AE200">
            <v>0.31685623000000018</v>
          </cell>
          <cell r="AF200">
            <v>0.15276702799999242</v>
          </cell>
          <cell r="AG200">
            <v>9.3946488285839997</v>
          </cell>
          <cell r="AH200">
            <v>29.927717415360206</v>
          </cell>
          <cell r="AI200">
            <v>0.43389041099999992</v>
          </cell>
          <cell r="AJ200">
            <v>0.20104379199999656</v>
          </cell>
          <cell r="AK200">
            <v>9.4033254030017943</v>
          </cell>
          <cell r="AL200">
            <v>29.952258473793375</v>
          </cell>
          <cell r="AM200">
            <v>0.57295921500000002</v>
          </cell>
          <cell r="AN200">
            <v>0.24956887599999078</v>
          </cell>
          <cell r="AO200">
            <v>9.4131715286140789</v>
          </cell>
          <cell r="AP200">
            <v>29.98010752254882</v>
          </cell>
          <cell r="AQ200">
            <v>0.72825291900000022</v>
          </cell>
          <cell r="AR200">
            <v>0.29794851199999783</v>
          </cell>
          <cell r="AS200">
            <v>9.4238616065846017</v>
          </cell>
          <cell r="AT200">
            <v>30.0103436290463</v>
          </cell>
          <cell r="AU200">
            <v>9.3810000000000002</v>
          </cell>
          <cell r="AV200">
            <v>30.279</v>
          </cell>
          <cell r="AW200">
            <v>0.90474991099999991</v>
          </cell>
          <cell r="AX200">
            <v>0.34612150799999952</v>
          </cell>
          <cell r="AY200">
            <v>9.446653722771023</v>
          </cell>
          <cell r="AZ200">
            <v>30.464696770326128</v>
          </cell>
          <cell r="BA200">
            <v>2.0420147940000004</v>
          </cell>
          <cell r="BB200">
            <v>0.12312348799998674</v>
          </cell>
          <cell r="BC200">
            <v>9.4946402881768606</v>
          </cell>
          <cell r="BD200">
            <v>30.600423273543402</v>
          </cell>
          <cell r="BE200">
            <v>9.3940000000000001</v>
          </cell>
          <cell r="BF200">
            <v>30.728999999999999</v>
          </cell>
          <cell r="BG200">
            <v>3.3487924884999996</v>
          </cell>
          <cell r="BH200">
            <v>-3.5475846719999993</v>
          </cell>
          <cell r="BI200">
            <v>9.3835661163039532</v>
          </cell>
          <cell r="BJ200">
            <v>30.699488520337653</v>
          </cell>
          <cell r="BK200">
            <v>4.5387242248090001</v>
          </cell>
          <cell r="BL200">
            <v>-12.622997276000003</v>
          </cell>
          <cell r="BM200">
            <v>8.9696857070629488</v>
          </cell>
          <cell r="BN200">
            <v>29.528857944439341</v>
          </cell>
          <cell r="BO200">
            <v>9.4</v>
          </cell>
          <cell r="BP200">
            <v>30.946000000000002</v>
          </cell>
          <cell r="BQ200">
            <v>5.4809332224790008</v>
          </cell>
          <cell r="BR200">
            <v>-16.709153592000007</v>
          </cell>
          <cell r="BS200">
            <v>8.81067126792151</v>
          </cell>
          <cell r="BT200">
            <v>29.27912662879692</v>
          </cell>
        </row>
        <row r="201">
          <cell r="B201" t="str">
            <v>Langley</v>
          </cell>
          <cell r="C201" t="str">
            <v>LANGLEY</v>
          </cell>
          <cell r="D201">
            <v>11</v>
          </cell>
          <cell r="E201">
            <v>33.405000000000001</v>
          </cell>
          <cell r="F201">
            <v>13.1</v>
          </cell>
          <cell r="G201">
            <v>0.71062926350687738</v>
          </cell>
          <cell r="H201">
            <v>0.62332946049975857</v>
          </cell>
          <cell r="I201">
            <v>8.1639999999999997</v>
          </cell>
          <cell r="J201">
            <v>23.734000000000002</v>
          </cell>
          <cell r="K201">
            <v>2.8122014000000028E-2</v>
          </cell>
          <cell r="L201">
            <v>2.6656359999996937E-3</v>
          </cell>
          <cell r="M201">
            <v>8.1656159325468369</v>
          </cell>
          <cell r="N201">
            <v>23.738570547447239</v>
          </cell>
          <cell r="O201">
            <v>6.8308763000000106E-2</v>
          </cell>
          <cell r="P201">
            <v>5.1668320000004542E-3</v>
          </cell>
          <cell r="Q201">
            <v>8.1678564685956463</v>
          </cell>
          <cell r="R201">
            <v>23.744907740381663</v>
          </cell>
          <cell r="S201">
            <v>2.8122014000000028E-2</v>
          </cell>
          <cell r="T201">
            <v>7.6411519999997068E-3</v>
          </cell>
          <cell r="U201">
            <v>8.1658770794106523</v>
          </cell>
          <cell r="V201">
            <v>23.739309182320394</v>
          </cell>
          <cell r="W201">
            <v>0.19544555200000002</v>
          </cell>
          <cell r="X201">
            <v>5.3992623999998379E-2</v>
          </cell>
          <cell r="Y201">
            <v>8.1770921089145236</v>
          </cell>
          <cell r="Z201">
            <v>23.771030075973975</v>
          </cell>
          <cell r="AA201">
            <v>0.29681920900000014</v>
          </cell>
          <cell r="AB201">
            <v>0.10033789199999976</v>
          </cell>
          <cell r="AC201">
            <v>8.1848453417429923</v>
          </cell>
          <cell r="AD201">
            <v>23.792959530010485</v>
          </cell>
          <cell r="AE201">
            <v>0.42634232200000022</v>
          </cell>
          <cell r="AF201">
            <v>0.14698551599999998</v>
          </cell>
          <cell r="AG201">
            <v>8.194091907418473</v>
          </cell>
          <cell r="AH201">
            <v>23.819112767177764</v>
          </cell>
          <cell r="AI201">
            <v>0.59087540000000005</v>
          </cell>
          <cell r="AJ201">
            <v>0.19324092400000037</v>
          </cell>
          <cell r="AK201">
            <v>8.2051554337033981</v>
          </cell>
          <cell r="AL201">
            <v>23.850405145017387</v>
          </cell>
          <cell r="AM201">
            <v>0.78872024000000018</v>
          </cell>
          <cell r="AN201">
            <v>0.23977491999999945</v>
          </cell>
          <cell r="AO201">
            <v>8.2179819961351104</v>
          </cell>
          <cell r="AP201">
            <v>23.886684142116493</v>
          </cell>
          <cell r="AQ201">
            <v>1.0112649360000001</v>
          </cell>
          <cell r="AR201">
            <v>0.2861585480000004</v>
          </cell>
          <cell r="AS201">
            <v>8.2320970725218494</v>
          </cell>
          <cell r="AT201">
            <v>23.926607607036608</v>
          </cell>
          <cell r="AU201">
            <v>8.1769999999999996</v>
          </cell>
          <cell r="AV201">
            <v>24.155999999999999</v>
          </cell>
          <cell r="AW201">
            <v>1.2685557019999998</v>
          </cell>
          <cell r="AX201">
            <v>0.33232229600000007</v>
          </cell>
          <cell r="AY201">
            <v>8.2610243039168214</v>
          </cell>
          <cell r="AZ201">
            <v>24.393656620336259</v>
          </cell>
          <cell r="BA201">
            <v>2.9462718639999999</v>
          </cell>
          <cell r="BB201">
            <v>0.55365500799999889</v>
          </cell>
          <cell r="BC201">
            <v>8.3606985201539281</v>
          </cell>
          <cell r="BD201">
            <v>24.675577877179101</v>
          </cell>
          <cell r="BE201">
            <v>8.1379999999999999</v>
          </cell>
          <cell r="BF201">
            <v>24.445</v>
          </cell>
          <cell r="BG201">
            <v>4.8527994642900003</v>
          </cell>
          <cell r="BH201">
            <v>0.59405832800000002</v>
          </cell>
          <cell r="BI201">
            <v>8.4238858920560222</v>
          </cell>
          <cell r="BJ201">
            <v>25.253607411673514</v>
          </cell>
          <cell r="BK201">
            <v>6.5451197630921998</v>
          </cell>
          <cell r="BL201">
            <v>0.22633138800000285</v>
          </cell>
          <cell r="BM201">
            <v>8.4934090131715898</v>
          </cell>
          <cell r="BN201">
            <v>25.450248493233801</v>
          </cell>
          <cell r="BO201">
            <v>8.1820000000000004</v>
          </cell>
          <cell r="BP201">
            <v>24.75</v>
          </cell>
          <cell r="BQ201">
            <v>7.8421729561660003</v>
          </cell>
          <cell r="BR201">
            <v>-0.75770848400000101</v>
          </cell>
          <cell r="BS201">
            <v>8.5538379518244891</v>
          </cell>
          <cell r="BT201">
            <v>25.801716548950452</v>
          </cell>
        </row>
        <row r="202">
          <cell r="B202" t="str">
            <v>Langroyd Rd</v>
          </cell>
          <cell r="C202" t="str">
            <v>LANGROYD RD</v>
          </cell>
          <cell r="D202">
            <v>6.6</v>
          </cell>
          <cell r="E202">
            <v>54.75</v>
          </cell>
          <cell r="F202">
            <v>21.9</v>
          </cell>
          <cell r="G202">
            <v>0.7011201181615806</v>
          </cell>
          <cell r="H202">
            <v>0.60651097251500208</v>
          </cell>
          <cell r="I202">
            <v>13.28</v>
          </cell>
          <cell r="J202">
            <v>38.378999999999998</v>
          </cell>
          <cell r="K202">
            <v>2.3046496000000083E-2</v>
          </cell>
          <cell r="L202">
            <v>6.5645879999989276E-3</v>
          </cell>
          <cell r="M202">
            <v>13.282590298078544</v>
          </cell>
          <cell r="N202">
            <v>38.386326469346535</v>
          </cell>
          <cell r="O202">
            <v>5.5822350999999992E-2</v>
          </cell>
          <cell r="P202">
            <v>1.2466439999999857E-2</v>
          </cell>
          <cell r="Q202">
            <v>13.28597371997977</v>
          </cell>
          <cell r="R202">
            <v>38.395896231626416</v>
          </cell>
          <cell r="S202">
            <v>2.3046496000000083E-2</v>
          </cell>
          <cell r="T202">
            <v>1.8120056000000773E-2</v>
          </cell>
          <cell r="U202">
            <v>13.283601139375577</v>
          </cell>
          <cell r="V202">
            <v>38.389185560289874</v>
          </cell>
          <cell r="W202">
            <v>0.15958594700000006</v>
          </cell>
          <cell r="X202">
            <v>8.4077891999998933E-2</v>
          </cell>
          <cell r="Y202">
            <v>13.301315058036124</v>
          </cell>
          <cell r="Z202">
            <v>38.43928808831491</v>
          </cell>
          <cell r="AA202">
            <v>0.24215153499999986</v>
          </cell>
          <cell r="AB202">
            <v>0.14990445199999858</v>
          </cell>
          <cell r="AC202">
            <v>13.314296004489675</v>
          </cell>
          <cell r="AD202">
            <v>38.476003749369013</v>
          </cell>
          <cell r="AE202">
            <v>0.34722995999999995</v>
          </cell>
          <cell r="AF202">
            <v>0.21625648400000141</v>
          </cell>
          <cell r="AG202">
            <v>13.32929228032244</v>
          </cell>
          <cell r="AH202">
            <v>38.518419622704577</v>
          </cell>
          <cell r="AI202">
            <v>0.48001959199999988</v>
          </cell>
          <cell r="AJ202">
            <v>0.2817316959999987</v>
          </cell>
          <cell r="AK202">
            <v>13.346635956239748</v>
          </cell>
          <cell r="AL202">
            <v>38.567474946111901</v>
          </cell>
          <cell r="AM202">
            <v>0.63911486800000006</v>
          </cell>
          <cell r="AN202">
            <v>0.34769052799999933</v>
          </cell>
          <cell r="AO202">
            <v>13.366323085002783</v>
          </cell>
          <cell r="AP202">
            <v>38.62315855511364</v>
          </cell>
          <cell r="AQ202">
            <v>0.81768980200000008</v>
          </cell>
          <cell r="AR202">
            <v>0.41327415999999939</v>
          </cell>
          <cell r="AS202">
            <v>13.387681420427791</v>
          </cell>
          <cell r="AT202">
            <v>38.683569050369165</v>
          </cell>
          <cell r="AU202">
            <v>13.289</v>
          </cell>
          <cell r="AV202">
            <v>38.777999999999999</v>
          </cell>
          <cell r="AW202">
            <v>1.0221832210000001</v>
          </cell>
          <cell r="AX202">
            <v>0.47836945599999936</v>
          </cell>
          <cell r="AY202">
            <v>13.42026431696957</v>
          </cell>
          <cell r="AZ202">
            <v>39.149271554628015</v>
          </cell>
          <cell r="BA202">
            <v>2.352908051</v>
          </cell>
          <cell r="BB202">
            <v>0.78447579599999973</v>
          </cell>
          <cell r="BC202">
            <v>13.563449910396459</v>
          </cell>
          <cell r="BD202">
            <v>39.554261570949507</v>
          </cell>
          <cell r="BE202">
            <v>13.211</v>
          </cell>
          <cell r="BF202">
            <v>39.134</v>
          </cell>
          <cell r="BG202">
            <v>3.8824119633</v>
          </cell>
          <cell r="BH202">
            <v>0.8436146719999984</v>
          </cell>
          <cell r="BI202">
            <v>13.624420113649666</v>
          </cell>
          <cell r="BJ202">
            <v>40.303328663362372</v>
          </cell>
          <cell r="BK202">
            <v>5.2661803885660001</v>
          </cell>
          <cell r="BL202">
            <v>0.71570964799999803</v>
          </cell>
          <cell r="BM202">
            <v>13.734279670132443</v>
          </cell>
          <cell r="BN202">
            <v>40.614058412830836</v>
          </cell>
          <cell r="BO202">
            <v>13.212</v>
          </cell>
          <cell r="BP202">
            <v>39.207000000000001</v>
          </cell>
          <cell r="BQ202">
            <v>6.3505666475409992</v>
          </cell>
          <cell r="BR202">
            <v>0.37343491200000134</v>
          </cell>
          <cell r="BS202">
            <v>13.800197592489766</v>
          </cell>
          <cell r="BT202">
            <v>40.87067402530846</v>
          </cell>
        </row>
        <row r="203">
          <cell r="B203" t="str">
            <v>Leigh</v>
          </cell>
          <cell r="C203" t="str">
            <v>LEIGH</v>
          </cell>
          <cell r="D203">
            <v>11</v>
          </cell>
          <cell r="E203">
            <v>50</v>
          </cell>
          <cell r="F203">
            <v>20</v>
          </cell>
          <cell r="G203">
            <v>0.22661515167719359</v>
          </cell>
          <cell r="H203">
            <v>0.20443106998664207</v>
          </cell>
          <cell r="I203">
            <v>4.0880000000000001</v>
          </cell>
          <cell r="J203">
            <v>11.329000000000001</v>
          </cell>
          <cell r="K203">
            <v>9.221742999999949E-3</v>
          </cell>
          <cell r="L203">
            <v>2.6175119999995999E-3</v>
          </cell>
          <cell r="M203">
            <v>4.0886213997328413</v>
          </cell>
          <cell r="N203">
            <v>11.330757583859679</v>
          </cell>
          <cell r="O203">
            <v>2.227026199999993E-2</v>
          </cell>
          <cell r="P203">
            <v>4.9374999999987068E-3</v>
          </cell>
          <cell r="Q203">
            <v>4.0894280371558862</v>
          </cell>
          <cell r="R203">
            <v>11.333039099026854</v>
          </cell>
          <cell r="S203">
            <v>9.221742999999949E-3</v>
          </cell>
          <cell r="T203">
            <v>7.1326799999997803E-3</v>
          </cell>
          <cell r="U203">
            <v>4.0888583845928625</v>
          </cell>
          <cell r="V203">
            <v>11.331427878265918</v>
          </cell>
          <cell r="W203">
            <v>6.2983777999999935E-2</v>
          </cell>
          <cell r="X203">
            <v>3.4967739999998138E-2</v>
          </cell>
          <cell r="Y203">
            <v>4.0931411213895306</v>
          </cell>
          <cell r="Z203">
            <v>11.34354128718976</v>
          </cell>
          <cell r="AA203">
            <v>9.508229099999993E-2</v>
          </cell>
          <cell r="AB203">
            <v>6.273083199999796E-2</v>
          </cell>
          <cell r="AC203">
            <v>4.0962830408223372</v>
          </cell>
          <cell r="AD203">
            <v>11.352427977337278</v>
          </cell>
          <cell r="AE203">
            <v>0.13587352899999994</v>
          </cell>
          <cell r="AF203">
            <v>9.0669019999999101E-2</v>
          </cell>
          <cell r="AG203">
            <v>4.0998904001498229</v>
          </cell>
          <cell r="AH203">
            <v>11.362631130307847</v>
          </cell>
          <cell r="AI203">
            <v>0.18742777199999994</v>
          </cell>
          <cell r="AJ203">
            <v>0.11826306800000053</v>
          </cell>
          <cell r="AK203">
            <v>4.104044608069346</v>
          </cell>
          <cell r="AL203">
            <v>11.37438100466926</v>
          </cell>
          <cell r="AM203">
            <v>0.24917508599999993</v>
          </cell>
          <cell r="AN203">
            <v>0.14601887599999985</v>
          </cell>
          <cell r="AO203">
            <v>4.1087423036675288</v>
          </cell>
          <cell r="AP203">
            <v>11.387668094322962</v>
          </cell>
          <cell r="AQ203">
            <v>0.31846437899999991</v>
          </cell>
          <cell r="AR203">
            <v>0.17362307199999938</v>
          </cell>
          <cell r="AS203">
            <v>4.1138278929363352</v>
          </cell>
          <cell r="AT203">
            <v>11.402052312956171</v>
          </cell>
          <cell r="AU203">
            <v>4.0910000000000002</v>
          </cell>
          <cell r="AV203">
            <v>11.419</v>
          </cell>
          <cell r="AW203">
            <v>0.39861751599999995</v>
          </cell>
          <cell r="AX203">
            <v>0.20103898000000031</v>
          </cell>
          <cell r="AY203">
            <v>4.1224738035806281</v>
          </cell>
          <cell r="AZ203">
            <v>11.508021359766383</v>
          </cell>
          <cell r="BA203">
            <v>0.92037832750000004</v>
          </cell>
          <cell r="BB203">
            <v>0.2896354239999992</v>
          </cell>
          <cell r="BC203">
            <v>4.1545092513774247</v>
          </cell>
          <cell r="BD203">
            <v>11.598631289268234</v>
          </cell>
          <cell r="BE203">
            <v>4.0789999999999997</v>
          </cell>
          <cell r="BF203">
            <v>11.461</v>
          </cell>
          <cell r="BG203">
            <v>1.5149416766029997</v>
          </cell>
          <cell r="BH203">
            <v>0.16467841600000099</v>
          </cell>
          <cell r="BI203">
            <v>4.1671571920546038</v>
          </cell>
          <cell r="BJ203">
            <v>11.710346193248702</v>
          </cell>
          <cell r="BK203">
            <v>2.0501643518654</v>
          </cell>
          <cell r="BL203">
            <v>-1.7210047400000006</v>
          </cell>
          <cell r="BM203">
            <v>4.0962763991378948</v>
          </cell>
          <cell r="BN203">
            <v>11.509865035939564</v>
          </cell>
          <cell r="BO203">
            <v>4.0819999999999999</v>
          </cell>
          <cell r="BP203">
            <v>11.569000000000001</v>
          </cell>
          <cell r="BQ203">
            <v>2.4697713133681001</v>
          </cell>
          <cell r="BR203">
            <v>-2.3164364479999993</v>
          </cell>
          <cell r="BS203">
            <v>4.0900479932542204</v>
          </cell>
          <cell r="BT203">
            <v>11.591763162420014</v>
          </cell>
        </row>
        <row r="204">
          <cell r="B204" t="str">
            <v>Levenshulme</v>
          </cell>
          <cell r="C204" t="str">
            <v>LEVENSHULME</v>
          </cell>
          <cell r="D204">
            <v>6.6</v>
          </cell>
          <cell r="E204">
            <v>54.75</v>
          </cell>
          <cell r="F204">
            <v>21.9</v>
          </cell>
          <cell r="G204">
            <v>0.6799101260436341</v>
          </cell>
          <cell r="H204">
            <v>0.57947779024472335</v>
          </cell>
          <cell r="I204">
            <v>12.686999999999999</v>
          </cell>
          <cell r="J204">
            <v>37.215000000000003</v>
          </cell>
          <cell r="K204">
            <v>3.1310999999999867E-2</v>
          </cell>
          <cell r="L204">
            <v>9.4264920000002306E-3</v>
          </cell>
          <cell r="M204">
            <v>12.69056360635944</v>
          </cell>
          <cell r="N204">
            <v>37.225079400888966</v>
          </cell>
          <cell r="O204">
            <v>7.6220755000000029E-2</v>
          </cell>
          <cell r="P204">
            <v>1.7840475999999938E-2</v>
          </cell>
          <cell r="Q204">
            <v>12.695228223793659</v>
          </cell>
          <cell r="R204">
            <v>37.238272931366474</v>
          </cell>
          <cell r="S204">
            <v>3.1310999999999867E-2</v>
          </cell>
          <cell r="T204">
            <v>2.5850344000000192E-2</v>
          </cell>
          <cell r="U204">
            <v>12.692000320809944</v>
          </cell>
          <cell r="V204">
            <v>37.229143043011284</v>
          </cell>
          <cell r="W204">
            <v>0.21852680179999995</v>
          </cell>
          <cell r="X204">
            <v>0.10127625599999934</v>
          </cell>
          <cell r="Y204">
            <v>12.714975512349771</v>
          </cell>
          <cell r="Z204">
            <v>37.294126697958774</v>
          </cell>
          <cell r="AA204">
            <v>0.33228428800000009</v>
          </cell>
          <cell r="AB204">
            <v>0.17647669599999816</v>
          </cell>
          <cell r="AC204">
            <v>12.731505044100844</v>
          </cell>
          <cell r="AD204">
            <v>37.340879273922859</v>
          </cell>
          <cell r="AE204">
            <v>0.47800541900000004</v>
          </cell>
          <cell r="AF204">
            <v>0.25237301599999995</v>
          </cell>
          <cell r="AG204">
            <v>12.750891543342052</v>
          </cell>
          <cell r="AH204">
            <v>37.395712574230565</v>
          </cell>
          <cell r="AI204">
            <v>0.66366956899999985</v>
          </cell>
          <cell r="AJ204">
            <v>0.32701311999999927</v>
          </cell>
          <cell r="AK204">
            <v>12.773662260178128</v>
          </cell>
          <cell r="AL204">
            <v>37.460117887379639</v>
          </cell>
          <cell r="AM204">
            <v>0.88738053900000002</v>
          </cell>
          <cell r="AN204">
            <v>0.40229573999999779</v>
          </cell>
          <cell r="AO204">
            <v>12.799817416189109</v>
          </cell>
          <cell r="AP204">
            <v>37.534095840093059</v>
          </cell>
          <cell r="AQ204">
            <v>1.1393313569999997</v>
          </cell>
          <cell r="AR204">
            <v>0.47703220399999946</v>
          </cell>
          <cell r="AS204">
            <v>12.828395141977522</v>
          </cell>
          <cell r="AT204">
            <v>37.614925854876567</v>
          </cell>
          <cell r="AU204">
            <v>12.7</v>
          </cell>
          <cell r="AV204">
            <v>37.540999999999997</v>
          </cell>
          <cell r="AW204">
            <v>1.4323150129999997</v>
          </cell>
          <cell r="AX204">
            <v>0.55107496400000056</v>
          </cell>
          <cell r="AY204">
            <v>12.87350162683772</v>
          </cell>
          <cell r="AZ204">
            <v>38.031736707535394</v>
          </cell>
          <cell r="BA204">
            <v>3.3486036458999995</v>
          </cell>
          <cell r="BB204">
            <v>0.89467557199999792</v>
          </cell>
          <cell r="BC204">
            <v>13.071190666469894</v>
          </cell>
          <cell r="BD204">
            <v>38.590885749496067</v>
          </cell>
          <cell r="BE204">
            <v>12.683</v>
          </cell>
          <cell r="BF204">
            <v>38.1</v>
          </cell>
          <cell r="BG204">
            <v>5.5206003563459998</v>
          </cell>
          <cell r="BH204">
            <v>0.96106009199999765</v>
          </cell>
          <cell r="BI204">
            <v>13.249998243128532</v>
          </cell>
          <cell r="BJ204">
            <v>39.70371321054818</v>
          </cell>
          <cell r="BK204">
            <v>7.4446960820319799</v>
          </cell>
          <cell r="BL204">
            <v>0.84168207199999845</v>
          </cell>
          <cell r="BM204">
            <v>13.407870099672333</v>
          </cell>
          <cell r="BN204">
            <v>40.150242251830704</v>
          </cell>
          <cell r="BO204">
            <v>12.744</v>
          </cell>
          <cell r="BP204">
            <v>38.558999999999997</v>
          </cell>
          <cell r="BQ204">
            <v>8.9189820787291989</v>
          </cell>
          <cell r="BR204">
            <v>0.52222565200000748</v>
          </cell>
          <cell r="BS204">
            <v>13.56989148860783</v>
          </cell>
          <cell r="BT204">
            <v>40.894973888475398</v>
          </cell>
        </row>
        <row r="205">
          <cell r="B205" t="str">
            <v>Leyland National</v>
          </cell>
          <cell r="C205" t="str">
            <v>LEYLAND NATIONAL</v>
          </cell>
          <cell r="D205">
            <v>11</v>
          </cell>
          <cell r="E205">
            <v>33.405000000000001</v>
          </cell>
          <cell r="F205">
            <v>13.1</v>
          </cell>
          <cell r="G205">
            <v>1.1100664444803701</v>
          </cell>
          <cell r="H205">
            <v>0.81971542647817708</v>
          </cell>
          <cell r="I205">
            <v>10.738</v>
          </cell>
          <cell r="J205">
            <v>37.081000000000003</v>
          </cell>
          <cell r="K205">
            <v>5.0934790000010111E-3</v>
          </cell>
          <cell r="L205">
            <v>9.047199999656641E-5</v>
          </cell>
          <cell r="M205">
            <v>10.73827208686412</v>
          </cell>
          <cell r="N205">
            <v>37.081769577866766</v>
          </cell>
          <cell r="O205">
            <v>1.1967351000000903E-2</v>
          </cell>
          <cell r="P205">
            <v>1.8484719999634081E-4</v>
          </cell>
          <cell r="Q205">
            <v>10.738637824991091</v>
          </cell>
          <cell r="R205">
            <v>37.082804041505646</v>
          </cell>
          <cell r="S205">
            <v>5.0934790000010111E-3</v>
          </cell>
          <cell r="T205">
            <v>2.8603800001292257E-4</v>
          </cell>
          <cell r="U205">
            <v>10.738282351417096</v>
          </cell>
          <cell r="V205">
            <v>37.081798610406828</v>
          </cell>
          <cell r="W205">
            <v>3.2340532999999283E-2</v>
          </cell>
          <cell r="X205">
            <v>1.6906713200008028E-2</v>
          </cell>
          <cell r="Y205">
            <v>10.74058481007731</v>
          </cell>
          <cell r="Z205">
            <v>37.088310946934989</v>
          </cell>
          <cell r="AA205">
            <v>4.7588310000000078E-2</v>
          </cell>
          <cell r="AB205">
            <v>3.3533509200005085E-2</v>
          </cell>
          <cell r="AC205">
            <v>10.742257791286571</v>
          </cell>
          <cell r="AD205">
            <v>37.093042852366445</v>
          </cell>
          <cell r="AE205">
            <v>6.6303793999999527E-2</v>
          </cell>
          <cell r="AF205">
            <v>5.0180033200000196E-2</v>
          </cell>
          <cell r="AG205">
            <v>10.744113815362741</v>
          </cell>
          <cell r="AH205">
            <v>37.098292481207672</v>
          </cell>
          <cell r="AI205">
            <v>8.9045715999999331E-2</v>
          </cell>
          <cell r="AJ205">
            <v>6.6814157200006719E-2</v>
          </cell>
          <cell r="AK205">
            <v>10.746180521795262</v>
          </cell>
          <cell r="AL205">
            <v>37.104138009740304</v>
          </cell>
          <cell r="AM205">
            <v>0.11545283400000095</v>
          </cell>
          <cell r="AN205">
            <v>8.3466045199998007E-2</v>
          </cell>
          <cell r="AO205">
            <v>10.748440533495728</v>
          </cell>
          <cell r="AP205">
            <v>37.110530288136147</v>
          </cell>
          <cell r="AQ205">
            <v>0.14452790100000001</v>
          </cell>
          <cell r="AR205">
            <v>0.10011448519998822</v>
          </cell>
          <cell r="AS205">
            <v>10.750840395229796</v>
          </cell>
          <cell r="AT205">
            <v>37.11731812216042</v>
          </cell>
          <cell r="AU205">
            <v>10.738</v>
          </cell>
          <cell r="AV205">
            <v>37.106000000000002</v>
          </cell>
          <cell r="AW205">
            <v>0.17681665000000102</v>
          </cell>
          <cell r="AX205">
            <v>0.11675487319998723</v>
          </cell>
          <cell r="AY205">
            <v>10.753408508904174</v>
          </cell>
          <cell r="AZ205">
            <v>37.149581844536463</v>
          </cell>
          <cell r="BA205">
            <v>0.37860674799999927</v>
          </cell>
          <cell r="BB205">
            <v>-0.54285290680001452</v>
          </cell>
          <cell r="BC205">
            <v>10.72937931236395</v>
          </cell>
          <cell r="BD205">
            <v>37.081617013256235</v>
          </cell>
          <cell r="BE205">
            <v>10.734999999999999</v>
          </cell>
          <cell r="BF205">
            <v>37.113</v>
          </cell>
          <cell r="BG205">
            <v>0.61709442621000044</v>
          </cell>
          <cell r="BH205">
            <v>-6.580498702800007</v>
          </cell>
          <cell r="BI205">
            <v>10.422002448693108</v>
          </cell>
          <cell r="BJ205">
            <v>36.227709235904449</v>
          </cell>
          <cell r="BK205">
            <v>0.84615355262699943</v>
          </cell>
          <cell r="BL205">
            <v>-20.4458627028</v>
          </cell>
          <cell r="BM205">
            <v>9.7062820587372034</v>
          </cell>
          <cell r="BN205">
            <v>34.203346271219253</v>
          </cell>
          <cell r="BO205">
            <v>10.782</v>
          </cell>
          <cell r="BP205">
            <v>37.511000000000003</v>
          </cell>
          <cell r="BQ205">
            <v>1.0388410794429976</v>
          </cell>
          <cell r="BR205">
            <v>-24.598894702800003</v>
          </cell>
          <cell r="BS205">
            <v>9.5454178816757107</v>
          </cell>
          <cell r="BT205">
            <v>34.013417594555477</v>
          </cell>
        </row>
        <row r="206">
          <cell r="B206" t="str">
            <v>Little Hulton</v>
          </cell>
          <cell r="C206" t="str">
            <v>LITTLE HULTON</v>
          </cell>
          <cell r="D206">
            <v>11</v>
          </cell>
          <cell r="E206">
            <v>62.5</v>
          </cell>
          <cell r="F206">
            <v>25</v>
          </cell>
          <cell r="G206">
            <v>0.37955104795626793</v>
          </cell>
          <cell r="H206">
            <v>0.33937572704677132</v>
          </cell>
          <cell r="I206">
            <v>8.4830000000000005</v>
          </cell>
          <cell r="J206">
            <v>23.718</v>
          </cell>
          <cell r="K206">
            <v>2.4422447000000513E-2</v>
          </cell>
          <cell r="L206">
            <v>2.1211240000003073E-3</v>
          </cell>
          <cell r="M206">
            <v>8.4843931761692826</v>
          </cell>
          <cell r="N206">
            <v>23.721940497266747</v>
          </cell>
          <cell r="O206">
            <v>5.95173210000004E-2</v>
          </cell>
          <cell r="P206">
            <v>4.1305160000000285E-3</v>
          </cell>
          <cell r="Q206">
            <v>8.4863406450750265</v>
          </cell>
          <cell r="R206">
            <v>23.727448771144353</v>
          </cell>
          <cell r="S206">
            <v>2.4422447000000513E-2</v>
          </cell>
          <cell r="T206">
            <v>6.131511999999617E-3</v>
          </cell>
          <cell r="U206">
            <v>8.4846036669503153</v>
          </cell>
          <cell r="V206">
            <v>23.722535855101327</v>
          </cell>
          <cell r="W206">
            <v>0.17111097200000014</v>
          </cell>
          <cell r="X206">
            <v>4.5750624000000073E-2</v>
          </cell>
          <cell r="Y206">
            <v>8.494382281893408</v>
          </cell>
          <cell r="Z206">
            <v>23.750193954848825</v>
          </cell>
          <cell r="AA206">
            <v>0.26053696400000037</v>
          </cell>
          <cell r="AB206">
            <v>8.5372595999997358E-2</v>
          </cell>
          <cell r="AC206">
            <v>8.5011555434164787</v>
          </cell>
          <cell r="AD206">
            <v>23.769351631463675</v>
          </cell>
          <cell r="AE206">
            <v>0.37517965600000025</v>
          </cell>
          <cell r="AF206">
            <v>0.12525262399999804</v>
          </cell>
          <cell r="AG206">
            <v>8.5092658828699257</v>
          </cell>
          <cell r="AH206">
            <v>23.792291135564703</v>
          </cell>
          <cell r="AI206">
            <v>0.52132538400000028</v>
          </cell>
          <cell r="AJ206">
            <v>0.16481022400000001</v>
          </cell>
          <cell r="AK206">
            <v>8.5190127798163093</v>
          </cell>
          <cell r="AL206">
            <v>23.819859523269958</v>
          </cell>
          <cell r="AM206">
            <v>0.69750113800000024</v>
          </cell>
          <cell r="AN206">
            <v>0.20460591199999811</v>
          </cell>
          <cell r="AO206">
            <v>8.530348340741396</v>
          </cell>
          <cell r="AP206">
            <v>23.851921331264691</v>
          </cell>
          <cell r="AQ206">
            <v>0.89597355599999995</v>
          </cell>
          <cell r="AR206">
            <v>0.24428080799999918</v>
          </cell>
          <cell r="AS206">
            <v>8.5428478330909137</v>
          </cell>
          <cell r="AT206">
            <v>23.88727523447162</v>
          </cell>
          <cell r="AU206">
            <v>8.5030000000000001</v>
          </cell>
          <cell r="AV206">
            <v>24.446999999999999</v>
          </cell>
          <cell r="AW206">
            <v>1.1263915570000003</v>
          </cell>
          <cell r="AX206">
            <v>0.28377454400000168</v>
          </cell>
          <cell r="AY206">
            <v>8.5770145252740395</v>
          </cell>
          <cell r="AZ206">
            <v>24.656344690910306</v>
          </cell>
          <cell r="BA206">
            <v>2.6328289060000003</v>
          </cell>
          <cell r="BB206">
            <v>0.47342183200000498</v>
          </cell>
          <cell r="BC206">
            <v>8.6660358817958887</v>
          </cell>
          <cell r="BD206">
            <v>24.908135110378403</v>
          </cell>
          <cell r="BE206">
            <v>8.516</v>
          </cell>
          <cell r="BF206">
            <v>24.861999999999998</v>
          </cell>
          <cell r="BG206">
            <v>4.34068963029</v>
          </cell>
          <cell r="BH206">
            <v>0.51097800400000359</v>
          </cell>
          <cell r="BI206">
            <v>8.7706465104250846</v>
          </cell>
          <cell r="BJ206">
            <v>25.582249097308271</v>
          </cell>
          <cell r="BK206">
            <v>5.8495438252628995</v>
          </cell>
          <cell r="BL206">
            <v>0.51097800400000359</v>
          </cell>
          <cell r="BM206">
            <v>8.8498408173010397</v>
          </cell>
          <cell r="BN206">
            <v>25.806244423001694</v>
          </cell>
          <cell r="BO206">
            <v>8.48</v>
          </cell>
          <cell r="BP206">
            <v>24.91</v>
          </cell>
          <cell r="BQ206">
            <v>6.9993915116465013</v>
          </cell>
          <cell r="BR206">
            <v>0.51097800399999294</v>
          </cell>
          <cell r="BS206">
            <v>8.8741921692338241</v>
          </cell>
          <cell r="BT206">
            <v>26.024943823823488</v>
          </cell>
        </row>
        <row r="207">
          <cell r="B207" t="str">
            <v>Little Salkeld</v>
          </cell>
          <cell r="C207" t="str">
            <v>LITTLE SALKELD</v>
          </cell>
          <cell r="D207">
            <v>11</v>
          </cell>
          <cell r="E207">
            <v>33.405000000000001</v>
          </cell>
          <cell r="F207">
            <v>13.1</v>
          </cell>
          <cell r="G207">
            <v>0.42939266488947037</v>
          </cell>
          <cell r="H207">
            <v>0.47290166865809086</v>
          </cell>
          <cell r="I207">
            <v>6.194</v>
          </cell>
          <cell r="J207">
            <v>14.340999999999999</v>
          </cell>
          <cell r="K207">
            <v>1.9035778000000114E-2</v>
          </cell>
          <cell r="L207">
            <v>2.4273319999990051E-4</v>
          </cell>
          <cell r="M207">
            <v>6.1950118594209904</v>
          </cell>
          <cell r="N207">
            <v>14.343861970632759</v>
          </cell>
          <cell r="O207">
            <v>4.5301835000000068E-2</v>
          </cell>
          <cell r="P207">
            <v>4.9881199999957104E-4</v>
          </cell>
          <cell r="Q207">
            <v>6.1964039105340465</v>
          </cell>
          <cell r="R207">
            <v>14.347799285759958</v>
          </cell>
          <cell r="S207">
            <v>1.9035778000000114E-2</v>
          </cell>
          <cell r="T207">
            <v>7.7545200000006531E-4</v>
          </cell>
          <cell r="U207">
            <v>6.1950398199066798</v>
          </cell>
          <cell r="V207">
            <v>14.343941054828903</v>
          </cell>
          <cell r="W207">
            <v>0.12744733400000019</v>
          </cell>
          <cell r="X207">
            <v>3.3645943999999428E-2</v>
          </cell>
          <cell r="Y207">
            <v>6.2024552043107217</v>
          </cell>
          <cell r="Z207">
            <v>14.364914929217715</v>
          </cell>
          <cell r="AA207">
            <v>0.19143742499999994</v>
          </cell>
          <cell r="AB207">
            <v>6.6534631999998872E-2</v>
          </cell>
          <cell r="AC207">
            <v>6.2075400215047587</v>
          </cell>
          <cell r="AD207">
            <v>14.379296964093706</v>
          </cell>
          <cell r="AE207">
            <v>0.27100734800000015</v>
          </cell>
          <cell r="AF207">
            <v>9.9479215999998871E-2</v>
          </cell>
          <cell r="AG207">
            <v>6.2134455015869579</v>
          </cell>
          <cell r="AH207">
            <v>14.396000184142846</v>
          </cell>
          <cell r="AI207">
            <v>0.36870310000000006</v>
          </cell>
          <cell r="AJ207">
            <v>0.13239030800000018</v>
          </cell>
          <cell r="AK207">
            <v>6.2203005830907223</v>
          </cell>
          <cell r="AL207">
            <v>14.415389282610439</v>
          </cell>
          <cell r="AM207">
            <v>0.48333033300000006</v>
          </cell>
          <cell r="AN207">
            <v>0.16535168399999955</v>
          </cell>
          <cell r="AO207">
            <v>6.2280469761030384</v>
          </cell>
          <cell r="AP207">
            <v>14.437299390725418</v>
          </cell>
          <cell r="AQ207">
            <v>0.61036283400000024</v>
          </cell>
          <cell r="AR207">
            <v>0.19830408399999877</v>
          </cell>
          <cell r="AS207">
            <v>6.2364440057083677</v>
          </cell>
          <cell r="AT207">
            <v>14.461049777028428</v>
          </cell>
          <cell r="AU207">
            <v>6.1950000000000003</v>
          </cell>
          <cell r="AV207">
            <v>14.349</v>
          </cell>
          <cell r="AW207">
            <v>0.74736634700000026</v>
          </cell>
          <cell r="AX207">
            <v>0.23123446000000003</v>
          </cell>
          <cell r="AY207">
            <v>6.2463632217591494</v>
          </cell>
          <cell r="AZ207">
            <v>14.494277129637929</v>
          </cell>
          <cell r="BA207">
            <v>1.6095968600000001</v>
          </cell>
          <cell r="BB207">
            <v>0.39441859999999851</v>
          </cell>
          <cell r="BC207">
            <v>6.3001835332082887</v>
          </cell>
          <cell r="BD207">
            <v>14.646503958402965</v>
          </cell>
          <cell r="BE207">
            <v>6.2610000000000001</v>
          </cell>
          <cell r="BF207">
            <v>14.750999999999999</v>
          </cell>
          <cell r="BG207">
            <v>2.6398588544999999</v>
          </cell>
          <cell r="BH207">
            <v>0.42698542799999872</v>
          </cell>
          <cell r="BI207">
            <v>6.4219675792785491</v>
          </cell>
          <cell r="BJ207">
            <v>15.20628506743618</v>
          </cell>
          <cell r="BK207">
            <v>3.6072224345510007</v>
          </cell>
          <cell r="BL207">
            <v>0.42698542799999872</v>
          </cell>
          <cell r="BM207">
            <v>6.4727409995827934</v>
          </cell>
          <cell r="BN207">
            <v>15.349893986640843</v>
          </cell>
          <cell r="BO207">
            <v>6.266</v>
          </cell>
          <cell r="BP207">
            <v>14.956</v>
          </cell>
          <cell r="BQ207">
            <v>4.3821286089960001</v>
          </cell>
          <cell r="BR207">
            <v>0.4269854280000005</v>
          </cell>
          <cell r="BS207">
            <v>6.5184130258021131</v>
          </cell>
          <cell r="BT207">
            <v>15.669931848817956</v>
          </cell>
        </row>
        <row r="208">
          <cell r="B208" t="str">
            <v>Littleborough</v>
          </cell>
          <cell r="C208" t="str">
            <v>LITTLEBOROUGH</v>
          </cell>
          <cell r="D208">
            <v>6.6</v>
          </cell>
          <cell r="E208">
            <v>50</v>
          </cell>
          <cell r="F208">
            <v>20</v>
          </cell>
          <cell r="G208">
            <v>0.74343782344550025</v>
          </cell>
          <cell r="H208">
            <v>0.64065414219661998</v>
          </cell>
          <cell r="I208">
            <v>12.811</v>
          </cell>
          <cell r="J208">
            <v>37.165999999999997</v>
          </cell>
          <cell r="K208">
            <v>1.9260728000000005E-2</v>
          </cell>
          <cell r="L208">
            <v>4.5493760000008265E-3</v>
          </cell>
          <cell r="M208">
            <v>12.813082843932399</v>
          </cell>
          <cell r="N208">
            <v>37.171891172275011</v>
          </cell>
          <cell r="O208">
            <v>4.6540286000000042E-2</v>
          </cell>
          <cell r="P208">
            <v>8.6247240000001391E-3</v>
          </cell>
          <cell r="Q208">
            <v>12.815825686874749</v>
          </cell>
          <cell r="R208">
            <v>37.179649103652068</v>
          </cell>
          <cell r="S208">
            <v>1.9260728000000005E-2</v>
          </cell>
          <cell r="T208">
            <v>1.2513628000000221E-2</v>
          </cell>
          <cell r="U208">
            <v>12.813779535301505</v>
          </cell>
          <cell r="V208">
            <v>37.173861713040964</v>
          </cell>
          <cell r="W208">
            <v>0.13186300599999989</v>
          </cell>
          <cell r="X208">
            <v>5.9646580000000338E-2</v>
          </cell>
          <cell r="Y208">
            <v>12.827752744095378</v>
          </cell>
          <cell r="Z208">
            <v>37.213383915813296</v>
          </cell>
          <cell r="AA208">
            <v>0.19923996299999991</v>
          </cell>
          <cell r="AB208">
            <v>0.10667404800000124</v>
          </cell>
          <cell r="AC208">
            <v>12.837760535848444</v>
          </cell>
          <cell r="AD208">
            <v>37.241690225466478</v>
          </cell>
          <cell r="AE208">
            <v>0.284893799</v>
          </cell>
          <cell r="AF208">
            <v>0.15404461200000075</v>
          </cell>
          <cell r="AG208">
            <v>12.8493971529922</v>
          </cell>
          <cell r="AH208">
            <v>37.274603549036165</v>
          </cell>
          <cell r="AI208">
            <v>0.39316788399999991</v>
          </cell>
          <cell r="AJ208">
            <v>0.20079981600000085</v>
          </cell>
          <cell r="AK208">
            <v>12.862958698709839</v>
          </cell>
          <cell r="AL208">
            <v>37.312961392797426</v>
          </cell>
          <cell r="AM208">
            <v>0.52288133000000014</v>
          </cell>
          <cell r="AN208">
            <v>0.24787208799999938</v>
          </cell>
          <cell r="AO208">
            <v>12.878423438388049</v>
          </cell>
          <cell r="AP208">
            <v>37.356702281980411</v>
          </cell>
          <cell r="AQ208">
            <v>0.668459256</v>
          </cell>
          <cell r="AR208">
            <v>0.29468044399999993</v>
          </cell>
          <cell r="AS208">
            <v>12.895252873494275</v>
          </cell>
          <cell r="AT208">
            <v>37.404303112729011</v>
          </cell>
          <cell r="AU208">
            <v>12.819000000000001</v>
          </cell>
          <cell r="AV208">
            <v>37.478000000000002</v>
          </cell>
          <cell r="AW208">
            <v>0.8365696789999999</v>
          </cell>
          <cell r="AX208">
            <v>0.34115050800000013</v>
          </cell>
          <cell r="AY208">
            <v>12.922023798029471</v>
          </cell>
          <cell r="AZ208">
            <v>37.769395304840927</v>
          </cell>
          <cell r="BA208">
            <v>1.9307395960000002</v>
          </cell>
          <cell r="BB208">
            <v>0.56050980000000017</v>
          </cell>
          <cell r="BC208">
            <v>13.036927804454409</v>
          </cell>
          <cell r="BD208">
            <v>38.094392913355236</v>
          </cell>
          <cell r="BE208">
            <v>12.837</v>
          </cell>
          <cell r="BF208">
            <v>38.121000000000002</v>
          </cell>
          <cell r="BG208">
            <v>3.1780794384600002</v>
          </cell>
          <cell r="BH208">
            <v>0.60378103999999944</v>
          </cell>
          <cell r="BI208">
            <v>13.167826994738862</v>
          </cell>
          <cell r="BJ208">
            <v>39.056720045517665</v>
          </cell>
          <cell r="BK208">
            <v>4.2995621994687001</v>
          </cell>
          <cell r="BL208">
            <v>0.60378103999999944</v>
          </cell>
          <cell r="BM208">
            <v>13.265931293823694</v>
          </cell>
          <cell r="BN208">
            <v>39.334200906103419</v>
          </cell>
          <cell r="BO208">
            <v>12.837999999999999</v>
          </cell>
          <cell r="BP208">
            <v>38.154000000000003</v>
          </cell>
          <cell r="BQ208">
            <v>5.1763697349949007</v>
          </cell>
          <cell r="BR208">
            <v>0.60378103999999588</v>
          </cell>
          <cell r="BS208">
            <v>13.343632061499989</v>
          </cell>
          <cell r="BT208">
            <v>39.58414343788791</v>
          </cell>
        </row>
        <row r="209">
          <cell r="B209" t="str">
            <v>Longford Bridge</v>
          </cell>
          <cell r="C209" t="str">
            <v>LONGFORD BRIDGE</v>
          </cell>
          <cell r="D209">
            <v>6.6</v>
          </cell>
          <cell r="E209">
            <v>50</v>
          </cell>
          <cell r="F209">
            <v>20</v>
          </cell>
          <cell r="G209">
            <v>0.79814123670381287</v>
          </cell>
          <cell r="H209">
            <v>0.6848218037801842</v>
          </cell>
          <cell r="I209">
            <v>13.695</v>
          </cell>
          <cell r="J209">
            <v>39.902999999999999</v>
          </cell>
          <cell r="K209">
            <v>1.2503757000000004E-2</v>
          </cell>
          <cell r="L209">
            <v>3.9127920000001648E-3</v>
          </cell>
          <cell r="M209">
            <v>13.696436075603684</v>
          </cell>
          <cell r="N209">
            <v>39.907061835190646</v>
          </cell>
          <cell r="O209">
            <v>3.0103023000000007E-2</v>
          </cell>
          <cell r="P209">
            <v>7.4836080000002525E-3</v>
          </cell>
          <cell r="Q209">
            <v>13.698287977503906</v>
          </cell>
          <cell r="R209">
            <v>39.912299804757602</v>
          </cell>
          <cell r="S209">
            <v>1.2503757000000004E-2</v>
          </cell>
          <cell r="T209">
            <v>1.094247600000009E-2</v>
          </cell>
          <cell r="U209">
            <v>13.697051013474853</v>
          </cell>
          <cell r="V209">
            <v>39.908801142145492</v>
          </cell>
          <cell r="W209">
            <v>8.4704870000000043E-2</v>
          </cell>
          <cell r="X209">
            <v>6.0597292000000413E-2</v>
          </cell>
          <cell r="Y209">
            <v>13.707710642779475</v>
          </cell>
          <cell r="Z209">
            <v>39.938951126810423</v>
          </cell>
          <cell r="AA209">
            <v>0.1275213890000001</v>
          </cell>
          <cell r="AB209">
            <v>0.11019472399999963</v>
          </cell>
          <cell r="AC209">
            <v>13.71579476694413</v>
          </cell>
          <cell r="AD209">
            <v>39.961816482877552</v>
          </cell>
          <cell r="AE209">
            <v>0.18175187000000004</v>
          </cell>
          <cell r="AF209">
            <v>0.16014629199999963</v>
          </cell>
          <cell r="AG209">
            <v>13.72490833270699</v>
          </cell>
          <cell r="AH209">
            <v>39.987593539484386</v>
          </cell>
          <cell r="AI209">
            <v>0.25006527000000012</v>
          </cell>
          <cell r="AJ209">
            <v>0.20955284400000029</v>
          </cell>
          <cell r="AK209">
            <v>13.735206157854899</v>
          </cell>
          <cell r="AL209">
            <v>40.016720187458617</v>
          </cell>
          <cell r="AM209">
            <v>0.33169619100000003</v>
          </cell>
          <cell r="AN209">
            <v>0.25928603200000055</v>
          </cell>
          <cell r="AO209">
            <v>13.746697537202323</v>
          </cell>
          <cell r="AP209">
            <v>40.049222716505625</v>
          </cell>
          <cell r="AQ209">
            <v>0.42316406300000009</v>
          </cell>
          <cell r="AR209">
            <v>0.30879562799999927</v>
          </cell>
          <cell r="AS209">
            <v>13.759029867368911</v>
          </cell>
          <cell r="AT209">
            <v>40.084103813660121</v>
          </cell>
          <cell r="AU209">
            <v>13.712</v>
          </cell>
          <cell r="AV209">
            <v>40.585000000000001</v>
          </cell>
          <cell r="AW209">
            <v>0.52877747500000005</v>
          </cell>
          <cell r="AX209">
            <v>0.35800281600000017</v>
          </cell>
          <cell r="AY209">
            <v>13.78957315753347</v>
          </cell>
          <cell r="AZ209">
            <v>40.804410022919875</v>
          </cell>
          <cell r="BA209">
            <v>1.2166217959999999</v>
          </cell>
          <cell r="BB209">
            <v>0.56805116000000067</v>
          </cell>
          <cell r="BC209">
            <v>13.868118395691219</v>
          </cell>
          <cell r="BD209">
            <v>41.026569505044904</v>
          </cell>
          <cell r="BE209">
            <v>13.733000000000001</v>
          </cell>
          <cell r="BF209">
            <v>41.283999999999999</v>
          </cell>
          <cell r="BG209">
            <v>2.0031458027699998</v>
          </cell>
          <cell r="BH209">
            <v>0.42092529599999851</v>
          </cell>
          <cell r="BI209">
            <v>13.945051227486312</v>
          </cell>
          <cell r="BJ209">
            <v>41.883771443658006</v>
          </cell>
          <cell r="BK209">
            <v>2.7199459030676003</v>
          </cell>
          <cell r="BL209">
            <v>-2.177470400000181E-2</v>
          </cell>
          <cell r="BM209">
            <v>13.969028767894148</v>
          </cell>
          <cell r="BN209">
            <v>41.951590169332228</v>
          </cell>
          <cell r="BO209">
            <v>13.651999999999999</v>
          </cell>
          <cell r="BP209">
            <v>41.393000000000001</v>
          </cell>
          <cell r="BQ209">
            <v>3.2922179129843001</v>
          </cell>
          <cell r="BR209">
            <v>-0.15437470400000008</v>
          </cell>
          <cell r="BS209">
            <v>13.926490094148775</v>
          </cell>
          <cell r="BT209">
            <v>42.169375227764533</v>
          </cell>
        </row>
        <row r="210">
          <cell r="B210" t="str">
            <v>Longridge</v>
          </cell>
          <cell r="C210" t="str">
            <v>LONGRIDGE</v>
          </cell>
          <cell r="D210">
            <v>6.6</v>
          </cell>
          <cell r="E210">
            <v>54.75</v>
          </cell>
          <cell r="F210">
            <v>21.9</v>
          </cell>
          <cell r="G210">
            <v>0.66164525443587385</v>
          </cell>
          <cell r="H210">
            <v>0.58216905652466955</v>
          </cell>
          <cell r="I210">
            <v>12.747</v>
          </cell>
          <cell r="J210">
            <v>36.218000000000004</v>
          </cell>
          <cell r="K210">
            <v>2.7671947999999835E-2</v>
          </cell>
          <cell r="L210">
            <v>9.3361600000019251E-4</v>
          </cell>
          <cell r="M210">
            <v>12.749502337890261</v>
          </cell>
          <cell r="N210">
            <v>36.225077680364095</v>
          </cell>
          <cell r="O210">
            <v>6.6383703999999932E-2</v>
          </cell>
          <cell r="P210">
            <v>1.907871999999422E-3</v>
          </cell>
          <cell r="Q210">
            <v>12.752973963604088</v>
          </cell>
          <cell r="R210">
            <v>36.234896920700052</v>
          </cell>
          <cell r="S210">
            <v>2.7671947999999835E-2</v>
          </cell>
          <cell r="T210">
            <v>2.9506960000009741E-3</v>
          </cell>
          <cell r="U210">
            <v>12.749678786629802</v>
          </cell>
          <cell r="V210">
            <v>36.225576752765143</v>
          </cell>
          <cell r="W210">
            <v>0.18671978299999981</v>
          </cell>
          <cell r="X210">
            <v>6.9131127999999542E-2</v>
          </cell>
          <cell r="Y210">
            <v>12.769381150354281</v>
          </cell>
          <cell r="Z210">
            <v>36.281303452745078</v>
          </cell>
          <cell r="AA210">
            <v>0.28086832400000006</v>
          </cell>
          <cell r="AB210">
            <v>0.13537085599999976</v>
          </cell>
          <cell r="AC210">
            <v>12.783411485245495</v>
          </cell>
          <cell r="AD210">
            <v>36.320987232520658</v>
          </cell>
          <cell r="AE210">
            <v>0.39945882300000002</v>
          </cell>
          <cell r="AF210">
            <v>0.20181407999999834</v>
          </cell>
          <cell r="AG210">
            <v>12.799597738242952</v>
          </cell>
          <cell r="AH210">
            <v>36.366768869546668</v>
          </cell>
          <cell r="AI210">
            <v>0.54770512300000007</v>
          </cell>
          <cell r="AJ210">
            <v>0.26811783200000061</v>
          </cell>
          <cell r="AK210">
            <v>12.81836600040611</v>
          </cell>
          <cell r="AL210">
            <v>36.419853531333295</v>
          </cell>
          <cell r="AM210">
            <v>0.72387553599999999</v>
          </cell>
          <cell r="AN210">
            <v>0.33460587200000091</v>
          </cell>
          <cell r="AO210">
            <v>12.839593109975912</v>
          </cell>
          <cell r="AP210">
            <v>36.479892863820481</v>
          </cell>
          <cell r="AQ210">
            <v>0.92063255299999969</v>
          </cell>
          <cell r="AR210">
            <v>0.40105385200000132</v>
          </cell>
          <cell r="AS210">
            <v>12.86261757601682</v>
          </cell>
          <cell r="AT210">
            <v>36.545015888103386</v>
          </cell>
          <cell r="AU210">
            <v>12.756</v>
          </cell>
          <cell r="AV210">
            <v>36.58</v>
          </cell>
          <cell r="AW210">
            <v>1.1434434830000002</v>
          </cell>
          <cell r="AX210">
            <v>0.46741345200000151</v>
          </cell>
          <cell r="AY210">
            <v>12.89691343712852</v>
          </cell>
          <cell r="AZ210">
            <v>36.97856338781552</v>
          </cell>
          <cell r="BA210">
            <v>2.5779386140000007</v>
          </cell>
          <cell r="BB210">
            <v>0.79390135600000011</v>
          </cell>
          <cell r="BC210">
            <v>13.05095950217331</v>
          </cell>
          <cell r="BD210">
            <v>37.414271456648621</v>
          </cell>
          <cell r="BE210">
            <v>12.781000000000001</v>
          </cell>
          <cell r="BF210">
            <v>37.557000000000002</v>
          </cell>
          <cell r="BG210">
            <v>4.2362375210999996</v>
          </cell>
          <cell r="BH210">
            <v>0.85894429599999622</v>
          </cell>
          <cell r="BI210">
            <v>13.226712817223147</v>
          </cell>
          <cell r="BJ210">
            <v>38.817666222080994</v>
          </cell>
          <cell r="BK210">
            <v>5.7530643813649993</v>
          </cell>
          <cell r="BL210">
            <v>0.85894429599999977</v>
          </cell>
          <cell r="BM210">
            <v>13.359400756024367</v>
          </cell>
          <cell r="BN210">
            <v>39.192964387313026</v>
          </cell>
          <cell r="BO210">
            <v>12.782999999999999</v>
          </cell>
          <cell r="BP210">
            <v>37.616999999999997</v>
          </cell>
          <cell r="BQ210">
            <v>6.956350613911999</v>
          </cell>
          <cell r="BR210">
            <v>0.85894429599999622</v>
          </cell>
          <cell r="BS210">
            <v>13.466661003035455</v>
          </cell>
          <cell r="BT210">
            <v>39.550685325116667</v>
          </cell>
        </row>
        <row r="211">
          <cell r="B211" t="str">
            <v>Longsight</v>
          </cell>
          <cell r="C211" t="str">
            <v>LONGSIGHT</v>
          </cell>
          <cell r="D211">
            <v>6.6</v>
          </cell>
          <cell r="E211">
            <v>54.75</v>
          </cell>
          <cell r="F211">
            <v>21.9</v>
          </cell>
          <cell r="G211">
            <v>0.90927711381089582</v>
          </cell>
          <cell r="H211">
            <v>0.70280581232438277</v>
          </cell>
          <cell r="I211">
            <v>15.388999999999999</v>
          </cell>
          <cell r="J211">
            <v>49.776000000000003</v>
          </cell>
          <cell r="K211">
            <v>2.4843201000000037E-2</v>
          </cell>
          <cell r="L211">
            <v>3.1330800000000103E-3</v>
          </cell>
          <cell r="M211">
            <v>15.391447289903981</v>
          </cell>
          <cell r="N211">
            <v>49.782921981146544</v>
          </cell>
          <cell r="O211">
            <v>1.0601937720000001</v>
          </cell>
          <cell r="P211">
            <v>6.0077360000003743E-3</v>
          </cell>
          <cell r="Q211">
            <v>15.482268443583967</v>
          </cell>
          <cell r="R211">
            <v>50.039802995715753</v>
          </cell>
          <cell r="S211">
            <v>2.4843201000000037E-2</v>
          </cell>
          <cell r="T211">
            <v>8.8061880000025461E-3</v>
          </cell>
          <cell r="U211">
            <v>15.391943558151093</v>
          </cell>
          <cell r="V211">
            <v>49.784325639717821</v>
          </cell>
          <cell r="W211">
            <v>1.1711025658000003</v>
          </cell>
          <cell r="X211">
            <v>9.119056800000136E-2</v>
          </cell>
          <cell r="Y211">
            <v>15.499422012211461</v>
          </cell>
          <cell r="Z211">
            <v>50.088320614507957</v>
          </cell>
          <cell r="AA211">
            <v>1.2590163230000002</v>
          </cell>
          <cell r="AB211">
            <v>0.17354091599999988</v>
          </cell>
          <cell r="AC211">
            <v>15.51431625872215</v>
          </cell>
          <cell r="AD211">
            <v>50.130447905341448</v>
          </cell>
          <cell r="AE211">
            <v>1.3711362819999999</v>
          </cell>
          <cell r="AF211">
            <v>0.25619816400000017</v>
          </cell>
          <cell r="AG211">
            <v>15.53135484552419</v>
          </cell>
          <cell r="AH211">
            <v>50.178640306419673</v>
          </cell>
          <cell r="AI211">
            <v>1.513385733</v>
          </cell>
          <cell r="AJ211">
            <v>0.33841722400000007</v>
          </cell>
          <cell r="AK211">
            <v>15.550990747834863</v>
          </cell>
          <cell r="AL211">
            <v>50.234179025134047</v>
          </cell>
          <cell r="AM211">
            <v>1.684248226</v>
          </cell>
          <cell r="AN211">
            <v>0.42091899999999738</v>
          </cell>
          <cell r="AO211">
            <v>15.573154373427315</v>
          </cell>
          <cell r="AP211">
            <v>50.29686722494246</v>
          </cell>
          <cell r="AQ211">
            <v>1.8763101790000001</v>
          </cell>
          <cell r="AR211">
            <v>0.50324165199999937</v>
          </cell>
          <cell r="AS211">
            <v>15.5971568015422</v>
          </cell>
          <cell r="AT211">
            <v>50.364756343682373</v>
          </cell>
          <cell r="AU211">
            <v>15.404</v>
          </cell>
          <cell r="AV211">
            <v>50.189</v>
          </cell>
          <cell r="AW211">
            <v>2.0994463340000005</v>
          </cell>
          <cell r="AX211">
            <v>0.58531754799999858</v>
          </cell>
          <cell r="AY211">
            <v>15.63885593181565</v>
          </cell>
          <cell r="AZ211">
            <v>50.853272887954923</v>
          </cell>
          <cell r="BA211">
            <v>3.5574788416000001</v>
          </cell>
          <cell r="BB211">
            <v>0.98550083600000127</v>
          </cell>
          <cell r="BC211">
            <v>15.801407657543237</v>
          </cell>
          <cell r="BD211">
            <v>51.313038598177137</v>
          </cell>
          <cell r="BE211">
            <v>15.441000000000001</v>
          </cell>
          <cell r="BF211">
            <v>51.155999999999999</v>
          </cell>
          <cell r="BG211">
            <v>5.2148111789320009</v>
          </cell>
          <cell r="BH211">
            <v>1.0650582400000039</v>
          </cell>
          <cell r="BI211">
            <v>15.990346105984257</v>
          </cell>
          <cell r="BJ211">
            <v>52.709785427039563</v>
          </cell>
          <cell r="BK211">
            <v>6.7006457276960001</v>
          </cell>
          <cell r="BL211">
            <v>1.0650582400000004</v>
          </cell>
          <cell r="BM211">
            <v>16.120322920635793</v>
          </cell>
          <cell r="BN211">
            <v>53.077415375188082</v>
          </cell>
          <cell r="BO211">
            <v>15.46</v>
          </cell>
          <cell r="BP211">
            <v>51.518999999999998</v>
          </cell>
          <cell r="BQ211">
            <v>7.8605475692376006</v>
          </cell>
          <cell r="BR211">
            <v>1.0650582400000075</v>
          </cell>
          <cell r="BS211">
            <v>16.240788017673307</v>
          </cell>
          <cell r="BT211">
            <v>53.727402007863986</v>
          </cell>
        </row>
        <row r="212">
          <cell r="B212" t="str">
            <v>Lostock</v>
          </cell>
          <cell r="C212" t="str">
            <v>LOSTOCK</v>
          </cell>
          <cell r="D212">
            <v>11</v>
          </cell>
          <cell r="E212">
            <v>62.5</v>
          </cell>
          <cell r="F212">
            <v>25</v>
          </cell>
          <cell r="G212">
            <v>0.45751938022604288</v>
          </cell>
          <cell r="H212">
            <v>0.36862773646328756</v>
          </cell>
          <cell r="I212">
            <v>9.2149999999999999</v>
          </cell>
          <cell r="J212">
            <v>28.593</v>
          </cell>
          <cell r="K212">
            <v>1.1201889000000076E-2</v>
          </cell>
          <cell r="L212">
            <v>2.0093759999983973E-3</v>
          </cell>
          <cell r="M212">
            <v>9.2156934115821887</v>
          </cell>
          <cell r="N212">
            <v>28.594961264127679</v>
          </cell>
          <cell r="O212">
            <v>2.6884903999999654E-2</v>
          </cell>
          <cell r="P212">
            <v>3.8481439999973333E-3</v>
          </cell>
          <cell r="Q212">
            <v>9.2166130666850741</v>
          </cell>
          <cell r="R212">
            <v>28.597562441566087</v>
          </cell>
          <cell r="S212">
            <v>1.1201889000000076E-2</v>
          </cell>
          <cell r="T212">
            <v>5.631915999996906E-3</v>
          </cell>
          <cell r="U212">
            <v>9.2158835456225674</v>
          </cell>
          <cell r="V212">
            <v>28.595499044404818</v>
          </cell>
          <cell r="W212">
            <v>7.5170822999999665E-2</v>
          </cell>
          <cell r="X212">
            <v>3.9180467999994306E-2</v>
          </cell>
          <cell r="Y212">
            <v>9.221001886240094</v>
          </cell>
          <cell r="Z212">
            <v>28.609975897841121</v>
          </cell>
          <cell r="AA212">
            <v>0.1127907640000001</v>
          </cell>
          <cell r="AB212">
            <v>7.2699907999991709E-2</v>
          </cell>
          <cell r="AC212">
            <v>9.2247357354010333</v>
          </cell>
          <cell r="AD212">
            <v>28.620536818087633</v>
          </cell>
          <cell r="AE212">
            <v>0.16028812899999956</v>
          </cell>
          <cell r="AF212">
            <v>0.10640348399999056</v>
          </cell>
          <cell r="AG212">
            <v>9.2289976795051061</v>
          </cell>
          <cell r="AH212">
            <v>28.632591416395744</v>
          </cell>
          <cell r="AI212">
            <v>0.21993759099999988</v>
          </cell>
          <cell r="AJ212">
            <v>0.13982195199999659</v>
          </cell>
          <cell r="AK212">
            <v>9.233882478999508</v>
          </cell>
          <cell r="AL212">
            <v>28.646407715784658</v>
          </cell>
          <cell r="AM212">
            <v>0.29104523900000023</v>
          </cell>
          <cell r="AN212">
            <v>0.17341048799998937</v>
          </cell>
          <cell r="AO212">
            <v>9.2393776035463731</v>
          </cell>
          <cell r="AP212">
            <v>28.661950275106872</v>
          </cell>
          <cell r="AQ212">
            <v>0.3706047180000005</v>
          </cell>
          <cell r="AR212">
            <v>0.20688331999999399</v>
          </cell>
          <cell r="AS212">
            <v>9.24531026129028</v>
          </cell>
          <cell r="AT212">
            <v>28.678730365191573</v>
          </cell>
          <cell r="AU212">
            <v>9.2260000000000009</v>
          </cell>
          <cell r="AV212">
            <v>29.012</v>
          </cell>
          <cell r="AW212">
            <v>0.46231212000000044</v>
          </cell>
          <cell r="AX212">
            <v>0.24019867199999645</v>
          </cell>
          <cell r="AY212">
            <v>9.2628722540790758</v>
          </cell>
          <cell r="AZ212">
            <v>29.116290483587786</v>
          </cell>
          <cell r="BA212">
            <v>1.0570928150000003</v>
          </cell>
          <cell r="BB212">
            <v>0.14629256399999768</v>
          </cell>
          <cell r="BC212">
            <v>9.2891613520458645</v>
          </cell>
          <cell r="BD212">
            <v>29.190647281362168</v>
          </cell>
          <cell r="BE212">
            <v>9.2370000000000001</v>
          </cell>
          <cell r="BF212">
            <v>29.442</v>
          </cell>
          <cell r="BG212">
            <v>1.7363378816699995</v>
          </cell>
          <cell r="BH212">
            <v>-1.0847293360000041</v>
          </cell>
          <cell r="BI212">
            <v>9.2712005790226204</v>
          </cell>
          <cell r="BJ212">
            <v>29.538733845389608</v>
          </cell>
          <cell r="BK212">
            <v>2.3541949115195</v>
          </cell>
          <cell r="BL212">
            <v>-10.122858872000007</v>
          </cell>
          <cell r="BM212">
            <v>8.8292508882884402</v>
          </cell>
          <cell r="BN212">
            <v>28.288711352343856</v>
          </cell>
          <cell r="BO212">
            <v>9.2420000000000009</v>
          </cell>
          <cell r="BP212">
            <v>29.638999999999999</v>
          </cell>
          <cell r="BQ212">
            <v>2.8462204422824002</v>
          </cell>
          <cell r="BR212">
            <v>-11.770222976000008</v>
          </cell>
          <cell r="BS212">
            <v>8.7736113395372044</v>
          </cell>
          <cell r="BT212">
            <v>28.314196807823492</v>
          </cell>
        </row>
        <row r="213">
          <cell r="B213" t="str">
            <v>Lower Darwen</v>
          </cell>
          <cell r="C213" t="str">
            <v>LOWER DARWEN</v>
          </cell>
          <cell r="D213">
            <v>6.6</v>
          </cell>
          <cell r="E213">
            <v>54.75</v>
          </cell>
          <cell r="F213">
            <v>21.9</v>
          </cell>
          <cell r="G213">
            <v>0.69985486211954617</v>
          </cell>
          <cell r="H213">
            <v>0.6212393649405884</v>
          </cell>
          <cell r="I213">
            <v>13.568</v>
          </cell>
          <cell r="J213">
            <v>38.212000000000003</v>
          </cell>
          <cell r="K213">
            <v>0.42426702000000005</v>
          </cell>
          <cell r="L213">
            <v>3.241192000003057E-4</v>
          </cell>
          <cell r="M213">
            <v>13.605142092198886</v>
          </cell>
          <cell r="N213">
            <v>38.317053701045154</v>
          </cell>
          <cell r="O213">
            <v>0.43019317400000001</v>
          </cell>
          <cell r="P213">
            <v>6.1972720000036396E-4</v>
          </cell>
          <cell r="Q213">
            <v>13.605686355223966</v>
          </cell>
          <cell r="R213">
            <v>38.318593109348292</v>
          </cell>
          <cell r="S213">
            <v>0.42426702000000005</v>
          </cell>
          <cell r="T213">
            <v>9.061792000000235E-4</v>
          </cell>
          <cell r="U213">
            <v>13.60519300924399</v>
          </cell>
          <cell r="V213">
            <v>38.317197716196638</v>
          </cell>
          <cell r="W213">
            <v>0.44824793480000003</v>
          </cell>
          <cell r="X213">
            <v>1.6616183199999357E-2</v>
          </cell>
          <cell r="Y213">
            <v>13.608665064191499</v>
          </cell>
          <cell r="Z213">
            <v>38.327018170588786</v>
          </cell>
          <cell r="AA213">
            <v>0.46218171780000006</v>
          </cell>
          <cell r="AB213">
            <v>3.2321883200000068E-2</v>
          </cell>
          <cell r="AC213">
            <v>13.611257846538271</v>
          </cell>
          <cell r="AD213">
            <v>38.334351666506954</v>
          </cell>
          <cell r="AE213">
            <v>0.47968202300000007</v>
          </cell>
          <cell r="AF213">
            <v>4.8057091200000235E-2</v>
          </cell>
          <cell r="AG213">
            <v>13.614165199946251</v>
          </cell>
          <cell r="AH213">
            <v>38.342574903747312</v>
          </cell>
          <cell r="AI213">
            <v>0.50154006000000007</v>
          </cell>
          <cell r="AJ213">
            <v>6.3748359199999216E-2</v>
          </cell>
          <cell r="AK213">
            <v>13.617449912271955</v>
          </cell>
          <cell r="AL213">
            <v>38.351865473186315</v>
          </cell>
          <cell r="AM213">
            <v>0.52748406400000014</v>
          </cell>
          <cell r="AN213">
            <v>7.9466695199999604E-2</v>
          </cell>
          <cell r="AO213">
            <v>13.621094421849843</v>
          </cell>
          <cell r="AP213">
            <v>38.362173702932814</v>
          </cell>
          <cell r="AQ213">
            <v>0.55643546200000016</v>
          </cell>
          <cell r="AR213">
            <v>9.516693119999986E-2</v>
          </cell>
          <cell r="AS213">
            <v>13.625000426836154</v>
          </cell>
          <cell r="AT213">
            <v>38.373221553385498</v>
          </cell>
          <cell r="AU213">
            <v>13.579000000000001</v>
          </cell>
          <cell r="AV213">
            <v>38.752000000000002</v>
          </cell>
          <cell r="AW213">
            <v>0.58973516699999995</v>
          </cell>
          <cell r="AX213">
            <v>0.11084253519999954</v>
          </cell>
          <cell r="AY213">
            <v>13.640284655295973</v>
          </cell>
          <cell r="AZ213">
            <v>38.92533918136985</v>
          </cell>
          <cell r="BA213">
            <v>0.80486316590000007</v>
          </cell>
          <cell r="BB213">
            <v>0.18819012719999972</v>
          </cell>
          <cell r="BC213">
            <v>13.665869634256202</v>
          </cell>
          <cell r="BD213">
            <v>38.997704429847026</v>
          </cell>
          <cell r="BE213">
            <v>13.584</v>
          </cell>
          <cell r="BF213">
            <v>38.881999999999998</v>
          </cell>
          <cell r="BG213">
            <v>1.051513896903</v>
          </cell>
          <cell r="BH213">
            <v>0.20361174319999908</v>
          </cell>
          <cell r="BI213">
            <v>13.693795019118221</v>
          </cell>
          <cell r="BJ213">
            <v>39.192547210236008</v>
          </cell>
          <cell r="BK213">
            <v>1.2785836816767</v>
          </cell>
          <cell r="BL213">
            <v>0.20361174319999908</v>
          </cell>
          <cell r="BM213">
            <v>13.713658473870332</v>
          </cell>
          <cell r="BN213">
            <v>39.24872954444804</v>
          </cell>
          <cell r="BO213">
            <v>13.502000000000001</v>
          </cell>
          <cell r="BP213">
            <v>39.033000000000001</v>
          </cell>
          <cell r="BQ213">
            <v>1.4623909347996997</v>
          </cell>
          <cell r="BR213">
            <v>0.20361174319999997</v>
          </cell>
          <cell r="BS213">
            <v>13.647737438577844</v>
          </cell>
          <cell r="BT213">
            <v>39.445207724364607</v>
          </cell>
        </row>
        <row r="214">
          <cell r="B214" t="str">
            <v>Lyons Rd</v>
          </cell>
          <cell r="C214" t="str">
            <v>LYONS RD</v>
          </cell>
          <cell r="D214">
            <v>6.6</v>
          </cell>
          <cell r="E214">
            <v>54.75</v>
          </cell>
          <cell r="F214">
            <v>21.9</v>
          </cell>
          <cell r="G214">
            <v>0.76482964651713281</v>
          </cell>
          <cell r="H214">
            <v>0.66799769885801197</v>
          </cell>
          <cell r="I214">
            <v>14.629</v>
          </cell>
          <cell r="J214">
            <v>41.874000000000002</v>
          </cell>
          <cell r="K214">
            <v>1.7100437959999965E-3</v>
          </cell>
          <cell r="L214">
            <v>1.7093800003253889E-7</v>
          </cell>
          <cell r="M214">
            <v>14.629149604990461</v>
          </cell>
          <cell r="N214">
            <v>41.874423146813022</v>
          </cell>
          <cell r="O214">
            <v>3.8871329819999967E-3</v>
          </cell>
          <cell r="P214">
            <v>3.4470880000414539E-7</v>
          </cell>
          <cell r="Q214">
            <v>14.629340066104735</v>
          </cell>
          <cell r="R214">
            <v>41.874961852194843</v>
          </cell>
          <cell r="S214">
            <v>1.7100437959999965E-3</v>
          </cell>
          <cell r="T214">
            <v>5.2598480004828474E-7</v>
          </cell>
          <cell r="U214">
            <v>14.629149636049002</v>
          </cell>
          <cell r="V214">
            <v>41.874423234659837</v>
          </cell>
          <cell r="W214">
            <v>9.7049782944999968E-3</v>
          </cell>
          <cell r="X214">
            <v>2.3223864320800036E-2</v>
          </cell>
          <cell r="Y214">
            <v>14.631880526689098</v>
          </cell>
          <cell r="Z214">
            <v>41.882147359821005</v>
          </cell>
          <cell r="AA214">
            <v>1.3628149507899992E-2</v>
          </cell>
          <cell r="AB214">
            <v>4.644720390479995E-2</v>
          </cell>
          <cell r="AC214">
            <v>14.634255230524921</v>
          </cell>
          <cell r="AD214">
            <v>41.888864036563483</v>
          </cell>
          <cell r="AE214">
            <v>1.81692829374E-2</v>
          </cell>
          <cell r="AF214">
            <v>6.9670578512800063E-2</v>
          </cell>
          <cell r="AG214">
            <v>14.636683995099068</v>
          </cell>
          <cell r="AH214">
            <v>41.895733620164627</v>
          </cell>
          <cell r="AI214">
            <v>2.3362792898999993E-2</v>
          </cell>
          <cell r="AJ214">
            <v>9.2893917624799982E-2</v>
          </cell>
          <cell r="AK214">
            <v>14.639169824714548</v>
          </cell>
          <cell r="AL214">
            <v>41.902764608076545</v>
          </cell>
          <cell r="AM214">
            <v>2.9090543367499985E-2</v>
          </cell>
          <cell r="AN214">
            <v>0.11611728946880001</v>
          </cell>
          <cell r="AO214">
            <v>14.641702391117649</v>
          </cell>
          <cell r="AP214">
            <v>41.909927787586291</v>
          </cell>
          <cell r="AQ214">
            <v>3.5178147531299997E-2</v>
          </cell>
          <cell r="AR214">
            <v>0.13934064324080009</v>
          </cell>
          <cell r="AS214">
            <v>14.644266434974382</v>
          </cell>
          <cell r="AT214">
            <v>41.917179998779716</v>
          </cell>
          <cell r="AU214">
            <v>14.647</v>
          </cell>
          <cell r="AV214">
            <v>42.573999999999998</v>
          </cell>
          <cell r="AW214">
            <v>4.2095334227299996E-2</v>
          </cell>
          <cell r="AX214">
            <v>0.16256398706879999</v>
          </cell>
          <cell r="AY214">
            <v>14.664903047612496</v>
          </cell>
          <cell r="AZ214">
            <v>42.624637465482806</v>
          </cell>
          <cell r="BA214">
            <v>8.6223197612499983E-2</v>
          </cell>
          <cell r="BB214">
            <v>0.27867989153279993</v>
          </cell>
          <cell r="BC214">
            <v>14.678920741931238</v>
          </cell>
          <cell r="BD214">
            <v>42.664285492320332</v>
          </cell>
          <cell r="BE214">
            <v>14.58</v>
          </cell>
          <cell r="BF214">
            <v>42.734999999999999</v>
          </cell>
          <cell r="BG214">
            <v>0.14150521833629398</v>
          </cell>
          <cell r="BH214">
            <v>0.30190303553279996</v>
          </cell>
          <cell r="BI214">
            <v>14.618788162838216</v>
          </cell>
          <cell r="BJ214">
            <v>42.844709491890683</v>
          </cell>
          <cell r="BK214">
            <v>0.20977172365681807</v>
          </cell>
          <cell r="BL214">
            <v>0.30190303553280029</v>
          </cell>
          <cell r="BM214">
            <v>14.624759933326615</v>
          </cell>
          <cell r="BN214">
            <v>42.861600209522827</v>
          </cell>
          <cell r="BO214">
            <v>14.592000000000001</v>
          </cell>
          <cell r="BP214">
            <v>43.093000000000004</v>
          </cell>
          <cell r="BQ214">
            <v>0.28566996170235798</v>
          </cell>
          <cell r="BR214">
            <v>0.30190303553280018</v>
          </cell>
          <cell r="BS214">
            <v>14.643399307291254</v>
          </cell>
          <cell r="BT214">
            <v>43.238379194935753</v>
          </cell>
        </row>
        <row r="215">
          <cell r="B215" t="str">
            <v>Manchester University</v>
          </cell>
          <cell r="C215" t="str">
            <v>MANCHESTER UNIVERSITY</v>
          </cell>
          <cell r="D215">
            <v>6.6</v>
          </cell>
          <cell r="E215">
            <v>54.75</v>
          </cell>
          <cell r="F215">
            <v>21.9</v>
          </cell>
          <cell r="G215">
            <v>0.76106158054398365</v>
          </cell>
          <cell r="H215">
            <v>0.63497913100614811</v>
          </cell>
          <cell r="I215">
            <v>13.906000000000001</v>
          </cell>
          <cell r="J215">
            <v>41.667999999999999</v>
          </cell>
          <cell r="K215">
            <v>4.8924840000000303E-4</v>
          </cell>
          <cell r="L215">
            <v>1.9536375999995581E-6</v>
          </cell>
          <cell r="M215">
            <v>13.906042969034642</v>
          </cell>
          <cell r="N215">
            <v>41.668121534783104</v>
          </cell>
          <cell r="O215">
            <v>1.1738720100000037E-3</v>
          </cell>
          <cell r="P215">
            <v>10.452005081285598</v>
          </cell>
          <cell r="Q215">
            <v>14.820416012510993</v>
          </cell>
          <cell r="R215">
            <v>44.254359053088336</v>
          </cell>
          <cell r="S215">
            <v>4.8924840000000303E-4</v>
          </cell>
          <cell r="T215">
            <v>10.4520091955656</v>
          </cell>
          <cell r="U215">
            <v>14.820356483382984</v>
          </cell>
          <cell r="V215">
            <v>44.254190679287966</v>
          </cell>
          <cell r="W215">
            <v>3.2761565749999978E-3</v>
          </cell>
          <cell r="X215">
            <v>10.4546450030456</v>
          </cell>
          <cell r="Y215">
            <v>14.82083084798043</v>
          </cell>
          <cell r="Z215">
            <v>44.255532384982409</v>
          </cell>
          <cell r="AA215">
            <v>4.9115299600000009E-3</v>
          </cell>
          <cell r="AB215">
            <v>10.457281551445602</v>
          </cell>
          <cell r="AC215">
            <v>14.821204544221722</v>
          </cell>
          <cell r="AD215">
            <v>44.256589357567691</v>
          </cell>
          <cell r="AE215">
            <v>6.9763620400000032E-3</v>
          </cell>
          <cell r="AF215">
            <v>10.459919385525602</v>
          </cell>
          <cell r="AG215">
            <v>14.821615920823751</v>
          </cell>
          <cell r="AH215">
            <v>44.257752906307353</v>
          </cell>
          <cell r="AI215">
            <v>9.5706150400000009E-3</v>
          </cell>
          <cell r="AJ215">
            <v>10.462557023565601</v>
          </cell>
          <cell r="AK215">
            <v>14.822073592596526</v>
          </cell>
          <cell r="AL215">
            <v>44.259047397563698</v>
          </cell>
          <cell r="AM215">
            <v>1.2663937810000005E-2</v>
          </cell>
          <cell r="AN215">
            <v>10.465195796605599</v>
          </cell>
          <cell r="AO215">
            <v>14.822575020938787</v>
          </cell>
          <cell r="AP215">
            <v>44.260465651088069</v>
          </cell>
          <cell r="AQ215">
            <v>1.6125370560000005E-2</v>
          </cell>
          <cell r="AR215">
            <v>10.4678346986056</v>
          </cell>
          <cell r="AS215">
            <v>14.823108661834251</v>
          </cell>
          <cell r="AT215">
            <v>44.26197501547167</v>
          </cell>
          <cell r="AU215">
            <v>13.92</v>
          </cell>
          <cell r="AV215">
            <v>42.140999999999998</v>
          </cell>
          <cell r="AW215">
            <v>2.0136264689999996E-2</v>
          </cell>
          <cell r="AX215">
            <v>10.470473448605601</v>
          </cell>
          <cell r="AY215">
            <v>14.837690354838564</v>
          </cell>
          <cell r="AZ215">
            <v>44.73662029174335</v>
          </cell>
          <cell r="BA215">
            <v>4.6264909046999994E-2</v>
          </cell>
          <cell r="BB215">
            <v>10.313943382605602</v>
          </cell>
          <cell r="BC215">
            <v>14.826283188794882</v>
          </cell>
          <cell r="BD215">
            <v>44.704355953888914</v>
          </cell>
          <cell r="BE215">
            <v>13.941000000000001</v>
          </cell>
          <cell r="BF215">
            <v>42.59</v>
          </cell>
          <cell r="BG215">
            <v>7.6147105541380003E-2</v>
          </cell>
          <cell r="BH215">
            <v>8.9240304106055994</v>
          </cell>
          <cell r="BI215">
            <v>14.728311350257862</v>
          </cell>
          <cell r="BJ215">
            <v>44.816852778689885</v>
          </cell>
          <cell r="BK215">
            <v>0.10362863657651201</v>
          </cell>
          <cell r="BL215">
            <v>4.8365798706056005</v>
          </cell>
          <cell r="BM215">
            <v>14.373156168405224</v>
          </cell>
          <cell r="BN215">
            <v>43.812322228843719</v>
          </cell>
          <cell r="BO215">
            <v>13.96</v>
          </cell>
          <cell r="BP215">
            <v>42.945999999999998</v>
          </cell>
          <cell r="BQ215">
            <v>0.12591599297471801</v>
          </cell>
          <cell r="BR215">
            <v>1.4313426346055997</v>
          </cell>
          <cell r="BS215">
            <v>14.096224801186571</v>
          </cell>
          <cell r="BT215">
            <v>43.33130192273925</v>
          </cell>
        </row>
        <row r="216">
          <cell r="B216" t="str">
            <v>Marple</v>
          </cell>
          <cell r="C216" t="str">
            <v>MARPLE</v>
          </cell>
          <cell r="D216">
            <v>11</v>
          </cell>
          <cell r="E216">
            <v>33.405000000000001</v>
          </cell>
          <cell r="F216">
            <v>13.1</v>
          </cell>
          <cell r="G216">
            <v>0.2930062954500175</v>
          </cell>
          <cell r="H216">
            <v>0.25768419988544838</v>
          </cell>
          <cell r="I216">
            <v>3.375</v>
          </cell>
          <cell r="J216">
            <v>9.7859999999999996</v>
          </cell>
          <cell r="K216">
            <v>1.1104551000000018E-2</v>
          </cell>
          <cell r="L216">
            <v>1.5276480000001591E-3</v>
          </cell>
          <cell r="M216">
            <v>3.3756630184993734</v>
          </cell>
          <cell r="N216">
            <v>9.7878752995078351</v>
          </cell>
          <cell r="O216">
            <v>2.6754910999999992E-2</v>
          </cell>
          <cell r="P216">
            <v>2.9168960000001132E-3</v>
          </cell>
          <cell r="Q216">
            <v>3.3765573659780719</v>
          </cell>
          <cell r="R216">
            <v>9.7904048961755361</v>
          </cell>
          <cell r="S216">
            <v>1.1104551000000018E-2</v>
          </cell>
          <cell r="T216">
            <v>4.2580880000002708E-3</v>
          </cell>
          <cell r="U216">
            <v>3.3758063294329195</v>
          </cell>
          <cell r="V216">
            <v>9.7882806440395491</v>
          </cell>
          <cell r="W216">
            <v>7.5293139900000028E-2</v>
          </cell>
          <cell r="X216">
            <v>2.6559552000000153E-2</v>
          </cell>
          <cell r="Y216">
            <v>3.380345879916923</v>
          </cell>
          <cell r="Z216">
            <v>9.8011204317626603</v>
          </cell>
          <cell r="AA216">
            <v>0.1133744499999999</v>
          </cell>
          <cell r="AB216">
            <v>4.8834739999999988E-2</v>
          </cell>
          <cell r="AC216">
            <v>3.3835137745010484</v>
          </cell>
          <cell r="AD216">
            <v>9.8100805907327366</v>
          </cell>
          <cell r="AE216">
            <v>0.16166302499999996</v>
          </cell>
          <cell r="AF216">
            <v>7.1242072000000212E-2</v>
          </cell>
          <cell r="AG216">
            <v>3.387224347313508</v>
          </cell>
          <cell r="AH216">
            <v>9.8205756755238429</v>
          </cell>
          <cell r="AI216">
            <v>0.22258078400000003</v>
          </cell>
          <cell r="AJ216">
            <v>9.3435460000000026E-2</v>
          </cell>
          <cell r="AK216">
            <v>3.3915865512310632</v>
          </cell>
          <cell r="AL216">
            <v>9.8329138514079304</v>
          </cell>
          <cell r="AM216">
            <v>0.29544449499999992</v>
          </cell>
          <cell r="AN216">
            <v>0.11575095200000018</v>
          </cell>
          <cell r="AO216">
            <v>3.3965821638195455</v>
          </cell>
          <cell r="AP216">
            <v>9.8470435775579173</v>
          </cell>
          <cell r="AQ216">
            <v>0.37713695699999994</v>
          </cell>
          <cell r="AR216">
            <v>0.13797831600000054</v>
          </cell>
          <cell r="AS216">
            <v>3.4020365401391124</v>
          </cell>
          <cell r="AT216">
            <v>9.8624708834887542</v>
          </cell>
          <cell r="AU216">
            <v>3.3769999999999998</v>
          </cell>
          <cell r="AV216">
            <v>9.89</v>
          </cell>
          <cell r="AW216">
            <v>0.47153069899999989</v>
          </cell>
          <cell r="AX216">
            <v>0.16008782000000044</v>
          </cell>
          <cell r="AY216">
            <v>3.4101513747245273</v>
          </cell>
          <cell r="AZ216">
            <v>9.9837662474934792</v>
          </cell>
          <cell r="BA216">
            <v>1.0841448224999999</v>
          </cell>
          <cell r="BB216">
            <v>0.26595673200000047</v>
          </cell>
          <cell r="BC216">
            <v>3.4478619541749005</v>
          </cell>
          <cell r="BD216">
            <v>10.090427873300811</v>
          </cell>
          <cell r="BE216">
            <v>3.3690000000000002</v>
          </cell>
          <cell r="BF216">
            <v>9.9689999999999994</v>
          </cell>
          <cell r="BG216">
            <v>1.7800438405480001</v>
          </cell>
          <cell r="BH216">
            <v>0.28691198800000017</v>
          </cell>
          <cell r="BI216">
            <v>3.4774870458195686</v>
          </cell>
          <cell r="BJ216">
            <v>10.27584770307965</v>
          </cell>
          <cell r="BK216">
            <v>2.4029986973414998</v>
          </cell>
          <cell r="BL216">
            <v>0.28691198800000195</v>
          </cell>
          <cell r="BM216">
            <v>3.510183696207088</v>
          </cell>
          <cell r="BN216">
            <v>10.368327795924053</v>
          </cell>
          <cell r="BO216">
            <v>3.3719999999999999</v>
          </cell>
          <cell r="BP216">
            <v>10.067</v>
          </cell>
          <cell r="BQ216">
            <v>2.8878984865014004</v>
          </cell>
          <cell r="BR216">
            <v>0.2869119879999984</v>
          </cell>
          <cell r="BS216">
            <v>3.5386343347344931</v>
          </cell>
          <cell r="BT216">
            <v>10.538313072277077</v>
          </cell>
        </row>
        <row r="217">
          <cell r="B217" t="str">
            <v>Marton</v>
          </cell>
          <cell r="C217" t="str">
            <v>MARTON</v>
          </cell>
          <cell r="D217">
            <v>6.6</v>
          </cell>
          <cell r="E217">
            <v>54.75</v>
          </cell>
          <cell r="F217">
            <v>21.9</v>
          </cell>
          <cell r="G217">
            <v>0.79945220791569671</v>
          </cell>
          <cell r="H217">
            <v>0.62881569060026288</v>
          </cell>
          <cell r="I217">
            <v>13.77</v>
          </cell>
          <cell r="J217">
            <v>43.767000000000003</v>
          </cell>
          <cell r="K217">
            <v>1.0402868999999926E-2</v>
          </cell>
          <cell r="L217">
            <v>1.7559880000028727E-3</v>
          </cell>
          <cell r="M217">
            <v>13.771063624145755</v>
          </cell>
          <cell r="N217">
            <v>43.770008383384393</v>
          </cell>
          <cell r="O217">
            <v>2.5060421999999971E-2</v>
          </cell>
          <cell r="P217">
            <v>3.4273320000011154E-3</v>
          </cell>
          <cell r="Q217">
            <v>13.772492032187955</v>
          </cell>
          <cell r="R217">
            <v>43.774048531436158</v>
          </cell>
          <cell r="S217">
            <v>1.0402868999999926E-2</v>
          </cell>
          <cell r="T217">
            <v>5.0963040000020499E-3</v>
          </cell>
          <cell r="U217">
            <v>13.771355826015721</v>
          </cell>
          <cell r="V217">
            <v>43.770834855079308</v>
          </cell>
          <cell r="W217">
            <v>7.051752109999998E-2</v>
          </cell>
          <cell r="X217">
            <v>4.8278851999999262E-2</v>
          </cell>
          <cell r="Y217">
            <v>13.780391987573944</v>
          </cell>
          <cell r="Z217">
            <v>43.796392979534176</v>
          </cell>
          <cell r="AA217">
            <v>0.106175825</v>
          </cell>
          <cell r="AB217">
            <v>9.146539600000736E-2</v>
          </cell>
          <cell r="AC217">
            <v>13.787289123052624</v>
          </cell>
          <cell r="AD217">
            <v>43.815901024605118</v>
          </cell>
          <cell r="AE217">
            <v>0.15138149099999992</v>
          </cell>
          <cell r="AF217">
            <v>0.13486910800000018</v>
          </cell>
          <cell r="AG217">
            <v>13.795040433392172</v>
          </cell>
          <cell r="AH217">
            <v>43.837825041021823</v>
          </cell>
          <cell r="AI217">
            <v>0.20838428599999997</v>
          </cell>
          <cell r="AJ217">
            <v>0.17799999600000405</v>
          </cell>
          <cell r="AK217">
            <v>13.803799858973234</v>
          </cell>
          <cell r="AL217">
            <v>43.862600437932493</v>
          </cell>
          <cell r="AM217">
            <v>0.27653511000000003</v>
          </cell>
          <cell r="AN217">
            <v>0.22133147600000314</v>
          </cell>
          <cell r="AO217">
            <v>13.813552031431458</v>
          </cell>
          <cell r="AP217">
            <v>43.890183747038535</v>
          </cell>
          <cell r="AQ217">
            <v>0.3529262789999999</v>
          </cell>
          <cell r="AR217">
            <v>0.26456234799999834</v>
          </cell>
          <cell r="AS217">
            <v>13.824016246215148</v>
          </cell>
          <cell r="AT217">
            <v>43.9197810159719</v>
          </cell>
          <cell r="AU217">
            <v>13.78</v>
          </cell>
          <cell r="AV217">
            <v>44.14</v>
          </cell>
          <cell r="AW217">
            <v>0.44148390399999998</v>
          </cell>
          <cell r="AX217">
            <v>0.3076406120000037</v>
          </cell>
          <cell r="AY217">
            <v>13.845531400146839</v>
          </cell>
          <cell r="AZ217">
            <v>44.325350789697922</v>
          </cell>
          <cell r="BA217">
            <v>1.0192445539000001</v>
          </cell>
          <cell r="BB217">
            <v>0.51648964000000674</v>
          </cell>
          <cell r="BC217">
            <v>13.914341901553314</v>
          </cell>
          <cell r="BD217">
            <v>44.519976278343378</v>
          </cell>
          <cell r="BE217">
            <v>13.791</v>
          </cell>
          <cell r="BF217">
            <v>44.533000000000001</v>
          </cell>
          <cell r="BG217">
            <v>1.6802863167179998</v>
          </cell>
          <cell r="BH217">
            <v>0.49860362000000436</v>
          </cell>
          <cell r="BI217">
            <v>13.981603438105864</v>
          </cell>
          <cell r="BJ217">
            <v>45.072107934408507</v>
          </cell>
          <cell r="BK217">
            <v>2.2851045784769997</v>
          </cell>
          <cell r="BL217">
            <v>-5.8966475359999997</v>
          </cell>
          <cell r="BM217">
            <v>13.475071924437</v>
          </cell>
          <cell r="BN217">
            <v>43.639420461608751</v>
          </cell>
          <cell r="BO217">
            <v>13.792999999999999</v>
          </cell>
          <cell r="BP217">
            <v>44.582000000000001</v>
          </cell>
          <cell r="BQ217">
            <v>2.7711656306042998</v>
          </cell>
          <cell r="BR217">
            <v>-23.010384384000002</v>
          </cell>
          <cell r="BS217">
            <v>12.022527515839283</v>
          </cell>
          <cell r="BT217">
            <v>39.57434760218306</v>
          </cell>
        </row>
        <row r="218">
          <cell r="B218" t="str">
            <v>Maryport</v>
          </cell>
          <cell r="C218" t="str">
            <v>MARYPORT</v>
          </cell>
          <cell r="D218">
            <v>11</v>
          </cell>
          <cell r="E218">
            <v>33.405000000000001</v>
          </cell>
          <cell r="F218">
            <v>13.1</v>
          </cell>
          <cell r="G218">
            <v>0.60109700050581383</v>
          </cell>
          <cell r="H218">
            <v>0.58694625310126003</v>
          </cell>
          <cell r="I218">
            <v>7.6870000000000003</v>
          </cell>
          <cell r="J218">
            <v>20.074000000000002</v>
          </cell>
          <cell r="K218">
            <v>3.6724140000000016E-2</v>
          </cell>
          <cell r="L218">
            <v>1.3031599999990817E-3</v>
          </cell>
          <cell r="M218">
            <v>7.6889959156265055</v>
          </cell>
          <cell r="N218">
            <v>20.079645301896711</v>
          </cell>
          <cell r="O218">
            <v>8.8356309000000355E-2</v>
          </cell>
          <cell r="P218">
            <v>2.7302320000011093E-3</v>
          </cell>
          <cell r="Q218">
            <v>7.6917808035423549</v>
          </cell>
          <cell r="R218">
            <v>20.087522154417279</v>
          </cell>
          <cell r="S218">
            <v>3.6724140000000016E-2</v>
          </cell>
          <cell r="T218">
            <v>4.3064440000026849E-3</v>
          </cell>
          <cell r="U218">
            <v>7.6891535471561285</v>
          </cell>
          <cell r="V218">
            <v>20.080091151190814</v>
          </cell>
          <cell r="W218">
            <v>0.25144518600000021</v>
          </cell>
          <cell r="X218">
            <v>6.3033955999999947E-2</v>
          </cell>
          <cell r="Y218">
            <v>7.70350587429893</v>
          </cell>
          <cell r="Z218">
            <v>20.120685662584744</v>
          </cell>
          <cell r="AA218">
            <v>0.38033596900000033</v>
          </cell>
          <cell r="AB218">
            <v>0.12188642799999982</v>
          </cell>
          <cell r="AC218">
            <v>7.7133598396455465</v>
          </cell>
          <cell r="AD218">
            <v>20.148556885457424</v>
          </cell>
          <cell r="AE218">
            <v>0.54292878600000005</v>
          </cell>
          <cell r="AF218">
            <v>0.18108955199999954</v>
          </cell>
          <cell r="AG218">
            <v>7.7250011074856841</v>
          </cell>
          <cell r="AH218">
            <v>20.181483363182906</v>
          </cell>
          <cell r="AI218">
            <v>0.74620544799999999</v>
          </cell>
          <cell r="AJ218">
            <v>0.24009739999999979</v>
          </cell>
          <cell r="AK218">
            <v>7.7387674740722998</v>
          </cell>
          <cell r="AL218">
            <v>20.22042052784569</v>
          </cell>
          <cell r="AM218">
            <v>0.98798394500000031</v>
          </cell>
          <cell r="AN218">
            <v>0.29942156800000141</v>
          </cell>
          <cell r="AO218">
            <v>7.7545712654078871</v>
          </cell>
          <cell r="AP218">
            <v>20.265120399933092</v>
          </cell>
          <cell r="AQ218">
            <v>1.2581539420000003</v>
          </cell>
          <cell r="AR218">
            <v>0.35869874800000012</v>
          </cell>
          <cell r="AS218">
            <v>7.7718627578010429</v>
          </cell>
          <cell r="AT218">
            <v>20.314028126045237</v>
          </cell>
          <cell r="AU218">
            <v>7.6920000000000002</v>
          </cell>
          <cell r="AV218">
            <v>20.27</v>
          </cell>
          <cell r="AW218">
            <v>1.5598935869999999</v>
          </cell>
          <cell r="AX218">
            <v>0.41784539600000237</v>
          </cell>
          <cell r="AY218">
            <v>7.795804375838352</v>
          </cell>
          <cell r="AZ218">
            <v>20.56360311228854</v>
          </cell>
          <cell r="BA218">
            <v>3.5007207560000002</v>
          </cell>
          <cell r="BB218">
            <v>0.70480221600000625</v>
          </cell>
          <cell r="BC218">
            <v>7.9127327109061234</v>
          </cell>
          <cell r="BD218">
            <v>20.894326386845638</v>
          </cell>
          <cell r="BE218">
            <v>7.7</v>
          </cell>
          <cell r="BF218">
            <v>20.646000000000001</v>
          </cell>
          <cell r="BG218">
            <v>5.7581451771000012</v>
          </cell>
          <cell r="BH218">
            <v>0.76177148800000261</v>
          </cell>
          <cell r="BI218">
            <v>8.0422068765172199</v>
          </cell>
          <cell r="BJ218">
            <v>21.613907211815974</v>
          </cell>
          <cell r="BK218">
            <v>7.8171463926130009</v>
          </cell>
          <cell r="BL218">
            <v>0.76177148800000971</v>
          </cell>
          <cell r="BM218">
            <v>8.1502764134297827</v>
          </cell>
          <cell r="BN218">
            <v>21.919574021378228</v>
          </cell>
          <cell r="BO218">
            <v>7.69</v>
          </cell>
          <cell r="BP218">
            <v>20.617000000000001</v>
          </cell>
          <cell r="BQ218">
            <v>9.4308415454500008</v>
          </cell>
          <cell r="BR218">
            <v>0.7617714879999955</v>
          </cell>
          <cell r="BS218">
            <v>8.224973443509823</v>
          </cell>
          <cell r="BT218">
            <v>22.130133398642055</v>
          </cell>
        </row>
        <row r="219">
          <cell r="B219" t="str">
            <v>Melling</v>
          </cell>
          <cell r="C219" t="str">
            <v>MELLING</v>
          </cell>
          <cell r="D219">
            <v>11</v>
          </cell>
          <cell r="E219">
            <v>50</v>
          </cell>
          <cell r="F219">
            <v>20</v>
          </cell>
          <cell r="G219">
            <v>0.10903471034562745</v>
          </cell>
          <cell r="H219">
            <v>0.11366300223143348</v>
          </cell>
          <cell r="I219">
            <v>2.2730000000000001</v>
          </cell>
          <cell r="J219">
            <v>5.4509999999999996</v>
          </cell>
          <cell r="K219">
            <v>4.8338800000000126E-3</v>
          </cell>
          <cell r="L219">
            <v>1.2063560000008522E-4</v>
          </cell>
          <cell r="M219">
            <v>2.2732600446286697</v>
          </cell>
          <cell r="N219">
            <v>5.4517355172813726</v>
          </cell>
          <cell r="O219">
            <v>1.1296953999999998E-2</v>
          </cell>
          <cell r="P219">
            <v>2.4774720000009243E-4</v>
          </cell>
          <cell r="Q219">
            <v>2.2736059396677759</v>
          </cell>
          <cell r="R219">
            <v>5.4527138561922968</v>
          </cell>
          <cell r="S219">
            <v>4.8338800000000126E-3</v>
          </cell>
          <cell r="T219">
            <v>3.8516760000006922E-4</v>
          </cell>
          <cell r="U219">
            <v>2.2732739289578885</v>
          </cell>
          <cell r="V219">
            <v>5.4517747880947454</v>
          </cell>
          <cell r="W219">
            <v>3.0033750000000026E-2</v>
          </cell>
          <cell r="X219">
            <v>2.0130607600000072E-2</v>
          </cell>
          <cell r="Y219">
            <v>2.2756329459421898</v>
          </cell>
          <cell r="Z219">
            <v>5.4584470957208788</v>
          </cell>
          <cell r="AA219">
            <v>4.3806470000000014E-2</v>
          </cell>
          <cell r="AB219">
            <v>3.9885419600000027E-2</v>
          </cell>
          <cell r="AC219">
            <v>2.2773926849990498</v>
          </cell>
          <cell r="AD219">
            <v>5.4634243894017782</v>
          </cell>
          <cell r="AE219">
            <v>6.0602512000000053E-2</v>
          </cell>
          <cell r="AF219">
            <v>5.9667943600000273E-2</v>
          </cell>
          <cell r="AG219">
            <v>2.2793125618105656</v>
          </cell>
          <cell r="AH219">
            <v>5.4688546210516398</v>
          </cell>
          <cell r="AI219">
            <v>8.0932783000000008E-2</v>
          </cell>
          <cell r="AJ219">
            <v>7.9434943600000141E-2</v>
          </cell>
          <cell r="AK219">
            <v>2.2814171227383491</v>
          </cell>
          <cell r="AL219">
            <v>5.4748072182654637</v>
          </cell>
          <cell r="AM219">
            <v>0.10447162900000001</v>
          </cell>
          <cell r="AN219">
            <v>9.9226771600000152E-2</v>
          </cell>
          <cell r="AO219">
            <v>2.2836913933109009</v>
          </cell>
          <cell r="AP219">
            <v>5.4812398268418807</v>
          </cell>
          <cell r="AQ219">
            <v>0.13033059600000008</v>
          </cell>
          <cell r="AR219">
            <v>0.11901455960000007</v>
          </cell>
          <cell r="AS219">
            <v>2.2860872266097081</v>
          </cell>
          <cell r="AT219">
            <v>5.4880162667305985</v>
          </cell>
          <cell r="AU219">
            <v>2.2730000000000001</v>
          </cell>
          <cell r="AV219">
            <v>5.4560000000000004</v>
          </cell>
          <cell r="AW219">
            <v>0.15940247100000005</v>
          </cell>
          <cell r="AX219">
            <v>0.13879188360000039</v>
          </cell>
          <cell r="AY219">
            <v>2.2886511446271944</v>
          </cell>
          <cell r="AZ219">
            <v>5.5002681219968821</v>
          </cell>
          <cell r="BA219">
            <v>0.34214036690000005</v>
          </cell>
          <cell r="BB219">
            <v>0.23693978360000023</v>
          </cell>
          <cell r="BC219">
            <v>2.3033938255248678</v>
          </cell>
          <cell r="BD219">
            <v>5.5419667205393388</v>
          </cell>
          <cell r="BE219">
            <v>2.278</v>
          </cell>
          <cell r="BF219">
            <v>5.62</v>
          </cell>
          <cell r="BG219">
            <v>0.55538149260000014</v>
          </cell>
          <cell r="BH219">
            <v>0.25653430759999996</v>
          </cell>
          <cell r="BI219">
            <v>2.3206145278004344</v>
          </cell>
          <cell r="BJ219">
            <v>5.7405320863389999</v>
          </cell>
          <cell r="BK219">
            <v>0.76204526449199994</v>
          </cell>
          <cell r="BL219">
            <v>0.25653430759999996</v>
          </cell>
          <cell r="BM219">
            <v>2.3314615627398521</v>
          </cell>
          <cell r="BN219">
            <v>5.7712121341847169</v>
          </cell>
          <cell r="BO219">
            <v>2.2490000000000001</v>
          </cell>
          <cell r="BP219">
            <v>5.5410000000000004</v>
          </cell>
          <cell r="BQ219">
            <v>0.94036977546799994</v>
          </cell>
          <cell r="BR219">
            <v>0.25653430759999951</v>
          </cell>
          <cell r="BS219">
            <v>2.311821172232134</v>
          </cell>
          <cell r="BT219">
            <v>5.71868510754972</v>
          </cell>
        </row>
        <row r="220">
          <cell r="B220" t="str">
            <v>Mereside</v>
          </cell>
          <cell r="C220" t="str">
            <v>MERESIDE</v>
          </cell>
          <cell r="D220">
            <v>6.6</v>
          </cell>
          <cell r="E220">
            <v>54.75</v>
          </cell>
          <cell r="F220">
            <v>21.9</v>
          </cell>
          <cell r="G220">
            <v>0.69831950292513933</v>
          </cell>
          <cell r="H220">
            <v>0.61185865552269381</v>
          </cell>
          <cell r="I220">
            <v>13.398999999999999</v>
          </cell>
          <cell r="J220">
            <v>38.231000000000002</v>
          </cell>
          <cell r="K220">
            <v>7.7120830000000362E-3</v>
          </cell>
          <cell r="L220">
            <v>3.4207320000012587E-4</v>
          </cell>
          <cell r="M220">
            <v>13.399704555946993</v>
          </cell>
          <cell r="N220">
            <v>38.232992785151382</v>
          </cell>
          <cell r="O220">
            <v>1.8421750000000015E-2</v>
          </cell>
          <cell r="P220">
            <v>7.0740120000012396E-4</v>
          </cell>
          <cell r="Q220">
            <v>13.40067336675677</v>
          </cell>
          <cell r="R220">
            <v>38.235732995924501</v>
          </cell>
          <cell r="S220">
            <v>7.7120830000000362E-3</v>
          </cell>
          <cell r="T220">
            <v>1.1014732000000915E-3</v>
          </cell>
          <cell r="U220">
            <v>13.399770986218876</v>
          </cell>
          <cell r="V220">
            <v>38.233180678334278</v>
          </cell>
          <cell r="W220">
            <v>5.113937900000004E-2</v>
          </cell>
          <cell r="X220">
            <v>3.7820309199999791E-2</v>
          </cell>
          <cell r="Y220">
            <v>13.406781954534742</v>
          </cell>
          <cell r="Z220">
            <v>38.25301069128961</v>
          </cell>
          <cell r="AA220">
            <v>7.6422122000000037E-2</v>
          </cell>
          <cell r="AB220">
            <v>7.4560061199999916E-2</v>
          </cell>
          <cell r="AC220">
            <v>13.41220751577475</v>
          </cell>
          <cell r="AD220">
            <v>38.26835649586782</v>
          </cell>
          <cell r="AE220">
            <v>0.10815850999999999</v>
          </cell>
          <cell r="AF220">
            <v>0.11137866919999961</v>
          </cell>
          <cell r="AG220">
            <v>13.418204522652765</v>
          </cell>
          <cell r="AH220">
            <v>38.285318592788883</v>
          </cell>
          <cell r="AI220">
            <v>0.14774908400000003</v>
          </cell>
          <cell r="AJ220">
            <v>0.14813340919999951</v>
          </cell>
          <cell r="AK220">
            <v>13.424883005620835</v>
          </cell>
          <cell r="AL220">
            <v>38.304208195167931</v>
          </cell>
          <cell r="AM220">
            <v>0.19470039300000003</v>
          </cell>
          <cell r="AN220">
            <v>0.18496060119999935</v>
          </cell>
          <cell r="AO220">
            <v>13.43221172381851</v>
          </cell>
          <cell r="AP220">
            <v>38.324936940507854</v>
          </cell>
          <cell r="AQ220">
            <v>0.24706898699999996</v>
          </cell>
          <cell r="AR220">
            <v>0.22176972119999938</v>
          </cell>
          <cell r="AS220">
            <v>13.440012750664511</v>
          </cell>
          <cell r="AT220">
            <v>38.347001576439965</v>
          </cell>
          <cell r="AU220">
            <v>13.4</v>
          </cell>
          <cell r="AV220">
            <v>38.311</v>
          </cell>
          <cell r="AW220">
            <v>0.30719239699999995</v>
          </cell>
          <cell r="AX220">
            <v>0.2585412011999999</v>
          </cell>
          <cell r="AY220">
            <v>13.449488855334907</v>
          </cell>
          <cell r="AZ220">
            <v>38.450975620801891</v>
          </cell>
          <cell r="BA220">
            <v>0.69675225299999988</v>
          </cell>
          <cell r="BB220">
            <v>0.44045218520000029</v>
          </cell>
          <cell r="BC220">
            <v>13.499479589169455</v>
          </cell>
          <cell r="BD220">
            <v>38.592370768365498</v>
          </cell>
          <cell r="BE220">
            <v>13.412000000000001</v>
          </cell>
          <cell r="BF220">
            <v>38.704000000000001</v>
          </cell>
          <cell r="BG220">
            <v>1.1470618266600001</v>
          </cell>
          <cell r="BH220">
            <v>0.47654053719999956</v>
          </cell>
          <cell r="BI220">
            <v>13.554028373004771</v>
          </cell>
          <cell r="BJ220">
            <v>39.105716902690261</v>
          </cell>
          <cell r="BK220">
            <v>1.5688550619345001</v>
          </cell>
          <cell r="BL220">
            <v>0.45522303319999979</v>
          </cell>
          <cell r="BM220">
            <v>13.589060914104051</v>
          </cell>
          <cell r="BN220">
            <v>39.204803892184252</v>
          </cell>
          <cell r="BO220">
            <v>13.412000000000001</v>
          </cell>
          <cell r="BP220">
            <v>38.744</v>
          </cell>
          <cell r="BQ220">
            <v>1.9176985268298001</v>
          </cell>
          <cell r="BR220">
            <v>0.39817724119999953</v>
          </cell>
          <cell r="BS220">
            <v>13.614586590618446</v>
          </cell>
          <cell r="BT220">
            <v>39.317001408015059</v>
          </cell>
        </row>
        <row r="221">
          <cell r="B221" t="str">
            <v>Middleton Junction</v>
          </cell>
          <cell r="C221" t="str">
            <v>MIDDLETON JUNCTION</v>
          </cell>
          <cell r="D221">
            <v>11</v>
          </cell>
          <cell r="E221">
            <v>54.75</v>
          </cell>
          <cell r="F221">
            <v>21.9</v>
          </cell>
          <cell r="G221">
            <v>0.55980198860954022</v>
          </cell>
          <cell r="H221">
            <v>0.43132953568273524</v>
          </cell>
          <cell r="I221">
            <v>9.4450000000000003</v>
          </cell>
          <cell r="J221">
            <v>30.646000000000001</v>
          </cell>
          <cell r="K221">
            <v>1.8852964999999999E-2</v>
          </cell>
          <cell r="L221">
            <v>2.4255320000001745E-3</v>
          </cell>
          <cell r="M221">
            <v>9.4461168314519011</v>
          </cell>
          <cell r="N221">
            <v>30.649158876372326</v>
          </cell>
          <cell r="O221">
            <v>4.5776027000000052E-2</v>
          </cell>
          <cell r="P221">
            <v>36.004680891999996</v>
          </cell>
          <cell r="Q221">
            <v>11.337158273326697</v>
          </cell>
          <cell r="R221">
            <v>35.997831784590147</v>
          </cell>
          <cell r="S221">
            <v>1.8852964999999999E-2</v>
          </cell>
          <cell r="T221">
            <v>36.006895360000009</v>
          </cell>
          <cell r="U221">
            <v>11.335861408472406</v>
          </cell>
          <cell r="V221">
            <v>35.99416369685914</v>
          </cell>
          <cell r="W221">
            <v>0.13086655800000013</v>
          </cell>
          <cell r="X221">
            <v>36.039541319999998</v>
          </cell>
          <cell r="Y221">
            <v>11.343454065914715</v>
          </cell>
          <cell r="Z221">
            <v>36.015638975117874</v>
          </cell>
          <cell r="AA221">
            <v>0.19866138899999997</v>
          </cell>
          <cell r="AB221">
            <v>36.072168751999996</v>
          </cell>
          <cell r="AC221">
            <v>11.348724867785231</v>
          </cell>
          <cell r="AD221">
            <v>36.030547054097603</v>
          </cell>
          <cell r="AE221">
            <v>0.28525171199999999</v>
          </cell>
          <cell r="AF221">
            <v>36.105051340000003</v>
          </cell>
          <cell r="AG221">
            <v>11.354995569360387</v>
          </cell>
          <cell r="AH221">
            <v>36.048283276523961</v>
          </cell>
          <cell r="AI221">
            <v>0.39521306200000006</v>
          </cell>
          <cell r="AJ221">
            <v>36.137575600000005</v>
          </cell>
          <cell r="AK221">
            <v>11.362474124386674</v>
          </cell>
          <cell r="AL221">
            <v>36.069435824414221</v>
          </cell>
          <cell r="AM221">
            <v>0.52740502600000005</v>
          </cell>
          <cell r="AN221">
            <v>36.170335659999999</v>
          </cell>
          <cell r="AO221">
            <v>11.371131860337563</v>
          </cell>
          <cell r="AP221">
            <v>36.093923599616602</v>
          </cell>
          <cell r="AQ221">
            <v>0.67607828299999984</v>
          </cell>
          <cell r="AR221">
            <v>36.202955680000009</v>
          </cell>
          <cell r="AS221">
            <v>11.380647289635583</v>
          </cell>
          <cell r="AT221">
            <v>36.120837297946728</v>
          </cell>
          <cell r="AU221">
            <v>9.4540000000000006</v>
          </cell>
          <cell r="AV221">
            <v>30.922000000000001</v>
          </cell>
          <cell r="AW221">
            <v>0.84802178499999981</v>
          </cell>
          <cell r="AX221">
            <v>36.235376260000002</v>
          </cell>
          <cell r="AY221">
            <v>11.400373622158799</v>
          </cell>
          <cell r="AZ221">
            <v>36.427175947804443</v>
          </cell>
          <cell r="BA221">
            <v>1.9694939510000002</v>
          </cell>
          <cell r="BB221">
            <v>35.536066920000003</v>
          </cell>
          <cell r="BC221">
            <v>11.422531424089069</v>
          </cell>
          <cell r="BD221">
            <v>36.489847675808768</v>
          </cell>
          <cell r="BE221">
            <v>9.4689999999999994</v>
          </cell>
          <cell r="BF221">
            <v>31.346</v>
          </cell>
          <cell r="BG221">
            <v>3.24447477992</v>
          </cell>
          <cell r="BH221">
            <v>28.607656575999993</v>
          </cell>
          <cell r="BI221">
            <v>11.140803328418521</v>
          </cell>
          <cell r="BJ221">
            <v>36.074573881339909</v>
          </cell>
          <cell r="BK221">
            <v>4.3785309582781995</v>
          </cell>
          <cell r="BL221">
            <v>12.670456576000003</v>
          </cell>
          <cell r="BM221">
            <v>10.3638397765751</v>
          </cell>
          <cell r="BN221">
            <v>33.876989096366835</v>
          </cell>
          <cell r="BO221">
            <v>9.5120000000000005</v>
          </cell>
          <cell r="BP221">
            <v>31.65</v>
          </cell>
          <cell r="BQ221">
            <v>5.2506406350702992</v>
          </cell>
          <cell r="BR221">
            <v>7.8968565760000038</v>
          </cell>
          <cell r="BS221">
            <v>10.202064641271027</v>
          </cell>
          <cell r="BT221">
            <v>33.601797549199219</v>
          </cell>
        </row>
        <row r="222">
          <cell r="B222" t="str">
            <v>Midway</v>
          </cell>
          <cell r="C222" t="str">
            <v>MIDWAY</v>
          </cell>
          <cell r="D222">
            <v>11</v>
          </cell>
          <cell r="E222">
            <v>50</v>
          </cell>
          <cell r="F222">
            <v>20</v>
          </cell>
          <cell r="G222">
            <v>0.27491232067036764</v>
          </cell>
          <cell r="H222">
            <v>0.26077856770648683</v>
          </cell>
          <cell r="I222">
            <v>5.2149999999999999</v>
          </cell>
          <cell r="J222">
            <v>13.744</v>
          </cell>
          <cell r="K222">
            <v>1.0577298999999929E-2</v>
          </cell>
          <cell r="L222">
            <v>3.0845919999933358E-4</v>
          </cell>
          <cell r="M222">
            <v>5.2155713541297368</v>
          </cell>
          <cell r="N222">
            <v>13.745616033518383</v>
          </cell>
          <cell r="O222">
            <v>2.5486281000000055E-2</v>
          </cell>
          <cell r="P222">
            <v>6.5599919999748124E-4</v>
          </cell>
          <cell r="Q222">
            <v>5.2163721138646091</v>
          </cell>
          <cell r="R222">
            <v>13.7478809240729</v>
          </cell>
          <cell r="S222">
            <v>1.0577298999999929E-2</v>
          </cell>
          <cell r="T222">
            <v>1.0459391999990686E-3</v>
          </cell>
          <cell r="U222">
            <v>5.2156100617912386</v>
          </cell>
          <cell r="V222">
            <v>13.74572551531811</v>
          </cell>
          <cell r="W222">
            <v>7.279827300000008E-2</v>
          </cell>
          <cell r="X222">
            <v>3.840659119999934E-2</v>
          </cell>
          <cell r="Y222">
            <v>5.2208367416619152</v>
          </cell>
          <cell r="Z222">
            <v>13.760508798436696</v>
          </cell>
          <cell r="AA222">
            <v>0.1103175740000002</v>
          </cell>
          <cell r="AB222">
            <v>7.580156320000242E-2</v>
          </cell>
          <cell r="AC222">
            <v>5.2247687212694327</v>
          </cell>
          <cell r="AD222">
            <v>13.771630116212549</v>
          </cell>
          <cell r="AE222">
            <v>0.15770006400000014</v>
          </cell>
          <cell r="AF222">
            <v>0.11328842319999843</v>
          </cell>
          <cell r="AG222">
            <v>5.2292232069120193</v>
          </cell>
          <cell r="AH222">
            <v>13.784229304230832</v>
          </cell>
          <cell r="AI222">
            <v>0.21689566000000049</v>
          </cell>
          <cell r="AJ222">
            <v>0.15072613519999756</v>
          </cell>
          <cell r="AK222">
            <v>5.2342951402198814</v>
          </cell>
          <cell r="AL222">
            <v>13.798574897973692</v>
          </cell>
          <cell r="AM222">
            <v>0.28719053799999994</v>
          </cell>
          <cell r="AN222">
            <v>0.18824690319999959</v>
          </cell>
          <cell r="AO222">
            <v>5.2399539940599675</v>
          </cell>
          <cell r="AP222">
            <v>13.814580553669968</v>
          </cell>
          <cell r="AQ222">
            <v>0.36569497700000042</v>
          </cell>
          <cell r="AR222">
            <v>0.2257567192000014</v>
          </cell>
          <cell r="AS222">
            <v>5.2460431632739759</v>
          </cell>
          <cell r="AT222">
            <v>13.831803325042037</v>
          </cell>
          <cell r="AU222">
            <v>5.22</v>
          </cell>
          <cell r="AV222">
            <v>13.933</v>
          </cell>
          <cell r="AW222">
            <v>0.45343437500000006</v>
          </cell>
          <cell r="AX222">
            <v>0.26323363920000098</v>
          </cell>
          <cell r="AY222">
            <v>5.257615315537997</v>
          </cell>
          <cell r="AZ222">
            <v>14.039392178773557</v>
          </cell>
          <cell r="BA222">
            <v>1.0155526589999999</v>
          </cell>
          <cell r="BB222">
            <v>0.4462329351999994</v>
          </cell>
          <cell r="BC222">
            <v>5.2967238460280806</v>
          </cell>
          <cell r="BD222">
            <v>14.150007807220673</v>
          </cell>
          <cell r="BE222">
            <v>5.226</v>
          </cell>
          <cell r="BF222">
            <v>14.138</v>
          </cell>
          <cell r="BG222">
            <v>1.6777453060000003</v>
          </cell>
          <cell r="BH222">
            <v>0.47541050319999911</v>
          </cell>
          <cell r="BI222">
            <v>5.3390113714589837</v>
          </cell>
          <cell r="BJ222">
            <v>14.457644428439359</v>
          </cell>
          <cell r="BK222">
            <v>2.2905393839750001</v>
          </cell>
          <cell r="BL222">
            <v>0.38585690320000232</v>
          </cell>
          <cell r="BM222">
            <v>5.3664743742598731</v>
          </cell>
          <cell r="BN222">
            <v>14.535321530488373</v>
          </cell>
          <cell r="BO222">
            <v>5.1760000000000002</v>
          </cell>
          <cell r="BP222">
            <v>14.084</v>
          </cell>
          <cell r="BQ222">
            <v>2.7775061660330005</v>
          </cell>
          <cell r="BR222">
            <v>0.37730330319999972</v>
          </cell>
          <cell r="BS222">
            <v>5.3415845542094234</v>
          </cell>
          <cell r="BT222">
            <v>14.552343844564938</v>
          </cell>
        </row>
        <row r="223">
          <cell r="B223" t="str">
            <v>Milnrow</v>
          </cell>
          <cell r="C223" t="str">
            <v>MILNROW</v>
          </cell>
          <cell r="D223">
            <v>6.6</v>
          </cell>
          <cell r="E223">
            <v>54.75</v>
          </cell>
          <cell r="F223">
            <v>21.9</v>
          </cell>
          <cell r="G223">
            <v>0.75331342296217163</v>
          </cell>
          <cell r="H223">
            <v>0.65423451663610044</v>
          </cell>
          <cell r="I223">
            <v>14.326000000000001</v>
          </cell>
          <cell r="J223">
            <v>41.238999999999997</v>
          </cell>
          <cell r="K223">
            <v>1.7082918000000058E-2</v>
          </cell>
          <cell r="L223">
            <v>2.7612480000014372E-3</v>
          </cell>
          <cell r="M223">
            <v>14.327735914330598</v>
          </cell>
          <cell r="N223">
            <v>41.243909907178896</v>
          </cell>
          <cell r="O223">
            <v>4.1380819000000013E-2</v>
          </cell>
          <cell r="P223">
            <v>5.2807800000014282E-3</v>
          </cell>
          <cell r="Q223">
            <v>14.330081831324769</v>
          </cell>
          <cell r="R223">
            <v>41.250545162437611</v>
          </cell>
          <cell r="S223">
            <v>1.7082918000000058E-2</v>
          </cell>
          <cell r="T223">
            <v>7.7202360000008241E-3</v>
          </cell>
          <cell r="U223">
            <v>14.328169713278584</v>
          </cell>
          <cell r="V223">
            <v>41.245136875890068</v>
          </cell>
          <cell r="W223">
            <v>0.11779555399999997</v>
          </cell>
          <cell r="X223">
            <v>4.1380752000001131E-2</v>
          </cell>
          <cell r="Y223">
            <v>14.339924315623897</v>
          </cell>
          <cell r="Z223">
            <v>41.278383912004152</v>
          </cell>
          <cell r="AA223">
            <v>0.17842043500000004</v>
          </cell>
          <cell r="AB223">
            <v>7.499920400000093E-2</v>
          </cell>
          <cell r="AC223">
            <v>14.348168469211302</v>
          </cell>
          <cell r="AD223">
            <v>41.30170189963134</v>
          </cell>
          <cell r="AE223">
            <v>0.25567803400000022</v>
          </cell>
          <cell r="AF223">
            <v>0.10886839200000153</v>
          </cell>
          <cell r="AG223">
            <v>14.357889541997457</v>
          </cell>
          <cell r="AH223">
            <v>41.329197245581341</v>
          </cell>
          <cell r="AI223">
            <v>0.35357129700000001</v>
          </cell>
          <cell r="AJ223">
            <v>0.14234760400000024</v>
          </cell>
          <cell r="AK223">
            <v>14.369381653180087</v>
          </cell>
          <cell r="AL223">
            <v>41.361701844570888</v>
          </cell>
          <cell r="AM223">
            <v>0.47106165699999991</v>
          </cell>
          <cell r="AN223">
            <v>0.17605844400000148</v>
          </cell>
          <cell r="AO223">
            <v>14.382608327956117</v>
          </cell>
          <cell r="AP223">
            <v>41.399112530277606</v>
          </cell>
          <cell r="AQ223">
            <v>0.60306742899999999</v>
          </cell>
          <cell r="AR223">
            <v>0.2096092080000016</v>
          </cell>
          <cell r="AS223">
            <v>14.397090768960011</v>
          </cell>
          <cell r="AT223">
            <v>41.440075059245558</v>
          </cell>
          <cell r="AU223">
            <v>14.336</v>
          </cell>
          <cell r="AV223">
            <v>41.536000000000001</v>
          </cell>
          <cell r="AW223">
            <v>0.75555411900000014</v>
          </cell>
          <cell r="AX223">
            <v>0.24294346800000266</v>
          </cell>
          <cell r="AY223">
            <v>14.423345886460552</v>
          </cell>
          <cell r="AZ223">
            <v>41.783051474500027</v>
          </cell>
          <cell r="BA223">
            <v>1.7486315190000004</v>
          </cell>
          <cell r="BB223">
            <v>0.40099197600000203</v>
          </cell>
          <cell r="BC223">
            <v>14.524043288408272</v>
          </cell>
          <cell r="BD223">
            <v>42.067866737560429</v>
          </cell>
          <cell r="BE223">
            <v>14.353999999999999</v>
          </cell>
          <cell r="BF223">
            <v>42.158999999999999</v>
          </cell>
          <cell r="BG223">
            <v>2.8785479851400004</v>
          </cell>
          <cell r="BH223">
            <v>0.43041778400000119</v>
          </cell>
          <cell r="BI223">
            <v>14.643459435992762</v>
          </cell>
          <cell r="BJ223">
            <v>42.977714920275666</v>
          </cell>
          <cell r="BK223">
            <v>3.8869302899164997</v>
          </cell>
          <cell r="BL223">
            <v>0.23856024799999886</v>
          </cell>
          <cell r="BM223">
            <v>14.714886829182626</v>
          </cell>
          <cell r="BN223">
            <v>43.179742096623791</v>
          </cell>
          <cell r="BO223">
            <v>14.363</v>
          </cell>
          <cell r="BP223">
            <v>42.468000000000004</v>
          </cell>
          <cell r="BQ223">
            <v>4.6663871692301999</v>
          </cell>
          <cell r="BR223">
            <v>-0.27485185600000506</v>
          </cell>
          <cell r="BS223">
            <v>14.747159711401393</v>
          </cell>
          <cell r="BT223">
            <v>43.554567747962373</v>
          </cell>
        </row>
        <row r="224">
          <cell r="B224" t="str">
            <v>Mintsfeet</v>
          </cell>
          <cell r="C224" t="str">
            <v>MINTSFEET</v>
          </cell>
          <cell r="D224">
            <v>11</v>
          </cell>
          <cell r="E224">
            <v>33.405000000000001</v>
          </cell>
          <cell r="F224">
            <v>13.1</v>
          </cell>
          <cell r="G224">
            <v>0.9240244508493316</v>
          </cell>
          <cell r="H224">
            <v>0.72476543644854674</v>
          </cell>
          <cell r="I224">
            <v>9.4930000000000003</v>
          </cell>
          <cell r="J224">
            <v>30.863</v>
          </cell>
          <cell r="K224">
            <v>2.5195697000000017E-2</v>
          </cell>
          <cell r="L224">
            <v>1.9964479999927676E-3</v>
          </cell>
          <cell r="M224">
            <v>9.4944272174759625</v>
          </cell>
          <cell r="N224">
            <v>30.867036780621923</v>
          </cell>
          <cell r="O224">
            <v>6.1010055999999979E-2</v>
          </cell>
          <cell r="P224">
            <v>3.8260199999982092E-3</v>
          </cell>
          <cell r="Q224">
            <v>9.4964030114483453</v>
          </cell>
          <cell r="R224">
            <v>30.872625169886319</v>
          </cell>
          <cell r="S224">
            <v>2.5195697000000017E-2</v>
          </cell>
          <cell r="T224">
            <v>5.6043039999948974E-3</v>
          </cell>
          <cell r="U224">
            <v>9.494616580806218</v>
          </cell>
          <cell r="V224">
            <v>30.867572381001647</v>
          </cell>
          <cell r="W224">
            <v>0.17619438499999984</v>
          </cell>
          <cell r="X224">
            <v>8.913407199998602E-2</v>
          </cell>
          <cell r="Y224">
            <v>9.5069261323702374</v>
          </cell>
          <cell r="Z224">
            <v>30.902389050538783</v>
          </cell>
          <cell r="AA224">
            <v>0.26847277600000008</v>
          </cell>
          <cell r="AB224">
            <v>0.17263899199999599</v>
          </cell>
          <cell r="AC224">
            <v>9.516152363454319</v>
          </cell>
          <cell r="AD224">
            <v>30.928484772796178</v>
          </cell>
          <cell r="AE224">
            <v>0.38553188300000008</v>
          </cell>
          <cell r="AF224">
            <v>0.25633099199999521</v>
          </cell>
          <cell r="AG224">
            <v>9.5266890639694619</v>
          </cell>
          <cell r="AH224">
            <v>30.958287062338535</v>
          </cell>
          <cell r="AI224">
            <v>0.53249182000000017</v>
          </cell>
          <cell r="AJ224">
            <v>0.33974509200000114</v>
          </cell>
          <cell r="AK224">
            <v>9.5387805650854851</v>
          </cell>
          <cell r="AL224">
            <v>30.992486992073992</v>
          </cell>
          <cell r="AM224">
            <v>0.70778918600000007</v>
          </cell>
          <cell r="AN224">
            <v>0.42333142399998991</v>
          </cell>
          <cell r="AO224">
            <v>9.5523684353335838</v>
          </cell>
          <cell r="AP224">
            <v>31.030919292851248</v>
          </cell>
          <cell r="AQ224">
            <v>0.90406056599999984</v>
          </cell>
          <cell r="AR224">
            <v>0.50680507599999203</v>
          </cell>
          <cell r="AS224">
            <v>9.5670512416544629</v>
          </cell>
          <cell r="AT224">
            <v>31.072448540516618</v>
          </cell>
          <cell r="AU224">
            <v>9.4979999999999993</v>
          </cell>
          <cell r="AV224">
            <v>31.111000000000001</v>
          </cell>
          <cell r="AW224">
            <v>1.1235158930000002</v>
          </cell>
          <cell r="AX224">
            <v>0.59012407999998828</v>
          </cell>
          <cell r="AY224">
            <v>9.5879427727005133</v>
          </cell>
          <cell r="AZ224">
            <v>31.365396577981013</v>
          </cell>
          <cell r="BA224">
            <v>2.5421179150000004</v>
          </cell>
          <cell r="BB224">
            <v>1.0002997120000074</v>
          </cell>
          <cell r="BC224">
            <v>9.6839287064118658</v>
          </cell>
          <cell r="BD224">
            <v>31.636885796484293</v>
          </cell>
          <cell r="BE224">
            <v>9.4550000000000001</v>
          </cell>
          <cell r="BF224">
            <v>31.437000000000001</v>
          </cell>
          <cell r="BG224">
            <v>4.2087202716999998</v>
          </cell>
          <cell r="BH224">
            <v>1.0105260239999936</v>
          </cell>
          <cell r="BI224">
            <v>9.728939386708122</v>
          </cell>
          <cell r="BJ224">
            <v>32.211817591901593</v>
          </cell>
          <cell r="BK224">
            <v>5.7473636213289998</v>
          </cell>
          <cell r="BL224">
            <v>-6.6957516240000068</v>
          </cell>
          <cell r="BM224">
            <v>9.405222539214698</v>
          </cell>
          <cell r="BN224">
            <v>31.296208079713864</v>
          </cell>
          <cell r="BO224">
            <v>9.4659999999999993</v>
          </cell>
          <cell r="BP224">
            <v>31.873000000000001</v>
          </cell>
          <cell r="BQ224">
            <v>6.9685427423920006</v>
          </cell>
          <cell r="BR224">
            <v>-27.317804524000014</v>
          </cell>
          <cell r="BS224">
            <v>8.3979407484162216</v>
          </cell>
          <cell r="BT224">
            <v>28.852072241984331</v>
          </cell>
        </row>
        <row r="225">
          <cell r="B225" t="str">
            <v>Monsall</v>
          </cell>
          <cell r="C225" t="str">
            <v>MONSALL</v>
          </cell>
          <cell r="D225">
            <v>6.6</v>
          </cell>
          <cell r="E225">
            <v>50</v>
          </cell>
          <cell r="F225">
            <v>20</v>
          </cell>
          <cell r="G225">
            <v>0.84010094327173879</v>
          </cell>
          <cell r="H225">
            <v>0.74820083374230362</v>
          </cell>
          <cell r="I225">
            <v>14.964</v>
          </cell>
          <cell r="J225">
            <v>42.005000000000003</v>
          </cell>
          <cell r="K225">
            <v>1.8544779999999945E-4</v>
          </cell>
          <cell r="L225">
            <v>5.1712920000057672E-6</v>
          </cell>
          <cell r="M225">
            <v>14.964016674846073</v>
          </cell>
          <cell r="N225">
            <v>42.005047163586937</v>
          </cell>
          <cell r="O225">
            <v>10.000452822609999</v>
          </cell>
          <cell r="P225">
            <v>1.0607692000008662E-5</v>
          </cell>
          <cell r="Q225">
            <v>15.838813674773617</v>
          </cell>
          <cell r="R225">
            <v>44.479346726828588</v>
          </cell>
          <cell r="S225">
            <v>1.8544779999999945E-4</v>
          </cell>
          <cell r="T225">
            <v>1.640993199999996E-5</v>
          </cell>
          <cell r="U225">
            <v>14.964017657972107</v>
          </cell>
          <cell r="V225">
            <v>42.005049944287279</v>
          </cell>
          <cell r="W225">
            <v>10.001305488670001</v>
          </cell>
          <cell r="X225">
            <v>2.9487701200001104E-4</v>
          </cell>
          <cell r="Y225">
            <v>15.838913130826297</v>
          </cell>
          <cell r="Z225">
            <v>44.479628031025712</v>
          </cell>
          <cell r="AA225">
            <v>10.001990753387002</v>
          </cell>
          <cell r="AB225">
            <v>5.7360701200000197E-4</v>
          </cell>
          <cell r="AC225">
            <v>15.838997458494383</v>
          </cell>
          <cell r="AD225">
            <v>44.479866545689489</v>
          </cell>
          <cell r="AE225">
            <v>10.002870996440002</v>
          </cell>
          <cell r="AF225">
            <v>8.5343465200002355E-4</v>
          </cell>
          <cell r="AG225">
            <v>15.839098938362092</v>
          </cell>
          <cell r="AH225">
            <v>44.480153574099937</v>
          </cell>
          <cell r="AI225">
            <v>10.00399548022</v>
          </cell>
          <cell r="AJ225">
            <v>1.13231337200001E-3</v>
          </cell>
          <cell r="AK225">
            <v>15.839221700743478</v>
          </cell>
          <cell r="AL225">
            <v>44.480500798549343</v>
          </cell>
          <cell r="AM225">
            <v>10.005353031890001</v>
          </cell>
          <cell r="AN225">
            <v>1.4122061719999968E-3</v>
          </cell>
          <cell r="AO225">
            <v>15.839364939986741</v>
          </cell>
          <cell r="AP225">
            <v>44.480905940310322</v>
          </cell>
          <cell r="AQ225">
            <v>10.006883763280001</v>
          </cell>
          <cell r="AR225">
            <v>1.691824172000006E-3</v>
          </cell>
          <cell r="AS225">
            <v>15.8395233044879</v>
          </cell>
          <cell r="AT225">
            <v>44.48135386276099</v>
          </cell>
          <cell r="AU225">
            <v>14.98</v>
          </cell>
          <cell r="AV225">
            <v>42.341000000000001</v>
          </cell>
          <cell r="AW225">
            <v>10.008664765959999</v>
          </cell>
          <cell r="AX225">
            <v>1.9708897719999952E-3</v>
          </cell>
          <cell r="AY225">
            <v>15.855703513726688</v>
          </cell>
          <cell r="AZ225">
            <v>44.817863571460109</v>
          </cell>
          <cell r="BA225">
            <v>10.020320220445001</v>
          </cell>
          <cell r="BB225">
            <v>3.33846897199995E-3</v>
          </cell>
          <cell r="BC225">
            <v>15.856842733727248</v>
          </cell>
          <cell r="BD225">
            <v>44.821085772210751</v>
          </cell>
          <cell r="BE225">
            <v>14.898999999999999</v>
          </cell>
          <cell r="BF225">
            <v>42.213000000000001</v>
          </cell>
          <cell r="BG225">
            <v>10.033507421189691</v>
          </cell>
          <cell r="BH225">
            <v>3.4226969719999834E-3</v>
          </cell>
          <cell r="BI225">
            <v>15.77700368266032</v>
          </cell>
          <cell r="BJ225">
            <v>44.696369431663499</v>
          </cell>
          <cell r="BK225">
            <v>10.045102028589538</v>
          </cell>
          <cell r="BL225">
            <v>-1.6828931027999983E-2</v>
          </cell>
          <cell r="BM225">
            <v>15.776246389755187</v>
          </cell>
          <cell r="BN225">
            <v>44.694227483869241</v>
          </cell>
          <cell r="BO225">
            <v>14.901999999999999</v>
          </cell>
          <cell r="BP225">
            <v>42.274000000000001</v>
          </cell>
          <cell r="BQ225">
            <v>10.053880172283517</v>
          </cell>
          <cell r="BR225">
            <v>-7.1022431028000016E-2</v>
          </cell>
          <cell r="BS225">
            <v>15.775273576393275</v>
          </cell>
          <cell r="BT225">
            <v>44.743990670794851</v>
          </cell>
        </row>
        <row r="226">
          <cell r="B226" t="str">
            <v>Monton</v>
          </cell>
          <cell r="C226" t="str">
            <v>MONTON</v>
          </cell>
          <cell r="D226">
            <v>6.6</v>
          </cell>
          <cell r="E226">
            <v>54.75</v>
          </cell>
          <cell r="F226">
            <v>21.9</v>
          </cell>
          <cell r="G226">
            <v>0.75019407528067217</v>
          </cell>
          <cell r="H226">
            <v>0.65355306762107401</v>
          </cell>
          <cell r="I226">
            <v>14.311</v>
          </cell>
          <cell r="J226">
            <v>41.067999999999998</v>
          </cell>
          <cell r="K226">
            <v>1.8213202000000095E-2</v>
          </cell>
          <cell r="L226">
            <v>2.502808000000023E-3</v>
          </cell>
          <cell r="M226">
            <v>14.312812180901521</v>
          </cell>
          <cell r="N226">
            <v>41.073125621616803</v>
          </cell>
          <cell r="O226">
            <v>4.4098701000000129E-2</v>
          </cell>
          <cell r="P226">
            <v>4.7935240000005486E-3</v>
          </cell>
          <cell r="Q226">
            <v>14.315276960494701</v>
          </cell>
          <cell r="R226">
            <v>41.080097071074682</v>
          </cell>
          <cell r="S226">
            <v>1.8213202000000095E-2</v>
          </cell>
          <cell r="T226">
            <v>7.0184799999997161E-3</v>
          </cell>
          <cell r="U226">
            <v>14.313207199756789</v>
          </cell>
          <cell r="V226">
            <v>41.074242903661833</v>
          </cell>
          <cell r="W226">
            <v>0.12525971600000019</v>
          </cell>
          <cell r="X226">
            <v>6.1514251999999825E-2</v>
          </cell>
          <cell r="Y226">
            <v>14.327338484954911</v>
          </cell>
          <cell r="Z226">
            <v>41.114212214023723</v>
          </cell>
          <cell r="AA226">
            <v>0.18953572200000013</v>
          </cell>
          <cell r="AB226">
            <v>0.11597840400000026</v>
          </cell>
          <cell r="AC226">
            <v>14.33772555498293</v>
          </cell>
          <cell r="AD226">
            <v>41.143591284637608</v>
          </cell>
          <cell r="AE226">
            <v>0.27144047800000026</v>
          </cell>
          <cell r="AF226">
            <v>0.17067469599999985</v>
          </cell>
          <cell r="AG226">
            <v>14.349675047685109</v>
          </cell>
          <cell r="AH226">
            <v>41.177389553923412</v>
          </cell>
          <cell r="AI226">
            <v>0.3752515070000001</v>
          </cell>
          <cell r="AJ226">
            <v>0.22502654400000033</v>
          </cell>
          <cell r="AK226">
            <v>14.363510711262647</v>
          </cell>
          <cell r="AL226">
            <v>41.216522720074984</v>
          </cell>
          <cell r="AM226">
            <v>0.49985459800000009</v>
          </cell>
          <cell r="AN226">
            <v>0.27959219199999996</v>
          </cell>
          <cell r="AO226">
            <v>14.379183911215984</v>
          </cell>
          <cell r="AP226">
            <v>41.26085322395457</v>
          </cell>
          <cell r="AQ226">
            <v>0.63985790800000009</v>
          </cell>
          <cell r="AR226">
            <v>0.33401761200000024</v>
          </cell>
          <cell r="AS226">
            <v>14.396192014186241</v>
          </cell>
          <cell r="AT226">
            <v>41.308959403736125</v>
          </cell>
          <cell r="AU226">
            <v>14.321</v>
          </cell>
          <cell r="AV226">
            <v>41.445999999999998</v>
          </cell>
          <cell r="AW226">
            <v>0.80227751900000011</v>
          </cell>
          <cell r="AX226">
            <v>0.38825170800000031</v>
          </cell>
          <cell r="AY226">
            <v>14.425144298437358</v>
          </cell>
          <cell r="AZ226">
            <v>41.740564558587884</v>
          </cell>
          <cell r="BA226">
            <v>1.8629110300000002</v>
          </cell>
          <cell r="BB226">
            <v>0.65139618400000021</v>
          </cell>
          <cell r="BC226">
            <v>14.540944840428534</v>
          </cell>
          <cell r="BD226">
            <v>42.068097952616036</v>
          </cell>
          <cell r="BE226">
            <v>14.339</v>
          </cell>
          <cell r="BF226">
            <v>42.15</v>
          </cell>
          <cell r="BG226">
            <v>3.07022944167</v>
          </cell>
          <cell r="BH226">
            <v>0.70364825600000014</v>
          </cell>
          <cell r="BI226">
            <v>14.669128682520986</v>
          </cell>
          <cell r="BJ226">
            <v>43.083744920299075</v>
          </cell>
          <cell r="BK226">
            <v>4.1554620544749996</v>
          </cell>
          <cell r="BL226">
            <v>0.70364825599999659</v>
          </cell>
          <cell r="BM226">
            <v>14.764061916026488</v>
          </cell>
          <cell r="BN226">
            <v>43.352256652985908</v>
          </cell>
          <cell r="BO226">
            <v>14.351000000000001</v>
          </cell>
          <cell r="BP226">
            <v>42.503999999999998</v>
          </cell>
          <cell r="BQ226">
            <v>5.0053283312616994</v>
          </cell>
          <cell r="BR226">
            <v>0.70364825599999659</v>
          </cell>
          <cell r="BS226">
            <v>14.850405934765579</v>
          </cell>
          <cell r="BT226">
            <v>43.916533292150184</v>
          </cell>
        </row>
        <row r="227">
          <cell r="B227" t="str">
            <v>Moorside</v>
          </cell>
          <cell r="C227" t="str">
            <v>MOORSIDE</v>
          </cell>
          <cell r="D227">
            <v>6.6</v>
          </cell>
          <cell r="E227">
            <v>62.5</v>
          </cell>
          <cell r="F227">
            <v>25</v>
          </cell>
          <cell r="G227">
            <v>0.62308446818524443</v>
          </cell>
          <cell r="H227">
            <v>0.54239930469416675</v>
          </cell>
          <cell r="I227">
            <v>13.558999999999999</v>
          </cell>
          <cell r="J227">
            <v>38.94</v>
          </cell>
          <cell r="K227">
            <v>1.0935898999999916E-2</v>
          </cell>
          <cell r="L227">
            <v>2.9692600000075231E-4</v>
          </cell>
          <cell r="M227">
            <v>13.559982617354168</v>
          </cell>
          <cell r="N227">
            <v>38.942779261577776</v>
          </cell>
          <cell r="O227">
            <v>2.6121797000000058E-2</v>
          </cell>
          <cell r="P227">
            <v>6.3491000000048814E-4</v>
          </cell>
          <cell r="Q227">
            <v>13.56134060484683</v>
          </cell>
          <cell r="R227">
            <v>38.946620230237087</v>
          </cell>
          <cell r="S227">
            <v>1.0935898999999916E-2</v>
          </cell>
          <cell r="T227">
            <v>1.0158579999988149E-3</v>
          </cell>
          <cell r="U227">
            <v>13.560045507594126</v>
          </cell>
          <cell r="V227">
            <v>38.942957142038352</v>
          </cell>
          <cell r="W227">
            <v>7.2588094000000103E-2</v>
          </cell>
          <cell r="X227">
            <v>4.1996538000002914E-2</v>
          </cell>
          <cell r="Y227">
            <v>13.569023555777301</v>
          </cell>
          <cell r="Z227">
            <v>38.968350897046925</v>
          </cell>
          <cell r="AA227">
            <v>0.10852267400000004</v>
          </cell>
          <cell r="AB227">
            <v>8.3011309999999838E-2</v>
          </cell>
          <cell r="AC227">
            <v>13.575754878366872</v>
          </cell>
          <cell r="AD227">
            <v>38.987389952444687</v>
          </cell>
          <cell r="AE227">
            <v>0.15361618100000007</v>
          </cell>
          <cell r="AF227">
            <v>0.12411791000000072</v>
          </cell>
          <cell r="AG227">
            <v>13.583295432151816</v>
          </cell>
          <cell r="AH227">
            <v>39.008717859305627</v>
          </cell>
          <cell r="AI227">
            <v>0.20983467599999983</v>
          </cell>
          <cell r="AJ227">
            <v>0.16517392600000047</v>
          </cell>
          <cell r="AK227">
            <v>13.591804745047442</v>
          </cell>
          <cell r="AL227">
            <v>39.032785830712569</v>
          </cell>
          <cell r="AM227">
            <v>0.27647999000000012</v>
          </cell>
          <cell r="AN227">
            <v>0.20631314600000117</v>
          </cell>
          <cell r="AO227">
            <v>13.601233446520075</v>
          </cell>
          <cell r="AP227">
            <v>39.059454225708897</v>
          </cell>
          <cell r="AQ227">
            <v>0.35079808700000004</v>
          </cell>
          <cell r="AR227">
            <v>0.2474410460000005</v>
          </cell>
          <cell r="AS227">
            <v>13.611332352193532</v>
          </cell>
          <cell r="AT227">
            <v>39.088018244445955</v>
          </cell>
          <cell r="AU227">
            <v>13.56</v>
          </cell>
          <cell r="AV227">
            <v>38.930999999999997</v>
          </cell>
          <cell r="AW227">
            <v>0.43573232000000006</v>
          </cell>
          <cell r="AX227">
            <v>0.28853539799999961</v>
          </cell>
          <cell r="AY227">
            <v>13.623356994235252</v>
          </cell>
          <cell r="AZ227">
            <v>39.110200641037366</v>
          </cell>
          <cell r="BA227">
            <v>0.98394009400000004</v>
          </cell>
          <cell r="BB227">
            <v>0.37331737400000087</v>
          </cell>
          <cell r="BC227">
            <v>13.678729237046884</v>
          </cell>
          <cell r="BD227">
            <v>39.266816994563825</v>
          </cell>
          <cell r="BE227">
            <v>13.637</v>
          </cell>
          <cell r="BF227">
            <v>39.673000000000002</v>
          </cell>
          <cell r="BG227">
            <v>1.6169935094999996</v>
          </cell>
          <cell r="BH227">
            <v>-0.55263284199999951</v>
          </cell>
          <cell r="BI227">
            <v>13.730107411802422</v>
          </cell>
          <cell r="BJ227">
            <v>39.936347529056881</v>
          </cell>
          <cell r="BK227">
            <v>2.204948155136</v>
          </cell>
          <cell r="BL227">
            <v>-2.7661328419999993</v>
          </cell>
          <cell r="BM227">
            <v>13.587909071208179</v>
          </cell>
          <cell r="BN227">
            <v>39.534149885426231</v>
          </cell>
          <cell r="BO227">
            <v>13.638</v>
          </cell>
          <cell r="BP227">
            <v>39.686</v>
          </cell>
          <cell r="BQ227">
            <v>2.6846080678319995</v>
          </cell>
          <cell r="BR227">
            <v>-3.4291328419999996</v>
          </cell>
          <cell r="BS227">
            <v>13.572870972911479</v>
          </cell>
          <cell r="BT227">
            <v>39.501787293174495</v>
          </cell>
        </row>
        <row r="228">
          <cell r="B228" t="str">
            <v>Morton Park &amp; Pirelli</v>
          </cell>
          <cell r="C228" t="str">
            <v>MORTON PK</v>
          </cell>
          <cell r="D228">
            <v>11</v>
          </cell>
          <cell r="E228">
            <v>50</v>
          </cell>
          <cell r="F228">
            <v>20</v>
          </cell>
          <cell r="G228">
            <v>0.65931504377679051</v>
          </cell>
          <cell r="H228">
            <v>0.57733400762384768</v>
          </cell>
          <cell r="I228">
            <v>11.545</v>
          </cell>
          <cell r="J228">
            <v>32.960999999999999</v>
          </cell>
          <cell r="K228">
            <v>3.0721676000002418E-2</v>
          </cell>
          <cell r="L228">
            <v>1.2895280000009279E-3</v>
          </cell>
          <cell r="M228">
            <v>11.546680152476954</v>
          </cell>
          <cell r="N228">
            <v>32.965752188839524</v>
          </cell>
          <cell r="O228">
            <v>7.4530541000001449E-2</v>
          </cell>
          <cell r="P228">
            <v>2.6059600000110095E-3</v>
          </cell>
          <cell r="Q228">
            <v>11.549048616328792</v>
          </cell>
          <cell r="R228">
            <v>32.972451216242042</v>
          </cell>
          <cell r="S228">
            <v>3.0721676000002418E-2</v>
          </cell>
          <cell r="T228">
            <v>3.9860239999995883E-3</v>
          </cell>
          <cell r="U228">
            <v>11.546821681812542</v>
          </cell>
          <cell r="V228">
            <v>32.966152494251247</v>
          </cell>
          <cell r="W228">
            <v>0.21816412500000482</v>
          </cell>
          <cell r="X228">
            <v>4.6745255999994129E-2</v>
          </cell>
          <cell r="Y228">
            <v>11.558904136584655</v>
          </cell>
          <cell r="Z228">
            <v>33.000326837062211</v>
          </cell>
          <cell r="AA228">
            <v>0.33437922900000316</v>
          </cell>
          <cell r="AB228">
            <v>8.9552576000002659E-2</v>
          </cell>
          <cell r="AC228">
            <v>11.567250649248617</v>
          </cell>
          <cell r="AD228">
            <v>33.023934339878004</v>
          </cell>
          <cell r="AE228">
            <v>0.48169281600000247</v>
          </cell>
          <cell r="AF228">
            <v>0.13260211200000072</v>
          </cell>
          <cell r="AG228">
            <v>11.577242122003875</v>
          </cell>
          <cell r="AH228">
            <v>33.052194492435135</v>
          </cell>
          <cell r="AI228">
            <v>0.66626170300000354</v>
          </cell>
          <cell r="AJ228">
            <v>0.17542643600000929</v>
          </cell>
          <cell r="AK228">
            <v>11.589177170329579</v>
          </cell>
          <cell r="AL228">
            <v>33.08595190685471</v>
          </cell>
          <cell r="AM228">
            <v>0.88646345300000462</v>
          </cell>
          <cell r="AN228">
            <v>0.21847375599999452</v>
          </cell>
          <cell r="AO228">
            <v>11.602994163186708</v>
          </cell>
          <cell r="AP228">
            <v>33.125032264234243</v>
          </cell>
          <cell r="AQ228">
            <v>1.1329802390000054</v>
          </cell>
          <cell r="AR228">
            <v>0.26145030800000768</v>
          </cell>
          <cell r="AS228">
            <v>11.6181886228797</v>
          </cell>
          <cell r="AT228">
            <v>33.16800868617576</v>
          </cell>
          <cell r="AU228">
            <v>11.545</v>
          </cell>
          <cell r="AV228">
            <v>32.984000000000002</v>
          </cell>
          <cell r="AW228">
            <v>1.4018293390000025</v>
          </cell>
          <cell r="AX228">
            <v>0.30429630799997653</v>
          </cell>
          <cell r="AY228">
            <v>11.634548372869705</v>
          </cell>
          <cell r="AZ228">
            <v>33.237281046801563</v>
          </cell>
          <cell r="BA228">
            <v>3.134739941000003</v>
          </cell>
          <cell r="BB228">
            <v>0.51221299999998848</v>
          </cell>
          <cell r="BC228">
            <v>11.736415387473476</v>
          </cell>
          <cell r="BD228">
            <v>33.525404474023787</v>
          </cell>
          <cell r="BE228">
            <v>11.548999999999999</v>
          </cell>
          <cell r="BF228">
            <v>33.029000000000003</v>
          </cell>
          <cell r="BG228">
            <v>5.1787468418000024</v>
          </cell>
          <cell r="BH228">
            <v>0.55348850800001514</v>
          </cell>
          <cell r="BI228">
            <v>11.849864329296848</v>
          </cell>
          <cell r="BJ228">
            <v>33.879972829851781</v>
          </cell>
          <cell r="BK228">
            <v>7.0440581840440046</v>
          </cell>
          <cell r="BL228">
            <v>0.55348850800001514</v>
          </cell>
          <cell r="BM228">
            <v>11.947767784348397</v>
          </cell>
          <cell r="BN228">
            <v>34.156885617725948</v>
          </cell>
          <cell r="BO228">
            <v>11.551</v>
          </cell>
          <cell r="BP228">
            <v>33.048999999999999</v>
          </cell>
          <cell r="BQ228">
            <v>8.4850876702950018</v>
          </cell>
          <cell r="BR228">
            <v>0.55348850800000093</v>
          </cell>
          <cell r="BS228">
            <v>12.025402217239051</v>
          </cell>
          <cell r="BT228">
            <v>34.390812099278662</v>
          </cell>
        </row>
        <row r="229">
          <cell r="B229" t="str">
            <v>Mosley Rd</v>
          </cell>
          <cell r="C229" t="str">
            <v>MOSLEY RD</v>
          </cell>
          <cell r="D229">
            <v>6.6</v>
          </cell>
          <cell r="E229">
            <v>50</v>
          </cell>
          <cell r="F229">
            <v>20</v>
          </cell>
          <cell r="G229">
            <v>0.74856740037861702</v>
          </cell>
          <cell r="H229">
            <v>0.64640654107237938</v>
          </cell>
          <cell r="I229">
            <v>12.928000000000001</v>
          </cell>
          <cell r="J229">
            <v>37.427999999999997</v>
          </cell>
          <cell r="K229">
            <v>1.4954900000000021E-3</v>
          </cell>
          <cell r="L229">
            <v>0</v>
          </cell>
          <cell r="M229">
            <v>12.928130821447587</v>
          </cell>
          <cell r="N229">
            <v>37.428370018930849</v>
          </cell>
          <cell r="O229">
            <v>3.399279000000005E-3</v>
          </cell>
          <cell r="P229">
            <v>0</v>
          </cell>
          <cell r="Q229">
            <v>12.928297359794804</v>
          </cell>
          <cell r="R229">
            <v>37.428841060509427</v>
          </cell>
          <cell r="S229">
            <v>1.4954900000000021E-3</v>
          </cell>
          <cell r="T229">
            <v>0</v>
          </cell>
          <cell r="U229">
            <v>12.928130821447587</v>
          </cell>
          <cell r="V229">
            <v>37.428370018930849</v>
          </cell>
          <cell r="W229">
            <v>8.4861229999999982E-3</v>
          </cell>
          <cell r="X229">
            <v>2.0320247999999985E-2</v>
          </cell>
          <cell r="Y229">
            <v>12.930519903947156</v>
          </cell>
          <cell r="Z229">
            <v>37.435127364675886</v>
          </cell>
          <cell r="AA229">
            <v>1.1915829000000003E-2</v>
          </cell>
          <cell r="AB229">
            <v>4.0640500000000024E-2</v>
          </cell>
          <cell r="AC229">
            <v>12.932597486469056</v>
          </cell>
          <cell r="AD229">
            <v>37.441003655434727</v>
          </cell>
          <cell r="AE229">
            <v>1.5885359000000002E-2</v>
          </cell>
          <cell r="AF229">
            <v>6.0960747999999954E-2</v>
          </cell>
          <cell r="AG229">
            <v>12.934722290994339</v>
          </cell>
          <cell r="AH229">
            <v>37.447013510188818</v>
          </cell>
          <cell r="AI229">
            <v>2.0424598000000002E-2</v>
          </cell>
          <cell r="AJ229">
            <v>8.1280995999999994E-2</v>
          </cell>
          <cell r="AK229">
            <v>12.936896932132424</v>
          </cell>
          <cell r="AL229">
            <v>37.453164324170366</v>
          </cell>
          <cell r="AM229">
            <v>2.5430224000000001E-2</v>
          </cell>
          <cell r="AN229">
            <v>0.10160124399999998</v>
          </cell>
          <cell r="AO229">
            <v>12.939112371552326</v>
          </cell>
          <cell r="AP229">
            <v>37.459430533118855</v>
          </cell>
          <cell r="AQ229">
            <v>3.0749921999999999E-2</v>
          </cell>
          <cell r="AR229">
            <v>0.12192149599999996</v>
          </cell>
          <cell r="AS229">
            <v>12.94135528549695</v>
          </cell>
          <cell r="AT229">
            <v>37.4657744517583</v>
          </cell>
          <cell r="AU229">
            <v>12.938000000000001</v>
          </cell>
          <cell r="AV229">
            <v>37.82</v>
          </cell>
          <cell r="AW229">
            <v>3.6796677999999999E-2</v>
          </cell>
          <cell r="AX229">
            <v>0.14224174399999995</v>
          </cell>
          <cell r="AY229">
            <v>12.953661800172272</v>
          </cell>
          <cell r="AZ229">
            <v>37.864298260429607</v>
          </cell>
          <cell r="BA229">
            <v>7.5395244000000014E-2</v>
          </cell>
          <cell r="BB229">
            <v>0.24384298800000004</v>
          </cell>
          <cell r="BC229">
            <v>12.965926102906186</v>
          </cell>
          <cell r="BD229">
            <v>37.898986946948305</v>
          </cell>
          <cell r="BE229">
            <v>12.95</v>
          </cell>
          <cell r="BF229">
            <v>38.237000000000002</v>
          </cell>
          <cell r="BG229">
            <v>0.12378025663999999</v>
          </cell>
          <cell r="BH229">
            <v>0.26416324000000002</v>
          </cell>
          <cell r="BI229">
            <v>12.983936254881131</v>
          </cell>
          <cell r="BJ229">
            <v>38.332986223818097</v>
          </cell>
          <cell r="BK229">
            <v>0.18363305290688003</v>
          </cell>
          <cell r="BL229">
            <v>0.26416324000000013</v>
          </cell>
          <cell r="BM229">
            <v>12.989172016704833</v>
          </cell>
          <cell r="BN229">
            <v>38.347795194578964</v>
          </cell>
          <cell r="BO229">
            <v>12.917</v>
          </cell>
          <cell r="BP229">
            <v>38.494999999999997</v>
          </cell>
          <cell r="BQ229">
            <v>0.25028052739980006</v>
          </cell>
          <cell r="BR229">
            <v>0.26416323999999969</v>
          </cell>
          <cell r="BS229">
            <v>12.962002158725939</v>
          </cell>
          <cell r="BT229">
            <v>38.62228532641258</v>
          </cell>
        </row>
        <row r="230">
          <cell r="B230" t="str">
            <v>Moss Lane</v>
          </cell>
          <cell r="C230" t="str">
            <v>MOSS LANE</v>
          </cell>
          <cell r="D230">
            <v>11</v>
          </cell>
          <cell r="E230">
            <v>33.405000000000001</v>
          </cell>
          <cell r="F230">
            <v>13.1</v>
          </cell>
          <cell r="G230">
            <v>0.81430350329790879</v>
          </cell>
          <cell r="H230">
            <v>0.70605698609692435</v>
          </cell>
          <cell r="I230">
            <v>9.2479999999999993</v>
          </cell>
          <cell r="J230">
            <v>27.198</v>
          </cell>
          <cell r="K230">
            <v>2.2836206999999997E-2</v>
          </cell>
          <cell r="L230">
            <v>2.8184039999996635E-3</v>
          </cell>
          <cell r="M230">
            <v>9.249346517869709</v>
          </cell>
          <cell r="N230">
            <v>27.201808527666643</v>
          </cell>
          <cell r="O230">
            <v>5.5002309999999999E-2</v>
          </cell>
          <cell r="P230">
            <v>5.4985359999997208E-3</v>
          </cell>
          <cell r="Q230">
            <v>9.2511754708840268</v>
          </cell>
          <cell r="R230">
            <v>27.206981587982224</v>
          </cell>
          <cell r="S230">
            <v>2.2836206999999997E-2</v>
          </cell>
          <cell r="T230">
            <v>8.1740839999993042E-3</v>
          </cell>
          <cell r="U230">
            <v>9.2496276181687715</v>
          </cell>
          <cell r="V230">
            <v>27.202603599377287</v>
          </cell>
          <cell r="W230">
            <v>0.15487779999999995</v>
          </cell>
          <cell r="X230">
            <v>7.6163355999998572E-2</v>
          </cell>
          <cell r="Y230">
            <v>9.2601265157827708</v>
          </cell>
          <cell r="Z230">
            <v>27.232298966168653</v>
          </cell>
          <cell r="AA230">
            <v>0.23325578499999988</v>
          </cell>
          <cell r="AB230">
            <v>0.14415961200000194</v>
          </cell>
          <cell r="AC230">
            <v>9.2678091710049326</v>
          </cell>
          <cell r="AD230">
            <v>27.25402879658909</v>
          </cell>
          <cell r="AE230">
            <v>0.33257398000000005</v>
          </cell>
          <cell r="AF230">
            <v>0.21250267599999972</v>
          </cell>
          <cell r="AG230">
            <v>9.2766091049155062</v>
          </cell>
          <cell r="AH230">
            <v>27.27891876835773</v>
          </cell>
          <cell r="AI230">
            <v>0.45773552799999995</v>
          </cell>
          <cell r="AJ230">
            <v>0.28041364400000113</v>
          </cell>
          <cell r="AK230">
            <v>9.2867427839232999</v>
          </cell>
          <cell r="AL230">
            <v>27.307581140936843</v>
          </cell>
          <cell r="AM230">
            <v>0.6073349589999999</v>
          </cell>
          <cell r="AN230">
            <v>0.34864462400000029</v>
          </cell>
          <cell r="AO230">
            <v>9.2981759154168024</v>
          </cell>
          <cell r="AP230">
            <v>27.339918920173858</v>
          </cell>
          <cell r="AQ230">
            <v>0.77499109100000019</v>
          </cell>
          <cell r="AR230">
            <v>0.41671593600000101</v>
          </cell>
          <cell r="AS230">
            <v>9.3105483975303276</v>
          </cell>
          <cell r="AT230">
            <v>27.374913584184192</v>
          </cell>
          <cell r="AU230">
            <v>9.2579999999999991</v>
          </cell>
          <cell r="AV230">
            <v>27.611999999999998</v>
          </cell>
          <cell r="AW230">
            <v>0.96847285599999977</v>
          </cell>
          <cell r="AX230">
            <v>0.4845453880000008</v>
          </cell>
          <cell r="AY230">
            <v>9.3342636794828024</v>
          </cell>
          <cell r="AZ230">
            <v>27.82770625968211</v>
          </cell>
          <cell r="BA230">
            <v>2.2265685250000002</v>
          </cell>
          <cell r="BB230">
            <v>0.81318113599999986</v>
          </cell>
          <cell r="BC230">
            <v>9.4175454804588554</v>
          </cell>
          <cell r="BD230">
            <v>28.063262764560491</v>
          </cell>
          <cell r="BE230">
            <v>9.234</v>
          </cell>
          <cell r="BF230">
            <v>28.027000000000001</v>
          </cell>
          <cell r="BG230">
            <v>3.6630044597400007</v>
          </cell>
          <cell r="BH230">
            <v>0.87360861999999795</v>
          </cell>
          <cell r="BI230">
            <v>9.4721104347997329</v>
          </cell>
          <cell r="BJ230">
            <v>28.700478012472676</v>
          </cell>
          <cell r="BK230">
            <v>4.9645528945885999</v>
          </cell>
          <cell r="BL230">
            <v>0.35665915200000153</v>
          </cell>
          <cell r="BM230">
            <v>9.5132912006830015</v>
          </cell>
          <cell r="BN230">
            <v>28.816954807714733</v>
          </cell>
          <cell r="BO230">
            <v>9.2360000000000007</v>
          </cell>
          <cell r="BP230">
            <v>28.056000000000001</v>
          </cell>
          <cell r="BQ230">
            <v>5.9945527208806002</v>
          </cell>
          <cell r="BR230">
            <v>-1.0267012439999954</v>
          </cell>
          <cell r="BS230">
            <v>9.4967445806791915</v>
          </cell>
          <cell r="BT230">
            <v>28.793497044623596</v>
          </cell>
        </row>
        <row r="231">
          <cell r="B231" t="str">
            <v>Moss Nook Primary</v>
          </cell>
          <cell r="C231" t="str">
            <v>MOSS NOOK</v>
          </cell>
          <cell r="D231">
            <v>11</v>
          </cell>
          <cell r="E231">
            <v>62.5</v>
          </cell>
          <cell r="F231">
            <v>25</v>
          </cell>
          <cell r="G231">
            <v>0.40531024842569657</v>
          </cell>
          <cell r="H231">
            <v>0.31416087821928657</v>
          </cell>
          <cell r="I231">
            <v>7.8529999999999998</v>
          </cell>
          <cell r="J231">
            <v>25.329000000000001</v>
          </cell>
          <cell r="K231">
            <v>1.8432138999999959E-2</v>
          </cell>
          <cell r="L231">
            <v>1.0387279999974908E-3</v>
          </cell>
          <cell r="M231">
            <v>7.854021955482164</v>
          </cell>
          <cell r="N231">
            <v>25.331890526606035</v>
          </cell>
          <cell r="O231">
            <v>4.4548478000000058E-2</v>
          </cell>
          <cell r="P231">
            <v>2.0651560000004565E-3</v>
          </cell>
          <cell r="Q231">
            <v>7.8554465812852552</v>
          </cell>
          <cell r="R231">
            <v>25.335919976870112</v>
          </cell>
          <cell r="S231">
            <v>1.8432138999999959E-2</v>
          </cell>
          <cell r="T231">
            <v>3.1172320000010245E-3</v>
          </cell>
          <cell r="U231">
            <v>7.8541310486497924</v>
          </cell>
          <cell r="V231">
            <v>25.332199088680483</v>
          </cell>
          <cell r="W231">
            <v>0.12608958040000007</v>
          </cell>
          <cell r="X231">
            <v>3.978906800000459E-2</v>
          </cell>
          <cell r="Y231">
            <v>7.8617063711187773</v>
          </cell>
          <cell r="Z231">
            <v>25.353625336230458</v>
          </cell>
          <cell r="AA231">
            <v>0.19044087600000004</v>
          </cell>
          <cell r="AB231">
            <v>7.6481023999988906E-2</v>
          </cell>
          <cell r="AC231">
            <v>7.8670097664379632</v>
          </cell>
          <cell r="AD231">
            <v>25.368625603404496</v>
          </cell>
          <cell r="AE231">
            <v>0.27230102600000006</v>
          </cell>
          <cell r="AF231">
            <v>0.1133348839999897</v>
          </cell>
          <cell r="AG231">
            <v>7.8732406360406983</v>
          </cell>
          <cell r="AH231">
            <v>25.386249163999626</v>
          </cell>
          <cell r="AI231">
            <v>0.37589201799999994</v>
          </cell>
          <cell r="AJ231">
            <v>0.15001462800000809</v>
          </cell>
          <cell r="AK231">
            <v>7.8806029403306104</v>
          </cell>
          <cell r="AL231">
            <v>25.40707290515385</v>
          </cell>
          <cell r="AM231">
            <v>0.50008464799999974</v>
          </cell>
          <cell r="AN231">
            <v>0.18684388400000529</v>
          </cell>
          <cell r="AO231">
            <v>7.889054397533112</v>
          </cell>
          <cell r="AP231">
            <v>25.430977235949037</v>
          </cell>
          <cell r="AQ231">
            <v>0.63952464600000003</v>
          </cell>
          <cell r="AR231">
            <v>0.22361429999999416</v>
          </cell>
          <cell r="AS231">
            <v>7.898303045711013</v>
          </cell>
          <cell r="AT231">
            <v>25.457136363322647</v>
          </cell>
          <cell r="AU231">
            <v>7.8620000000000001</v>
          </cell>
          <cell r="AV231">
            <v>25.681000000000001</v>
          </cell>
          <cell r="AW231">
            <v>0.80094801999999998</v>
          </cell>
          <cell r="AX231">
            <v>0.26028618800000203</v>
          </cell>
          <cell r="AY231">
            <v>7.917700350514731</v>
          </cell>
          <cell r="AZ231">
            <v>25.838544382253737</v>
          </cell>
          <cell r="BA231">
            <v>1.8510816681</v>
          </cell>
          <cell r="BB231">
            <v>0.43917366000000158</v>
          </cell>
          <cell r="BC231">
            <v>7.9822072300174103</v>
          </cell>
          <cell r="BD231">
            <v>26.020997389971846</v>
          </cell>
          <cell r="BE231">
            <v>7.867</v>
          </cell>
          <cell r="BF231">
            <v>25.856000000000002</v>
          </cell>
          <cell r="BG231">
            <v>3.0431939886029999</v>
          </cell>
          <cell r="BH231">
            <v>0.37071577600000438</v>
          </cell>
          <cell r="BI231">
            <v>8.0461837928711493</v>
          </cell>
          <cell r="BJ231">
            <v>26.362808300071663</v>
          </cell>
          <cell r="BK231">
            <v>4.1067167836055001</v>
          </cell>
          <cell r="BL231">
            <v>-10.839093620000007</v>
          </cell>
          <cell r="BM231">
            <v>7.5136418564746936</v>
          </cell>
          <cell r="BN231">
            <v>24.856552242103067</v>
          </cell>
          <cell r="BO231">
            <v>7.8719999999999999</v>
          </cell>
          <cell r="BP231">
            <v>26.036000000000001</v>
          </cell>
          <cell r="BQ231">
            <v>4.9303203835825</v>
          </cell>
          <cell r="BR231">
            <v>-40.836622024</v>
          </cell>
          <cell r="BS231">
            <v>5.9874079165728231</v>
          </cell>
          <cell r="BT231">
            <v>20.705568632152641</v>
          </cell>
        </row>
        <row r="232">
          <cell r="B232" t="str">
            <v>Moss Side (Leyland) &amp; Seven Stars</v>
          </cell>
          <cell r="C232" t="str">
            <v>MOSS SIDE (Leyland)</v>
          </cell>
          <cell r="D232">
            <v>11</v>
          </cell>
          <cell r="E232">
            <v>33.405000000000001</v>
          </cell>
          <cell r="F232">
            <v>13.1</v>
          </cell>
          <cell r="G232">
            <v>0.69665765422387127</v>
          </cell>
          <cell r="H232">
            <v>0.6074321225615894</v>
          </cell>
          <cell r="I232">
            <v>7.9560000000000004</v>
          </cell>
          <cell r="J232">
            <v>23.268000000000001</v>
          </cell>
          <cell r="K232">
            <v>2.4603779999999964E-2</v>
          </cell>
          <cell r="L232">
            <v>1.3230479999997158E-3</v>
          </cell>
          <cell r="M232">
            <v>7.9573608055568217</v>
          </cell>
          <cell r="N232">
            <v>23.27184893934842</v>
          </cell>
          <cell r="O232">
            <v>5.9430648999999947E-2</v>
          </cell>
          <cell r="P232">
            <v>2.5931120000013408E-3</v>
          </cell>
          <cell r="Q232">
            <v>7.959255403191773</v>
          </cell>
          <cell r="R232">
            <v>23.277207670689599</v>
          </cell>
          <cell r="S232">
            <v>2.4603779999999964E-2</v>
          </cell>
          <cell r="T232">
            <v>3.8704600000007972E-3</v>
          </cell>
          <cell r="U232">
            <v>7.9574945100117249</v>
          </cell>
          <cell r="V232">
            <v>23.272227112655369</v>
          </cell>
          <cell r="W232">
            <v>0.16833512900000003</v>
          </cell>
          <cell r="X232">
            <v>4.3843168000000432E-2</v>
          </cell>
          <cell r="Y232">
            <v>7.9671364724444684</v>
          </cell>
          <cell r="Z232">
            <v>23.299498700735921</v>
          </cell>
          <cell r="AA232">
            <v>0.25429966900000001</v>
          </cell>
          <cell r="AB232">
            <v>8.3826595999999753E-2</v>
          </cell>
          <cell r="AC232">
            <v>7.9737470263743484</v>
          </cell>
          <cell r="AD232">
            <v>23.318196170780794</v>
          </cell>
          <cell r="AE232">
            <v>0.36353557499999989</v>
          </cell>
          <cell r="AF232">
            <v>0.12398512800000105</v>
          </cell>
          <cell r="AG232">
            <v>7.9815882008284156</v>
          </cell>
          <cell r="AH232">
            <v>23.340374361296544</v>
          </cell>
          <cell r="AI232">
            <v>0.50154328500000023</v>
          </cell>
          <cell r="AJ232">
            <v>0.16394049200000094</v>
          </cell>
          <cell r="AK232">
            <v>7.9909288397992988</v>
          </cell>
          <cell r="AL232">
            <v>23.36679367792425</v>
          </cell>
          <cell r="AM232">
            <v>0.6668103769999999</v>
          </cell>
          <cell r="AN232">
            <v>0.20405702399999903</v>
          </cell>
          <cell r="AO232">
            <v>8.0017086843996204</v>
          </cell>
          <cell r="AP232">
            <v>23.397283682792349</v>
          </cell>
          <cell r="AQ232">
            <v>0.85224588600000006</v>
          </cell>
          <cell r="AR232">
            <v>0.24410002400000064</v>
          </cell>
          <cell r="AS232">
            <v>8.0135432369330406</v>
          </cell>
          <cell r="AT232">
            <v>23.430756852187109</v>
          </cell>
          <cell r="AU232">
            <v>7.9580000000000002</v>
          </cell>
          <cell r="AV232">
            <v>23.259</v>
          </cell>
          <cell r="AW232">
            <v>1.0659138419999996</v>
          </cell>
          <cell r="AX232">
            <v>0.28402810800000111</v>
          </cell>
          <cell r="AY232">
            <v>8.0288535771111693</v>
          </cell>
          <cell r="AZ232">
            <v>23.459404179386528</v>
          </cell>
          <cell r="BA232">
            <v>2.452957853</v>
          </cell>
          <cell r="BB232">
            <v>0.47849139999999935</v>
          </cell>
          <cell r="BC232">
            <v>8.111861183212298</v>
          </cell>
          <cell r="BD232">
            <v>23.694185144043207</v>
          </cell>
          <cell r="BE232">
            <v>7.9619999999999997</v>
          </cell>
          <cell r="BF232">
            <v>23.254999999999999</v>
          </cell>
          <cell r="BG232">
            <v>4.0323612420299995</v>
          </cell>
          <cell r="BH232">
            <v>0.5171361559999994</v>
          </cell>
          <cell r="BI232">
            <v>8.2007866861300105</v>
          </cell>
          <cell r="BJ232">
            <v>23.930390740078376</v>
          </cell>
          <cell r="BK232">
            <v>5.4439404544676</v>
          </cell>
          <cell r="BL232">
            <v>0.5171361559999994</v>
          </cell>
          <cell r="BM232">
            <v>8.2748753805194042</v>
          </cell>
          <cell r="BN232">
            <v>24.139945212926367</v>
          </cell>
          <cell r="BO232">
            <v>7.9630000000000001</v>
          </cell>
          <cell r="BP232">
            <v>23.262</v>
          </cell>
          <cell r="BQ232">
            <v>6.5366311828020001</v>
          </cell>
          <cell r="BR232">
            <v>0.5171361559999994</v>
          </cell>
          <cell r="BS232">
            <v>8.3332267701689382</v>
          </cell>
          <cell r="BT232">
            <v>24.309159439053001</v>
          </cell>
        </row>
        <row r="233">
          <cell r="B233" t="str">
            <v>Moss Side (Longsight)</v>
          </cell>
          <cell r="C233" t="str">
            <v>MOSS SIDE (Longsight)</v>
          </cell>
          <cell r="D233">
            <v>6.6</v>
          </cell>
          <cell r="E233">
            <v>54.75</v>
          </cell>
          <cell r="F233">
            <v>21.9</v>
          </cell>
          <cell r="G233">
            <v>0.76071242268715411</v>
          </cell>
          <cell r="H233">
            <v>0.63650301514049912</v>
          </cell>
          <cell r="I233">
            <v>13.938000000000001</v>
          </cell>
          <cell r="J233">
            <v>41.645000000000003</v>
          </cell>
          <cell r="K233">
            <v>1.2745830999999985E-2</v>
          </cell>
          <cell r="L233">
            <v>3.4415840000001641E-3</v>
          </cell>
          <cell r="M233">
            <v>13.939416031576931</v>
          </cell>
          <cell r="N233">
            <v>41.649005142121688</v>
          </cell>
          <cell r="O233">
            <v>3.0973298000000038E-2</v>
          </cell>
          <cell r="P233">
            <v>2.0065545159999996</v>
          </cell>
          <cell r="Q233">
            <v>14.116237459377917</v>
          </cell>
          <cell r="R233">
            <v>42.14913166475035</v>
          </cell>
          <cell r="S233">
            <v>1.2745830999999985E-2</v>
          </cell>
          <cell r="T233">
            <v>2.0095522679999998</v>
          </cell>
          <cell r="U233">
            <v>14.11490520482414</v>
          </cell>
          <cell r="V233">
            <v>42.145363479833378</v>
          </cell>
          <cell r="W233">
            <v>8.8541867000000107E-2</v>
          </cell>
          <cell r="X233">
            <v>2.0424870399999993</v>
          </cell>
          <cell r="Y233">
            <v>14.124416683804141</v>
          </cell>
          <cell r="Z233">
            <v>42.172266004976869</v>
          </cell>
          <cell r="AA233">
            <v>0.13442689500000005</v>
          </cell>
          <cell r="AB233">
            <v>2.0753644319999993</v>
          </cell>
          <cell r="AC233">
            <v>14.131306608711569</v>
          </cell>
          <cell r="AD233">
            <v>42.191753655472503</v>
          </cell>
          <cell r="AE233">
            <v>0.19310545400000001</v>
          </cell>
          <cell r="AF233">
            <v>2.1085428559999997</v>
          </cell>
          <cell r="AG233">
            <v>14.139342010811871</v>
          </cell>
          <cell r="AH233">
            <v>42.214481204731243</v>
          </cell>
          <cell r="AI233">
            <v>0.26774210599999992</v>
          </cell>
          <cell r="AJ233">
            <v>2.1412535119999996</v>
          </cell>
          <cell r="AK233">
            <v>14.148732464928626</v>
          </cell>
          <cell r="AL233">
            <v>42.24104141986875</v>
          </cell>
          <cell r="AM233">
            <v>0.35756323900000009</v>
          </cell>
          <cell r="AN233">
            <v>2.1742415720000001</v>
          </cell>
          <cell r="AO233">
            <v>14.159475483207038</v>
          </cell>
          <cell r="AP233">
            <v>42.271427264169056</v>
          </cell>
          <cell r="AQ233">
            <v>0.45864727699999996</v>
          </cell>
          <cell r="AR233">
            <v>2.2070307560000009</v>
          </cell>
          <cell r="AS233">
            <v>14.171186353019005</v>
          </cell>
          <cell r="AT233">
            <v>42.304550605999594</v>
          </cell>
          <cell r="AU233">
            <v>13.997999999999999</v>
          </cell>
          <cell r="AV233">
            <v>43.895000000000003</v>
          </cell>
          <cell r="AW233">
            <v>0.57604214100000017</v>
          </cell>
          <cell r="AX233">
            <v>2.2395564919999997</v>
          </cell>
          <cell r="AY233">
            <v>14.244301004347347</v>
          </cell>
          <cell r="AZ233">
            <v>44.591644441548269</v>
          </cell>
          <cell r="BA233">
            <v>1.3430243296</v>
          </cell>
          <cell r="BB233">
            <v>2.3442845200000018</v>
          </cell>
          <cell r="BC233">
            <v>14.320555872257856</v>
          </cell>
          <cell r="BD233">
            <v>44.807325778340292</v>
          </cell>
          <cell r="BE233">
            <v>13.936999999999999</v>
          </cell>
          <cell r="BF233">
            <v>44.658999999999999</v>
          </cell>
          <cell r="BG233">
            <v>2.2130665302049999</v>
          </cell>
          <cell r="BH233">
            <v>1.9876206040000004</v>
          </cell>
          <cell r="BI233">
            <v>14.30446482541131</v>
          </cell>
          <cell r="BJ233">
            <v>45.698347479583475</v>
          </cell>
          <cell r="BK233">
            <v>2.9856959739135003</v>
          </cell>
          <cell r="BL233">
            <v>1.1022206039999998</v>
          </cell>
          <cell r="BM233">
            <v>14.294599960103499</v>
          </cell>
          <cell r="BN233">
            <v>45.670445426964889</v>
          </cell>
          <cell r="BO233">
            <v>13.956</v>
          </cell>
          <cell r="BP233">
            <v>45.018000000000001</v>
          </cell>
          <cell r="BQ233">
            <v>3.5797311443211002</v>
          </cell>
          <cell r="BR233">
            <v>0.83702060400000144</v>
          </cell>
          <cell r="BS233">
            <v>14.342365577399535</v>
          </cell>
          <cell r="BT233">
            <v>46.11080687918507</v>
          </cell>
        </row>
        <row r="234">
          <cell r="B234" t="str">
            <v>Mossley</v>
          </cell>
          <cell r="C234" t="str">
            <v>MOSSLEY</v>
          </cell>
          <cell r="D234">
            <v>11</v>
          </cell>
          <cell r="E234">
            <v>33.405000000000001</v>
          </cell>
          <cell r="F234">
            <v>13.1</v>
          </cell>
          <cell r="G234">
            <v>0.88570677592758484</v>
          </cell>
          <cell r="H234">
            <v>0.74112825101064717</v>
          </cell>
          <cell r="I234">
            <v>9.7070000000000007</v>
          </cell>
          <cell r="J234">
            <v>29.582000000000001</v>
          </cell>
          <cell r="K234">
            <v>2.7789512000000016E-2</v>
          </cell>
          <cell r="L234">
            <v>6.1257240000003321E-3</v>
          </cell>
          <cell r="M234">
            <v>9.708780088239477</v>
          </cell>
          <cell r="N234">
            <v>29.587034849860974</v>
          </cell>
          <cell r="O234">
            <v>6.7544639999999934E-2</v>
          </cell>
          <cell r="P234">
            <v>1.1641967999995728E-2</v>
          </cell>
          <cell r="Q234">
            <v>9.7111562190404559</v>
          </cell>
          <cell r="R234">
            <v>29.593755562670413</v>
          </cell>
          <cell r="S234">
            <v>2.7789512000000016E-2</v>
          </cell>
          <cell r="T234">
            <v>1.6931499999998323E-2</v>
          </cell>
          <cell r="U234">
            <v>9.709347244392422</v>
          </cell>
          <cell r="V234">
            <v>29.588639009707933</v>
          </cell>
          <cell r="W234">
            <v>0.19329583500000003</v>
          </cell>
          <cell r="X234">
            <v>6.8925492000001753E-2</v>
          </cell>
          <cell r="Y234">
            <v>9.7207630503391567</v>
          </cell>
          <cell r="Z234">
            <v>29.620927784898516</v>
          </cell>
          <cell r="AA234">
            <v>0.29361182000000019</v>
          </cell>
          <cell r="AB234">
            <v>0.12079841199999919</v>
          </cell>
          <cell r="AC234">
            <v>9.7287508962727411</v>
          </cell>
          <cell r="AD234">
            <v>29.643520825005357</v>
          </cell>
          <cell r="AE234">
            <v>0.42189669699999999</v>
          </cell>
          <cell r="AF234">
            <v>0.17316054399999814</v>
          </cell>
          <cell r="AG234">
            <v>9.7382324052976905</v>
          </cell>
          <cell r="AH234">
            <v>29.670338582315054</v>
          </cell>
          <cell r="AI234">
            <v>0.58503412199999993</v>
          </cell>
          <cell r="AJ234">
            <v>0.22470340799999988</v>
          </cell>
          <cell r="AK234">
            <v>9.7495001982653129</v>
          </cell>
          <cell r="AL234">
            <v>29.702208713580703</v>
          </cell>
          <cell r="AM234">
            <v>0.78133841500000001</v>
          </cell>
          <cell r="AN234">
            <v>0.27669638000000063</v>
          </cell>
          <cell r="AO234">
            <v>9.7625324248822949</v>
          </cell>
          <cell r="AP234">
            <v>29.739069416840014</v>
          </cell>
          <cell r="AQ234">
            <v>1.0022447319999999</v>
          </cell>
          <cell r="AR234">
            <v>0.32834191599999585</v>
          </cell>
          <cell r="AS234">
            <v>9.7768376872184479</v>
          </cell>
          <cell r="AT234">
            <v>29.779530808858198</v>
          </cell>
          <cell r="AU234">
            <v>9.718</v>
          </cell>
          <cell r="AV234">
            <v>29.978999999999999</v>
          </cell>
          <cell r="AW234">
            <v>1.2583655089999999</v>
          </cell>
          <cell r="AX234">
            <v>0.37953365199999922</v>
          </cell>
          <cell r="AY234">
            <v>9.8039674110462549</v>
          </cell>
          <cell r="AZ234">
            <v>30.222152557247433</v>
          </cell>
          <cell r="BA234">
            <v>2.9305884149999999</v>
          </cell>
          <cell r="BB234">
            <v>0.56797362000000007</v>
          </cell>
          <cell r="BC234">
            <v>9.901626884789442</v>
          </cell>
          <cell r="BD234">
            <v>30.498375261771098</v>
          </cell>
          <cell r="BE234">
            <v>9.7289999999999992</v>
          </cell>
          <cell r="BF234">
            <v>30.382999999999999</v>
          </cell>
          <cell r="BG234">
            <v>4.8289658282000012</v>
          </cell>
          <cell r="BH234">
            <v>0.43509576399999972</v>
          </cell>
          <cell r="BI234">
            <v>10.005291579753402</v>
          </cell>
          <cell r="BJ234">
            <v>31.1644705985135</v>
          </cell>
          <cell r="BK234">
            <v>6.5141636766961</v>
          </cell>
          <cell r="BL234">
            <v>-1.813177771999996</v>
          </cell>
          <cell r="BM234">
            <v>9.9757377706848107</v>
          </cell>
          <cell r="BN234">
            <v>31.080879803304327</v>
          </cell>
          <cell r="BO234">
            <v>9.73</v>
          </cell>
          <cell r="BP234">
            <v>30.402000000000001</v>
          </cell>
          <cell r="BQ234">
            <v>7.8077335036107005</v>
          </cell>
          <cell r="BR234">
            <v>-2.5230058759999991</v>
          </cell>
          <cell r="BS234">
            <v>10.007376265308627</v>
          </cell>
          <cell r="BT234">
            <v>31.186538552559714</v>
          </cell>
        </row>
        <row r="235">
          <cell r="B235" t="str">
            <v>Mount St</v>
          </cell>
          <cell r="C235" t="str">
            <v>MOUNT ST</v>
          </cell>
          <cell r="D235">
            <v>6.6</v>
          </cell>
          <cell r="E235">
            <v>50</v>
          </cell>
          <cell r="F235">
            <v>20</v>
          </cell>
          <cell r="G235">
            <v>0.84238700070377048</v>
          </cell>
          <cell r="H235">
            <v>0.74271225382356454</v>
          </cell>
          <cell r="I235">
            <v>14.852</v>
          </cell>
          <cell r="J235">
            <v>42.113</v>
          </cell>
          <cell r="K235">
            <v>2.1281598999999929E-2</v>
          </cell>
          <cell r="L235">
            <v>4.383072000000432E-3</v>
          </cell>
          <cell r="M235">
            <v>14.85424507647129</v>
          </cell>
          <cell r="N235">
            <v>42.119350035188525</v>
          </cell>
          <cell r="O235">
            <v>5.1696441000000037E-2</v>
          </cell>
          <cell r="P235">
            <v>8.3469080000000417E-3</v>
          </cell>
          <cell r="Q235">
            <v>14.857252430864879</v>
          </cell>
          <cell r="R235">
            <v>42.127856117929078</v>
          </cell>
          <cell r="S235">
            <v>2.1281598999999929E-2</v>
          </cell>
          <cell r="T235">
            <v>1.2160952000000336E-2</v>
          </cell>
          <cell r="U235">
            <v>14.854925464518521</v>
          </cell>
          <cell r="V235">
            <v>42.12127446319667</v>
          </cell>
          <cell r="W235">
            <v>0.14772886499999993</v>
          </cell>
          <cell r="X235">
            <v>6.378209999999962E-2</v>
          </cell>
          <cell r="Y235">
            <v>14.870502410996865</v>
          </cell>
          <cell r="Z235">
            <v>42.165332721136735</v>
          </cell>
          <cell r="AA235">
            <v>0.22423727100000002</v>
          </cell>
          <cell r="AB235">
            <v>0.11532483599999965</v>
          </cell>
          <cell r="AC235">
            <v>14.881703980891372</v>
          </cell>
          <cell r="AD235">
            <v>42.197015545266098</v>
          </cell>
          <cell r="AE235">
            <v>0.32203384600000007</v>
          </cell>
          <cell r="AF235">
            <v>0.16723788399999906</v>
          </cell>
          <cell r="AG235">
            <v>14.894800176518542</v>
          </cell>
          <cell r="AH235">
            <v>42.234057180208964</v>
          </cell>
          <cell r="AI235">
            <v>0.44636106599999992</v>
          </cell>
          <cell r="AJ235">
            <v>0.21855495599999974</v>
          </cell>
          <cell r="AK235">
            <v>14.910165067316697</v>
          </cell>
          <cell r="AL235">
            <v>42.277515654111234</v>
          </cell>
          <cell r="AM235">
            <v>0.59592617900000011</v>
          </cell>
          <cell r="AN235">
            <v>0.27021361200000049</v>
          </cell>
          <cell r="AO235">
            <v>14.927767582043893</v>
          </cell>
          <cell r="AP235">
            <v>42.327303084229378</v>
          </cell>
          <cell r="AQ235">
            <v>0.76420822699999991</v>
          </cell>
          <cell r="AR235">
            <v>0.3216212679999999</v>
          </cell>
          <cell r="AS235">
            <v>14.946985447156408</v>
          </cell>
          <cell r="AT235">
            <v>42.381659415193326</v>
          </cell>
          <cell r="AU235">
            <v>14.871</v>
          </cell>
          <cell r="AV235">
            <v>42.752000000000002</v>
          </cell>
          <cell r="AW235">
            <v>0.95953306699999996</v>
          </cell>
          <cell r="AX235">
            <v>0.37269770000000024</v>
          </cell>
          <cell r="AY235">
            <v>14.987539968477297</v>
          </cell>
          <cell r="AZ235">
            <v>43.081624807958249</v>
          </cell>
          <cell r="BA235">
            <v>2.2357730060000001</v>
          </cell>
          <cell r="BB235">
            <v>0.61482109599999957</v>
          </cell>
          <cell r="BC235">
            <v>15.120362313960616</v>
          </cell>
          <cell r="BD235">
            <v>43.457303132695685</v>
          </cell>
          <cell r="BE235">
            <v>14.888999999999999</v>
          </cell>
          <cell r="BF235">
            <v>43.414999999999999</v>
          </cell>
          <cell r="BG235">
            <v>3.68518440271</v>
          </cell>
          <cell r="BH235">
            <v>0.66242238400000053</v>
          </cell>
          <cell r="BI235">
            <v>15.269316961914797</v>
          </cell>
          <cell r="BJ235">
            <v>44.490698811080875</v>
          </cell>
          <cell r="BK235">
            <v>4.9760323022352999</v>
          </cell>
          <cell r="BL235">
            <v>0.64025217999999873</v>
          </cell>
          <cell r="BM235">
            <v>15.380297478433949</v>
          </cell>
          <cell r="BN235">
            <v>44.804599114321988</v>
          </cell>
          <cell r="BO235">
            <v>14.893000000000001</v>
          </cell>
          <cell r="BP235">
            <v>43.463000000000001</v>
          </cell>
          <cell r="BQ235">
            <v>5.9725942898148006</v>
          </cell>
          <cell r="BR235">
            <v>0.58092456000000103</v>
          </cell>
          <cell r="BS235">
            <v>15.466284223042404</v>
          </cell>
          <cell r="BT235">
            <v>45.084492646642182</v>
          </cell>
        </row>
        <row r="236">
          <cell r="B236" t="str">
            <v>Musgrave Rd</v>
          </cell>
          <cell r="C236" t="str">
            <v>MUSGRAVE RD</v>
          </cell>
          <cell r="D236">
            <v>6.6</v>
          </cell>
          <cell r="E236">
            <v>50</v>
          </cell>
          <cell r="F236">
            <v>20</v>
          </cell>
          <cell r="G236">
            <v>0.85627874554725414</v>
          </cell>
          <cell r="H236">
            <v>0.72205495722712387</v>
          </cell>
          <cell r="I236">
            <v>14.439</v>
          </cell>
          <cell r="J236">
            <v>42.808</v>
          </cell>
          <cell r="K236">
            <v>1.8212961000000027E-2</v>
          </cell>
          <cell r="L236">
            <v>5.7834840000001719E-3</v>
          </cell>
          <cell r="M236">
            <v>14.441099144542477</v>
          </cell>
          <cell r="N236">
            <v>42.813937277362704</v>
          </cell>
          <cell r="O236">
            <v>4.3892709999999946E-2</v>
          </cell>
          <cell r="P236">
            <v>1.0974560000001077E-2</v>
          </cell>
          <cell r="Q236">
            <v>14.443799641379425</v>
          </cell>
          <cell r="R236">
            <v>42.82157543586662</v>
          </cell>
          <cell r="S236">
            <v>1.8212961000000027E-2</v>
          </cell>
          <cell r="T236">
            <v>1.5937332000000026E-2</v>
          </cell>
          <cell r="U236">
            <v>14.441987375887342</v>
          </cell>
          <cell r="V236">
            <v>42.816449574991573</v>
          </cell>
          <cell r="W236">
            <v>0.12369544599999993</v>
          </cell>
          <cell r="X236">
            <v>6.3599748000001455E-2</v>
          </cell>
          <cell r="Y236">
            <v>14.455384080405125</v>
          </cell>
          <cell r="Z236">
            <v>42.854341177431877</v>
          </cell>
          <cell r="AA236">
            <v>0.18637876199999992</v>
          </cell>
          <cell r="AB236">
            <v>0.11113551600000005</v>
          </cell>
          <cell r="AC236">
            <v>14.465025749771373</v>
          </cell>
          <cell r="AD236">
            <v>42.881611936595206</v>
          </cell>
          <cell r="AE236">
            <v>0.26586388500000002</v>
          </cell>
          <cell r="AF236">
            <v>0.15912090800000023</v>
          </cell>
          <cell r="AG236">
            <v>14.476176527975765</v>
          </cell>
          <cell r="AH236">
            <v>42.913151100130541</v>
          </cell>
          <cell r="AI236">
            <v>0.36611135099999981</v>
          </cell>
          <cell r="AJ236">
            <v>0.20632343599999814</v>
          </cell>
          <cell r="AK236">
            <v>14.489075057328478</v>
          </cell>
          <cell r="AL236">
            <v>42.949633650421084</v>
          </cell>
          <cell r="AM236">
            <v>0.48600426000000008</v>
          </cell>
          <cell r="AN236">
            <v>0.25394115999999833</v>
          </cell>
          <cell r="AO236">
            <v>14.503728437488277</v>
          </cell>
          <cell r="AP236">
            <v>42.99107966833428</v>
          </cell>
          <cell r="AQ236">
            <v>0.62041639700000006</v>
          </cell>
          <cell r="AR236">
            <v>0.30122377999999994</v>
          </cell>
          <cell r="AS236">
            <v>14.51962260671014</v>
          </cell>
          <cell r="AT236">
            <v>43.036035167686705</v>
          </cell>
          <cell r="AU236">
            <v>14.45</v>
          </cell>
          <cell r="AV236">
            <v>43.003</v>
          </cell>
          <cell r="AW236">
            <v>0.77555029100000006</v>
          </cell>
          <cell r="AX236">
            <v>0.34807408000000173</v>
          </cell>
          <cell r="AY236">
            <v>14.548291641373465</v>
          </cell>
          <cell r="AZ236">
            <v>43.281010744596536</v>
          </cell>
          <cell r="BA236">
            <v>1.7835986639999999</v>
          </cell>
          <cell r="BB236">
            <v>0.44708548000000192</v>
          </cell>
          <cell r="BC236">
            <v>14.645134256214458</v>
          </cell>
          <cell r="BD236">
            <v>43.55492302324415</v>
          </cell>
          <cell r="BE236">
            <v>14.382999999999999</v>
          </cell>
          <cell r="BF236">
            <v>43.088000000000001</v>
          </cell>
          <cell r="BG236">
            <v>2.9319913224899996</v>
          </cell>
          <cell r="BH236">
            <v>-0.47876457599999966</v>
          </cell>
          <cell r="BI236">
            <v>14.597601685222603</v>
          </cell>
          <cell r="BJ236">
            <v>43.694985227499863</v>
          </cell>
          <cell r="BK236">
            <v>3.9660773239582001</v>
          </cell>
          <cell r="BL236">
            <v>-2.9160983640000016</v>
          </cell>
          <cell r="BM236">
            <v>14.474849338662924</v>
          </cell>
          <cell r="BN236">
            <v>43.347789160864217</v>
          </cell>
          <cell r="BO236">
            <v>14.446999999999999</v>
          </cell>
          <cell r="BP236">
            <v>43.536000000000001</v>
          </cell>
          <cell r="BQ236">
            <v>4.7771495452086992</v>
          </cell>
          <cell r="BR236">
            <v>-4.1780791560000043</v>
          </cell>
          <cell r="BS236">
            <v>14.499405068253511</v>
          </cell>
          <cell r="BT236">
            <v>43.684223916522406</v>
          </cell>
        </row>
        <row r="237">
          <cell r="B237" t="str">
            <v>Nelson</v>
          </cell>
          <cell r="C237" t="str">
            <v>NELSON</v>
          </cell>
          <cell r="D237">
            <v>6.6</v>
          </cell>
          <cell r="E237">
            <v>54.75</v>
          </cell>
          <cell r="F237">
            <v>21.9</v>
          </cell>
          <cell r="G237">
            <v>0.74559377643925173</v>
          </cell>
          <cell r="H237">
            <v>0.64673819799102905</v>
          </cell>
          <cell r="I237">
            <v>14.161</v>
          </cell>
          <cell r="J237">
            <v>40.814</v>
          </cell>
          <cell r="K237">
            <v>2.2304054999999989E-2</v>
          </cell>
          <cell r="L237">
            <v>7.0353920000001402E-3</v>
          </cell>
          <cell r="M237">
            <v>14.163566536003534</v>
          </cell>
          <cell r="N237">
            <v>40.821259260049032</v>
          </cell>
          <cell r="O237">
            <v>5.3552857000000009E-2</v>
          </cell>
          <cell r="P237">
            <v>1.3275052000000453E-2</v>
          </cell>
          <cell r="Q237">
            <v>14.166845925947049</v>
          </cell>
          <cell r="R237">
            <v>40.830534775517897</v>
          </cell>
          <cell r="S237">
            <v>2.2304054999999989E-2</v>
          </cell>
          <cell r="T237">
            <v>1.9182772000001069E-2</v>
          </cell>
          <cell r="U237">
            <v>14.164629156172163</v>
          </cell>
          <cell r="V237">
            <v>40.824264803757288</v>
          </cell>
          <cell r="W237">
            <v>0.15049565699999989</v>
          </cell>
          <cell r="X237">
            <v>0.11808023999999939</v>
          </cell>
          <cell r="Y237">
            <v>14.18449429794406</v>
          </cell>
          <cell r="Z237">
            <v>40.880451909581851</v>
          </cell>
          <cell r="AA237">
            <v>0.22632845400000001</v>
          </cell>
          <cell r="AB237">
            <v>0.21678756400000054</v>
          </cell>
          <cell r="AC237">
            <v>14.199762598829475</v>
          </cell>
          <cell r="AD237">
            <v>40.923637185954945</v>
          </cell>
          <cell r="AE237">
            <v>0.32199863599999989</v>
          </cell>
          <cell r="AF237">
            <v>0.31597164800000055</v>
          </cell>
          <cell r="AG237">
            <v>14.216807926545815</v>
          </cell>
          <cell r="AH237">
            <v>40.971848653218025</v>
          </cell>
          <cell r="AI237">
            <v>0.44183209799999978</v>
          </cell>
          <cell r="AJ237">
            <v>0.41423030800000049</v>
          </cell>
          <cell r="AK237">
            <v>14.235886039476851</v>
          </cell>
          <cell r="AL237">
            <v>41.025809705321137</v>
          </cell>
          <cell r="AM237">
            <v>0.58439292800000009</v>
          </cell>
          <cell r="AN237">
            <v>0.51292920400000064</v>
          </cell>
          <cell r="AO237">
            <v>14.256990792166354</v>
          </cell>
          <cell r="AP237">
            <v>41.08550296028919</v>
          </cell>
          <cell r="AQ237">
            <v>0.74372897800000015</v>
          </cell>
          <cell r="AR237">
            <v>0.61122056800000113</v>
          </cell>
          <cell r="AS237">
            <v>14.279527346230525</v>
          </cell>
          <cell r="AT237">
            <v>41.149245961102601</v>
          </cell>
          <cell r="AU237">
            <v>14.17</v>
          </cell>
          <cell r="AV237">
            <v>41.212000000000003</v>
          </cell>
          <cell r="AW237">
            <v>0.92599229999999999</v>
          </cell>
          <cell r="AX237">
            <v>0.70900429599999892</v>
          </cell>
          <cell r="AY237">
            <v>14.313025109821927</v>
          </cell>
          <cell r="AZ237">
            <v>41.616536100140145</v>
          </cell>
          <cell r="BA237">
            <v>2.1068739829999998</v>
          </cell>
          <cell r="BB237">
            <v>1.1787666440000004</v>
          </cell>
          <cell r="BC237">
            <v>14.457419015221033</v>
          </cell>
          <cell r="BD237">
            <v>42.024943738819012</v>
          </cell>
          <cell r="BE237">
            <v>14.097</v>
          </cell>
          <cell r="BF237">
            <v>41.743000000000002</v>
          </cell>
          <cell r="BG237">
            <v>3.4746922585200002</v>
          </cell>
          <cell r="BH237">
            <v>1.2703570720000039</v>
          </cell>
          <cell r="BI237">
            <v>14.5120841679233</v>
          </cell>
          <cell r="BJ237">
            <v>42.917035319606967</v>
          </cell>
          <cell r="BK237">
            <v>4.7437169361729996</v>
          </cell>
          <cell r="BL237">
            <v>1.1104757919999981</v>
          </cell>
          <cell r="BM237">
            <v>14.609109052651307</v>
          </cell>
          <cell r="BN237">
            <v>43.191463135347036</v>
          </cell>
          <cell r="BO237">
            <v>14.106</v>
          </cell>
          <cell r="BP237">
            <v>42.113999999999997</v>
          </cell>
          <cell r="BQ237">
            <v>5.7747769225860006</v>
          </cell>
          <cell r="BR237">
            <v>0.68263236800000282</v>
          </cell>
          <cell r="BS237">
            <v>14.670876816998094</v>
          </cell>
          <cell r="BT237">
            <v>43.711712911337699</v>
          </cell>
        </row>
        <row r="238">
          <cell r="B238" t="str">
            <v>New Moston</v>
          </cell>
          <cell r="C238" t="str">
            <v>NEW MOSTON</v>
          </cell>
          <cell r="D238">
            <v>6.6</v>
          </cell>
          <cell r="E238">
            <v>62.5</v>
          </cell>
          <cell r="F238">
            <v>25</v>
          </cell>
          <cell r="G238">
            <v>0.57736426718154299</v>
          </cell>
          <cell r="H238">
            <v>0.49556862450499944</v>
          </cell>
          <cell r="I238">
            <v>12.387</v>
          </cell>
          <cell r="J238">
            <v>36.079000000000001</v>
          </cell>
          <cell r="K238">
            <v>2.2517785999999984E-2</v>
          </cell>
          <cell r="L238">
            <v>2.8100680000000544E-3</v>
          </cell>
          <cell r="M238">
            <v>12.389215612624985</v>
          </cell>
          <cell r="N238">
            <v>36.085266698846439</v>
          </cell>
          <cell r="O238">
            <v>5.4890227999999874E-2</v>
          </cell>
          <cell r="P238">
            <v>5.4035080000001123E-3</v>
          </cell>
          <cell r="Q238">
            <v>12.392274334046977</v>
          </cell>
          <cell r="R238">
            <v>36.093918069483443</v>
          </cell>
          <cell r="S238">
            <v>2.2517785999999984E-2</v>
          </cell>
          <cell r="T238">
            <v>7.9372320000001828E-3</v>
          </cell>
          <cell r="U238">
            <v>12.389664123157647</v>
          </cell>
          <cell r="V238">
            <v>36.086535278202753</v>
          </cell>
          <cell r="W238">
            <v>0.15776284009999997</v>
          </cell>
          <cell r="X238">
            <v>5.2144740000000578E-2</v>
          </cell>
          <cell r="Y238">
            <v>12.405362151193286</v>
          </cell>
          <cell r="Z238">
            <v>36.130936006503781</v>
          </cell>
          <cell r="AA238">
            <v>0.24019548499999999</v>
          </cell>
          <cell r="AB238">
            <v>9.6324656000000619E-2</v>
          </cell>
          <cell r="AC238">
            <v>12.416437877877891</v>
          </cell>
          <cell r="AD238">
            <v>36.162262892284794</v>
          </cell>
          <cell r="AE238">
            <v>0.34592165899999994</v>
          </cell>
          <cell r="AF238">
            <v>0.14078728799999984</v>
          </cell>
          <cell r="AG238">
            <v>12.429575991146583</v>
          </cell>
          <cell r="AH238">
            <v>36.199423088221948</v>
          </cell>
          <cell r="AI238">
            <v>0.48078804099999994</v>
          </cell>
          <cell r="AJ238">
            <v>0.18484584000000082</v>
          </cell>
          <cell r="AK238">
            <v>12.445227863693498</v>
          </cell>
          <cell r="AL238">
            <v>36.243693269086712</v>
          </cell>
          <cell r="AM238">
            <v>0.64343412200000005</v>
          </cell>
          <cell r="AN238">
            <v>0.22916534400000055</v>
          </cell>
          <cell r="AO238">
            <v>12.463332657059064</v>
          </cell>
          <cell r="AP238">
            <v>36.294901357729806</v>
          </cell>
          <cell r="AQ238">
            <v>0.82670954299999988</v>
          </cell>
          <cell r="AR238">
            <v>0.2733232400000003</v>
          </cell>
          <cell r="AS238">
            <v>12.483227912633707</v>
          </cell>
          <cell r="AT238">
            <v>36.351173638250884</v>
          </cell>
          <cell r="AU238">
            <v>12.339</v>
          </cell>
          <cell r="AV238">
            <v>36.552999999999997</v>
          </cell>
          <cell r="AW238">
            <v>1.0398961989999997</v>
          </cell>
          <cell r="AX238">
            <v>0.31725534799999933</v>
          </cell>
          <cell r="AY238">
            <v>12.457719971362359</v>
          </cell>
          <cell r="AZ238">
            <v>36.888790787250386</v>
          </cell>
          <cell r="BA238">
            <v>2.4347237243999995</v>
          </cell>
          <cell r="BB238">
            <v>0.5276343159999981</v>
          </cell>
          <cell r="BC238">
            <v>12.598139123039545</v>
          </cell>
          <cell r="BD238">
            <v>37.285956124687985</v>
          </cell>
          <cell r="BE238">
            <v>12.363</v>
          </cell>
          <cell r="BF238">
            <v>37.228000000000002</v>
          </cell>
          <cell r="BG238">
            <v>4.0144841745549993</v>
          </cell>
          <cell r="BH238">
            <v>0.56927268400000264</v>
          </cell>
          <cell r="BI238">
            <v>12.763974735785837</v>
          </cell>
          <cell r="BJ238">
            <v>38.362127819034598</v>
          </cell>
          <cell r="BK238">
            <v>5.4095609574594503</v>
          </cell>
          <cell r="BL238">
            <v>0.56927268400000619</v>
          </cell>
          <cell r="BM238">
            <v>12.886012304899486</v>
          </cell>
          <cell r="BN238">
            <v>38.707302189753733</v>
          </cell>
          <cell r="BO238">
            <v>12.419</v>
          </cell>
          <cell r="BP238">
            <v>37.68</v>
          </cell>
          <cell r="BQ238">
            <v>6.4731551724420591</v>
          </cell>
          <cell r="BR238">
            <v>0.56927268400000619</v>
          </cell>
          <cell r="BS238">
            <v>13.03505266949475</v>
          </cell>
          <cell r="BT238">
            <v>39.42246008067125</v>
          </cell>
        </row>
        <row r="239">
          <cell r="B239" t="str">
            <v>Newbiggin on Lune</v>
          </cell>
          <cell r="C239" t="str">
            <v>NEWBIGGIN ON LUNE</v>
          </cell>
          <cell r="D239">
            <v>11</v>
          </cell>
          <cell r="E239">
            <v>50</v>
          </cell>
          <cell r="F239">
            <v>20</v>
          </cell>
          <cell r="G239">
            <v>7.5914408115077242E-2</v>
          </cell>
          <cell r="H239">
            <v>7.1362735094844046E-2</v>
          </cell>
          <cell r="I239">
            <v>1.427</v>
          </cell>
          <cell r="J239">
            <v>3.7949999999999999</v>
          </cell>
          <cell r="K239">
            <v>4.849521999999995E-3</v>
          </cell>
          <cell r="L239">
            <v>3.2008879999878559E-6</v>
          </cell>
          <cell r="M239">
            <v>1.4272547018968809</v>
          </cell>
          <cell r="N239">
            <v>3.7957204057538623</v>
          </cell>
          <cell r="O239">
            <v>1.1394585000000013E-2</v>
          </cell>
          <cell r="P239">
            <v>6.8283280000303037E-6</v>
          </cell>
          <cell r="Q239">
            <v>1.4275984190049149</v>
          </cell>
          <cell r="R239">
            <v>3.7966925845454647</v>
          </cell>
          <cell r="S239">
            <v>4.849521999999995E-3</v>
          </cell>
          <cell r="T239">
            <v>1.0920968000038833E-5</v>
          </cell>
          <cell r="U239">
            <v>1.427255107095996</v>
          </cell>
          <cell r="V239">
            <v>3.79572155183003</v>
          </cell>
          <cell r="W239">
            <v>3.1079675000000001E-2</v>
          </cell>
          <cell r="X239">
            <v>9.812798847999904E-3</v>
          </cell>
          <cell r="Y239">
            <v>1.4291462982530885</v>
          </cell>
          <cell r="Z239">
            <v>3.8010706481968306</v>
          </cell>
          <cell r="AA239">
            <v>4.5929594000000018E-2</v>
          </cell>
          <cell r="AB239">
            <v>1.9615068367999866E-2</v>
          </cell>
          <cell r="AC239">
            <v>1.4304402025874643</v>
          </cell>
          <cell r="AD239">
            <v>3.804730362313006</v>
          </cell>
          <cell r="AE239">
            <v>6.4119963000000002E-2</v>
          </cell>
          <cell r="AF239">
            <v>2.9418289407999954E-2</v>
          </cell>
          <cell r="AG239">
            <v>1.4319094850188443</v>
          </cell>
          <cell r="AH239">
            <v>3.808886120595834</v>
          </cell>
          <cell r="AI239">
            <v>8.6105483999999954E-2</v>
          </cell>
          <cell r="AJ239">
            <v>3.9221071208000113E-2</v>
          </cell>
          <cell r="AK239">
            <v>1.4335779382169043</v>
          </cell>
          <cell r="AL239">
            <v>3.8136052188775968</v>
          </cell>
          <cell r="AM239">
            <v>0.11154164200000005</v>
          </cell>
          <cell r="AN239">
            <v>4.9024715688000153E-2</v>
          </cell>
          <cell r="AO239">
            <v>1.435427548166724</v>
          </cell>
          <cell r="AP239">
            <v>3.8188367058298671</v>
          </cell>
          <cell r="AQ239">
            <v>0.13948722600000002</v>
          </cell>
          <cell r="AR239">
            <v>5.8828271168000379E-2</v>
          </cell>
          <cell r="AS239">
            <v>1.43740886415222</v>
          </cell>
          <cell r="AT239">
            <v>3.8244407137059371</v>
          </cell>
          <cell r="AU239">
            <v>1.429</v>
          </cell>
          <cell r="AV239">
            <v>3.8839999999999999</v>
          </cell>
          <cell r="AW239">
            <v>0.16962415400000003</v>
          </cell>
          <cell r="AX239">
            <v>6.8631525968000151E-2</v>
          </cell>
          <cell r="AY239">
            <v>1.4415051800877712</v>
          </cell>
          <cell r="AZ239">
            <v>3.9193699905600878</v>
          </cell>
          <cell r="BA239">
            <v>0.35543928499999994</v>
          </cell>
          <cell r="BB239">
            <v>0.11762370596800009</v>
          </cell>
          <cell r="BC239">
            <v>1.4538293677435477</v>
          </cell>
          <cell r="BD239">
            <v>3.9542280572161483</v>
          </cell>
          <cell r="BE239">
            <v>1.4339999999999999</v>
          </cell>
          <cell r="BF239">
            <v>3.9039999999999999</v>
          </cell>
          <cell r="BG239">
            <v>0.57925080397999995</v>
          </cell>
          <cell r="BH239">
            <v>0.12742096596800012</v>
          </cell>
          <cell r="BI239">
            <v>1.4710906487825623</v>
          </cell>
          <cell r="BJ239">
            <v>4.0089081970910341</v>
          </cell>
          <cell r="BK239">
            <v>0.79490759423799995</v>
          </cell>
          <cell r="BL239">
            <v>0.12742096596800012</v>
          </cell>
          <cell r="BM239">
            <v>1.4824096947742011</v>
          </cell>
          <cell r="BN239">
            <v>4.0409232938000343</v>
          </cell>
          <cell r="BO239">
            <v>1.4370000000000001</v>
          </cell>
          <cell r="BP239">
            <v>3.9929999999999999</v>
          </cell>
          <cell r="BQ239">
            <v>0.97387693365400008</v>
          </cell>
          <cell r="BR239">
            <v>0.12742096596800057</v>
          </cell>
          <cell r="BS239">
            <v>1.4948031489822484</v>
          </cell>
          <cell r="BT239">
            <v>4.1564919944771361</v>
          </cell>
        </row>
        <row r="240">
          <cell r="B240" t="str">
            <v>Newby</v>
          </cell>
          <cell r="C240" t="str">
            <v>NEWBY</v>
          </cell>
          <cell r="D240">
            <v>11</v>
          </cell>
          <cell r="E240">
            <v>33.405000000000001</v>
          </cell>
          <cell r="F240">
            <v>13.1</v>
          </cell>
          <cell r="G240">
            <v>0.32662159934311247</v>
          </cell>
          <cell r="H240">
            <v>0.30811767691244518</v>
          </cell>
          <cell r="I240">
            <v>4.0350000000000001</v>
          </cell>
          <cell r="J240">
            <v>10.907</v>
          </cell>
          <cell r="K240">
            <v>2.5318641999999891E-2</v>
          </cell>
          <cell r="L240">
            <v>2.4165279999932565E-4</v>
          </cell>
          <cell r="M240">
            <v>4.0363415675530314</v>
          </cell>
          <cell r="N240">
            <v>10.910794526056673</v>
          </cell>
          <cell r="O240">
            <v>6.0080829000000002E-2</v>
          </cell>
          <cell r="P240">
            <v>5.075591999994522E-4</v>
          </cell>
          <cell r="Q240">
            <v>4.0381800656579125</v>
          </cell>
          <cell r="R240">
            <v>10.915994583965313</v>
          </cell>
          <cell r="S240">
            <v>2.5318641999999891E-2</v>
          </cell>
          <cell r="T240">
            <v>8.0218719999924915E-4</v>
          </cell>
          <cell r="U240">
            <v>4.0363709879790983</v>
          </cell>
          <cell r="V240">
            <v>10.910877739587781</v>
          </cell>
          <cell r="W240">
            <v>0.16793109299999986</v>
          </cell>
          <cell r="X240">
            <v>4.1227535199999554E-2</v>
          </cell>
          <cell r="Y240">
            <v>4.0459779809358727</v>
          </cell>
          <cell r="Z240">
            <v>10.938050419053969</v>
          </cell>
          <cell r="AA240">
            <v>0.25139490799999986</v>
          </cell>
          <cell r="AB240">
            <v>8.1676915199998756E-2</v>
          </cell>
          <cell r="AC240">
            <v>4.0524817369803641</v>
          </cell>
          <cell r="AD240">
            <v>10.956445819062939</v>
          </cell>
          <cell r="AE240">
            <v>0.35484729299999984</v>
          </cell>
          <cell r="AF240">
            <v>0.12219223119999922</v>
          </cell>
          <cell r="AG240">
            <v>4.0600380816100872</v>
          </cell>
          <cell r="AH240">
            <v>10.97781838917758</v>
          </cell>
          <cell r="AI240">
            <v>0.48145142499999982</v>
          </cell>
          <cell r="AJ240">
            <v>0.16267212319999969</v>
          </cell>
          <cell r="AK240">
            <v>4.0688077185404223</v>
          </cell>
          <cell r="AL240">
            <v>11.002622668145516</v>
          </cell>
          <cell r="AM240">
            <v>0.62959155599999994</v>
          </cell>
          <cell r="AN240">
            <v>0.20321143919999907</v>
          </cell>
          <cell r="AO240">
            <v>4.0787108212236953</v>
          </cell>
          <cell r="AP240">
            <v>11.030632872394031</v>
          </cell>
          <cell r="AQ240">
            <v>0.79348356699999989</v>
          </cell>
          <cell r="AR240">
            <v>0.24374252719999889</v>
          </cell>
          <cell r="AS240">
            <v>4.0894402513360797</v>
          </cell>
          <cell r="AT240">
            <v>11.060980283556967</v>
          </cell>
          <cell r="AU240">
            <v>4.0369999999999999</v>
          </cell>
          <cell r="AV240">
            <v>11.013999999999999</v>
          </cell>
          <cell r="AW240">
            <v>0.97001944899999992</v>
          </cell>
          <cell r="AX240">
            <v>0.28424986719999934</v>
          </cell>
          <cell r="AY240">
            <v>4.1028320661222146</v>
          </cell>
          <cell r="AZ240">
            <v>11.200201201498155</v>
          </cell>
          <cell r="BA240">
            <v>2.0766262310000005</v>
          </cell>
          <cell r="BB240">
            <v>0.48513001919999921</v>
          </cell>
          <cell r="BC240">
            <v>4.1714573327864706</v>
          </cell>
          <cell r="BD240">
            <v>11.394302767174278</v>
          </cell>
          <cell r="BE240">
            <v>4.0609999999999999</v>
          </cell>
          <cell r="BF240">
            <v>11.295</v>
          </cell>
          <cell r="BG240">
            <v>3.4001474319000002</v>
          </cell>
          <cell r="BH240">
            <v>0.52522622319999845</v>
          </cell>
          <cell r="BI240">
            <v>4.267028685131077</v>
          </cell>
          <cell r="BJ240">
            <v>11.87773712150053</v>
          </cell>
          <cell r="BK240">
            <v>4.6475039162779987</v>
          </cell>
          <cell r="BL240">
            <v>0.52522622319999845</v>
          </cell>
          <cell r="BM240">
            <v>4.3324979216793551</v>
          </cell>
          <cell r="BN240">
            <v>12.062912085990106</v>
          </cell>
          <cell r="BO240">
            <v>4.0640000000000001</v>
          </cell>
          <cell r="BP240">
            <v>11.416</v>
          </cell>
          <cell r="BQ240">
            <v>5.6518988394119996</v>
          </cell>
          <cell r="BR240">
            <v>0.52522622319999845</v>
          </cell>
          <cell r="BS240">
            <v>4.3882149834288198</v>
          </cell>
          <cell r="BT240">
            <v>12.333018453379212</v>
          </cell>
        </row>
        <row r="241">
          <cell r="B241" t="str">
            <v>Newton</v>
          </cell>
          <cell r="C241" t="str">
            <v>NEWTON</v>
          </cell>
          <cell r="D241">
            <v>11</v>
          </cell>
          <cell r="E241">
            <v>33.405000000000001</v>
          </cell>
          <cell r="F241">
            <v>13.1</v>
          </cell>
          <cell r="G241">
            <v>0.67931276680462394</v>
          </cell>
          <cell r="H241">
            <v>0.61736718845359839</v>
          </cell>
          <cell r="I241">
            <v>8.0869999999999997</v>
          </cell>
          <cell r="J241">
            <v>22.690999999999999</v>
          </cell>
          <cell r="K241">
            <v>8.950208000000015E-3</v>
          </cell>
          <cell r="L241">
            <v>7.6981199999992533E-4</v>
          </cell>
          <cell r="M241">
            <v>8.0875101687421385</v>
          </cell>
          <cell r="N241">
            <v>22.692442975108463</v>
          </cell>
          <cell r="O241">
            <v>2.1866558000000036E-2</v>
          </cell>
          <cell r="P241">
            <v>1.4885600000000831E-3</v>
          </cell>
          <cell r="Q241">
            <v>8.08822582578766</v>
          </cell>
          <cell r="R241">
            <v>22.694467158908029</v>
          </cell>
          <cell r="S241">
            <v>8.950208000000015E-3</v>
          </cell>
          <cell r="T241">
            <v>2.1967880000002271E-3</v>
          </cell>
          <cell r="U241">
            <v>8.0875850655582955</v>
          </cell>
          <cell r="V241">
            <v>22.692654815294837</v>
          </cell>
          <cell r="W241">
            <v>6.3136848400000001E-2</v>
          </cell>
          <cell r="X241">
            <v>1.4350512000000037E-2</v>
          </cell>
          <cell r="Y241">
            <v>8.0910670316714306</v>
          </cell>
          <cell r="Z241">
            <v>22.702503302696673</v>
          </cell>
          <cell r="AA241">
            <v>9.6347726999999994E-2</v>
          </cell>
          <cell r="AB241">
            <v>2.6500396000000093E-2</v>
          </cell>
          <cell r="AC241">
            <v>8.093447854262136</v>
          </cell>
          <cell r="AD241">
            <v>22.709237285891433</v>
          </cell>
          <cell r="AE241">
            <v>0.139022539</v>
          </cell>
          <cell r="AF241">
            <v>3.8735160000000102E-2</v>
          </cell>
          <cell r="AG241">
            <v>8.0963298595789244</v>
          </cell>
          <cell r="AH241">
            <v>22.717388827903104</v>
          </cell>
          <cell r="AI241">
            <v>0.193546997</v>
          </cell>
          <cell r="AJ241">
            <v>5.085572000000016E-2</v>
          </cell>
          <cell r="AK241">
            <v>8.0998278158591468</v>
          </cell>
          <cell r="AL241">
            <v>22.727282542327263</v>
          </cell>
          <cell r="AM241">
            <v>0.25938205300000006</v>
          </cell>
          <cell r="AN241">
            <v>6.3054643999999938E-2</v>
          </cell>
          <cell r="AO241">
            <v>8.1039235376190515</v>
          </cell>
          <cell r="AP241">
            <v>22.738866992848386</v>
          </cell>
          <cell r="AQ241">
            <v>0.33362284200000003</v>
          </cell>
          <cell r="AR241">
            <v>7.5209127999999792E-2</v>
          </cell>
          <cell r="AS241">
            <v>8.1084581134484388</v>
          </cell>
          <cell r="AT241">
            <v>22.751692710123443</v>
          </cell>
          <cell r="AU241">
            <v>8.093</v>
          </cell>
          <cell r="AV241">
            <v>22.937999999999999</v>
          </cell>
          <cell r="AW241">
            <v>0.41995314900000003</v>
          </cell>
          <cell r="AX241">
            <v>8.7299507999999415E-2</v>
          </cell>
          <cell r="AY241">
            <v>8.1196238598241912</v>
          </cell>
          <cell r="AZ241">
            <v>23.013303647292183</v>
          </cell>
          <cell r="BA241">
            <v>0.98519988869999997</v>
          </cell>
          <cell r="BB241">
            <v>0.1450828919999998</v>
          </cell>
          <cell r="BC241">
            <v>8.1523244606997771</v>
          </cell>
          <cell r="BD241">
            <v>23.105794913804186</v>
          </cell>
          <cell r="BE241">
            <v>8.0950000000000006</v>
          </cell>
          <cell r="BF241">
            <v>22.995000000000001</v>
          </cell>
          <cell r="BG241">
            <v>1.6255365286400001</v>
          </cell>
          <cell r="BH241">
            <v>0.15651303199999966</v>
          </cell>
          <cell r="BI241">
            <v>8.1885333448677056</v>
          </cell>
          <cell r="BJ241">
            <v>23.25955224969206</v>
          </cell>
          <cell r="BK241">
            <v>2.18969640433924</v>
          </cell>
          <cell r="BL241">
            <v>0.15651303199999966</v>
          </cell>
          <cell r="BM241">
            <v>8.2181440590586998</v>
          </cell>
          <cell r="BN241">
            <v>23.343303996892974</v>
          </cell>
          <cell r="BO241">
            <v>8.0950000000000006</v>
          </cell>
          <cell r="BP241">
            <v>23.013999999999999</v>
          </cell>
          <cell r="BQ241">
            <v>2.6178917997543003</v>
          </cell>
          <cell r="BR241">
            <v>0.15651303199999966</v>
          </cell>
          <cell r="BS241">
            <v>8.2406184887685772</v>
          </cell>
          <cell r="BT241">
            <v>23.425871283497589</v>
          </cell>
        </row>
        <row r="242">
          <cell r="B242" t="str">
            <v>Newton Heath</v>
          </cell>
          <cell r="C242" t="str">
            <v>NEWTON HEATH</v>
          </cell>
          <cell r="D242">
            <v>6.6</v>
          </cell>
          <cell r="E242">
            <v>51</v>
          </cell>
          <cell r="F242">
            <v>20.399999999999999</v>
          </cell>
          <cell r="G242">
            <v>0.4242792598477243</v>
          </cell>
          <cell r="H242">
            <v>0.36752450307162066</v>
          </cell>
          <cell r="I242">
            <v>7.4960000000000004</v>
          </cell>
          <cell r="J242">
            <v>21.634</v>
          </cell>
          <cell r="K242">
            <v>1.5250196999999965E-2</v>
          </cell>
          <cell r="L242">
            <v>1.895536000000142E-3</v>
          </cell>
          <cell r="M242">
            <v>7.4974998626610612</v>
          </cell>
          <cell r="N242">
            <v>21.63824225223394</v>
          </cell>
          <cell r="O242">
            <v>3.6989380999999932E-2</v>
          </cell>
          <cell r="P242">
            <v>3.6750840000001617E-3</v>
          </cell>
          <cell r="Q242">
            <v>7.4995572181536678</v>
          </cell>
          <cell r="R242">
            <v>21.644061332314472</v>
          </cell>
          <cell r="S242">
            <v>1.5250196999999965E-2</v>
          </cell>
          <cell r="T242">
            <v>5.4373400000002903E-3</v>
          </cell>
          <cell r="U242">
            <v>7.4978096901599729</v>
          </cell>
          <cell r="V242">
            <v>21.639118576735854</v>
          </cell>
          <cell r="W242">
            <v>0.10540825389999997</v>
          </cell>
          <cell r="X242">
            <v>3.854129200000056E-2</v>
          </cell>
          <cell r="Y242">
            <v>7.5085923195568318</v>
          </cell>
          <cell r="Z242">
            <v>21.669616458198014</v>
          </cell>
          <cell r="AA242">
            <v>0.15976824799999989</v>
          </cell>
          <cell r="AB242">
            <v>7.1643455999999439E-2</v>
          </cell>
          <cell r="AC242">
            <v>7.5162432741815204</v>
          </cell>
          <cell r="AD242">
            <v>21.691256625788686</v>
          </cell>
          <cell r="AE242">
            <v>0.22915476300000004</v>
          </cell>
          <cell r="AF242">
            <v>0.10496747200000023</v>
          </cell>
          <cell r="AG242">
            <v>7.5252281155029532</v>
          </cell>
          <cell r="AH242">
            <v>21.716669594693766</v>
          </cell>
          <cell r="AI242">
            <v>0.31724521900000002</v>
          </cell>
          <cell r="AJ242">
            <v>0.13801144799999987</v>
          </cell>
          <cell r="AK242">
            <v>7.5358246301883067</v>
          </cell>
          <cell r="AL242">
            <v>21.746641064257592</v>
          </cell>
          <cell r="AM242">
            <v>0.42311173099999999</v>
          </cell>
          <cell r="AN242">
            <v>0.17125989999999991</v>
          </cell>
          <cell r="AO242">
            <v>7.5479940335085649</v>
          </cell>
          <cell r="AP242">
            <v>21.781061334700588</v>
          </cell>
          <cell r="AQ242">
            <v>0.54215338499999988</v>
          </cell>
          <cell r="AR242">
            <v>0.20440003599999956</v>
          </cell>
          <cell r="AS242">
            <v>7.5613064876634528</v>
          </cell>
          <cell r="AT242">
            <v>21.818714641129212</v>
          </cell>
          <cell r="AU242">
            <v>7.5019999999999998</v>
          </cell>
          <cell r="AV242">
            <v>21.754999999999999</v>
          </cell>
          <cell r="AW242">
            <v>0.68020808899999985</v>
          </cell>
          <cell r="AX242">
            <v>0.23738107200000114</v>
          </cell>
          <cell r="AY242">
            <v>7.5822682347134593</v>
          </cell>
          <cell r="AZ242">
            <v>21.98203285231904</v>
          </cell>
          <cell r="BA242">
            <v>1.5811801177999998</v>
          </cell>
          <cell r="BB242">
            <v>0.39548356000000018</v>
          </cell>
          <cell r="BC242">
            <v>7.6749132282538159</v>
          </cell>
          <cell r="BD242">
            <v>22.244072465020523</v>
          </cell>
          <cell r="BE242">
            <v>7.4889999999999999</v>
          </cell>
          <cell r="BF242">
            <v>22.245000000000001</v>
          </cell>
          <cell r="BG242">
            <v>2.6043741080000005</v>
          </cell>
          <cell r="BH242">
            <v>0.42678037200000096</v>
          </cell>
          <cell r="BI242">
            <v>7.7541572507550516</v>
          </cell>
          <cell r="BJ242">
            <v>22.994977960358717</v>
          </cell>
          <cell r="BK242">
            <v>3.5163256373086003</v>
          </cell>
          <cell r="BL242">
            <v>0.42678037199999919</v>
          </cell>
          <cell r="BM242">
            <v>7.8339323205935685</v>
          </cell>
          <cell r="BN242">
            <v>23.220615931768499</v>
          </cell>
          <cell r="BO242">
            <v>7.5140000000000002</v>
          </cell>
          <cell r="BP242">
            <v>22.29</v>
          </cell>
          <cell r="BQ242">
            <v>4.2212471953217001</v>
          </cell>
          <cell r="BR242">
            <v>0.42678037199999919</v>
          </cell>
          <cell r="BS242">
            <v>7.9205969647263617</v>
          </cell>
          <cell r="BT242">
            <v>23.44002988387151</v>
          </cell>
        </row>
        <row r="243">
          <cell r="B243" t="str">
            <v>Newton Le Willows</v>
          </cell>
          <cell r="C243" t="str">
            <v>NEWTON LE WILLOWS</v>
          </cell>
          <cell r="D243">
            <v>11</v>
          </cell>
          <cell r="E243">
            <v>62.5</v>
          </cell>
          <cell r="F243">
            <v>25</v>
          </cell>
          <cell r="G243">
            <v>0.38777760759644697</v>
          </cell>
          <cell r="H243">
            <v>0.32053798947043127</v>
          </cell>
          <cell r="I243">
            <v>8.0120000000000005</v>
          </cell>
          <cell r="J243">
            <v>24.231999999999999</v>
          </cell>
          <cell r="K243">
            <v>2.4381090999999966E-2</v>
          </cell>
          <cell r="L243">
            <v>3.2401039999996328E-3</v>
          </cell>
          <cell r="M243">
            <v>8.0134497367607818</v>
          </cell>
          <cell r="N243">
            <v>24.236100474777935</v>
          </cell>
          <cell r="O243">
            <v>3.0587981070000003</v>
          </cell>
          <cell r="P243">
            <v>6.2182359999987113E-3</v>
          </cell>
          <cell r="Q243">
            <v>8.1728716373365149</v>
          </cell>
          <cell r="R243">
            <v>24.687013702644926</v>
          </cell>
          <cell r="S243">
            <v>2.4381090999999966E-2</v>
          </cell>
          <cell r="T243">
            <v>9.1183439999991123E-3</v>
          </cell>
          <cell r="U243">
            <v>8.0137582643468139</v>
          </cell>
          <cell r="V243">
            <v>24.236973122571001</v>
          </cell>
          <cell r="W243">
            <v>3.1671715159999998</v>
          </cell>
          <cell r="X243">
            <v>6.5028595999999439E-2</v>
          </cell>
          <cell r="Y243">
            <v>8.1816465095216309</v>
          </cell>
          <cell r="Z243">
            <v>24.711832789149494</v>
          </cell>
          <cell r="AA243">
            <v>3.2528722869999998</v>
          </cell>
          <cell r="AB243">
            <v>0.12090060799999769</v>
          </cell>
          <cell r="AC243">
            <v>8.1890771535557203</v>
          </cell>
          <cell r="AD243">
            <v>24.732849824289843</v>
          </cell>
          <cell r="AE243">
            <v>3.3613915900000002</v>
          </cell>
          <cell r="AF243">
            <v>0.17708912800000043</v>
          </cell>
          <cell r="AG243">
            <v>8.1977220722781468</v>
          </cell>
          <cell r="AH243">
            <v>24.757301346895577</v>
          </cell>
          <cell r="AI243">
            <v>3.4977120510000006</v>
          </cell>
          <cell r="AJ243">
            <v>0.23281247999999799</v>
          </cell>
          <cell r="AK243">
            <v>8.2078017583810325</v>
          </cell>
          <cell r="AL243">
            <v>24.78581100447791</v>
          </cell>
          <cell r="AM243">
            <v>3.6603076850000003</v>
          </cell>
          <cell r="AN243">
            <v>0.2888280880000007</v>
          </cell>
          <cell r="AO243">
            <v>8.2192758728734496</v>
          </cell>
          <cell r="AP243">
            <v>24.818264701140702</v>
          </cell>
          <cell r="AQ243">
            <v>3.8423265090000003</v>
          </cell>
          <cell r="AR243">
            <v>0.34465555999999786</v>
          </cell>
          <cell r="AS243">
            <v>8.2317595658753895</v>
          </cell>
          <cell r="AT243">
            <v>24.853573917044397</v>
          </cell>
          <cell r="AU243">
            <v>8.0220000000000002</v>
          </cell>
          <cell r="AV243">
            <v>24.620999999999999</v>
          </cell>
          <cell r="AW243">
            <v>4.0487027210000006</v>
          </cell>
          <cell r="AX243">
            <v>0.40022323600000043</v>
          </cell>
          <cell r="AY243">
            <v>8.2555080544435153</v>
          </cell>
          <cell r="AZ243">
            <v>25.281460515034745</v>
          </cell>
          <cell r="BA243">
            <v>5.3809160059999996</v>
          </cell>
          <cell r="BB243">
            <v>0.66757647199999859</v>
          </cell>
          <cell r="BC243">
            <v>8.3394635236695205</v>
          </cell>
          <cell r="BD243">
            <v>25.518922441464376</v>
          </cell>
          <cell r="BE243">
            <v>8.0370000000000008</v>
          </cell>
          <cell r="BF243">
            <v>25.193000000000001</v>
          </cell>
          <cell r="BG243">
            <v>6.9204630869999999</v>
          </cell>
          <cell r="BH243">
            <v>0.71602441999999478</v>
          </cell>
          <cell r="BI243">
            <v>8.4378116470754243</v>
          </cell>
          <cell r="BJ243">
            <v>26.326666534502326</v>
          </cell>
          <cell r="BK243">
            <v>8.3177094916249992</v>
          </cell>
          <cell r="BL243">
            <v>0.22785357999999967</v>
          </cell>
          <cell r="BM243">
            <v>8.4855257399799662</v>
          </cell>
          <cell r="BN243">
            <v>26.461622369106191</v>
          </cell>
          <cell r="BO243">
            <v>8.0380000000000003</v>
          </cell>
          <cell r="BP243">
            <v>25.2</v>
          </cell>
          <cell r="BQ243">
            <v>9.4117048923399995</v>
          </cell>
          <cell r="BR243">
            <v>-1.078495000000002</v>
          </cell>
          <cell r="BS243">
            <v>8.4753800885960136</v>
          </cell>
          <cell r="BT243">
            <v>26.437097706408856</v>
          </cell>
        </row>
        <row r="244">
          <cell r="B244" t="str">
            <v>Newtongate T11 &amp; T12</v>
          </cell>
          <cell r="C244" t="str">
            <v>PENRITH T11 &amp; T12</v>
          </cell>
          <cell r="D244">
            <v>11</v>
          </cell>
          <cell r="E244">
            <v>33.404999999999994</v>
          </cell>
          <cell r="F244">
            <v>13.1</v>
          </cell>
          <cell r="G244">
            <v>0.79970597393050302</v>
          </cell>
          <cell r="H244">
            <v>0.69174743362903857</v>
          </cell>
          <cell r="I244">
            <v>9.0589999999999993</v>
          </cell>
          <cell r="J244">
            <v>26.706</v>
          </cell>
          <cell r="K244">
            <v>5.3146385999999879E-2</v>
          </cell>
          <cell r="L244">
            <v>1.9418120000054273E-3</v>
          </cell>
          <cell r="M244">
            <v>9.0618913805404055</v>
          </cell>
          <cell r="N244">
            <v>26.714178059148448</v>
          </cell>
          <cell r="O244">
            <v>0.12610506600000004</v>
          </cell>
          <cell r="P244">
            <v>3.7051679999997589E-3</v>
          </cell>
          <cell r="Q244">
            <v>9.065813270322133</v>
          </cell>
          <cell r="R244">
            <v>26.725270838587349</v>
          </cell>
          <cell r="S244">
            <v>5.3146385999999879E-2</v>
          </cell>
          <cell r="T244">
            <v>5.4074080000034996E-3</v>
          </cell>
          <cell r="U244">
            <v>9.0620732771570882</v>
          </cell>
          <cell r="V244">
            <v>26.714692540472971</v>
          </cell>
          <cell r="W244">
            <v>0.35240211799999965</v>
          </cell>
          <cell r="X244">
            <v>9.1480539999999166E-2</v>
          </cell>
          <cell r="Y244">
            <v>9.0822977974622638</v>
          </cell>
          <cell r="Z244">
            <v>26.77189612228911</v>
          </cell>
          <cell r="AA244">
            <v>0.52749408900000017</v>
          </cell>
          <cell r="AB244">
            <v>0.17752255200000278</v>
          </cell>
          <cell r="AC244">
            <v>9.0960037770422275</v>
          </cell>
          <cell r="AD244">
            <v>26.810662486704299</v>
          </cell>
          <cell r="AE244">
            <v>0.74449812999999931</v>
          </cell>
          <cell r="AF244">
            <v>0.26373279600000643</v>
          </cell>
          <cell r="AG244">
            <v>9.1119183996846722</v>
          </cell>
          <cell r="AH244">
            <v>26.85567583706629</v>
          </cell>
          <cell r="AI244">
            <v>1.010039838</v>
          </cell>
          <cell r="AJ244">
            <v>0.34967946799999794</v>
          </cell>
          <cell r="AK244">
            <v>9.1303667552128562</v>
          </cell>
          <cell r="AL244">
            <v>26.907855666249166</v>
          </cell>
          <cell r="AM244">
            <v>1.3207243000000002</v>
          </cell>
          <cell r="AN244">
            <v>0.43578091200000557</v>
          </cell>
          <cell r="AO244">
            <v>9.1511926142710163</v>
          </cell>
          <cell r="AP244">
            <v>26.966760090905407</v>
          </cell>
          <cell r="AQ244">
            <v>1.6644257479999993</v>
          </cell>
          <cell r="AR244">
            <v>0.52177289199999777</v>
          </cell>
          <cell r="AS244">
            <v>9.1737456703005442</v>
          </cell>
          <cell r="AT244">
            <v>27.030549766325244</v>
          </cell>
          <cell r="AU244">
            <v>9.0649999999999995</v>
          </cell>
          <cell r="AV244">
            <v>26.93</v>
          </cell>
          <cell r="AW244">
            <v>2.0346456239999995</v>
          </cell>
          <cell r="AX244">
            <v>0.60761842400000177</v>
          </cell>
          <cell r="AY244">
            <v>9.2036828963075337</v>
          </cell>
          <cell r="AZ244">
            <v>27.322254465654591</v>
          </cell>
          <cell r="BA244">
            <v>4.3550623220000002</v>
          </cell>
          <cell r="BB244">
            <v>1.0308416239999971</v>
          </cell>
          <cell r="BC244">
            <v>9.3476866448229607</v>
          </cell>
          <cell r="BD244">
            <v>27.729558574020754</v>
          </cell>
          <cell r="BE244">
            <v>9.1120000000000001</v>
          </cell>
          <cell r="BF244">
            <v>27.428999999999998</v>
          </cell>
          <cell r="BG244">
            <v>7.1305156355000001</v>
          </cell>
          <cell r="BH244">
            <v>1.1140200800000031</v>
          </cell>
          <cell r="BI244">
            <v>9.5447259013352195</v>
          </cell>
          <cell r="BJ244">
            <v>28.652933676916774</v>
          </cell>
          <cell r="BK244">
            <v>9.7467816534699985</v>
          </cell>
          <cell r="BL244">
            <v>0.98611505600000982</v>
          </cell>
          <cell r="BM244">
            <v>9.6753309822179059</v>
          </cell>
          <cell r="BN244">
            <v>29.022340630315036</v>
          </cell>
          <cell r="BO244">
            <v>9.1219999999999999</v>
          </cell>
          <cell r="BP244">
            <v>27.82</v>
          </cell>
          <cell r="BQ244">
            <v>11.854164057869998</v>
          </cell>
          <cell r="BR244">
            <v>0.64384032000000246</v>
          </cell>
          <cell r="BS244">
            <v>9.7779751083542159</v>
          </cell>
          <cell r="BT244">
            <v>29.675377789627383</v>
          </cell>
        </row>
        <row r="245">
          <cell r="B245" t="str">
            <v>Newtongate T13</v>
          </cell>
          <cell r="C245" t="str">
            <v>PENRITH T13</v>
          </cell>
          <cell r="D245">
            <v>11</v>
          </cell>
          <cell r="E245">
            <v>33.404999999999994</v>
          </cell>
          <cell r="F245">
            <v>13.1</v>
          </cell>
          <cell r="G245">
            <v>0.49133449088732634</v>
          </cell>
          <cell r="H245">
            <v>0.39402884753082351</v>
          </cell>
          <cell r="I245">
            <v>5.16</v>
          </cell>
          <cell r="J245">
            <v>16.408000000000001</v>
          </cell>
          <cell r="K245">
            <v>3.3044590999999901E-2</v>
          </cell>
          <cell r="L245">
            <v>8.2900400000163188E-4</v>
          </cell>
          <cell r="M245">
            <v>5.161777902653788</v>
          </cell>
          <cell r="N245">
            <v>16.413028668091133</v>
          </cell>
          <cell r="O245">
            <v>7.8738986999999927E-2</v>
          </cell>
          <cell r="P245">
            <v>1.6018200000003091E-3</v>
          </cell>
          <cell r="Q245">
            <v>5.1642167987771241</v>
          </cell>
          <cell r="R245">
            <v>16.419926908040814</v>
          </cell>
          <cell r="S245">
            <v>3.3044590999999901E-2</v>
          </cell>
          <cell r="T245">
            <v>2.3624760000000578E-3</v>
          </cell>
          <cell r="U245">
            <v>5.1618583890603329</v>
          </cell>
          <cell r="V245">
            <v>16.41325631802658</v>
          </cell>
          <cell r="W245">
            <v>0.22228619700000007</v>
          </cell>
          <cell r="X245">
            <v>4.9403716000000486E-2</v>
          </cell>
          <cell r="Y245">
            <v>5.1742600222187871</v>
          </cell>
          <cell r="Z245">
            <v>16.4483334336431</v>
          </cell>
          <cell r="AA245">
            <v>0.33447594700000005</v>
          </cell>
          <cell r="AB245">
            <v>9.6440340000000013E-2</v>
          </cell>
          <cell r="AC245">
            <v>5.1826172394816039</v>
          </cell>
          <cell r="AD245">
            <v>16.47197121363665</v>
          </cell>
          <cell r="AE245">
            <v>0.47415248500000007</v>
          </cell>
          <cell r="AF245">
            <v>0.14356629600000037</v>
          </cell>
          <cell r="AG245">
            <v>5.1924218276812582</v>
          </cell>
          <cell r="AH245">
            <v>16.499702776847517</v>
          </cell>
          <cell r="AI245">
            <v>0.64587738700000008</v>
          </cell>
          <cell r="AJ245">
            <v>0.19057128400000067</v>
          </cell>
          <cell r="AK245">
            <v>5.2039021695786509</v>
          </cell>
          <cell r="AL245">
            <v>16.532174087271464</v>
          </cell>
          <cell r="AM245">
            <v>0.84764224599999993</v>
          </cell>
          <cell r="AN245">
            <v>0.23765865600000158</v>
          </cell>
          <cell r="AO245">
            <v>5.2169635243564949</v>
          </cell>
          <cell r="AP245">
            <v>16.569117177411052</v>
          </cell>
          <cell r="AQ245">
            <v>1.0714203319999998</v>
          </cell>
          <cell r="AR245">
            <v>0.28469900799999959</v>
          </cell>
          <cell r="AS245">
            <v>5.231177806000205</v>
          </cell>
          <cell r="AT245">
            <v>16.609321237170903</v>
          </cell>
          <cell r="AU245">
            <v>5.1630000000000003</v>
          </cell>
          <cell r="AV245">
            <v>16.562999999999999</v>
          </cell>
          <cell r="AW245">
            <v>1.3123738840000003</v>
          </cell>
          <cell r="AX245">
            <v>0.33167182400000161</v>
          </cell>
          <cell r="AY245">
            <v>5.2492900210976225</v>
          </cell>
          <cell r="AZ245">
            <v>16.807065036267435</v>
          </cell>
          <cell r="BA245">
            <v>2.8318023769999994</v>
          </cell>
          <cell r="BB245">
            <v>0.56367359600000011</v>
          </cell>
          <cell r="BC245">
            <v>5.3412162697307686</v>
          </cell>
          <cell r="BD245">
            <v>17.067071731377588</v>
          </cell>
          <cell r="BE245">
            <v>5.1619999999999999</v>
          </cell>
          <cell r="BF245">
            <v>16.759</v>
          </cell>
          <cell r="BG245">
            <v>4.6447334923000003</v>
          </cell>
          <cell r="BH245">
            <v>0.6099384480000003</v>
          </cell>
          <cell r="BI245">
            <v>5.4377987508395798</v>
          </cell>
          <cell r="BJ245">
            <v>17.539076667845784</v>
          </cell>
          <cell r="BK245">
            <v>6.340281484978</v>
          </cell>
          <cell r="BL245">
            <v>0.60993844800000385</v>
          </cell>
          <cell r="BM245">
            <v>5.5267919408392681</v>
          </cell>
          <cell r="BN245">
            <v>17.790787420358594</v>
          </cell>
          <cell r="BO245">
            <v>5.165</v>
          </cell>
          <cell r="BP245">
            <v>16.876999999999999</v>
          </cell>
          <cell r="BQ245">
            <v>7.6909614067799996</v>
          </cell>
          <cell r="BR245">
            <v>0.60993844800000385</v>
          </cell>
          <cell r="BS245">
            <v>5.6006842514248509</v>
          </cell>
          <cell r="BT245">
            <v>18.109301154554785</v>
          </cell>
        </row>
        <row r="246">
          <cell r="B246" t="str">
            <v>Norbreck</v>
          </cell>
          <cell r="C246" t="str">
            <v>NORBRECK</v>
          </cell>
          <cell r="D246">
            <v>6.6</v>
          </cell>
          <cell r="E246">
            <v>54.75</v>
          </cell>
          <cell r="F246">
            <v>21.9</v>
          </cell>
          <cell r="G246">
            <v>0.7179235339271518</v>
          </cell>
          <cell r="H246">
            <v>0.63052348795413005</v>
          </cell>
          <cell r="I246">
            <v>13.808</v>
          </cell>
          <cell r="J246">
            <v>39.305</v>
          </cell>
          <cell r="K246">
            <v>4.590284E-3</v>
          </cell>
          <cell r="L246">
            <v>7.1836319999996068E-4</v>
          </cell>
          <cell r="M246">
            <v>13.808464386195448</v>
          </cell>
          <cell r="N246">
            <v>39.306313482511563</v>
          </cell>
          <cell r="O246">
            <v>1.1178698999999986E-2</v>
          </cell>
          <cell r="P246">
            <v>1.4334671999999271E-3</v>
          </cell>
          <cell r="Q246">
            <v>13.809103278416762</v>
          </cell>
          <cell r="R246">
            <v>39.308120542600122</v>
          </cell>
          <cell r="S246">
            <v>4.590284E-3</v>
          </cell>
          <cell r="T246">
            <v>2.169887199999998E-3</v>
          </cell>
          <cell r="U246">
            <v>13.808591361615468</v>
          </cell>
          <cell r="V246">
            <v>39.306672623233723</v>
          </cell>
          <cell r="W246">
            <v>3.2082588999999995E-2</v>
          </cell>
          <cell r="X246">
            <v>1.2657491199999926E-2</v>
          </cell>
          <cell r="Y246">
            <v>13.811913742022277</v>
          </cell>
          <cell r="Z246">
            <v>39.316069734095073</v>
          </cell>
          <cell r="AA246">
            <v>4.8808132099999985E-2</v>
          </cell>
          <cell r="AB246">
            <v>2.3161131199999963E-2</v>
          </cell>
          <cell r="AC246">
            <v>13.814295677809035</v>
          </cell>
          <cell r="AD246">
            <v>39.322806865883742</v>
          </cell>
          <cell r="AE246">
            <v>7.0239410299999971E-2</v>
          </cell>
          <cell r="AF246">
            <v>3.3781099199999942E-2</v>
          </cell>
          <cell r="AG246">
            <v>13.817099434721374</v>
          </cell>
          <cell r="AH246">
            <v>39.330737087985788</v>
          </cell>
          <cell r="AI246">
            <v>9.7551160400000031E-2</v>
          </cell>
          <cell r="AJ246">
            <v>4.4277919199999793E-2</v>
          </cell>
          <cell r="AK246">
            <v>13.820406826861511</v>
          </cell>
          <cell r="AL246">
            <v>39.340091805627132</v>
          </cell>
          <cell r="AM246">
            <v>0.130466465</v>
          </cell>
          <cell r="AN246">
            <v>5.488223520000024E-2</v>
          </cell>
          <cell r="AO246">
            <v>13.824213806356729</v>
          </cell>
          <cell r="AP246">
            <v>39.350859569694755</v>
          </cell>
          <cell r="AQ246">
            <v>0.16754128720000003</v>
          </cell>
          <cell r="AR246">
            <v>6.5445603199999924E-2</v>
          </cell>
          <cell r="AS246">
            <v>13.828381067256075</v>
          </cell>
          <cell r="AT246">
            <v>39.36264636345836</v>
          </cell>
          <cell r="AU246">
            <v>13.81</v>
          </cell>
          <cell r="AV246">
            <v>39.383000000000003</v>
          </cell>
          <cell r="AW246">
            <v>0.21064931379999999</v>
          </cell>
          <cell r="AX246">
            <v>7.5939195200000142E-2</v>
          </cell>
          <cell r="AY246">
            <v>13.835069992851183</v>
          </cell>
          <cell r="AZ246">
            <v>39.453908647797483</v>
          </cell>
          <cell r="BA246">
            <v>0.49282665859999997</v>
          </cell>
          <cell r="BB246">
            <v>0.12524206320000042</v>
          </cell>
          <cell r="BC246">
            <v>13.864066991349837</v>
          </cell>
          <cell r="BD246">
            <v>39.535924544887294</v>
          </cell>
          <cell r="BE246">
            <v>13.821999999999999</v>
          </cell>
          <cell r="BF246">
            <v>39.805</v>
          </cell>
          <cell r="BG246">
            <v>0.81291181267799995</v>
          </cell>
          <cell r="BH246">
            <v>0.13494861120000001</v>
          </cell>
          <cell r="BI246">
            <v>13.90491628346669</v>
          </cell>
          <cell r="BJ246">
            <v>40.039522665240334</v>
          </cell>
          <cell r="BK246">
            <v>1.09699731757699</v>
          </cell>
          <cell r="BL246">
            <v>0.1349486112000009</v>
          </cell>
          <cell r="BM246">
            <v>13.929767320243402</v>
          </cell>
          <cell r="BN246">
            <v>40.109812011737652</v>
          </cell>
          <cell r="BO246">
            <v>13.821999999999999</v>
          </cell>
          <cell r="BP246">
            <v>39.822000000000003</v>
          </cell>
          <cell r="BQ246">
            <v>1.31525145510813</v>
          </cell>
          <cell r="BR246">
            <v>0.1349486112000009</v>
          </cell>
          <cell r="BS246">
            <v>13.94885960585785</v>
          </cell>
          <cell r="BT246">
            <v>40.180813150242955</v>
          </cell>
        </row>
        <row r="247">
          <cell r="B247" t="str">
            <v>Norbury</v>
          </cell>
          <cell r="C247" t="str">
            <v>NORBURY</v>
          </cell>
          <cell r="D247">
            <v>11</v>
          </cell>
          <cell r="E247">
            <v>33.405000000000001</v>
          </cell>
          <cell r="F247">
            <v>13.1</v>
          </cell>
          <cell r="G247">
            <v>0.88949604649963343</v>
          </cell>
          <cell r="H247">
            <v>0.74358203781055332</v>
          </cell>
          <cell r="I247">
            <v>9.74</v>
          </cell>
          <cell r="J247">
            <v>29.710999999999999</v>
          </cell>
          <cell r="K247">
            <v>1.6361215999999956E-2</v>
          </cell>
          <cell r="L247">
            <v>1.2565960000006093E-3</v>
          </cell>
          <cell r="M247">
            <v>9.7409246953182489</v>
          </cell>
          <cell r="N247">
            <v>29.713615433320257</v>
          </cell>
          <cell r="O247">
            <v>3.9507738999999931E-2</v>
          </cell>
          <cell r="P247">
            <v>2.4764960000003278E-3</v>
          </cell>
          <cell r="Q247">
            <v>9.7422036008526334</v>
          </cell>
          <cell r="R247">
            <v>29.717232724423702</v>
          </cell>
          <cell r="S247">
            <v>1.6361215999999956E-2</v>
          </cell>
          <cell r="T247">
            <v>3.7123400000003137E-3</v>
          </cell>
          <cell r="U247">
            <v>9.7410535884509262</v>
          </cell>
          <cell r="V247">
            <v>29.713979998152919</v>
          </cell>
          <cell r="W247">
            <v>0.11178025899999999</v>
          </cell>
          <cell r="X247">
            <v>3.2764536000000621E-2</v>
          </cell>
          <cell r="Y247">
            <v>9.7475866342093838</v>
          </cell>
          <cell r="Z247">
            <v>29.732458241983345</v>
          </cell>
          <cell r="AA247">
            <v>0.1687735640000001</v>
          </cell>
          <cell r="AB247">
            <v>6.1831936000000365E-2</v>
          </cell>
          <cell r="AC247">
            <v>9.7521036497728737</v>
          </cell>
          <cell r="AD247">
            <v>29.745234291326021</v>
          </cell>
          <cell r="AE247">
            <v>0.24118279399999998</v>
          </cell>
          <cell r="AF247">
            <v>9.1078412000000775E-2</v>
          </cell>
          <cell r="AG247">
            <v>9.7574391906113966</v>
          </cell>
          <cell r="AH247">
            <v>29.760325479758894</v>
          </cell>
          <cell r="AI247">
            <v>0.33267379099999994</v>
          </cell>
          <cell r="AJ247">
            <v>0.12012154000000042</v>
          </cell>
          <cell r="AK247">
            <v>9.7637655914764228</v>
          </cell>
          <cell r="AL247">
            <v>29.778219243567552</v>
          </cell>
          <cell r="AM247">
            <v>0.44225070899999996</v>
          </cell>
          <cell r="AN247">
            <v>0.14932995999999976</v>
          </cell>
          <cell r="AO247">
            <v>9.7710499325904117</v>
          </cell>
          <cell r="AP247">
            <v>29.798822471560261</v>
          </cell>
          <cell r="AQ247">
            <v>0.56520498499999994</v>
          </cell>
          <cell r="AR247">
            <v>0.17846644000000067</v>
          </cell>
          <cell r="AS247">
            <v>9.7790326270374894</v>
          </cell>
          <cell r="AT247">
            <v>29.821400941062937</v>
          </cell>
          <cell r="AU247">
            <v>9.7469999999999999</v>
          </cell>
          <cell r="AV247">
            <v>29.933</v>
          </cell>
          <cell r="AW247">
            <v>0.70704280599999991</v>
          </cell>
          <cell r="AX247">
            <v>0.20748738399999977</v>
          </cell>
          <cell r="AY247">
            <v>9.7950003864889581</v>
          </cell>
          <cell r="AZ247">
            <v>30.06876559514367</v>
          </cell>
          <cell r="BA247">
            <v>1.6286782470000003</v>
          </cell>
          <cell r="BB247">
            <v>0.3475054080000004</v>
          </cell>
          <cell r="BC247">
            <v>9.8507227422893084</v>
          </cell>
          <cell r="BD247">
            <v>30.226372217744139</v>
          </cell>
          <cell r="BE247">
            <v>9.7579999999999991</v>
          </cell>
          <cell r="BF247">
            <v>30.219000000000001</v>
          </cell>
          <cell r="BG247">
            <v>2.6769122056000003</v>
          </cell>
          <cell r="BH247">
            <v>0.37526431999999987</v>
          </cell>
          <cell r="BI247">
            <v>9.9181977216972186</v>
          </cell>
          <cell r="BJ247">
            <v>30.672107581370959</v>
          </cell>
          <cell r="BK247">
            <v>3.6140334193753003</v>
          </cell>
          <cell r="BL247">
            <v>0.37526432000000165</v>
          </cell>
          <cell r="BM247">
            <v>9.9673838294278081</v>
          </cell>
          <cell r="BN247">
            <v>30.811226902636847</v>
          </cell>
          <cell r="BO247">
            <v>9.7669999999999995</v>
          </cell>
          <cell r="BP247">
            <v>30.254999999999999</v>
          </cell>
          <cell r="BQ247">
            <v>4.3407682255027993</v>
          </cell>
          <cell r="BR247">
            <v>0.37526432000000165</v>
          </cell>
          <cell r="BS247">
            <v>10.014527514513915</v>
          </cell>
          <cell r="BT247">
            <v>30.955113536172167</v>
          </cell>
        </row>
        <row r="248">
          <cell r="B248" t="str">
            <v>Northenden</v>
          </cell>
          <cell r="C248" t="str">
            <v>NORTHENDEN</v>
          </cell>
          <cell r="D248">
            <v>6.6</v>
          </cell>
          <cell r="E248">
            <v>54.75</v>
          </cell>
          <cell r="F248">
            <v>21.9</v>
          </cell>
          <cell r="G248">
            <v>0.71687557179002359</v>
          </cell>
          <cell r="H248">
            <v>0.60540603361182721</v>
          </cell>
          <cell r="I248">
            <v>13.257</v>
          </cell>
          <cell r="J248">
            <v>39.244999999999997</v>
          </cell>
          <cell r="K248">
            <v>1.4736816999999958E-2</v>
          </cell>
          <cell r="L248">
            <v>1.1774360000007533E-3</v>
          </cell>
          <cell r="M248">
            <v>13.258392136099015</v>
          </cell>
          <cell r="N248">
            <v>39.248937555503794</v>
          </cell>
          <cell r="O248">
            <v>3.5809168000000002E-2</v>
          </cell>
          <cell r="P248">
            <v>2.2917319999997687E-3</v>
          </cell>
          <cell r="Q248">
            <v>13.260332964374449</v>
          </cell>
          <cell r="R248">
            <v>39.254427046842501</v>
          </cell>
          <cell r="S248">
            <v>1.4736816999999958E-2</v>
          </cell>
          <cell r="T248">
            <v>3.4007120000012492E-3</v>
          </cell>
          <cell r="U248">
            <v>13.258586622310695</v>
          </cell>
          <cell r="V248">
            <v>39.249487645580295</v>
          </cell>
          <cell r="W248">
            <v>0.10232716360000005</v>
          </cell>
          <cell r="X248">
            <v>4.2099547999999487E-2</v>
          </cell>
          <cell r="Y248">
            <v>13.269634060730368</v>
          </cell>
          <cell r="Z248">
            <v>39.280734520065465</v>
          </cell>
          <cell r="AA248">
            <v>0.15532958900000005</v>
          </cell>
          <cell r="AB248">
            <v>8.0799611999999854E-2</v>
          </cell>
          <cell r="AC248">
            <v>13.277655948145588</v>
          </cell>
          <cell r="AD248">
            <v>39.303423844022326</v>
          </cell>
          <cell r="AE248">
            <v>0.22311076199999991</v>
          </cell>
          <cell r="AF248">
            <v>0.11964000400000252</v>
          </cell>
          <cell r="AG248">
            <v>13.286982916214402</v>
          </cell>
          <cell r="AH248">
            <v>39.3298044934998</v>
          </cell>
          <cell r="AI248">
            <v>0.309332473</v>
          </cell>
          <cell r="AJ248">
            <v>0.15830432799999983</v>
          </cell>
          <cell r="AK248">
            <v>13.297907611051563</v>
          </cell>
          <cell r="AL248">
            <v>39.360704196706813</v>
          </cell>
          <cell r="AM248">
            <v>0.41309943100000002</v>
          </cell>
          <cell r="AN248">
            <v>0.19709798800000122</v>
          </cell>
          <cell r="AO248">
            <v>13.31037843092704</v>
          </cell>
          <cell r="AP248">
            <v>39.395977001910431</v>
          </cell>
          <cell r="AQ248">
            <v>0.52988038999999998</v>
          </cell>
          <cell r="AR248">
            <v>0.23582588799999904</v>
          </cell>
          <cell r="AS248">
            <v>13.323981928139922</v>
          </cell>
          <cell r="AT248">
            <v>39.434453502418755</v>
          </cell>
          <cell r="AU248">
            <v>13.268000000000001</v>
          </cell>
          <cell r="AV248">
            <v>39.667999999999999</v>
          </cell>
          <cell r="AW248">
            <v>0.66569474199999989</v>
          </cell>
          <cell r="AX248">
            <v>0.27445536000000104</v>
          </cell>
          <cell r="AY248">
            <v>13.350241805222479</v>
          </cell>
          <cell r="AZ248">
            <v>39.900614952679348</v>
          </cell>
          <cell r="BA248">
            <v>1.5543311513</v>
          </cell>
          <cell r="BB248">
            <v>0.46327026800000226</v>
          </cell>
          <cell r="BC248">
            <v>13.44449435190155</v>
          </cell>
          <cell r="BD248">
            <v>40.167201412282843</v>
          </cell>
          <cell r="BE248">
            <v>13.287000000000001</v>
          </cell>
          <cell r="BF248">
            <v>40.518999999999998</v>
          </cell>
          <cell r="BG248">
            <v>2.563364667993</v>
          </cell>
          <cell r="BH248">
            <v>0.50008465200000174</v>
          </cell>
          <cell r="BI248">
            <v>13.554982316597991</v>
          </cell>
          <cell r="BJ248">
            <v>41.276968453218075</v>
          </cell>
          <cell r="BK248">
            <v>3.4637647245462206</v>
          </cell>
          <cell r="BL248">
            <v>0.42014401200000151</v>
          </cell>
          <cell r="BM248">
            <v>13.626753902204985</v>
          </cell>
          <cell r="BN248">
            <v>41.479969152734945</v>
          </cell>
          <cell r="BO248">
            <v>13.297000000000001</v>
          </cell>
          <cell r="BP248">
            <v>40.93</v>
          </cell>
          <cell r="BQ248">
            <v>4.1616985432600702</v>
          </cell>
          <cell r="BR248">
            <v>0.20622230400000241</v>
          </cell>
          <cell r="BS248">
            <v>13.679093981358271</v>
          </cell>
          <cell r="BT248">
            <v>42.010724981075995</v>
          </cell>
        </row>
        <row r="249">
          <cell r="B249" t="str">
            <v>NWGB Partington</v>
          </cell>
          <cell r="C249" t="str">
            <v>NWGB PARTINGTON</v>
          </cell>
          <cell r="D249">
            <v>6.6</v>
          </cell>
          <cell r="E249">
            <v>54.75</v>
          </cell>
          <cell r="F249">
            <v>21.9</v>
          </cell>
          <cell r="G249">
            <v>0.74486145484116839</v>
          </cell>
          <cell r="H249">
            <v>0.64805533182006025</v>
          </cell>
          <cell r="I249">
            <v>14.192</v>
          </cell>
          <cell r="J249">
            <v>40.78</v>
          </cell>
          <cell r="K249">
            <v>4.2982609999999977E-3</v>
          </cell>
          <cell r="L249">
            <v>4.088663999999298E-4</v>
          </cell>
          <cell r="M249">
            <v>14.192411766859319</v>
          </cell>
          <cell r="N249">
            <v>40.781164652553969</v>
          </cell>
          <cell r="O249">
            <v>1.0372769999999976E-2</v>
          </cell>
          <cell r="P249">
            <v>8.2500639999993908E-4</v>
          </cell>
          <cell r="Q249">
            <v>14.192979551396798</v>
          </cell>
          <cell r="R249">
            <v>40.782770589740785</v>
          </cell>
          <cell r="S249">
            <v>4.2982609999999977E-3</v>
          </cell>
          <cell r="T249">
            <v>1.2600903999999691E-3</v>
          </cell>
          <cell r="U249">
            <v>14.192486229648036</v>
          </cell>
          <cell r="V249">
            <v>40.781375265125362</v>
          </cell>
          <cell r="W249">
            <v>2.9319336099999982E-2</v>
          </cell>
          <cell r="X249">
            <v>1.5787666399999956E-2</v>
          </cell>
          <cell r="Y249">
            <v>14.19594583939935</v>
          </cell>
          <cell r="Z249">
            <v>40.791160519187017</v>
          </cell>
          <cell r="AA249">
            <v>4.4244919999999993E-2</v>
          </cell>
          <cell r="AB249">
            <v>3.0329202400000033E-2</v>
          </cell>
          <cell r="AC249">
            <v>14.198523543885186</v>
          </cell>
          <cell r="AD249">
            <v>40.798451368474332</v>
          </cell>
          <cell r="AE249">
            <v>6.3195191000000012E-2</v>
          </cell>
          <cell r="AF249">
            <v>4.4945106399999935E-2</v>
          </cell>
          <cell r="AG249">
            <v>14.201459822699112</v>
          </cell>
          <cell r="AH249">
            <v>40.806756419117455</v>
          </cell>
          <cell r="AI249">
            <v>8.7123052999999978E-2</v>
          </cell>
          <cell r="AJ249">
            <v>5.9489794400000018E-2</v>
          </cell>
          <cell r="AK249">
            <v>14.204825298017129</v>
          </cell>
          <cell r="AL249">
            <v>40.816275420794604</v>
          </cell>
          <cell r="AM249">
            <v>0.11576682899999999</v>
          </cell>
          <cell r="AN249">
            <v>7.4102982399999795E-2</v>
          </cell>
          <cell r="AO249">
            <v>14.208609301018603</v>
          </cell>
          <cell r="AP249">
            <v>40.826978197524092</v>
          </cell>
          <cell r="AQ249">
            <v>0.14789773499999995</v>
          </cell>
          <cell r="AR249">
            <v>8.8693758400000156E-2</v>
          </cell>
          <cell r="AS249">
            <v>14.212696388242797</v>
          </cell>
          <cell r="AT249">
            <v>40.838538225890211</v>
          </cell>
          <cell r="AU249">
            <v>14.201000000000001</v>
          </cell>
          <cell r="AV249">
            <v>41.131999999999998</v>
          </cell>
          <cell r="AW249">
            <v>0.18503786699999999</v>
          </cell>
          <cell r="AX249">
            <v>0.10324390639999981</v>
          </cell>
          <cell r="AY249">
            <v>14.226218115071964</v>
          </cell>
          <cell r="AZ249">
            <v>41.203327600704505</v>
          </cell>
          <cell r="BA249">
            <v>0.42732607969999992</v>
          </cell>
          <cell r="BB249">
            <v>0.17402947840000083</v>
          </cell>
          <cell r="BC249">
            <v>14.253604968689048</v>
          </cell>
          <cell r="BD249">
            <v>41.280789320336524</v>
          </cell>
          <cell r="BE249">
            <v>14.21</v>
          </cell>
          <cell r="BF249">
            <v>41.496000000000002</v>
          </cell>
          <cell r="BG249">
            <v>0.70417980333100005</v>
          </cell>
          <cell r="BH249">
            <v>0.18809036640000076</v>
          </cell>
          <cell r="BI249">
            <v>14.288053397376375</v>
          </cell>
          <cell r="BJ249">
            <v>41.716768346317927</v>
          </cell>
          <cell r="BK249">
            <v>0.95569517854320984</v>
          </cell>
          <cell r="BL249">
            <v>0.18809036640000032</v>
          </cell>
          <cell r="BM249">
            <v>14.310055286707298</v>
          </cell>
          <cell r="BN249">
            <v>41.77899908689718</v>
          </cell>
          <cell r="BO249">
            <v>14.21</v>
          </cell>
          <cell r="BP249">
            <v>41.515999999999998</v>
          </cell>
          <cell r="BQ249">
            <v>1.1555828409902</v>
          </cell>
          <cell r="BR249">
            <v>0.18809036639999943</v>
          </cell>
          <cell r="BS249">
            <v>14.327540922422671</v>
          </cell>
          <cell r="BT249">
            <v>41.848455933247962</v>
          </cell>
        </row>
        <row r="250">
          <cell r="B250" t="str">
            <v>Offerton</v>
          </cell>
          <cell r="C250" t="str">
            <v>OFFERTON</v>
          </cell>
          <cell r="D250">
            <v>6.6</v>
          </cell>
          <cell r="E250">
            <v>54.75</v>
          </cell>
          <cell r="F250">
            <v>21.9</v>
          </cell>
          <cell r="G250">
            <v>0.70938060670154135</v>
          </cell>
          <cell r="H250">
            <v>0.62474775036692631</v>
          </cell>
          <cell r="I250">
            <v>13.68</v>
          </cell>
          <cell r="J250">
            <v>38.832999999999998</v>
          </cell>
          <cell r="K250">
            <v>1.9558605999999923E-2</v>
          </cell>
          <cell r="L250">
            <v>3.0270559999996394E-3</v>
          </cell>
          <cell r="M250">
            <v>13.681975733035685</v>
          </cell>
          <cell r="N250">
            <v>38.838588216909386</v>
          </cell>
          <cell r="O250">
            <v>4.752790600000012E-2</v>
          </cell>
          <cell r="P250">
            <v>5.7888280000000236E-3</v>
          </cell>
          <cell r="Q250">
            <v>13.684664004655637</v>
          </cell>
          <cell r="R250">
            <v>38.846191797277946</v>
          </cell>
          <cell r="S250">
            <v>1.9558605999999923E-2</v>
          </cell>
          <cell r="T250">
            <v>8.4625759999998884E-3</v>
          </cell>
          <cell r="U250">
            <v>13.682451217722834</v>
          </cell>
          <cell r="V250">
            <v>38.839933090695922</v>
          </cell>
          <cell r="W250">
            <v>0.13589258399999993</v>
          </cell>
          <cell r="X250">
            <v>3.2289251999999991E-2</v>
          </cell>
          <cell r="Y250">
            <v>13.694712095195062</v>
          </cell>
          <cell r="Z250">
            <v>38.874612089111558</v>
          </cell>
          <cell r="AA250">
            <v>0.20633254899999998</v>
          </cell>
          <cell r="AB250">
            <v>5.6069503999999881E-2</v>
          </cell>
          <cell r="AC250">
            <v>13.702954226656887</v>
          </cell>
          <cell r="AD250">
            <v>38.897924357303914</v>
          </cell>
          <cell r="AE250">
            <v>0.29640489200000009</v>
          </cell>
          <cell r="AF250">
            <v>8.0120911999999933E-2</v>
          </cell>
          <cell r="AG250">
            <v>13.71293746580246</v>
          </cell>
          <cell r="AH250">
            <v>38.926161221696077</v>
          </cell>
          <cell r="AI250">
            <v>0.41095880500000004</v>
          </cell>
          <cell r="AJ250">
            <v>0.10374810799999867</v>
          </cell>
          <cell r="AK250">
            <v>13.725025177996107</v>
          </cell>
          <cell r="AL250">
            <v>38.960350434740718</v>
          </cell>
          <cell r="AM250">
            <v>0.54880992900000025</v>
          </cell>
          <cell r="AN250">
            <v>0.12762562400000022</v>
          </cell>
          <cell r="AO250">
            <v>13.739172764941513</v>
          </cell>
          <cell r="AP250">
            <v>39.000365853406805</v>
          </cell>
          <cell r="AQ250">
            <v>0.70394047500000012</v>
          </cell>
          <cell r="AR250">
            <v>0.15132944800000026</v>
          </cell>
          <cell r="AS250">
            <v>13.754816715193005</v>
          </cell>
          <cell r="AT250">
            <v>39.044613626636306</v>
          </cell>
          <cell r="AU250">
            <v>13.693</v>
          </cell>
          <cell r="AV250">
            <v>39.234000000000002</v>
          </cell>
          <cell r="AW250">
            <v>0.88380284300000012</v>
          </cell>
          <cell r="AX250">
            <v>0.17479868800000009</v>
          </cell>
          <cell r="AY250">
            <v>13.785603618013242</v>
          </cell>
          <cell r="AZ250">
            <v>39.495922585038294</v>
          </cell>
          <cell r="BA250">
            <v>2.0566637619999999</v>
          </cell>
          <cell r="BB250">
            <v>0.28269439599999924</v>
          </cell>
          <cell r="BC250">
            <v>13.897640767007916</v>
          </cell>
          <cell r="BD250">
            <v>39.812811496234055</v>
          </cell>
          <cell r="BE250">
            <v>13.624000000000001</v>
          </cell>
          <cell r="BF250">
            <v>39.408000000000001</v>
          </cell>
          <cell r="BG250">
            <v>3.3850458679000002</v>
          </cell>
          <cell r="BH250">
            <v>0.30383108399999958</v>
          </cell>
          <cell r="BI250">
            <v>13.946693045634374</v>
          </cell>
          <cell r="BJ250">
            <v>40.320713763239226</v>
          </cell>
          <cell r="BK250">
            <v>4.5575278595356998</v>
          </cell>
          <cell r="BL250">
            <v>0.30383108400000136</v>
          </cell>
          <cell r="BM250">
            <v>14.049258620405718</v>
          </cell>
          <cell r="BN250">
            <v>40.610813016987677</v>
          </cell>
          <cell r="BO250">
            <v>13.638</v>
          </cell>
          <cell r="BP250">
            <v>39.500999999999998</v>
          </cell>
          <cell r="BQ250">
            <v>5.4500942229950997</v>
          </cell>
          <cell r="BR250">
            <v>0.30383108400000136</v>
          </cell>
          <cell r="BS250">
            <v>14.14133792801373</v>
          </cell>
          <cell r="BT250">
            <v>40.924654648507577</v>
          </cell>
        </row>
        <row r="251">
          <cell r="B251" t="str">
            <v>Openshaw</v>
          </cell>
          <cell r="C251" t="str">
            <v>OPENSHAW</v>
          </cell>
          <cell r="D251">
            <v>6.6</v>
          </cell>
          <cell r="E251">
            <v>62.5</v>
          </cell>
          <cell r="F251">
            <v>25</v>
          </cell>
          <cell r="G251">
            <v>0.63877081974361016</v>
          </cell>
          <cell r="H251">
            <v>0.54890148727415122</v>
          </cell>
          <cell r="I251">
            <v>13.72</v>
          </cell>
          <cell r="J251">
            <v>39.915999999999997</v>
          </cell>
          <cell r="K251">
            <v>2.5266180000000027E-2</v>
          </cell>
          <cell r="L251">
            <v>3.7377040000010631E-3</v>
          </cell>
          <cell r="M251">
            <v>13.722537181853781</v>
          </cell>
          <cell r="N251">
            <v>39.923176233975639</v>
          </cell>
          <cell r="O251">
            <v>6.14738640000001E-2</v>
          </cell>
          <cell r="P251">
            <v>7.1479480000000706E-3</v>
          </cell>
          <cell r="Q251">
            <v>13.726002851762194</v>
          </cell>
          <cell r="R251">
            <v>39.932978628750014</v>
          </cell>
          <cell r="S251">
            <v>2.5266180000000027E-2</v>
          </cell>
          <cell r="T251">
            <v>1.0452739999999849E-2</v>
          </cell>
          <cell r="U251">
            <v>13.723124595163208</v>
          </cell>
          <cell r="V251">
            <v>39.924837689713463</v>
          </cell>
          <cell r="W251">
            <v>0.17612314200000001</v>
          </cell>
          <cell r="X251">
            <v>7.0112840000000176E-2</v>
          </cell>
          <cell r="Y251">
            <v>13.741540062195739</v>
          </cell>
          <cell r="Z251">
            <v>39.976924496183145</v>
          </cell>
          <cell r="AA251">
            <v>0.26770316700000008</v>
          </cell>
          <cell r="AB251">
            <v>0.12972186400000041</v>
          </cell>
          <cell r="AC251">
            <v>13.754765674034932</v>
          </cell>
          <cell r="AD251">
            <v>40.014332175450484</v>
          </cell>
          <cell r="AE251">
            <v>0.384950919</v>
          </cell>
          <cell r="AF251">
            <v>0.18967957599999963</v>
          </cell>
          <cell r="AG251">
            <v>13.770267131965578</v>
          </cell>
          <cell r="AH251">
            <v>40.058176919534638</v>
          </cell>
          <cell r="AI251">
            <v>0.5342454830000003</v>
          </cell>
          <cell r="AJ251">
            <v>0.24911652400000062</v>
          </cell>
          <cell r="AK251">
            <v>13.788526403880967</v>
          </cell>
          <cell r="AL251">
            <v>40.109821939498232</v>
          </cell>
          <cell r="AM251">
            <v>0.714053453</v>
          </cell>
          <cell r="AN251">
            <v>0.30887498799999946</v>
          </cell>
          <cell r="AO251">
            <v>13.809483031935315</v>
          </cell>
          <cell r="AP251">
            <v>40.169096234730368</v>
          </cell>
          <cell r="AQ251">
            <v>0.91650549900000033</v>
          </cell>
          <cell r="AR251">
            <v>0.36841779200000069</v>
          </cell>
          <cell r="AS251">
            <v>13.832401637567708</v>
          </cell>
          <cell r="AT251">
            <v>40.233919840562393</v>
          </cell>
          <cell r="AU251">
            <v>13.73</v>
          </cell>
          <cell r="AV251">
            <v>40.305</v>
          </cell>
          <cell r="AW251">
            <v>1.1518491300000002</v>
          </cell>
          <cell r="AX251">
            <v>0.42766798800000227</v>
          </cell>
          <cell r="AY251">
            <v>13.868171914131352</v>
          </cell>
          <cell r="AZ251">
            <v>40.695809189807214</v>
          </cell>
          <cell r="BA251">
            <v>2.6913825609000002</v>
          </cell>
          <cell r="BB251">
            <v>0.71210411600000079</v>
          </cell>
          <cell r="BC251">
            <v>14.027727871074473</v>
          </cell>
          <cell r="BD251">
            <v>41.147101586339978</v>
          </cell>
          <cell r="BE251">
            <v>13.682</v>
          </cell>
          <cell r="BF251">
            <v>41.1</v>
          </cell>
          <cell r="BG251">
            <v>4.4385103640499999</v>
          </cell>
          <cell r="BH251">
            <v>0.76685590000000481</v>
          </cell>
          <cell r="BI251">
            <v>14.137351456633313</v>
          </cell>
          <cell r="BJ251">
            <v>42.387928411234356</v>
          </cell>
          <cell r="BK251">
            <v>5.9915323113054004</v>
          </cell>
          <cell r="BL251">
            <v>0.59631587199999991</v>
          </cell>
          <cell r="BM251">
            <v>14.258287260910873</v>
          </cell>
          <cell r="BN251">
            <v>42.729986520406001</v>
          </cell>
          <cell r="BO251">
            <v>13.69</v>
          </cell>
          <cell r="BP251">
            <v>41.433</v>
          </cell>
          <cell r="BQ251">
            <v>7.1874866980853991</v>
          </cell>
          <cell r="BR251">
            <v>0.13994955599999948</v>
          </cell>
          <cell r="BS251">
            <v>14.330984438449399</v>
          </cell>
          <cell r="BT251">
            <v>43.245977772250484</v>
          </cell>
        </row>
        <row r="252">
          <cell r="B252" t="str">
            <v>Ormskirk</v>
          </cell>
          <cell r="C252" t="str">
            <v>ORMSKIRK</v>
          </cell>
          <cell r="D252">
            <v>11</v>
          </cell>
          <cell r="E252">
            <v>62.5</v>
          </cell>
          <cell r="F252">
            <v>25</v>
          </cell>
          <cell r="G252">
            <v>0.3530568738217526</v>
          </cell>
          <cell r="H252">
            <v>0.3084456251703509</v>
          </cell>
          <cell r="I252">
            <v>7.7089999999999996</v>
          </cell>
          <cell r="J252">
            <v>22.06</v>
          </cell>
          <cell r="K252">
            <v>3.9118921000000473E-2</v>
          </cell>
          <cell r="L252">
            <v>1.6655439999961885E-3</v>
          </cell>
          <cell r="M252">
            <v>7.7111406292587725</v>
          </cell>
          <cell r="N252">
            <v>22.066054613859539</v>
          </cell>
          <cell r="O252">
            <v>9.2232877999999907E-2</v>
          </cell>
          <cell r="P252">
            <v>3.2119959999992176E-3</v>
          </cell>
          <cell r="Q252">
            <v>7.7140095566996969</v>
          </cell>
          <cell r="R252">
            <v>22.074169166052375</v>
          </cell>
          <cell r="S252">
            <v>3.9118921000000473E-2</v>
          </cell>
          <cell r="T252">
            <v>4.7297919999991223E-3</v>
          </cell>
          <cell r="U252">
            <v>7.7113014605685608</v>
          </cell>
          <cell r="V252">
            <v>22.066509513498652</v>
          </cell>
          <cell r="W252">
            <v>0.25002319500000025</v>
          </cell>
          <cell r="X252">
            <v>7.8394039999995613E-2</v>
          </cell>
          <cell r="Y252">
            <v>7.7262374344576141</v>
          </cell>
          <cell r="Z252">
            <v>22.108754827180949</v>
          </cell>
          <cell r="AA252">
            <v>0.36869175600000004</v>
          </cell>
          <cell r="AB252">
            <v>0.15204648399999776</v>
          </cell>
          <cell r="AC252">
            <v>7.7363316693673934</v>
          </cell>
          <cell r="AD252">
            <v>22.137305635003329</v>
          </cell>
          <cell r="AE252">
            <v>0.51520044899999995</v>
          </cell>
          <cell r="AF252">
            <v>0.22587396800000015</v>
          </cell>
          <cell r="AG252">
            <v>7.7478963194676806</v>
          </cell>
          <cell r="AH252">
            <v>22.170015405035183</v>
          </cell>
          <cell r="AI252">
            <v>0.69479375399999954</v>
          </cell>
          <cell r="AJ252">
            <v>0.2994598199999956</v>
          </cell>
          <cell r="AK252">
            <v>7.7611847789628765</v>
          </cell>
          <cell r="AL252">
            <v>22.207600844317483</v>
          </cell>
          <cell r="AM252">
            <v>0.90491703000000001</v>
          </cell>
          <cell r="AN252">
            <v>0.37320710000000012</v>
          </cell>
          <cell r="AO252">
            <v>7.7760841191375683</v>
          </cell>
          <cell r="AP252">
            <v>22.249742542208402</v>
          </cell>
          <cell r="AQ252">
            <v>1.1373000630000001</v>
          </cell>
          <cell r="AR252">
            <v>0.44685933199999539</v>
          </cell>
          <cell r="AS252">
            <v>7.7921468048311384</v>
          </cell>
          <cell r="AT252">
            <v>22.295174678120368</v>
          </cell>
          <cell r="AU252">
            <v>7.7190000000000003</v>
          </cell>
          <cell r="AV252">
            <v>22.472999999999999</v>
          </cell>
          <cell r="AW252">
            <v>1.3985726970000001</v>
          </cell>
          <cell r="AX252">
            <v>0.52037624000000271</v>
          </cell>
          <cell r="AY252">
            <v>7.8197186986671001</v>
          </cell>
          <cell r="AZ252">
            <v>22.757875499279162</v>
          </cell>
          <cell r="BA252">
            <v>3.0490219179999998</v>
          </cell>
          <cell r="BB252">
            <v>0.88230480400000211</v>
          </cell>
          <cell r="BC252">
            <v>7.9253411401108247</v>
          </cell>
          <cell r="BD252">
            <v>23.056620877640508</v>
          </cell>
          <cell r="BE252">
            <v>7.67</v>
          </cell>
          <cell r="BF252">
            <v>22.664999999999999</v>
          </cell>
          <cell r="BG252">
            <v>4.9567648527999992</v>
          </cell>
          <cell r="BH252">
            <v>0.95204982799999804</v>
          </cell>
          <cell r="BI252">
            <v>7.9801323405955902</v>
          </cell>
          <cell r="BJ252">
            <v>23.542186724401589</v>
          </cell>
          <cell r="BK252">
            <v>6.7334956404869999</v>
          </cell>
          <cell r="BL252">
            <v>0.69623978399999764</v>
          </cell>
          <cell r="BM252">
            <v>8.0599599770304788</v>
          </cell>
          <cell r="BN252">
            <v>23.767973376598405</v>
          </cell>
          <cell r="BO252">
            <v>7.6749999999999998</v>
          </cell>
          <cell r="BP252">
            <v>22.866</v>
          </cell>
          <cell r="BQ252">
            <v>8.184467165137999</v>
          </cell>
          <cell r="BR252">
            <v>1.1690307999996818E-2</v>
          </cell>
          <cell r="BS252">
            <v>8.1051867021306165</v>
          </cell>
          <cell r="BT252">
            <v>24.082751737011346</v>
          </cell>
        </row>
        <row r="253">
          <cell r="B253" t="str">
            <v>Padiham</v>
          </cell>
          <cell r="C253" t="str">
            <v>PADIHAM</v>
          </cell>
          <cell r="D253">
            <v>11</v>
          </cell>
          <cell r="E253">
            <v>33.405000000000001</v>
          </cell>
          <cell r="F253">
            <v>13.1</v>
          </cell>
          <cell r="G253">
            <v>0.94951383213720486</v>
          </cell>
          <cell r="H253">
            <v>0.81953973476845687</v>
          </cell>
          <cell r="I253">
            <v>10.686999999999999</v>
          </cell>
          <cell r="J253">
            <v>31.58</v>
          </cell>
          <cell r="K253">
            <v>0.92867030400000039</v>
          </cell>
          <cell r="L253">
            <v>4.3435159999978268E-3</v>
          </cell>
          <cell r="M253">
            <v>10.735970525466785</v>
          </cell>
          <cell r="N253">
            <v>31.718509562543328</v>
          </cell>
          <cell r="O253">
            <v>0.95469091300000009</v>
          </cell>
          <cell r="P253">
            <v>8.2398320000001135E-3</v>
          </cell>
          <cell r="Q253">
            <v>10.737540756803337</v>
          </cell>
          <cell r="R253">
            <v>31.722950847447759</v>
          </cell>
          <cell r="S253">
            <v>0.92867030400000039</v>
          </cell>
          <cell r="T253">
            <v>1.1965012000000108E-2</v>
          </cell>
          <cell r="U253">
            <v>10.736370550263805</v>
          </cell>
          <cell r="V253">
            <v>31.719641003529794</v>
          </cell>
          <cell r="W253">
            <v>1.0346079970000004</v>
          </cell>
          <cell r="X253">
            <v>6.6289128000000197E-2</v>
          </cell>
          <cell r="Y253">
            <v>10.744782113769894</v>
          </cell>
          <cell r="Z253">
            <v>31.743432497911936</v>
          </cell>
          <cell r="AA253">
            <v>1.0966470310000005</v>
          </cell>
          <cell r="AB253">
            <v>0.12052104000000252</v>
          </cell>
          <cell r="AC253">
            <v>10.750884755767352</v>
          </cell>
          <cell r="AD253">
            <v>31.760693376070162</v>
          </cell>
          <cell r="AE253">
            <v>1.1747003550000004</v>
          </cell>
          <cell r="AF253">
            <v>0.17508943600000126</v>
          </cell>
          <cell r="AG253">
            <v>10.757845590834842</v>
          </cell>
          <cell r="AH253">
            <v>31.780381590785936</v>
          </cell>
          <cell r="AI253">
            <v>1.2723077129999998</v>
          </cell>
          <cell r="AJ253">
            <v>0.22908090000000048</v>
          </cell>
          <cell r="AK253">
            <v>10.765802465443072</v>
          </cell>
          <cell r="AL253">
            <v>31.802887030756057</v>
          </cell>
          <cell r="AM253">
            <v>1.3883030789999997</v>
          </cell>
          <cell r="AN253">
            <v>0.28338203600000167</v>
          </cell>
          <cell r="AO253">
            <v>10.774740713740503</v>
          </cell>
          <cell r="AP253">
            <v>31.82816821468823</v>
          </cell>
          <cell r="AQ253">
            <v>1.5178416470000002</v>
          </cell>
          <cell r="AR253">
            <v>0.33743557600000162</v>
          </cell>
          <cell r="AS253">
            <v>10.784376800374584</v>
          </cell>
          <cell r="AT253">
            <v>31.85542318350047</v>
          </cell>
          <cell r="AU253">
            <v>10.688000000000001</v>
          </cell>
          <cell r="AV253">
            <v>31.677</v>
          </cell>
          <cell r="AW253">
            <v>1.666122764</v>
          </cell>
          <cell r="AX253">
            <v>0.39116921200000032</v>
          </cell>
          <cell r="AY253">
            <v>10.795979825104116</v>
          </cell>
          <cell r="AZ253">
            <v>31.982413066249826</v>
          </cell>
          <cell r="BA253">
            <v>2.6241618540000005</v>
          </cell>
          <cell r="BB253">
            <v>0.58931485200000022</v>
          </cell>
          <cell r="BC253">
            <v>10.856663785567608</v>
          </cell>
          <cell r="BD253">
            <v>32.154053226061798</v>
          </cell>
          <cell r="BE253">
            <v>10.704000000000001</v>
          </cell>
          <cell r="BF253">
            <v>32.292000000000002</v>
          </cell>
          <cell r="BG253">
            <v>3.7242053313400012</v>
          </cell>
          <cell r="BH253">
            <v>0.43085679199999749</v>
          </cell>
          <cell r="BI253">
            <v>10.922084203219088</v>
          </cell>
          <cell r="BJ253">
            <v>32.908835275863531</v>
          </cell>
          <cell r="BK253">
            <v>4.7327382025289992</v>
          </cell>
          <cell r="BL253">
            <v>-2.0422775679999985</v>
          </cell>
          <cell r="BM253">
            <v>10.845212561053584</v>
          </cell>
          <cell r="BN253">
            <v>32.691409438038832</v>
          </cell>
          <cell r="BO253">
            <v>10.706</v>
          </cell>
          <cell r="BP253">
            <v>32.319000000000003</v>
          </cell>
          <cell r="BQ253">
            <v>5.5420277813230001</v>
          </cell>
          <cell r="BR253">
            <v>-2.438023959999998</v>
          </cell>
          <cell r="BS253">
            <v>10.868917949255133</v>
          </cell>
          <cell r="BT253">
            <v>32.779801546781243</v>
          </cell>
        </row>
        <row r="254">
          <cell r="B254" t="str">
            <v>Peel St &amp; Ribblesdale T13</v>
          </cell>
          <cell r="C254" t="str">
            <v>PEEL ST</v>
          </cell>
          <cell r="D254">
            <v>11</v>
          </cell>
          <cell r="E254">
            <v>40</v>
          </cell>
          <cell r="F254">
            <v>16</v>
          </cell>
          <cell r="G254">
            <v>0.24764660094790755</v>
          </cell>
          <cell r="H254">
            <v>0.23487957815549224</v>
          </cell>
          <cell r="I254">
            <v>3.7559999999999998</v>
          </cell>
          <cell r="J254">
            <v>9.9</v>
          </cell>
          <cell r="K254">
            <v>3.4987603000000034E-2</v>
          </cell>
          <cell r="L254">
            <v>4.5131240000015893E-3</v>
          </cell>
          <cell r="M254">
            <v>3.7580732504878758</v>
          </cell>
          <cell r="N254">
            <v>9.9058640379163023</v>
          </cell>
          <cell r="O254">
            <v>8.3911400999999941E-2</v>
          </cell>
          <cell r="P254">
            <v>8.5447360000001638E-3</v>
          </cell>
          <cell r="Q254">
            <v>3.7608526886895617</v>
          </cell>
          <cell r="R254">
            <v>9.9137254763175076</v>
          </cell>
          <cell r="S254">
            <v>3.4987603000000034E-2</v>
          </cell>
          <cell r="T254">
            <v>1.238382799999993E-2</v>
          </cell>
          <cell r="U254">
            <v>3.7584863553127041</v>
          </cell>
          <cell r="V254">
            <v>9.9070324748082097</v>
          </cell>
          <cell r="W254">
            <v>0.2360850000000001</v>
          </cell>
          <cell r="X254">
            <v>9.2480240000000435E-2</v>
          </cell>
          <cell r="Y254">
            <v>3.7732452027054864</v>
          </cell>
          <cell r="Z254">
            <v>9.9487767991039462</v>
          </cell>
          <cell r="AA254">
            <v>0.35514902199999998</v>
          </cell>
          <cell r="AB254">
            <v>0.17246769600000089</v>
          </cell>
          <cell r="AC254">
            <v>3.7836926958332948</v>
          </cell>
          <cell r="AD254">
            <v>9.9783267720522382</v>
          </cell>
          <cell r="AE254">
            <v>0.50504931400000008</v>
          </cell>
          <cell r="AF254">
            <v>0.25278556000000041</v>
          </cell>
          <cell r="AG254">
            <v>3.7957760153186531</v>
          </cell>
          <cell r="AH254">
            <v>10.0125035606416</v>
          </cell>
          <cell r="AI254">
            <v>0.69229337599999963</v>
          </cell>
          <cell r="AJ254">
            <v>0.33249965600000309</v>
          </cell>
          <cell r="AK254">
            <v>3.8097876848080774</v>
          </cell>
          <cell r="AL254">
            <v>10.052134546688466</v>
          </cell>
          <cell r="AM254">
            <v>0.91468778799999995</v>
          </cell>
          <cell r="AN254">
            <v>0.41251893999999911</v>
          </cell>
          <cell r="AO254">
            <v>3.8256602874255528</v>
          </cell>
          <cell r="AP254">
            <v>10.09702904647205</v>
          </cell>
          <cell r="AQ254">
            <v>1.162991863</v>
          </cell>
          <cell r="AR254">
            <v>0.49227745199999884</v>
          </cell>
          <cell r="AS254">
            <v>3.8428791076905977</v>
          </cell>
          <cell r="AT254">
            <v>10.145731224765832</v>
          </cell>
          <cell r="AU254">
            <v>3.758</v>
          </cell>
          <cell r="AV254">
            <v>10</v>
          </cell>
          <cell r="AW254">
            <v>1.4434939530000002</v>
          </cell>
          <cell r="AX254">
            <v>0.57170424800000053</v>
          </cell>
          <cell r="AY254">
            <v>3.8637704748925272</v>
          </cell>
          <cell r="AZ254">
            <v>10.29916408018331</v>
          </cell>
          <cell r="BA254">
            <v>3.2468128069999995</v>
          </cell>
          <cell r="BB254">
            <v>0.95609930800000154</v>
          </cell>
          <cell r="BC254">
            <v>3.9785956764523265</v>
          </cell>
          <cell r="BD254">
            <v>10.623938794879495</v>
          </cell>
          <cell r="BE254">
            <v>3.766</v>
          </cell>
          <cell r="BF254">
            <v>10.297000000000001</v>
          </cell>
          <cell r="BG254">
            <v>5.3339780551000002</v>
          </cell>
          <cell r="BH254">
            <v>1.0323909599999999</v>
          </cell>
          <cell r="BI254">
            <v>4.1001477149662255</v>
          </cell>
          <cell r="BJ254">
            <v>11.242112460682431</v>
          </cell>
          <cell r="BK254">
            <v>7.2424859423810002</v>
          </cell>
          <cell r="BL254">
            <v>1.0323909599999999</v>
          </cell>
          <cell r="BM254">
            <v>4.200318400645517</v>
          </cell>
          <cell r="BN254">
            <v>11.525437945162164</v>
          </cell>
          <cell r="BO254">
            <v>3.7360000000000002</v>
          </cell>
          <cell r="BP254">
            <v>10.260999999999999</v>
          </cell>
          <cell r="BQ254">
            <v>8.7535608553169997</v>
          </cell>
          <cell r="BR254">
            <v>1.0323909599999963</v>
          </cell>
          <cell r="BS254">
            <v>4.2496292649863614</v>
          </cell>
          <cell r="BT254">
            <v>11.713762945150872</v>
          </cell>
        </row>
        <row r="255">
          <cell r="B255" t="str">
            <v>Pendleton</v>
          </cell>
          <cell r="C255" t="str">
            <v>PENDLETON</v>
          </cell>
          <cell r="D255">
            <v>6.6</v>
          </cell>
          <cell r="E255">
            <v>54.75</v>
          </cell>
          <cell r="F255">
            <v>21.9</v>
          </cell>
          <cell r="G255">
            <v>0.78844845201049041</v>
          </cell>
          <cell r="H255">
            <v>0.67769907028956289</v>
          </cell>
          <cell r="I255">
            <v>14.84</v>
          </cell>
          <cell r="J255">
            <v>43.162999999999997</v>
          </cell>
          <cell r="K255">
            <v>1.5733840999999971E-2</v>
          </cell>
          <cell r="L255">
            <v>2.666807999999854E-3</v>
          </cell>
          <cell r="M255">
            <v>14.841609639341426</v>
          </cell>
          <cell r="N255">
            <v>43.167552747574348</v>
          </cell>
          <cell r="O255">
            <v>3.7976322000000007E-2</v>
          </cell>
          <cell r="P255">
            <v>5.0742360000000097E-3</v>
          </cell>
          <cell r="Q255">
            <v>14.843765947159101</v>
          </cell>
          <cell r="R255">
            <v>43.173651707095161</v>
          </cell>
          <cell r="S255">
            <v>1.5733840999999971E-2</v>
          </cell>
          <cell r="T255">
            <v>7.3889079999998053E-3</v>
          </cell>
          <cell r="U255">
            <v>14.842022715963569</v>
          </cell>
          <cell r="V255">
            <v>43.168721104697013</v>
          </cell>
          <cell r="W255">
            <v>0.10724052269999995</v>
          </cell>
          <cell r="X255">
            <v>6.4221023999999627E-2</v>
          </cell>
          <cell r="Y255">
            <v>14.854998995476199</v>
          </cell>
          <cell r="Z255">
            <v>43.205423565648822</v>
          </cell>
          <cell r="AA255">
            <v>0.16177265600000001</v>
          </cell>
          <cell r="AB255">
            <v>0.12100605999999958</v>
          </cell>
          <cell r="AC255">
            <v>14.864736722394499</v>
          </cell>
          <cell r="AD255">
            <v>43.232966016597913</v>
          </cell>
          <cell r="AE255">
            <v>0.23104551699999998</v>
          </cell>
          <cell r="AF255">
            <v>0.17801220399999984</v>
          </cell>
          <cell r="AG255">
            <v>14.875783270505067</v>
          </cell>
          <cell r="AH255">
            <v>43.264210372908657</v>
          </cell>
          <cell r="AI255">
            <v>0.31858133799999999</v>
          </cell>
          <cell r="AJ255">
            <v>0.2346655959999997</v>
          </cell>
          <cell r="AK255">
            <v>14.888396555495945</v>
          </cell>
          <cell r="AL255">
            <v>43.299886130309012</v>
          </cell>
          <cell r="AM255">
            <v>0.42341108300000008</v>
          </cell>
          <cell r="AN255">
            <v>0.29152222800000027</v>
          </cell>
          <cell r="AO255">
            <v>14.902540445387649</v>
          </cell>
          <cell r="AP255">
            <v>43.339891092128127</v>
          </cell>
          <cell r="AQ255">
            <v>0.5410332109999999</v>
          </cell>
          <cell r="AR255">
            <v>0.34822928799999975</v>
          </cell>
          <cell r="AS255">
            <v>14.917790294420891</v>
          </cell>
          <cell r="AT255">
            <v>43.383024178782044</v>
          </cell>
          <cell r="AU255">
            <v>14.851000000000001</v>
          </cell>
          <cell r="AV255">
            <v>43.529000000000003</v>
          </cell>
          <cell r="AW255">
            <v>0.67737004500000009</v>
          </cell>
          <cell r="AX255">
            <v>0.4047400639999994</v>
          </cell>
          <cell r="AY255">
            <v>14.945660085261208</v>
          </cell>
          <cell r="AZ255">
            <v>43.796739152783587</v>
          </cell>
          <cell r="BA255">
            <v>1.5666479792000003</v>
          </cell>
          <cell r="BB255">
            <v>0.679219456000002</v>
          </cell>
          <cell r="BC255">
            <v>15.04746244973893</v>
          </cell>
          <cell r="BD255">
            <v>44.084679721835677</v>
          </cell>
          <cell r="BE255">
            <v>14.872</v>
          </cell>
          <cell r="BF255">
            <v>44.252000000000002</v>
          </cell>
          <cell r="BG255">
            <v>2.5807196713500002</v>
          </cell>
          <cell r="BH255">
            <v>0.73373941600000236</v>
          </cell>
          <cell r="BI255">
            <v>15.161939976712048</v>
          </cell>
          <cell r="BJ255">
            <v>45.072074094680644</v>
          </cell>
          <cell r="BK255">
            <v>3.4990249418743007</v>
          </cell>
          <cell r="BL255">
            <v>0.73373941600000059</v>
          </cell>
          <cell r="BM255">
            <v>15.242270854762875</v>
          </cell>
          <cell r="BN255">
            <v>45.299284129114277</v>
          </cell>
          <cell r="BO255">
            <v>14.818</v>
          </cell>
          <cell r="BP255">
            <v>44.703000000000003</v>
          </cell>
          <cell r="BQ255">
            <v>4.2262911099611999</v>
          </cell>
          <cell r="BR255">
            <v>0.73373941600000059</v>
          </cell>
          <cell r="BS255">
            <v>15.251890145356434</v>
          </cell>
          <cell r="BT255">
            <v>45.930226656286209</v>
          </cell>
        </row>
        <row r="256">
          <cell r="B256" t="str">
            <v>Petteril Bank</v>
          </cell>
          <cell r="C256" t="str">
            <v>PETTERIL BANK</v>
          </cell>
          <cell r="D256">
            <v>11</v>
          </cell>
          <cell r="E256">
            <v>33.405000000000001</v>
          </cell>
          <cell r="F256">
            <v>13.1</v>
          </cell>
          <cell r="G256">
            <v>0.74515231930586934</v>
          </cell>
          <cell r="H256">
            <v>0.67104593377998889</v>
          </cell>
          <cell r="I256">
            <v>8.7889999999999997</v>
          </cell>
          <cell r="J256">
            <v>24.887</v>
          </cell>
          <cell r="K256">
            <v>3.0911374999999852E-2</v>
          </cell>
          <cell r="L256">
            <v>1.5109840000002706E-3</v>
          </cell>
          <cell r="M256">
            <v>8.7907017325178547</v>
          </cell>
          <cell r="N256">
            <v>24.891813226412566</v>
          </cell>
          <cell r="O256">
            <v>7.4945265999999844E-2</v>
          </cell>
          <cell r="P256">
            <v>3.0146960000001499E-3</v>
          </cell>
          <cell r="Q256">
            <v>8.7930918368224287</v>
          </cell>
          <cell r="R256">
            <v>24.898573462258593</v>
          </cell>
          <cell r="S256">
            <v>3.0911374999999852E-2</v>
          </cell>
          <cell r="T256">
            <v>4.5661480000003252E-3</v>
          </cell>
          <cell r="U256">
            <v>8.7908620870412939</v>
          </cell>
          <cell r="V256">
            <v>24.892266777496236</v>
          </cell>
          <cell r="W256">
            <v>0.21909975800000003</v>
          </cell>
          <cell r="X256">
            <v>5.0119367999999831E-2</v>
          </cell>
          <cell r="Y256">
            <v>8.8031303395333715</v>
          </cell>
          <cell r="Z256">
            <v>24.926966635618065</v>
          </cell>
          <cell r="AA256">
            <v>0.33560434700000008</v>
          </cell>
          <cell r="AB256">
            <v>9.571261199999892E-2</v>
          </cell>
          <cell r="AC256">
            <v>8.8116382693077</v>
          </cell>
          <cell r="AD256">
            <v>24.951030694967208</v>
          </cell>
          <cell r="AE256">
            <v>0.4832061470000002</v>
          </cell>
          <cell r="AF256">
            <v>0.14155617599999992</v>
          </cell>
          <cell r="AG256">
            <v>8.8217915177603263</v>
          </cell>
          <cell r="AH256">
            <v>24.979748418294903</v>
          </cell>
          <cell r="AI256">
            <v>0.66802658100000012</v>
          </cell>
          <cell r="AJ256">
            <v>0.18715376000000106</v>
          </cell>
          <cell r="AK256">
            <v>8.8338853272801838</v>
          </cell>
          <cell r="AL256">
            <v>25.013954877182385</v>
          </cell>
          <cell r="AM256">
            <v>0.88841366400000021</v>
          </cell>
          <cell r="AN256">
            <v>0.23298124799999975</v>
          </cell>
          <cell r="AO256">
            <v>8.8478579685737344</v>
          </cell>
          <cell r="AP256">
            <v>25.053475474821408</v>
          </cell>
          <cell r="AQ256">
            <v>1.1350640469999997</v>
          </cell>
          <cell r="AR256">
            <v>0.27872693199999876</v>
          </cell>
          <cell r="AS256">
            <v>8.8632047820275925</v>
          </cell>
          <cell r="AT256">
            <v>25.096882818272721</v>
          </cell>
          <cell r="AU256">
            <v>8.7949999999999999</v>
          </cell>
          <cell r="AV256">
            <v>25.138999999999999</v>
          </cell>
          <cell r="AW256">
            <v>1.4040194419999996</v>
          </cell>
          <cell r="AX256">
            <v>0.32433025600000054</v>
          </cell>
          <cell r="AY256">
            <v>8.8857148330358271</v>
          </cell>
          <cell r="AZ256">
            <v>25.395580294375357</v>
          </cell>
          <cell r="BA256">
            <v>3.1362220389999997</v>
          </cell>
          <cell r="BB256">
            <v>0.54551112400000168</v>
          </cell>
          <cell r="BC256">
            <v>8.9882408757038572</v>
          </cell>
          <cell r="BD256">
            <v>25.685567734450494</v>
          </cell>
          <cell r="BE256">
            <v>8.8109999999999999</v>
          </cell>
          <cell r="BF256">
            <v>25.792000000000002</v>
          </cell>
          <cell r="BG256">
            <v>5.1806540092000004</v>
          </cell>
          <cell r="BH256">
            <v>0.58941737600000099</v>
          </cell>
          <cell r="BI256">
            <v>9.113850206135325</v>
          </cell>
          <cell r="BJ256">
            <v>26.64858973776813</v>
          </cell>
          <cell r="BK256">
            <v>7.048357741877</v>
          </cell>
          <cell r="BL256">
            <v>0.58941737599999744</v>
          </cell>
          <cell r="BM256">
            <v>9.2118792291196456</v>
          </cell>
          <cell r="BN256">
            <v>26.925857685389353</v>
          </cell>
          <cell r="BO256">
            <v>8.8119999999999994</v>
          </cell>
          <cell r="BP256">
            <v>25.837</v>
          </cell>
          <cell r="BQ256">
            <v>8.4931467109229999</v>
          </cell>
          <cell r="BR256">
            <v>0.58941737599999744</v>
          </cell>
          <cell r="BS256">
            <v>9.2887109836833641</v>
          </cell>
          <cell r="BT256">
            <v>27.185342276914469</v>
          </cell>
        </row>
        <row r="257">
          <cell r="B257" t="str">
            <v>Phillips Lane</v>
          </cell>
          <cell r="C257" t="str">
            <v>PHILLIPS LANE</v>
          </cell>
          <cell r="D257">
            <v>6.6</v>
          </cell>
          <cell r="E257">
            <v>62.5</v>
          </cell>
          <cell r="F257">
            <v>25</v>
          </cell>
          <cell r="G257">
            <v>0.70533825138137785</v>
          </cell>
          <cell r="H257">
            <v>0.54109406089906653</v>
          </cell>
          <cell r="I257">
            <v>11.077</v>
          </cell>
          <cell r="J257">
            <v>37.152999999999999</v>
          </cell>
          <cell r="K257">
            <v>8.912132000000017E-3</v>
          </cell>
          <cell r="L257">
            <v>28.002367868</v>
          </cell>
          <cell r="M257">
            <v>13.527351522476664</v>
          </cell>
          <cell r="N257">
            <v>44.083640711336116</v>
          </cell>
          <cell r="O257">
            <v>2.1463610000000022E-2</v>
          </cell>
          <cell r="P257">
            <v>28.004482467999999</v>
          </cell>
          <cell r="Q257">
            <v>13.528634471579885</v>
          </cell>
          <cell r="R257">
            <v>44.087269439379341</v>
          </cell>
          <cell r="S257">
            <v>8.912132000000017E-3</v>
          </cell>
          <cell r="T257">
            <v>28.006495871999991</v>
          </cell>
          <cell r="U257">
            <v>13.527712629176756</v>
          </cell>
          <cell r="V257">
            <v>44.084662075321589</v>
          </cell>
          <cell r="W257">
            <v>6.0681169000000035E-2</v>
          </cell>
          <cell r="X257">
            <v>28.040876252000007</v>
          </cell>
          <cell r="Y257">
            <v>13.535248748736679</v>
          </cell>
          <cell r="Z257">
            <v>44.105977440300208</v>
          </cell>
          <cell r="AA257">
            <v>9.1546100000000019E-2</v>
          </cell>
          <cell r="AB257">
            <v>28.075199712</v>
          </cell>
          <cell r="AC257">
            <v>13.540951254053631</v>
          </cell>
          <cell r="AD257">
            <v>44.122106561017681</v>
          </cell>
          <cell r="AE257">
            <v>0.13060763500000006</v>
          </cell>
          <cell r="AF257">
            <v>28.109697767999997</v>
          </cell>
          <cell r="AG257">
            <v>13.547386049457469</v>
          </cell>
          <cell r="AH257">
            <v>44.140306910880085</v>
          </cell>
          <cell r="AI257">
            <v>0.17969192900000008</v>
          </cell>
          <cell r="AJ257">
            <v>28.143878763999997</v>
          </cell>
          <cell r="AK257">
            <v>13.554669873335598</v>
          </cell>
          <cell r="AL257">
            <v>44.160908675908864</v>
          </cell>
          <cell r="AM257">
            <v>0.23823570800000005</v>
          </cell>
          <cell r="AN257">
            <v>28.178220991999996</v>
          </cell>
          <cell r="AO257">
            <v>13.562795291690961</v>
          </cell>
          <cell r="AP257">
            <v>44.183890829585081</v>
          </cell>
          <cell r="AQ257">
            <v>0.30377007500000008</v>
          </cell>
          <cell r="AR257">
            <v>28.212425803999995</v>
          </cell>
          <cell r="AS257">
            <v>13.571520207121932</v>
          </cell>
          <cell r="AT257">
            <v>44.208568617051156</v>
          </cell>
          <cell r="AU257">
            <v>11.077</v>
          </cell>
          <cell r="AV257">
            <v>37.146000000000001</v>
          </cell>
          <cell r="AW257">
            <v>0.37877651300000004</v>
          </cell>
          <cell r="AX257">
            <v>28.246455815999997</v>
          </cell>
          <cell r="AY257">
            <v>13.58105842284299</v>
          </cell>
          <cell r="AZ257">
            <v>44.228546765118281</v>
          </cell>
          <cell r="BA257">
            <v>0.86565144400000005</v>
          </cell>
          <cell r="BB257">
            <v>27.695379519999996</v>
          </cell>
          <cell r="BC257">
            <v>13.575442259908884</v>
          </cell>
          <cell r="BD257">
            <v>44.212661857538464</v>
          </cell>
          <cell r="BE257">
            <v>11.083</v>
          </cell>
          <cell r="BF257">
            <v>37.298999999999999</v>
          </cell>
          <cell r="BG257">
            <v>1.4281349730400001</v>
          </cell>
          <cell r="BH257">
            <v>22.131812920000002</v>
          </cell>
          <cell r="BI257">
            <v>13.143960948203061</v>
          </cell>
          <cell r="BJ257">
            <v>43.128277848940165</v>
          </cell>
          <cell r="BK257">
            <v>1.9457230349500003</v>
          </cell>
          <cell r="BL257">
            <v>7.6134609199999996</v>
          </cell>
          <cell r="BM257">
            <v>11.919211731761141</v>
          </cell>
          <cell r="BN257">
            <v>39.6641639441442</v>
          </cell>
          <cell r="BO257">
            <v>11.087</v>
          </cell>
          <cell r="BP257">
            <v>37.475999999999999</v>
          </cell>
          <cell r="BQ257">
            <v>2.3614408104540003</v>
          </cell>
          <cell r="BR257">
            <v>3.6979089199999984</v>
          </cell>
          <cell r="BS257">
            <v>11.617055636059348</v>
          </cell>
          <cell r="BT257">
            <v>38.975223738654854</v>
          </cell>
        </row>
        <row r="258">
          <cell r="B258" t="str">
            <v>Piccadilly</v>
          </cell>
          <cell r="C258" t="str">
            <v>PICCADILLY</v>
          </cell>
          <cell r="D258">
            <v>6.6</v>
          </cell>
          <cell r="E258">
            <v>50</v>
          </cell>
          <cell r="F258">
            <v>20</v>
          </cell>
          <cell r="G258">
            <v>0.787279582947226</v>
          </cell>
          <cell r="H258">
            <v>0.68971730904347395</v>
          </cell>
          <cell r="I258">
            <v>13.794</v>
          </cell>
          <cell r="J258">
            <v>39.363</v>
          </cell>
          <cell r="K258">
            <v>3.9420629999999957E-3</v>
          </cell>
          <cell r="L258">
            <v>1.5315839999807679E-5</v>
          </cell>
          <cell r="M258">
            <v>13.794346180869479</v>
          </cell>
          <cell r="N258">
            <v>39.363979147361299</v>
          </cell>
          <cell r="O258">
            <v>9.115284000000029E-3</v>
          </cell>
          <cell r="P258">
            <v>2.9947000000030144E-5</v>
          </cell>
          <cell r="Q258">
            <v>13.794800000239341</v>
          </cell>
          <cell r="R258">
            <v>39.365262742376757</v>
          </cell>
          <cell r="S258">
            <v>3.9420629999999957E-3</v>
          </cell>
          <cell r="T258">
            <v>4.4596320000200862E-5</v>
          </cell>
          <cell r="U258">
            <v>13.794348742247209</v>
          </cell>
          <cell r="V258">
            <v>39.363986392031549</v>
          </cell>
          <cell r="W258">
            <v>2.3622167119999982E-2</v>
          </cell>
          <cell r="X258">
            <v>5.2856119119999878E-2</v>
          </cell>
          <cell r="Y258">
            <v>13.800690115022398</v>
          </cell>
          <cell r="Z258">
            <v>39.381922502797025</v>
          </cell>
          <cell r="AA258">
            <v>3.3949422350000008E-2</v>
          </cell>
          <cell r="AB258">
            <v>0.1056677119199998</v>
          </cell>
          <cell r="AC258">
            <v>13.806213331826404</v>
          </cell>
          <cell r="AD258">
            <v>39.397544519021331</v>
          </cell>
          <cell r="AE258">
            <v>4.6333806690000007E-2</v>
          </cell>
          <cell r="AF258">
            <v>0.15848122671999976</v>
          </cell>
          <cell r="AG258">
            <v>13.811916668889902</v>
          </cell>
          <cell r="AH258">
            <v>39.413675992273291</v>
          </cell>
          <cell r="AI258">
            <v>6.1085274699999997E-2</v>
          </cell>
          <cell r="AJ258">
            <v>0.21129242832000039</v>
          </cell>
          <cell r="AK258">
            <v>13.817826869721189</v>
          </cell>
          <cell r="AL258">
            <v>39.430392564617208</v>
          </cell>
          <cell r="AM258">
            <v>7.7944748300000005E-2</v>
          </cell>
          <cell r="AN258">
            <v>0.26410540152000039</v>
          </cell>
          <cell r="AO258">
            <v>13.823921628193171</v>
          </cell>
          <cell r="AP258">
            <v>39.447631144798137</v>
          </cell>
          <cell r="AQ258">
            <v>9.6303686100000008E-2</v>
          </cell>
          <cell r="AR258">
            <v>0.31691753871999984</v>
          </cell>
          <cell r="AS258">
            <v>13.830147482634045</v>
          </cell>
          <cell r="AT258">
            <v>39.46524052037342</v>
          </cell>
          <cell r="AU258">
            <v>13.731</v>
          </cell>
          <cell r="AV258">
            <v>39.790999999999997</v>
          </cell>
          <cell r="AW258">
            <v>0.11727361910000006</v>
          </cell>
          <cell r="AX258">
            <v>0.36972839432000004</v>
          </cell>
          <cell r="AY258">
            <v>13.773601627809686</v>
          </cell>
          <cell r="AZ258">
            <v>39.911495599655254</v>
          </cell>
          <cell r="BA258">
            <v>0.25171180026000001</v>
          </cell>
          <cell r="BB258">
            <v>0.63372416912000018</v>
          </cell>
          <cell r="BC258">
            <v>13.808455559889655</v>
          </cell>
          <cell r="BD258">
            <v>40.010077406554302</v>
          </cell>
          <cell r="BE258">
            <v>13.746</v>
          </cell>
          <cell r="BF258">
            <v>40.183</v>
          </cell>
          <cell r="BG258">
            <v>0.41183739095599997</v>
          </cell>
          <cell r="BH258">
            <v>0.68295995311999924</v>
          </cell>
          <cell r="BI258">
            <v>13.84176993050157</v>
          </cell>
          <cell r="BJ258">
            <v>40.453878269165699</v>
          </cell>
          <cell r="BK258">
            <v>0.58295878860200001</v>
          </cell>
          <cell r="BL258">
            <v>0.29924488112000081</v>
          </cell>
          <cell r="BM258">
            <v>13.823172806999102</v>
          </cell>
          <cell r="BN258">
            <v>40.401277660609061</v>
          </cell>
          <cell r="BO258">
            <v>13.749000000000001</v>
          </cell>
          <cell r="BP258">
            <v>40.232999999999997</v>
          </cell>
          <cell r="BQ258">
            <v>0.74975440781112002</v>
          </cell>
          <cell r="BR258">
            <v>-0.72757932687999949</v>
          </cell>
          <cell r="BS258">
            <v>13.750939816506801</v>
          </cell>
          <cell r="BT258">
            <v>40.238486629624859</v>
          </cell>
        </row>
        <row r="259">
          <cell r="B259" t="str">
            <v>Pimbo</v>
          </cell>
          <cell r="C259" t="str">
            <v>PIMBO</v>
          </cell>
          <cell r="D259">
            <v>11</v>
          </cell>
          <cell r="E259">
            <v>33.405000000000001</v>
          </cell>
          <cell r="F259">
            <v>13.1</v>
          </cell>
          <cell r="G259">
            <v>0.93339560062321858</v>
          </cell>
          <cell r="H259">
            <v>0.74896507721817374</v>
          </cell>
          <cell r="I259">
            <v>9.81</v>
          </cell>
          <cell r="J259">
            <v>31.175999999999998</v>
          </cell>
          <cell r="K259">
            <v>2.6701990000000286E-2</v>
          </cell>
          <cell r="L259">
            <v>7.8154640000072106E-4</v>
          </cell>
          <cell r="M259">
            <v>9.8114425115580755</v>
          </cell>
          <cell r="N259">
            <v>31.180080038818616</v>
          </cell>
          <cell r="O259">
            <v>6.4165049000000529E-2</v>
          </cell>
          <cell r="P259">
            <v>16.0015556424</v>
          </cell>
          <cell r="Q259">
            <v>10.653231651445921</v>
          </cell>
          <cell r="R259">
            <v>33.561019275394166</v>
          </cell>
          <cell r="S259">
            <v>2.6701990000000286E-2</v>
          </cell>
          <cell r="T259">
            <v>16.002350722399999</v>
          </cell>
          <cell r="U259">
            <v>10.651307081668985</v>
          </cell>
          <cell r="V259">
            <v>33.555575770033613</v>
          </cell>
          <cell r="W259">
            <v>0.18088429600000033</v>
          </cell>
          <cell r="X259">
            <v>16.030134086399997</v>
          </cell>
          <cell r="Y259">
            <v>10.660857802446966</v>
          </cell>
          <cell r="Z259">
            <v>33.582589287742927</v>
          </cell>
          <cell r="AA259">
            <v>0.27243985800000026</v>
          </cell>
          <cell r="AB259">
            <v>16.057934206399995</v>
          </cell>
          <cell r="AC259">
            <v>10.66712235109533</v>
          </cell>
          <cell r="AD259">
            <v>33.600308107064258</v>
          </cell>
          <cell r="AE259">
            <v>0.38800679100000046</v>
          </cell>
          <cell r="AF259">
            <v>16.085857638400004</v>
          </cell>
          <cell r="AG259">
            <v>10.6746536420825</v>
          </cell>
          <cell r="AH259">
            <v>33.621609814776725</v>
          </cell>
          <cell r="AI259">
            <v>0.53288168700000016</v>
          </cell>
          <cell r="AJ259">
            <v>16.113652430400005</v>
          </cell>
          <cell r="AK259">
            <v>10.683716450341381</v>
          </cell>
          <cell r="AL259">
            <v>33.647243307482519</v>
          </cell>
          <cell r="AM259">
            <v>0.70545589399999997</v>
          </cell>
          <cell r="AN259">
            <v>16.141560790399996</v>
          </cell>
          <cell r="AO259">
            <v>10.694239056161861</v>
          </cell>
          <cell r="AP259">
            <v>33.677005731208169</v>
          </cell>
          <cell r="AQ259">
            <v>0.89845716900000028</v>
          </cell>
          <cell r="AR259">
            <v>16.1694260704</v>
          </cell>
          <cell r="AS259">
            <v>10.705831543887699</v>
          </cell>
          <cell r="AT259">
            <v>33.709794237935228</v>
          </cell>
          <cell r="AU259">
            <v>9.8149999999999995</v>
          </cell>
          <cell r="AV259">
            <v>31.414000000000001</v>
          </cell>
          <cell r="AW259">
            <v>1.1173218810000005</v>
          </cell>
          <cell r="AX259">
            <v>16.197218530399997</v>
          </cell>
          <cell r="AY259">
            <v>10.723777687946949</v>
          </cell>
          <cell r="AZ259">
            <v>33.984411462953283</v>
          </cell>
          <cell r="BA259">
            <v>2.5273559990000001</v>
          </cell>
          <cell r="BB259">
            <v>16.332761158399993</v>
          </cell>
          <cell r="BC259">
            <v>10.804899428888433</v>
          </cell>
          <cell r="BD259">
            <v>34.213858395438805</v>
          </cell>
          <cell r="BE259">
            <v>9.8219999999999992</v>
          </cell>
          <cell r="BF259">
            <v>31.663</v>
          </cell>
          <cell r="BG259">
            <v>4.1444579290999997</v>
          </cell>
          <cell r="BH259">
            <v>16.320141662400008</v>
          </cell>
          <cell r="BI259">
            <v>10.896112916637311</v>
          </cell>
          <cell r="BJ259">
            <v>34.701050108457217</v>
          </cell>
          <cell r="BK259">
            <v>5.5993426732089997</v>
          </cell>
          <cell r="BL259">
            <v>12.056640894399994</v>
          </cell>
          <cell r="BM259">
            <v>10.748698805960604</v>
          </cell>
          <cell r="BN259">
            <v>34.284100039248884</v>
          </cell>
          <cell r="BO259">
            <v>9.827</v>
          </cell>
          <cell r="BP259">
            <v>31.869</v>
          </cell>
          <cell r="BQ259">
            <v>6.7289228544539998</v>
          </cell>
          <cell r="BR259">
            <v>0.64748299439999712</v>
          </cell>
          <cell r="BS259">
            <v>10.214160900226162</v>
          </cell>
          <cell r="BT259">
            <v>32.964056391840828</v>
          </cell>
        </row>
        <row r="260">
          <cell r="B260" t="str">
            <v>Morton Park &amp; Pirelli</v>
          </cell>
          <cell r="C260" t="str">
            <v>PIRELLI</v>
          </cell>
          <cell r="D260">
            <v>11</v>
          </cell>
          <cell r="E260">
            <v>33.405000000000001</v>
          </cell>
          <cell r="F260">
            <v>13.1</v>
          </cell>
          <cell r="G260">
            <v>0.87153875733691144</v>
          </cell>
          <cell r="H260">
            <v>0.83883054599060725</v>
          </cell>
          <cell r="I260">
            <v>10.987</v>
          </cell>
          <cell r="J260">
            <v>29.109000000000002</v>
          </cell>
          <cell r="K260">
            <v>3.0721676000002418E-2</v>
          </cell>
          <cell r="L260">
            <v>1.2895280000009279E-3</v>
          </cell>
          <cell r="M260">
            <v>10.988680152476954</v>
          </cell>
          <cell r="N260">
            <v>29.113752188839527</v>
          </cell>
          <cell r="O260">
            <v>7.4530541000001449E-2</v>
          </cell>
          <cell r="P260">
            <v>2.6059600000110095E-3</v>
          </cell>
          <cell r="Q260">
            <v>10.991048616328792</v>
          </cell>
          <cell r="R260">
            <v>29.120451216242046</v>
          </cell>
          <cell r="S260">
            <v>3.0721676000002418E-2</v>
          </cell>
          <cell r="T260">
            <v>3.9860239999995883E-3</v>
          </cell>
          <cell r="U260">
            <v>10.988821681812542</v>
          </cell>
          <cell r="V260">
            <v>29.11415249425125</v>
          </cell>
          <cell r="W260">
            <v>0.21816412500000482</v>
          </cell>
          <cell r="X260">
            <v>4.6745255999994129E-2</v>
          </cell>
          <cell r="Y260">
            <v>11.000904136584655</v>
          </cell>
          <cell r="Z260">
            <v>29.148326837062218</v>
          </cell>
          <cell r="AA260">
            <v>0.33437922900000316</v>
          </cell>
          <cell r="AB260">
            <v>8.9552576000002659E-2</v>
          </cell>
          <cell r="AC260">
            <v>11.009250649248617</v>
          </cell>
          <cell r="AD260">
            <v>29.171934339878007</v>
          </cell>
          <cell r="AE260">
            <v>0.48169281600000247</v>
          </cell>
          <cell r="AF260">
            <v>0.13260211200000072</v>
          </cell>
          <cell r="AG260">
            <v>11.019242122003876</v>
          </cell>
          <cell r="AH260">
            <v>29.200194492435138</v>
          </cell>
          <cell r="AI260">
            <v>0.66626170300000354</v>
          </cell>
          <cell r="AJ260">
            <v>0.17542643600000929</v>
          </cell>
          <cell r="AK260">
            <v>11.031177170329579</v>
          </cell>
          <cell r="AL260">
            <v>29.233951906854717</v>
          </cell>
          <cell r="AM260">
            <v>0.88646345300000462</v>
          </cell>
          <cell r="AN260">
            <v>0.21847375599999452</v>
          </cell>
          <cell r="AO260">
            <v>11.044994163186708</v>
          </cell>
          <cell r="AP260">
            <v>29.273032264234242</v>
          </cell>
          <cell r="AQ260">
            <v>1.1329802390000054</v>
          </cell>
          <cell r="AR260">
            <v>0.26145030800000768</v>
          </cell>
          <cell r="AS260">
            <v>11.0601886228797</v>
          </cell>
          <cell r="AT260">
            <v>29.316008686175763</v>
          </cell>
          <cell r="AU260">
            <v>10.988</v>
          </cell>
          <cell r="AV260">
            <v>29.126000000000001</v>
          </cell>
          <cell r="AW260">
            <v>1.4018293390000025</v>
          </cell>
          <cell r="AX260">
            <v>0.30429630799997653</v>
          </cell>
          <cell r="AY260">
            <v>11.077548372869705</v>
          </cell>
          <cell r="AZ260">
            <v>29.379281046801562</v>
          </cell>
          <cell r="BA260">
            <v>3.134739941000003</v>
          </cell>
          <cell r="BB260">
            <v>0.51221299999998848</v>
          </cell>
          <cell r="BC260">
            <v>11.179415387473476</v>
          </cell>
          <cell r="BD260">
            <v>29.667404474023783</v>
          </cell>
          <cell r="BE260">
            <v>10.992000000000001</v>
          </cell>
          <cell r="BF260">
            <v>29.17</v>
          </cell>
          <cell r="BG260">
            <v>5.1787468418000024</v>
          </cell>
          <cell r="BH260">
            <v>0.55348850800001514</v>
          </cell>
          <cell r="BI260">
            <v>11.292864329296849</v>
          </cell>
          <cell r="BJ260">
            <v>30.020972829851775</v>
          </cell>
          <cell r="BK260">
            <v>7.0440581840440046</v>
          </cell>
          <cell r="BL260">
            <v>0.55348850800001514</v>
          </cell>
          <cell r="BM260">
            <v>11.390767784348398</v>
          </cell>
          <cell r="BN260">
            <v>30.297885617725946</v>
          </cell>
          <cell r="BO260">
            <v>10.994</v>
          </cell>
          <cell r="BP260">
            <v>29.187000000000001</v>
          </cell>
          <cell r="BQ260">
            <v>8.4850876702950018</v>
          </cell>
          <cell r="BR260">
            <v>0.55348850800000093</v>
          </cell>
          <cell r="BS260">
            <v>11.468402217239051</v>
          </cell>
          <cell r="BT260">
            <v>30.528812099278667</v>
          </cell>
        </row>
        <row r="261">
          <cell r="B261" t="str">
            <v>Portwood</v>
          </cell>
          <cell r="C261" t="str">
            <v>PORTWOOD</v>
          </cell>
          <cell r="D261">
            <v>6.6</v>
          </cell>
          <cell r="E261">
            <v>54.75</v>
          </cell>
          <cell r="F261">
            <v>21.9</v>
          </cell>
          <cell r="G261">
            <v>0.79498278494960717</v>
          </cell>
          <cell r="H261">
            <v>0.66405828658137478</v>
          </cell>
          <cell r="I261">
            <v>14.541</v>
          </cell>
          <cell r="J261">
            <v>43.52</v>
          </cell>
          <cell r="K261">
            <v>2.076774800000003E-2</v>
          </cell>
          <cell r="L261">
            <v>6.832552000011205E-4</v>
          </cell>
          <cell r="M261">
            <v>14.542876476132108</v>
          </cell>
          <cell r="N261">
            <v>43.525307475990992</v>
          </cell>
          <cell r="O261">
            <v>1.6173729699999999</v>
          </cell>
          <cell r="P261">
            <v>1.327191200000577E-3</v>
          </cell>
          <cell r="Q261">
            <v>14.682599541485775</v>
          </cell>
          <cell r="R261">
            <v>43.920503983989988</v>
          </cell>
          <cell r="S261">
            <v>2.076774800000003E-2</v>
          </cell>
          <cell r="T261">
            <v>1.9681752000009212E-3</v>
          </cell>
          <cell r="U261">
            <v>14.542988877481788</v>
          </cell>
          <cell r="V261">
            <v>43.525625395017286</v>
          </cell>
          <cell r="W261">
            <v>1.6963155315999994</v>
          </cell>
          <cell r="X261">
            <v>0.10676862720000013</v>
          </cell>
          <cell r="Y261">
            <v>14.698728958250717</v>
          </cell>
          <cell r="Z261">
            <v>43.966124863874292</v>
          </cell>
          <cell r="AA261">
            <v>1.7536704695999998</v>
          </cell>
          <cell r="AB261">
            <v>0.21157225920000133</v>
          </cell>
          <cell r="AC261">
            <v>14.71291415431752</v>
          </cell>
          <cell r="AD261">
            <v>44.006246657199483</v>
          </cell>
          <cell r="AE261">
            <v>1.8233030289999999</v>
          </cell>
          <cell r="AF261">
            <v>0.31645671520000374</v>
          </cell>
          <cell r="AG261">
            <v>14.728180433987122</v>
          </cell>
          <cell r="AH261">
            <v>44.049426216710941</v>
          </cell>
          <cell r="AI261">
            <v>1.9073400669999998</v>
          </cell>
          <cell r="AJ261">
            <v>0.42124894720000139</v>
          </cell>
          <cell r="AK261">
            <v>14.744698711239451</v>
          </cell>
          <cell r="AL261">
            <v>44.096146960145511</v>
          </cell>
          <cell r="AM261">
            <v>2.0044254509999999</v>
          </cell>
          <cell r="AN261">
            <v>0.52611495919999651</v>
          </cell>
          <cell r="AO261">
            <v>14.762364876821849</v>
          </cell>
          <cell r="AP261">
            <v>44.146114422069019</v>
          </cell>
          <cell r="AQ261">
            <v>2.1109013189999999</v>
          </cell>
          <cell r="AR261">
            <v>0.63094579120000116</v>
          </cell>
          <cell r="AS261">
            <v>14.780849419265268</v>
          </cell>
          <cell r="AT261">
            <v>44.198396603304509</v>
          </cell>
          <cell r="AU261">
            <v>14.609</v>
          </cell>
          <cell r="AV261">
            <v>46.09</v>
          </cell>
          <cell r="AW261">
            <v>2.231625652</v>
          </cell>
          <cell r="AX261">
            <v>0.73572398320000065</v>
          </cell>
          <cell r="AY261">
            <v>14.868575774342796</v>
          </cell>
          <cell r="AZ261">
            <v>46.824191161078168</v>
          </cell>
          <cell r="BA261">
            <v>2.9945521474999999</v>
          </cell>
          <cell r="BB261">
            <v>1.2570445112000028</v>
          </cell>
          <cell r="BC261">
            <v>14.980918253846388</v>
          </cell>
          <cell r="BD261">
            <v>47.141943677367365</v>
          </cell>
          <cell r="BE261">
            <v>14.621</v>
          </cell>
          <cell r="BF261">
            <v>46.529000000000003</v>
          </cell>
          <cell r="BG261">
            <v>3.8798194827779993</v>
          </cell>
          <cell r="BH261">
            <v>1.3489512471999996</v>
          </cell>
          <cell r="BI261">
            <v>15.078398816436914</v>
          </cell>
          <cell r="BJ261">
            <v>47.822719219236973</v>
          </cell>
          <cell r="BK261">
            <v>4.7490357656043001</v>
          </cell>
          <cell r="BL261">
            <v>3.0463635200001171E-2</v>
          </cell>
          <cell r="BM261">
            <v>15.039097767522124</v>
          </cell>
          <cell r="BN261">
            <v>47.711559066455408</v>
          </cell>
          <cell r="BO261">
            <v>14.651</v>
          </cell>
          <cell r="BP261">
            <v>47.213999999999999</v>
          </cell>
          <cell r="BQ261">
            <v>5.5180864623473997</v>
          </cell>
          <cell r="BR261">
            <v>-3.4978184447999956</v>
          </cell>
          <cell r="BS261">
            <v>14.827727618752451</v>
          </cell>
          <cell r="BT261">
            <v>47.713861190571237</v>
          </cell>
        </row>
        <row r="262">
          <cell r="B262" t="str">
            <v>Poulton</v>
          </cell>
          <cell r="C262" t="str">
            <v>POULTON</v>
          </cell>
          <cell r="D262">
            <v>6.6</v>
          </cell>
          <cell r="E262">
            <v>62.5</v>
          </cell>
          <cell r="F262">
            <v>25</v>
          </cell>
          <cell r="G262">
            <v>0.68574214802135003</v>
          </cell>
          <cell r="H262">
            <v>0.55421735801603855</v>
          </cell>
          <cell r="I262">
            <v>13.853</v>
          </cell>
          <cell r="J262">
            <v>42.851999999999997</v>
          </cell>
          <cell r="K262">
            <v>2.6013070000000305E-2</v>
          </cell>
          <cell r="L262">
            <v>1.8107199999910506E-3</v>
          </cell>
          <cell r="M262">
            <v>13.855433950400965</v>
          </cell>
          <cell r="N262">
            <v>42.858884251334374</v>
          </cell>
          <cell r="O262">
            <v>6.2453706999999525E-2</v>
          </cell>
          <cell r="P262">
            <v>3.5165279999986865E-3</v>
          </cell>
          <cell r="Q262">
            <v>13.858770898929659</v>
          </cell>
          <cell r="R262">
            <v>42.868322567066812</v>
          </cell>
          <cell r="S262">
            <v>2.6013070000000305E-2</v>
          </cell>
          <cell r="T262">
            <v>5.2076399999947398E-3</v>
          </cell>
          <cell r="U262">
            <v>13.855731103836787</v>
          </cell>
          <cell r="V262">
            <v>42.859724728172459</v>
          </cell>
          <cell r="W262">
            <v>0.17556567300000037</v>
          </cell>
          <cell r="X262">
            <v>7.1081063999997696E-2</v>
          </cell>
          <cell r="Y262">
            <v>13.874575993939651</v>
          </cell>
          <cell r="Z262">
            <v>42.91302612650226</v>
          </cell>
          <cell r="AA262">
            <v>0.26406414099999953</v>
          </cell>
          <cell r="AB262">
            <v>0.13695105199999702</v>
          </cell>
          <cell r="AC262">
            <v>13.888079731761769</v>
          </cell>
          <cell r="AD262">
            <v>42.951220464843807</v>
          </cell>
          <cell r="AE262">
            <v>0.3756944519999994</v>
          </cell>
          <cell r="AF262">
            <v>0.20303007599999034</v>
          </cell>
          <cell r="AG262">
            <v>13.903625266973853</v>
          </cell>
          <cell r="AH262">
            <v>42.995189878306363</v>
          </cell>
          <cell r="AI262">
            <v>0.51552277700000015</v>
          </cell>
          <cell r="AJ262">
            <v>0.26883514399999697</v>
          </cell>
          <cell r="AK262">
            <v>13.921613523762176</v>
          </cell>
          <cell r="AL262">
            <v>43.046068351733354</v>
          </cell>
          <cell r="AM262">
            <v>0.68191893299999951</v>
          </cell>
          <cell r="AN262">
            <v>0.33483328800000578</v>
          </cell>
          <cell r="AO262">
            <v>13.941942752802046</v>
          </cell>
          <cell r="AP262">
            <v>43.103568094574896</v>
          </cell>
          <cell r="AQ262">
            <v>0.86791365599999981</v>
          </cell>
          <cell r="AR262">
            <v>0.40072792799999846</v>
          </cell>
          <cell r="AS262">
            <v>13.963977357579932</v>
          </cell>
          <cell r="AT262">
            <v>43.165891368411735</v>
          </cell>
          <cell r="AU262">
            <v>13.862</v>
          </cell>
          <cell r="AV262">
            <v>43.155000000000001</v>
          </cell>
          <cell r="AW262">
            <v>1.0798019309999995</v>
          </cell>
          <cell r="AX262">
            <v>0.46646960799999704</v>
          </cell>
          <cell r="AY262">
            <v>13.997263680194228</v>
          </cell>
          <cell r="AZ262">
            <v>43.53758346205435</v>
          </cell>
          <cell r="BA262">
            <v>2.4476238099999996</v>
          </cell>
          <cell r="BB262">
            <v>0.21989148800000535</v>
          </cell>
          <cell r="BC262">
            <v>14.095347072025417</v>
          </cell>
          <cell r="BD262">
            <v>43.815005187996789</v>
          </cell>
          <cell r="BE262">
            <v>13.881</v>
          </cell>
          <cell r="BF262">
            <v>43.795999999999999</v>
          </cell>
          <cell r="BG262">
            <v>4.0233892731000003</v>
          </cell>
          <cell r="BH262">
            <v>-4.3551727279999994</v>
          </cell>
          <cell r="BI262">
            <v>13.851976474697095</v>
          </cell>
          <cell r="BJ262">
            <v>43.713909073777501</v>
          </cell>
          <cell r="BK262">
            <v>5.4621280739209999</v>
          </cell>
          <cell r="BL262">
            <v>-14.979972727999996</v>
          </cell>
          <cell r="BM262">
            <v>13.048404519221585</v>
          </cell>
          <cell r="BN262">
            <v>41.441064358225233</v>
          </cell>
          <cell r="BO262">
            <v>13.881</v>
          </cell>
          <cell r="BP262">
            <v>43.850999999999999</v>
          </cell>
          <cell r="BQ262">
            <v>6.6043656601410001</v>
          </cell>
          <cell r="BR262">
            <v>-18.162372727999998</v>
          </cell>
          <cell r="BS262">
            <v>12.86993659213273</v>
          </cell>
          <cell r="BT262">
            <v>40.991280832349887</v>
          </cell>
        </row>
        <row r="263">
          <cell r="B263" t="str">
            <v>Poynton</v>
          </cell>
          <cell r="C263" t="str">
            <v>POYNTON</v>
          </cell>
          <cell r="D263">
            <v>11</v>
          </cell>
          <cell r="E263">
            <v>62.5</v>
          </cell>
          <cell r="F263">
            <v>25</v>
          </cell>
          <cell r="G263">
            <v>0.3637301455354755</v>
          </cell>
          <cell r="H263">
            <v>0.31619018067460247</v>
          </cell>
          <cell r="I263">
            <v>7.9039999999999999</v>
          </cell>
          <cell r="J263">
            <v>22.731000000000002</v>
          </cell>
          <cell r="K263">
            <v>1.3087452999999916E-2</v>
          </cell>
          <cell r="L263">
            <v>1.2880240000001653E-3</v>
          </cell>
          <cell r="M263">
            <v>7.9047545168650615</v>
          </cell>
          <cell r="N263">
            <v>22.73313409596722</v>
          </cell>
          <cell r="O263">
            <v>3.1617099000000093E-2</v>
          </cell>
          <cell r="P263">
            <v>2.5124439999999471E-3</v>
          </cell>
          <cell r="Q263">
            <v>7.9057913364398518</v>
          </cell>
          <cell r="R263">
            <v>22.736066664576025</v>
          </cell>
          <cell r="S263">
            <v>1.3087452999999916E-2</v>
          </cell>
          <cell r="T263">
            <v>3.7341720000003686E-3</v>
          </cell>
          <cell r="U263">
            <v>7.9048829063383597</v>
          </cell>
          <cell r="V263">
            <v>22.73349723623603</v>
          </cell>
          <cell r="W263">
            <v>9.2227292000000016E-2</v>
          </cell>
          <cell r="X263">
            <v>4.1736240000000313E-2</v>
          </cell>
          <cell r="Y263">
            <v>7.91103126193289</v>
          </cell>
          <cell r="Z263">
            <v>22.750887411972183</v>
          </cell>
          <cell r="AA263">
            <v>0.14105204100000002</v>
          </cell>
          <cell r="AB263">
            <v>7.974075199999997E-2</v>
          </cell>
          <cell r="AC263">
            <v>7.9155886162248796</v>
          </cell>
          <cell r="AD263">
            <v>22.763777556468725</v>
          </cell>
          <cell r="AE263">
            <v>0.20262108000000001</v>
          </cell>
          <cell r="AF263">
            <v>0.11790338399999922</v>
          </cell>
          <cell r="AG263">
            <v>7.9208231714156598</v>
          </cell>
          <cell r="AH263">
            <v>22.778583114356309</v>
          </cell>
          <cell r="AI263">
            <v>0.27917323500000002</v>
          </cell>
          <cell r="AJ263">
            <v>0.15586682400000007</v>
          </cell>
          <cell r="AK263">
            <v>7.9268336813792653</v>
          </cell>
          <cell r="AL263">
            <v>22.795583403770927</v>
          </cell>
          <cell r="AM263">
            <v>0.36992800700000006</v>
          </cell>
          <cell r="AN263">
            <v>0.19397635999999996</v>
          </cell>
          <cell r="AO263">
            <v>7.9335973034622409</v>
          </cell>
          <cell r="AP263">
            <v>22.814713815931949</v>
          </cell>
          <cell r="AQ263">
            <v>0.47116669799999999</v>
          </cell>
          <cell r="AR263">
            <v>0.23201229599999995</v>
          </cell>
          <cell r="AS263">
            <v>7.9409073255885811</v>
          </cell>
          <cell r="AT263">
            <v>22.835389680796585</v>
          </cell>
          <cell r="AU263">
            <v>7.91</v>
          </cell>
          <cell r="AV263">
            <v>22.96</v>
          </cell>
          <cell r="AW263">
            <v>0.58021540299999996</v>
          </cell>
          <cell r="AX263">
            <v>0.26993680400000142</v>
          </cell>
          <cell r="AY263">
            <v>7.9546214186876005</v>
          </cell>
          <cell r="AZ263">
            <v>23.086208430960667</v>
          </cell>
          <cell r="BA263">
            <v>1.276605677</v>
          </cell>
          <cell r="BB263">
            <v>0.45477801600000078</v>
          </cell>
          <cell r="BC263">
            <v>8.0008740764749167</v>
          </cell>
          <cell r="BD263">
            <v>23.217030702837913</v>
          </cell>
          <cell r="BE263">
            <v>7.8650000000000002</v>
          </cell>
          <cell r="BF263">
            <v>23.059000000000001</v>
          </cell>
          <cell r="BG263">
            <v>2.1144387194999998</v>
          </cell>
          <cell r="BH263">
            <v>0.49151775199999936</v>
          </cell>
          <cell r="BI263">
            <v>8.0017772427560878</v>
          </cell>
          <cell r="BJ263">
            <v>23.445864463459316</v>
          </cell>
          <cell r="BK263">
            <v>2.8983108752979998</v>
          </cell>
          <cell r="BL263">
            <v>0.49151775199999936</v>
          </cell>
          <cell r="BM263">
            <v>8.0429198609524732</v>
          </cell>
          <cell r="BN263">
            <v>23.562233360749044</v>
          </cell>
          <cell r="BO263">
            <v>7.9320000000000004</v>
          </cell>
          <cell r="BP263">
            <v>23.425999999999998</v>
          </cell>
          <cell r="BQ263">
            <v>3.5191991333270005</v>
          </cell>
          <cell r="BR263">
            <v>0.49151775200000114</v>
          </cell>
          <cell r="BS263">
            <v>8.1425080430351748</v>
          </cell>
          <cell r="BT263">
            <v>24.021406658897924</v>
          </cell>
        </row>
        <row r="264">
          <cell r="B264" t="str">
            <v>Preesall</v>
          </cell>
          <cell r="C264" t="str">
            <v>PREESALL</v>
          </cell>
          <cell r="D264">
            <v>11</v>
          </cell>
          <cell r="E264">
            <v>50</v>
          </cell>
          <cell r="F264">
            <v>20</v>
          </cell>
          <cell r="G264">
            <v>0.4567812492172692</v>
          </cell>
          <cell r="H264">
            <v>0.39265413717109182</v>
          </cell>
          <cell r="I264">
            <v>7.8520000000000003</v>
          </cell>
          <cell r="J264">
            <v>22.835999999999999</v>
          </cell>
          <cell r="K264">
            <v>2.0216190000000189E-2</v>
          </cell>
          <cell r="L264">
            <v>4.1284279999942441E-4</v>
          </cell>
          <cell r="M264">
            <v>7.8530827434218367</v>
          </cell>
          <cell r="N264">
            <v>22.83906246086346</v>
          </cell>
          <cell r="O264">
            <v>4.8441144999999963E-2</v>
          </cell>
          <cell r="P264">
            <v>9.0863079999969898E-4</v>
          </cell>
          <cell r="Q264">
            <v>7.8545901914856895</v>
          </cell>
          <cell r="R264">
            <v>22.843326167856407</v>
          </cell>
          <cell r="S264">
            <v>2.0216190000000189E-2</v>
          </cell>
          <cell r="T264">
            <v>1.4825988000000123E-3</v>
          </cell>
          <cell r="U264">
            <v>7.8531388910504338</v>
          </cell>
          <cell r="V264">
            <v>22.839221270339177</v>
          </cell>
          <cell r="W264">
            <v>0.13565180900000007</v>
          </cell>
          <cell r="X264">
            <v>5.4849090799999445E-2</v>
          </cell>
          <cell r="Y264">
            <v>7.8619987041618549</v>
          </cell>
          <cell r="Z264">
            <v>22.864280606063698</v>
          </cell>
          <cell r="AA264">
            <v>0.20361501000000004</v>
          </cell>
          <cell r="AB264">
            <v>0.10827496279999949</v>
          </cell>
          <cell r="AC264">
            <v>7.8683699781594205</v>
          </cell>
          <cell r="AD264">
            <v>22.882301290257605</v>
          </cell>
          <cell r="AE264">
            <v>0.28916291499999991</v>
          </cell>
          <cell r="AF264">
            <v>0.16185287880000043</v>
          </cell>
          <cell r="AG264">
            <v>7.8756721899962914</v>
          </cell>
          <cell r="AH264">
            <v>22.902955064287653</v>
          </cell>
          <cell r="AI264">
            <v>0.39609182500000006</v>
          </cell>
          <cell r="AJ264">
            <v>0.21534956679999873</v>
          </cell>
          <cell r="AK264">
            <v>7.8840923501954014</v>
          </cell>
          <cell r="AL264">
            <v>22.926770873789525</v>
          </cell>
          <cell r="AM264">
            <v>0.52312248100000014</v>
          </cell>
          <cell r="AN264">
            <v>0.2689845907999997</v>
          </cell>
          <cell r="AO264">
            <v>7.893574839193704</v>
          </cell>
          <cell r="AP264">
            <v>22.953591402882431</v>
          </cell>
          <cell r="AQ264">
            <v>0.66496851199999996</v>
          </cell>
          <cell r="AR264">
            <v>0.32260316280000012</v>
          </cell>
          <cell r="AS264">
            <v>7.9038340702081662</v>
          </cell>
          <cell r="AT264">
            <v>22.982608890162776</v>
          </cell>
          <cell r="AU264">
            <v>7.8570000000000002</v>
          </cell>
          <cell r="AV264">
            <v>23.024000000000001</v>
          </cell>
          <cell r="AW264">
            <v>0.82643824099999996</v>
          </cell>
          <cell r="AX264">
            <v>0.37616789079999968</v>
          </cell>
          <cell r="AY264">
            <v>7.9201204521748929</v>
          </cell>
          <cell r="AZ264">
            <v>23.202531599057714</v>
          </cell>
          <cell r="BA264">
            <v>1.8671698569999999</v>
          </cell>
          <cell r="BB264">
            <v>0.62860589480000062</v>
          </cell>
          <cell r="BC264">
            <v>7.9879942547398795</v>
          </cell>
          <cell r="BD264">
            <v>23.394507703292188</v>
          </cell>
          <cell r="BE264">
            <v>7.8079999999999998</v>
          </cell>
          <cell r="BF264">
            <v>23.173999999999999</v>
          </cell>
          <cell r="BG264">
            <v>3.06766113241</v>
          </cell>
          <cell r="BH264">
            <v>0.63829153879999989</v>
          </cell>
          <cell r="BI264">
            <v>8.0025120702115551</v>
          </cell>
          <cell r="BJ264">
            <v>23.724163215476896</v>
          </cell>
          <cell r="BK264">
            <v>4.1685587084079998</v>
          </cell>
          <cell r="BL264">
            <v>0.14077153879999482</v>
          </cell>
          <cell r="BM264">
            <v>8.0341811798411396</v>
          </cell>
          <cell r="BN264">
            <v>23.813736984169775</v>
          </cell>
          <cell r="BO264">
            <v>7.8079999999999998</v>
          </cell>
          <cell r="BP264">
            <v>23.181999999999999</v>
          </cell>
          <cell r="BQ264">
            <v>5.0480251437010004</v>
          </cell>
          <cell r="BR264">
            <v>9.32515387999997E-2</v>
          </cell>
          <cell r="BS264">
            <v>8.0778470433291183</v>
          </cell>
          <cell r="BT264">
            <v>23.945242696884637</v>
          </cell>
        </row>
        <row r="265">
          <cell r="B265" t="str">
            <v>Preston East</v>
          </cell>
          <cell r="C265" t="str">
            <v>PRESTON EAST</v>
          </cell>
          <cell r="D265">
            <v>6.6</v>
          </cell>
          <cell r="E265">
            <v>62.5</v>
          </cell>
          <cell r="F265">
            <v>25</v>
          </cell>
          <cell r="G265">
            <v>0.9185325507508123</v>
          </cell>
          <cell r="H265">
            <v>0.76524644874031977</v>
          </cell>
          <cell r="I265">
            <v>19.13</v>
          </cell>
          <cell r="J265">
            <v>57.405000000000001</v>
          </cell>
          <cell r="K265">
            <v>1.2787853999999044E-2</v>
          </cell>
          <cell r="L265">
            <v>4.8665639994993626E-4</v>
          </cell>
          <cell r="M265">
            <v>19.131161218507994</v>
          </cell>
          <cell r="N265">
            <v>57.408284421925771</v>
          </cell>
          <cell r="O265">
            <v>3.0884202999999388E-2</v>
          </cell>
          <cell r="P265">
            <v>9.8536039998009528E-4</v>
          </cell>
          <cell r="Q265">
            <v>19.13278786378908</v>
          </cell>
          <cell r="R265">
            <v>57.412885269561137</v>
          </cell>
          <cell r="S265">
            <v>1.2787853999999044E-2</v>
          </cell>
          <cell r="T265">
            <v>1.5098963999591319E-3</v>
          </cell>
          <cell r="U265">
            <v>19.131250728794274</v>
          </cell>
          <cell r="V265">
            <v>57.408537595247431</v>
          </cell>
          <cell r="W265">
            <v>8.7548885000000354E-2</v>
          </cell>
          <cell r="X265">
            <v>3.4551004399958174E-2</v>
          </cell>
          <cell r="Y265">
            <v>19.140680970305013</v>
          </cell>
          <cell r="Z265">
            <v>57.43521034612931</v>
          </cell>
          <cell r="AA265">
            <v>0.13229946100000056</v>
          </cell>
          <cell r="AB265">
            <v>6.7612040399978923E-2</v>
          </cell>
          <cell r="AC265">
            <v>19.147487721082936</v>
          </cell>
          <cell r="AD265">
            <v>57.454462744660972</v>
          </cell>
          <cell r="AE265">
            <v>0.18913796700000063</v>
          </cell>
          <cell r="AF265">
            <v>0.10076578439996808</v>
          </cell>
          <cell r="AG265">
            <v>19.155360001349976</v>
          </cell>
          <cell r="AH265">
            <v>57.476728915701877</v>
          </cell>
          <cell r="AI265">
            <v>0.26089378800000063</v>
          </cell>
          <cell r="AJ265">
            <v>0.13383741239996993</v>
          </cell>
          <cell r="AK265">
            <v>19.164530024970979</v>
          </cell>
          <cell r="AL265">
            <v>57.502665659246084</v>
          </cell>
          <cell r="AM265">
            <v>0.34678418200000038</v>
          </cell>
          <cell r="AN265">
            <v>0.16699404039993482</v>
          </cell>
          <cell r="AO265">
            <v>19.174943938637327</v>
          </cell>
          <cell r="AP265">
            <v>57.532120655134747</v>
          </cell>
          <cell r="AQ265">
            <v>0.44313007900000123</v>
          </cell>
          <cell r="AR265">
            <v>0.20012540039996907</v>
          </cell>
          <cell r="AS265">
            <v>19.186270261240796</v>
          </cell>
          <cell r="AT265">
            <v>57.564156333210029</v>
          </cell>
          <cell r="AU265">
            <v>19.138999999999999</v>
          </cell>
          <cell r="AV265">
            <v>57.816000000000003</v>
          </cell>
          <cell r="AW265">
            <v>0.55404786999999978</v>
          </cell>
          <cell r="AX265">
            <v>0.23320909639998888</v>
          </cell>
          <cell r="AY265">
            <v>19.207867124465523</v>
          </cell>
          <cell r="AZ265">
            <v>58.010785642841554</v>
          </cell>
          <cell r="BA265">
            <v>1.2757567340000016</v>
          </cell>
          <cell r="BB265">
            <v>-3.7849688236000461</v>
          </cell>
          <cell r="BC265">
            <v>18.919500867365993</v>
          </cell>
          <cell r="BD265">
            <v>57.195162699399717</v>
          </cell>
          <cell r="BE265">
            <v>19.149999999999999</v>
          </cell>
          <cell r="BF265">
            <v>58.284999999999997</v>
          </cell>
          <cell r="BG265">
            <v>2.1012827589400001</v>
          </cell>
          <cell r="BH265">
            <v>-37.903812487599978</v>
          </cell>
          <cell r="BI265">
            <v>16.018090882346755</v>
          </cell>
          <cell r="BJ265">
            <v>49.426623299389647</v>
          </cell>
          <cell r="BK265">
            <v>2.8476056530702003</v>
          </cell>
          <cell r="BL265">
            <v>-121.32153195160002</v>
          </cell>
          <cell r="BM265">
            <v>8.7862192059987727</v>
          </cell>
          <cell r="BN265">
            <v>28.97180128732332</v>
          </cell>
          <cell r="BO265">
            <v>19.152999999999999</v>
          </cell>
          <cell r="BP265">
            <v>58.348999999999997</v>
          </cell>
          <cell r="BQ265">
            <v>3.4347766541200002</v>
          </cell>
          <cell r="BR265">
            <v>-158.9420438516</v>
          </cell>
          <cell r="BS265">
            <v>5.5496420337260339</v>
          </cell>
          <cell r="BT265">
            <v>19.872893340558541</v>
          </cell>
        </row>
        <row r="266">
          <cell r="B266" t="str">
            <v>Preston Old Rd</v>
          </cell>
          <cell r="C266" t="str">
            <v>PRESTON OLD RD</v>
          </cell>
          <cell r="D266">
            <v>6.6</v>
          </cell>
          <cell r="E266">
            <v>54.75</v>
          </cell>
          <cell r="F266">
            <v>21.9</v>
          </cell>
          <cell r="G266">
            <v>0.72142814626369911</v>
          </cell>
          <cell r="H266">
            <v>0.6132935247340513</v>
          </cell>
          <cell r="I266">
            <v>13.43</v>
          </cell>
          <cell r="J266">
            <v>39.494999999999997</v>
          </cell>
          <cell r="K266">
            <v>9.6542390000000644E-3</v>
          </cell>
          <cell r="L266">
            <v>3.2427240000003632E-3</v>
          </cell>
          <cell r="M266">
            <v>13.431128191675723</v>
          </cell>
          <cell r="N266">
            <v>39.498191007937528</v>
          </cell>
          <cell r="O266">
            <v>2.3336895999999996E-2</v>
          </cell>
          <cell r="P266">
            <v>6.2068199999998352E-3</v>
          </cell>
          <cell r="Q266">
            <v>13.432584404906887</v>
          </cell>
          <cell r="R266">
            <v>39.502309800939969</v>
          </cell>
          <cell r="S266">
            <v>4.1663758000000051E-2</v>
          </cell>
          <cell r="T266">
            <v>9.0795839999999739E-3</v>
          </cell>
          <cell r="U266">
            <v>13.43443889123686</v>
          </cell>
          <cell r="V266">
            <v>39.507555080378133</v>
          </cell>
          <cell r="W266">
            <v>6.6065763900000019E-2</v>
          </cell>
          <cell r="X266">
            <v>4.8803784000000405E-2</v>
          </cell>
          <cell r="Y266">
            <v>13.440048479454811</v>
          </cell>
          <cell r="Z266">
            <v>39.523421391852445</v>
          </cell>
          <cell r="AA266">
            <v>9.9794609800000045E-2</v>
          </cell>
          <cell r="AB266">
            <v>8.84789720000001E-2</v>
          </cell>
          <cell r="AC266">
            <v>13.446469667141443</v>
          </cell>
          <cell r="AD266">
            <v>39.541583253278397</v>
          </cell>
          <cell r="AE266">
            <v>0.14270839200000007</v>
          </cell>
          <cell r="AF266">
            <v>0.12844792799999971</v>
          </cell>
          <cell r="AG266">
            <v>13.453720026415828</v>
          </cell>
          <cell r="AH266">
            <v>39.562090366114226</v>
          </cell>
          <cell r="AI266">
            <v>0.19702707900000005</v>
          </cell>
          <cell r="AJ266">
            <v>0.16795660000000034</v>
          </cell>
          <cell r="AK266">
            <v>13.461927791715222</v>
          </cell>
          <cell r="AL266">
            <v>39.585305432120578</v>
          </cell>
          <cell r="AM266">
            <v>0.26216094199999995</v>
          </cell>
          <cell r="AN266">
            <v>0.20773676400000052</v>
          </cell>
          <cell r="AO266">
            <v>13.471105388947073</v>
          </cell>
          <cell r="AP266">
            <v>39.611263597071144</v>
          </cell>
          <cell r="AQ266">
            <v>0.335299389</v>
          </cell>
          <cell r="AR266">
            <v>0.24732973200000097</v>
          </cell>
          <cell r="AS266">
            <v>13.480966830279858</v>
          </cell>
          <cell r="AT266">
            <v>39.639155965225882</v>
          </cell>
          <cell r="AU266">
            <v>13.44</v>
          </cell>
          <cell r="AV266">
            <v>39.868000000000002</v>
          </cell>
          <cell r="AW266">
            <v>0.42024530400000015</v>
          </cell>
          <cell r="AX266">
            <v>0.28666864800000069</v>
          </cell>
          <cell r="AY266">
            <v>13.501838933406226</v>
          </cell>
          <cell r="AZ266">
            <v>40.04290691661155</v>
          </cell>
          <cell r="BA266">
            <v>0.97573747040000003</v>
          </cell>
          <cell r="BB266">
            <v>0.47320157600000035</v>
          </cell>
          <cell r="BC266">
            <v>13.566749295224</v>
          </cell>
          <cell r="BD266">
            <v>40.22650114465403</v>
          </cell>
          <cell r="BE266">
            <v>13.451000000000001</v>
          </cell>
          <cell r="BF266">
            <v>40.262</v>
          </cell>
          <cell r="BG266">
            <v>1.6090675518670001</v>
          </cell>
          <cell r="BH266">
            <v>0.50854845599999998</v>
          </cell>
          <cell r="BI266">
            <v>13.636243359421558</v>
          </cell>
          <cell r="BJ266">
            <v>40.78594734246704</v>
          </cell>
          <cell r="BK266">
            <v>2.1830799531212302</v>
          </cell>
          <cell r="BL266">
            <v>0.3486671760000013</v>
          </cell>
          <cell r="BM266">
            <v>13.672470437351244</v>
          </cell>
          <cell r="BN266">
            <v>40.888412992333656</v>
          </cell>
          <cell r="BO266">
            <v>13.454000000000001</v>
          </cell>
          <cell r="BP266">
            <v>40.314999999999998</v>
          </cell>
          <cell r="BQ266">
            <v>2.6385127470717205</v>
          </cell>
          <cell r="BR266">
            <v>-7.9176247999997562E-2</v>
          </cell>
          <cell r="BS266">
            <v>13.677883881316045</v>
          </cell>
          <cell r="BT266">
            <v>40.948239242707757</v>
          </cell>
        </row>
        <row r="267">
          <cell r="B267" t="str">
            <v>Prestwich</v>
          </cell>
          <cell r="C267" t="str">
            <v>PRESTWICH</v>
          </cell>
          <cell r="D267">
            <v>6.6</v>
          </cell>
          <cell r="E267">
            <v>50</v>
          </cell>
          <cell r="F267">
            <v>20</v>
          </cell>
          <cell r="G267">
            <v>0.80494074762161272</v>
          </cell>
          <cell r="H267">
            <v>0.68575672682756816</v>
          </cell>
          <cell r="I267">
            <v>13.712999999999999</v>
          </cell>
          <cell r="J267">
            <v>40.241</v>
          </cell>
          <cell r="K267">
            <v>2.1052726000000077E-2</v>
          </cell>
          <cell r="L267">
            <v>3.3483040000010789E-3</v>
          </cell>
          <cell r="M267">
            <v>13.715134536551364</v>
          </cell>
          <cell r="N267">
            <v>40.247037381080638</v>
          </cell>
          <cell r="O267">
            <v>5.0538291000000179E-2</v>
          </cell>
          <cell r="P267">
            <v>6.4467079999999122E-3</v>
          </cell>
          <cell r="Q267">
            <v>13.717984894623093</v>
          </cell>
          <cell r="R267">
            <v>40.255099411165958</v>
          </cell>
          <cell r="S267">
            <v>8.9629712000000139E-2</v>
          </cell>
          <cell r="T267">
            <v>9.4806320000007105E-3</v>
          </cell>
          <cell r="U267">
            <v>13.721669906634526</v>
          </cell>
          <cell r="V267">
            <v>40.265522199094114</v>
          </cell>
          <cell r="W267">
            <v>0.14139610899999999</v>
          </cell>
          <cell r="X267">
            <v>8.3864963999999542E-2</v>
          </cell>
          <cell r="Y267">
            <v>13.732705233505225</v>
          </cell>
          <cell r="Z267">
            <v>40.296734816945637</v>
          </cell>
          <cell r="AA267">
            <v>0.21222671100000012</v>
          </cell>
          <cell r="AB267">
            <v>0.15822157600000031</v>
          </cell>
          <cell r="AC267">
            <v>13.745405820942466</v>
          </cell>
          <cell r="AD267">
            <v>40.332657502953346</v>
          </cell>
          <cell r="AE267">
            <v>0.30166991500000007</v>
          </cell>
          <cell r="AF267">
            <v>0.23291833200000056</v>
          </cell>
          <cell r="AG267">
            <v>13.759764343683493</v>
          </cell>
          <cell r="AH267">
            <v>40.373269538145344</v>
          </cell>
          <cell r="AI267">
            <v>0.41400537000000026</v>
          </cell>
          <cell r="AJ267">
            <v>0.30713890800000154</v>
          </cell>
          <cell r="AK267">
            <v>13.77608376409513</v>
          </cell>
          <cell r="AL267">
            <v>40.419427829497756</v>
          </cell>
          <cell r="AM267">
            <v>0.54792686100000021</v>
          </cell>
          <cell r="AN267">
            <v>0.38167284800000001</v>
          </cell>
          <cell r="AO267">
            <v>13.794318885186325</v>
          </cell>
          <cell r="AP267">
            <v>40.471004540615127</v>
          </cell>
          <cell r="AQ267">
            <v>0.69777283999999995</v>
          </cell>
          <cell r="AR267">
            <v>0.45601809200000076</v>
          </cell>
          <cell r="AS267">
            <v>13.813930531087689</v>
          </cell>
          <cell r="AT267">
            <v>40.526474651843458</v>
          </cell>
          <cell r="AU267">
            <v>13.723000000000001</v>
          </cell>
          <cell r="AV267">
            <v>40.612000000000002</v>
          </cell>
          <cell r="AW267">
            <v>0.87051803999999999</v>
          </cell>
          <cell r="AX267">
            <v>0.530097704000001</v>
          </cell>
          <cell r="AY267">
            <v>13.845522102549944</v>
          </cell>
          <cell r="AZ267">
            <v>40.958544838233195</v>
          </cell>
          <cell r="BA267">
            <v>1.9917344090000002</v>
          </cell>
          <cell r="BB267">
            <v>0.87257655200000261</v>
          </cell>
          <cell r="BC267">
            <v>13.97356222793578</v>
          </cell>
          <cell r="BD267">
            <v>41.320697001930398</v>
          </cell>
          <cell r="BE267">
            <v>13.749000000000001</v>
          </cell>
          <cell r="BF267">
            <v>41.152000000000001</v>
          </cell>
          <cell r="BG267">
            <v>3.2738350963</v>
          </cell>
          <cell r="BH267">
            <v>0.80779565600000236</v>
          </cell>
          <cell r="BI267">
            <v>14.106050092965615</v>
          </cell>
          <cell r="BJ267">
            <v>42.161890167837093</v>
          </cell>
          <cell r="BK267">
            <v>4.4434413609661005</v>
          </cell>
          <cell r="BL267">
            <v>0.49613485600000207</v>
          </cell>
          <cell r="BM267">
            <v>14.181100857355766</v>
          </cell>
          <cell r="BN267">
            <v>42.37416578557113</v>
          </cell>
          <cell r="BO267">
            <v>13.757999999999999</v>
          </cell>
          <cell r="BP267">
            <v>41.445</v>
          </cell>
          <cell r="BQ267">
            <v>5.3784574703664001</v>
          </cell>
          <cell r="BR267">
            <v>0.40278445600000001</v>
          </cell>
          <cell r="BS267">
            <v>14.263727512490604</v>
          </cell>
          <cell r="BT267">
            <v>42.875413414058848</v>
          </cell>
        </row>
        <row r="268">
          <cell r="B268" t="str">
            <v>Pringle St</v>
          </cell>
          <cell r="C268" t="str">
            <v>PRINGLE ST</v>
          </cell>
          <cell r="D268">
            <v>6.6</v>
          </cell>
          <cell r="E268">
            <v>54.75</v>
          </cell>
          <cell r="F268">
            <v>21.9</v>
          </cell>
          <cell r="G268">
            <v>0.8437545126089161</v>
          </cell>
          <cell r="H268">
            <v>0.72607719634643464</v>
          </cell>
          <cell r="I268">
            <v>13.449</v>
          </cell>
          <cell r="J268">
            <v>39.26</v>
          </cell>
          <cell r="K268">
            <v>2.7863181999999931E-2</v>
          </cell>
          <cell r="L268">
            <v>28.003297144000001</v>
          </cell>
          <cell r="M268">
            <v>15.901090599986919</v>
          </cell>
          <cell r="N268">
            <v>46.195559565338158</v>
          </cell>
          <cell r="O268">
            <v>6.7443107999999752E-2</v>
          </cell>
          <cell r="P268">
            <v>28.006283011999997</v>
          </cell>
          <cell r="Q268">
            <v>15.90481414129361</v>
          </cell>
          <cell r="R268">
            <v>46.206091330570118</v>
          </cell>
          <cell r="S268">
            <v>0.12056060899999999</v>
          </cell>
          <cell r="T268">
            <v>28.009158223999993</v>
          </cell>
          <cell r="U268">
            <v>15.909712233403187</v>
          </cell>
          <cell r="V268">
            <v>46.219945227152351</v>
          </cell>
          <cell r="W268">
            <v>0.19166342199999975</v>
          </cell>
          <cell r="X268">
            <v>28.066555972</v>
          </cell>
          <cell r="Y268">
            <v>15.920953117264455</v>
          </cell>
          <cell r="Z268">
            <v>46.251739247971685</v>
          </cell>
          <cell r="AA268">
            <v>0.29005899899999976</v>
          </cell>
          <cell r="AB268">
            <v>28.123895039999997</v>
          </cell>
          <cell r="AC268">
            <v>15.934576365630047</v>
          </cell>
          <cell r="AD268">
            <v>46.290271613176074</v>
          </cell>
          <cell r="AE268">
            <v>0.41536574500000012</v>
          </cell>
          <cell r="AF268">
            <v>28.181514991999993</v>
          </cell>
          <cell r="AG268">
            <v>15.950578301740997</v>
          </cell>
          <cell r="AH268">
            <v>46.335531923320744</v>
          </cell>
          <cell r="AI268">
            <v>0.57404007699999982</v>
          </cell>
          <cell r="AJ268">
            <v>28.238681911999997</v>
          </cell>
          <cell r="AK268">
            <v>15.969459514611364</v>
          </cell>
          <cell r="AL268">
            <v>46.388936057951398</v>
          </cell>
          <cell r="AM268">
            <v>0.76437430000000006</v>
          </cell>
          <cell r="AN268">
            <v>28.296107944000003</v>
          </cell>
          <cell r="AO268">
            <v>15.991132916114204</v>
          </cell>
          <cell r="AP268">
            <v>46.450237694647541</v>
          </cell>
          <cell r="AQ268">
            <v>0.97815438399999977</v>
          </cell>
          <cell r="AR268">
            <v>28.353344012000004</v>
          </cell>
          <cell r="AS268">
            <v>16.01484068100995</v>
          </cell>
          <cell r="AT268">
            <v>46.517293379945784</v>
          </cell>
          <cell r="AU268">
            <v>13.458</v>
          </cell>
          <cell r="AV268">
            <v>39.71</v>
          </cell>
          <cell r="AW268">
            <v>1.225175465</v>
          </cell>
          <cell r="AX268">
            <v>28.410328608000004</v>
          </cell>
          <cell r="AY268">
            <v>16.05043428092679</v>
          </cell>
          <cell r="AZ268">
            <v>47.042511439295218</v>
          </cell>
          <cell r="BA268">
            <v>2.8329561769999998</v>
          </cell>
          <cell r="BB268">
            <v>27.970713343999989</v>
          </cell>
          <cell r="BC268">
            <v>16.152622256057214</v>
          </cell>
          <cell r="BD268">
            <v>47.331542679977005</v>
          </cell>
          <cell r="BE268">
            <v>13.467000000000001</v>
          </cell>
          <cell r="BF268">
            <v>40.107999999999997</v>
          </cell>
          <cell r="BG268">
            <v>4.6626586654100004</v>
          </cell>
          <cell r="BH268">
            <v>22.429281304000007</v>
          </cell>
          <cell r="BI268">
            <v>15.83693012639516</v>
          </cell>
          <cell r="BJ268">
            <v>46.811174653249232</v>
          </cell>
          <cell r="BK268">
            <v>6.2974496784250995</v>
          </cell>
          <cell r="BL268">
            <v>7.9109293039999988</v>
          </cell>
          <cell r="BM268">
            <v>14.709910822765357</v>
          </cell>
          <cell r="BN268">
            <v>43.623482684750137</v>
          </cell>
          <cell r="BO268">
            <v>13.481</v>
          </cell>
          <cell r="BP268">
            <v>40.58</v>
          </cell>
          <cell r="BQ268">
            <v>7.5635452110150005</v>
          </cell>
          <cell r="BR268">
            <v>3.9953773040000007</v>
          </cell>
          <cell r="BS268">
            <v>14.492143488725143</v>
          </cell>
          <cell r="BT268">
            <v>43.439945670520686</v>
          </cell>
        </row>
        <row r="269">
          <cell r="B269" t="str">
            <v>Grane Rd &amp; Prinny Hill</v>
          </cell>
          <cell r="C269" t="str">
            <v>PRINNY HILL</v>
          </cell>
          <cell r="D269">
            <v>6.6</v>
          </cell>
          <cell r="E269">
            <v>62.5</v>
          </cell>
          <cell r="F269">
            <v>25</v>
          </cell>
          <cell r="G269">
            <v>0.61449533196832151</v>
          </cell>
          <cell r="H269">
            <v>0.54392183594470866</v>
          </cell>
          <cell r="I269">
            <v>13.597</v>
          </cell>
          <cell r="J269">
            <v>38.402999999999999</v>
          </cell>
          <cell r="K269">
            <v>9.5278030000000014E-3</v>
          </cell>
          <cell r="L269">
            <v>2.4284240000000956E-3</v>
          </cell>
          <cell r="M269">
            <v>13.598045898617718</v>
          </cell>
          <cell r="N269">
            <v>38.405958248020092</v>
          </cell>
          <cell r="O269">
            <v>2.3024150999999993E-2</v>
          </cell>
          <cell r="P269">
            <v>4.595680000000435E-3</v>
          </cell>
          <cell r="Q269">
            <v>13.599416108615578</v>
          </cell>
          <cell r="R269">
            <v>38.409833787144635</v>
          </cell>
          <cell r="S269">
            <v>4.109333599999998E-2</v>
          </cell>
          <cell r="T269">
            <v>6.6573320000000713E-3</v>
          </cell>
          <cell r="U269">
            <v>13.601177100155118</v>
          </cell>
          <cell r="V269">
            <v>38.414814623381517</v>
          </cell>
          <cell r="W269">
            <v>6.539489599999998E-2</v>
          </cell>
          <cell r="X269">
            <v>3.8907079999999539E-2</v>
          </cell>
          <cell r="Y269">
            <v>13.606124056654638</v>
          </cell>
          <cell r="Z269">
            <v>38.4288067293297</v>
          </cell>
          <cell r="AA269">
            <v>9.8913963999999965E-2</v>
          </cell>
          <cell r="AB269">
            <v>7.1096199999999943E-2</v>
          </cell>
          <cell r="AC269">
            <v>13.611872032416723</v>
          </cell>
          <cell r="AD269">
            <v>38.445064459887561</v>
          </cell>
          <cell r="AE269">
            <v>0.14149992399999994</v>
          </cell>
          <cell r="AF269">
            <v>0.10346003200000053</v>
          </cell>
          <cell r="AG269">
            <v>13.618428438869284</v>
          </cell>
          <cell r="AH269">
            <v>38.463608777738848</v>
          </cell>
          <cell r="AI269">
            <v>0.1952458299999999</v>
          </cell>
          <cell r="AJ269">
            <v>0.13549798800000046</v>
          </cell>
          <cell r="AK269">
            <v>13.625932580659864</v>
          </cell>
          <cell r="AL269">
            <v>38.484833695927264</v>
          </cell>
          <cell r="AM269">
            <v>0.25955207399999997</v>
          </cell>
          <cell r="AN269">
            <v>0.16769743999999864</v>
          </cell>
          <cell r="AO269">
            <v>13.634374639684703</v>
          </cell>
          <cell r="AP269">
            <v>38.508711444661827</v>
          </cell>
          <cell r="AQ269">
            <v>0.33167534800000004</v>
          </cell>
          <cell r="AR269">
            <v>0.19975603199999981</v>
          </cell>
          <cell r="AS269">
            <v>13.643488189439214</v>
          </cell>
          <cell r="AT269">
            <v>38.534488455990214</v>
          </cell>
          <cell r="AU269">
            <v>13.599</v>
          </cell>
          <cell r="AV269">
            <v>38.47</v>
          </cell>
          <cell r="AW269">
            <v>0.41465546699999994</v>
          </cell>
          <cell r="AX269">
            <v>0.23163613600000099</v>
          </cell>
          <cell r="AY269">
            <v>13.655535853176826</v>
          </cell>
          <cell r="AZ269">
            <v>38.629907540646002</v>
          </cell>
          <cell r="BA269">
            <v>0.95459279699999988</v>
          </cell>
          <cell r="BB269">
            <v>0.34348799599999946</v>
          </cell>
          <cell r="BC269">
            <v>13.712552620495217</v>
          </cell>
          <cell r="BD269">
            <v>38.791175311894683</v>
          </cell>
          <cell r="BE269">
            <v>13.603</v>
          </cell>
          <cell r="BF269">
            <v>38.545999999999999</v>
          </cell>
          <cell r="BG269">
            <v>1.5751554274799999</v>
          </cell>
          <cell r="BH269">
            <v>0.22685462399999956</v>
          </cell>
          <cell r="BI269">
            <v>13.760634998227937</v>
          </cell>
          <cell r="BJ269">
            <v>38.991859104797214</v>
          </cell>
          <cell r="BK269">
            <v>2.1402862985639</v>
          </cell>
          <cell r="BL269">
            <v>-1.4713469759999986</v>
          </cell>
          <cell r="BM269">
            <v>13.661517014841484</v>
          </cell>
          <cell r="BN269">
            <v>38.711511112036831</v>
          </cell>
          <cell r="BO269">
            <v>13.61</v>
          </cell>
          <cell r="BP269">
            <v>38.628999999999998</v>
          </cell>
          <cell r="BQ269">
            <v>2.588553952581</v>
          </cell>
          <cell r="BR269">
            <v>-1.6335485759999999</v>
          </cell>
          <cell r="BS269">
            <v>13.69354130473433</v>
          </cell>
          <cell r="BT269">
            <v>38.865290492347263</v>
          </cell>
        </row>
        <row r="270">
          <cell r="B270" t="str">
            <v>Queens Park</v>
          </cell>
          <cell r="C270" t="str">
            <v>QUEENS PARK</v>
          </cell>
          <cell r="D270">
            <v>6.6</v>
          </cell>
          <cell r="E270">
            <v>54.75</v>
          </cell>
          <cell r="F270">
            <v>21.9</v>
          </cell>
          <cell r="G270">
            <v>0.72054766609649556</v>
          </cell>
          <cell r="H270">
            <v>0.59758520171769525</v>
          </cell>
          <cell r="I270">
            <v>13.085000000000001</v>
          </cell>
          <cell r="J270">
            <v>39.444000000000003</v>
          </cell>
          <cell r="K270">
            <v>2.1368754999999906E-2</v>
          </cell>
          <cell r="L270">
            <v>2.8194319999998996E-3</v>
          </cell>
          <cell r="M270">
            <v>13.087115917617526</v>
          </cell>
          <cell r="N270">
            <v>39.449984718783135</v>
          </cell>
          <cell r="O270">
            <v>5.2087908000000072E-2</v>
          </cell>
          <cell r="P270">
            <v>69.205415687999988</v>
          </cell>
          <cell r="Q270">
            <v>19.143460355235163</v>
          </cell>
          <cell r="R270">
            <v>56.579913602946576</v>
          </cell>
          <cell r="S270">
            <v>9.3729877000000128E-2</v>
          </cell>
          <cell r="T270">
            <v>69.207950295999993</v>
          </cell>
          <cell r="U270">
            <v>19.147324803511349</v>
          </cell>
          <cell r="V270">
            <v>56.590843913273119</v>
          </cell>
          <cell r="W270">
            <v>0.14970124459999989</v>
          </cell>
          <cell r="X270">
            <v>69.250159640000021</v>
          </cell>
          <cell r="Y270">
            <v>19.155913388400972</v>
          </cell>
          <cell r="Z270">
            <v>56.615136099738109</v>
          </cell>
          <cell r="AA270">
            <v>0.22791591599999994</v>
          </cell>
          <cell r="AB270">
            <v>69.292343107999983</v>
          </cell>
          <cell r="AC270">
            <v>19.166445494187712</v>
          </cell>
          <cell r="AD270">
            <v>56.644925393426035</v>
          </cell>
          <cell r="AE270">
            <v>0.32822977600000036</v>
          </cell>
          <cell r="AF270">
            <v>69.33481033599999</v>
          </cell>
          <cell r="AG270">
            <v>19.178935600186499</v>
          </cell>
          <cell r="AH270">
            <v>56.680252748023953</v>
          </cell>
          <cell r="AI270">
            <v>0.45618913700000019</v>
          </cell>
          <cell r="AJ270">
            <v>69.376881896000015</v>
          </cell>
          <cell r="AK270">
            <v>19.193809448369823</v>
          </cell>
          <cell r="AL270">
            <v>56.722322343675017</v>
          </cell>
          <cell r="AM270">
            <v>0.61050285599999987</v>
          </cell>
          <cell r="AN270">
            <v>69.419214792000005</v>
          </cell>
          <cell r="AO270">
            <v>19.211011565961563</v>
          </cell>
          <cell r="AP270">
            <v>56.770977279674568</v>
          </cell>
          <cell r="AQ270">
            <v>0.78438726100000022</v>
          </cell>
          <cell r="AR270">
            <v>69.461387500000001</v>
          </cell>
          <cell r="AS270">
            <v>19.229911661772302</v>
          </cell>
          <cell r="AT270">
            <v>56.824434823325966</v>
          </cell>
          <cell r="AU270">
            <v>13.132</v>
          </cell>
          <cell r="AV270">
            <v>43.406999999999996</v>
          </cell>
          <cell r="AW270">
            <v>0.9866289610000003</v>
          </cell>
          <cell r="AX270">
            <v>69.503337279999997</v>
          </cell>
          <cell r="AY270">
            <v>19.298272876425603</v>
          </cell>
          <cell r="AZ270">
            <v>60.847853462268887</v>
          </cell>
          <cell r="BA270">
            <v>2.3096286515999997</v>
          </cell>
          <cell r="BB270">
            <v>68.205909703999964</v>
          </cell>
          <cell r="BC270">
            <v>19.30050985631167</v>
          </cell>
          <cell r="BD270">
            <v>60.854180596856153</v>
          </cell>
          <cell r="BE270">
            <v>13.084</v>
          </cell>
          <cell r="BF270">
            <v>43.9</v>
          </cell>
          <cell r="BG270">
            <v>3.807855917625</v>
          </cell>
          <cell r="BH270">
            <v>56.012326851999994</v>
          </cell>
          <cell r="BI270">
            <v>18.316908882578122</v>
          </cell>
          <cell r="BJ270">
            <v>58.700901424809238</v>
          </cell>
          <cell r="BK270">
            <v>5.1303178261060003</v>
          </cell>
          <cell r="BL270">
            <v>26.237687151999992</v>
          </cell>
          <cell r="BM270">
            <v>15.827988805765305</v>
          </cell>
          <cell r="BN270">
            <v>51.661172368226495</v>
          </cell>
          <cell r="BO270">
            <v>13.095000000000001</v>
          </cell>
          <cell r="BP270">
            <v>44.256999999999998</v>
          </cell>
          <cell r="BQ270">
            <v>6.1378667293477607</v>
          </cell>
          <cell r="BR270">
            <v>13.051259388000004</v>
          </cell>
          <cell r="BS270">
            <v>14.773613201418851</v>
          </cell>
          <cell r="BT270">
            <v>49.004835110850117</v>
          </cell>
        </row>
        <row r="271">
          <cell r="B271" t="str">
            <v>Radcliffe</v>
          </cell>
          <cell r="C271" t="str">
            <v>RADCLIFFE Sect1A&amp;2A</v>
          </cell>
          <cell r="D271">
            <v>11</v>
          </cell>
          <cell r="E271">
            <v>33.405000000000001</v>
          </cell>
          <cell r="F271">
            <v>13.1</v>
          </cell>
          <cell r="G271">
            <v>0.67292511586771109</v>
          </cell>
          <cell r="H271">
            <v>0.59115601293239706</v>
          </cell>
          <cell r="I271">
            <v>7.742</v>
          </cell>
          <cell r="J271">
            <v>22.472999999999999</v>
          </cell>
          <cell r="K271">
            <v>3.4542572999999965E-2</v>
          </cell>
          <cell r="L271">
            <v>6.3017199999997331E-3</v>
          </cell>
          <cell r="M271">
            <v>7.7441437694144009</v>
          </cell>
          <cell r="N271">
            <v>22.47906349556089</v>
          </cell>
          <cell r="O271">
            <v>8.3378189999999908E-2</v>
          </cell>
          <cell r="P271">
            <v>1.2155216000000024E-2</v>
          </cell>
          <cell r="Q271">
            <v>7.7470142034246097</v>
          </cell>
          <cell r="R271">
            <v>22.487182308975161</v>
          </cell>
          <cell r="S271">
            <v>0.14865196400000014</v>
          </cell>
          <cell r="T271">
            <v>1.7902807999998771E-2</v>
          </cell>
          <cell r="U271">
            <v>7.7507418584044556</v>
          </cell>
          <cell r="V271">
            <v>22.497725709431855</v>
          </cell>
          <cell r="W271">
            <v>0.23572501300000015</v>
          </cell>
          <cell r="X271">
            <v>0.10875685999999973</v>
          </cell>
          <cell r="Y271">
            <v>7.7600806092824994</v>
          </cell>
          <cell r="Z271">
            <v>22.52413968572656</v>
          </cell>
          <cell r="AA271">
            <v>0.35577285200000008</v>
          </cell>
          <cell r="AB271">
            <v>0.19956886000000029</v>
          </cell>
          <cell r="AC271">
            <v>7.7711478806286749</v>
          </cell>
          <cell r="AD271">
            <v>22.555442656199009</v>
          </cell>
          <cell r="AE271">
            <v>0.50823302899999989</v>
          </cell>
          <cell r="AF271">
            <v>0.29104985599999811</v>
          </cell>
          <cell r="AG271">
            <v>7.78395147171031</v>
          </cell>
          <cell r="AH271">
            <v>22.591656680508461</v>
          </cell>
          <cell r="AI271">
            <v>0.70079083899999994</v>
          </cell>
          <cell r="AJ271">
            <v>0.38161546799999879</v>
          </cell>
          <cell r="AK271">
            <v>7.7988115975199088</v>
          </cell>
          <cell r="AL271">
            <v>22.633687463425474</v>
          </cell>
          <cell r="AM271">
            <v>0.93133368399999994</v>
          </cell>
          <cell r="AN271">
            <v>0.47279795999999941</v>
          </cell>
          <cell r="AO271">
            <v>7.8156977984219154</v>
          </cell>
          <cell r="AP271">
            <v>22.681448852090622</v>
          </cell>
          <cell r="AQ271">
            <v>1.1899695689999998</v>
          </cell>
          <cell r="AR271">
            <v>0.56361963199999821</v>
          </cell>
          <cell r="AS271">
            <v>7.834039563385943</v>
          </cell>
          <cell r="AT271">
            <v>22.733327197630597</v>
          </cell>
          <cell r="AU271">
            <v>7.7519999999999998</v>
          </cell>
          <cell r="AV271">
            <v>22.824000000000002</v>
          </cell>
          <cell r="AW271">
            <v>1.4887616780000001</v>
          </cell>
          <cell r="AX271">
            <v>0.65392729199999877</v>
          </cell>
          <cell r="AY271">
            <v>7.8644620048744676</v>
          </cell>
          <cell r="AZ271">
            <v>23.142090585090283</v>
          </cell>
          <cell r="BA271">
            <v>3.4343827339999997</v>
          </cell>
          <cell r="BB271">
            <v>1.0840013159999984</v>
          </cell>
          <cell r="BC271">
            <v>7.9891536588699648</v>
          </cell>
          <cell r="BD271">
            <v>23.494771841480613</v>
          </cell>
          <cell r="BE271">
            <v>7.7629999999999999</v>
          </cell>
          <cell r="BF271">
            <v>23.193000000000001</v>
          </cell>
          <cell r="BG271">
            <v>5.6533433853499995</v>
          </cell>
          <cell r="BH271">
            <v>1.1690016399999976</v>
          </cell>
          <cell r="BI271">
            <v>8.1210802488082106</v>
          </cell>
          <cell r="BJ271">
            <v>24.205803888565011</v>
          </cell>
          <cell r="BK271">
            <v>7.6557544208417001</v>
          </cell>
          <cell r="BL271">
            <v>1.1690016399999941</v>
          </cell>
          <cell r="BM271">
            <v>8.226179571569066</v>
          </cell>
          <cell r="BN271">
            <v>24.503069663854269</v>
          </cell>
          <cell r="BO271">
            <v>7.7629999999999999</v>
          </cell>
          <cell r="BP271">
            <v>23.198</v>
          </cell>
          <cell r="BQ271">
            <v>9.2308754041187004</v>
          </cell>
          <cell r="BR271">
            <v>1.1690016400000012</v>
          </cell>
          <cell r="BS271">
            <v>8.3088519828146303</v>
          </cell>
          <cell r="BT271">
            <v>24.741902554289393</v>
          </cell>
        </row>
        <row r="272">
          <cell r="B272" t="str">
            <v>Radcliffe</v>
          </cell>
          <cell r="C272" t="str">
            <v>RADCLIFFE Sect1B&amp;2B</v>
          </cell>
          <cell r="D272">
            <v>11</v>
          </cell>
          <cell r="E272">
            <v>33.405000000000001</v>
          </cell>
          <cell r="F272">
            <v>13.1</v>
          </cell>
          <cell r="G272">
            <v>0.6739728632109232</v>
          </cell>
          <cell r="H272">
            <v>0.58962929537514519</v>
          </cell>
          <cell r="I272">
            <v>7.7220000000000004</v>
          </cell>
          <cell r="J272">
            <v>22.507999999999999</v>
          </cell>
          <cell r="K272">
            <v>3.4542572999999965E-2</v>
          </cell>
          <cell r="L272">
            <v>6.3017199999997331E-3</v>
          </cell>
          <cell r="M272">
            <v>7.7241437694144013</v>
          </cell>
          <cell r="N272">
            <v>22.51406349556089</v>
          </cell>
          <cell r="O272">
            <v>8.3378189999999908E-2</v>
          </cell>
          <cell r="P272">
            <v>1.2155216000000024E-2</v>
          </cell>
          <cell r="Q272">
            <v>7.7270142034246101</v>
          </cell>
          <cell r="R272">
            <v>22.522182308975161</v>
          </cell>
          <cell r="S272">
            <v>0.14865196400000014</v>
          </cell>
          <cell r="T272">
            <v>1.7902807999998771E-2</v>
          </cell>
          <cell r="U272">
            <v>7.730741858404456</v>
          </cell>
          <cell r="V272">
            <v>22.532725709431855</v>
          </cell>
          <cell r="W272">
            <v>0.23572501300000015</v>
          </cell>
          <cell r="X272">
            <v>0.10875685999999973</v>
          </cell>
          <cell r="Y272">
            <v>7.7400806092824999</v>
          </cell>
          <cell r="Z272">
            <v>22.55913968572656</v>
          </cell>
          <cell r="AA272">
            <v>0.35577285200000008</v>
          </cell>
          <cell r="AB272">
            <v>0.19956886000000029</v>
          </cell>
          <cell r="AC272">
            <v>7.7511478806286753</v>
          </cell>
          <cell r="AD272">
            <v>22.590442656199009</v>
          </cell>
          <cell r="AE272">
            <v>0.50823302899999989</v>
          </cell>
          <cell r="AF272">
            <v>0.29104985599999811</v>
          </cell>
          <cell r="AG272">
            <v>7.7639514717103104</v>
          </cell>
          <cell r="AH272">
            <v>22.626656680508461</v>
          </cell>
          <cell r="AI272">
            <v>0.70079083899999994</v>
          </cell>
          <cell r="AJ272">
            <v>0.38161546799999879</v>
          </cell>
          <cell r="AK272">
            <v>7.7788115975199092</v>
          </cell>
          <cell r="AL272">
            <v>22.668687463425474</v>
          </cell>
          <cell r="AM272">
            <v>0.93133368399999994</v>
          </cell>
          <cell r="AN272">
            <v>0.47279795999999941</v>
          </cell>
          <cell r="AO272">
            <v>7.7956977984219158</v>
          </cell>
          <cell r="AP272">
            <v>22.716448852090622</v>
          </cell>
          <cell r="AQ272">
            <v>1.1899695689999998</v>
          </cell>
          <cell r="AR272">
            <v>0.56361963199999821</v>
          </cell>
          <cell r="AS272">
            <v>7.8140395633859434</v>
          </cell>
          <cell r="AT272">
            <v>22.768327197630597</v>
          </cell>
          <cell r="AU272">
            <v>7.7320000000000002</v>
          </cell>
          <cell r="AV272">
            <v>22.802</v>
          </cell>
          <cell r="AW272">
            <v>1.4887616780000001</v>
          </cell>
          <cell r="AX272">
            <v>0.65392729199999877</v>
          </cell>
          <cell r="AY272">
            <v>7.844462004874468</v>
          </cell>
          <cell r="AZ272">
            <v>23.120090585090281</v>
          </cell>
          <cell r="BA272">
            <v>3.4343827339999997</v>
          </cell>
          <cell r="BB272">
            <v>1.0840013159999984</v>
          </cell>
          <cell r="BC272">
            <v>7.9691536588699652</v>
          </cell>
          <cell r="BD272">
            <v>23.472771841480611</v>
          </cell>
          <cell r="BE272">
            <v>7.7430000000000003</v>
          </cell>
          <cell r="BF272">
            <v>23.151</v>
          </cell>
          <cell r="BG272">
            <v>5.6533433853499995</v>
          </cell>
          <cell r="BH272">
            <v>1.1690016399999976</v>
          </cell>
          <cell r="BI272">
            <v>8.101080248808211</v>
          </cell>
          <cell r="BJ272">
            <v>24.16380388856501</v>
          </cell>
          <cell r="BK272">
            <v>7.6557544208417001</v>
          </cell>
          <cell r="BL272">
            <v>1.1690016399999941</v>
          </cell>
          <cell r="BM272">
            <v>8.2061795715690664</v>
          </cell>
          <cell r="BN272">
            <v>24.461069663854268</v>
          </cell>
          <cell r="BO272">
            <v>7.7430000000000003</v>
          </cell>
          <cell r="BP272">
            <v>23.148</v>
          </cell>
          <cell r="BQ272">
            <v>9.2308754041187004</v>
          </cell>
          <cell r="BR272">
            <v>1.1690016400000012</v>
          </cell>
          <cell r="BS272">
            <v>8.2888519828146308</v>
          </cell>
          <cell r="BT272">
            <v>24.691902554289392</v>
          </cell>
        </row>
        <row r="273">
          <cell r="B273" t="str">
            <v>Randal St</v>
          </cell>
          <cell r="C273" t="str">
            <v>RANDAL ST</v>
          </cell>
          <cell r="D273">
            <v>6.6</v>
          </cell>
          <cell r="E273">
            <v>62.5</v>
          </cell>
          <cell r="F273">
            <v>25</v>
          </cell>
          <cell r="G273">
            <v>0.62184661945909925</v>
          </cell>
          <cell r="H273">
            <v>0.5347589879155108</v>
          </cell>
          <cell r="I273">
            <v>13.366</v>
          </cell>
          <cell r="J273">
            <v>38.856999999999999</v>
          </cell>
          <cell r="K273">
            <v>2.8718856000000015E-2</v>
          </cell>
          <cell r="L273">
            <v>5.2865080000001896E-3</v>
          </cell>
          <cell r="M273">
            <v>13.36897469788777</v>
          </cell>
          <cell r="N273">
            <v>38.8654137161937</v>
          </cell>
          <cell r="O273">
            <v>6.8965070999999822E-2</v>
          </cell>
          <cell r="P273">
            <v>9.9880360000002E-3</v>
          </cell>
          <cell r="Q273">
            <v>13.37290660569391</v>
          </cell>
          <cell r="R273">
            <v>38.87653483088458</v>
          </cell>
          <cell r="S273">
            <v>0.12235029200000014</v>
          </cell>
          <cell r="T273">
            <v>1.4448616000000136E-2</v>
          </cell>
          <cell r="U273">
            <v>13.377966800963431</v>
          </cell>
          <cell r="V273">
            <v>38.890847224441409</v>
          </cell>
          <cell r="W273">
            <v>0.19319025000000001</v>
          </cell>
          <cell r="X273">
            <v>0.1024033520000005</v>
          </cell>
          <cell r="Y273">
            <v>13.391857734194762</v>
          </cell>
          <cell r="Z273">
            <v>38.930136716780943</v>
          </cell>
          <cell r="AA273">
            <v>0.29014214400000005</v>
          </cell>
          <cell r="AB273">
            <v>0.19021976000000063</v>
          </cell>
          <cell r="AC273">
            <v>13.408020768876188</v>
          </cell>
          <cell r="AD273">
            <v>38.975852682492103</v>
          </cell>
          <cell r="AE273">
            <v>0.41259487400000006</v>
          </cell>
          <cell r="AF273">
            <v>0.27840346799999871</v>
          </cell>
          <cell r="AG273">
            <v>13.426446678600497</v>
          </cell>
          <cell r="AH273">
            <v>39.027969025354459</v>
          </cell>
          <cell r="AI273">
            <v>0.56637098000000008</v>
          </cell>
          <cell r="AJ273">
            <v>0.36588556000000061</v>
          </cell>
          <cell r="AK273">
            <v>13.447551297624665</v>
          </cell>
          <cell r="AL273">
            <v>39.087661902259853</v>
          </cell>
          <cell r="AM273">
            <v>0.74967251299999993</v>
          </cell>
          <cell r="AN273">
            <v>0.45370701200000063</v>
          </cell>
          <cell r="AO273">
            <v>13.471268407984248</v>
          </cell>
          <cell r="AP273">
            <v>39.154744020521491</v>
          </cell>
          <cell r="AQ273">
            <v>0.9547623489999999</v>
          </cell>
          <cell r="AR273">
            <v>0.54122216399999878</v>
          </cell>
          <cell r="AS273">
            <v>13.49686470625516</v>
          </cell>
          <cell r="AT273">
            <v>39.227141284844038</v>
          </cell>
          <cell r="AU273">
            <v>13.375</v>
          </cell>
          <cell r="AV273">
            <v>39.213000000000001</v>
          </cell>
          <cell r="AW273">
            <v>1.1907253249999996</v>
          </cell>
          <cell r="AX273">
            <v>0.62835291199999865</v>
          </cell>
          <cell r="AY273">
            <v>13.534128077243778</v>
          </cell>
          <cell r="AZ273">
            <v>39.66308216998501</v>
          </cell>
          <cell r="BA273">
            <v>2.7192383339999999</v>
          </cell>
          <cell r="BB273">
            <v>1.0494441040000009</v>
          </cell>
          <cell r="BC273">
            <v>13.704674215162047</v>
          </cell>
          <cell r="BD273">
            <v>40.14545949249375</v>
          </cell>
          <cell r="BE273">
            <v>13.384</v>
          </cell>
          <cell r="BF273">
            <v>39.533999999999999</v>
          </cell>
          <cell r="BG273">
            <v>4.4678159605399994</v>
          </cell>
          <cell r="BH273">
            <v>1.1319495360000023</v>
          </cell>
          <cell r="BI273">
            <v>13.873852441943356</v>
          </cell>
          <cell r="BJ273">
            <v>40.919511933915743</v>
          </cell>
          <cell r="BK273">
            <v>6.0572696907809993</v>
          </cell>
          <cell r="BL273">
            <v>1.0194997040000029</v>
          </cell>
          <cell r="BM273">
            <v>14.003056775010563</v>
          </cell>
          <cell r="BN273">
            <v>41.284956974197776</v>
          </cell>
          <cell r="BO273">
            <v>13.3</v>
          </cell>
          <cell r="BP273">
            <v>39.677</v>
          </cell>
          <cell r="BQ273">
            <v>7.319185768953</v>
          </cell>
          <cell r="BR273">
            <v>0.71858316400000355</v>
          </cell>
          <cell r="BS273">
            <v>14.003122432897641</v>
          </cell>
          <cell r="BT273">
            <v>41.665730561225217</v>
          </cell>
        </row>
        <row r="274">
          <cell r="B274" t="str">
            <v>Rawtenstall Rd</v>
          </cell>
          <cell r="C274" t="str">
            <v>RAWTENSTALL RD</v>
          </cell>
          <cell r="D274">
            <v>6.6</v>
          </cell>
          <cell r="E274">
            <v>62.5</v>
          </cell>
          <cell r="F274">
            <v>25</v>
          </cell>
          <cell r="G274">
            <v>0.55549000715829533</v>
          </cell>
          <cell r="H274">
            <v>0.47618076904341811</v>
          </cell>
          <cell r="I274">
            <v>11.901999999999999</v>
          </cell>
          <cell r="J274">
            <v>34.710999999999999</v>
          </cell>
          <cell r="K274">
            <v>2.3860021999999814E-2</v>
          </cell>
          <cell r="L274">
            <v>4.9386000000000152E-3</v>
          </cell>
          <cell r="M274">
            <v>11.904519226085453</v>
          </cell>
          <cell r="N274">
            <v>34.718125447393462</v>
          </cell>
          <cell r="O274">
            <v>5.7976660999999652E-2</v>
          </cell>
          <cell r="P274">
            <v>9.3688880000000196E-3</v>
          </cell>
          <cell r="Q274">
            <v>11.907891207703617</v>
          </cell>
          <cell r="R274">
            <v>34.727662851666423</v>
          </cell>
          <cell r="S274">
            <v>0.10401688899999972</v>
          </cell>
          <cell r="T274">
            <v>1.3602320000001278E-2</v>
          </cell>
          <cell r="U274">
            <v>11.912289012420912</v>
          </cell>
          <cell r="V274">
            <v>34.740101721818156</v>
          </cell>
          <cell r="W274">
            <v>0.16649239599999976</v>
          </cell>
          <cell r="X274">
            <v>7.5324540000000439E-2</v>
          </cell>
          <cell r="Y274">
            <v>11.923153495923364</v>
          </cell>
          <cell r="Z274">
            <v>34.770831121652854</v>
          </cell>
          <cell r="AA274">
            <v>0.25325236399999973</v>
          </cell>
          <cell r="AB274">
            <v>0.13693724400000029</v>
          </cell>
          <cell r="AC274">
            <v>11.936132738668755</v>
          </cell>
          <cell r="AD274">
            <v>34.807541963892582</v>
          </cell>
          <cell r="AE274">
            <v>0.36404278699999981</v>
          </cell>
          <cell r="AF274">
            <v>0.1989310040000003</v>
          </cell>
          <cell r="AG274">
            <v>11.951247434815235</v>
          </cell>
          <cell r="AH274">
            <v>34.850292780455582</v>
          </cell>
          <cell r="AI274">
            <v>0.50455650599999968</v>
          </cell>
          <cell r="AJ274">
            <v>0.26025703599999783</v>
          </cell>
          <cell r="AK274">
            <v>11.968903833992965</v>
          </cell>
          <cell r="AL274">
            <v>34.900232618815217</v>
          </cell>
          <cell r="AM274">
            <v>0.67333479499999926</v>
          </cell>
          <cell r="AN274">
            <v>0.32193495199999855</v>
          </cell>
          <cell r="AO274">
            <v>11.9890635236889</v>
          </cell>
          <cell r="AP274">
            <v>34.957252831977662</v>
          </cell>
          <cell r="AQ274">
            <v>0.86307416599999964</v>
          </cell>
          <cell r="AR274">
            <v>0.38332687999999937</v>
          </cell>
          <cell r="AS274">
            <v>12.011031815064594</v>
          </cell>
          <cell r="AT274">
            <v>35.01938854318901</v>
          </cell>
          <cell r="AU274">
            <v>11.911</v>
          </cell>
          <cell r="AV274">
            <v>35.08</v>
          </cell>
          <cell r="AW274">
            <v>1.0813048159999998</v>
          </cell>
          <cell r="AX274">
            <v>0.44435025200000222</v>
          </cell>
          <cell r="AY274">
            <v>12.044460206697018</v>
          </cell>
          <cell r="AZ274">
            <v>35.457482468696078</v>
          </cell>
          <cell r="BA274">
            <v>2.5042503380000003</v>
          </cell>
          <cell r="BB274">
            <v>0.73521504000000082</v>
          </cell>
          <cell r="BC274">
            <v>12.194379728487693</v>
          </cell>
          <cell r="BD274">
            <v>35.881518910657803</v>
          </cell>
          <cell r="BE274">
            <v>11.929</v>
          </cell>
          <cell r="BF274">
            <v>35.755000000000003</v>
          </cell>
          <cell r="BG274">
            <v>4.1343191047700003</v>
          </cell>
          <cell r="BH274">
            <v>0.79272859999999756</v>
          </cell>
          <cell r="BI274">
            <v>12.360004896766528</v>
          </cell>
          <cell r="BJ274">
            <v>36.97406594091288</v>
          </cell>
          <cell r="BK274">
            <v>5.5985734890379995</v>
          </cell>
          <cell r="BL274">
            <v>0.79272859999999756</v>
          </cell>
          <cell r="BM274">
            <v>12.488093936602773</v>
          </cell>
          <cell r="BN274">
            <v>37.336356455568414</v>
          </cell>
          <cell r="BO274">
            <v>11.935</v>
          </cell>
          <cell r="BP274">
            <v>35.804000000000002</v>
          </cell>
          <cell r="BQ274">
            <v>6.7358025115690001</v>
          </cell>
          <cell r="BR274">
            <v>0.79272859999999401</v>
          </cell>
          <cell r="BS274">
            <v>12.593575676343459</v>
          </cell>
          <cell r="BT274">
            <v>37.666733306667908</v>
          </cell>
        </row>
        <row r="275">
          <cell r="B275" t="str">
            <v>Reddish Vale</v>
          </cell>
          <cell r="C275" t="str">
            <v>REDDISH VALE</v>
          </cell>
          <cell r="D275">
            <v>6.6</v>
          </cell>
          <cell r="E275">
            <v>50</v>
          </cell>
          <cell r="F275">
            <v>20</v>
          </cell>
          <cell r="G275">
            <v>0.75549642931890215</v>
          </cell>
          <cell r="H275">
            <v>0.65913826529021502</v>
          </cell>
          <cell r="I275">
            <v>13.18</v>
          </cell>
          <cell r="J275">
            <v>37.767000000000003</v>
          </cell>
          <cell r="K275">
            <v>2.7555406999999921E-2</v>
          </cell>
          <cell r="L275">
            <v>4.0562839999997991E-3</v>
          </cell>
          <cell r="M275">
            <v>13.182765305804301</v>
          </cell>
          <cell r="N275">
            <v>37.774821465945109</v>
          </cell>
          <cell r="O275">
            <v>6.6627279999999844E-2</v>
          </cell>
          <cell r="P275">
            <v>7.7488279999986531E-3</v>
          </cell>
          <cell r="Q275">
            <v>13.186506222117435</v>
          </cell>
          <cell r="R275">
            <v>37.785402375116583</v>
          </cell>
          <cell r="S275">
            <v>0.11898212899999971</v>
          </cell>
          <cell r="T275">
            <v>1.1317356000000167E-2</v>
          </cell>
          <cell r="U275">
            <v>13.191398248900002</v>
          </cell>
          <cell r="V275">
            <v>37.799239116363381</v>
          </cell>
          <cell r="W275">
            <v>0.18875259699999991</v>
          </cell>
          <cell r="X275">
            <v>5.8082468000000276E-2</v>
          </cell>
          <cell r="Y275">
            <v>13.201592468367149</v>
          </cell>
          <cell r="Z275">
            <v>37.828072723219876</v>
          </cell>
          <cell r="AA275">
            <v>0.28521792599999984</v>
          </cell>
          <cell r="AB275">
            <v>0.10478131199999829</v>
          </cell>
          <cell r="AC275">
            <v>13.214116085612583</v>
          </cell>
          <cell r="AD275">
            <v>37.863494861936793</v>
          </cell>
          <cell r="AE275">
            <v>0.40797920099999985</v>
          </cell>
          <cell r="AF275">
            <v>0.15183903600000015</v>
          </cell>
          <cell r="AG275">
            <v>13.228971395428669</v>
          </cell>
          <cell r="AH275">
            <v>37.90551202316712</v>
          </cell>
          <cell r="AI275">
            <v>0.56338722799999985</v>
          </cell>
          <cell r="AJ275">
            <v>0.19832738800000005</v>
          </cell>
          <cell r="AK275">
            <v>13.246632748271708</v>
          </cell>
          <cell r="AL275">
            <v>37.955465872608087</v>
          </cell>
          <cell r="AM275">
            <v>0.74975755999999993</v>
          </cell>
          <cell r="AN275">
            <v>0.24514729199999952</v>
          </cell>
          <cell r="AO275">
            <v>13.267031603654585</v>
          </cell>
          <cell r="AP275">
            <v>38.01316254848679</v>
          </cell>
          <cell r="AQ275">
            <v>0.95904678599999982</v>
          </cell>
          <cell r="AR275">
            <v>0.29173238800000068</v>
          </cell>
          <cell r="AS275">
            <v>13.289414801940254</v>
          </cell>
          <cell r="AT275">
            <v>38.076471793656552</v>
          </cell>
          <cell r="AU275">
            <v>13.193</v>
          </cell>
          <cell r="AV275">
            <v>38.234999999999999</v>
          </cell>
          <cell r="AW275">
            <v>1.2012819609999998</v>
          </cell>
          <cell r="AX275">
            <v>0.33800216799999827</v>
          </cell>
          <cell r="AY275">
            <v>13.32765244033901</v>
          </cell>
          <cell r="AZ275">
            <v>38.615854614668123</v>
          </cell>
          <cell r="BA275">
            <v>2.7771382489999996</v>
          </cell>
          <cell r="BB275">
            <v>0.55683098400000031</v>
          </cell>
          <cell r="BC275">
            <v>13.484646671839769</v>
          </cell>
          <cell r="BD275">
            <v>39.059901357473557</v>
          </cell>
          <cell r="BE275">
            <v>13.212</v>
          </cell>
          <cell r="BF275">
            <v>39.003</v>
          </cell>
          <cell r="BG275">
            <v>4.56548889948</v>
          </cell>
          <cell r="BH275">
            <v>0.60001151599999947</v>
          </cell>
          <cell r="BI275">
            <v>13.66386409929947</v>
          </cell>
          <cell r="BJ275">
            <v>40.28106467515763</v>
          </cell>
          <cell r="BK275">
            <v>6.1585526064323002</v>
          </cell>
          <cell r="BL275">
            <v>0.60001151599999947</v>
          </cell>
          <cell r="BM275">
            <v>13.803221032639641</v>
          </cell>
          <cell r="BN275">
            <v>40.675225605438413</v>
          </cell>
          <cell r="BO275">
            <v>13.233000000000001</v>
          </cell>
          <cell r="BP275">
            <v>39.337000000000003</v>
          </cell>
          <cell r="BQ275">
            <v>7.3891781942026995</v>
          </cell>
          <cell r="BR275">
            <v>0.60001151599999947</v>
          </cell>
          <cell r="BS275">
            <v>13.931872852998866</v>
          </cell>
          <cell r="BT275">
            <v>41.313710934170757</v>
          </cell>
        </row>
        <row r="276">
          <cell r="B276" t="str">
            <v>Peel St &amp; Ribblesdale T13</v>
          </cell>
          <cell r="C276" t="str">
            <v>RIBBLESDALE T13</v>
          </cell>
          <cell r="D276">
            <v>11</v>
          </cell>
          <cell r="E276">
            <v>33.405000000000001</v>
          </cell>
          <cell r="F276">
            <v>13.1</v>
          </cell>
          <cell r="G276">
            <v>0.58595611548918736</v>
          </cell>
          <cell r="H276">
            <v>0.5523720038540364</v>
          </cell>
          <cell r="I276">
            <v>7.234</v>
          </cell>
          <cell r="J276">
            <v>19.568000000000001</v>
          </cell>
          <cell r="K276">
            <v>3.4987603000000034E-2</v>
          </cell>
          <cell r="L276">
            <v>4.5131240000015893E-3</v>
          </cell>
          <cell r="M276">
            <v>7.236073250487876</v>
          </cell>
          <cell r="N276">
            <v>19.573864037916305</v>
          </cell>
          <cell r="O276">
            <v>8.3911400999999941E-2</v>
          </cell>
          <cell r="P276">
            <v>8.5447360000001638E-3</v>
          </cell>
          <cell r="Q276">
            <v>7.2388526886895619</v>
          </cell>
          <cell r="R276">
            <v>19.581725476317509</v>
          </cell>
          <cell r="S276">
            <v>0.14868300099999998</v>
          </cell>
          <cell r="T276">
            <v>1.238382799999993E-2</v>
          </cell>
          <cell r="U276">
            <v>7.2424538160982426</v>
          </cell>
          <cell r="V276">
            <v>19.591911002759886</v>
          </cell>
          <cell r="W276">
            <v>0.2360850000000001</v>
          </cell>
          <cell r="X276">
            <v>9.2480240000000435E-2</v>
          </cell>
          <cell r="Y276">
            <v>7.251245202705487</v>
          </cell>
          <cell r="Z276">
            <v>19.616776799103945</v>
          </cell>
          <cell r="AA276">
            <v>0.35514902199999998</v>
          </cell>
          <cell r="AB276">
            <v>0.17246769600000089</v>
          </cell>
          <cell r="AC276">
            <v>7.261692695833295</v>
          </cell>
          <cell r="AD276">
            <v>19.646326772052241</v>
          </cell>
          <cell r="AE276">
            <v>0.50504931400000008</v>
          </cell>
          <cell r="AF276">
            <v>0.25278556000000041</v>
          </cell>
          <cell r="AG276">
            <v>7.2737760153186537</v>
          </cell>
          <cell r="AH276">
            <v>19.680503560641601</v>
          </cell>
          <cell r="AI276">
            <v>0.69229337599999963</v>
          </cell>
          <cell r="AJ276">
            <v>0.33249965600000309</v>
          </cell>
          <cell r="AK276">
            <v>7.2877876848080776</v>
          </cell>
          <cell r="AL276">
            <v>19.720134546688467</v>
          </cell>
          <cell r="AM276">
            <v>0.91468778799999995</v>
          </cell>
          <cell r="AN276">
            <v>0.41251893999999911</v>
          </cell>
          <cell r="AO276">
            <v>7.3036602874255525</v>
          </cell>
          <cell r="AP276">
            <v>19.765029046472051</v>
          </cell>
          <cell r="AQ276">
            <v>1.162991863</v>
          </cell>
          <cell r="AR276">
            <v>0.49227745199999884</v>
          </cell>
          <cell r="AS276">
            <v>7.3208791076905975</v>
          </cell>
          <cell r="AT276">
            <v>19.813731224765835</v>
          </cell>
          <cell r="AU276">
            <v>7.2389999999999999</v>
          </cell>
          <cell r="AV276">
            <v>19.792999999999999</v>
          </cell>
          <cell r="AW276">
            <v>1.4434939530000002</v>
          </cell>
          <cell r="AX276">
            <v>0.57170424800000053</v>
          </cell>
          <cell r="AY276">
            <v>7.3447704748925275</v>
          </cell>
          <cell r="AZ276">
            <v>20.092164080183309</v>
          </cell>
          <cell r="BA276">
            <v>3.2468128069999995</v>
          </cell>
          <cell r="BB276">
            <v>0.95609930800000154</v>
          </cell>
          <cell r="BC276">
            <v>7.4595956764523264</v>
          </cell>
          <cell r="BD276">
            <v>20.416938794879492</v>
          </cell>
          <cell r="BE276">
            <v>7.1859999999999999</v>
          </cell>
          <cell r="BF276">
            <v>20.071999999999999</v>
          </cell>
          <cell r="BG276">
            <v>5.3339780551000002</v>
          </cell>
          <cell r="BH276">
            <v>1.0323909599999999</v>
          </cell>
          <cell r="BI276">
            <v>7.5201477149662255</v>
          </cell>
          <cell r="BJ276">
            <v>21.01711246068243</v>
          </cell>
          <cell r="BK276">
            <v>7.2424859423810002</v>
          </cell>
          <cell r="BL276">
            <v>1.0323909599999999</v>
          </cell>
          <cell r="BM276">
            <v>7.6203184006455169</v>
          </cell>
          <cell r="BN276">
            <v>21.300437945162162</v>
          </cell>
          <cell r="BO276">
            <v>7.1890000000000001</v>
          </cell>
          <cell r="BP276">
            <v>20.189</v>
          </cell>
          <cell r="BQ276">
            <v>8.7535608553169997</v>
          </cell>
          <cell r="BR276">
            <v>1.0323909599999963</v>
          </cell>
          <cell r="BS276">
            <v>7.7026292649863617</v>
          </cell>
          <cell r="BT276">
            <v>21.641762945150873</v>
          </cell>
        </row>
        <row r="277">
          <cell r="B277" t="str">
            <v>Ribblesdale T14</v>
          </cell>
          <cell r="C277" t="str">
            <v>RIBBLESDALE T14</v>
          </cell>
          <cell r="D277">
            <v>11</v>
          </cell>
          <cell r="E277">
            <v>33.405000000000001</v>
          </cell>
          <cell r="F277">
            <v>13.1</v>
          </cell>
          <cell r="G277">
            <v>0.58583181925086647</v>
          </cell>
          <cell r="H277">
            <v>0.55225994319497074</v>
          </cell>
          <cell r="I277">
            <v>7.234</v>
          </cell>
          <cell r="J277">
            <v>19.568000000000001</v>
          </cell>
          <cell r="K277">
            <v>1.1144373999999901E-2</v>
          </cell>
          <cell r="L277">
            <v>3.8729879999999106E-4</v>
          </cell>
          <cell r="M277">
            <v>7.2346052558541167</v>
          </cell>
          <cell r="N277">
            <v>19.569711922075196</v>
          </cell>
          <cell r="O277">
            <v>2.6556952999999939E-2</v>
          </cell>
          <cell r="P277">
            <v>7.7747079999990198E-4</v>
          </cell>
          <cell r="Q277">
            <v>7.235434685176279</v>
          </cell>
          <cell r="R277">
            <v>19.57205790246806</v>
          </cell>
          <cell r="S277">
            <v>4.676418599999993E-2</v>
          </cell>
          <cell r="T277">
            <v>1.1862387999999058E-3</v>
          </cell>
          <cell r="U277">
            <v>7.2365167446060035</v>
          </cell>
          <cell r="V277">
            <v>19.575118428709679</v>
          </cell>
          <cell r="W277">
            <v>7.3735676999999888E-2</v>
          </cell>
          <cell r="X277">
            <v>3.2195926800000496E-2</v>
          </cell>
          <cell r="Y277">
            <v>7.2395599672699653</v>
          </cell>
          <cell r="Z277">
            <v>19.583725962239072</v>
          </cell>
          <cell r="AA277">
            <v>0.11014770999999984</v>
          </cell>
          <cell r="AB277">
            <v>6.3223942800000321E-2</v>
          </cell>
          <cell r="AC277">
            <v>7.2430996518558119</v>
          </cell>
          <cell r="AD277">
            <v>19.593737702134728</v>
          </cell>
          <cell r="AE277">
            <v>0.15567063699999989</v>
          </cell>
          <cell r="AF277">
            <v>9.4323394799999738E-2</v>
          </cell>
          <cell r="AG277">
            <v>7.2471212837777754</v>
          </cell>
          <cell r="AH277">
            <v>19.605112594948555</v>
          </cell>
          <cell r="AI277">
            <v>0.21212837899999998</v>
          </cell>
          <cell r="AJ277">
            <v>0.12537137079999972</v>
          </cell>
          <cell r="AK277">
            <v>7.2517141428544054</v>
          </cell>
          <cell r="AL277">
            <v>19.618103162141033</v>
          </cell>
          <cell r="AM277">
            <v>0.27879322099999987</v>
          </cell>
          <cell r="AN277">
            <v>0.1564836907999998</v>
          </cell>
          <cell r="AO277">
            <v>7.256846112927251</v>
          </cell>
          <cell r="AP277">
            <v>19.632618565498451</v>
          </cell>
          <cell r="AQ277">
            <v>0.35295923099999998</v>
          </cell>
          <cell r="AR277">
            <v>0.18757991479999991</v>
          </cell>
          <cell r="AS277">
            <v>7.2623709473941052</v>
          </cell>
          <cell r="AT277">
            <v>19.648245157164236</v>
          </cell>
          <cell r="AU277">
            <v>7.2389999999999999</v>
          </cell>
          <cell r="AV277">
            <v>19.792999999999999</v>
          </cell>
          <cell r="AW277">
            <v>0.43658195199999988</v>
          </cell>
          <cell r="AX277">
            <v>0.21864355479999964</v>
          </cell>
          <cell r="AY277">
            <v>7.2733904202482629</v>
          </cell>
          <cell r="AZ277">
            <v>19.890270797461607</v>
          </cell>
          <cell r="BA277">
            <v>0.9708231759999999</v>
          </cell>
          <cell r="BB277">
            <v>0.37197011880000042</v>
          </cell>
          <cell r="BC277">
            <v>7.3094783700198915</v>
          </cell>
          <cell r="BD277">
            <v>19.992342933472159</v>
          </cell>
          <cell r="BE277">
            <v>7.1859999999999999</v>
          </cell>
          <cell r="BF277">
            <v>20.071999999999999</v>
          </cell>
          <cell r="BG277">
            <v>1.59164247272</v>
          </cell>
          <cell r="BH277">
            <v>0.40254120680000072</v>
          </cell>
          <cell r="BI277">
            <v>7.2906674985622208</v>
          </cell>
          <cell r="BJ277">
            <v>20.368044392012717</v>
          </cell>
          <cell r="BK277">
            <v>2.166872608132</v>
          </cell>
          <cell r="BL277">
            <v>0.40254120679999894</v>
          </cell>
          <cell r="BM277">
            <v>7.3208592507009573</v>
          </cell>
          <cell r="BN277">
            <v>20.453439562705533</v>
          </cell>
          <cell r="BO277">
            <v>7.1890000000000001</v>
          </cell>
          <cell r="BP277">
            <v>20.189</v>
          </cell>
          <cell r="BQ277">
            <v>2.6307986551039999</v>
          </cell>
          <cell r="BR277">
            <v>0.40254120679999894</v>
          </cell>
          <cell r="BS277">
            <v>7.3482090532558084</v>
          </cell>
          <cell r="BT277">
            <v>20.63931120473389</v>
          </cell>
        </row>
        <row r="278">
          <cell r="B278" t="str">
            <v>Ribbleton</v>
          </cell>
          <cell r="C278" t="str">
            <v>RIBBLETON</v>
          </cell>
          <cell r="D278">
            <v>6.6</v>
          </cell>
          <cell r="E278">
            <v>50</v>
          </cell>
          <cell r="F278">
            <v>20</v>
          </cell>
          <cell r="G278">
            <v>0.80537823330278968</v>
          </cell>
          <cell r="H278">
            <v>0.70236914912364645</v>
          </cell>
          <cell r="I278">
            <v>14.045999999999999</v>
          </cell>
          <cell r="J278">
            <v>40.265000000000001</v>
          </cell>
          <cell r="K278">
            <v>1.4592229000000012E-2</v>
          </cell>
          <cell r="L278">
            <v>1.2173839999984892E-3</v>
          </cell>
          <cell r="M278">
            <v>14.047382982472929</v>
          </cell>
          <cell r="N278">
            <v>40.268911665139484</v>
          </cell>
          <cell r="O278">
            <v>3.5328677999999947E-2</v>
          </cell>
          <cell r="P278">
            <v>2.3762959999995559E-3</v>
          </cell>
          <cell r="Q278">
            <v>14.049298329831618</v>
          </cell>
          <cell r="R278">
            <v>40.274329085562115</v>
          </cell>
          <cell r="S278">
            <v>6.3166812000000072E-2</v>
          </cell>
          <cell r="T278">
            <v>3.5344080000001554E-3</v>
          </cell>
          <cell r="U278">
            <v>14.051834843533678</v>
          </cell>
          <cell r="V278">
            <v>40.281503429719308</v>
          </cell>
          <cell r="W278">
            <v>0.10058790000000006</v>
          </cell>
          <cell r="X278">
            <v>3.8478072000000196E-2</v>
          </cell>
          <cell r="Y278">
            <v>14.058165117631715</v>
          </cell>
          <cell r="Z278">
            <v>40.299408148685274</v>
          </cell>
          <cell r="AA278">
            <v>0.15235503900000014</v>
          </cell>
          <cell r="AB278">
            <v>7.3425939999999912E-2</v>
          </cell>
          <cell r="AC278">
            <v>14.065750713485386</v>
          </cell>
          <cell r="AD278">
            <v>40.320863453755159</v>
          </cell>
          <cell r="AE278">
            <v>0.21826885000000007</v>
          </cell>
          <cell r="AF278">
            <v>0.10852647599999976</v>
          </cell>
          <cell r="AG278">
            <v>14.074587177187274</v>
          </cell>
          <cell r="AH278">
            <v>40.345856747376416</v>
          </cell>
          <cell r="AI278">
            <v>0.30169433099999998</v>
          </cell>
          <cell r="AJ278">
            <v>0.1434400999999994</v>
          </cell>
          <cell r="AK278">
            <v>14.084939164176275</v>
          </cell>
          <cell r="AL278">
            <v>40.375136588171124</v>
          </cell>
          <cell r="AM278">
            <v>0.40174823700000006</v>
          </cell>
          <cell r="AN278">
            <v>0.17849455599999864</v>
          </cell>
          <cell r="AO278">
            <v>14.096758080717255</v>
          </cell>
          <cell r="AP278">
            <v>40.408565532300742</v>
          </cell>
          <cell r="AQ278">
            <v>0.51411403899999997</v>
          </cell>
          <cell r="AR278">
            <v>0.21347983599999942</v>
          </cell>
          <cell r="AS278">
            <v>14.109647957513934</v>
          </cell>
          <cell r="AT278">
            <v>40.445023609467107</v>
          </cell>
          <cell r="AU278">
            <v>14.047000000000001</v>
          </cell>
          <cell r="AV278">
            <v>40.348999999999997</v>
          </cell>
          <cell r="AW278">
            <v>0.643647733</v>
          </cell>
          <cell r="AX278">
            <v>0.24836000400000202</v>
          </cell>
          <cell r="AY278">
            <v>14.125030440466089</v>
          </cell>
          <cell r="AZ278">
            <v>40.569703414370174</v>
          </cell>
          <cell r="BA278">
            <v>1.4878096909999998</v>
          </cell>
          <cell r="BB278">
            <v>0.4181851640000005</v>
          </cell>
          <cell r="BC278">
            <v>14.213731309486105</v>
          </cell>
          <cell r="BD278">
            <v>40.820587358294951</v>
          </cell>
          <cell r="BE278">
            <v>14.057</v>
          </cell>
          <cell r="BF278">
            <v>40.744</v>
          </cell>
          <cell r="BG278">
            <v>2.4515224413799999</v>
          </cell>
          <cell r="BH278">
            <v>0.42196310000000281</v>
          </cell>
          <cell r="BI278">
            <v>14.308364795580037</v>
          </cell>
          <cell r="BJ278">
            <v>41.454967006024859</v>
          </cell>
          <cell r="BK278">
            <v>3.3178419373276999</v>
          </cell>
          <cell r="BL278">
            <v>-2.8076387359999977</v>
          </cell>
          <cell r="BM278">
            <v>14.101631205398176</v>
          </cell>
          <cell r="BN278">
            <v>40.87023611195832</v>
          </cell>
          <cell r="BO278">
            <v>14.066000000000001</v>
          </cell>
          <cell r="BP278">
            <v>41.085000000000001</v>
          </cell>
          <cell r="BQ278">
            <v>3.9939910036194002</v>
          </cell>
          <cell r="BR278">
            <v>-11.450075844000002</v>
          </cell>
          <cell r="BS278">
            <v>13.413761728834178</v>
          </cell>
          <cell r="BT278">
            <v>39.240191582037028</v>
          </cell>
        </row>
        <row r="279">
          <cell r="B279" t="str">
            <v>Ringley</v>
          </cell>
          <cell r="C279" t="str">
            <v>RINGLEY</v>
          </cell>
          <cell r="D279">
            <v>11</v>
          </cell>
          <cell r="E279">
            <v>62.5</v>
          </cell>
          <cell r="F279">
            <v>25</v>
          </cell>
          <cell r="G279">
            <v>0.39349362699326984</v>
          </cell>
          <cell r="H279">
            <v>0.34305911574199727</v>
          </cell>
          <cell r="I279">
            <v>8.5760000000000005</v>
          </cell>
          <cell r="J279">
            <v>24.591999999999999</v>
          </cell>
          <cell r="K279">
            <v>8.0847549999996104E-3</v>
          </cell>
          <cell r="L279">
            <v>1.0203400000037277E-3</v>
          </cell>
          <cell r="M279">
            <v>8.5764778935499315</v>
          </cell>
          <cell r="N279">
            <v>24.593351687079366</v>
          </cell>
          <cell r="O279">
            <v>1.9506321999999798E-2</v>
          </cell>
          <cell r="P279">
            <v>1.9806680000051813E-3</v>
          </cell>
          <cell r="Q279">
            <v>8.5771277744964163</v>
          </cell>
          <cell r="R279">
            <v>24.59518982797626</v>
          </cell>
          <cell r="S279">
            <v>3.4762665000000581E-2</v>
          </cell>
          <cell r="T279">
            <v>2.9322320000062518E-3</v>
          </cell>
          <cell r="U279">
            <v>8.5779784689936402</v>
          </cell>
          <cell r="V279">
            <v>24.597595955367076</v>
          </cell>
          <cell r="W279">
            <v>5.5090430599999962E-2</v>
          </cell>
          <cell r="X279">
            <v>2.1780256000006659E-2</v>
          </cell>
          <cell r="Y279">
            <v>8.5800346646910288</v>
          </cell>
          <cell r="Z279">
            <v>24.603411755051358</v>
          </cell>
          <cell r="AA279">
            <v>8.3102582999999619E-2</v>
          </cell>
          <cell r="AB279">
            <v>4.0626191999997729E-2</v>
          </cell>
          <cell r="AC279">
            <v>8.5824940765047959</v>
          </cell>
          <cell r="AD279">
            <v>24.610368022136338</v>
          </cell>
          <cell r="AE279">
            <v>0.11866450499999992</v>
          </cell>
          <cell r="AF279">
            <v>5.9589644000002551E-2</v>
          </cell>
          <cell r="AG279">
            <v>8.5853559164463018</v>
          </cell>
          <cell r="AH279">
            <v>24.618462527853577</v>
          </cell>
          <cell r="AI279">
            <v>0.16356645699999994</v>
          </cell>
          <cell r="AJ279">
            <v>7.8399436000001543E-2</v>
          </cell>
          <cell r="AK279">
            <v>8.5886999157689328</v>
          </cell>
          <cell r="AL279">
            <v>24.627920786242839</v>
          </cell>
          <cell r="AM279">
            <v>0.21731392399999994</v>
          </cell>
          <cell r="AN279">
            <v>9.7317684000003624E-2</v>
          </cell>
          <cell r="AO279">
            <v>8.5925138766885798</v>
          </cell>
          <cell r="AP279">
            <v>24.63870829676069</v>
          </cell>
          <cell r="AQ279">
            <v>0.27760212400000039</v>
          </cell>
          <cell r="AR279">
            <v>0.116177583999999</v>
          </cell>
          <cell r="AS279">
            <v>8.5966680745832011</v>
          </cell>
          <cell r="AT279">
            <v>24.650458142767402</v>
          </cell>
          <cell r="AU279">
            <v>8.5820000000000007</v>
          </cell>
          <cell r="AV279">
            <v>24.815000000000001</v>
          </cell>
          <cell r="AW279">
            <v>0.34724728900000024</v>
          </cell>
          <cell r="AX279">
            <v>0.13495160000000084</v>
          </cell>
          <cell r="AY279">
            <v>8.607308878033372</v>
          </cell>
          <cell r="AZ279">
            <v>24.886584317126484</v>
          </cell>
          <cell r="BA279">
            <v>0.80043381720000006</v>
          </cell>
          <cell r="BB279">
            <v>0.2251743000000026</v>
          </cell>
          <cell r="BC279">
            <v>8.6358304656862259</v>
          </cell>
          <cell r="BD279">
            <v>24.967255549284641</v>
          </cell>
          <cell r="BE279">
            <v>8.59</v>
          </cell>
          <cell r="BF279">
            <v>25.064</v>
          </cell>
          <cell r="BG279">
            <v>1.3168339734899996</v>
          </cell>
          <cell r="BH279">
            <v>0.24304523200000006</v>
          </cell>
          <cell r="BI279">
            <v>8.6718724253811779</v>
          </cell>
          <cell r="BJ279">
            <v>25.29557018871688</v>
          </cell>
          <cell r="BK279">
            <v>1.7820097393491006</v>
          </cell>
          <cell r="BL279">
            <v>0.24304523200000006</v>
          </cell>
          <cell r="BM279">
            <v>8.6962878211665622</v>
          </cell>
          <cell r="BN279">
            <v>25.364627356417678</v>
          </cell>
          <cell r="BO279">
            <v>8.5570000000000004</v>
          </cell>
          <cell r="BP279">
            <v>24.992999999999999</v>
          </cell>
          <cell r="BQ279">
            <v>2.1470593704063994</v>
          </cell>
          <cell r="BR279">
            <v>0.24304523200000006</v>
          </cell>
          <cell r="BS279">
            <v>8.6824479577809726</v>
          </cell>
          <cell r="BT279">
            <v>25.347820406531717</v>
          </cell>
        </row>
        <row r="280">
          <cell r="B280" t="str">
            <v>Risley</v>
          </cell>
          <cell r="C280" t="str">
            <v>RISLEY</v>
          </cell>
          <cell r="D280">
            <v>11</v>
          </cell>
          <cell r="E280">
            <v>33.405000000000001</v>
          </cell>
          <cell r="F280">
            <v>13.1</v>
          </cell>
          <cell r="G280">
            <v>0.94412820505132833</v>
          </cell>
          <cell r="H280">
            <v>0.74834150711241987</v>
          </cell>
          <cell r="I280">
            <v>9.8019999999999996</v>
          </cell>
          <cell r="J280">
            <v>31.535</v>
          </cell>
          <cell r="K280">
            <v>2.3895632000000111E-2</v>
          </cell>
          <cell r="L280">
            <v>3.7243479999915508E-4</v>
          </cell>
          <cell r="M280">
            <v>9.8032737431726993</v>
          </cell>
          <cell r="N280">
            <v>31.538602689739623</v>
          </cell>
          <cell r="O280">
            <v>5.7489184000000138E-2</v>
          </cell>
          <cell r="P280">
            <v>24.000770086800003</v>
          </cell>
          <cell r="Q280">
            <v>11.064731133293654</v>
          </cell>
          <cell r="R280">
            <v>35.106542988669268</v>
          </cell>
          <cell r="S280">
            <v>0.10217304799999993</v>
          </cell>
          <cell r="T280">
            <v>24.001198126800006</v>
          </cell>
          <cell r="U280">
            <v>11.067098894195295</v>
          </cell>
          <cell r="V280">
            <v>35.113240027828382</v>
          </cell>
          <cell r="W280">
            <v>0.1632055680000003</v>
          </cell>
          <cell r="X280">
            <v>24.056187594800008</v>
          </cell>
          <cell r="Y280">
            <v>11.073188469286542</v>
          </cell>
          <cell r="Z280">
            <v>35.130463947194649</v>
          </cell>
          <cell r="AA280">
            <v>0.246607205</v>
          </cell>
          <cell r="AB280">
            <v>24.111198270800003</v>
          </cell>
          <cell r="AC280">
            <v>11.080453231665606</v>
          </cell>
          <cell r="AD280">
            <v>35.151011798162429</v>
          </cell>
          <cell r="AE280">
            <v>0.35186836300000002</v>
          </cell>
          <cell r="AF280">
            <v>24.1662931308</v>
          </cell>
          <cell r="AG280">
            <v>11.088869739861831</v>
          </cell>
          <cell r="AH280">
            <v>35.174817278240276</v>
          </cell>
          <cell r="AI280">
            <v>0.48351506900000019</v>
          </cell>
          <cell r="AJ280">
            <v>24.221316386800005</v>
          </cell>
          <cell r="AK280">
            <v>11.098667371935496</v>
          </cell>
          <cell r="AL280">
            <v>35.202529166555713</v>
          </cell>
          <cell r="AM280">
            <v>0.64002119400000013</v>
          </cell>
          <cell r="AN280">
            <v>24.276417162799994</v>
          </cell>
          <cell r="AO280">
            <v>11.109773853867745</v>
          </cell>
          <cell r="AP280">
            <v>35.233943041313388</v>
          </cell>
          <cell r="AQ280">
            <v>0.81488491100000016</v>
          </cell>
          <cell r="AR280">
            <v>24.331497734800003</v>
          </cell>
          <cell r="AS280">
            <v>11.121842799063451</v>
          </cell>
          <cell r="AT280">
            <v>35.268079173272</v>
          </cell>
          <cell r="AU280">
            <v>9.8109999999999999</v>
          </cell>
          <cell r="AV280">
            <v>31.902999999999999</v>
          </cell>
          <cell r="AW280">
            <v>1.0114008060000002</v>
          </cell>
          <cell r="AX280">
            <v>24.386537066799995</v>
          </cell>
          <cell r="AY280">
            <v>11.144046024338406</v>
          </cell>
          <cell r="AZ280">
            <v>35.673423533773814</v>
          </cell>
          <cell r="BA280">
            <v>2.273549316</v>
          </cell>
          <cell r="BB280">
            <v>24.182051222800006</v>
          </cell>
          <cell r="BC280">
            <v>11.199558917513581</v>
          </cell>
          <cell r="BD280">
            <v>35.830437706603618</v>
          </cell>
          <cell r="BE280">
            <v>9.8309999999999995</v>
          </cell>
          <cell r="BF280">
            <v>32.639000000000003</v>
          </cell>
          <cell r="BG280">
            <v>3.7434445162000003</v>
          </cell>
          <cell r="BH280">
            <v>22.515771182800002</v>
          </cell>
          <cell r="BI280">
            <v>11.209251386593282</v>
          </cell>
          <cell r="BJ280">
            <v>36.537283606559491</v>
          </cell>
          <cell r="BK280">
            <v>5.0887602133380003</v>
          </cell>
          <cell r="BL280">
            <v>2.6149711828000122</v>
          </cell>
          <cell r="BM280">
            <v>10.235341035938623</v>
          </cell>
          <cell r="BN280">
            <v>33.782649153696781</v>
          </cell>
          <cell r="BO280">
            <v>9.84</v>
          </cell>
          <cell r="BP280">
            <v>33.006999999999998</v>
          </cell>
          <cell r="BQ280">
            <v>6.1491893312790005</v>
          </cell>
          <cell r="BR280">
            <v>0.71417118280000835</v>
          </cell>
          <cell r="BS280">
            <v>10.200233003668087</v>
          </cell>
          <cell r="BT280">
            <v>34.025892798803611</v>
          </cell>
        </row>
        <row r="281">
          <cell r="B281" t="str">
            <v>Robert Hall St</v>
          </cell>
          <cell r="C281" t="str">
            <v>ROBERT HALL ST</v>
          </cell>
          <cell r="D281">
            <v>6.6</v>
          </cell>
          <cell r="E281">
            <v>54.75</v>
          </cell>
          <cell r="F281">
            <v>21.9</v>
          </cell>
          <cell r="G281">
            <v>0.79010751879412133</v>
          </cell>
          <cell r="H281">
            <v>0.67526015356149505</v>
          </cell>
          <cell r="I281">
            <v>14.787000000000001</v>
          </cell>
          <cell r="J281">
            <v>43.255000000000003</v>
          </cell>
          <cell r="K281">
            <v>1.34121410000001E-2</v>
          </cell>
          <cell r="L281">
            <v>2.7555640000009873E-4</v>
          </cell>
          <cell r="M281">
            <v>14.78819736299674</v>
          </cell>
          <cell r="N281">
            <v>43.258386653978143</v>
          </cell>
          <cell r="O281">
            <v>3.2379779000000108E-2</v>
          </cell>
          <cell r="P281">
            <v>5.6097240000019255E-4</v>
          </cell>
          <cell r="Q281">
            <v>14.789881568437591</v>
          </cell>
          <cell r="R281">
            <v>43.263150306330694</v>
          </cell>
          <cell r="S281">
            <v>5.7738625000000043E-2</v>
          </cell>
          <cell r="T281">
            <v>8.6364439999897513E-4</v>
          </cell>
          <cell r="U281">
            <v>14.792126369092912</v>
          </cell>
          <cell r="V281">
            <v>43.26949956139385</v>
          </cell>
          <cell r="W281">
            <v>9.1475094400000012E-2</v>
          </cell>
          <cell r="X281">
            <v>4.7093124399999464E-2</v>
          </cell>
          <cell r="Y281">
            <v>14.799121575518987</v>
          </cell>
          <cell r="Z281">
            <v>43.289284992992563</v>
          </cell>
          <cell r="AA281">
            <v>0.13802111700000008</v>
          </cell>
          <cell r="AB281">
            <v>9.3336088400000072E-2</v>
          </cell>
          <cell r="AC281">
            <v>14.807238506790402</v>
          </cell>
          <cell r="AD281">
            <v>43.312243141570335</v>
          </cell>
          <cell r="AE281">
            <v>0.19716252900000009</v>
          </cell>
          <cell r="AF281">
            <v>0.13963385240000115</v>
          </cell>
          <cell r="AG281">
            <v>14.816462042645968</v>
          </cell>
          <cell r="AH281">
            <v>43.338331240570284</v>
          </cell>
          <cell r="AI281">
            <v>0.27191237999999995</v>
          </cell>
          <cell r="AJ281">
            <v>0.18588734840000054</v>
          </cell>
          <cell r="AK281">
            <v>14.82704709036768</v>
          </cell>
          <cell r="AL281">
            <v>43.368270276663104</v>
          </cell>
          <cell r="AM281">
            <v>0.361445028</v>
          </cell>
          <cell r="AN281">
            <v>0.23219092840000055</v>
          </cell>
          <cell r="AO281">
            <v>14.838929678670937</v>
          </cell>
          <cell r="AP281">
            <v>43.40187931173223</v>
          </cell>
          <cell r="AQ281">
            <v>0.4619136370000001</v>
          </cell>
          <cell r="AR281">
            <v>0.27848159640000114</v>
          </cell>
          <cell r="AS281">
            <v>14.851767785956092</v>
          </cell>
          <cell r="AT281">
            <v>43.438190962607969</v>
          </cell>
          <cell r="AU281">
            <v>14.798</v>
          </cell>
          <cell r="AV281">
            <v>43.704000000000001</v>
          </cell>
          <cell r="AW281">
            <v>0.57832987300000005</v>
          </cell>
          <cell r="AX281">
            <v>0.32474672039999986</v>
          </cell>
          <cell r="AY281">
            <v>14.876998714287627</v>
          </cell>
          <cell r="AZ281">
            <v>43.927442106311197</v>
          </cell>
          <cell r="BA281">
            <v>1.3372567867000003</v>
          </cell>
          <cell r="BB281">
            <v>0.52143498439999947</v>
          </cell>
          <cell r="BC281">
            <v>14.960593362785625</v>
          </cell>
          <cell r="BD281">
            <v>44.163883477606561</v>
          </cell>
          <cell r="BE281">
            <v>14.753</v>
          </cell>
          <cell r="BF281">
            <v>44.506999999999998</v>
          </cell>
          <cell r="BG281">
            <v>2.2020659570249999</v>
          </cell>
          <cell r="BH281">
            <v>0.29562901639999728</v>
          </cell>
          <cell r="BI281">
            <v>14.971491646251591</v>
          </cell>
          <cell r="BJ281">
            <v>45.124987698788445</v>
          </cell>
          <cell r="BK281">
            <v>2.9832247414515001</v>
          </cell>
          <cell r="BL281">
            <v>-0.44139725160000198</v>
          </cell>
          <cell r="BM281">
            <v>14.975352240227174</v>
          </cell>
          <cell r="BN281">
            <v>45.135907107506618</v>
          </cell>
          <cell r="BO281">
            <v>14.765000000000001</v>
          </cell>
          <cell r="BP281">
            <v>44.926000000000002</v>
          </cell>
          <cell r="BQ281">
            <v>3.5995951346330992</v>
          </cell>
          <cell r="BR281">
            <v>-0.94078909560000179</v>
          </cell>
          <cell r="BS281">
            <v>14.997585209448298</v>
          </cell>
          <cell r="BT281">
            <v>45.583850315218342</v>
          </cell>
        </row>
        <row r="282">
          <cell r="B282" t="str">
            <v>Rochdale Central</v>
          </cell>
          <cell r="C282" t="str">
            <v>ROCHDALE CENTRAL</v>
          </cell>
          <cell r="D282">
            <v>6.6</v>
          </cell>
          <cell r="E282">
            <v>62.5</v>
          </cell>
          <cell r="F282">
            <v>25</v>
          </cell>
          <cell r="G282">
            <v>0.88530798618690865</v>
          </cell>
          <cell r="H282">
            <v>0.76057787361316809</v>
          </cell>
          <cell r="I282">
            <v>19.010999999999999</v>
          </cell>
          <cell r="J282">
            <v>55.322000000000003</v>
          </cell>
          <cell r="K282">
            <v>3.3873816999999473E-2</v>
          </cell>
          <cell r="L282">
            <v>5.5288600000000798E-3</v>
          </cell>
          <cell r="M282">
            <v>19.014446840329203</v>
          </cell>
          <cell r="N282">
            <v>55.331749136681793</v>
          </cell>
          <cell r="O282">
            <v>8.0819158000000169E-2</v>
          </cell>
          <cell r="P282">
            <v>1.0526728000000318E-2</v>
          </cell>
          <cell r="Q282">
            <v>19.018990692707796</v>
          </cell>
          <cell r="R282">
            <v>55.344601092000246</v>
          </cell>
          <cell r="S282">
            <v>0.14248356399999995</v>
          </cell>
          <cell r="T282">
            <v>1.5334195999999523E-2</v>
          </cell>
          <cell r="U282">
            <v>19.024805473669531</v>
          </cell>
          <cell r="V282">
            <v>55.36104777619687</v>
          </cell>
          <cell r="W282">
            <v>0.22347615699999945</v>
          </cell>
          <cell r="X282">
            <v>0.15222197599999987</v>
          </cell>
          <cell r="Y282">
            <v>19.043865063366908</v>
          </cell>
          <cell r="Z282">
            <v>55.414956436683468</v>
          </cell>
          <cell r="AA282">
            <v>0.33330296599999976</v>
          </cell>
          <cell r="AB282">
            <v>0.28900998800000011</v>
          </cell>
          <cell r="AC282">
            <v>19.065438265380617</v>
          </cell>
          <cell r="AD282">
            <v>55.47597466642668</v>
          </cell>
          <cell r="AE282">
            <v>0.47104101999999992</v>
          </cell>
          <cell r="AF282">
            <v>0.42626324400000115</v>
          </cell>
          <cell r="AG282">
            <v>19.089493766419</v>
          </cell>
          <cell r="AH282">
            <v>55.544013898062992</v>
          </cell>
          <cell r="AI282">
            <v>0.64282891500000039</v>
          </cell>
          <cell r="AJ282">
            <v>0.56276547999999593</v>
          </cell>
          <cell r="AK282">
            <v>19.11646215886163</v>
          </cell>
          <cell r="AL282">
            <v>55.620292030758527</v>
          </cell>
          <cell r="AM282">
            <v>0.84651470199999901</v>
          </cell>
          <cell r="AN282">
            <v>0.69969661600000066</v>
          </cell>
          <cell r="AO282">
            <v>19.146258412222931</v>
          </cell>
          <cell r="AP282">
            <v>55.704568561981446</v>
          </cell>
          <cell r="AQ282">
            <v>1.0736589679999997</v>
          </cell>
          <cell r="AR282">
            <v>0.83631083599999911</v>
          </cell>
          <cell r="AS282">
            <v>19.178079027345976</v>
          </cell>
          <cell r="AT282">
            <v>55.794570852921581</v>
          </cell>
          <cell r="AU282">
            <v>19.026</v>
          </cell>
          <cell r="AV282">
            <v>55.881999999999998</v>
          </cell>
          <cell r="AW282">
            <v>1.3347858339999994</v>
          </cell>
          <cell r="AX282">
            <v>0.97250735200000449</v>
          </cell>
          <cell r="AY282">
            <v>19.227835809399469</v>
          </cell>
          <cell r="AZ282">
            <v>56.452877878050558</v>
          </cell>
          <cell r="BA282">
            <v>3.0221382540000001</v>
          </cell>
          <cell r="BB282">
            <v>1.6368017280000018</v>
          </cell>
          <cell r="BC282">
            <v>19.433551553446364</v>
          </cell>
          <cell r="BD282">
            <v>57.034729868500143</v>
          </cell>
          <cell r="BE282">
            <v>19.050999999999998</v>
          </cell>
          <cell r="BF282">
            <v>56.893999999999998</v>
          </cell>
          <cell r="BG282">
            <v>4.9597247615999986</v>
          </cell>
          <cell r="BH282">
            <v>1.7673008639999992</v>
          </cell>
          <cell r="BI282">
            <v>19.639462129664494</v>
          </cell>
          <cell r="BJ282">
            <v>58.558422249428965</v>
          </cell>
          <cell r="BK282">
            <v>6.753188621943</v>
          </cell>
          <cell r="BL282">
            <v>1.5967608359999943</v>
          </cell>
          <cell r="BM282">
            <v>19.781431146555022</v>
          </cell>
          <cell r="BN282">
            <v>58.959971267675691</v>
          </cell>
          <cell r="BO282">
            <v>18.902000000000001</v>
          </cell>
          <cell r="BP282">
            <v>56.926000000000002</v>
          </cell>
          <cell r="BQ282">
            <v>8.2163707282039997</v>
          </cell>
          <cell r="BR282">
            <v>1.1403945199999939</v>
          </cell>
          <cell r="BS282">
            <v>19.720504687090109</v>
          </cell>
          <cell r="BT282">
            <v>59.241080858697558</v>
          </cell>
        </row>
        <row r="283">
          <cell r="B283" t="str">
            <v>Roman Rd</v>
          </cell>
          <cell r="C283" t="str">
            <v>ROMAN RD</v>
          </cell>
          <cell r="D283">
            <v>6.6</v>
          </cell>
          <cell r="E283">
            <v>62.5</v>
          </cell>
          <cell r="F283">
            <v>25</v>
          </cell>
          <cell r="G283">
            <v>0.60186838672530807</v>
          </cell>
          <cell r="H283">
            <v>0.50601337482869868</v>
          </cell>
          <cell r="I283">
            <v>12.648999999999999</v>
          </cell>
          <cell r="J283">
            <v>37.613</v>
          </cell>
          <cell r="K283">
            <v>1.4150882000000031E-2</v>
          </cell>
          <cell r="L283">
            <v>1.1030240000007296E-3</v>
          </cell>
          <cell r="M283">
            <v>12.650334370717468</v>
          </cell>
          <cell r="N283">
            <v>37.616774170331752</v>
          </cell>
          <cell r="O283">
            <v>3.4347610000000084E-2</v>
          </cell>
          <cell r="P283">
            <v>2.1137239999990953E-3</v>
          </cell>
          <cell r="Q283">
            <v>12.652189539545441</v>
          </cell>
          <cell r="R283">
            <v>37.622021380165776</v>
          </cell>
          <cell r="S283">
            <v>6.156091000000008E-2</v>
          </cell>
          <cell r="T283">
            <v>3.0956760000000472E-3</v>
          </cell>
          <cell r="U283">
            <v>12.654655984444238</v>
          </cell>
          <cell r="V283">
            <v>37.628997539819231</v>
          </cell>
          <cell r="W283">
            <v>9.8117961000000031E-2</v>
          </cell>
          <cell r="X283">
            <v>2.676530399999999E-2</v>
          </cell>
          <cell r="Y283">
            <v>12.659924452525004</v>
          </cell>
          <cell r="Z283">
            <v>37.643899017844724</v>
          </cell>
          <cell r="AA283">
            <v>0.14888976300000001</v>
          </cell>
          <cell r="AB283">
            <v>5.042051199999964E-2</v>
          </cell>
          <cell r="AC283">
            <v>12.666435127412653</v>
          </cell>
          <cell r="AD283">
            <v>37.662313987297352</v>
          </cell>
          <cell r="AE283">
            <v>0.21371981700000009</v>
          </cell>
          <cell r="AF283">
            <v>7.4179112000000824E-2</v>
          </cell>
          <cell r="AG283">
            <v>12.674184624872357</v>
          </cell>
          <cell r="AH283">
            <v>37.68423287611553</v>
          </cell>
          <cell r="AI283">
            <v>0.29602634899999991</v>
          </cell>
          <cell r="AJ283">
            <v>9.778262799999915E-2</v>
          </cell>
          <cell r="AK283">
            <v>12.683449351345491</v>
          </cell>
          <cell r="AL283">
            <v>37.7104374797755</v>
          </cell>
          <cell r="AM283">
            <v>0.39494931700000013</v>
          </cell>
          <cell r="AN283">
            <v>0.12148142800000006</v>
          </cell>
          <cell r="AO283">
            <v>12.694175974188415</v>
          </cell>
          <cell r="AP283">
            <v>37.740776950781353</v>
          </cell>
          <cell r="AQ283">
            <v>0.50619067100000015</v>
          </cell>
          <cell r="AR283">
            <v>0.1451172439999997</v>
          </cell>
          <cell r="AS283">
            <v>12.705974666674329</v>
          </cell>
          <cell r="AT283">
            <v>37.774148692645049</v>
          </cell>
          <cell r="AU283">
            <v>12.66</v>
          </cell>
          <cell r="AV283">
            <v>37.825000000000003</v>
          </cell>
          <cell r="AW283">
            <v>0.63481044799999986</v>
          </cell>
          <cell r="AX283">
            <v>0.16866699600000068</v>
          </cell>
          <cell r="AY283">
            <v>12.730286048269878</v>
          </cell>
          <cell r="AZ283">
            <v>38.023798965417747</v>
          </cell>
          <cell r="BA283">
            <v>1.4728026810000001</v>
          </cell>
          <cell r="BB283">
            <v>0.24308884800000108</v>
          </cell>
          <cell r="BC283">
            <v>12.810101581237628</v>
          </cell>
          <cell r="BD283">
            <v>38.249551383839808</v>
          </cell>
          <cell r="BE283">
            <v>12.664</v>
          </cell>
          <cell r="BF283">
            <v>37.878</v>
          </cell>
          <cell r="BG283">
            <v>2.4248494043600002</v>
          </cell>
          <cell r="BH283">
            <v>0.12236770000000075</v>
          </cell>
          <cell r="BI283">
            <v>12.886823709225252</v>
          </cell>
          <cell r="BJ283">
            <v>38.508240623209261</v>
          </cell>
          <cell r="BK283">
            <v>3.2697436248397</v>
          </cell>
          <cell r="BL283">
            <v>-1.5360322999999978</v>
          </cell>
          <cell r="BM283">
            <v>12.815660409105046</v>
          </cell>
          <cell r="BN283">
            <v>38.306960414862814</v>
          </cell>
          <cell r="BO283">
            <v>12.676</v>
          </cell>
          <cell r="BP283">
            <v>38.204999999999998</v>
          </cell>
          <cell r="BQ283">
            <v>3.9172256663708001</v>
          </cell>
          <cell r="BR283">
            <v>-1.6944322999999981</v>
          </cell>
          <cell r="BS283">
            <v>12.870443992185924</v>
          </cell>
          <cell r="BT283">
            <v>38.754970661742604</v>
          </cell>
        </row>
        <row r="284">
          <cell r="B284" t="str">
            <v>Romiley</v>
          </cell>
          <cell r="C284" t="str">
            <v>ROMILEY</v>
          </cell>
          <cell r="D284">
            <v>11</v>
          </cell>
          <cell r="E284">
            <v>33.405000000000001</v>
          </cell>
          <cell r="F284">
            <v>13.1</v>
          </cell>
          <cell r="G284">
            <v>0.74098710484946451</v>
          </cell>
          <cell r="H284">
            <v>0.640916499687471</v>
          </cell>
          <cell r="I284">
            <v>8.3940000000000001</v>
          </cell>
          <cell r="J284">
            <v>24.747</v>
          </cell>
          <cell r="K284">
            <v>3.4752037000000069E-2</v>
          </cell>
          <cell r="L284">
            <v>3.4701759999986592E-3</v>
          </cell>
          <cell r="M284">
            <v>8.3960061459058704</v>
          </cell>
          <cell r="N284">
            <v>24.752674237496361</v>
          </cell>
          <cell r="O284">
            <v>8.4103032999999883E-2</v>
          </cell>
          <cell r="P284">
            <v>6.7029680000008085E-3</v>
          </cell>
          <cell r="Q284">
            <v>8.3987660790110343</v>
          </cell>
          <cell r="R284">
            <v>24.760480507153495</v>
          </cell>
          <cell r="S284">
            <v>0.15031693099999988</v>
          </cell>
          <cell r="T284">
            <v>9.882583999999639E-3</v>
          </cell>
          <cell r="U284">
            <v>8.4024082939190272</v>
          </cell>
          <cell r="V284">
            <v>24.770782246593413</v>
          </cell>
          <cell r="W284">
            <v>0.23865517499999989</v>
          </cell>
          <cell r="X284">
            <v>6.456206399999953E-2</v>
          </cell>
          <cell r="Y284">
            <v>8.4099147776872343</v>
          </cell>
          <cell r="Z284">
            <v>24.792013788894881</v>
          </cell>
          <cell r="AA284">
            <v>0.36093693699999996</v>
          </cell>
          <cell r="AB284">
            <v>0.11921963200000008</v>
          </cell>
          <cell r="AC284">
            <v>8.4192016840332116</v>
          </cell>
          <cell r="AD284">
            <v>24.818281126708815</v>
          </cell>
          <cell r="AE284">
            <v>0.51668829399999994</v>
          </cell>
          <cell r="AF284">
            <v>0.17424715999999929</v>
          </cell>
          <cell r="AG284">
            <v>8.4302647063963239</v>
          </cell>
          <cell r="AH284">
            <v>24.849572079242318</v>
          </cell>
          <cell r="AI284">
            <v>0.71402666500000023</v>
          </cell>
          <cell r="AJ284">
            <v>0.22876566400000176</v>
          </cell>
          <cell r="AK284">
            <v>8.4434837640852791</v>
          </cell>
          <cell r="AL284">
            <v>24.886961220573344</v>
          </cell>
          <cell r="AM284">
            <v>0.95083123099999978</v>
          </cell>
          <cell r="AN284">
            <v>0.28362557199999916</v>
          </cell>
          <cell r="AO284">
            <v>8.4587921788650018</v>
          </cell>
          <cell r="AP284">
            <v>24.930259956173177</v>
          </cell>
          <cell r="AQ284">
            <v>1.2168603069999999</v>
          </cell>
          <cell r="AR284">
            <v>0.33828741599999912</v>
          </cell>
          <cell r="AS284">
            <v>8.4756240869548805</v>
          </cell>
          <cell r="AT284">
            <v>24.977867781575824</v>
          </cell>
          <cell r="AU284">
            <v>8.3580000000000005</v>
          </cell>
          <cell r="AV284">
            <v>25.036000000000001</v>
          </cell>
          <cell r="AW284">
            <v>1.5248808829999996</v>
          </cell>
          <cell r="AX284">
            <v>0.39266556399999519</v>
          </cell>
          <cell r="AY284">
            <v>8.4586450870326413</v>
          </cell>
          <cell r="AZ284">
            <v>25.320667294135564</v>
          </cell>
          <cell r="BA284">
            <v>3.5297414890000001</v>
          </cell>
          <cell r="BB284">
            <v>0.6526611279999992</v>
          </cell>
          <cell r="BC284">
            <v>8.577519206980396</v>
          </cell>
          <cell r="BD284">
            <v>25.656894079426124</v>
          </cell>
          <cell r="BE284">
            <v>8.3689999999999998</v>
          </cell>
          <cell r="BF284">
            <v>25.465</v>
          </cell>
          <cell r="BG284">
            <v>5.8042997072800002</v>
          </cell>
          <cell r="BH284">
            <v>0.68726313600000655</v>
          </cell>
          <cell r="BI284">
            <v>8.7097186868208247</v>
          </cell>
          <cell r="BJ284">
            <v>26.428697975711927</v>
          </cell>
          <cell r="BK284">
            <v>7.8276061177938994</v>
          </cell>
          <cell r="BL284">
            <v>-1.1268564399999965</v>
          </cell>
          <cell r="BM284">
            <v>8.7206981482042369</v>
          </cell>
          <cell r="BN284">
            <v>26.459752582103871</v>
          </cell>
          <cell r="BO284">
            <v>8.3770000000000007</v>
          </cell>
          <cell r="BP284">
            <v>25.509</v>
          </cell>
          <cell r="BQ284">
            <v>9.3871151292291</v>
          </cell>
          <cell r="BR284">
            <v>-5.9814531279999974</v>
          </cell>
          <cell r="BS284">
            <v>8.5557508975616834</v>
          </cell>
          <cell r="BT284">
            <v>26.014583887236189</v>
          </cell>
        </row>
        <row r="285">
          <cell r="B285" t="str">
            <v>Rossall</v>
          </cell>
          <cell r="C285" t="str">
            <v>ROSSALL</v>
          </cell>
          <cell r="D285">
            <v>6.6</v>
          </cell>
          <cell r="E285">
            <v>54.75</v>
          </cell>
          <cell r="F285">
            <v>21.9</v>
          </cell>
          <cell r="G285">
            <v>0.70703038518197414</v>
          </cell>
          <cell r="H285">
            <v>0.49220652978936613</v>
          </cell>
          <cell r="I285">
            <v>10.779</v>
          </cell>
          <cell r="J285">
            <v>38.709000000000003</v>
          </cell>
          <cell r="K285">
            <v>3.5630279999999959E-3</v>
          </cell>
          <cell r="L285">
            <v>1.2938520000460585E-4</v>
          </cell>
          <cell r="M285">
            <v>10.779323002387118</v>
          </cell>
          <cell r="N285">
            <v>38.709913588713086</v>
          </cell>
          <cell r="O285">
            <v>8.5769829999999825E-3</v>
          </cell>
          <cell r="P285">
            <v>2.6220320000192032E-4</v>
          </cell>
          <cell r="Q285">
            <v>10.779773228262423</v>
          </cell>
          <cell r="R285">
            <v>38.711187019791062</v>
          </cell>
          <cell r="S285">
            <v>1.5251841000000016E-2</v>
          </cell>
          <cell r="T285">
            <v>4.0163359999922932E-4</v>
          </cell>
          <cell r="U285">
            <v>10.780369323905161</v>
          </cell>
          <cell r="V285">
            <v>38.712873032875926</v>
          </cell>
          <cell r="W285">
            <v>2.4239570000000016E-2</v>
          </cell>
          <cell r="X285">
            <v>8.1719096000014702E-3</v>
          </cell>
          <cell r="Y285">
            <v>10.781835269162409</v>
          </cell>
          <cell r="Z285">
            <v>38.717019352204915</v>
          </cell>
          <cell r="AA285">
            <v>3.6559792999999979E-2</v>
          </cell>
          <cell r="AB285">
            <v>1.5946785600007729E-2</v>
          </cell>
          <cell r="AC285">
            <v>10.783593134437718</v>
          </cell>
          <cell r="AD285">
            <v>38.721991346031253</v>
          </cell>
          <cell r="AE285">
            <v>5.2142433999999988E-2</v>
          </cell>
          <cell r="AF285">
            <v>2.3746217600006503E-2</v>
          </cell>
          <cell r="AG285">
            <v>10.785638535368136</v>
          </cell>
          <cell r="AH285">
            <v>38.727776613503828</v>
          </cell>
          <cell r="AI285">
            <v>7.1714198000000007E-2</v>
          </cell>
          <cell r="AJ285">
            <v>3.1521553599993979E-2</v>
          </cell>
          <cell r="AK285">
            <v>10.788030786208523</v>
          </cell>
          <cell r="AL285">
            <v>38.734542920669973</v>
          </cell>
          <cell r="AM285">
            <v>9.5055006999999997E-2</v>
          </cell>
          <cell r="AN285">
            <v>3.9319625600001018E-2</v>
          </cell>
          <cell r="AO285">
            <v>10.790754731864222</v>
          </cell>
          <cell r="AP285">
            <v>38.742247402448889</v>
          </cell>
          <cell r="AQ285">
            <v>0.12117924600000002</v>
          </cell>
          <cell r="AR285">
            <v>4.7110173600010796E-2</v>
          </cell>
          <cell r="AS285">
            <v>10.793721506319368</v>
          </cell>
          <cell r="AT285">
            <v>38.750638707790827</v>
          </cell>
          <cell r="AU285">
            <v>10.779</v>
          </cell>
          <cell r="AV285">
            <v>38.781999999999996</v>
          </cell>
          <cell r="AW285">
            <v>0.15094879900000002</v>
          </cell>
          <cell r="AX285">
            <v>5.4886989600007041E-2</v>
          </cell>
          <cell r="AY285">
            <v>10.797005961811678</v>
          </cell>
          <cell r="AZ285">
            <v>38.832928550795287</v>
          </cell>
          <cell r="BA285">
            <v>0.34339724199999999</v>
          </cell>
          <cell r="BB285">
            <v>-0.76005819440000266</v>
          </cell>
          <cell r="BC285">
            <v>10.742551619238037</v>
          </cell>
          <cell r="BD285">
            <v>38.678908411199785</v>
          </cell>
          <cell r="BE285">
            <v>10.784000000000001</v>
          </cell>
          <cell r="BF285">
            <v>39.030999999999999</v>
          </cell>
          <cell r="BG285">
            <v>0.56467457239999996</v>
          </cell>
          <cell r="BH285">
            <v>-7.7112380984000026</v>
          </cell>
          <cell r="BI285">
            <v>10.158837821891385</v>
          </cell>
          <cell r="BJ285">
            <v>37.262774338072184</v>
          </cell>
          <cell r="BK285">
            <v>0.7652758631762</v>
          </cell>
          <cell r="BL285">
            <v>-23.6484380984</v>
          </cell>
          <cell r="BM285">
            <v>8.7822424429672221</v>
          </cell>
          <cell r="BN285">
            <v>33.369174628522813</v>
          </cell>
          <cell r="BO285">
            <v>10.788</v>
          </cell>
          <cell r="BP285">
            <v>39.195</v>
          </cell>
          <cell r="BQ285">
            <v>0.9228667080734001</v>
          </cell>
          <cell r="BR285">
            <v>-28.422038098399991</v>
          </cell>
          <cell r="BS285">
            <v>8.3824463629247408</v>
          </cell>
          <cell r="BT285">
            <v>32.391066842864483</v>
          </cell>
        </row>
        <row r="286">
          <cell r="B286" t="str">
            <v>Royton</v>
          </cell>
          <cell r="C286" t="str">
            <v>ROYTON</v>
          </cell>
          <cell r="D286">
            <v>6.6</v>
          </cell>
          <cell r="E286">
            <v>62.5</v>
          </cell>
          <cell r="F286">
            <v>25</v>
          </cell>
          <cell r="G286">
            <v>0.63724448015171231</v>
          </cell>
          <cell r="H286">
            <v>0.55344174167800109</v>
          </cell>
          <cell r="I286">
            <v>13.834</v>
          </cell>
          <cell r="J286">
            <v>39.822000000000003</v>
          </cell>
          <cell r="K286">
            <v>1.9865533999999907E-2</v>
          </cell>
          <cell r="L286">
            <v>3.4952879999994302E-3</v>
          </cell>
          <cell r="M286">
            <v>13.836043541950028</v>
          </cell>
          <cell r="N286">
            <v>39.827780009482019</v>
          </cell>
          <cell r="O286">
            <v>4.7798456999999961E-2</v>
          </cell>
          <cell r="P286">
            <v>6.6985879999998943E-3</v>
          </cell>
          <cell r="Q286">
            <v>13.838767255091028</v>
          </cell>
          <cell r="R286">
            <v>39.835483833610056</v>
          </cell>
          <cell r="S286">
            <v>8.49587799999999E-2</v>
          </cell>
          <cell r="T286">
            <v>9.8110560000002067E-3</v>
          </cell>
          <cell r="U286">
            <v>13.842290210655403</v>
          </cell>
          <cell r="V286">
            <v>39.845448256687604</v>
          </cell>
          <cell r="W286">
            <v>0.13436120799999995</v>
          </cell>
          <cell r="X286">
            <v>5.3955483999999831E-2</v>
          </cell>
          <cell r="Y286">
            <v>13.850473438305924</v>
          </cell>
          <cell r="Z286">
            <v>39.86859391974231</v>
          </cell>
          <cell r="AA286">
            <v>0.20216756000000013</v>
          </cell>
          <cell r="AB286">
            <v>9.8054111999999805E-2</v>
          </cell>
          <cell r="AC286">
            <v>13.860262585325115</v>
          </cell>
          <cell r="AD286">
            <v>39.89628180869952</v>
          </cell>
          <cell r="AE286">
            <v>0.28799418599999993</v>
          </cell>
          <cell r="AF286">
            <v>0.1424802000000005</v>
          </cell>
          <cell r="AG286">
            <v>13.871656742823687</v>
          </cell>
          <cell r="AH286">
            <v>39.928509352832116</v>
          </cell>
          <cell r="AI286">
            <v>0.39603388299999986</v>
          </cell>
          <cell r="AJ286">
            <v>0.18641318400000007</v>
          </cell>
          <cell r="AK286">
            <v>13.884950904685024</v>
          </cell>
          <cell r="AL286">
            <v>39.96611092084148</v>
          </cell>
          <cell r="AM286">
            <v>0.52506643000000008</v>
          </cell>
          <cell r="AN286">
            <v>0.23064826400000005</v>
          </cell>
          <cell r="AO286">
            <v>13.900107891213857</v>
          </cell>
          <cell r="AP286">
            <v>40.008981352669046</v>
          </cell>
          <cell r="AQ286">
            <v>0.66960147799999992</v>
          </cell>
          <cell r="AR286">
            <v>0.27468331199999962</v>
          </cell>
          <cell r="AS286">
            <v>13.916603496620935</v>
          </cell>
          <cell r="AT286">
            <v>40.055637970441538</v>
          </cell>
          <cell r="AU286">
            <v>13.843</v>
          </cell>
          <cell r="AV286">
            <v>40.189</v>
          </cell>
          <cell r="AW286">
            <v>0.83605934599999987</v>
          </cell>
          <cell r="AX286">
            <v>0.31844466799999971</v>
          </cell>
          <cell r="AY286">
            <v>13.943992909585365</v>
          </cell>
          <cell r="AZ286">
            <v>40.474651084878282</v>
          </cell>
          <cell r="BA286">
            <v>1.9158673430000002</v>
          </cell>
          <cell r="BB286">
            <v>0.52608309200000036</v>
          </cell>
          <cell r="BC286">
            <v>14.056615263787117</v>
          </cell>
          <cell r="BD286">
            <v>40.793195206355293</v>
          </cell>
          <cell r="BE286">
            <v>13.779</v>
          </cell>
          <cell r="BF286">
            <v>40.637</v>
          </cell>
          <cell r="BG286">
            <v>3.1472381914699996</v>
          </cell>
          <cell r="BH286">
            <v>0.56669083200000081</v>
          </cell>
          <cell r="BI286">
            <v>14.103884533553268</v>
          </cell>
          <cell r="BJ286">
            <v>41.555912227112579</v>
          </cell>
          <cell r="BK286">
            <v>4.2583187623336007</v>
          </cell>
          <cell r="BL286">
            <v>0.52405582399999773</v>
          </cell>
          <cell r="BM286">
            <v>14.19734928102808</v>
          </cell>
          <cell r="BN286">
            <v>41.820270454077892</v>
          </cell>
          <cell r="BO286">
            <v>13.789</v>
          </cell>
          <cell r="BP286">
            <v>40.984999999999999</v>
          </cell>
          <cell r="BQ286">
            <v>5.1318037727916996</v>
          </cell>
          <cell r="BR286">
            <v>0.40996424400000109</v>
          </cell>
          <cell r="BS286">
            <v>14.273778978224415</v>
          </cell>
          <cell r="BT286">
            <v>42.35616201151668</v>
          </cell>
        </row>
        <row r="287">
          <cell r="B287" t="str">
            <v>S.E. Macclesfield</v>
          </cell>
          <cell r="C287" t="str">
            <v>S.E. MACCLESFIELD</v>
          </cell>
          <cell r="D287">
            <v>11</v>
          </cell>
          <cell r="E287">
            <v>33.405000000000001</v>
          </cell>
          <cell r="F287">
            <v>13.1</v>
          </cell>
          <cell r="G287">
            <v>0.70329834869081742</v>
          </cell>
          <cell r="H287">
            <v>0.61463016052888075</v>
          </cell>
          <cell r="I287">
            <v>8.0500000000000007</v>
          </cell>
          <cell r="J287">
            <v>23.489000000000001</v>
          </cell>
          <cell r="K287">
            <v>2.7497345999999867E-2</v>
          </cell>
          <cell r="L287">
            <v>4.036600000000945E-3</v>
          </cell>
          <cell r="M287">
            <v>8.0516551029283381</v>
          </cell>
          <cell r="N287">
            <v>23.493681338016756</v>
          </cell>
          <cell r="O287">
            <v>6.5764696000000011E-2</v>
          </cell>
          <cell r="P287">
            <v>7.6636440000017458E-3</v>
          </cell>
          <cell r="Q287">
            <v>8.0538539883513778</v>
          </cell>
          <cell r="R287">
            <v>23.499900725191491</v>
          </cell>
          <cell r="S287">
            <v>0.11621621799999993</v>
          </cell>
          <cell r="T287">
            <v>1.1135108000001281E-2</v>
          </cell>
          <cell r="U287">
            <v>8.0566842111225245</v>
          </cell>
          <cell r="V287">
            <v>23.507905804046477</v>
          </cell>
          <cell r="W287">
            <v>0.18637284300000001</v>
          </cell>
          <cell r="X287">
            <v>0.10585093200000184</v>
          </cell>
          <cell r="Y287">
            <v>8.0653377704690783</v>
          </cell>
          <cell r="Z287">
            <v>23.532381766027871</v>
          </cell>
          <cell r="AA287">
            <v>0.28109574000000004</v>
          </cell>
          <cell r="AB287">
            <v>0.20048216800000151</v>
          </cell>
          <cell r="AC287">
            <v>8.0752762849835982</v>
          </cell>
          <cell r="AD287">
            <v>23.560492130060425</v>
          </cell>
          <cell r="AE287">
            <v>0.39959214199999993</v>
          </cell>
          <cell r="AF287">
            <v>0.29542913200000154</v>
          </cell>
          <cell r="AG287">
            <v>8.0864791563305847</v>
          </cell>
          <cell r="AH287">
            <v>23.59217863525328</v>
          </cell>
          <cell r="AI287">
            <v>0.54589645200000003</v>
          </cell>
          <cell r="AJ287">
            <v>0.38983578000000119</v>
          </cell>
          <cell r="AK287">
            <v>8.0991132050940564</v>
          </cell>
          <cell r="AL287">
            <v>23.627913121471249</v>
          </cell>
          <cell r="AM287">
            <v>0.71810616199999999</v>
          </cell>
          <cell r="AN287">
            <v>0.48453336000000213</v>
          </cell>
          <cell r="AO287">
            <v>8.1131222047058902</v>
          </cell>
          <cell r="AP287">
            <v>23.66753655596392</v>
          </cell>
          <cell r="AQ287">
            <v>0.90940098699999994</v>
          </cell>
          <cell r="AR287">
            <v>0.57900058400000276</v>
          </cell>
          <cell r="AS287">
            <v>8.1281208225162835</v>
          </cell>
          <cell r="AT287">
            <v>23.70995905341254</v>
          </cell>
          <cell r="AU287">
            <v>8.06</v>
          </cell>
          <cell r="AV287">
            <v>23.882999999999999</v>
          </cell>
          <cell r="AW287">
            <v>1.1186147890000002</v>
          </cell>
          <cell r="AX287">
            <v>0.67316923600000234</v>
          </cell>
          <cell r="AY287">
            <v>8.15404427174213</v>
          </cell>
          <cell r="AZ287">
            <v>24.148997369122441</v>
          </cell>
          <cell r="BA287">
            <v>2.442154468</v>
          </cell>
          <cell r="BB287">
            <v>1.1321989160000028</v>
          </cell>
          <cell r="BC287">
            <v>8.2476048989482962</v>
          </cell>
          <cell r="BD287">
            <v>24.413626784920627</v>
          </cell>
          <cell r="BE287">
            <v>8.0709999999999997</v>
          </cell>
          <cell r="BF287">
            <v>24.288</v>
          </cell>
          <cell r="BG287">
            <v>4.0303960834999994</v>
          </cell>
          <cell r="BH287">
            <v>1.2234586040000019</v>
          </cell>
          <cell r="BI287">
            <v>8.3467558561919368</v>
          </cell>
          <cell r="BJ287">
            <v>25.067955343460884</v>
          </cell>
          <cell r="BK287">
            <v>5.5337156505099996</v>
          </cell>
          <cell r="BL287">
            <v>1.2234586040000019</v>
          </cell>
          <cell r="BM287">
            <v>8.4256596704365965</v>
          </cell>
          <cell r="BN287">
            <v>25.291129031916412</v>
          </cell>
          <cell r="BO287">
            <v>8.0760000000000005</v>
          </cell>
          <cell r="BP287">
            <v>24.486999999999998</v>
          </cell>
          <cell r="BQ287">
            <v>6.7523361676600002</v>
          </cell>
          <cell r="BR287">
            <v>1.2234586040000019</v>
          </cell>
          <cell r="BS287">
            <v>8.4946206598562828</v>
          </cell>
          <cell r="BT287">
            <v>25.671038029316659</v>
          </cell>
        </row>
        <row r="288">
          <cell r="B288" t="str">
            <v>S.W. Macclesfield</v>
          </cell>
          <cell r="C288" t="str">
            <v>S.W. MACCLESFIELD</v>
          </cell>
          <cell r="D288">
            <v>11</v>
          </cell>
          <cell r="E288">
            <v>33.405000000000001</v>
          </cell>
          <cell r="F288">
            <v>13.1</v>
          </cell>
          <cell r="G288">
            <v>0.89401389807837917</v>
          </cell>
          <cell r="H288">
            <v>0.71844298510485383</v>
          </cell>
          <cell r="I288">
            <v>9.41</v>
          </cell>
          <cell r="J288">
            <v>29.86</v>
          </cell>
          <cell r="K288">
            <v>2.6690461999999915E-2</v>
          </cell>
          <cell r="L288">
            <v>3.8527879999996628E-3</v>
          </cell>
          <cell r="M288">
            <v>9.4116031048735849</v>
          </cell>
          <cell r="N288">
            <v>29.864534265308258</v>
          </cell>
          <cell r="O288">
            <v>6.4587912000000136E-2</v>
          </cell>
          <cell r="P288">
            <v>7.3854720000028351E-3</v>
          </cell>
          <cell r="Q288">
            <v>9.4137776229660819</v>
          </cell>
          <cell r="R288">
            <v>29.870684731264326</v>
          </cell>
          <cell r="S288">
            <v>0.11542848099999992</v>
          </cell>
          <cell r="T288">
            <v>1.0818715999995732E-2</v>
          </cell>
          <cell r="U288">
            <v>9.4166262593793082</v>
          </cell>
          <cell r="V288">
            <v>29.878741891764037</v>
          </cell>
          <cell r="W288">
            <v>0.18912770400000012</v>
          </cell>
          <cell r="X288">
            <v>8.1958604000003987E-2</v>
          </cell>
          <cell r="Y288">
            <v>9.4242283411724941</v>
          </cell>
          <cell r="Z288">
            <v>29.900243826112423</v>
          </cell>
          <cell r="AA288">
            <v>0.28978962100000016</v>
          </cell>
          <cell r="AB288">
            <v>0.1530478639999977</v>
          </cell>
          <cell r="AC288">
            <v>9.4332429401065454</v>
          </cell>
          <cell r="AD288">
            <v>29.925740962256207</v>
          </cell>
          <cell r="AE288">
            <v>0.41691103000000007</v>
          </cell>
          <cell r="AF288">
            <v>0.22449815600000278</v>
          </cell>
          <cell r="AG288">
            <v>9.4436652514725274</v>
          </cell>
          <cell r="AH288">
            <v>29.955219710426299</v>
          </cell>
          <cell r="AI288">
            <v>0.57522853600000001</v>
          </cell>
          <cell r="AJ288">
            <v>0.2954030519999975</v>
          </cell>
          <cell r="AK288">
            <v>9.4556963074269813</v>
          </cell>
          <cell r="AL288">
            <v>29.989248675427213</v>
          </cell>
          <cell r="AM288">
            <v>0.76320823999999998</v>
          </cell>
          <cell r="AN288">
            <v>0.36664119599999978</v>
          </cell>
          <cell r="AO288">
            <v>9.4693017160016684</v>
          </cell>
          <cell r="AP288">
            <v>30.027730582083112</v>
          </cell>
          <cell r="AQ288">
            <v>0.97308762500000001</v>
          </cell>
          <cell r="AR288">
            <v>0.43765895600000349</v>
          </cell>
          <cell r="AS288">
            <v>9.484044992572608</v>
          </cell>
          <cell r="AT288">
            <v>30.069430865443998</v>
          </cell>
          <cell r="AU288">
            <v>9.4209999999999994</v>
          </cell>
          <cell r="AV288">
            <v>30.247</v>
          </cell>
          <cell r="AW288">
            <v>1.199100107</v>
          </cell>
          <cell r="AX288">
            <v>0.50837446799999242</v>
          </cell>
          <cell r="AY288">
            <v>9.5106191732282443</v>
          </cell>
          <cell r="AZ288">
            <v>30.500481300456094</v>
          </cell>
          <cell r="BA288">
            <v>2.6459163529999996</v>
          </cell>
          <cell r="BB288">
            <v>0.84963180400000482</v>
          </cell>
          <cell r="BC288">
            <v>9.6044686972190227</v>
          </cell>
          <cell r="BD288">
            <v>30.765927839756131</v>
          </cell>
          <cell r="BE288">
            <v>9.4359999999999999</v>
          </cell>
          <cell r="BF288">
            <v>30.832999999999998</v>
          </cell>
          <cell r="BG288">
            <v>4.3829897179999993</v>
          </cell>
          <cell r="BH288">
            <v>0.90935353199999014</v>
          </cell>
          <cell r="BI288">
            <v>9.7137759818210352</v>
          </cell>
          <cell r="BJ288">
            <v>31.618669121585622</v>
          </cell>
          <cell r="BK288">
            <v>6.002119789739</v>
          </cell>
          <cell r="BL288">
            <v>5.2389876000006552E-2</v>
          </cell>
          <cell r="BM288">
            <v>9.7537793441205096</v>
          </cell>
          <cell r="BN288">
            <v>31.7318157165945</v>
          </cell>
          <cell r="BO288">
            <v>9.4410000000000007</v>
          </cell>
          <cell r="BP288">
            <v>31.032</v>
          </cell>
          <cell r="BQ288">
            <v>7.2786174062800004</v>
          </cell>
          <cell r="BR288">
            <v>-2.2408508600000054</v>
          </cell>
          <cell r="BS288">
            <v>9.7054141701462964</v>
          </cell>
          <cell r="BT288">
            <v>31.779876211009036</v>
          </cell>
        </row>
        <row r="289">
          <cell r="B289" t="str">
            <v>Sale</v>
          </cell>
          <cell r="C289" t="str">
            <v>SALE</v>
          </cell>
          <cell r="D289">
            <v>6.6</v>
          </cell>
          <cell r="E289">
            <v>50</v>
          </cell>
          <cell r="F289">
            <v>20</v>
          </cell>
          <cell r="G289">
            <v>0.77906096612179443</v>
          </cell>
          <cell r="H289">
            <v>0.66687156461720909</v>
          </cell>
          <cell r="I289">
            <v>13.336</v>
          </cell>
          <cell r="J289">
            <v>38.948999999999998</v>
          </cell>
          <cell r="K289">
            <v>1.2783556999999945E-2</v>
          </cell>
          <cell r="L289">
            <v>3.578312000000583E-3</v>
          </cell>
          <cell r="M289">
            <v>13.337431292344181</v>
          </cell>
          <cell r="N289">
            <v>38.95304830608972</v>
          </cell>
          <cell r="O289">
            <v>3.0201285000000022E-2</v>
          </cell>
          <cell r="P289">
            <v>6.7839200000010536E-3</v>
          </cell>
          <cell r="Q289">
            <v>13.339235366373149</v>
          </cell>
          <cell r="R289">
            <v>38.958150998008307</v>
          </cell>
          <cell r="S289">
            <v>5.2730691000000107E-2</v>
          </cell>
          <cell r="T289">
            <v>9.8439560000009863E-3</v>
          </cell>
          <cell r="U289">
            <v>13.34147386201362</v>
          </cell>
          <cell r="V289">
            <v>38.96448241979644</v>
          </cell>
          <cell r="W289">
            <v>8.1895226000000043E-2</v>
          </cell>
          <cell r="X289">
            <v>0.10241892800000096</v>
          </cell>
          <cell r="Y289">
            <v>13.352123307034448</v>
          </cell>
          <cell r="Z289">
            <v>38.994603598956843</v>
          </cell>
          <cell r="AA289">
            <v>0.12083193100000006</v>
          </cell>
          <cell r="AB289">
            <v>0.19491267999999984</v>
          </cell>
          <cell r="AC289">
            <v>13.363620490326671</v>
          </cell>
          <cell r="AD289">
            <v>39.02712254403874</v>
          </cell>
          <cell r="AE289">
            <v>0.16907717699999997</v>
          </cell>
          <cell r="AF289">
            <v>0.28767401600000042</v>
          </cell>
          <cell r="AG289">
            <v>13.375955367307762</v>
          </cell>
          <cell r="AH289">
            <v>39.062010844672471</v>
          </cell>
          <cell r="AI289">
            <v>0.22853201200000001</v>
          </cell>
          <cell r="AJ289">
            <v>0.37995920799999983</v>
          </cell>
          <cell r="AK289">
            <v>13.389229177222202</v>
          </cell>
          <cell r="AL289">
            <v>39.099554848683191</v>
          </cell>
          <cell r="AM289">
            <v>0.29838022099999989</v>
          </cell>
          <cell r="AN289">
            <v>0.4724911800000009</v>
          </cell>
          <cell r="AO289">
            <v>13.40343375922393</v>
          </cell>
          <cell r="AP289">
            <v>39.139731473712565</v>
          </cell>
          <cell r="AQ289">
            <v>0.37581843999999992</v>
          </cell>
          <cell r="AR289">
            <v>0.56481903200000083</v>
          </cell>
          <cell r="AS289">
            <v>13.418284439040765</v>
          </cell>
          <cell r="AT289">
            <v>39.18173553932742</v>
          </cell>
          <cell r="AU289">
            <v>13.346</v>
          </cell>
          <cell r="AV289">
            <v>39.274999999999999</v>
          </cell>
          <cell r="AW289">
            <v>0.46478843200000003</v>
          </cell>
          <cell r="AX289">
            <v>0.65688564799999982</v>
          </cell>
          <cell r="AY289">
            <v>13.444121035156217</v>
          </cell>
          <cell r="AZ289">
            <v>39.552528197344017</v>
          </cell>
          <cell r="BA289">
            <v>1.0401702459999997</v>
          </cell>
          <cell r="BB289">
            <v>1.1069430800000011</v>
          </cell>
          <cell r="BC289">
            <v>13.533823705567688</v>
          </cell>
          <cell r="BD289">
            <v>39.80624566349799</v>
          </cell>
          <cell r="BE289">
            <v>13.366</v>
          </cell>
          <cell r="BF289">
            <v>39.951999999999998</v>
          </cell>
          <cell r="BG289">
            <v>1.7082693604599999</v>
          </cell>
          <cell r="BH289">
            <v>1.1944318440000008</v>
          </cell>
          <cell r="BI289">
            <v>13.619920503298793</v>
          </cell>
          <cell r="BJ289">
            <v>40.670195639059507</v>
          </cell>
          <cell r="BK289">
            <v>2.3549993867432</v>
          </cell>
          <cell r="BL289">
            <v>0.97379567999999717</v>
          </cell>
          <cell r="BM289">
            <v>13.657194049675951</v>
          </cell>
          <cell r="BN289">
            <v>40.775621148668151</v>
          </cell>
          <cell r="BO289">
            <v>13.378</v>
          </cell>
          <cell r="BP289">
            <v>40.31</v>
          </cell>
          <cell r="BQ289">
            <v>2.9161641963245004</v>
          </cell>
          <cell r="BR289">
            <v>0.38337175600000117</v>
          </cell>
          <cell r="BS289">
            <v>13.666634540950819</v>
          </cell>
          <cell r="BT289">
            <v>41.126381764763963</v>
          </cell>
        </row>
        <row r="290">
          <cell r="B290" t="str">
            <v>Sale Moor</v>
          </cell>
          <cell r="C290" t="str">
            <v>SALE MOOR</v>
          </cell>
          <cell r="D290">
            <v>6.6</v>
          </cell>
          <cell r="E290">
            <v>54.75</v>
          </cell>
          <cell r="F290">
            <v>21.9</v>
          </cell>
          <cell r="G290">
            <v>0.40534412713952256</v>
          </cell>
          <cell r="H290">
            <v>0.3458865773062626</v>
          </cell>
          <cell r="I290">
            <v>7.5739999999999998</v>
          </cell>
          <cell r="J290">
            <v>22.19</v>
          </cell>
          <cell r="K290">
            <v>8.2729059999999688E-3</v>
          </cell>
          <cell r="L290">
            <v>2.1988720000001294E-3</v>
          </cell>
          <cell r="M290">
            <v>7.5749160430071507</v>
          </cell>
          <cell r="N290">
            <v>22.192590960888861</v>
          </cell>
          <cell r="O290">
            <v>1.9995806999999977E-2</v>
          </cell>
          <cell r="P290">
            <v>4.2289440000000678E-3</v>
          </cell>
          <cell r="Q290">
            <v>7.576119116138015</v>
          </cell>
          <cell r="R290">
            <v>22.195993765565252</v>
          </cell>
          <cell r="S290">
            <v>3.5695403000000014E-2</v>
          </cell>
          <cell r="T290">
            <v>6.2118360000000816E-3</v>
          </cell>
          <cell r="U290">
            <v>7.5776659326844911</v>
          </cell>
          <cell r="V290">
            <v>22.200368823442311</v>
          </cell>
          <cell r="W290">
            <v>5.6686634000000014E-2</v>
          </cell>
          <cell r="X290">
            <v>3.2988016000000009E-2</v>
          </cell>
          <cell r="Y290">
            <v>7.5818444974722707</v>
          </cell>
          <cell r="Z290">
            <v>22.212187589430574</v>
          </cell>
          <cell r="AA290">
            <v>8.567668200000006E-2</v>
          </cell>
          <cell r="AB290">
            <v>5.9741056000000015E-2</v>
          </cell>
          <cell r="AC290">
            <v>7.5867207530574614</v>
          </cell>
          <cell r="AD290">
            <v>22.225979722994925</v>
          </cell>
          <cell r="AE290">
            <v>0.12254124299999997</v>
          </cell>
          <cell r="AF290">
            <v>8.6710512000000239E-2</v>
          </cell>
          <cell r="AG290">
            <v>7.5923047813754012</v>
          </cell>
          <cell r="AH290">
            <v>22.241773740154738</v>
          </cell>
          <cell r="AI290">
            <v>0.16915930499999998</v>
          </cell>
          <cell r="AJ290">
            <v>0.11336397200000015</v>
          </cell>
          <cell r="AK290">
            <v>7.5987143772770125</v>
          </cell>
          <cell r="AL290">
            <v>22.259902815061515</v>
          </cell>
          <cell r="AM290">
            <v>0.22502905800000006</v>
          </cell>
          <cell r="AN290">
            <v>0.14021717999999961</v>
          </cell>
          <cell r="AO290">
            <v>7.6059507596711811</v>
          </cell>
          <cell r="AP290">
            <v>22.280370395310218</v>
          </cell>
          <cell r="AQ290">
            <v>0.28774444199999993</v>
          </cell>
          <cell r="AR290">
            <v>0.16694504399999976</v>
          </cell>
          <cell r="AS290">
            <v>7.6137750147181507</v>
          </cell>
          <cell r="AT290">
            <v>22.302500730515998</v>
          </cell>
          <cell r="AU290">
            <v>7.5830000000000002</v>
          </cell>
          <cell r="AV290">
            <v>22.488</v>
          </cell>
          <cell r="AW290">
            <v>0.360226779</v>
          </cell>
          <cell r="AX290">
            <v>0.19349801600000083</v>
          </cell>
          <cell r="AY290">
            <v>7.631438357492458</v>
          </cell>
          <cell r="AZ290">
            <v>22.625004364209818</v>
          </cell>
          <cell r="BA290">
            <v>0.8329269170000001</v>
          </cell>
          <cell r="BB290">
            <v>0.31902920800000079</v>
          </cell>
          <cell r="BC290">
            <v>7.6837700271005138</v>
          </cell>
          <cell r="BD290">
            <v>22.7730206780125</v>
          </cell>
          <cell r="BE290">
            <v>7.5960000000000001</v>
          </cell>
          <cell r="BF290">
            <v>22.951000000000001</v>
          </cell>
          <cell r="BG290">
            <v>1.3721328828299999</v>
          </cell>
          <cell r="BH290">
            <v>0.34379450800000022</v>
          </cell>
          <cell r="BI290">
            <v>7.7461047183341751</v>
          </cell>
          <cell r="BJ290">
            <v>23.375560256888768</v>
          </cell>
          <cell r="BK290">
            <v>1.8585885127019997</v>
          </cell>
          <cell r="BL290">
            <v>0.34379450800000022</v>
          </cell>
          <cell r="BM290">
            <v>7.7886585499789334</v>
          </cell>
          <cell r="BN290">
            <v>23.495920668574687</v>
          </cell>
          <cell r="BO290">
            <v>7.5979999999999999</v>
          </cell>
          <cell r="BP290">
            <v>22.963000000000001</v>
          </cell>
          <cell r="BQ290">
            <v>2.2410697743001999</v>
          </cell>
          <cell r="BR290">
            <v>0.34379450800000022</v>
          </cell>
          <cell r="BS290">
            <v>7.8241169832128286</v>
          </cell>
          <cell r="BT290">
            <v>23.602555408684946</v>
          </cell>
        </row>
        <row r="291">
          <cell r="B291" t="str">
            <v>Salford Quays</v>
          </cell>
          <cell r="C291" t="str">
            <v>SALFORD QUAYS</v>
          </cell>
          <cell r="D291">
            <v>6.6</v>
          </cell>
          <cell r="E291">
            <v>62.5</v>
          </cell>
          <cell r="F291">
            <v>25</v>
          </cell>
          <cell r="G291">
            <v>0.58558074728683795</v>
          </cell>
          <cell r="H291">
            <v>0.50810540925182979</v>
          </cell>
          <cell r="I291">
            <v>12.702</v>
          </cell>
          <cell r="J291">
            <v>36.597000000000001</v>
          </cell>
          <cell r="K291">
            <v>6.468125000000019E-3</v>
          </cell>
          <cell r="L291">
            <v>7.9354400000020142E-4</v>
          </cell>
          <cell r="M291">
            <v>12.702635231295744</v>
          </cell>
          <cell r="N291">
            <v>36.598796705427375</v>
          </cell>
          <cell r="O291">
            <v>1.5413692000000007E-2</v>
          </cell>
          <cell r="P291">
            <v>8.1502156000000436E-2</v>
          </cell>
          <cell r="Q291">
            <v>12.710477938019931</v>
          </cell>
          <cell r="R291">
            <v>36.62097922985749</v>
          </cell>
          <cell r="S291">
            <v>2.7142343000000041E-2</v>
          </cell>
          <cell r="T291">
            <v>8.2176784000000502E-2</v>
          </cell>
          <cell r="U291">
            <v>12.71156294354561</v>
          </cell>
          <cell r="V291">
            <v>36.624048088916823</v>
          </cell>
          <cell r="W291">
            <v>4.247741370000005E-2</v>
          </cell>
          <cell r="X291">
            <v>0.12085485200000035</v>
          </cell>
          <cell r="Y291">
            <v>12.716287867813522</v>
          </cell>
          <cell r="Z291">
            <v>36.637412192878557</v>
          </cell>
          <cell r="AA291">
            <v>6.3242753499999999E-2</v>
          </cell>
          <cell r="AB291">
            <v>0.15951379200000049</v>
          </cell>
          <cell r="AC291">
            <v>12.721486144167905</v>
          </cell>
          <cell r="AD291">
            <v>36.652115138721221</v>
          </cell>
          <cell r="AE291">
            <v>8.9256225999999966E-2</v>
          </cell>
          <cell r="AF291">
            <v>0.19823166000000025</v>
          </cell>
          <cell r="AG291">
            <v>12.727148667934978</v>
          </cell>
          <cell r="AH291">
            <v>36.66813117453853</v>
          </cell>
          <cell r="AI291">
            <v>0.12167818399999999</v>
          </cell>
          <cell r="AJ291">
            <v>0.23684301200000024</v>
          </cell>
          <cell r="AK291">
            <v>12.733362471063755</v>
          </cell>
          <cell r="AL291">
            <v>36.685706463855794</v>
          </cell>
          <cell r="AM291">
            <v>0.16009946200000005</v>
          </cell>
          <cell r="AN291">
            <v>0.27550878800000023</v>
          </cell>
          <cell r="AO291">
            <v>12.740105839454351</v>
          </cell>
          <cell r="AP291">
            <v>36.704779589923916</v>
          </cell>
          <cell r="AQ291">
            <v>0.20292937400000002</v>
          </cell>
          <cell r="AR291">
            <v>0.31412836400000055</v>
          </cell>
          <cell r="AS291">
            <v>12.747230821851648</v>
          </cell>
          <cell r="AT291">
            <v>36.724932083399764</v>
          </cell>
          <cell r="AU291">
            <v>12.72</v>
          </cell>
          <cell r="AV291">
            <v>37.304000000000002</v>
          </cell>
          <cell r="AW291">
            <v>0.25241424499999998</v>
          </cell>
          <cell r="AX291">
            <v>0.35268924000000013</v>
          </cell>
          <cell r="AY291">
            <v>12.772932827265505</v>
          </cell>
          <cell r="AZ291">
            <v>37.45371664442726</v>
          </cell>
          <cell r="BA291">
            <v>0.5738760651</v>
          </cell>
          <cell r="BB291">
            <v>0.54325438800000025</v>
          </cell>
          <cell r="BC291">
            <v>12.817723570881396</v>
          </cell>
          <cell r="BD291">
            <v>37.580403998607999</v>
          </cell>
          <cell r="BE291">
            <v>12.731999999999999</v>
          </cell>
          <cell r="BF291">
            <v>37.76</v>
          </cell>
          <cell r="BG291">
            <v>0.94402999866699988</v>
          </cell>
          <cell r="BH291">
            <v>0.58106633199999891</v>
          </cell>
          <cell r="BI291">
            <v>12.865411329856167</v>
          </cell>
          <cell r="BJ291">
            <v>38.13734422411364</v>
          </cell>
          <cell r="BK291">
            <v>1.2923510194991001</v>
          </cell>
          <cell r="BL291">
            <v>0.55974882800000003</v>
          </cell>
          <cell r="BM291">
            <v>12.894016719018131</v>
          </cell>
          <cell r="BN291">
            <v>38.218252482733263</v>
          </cell>
          <cell r="BO291">
            <v>12.743</v>
          </cell>
          <cell r="BP291">
            <v>38.17</v>
          </cell>
          <cell r="BQ291">
            <v>1.5838125496330002</v>
          </cell>
          <cell r="BR291">
            <v>0.50270303599999977</v>
          </cell>
          <cell r="BS291">
            <v>12.925522778035388</v>
          </cell>
          <cell r="BT291">
            <v>38.68625237627932</v>
          </cell>
        </row>
        <row r="292">
          <cell r="B292"/>
          <cell r="C292" t="str">
            <v>SAMLESBURY</v>
          </cell>
          <cell r="D292">
            <v>6.6</v>
          </cell>
          <cell r="E292" t="e">
            <v>#N/A</v>
          </cell>
          <cell r="F292" t="e">
            <v>#N/A</v>
          </cell>
          <cell r="G292" t="e">
            <v>#N/A</v>
          </cell>
          <cell r="H292" t="e">
            <v>#N/A</v>
          </cell>
          <cell r="I292">
            <v>13.471</v>
          </cell>
          <cell r="J292">
            <v>37.658999999999999</v>
          </cell>
          <cell r="K292" t="e">
            <v>#N/A</v>
          </cell>
          <cell r="L292" t="e">
            <v>#N/A</v>
          </cell>
          <cell r="M292" t="e">
            <v>#N/A</v>
          </cell>
          <cell r="N292" t="e">
            <v>#N/A</v>
          </cell>
          <cell r="O292" t="e">
            <v>#N/A</v>
          </cell>
          <cell r="P292" t="e">
            <v>#N/A</v>
          </cell>
          <cell r="Q292" t="e">
            <v>#N/A</v>
          </cell>
          <cell r="R292" t="e">
            <v>#N/A</v>
          </cell>
          <cell r="S292" t="e">
            <v>#N/A</v>
          </cell>
          <cell r="T292" t="e">
            <v>#N/A</v>
          </cell>
          <cell r="U292" t="e">
            <v>#N/A</v>
          </cell>
          <cell r="V292" t="e">
            <v>#N/A</v>
          </cell>
          <cell r="W292" t="e">
            <v>#N/A</v>
          </cell>
          <cell r="X292" t="e">
            <v>#N/A</v>
          </cell>
          <cell r="Y292" t="e">
            <v>#N/A</v>
          </cell>
          <cell r="Z292" t="e">
            <v>#N/A</v>
          </cell>
          <cell r="AA292" t="e">
            <v>#N/A</v>
          </cell>
          <cell r="AB292" t="e">
            <v>#N/A</v>
          </cell>
          <cell r="AC292" t="e">
            <v>#N/A</v>
          </cell>
          <cell r="AD292" t="e">
            <v>#N/A</v>
          </cell>
          <cell r="AE292" t="e">
            <v>#N/A</v>
          </cell>
          <cell r="AF292" t="e">
            <v>#N/A</v>
          </cell>
          <cell r="AG292" t="e">
            <v>#N/A</v>
          </cell>
          <cell r="AH292" t="e">
            <v>#N/A</v>
          </cell>
          <cell r="AI292" t="e">
            <v>#N/A</v>
          </cell>
          <cell r="AJ292" t="e">
            <v>#N/A</v>
          </cell>
          <cell r="AK292" t="e">
            <v>#N/A</v>
          </cell>
          <cell r="AL292" t="e">
            <v>#N/A</v>
          </cell>
          <cell r="AM292" t="e">
            <v>#N/A</v>
          </cell>
          <cell r="AN292" t="e">
            <v>#N/A</v>
          </cell>
          <cell r="AO292" t="e">
            <v>#N/A</v>
          </cell>
          <cell r="AP292" t="e">
            <v>#N/A</v>
          </cell>
          <cell r="AQ292" t="e">
            <v>#N/A</v>
          </cell>
          <cell r="AR292" t="e">
            <v>#N/A</v>
          </cell>
          <cell r="AS292" t="e">
            <v>#N/A</v>
          </cell>
          <cell r="AT292" t="e">
            <v>#N/A</v>
          </cell>
          <cell r="AU292">
            <v>13.471</v>
          </cell>
          <cell r="AV292">
            <v>37.746000000000002</v>
          </cell>
          <cell r="AW292" t="e">
            <v>#N/A</v>
          </cell>
          <cell r="AX292" t="e">
            <v>#N/A</v>
          </cell>
          <cell r="AY292" t="e">
            <v>#N/A</v>
          </cell>
          <cell r="AZ292" t="e">
            <v>#N/A</v>
          </cell>
          <cell r="BA292" t="e">
            <v>#N/A</v>
          </cell>
          <cell r="BB292" t="e">
            <v>#N/A</v>
          </cell>
          <cell r="BC292" t="e">
            <v>#N/A</v>
          </cell>
          <cell r="BD292" t="e">
            <v>#N/A</v>
          </cell>
          <cell r="BE292">
            <v>13.473000000000001</v>
          </cell>
          <cell r="BF292">
            <v>37.889000000000003</v>
          </cell>
          <cell r="BG292" t="e">
            <v>#N/A</v>
          </cell>
          <cell r="BH292" t="e">
            <v>#N/A</v>
          </cell>
          <cell r="BI292" t="e">
            <v>#N/A</v>
          </cell>
          <cell r="BJ292" t="e">
            <v>#N/A</v>
          </cell>
          <cell r="BK292" t="e">
            <v>#N/A</v>
          </cell>
          <cell r="BL292" t="e">
            <v>#N/A</v>
          </cell>
          <cell r="BM292" t="e">
            <v>#N/A</v>
          </cell>
          <cell r="BN292" t="e">
            <v>#N/A</v>
          </cell>
          <cell r="BO292">
            <v>13.364000000000001</v>
          </cell>
          <cell r="BP292">
            <v>37.476999999999997</v>
          </cell>
          <cell r="BQ292" t="e">
            <v>#N/A</v>
          </cell>
          <cell r="BR292" t="e">
            <v>#N/A</v>
          </cell>
          <cell r="BS292" t="e">
            <v>#N/A</v>
          </cell>
          <cell r="BT292" t="e">
            <v>#N/A</v>
          </cell>
        </row>
        <row r="293">
          <cell r="B293" t="str">
            <v>Sandgate</v>
          </cell>
          <cell r="C293" t="str">
            <v>SANDGATE</v>
          </cell>
          <cell r="D293">
            <v>11</v>
          </cell>
          <cell r="E293">
            <v>50</v>
          </cell>
          <cell r="F293">
            <v>20</v>
          </cell>
          <cell r="G293">
            <v>0.5048159828095935</v>
          </cell>
          <cell r="H293">
            <v>0.43111715994989652</v>
          </cell>
          <cell r="I293">
            <v>8.6210000000000004</v>
          </cell>
          <cell r="J293">
            <v>25.236999999999998</v>
          </cell>
          <cell r="K293">
            <v>1.6999570000000075E-2</v>
          </cell>
          <cell r="L293">
            <v>8.5918080000002561E-3</v>
          </cell>
          <cell r="M293">
            <v>8.62234319899793</v>
          </cell>
          <cell r="N293">
            <v>25.240799140479677</v>
          </cell>
          <cell r="O293">
            <v>4.0682073000000041E-2</v>
          </cell>
          <cell r="P293">
            <v>1.6235227999999324E-2</v>
          </cell>
          <cell r="Q293">
            <v>8.6239873835503555</v>
          </cell>
          <cell r="R293">
            <v>25.245449596665839</v>
          </cell>
          <cell r="S293">
            <v>7.1933691000000022E-2</v>
          </cell>
          <cell r="T293">
            <v>2.3488991999998987E-2</v>
          </cell>
          <cell r="U293">
            <v>8.6260083919742598</v>
          </cell>
          <cell r="V293">
            <v>25.251165871711354</v>
          </cell>
          <cell r="W293">
            <v>0.11351883200000001</v>
          </cell>
          <cell r="X293">
            <v>8.9257272000000221E-2</v>
          </cell>
          <cell r="Y293">
            <v>8.6316429852936025</v>
          </cell>
          <cell r="Z293">
            <v>25.267102908292699</v>
          </cell>
          <cell r="AA293">
            <v>0.17008731599999993</v>
          </cell>
          <cell r="AB293">
            <v>0.1548023280000006</v>
          </cell>
          <cell r="AC293">
            <v>8.6380522839473031</v>
          </cell>
          <cell r="AD293">
            <v>25.285231142455423</v>
          </cell>
          <cell r="AE293">
            <v>0.24121632400000004</v>
          </cell>
          <cell r="AF293">
            <v>0.22094962799999873</v>
          </cell>
          <cell r="AG293">
            <v>8.6452574215270435</v>
          </cell>
          <cell r="AH293">
            <v>25.305610349023489</v>
          </cell>
          <cell r="AI293">
            <v>0.33008269400000001</v>
          </cell>
          <cell r="AJ293">
            <v>0.28595397199999883</v>
          </cell>
          <cell r="AK293">
            <v>8.653333539540526</v>
          </cell>
          <cell r="AL293">
            <v>25.328453060275475</v>
          </cell>
          <cell r="AM293">
            <v>0.43562936100000005</v>
          </cell>
          <cell r="AN293">
            <v>0.35151482000000112</v>
          </cell>
          <cell r="AO293">
            <v>8.6623143549810369</v>
          </cell>
          <cell r="AP293">
            <v>25.353854642269756</v>
          </cell>
          <cell r="AQ293">
            <v>0.55345766600000024</v>
          </cell>
          <cell r="AR293">
            <v>0.41657649199999991</v>
          </cell>
          <cell r="AS293">
            <v>8.6719135892949488</v>
          </cell>
          <cell r="AT293">
            <v>25.381005376980017</v>
          </cell>
          <cell r="AU293">
            <v>8.6259999999999994</v>
          </cell>
          <cell r="AV293">
            <v>25.481999999999999</v>
          </cell>
          <cell r="AW293">
            <v>0.68800301799999997</v>
          </cell>
          <cell r="AX293">
            <v>0.48101105200000127</v>
          </cell>
          <cell r="AY293">
            <v>8.687357326181905</v>
          </cell>
          <cell r="AZ293">
            <v>25.655544725674801</v>
          </cell>
          <cell r="BA293">
            <v>1.5576664309999999</v>
          </cell>
          <cell r="BB293">
            <v>0.67281070400000065</v>
          </cell>
          <cell r="BC293">
            <v>8.7430696885739589</v>
          </cell>
          <cell r="BD293">
            <v>25.813123082648175</v>
          </cell>
          <cell r="BE293">
            <v>8.6340000000000003</v>
          </cell>
          <cell r="BF293">
            <v>25.725999999999999</v>
          </cell>
          <cell r="BG293">
            <v>2.55954679877</v>
          </cell>
          <cell r="BH293">
            <v>0.34635906400000138</v>
          </cell>
          <cell r="BI293">
            <v>8.7865205029190889</v>
          </cell>
          <cell r="BJ293">
            <v>26.157393127536277</v>
          </cell>
          <cell r="BK293">
            <v>3.4833830712640004</v>
          </cell>
          <cell r="BL293">
            <v>-4.178093576000002</v>
          </cell>
          <cell r="BM293">
            <v>8.5975371548256199</v>
          </cell>
          <cell r="BN293">
            <v>25.622867499663361</v>
          </cell>
          <cell r="BO293">
            <v>8.5850000000000009</v>
          </cell>
          <cell r="BP293">
            <v>25.596</v>
          </cell>
          <cell r="BQ293">
            <v>4.2296895565510004</v>
          </cell>
          <cell r="BR293">
            <v>-4.8165272839999975</v>
          </cell>
          <cell r="BS293">
            <v>8.5541990072806087</v>
          </cell>
          <cell r="BT293">
            <v>25.508881636723363</v>
          </cell>
        </row>
        <row r="294">
          <cell r="B294" t="str">
            <v>Scarisbrick</v>
          </cell>
          <cell r="C294" t="str">
            <v>SCARISBRICK</v>
          </cell>
          <cell r="D294">
            <v>11</v>
          </cell>
          <cell r="E294">
            <v>19.7</v>
          </cell>
          <cell r="F294">
            <v>7.88</v>
          </cell>
          <cell r="G294">
            <v>0.55055406324736211</v>
          </cell>
          <cell r="H294">
            <v>0.44447269517130383</v>
          </cell>
          <cell r="I294">
            <v>3.5</v>
          </cell>
          <cell r="J294">
            <v>10.839</v>
          </cell>
          <cell r="K294">
            <v>4.6327597000000109E-2</v>
          </cell>
          <cell r="L294">
            <v>2.5282200000020794E-4</v>
          </cell>
          <cell r="M294">
            <v>3.502444837949874</v>
          </cell>
          <cell r="N294">
            <v>10.845915045973033</v>
          </cell>
          <cell r="O294">
            <v>0.11139064499999995</v>
          </cell>
          <cell r="P294">
            <v>5.2546239999706756E-4</v>
          </cell>
          <cell r="Q294">
            <v>3.5058740722485493</v>
          </cell>
          <cell r="R294">
            <v>10.855614385280516</v>
          </cell>
          <cell r="S294">
            <v>0.19785660599999977</v>
          </cell>
          <cell r="T294">
            <v>8.2305439999963426E-4</v>
          </cell>
          <cell r="U294">
            <v>3.5104279777649494</v>
          </cell>
          <cell r="V294">
            <v>10.868494775166633</v>
          </cell>
          <cell r="W294">
            <v>0.31544527600000016</v>
          </cell>
          <cell r="X294">
            <v>1.9023278399998844E-2</v>
          </cell>
          <cell r="Y294">
            <v>3.5175550463562093</v>
          </cell>
          <cell r="Z294">
            <v>10.88865316929008</v>
          </cell>
          <cell r="AA294">
            <v>0.47608932000000026</v>
          </cell>
          <cell r="AB294">
            <v>3.7243854399998E-2</v>
          </cell>
          <cell r="AC294">
            <v>3.526943004220346</v>
          </cell>
          <cell r="AD294">
            <v>10.915206323958978</v>
          </cell>
          <cell r="AE294">
            <v>0.67879134600000013</v>
          </cell>
          <cell r="AF294">
            <v>5.5528194400002562E-2</v>
          </cell>
          <cell r="AG294">
            <v>3.5385417803928312</v>
          </cell>
          <cell r="AH294">
            <v>10.948012617099096</v>
          </cell>
          <cell r="AI294">
            <v>0.93241940899999998</v>
          </cell>
          <cell r="AJ294">
            <v>7.3771298400000518E-2</v>
          </cell>
          <cell r="AK294">
            <v>3.5528113159794081</v>
          </cell>
          <cell r="AL294">
            <v>10.9883729586097</v>
          </cell>
          <cell r="AM294">
            <v>1.2340765920000001</v>
          </cell>
          <cell r="AN294">
            <v>9.2072258400003548E-2</v>
          </cell>
          <cell r="AO294">
            <v>3.5696047632512684</v>
          </cell>
          <cell r="AP294">
            <v>11.035872000391425</v>
          </cell>
          <cell r="AQ294">
            <v>1.5711795510000002</v>
          </cell>
          <cell r="AR294">
            <v>0.11036219039999828</v>
          </cell>
          <cell r="AS294">
            <v>3.588258052459171</v>
          </cell>
          <cell r="AT294">
            <v>11.088631469552793</v>
          </cell>
          <cell r="AU294">
            <v>3.5</v>
          </cell>
          <cell r="AV294">
            <v>10.901</v>
          </cell>
          <cell r="AW294">
            <v>1.9499910959999998</v>
          </cell>
          <cell r="AX294">
            <v>0.12862574639999913</v>
          </cell>
          <cell r="AY294">
            <v>3.6090990903183391</v>
          </cell>
          <cell r="AZ294">
            <v>11.209578826341524</v>
          </cell>
          <cell r="BA294">
            <v>4.375305612</v>
          </cell>
          <cell r="BB294">
            <v>0.21836275839999963</v>
          </cell>
          <cell r="BC294">
            <v>3.7411050609289371</v>
          </cell>
          <cell r="BD294">
            <v>11.582948094244989</v>
          </cell>
          <cell r="BE294">
            <v>3.5049999999999999</v>
          </cell>
          <cell r="BF294">
            <v>11.116</v>
          </cell>
          <cell r="BG294">
            <v>7.1763520950999986</v>
          </cell>
          <cell r="BH294">
            <v>0.21645270640000369</v>
          </cell>
          <cell r="BI294">
            <v>3.8930216220193077</v>
          </cell>
          <cell r="BJ294">
            <v>12.213490880707424</v>
          </cell>
          <cell r="BK294">
            <v>9.6936261624219977</v>
          </cell>
          <cell r="BL294">
            <v>-1.9152976816000002</v>
          </cell>
          <cell r="BM294">
            <v>3.9132563674770831</v>
          </cell>
          <cell r="BN294">
            <v>12.27072338362253</v>
          </cell>
          <cell r="BO294">
            <v>3.5049999999999999</v>
          </cell>
          <cell r="BP294">
            <v>11.082000000000001</v>
          </cell>
          <cell r="BQ294">
            <v>11.628251262028002</v>
          </cell>
          <cell r="BR294">
            <v>-7.6198766295999985</v>
          </cell>
          <cell r="BS294">
            <v>3.7153851066404702</v>
          </cell>
          <cell r="BT294">
            <v>11.677058942264527</v>
          </cell>
        </row>
        <row r="295">
          <cell r="B295" t="str">
            <v>Sebergham</v>
          </cell>
          <cell r="C295" t="str">
            <v>SEBERGHAM</v>
          </cell>
          <cell r="D295">
            <v>11</v>
          </cell>
          <cell r="E295">
            <v>33.405000000000001</v>
          </cell>
          <cell r="F295">
            <v>13.1</v>
          </cell>
          <cell r="G295">
            <v>0.21389227920030551</v>
          </cell>
          <cell r="H295">
            <v>0.21567777580963532</v>
          </cell>
          <cell r="I295">
            <v>2.8250000000000002</v>
          </cell>
          <cell r="J295">
            <v>7.1440000000000001</v>
          </cell>
          <cell r="K295">
            <v>7.1817579999997605E-3</v>
          </cell>
          <cell r="L295">
            <v>3.6553640001102394E-5</v>
          </cell>
          <cell r="M295">
            <v>2.8253788631062227</v>
          </cell>
          <cell r="N295">
            <v>7.145071586686206</v>
          </cell>
          <cell r="O295">
            <v>1.6943552999999056E-2</v>
          </cell>
          <cell r="P295">
            <v>7.6811639996066106E-5</v>
          </cell>
          <cell r="Q295">
            <v>2.8258933374642372</v>
          </cell>
          <cell r="R295">
            <v>7.1465267399153998</v>
          </cell>
          <cell r="S295">
            <v>2.9542336999999641E-2</v>
          </cell>
          <cell r="T295">
            <v>1.214648399923135E-4</v>
          </cell>
          <cell r="U295">
            <v>2.826556945816137</v>
          </cell>
          <cell r="V295">
            <v>7.1484037077781224</v>
          </cell>
          <cell r="W295">
            <v>4.6301761999999691E-2</v>
          </cell>
          <cell r="X295">
            <v>2.0673041639994949E-2</v>
          </cell>
          <cell r="Y295">
            <v>2.828515265537316</v>
          </cell>
          <cell r="Z295">
            <v>7.1539426723964299</v>
          </cell>
          <cell r="AA295">
            <v>6.8539492999999396E-2</v>
          </cell>
          <cell r="AB295">
            <v>4.1228313639994241E-2</v>
          </cell>
          <cell r="AC295">
            <v>2.8307613157010869</v>
          </cell>
          <cell r="AD295">
            <v>7.1602954616031802</v>
          </cell>
          <cell r="AE295">
            <v>9.5970206999999697E-2</v>
          </cell>
          <cell r="AF295">
            <v>6.1793568439998836E-2</v>
          </cell>
          <cell r="AG295">
            <v>2.8332804507471505</v>
          </cell>
          <cell r="AH295">
            <v>7.1674206514983654</v>
          </cell>
          <cell r="AI295">
            <v>0.12945056599999916</v>
          </cell>
          <cell r="AJ295">
            <v>8.2353614039998746E-2</v>
          </cell>
          <cell r="AK295">
            <v>2.8361168363965077</v>
          </cell>
          <cell r="AL295">
            <v>7.175443161605247</v>
          </cell>
          <cell r="AM295">
            <v>0.16847918199999956</v>
          </cell>
          <cell r="AN295">
            <v>0.10292264563999964</v>
          </cell>
          <cell r="AO295">
            <v>2.8392449016587737</v>
          </cell>
          <cell r="AP295">
            <v>7.1842906662410178</v>
          </cell>
          <cell r="AQ295">
            <v>0.21155923899999962</v>
          </cell>
          <cell r="AR295">
            <v>0.12349049363999498</v>
          </cell>
          <cell r="AS295">
            <v>2.8425855503028741</v>
          </cell>
          <cell r="AT295">
            <v>7.1937394474802376</v>
          </cell>
          <cell r="AU295">
            <v>2.8260000000000001</v>
          </cell>
          <cell r="AV295">
            <v>7.1719999999999997</v>
          </cell>
          <cell r="AW295">
            <v>0.25920072400000027</v>
          </cell>
          <cell r="AX295">
            <v>0.1440548216399975</v>
          </cell>
          <cell r="AY295">
            <v>2.847165427075224</v>
          </cell>
          <cell r="AZ295">
            <v>7.2318648680463999</v>
          </cell>
          <cell r="BA295">
            <v>0.55790569099999932</v>
          </cell>
          <cell r="BB295">
            <v>0.24280326164000243</v>
          </cell>
          <cell r="BC295">
            <v>2.8680263208499319</v>
          </cell>
          <cell r="BD295">
            <v>7.2908683858452328</v>
          </cell>
          <cell r="BE295">
            <v>2.83</v>
          </cell>
          <cell r="BF295">
            <v>7.3810000000000002</v>
          </cell>
          <cell r="BG295">
            <v>0.91158930080000022</v>
          </cell>
          <cell r="BH295">
            <v>0.24953854163999623</v>
          </cell>
          <cell r="BI295">
            <v>2.8909434065814819</v>
          </cell>
          <cell r="BJ295">
            <v>7.5533739842494994</v>
          </cell>
          <cell r="BK295">
            <v>1.2486756594189989</v>
          </cell>
          <cell r="BL295">
            <v>9.0332141639997587E-2</v>
          </cell>
          <cell r="BM295">
            <v>2.9002796831262203</v>
          </cell>
          <cell r="BN295">
            <v>7.5797809620727685</v>
          </cell>
          <cell r="BO295">
            <v>2.831</v>
          </cell>
          <cell r="BP295">
            <v>7.399</v>
          </cell>
          <cell r="BQ295">
            <v>1.5282076781139997</v>
          </cell>
          <cell r="BR295">
            <v>7.5125741639997301E-2</v>
          </cell>
          <cell r="BS295">
            <v>2.915153180135972</v>
          </cell>
          <cell r="BT295">
            <v>7.6370211373302359</v>
          </cell>
        </row>
        <row r="296">
          <cell r="B296" t="str">
            <v>Sedbergh</v>
          </cell>
          <cell r="C296" t="str">
            <v>SEDBERGH</v>
          </cell>
          <cell r="D296">
            <v>11</v>
          </cell>
          <cell r="E296">
            <v>46</v>
          </cell>
          <cell r="F296">
            <v>18.399999999999999</v>
          </cell>
          <cell r="G296">
            <v>0.27568186214697876</v>
          </cell>
          <cell r="H296">
            <v>0.28296102354811709</v>
          </cell>
          <cell r="I296">
            <v>5.2060000000000004</v>
          </cell>
          <cell r="J296">
            <v>12.68</v>
          </cell>
          <cell r="K296">
            <v>8.9262240000000381E-3</v>
          </cell>
          <cell r="L296">
            <v>2.7298559999966443E-4</v>
          </cell>
          <cell r="M296">
            <v>5.2064828332853539</v>
          </cell>
          <cell r="N296">
            <v>12.681365658761024</v>
          </cell>
          <cell r="O296">
            <v>2.145609100000001E-2</v>
          </cell>
          <cell r="P296">
            <v>5.633495999999294E-4</v>
          </cell>
          <cell r="Q296">
            <v>5.2071557209052566</v>
          </cell>
          <cell r="R296">
            <v>12.683268872357061</v>
          </cell>
          <cell r="S296">
            <v>3.8100544000000014E-2</v>
          </cell>
          <cell r="T296">
            <v>8.7892959999980036E-4</v>
          </cell>
          <cell r="U296">
            <v>5.2080458917796211</v>
          </cell>
          <cell r="V296">
            <v>12.685786655803774</v>
          </cell>
          <cell r="W296">
            <v>6.1027577000000055E-2</v>
          </cell>
          <cell r="X296">
            <v>4.1595241599999833E-2</v>
          </cell>
          <cell r="Y296">
            <v>5.2113863010857919</v>
          </cell>
          <cell r="Z296">
            <v>12.695234760093102</v>
          </cell>
          <cell r="AA296">
            <v>9.2273772000000032E-2</v>
          </cell>
          <cell r="AB296">
            <v>8.2333925600000191E-2</v>
          </cell>
          <cell r="AC296">
            <v>5.2151645273829041</v>
          </cell>
          <cell r="AD296">
            <v>12.705921197835284</v>
          </cell>
          <cell r="AE296">
            <v>0.13163255500000004</v>
          </cell>
          <cell r="AF296">
            <v>0.12313794559999991</v>
          </cell>
          <cell r="AG296">
            <v>5.2193719833729988</v>
          </cell>
          <cell r="AH296">
            <v>12.717821680483844</v>
          </cell>
          <cell r="AI296">
            <v>0.18066590800000004</v>
          </cell>
          <cell r="AJ296">
            <v>0.1639052536000003</v>
          </cell>
          <cell r="AK296">
            <v>5.2240852957186137</v>
          </cell>
          <cell r="AL296">
            <v>12.731152940969581</v>
          </cell>
          <cell r="AM296">
            <v>0.23876452999999997</v>
          </cell>
          <cell r="AN296">
            <v>0.20473123760000012</v>
          </cell>
          <cell r="AO296">
            <v>5.2292774909825752</v>
          </cell>
          <cell r="AP296">
            <v>12.745838686891148</v>
          </cell>
          <cell r="AQ296">
            <v>0.30356145400000001</v>
          </cell>
          <cell r="AR296">
            <v>0.24554783759999999</v>
          </cell>
          <cell r="AS296">
            <v>5.2348207633927082</v>
          </cell>
          <cell r="AT296">
            <v>12.761517428935827</v>
          </cell>
          <cell r="AU296">
            <v>5.2060000000000004</v>
          </cell>
          <cell r="AV296">
            <v>12.692</v>
          </cell>
          <cell r="AW296">
            <v>0.37597177100000001</v>
          </cell>
          <cell r="AX296">
            <v>0.28633978559999984</v>
          </cell>
          <cell r="AY296">
            <v>5.2407623414082192</v>
          </cell>
          <cell r="AZ296">
            <v>12.790322749358694</v>
          </cell>
          <cell r="BA296">
            <v>0.84049195499999996</v>
          </cell>
          <cell r="BB296">
            <v>0.4885888575999997</v>
          </cell>
          <cell r="BC296">
            <v>5.2757586513572168</v>
          </cell>
          <cell r="BD296">
            <v>12.889307261684463</v>
          </cell>
          <cell r="BE296">
            <v>5.2160000000000002</v>
          </cell>
          <cell r="BF296">
            <v>12.938000000000001</v>
          </cell>
          <cell r="BG296">
            <v>1.3910173297999999</v>
          </cell>
          <cell r="BH296">
            <v>0.52895720960000037</v>
          </cell>
          <cell r="BI296">
            <v>5.3167725288327112</v>
          </cell>
          <cell r="BJ296">
            <v>13.223027753979707</v>
          </cell>
          <cell r="BK296">
            <v>1.9091664784979998</v>
          </cell>
          <cell r="BL296">
            <v>0.52895720959999948</v>
          </cell>
          <cell r="BM296">
            <v>5.3439683061491801</v>
          </cell>
          <cell r="BN296">
            <v>13.299949028220167</v>
          </cell>
          <cell r="BO296">
            <v>5.2220000000000004</v>
          </cell>
          <cell r="BP296">
            <v>13.143000000000001</v>
          </cell>
          <cell r="BQ296">
            <v>2.3306579804110004</v>
          </cell>
          <cell r="BR296">
            <v>0.52895720960000125</v>
          </cell>
          <cell r="BS296">
            <v>5.3720908727028727</v>
          </cell>
          <cell r="BT296">
            <v>13.567521095529631</v>
          </cell>
        </row>
        <row r="297">
          <cell r="B297" t="str">
            <v>Selsmire</v>
          </cell>
          <cell r="C297" t="str">
            <v>SELSMIRE</v>
          </cell>
          <cell r="D297">
            <v>11</v>
          </cell>
          <cell r="E297">
            <v>45.25</v>
          </cell>
          <cell r="F297">
            <v>18.100000000000001</v>
          </cell>
          <cell r="G297">
            <v>0.22013040095031686</v>
          </cell>
          <cell r="H297">
            <v>0.21929936051861951</v>
          </cell>
          <cell r="I297">
            <v>3.9689999999999999</v>
          </cell>
          <cell r="J297">
            <v>9.9600000000000009</v>
          </cell>
          <cell r="K297">
            <v>6.0638209999999693E-3</v>
          </cell>
          <cell r="L297">
            <v>2.9974360000739608E-6</v>
          </cell>
          <cell r="M297">
            <v>3.9693184253870135</v>
          </cell>
          <cell r="N297">
            <v>9.9609006430018372</v>
          </cell>
          <cell r="O297">
            <v>1.4353701999999968E-2</v>
          </cell>
          <cell r="P297">
            <v>7.7667240001577653E-6</v>
          </cell>
          <cell r="Q297">
            <v>3.9697537816212507</v>
          </cell>
          <cell r="R297">
            <v>9.9621320163836824</v>
          </cell>
          <cell r="S297">
            <v>2.510958899999996E-2</v>
          </cell>
          <cell r="T297">
            <v>1.3995404000377576E-5</v>
          </cell>
          <cell r="U297">
            <v>3.9703186462016959</v>
          </cell>
          <cell r="V297">
            <v>9.9637296946848224</v>
          </cell>
          <cell r="W297">
            <v>3.9877611999999923E-2</v>
          </cell>
          <cell r="X297">
            <v>1.0363175804000146E-2</v>
          </cell>
          <cell r="Y297">
            <v>3.9716369574875396</v>
          </cell>
          <cell r="Z297">
            <v>9.9674584420845616</v>
          </cell>
          <cell r="AA297">
            <v>5.9509254999999955E-2</v>
          </cell>
          <cell r="AB297">
            <v>2.0713426484000097E-2</v>
          </cell>
          <cell r="AC297">
            <v>3.9732105987954456</v>
          </cell>
          <cell r="AD297">
            <v>9.9719093718444629</v>
          </cell>
          <cell r="AE297">
            <v>8.3774425999999985E-2</v>
          </cell>
          <cell r="AF297">
            <v>3.1065795964000165E-2</v>
          </cell>
          <cell r="AG297">
            <v>3.9750275484604281</v>
          </cell>
          <cell r="AH297">
            <v>9.9770484815611979</v>
          </cell>
          <cell r="AI297">
            <v>0.11338295099999998</v>
          </cell>
          <cell r="AJ297">
            <v>4.1417512763999964E-2</v>
          </cell>
          <cell r="AK297">
            <v>3.9771249172204386</v>
          </cell>
          <cell r="AL297">
            <v>9.9829807362526068</v>
          </cell>
          <cell r="AM297">
            <v>0.14793668699999998</v>
          </cell>
          <cell r="AN297">
            <v>5.1771154764000071E-2</v>
          </cell>
          <cell r="AO297">
            <v>3.9794819432910655</v>
          </cell>
          <cell r="AP297">
            <v>9.9896474127245032</v>
          </cell>
          <cell r="AQ297">
            <v>0.186102931</v>
          </cell>
          <cell r="AR297">
            <v>6.2124812363999915E-2</v>
          </cell>
          <cell r="AS297">
            <v>3.9820285776774123</v>
          </cell>
          <cell r="AT297">
            <v>9.9968503824996571</v>
          </cell>
          <cell r="AU297">
            <v>3.97</v>
          </cell>
          <cell r="AV297">
            <v>9.9619999999999997</v>
          </cell>
          <cell r="AW297">
            <v>0.22722698199999994</v>
          </cell>
          <cell r="AX297">
            <v>7.2478002363999927E-2</v>
          </cell>
          <cell r="AY297">
            <v>3.9857304321272755</v>
          </cell>
          <cell r="AZ297">
            <v>10.006492380912764</v>
          </cell>
          <cell r="BA297">
            <v>0.48405317900000011</v>
          </cell>
          <cell r="BB297">
            <v>0.12419768476399984</v>
          </cell>
          <cell r="BC297">
            <v>4.0019248909026333</v>
          </cell>
          <cell r="BD297">
            <v>10.052297227383571</v>
          </cell>
          <cell r="BE297">
            <v>4.0069999999999997</v>
          </cell>
          <cell r="BF297">
            <v>10.252000000000001</v>
          </cell>
          <cell r="BG297">
            <v>0.79174801562999997</v>
          </cell>
          <cell r="BH297">
            <v>0.13453924076400003</v>
          </cell>
          <cell r="BI297">
            <v>4.0556174724387262</v>
          </cell>
          <cell r="BJ297">
            <v>10.389510977782296</v>
          </cell>
          <cell r="BK297">
            <v>1.0833078862269998</v>
          </cell>
          <cell r="BL297">
            <v>0.13453924076400003</v>
          </cell>
          <cell r="BM297">
            <v>4.0709203969636416</v>
          </cell>
          <cell r="BN297">
            <v>10.43279418459651</v>
          </cell>
          <cell r="BO297">
            <v>4.008</v>
          </cell>
          <cell r="BP297">
            <v>10.286</v>
          </cell>
          <cell r="BQ297">
            <v>1.3198440514629999</v>
          </cell>
          <cell r="BR297">
            <v>0.13453924076400003</v>
          </cell>
          <cell r="BS297">
            <v>4.0843353259338322</v>
          </cell>
          <cell r="BT297">
            <v>10.501908906447591</v>
          </cell>
        </row>
        <row r="298">
          <cell r="B298" t="str">
            <v>Settle</v>
          </cell>
          <cell r="C298" t="str">
            <v>SETTLE</v>
          </cell>
          <cell r="D298">
            <v>11</v>
          </cell>
          <cell r="E298">
            <v>50</v>
          </cell>
          <cell r="F298">
            <v>20</v>
          </cell>
          <cell r="G298">
            <v>0.13500022044165036</v>
          </cell>
          <cell r="H298">
            <v>0.14348555018379161</v>
          </cell>
          <cell r="I298">
            <v>2.8690000000000002</v>
          </cell>
          <cell r="J298">
            <v>6.7480000000000002</v>
          </cell>
          <cell r="K298">
            <v>1.3248279000000029E-2</v>
          </cell>
          <cell r="L298">
            <v>2.9816039999985833E-4</v>
          </cell>
          <cell r="M298">
            <v>2.8697110036758322</v>
          </cell>
          <cell r="N298">
            <v>6.7500110220825178</v>
          </cell>
          <cell r="O298">
            <v>3.2102069000000011E-2</v>
          </cell>
          <cell r="P298">
            <v>6.1512039999955803E-4</v>
          </cell>
          <cell r="Q298">
            <v>2.8707172071006566</v>
          </cell>
          <cell r="R298">
            <v>6.7528569951423032</v>
          </cell>
          <cell r="S298">
            <v>5.7443762000000009E-2</v>
          </cell>
          <cell r="T298">
            <v>9.5945639999994725E-4</v>
          </cell>
          <cell r="U298">
            <v>2.8720653739877076</v>
          </cell>
          <cell r="V298">
            <v>6.7566701869343229</v>
          </cell>
          <cell r="W298">
            <v>9.2729846999999976E-2</v>
          </cell>
          <cell r="X298">
            <v>3.163796439999933E-2</v>
          </cell>
          <cell r="Y298">
            <v>2.8755276172173017</v>
          </cell>
          <cell r="Z298">
            <v>6.7664628895973751</v>
          </cell>
          <cell r="AA298">
            <v>0.141325543</v>
          </cell>
          <cell r="AB298">
            <v>6.2340764399999582E-2</v>
          </cell>
          <cell r="AC298">
            <v>2.87968970885475</v>
          </cell>
          <cell r="AD298">
            <v>6.7782350624804142</v>
          </cell>
          <cell r="AE298">
            <v>0.20303032200000004</v>
          </cell>
          <cell r="AF298">
            <v>9.3114776399999766E-2</v>
          </cell>
          <cell r="AG298">
            <v>2.8845435865709481</v>
          </cell>
          <cell r="AH298">
            <v>6.7919639018731104</v>
          </cell>
          <cell r="AI298">
            <v>0.28060744800000004</v>
          </cell>
          <cell r="AJ298">
            <v>0.12384859239999946</v>
          </cell>
          <cell r="AK298">
            <v>2.8902284367091191</v>
          </cell>
          <cell r="AL298">
            <v>6.8080430862040302</v>
          </cell>
          <cell r="AM298">
            <v>0.37324802800000001</v>
          </cell>
          <cell r="AN298">
            <v>0.15464636039999924</v>
          </cell>
          <cell r="AO298">
            <v>2.8967072697496761</v>
          </cell>
          <cell r="AP298">
            <v>6.8263679933126422</v>
          </cell>
          <cell r="AQ298">
            <v>0.47703900399999999</v>
          </cell>
          <cell r="AR298">
            <v>0.18543382440000089</v>
          </cell>
          <cell r="AS298">
            <v>2.9037708059825049</v>
          </cell>
          <cell r="AT298">
            <v>6.8463466907902042</v>
          </cell>
          <cell r="AU298">
            <v>2.8719999999999999</v>
          </cell>
          <cell r="AV298">
            <v>6.891</v>
          </cell>
          <cell r="AW298">
            <v>0.5932097449999999</v>
          </cell>
          <cell r="AX298">
            <v>0.21619433240000019</v>
          </cell>
          <cell r="AY298">
            <v>2.9144826965427337</v>
          </cell>
          <cell r="AZ298">
            <v>7.0111592112338288</v>
          </cell>
          <cell r="BA298">
            <v>1.3433212819999998</v>
          </cell>
          <cell r="BB298">
            <v>0.36813272040000067</v>
          </cell>
          <cell r="BC298">
            <v>2.9618280389992093</v>
          </cell>
          <cell r="BD298">
            <v>7.1450720620681221</v>
          </cell>
          <cell r="BE298">
            <v>2.875</v>
          </cell>
          <cell r="BF298">
            <v>7.056</v>
          </cell>
          <cell r="BG298">
            <v>2.2193563713</v>
          </cell>
          <cell r="BH298">
            <v>0.39754152039999857</v>
          </cell>
          <cell r="BI298">
            <v>3.0123515183831597</v>
          </cell>
          <cell r="BJ298">
            <v>7.4444887602200041</v>
          </cell>
          <cell r="BK298">
            <v>3.0176650756309997</v>
          </cell>
          <cell r="BL298">
            <v>0.3016127523999983</v>
          </cell>
          <cell r="BM298">
            <v>3.0492169043208048</v>
          </cell>
          <cell r="BN298">
            <v>7.5487598177702759</v>
          </cell>
          <cell r="BO298">
            <v>2.8420000000000001</v>
          </cell>
          <cell r="BP298">
            <v>7.056</v>
          </cell>
          <cell r="BQ298">
            <v>3.6402386160330003</v>
          </cell>
          <cell r="BR298">
            <v>4.4906700399998112E-2</v>
          </cell>
          <cell r="BS298">
            <v>3.0354199673132256</v>
          </cell>
          <cell r="BT298">
            <v>7.603074282016248</v>
          </cell>
        </row>
        <row r="299">
          <cell r="B299" t="str">
            <v>Moss Side (Leyland) &amp; Seven Stars</v>
          </cell>
          <cell r="C299" t="str">
            <v>SEVEN STARS</v>
          </cell>
          <cell r="D299">
            <v>11</v>
          </cell>
          <cell r="E299">
            <v>33.405000000000001</v>
          </cell>
          <cell r="F299">
            <v>13.1</v>
          </cell>
          <cell r="G299">
            <v>0.69001194250406883</v>
          </cell>
          <cell r="H299">
            <v>0.60056189355395584</v>
          </cell>
          <cell r="I299">
            <v>7.8659999999999997</v>
          </cell>
          <cell r="J299">
            <v>23.045999999999999</v>
          </cell>
          <cell r="K299">
            <v>2.4603779999999964E-2</v>
          </cell>
          <cell r="L299">
            <v>1.3230479999997158E-3</v>
          </cell>
          <cell r="M299">
            <v>7.8673608055568209</v>
          </cell>
          <cell r="N299">
            <v>23.049848939348418</v>
          </cell>
          <cell r="O299">
            <v>5.9430648999999947E-2</v>
          </cell>
          <cell r="P299">
            <v>2.5931120000013408E-3</v>
          </cell>
          <cell r="Q299">
            <v>7.8692554031917723</v>
          </cell>
          <cell r="R299">
            <v>23.055207670689597</v>
          </cell>
          <cell r="S299">
            <v>0.10602904999999996</v>
          </cell>
          <cell r="T299">
            <v>3.8704600000007972E-3</v>
          </cell>
          <cell r="U299">
            <v>7.871768228334755</v>
          </cell>
          <cell r="V299">
            <v>23.062315013483751</v>
          </cell>
          <cell r="W299">
            <v>0.16833512900000003</v>
          </cell>
          <cell r="X299">
            <v>4.3843168000000432E-2</v>
          </cell>
          <cell r="Y299">
            <v>7.8771364724444677</v>
          </cell>
          <cell r="Z299">
            <v>23.077498700735919</v>
          </cell>
          <cell r="AA299">
            <v>0.25429966900000001</v>
          </cell>
          <cell r="AB299">
            <v>8.3826595999999753E-2</v>
          </cell>
          <cell r="AC299">
            <v>7.8837470263743477</v>
          </cell>
          <cell r="AD299">
            <v>23.096196170780793</v>
          </cell>
          <cell r="AE299">
            <v>0.36353557499999989</v>
          </cell>
          <cell r="AF299">
            <v>0.12398512800000105</v>
          </cell>
          <cell r="AG299">
            <v>7.8915882008284148</v>
          </cell>
          <cell r="AH299">
            <v>23.118374361296542</v>
          </cell>
          <cell r="AI299">
            <v>0.50154328500000023</v>
          </cell>
          <cell r="AJ299">
            <v>0.16394049200000094</v>
          </cell>
          <cell r="AK299">
            <v>7.9009288397992981</v>
          </cell>
          <cell r="AL299">
            <v>23.144793677924248</v>
          </cell>
          <cell r="AM299">
            <v>0.6668103769999999</v>
          </cell>
          <cell r="AN299">
            <v>0.20405702399999903</v>
          </cell>
          <cell r="AO299">
            <v>7.9117086843996196</v>
          </cell>
          <cell r="AP299">
            <v>23.175283682792347</v>
          </cell>
          <cell r="AQ299">
            <v>0.85224588600000006</v>
          </cell>
          <cell r="AR299">
            <v>0.24410002400000064</v>
          </cell>
          <cell r="AS299">
            <v>7.9235432369330399</v>
          </cell>
          <cell r="AT299">
            <v>23.208756852187108</v>
          </cell>
          <cell r="AU299">
            <v>7.867</v>
          </cell>
          <cell r="AV299">
            <v>23.111000000000001</v>
          </cell>
          <cell r="AW299">
            <v>1.0659138419999996</v>
          </cell>
          <cell r="AX299">
            <v>0.28402810800000111</v>
          </cell>
          <cell r="AY299">
            <v>7.93785357711117</v>
          </cell>
          <cell r="AZ299">
            <v>23.311404179386528</v>
          </cell>
          <cell r="BA299">
            <v>2.452957853</v>
          </cell>
          <cell r="BB299">
            <v>0.47849139999999935</v>
          </cell>
          <cell r="BC299">
            <v>8.0208611832122987</v>
          </cell>
          <cell r="BD299">
            <v>23.546185144043207</v>
          </cell>
          <cell r="BE299">
            <v>7.8710000000000004</v>
          </cell>
          <cell r="BF299">
            <v>23.215</v>
          </cell>
          <cell r="BG299">
            <v>4.0323612420299995</v>
          </cell>
          <cell r="BH299">
            <v>0.5171361559999994</v>
          </cell>
          <cell r="BI299">
            <v>8.1097866861300112</v>
          </cell>
          <cell r="BJ299">
            <v>23.890390740078377</v>
          </cell>
          <cell r="BK299">
            <v>5.4439404544676</v>
          </cell>
          <cell r="BL299">
            <v>0.5171361559999994</v>
          </cell>
          <cell r="BM299">
            <v>8.1838753805194049</v>
          </cell>
          <cell r="BN299">
            <v>24.099945212926368</v>
          </cell>
          <cell r="BO299">
            <v>7.8719999999999999</v>
          </cell>
          <cell r="BP299">
            <v>23.274000000000001</v>
          </cell>
          <cell r="BQ299">
            <v>6.5366311828020001</v>
          </cell>
          <cell r="BR299">
            <v>0.5171361559999994</v>
          </cell>
          <cell r="BS299">
            <v>8.2422267701689389</v>
          </cell>
          <cell r="BT299">
            <v>24.321159439053002</v>
          </cell>
        </row>
        <row r="300">
          <cell r="B300" t="str">
            <v>Shannon St South</v>
          </cell>
          <cell r="C300" t="str">
            <v>SHANNON ST</v>
          </cell>
          <cell r="D300">
            <v>6.6</v>
          </cell>
          <cell r="E300">
            <v>62.5</v>
          </cell>
          <cell r="F300">
            <v>25</v>
          </cell>
          <cell r="G300">
            <v>0.65053651659029754</v>
          </cell>
          <cell r="H300">
            <v>0.55739823835155855</v>
          </cell>
          <cell r="I300">
            <v>13.933</v>
          </cell>
          <cell r="J300">
            <v>40.652999999999999</v>
          </cell>
          <cell r="K300">
            <v>1.7604452000000048E-2</v>
          </cell>
          <cell r="L300">
            <v>4.7551600000002026E-3</v>
          </cell>
          <cell r="M300">
            <v>13.934955958788965</v>
          </cell>
          <cell r="N300">
            <v>40.658532286893596</v>
          </cell>
          <cell r="O300">
            <v>4.1712552999999986E-2</v>
          </cell>
          <cell r="P300">
            <v>9.0233040000002873E-3</v>
          </cell>
          <cell r="Q300">
            <v>13.93743823646917</v>
          </cell>
          <cell r="R300">
            <v>40.665553228415433</v>
          </cell>
          <cell r="S300">
            <v>7.3040701000000041E-2</v>
          </cell>
          <cell r="T300">
            <v>1.3102143999999871E-2</v>
          </cell>
          <cell r="U300">
            <v>13.940535544659017</v>
          </cell>
          <cell r="V300">
            <v>40.674313738913298</v>
          </cell>
          <cell r="W300">
            <v>0.11364744640000002</v>
          </cell>
          <cell r="X300">
            <v>0.16375423999999983</v>
          </cell>
          <cell r="Y300">
            <v>13.957266354290409</v>
          </cell>
          <cell r="Z300">
            <v>40.721635614693689</v>
          </cell>
          <cell r="AA300">
            <v>0.16814418180000001</v>
          </cell>
          <cell r="AB300">
            <v>0.31429903599999953</v>
          </cell>
          <cell r="AC300">
            <v>13.97520283661599</v>
          </cell>
          <cell r="AD300">
            <v>40.772367647825895</v>
          </cell>
          <cell r="AE300">
            <v>0.23594364099999998</v>
          </cell>
          <cell r="AF300">
            <v>0.46520485600000105</v>
          </cell>
          <cell r="AG300">
            <v>13.994334586891645</v>
          </cell>
          <cell r="AH300">
            <v>40.826480409249427</v>
          </cell>
          <cell r="AI300">
            <v>0.31988066699999995</v>
          </cell>
          <cell r="AJ300">
            <v>0.61546728799999961</v>
          </cell>
          <cell r="AK300">
            <v>14.01482172630382</v>
          </cell>
          <cell r="AL300">
            <v>40.884426790071281</v>
          </cell>
          <cell r="AM300">
            <v>0.41884446500000017</v>
          </cell>
          <cell r="AN300">
            <v>0.76606319600000017</v>
          </cell>
          <cell r="AO300">
            <v>14.036652538945939</v>
          </cell>
          <cell r="AP300">
            <v>40.946173652703507</v>
          </cell>
          <cell r="AQ300">
            <v>0.52880592700000018</v>
          </cell>
          <cell r="AR300">
            <v>0.91638527599999975</v>
          </cell>
          <cell r="AS300">
            <v>14.059421443951898</v>
          </cell>
          <cell r="AT300">
            <v>41.010573841223128</v>
          </cell>
          <cell r="AU300">
            <v>13.943</v>
          </cell>
          <cell r="AV300">
            <v>41.075000000000003</v>
          </cell>
          <cell r="AW300">
            <v>0.65592100099999995</v>
          </cell>
          <cell r="AX300">
            <v>1.0663548719999998</v>
          </cell>
          <cell r="AY300">
            <v>14.093660066499295</v>
          </cell>
          <cell r="AZ300">
            <v>41.501131018702672</v>
          </cell>
          <cell r="BA300">
            <v>1.4831654669999996</v>
          </cell>
          <cell r="BB300">
            <v>1.8025062360000002</v>
          </cell>
          <cell r="BC300">
            <v>14.230421733666027</v>
          </cell>
          <cell r="BD300">
            <v>41.887951427742571</v>
          </cell>
          <cell r="BE300">
            <v>13.962</v>
          </cell>
          <cell r="BF300">
            <v>41.805999999999997</v>
          </cell>
          <cell r="BG300">
            <v>2.4417303193359996</v>
          </cell>
          <cell r="BH300">
            <v>1.9471242200000001</v>
          </cell>
          <cell r="BI300">
            <v>14.345925204502992</v>
          </cell>
          <cell r="BJ300">
            <v>42.891904462289993</v>
          </cell>
          <cell r="BK300">
            <v>3.3671749455543996</v>
          </cell>
          <cell r="BL300">
            <v>1.7339491839999992</v>
          </cell>
          <cell r="BM300">
            <v>14.408232634752716</v>
          </cell>
          <cell r="BN300">
            <v>43.068136488081542</v>
          </cell>
          <cell r="BO300">
            <v>13.884</v>
          </cell>
          <cell r="BP300">
            <v>42.189</v>
          </cell>
          <cell r="BQ300">
            <v>4.1684633475908992</v>
          </cell>
          <cell r="BR300">
            <v>1.1634912880000003</v>
          </cell>
          <cell r="BS300">
            <v>14.35042506729777</v>
          </cell>
          <cell r="BT300">
            <v>43.508249312006576</v>
          </cell>
        </row>
        <row r="301">
          <cell r="B301" t="str">
            <v>Shap</v>
          </cell>
          <cell r="C301" t="str">
            <v>SHAP</v>
          </cell>
          <cell r="D301">
            <v>11</v>
          </cell>
          <cell r="E301">
            <v>33.405000000000001</v>
          </cell>
          <cell r="F301">
            <v>13.1</v>
          </cell>
          <cell r="G301">
            <v>0.49038369257850123</v>
          </cell>
          <cell r="H301">
            <v>0.45033954509473284</v>
          </cell>
          <cell r="I301">
            <v>5.899</v>
          </cell>
          <cell r="J301">
            <v>16.38</v>
          </cell>
          <cell r="K301">
            <v>8.410547000000046E-3</v>
          </cell>
          <cell r="L301">
            <v>1.2577559999993326E-4</v>
          </cell>
          <cell r="M301">
            <v>5.8994480407410004</v>
          </cell>
          <cell r="N301">
            <v>16.381267250584834</v>
          </cell>
          <cell r="O301">
            <v>1.9942728000000021E-2</v>
          </cell>
          <cell r="P301">
            <v>2.6097640000011246E-4</v>
          </cell>
          <cell r="Q301">
            <v>5.9000604194703605</v>
          </cell>
          <cell r="R301">
            <v>16.382999319193576</v>
          </cell>
          <cell r="S301">
            <v>3.4945798000000083E-2</v>
          </cell>
          <cell r="T301">
            <v>4.0880759999994964E-4</v>
          </cell>
          <cell r="U301">
            <v>5.9008556355509318</v>
          </cell>
          <cell r="V301">
            <v>16.385248529925899</v>
          </cell>
          <cell r="W301">
            <v>5.5637079000000089E-2</v>
          </cell>
          <cell r="X301">
            <v>1.4179799600000154E-2</v>
          </cell>
          <cell r="Y301">
            <v>5.9026644357866989</v>
          </cell>
          <cell r="Z301">
            <v>16.390364589575988</v>
          </cell>
          <cell r="AA301">
            <v>8.3208223999999997E-2</v>
          </cell>
          <cell r="AB301">
            <v>2.7961759599999692E-2</v>
          </cell>
          <cell r="AC301">
            <v>5.9048349109052056</v>
          </cell>
          <cell r="AD301">
            <v>16.39650362027476</v>
          </cell>
          <cell r="AE301">
            <v>0.117352966</v>
          </cell>
          <cell r="AF301">
            <v>4.1775119599999799E-2</v>
          </cell>
          <cell r="AG301">
            <v>5.9073520584597086</v>
          </cell>
          <cell r="AH301">
            <v>16.403623188694905</v>
          </cell>
          <cell r="AI301">
            <v>0.15910152599999999</v>
          </cell>
          <cell r="AJ301">
            <v>5.5571051600000088E-2</v>
          </cell>
          <cell r="AK301">
            <v>5.9102673882240904</v>
          </cell>
          <cell r="AL301">
            <v>16.411868986478062</v>
          </cell>
          <cell r="AM301">
            <v>0.20791241199999999</v>
          </cell>
          <cell r="AN301">
            <v>6.9395211599999396E-2</v>
          </cell>
          <cell r="AO301">
            <v>5.9135548755576179</v>
          </cell>
          <cell r="AP301">
            <v>16.42116740482447</v>
          </cell>
          <cell r="AQ301">
            <v>0.26188686299999997</v>
          </cell>
          <cell r="AR301">
            <v>8.3215043600000094E-2</v>
          </cell>
          <cell r="AS301">
            <v>5.9171131526066691</v>
          </cell>
          <cell r="AT301">
            <v>16.431231732147371</v>
          </cell>
          <cell r="AU301">
            <v>5.9039999999999999</v>
          </cell>
          <cell r="AV301">
            <v>16.63</v>
          </cell>
          <cell r="AW301">
            <v>0.32002267699999998</v>
          </cell>
          <cell r="AX301">
            <v>9.7023183600000173E-2</v>
          </cell>
          <cell r="AY301">
            <v>5.9258892308983482</v>
          </cell>
          <cell r="AZ301">
            <v>16.691912094412718</v>
          </cell>
          <cell r="BA301">
            <v>0.6839420169999999</v>
          </cell>
          <cell r="BB301">
            <v>0.16525341560000006</v>
          </cell>
          <cell r="BC301">
            <v>5.9485712010551097</v>
          </cell>
          <cell r="BD301">
            <v>16.756066394046787</v>
          </cell>
          <cell r="BE301">
            <v>5.9370000000000003</v>
          </cell>
          <cell r="BF301">
            <v>16.891999999999999</v>
          </cell>
          <cell r="BG301">
            <v>1.1193323939000002</v>
          </cell>
          <cell r="BH301">
            <v>0.17886072359999972</v>
          </cell>
          <cell r="BI301">
            <v>6.0051374678044311</v>
          </cell>
          <cell r="BJ301">
            <v>17.084721862149575</v>
          </cell>
          <cell r="BK301">
            <v>1.5300434475269999</v>
          </cell>
          <cell r="BL301">
            <v>0.17886072359999883</v>
          </cell>
          <cell r="BM301">
            <v>6.0266942075654049</v>
          </cell>
          <cell r="BN301">
            <v>17.145693529610604</v>
          </cell>
          <cell r="BO301">
            <v>5.9160000000000004</v>
          </cell>
          <cell r="BP301">
            <v>16.908999999999999</v>
          </cell>
          <cell r="BQ301">
            <v>1.861158970243</v>
          </cell>
          <cell r="BR301">
            <v>0.17886072359999972</v>
          </cell>
          <cell r="BS301">
            <v>6.0230732653993089</v>
          </cell>
          <cell r="BT301">
            <v>17.211848928190552</v>
          </cell>
        </row>
        <row r="302">
          <cell r="B302" t="str">
            <v>Shaw</v>
          </cell>
          <cell r="C302" t="str">
            <v>SHAW</v>
          </cell>
          <cell r="D302">
            <v>6.6</v>
          </cell>
          <cell r="E302">
            <v>50</v>
          </cell>
          <cell r="F302">
            <v>20</v>
          </cell>
          <cell r="G302">
            <v>0.74283516625387269</v>
          </cell>
          <cell r="H302">
            <v>0.63895179354884646</v>
          </cell>
          <cell r="I302">
            <v>12.776999999999999</v>
          </cell>
          <cell r="J302">
            <v>37.136000000000003</v>
          </cell>
          <cell r="K302">
            <v>1.9653423000000059E-2</v>
          </cell>
          <cell r="L302">
            <v>3.6197079999999993E-3</v>
          </cell>
          <cell r="M302">
            <v>12.779035870976928</v>
          </cell>
          <cell r="N302">
            <v>37.141758312693632</v>
          </cell>
          <cell r="O302">
            <v>4.7283951999999907E-2</v>
          </cell>
          <cell r="P302">
            <v>6.9493000000000471E-3</v>
          </cell>
          <cell r="Q302">
            <v>12.781744179188065</v>
          </cell>
          <cell r="R302">
            <v>37.149418565100184</v>
          </cell>
          <cell r="S302">
            <v>8.4037210999999945E-2</v>
          </cell>
          <cell r="T302">
            <v>1.0192391999999995E-2</v>
          </cell>
          <cell r="U302">
            <v>12.785242952523891</v>
          </cell>
          <cell r="V302">
            <v>37.159314590506568</v>
          </cell>
          <cell r="W302">
            <v>0.13289267099999991</v>
          </cell>
          <cell r="X302">
            <v>5.4204560000000068E-2</v>
          </cell>
          <cell r="Y302">
            <v>12.793366763133708</v>
          </cell>
          <cell r="Z302">
            <v>37.182292196791686</v>
          </cell>
          <cell r="AA302">
            <v>0.19994016299999995</v>
          </cell>
          <cell r="AB302">
            <v>9.8172835999999375E-2</v>
          </cell>
          <cell r="AC302">
            <v>12.803078124275995</v>
          </cell>
          <cell r="AD302">
            <v>37.209760074064732</v>
          </cell>
          <cell r="AE302">
            <v>0.28479851699999992</v>
          </cell>
          <cell r="AF302">
            <v>0.14249180000000017</v>
          </cell>
          <cell r="AG302">
            <v>12.814378209021525</v>
          </cell>
          <cell r="AH302">
            <v>37.241721540270916</v>
          </cell>
          <cell r="AI302">
            <v>0.39160978499999988</v>
          </cell>
          <cell r="AJ302">
            <v>0.1862880519999992</v>
          </cell>
          <cell r="AK302">
            <v>12.827552950266067</v>
          </cell>
          <cell r="AL302">
            <v>37.278985335768496</v>
          </cell>
          <cell r="AM302">
            <v>0.51916651899999999</v>
          </cell>
          <cell r="AN302">
            <v>0.2304084400000006</v>
          </cell>
          <cell r="AO302">
            <v>12.842570803690371</v>
          </cell>
          <cell r="AP302">
            <v>37.321462239749259</v>
          </cell>
          <cell r="AQ302">
            <v>0.66204244299999992</v>
          </cell>
          <cell r="AR302">
            <v>0.27431876399999933</v>
          </cell>
          <cell r="AS302">
            <v>12.858910362866691</v>
          </cell>
          <cell r="AT302">
            <v>37.367677492129957</v>
          </cell>
          <cell r="AU302">
            <v>12.786</v>
          </cell>
          <cell r="AV302">
            <v>37.463999999999999</v>
          </cell>
          <cell r="AW302">
            <v>0.82660443000000006</v>
          </cell>
          <cell r="AX302">
            <v>0.31793858000000075</v>
          </cell>
          <cell r="AY302">
            <v>12.886121547715545</v>
          </cell>
          <cell r="AZ302">
            <v>37.747186501330219</v>
          </cell>
          <cell r="BA302">
            <v>1.894275736</v>
          </cell>
          <cell r="BB302">
            <v>0.52434438800000205</v>
          </cell>
          <cell r="BC302">
            <v>12.9975743908574</v>
          </cell>
          <cell r="BD302">
            <v>38.062422746002724</v>
          </cell>
          <cell r="BE302">
            <v>12.804</v>
          </cell>
          <cell r="BF302">
            <v>38.140999999999998</v>
          </cell>
          <cell r="BG302">
            <v>3.1120820543999996</v>
          </cell>
          <cell r="BH302">
            <v>0.56507560400000134</v>
          </cell>
          <cell r="BI302">
            <v>13.125667873322717</v>
          </cell>
          <cell r="BJ302">
            <v>39.050814138065391</v>
          </cell>
          <cell r="BK302">
            <v>4.2119459989620998</v>
          </cell>
          <cell r="BL302">
            <v>0.56507560400000134</v>
          </cell>
          <cell r="BM302">
            <v>13.22188101642346</v>
          </cell>
          <cell r="BN302">
            <v>39.322946001768614</v>
          </cell>
          <cell r="BO302">
            <v>12.813000000000001</v>
          </cell>
          <cell r="BP302">
            <v>38.49</v>
          </cell>
          <cell r="BQ302">
            <v>5.0778746552024989</v>
          </cell>
          <cell r="BR302">
            <v>0.56507560400000134</v>
          </cell>
          <cell r="BS302">
            <v>13.306630128965793</v>
          </cell>
          <cell r="BT302">
            <v>39.886196846358814</v>
          </cell>
        </row>
        <row r="303">
          <cell r="B303" t="str">
            <v>Siddick</v>
          </cell>
          <cell r="C303" t="str">
            <v>SIDDICK</v>
          </cell>
          <cell r="D303">
            <v>11</v>
          </cell>
          <cell r="E303">
            <v>62.5</v>
          </cell>
          <cell r="F303">
            <v>25</v>
          </cell>
          <cell r="G303">
            <v>0.63355764652788871</v>
          </cell>
          <cell r="H303">
            <v>0.43872499087270023</v>
          </cell>
          <cell r="I303">
            <v>10.968</v>
          </cell>
          <cell r="J303">
            <v>39.597000000000001</v>
          </cell>
          <cell r="K303">
            <v>2.2885679999973263E-3</v>
          </cell>
          <cell r="L303">
            <v>8.8654400002496914E-5</v>
          </cell>
          <cell r="M303">
            <v>10.968124771817505</v>
          </cell>
          <cell r="N303">
            <v>39.597352907993042</v>
          </cell>
          <cell r="O303">
            <v>5.4975019999972119E-3</v>
          </cell>
          <cell r="P303">
            <v>1.840660000027583E-4</v>
          </cell>
          <cell r="Q303">
            <v>10.96829820498311</v>
          </cell>
          <cell r="R303">
            <v>39.597843451062964</v>
          </cell>
          <cell r="S303">
            <v>9.7560809999990283E-3</v>
          </cell>
          <cell r="T303">
            <v>2.8808239999023044E-4</v>
          </cell>
          <cell r="U303">
            <v>10.968527181858434</v>
          </cell>
          <cell r="V303">
            <v>39.59849109546807</v>
          </cell>
          <cell r="W303">
            <v>1.5593041999999002E-2</v>
          </cell>
          <cell r="X303">
            <v>4.2131352000183142E-3</v>
          </cell>
          <cell r="Y303">
            <v>10.969039554703459</v>
          </cell>
          <cell r="Z303">
            <v>39.599940304720924</v>
          </cell>
          <cell r="AA303">
            <v>2.3545880000000352E-2</v>
          </cell>
          <cell r="AB303">
            <v>8.1452151999883426E-3</v>
          </cell>
          <cell r="AC303">
            <v>10.969663351122239</v>
          </cell>
          <cell r="AD303">
            <v>39.601704667432116</v>
          </cell>
          <cell r="AE303">
            <v>3.3562544999998778E-2</v>
          </cell>
          <cell r="AF303">
            <v>1.2099511199977542E-2</v>
          </cell>
          <cell r="AG303">
            <v>10.970396636403528</v>
          </cell>
          <cell r="AH303">
            <v>39.603778711411891</v>
          </cell>
          <cell r="AI303">
            <v>4.6065759000001094E-2</v>
          </cell>
          <cell r="AJ303">
            <v>1.6039295199988146E-2</v>
          </cell>
          <cell r="AK303">
            <v>10.971259669978219</v>
          </cell>
          <cell r="AL303">
            <v>39.606219738984116</v>
          </cell>
          <cell r="AM303">
            <v>6.0917764000002705E-2</v>
          </cell>
          <cell r="AN303">
            <v>1.9999251199976698E-2</v>
          </cell>
          <cell r="AO303">
            <v>10.972247041864339</v>
          </cell>
          <cell r="AP303">
            <v>39.609012448409032</v>
          </cell>
          <cell r="AQ303">
            <v>7.7500737000001152E-2</v>
          </cell>
          <cell r="AR303">
            <v>2.3955303199997502E-2</v>
          </cell>
          <cell r="AS303">
            <v>10.973325061101853</v>
          </cell>
          <cell r="AT303">
            <v>39.612061547261412</v>
          </cell>
          <cell r="AU303">
            <v>10.973000000000001</v>
          </cell>
          <cell r="AV303">
            <v>39.847999999999999</v>
          </cell>
          <cell r="AW303">
            <v>9.6012865699997008E-2</v>
          </cell>
          <cell r="AX303">
            <v>2.7902079199989771E-2</v>
          </cell>
          <cell r="AY303">
            <v>10.97950384789042</v>
          </cell>
          <cell r="AZ303">
            <v>39.866395659788488</v>
          </cell>
          <cell r="BA303">
            <v>0.21487487099999925</v>
          </cell>
          <cell r="BB303">
            <v>4.7085543199997915E-2</v>
          </cell>
          <cell r="BC303">
            <v>10.986749355968673</v>
          </cell>
          <cell r="BD303">
            <v>39.886889051369579</v>
          </cell>
          <cell r="BE303">
            <v>10.968999999999999</v>
          </cell>
          <cell r="BF303">
            <v>39.991</v>
          </cell>
          <cell r="BG303">
            <v>0.35320915263000074</v>
          </cell>
          <cell r="BH303">
            <v>5.0895591199989099E-2</v>
          </cell>
          <cell r="BI303">
            <v>10.990209998421005</v>
          </cell>
          <cell r="BJ303">
            <v>40.050990934849793</v>
          </cell>
          <cell r="BK303">
            <v>0.47963172216439887</v>
          </cell>
          <cell r="BL303">
            <v>5.0895591199989099E-2</v>
          </cell>
          <cell r="BM303">
            <v>10.996845462471216</v>
          </cell>
          <cell r="BN303">
            <v>40.069758861354693</v>
          </cell>
          <cell r="BO303">
            <v>10.997</v>
          </cell>
          <cell r="BP303">
            <v>40.079000000000001</v>
          </cell>
          <cell r="BQ303">
            <v>0.57899675992839761</v>
          </cell>
          <cell r="BR303">
            <v>5.0895591199989099E-2</v>
          </cell>
          <cell r="BS303">
            <v>11.030060774407678</v>
          </cell>
          <cell r="BT303">
            <v>40.172509991099794</v>
          </cell>
        </row>
        <row r="304">
          <cell r="B304" t="str">
            <v>Silloth</v>
          </cell>
          <cell r="C304" t="str">
            <v>SILLOTH</v>
          </cell>
          <cell r="D304">
            <v>11</v>
          </cell>
          <cell r="E304">
            <v>33.405000000000001</v>
          </cell>
          <cell r="F304">
            <v>13.1</v>
          </cell>
          <cell r="G304">
            <v>0.54126298502071712</v>
          </cell>
          <cell r="H304">
            <v>0.53028001687604043</v>
          </cell>
          <cell r="I304">
            <v>6.9459999999999997</v>
          </cell>
          <cell r="J304">
            <v>18.079000000000001</v>
          </cell>
          <cell r="K304">
            <v>1.2434703000000047E-2</v>
          </cell>
          <cell r="L304">
            <v>2.9661840000194672E-4</v>
          </cell>
          <cell r="M304">
            <v>6.9466682210761297</v>
          </cell>
          <cell r="N304">
            <v>18.080890014617054</v>
          </cell>
          <cell r="O304">
            <v>2.948626199999993E-2</v>
          </cell>
          <cell r="P304">
            <v>6.1577840000381912E-4</v>
          </cell>
          <cell r="Q304">
            <v>6.9475799473752815</v>
          </cell>
          <cell r="R304">
            <v>18.083468766011919</v>
          </cell>
          <cell r="S304">
            <v>5.1671826000000087E-2</v>
          </cell>
          <cell r="T304">
            <v>9.6491440000079365E-4</v>
          </cell>
          <cell r="U304">
            <v>6.9487627123853821</v>
          </cell>
          <cell r="V304">
            <v>18.086814130648687</v>
          </cell>
          <cell r="W304">
            <v>8.1337654000000037E-2</v>
          </cell>
          <cell r="X304">
            <v>3.3555646399999972E-2</v>
          </cell>
          <cell r="Y304">
            <v>6.9520303343558201</v>
          </cell>
          <cell r="Z304">
            <v>18.09605636126329</v>
          </cell>
          <cell r="AA304">
            <v>0.12103619900000007</v>
          </cell>
          <cell r="AB304">
            <v>6.6172338400001252E-2</v>
          </cell>
          <cell r="AC304">
            <v>6.9558258999511349</v>
          </cell>
          <cell r="AD304">
            <v>18.106791841946833</v>
          </cell>
          <cell r="AE304">
            <v>0.17033606499999998</v>
          </cell>
          <cell r="AF304">
            <v>9.886347440000165E-2</v>
          </cell>
          <cell r="AG304">
            <v>6.9601293115034828</v>
          </cell>
          <cell r="AH304">
            <v>18.11896372791044</v>
          </cell>
          <cell r="AI304">
            <v>0.23098684899999999</v>
          </cell>
          <cell r="AJ304">
            <v>0.13151298240000209</v>
          </cell>
          <cell r="AK304">
            <v>6.9650263068399987</v>
          </cell>
          <cell r="AL304">
            <v>18.132814522349996</v>
          </cell>
          <cell r="AM304">
            <v>0.30216175600000006</v>
          </cell>
          <cell r="AN304">
            <v>0.16422947840000113</v>
          </cell>
          <cell r="AO304">
            <v>6.9704791913389563</v>
          </cell>
          <cell r="AP304">
            <v>18.148237608774956</v>
          </cell>
          <cell r="AQ304">
            <v>0.38104506000000005</v>
          </cell>
          <cell r="AR304">
            <v>0.19693559840000319</v>
          </cell>
          <cell r="AS304">
            <v>6.9763361171557854</v>
          </cell>
          <cell r="AT304">
            <v>18.164803496622902</v>
          </cell>
          <cell r="AU304">
            <v>6.9539999999999997</v>
          </cell>
          <cell r="AV304">
            <v>18.370999999999999</v>
          </cell>
          <cell r="AW304">
            <v>0.46887453800000001</v>
          </cell>
          <cell r="AX304">
            <v>0.22961380639999973</v>
          </cell>
          <cell r="AY304">
            <v>6.990661130333196</v>
          </cell>
          <cell r="AZ304">
            <v>18.474693335458266</v>
          </cell>
          <cell r="BA304">
            <v>1.0250036649999998</v>
          </cell>
          <cell r="BB304">
            <v>0.38894192240000081</v>
          </cell>
          <cell r="BC304">
            <v>7.0282128968640789</v>
          </cell>
          <cell r="BD304">
            <v>18.580905770496351</v>
          </cell>
          <cell r="BE304">
            <v>6.9550000000000001</v>
          </cell>
          <cell r="BF304">
            <v>18.436</v>
          </cell>
          <cell r="BG304">
            <v>1.6775523738000002</v>
          </cell>
          <cell r="BH304">
            <v>0.41340229040000409</v>
          </cell>
          <cell r="BI304">
            <v>7.0647466580217433</v>
          </cell>
          <cell r="BJ304">
            <v>18.746410424398942</v>
          </cell>
          <cell r="BK304">
            <v>2.2901901470310002</v>
          </cell>
          <cell r="BL304">
            <v>0.32384869040000019</v>
          </cell>
          <cell r="BM304">
            <v>7.0922014569511749</v>
          </cell>
          <cell r="BN304">
            <v>18.824064322395401</v>
          </cell>
          <cell r="BO304">
            <v>6.8410000000000002</v>
          </cell>
          <cell r="BP304">
            <v>18.318000000000001</v>
          </cell>
          <cell r="BQ304">
            <v>2.790239231872</v>
          </cell>
          <cell r="BR304">
            <v>0.3152950904000047</v>
          </cell>
          <cell r="BS304">
            <v>7.0039982797219427</v>
          </cell>
          <cell r="BT304">
            <v>18.779028755652508</v>
          </cell>
        </row>
        <row r="305">
          <cell r="B305" t="str">
            <v>Hutton End &amp; Skelton C</v>
          </cell>
          <cell r="C305" t="str">
            <v>SKELTON C</v>
          </cell>
          <cell r="D305">
            <v>11</v>
          </cell>
          <cell r="E305">
            <v>40</v>
          </cell>
          <cell r="F305">
            <v>16</v>
          </cell>
          <cell r="G305">
            <v>0.35932259900177399</v>
          </cell>
          <cell r="H305">
            <v>0.41968916905807729</v>
          </cell>
          <cell r="I305">
            <v>6.7140000000000004</v>
          </cell>
          <cell r="J305">
            <v>14.37</v>
          </cell>
          <cell r="K305">
            <v>1.9545764000000077E-2</v>
          </cell>
          <cell r="L305">
            <v>1.5592120000462728E-5</v>
          </cell>
          <cell r="M305">
            <v>6.7150267049292367</v>
          </cell>
          <cell r="N305">
            <v>14.37290396007096</v>
          </cell>
          <cell r="O305">
            <v>4.6181353000000147E-2</v>
          </cell>
          <cell r="P305">
            <v>3.4946879997832525E-5</v>
          </cell>
          <cell r="Q305">
            <v>6.7164257266524245</v>
          </cell>
          <cell r="R305">
            <v>14.376860991060935</v>
          </cell>
          <cell r="S305">
            <v>8.0638915999999838E-2</v>
          </cell>
          <cell r="T305">
            <v>5.780648000097699E-5</v>
          </cell>
          <cell r="U305">
            <v>6.7182354794951413</v>
          </cell>
          <cell r="V305">
            <v>14.381979745090362</v>
          </cell>
          <cell r="W305">
            <v>0.12768733400000043</v>
          </cell>
          <cell r="X305">
            <v>3.6642642080002119E-2</v>
          </cell>
          <cell r="Y305">
            <v>6.7226250869023385</v>
          </cell>
          <cell r="Z305">
            <v>14.394395429747863</v>
          </cell>
          <cell r="AA305">
            <v>0.19007156800000002</v>
          </cell>
          <cell r="AB305">
            <v>7.3230191280000412E-2</v>
          </cell>
          <cell r="AC305">
            <v>6.7278197583271284</v>
          </cell>
          <cell r="AD305">
            <v>14.409088179309885</v>
          </cell>
          <cell r="AE305">
            <v>0.26701789400000031</v>
          </cell>
          <cell r="AF305">
            <v>0.10982393128000467</v>
          </cell>
          <cell r="AG305">
            <v>6.7337790662970294</v>
          </cell>
          <cell r="AH305">
            <v>14.42594364761667</v>
          </cell>
          <cell r="AI305">
            <v>0.36070145000000009</v>
          </cell>
          <cell r="AJ305">
            <v>0.1464150964799984</v>
          </cell>
          <cell r="AK305">
            <v>6.7406167158746131</v>
          </cell>
          <cell r="AL305">
            <v>14.445283441151416</v>
          </cell>
          <cell r="AM305">
            <v>0.46980575700000049</v>
          </cell>
          <cell r="AN305">
            <v>0.18301185888000226</v>
          </cell>
          <cell r="AO305">
            <v>6.7482640387509143</v>
          </cell>
          <cell r="AP305">
            <v>14.466913336606439</v>
          </cell>
          <cell r="AQ305">
            <v>0.59016531500000013</v>
          </cell>
          <cell r="AR305">
            <v>0.21960828008000277</v>
          </cell>
          <cell r="AS305">
            <v>6.7565020911910993</v>
          </cell>
          <cell r="AT305">
            <v>14.49021406758334</v>
          </cell>
          <cell r="AU305">
            <v>6.7149999999999999</v>
          </cell>
          <cell r="AV305">
            <v>14.377000000000001</v>
          </cell>
          <cell r="AW305">
            <v>0.7200024229999995</v>
          </cell>
          <cell r="AX305">
            <v>0.25620291888000324</v>
          </cell>
          <cell r="AY305">
            <v>6.7662374924471607</v>
          </cell>
          <cell r="AZ305">
            <v>14.521921513441528</v>
          </cell>
          <cell r="BA305">
            <v>1.5286618980000002</v>
          </cell>
          <cell r="BB305">
            <v>0.43903063208000681</v>
          </cell>
          <cell r="BC305">
            <v>6.8182770738112826</v>
          </cell>
          <cell r="BD305">
            <v>14.669111676932246</v>
          </cell>
          <cell r="BE305">
            <v>6.7949999999999999</v>
          </cell>
          <cell r="BF305">
            <v>14.568</v>
          </cell>
          <cell r="BG305">
            <v>2.4989594092000003</v>
          </cell>
          <cell r="BH305">
            <v>0.47558894008000152</v>
          </cell>
          <cell r="BI305">
            <v>6.9511232991067606</v>
          </cell>
          <cell r="BJ305">
            <v>15.009583373998424</v>
          </cell>
          <cell r="BK305">
            <v>3.4231561709680003</v>
          </cell>
          <cell r="BL305">
            <v>0.47558894007999797</v>
          </cell>
          <cell r="BM305">
            <v>6.9996310490332085</v>
          </cell>
          <cell r="BN305">
            <v>15.146784009650796</v>
          </cell>
          <cell r="BO305">
            <v>6.7960000000000003</v>
          </cell>
          <cell r="BP305">
            <v>14.571</v>
          </cell>
          <cell r="BQ305">
            <v>4.1785070717649999</v>
          </cell>
          <cell r="BR305">
            <v>0.47558894007999797</v>
          </cell>
          <cell r="BS305">
            <v>7.0402766895702795</v>
          </cell>
          <cell r="BT305">
            <v>15.261918814723783</v>
          </cell>
        </row>
        <row r="306">
          <cell r="B306" t="str">
            <v>Skelmersdale</v>
          </cell>
          <cell r="C306" t="str">
            <v>SKELMERSDALE</v>
          </cell>
          <cell r="D306">
            <v>11</v>
          </cell>
          <cell r="E306">
            <v>33.405000000000001</v>
          </cell>
          <cell r="F306">
            <v>13.1</v>
          </cell>
          <cell r="G306">
            <v>1.0792220448716388</v>
          </cell>
          <cell r="H306">
            <v>0.92664420858945284</v>
          </cell>
          <cell r="I306">
            <v>10.468</v>
          </cell>
          <cell r="J306">
            <v>31.324999999999999</v>
          </cell>
          <cell r="K306">
            <v>2.9025899000000521E-2</v>
          </cell>
          <cell r="L306">
            <v>31.808545569599996</v>
          </cell>
          <cell r="M306">
            <v>12.139039132521832</v>
          </cell>
          <cell r="N306">
            <v>36.051412408937097</v>
          </cell>
          <cell r="O306">
            <v>6.98224430000014E-2</v>
          </cell>
          <cell r="P306">
            <v>37.809137513599993</v>
          </cell>
          <cell r="Q306">
            <v>12.456129793415096</v>
          </cell>
          <cell r="R306">
            <v>36.9482802352113</v>
          </cell>
          <cell r="S306">
            <v>0.12407645600000095</v>
          </cell>
          <cell r="T306">
            <v>37.809783433599989</v>
          </cell>
          <cell r="U306">
            <v>12.459011292605645</v>
          </cell>
          <cell r="V306">
            <v>36.956430345681781</v>
          </cell>
          <cell r="W306">
            <v>0.19724474400000158</v>
          </cell>
          <cell r="X306">
            <v>37.838438705599998</v>
          </cell>
          <cell r="Y306">
            <v>12.464355643494359</v>
          </cell>
          <cell r="Z306">
            <v>36.971546452699585</v>
          </cell>
          <cell r="AA306">
            <v>0.29740642900000047</v>
          </cell>
          <cell r="AB306">
            <v>37.867134729599982</v>
          </cell>
          <cell r="AC306">
            <v>12.471118919219659</v>
          </cell>
          <cell r="AD306">
            <v>36.990675885213157</v>
          </cell>
          <cell r="AE306">
            <v>0.42397193200000149</v>
          </cell>
          <cell r="AF306">
            <v>37.895966393600006</v>
          </cell>
          <cell r="AG306">
            <v>12.47927515523773</v>
          </cell>
          <cell r="AH306">
            <v>37.013745204402497</v>
          </cell>
          <cell r="AI306">
            <v>0.58280258300000121</v>
          </cell>
          <cell r="AJ306">
            <v>37.924700153599986</v>
          </cell>
          <cell r="AK306">
            <v>12.489119733708751</v>
          </cell>
          <cell r="AL306">
            <v>37.041589877181629</v>
          </cell>
          <cell r="AM306">
            <v>0.7721578950000012</v>
          </cell>
          <cell r="AN306">
            <v>37.953557845599974</v>
          </cell>
          <cell r="AO306">
            <v>12.500572946126939</v>
          </cell>
          <cell r="AP306">
            <v>37.073984453850706</v>
          </cell>
          <cell r="AQ306">
            <v>0.98403436100000086</v>
          </cell>
          <cell r="AR306">
            <v>37.982389481599995</v>
          </cell>
          <cell r="AS306">
            <v>12.513206844989288</v>
          </cell>
          <cell r="AT306">
            <v>37.109718516084278</v>
          </cell>
          <cell r="AU306">
            <v>10.474</v>
          </cell>
          <cell r="AV306">
            <v>31.542000000000002</v>
          </cell>
          <cell r="AW306">
            <v>1.2243714120000009</v>
          </cell>
          <cell r="AX306">
            <v>38.011161801599982</v>
          </cell>
          <cell r="AY306">
            <v>12.533331423879133</v>
          </cell>
          <cell r="AZ306">
            <v>37.366668858141935</v>
          </cell>
          <cell r="BA306">
            <v>2.7738209750000005</v>
          </cell>
          <cell r="BB306">
            <v>37.151072857599999</v>
          </cell>
          <cell r="BC306">
            <v>12.569513472874441</v>
          </cell>
          <cell r="BD306">
            <v>37.46900714694916</v>
          </cell>
          <cell r="BE306">
            <v>10.49</v>
          </cell>
          <cell r="BF306">
            <v>32.137</v>
          </cell>
          <cell r="BG306">
            <v>4.5498922066000009</v>
          </cell>
          <cell r="BH306">
            <v>30.139468697599998</v>
          </cell>
          <cell r="BI306">
            <v>12.31071925964145</v>
          </cell>
          <cell r="BJ306">
            <v>37.286771740517679</v>
          </cell>
          <cell r="BK306">
            <v>6.1440841213350001</v>
          </cell>
          <cell r="BL306">
            <v>5.5628120616000025</v>
          </cell>
          <cell r="BM306">
            <v>11.104452696599321</v>
          </cell>
          <cell r="BN306">
            <v>33.874934673934959</v>
          </cell>
          <cell r="BO306">
            <v>10.49</v>
          </cell>
          <cell r="BP306">
            <v>32.154000000000003</v>
          </cell>
          <cell r="BQ306">
            <v>7.3772073972450016</v>
          </cell>
          <cell r="BR306">
            <v>-0.2074666344000029</v>
          </cell>
          <cell r="BS306">
            <v>10.86631379631349</v>
          </cell>
          <cell r="BT306">
            <v>33.218376148909293</v>
          </cell>
        </row>
        <row r="307">
          <cell r="B307" t="str">
            <v>Slipway</v>
          </cell>
          <cell r="C307" t="str">
            <v>SLIPWAY</v>
          </cell>
          <cell r="D307">
            <v>11</v>
          </cell>
          <cell r="E307">
            <v>33.404999999999994</v>
          </cell>
          <cell r="F307">
            <v>13.1</v>
          </cell>
          <cell r="G307">
            <v>0.5867123797522602</v>
          </cell>
          <cell r="H307">
            <v>0.5671836318765644</v>
          </cell>
          <cell r="I307">
            <v>7.4290000000000003</v>
          </cell>
          <cell r="J307">
            <v>19.596</v>
          </cell>
          <cell r="K307">
            <v>1.907388199999982E-2</v>
          </cell>
          <cell r="L307">
            <v>1.990199999999831E-3</v>
          </cell>
          <cell r="M307">
            <v>7.4301055775829941</v>
          </cell>
          <cell r="N307">
            <v>19.59912704562425</v>
          </cell>
          <cell r="O307">
            <v>4.606663699999991E-2</v>
          </cell>
          <cell r="P307">
            <v>3.821963999999678E-3</v>
          </cell>
          <cell r="Q307">
            <v>7.4316184724742591</v>
          </cell>
          <cell r="R307">
            <v>19.603406158571595</v>
          </cell>
          <cell r="S307">
            <v>8.2175534999999855E-2</v>
          </cell>
          <cell r="T307">
            <v>5.6087719999999841E-3</v>
          </cell>
          <cell r="U307">
            <v>7.433607481207007</v>
          </cell>
          <cell r="V307">
            <v>19.609031924822656</v>
          </cell>
          <cell r="W307">
            <v>0.13222840499999977</v>
          </cell>
          <cell r="X307">
            <v>6.620103599999938E-2</v>
          </cell>
          <cell r="Y307">
            <v>7.4394148446524087</v>
          </cell>
          <cell r="Z307">
            <v>19.625457629114891</v>
          </cell>
          <cell r="AA307">
            <v>0.20087486999999993</v>
          </cell>
          <cell r="AB307">
            <v>0.12677314000000006</v>
          </cell>
          <cell r="AC307">
            <v>7.4461970606157228</v>
          </cell>
          <cell r="AD307">
            <v>19.644640632711415</v>
          </cell>
          <cell r="AE307">
            <v>0.28776175999999998</v>
          </cell>
          <cell r="AF307">
            <v>0.18754385200000012</v>
          </cell>
          <cell r="AG307">
            <v>7.4539470748214134</v>
          </cell>
          <cell r="AH307">
            <v>19.666560983107956</v>
          </cell>
          <cell r="AI307">
            <v>0.39658078399999974</v>
          </cell>
          <cell r="AJ307">
            <v>0.2480319879999997</v>
          </cell>
          <cell r="AK307">
            <v>7.4628333961306614</v>
          </cell>
          <cell r="AL307">
            <v>19.691695295338246</v>
          </cell>
          <cell r="AM307">
            <v>0.52608732499999999</v>
          </cell>
          <cell r="AN307">
            <v>0.30870323599999905</v>
          </cell>
          <cell r="AO307">
            <v>7.4728151413736645</v>
          </cell>
          <cell r="AP307">
            <v>19.71992793433586</v>
          </cell>
          <cell r="AQ307">
            <v>0.67090226099999972</v>
          </cell>
          <cell r="AR307">
            <v>0.36926010000000042</v>
          </cell>
          <cell r="AS307">
            <v>7.4835943653749339</v>
          </cell>
          <cell r="AT307">
            <v>19.750416183884766</v>
          </cell>
          <cell r="AU307">
            <v>7.4340000000000002</v>
          </cell>
          <cell r="AV307">
            <v>19.797999999999998</v>
          </cell>
          <cell r="AW307">
            <v>0.83279059700000002</v>
          </cell>
          <cell r="AX307">
            <v>0.42965813999999947</v>
          </cell>
          <cell r="AY307">
            <v>7.5002613743768229</v>
          </cell>
          <cell r="AZ307">
            <v>19.985415468610366</v>
          </cell>
          <cell r="BA307">
            <v>1.8730385959999998</v>
          </cell>
          <cell r="BB307">
            <v>0.72511423599999913</v>
          </cell>
          <cell r="BC307">
            <v>7.5703676579046357</v>
          </cell>
          <cell r="BD307">
            <v>20.183705982555576</v>
          </cell>
          <cell r="BE307">
            <v>7.39</v>
          </cell>
          <cell r="BF307">
            <v>19.893999999999998</v>
          </cell>
          <cell r="BG307">
            <v>3.0951175858999997</v>
          </cell>
          <cell r="BH307">
            <v>0.78389781199999886</v>
          </cell>
          <cell r="BI307">
            <v>7.5935955076516599</v>
          </cell>
          <cell r="BJ307">
            <v>20.469855056318426</v>
          </cell>
          <cell r="BK307">
            <v>4.2196703817339998</v>
          </cell>
          <cell r="BL307">
            <v>0.78389781200000419</v>
          </cell>
          <cell r="BM307">
            <v>7.6526192221419063</v>
          </cell>
          <cell r="BN307">
            <v>20.636799331385912</v>
          </cell>
          <cell r="BO307">
            <v>7.391</v>
          </cell>
          <cell r="BP307">
            <v>19.908999999999999</v>
          </cell>
          <cell r="BQ307">
            <v>5.1068379476549985</v>
          </cell>
          <cell r="BR307">
            <v>0.78389781199999531</v>
          </cell>
          <cell r="BS307">
            <v>7.7001834433237972</v>
          </cell>
          <cell r="BT307">
            <v>20.783502837619451</v>
          </cell>
        </row>
        <row r="308">
          <cell r="B308" t="str">
            <v>Snipe</v>
          </cell>
          <cell r="C308" t="str">
            <v>SNIPE</v>
          </cell>
          <cell r="D308">
            <v>6.6</v>
          </cell>
          <cell r="E308">
            <v>50</v>
          </cell>
          <cell r="F308">
            <v>20</v>
          </cell>
          <cell r="G308">
            <v>0.81238032863058085</v>
          </cell>
          <cell r="H308">
            <v>0.70488867881878847</v>
          </cell>
          <cell r="I308">
            <v>14.096</v>
          </cell>
          <cell r="J308">
            <v>40.613999999999997</v>
          </cell>
          <cell r="K308">
            <v>1.841906900000001E-2</v>
          </cell>
          <cell r="L308">
            <v>1.8556319999998294E-3</v>
          </cell>
          <cell r="M308">
            <v>14.09777357637577</v>
          </cell>
          <cell r="N308">
            <v>40.61901643152904</v>
          </cell>
          <cell r="O308">
            <v>4.4974678000000101E-2</v>
          </cell>
          <cell r="P308">
            <v>3.567984000000024E-3</v>
          </cell>
          <cell r="Q308">
            <v>14.100246381662558</v>
          </cell>
          <cell r="R308">
            <v>40.6260105810764</v>
          </cell>
          <cell r="S308">
            <v>8.1059288000000063E-2</v>
          </cell>
          <cell r="T308">
            <v>5.2406839999994403E-3</v>
          </cell>
          <cell r="U308">
            <v>14.103549289706857</v>
          </cell>
          <cell r="V308">
            <v>40.635352615779439</v>
          </cell>
          <cell r="W308">
            <v>0.1297249399999999</v>
          </cell>
          <cell r="X308">
            <v>3.2699824000000266E-2</v>
          </cell>
          <cell r="Y308">
            <v>14.110208482002797</v>
          </cell>
          <cell r="Z308">
            <v>40.654187655898177</v>
          </cell>
          <cell r="AA308">
            <v>0.19785812700000005</v>
          </cell>
          <cell r="AB308">
            <v>6.0140516000000144E-2</v>
          </cell>
          <cell r="AC308">
            <v>14.11856902817979</v>
          </cell>
          <cell r="AD308">
            <v>40.677834851482871</v>
          </cell>
          <cell r="AE308">
            <v>0.28536286000000011</v>
          </cell>
          <cell r="AF308">
            <v>8.7767428000000258E-2</v>
          </cell>
          <cell r="AG308">
            <v>14.128640435184789</v>
          </cell>
          <cell r="AH308">
            <v>40.706321092240174</v>
          </cell>
          <cell r="AI308">
            <v>0.39711131600000005</v>
          </cell>
          <cell r="AJ308">
            <v>0.11512740399999943</v>
          </cell>
          <cell r="AK308">
            <v>14.140809267103235</v>
          </cell>
          <cell r="AL308">
            <v>40.740739746514784</v>
          </cell>
          <cell r="AM308">
            <v>0.53199247299999997</v>
          </cell>
          <cell r="AN308">
            <v>0.14265923200000019</v>
          </cell>
          <cell r="AO308">
            <v>14.155016718710757</v>
          </cell>
          <cell r="AP308">
            <v>40.780924488015017</v>
          </cell>
          <cell r="AQ308">
            <v>0.68406203600000015</v>
          </cell>
          <cell r="AR308">
            <v>0.17008426400000021</v>
          </cell>
          <cell r="AS308">
            <v>14.170718423671564</v>
          </cell>
          <cell r="AT308">
            <v>40.82533561623093</v>
          </cell>
          <cell r="AU308">
            <v>14.106999999999999</v>
          </cell>
          <cell r="AV308">
            <v>40.96</v>
          </cell>
          <cell r="AW308">
            <v>0.86085107100000002</v>
          </cell>
          <cell r="AX308">
            <v>0.19736016000000012</v>
          </cell>
          <cell r="AY308">
            <v>14.199569475617777</v>
          </cell>
          <cell r="AZ308">
            <v>41.221826015760854</v>
          </cell>
          <cell r="BA308">
            <v>2.0179398059999998</v>
          </cell>
          <cell r="BB308">
            <v>0.32761852400000135</v>
          </cell>
          <cell r="BC308">
            <v>14.312183141397798</v>
          </cell>
          <cell r="BD308">
            <v>41.540345562670169</v>
          </cell>
          <cell r="BE308">
            <v>14.118</v>
          </cell>
          <cell r="BF308">
            <v>41.398000000000003</v>
          </cell>
          <cell r="BG308">
            <v>3.3288895017300004</v>
          </cell>
          <cell r="BH308">
            <v>0.35338169999999947</v>
          </cell>
          <cell r="BI308">
            <v>14.440115192355762</v>
          </cell>
          <cell r="BJ308">
            <v>42.309079347351876</v>
          </cell>
          <cell r="BK308">
            <v>4.4843967777163005</v>
          </cell>
          <cell r="BL308">
            <v>0.35338170000000124</v>
          </cell>
          <cell r="BM308">
            <v>14.541195864604438</v>
          </cell>
          <cell r="BN308">
            <v>42.594978662527609</v>
          </cell>
          <cell r="BO308">
            <v>14.119</v>
          </cell>
          <cell r="BP308">
            <v>41.424999999999997</v>
          </cell>
          <cell r="BQ308">
            <v>5.3619937804789002</v>
          </cell>
          <cell r="BR308">
            <v>0.35338170000000124</v>
          </cell>
          <cell r="BS308">
            <v>14.61896569275368</v>
          </cell>
          <cell r="BT308">
            <v>42.83911652682702</v>
          </cell>
        </row>
        <row r="309">
          <cell r="B309" t="str">
            <v>South Park</v>
          </cell>
          <cell r="C309" t="str">
            <v>SOUTH PARK</v>
          </cell>
          <cell r="D309">
            <v>11</v>
          </cell>
          <cell r="E309">
            <v>33.405000000000001</v>
          </cell>
          <cell r="F309">
            <v>13.1</v>
          </cell>
          <cell r="G309">
            <v>0.71783975501268504</v>
          </cell>
          <cell r="H309">
            <v>0.64327187903358751</v>
          </cell>
          <cell r="I309">
            <v>8.4260000000000002</v>
          </cell>
          <cell r="J309">
            <v>23.977</v>
          </cell>
          <cell r="K309">
            <v>1.4073440999999964E-2</v>
          </cell>
          <cell r="L309">
            <v>2.3425360000000062E-3</v>
          </cell>
          <cell r="M309">
            <v>8.4268616153399964</v>
          </cell>
          <cell r="N309">
            <v>23.979437016198744</v>
          </cell>
          <cell r="O309">
            <v>3.3781212999999921E-2</v>
          </cell>
          <cell r="P309">
            <v>4.4325480000000361E-3</v>
          </cell>
          <cell r="Q309">
            <v>8.4280057022909176</v>
          </cell>
          <cell r="R309">
            <v>23.982672982763798</v>
          </cell>
          <cell r="S309">
            <v>5.9906059999999983E-2</v>
          </cell>
          <cell r="T309">
            <v>6.4202879999997187E-3</v>
          </cell>
          <cell r="U309">
            <v>8.4294812304429243</v>
          </cell>
          <cell r="V309">
            <v>23.986846406612258</v>
          </cell>
          <cell r="W309">
            <v>9.4839796999999892E-2</v>
          </cell>
          <cell r="X309">
            <v>5.5560167999999965E-2</v>
          </cell>
          <cell r="Y309">
            <v>8.4338939509344417</v>
          </cell>
          <cell r="Z309">
            <v>23.99932746494439</v>
          </cell>
          <cell r="AA309">
            <v>0.14256008399999998</v>
          </cell>
          <cell r="AB309">
            <v>0.10464129999999994</v>
          </cell>
          <cell r="AC309">
            <v>8.4389747077814956</v>
          </cell>
          <cell r="AD309">
            <v>24.013698015424836</v>
          </cell>
          <cell r="AE309">
            <v>0.20275408499999992</v>
          </cell>
          <cell r="AF309">
            <v>0.15388887999999978</v>
          </cell>
          <cell r="AG309">
            <v>8.4447189010770298</v>
          </cell>
          <cell r="AH309">
            <v>24.029945047551713</v>
          </cell>
          <cell r="AI309">
            <v>0.27816903800000004</v>
          </cell>
          <cell r="AJ309">
            <v>0.20282430399999996</v>
          </cell>
          <cell r="AK309">
            <v>8.4512456032256473</v>
          </cell>
          <cell r="AL309">
            <v>24.048405348944002</v>
          </cell>
          <cell r="AM309">
            <v>0.36791666300000003</v>
          </cell>
          <cell r="AN309">
            <v>0.25191351599999967</v>
          </cell>
          <cell r="AO309">
            <v>8.4585326473361366</v>
          </cell>
          <cell r="AP309">
            <v>24.069016222165331</v>
          </cell>
          <cell r="AQ309">
            <v>0.46823806599999984</v>
          </cell>
          <cell r="AR309">
            <v>0.30086797599999926</v>
          </cell>
          <cell r="AS309">
            <v>8.466367598216733</v>
          </cell>
          <cell r="AT309">
            <v>24.091176809757066</v>
          </cell>
          <cell r="AU309">
            <v>8.4309999999999992</v>
          </cell>
          <cell r="AV309">
            <v>24.21</v>
          </cell>
          <cell r="AW309">
            <v>0.58276734699999988</v>
          </cell>
          <cell r="AX309">
            <v>0.34965205599999916</v>
          </cell>
          <cell r="AY309">
            <v>8.4799393266654253</v>
          </cell>
          <cell r="AZ309">
            <v>24.348421319007304</v>
          </cell>
          <cell r="BA309">
            <v>1.3222326469999999</v>
          </cell>
          <cell r="BB309">
            <v>0.58702183999999935</v>
          </cell>
          <cell r="BC309">
            <v>8.5312098720019041</v>
          </cell>
          <cell r="BD309">
            <v>24.493436320137533</v>
          </cell>
          <cell r="BE309">
            <v>8.4380000000000006</v>
          </cell>
          <cell r="BF309">
            <v>24.446000000000002</v>
          </cell>
          <cell r="BG309">
            <v>2.1732580108399997</v>
          </cell>
          <cell r="BH309">
            <v>0.63419384799999712</v>
          </cell>
          <cell r="BI309">
            <v>8.5853530078580178</v>
          </cell>
          <cell r="BJ309">
            <v>24.862777244338556</v>
          </cell>
          <cell r="BK309">
            <v>2.9500535002349997</v>
          </cell>
          <cell r="BL309">
            <v>0.63419384799999889</v>
          </cell>
          <cell r="BM309">
            <v>8.6261241973950629</v>
          </cell>
          <cell r="BN309">
            <v>24.9780955827333</v>
          </cell>
          <cell r="BO309">
            <v>8.4380000000000006</v>
          </cell>
          <cell r="BP309">
            <v>24.471</v>
          </cell>
          <cell r="BQ309">
            <v>3.5672851331300004</v>
          </cell>
          <cell r="BR309">
            <v>0.63419384799999889</v>
          </cell>
          <cell r="BS309">
            <v>8.6585204564318143</v>
          </cell>
          <cell r="BT309">
            <v>25.094726040533153</v>
          </cell>
        </row>
        <row r="310">
          <cell r="B310" t="str">
            <v>Spa Rd</v>
          </cell>
          <cell r="C310" t="str">
            <v>SPA RD</v>
          </cell>
          <cell r="D310">
            <v>6.6</v>
          </cell>
          <cell r="E310">
            <v>54.75</v>
          </cell>
          <cell r="F310">
            <v>21.9</v>
          </cell>
          <cell r="G310">
            <v>0.80884832778632931</v>
          </cell>
          <cell r="H310">
            <v>0.6784307095689992</v>
          </cell>
          <cell r="I310">
            <v>14.855</v>
          </cell>
          <cell r="J310">
            <v>44.277000000000001</v>
          </cell>
          <cell r="K310">
            <v>2.6414988999999833E-2</v>
          </cell>
          <cell r="L310">
            <v>3.6789800000001094E-3</v>
          </cell>
          <cell r="M310">
            <v>14.857632539561081</v>
          </cell>
          <cell r="N310">
            <v>44.284445946301531</v>
          </cell>
          <cell r="O310">
            <v>6.229895299999999E-2</v>
          </cell>
          <cell r="P310">
            <v>7.0130639999996802E-3</v>
          </cell>
          <cell r="Q310">
            <v>14.861063229041369</v>
          </cell>
          <cell r="R310">
            <v>44.294149401484155</v>
          </cell>
          <cell r="S310">
            <v>0.10858706200000023</v>
          </cell>
          <cell r="T310">
            <v>1.0227483999998732E-2</v>
          </cell>
          <cell r="U310">
            <v>14.865393577290416</v>
          </cell>
          <cell r="V310">
            <v>44.306397475931355</v>
          </cell>
          <cell r="W310">
            <v>0.16830332200000009</v>
          </cell>
          <cell r="X310">
            <v>0.14226276399999893</v>
          </cell>
          <cell r="Y310">
            <v>14.882167486871708</v>
          </cell>
          <cell r="Z310">
            <v>44.353841256779127</v>
          </cell>
          <cell r="AA310">
            <v>0.24780857099999998</v>
          </cell>
          <cell r="AB310">
            <v>0.27423738800000219</v>
          </cell>
          <cell r="AC310">
            <v>14.900667178023941</v>
          </cell>
          <cell r="AD310">
            <v>44.406166285033528</v>
          </cell>
          <cell r="AE310">
            <v>0.3461038569999999</v>
          </cell>
          <cell r="AF310">
            <v>0.4065276320000013</v>
          </cell>
          <cell r="AG310">
            <v>14.920838180723447</v>
          </cell>
          <cell r="AH310">
            <v>44.463218496202138</v>
          </cell>
          <cell r="AI310">
            <v>0.46697030399999995</v>
          </cell>
          <cell r="AJ310">
            <v>0.53832256400000134</v>
          </cell>
          <cell r="AK310">
            <v>14.942940319387002</v>
          </cell>
          <cell r="AL310">
            <v>44.525732784713043</v>
          </cell>
          <cell r="AM310">
            <v>0.6087096540000001</v>
          </cell>
          <cell r="AN310">
            <v>0.67040786799999896</v>
          </cell>
          <cell r="AO310">
            <v>14.966893764492708</v>
          </cell>
          <cell r="AP310">
            <v>44.593483358581139</v>
          </cell>
          <cell r="AQ310">
            <v>0.7656723190000001</v>
          </cell>
          <cell r="AR310">
            <v>0.80228540800000125</v>
          </cell>
          <cell r="AS310">
            <v>14.992160729660819</v>
          </cell>
          <cell r="AT310">
            <v>44.664949128222638</v>
          </cell>
          <cell r="AU310">
            <v>14.872999999999999</v>
          </cell>
          <cell r="AV310">
            <v>44.972000000000001</v>
          </cell>
          <cell r="AW310">
            <v>0.9452462880000001</v>
          </cell>
          <cell r="AX310">
            <v>0.93388735599999873</v>
          </cell>
          <cell r="AY310">
            <v>15.037381562910102</v>
          </cell>
          <cell r="AZ310">
            <v>45.436941271343109</v>
          </cell>
          <cell r="BA310">
            <v>2.0970333240000003</v>
          </cell>
          <cell r="BB310">
            <v>1.5806021599999971</v>
          </cell>
          <cell r="BC310">
            <v>15.194709672222533</v>
          </cell>
          <cell r="BD310">
            <v>45.881932363207419</v>
          </cell>
          <cell r="BE310">
            <v>14.811</v>
          </cell>
          <cell r="BF310">
            <v>45.466999999999999</v>
          </cell>
          <cell r="BG310">
            <v>3.42719803036</v>
          </cell>
          <cell r="BH310">
            <v>1.7006866960000009</v>
          </cell>
          <cell r="BI310">
            <v>15.25957357986929</v>
          </cell>
          <cell r="BJ310">
            <v>46.735757680746801</v>
          </cell>
          <cell r="BK310">
            <v>4.6952649433613001</v>
          </cell>
          <cell r="BL310">
            <v>0.75973207600000148</v>
          </cell>
          <cell r="BM310">
            <v>15.288188484478312</v>
          </cell>
          <cell r="BN310">
            <v>46.816692853114979</v>
          </cell>
          <cell r="BO310">
            <v>14.885</v>
          </cell>
          <cell r="BP310">
            <v>46.34</v>
          </cell>
          <cell r="BQ310">
            <v>5.7739303232639987</v>
          </cell>
          <cell r="BR310">
            <v>-1.7582690719999983</v>
          </cell>
          <cell r="BS310">
            <v>15.236279258241154</v>
          </cell>
          <cell r="BT310">
            <v>47.333567782370004</v>
          </cell>
        </row>
        <row r="311">
          <cell r="B311" t="str">
            <v>Spadeadam 132/11kV*</v>
          </cell>
          <cell r="C311" t="str">
            <v>SPADEADAM</v>
          </cell>
          <cell r="D311">
            <v>11</v>
          </cell>
          <cell r="E311">
            <v>65.75</v>
          </cell>
          <cell r="F311">
            <v>26.3</v>
          </cell>
          <cell r="G311">
            <v>0.63426826993711827</v>
          </cell>
          <cell r="H311">
            <v>0.57676992604391908</v>
          </cell>
          <cell r="I311">
            <v>15.169</v>
          </cell>
          <cell r="J311">
            <v>41.703000000000003</v>
          </cell>
          <cell r="K311">
            <v>9.051692999999944E-4</v>
          </cell>
          <cell r="L311">
            <v>2.9453120000022537E-5</v>
          </cell>
          <cell r="M311">
            <v>15.169049054955071</v>
          </cell>
          <cell r="N311">
            <v>41.703138748365525</v>
          </cell>
          <cell r="O311">
            <v>2.1101684999999953E-3</v>
          </cell>
          <cell r="P311">
            <v>6.0106320000002933E-5</v>
          </cell>
          <cell r="Q311">
            <v>15.169113909886505</v>
          </cell>
          <cell r="R311">
            <v>41.703322185812766</v>
          </cell>
          <cell r="S311">
            <v>3.6351454999999921E-3</v>
          </cell>
          <cell r="T311">
            <v>9.3005520000022379E-5</v>
          </cell>
          <cell r="U311">
            <v>15.169195677181362</v>
          </cell>
          <cell r="V311">
            <v>41.703553458647463</v>
          </cell>
          <cell r="W311">
            <v>5.6280584999999911E-3</v>
          </cell>
          <cell r="X311">
            <v>5.0275771199999875E-3</v>
          </cell>
          <cell r="Y311">
            <v>15.169559275826691</v>
          </cell>
          <cell r="Z311">
            <v>41.704581870918432</v>
          </cell>
          <cell r="AA311">
            <v>8.2172424999999924E-3</v>
          </cell>
          <cell r="AB311">
            <v>9.9642599199999682E-3</v>
          </cell>
          <cell r="AC311">
            <v>15.169954281392405</v>
          </cell>
          <cell r="AD311">
            <v>41.705699115374919</v>
          </cell>
          <cell r="AE311">
            <v>1.1355571500000002E-2</v>
          </cell>
          <cell r="AF311">
            <v>1.4907358320000008E-2</v>
          </cell>
          <cell r="AG311">
            <v>15.170378446327391</v>
          </cell>
          <cell r="AH311">
            <v>41.706898834982397</v>
          </cell>
          <cell r="AI311">
            <v>1.5098636499999998E-2</v>
          </cell>
          <cell r="AJ311">
            <v>1.9846823120000023E-2</v>
          </cell>
          <cell r="AK311">
            <v>15.170834160956234</v>
          </cell>
          <cell r="AL311">
            <v>41.708187790599766</v>
          </cell>
          <cell r="AM311">
            <v>1.9367328499999996E-2</v>
          </cell>
          <cell r="AN311">
            <v>2.4792019919999991E-2</v>
          </cell>
          <cell r="AO311">
            <v>15.171317764699776</v>
          </cell>
          <cell r="AP311">
            <v>41.709555628545623</v>
          </cell>
          <cell r="AQ311">
            <v>2.4017783499999994E-2</v>
          </cell>
          <cell r="AR311">
            <v>2.9736233120000038E-2</v>
          </cell>
          <cell r="AS311">
            <v>15.171821354178689</v>
          </cell>
          <cell r="AT311">
            <v>41.71097999468752</v>
          </cell>
          <cell r="AU311">
            <v>15.169</v>
          </cell>
          <cell r="AV311">
            <v>41.783000000000001</v>
          </cell>
          <cell r="AW311">
            <v>2.9099872700000001E-2</v>
          </cell>
          <cell r="AX311">
            <v>3.467799592000001E-2</v>
          </cell>
          <cell r="AY311">
            <v>15.1723474699651</v>
          </cell>
          <cell r="AZ311">
            <v>41.792468074848564</v>
          </cell>
          <cell r="BA311">
            <v>5.9792018200000005E-2</v>
          </cell>
          <cell r="BB311">
            <v>5.921233192E-2</v>
          </cell>
          <cell r="BC311">
            <v>15.175246108506956</v>
          </cell>
          <cell r="BD311">
            <v>41.800666662725185</v>
          </cell>
          <cell r="BE311">
            <v>15.173</v>
          </cell>
          <cell r="BF311">
            <v>41.892000000000003</v>
          </cell>
          <cell r="BG311">
            <v>9.7723913691000017E-2</v>
          </cell>
          <cell r="BH311">
            <v>6.4110963919999958E-2</v>
          </cell>
          <cell r="BI311">
            <v>15.181494128195725</v>
          </cell>
          <cell r="BJ311">
            <v>41.916025022589864</v>
          </cell>
          <cell r="BK311">
            <v>0.13616496771250003</v>
          </cell>
          <cell r="BL311">
            <v>6.4110963919999903E-2</v>
          </cell>
          <cell r="BM311">
            <v>15.183511760276385</v>
          </cell>
          <cell r="BN311">
            <v>41.921731747894555</v>
          </cell>
          <cell r="BO311">
            <v>15.195</v>
          </cell>
          <cell r="BP311">
            <v>41.978000000000002</v>
          </cell>
          <cell r="BQ311">
            <v>0.16999817401610001</v>
          </cell>
          <cell r="BR311">
            <v>6.4110963920000125E-2</v>
          </cell>
          <cell r="BS311">
            <v>15.207287543073379</v>
          </cell>
          <cell r="BT311">
            <v>42.012754420125233</v>
          </cell>
        </row>
        <row r="312">
          <cell r="B312" t="str">
            <v>Spotland</v>
          </cell>
          <cell r="C312" t="str">
            <v>SPOTLAND</v>
          </cell>
          <cell r="D312">
            <v>6.6</v>
          </cell>
          <cell r="E312">
            <v>62.5</v>
          </cell>
          <cell r="F312">
            <v>25</v>
          </cell>
          <cell r="G312">
            <v>0.76746653980746404</v>
          </cell>
          <cell r="H312">
            <v>0.59988002663978146</v>
          </cell>
          <cell r="I312">
            <v>14.994999999999999</v>
          </cell>
          <cell r="J312">
            <v>47.960999999999999</v>
          </cell>
          <cell r="K312">
            <v>1.9641072000000204E-2</v>
          </cell>
          <cell r="L312">
            <v>3.2296120000001594E-3</v>
          </cell>
          <cell r="M312">
            <v>14.997000665994538</v>
          </cell>
          <cell r="N312">
            <v>47.966658737966505</v>
          </cell>
          <cell r="O312">
            <v>4.7735737999999861E-2</v>
          </cell>
          <cell r="P312">
            <v>31.20616386</v>
          </cell>
          <cell r="Q312">
            <v>17.729007173656186</v>
          </cell>
          <cell r="R312">
            <v>55.693940049219826</v>
          </cell>
          <cell r="S312">
            <v>8.5661316999999793E-2</v>
          </cell>
          <cell r="T312">
            <v>31.208994423999993</v>
          </cell>
          <cell r="U312">
            <v>17.732572411555001</v>
          </cell>
          <cell r="V312">
            <v>55.704024064799007</v>
          </cell>
          <cell r="W312">
            <v>0.13672696300000009</v>
          </cell>
          <cell r="X312">
            <v>31.240953224000002</v>
          </cell>
          <cell r="Y312">
            <v>17.739835167047037</v>
          </cell>
          <cell r="Z312">
            <v>55.724566239433074</v>
          </cell>
          <cell r="AA312">
            <v>0.20775821499999991</v>
          </cell>
          <cell r="AB312">
            <v>31.272855076000003</v>
          </cell>
          <cell r="AC312">
            <v>17.748839478456571</v>
          </cell>
          <cell r="AD312">
            <v>55.750034278063467</v>
          </cell>
          <cell r="AE312">
            <v>0.29856175900000026</v>
          </cell>
          <cell r="AF312">
            <v>31.305035328000006</v>
          </cell>
          <cell r="AG312">
            <v>17.759597770536352</v>
          </cell>
          <cell r="AH312">
            <v>55.780463323197864</v>
          </cell>
          <cell r="AI312">
            <v>0.41396885100000014</v>
          </cell>
          <cell r="AJ312">
            <v>31.336762608000004</v>
          </cell>
          <cell r="AK312">
            <v>17.77246869012442</v>
          </cell>
          <cell r="AL312">
            <v>55.816867781281182</v>
          </cell>
          <cell r="AM312">
            <v>0.55279541800000009</v>
          </cell>
          <cell r="AN312">
            <v>31.368747212000006</v>
          </cell>
          <cell r="AO312">
            <v>17.787410792481609</v>
          </cell>
          <cell r="AP312">
            <v>55.859130428888989</v>
          </cell>
          <cell r="AQ312">
            <v>0.70899055600000005</v>
          </cell>
          <cell r="AR312">
            <v>31.400544600000003</v>
          </cell>
          <cell r="AS312">
            <v>17.803855873616719</v>
          </cell>
          <cell r="AT312">
            <v>55.905644142440188</v>
          </cell>
          <cell r="AU312">
            <v>15.012</v>
          </cell>
          <cell r="AV312">
            <v>48.573</v>
          </cell>
          <cell r="AW312">
            <v>0.88961338399999978</v>
          </cell>
          <cell r="AX312">
            <v>31.432092223999998</v>
          </cell>
          <cell r="AY312">
            <v>17.839415974764641</v>
          </cell>
          <cell r="AZ312">
            <v>56.570140035965004</v>
          </cell>
          <cell r="BA312">
            <v>2.067830764</v>
          </cell>
          <cell r="BB312">
            <v>30.840547016000009</v>
          </cell>
          <cell r="BC312">
            <v>17.890736480284382</v>
          </cell>
          <cell r="BD312">
            <v>56.715296345832719</v>
          </cell>
          <cell r="BE312">
            <v>15.021000000000001</v>
          </cell>
          <cell r="BF312">
            <v>48.933</v>
          </cell>
          <cell r="BG312">
            <v>3.4065245845499996</v>
          </cell>
          <cell r="BH312">
            <v>24.838706655999999</v>
          </cell>
          <cell r="BI312">
            <v>17.491816948493149</v>
          </cell>
          <cell r="BJ312">
            <v>55.921525677400631</v>
          </cell>
          <cell r="BK312">
            <v>4.5939332724652004</v>
          </cell>
          <cell r="BL312">
            <v>11.026466656</v>
          </cell>
          <cell r="BM312">
            <v>16.38743062174985</v>
          </cell>
          <cell r="BN312">
            <v>52.797849434641073</v>
          </cell>
          <cell r="BO312">
            <v>15.032</v>
          </cell>
          <cell r="BP312">
            <v>49.274000000000001</v>
          </cell>
          <cell r="BQ312">
            <v>5.5029704657699998</v>
          </cell>
          <cell r="BR312">
            <v>6.8893466560000052</v>
          </cell>
          <cell r="BS312">
            <v>16.116046610020778</v>
          </cell>
          <cell r="BT312">
            <v>52.34014683627192</v>
          </cell>
        </row>
        <row r="313">
          <cell r="B313" t="str">
            <v>Spring Cottage</v>
          </cell>
          <cell r="C313" t="str">
            <v>SPRING COTTAGE</v>
          </cell>
          <cell r="D313">
            <v>6.6</v>
          </cell>
          <cell r="E313">
            <v>33.405000000000001</v>
          </cell>
          <cell r="F313">
            <v>13.1</v>
          </cell>
          <cell r="G313">
            <v>1.0683796736726401</v>
          </cell>
          <cell r="H313">
            <v>0.95838060678213344</v>
          </cell>
          <cell r="I313">
            <v>12.554</v>
          </cell>
          <cell r="J313">
            <v>35.686999999999998</v>
          </cell>
          <cell r="K313">
            <v>6.6141499999999853E-3</v>
          </cell>
          <cell r="L313">
            <v>2.3704519999999674E-3</v>
          </cell>
          <cell r="M313">
            <v>12.554785948845948</v>
          </cell>
          <cell r="N313">
            <v>35.689222999034541</v>
          </cell>
          <cell r="O313">
            <v>1.5985858999999991E-2</v>
          </cell>
          <cell r="P313">
            <v>4.4862399999997526E-3</v>
          </cell>
          <cell r="Q313">
            <v>12.555790844222503</v>
          </cell>
          <cell r="R313">
            <v>35.692065272375125</v>
          </cell>
          <cell r="S313">
            <v>2.8535885000000039E-2</v>
          </cell>
          <cell r="T313">
            <v>6.5008919999999248E-3</v>
          </cell>
          <cell r="U313">
            <v>12.557064923126134</v>
          </cell>
          <cell r="V313">
            <v>35.695668911705219</v>
          </cell>
          <cell r="W313">
            <v>4.5509108999999992E-2</v>
          </cell>
          <cell r="X313">
            <v>2.8363924000000096E-2</v>
          </cell>
          <cell r="Y313">
            <v>12.56046221446794</v>
          </cell>
          <cell r="Z313">
            <v>35.705277902687044</v>
          </cell>
          <cell r="AA313">
            <v>6.8904919999999981E-2</v>
          </cell>
          <cell r="AB313">
            <v>5.0171363999999996E-2</v>
          </cell>
          <cell r="AC313">
            <v>12.564416473427499</v>
          </cell>
          <cell r="AD313">
            <v>35.716462235986533</v>
          </cell>
          <cell r="AE313">
            <v>9.8618166000000007E-2</v>
          </cell>
          <cell r="AF313">
            <v>7.2151867999999841E-2</v>
          </cell>
          <cell r="AG313">
            <v>12.568938503802944</v>
          </cell>
          <cell r="AH313">
            <v>35.729252469359366</v>
          </cell>
          <cell r="AI313">
            <v>0.13608884100000002</v>
          </cell>
          <cell r="AJ313">
            <v>9.3821448000000252E-2</v>
          </cell>
          <cell r="AK313">
            <v>12.574111934430851</v>
          </cell>
          <cell r="AL313">
            <v>35.743885140875335</v>
          </cell>
          <cell r="AM313">
            <v>0.18090799299999999</v>
          </cell>
          <cell r="AN313">
            <v>0.11565027999999999</v>
          </cell>
          <cell r="AO313">
            <v>12.579942121022267</v>
          </cell>
          <cell r="AP313">
            <v>35.760375398772823</v>
          </cell>
          <cell r="AQ313">
            <v>0.23116475800000003</v>
          </cell>
          <cell r="AR313">
            <v>0.13734415600000005</v>
          </cell>
          <cell r="AS313">
            <v>12.586236169802527</v>
          </cell>
          <cell r="AT313">
            <v>35.778177657067388</v>
          </cell>
          <cell r="AU313">
            <v>12.555</v>
          </cell>
          <cell r="AV313">
            <v>35.758000000000003</v>
          </cell>
          <cell r="AW313">
            <v>0.28869489799999998</v>
          </cell>
          <cell r="AX313">
            <v>0.15886627999999969</v>
          </cell>
          <cell r="AY313">
            <v>12.594151449484412</v>
          </cell>
          <cell r="AZ313">
            <v>35.868737021694848</v>
          </cell>
          <cell r="BA313">
            <v>0.66261997499999992</v>
          </cell>
          <cell r="BB313">
            <v>0.25974614000000018</v>
          </cell>
          <cell r="BC313">
            <v>12.635686109816158</v>
          </cell>
          <cell r="BD313">
            <v>35.986214781594271</v>
          </cell>
          <cell r="BE313">
            <v>12.568</v>
          </cell>
          <cell r="BF313">
            <v>36.209000000000003</v>
          </cell>
          <cell r="BG313">
            <v>1.09311125001</v>
          </cell>
          <cell r="BH313">
            <v>0.27961281200000065</v>
          </cell>
          <cell r="BI313">
            <v>12.688082213140083</v>
          </cell>
          <cell r="BJ313">
            <v>36.54864378884497</v>
          </cell>
          <cell r="BK313">
            <v>1.4847284531620999</v>
          </cell>
          <cell r="BL313">
            <v>0.27961281199999977</v>
          </cell>
          <cell r="BM313">
            <v>12.72233983399753</v>
          </cell>
          <cell r="BN313">
            <v>36.645538972907445</v>
          </cell>
          <cell r="BO313">
            <v>12.569000000000001</v>
          </cell>
          <cell r="BP313">
            <v>36.270000000000003</v>
          </cell>
          <cell r="BQ313">
            <v>1.7941347746803</v>
          </cell>
          <cell r="BR313">
            <v>0.27961281200000154</v>
          </cell>
          <cell r="BS313">
            <v>12.750405867788063</v>
          </cell>
          <cell r="BT313">
            <v>36.783093277039882</v>
          </cell>
        </row>
        <row r="314">
          <cell r="B314" t="str">
            <v>Spring Garden St 11kV</v>
          </cell>
          <cell r="C314" t="str">
            <v>SPRING GARDEN ST 11KV</v>
          </cell>
          <cell r="D314">
            <v>6.6</v>
          </cell>
          <cell r="E314">
            <v>50</v>
          </cell>
          <cell r="F314">
            <v>20</v>
          </cell>
          <cell r="G314">
            <v>0.53559513703814043</v>
          </cell>
          <cell r="H314">
            <v>0.45485176772554359</v>
          </cell>
          <cell r="I314">
            <v>9.0950000000000006</v>
          </cell>
          <cell r="J314">
            <v>26.774000000000001</v>
          </cell>
          <cell r="K314">
            <v>1.8600930999999821E-2</v>
          </cell>
          <cell r="L314">
            <v>4.6662960000007914E-3</v>
          </cell>
          <cell r="M314">
            <v>9.0970353545108722</v>
          </cell>
          <cell r="N314">
            <v>26.77975685190702</v>
          </cell>
          <cell r="O314">
            <v>4.4291875999999841E-2</v>
          </cell>
          <cell r="P314">
            <v>8.8004400000012417E-3</v>
          </cell>
          <cell r="Q314">
            <v>9.0996443731718948</v>
          </cell>
          <cell r="R314">
            <v>26.787136271056831</v>
          </cell>
          <cell r="S314">
            <v>7.7935115999999804E-2</v>
          </cell>
          <cell r="T314">
            <v>1.271072000000073E-2</v>
          </cell>
          <cell r="U314">
            <v>9.1029294542144736</v>
          </cell>
          <cell r="V314">
            <v>26.796427883384649</v>
          </cell>
          <cell r="W314">
            <v>0.12247804499999992</v>
          </cell>
          <cell r="X314">
            <v>6.3552372000000634E-2</v>
          </cell>
          <cell r="Y314">
            <v>9.1112734411109724</v>
          </cell>
          <cell r="Z314">
            <v>26.820028242251229</v>
          </cell>
          <cell r="AA314">
            <v>0.18260285399999987</v>
          </cell>
          <cell r="AB314">
            <v>0.11426472400000076</v>
          </cell>
          <cell r="AC314">
            <v>9.1209691781927233</v>
          </cell>
          <cell r="AD314">
            <v>26.847451928007665</v>
          </cell>
          <cell r="AE314">
            <v>0.25775862599999988</v>
          </cell>
          <cell r="AF314">
            <v>0.16528622799999981</v>
          </cell>
          <cell r="AG314">
            <v>9.1320068273236643</v>
          </cell>
          <cell r="AH314">
            <v>26.878671114203051</v>
          </cell>
          <cell r="AI314">
            <v>0.35108489099999995</v>
          </cell>
          <cell r="AJ314">
            <v>0.21569604400000042</v>
          </cell>
          <cell r="AK314">
            <v>9.1445804735445151</v>
          </cell>
          <cell r="AL314">
            <v>26.914234756231068</v>
          </cell>
          <cell r="AM314">
            <v>0.46141780999999993</v>
          </cell>
          <cell r="AN314">
            <v>0.26639138400000117</v>
          </cell>
          <cell r="AO314">
            <v>9.1586667930416041</v>
          </cell>
          <cell r="AP314">
            <v>26.954076884384474</v>
          </cell>
          <cell r="AQ314">
            <v>0.58423414099999982</v>
          </cell>
          <cell r="AR314">
            <v>0.31681719600000147</v>
          </cell>
          <cell r="AS314">
            <v>9.1738215502985803</v>
          </cell>
          <cell r="AT314">
            <v>26.996941010879048</v>
          </cell>
          <cell r="AU314">
            <v>9.1010000000000009</v>
          </cell>
          <cell r="AV314">
            <v>27.024999999999999</v>
          </cell>
          <cell r="AW314">
            <v>0.72347302499999988</v>
          </cell>
          <cell r="AX314">
            <v>0.36690885600000023</v>
          </cell>
          <cell r="AY314">
            <v>9.1963836776537651</v>
          </cell>
          <cell r="AZ314">
            <v>27.29478578113395</v>
          </cell>
          <cell r="BA314">
            <v>1.615941369</v>
          </cell>
          <cell r="BB314">
            <v>0.60475242799999851</v>
          </cell>
          <cell r="BC314">
            <v>9.2952603274978323</v>
          </cell>
          <cell r="BD314">
            <v>27.574451179556942</v>
          </cell>
          <cell r="BE314">
            <v>9.11</v>
          </cell>
          <cell r="BF314">
            <v>27.312000000000001</v>
          </cell>
          <cell r="BG314">
            <v>2.64373685194</v>
          </cell>
          <cell r="BH314">
            <v>0.65120891600000075</v>
          </cell>
          <cell r="BI314">
            <v>9.3982330039523294</v>
          </cell>
          <cell r="BJ314">
            <v>28.127246046625846</v>
          </cell>
          <cell r="BK314">
            <v>3.5890275906950002</v>
          </cell>
          <cell r="BL314">
            <v>0.59365165599999958</v>
          </cell>
          <cell r="BM314">
            <v>9.4758895437898811</v>
          </cell>
          <cell r="BN314">
            <v>28.346891910316312</v>
          </cell>
          <cell r="BO314">
            <v>9.0530000000000008</v>
          </cell>
          <cell r="BP314">
            <v>27.347999999999999</v>
          </cell>
          <cell r="BQ314">
            <v>4.3486312557630002</v>
          </cell>
          <cell r="BR314">
            <v>0.43962802400000189</v>
          </cell>
          <cell r="BS314">
            <v>9.4718640582001363</v>
          </cell>
          <cell r="BT314">
            <v>28.532726463794528</v>
          </cell>
        </row>
        <row r="315">
          <cell r="B315" t="str">
            <v>Spring Garden St 6.6kV</v>
          </cell>
          <cell r="C315" t="str">
            <v>SPRING GARDEN ST 6.6KV</v>
          </cell>
          <cell r="D315">
            <v>11</v>
          </cell>
          <cell r="E315">
            <v>50</v>
          </cell>
          <cell r="F315">
            <v>20</v>
          </cell>
          <cell r="G315">
            <v>0.80084524901490128</v>
          </cell>
          <cell r="H315">
            <v>0.69460767252612798</v>
          </cell>
          <cell r="I315">
            <v>13.891</v>
          </cell>
          <cell r="J315">
            <v>40.039000000000001</v>
          </cell>
          <cell r="K315">
            <v>2.0183728000000012E-2</v>
          </cell>
          <cell r="L315">
            <v>1.7924560000004419E-3</v>
          </cell>
          <cell r="M315">
            <v>13.89215345052256</v>
          </cell>
          <cell r="N315">
            <v>40.042262450745064</v>
          </cell>
          <cell r="O315">
            <v>4.7093401000000146E-2</v>
          </cell>
          <cell r="P315">
            <v>3.3936119999999903E-3</v>
          </cell>
          <cell r="Q315">
            <v>13.893649880958739</v>
          </cell>
          <cell r="R315">
            <v>40.04649499518105</v>
          </cell>
          <cell r="S315">
            <v>8.1197747000000042E-2</v>
          </cell>
          <cell r="T315">
            <v>4.9185920000001104E-3</v>
          </cell>
          <cell r="U315">
            <v>13.895519935591206</v>
          </cell>
          <cell r="V315">
            <v>40.051784308428275</v>
          </cell>
          <cell r="W315">
            <v>0.12475952800000001</v>
          </cell>
          <cell r="X315">
            <v>8.9343740000000338E-2</v>
          </cell>
          <cell r="Y315">
            <v>13.902237507219471</v>
          </cell>
          <cell r="Z315">
            <v>40.070784470234081</v>
          </cell>
          <cell r="AA315">
            <v>0.18160104199999993</v>
          </cell>
          <cell r="AB315">
            <v>0.17372622799999959</v>
          </cell>
          <cell r="AC315">
            <v>13.909649844998629</v>
          </cell>
          <cell r="AD315">
            <v>40.091749727466436</v>
          </cell>
          <cell r="AE315">
            <v>0.25074948799999996</v>
          </cell>
          <cell r="AF315">
            <v>0.25824067599999978</v>
          </cell>
          <cell r="AG315">
            <v>13.917715055290934</v>
          </cell>
          <cell r="AH315">
            <v>40.114561587023971</v>
          </cell>
          <cell r="AI315">
            <v>0.33423612300000005</v>
          </cell>
          <cell r="AJ315">
            <v>0.34251657599999952</v>
          </cell>
          <cell r="AK315">
            <v>13.92652030481295</v>
          </cell>
          <cell r="AL315">
            <v>40.139466593612205</v>
          </cell>
          <cell r="AM315">
            <v>0.43069978699999989</v>
          </cell>
          <cell r="AN315">
            <v>0.42691424800000011</v>
          </cell>
          <cell r="AO315">
            <v>13.936013063088005</v>
          </cell>
          <cell r="AP315">
            <v>40.166316168606023</v>
          </cell>
          <cell r="AQ315">
            <v>0.53652845100000002</v>
          </cell>
          <cell r="AR315">
            <v>0.51120868000000108</v>
          </cell>
          <cell r="AS315">
            <v>13.945991937692984</v>
          </cell>
          <cell r="AT315">
            <v>40.194540688213188</v>
          </cell>
          <cell r="AU315">
            <v>13.894</v>
          </cell>
          <cell r="AV315">
            <v>40.177</v>
          </cell>
          <cell r="AW315">
            <v>0.65533304199999998</v>
          </cell>
          <cell r="AX315">
            <v>0.59537185200000042</v>
          </cell>
          <cell r="AY315">
            <v>13.959644982475243</v>
          </cell>
          <cell r="AZ315">
            <v>40.362672049036469</v>
          </cell>
          <cell r="BA315">
            <v>1.4001465879999997</v>
          </cell>
          <cell r="BB315">
            <v>1.0111120999999992</v>
          </cell>
          <cell r="BC315">
            <v>14.020558259327512</v>
          </cell>
          <cell r="BD315">
            <v>40.534960813542597</v>
          </cell>
          <cell r="BE315">
            <v>13.914999999999999</v>
          </cell>
          <cell r="BF315">
            <v>40.950000000000003</v>
          </cell>
          <cell r="BG315">
            <v>2.2694382212699997</v>
          </cell>
          <cell r="BH315">
            <v>1.0940259719999998</v>
          </cell>
          <cell r="BI315">
            <v>14.091536087035827</v>
          </cell>
          <cell r="BJ315">
            <v>41.44931945706869</v>
          </cell>
          <cell r="BK315">
            <v>3.1142280834180003</v>
          </cell>
          <cell r="BL315">
            <v>1.0940259719999998</v>
          </cell>
          <cell r="BM315">
            <v>14.135876055610355</v>
          </cell>
          <cell r="BN315">
            <v>41.574731826895281</v>
          </cell>
          <cell r="BO315">
            <v>13.917999999999999</v>
          </cell>
          <cell r="BP315">
            <v>41.008000000000003</v>
          </cell>
          <cell r="BQ315">
            <v>3.8460389812049995</v>
          </cell>
          <cell r="BR315">
            <v>1.0940259720000034</v>
          </cell>
          <cell r="BS315">
            <v>14.177286166413376</v>
          </cell>
          <cell r="BT315">
            <v>41.741372026155055</v>
          </cell>
        </row>
        <row r="316">
          <cell r="B316" t="str">
            <v>Squires Gate</v>
          </cell>
          <cell r="C316" t="str">
            <v>SQUIRES GATE</v>
          </cell>
          <cell r="D316">
            <v>6.6</v>
          </cell>
          <cell r="E316">
            <v>50</v>
          </cell>
          <cell r="F316">
            <v>20</v>
          </cell>
          <cell r="G316">
            <v>0.9176665326643102</v>
          </cell>
          <cell r="H316">
            <v>0.72660880712263021</v>
          </cell>
          <cell r="I316">
            <v>14.531000000000001</v>
          </cell>
          <cell r="J316">
            <v>45.88</v>
          </cell>
          <cell r="K316">
            <v>1.1558177999999975E-2</v>
          </cell>
          <cell r="L316">
            <v>1.8869360000017821E-3</v>
          </cell>
          <cell r="M316">
            <v>14.532176142452604</v>
          </cell>
          <cell r="N316">
            <v>45.883326633215511</v>
          </cell>
          <cell r="O316">
            <v>2.7709321000000009E-2</v>
          </cell>
          <cell r="P316">
            <v>3.6554439999996191E-3</v>
          </cell>
          <cell r="Q316">
            <v>14.533743705381186</v>
          </cell>
          <cell r="R316">
            <v>45.887760370722461</v>
          </cell>
          <cell r="S316">
            <v>4.9079686999999983E-2</v>
          </cell>
          <cell r="T316">
            <v>5.4024320000038983E-3</v>
          </cell>
          <cell r="U316">
            <v>14.535765949404649</v>
          </cell>
          <cell r="V316">
            <v>45.893480140571278</v>
          </cell>
          <cell r="W316">
            <v>7.7306962999999951E-2</v>
          </cell>
          <cell r="X316">
            <v>6.7789468000000852E-2</v>
          </cell>
          <cell r="Y316">
            <v>14.543692645984288</v>
          </cell>
          <cell r="Z316">
            <v>45.915900224186764</v>
          </cell>
          <cell r="AA316">
            <v>0.11586102200000004</v>
          </cell>
          <cell r="AB316">
            <v>0.13016912000000147</v>
          </cell>
          <cell r="AC316">
            <v>14.552522055865525</v>
          </cell>
          <cell r="AD316">
            <v>45.940873566590355</v>
          </cell>
          <cell r="AE316">
            <v>0.16448008399999992</v>
          </cell>
          <cell r="AF316">
            <v>0.19275722800000139</v>
          </cell>
          <cell r="AG316">
            <v>14.562250160340573</v>
          </cell>
          <cell r="AH316">
            <v>45.968388801159946</v>
          </cell>
          <cell r="AI316">
            <v>0.22546600899999991</v>
          </cell>
          <cell r="AJ316">
            <v>0.25506590400000206</v>
          </cell>
          <cell r="AK316">
            <v>14.573035640806783</v>
          </cell>
          <cell r="AL316">
            <v>45.998894746663993</v>
          </cell>
          <cell r="AM316">
            <v>0.298099161</v>
          </cell>
          <cell r="AN316">
            <v>0.31756690799999987</v>
          </cell>
          <cell r="AO316">
            <v>14.584856813737586</v>
          </cell>
          <cell r="AP316">
            <v>46.032330072827797</v>
          </cell>
          <cell r="AQ316">
            <v>0.37931921300000004</v>
          </cell>
          <cell r="AR316">
            <v>0.37996113599999859</v>
          </cell>
          <cell r="AS316">
            <v>14.597419805134173</v>
          </cell>
          <cell r="AT316">
            <v>46.067863578461854</v>
          </cell>
          <cell r="AU316">
            <v>14.541</v>
          </cell>
          <cell r="AV316">
            <v>46.28</v>
          </cell>
          <cell r="AW316">
            <v>0.47318465399999998</v>
          </cell>
          <cell r="AX316">
            <v>0.44219993600000507</v>
          </cell>
          <cell r="AY316">
            <v>14.62107538476493</v>
          </cell>
          <cell r="AZ316">
            <v>46.506487390293614</v>
          </cell>
          <cell r="BA316">
            <v>1.084427083</v>
          </cell>
          <cell r="BB316">
            <v>8.3164272000011863E-2</v>
          </cell>
          <cell r="BC316">
            <v>14.643137755017081</v>
          </cell>
          <cell r="BD316">
            <v>46.568889196750995</v>
          </cell>
          <cell r="BE316">
            <v>14.552</v>
          </cell>
          <cell r="BF316">
            <v>46.664000000000001</v>
          </cell>
          <cell r="BG316">
            <v>1.7861003106999997</v>
          </cell>
          <cell r="BH316">
            <v>-5.2711104639999995</v>
          </cell>
          <cell r="BI316">
            <v>14.247140674221766</v>
          </cell>
          <cell r="BJ316">
            <v>45.801727613737015</v>
          </cell>
          <cell r="BK316">
            <v>2.4358035108446998</v>
          </cell>
          <cell r="BL316">
            <v>-17.933179259999999</v>
          </cell>
          <cell r="BM316">
            <v>13.196331202953395</v>
          </cell>
          <cell r="BN316">
            <v>42.829589602261343</v>
          </cell>
          <cell r="BO316">
            <v>14.554</v>
          </cell>
          <cell r="BP316">
            <v>46.725000000000001</v>
          </cell>
          <cell r="BQ316">
            <v>2.9667938760634001</v>
          </cell>
          <cell r="BR316">
            <v>-22.359051631999996</v>
          </cell>
          <cell r="BS316">
            <v>12.857617388547787</v>
          </cell>
          <cell r="BT316">
            <v>41.926905407820783</v>
          </cell>
        </row>
        <row r="317">
          <cell r="B317" t="str">
            <v>St Annes</v>
          </cell>
          <cell r="C317" t="str">
            <v>ST ANNES</v>
          </cell>
          <cell r="D317">
            <v>6.6</v>
          </cell>
          <cell r="E317">
            <v>50</v>
          </cell>
          <cell r="F317">
            <v>20</v>
          </cell>
          <cell r="G317">
            <v>0.7457932728930704</v>
          </cell>
          <cell r="H317">
            <v>0.65456476469945901</v>
          </cell>
          <cell r="I317">
            <v>13.09</v>
          </cell>
          <cell r="J317">
            <v>37.286000000000001</v>
          </cell>
          <cell r="K317">
            <v>1.3805535000000035E-2</v>
          </cell>
          <cell r="L317">
            <v>1.0016639999999022E-3</v>
          </cell>
          <cell r="M317">
            <v>13.09129529398918</v>
          </cell>
          <cell r="N317">
            <v>37.289663644653523</v>
          </cell>
          <cell r="O317">
            <v>3.3597831000000022E-2</v>
          </cell>
          <cell r="P317">
            <v>1.9540920000000739E-3</v>
          </cell>
          <cell r="Q317">
            <v>13.093109986714282</v>
          </cell>
          <cell r="R317">
            <v>37.294796370780276</v>
          </cell>
          <cell r="S317">
            <v>6.0366613999999985E-2</v>
          </cell>
          <cell r="T317">
            <v>2.9052279999999264E-3</v>
          </cell>
          <cell r="U317">
            <v>13.095534850759215</v>
          </cell>
          <cell r="V317">
            <v>37.301654922018791</v>
          </cell>
          <cell r="W317">
            <v>9.6877198999999914E-2</v>
          </cell>
          <cell r="X317">
            <v>2.3301255999999881E-2</v>
          </cell>
          <cell r="Y317">
            <v>13.100512888385612</v>
          </cell>
          <cell r="Z317">
            <v>37.315734938669294</v>
          </cell>
          <cell r="AA317">
            <v>0.14765097999999988</v>
          </cell>
          <cell r="AB317">
            <v>4.3700419999999518E-2</v>
          </cell>
          <cell r="AC317">
            <v>13.106738906409062</v>
          </cell>
          <cell r="AD317">
            <v>37.333344776925983</v>
          </cell>
          <cell r="AE317">
            <v>0.212561114</v>
          </cell>
          <cell r="AF317">
            <v>6.422151999999981E-2</v>
          </cell>
          <cell r="AG317">
            <v>13.114212201249533</v>
          </cell>
          <cell r="AH317">
            <v>37.354482446763996</v>
          </cell>
          <cell r="AI317">
            <v>0.29497802899999992</v>
          </cell>
          <cell r="AJ317">
            <v>8.4592647999999659E-2</v>
          </cell>
          <cell r="AK317">
            <v>13.12320382311249</v>
          </cell>
          <cell r="AL317">
            <v>37.379914593936647</v>
          </cell>
          <cell r="AM317">
            <v>0.39409056299999989</v>
          </cell>
          <cell r="AN317">
            <v>0.10507611199999989</v>
          </cell>
          <cell r="AO317">
            <v>13.133665759724506</v>
          </cell>
          <cell r="AP317">
            <v>37.409505419227443</v>
          </cell>
          <cell r="AQ317">
            <v>0.50558394400000006</v>
          </cell>
          <cell r="AR317">
            <v>0.12550448800000025</v>
          </cell>
          <cell r="AS317">
            <v>13.145205920620857</v>
          </cell>
          <cell r="AT317">
            <v>37.442145923330621</v>
          </cell>
          <cell r="AU317">
            <v>13.090999999999999</v>
          </cell>
          <cell r="AV317">
            <v>37.341000000000001</v>
          </cell>
          <cell r="AW317">
            <v>0.63336364499999998</v>
          </cell>
          <cell r="AX317">
            <v>0.14584925600000087</v>
          </cell>
          <cell r="AY317">
            <v>13.159163451234603</v>
          </cell>
          <cell r="AZ317">
            <v>37.533795354388268</v>
          </cell>
          <cell r="BA317">
            <v>1.4660325649999999</v>
          </cell>
          <cell r="BB317">
            <v>0.24381406000000094</v>
          </cell>
          <cell r="BC317">
            <v>13.24057278927526</v>
          </cell>
          <cell r="BD317">
            <v>37.764055734310098</v>
          </cell>
          <cell r="BE317">
            <v>13.101000000000001</v>
          </cell>
          <cell r="BF317">
            <v>37.722000000000001</v>
          </cell>
          <cell r="BG317">
            <v>2.4171891710500004</v>
          </cell>
          <cell r="BH317">
            <v>0.26322715600000013</v>
          </cell>
          <cell r="BI317">
            <v>13.335475619388271</v>
          </cell>
          <cell r="BJ317">
            <v>38.385197201969447</v>
          </cell>
          <cell r="BK317">
            <v>3.2625869872831998</v>
          </cell>
          <cell r="BL317">
            <v>0.26322715599999835</v>
          </cell>
          <cell r="BM317">
            <v>13.409428749202599</v>
          </cell>
          <cell r="BN317">
            <v>38.59436824029617</v>
          </cell>
          <cell r="BO317">
            <v>13.102</v>
          </cell>
          <cell r="BP317">
            <v>37.734000000000002</v>
          </cell>
          <cell r="BQ317">
            <v>3.9081634540045997</v>
          </cell>
          <cell r="BR317">
            <v>0.26322715600000191</v>
          </cell>
          <cell r="BS317">
            <v>13.466902044178976</v>
          </cell>
          <cell r="BT317">
            <v>38.766098839631148</v>
          </cell>
        </row>
        <row r="318">
          <cell r="B318" t="str">
            <v>St Marys</v>
          </cell>
          <cell r="C318" t="str">
            <v>ST MARYS</v>
          </cell>
          <cell r="D318">
            <v>6.6</v>
          </cell>
          <cell r="E318">
            <v>52.5</v>
          </cell>
          <cell r="F318">
            <v>21</v>
          </cell>
          <cell r="G318">
            <v>0.7503379782634354</v>
          </cell>
          <cell r="H318">
            <v>0.6529033381234659</v>
          </cell>
          <cell r="I318">
            <v>13.71</v>
          </cell>
          <cell r="J318">
            <v>39.39</v>
          </cell>
          <cell r="K318">
            <v>1.0761482000000044E-2</v>
          </cell>
          <cell r="L318">
            <v>3.2825719999984848E-4</v>
          </cell>
          <cell r="M318">
            <v>13.710970100592784</v>
          </cell>
          <cell r="N318">
            <v>39.392743858830357</v>
          </cell>
          <cell r="O318">
            <v>2.5112525000000052E-2</v>
          </cell>
          <cell r="P318">
            <v>20.000652637199995</v>
          </cell>
          <cell r="Q318">
            <v>15.461800137443092</v>
          </cell>
          <cell r="R318">
            <v>44.344839025878144</v>
          </cell>
          <cell r="S318">
            <v>4.3304706000000026E-2</v>
          </cell>
          <cell r="T318">
            <v>20.000987041200002</v>
          </cell>
          <cell r="U318">
            <v>15.463420793327472</v>
          </cell>
          <cell r="V318">
            <v>44.349422932941408</v>
          </cell>
          <cell r="W318">
            <v>6.6396989500000059E-2</v>
          </cell>
          <cell r="X318">
            <v>20.054771985199995</v>
          </cell>
          <cell r="Y318">
            <v>15.470145806659545</v>
          </cell>
          <cell r="Z318">
            <v>44.368444143064117</v>
          </cell>
          <cell r="AA318">
            <v>9.6559204999999981E-2</v>
          </cell>
          <cell r="AB318">
            <v>20.108566793199998</v>
          </cell>
          <cell r="AC318">
            <v>15.477490141525921</v>
          </cell>
          <cell r="AD318">
            <v>44.389217059013397</v>
          </cell>
          <cell r="AE318">
            <v>0.13327913300000011</v>
          </cell>
          <cell r="AF318">
            <v>20.162415225199997</v>
          </cell>
          <cell r="AG318">
            <v>15.485412818348053</v>
          </cell>
          <cell r="AH318">
            <v>44.411625773037713</v>
          </cell>
          <cell r="AI318">
            <v>0.17770277399999995</v>
          </cell>
          <cell r="AJ318">
            <v>20.216216461200002</v>
          </cell>
          <cell r="AK318">
            <v>15.494005266708214</v>
          </cell>
          <cell r="AL318">
            <v>44.435928887047574</v>
          </cell>
          <cell r="AM318">
            <v>0.22912017300000004</v>
          </cell>
          <cell r="AN318">
            <v>20.270066589199995</v>
          </cell>
          <cell r="AO318">
            <v>15.503213787170392</v>
          </cell>
          <cell r="AP318">
            <v>44.461974516101577</v>
          </cell>
          <cell r="AQ318">
            <v>0.28558410900000014</v>
          </cell>
          <cell r="AR318">
            <v>20.323900609199999</v>
          </cell>
          <cell r="AS318">
            <v>15.512862356047311</v>
          </cell>
          <cell r="AT318">
            <v>44.489264790028038</v>
          </cell>
          <cell r="AU318">
            <v>13.718999999999999</v>
          </cell>
          <cell r="AV318">
            <v>39.755000000000003</v>
          </cell>
          <cell r="AW318">
            <v>0.34959682099999995</v>
          </cell>
          <cell r="AX318">
            <v>20.377706653199997</v>
          </cell>
          <cell r="AY318">
            <v>15.532168824303701</v>
          </cell>
          <cell r="AZ318">
            <v>44.883415884404755</v>
          </cell>
          <cell r="BA318">
            <v>0.75463892060000015</v>
          </cell>
          <cell r="BB318">
            <v>20.169808113200002</v>
          </cell>
          <cell r="BC318">
            <v>15.549414413274015</v>
          </cell>
          <cell r="BD318">
            <v>44.932193776030608</v>
          </cell>
          <cell r="BE318">
            <v>13.644</v>
          </cell>
          <cell r="BF318">
            <v>39.901000000000003</v>
          </cell>
          <cell r="BG318">
            <v>1.2257154450859999</v>
          </cell>
          <cell r="BH318">
            <v>16.345641477200001</v>
          </cell>
          <cell r="BI318">
            <v>15.181095098349822</v>
          </cell>
          <cell r="BJ318">
            <v>44.248561469487051</v>
          </cell>
          <cell r="BK318">
            <v>1.6872006832531001</v>
          </cell>
          <cell r="BL318">
            <v>7.4650794771999998</v>
          </cell>
          <cell r="BM318">
            <v>14.444616880960071</v>
          </cell>
          <cell r="BN318">
            <v>42.165486502637158</v>
          </cell>
          <cell r="BO318">
            <v>13.659000000000001</v>
          </cell>
          <cell r="BP318">
            <v>40.274999999999999</v>
          </cell>
          <cell r="BQ318">
            <v>2.0934054764007</v>
          </cell>
          <cell r="BR318">
            <v>4.8051234772000004</v>
          </cell>
          <cell r="BS318">
            <v>14.262464780056636</v>
          </cell>
          <cell r="BT318">
            <v>41.98185615274118</v>
          </cell>
        </row>
        <row r="319">
          <cell r="B319" t="str">
            <v>St Marys St</v>
          </cell>
          <cell r="C319" t="str">
            <v>ST MARYS ST</v>
          </cell>
          <cell r="D319">
            <v>6.6</v>
          </cell>
          <cell r="E319">
            <v>54.75</v>
          </cell>
          <cell r="F319">
            <v>21.9</v>
          </cell>
          <cell r="G319">
            <v>0.71002226089323728</v>
          </cell>
          <cell r="H319">
            <v>0.62216049263280404</v>
          </cell>
          <cell r="I319">
            <v>13.624000000000001</v>
          </cell>
          <cell r="J319">
            <v>38.869999999999997</v>
          </cell>
          <cell r="K319">
            <v>1.326928500000002E-2</v>
          </cell>
          <cell r="L319">
            <v>1.7607680000000236E-3</v>
          </cell>
          <cell r="M319">
            <v>13.625314788658407</v>
          </cell>
          <cell r="N319">
            <v>38.873718783904742</v>
          </cell>
          <cell r="O319">
            <v>3.158698900000001E-2</v>
          </cell>
          <cell r="P319">
            <v>3.3631519999994808E-3</v>
          </cell>
          <cell r="Q319">
            <v>13.627057344441601</v>
          </cell>
          <cell r="R319">
            <v>38.878647475948313</v>
          </cell>
          <cell r="S319">
            <v>5.5563718000000151E-2</v>
          </cell>
          <cell r="T319">
            <v>4.9132359999992659E-3</v>
          </cell>
          <cell r="U319">
            <v>13.629290361465404</v>
          </cell>
          <cell r="V319">
            <v>38.884963401868461</v>
          </cell>
          <cell r="W319">
            <v>8.7033053000000082E-2</v>
          </cell>
          <cell r="X319">
            <v>7.1150455999999807E-2</v>
          </cell>
          <cell r="Y319">
            <v>13.637837468409472</v>
          </cell>
          <cell r="Z319">
            <v>38.909138270987164</v>
          </cell>
          <cell r="AA319">
            <v>0.12954249100000004</v>
          </cell>
          <cell r="AB319">
            <v>0.13736216399999934</v>
          </cell>
          <cell r="AC319">
            <v>13.647348102183669</v>
          </cell>
          <cell r="AD319">
            <v>38.936038405527633</v>
          </cell>
          <cell r="AE319">
            <v>0.18270031900000006</v>
          </cell>
          <cell r="AF319">
            <v>0.20373281999999948</v>
          </cell>
          <cell r="AG319">
            <v>13.657804132852339</v>
          </cell>
          <cell r="AH319">
            <v>38.965612526288076</v>
          </cell>
          <cell r="AI319">
            <v>0.248784585</v>
          </cell>
          <cell r="AJ319">
            <v>0.26986287200000003</v>
          </cell>
          <cell r="AK319">
            <v>13.669369886199011</v>
          </cell>
          <cell r="AL319">
            <v>38.998325416771927</v>
          </cell>
          <cell r="AM319">
            <v>0.32694711900000017</v>
          </cell>
          <cell r="AN319">
            <v>0.33613931599999924</v>
          </cell>
          <cell r="AO319">
            <v>13.682005019961098</v>
          </cell>
          <cell r="AP319">
            <v>39.034062971829407</v>
          </cell>
          <cell r="AQ319">
            <v>0.41397967599999996</v>
          </cell>
          <cell r="AR319">
            <v>0.40231563200000009</v>
          </cell>
          <cell r="AS319">
            <v>13.69540732057758</v>
          </cell>
          <cell r="AT319">
            <v>39.07197040242707</v>
          </cell>
          <cell r="AU319">
            <v>13.632999999999999</v>
          </cell>
          <cell r="AV319">
            <v>39.167999999999999</v>
          </cell>
          <cell r="AW319">
            <v>0.51379615300000003</v>
          </cell>
          <cell r="AX319">
            <v>0.46835728399999876</v>
          </cell>
          <cell r="AY319">
            <v>13.718916144126888</v>
          </cell>
          <cell r="AZ319">
            <v>39.411007552502092</v>
          </cell>
          <cell r="BA319">
            <v>1.1583729890000001</v>
          </cell>
          <cell r="BB319">
            <v>0.79304851199999904</v>
          </cell>
          <cell r="BC319">
            <v>13.803705110440116</v>
          </cell>
          <cell r="BD319">
            <v>39.650826964701622</v>
          </cell>
          <cell r="BE319">
            <v>13.7</v>
          </cell>
          <cell r="BF319">
            <v>39.688000000000002</v>
          </cell>
          <cell r="BG319">
            <v>1.90210074196</v>
          </cell>
          <cell r="BH319">
            <v>0.85772858800000007</v>
          </cell>
          <cell r="BI319">
            <v>13.941422455540883</v>
          </cell>
          <cell r="BJ319">
            <v>40.370845821774665</v>
          </cell>
          <cell r="BK319">
            <v>2.5989071072947003</v>
          </cell>
          <cell r="BL319">
            <v>0.85772858799999829</v>
          </cell>
          <cell r="BM319">
            <v>14.002377204419524</v>
          </cell>
          <cell r="BN319">
            <v>40.543251886885109</v>
          </cell>
          <cell r="BO319">
            <v>13.701000000000001</v>
          </cell>
          <cell r="BP319">
            <v>39.710999999999999</v>
          </cell>
          <cell r="BQ319">
            <v>3.1763471055170003</v>
          </cell>
          <cell r="BR319">
            <v>0.85772858799999829</v>
          </cell>
          <cell r="BS319">
            <v>14.053890104179299</v>
          </cell>
          <cell r="BT319">
            <v>40.70912394271523</v>
          </cell>
        </row>
        <row r="320">
          <cell r="B320" t="str">
            <v>St Thomas Rd</v>
          </cell>
          <cell r="C320" t="str">
            <v>ST THOMAS RD</v>
          </cell>
          <cell r="D320">
            <v>6.6</v>
          </cell>
          <cell r="E320">
            <v>54.75</v>
          </cell>
          <cell r="F320">
            <v>21.9</v>
          </cell>
          <cell r="G320">
            <v>0.69737037210692687</v>
          </cell>
          <cell r="H320">
            <v>0.60429822716372983</v>
          </cell>
          <cell r="I320">
            <v>13.231999999999999</v>
          </cell>
          <cell r="J320">
            <v>38.174999999999997</v>
          </cell>
          <cell r="K320">
            <v>2.1993144999999825E-2</v>
          </cell>
          <cell r="L320">
            <v>2.3694559999998255E-3</v>
          </cell>
          <cell r="M320">
            <v>13.234131174885682</v>
          </cell>
          <cell r="N320">
            <v>38.181027872854244</v>
          </cell>
          <cell r="O320">
            <v>5.268824399999994E-2</v>
          </cell>
          <cell r="P320">
            <v>4.5053039999998212E-3</v>
          </cell>
          <cell r="Q320">
            <v>13.237003137929349</v>
          </cell>
          <cell r="R320">
            <v>38.189151011028216</v>
          </cell>
          <cell r="S320">
            <v>9.3258789999999925E-2</v>
          </cell>
          <cell r="T320">
            <v>6.5536440000002472E-3</v>
          </cell>
          <cell r="U320">
            <v>13.240731323581571</v>
          </cell>
          <cell r="V320">
            <v>38.199695912453052</v>
          </cell>
          <cell r="W320">
            <v>0.14734863899999995</v>
          </cell>
          <cell r="X320">
            <v>8.8335683999998693E-2</v>
          </cell>
          <cell r="Y320">
            <v>13.252617031413306</v>
          </cell>
          <cell r="Z320">
            <v>38.233313770881139</v>
          </cell>
          <cell r="AA320">
            <v>0.22103498199999982</v>
          </cell>
          <cell r="AB320">
            <v>0.17006907999999976</v>
          </cell>
          <cell r="AC320">
            <v>13.266212732648007</v>
          </cell>
          <cell r="AD320">
            <v>38.271768221033312</v>
          </cell>
          <cell r="AE320">
            <v>0.31378858099999973</v>
          </cell>
          <cell r="AF320">
            <v>0.25198917599999993</v>
          </cell>
          <cell r="AG320">
            <v>13.281492718228098</v>
          </cell>
          <cell r="AH320">
            <v>38.314986546713769</v>
          </cell>
          <cell r="AI320">
            <v>0.42975124199999992</v>
          </cell>
          <cell r="AJ320">
            <v>0.33358892000000084</v>
          </cell>
          <cell r="AK320">
            <v>13.298774946668781</v>
          </cell>
          <cell r="AL320">
            <v>38.363868070411456</v>
          </cell>
          <cell r="AM320">
            <v>0.56752131299999975</v>
          </cell>
          <cell r="AN320">
            <v>0.41536105200000017</v>
          </cell>
          <cell r="AO320">
            <v>13.317979908790074</v>
          </cell>
          <cell r="AP320">
            <v>38.418187906205048</v>
          </cell>
          <cell r="AQ320">
            <v>0.7213652629999997</v>
          </cell>
          <cell r="AR320">
            <v>0.49699855200000043</v>
          </cell>
          <cell r="AS320">
            <v>13.338579193418356</v>
          </cell>
          <cell r="AT320">
            <v>38.476451481598048</v>
          </cell>
          <cell r="AU320">
            <v>13.241</v>
          </cell>
          <cell r="AV320">
            <v>38.612000000000002</v>
          </cell>
          <cell r="AW320">
            <v>0.89698670499999988</v>
          </cell>
          <cell r="AX320">
            <v>0.57846073199999859</v>
          </cell>
          <cell r="AY320">
            <v>13.370068178019256</v>
          </cell>
          <cell r="AZ320">
            <v>38.977059935651234</v>
          </cell>
          <cell r="BA320">
            <v>2.0302578209999993</v>
          </cell>
          <cell r="BB320">
            <v>0.97877924000000016</v>
          </cell>
          <cell r="BC320">
            <v>13.504222478359077</v>
          </cell>
          <cell r="BD320">
            <v>39.356505597633735</v>
          </cell>
          <cell r="BE320">
            <v>13.257999999999999</v>
          </cell>
          <cell r="BF320">
            <v>39.326999999999998</v>
          </cell>
          <cell r="BG320">
            <v>3.3371973206799996</v>
          </cell>
          <cell r="BH320">
            <v>1.0585180719999987</v>
          </cell>
          <cell r="BI320">
            <v>13.642525373521936</v>
          </cell>
          <cell r="BJ320">
            <v>40.414601996622601</v>
          </cell>
          <cell r="BK320">
            <v>4.5387593588349997</v>
          </cell>
          <cell r="BL320">
            <v>1.058518072000004</v>
          </cell>
          <cell r="BM320">
            <v>13.747634792639637</v>
          </cell>
          <cell r="BN320">
            <v>40.711896328721423</v>
          </cell>
          <cell r="BO320">
            <v>13.266999999999999</v>
          </cell>
          <cell r="BP320">
            <v>39.57</v>
          </cell>
          <cell r="BQ320">
            <v>5.5034142906239998</v>
          </cell>
          <cell r="BR320">
            <v>1.0585180720000076</v>
          </cell>
          <cell r="BS320">
            <v>13.841020214540164</v>
          </cell>
          <cell r="BT320">
            <v>41.19357434495803</v>
          </cell>
        </row>
        <row r="321">
          <cell r="B321" t="str">
            <v>Stainburn</v>
          </cell>
          <cell r="C321" t="str">
            <v>STAINBURN</v>
          </cell>
          <cell r="D321">
            <v>11</v>
          </cell>
          <cell r="E321">
            <v>50</v>
          </cell>
          <cell r="F321">
            <v>20</v>
          </cell>
          <cell r="G321">
            <v>0.49755536328403216</v>
          </cell>
          <cell r="H321">
            <v>0.40204893469195985</v>
          </cell>
          <cell r="I321">
            <v>8.0399999999999991</v>
          </cell>
          <cell r="J321">
            <v>24.875</v>
          </cell>
          <cell r="K321">
            <v>1.7442573999999933E-2</v>
          </cell>
          <cell r="L321">
            <v>1.2040479999995135E-3</v>
          </cell>
          <cell r="M321">
            <v>8.0409786938391967</v>
          </cell>
          <cell r="N321">
            <v>24.877768164201608</v>
          </cell>
          <cell r="O321">
            <v>4.2348170000000018E-2</v>
          </cell>
          <cell r="P321">
            <v>2.3432959999993841E-3</v>
          </cell>
          <cell r="Q321">
            <v>8.0423456936295974</v>
          </cell>
          <cell r="R321">
            <v>24.881634623488299</v>
          </cell>
          <cell r="S321">
            <v>7.5918531999999983E-2</v>
          </cell>
          <cell r="T321">
            <v>3.4783679999996764E-3</v>
          </cell>
          <cell r="U321">
            <v>8.0441672565079827</v>
          </cell>
          <cell r="V321">
            <v>24.886786781342956</v>
          </cell>
          <cell r="W321">
            <v>0.12279853299999999</v>
          </cell>
          <cell r="X321">
            <v>2.0252207999999605E-2</v>
          </cell>
          <cell r="Y321">
            <v>8.0475082167112841</v>
          </cell>
          <cell r="Z321">
            <v>24.896236443804668</v>
          </cell>
          <cell r="AA321">
            <v>0.18751476199999995</v>
          </cell>
          <cell r="AB321">
            <v>3.7030187999999686E-2</v>
          </cell>
          <cell r="AC321">
            <v>8.0517855533934242</v>
          </cell>
          <cell r="AD321">
            <v>24.908334578898106</v>
          </cell>
          <cell r="AE321">
            <v>0.26984376899999996</v>
          </cell>
          <cell r="AF321">
            <v>5.3955611999998876E-2</v>
          </cell>
          <cell r="AG321">
            <v>8.056995059980343</v>
          </cell>
          <cell r="AH321">
            <v>24.923069288635094</v>
          </cell>
          <cell r="AI321">
            <v>0.37364665599999991</v>
          </cell>
          <cell r="AJ321">
            <v>7.0704475999999961E-2</v>
          </cell>
          <cell r="AK321">
            <v>8.0633223859704461</v>
          </cell>
          <cell r="AL321">
            <v>24.940965669092613</v>
          </cell>
          <cell r="AM321">
            <v>0.49796508599999989</v>
          </cell>
          <cell r="AN321">
            <v>8.7588660000000207E-2</v>
          </cell>
          <cell r="AO321">
            <v>8.0707336011707351</v>
          </cell>
          <cell r="AP321">
            <v>24.961927751192441</v>
          </cell>
          <cell r="AQ321">
            <v>0.63745806999999999</v>
          </cell>
          <cell r="AR321">
            <v>0.10440635200000026</v>
          </cell>
          <cell r="AS321">
            <v>8.078937783976718</v>
          </cell>
          <cell r="AT321">
            <v>24.985132684377259</v>
          </cell>
          <cell r="AU321">
            <v>8.0449999999999999</v>
          </cell>
          <cell r="AV321">
            <v>25.047999999999998</v>
          </cell>
          <cell r="AW321">
            <v>0.79340851299999982</v>
          </cell>
          <cell r="AX321">
            <v>0.12112317599999978</v>
          </cell>
          <cell r="AY321">
            <v>8.0930004651660532</v>
          </cell>
          <cell r="AZ321">
            <v>25.1837658176761</v>
          </cell>
          <cell r="BA321">
            <v>1.8034144129999996</v>
          </cell>
          <cell r="BB321">
            <v>0.20020405599999913</v>
          </cell>
          <cell r="BC321">
            <v>8.1501626965845873</v>
          </cell>
          <cell r="BD321">
            <v>25.345445023531298</v>
          </cell>
          <cell r="BE321">
            <v>8.0470000000000006</v>
          </cell>
          <cell r="BF321">
            <v>25.224</v>
          </cell>
          <cell r="BG321">
            <v>2.9722100919999996</v>
          </cell>
          <cell r="BH321">
            <v>0.2158070999999997</v>
          </cell>
          <cell r="BI321">
            <v>8.2143275076347599</v>
          </cell>
          <cell r="BJ321">
            <v>25.69727366131033</v>
          </cell>
          <cell r="BK321">
            <v>4.0196931322370002</v>
          </cell>
          <cell r="BL321">
            <v>0.2158070999999997</v>
          </cell>
          <cell r="BM321">
            <v>8.2693061090213416</v>
          </cell>
          <cell r="BN321">
            <v>25.852776628752746</v>
          </cell>
          <cell r="BO321">
            <v>8.0630000000000006</v>
          </cell>
          <cell r="BP321">
            <v>25.271999999999998</v>
          </cell>
          <cell r="BQ321">
            <v>4.8192033742040001</v>
          </cell>
          <cell r="BR321">
            <v>0.21580710000000147</v>
          </cell>
          <cell r="BS321">
            <v>8.3272695138776616</v>
          </cell>
          <cell r="BT321">
            <v>26.019467061295064</v>
          </cell>
        </row>
        <row r="322">
          <cell r="B322" t="str">
            <v>Standish</v>
          </cell>
          <cell r="C322" t="str">
            <v>STANDISH</v>
          </cell>
          <cell r="D322">
            <v>11</v>
          </cell>
          <cell r="E322">
            <v>62.5</v>
          </cell>
          <cell r="F322">
            <v>25</v>
          </cell>
          <cell r="G322">
            <v>0.43665134835433983</v>
          </cell>
          <cell r="H322">
            <v>0.33550659916538111</v>
          </cell>
          <cell r="I322">
            <v>8.3859999999999992</v>
          </cell>
          <cell r="J322">
            <v>27.286000000000001</v>
          </cell>
          <cell r="K322">
            <v>2.9577353000000528E-2</v>
          </cell>
          <cell r="L322">
            <v>2.1447599999930844E-3</v>
          </cell>
          <cell r="M322">
            <v>8.3876649791345272</v>
          </cell>
          <cell r="N322">
            <v>27.290709272146238</v>
          </cell>
          <cell r="O322">
            <v>7.1718109999999946E-2</v>
          </cell>
          <cell r="P322">
            <v>20.004257647999992</v>
          </cell>
          <cell r="Q322">
            <v>9.4397154552841531</v>
          </cell>
          <cell r="R322">
            <v>30.266357375489985</v>
          </cell>
          <cell r="S322">
            <v>0.12841584900000047</v>
          </cell>
          <cell r="T322">
            <v>20.006423807999994</v>
          </cell>
          <cell r="U322">
            <v>9.442805008732627</v>
          </cell>
          <cell r="V322">
            <v>30.275095952266998</v>
          </cell>
          <cell r="W322">
            <v>0.20453822799999966</v>
          </cell>
          <cell r="X322">
            <v>20.049623820000001</v>
          </cell>
          <cell r="Y322">
            <v>9.4490678100566452</v>
          </cell>
          <cell r="Z322">
            <v>30.29280982940875</v>
          </cell>
          <cell r="AA322">
            <v>0.31010818800000006</v>
          </cell>
          <cell r="AB322">
            <v>20.092872236000012</v>
          </cell>
          <cell r="AC322">
            <v>9.4568787490970063</v>
          </cell>
          <cell r="AD322">
            <v>30.314902501260246</v>
          </cell>
          <cell r="AE322">
            <v>0.4447685899999998</v>
          </cell>
          <cell r="AF322">
            <v>20.136462391999999</v>
          </cell>
          <cell r="AG322">
            <v>9.4662344770646865</v>
          </cell>
          <cell r="AH322">
            <v>30.341364496015782</v>
          </cell>
          <cell r="AI322">
            <v>0.61554233099999944</v>
          </cell>
          <cell r="AJ322">
            <v>20.179708647999988</v>
          </cell>
          <cell r="AK322">
            <v>9.4774676136901324</v>
          </cell>
          <cell r="AL322">
            <v>30.373136604343173</v>
          </cell>
          <cell r="AM322">
            <v>0.82062678199999972</v>
          </cell>
          <cell r="AN322">
            <v>20.223268787999999</v>
          </cell>
          <cell r="AO322">
            <v>9.4905180701943515</v>
          </cell>
          <cell r="AP322">
            <v>30.410048869510021</v>
          </cell>
          <cell r="AQ322">
            <v>1.0511368320000001</v>
          </cell>
          <cell r="AR322">
            <v>20.266710599999996</v>
          </cell>
          <cell r="AS322">
            <v>9.5048968139462335</v>
          </cell>
          <cell r="AT322">
            <v>30.450718098357619</v>
          </cell>
          <cell r="AU322">
            <v>8.3970000000000002</v>
          </cell>
          <cell r="AV322">
            <v>27.699000000000002</v>
          </cell>
          <cell r="AW322">
            <v>1.3173556900000003</v>
          </cell>
          <cell r="AX322">
            <v>20.309951955999992</v>
          </cell>
          <cell r="AY322">
            <v>9.5321392628422679</v>
          </cell>
          <cell r="AZ322">
            <v>30.909658681387466</v>
          </cell>
          <cell r="BA322">
            <v>3.0501061189999987</v>
          </cell>
          <cell r="BB322">
            <v>20.516773416000007</v>
          </cell>
          <cell r="BC322">
            <v>9.633940385771977</v>
          </cell>
          <cell r="BD322">
            <v>31.197595738811476</v>
          </cell>
          <cell r="BE322">
            <v>8.4019999999999992</v>
          </cell>
          <cell r="BF322">
            <v>28.276</v>
          </cell>
          <cell r="BG322">
            <v>5.0198806587</v>
          </cell>
          <cell r="BH322">
            <v>20.553729867999998</v>
          </cell>
          <cell r="BI322">
            <v>9.7442664474309897</v>
          </cell>
          <cell r="BJ322">
            <v>32.072502828550519</v>
          </cell>
          <cell r="BK322">
            <v>6.7699984436413008</v>
          </cell>
          <cell r="BL322">
            <v>20.127379787999999</v>
          </cell>
          <cell r="BM322">
            <v>9.8137462329575698</v>
          </cell>
          <cell r="BN322">
            <v>32.269021338555447</v>
          </cell>
          <cell r="BO322">
            <v>8.4019999999999992</v>
          </cell>
          <cell r="BP322">
            <v>28.268000000000001</v>
          </cell>
          <cell r="BQ322">
            <v>8.1129766353350004</v>
          </cell>
          <cell r="BR322">
            <v>18.986463999999991</v>
          </cell>
          <cell r="BS322">
            <v>9.824351758699903</v>
          </cell>
          <cell r="BT322">
            <v>32.291018295237258</v>
          </cell>
        </row>
        <row r="323">
          <cell r="B323" t="str">
            <v>Strangeways</v>
          </cell>
          <cell r="C323" t="str">
            <v>STRANGEWAYS</v>
          </cell>
          <cell r="D323">
            <v>6.6</v>
          </cell>
          <cell r="E323">
            <v>54.75</v>
          </cell>
          <cell r="F323">
            <v>21.9</v>
          </cell>
          <cell r="G323">
            <v>0.77653306956023216</v>
          </cell>
          <cell r="H323">
            <v>0.66038720631835046</v>
          </cell>
          <cell r="I323">
            <v>14.461</v>
          </cell>
          <cell r="J323">
            <v>42.511000000000003</v>
          </cell>
          <cell r="K323">
            <v>1.5925171999999987E-2</v>
          </cell>
          <cell r="L323">
            <v>9.91423999999963E-4</v>
          </cell>
          <cell r="M323">
            <v>14.462479818371875</v>
          </cell>
          <cell r="N323">
            <v>42.515185558422708</v>
          </cell>
          <cell r="O323">
            <v>3.8187102000000084E-2</v>
          </cell>
          <cell r="P323">
            <v>1.9321639999994034E-3</v>
          </cell>
          <cell r="Q323">
            <v>14.464509525609817</v>
          </cell>
          <cell r="R323">
            <v>42.5209264374298</v>
          </cell>
          <cell r="S323">
            <v>6.7652739999999989E-2</v>
          </cell>
          <cell r="T323">
            <v>2.8724519999991927E-3</v>
          </cell>
          <cell r="U323">
            <v>14.46716935433119</v>
          </cell>
          <cell r="V323">
            <v>42.528449569132512</v>
          </cell>
          <cell r="W323">
            <v>0.10649050090000001</v>
          </cell>
          <cell r="X323">
            <v>8.8752907999999575E-2</v>
          </cell>
          <cell r="Y323">
            <v>14.478079368891805</v>
          </cell>
          <cell r="Z323">
            <v>42.559307750247129</v>
          </cell>
          <cell r="AA323">
            <v>0.159573509</v>
          </cell>
          <cell r="AB323">
            <v>0.1746398039999999</v>
          </cell>
          <cell r="AC323">
            <v>14.490236082761713</v>
          </cell>
          <cell r="AD323">
            <v>42.593692129504554</v>
          </cell>
          <cell r="AE323">
            <v>0.226546939</v>
          </cell>
          <cell r="AF323">
            <v>0.26065380799999982</v>
          </cell>
          <cell r="AG323">
            <v>14.50361901248937</v>
          </cell>
          <cell r="AH323">
            <v>42.631544770954832</v>
          </cell>
          <cell r="AI323">
            <v>0.31062308999999999</v>
          </cell>
          <cell r="AJ323">
            <v>0.34652388800000011</v>
          </cell>
          <cell r="AK323">
            <v>14.518485452219007</v>
          </cell>
          <cell r="AL323">
            <v>42.673593412334547</v>
          </cell>
          <cell r="AM323">
            <v>0.41081363699999995</v>
          </cell>
          <cell r="AN323">
            <v>0.43251071200000002</v>
          </cell>
          <cell r="AO323">
            <v>14.534771748471108</v>
          </cell>
          <cell r="AP323">
            <v>42.719658014415643</v>
          </cell>
          <cell r="AQ323">
            <v>0.52288596300000023</v>
          </cell>
          <cell r="AR323">
            <v>0.51844299999999999</v>
          </cell>
          <cell r="AS323">
            <v>14.552092660167123</v>
          </cell>
          <cell r="AT323">
            <v>42.768648950881975</v>
          </cell>
          <cell r="AU323">
            <v>14.472</v>
          </cell>
          <cell r="AV323">
            <v>42.853999999999999</v>
          </cell>
          <cell r="AW323">
            <v>0.65272357000000003</v>
          </cell>
          <cell r="AX323">
            <v>0.60429239999999984</v>
          </cell>
          <cell r="AY323">
            <v>14.581960380099266</v>
          </cell>
          <cell r="AZ323">
            <v>43.165014921720164</v>
          </cell>
          <cell r="BA323">
            <v>1.4992894959</v>
          </cell>
          <cell r="BB323">
            <v>1.0297478119999988</v>
          </cell>
          <cell r="BC323">
            <v>14.693233389470707</v>
          </cell>
          <cell r="BD323">
            <v>43.479742519678489</v>
          </cell>
          <cell r="BE323">
            <v>14.493</v>
          </cell>
          <cell r="BF323">
            <v>43.417999999999999</v>
          </cell>
          <cell r="BG323">
            <v>2.4696099977170007</v>
          </cell>
          <cell r="BH323">
            <v>1.1146574239999993</v>
          </cell>
          <cell r="BI323">
            <v>14.806542084966049</v>
          </cell>
          <cell r="BJ323">
            <v>44.304830937867443</v>
          </cell>
          <cell r="BK323">
            <v>3.3683670395457996</v>
          </cell>
          <cell r="BL323">
            <v>1.1146574240000011</v>
          </cell>
          <cell r="BM323">
            <v>14.885162936486644</v>
          </cell>
          <cell r="BN323">
            <v>44.527204286878941</v>
          </cell>
          <cell r="BO323">
            <v>14.433</v>
          </cell>
          <cell r="BP323">
            <v>43.893000000000001</v>
          </cell>
          <cell r="BQ323">
            <v>4.1049267657086999</v>
          </cell>
          <cell r="BR323">
            <v>1.1146574239999993</v>
          </cell>
          <cell r="BS323">
            <v>14.889595202573672</v>
          </cell>
          <cell r="BT323">
            <v>45.184446255988355</v>
          </cell>
        </row>
        <row r="324">
          <cell r="B324" t="str">
            <v>Strawberry Bank</v>
          </cell>
          <cell r="C324" t="str">
            <v>STRAWBERRY BANK</v>
          </cell>
          <cell r="D324">
            <v>6.6</v>
          </cell>
          <cell r="E324">
            <v>62.5</v>
          </cell>
          <cell r="F324">
            <v>25</v>
          </cell>
          <cell r="G324">
            <v>0.82097632135602228</v>
          </cell>
          <cell r="H324">
            <v>0.63113685258377294</v>
          </cell>
          <cell r="I324">
            <v>15.776999999999999</v>
          </cell>
          <cell r="J324">
            <v>51.307000000000002</v>
          </cell>
          <cell r="K324">
            <v>1.2879104000000086E-2</v>
          </cell>
          <cell r="L324">
            <v>3.3687040000032198E-3</v>
          </cell>
          <cell r="M324">
            <v>15.778421314594324</v>
          </cell>
          <cell r="N324">
            <v>51.311020084751391</v>
          </cell>
          <cell r="O324">
            <v>3.07367320000001E-2</v>
          </cell>
          <cell r="P324">
            <v>6.3817960000065455E-3</v>
          </cell>
          <cell r="Q324">
            <v>15.780247029111019</v>
          </cell>
          <cell r="R324">
            <v>51.316183985212447</v>
          </cell>
          <cell r="S324">
            <v>5.4203455000000067E-2</v>
          </cell>
          <cell r="T324">
            <v>9.253948000015555E-3</v>
          </cell>
          <cell r="U324">
            <v>15.782551083136989</v>
          </cell>
          <cell r="V324">
            <v>51.322700834116382</v>
          </cell>
          <cell r="W324">
            <v>8.5127746999999976E-2</v>
          </cell>
          <cell r="X324">
            <v>4.6030412000000354E-2</v>
          </cell>
          <cell r="Y324">
            <v>15.788473363394706</v>
          </cell>
          <cell r="Z324">
            <v>51.339451572237664</v>
          </cell>
          <cell r="AA324">
            <v>0.12706100800000003</v>
          </cell>
          <cell r="AB324">
            <v>8.2727400000010221E-2</v>
          </cell>
          <cell r="AC324">
            <v>15.795351726338131</v>
          </cell>
          <cell r="AD324">
            <v>51.358906520560694</v>
          </cell>
          <cell r="AE324">
            <v>0.17965480800000005</v>
          </cell>
          <cell r="AF324">
            <v>0.11967549600000638</v>
          </cell>
          <cell r="AG324">
            <v>15.803184610847122</v>
          </cell>
          <cell r="AH324">
            <v>51.381061263570928</v>
          </cell>
          <cell r="AI324">
            <v>0.24524786400000015</v>
          </cell>
          <cell r="AJ324">
            <v>0.15617060000000293</v>
          </cell>
          <cell r="AK324">
            <v>15.812115008825467</v>
          </cell>
          <cell r="AL324">
            <v>51.406320243447659</v>
          </cell>
          <cell r="AM324">
            <v>0.32303756900000008</v>
          </cell>
          <cell r="AN324">
            <v>0.19289764000001242</v>
          </cell>
          <cell r="AO324">
            <v>15.822132626030388</v>
          </cell>
          <cell r="AP324">
            <v>51.434654343675376</v>
          </cell>
          <cell r="AQ324">
            <v>0.40979445799999997</v>
          </cell>
          <cell r="AR324">
            <v>0.22942935200001102</v>
          </cell>
          <cell r="AS324">
            <v>15.832917581632715</v>
          </cell>
          <cell r="AT324">
            <v>51.465158804640183</v>
          </cell>
          <cell r="AU324">
            <v>15.779</v>
          </cell>
          <cell r="AV324">
            <v>51.366</v>
          </cell>
          <cell r="AW324">
            <v>0.50914302399999989</v>
          </cell>
          <cell r="AX324">
            <v>0.26571175200000141</v>
          </cell>
          <cell r="AY324">
            <v>15.846782214167646</v>
          </cell>
          <cell r="AZ324">
            <v>51.557717053127128</v>
          </cell>
          <cell r="BA324">
            <v>1.1500116060000001</v>
          </cell>
          <cell r="BB324">
            <v>-0.13124137999999874</v>
          </cell>
          <cell r="BC324">
            <v>15.868119282458103</v>
          </cell>
          <cell r="BD324">
            <v>51.618067395842417</v>
          </cell>
          <cell r="BE324">
            <v>15.792999999999999</v>
          </cell>
          <cell r="BF324">
            <v>51.738</v>
          </cell>
          <cell r="BG324">
            <v>1.88473317937</v>
          </cell>
          <cell r="BH324">
            <v>-4.7365138159999987</v>
          </cell>
          <cell r="BI324">
            <v>15.54353389117756</v>
          </cell>
          <cell r="BJ324">
            <v>51.03240329110173</v>
          </cell>
          <cell r="BK324">
            <v>2.5599296077589</v>
          </cell>
          <cell r="BL324">
            <v>-15.361313815999992</v>
          </cell>
          <cell r="BM324">
            <v>14.673169300207906</v>
          </cell>
          <cell r="BN324">
            <v>48.570640473584533</v>
          </cell>
          <cell r="BO324">
            <v>15.702</v>
          </cell>
          <cell r="BP324">
            <v>51.527000000000001</v>
          </cell>
          <cell r="BQ324">
            <v>3.1046356123179004</v>
          </cell>
          <cell r="BR324">
            <v>-18.543713815999993</v>
          </cell>
          <cell r="BS324">
            <v>14.351430915615827</v>
          </cell>
          <cell r="BT324">
            <v>47.707013767884177</v>
          </cell>
        </row>
        <row r="325">
          <cell r="B325" t="str">
            <v>Stuart St</v>
          </cell>
          <cell r="C325" t="str">
            <v>STUART ST</v>
          </cell>
          <cell r="D325">
            <v>6.6</v>
          </cell>
          <cell r="E325">
            <v>54.75</v>
          </cell>
          <cell r="F325">
            <v>21.9</v>
          </cell>
          <cell r="G325">
            <v>0.75505772137779859</v>
          </cell>
          <cell r="H325">
            <v>0.65941578556329283</v>
          </cell>
          <cell r="I325">
            <v>14.44</v>
          </cell>
          <cell r="J325">
            <v>41.335999999999999</v>
          </cell>
          <cell r="K325">
            <v>1.2397009999999931E-2</v>
          </cell>
          <cell r="L325">
            <v>1.3860359999999794E-3</v>
          </cell>
          <cell r="M325">
            <v>14.441205703836113</v>
          </cell>
          <cell r="N325">
            <v>41.339410245434472</v>
          </cell>
          <cell r="O325">
            <v>3.0273150999999943E-2</v>
          </cell>
          <cell r="P325">
            <v>2.688676000000001E-3</v>
          </cell>
          <cell r="Q325">
            <v>14.442883412074458</v>
          </cell>
          <cell r="R325">
            <v>41.344155520923223</v>
          </cell>
          <cell r="S325">
            <v>5.4566975999999934E-2</v>
          </cell>
          <cell r="T325">
            <v>3.980288000000165E-3</v>
          </cell>
          <cell r="U325">
            <v>14.445121557368291</v>
          </cell>
          <cell r="V325">
            <v>41.350485951781415</v>
          </cell>
          <cell r="W325">
            <v>8.7294449199999957E-2</v>
          </cell>
          <cell r="X325">
            <v>2.3267479999999896E-2</v>
          </cell>
          <cell r="Y325">
            <v>14.449671660543293</v>
          </cell>
          <cell r="Z325">
            <v>41.363355587021992</v>
          </cell>
          <cell r="AA325">
            <v>0.13312877720000005</v>
          </cell>
          <cell r="AB325">
            <v>4.2555212000000342E-2</v>
          </cell>
          <cell r="AC325">
            <v>14.455368363402565</v>
          </cell>
          <cell r="AD325">
            <v>41.379468295910769</v>
          </cell>
          <cell r="AE325">
            <v>0.19200755000000003</v>
          </cell>
          <cell r="AF325">
            <v>6.2009311999999372E-2</v>
          </cell>
          <cell r="AG325">
            <v>14.46222071267491</v>
          </cell>
          <cell r="AH325">
            <v>41.398849666460904</v>
          </cell>
          <cell r="AI325">
            <v>0.26722627099999985</v>
          </cell>
          <cell r="AJ325">
            <v>8.1258524000000332E-2</v>
          </cell>
          <cell r="AK325">
            <v>14.47048451366693</v>
          </cell>
          <cell r="AL325">
            <v>41.42222322534024</v>
          </cell>
          <cell r="AM325">
            <v>0.35803849500000007</v>
          </cell>
          <cell r="AN325">
            <v>0.10066101200000022</v>
          </cell>
          <cell r="AO325">
            <v>14.480125800582362</v>
          </cell>
          <cell r="AP325">
            <v>41.449492902769315</v>
          </cell>
          <cell r="AQ325">
            <v>0.46043760199999995</v>
          </cell>
          <cell r="AR325">
            <v>0.11998396799999966</v>
          </cell>
          <cell r="AS325">
            <v>14.490773719648933</v>
          </cell>
          <cell r="AT325">
            <v>41.479609765879303</v>
          </cell>
          <cell r="AU325">
            <v>14.464</v>
          </cell>
          <cell r="AV325">
            <v>42.121000000000002</v>
          </cell>
          <cell r="AW325">
            <v>0.57957551299999976</v>
          </cell>
          <cell r="AX325">
            <v>0.13918956800000082</v>
          </cell>
          <cell r="AY325">
            <v>14.526875638333252</v>
          </cell>
          <cell r="AZ325">
            <v>42.298839160947502</v>
          </cell>
          <cell r="BA325">
            <v>1.3593454895999999</v>
          </cell>
          <cell r="BB325">
            <v>0.23019346799999996</v>
          </cell>
          <cell r="BC325">
            <v>14.603048597736024</v>
          </cell>
          <cell r="BD325">
            <v>42.514288825494496</v>
          </cell>
          <cell r="BE325">
            <v>14.48</v>
          </cell>
          <cell r="BF325">
            <v>42.658999999999999</v>
          </cell>
          <cell r="BG325">
            <v>2.2417071543490001</v>
          </cell>
          <cell r="BH325">
            <v>0.24815511599999907</v>
          </cell>
          <cell r="BI325">
            <v>14.697806462428954</v>
          </cell>
          <cell r="BJ325">
            <v>43.275049706279063</v>
          </cell>
          <cell r="BK325">
            <v>3.0177103574832103</v>
          </cell>
          <cell r="BL325">
            <v>0.24815511599999907</v>
          </cell>
          <cell r="BM325">
            <v>14.765689137917066</v>
          </cell>
          <cell r="BN325">
            <v>43.467050906929984</v>
          </cell>
          <cell r="BO325">
            <v>14.41</v>
          </cell>
          <cell r="BP325">
            <v>42.901000000000003</v>
          </cell>
          <cell r="BQ325">
            <v>3.6054023463735998</v>
          </cell>
          <cell r="BR325">
            <v>0.24815511599999907</v>
          </cell>
          <cell r="BS325">
            <v>14.747098854278651</v>
          </cell>
          <cell r="BT325">
            <v>43.854459543162598</v>
          </cell>
        </row>
        <row r="326">
          <cell r="B326" t="str">
            <v>Stubbins</v>
          </cell>
          <cell r="C326" t="str">
            <v>STUBBINS</v>
          </cell>
          <cell r="D326">
            <v>11</v>
          </cell>
          <cell r="E326">
            <v>33.405000000000001</v>
          </cell>
          <cell r="F326">
            <v>13.1</v>
          </cell>
          <cell r="G326">
            <v>0.89983640289003286</v>
          </cell>
          <cell r="H326">
            <v>0.73903556804471437</v>
          </cell>
          <cell r="I326">
            <v>9.6809999999999992</v>
          </cell>
          <cell r="J326">
            <v>30.058</v>
          </cell>
          <cell r="K326">
            <v>6.2882150000000137E-3</v>
          </cell>
          <cell r="L326">
            <v>6.8390480000002363E-4</v>
          </cell>
          <cell r="M326">
            <v>9.6813659413857582</v>
          </cell>
          <cell r="N326">
            <v>30.059035038541548</v>
          </cell>
          <cell r="O326">
            <v>1.5033402999999973E-2</v>
          </cell>
          <cell r="P326">
            <v>1.3380687999999807E-3</v>
          </cell>
          <cell r="Q326">
            <v>9.6818592794227953</v>
          </cell>
          <cell r="R326">
            <v>30.060430409227173</v>
          </cell>
          <cell r="S326">
            <v>2.6556096999999973E-2</v>
          </cell>
          <cell r="T326">
            <v>1.9972768000000585E-3</v>
          </cell>
          <cell r="U326">
            <v>9.6824986634590626</v>
          </cell>
          <cell r="V326">
            <v>30.062238860378482</v>
          </cell>
          <cell r="W326">
            <v>4.1808360000000017E-2</v>
          </cell>
          <cell r="X326">
            <v>2.9262880800000168E-2</v>
          </cell>
          <cell r="Y326">
            <v>9.6847302727279558</v>
          </cell>
          <cell r="Z326">
            <v>30.068550804566453</v>
          </cell>
          <cell r="AA326">
            <v>6.2537819999999994E-2</v>
          </cell>
          <cell r="AB326">
            <v>5.6538800799999844E-2</v>
          </cell>
          <cell r="AC326">
            <v>9.6872499017339155</v>
          </cell>
          <cell r="AD326">
            <v>30.075677391591206</v>
          </cell>
          <cell r="AE326">
            <v>8.8583437000000015E-2</v>
          </cell>
          <cell r="AF326">
            <v>8.3906704800000176E-2</v>
          </cell>
          <cell r="AG326">
            <v>9.690053384527344</v>
          </cell>
          <cell r="AH326">
            <v>30.083606838367899</v>
          </cell>
          <cell r="AI326">
            <v>0.12111184</v>
          </cell>
          <cell r="AJ326">
            <v>0.11118289680000015</v>
          </cell>
          <cell r="AK326">
            <v>9.6931923117111634</v>
          </cell>
          <cell r="AL326">
            <v>30.09248506515722</v>
          </cell>
          <cell r="AM326">
            <v>0.15972845199999994</v>
          </cell>
          <cell r="AN326">
            <v>0.13854251279999996</v>
          </cell>
          <cell r="AO326">
            <v>9.6966551656198838</v>
          </cell>
          <cell r="AP326">
            <v>30.102279495081675</v>
          </cell>
          <cell r="AQ326">
            <v>0.20282636499999998</v>
          </cell>
          <cell r="AR326">
            <v>0.16586855280000035</v>
          </cell>
          <cell r="AS326">
            <v>9.7003514645491524</v>
          </cell>
          <cell r="AT326">
            <v>30.112734207234386</v>
          </cell>
          <cell r="AU326">
            <v>9.6869999999999994</v>
          </cell>
          <cell r="AV326">
            <v>30.234999999999999</v>
          </cell>
          <cell r="AW326">
            <v>0.25226406299999993</v>
          </cell>
          <cell r="AX326">
            <v>0.19314012079999943</v>
          </cell>
          <cell r="AY326">
            <v>9.7103776568559184</v>
          </cell>
          <cell r="AZ326">
            <v>30.301121998764291</v>
          </cell>
          <cell r="BA326">
            <v>0.57261182899999996</v>
          </cell>
          <cell r="BB326">
            <v>0.32669631279999956</v>
          </cell>
          <cell r="BC326">
            <v>9.7342014361593314</v>
          </cell>
          <cell r="BD326">
            <v>30.368505822360028</v>
          </cell>
          <cell r="BE326">
            <v>9.6890000000000001</v>
          </cell>
          <cell r="BF326">
            <v>30.271000000000001</v>
          </cell>
          <cell r="BG326">
            <v>0.94188208785000016</v>
          </cell>
          <cell r="BH326">
            <v>0.35327592080000048</v>
          </cell>
          <cell r="BI326">
            <v>9.7569781659033801</v>
          </cell>
          <cell r="BJ326">
            <v>30.463271288331615</v>
          </cell>
          <cell r="BK326">
            <v>1.2852791878100998</v>
          </cell>
          <cell r="BL326">
            <v>0.35327592080000048</v>
          </cell>
          <cell r="BM326">
            <v>9.7750018393670981</v>
          </cell>
          <cell r="BN326">
            <v>30.514249935243967</v>
          </cell>
          <cell r="BO326">
            <v>9.6039999999999992</v>
          </cell>
          <cell r="BP326">
            <v>30.082000000000001</v>
          </cell>
          <cell r="BQ326">
            <v>1.5666069462674999</v>
          </cell>
          <cell r="BR326">
            <v>0.35327592080000048</v>
          </cell>
          <cell r="BS326">
            <v>9.7047677172830884</v>
          </cell>
          <cell r="BT326">
            <v>30.367014144862242</v>
          </cell>
        </row>
        <row r="327">
          <cell r="B327" t="str">
            <v>Swinton</v>
          </cell>
          <cell r="C327" t="str">
            <v>SWINTON</v>
          </cell>
          <cell r="D327">
            <v>11</v>
          </cell>
          <cell r="E327">
            <v>62.5</v>
          </cell>
          <cell r="F327">
            <v>25</v>
          </cell>
          <cell r="G327">
            <v>0.34738871093235008</v>
          </cell>
          <cell r="H327">
            <v>0.29975951925432243</v>
          </cell>
          <cell r="I327">
            <v>7.4930000000000003</v>
          </cell>
          <cell r="J327">
            <v>21.709</v>
          </cell>
          <cell r="K327">
            <v>1.6762328999999965E-2</v>
          </cell>
          <cell r="L327">
            <v>2.0612440000000731E-3</v>
          </cell>
          <cell r="M327">
            <v>7.4939879813580603</v>
          </cell>
          <cell r="N327">
            <v>21.71179443327188</v>
          </cell>
          <cell r="O327">
            <v>4.043486900000004E-2</v>
          </cell>
          <cell r="P327">
            <v>28.003961347999997</v>
          </cell>
          <cell r="Q327">
            <v>8.9649490641041343</v>
          </cell>
          <cell r="R327">
            <v>25.872300659156899</v>
          </cell>
          <cell r="S327">
            <v>7.2046155000000001E-2</v>
          </cell>
          <cell r="T327">
            <v>28.005816723999999</v>
          </cell>
          <cell r="U327">
            <v>8.96670560831455</v>
          </cell>
          <cell r="V327">
            <v>25.877268916447456</v>
          </cell>
          <cell r="W327">
            <v>0.11405677729999997</v>
          </cell>
          <cell r="X327">
            <v>28.067659635999998</v>
          </cell>
          <cell r="Y327">
            <v>8.9721565052222232</v>
          </cell>
          <cell r="Z327">
            <v>25.892686381115315</v>
          </cell>
          <cell r="AA327">
            <v>0.1719544529999999</v>
          </cell>
          <cell r="AB327">
            <v>28.129482467999999</v>
          </cell>
          <cell r="AC327">
            <v>8.9784402022538696</v>
          </cell>
          <cell r="AD327">
            <v>25.910459360243312</v>
          </cell>
          <cell r="AE327">
            <v>0.24545862900000004</v>
          </cell>
          <cell r="AF327">
            <v>28.191511216000002</v>
          </cell>
          <cell r="AG327">
            <v>8.9855538359043656</v>
          </cell>
          <cell r="AH327">
            <v>25.930579754615881</v>
          </cell>
          <cell r="AI327">
            <v>0.33828712399999994</v>
          </cell>
          <cell r="AJ327">
            <v>28.253247304000002</v>
          </cell>
          <cell r="AK327">
            <v>8.9936663725954773</v>
          </cell>
          <cell r="AL327">
            <v>25.95352547344352</v>
          </cell>
          <cell r="AM327">
            <v>0.44940626400000006</v>
          </cell>
          <cell r="AN327">
            <v>28.315173363999993</v>
          </cell>
          <cell r="AO327">
            <v>9.0027488901229304</v>
          </cell>
          <cell r="AP327">
            <v>25.979214712379147</v>
          </cell>
          <cell r="AQ327">
            <v>0.57405155699999999</v>
          </cell>
          <cell r="AR327">
            <v>28.376981988000001</v>
          </cell>
          <cell r="AS327">
            <v>9.0125351827748759</v>
          </cell>
          <cell r="AT327">
            <v>26.006894527966619</v>
          </cell>
          <cell r="AU327">
            <v>7.4989999999999997</v>
          </cell>
          <cell r="AV327">
            <v>21.954000000000001</v>
          </cell>
          <cell r="AW327">
            <v>0.718640854</v>
          </cell>
          <cell r="AX327">
            <v>28.438626904000007</v>
          </cell>
          <cell r="AY327">
            <v>9.0293596717195719</v>
          </cell>
          <cell r="AZ327">
            <v>26.282510806109315</v>
          </cell>
          <cell r="BA327">
            <v>1.6629845195999999</v>
          </cell>
          <cell r="BB327">
            <v>28.076444984000002</v>
          </cell>
          <cell r="BC327">
            <v>9.0599152390408513</v>
          </cell>
          <cell r="BD327">
            <v>26.368935001532826</v>
          </cell>
          <cell r="BE327">
            <v>7.5129999999999999</v>
          </cell>
          <cell r="BF327">
            <v>22.248999999999999</v>
          </cell>
          <cell r="BG327">
            <v>2.7417648842000002</v>
          </cell>
          <cell r="BH327">
            <v>22.724007864000011</v>
          </cell>
          <cell r="BI327">
            <v>8.8496064319359196</v>
          </cell>
          <cell r="BJ327">
            <v>26.029493887197773</v>
          </cell>
          <cell r="BK327">
            <v>3.7251605240877996</v>
          </cell>
          <cell r="BL327">
            <v>10.328407864000003</v>
          </cell>
          <cell r="BM327">
            <v>8.2506210447215729</v>
          </cell>
          <cell r="BN327">
            <v>24.335307370674119</v>
          </cell>
          <cell r="BO327">
            <v>7.5190000000000001</v>
          </cell>
          <cell r="BP327">
            <v>22.423999999999999</v>
          </cell>
          <cell r="BQ327">
            <v>4.5117256818084002</v>
          </cell>
          <cell r="BR327">
            <v>6.6156078640000047</v>
          </cell>
          <cell r="BS327">
            <v>8.1030335470941122</v>
          </cell>
          <cell r="BT327">
            <v>24.075896326362717</v>
          </cell>
        </row>
        <row r="328">
          <cell r="B328" t="str">
            <v>Tame Valley</v>
          </cell>
          <cell r="C328" t="str">
            <v>TAME VALLEY</v>
          </cell>
          <cell r="D328">
            <v>6.6</v>
          </cell>
          <cell r="E328">
            <v>55.844999999999992</v>
          </cell>
          <cell r="F328">
            <v>21.9</v>
          </cell>
          <cell r="G328">
            <v>0.72001774576252187</v>
          </cell>
          <cell r="H328">
            <v>0.63710839166952016</v>
          </cell>
          <cell r="I328">
            <v>13.949</v>
          </cell>
          <cell r="J328">
            <v>40.198999999999998</v>
          </cell>
          <cell r="K328">
            <v>3.8130098000000112E-2</v>
          </cell>
          <cell r="L328">
            <v>3.8668199999998265E-3</v>
          </cell>
          <cell r="M328">
            <v>13.95267377756249</v>
          </cell>
          <cell r="N328">
            <v>40.209391012108028</v>
          </cell>
          <cell r="O328">
            <v>9.3023134000000063E-2</v>
          </cell>
          <cell r="P328">
            <v>10.007414748000002</v>
          </cell>
          <cell r="Q328">
            <v>14.832559171228151</v>
          </cell>
          <cell r="R328">
            <v>42.698082726219965</v>
          </cell>
          <cell r="S328">
            <v>0.16752266399999982</v>
          </cell>
          <cell r="T328">
            <v>10.010865359999997</v>
          </cell>
          <cell r="U328">
            <v>14.839378040238312</v>
          </cell>
          <cell r="V328">
            <v>42.717369400288398</v>
          </cell>
          <cell r="W328">
            <v>0.2678932650000001</v>
          </cell>
          <cell r="X328">
            <v>10.074766916000005</v>
          </cell>
          <cell r="Y328">
            <v>14.853748127217754</v>
          </cell>
          <cell r="Z328">
            <v>42.758014144086012</v>
          </cell>
          <cell r="AA328">
            <v>0.40826499500000013</v>
          </cell>
          <cell r="AB328">
            <v>10.138620191999998</v>
          </cell>
          <cell r="AC328">
            <v>14.871613182094928</v>
          </cell>
          <cell r="AD328">
            <v>42.808544149885691</v>
          </cell>
          <cell r="AE328">
            <v>0.58840744000000011</v>
          </cell>
          <cell r="AF328">
            <v>10.202841180000004</v>
          </cell>
          <cell r="AG328">
            <v>14.892989438734725</v>
          </cell>
          <cell r="AH328">
            <v>42.869005333991225</v>
          </cell>
          <cell r="AI328">
            <v>0.81828819999999958</v>
          </cell>
          <cell r="AJ328">
            <v>10.266514724</v>
          </cell>
          <cell r="AK328">
            <v>14.918668780618992</v>
          </cell>
          <cell r="AL328">
            <v>42.941637481122321</v>
          </cell>
          <cell r="AM328">
            <v>1.095601914</v>
          </cell>
          <cell r="AN328">
            <v>10.330527516</v>
          </cell>
          <cell r="AO328">
            <v>14.948527106394849</v>
          </cell>
          <cell r="AP328">
            <v>43.026089579646261</v>
          </cell>
          <cell r="AQ328">
            <v>1.4081498410000002</v>
          </cell>
          <cell r="AR328">
            <v>10.394318584000001</v>
          </cell>
          <cell r="AS328">
            <v>14.98144823064785</v>
          </cell>
          <cell r="AT328">
            <v>43.11920458046059</v>
          </cell>
          <cell r="AU328">
            <v>13.958</v>
          </cell>
          <cell r="AV328">
            <v>40.551000000000002</v>
          </cell>
          <cell r="AW328">
            <v>1.7715257089999996</v>
          </cell>
          <cell r="AX328">
            <v>10.457805147999998</v>
          </cell>
          <cell r="AY328">
            <v>15.027789009439083</v>
          </cell>
          <cell r="AZ328">
            <v>43.576820252052862</v>
          </cell>
          <cell r="BA328">
            <v>4.1501579519999989</v>
          </cell>
          <cell r="BB328">
            <v>10.525807351999998</v>
          </cell>
          <cell r="BC328">
            <v>15.241814018012425</v>
          </cell>
          <cell r="BD328">
            <v>44.182174391675737</v>
          </cell>
          <cell r="BE328">
            <v>13.92</v>
          </cell>
          <cell r="BF328">
            <v>41.359000000000002</v>
          </cell>
          <cell r="BG328">
            <v>6.8473883635000004</v>
          </cell>
          <cell r="BH328">
            <v>8.6504742480000019</v>
          </cell>
          <cell r="BI328">
            <v>15.275711386456571</v>
          </cell>
          <cell r="BJ328">
            <v>45.193530858781031</v>
          </cell>
          <cell r="BK328">
            <v>9.2327473899994015</v>
          </cell>
          <cell r="BL328">
            <v>3.9271609439999962</v>
          </cell>
          <cell r="BM328">
            <v>15.071193427143236</v>
          </cell>
          <cell r="BN328">
            <v>44.615066715161454</v>
          </cell>
          <cell r="BO328">
            <v>13.929</v>
          </cell>
          <cell r="BP328">
            <v>41.703000000000003</v>
          </cell>
          <cell r="BQ328">
            <v>11.0540448422542</v>
          </cell>
          <cell r="BR328">
            <v>1.8082244680000086</v>
          </cell>
          <cell r="BS328">
            <v>15.054156764949202</v>
          </cell>
          <cell r="BT328">
            <v>44.885423913574002</v>
          </cell>
        </row>
        <row r="329">
          <cell r="B329" t="str">
            <v>Tardy Gate</v>
          </cell>
          <cell r="C329" t="str">
            <v>TARDY GATE</v>
          </cell>
          <cell r="D329">
            <v>11</v>
          </cell>
          <cell r="E329">
            <v>33.405000000000001</v>
          </cell>
          <cell r="F329">
            <v>13.1</v>
          </cell>
          <cell r="G329">
            <v>0.69441543625191893</v>
          </cell>
          <cell r="H329">
            <v>0.62774013010180341</v>
          </cell>
          <cell r="I329">
            <v>8.2219999999999995</v>
          </cell>
          <cell r="J329">
            <v>23.193000000000001</v>
          </cell>
          <cell r="K329">
            <v>2.4682158999999926E-2</v>
          </cell>
          <cell r="L329">
            <v>1.9095799999999663E-3</v>
          </cell>
          <cell r="M329">
            <v>8.2233957043336243</v>
          </cell>
          <cell r="N329">
            <v>23.196947647995351</v>
          </cell>
          <cell r="O329">
            <v>5.9695325999999937E-2</v>
          </cell>
          <cell r="P329">
            <v>3.6976079999999634E-3</v>
          </cell>
          <cell r="Q329">
            <v>8.2253272661372385</v>
          </cell>
          <cell r="R329">
            <v>23.202410929793814</v>
          </cell>
          <cell r="S329">
            <v>0.1066292419999999</v>
          </cell>
          <cell r="T329">
            <v>5.4619680000000947E-3</v>
          </cell>
          <cell r="U329">
            <v>8.2278832627515719</v>
          </cell>
          <cell r="V329">
            <v>23.209640379948556</v>
          </cell>
          <cell r="W329">
            <v>0.16944625899999988</v>
          </cell>
          <cell r="X329">
            <v>4.046950799999971E-2</v>
          </cell>
          <cell r="Y329">
            <v>8.2330177204167807</v>
          </cell>
          <cell r="Z329">
            <v>23.224162819279695</v>
          </cell>
          <cell r="AA329">
            <v>0.25627049599999996</v>
          </cell>
          <cell r="AB329">
            <v>7.5467624000000288E-2</v>
          </cell>
          <cell r="AC329">
            <v>8.2394117357165868</v>
          </cell>
          <cell r="AD329">
            <v>23.242247825589708</v>
          </cell>
          <cell r="AE329">
            <v>0.36674473699999988</v>
          </cell>
          <cell r="AF329">
            <v>0.11067711600000107</v>
          </cell>
          <cell r="AG329">
            <v>8.2470581486678682</v>
          </cell>
          <cell r="AH329">
            <v>23.263875147388124</v>
          </cell>
          <cell r="AI329">
            <v>0.50651563399999988</v>
          </cell>
          <cell r="AJ329">
            <v>0.14559893200000085</v>
          </cell>
          <cell r="AK329">
            <v>8.2562271382020516</v>
          </cell>
          <cell r="AL329">
            <v>23.289808966093123</v>
          </cell>
          <cell r="AM329">
            <v>0.67407855500000013</v>
          </cell>
          <cell r="AN329">
            <v>0.18071614800000058</v>
          </cell>
          <cell r="AO329">
            <v>8.2668650865344464</v>
          </cell>
          <cell r="AP329">
            <v>23.319897627708116</v>
          </cell>
          <cell r="AQ329">
            <v>0.86221329800000013</v>
          </cell>
          <cell r="AR329">
            <v>0.21572291600000026</v>
          </cell>
          <cell r="AS329">
            <v>8.2785769784838319</v>
          </cell>
          <cell r="AT329">
            <v>23.353023860579853</v>
          </cell>
          <cell r="AU329">
            <v>8.2279999999999998</v>
          </cell>
          <cell r="AV329">
            <v>23.364000000000001</v>
          </cell>
          <cell r="AW329">
            <v>1.079181355</v>
          </cell>
          <cell r="AX329">
            <v>0.25056942000000015</v>
          </cell>
          <cell r="AY329">
            <v>8.2977938152637609</v>
          </cell>
          <cell r="AZ329">
            <v>23.561406720231545</v>
          </cell>
          <cell r="BA329">
            <v>2.4889313209999999</v>
          </cell>
          <cell r="BB329">
            <v>0.41815576399999932</v>
          </cell>
          <cell r="BC329">
            <v>8.3805825010074937</v>
          </cell>
          <cell r="BD329">
            <v>23.795568484611209</v>
          </cell>
          <cell r="BE329">
            <v>8.2799999999999994</v>
          </cell>
          <cell r="BF329">
            <v>23.794</v>
          </cell>
          <cell r="BG329">
            <v>4.0917924818699998</v>
          </cell>
          <cell r="BH329">
            <v>0.45135759599999714</v>
          </cell>
          <cell r="BI329">
            <v>8.5184535382206459</v>
          </cell>
          <cell r="BJ329">
            <v>24.468448455494979</v>
          </cell>
          <cell r="BK329">
            <v>5.5190995309458</v>
          </cell>
          <cell r="BL329">
            <v>0.45135759599999714</v>
          </cell>
          <cell r="BM329">
            <v>8.5933677299479339</v>
          </cell>
          <cell r="BN329">
            <v>24.680337787404877</v>
          </cell>
          <cell r="BO329">
            <v>8.2799999999999994</v>
          </cell>
          <cell r="BP329">
            <v>23.81</v>
          </cell>
          <cell r="BQ329">
            <v>6.6183978140069994</v>
          </cell>
          <cell r="BR329">
            <v>0.45135759599999714</v>
          </cell>
          <cell r="BS329">
            <v>8.6510659262793048</v>
          </cell>
          <cell r="BT329">
            <v>24.859532930957453</v>
          </cell>
        </row>
        <row r="330">
          <cell r="B330" t="str">
            <v>Tarleton</v>
          </cell>
          <cell r="C330" t="str">
            <v>TARLETON</v>
          </cell>
          <cell r="D330">
            <v>11</v>
          </cell>
          <cell r="E330">
            <v>33.405000000000001</v>
          </cell>
          <cell r="F330">
            <v>13.1</v>
          </cell>
          <cell r="G330">
            <v>1.055602457342242</v>
          </cell>
          <cell r="H330">
            <v>0.75063074600320168</v>
          </cell>
          <cell r="I330">
            <v>9.8309999999999995</v>
          </cell>
          <cell r="J330">
            <v>35.256</v>
          </cell>
          <cell r="K330">
            <v>4.1772760999999825E-2</v>
          </cell>
          <cell r="L330">
            <v>1.3388480000031677E-3</v>
          </cell>
          <cell r="M330">
            <v>9.833262772641941</v>
          </cell>
          <cell r="N330">
            <v>35.262400087517598</v>
          </cell>
          <cell r="O330">
            <v>9.9442974999999656E-2</v>
          </cell>
          <cell r="P330">
            <v>2.7023720000087792E-3</v>
          </cell>
          <cell r="Q330">
            <v>9.8363612403260827</v>
          </cell>
          <cell r="R330">
            <v>35.271163877560582</v>
          </cell>
          <cell r="S330">
            <v>0.17493511300000009</v>
          </cell>
          <cell r="T330">
            <v>4.1357320000088293E-3</v>
          </cell>
          <cell r="U330">
            <v>9.8403987818695242</v>
          </cell>
          <cell r="V330">
            <v>35.282583769579333</v>
          </cell>
          <cell r="W330">
            <v>0.27477394500000019</v>
          </cell>
          <cell r="X330">
            <v>7.5257287999995981E-2</v>
          </cell>
          <cell r="Y330">
            <v>9.8493718751452111</v>
          </cell>
          <cell r="Z330">
            <v>35.307963509993165</v>
          </cell>
          <cell r="AA330">
            <v>0.40950147200000009</v>
          </cell>
          <cell r="AB330">
            <v>0.14643930400001892</v>
          </cell>
          <cell r="AC330">
            <v>9.8601793233342807</v>
          </cell>
          <cell r="AD330">
            <v>35.338531589600422</v>
          </cell>
          <cell r="AE330">
            <v>0.57787014900000022</v>
          </cell>
          <cell r="AF330">
            <v>0.21787925600001046</v>
          </cell>
          <cell r="AG330">
            <v>9.8727660121076575</v>
          </cell>
          <cell r="AH330">
            <v>35.374132121537777</v>
          </cell>
          <cell r="AI330">
            <v>0.78688394100000059</v>
          </cell>
          <cell r="AJ330">
            <v>0.28911028800000338</v>
          </cell>
          <cell r="AK330">
            <v>9.8874750507054205</v>
          </cell>
          <cell r="AL330">
            <v>35.415735565286631</v>
          </cell>
          <cell r="AM330">
            <v>1.0338993169999999</v>
          </cell>
          <cell r="AN330">
            <v>0.36057626400000942</v>
          </cell>
          <cell r="AO330">
            <v>9.9041909865517006</v>
          </cell>
          <cell r="AP330">
            <v>35.463015371649767</v>
          </cell>
          <cell r="AQ330">
            <v>1.3088113429999999</v>
          </cell>
          <cell r="AR330">
            <v>0.43197670800000765</v>
          </cell>
          <cell r="AS330">
            <v>9.9223676772588121</v>
          </cell>
          <cell r="AT330">
            <v>35.51442681668388</v>
          </cell>
          <cell r="AU330">
            <v>9.8420000000000005</v>
          </cell>
          <cell r="AV330">
            <v>35.651000000000003</v>
          </cell>
          <cell r="AW330">
            <v>1.6203385379999999</v>
          </cell>
          <cell r="AX330">
            <v>0.5032500120000023</v>
          </cell>
          <cell r="AY330">
            <v>9.9534594928173199</v>
          </cell>
          <cell r="AZ330">
            <v>35.966255052794963</v>
          </cell>
          <cell r="BA330">
            <v>3.6122366770000007</v>
          </cell>
          <cell r="BB330">
            <v>0.85278549200001663</v>
          </cell>
          <cell r="BC330">
            <v>10.07635288647362</v>
          </cell>
          <cell r="BD330">
            <v>36.313850060864553</v>
          </cell>
          <cell r="BE330">
            <v>9.91</v>
          </cell>
          <cell r="BF330">
            <v>36.405999999999999</v>
          </cell>
          <cell r="BG330">
            <v>5.9032839266999986</v>
          </cell>
          <cell r="BH330">
            <v>0.83334976400000471</v>
          </cell>
          <cell r="BI330">
            <v>10.263581570432505</v>
          </cell>
          <cell r="BJ330">
            <v>37.406079704621646</v>
          </cell>
          <cell r="BK330">
            <v>8.0004726961819994</v>
          </cell>
          <cell r="BL330">
            <v>-8.7595269719999962</v>
          </cell>
          <cell r="BM330">
            <v>9.8701599826842674</v>
          </cell>
          <cell r="BN330">
            <v>36.293315414373822</v>
          </cell>
          <cell r="BO330">
            <v>9.91</v>
          </cell>
          <cell r="BP330">
            <v>36.414000000000001</v>
          </cell>
          <cell r="BQ330">
            <v>9.6736088539659999</v>
          </cell>
          <cell r="BR330">
            <v>-34.430132243999999</v>
          </cell>
          <cell r="BS330">
            <v>8.6106195051422372</v>
          </cell>
          <cell r="BT330">
            <v>32.738796962978178</v>
          </cell>
        </row>
        <row r="331">
          <cell r="B331" t="str">
            <v>The Height</v>
          </cell>
          <cell r="C331" t="str">
            <v>THE HEIGHT</v>
          </cell>
          <cell r="D331">
            <v>6.6</v>
          </cell>
          <cell r="E331">
            <v>50</v>
          </cell>
          <cell r="F331">
            <v>20</v>
          </cell>
          <cell r="G331">
            <v>0.74692305870813658</v>
          </cell>
          <cell r="H331">
            <v>0.63159109188922957</v>
          </cell>
          <cell r="I331">
            <v>12.63</v>
          </cell>
          <cell r="J331">
            <v>37.341000000000001</v>
          </cell>
          <cell r="K331">
            <v>1.8019443000000024E-2</v>
          </cell>
          <cell r="L331">
            <v>2.8069600000004691E-3</v>
          </cell>
          <cell r="M331">
            <v>12.631821837784592</v>
          </cell>
          <cell r="N331">
            <v>37.346152935406828</v>
          </cell>
          <cell r="O331">
            <v>4.3896912000000121E-2</v>
          </cell>
          <cell r="P331">
            <v>5.3736760000000494E-3</v>
          </cell>
          <cell r="Q331">
            <v>12.634310058673476</v>
          </cell>
          <cell r="R331">
            <v>37.353190686861304</v>
          </cell>
          <cell r="S331">
            <v>7.8945437999999979E-2</v>
          </cell>
          <cell r="T331">
            <v>7.8641080000005914E-3</v>
          </cell>
          <cell r="U331">
            <v>12.637593865871414</v>
          </cell>
          <cell r="V331">
            <v>37.362478696212392</v>
          </cell>
          <cell r="W331">
            <v>0.12609681399999995</v>
          </cell>
          <cell r="X331">
            <v>4.1035603999998838E-2</v>
          </cell>
          <cell r="Y331">
            <v>12.64462029492767</v>
          </cell>
          <cell r="Z331">
            <v>37.382352438745208</v>
          </cell>
          <cell r="AA331">
            <v>0.1919178170000001</v>
          </cell>
          <cell r="AB331">
            <v>7.4169032000000357E-2</v>
          </cell>
          <cell r="AC331">
            <v>12.653276562711815</v>
          </cell>
          <cell r="AD331">
            <v>37.406836061344947</v>
          </cell>
          <cell r="AE331">
            <v>0.27627475300000004</v>
          </cell>
          <cell r="AF331">
            <v>0.10756184000000069</v>
          </cell>
          <cell r="AG331">
            <v>12.663576993983845</v>
          </cell>
          <cell r="AH331">
            <v>37.43597008055135</v>
          </cell>
          <cell r="AI331">
            <v>0.38378753600000004</v>
          </cell>
          <cell r="AJ331">
            <v>0.1405631879999989</v>
          </cell>
          <cell r="AK331">
            <v>12.675868792674422</v>
          </cell>
          <cell r="AL331">
            <v>37.470736537379693</v>
          </cell>
          <cell r="AM331">
            <v>0.51336838000000018</v>
          </cell>
          <cell r="AN331">
            <v>0.1738038520000007</v>
          </cell>
          <cell r="AO331">
            <v>12.690111980776491</v>
          </cell>
          <cell r="AP331">
            <v>37.511022356950448</v>
          </cell>
          <cell r="AQ331">
            <v>0.65933231300000017</v>
          </cell>
          <cell r="AR331">
            <v>0.20688473600000012</v>
          </cell>
          <cell r="AS331">
            <v>12.705774340366181</v>
          </cell>
          <cell r="AT331">
            <v>37.555322199651457</v>
          </cell>
          <cell r="AU331">
            <v>12.64</v>
          </cell>
          <cell r="AV331">
            <v>37.633000000000003</v>
          </cell>
          <cell r="AW331">
            <v>0.82885839300000019</v>
          </cell>
          <cell r="AX331">
            <v>0.239748144</v>
          </cell>
          <cell r="AY331">
            <v>12.733478829059811</v>
          </cell>
          <cell r="AZ331">
            <v>37.897398055702283</v>
          </cell>
          <cell r="BA331">
            <v>1.9374223119999996</v>
          </cell>
          <cell r="BB331">
            <v>0.39514821199999961</v>
          </cell>
          <cell r="BC331">
            <v>12.844047003020483</v>
          </cell>
          <cell r="BD331">
            <v>38.210132078066302</v>
          </cell>
          <cell r="BE331">
            <v>12.663</v>
          </cell>
          <cell r="BF331">
            <v>38.279000000000003</v>
          </cell>
          <cell r="BG331">
            <v>3.1943879727799995</v>
          </cell>
          <cell r="BH331">
            <v>0.42581001599999535</v>
          </cell>
          <cell r="BI331">
            <v>12.979685194445738</v>
          </cell>
          <cell r="BJ331">
            <v>39.174720993975853</v>
          </cell>
          <cell r="BK331">
            <v>4.3063677828835996</v>
          </cell>
          <cell r="BL331">
            <v>0.42581001599999713</v>
          </cell>
          <cell r="BM331">
            <v>13.076958200914943</v>
          </cell>
          <cell r="BN331">
            <v>39.449850603978959</v>
          </cell>
          <cell r="BO331">
            <v>12.672000000000001</v>
          </cell>
          <cell r="BP331">
            <v>38.603999999999999</v>
          </cell>
          <cell r="BQ331">
            <v>5.1557500949127002</v>
          </cell>
          <cell r="BR331">
            <v>0.42581001600000246</v>
          </cell>
          <cell r="BS331">
            <v>13.160259883717202</v>
          </cell>
          <cell r="BT331">
            <v>39.985007499031148</v>
          </cell>
        </row>
        <row r="332">
          <cell r="B332" t="str">
            <v>Thornton</v>
          </cell>
          <cell r="C332" t="str">
            <v>THORNTON</v>
          </cell>
          <cell r="D332">
            <v>11</v>
          </cell>
          <cell r="E332">
            <v>33.405000000000001</v>
          </cell>
          <cell r="F332">
            <v>13.1</v>
          </cell>
          <cell r="G332">
            <v>0.71599690883318245</v>
          </cell>
          <cell r="H332">
            <v>0.62460844537559457</v>
          </cell>
          <cell r="I332">
            <v>8.1809999999999992</v>
          </cell>
          <cell r="J332">
            <v>23.914000000000001</v>
          </cell>
          <cell r="K332">
            <v>2.4237205000000039E-2</v>
          </cell>
          <cell r="L332">
            <v>1.8768880000017418E-3</v>
          </cell>
          <cell r="M332">
            <v>8.1823706344202893</v>
          </cell>
          <cell r="N332">
            <v>23.91787673957246</v>
          </cell>
          <cell r="O332">
            <v>5.8661556999999975E-2</v>
          </cell>
          <cell r="P332">
            <v>3.6584719999996906E-3</v>
          </cell>
          <cell r="Q332">
            <v>8.1842709532290048</v>
          </cell>
          <cell r="R332">
            <v>23.923251652836694</v>
          </cell>
          <cell r="S332">
            <v>0.10485457699999978</v>
          </cell>
          <cell r="T332">
            <v>5.4338399999984688E-3</v>
          </cell>
          <cell r="U332">
            <v>8.1867886406584951</v>
          </cell>
          <cell r="V332">
            <v>23.930372748253898</v>
          </cell>
          <cell r="W332">
            <v>0.16751168099999991</v>
          </cell>
          <cell r="X332">
            <v>4.5911107999998535E-2</v>
          </cell>
          <cell r="Y332">
            <v>8.1922017913345773</v>
          </cell>
          <cell r="Z332">
            <v>23.945683450456468</v>
          </cell>
          <cell r="AA332">
            <v>0.2540207510000001</v>
          </cell>
          <cell r="AB332">
            <v>8.6389967999998873E-2</v>
          </cell>
          <cell r="AC332">
            <v>8.1988669291136063</v>
          </cell>
          <cell r="AD332">
            <v>23.964535306940846</v>
          </cell>
          <cell r="AE332">
            <v>0.36402998199999992</v>
          </cell>
          <cell r="AF332">
            <v>0.12709661999999966</v>
          </cell>
          <cell r="AG332">
            <v>8.2067774614428064</v>
          </cell>
          <cell r="AH332">
            <v>23.986909671151938</v>
          </cell>
          <cell r="AI332">
            <v>0.50295532200000004</v>
          </cell>
          <cell r="AJ332">
            <v>0.16751218399999956</v>
          </cell>
          <cell r="AK332">
            <v>8.2161904177338165</v>
          </cell>
          <cell r="AL332">
            <v>24.013533532049482</v>
          </cell>
          <cell r="AM332">
            <v>0.669339868</v>
          </cell>
          <cell r="AN332">
            <v>0.20813829600000133</v>
          </cell>
          <cell r="AO332">
            <v>8.2270556594721285</v>
          </cell>
          <cell r="AP332">
            <v>24.044265076499045</v>
          </cell>
          <cell r="AQ332">
            <v>0.85604617600000021</v>
          </cell>
          <cell r="AR332">
            <v>0.24865630400000072</v>
          </cell>
          <cell r="AS332">
            <v>8.2389818431093129</v>
          </cell>
          <cell r="AT332">
            <v>24.07799741779316</v>
          </cell>
          <cell r="AU332">
            <v>8.1869999999999994</v>
          </cell>
          <cell r="AV332">
            <v>24.154</v>
          </cell>
          <cell r="AW332">
            <v>1.069307271</v>
          </cell>
          <cell r="AX332">
            <v>0.28901142800000024</v>
          </cell>
          <cell r="AY332">
            <v>8.258293242410268</v>
          </cell>
          <cell r="AZ332">
            <v>24.355647740644308</v>
          </cell>
          <cell r="BA332">
            <v>2.4538507939999996</v>
          </cell>
          <cell r="BB332">
            <v>0.48375181199999595</v>
          </cell>
          <cell r="BC332">
            <v>8.341184150486022</v>
          </cell>
          <cell r="BD332">
            <v>24.590098633440615</v>
          </cell>
          <cell r="BE332">
            <v>8.1980000000000004</v>
          </cell>
          <cell r="BF332">
            <v>24.62</v>
          </cell>
          <cell r="BG332">
            <v>4.0412032007000001</v>
          </cell>
          <cell r="BH332">
            <v>0.502749196000007</v>
          </cell>
          <cell r="BI332">
            <v>8.4364956490381449</v>
          </cell>
          <cell r="BJ332">
            <v>25.294567562873439</v>
          </cell>
          <cell r="BK332">
            <v>5.4667989927229996</v>
          </cell>
          <cell r="BL332">
            <v>-1.6290011879999966</v>
          </cell>
          <cell r="BM332">
            <v>8.3994321450592899</v>
          </cell>
          <cell r="BN332">
            <v>25.189736142881504</v>
          </cell>
          <cell r="BO332">
            <v>8.1989999999999998</v>
          </cell>
          <cell r="BP332">
            <v>24.623999999999999</v>
          </cell>
          <cell r="BQ332">
            <v>6.5716260559639998</v>
          </cell>
          <cell r="BR332">
            <v>-7.3335801399999951</v>
          </cell>
          <cell r="BS332">
            <v>8.1590077822246982</v>
          </cell>
          <cell r="BT332">
            <v>24.510884926465579</v>
          </cell>
        </row>
        <row r="333">
          <cell r="B333" t="str">
            <v>Townley St</v>
          </cell>
          <cell r="C333" t="str">
            <v>TOWNLEY ST</v>
          </cell>
          <cell r="D333">
            <v>11</v>
          </cell>
          <cell r="E333">
            <v>33.405000000000001</v>
          </cell>
          <cell r="F333">
            <v>13.1</v>
          </cell>
          <cell r="G333">
            <v>0.79697300142606919</v>
          </cell>
          <cell r="H333">
            <v>0.66600502143954043</v>
          </cell>
          <cell r="I333">
            <v>8.7240000000000002</v>
          </cell>
          <cell r="J333">
            <v>26.620999999999999</v>
          </cell>
          <cell r="K333">
            <v>1.1079064999999999E-2</v>
          </cell>
          <cell r="L333">
            <v>1.6057640000000095E-3</v>
          </cell>
          <cell r="M333">
            <v>8.7246657808579791</v>
          </cell>
          <cell r="N333">
            <v>26.622883112637844</v>
          </cell>
          <cell r="O333">
            <v>2.6589176000000048E-2</v>
          </cell>
          <cell r="P333">
            <v>3.0761560000001076E-3</v>
          </cell>
          <cell r="Q333">
            <v>8.7255570261287101</v>
          </cell>
          <cell r="R333">
            <v>26.625403934936379</v>
          </cell>
          <cell r="S333">
            <v>4.7144372999999962E-2</v>
          </cell>
          <cell r="T333">
            <v>4.5034959999998847E-3</v>
          </cell>
          <cell r="U333">
            <v>8.726710810097293</v>
          </cell>
          <cell r="V333">
            <v>26.628667328809218</v>
          </cell>
          <cell r="W333">
            <v>7.4365572000000046E-2</v>
          </cell>
          <cell r="X333">
            <v>4.068709199999998E-2</v>
          </cell>
          <cell r="Y333">
            <v>8.73003869877558</v>
          </cell>
          <cell r="Z333">
            <v>26.638080019415021</v>
          </cell>
          <cell r="AA333">
            <v>0.11159591800000013</v>
          </cell>
          <cell r="AB333">
            <v>7.6848236000000236E-2</v>
          </cell>
          <cell r="AC333">
            <v>8.7338907530035552</v>
          </cell>
          <cell r="AD333">
            <v>26.648975274079419</v>
          </cell>
          <cell r="AE333">
            <v>0.15859443800000006</v>
          </cell>
          <cell r="AF333">
            <v>0.11315880399999956</v>
          </cell>
          <cell r="AG333">
            <v>8.7382633461292603</v>
          </cell>
          <cell r="AH333">
            <v>26.661342835081641</v>
          </cell>
          <cell r="AI333">
            <v>0.21759545999999996</v>
          </cell>
          <cell r="AJ333">
            <v>0.14924045199999969</v>
          </cell>
          <cell r="AK333">
            <v>8.7432538920492391</v>
          </cell>
          <cell r="AL333">
            <v>26.675458230528999</v>
          </cell>
          <cell r="AM333">
            <v>0.28790649800000001</v>
          </cell>
          <cell r="AN333">
            <v>0.18546019999999985</v>
          </cell>
          <cell r="AO333">
            <v>8.7488453082287005</v>
          </cell>
          <cell r="AP333">
            <v>26.691273143716735</v>
          </cell>
          <cell r="AQ333">
            <v>0.36656108300000001</v>
          </cell>
          <cell r="AR333">
            <v>0.22158697999999988</v>
          </cell>
          <cell r="AS333">
            <v>8.7548697674996738</v>
          </cell>
          <cell r="AT333">
            <v>26.708312887730685</v>
          </cell>
          <cell r="AU333">
            <v>8.7319999999999993</v>
          </cell>
          <cell r="AV333">
            <v>26.853999999999999</v>
          </cell>
          <cell r="AW333">
            <v>0.45721818199999997</v>
          </cell>
          <cell r="AX333">
            <v>0.25758679599999934</v>
          </cell>
          <cell r="AY333">
            <v>8.7695175314969429</v>
          </cell>
          <cell r="AZ333">
            <v>26.960115603739474</v>
          </cell>
          <cell r="BA333">
            <v>1.0454914000000002</v>
          </cell>
          <cell r="BB333">
            <v>0.43249974399999913</v>
          </cell>
          <cell r="BC333">
            <v>8.8095744168043879</v>
          </cell>
          <cell r="BD333">
            <v>27.073413584675901</v>
          </cell>
          <cell r="BE333">
            <v>8.69</v>
          </cell>
          <cell r="BF333">
            <v>26.963999999999999</v>
          </cell>
          <cell r="BG333">
            <v>1.7189630762199999</v>
          </cell>
          <cell r="BH333">
            <v>0.46724373999999869</v>
          </cell>
          <cell r="BI333">
            <v>8.8047460994408002</v>
          </cell>
          <cell r="BJ333">
            <v>27.288550980117183</v>
          </cell>
          <cell r="BK333">
            <v>2.3348199706427</v>
          </cell>
          <cell r="BL333">
            <v>0.46724373999999957</v>
          </cell>
          <cell r="BM333">
            <v>8.8370702034205486</v>
          </cell>
          <cell r="BN333">
            <v>27.379977352596622</v>
          </cell>
          <cell r="BO333">
            <v>8.7279999999999998</v>
          </cell>
          <cell r="BP333">
            <v>27.085000000000001</v>
          </cell>
          <cell r="BQ333">
            <v>2.8285803088175001</v>
          </cell>
          <cell r="BR333">
            <v>0.46724373999999957</v>
          </cell>
          <cell r="BS333">
            <v>8.9009859001624019</v>
          </cell>
          <cell r="BT333">
            <v>27.574278012217977</v>
          </cell>
        </row>
        <row r="334">
          <cell r="B334" t="str">
            <v>Trafford</v>
          </cell>
          <cell r="C334" t="str">
            <v>TRAFFORD</v>
          </cell>
          <cell r="D334">
            <v>6.6</v>
          </cell>
          <cell r="E334">
            <v>50</v>
          </cell>
          <cell r="F334">
            <v>20</v>
          </cell>
          <cell r="G334">
            <v>0.80855153522216072</v>
          </cell>
          <cell r="H334">
            <v>0.68126019579226549</v>
          </cell>
          <cell r="I334">
            <v>13.625</v>
          </cell>
          <cell r="J334">
            <v>40.427</v>
          </cell>
          <cell r="K334">
            <v>2.2943291100000068E-3</v>
          </cell>
          <cell r="L334">
            <v>3.6742079994434018E-5</v>
          </cell>
          <cell r="M334">
            <v>13.62520391584531</v>
          </cell>
          <cell r="N334">
            <v>40.427576761108035</v>
          </cell>
          <cell r="O334">
            <v>5.2281924199999996E-3</v>
          </cell>
          <cell r="P334">
            <v>6.9870079978773258E-5</v>
          </cell>
          <cell r="Q334">
            <v>13.625463460274325</v>
          </cell>
          <cell r="R334">
            <v>40.428310863611145</v>
          </cell>
          <cell r="S334">
            <v>8.7945273399999968E-3</v>
          </cell>
          <cell r="T334">
            <v>1.0166447999826467E-4</v>
          </cell>
          <cell r="U334">
            <v>13.625778214960915</v>
          </cell>
          <cell r="V334">
            <v>40.429201124304335</v>
          </cell>
          <cell r="W334">
            <v>1.312653725E-2</v>
          </cell>
          <cell r="X334">
            <v>3.0341617680003041E-2</v>
          </cell>
          <cell r="Y334">
            <v>13.628802477416668</v>
          </cell>
          <cell r="Z334">
            <v>40.437755030266537</v>
          </cell>
          <cell r="AA334">
            <v>1.8498725930000001E-2</v>
          </cell>
          <cell r="AB334">
            <v>6.0580855679995493E-2</v>
          </cell>
          <cell r="AC334">
            <v>13.631917669353021</v>
          </cell>
          <cell r="AD334">
            <v>40.446566123638107</v>
          </cell>
          <cell r="AE334">
            <v>2.4752994370000003E-2</v>
          </cell>
          <cell r="AF334">
            <v>9.0823078480009922E-2</v>
          </cell>
          <cell r="AG334">
            <v>13.635110284359369</v>
          </cell>
          <cell r="AH334">
            <v>40.455596202520937</v>
          </cell>
          <cell r="AI334">
            <v>3.195408243999999E-2</v>
          </cell>
          <cell r="AJ334">
            <v>0.12106034127998866</v>
          </cell>
          <cell r="AK334">
            <v>13.638385290715853</v>
          </cell>
          <cell r="AL334">
            <v>40.464859319333335</v>
          </cell>
          <cell r="AM334">
            <v>3.994425120999999E-2</v>
          </cell>
          <cell r="AN334">
            <v>0.15130035928000918</v>
          </cell>
          <cell r="AO334">
            <v>13.641729564749618</v>
          </cell>
          <cell r="AP334">
            <v>40.474318354723017</v>
          </cell>
          <cell r="AQ334">
            <v>4.8472582680000001E-2</v>
          </cell>
          <cell r="AR334">
            <v>0.18153827447998838</v>
          </cell>
          <cell r="AS334">
            <v>13.645120731863312</v>
          </cell>
          <cell r="AT334">
            <v>40.483910023771934</v>
          </cell>
          <cell r="AU334">
            <v>13.635999999999999</v>
          </cell>
          <cell r="AV334">
            <v>40.655999999999999</v>
          </cell>
          <cell r="AW334">
            <v>5.8160173540000012E-2</v>
          </cell>
          <cell r="AX334">
            <v>0.21177344127999509</v>
          </cell>
          <cell r="AY334">
            <v>13.659613067451462</v>
          </cell>
          <cell r="AZ334">
            <v>40.722787840478176</v>
          </cell>
          <cell r="BA334">
            <v>0.11989854042999999</v>
          </cell>
          <cell r="BB334">
            <v>-1.6329844207200015</v>
          </cell>
          <cell r="BC334">
            <v>13.503639312076901</v>
          </cell>
          <cell r="BD334">
            <v>40.281627440028238</v>
          </cell>
          <cell r="BE334">
            <v>13.648</v>
          </cell>
          <cell r="BF334">
            <v>41.012</v>
          </cell>
          <cell r="BG334">
            <v>0.19651324191289998</v>
          </cell>
          <cell r="BH334">
            <v>-17.880955792720005</v>
          </cell>
          <cell r="BI334">
            <v>12.101012474670158</v>
          </cell>
          <cell r="BJ334">
            <v>36.636458521713095</v>
          </cell>
          <cell r="BK334">
            <v>0.28869297489780998</v>
          </cell>
          <cell r="BL334">
            <v>-55.16160819272001</v>
          </cell>
          <cell r="BM334">
            <v>8.8478647920864901</v>
          </cell>
          <cell r="BN334">
            <v>27.435167375488234</v>
          </cell>
          <cell r="BO334">
            <v>13.661</v>
          </cell>
          <cell r="BP334">
            <v>41.368000000000002</v>
          </cell>
          <cell r="BQ334">
            <v>0.38900940660592004</v>
          </cell>
          <cell r="BR334">
            <v>-66.328119392719998</v>
          </cell>
          <cell r="BS334">
            <v>7.8928238029382856</v>
          </cell>
          <cell r="BT334">
            <v>25.053133983915323</v>
          </cell>
        </row>
        <row r="335">
          <cell r="B335" t="str">
            <v>Trafford Park North</v>
          </cell>
          <cell r="C335" t="str">
            <v>TRAFFORD PARK NORTH</v>
          </cell>
          <cell r="D335">
            <v>6.6</v>
          </cell>
          <cell r="E335">
            <v>62.5</v>
          </cell>
          <cell r="F335">
            <v>25</v>
          </cell>
          <cell r="G335">
            <v>0.96840055502765399</v>
          </cell>
          <cell r="H335">
            <v>0.80560049057977234</v>
          </cell>
          <cell r="I335">
            <v>20.14</v>
          </cell>
          <cell r="J335">
            <v>60.524999999999999</v>
          </cell>
          <cell r="K335">
            <v>1.4020199999999986E-4</v>
          </cell>
          <cell r="L335">
            <v>0</v>
          </cell>
          <cell r="M335">
            <v>20.14001226449431</v>
          </cell>
          <cell r="N335">
            <v>60.525034689228377</v>
          </cell>
          <cell r="O335">
            <v>3.1868299999999929E-4</v>
          </cell>
          <cell r="P335">
            <v>0</v>
          </cell>
          <cell r="Q335">
            <v>20.140027877532702</v>
          </cell>
          <cell r="R335">
            <v>60.525078849569667</v>
          </cell>
          <cell r="S335">
            <v>5.3462199999999935E-4</v>
          </cell>
          <cell r="T335">
            <v>0</v>
          </cell>
          <cell r="U335">
            <v>20.140046767296305</v>
          </cell>
          <cell r="V335">
            <v>60.525132277889419</v>
          </cell>
          <cell r="W335">
            <v>7.9557399999999941E-4</v>
          </cell>
          <cell r="X335">
            <v>1.9050200000023665E-3</v>
          </cell>
          <cell r="Y335">
            <v>20.140236240708013</v>
          </cell>
          <cell r="Z335">
            <v>60.525668189626508</v>
          </cell>
          <cell r="AA335">
            <v>1.1171089999999998E-3</v>
          </cell>
          <cell r="AB335">
            <v>3.8100479999982895E-3</v>
          </cell>
          <cell r="AC335">
            <v>20.140431014457619</v>
          </cell>
          <cell r="AD335">
            <v>60.526219092983091</v>
          </cell>
          <cell r="AE335">
            <v>1.4892526999999997E-3</v>
          </cell>
          <cell r="AF335">
            <v>5.715068000000656E-3</v>
          </cell>
          <cell r="AG335">
            <v>20.140630214620526</v>
          </cell>
          <cell r="AH335">
            <v>60.526782516127106</v>
          </cell>
          <cell r="AI335">
            <v>1.9148061999999999E-3</v>
          </cell>
          <cell r="AJ335">
            <v>7.620091999996248E-3</v>
          </cell>
          <cell r="AK335">
            <v>20.140834087279163</v>
          </cell>
          <cell r="AL335">
            <v>60.527359155084781</v>
          </cell>
          <cell r="AM335">
            <v>2.3840839999999999E-3</v>
          </cell>
          <cell r="AN335">
            <v>9.5251159999989454E-3</v>
          </cell>
          <cell r="AO335">
            <v>20.141041784822097</v>
          </cell>
          <cell r="AP335">
            <v>60.527946612448964</v>
          </cell>
          <cell r="AQ335">
            <v>2.8828055999999998E-3</v>
          </cell>
          <cell r="AR335">
            <v>1.1430140000001643E-2</v>
          </cell>
          <cell r="AS335">
            <v>20.141252058029554</v>
          </cell>
          <cell r="AT335">
            <v>60.528541354892546</v>
          </cell>
          <cell r="AU335">
            <v>20.141999999999999</v>
          </cell>
          <cell r="AV335">
            <v>60.62</v>
          </cell>
          <cell r="AW335">
            <v>3.4496891999999998E-3</v>
          </cell>
          <cell r="AX335">
            <v>1.3335159999996904E-2</v>
          </cell>
          <cell r="AY335">
            <v>20.143468293515745</v>
          </cell>
          <cell r="AZ335">
            <v>60.624152961207024</v>
          </cell>
          <cell r="BA335">
            <v>7.0683042999999997E-3</v>
          </cell>
          <cell r="BB335">
            <v>-7.2659719999997208E-2</v>
          </cell>
          <cell r="BC335">
            <v>20.13626223916501</v>
          </cell>
          <cell r="BD335">
            <v>60.603771161619008</v>
          </cell>
          <cell r="BE335">
            <v>20.145</v>
          </cell>
          <cell r="BF335">
            <v>60.743000000000002</v>
          </cell>
          <cell r="BG335">
            <v>1.1604399592000001E-2</v>
          </cell>
          <cell r="BH335">
            <v>-0.55338157999999993</v>
          </cell>
          <cell r="BI335">
            <v>20.097606787734946</v>
          </cell>
          <cell r="BJ335">
            <v>60.608951752900673</v>
          </cell>
          <cell r="BK335">
            <v>1.7215598928769997E-2</v>
          </cell>
          <cell r="BL335">
            <v>-19.455794300000001</v>
          </cell>
          <cell r="BM335">
            <v>18.444565356708001</v>
          </cell>
          <cell r="BN335">
            <v>55.933444531054796</v>
          </cell>
          <cell r="BO335">
            <v>19.986000000000001</v>
          </cell>
          <cell r="BP335">
            <v>60.268000000000001</v>
          </cell>
          <cell r="BQ335">
            <v>2.3463799162480002E-2</v>
          </cell>
          <cell r="BR335">
            <v>-59.768006944</v>
          </cell>
          <cell r="BS335">
            <v>14.759707868593461</v>
          </cell>
          <cell r="BT335">
            <v>45.485813573682165</v>
          </cell>
        </row>
        <row r="336">
          <cell r="B336" t="str">
            <v>Trimpell</v>
          </cell>
          <cell r="C336" t="str">
            <v>TRIMPELL</v>
          </cell>
          <cell r="D336">
            <v>11</v>
          </cell>
          <cell r="E336">
            <v>50</v>
          </cell>
          <cell r="F336">
            <v>20</v>
          </cell>
          <cell r="G336">
            <v>0.91739037284916636</v>
          </cell>
          <cell r="H336">
            <v>0.74100916838998221</v>
          </cell>
          <cell r="I336">
            <v>14.82</v>
          </cell>
          <cell r="J336">
            <v>45.869</v>
          </cell>
          <cell r="K336">
            <v>3.3228749999985041E-3</v>
          </cell>
          <cell r="L336">
            <v>1.7075080000239495E-4</v>
          </cell>
          <cell r="M336">
            <v>14.820183367799643</v>
          </cell>
          <cell r="N336">
            <v>45.869518642458317</v>
          </cell>
          <cell r="O336">
            <v>7.9192869999999971E-3</v>
          </cell>
          <cell r="P336">
            <v>3.3522999999036074E-4</v>
          </cell>
          <cell r="Q336">
            <v>14.820433249782907</v>
          </cell>
          <cell r="R336">
            <v>45.870225415437766</v>
          </cell>
          <cell r="S336">
            <v>1.3946633999999847E-2</v>
          </cell>
          <cell r="T336">
            <v>5.00958000003493E-4</v>
          </cell>
          <cell r="U336">
            <v>14.820758301920941</v>
          </cell>
          <cell r="V336">
            <v>45.871144801721933</v>
          </cell>
          <cell r="W336">
            <v>2.1938177999999198E-2</v>
          </cell>
          <cell r="X336">
            <v>8.8379500000002054E-3</v>
          </cell>
          <cell r="Y336">
            <v>14.821615327798675</v>
          </cell>
          <cell r="Z336">
            <v>45.873568836961127</v>
          </cell>
          <cell r="AA336">
            <v>3.2739419000000325E-2</v>
          </cell>
          <cell r="AB336">
            <v>1.717641799999825E-2</v>
          </cell>
          <cell r="AC336">
            <v>14.822619901993525</v>
          </cell>
          <cell r="AD336">
            <v>45.876410201862662</v>
          </cell>
          <cell r="AE336">
            <v>4.6254639999999014E-2</v>
          </cell>
          <cell r="AF336">
            <v>2.5537985999996238E-2</v>
          </cell>
          <cell r="AG336">
            <v>14.823768135631539</v>
          </cell>
          <cell r="AH336">
            <v>45.879657897029965</v>
          </cell>
          <cell r="AI336">
            <v>6.3054595999998853E-2</v>
          </cell>
          <cell r="AJ336">
            <v>3.387263799999829E-2</v>
          </cell>
          <cell r="AK336">
            <v>14.825087360421973</v>
          </cell>
          <cell r="AL336">
            <v>45.883389228210866</v>
          </cell>
          <cell r="AM336">
            <v>8.2932090999999986E-2</v>
          </cell>
          <cell r="AN336">
            <v>4.2228585999993129E-2</v>
          </cell>
          <cell r="AO336">
            <v>14.8265692318689</v>
          </cell>
          <cell r="AP336">
            <v>45.887580593606742</v>
          </cell>
          <cell r="AQ336">
            <v>0.10506975100000204</v>
          </cell>
          <cell r="AR336">
            <v>5.0574861999990617E-2</v>
          </cell>
          <cell r="AS336">
            <v>14.82816922356486</v>
          </cell>
          <cell r="AT336">
            <v>45.892106053518965</v>
          </cell>
          <cell r="AU336">
            <v>14.82</v>
          </cell>
          <cell r="AV336">
            <v>45.847000000000001</v>
          </cell>
          <cell r="AW336">
            <v>0.13020228800000133</v>
          </cell>
          <cell r="AX336">
            <v>5.8905945999995879E-2</v>
          </cell>
          <cell r="AY336">
            <v>14.829925608164171</v>
          </cell>
          <cell r="AZ336">
            <v>45.875073859361144</v>
          </cell>
          <cell r="BA336">
            <v>0.29169516900000048</v>
          </cell>
          <cell r="BB336">
            <v>9.9889173999997638E-2</v>
          </cell>
          <cell r="BC336">
            <v>14.840552847803773</v>
          </cell>
          <cell r="BD336">
            <v>45.905132232218968</v>
          </cell>
          <cell r="BE336">
            <v>14.826000000000001</v>
          </cell>
          <cell r="BF336">
            <v>46.011000000000003</v>
          </cell>
          <cell r="BG336">
            <v>0.4778868708700017</v>
          </cell>
          <cell r="BH336">
            <v>0.10805356199999494</v>
          </cell>
          <cell r="BI336">
            <v>14.856753896967872</v>
          </cell>
          <cell r="BJ336">
            <v>46.097985156375579</v>
          </cell>
          <cell r="BK336">
            <v>0.64983906600340191</v>
          </cell>
          <cell r="BL336">
            <v>0.10805356199998783</v>
          </cell>
          <cell r="BM336">
            <v>14.865779046617691</v>
          </cell>
          <cell r="BN336">
            <v>46.123512134450017</v>
          </cell>
          <cell r="BO336">
            <v>14.826000000000001</v>
          </cell>
          <cell r="BP336">
            <v>46.005000000000003</v>
          </cell>
          <cell r="BQ336">
            <v>0.788896893861601</v>
          </cell>
          <cell r="BR336">
            <v>0.10805356199998783</v>
          </cell>
          <cell r="BS336">
            <v>14.873077689740132</v>
          </cell>
          <cell r="BT336">
            <v>46.138155814631375</v>
          </cell>
        </row>
        <row r="337">
          <cell r="B337" t="str">
            <v>Trinity</v>
          </cell>
          <cell r="C337" t="str">
            <v>TRINITY</v>
          </cell>
          <cell r="D337">
            <v>6.6</v>
          </cell>
          <cell r="E337">
            <v>50</v>
          </cell>
          <cell r="F337">
            <v>20</v>
          </cell>
          <cell r="G337">
            <v>1.0503722952922683</v>
          </cell>
          <cell r="H337">
            <v>0.91127854527520424</v>
          </cell>
          <cell r="I337">
            <v>18.225000000000001</v>
          </cell>
          <cell r="J337">
            <v>52.517000000000003</v>
          </cell>
          <cell r="K337">
            <v>6.4519230000000261E-3</v>
          </cell>
          <cell r="L337">
            <v>7.4403439999981558E-5</v>
          </cell>
          <cell r="M337">
            <v>18.225570905504085</v>
          </cell>
          <cell r="N337">
            <v>52.518614764613417</v>
          </cell>
          <cell r="O337">
            <v>1.5646196999999973E-2</v>
          </cell>
          <cell r="P337">
            <v>1.625342399999008E-4</v>
          </cell>
          <cell r="Q337">
            <v>18.226382905338934</v>
          </cell>
          <cell r="R337">
            <v>52.520911446971596</v>
          </cell>
          <cell r="S337">
            <v>2.8018564999999995E-2</v>
          </cell>
          <cell r="T337">
            <v>2.6381223999993875E-4</v>
          </cell>
          <cell r="U337">
            <v>18.227474066380733</v>
          </cell>
          <cell r="V337">
            <v>52.523997716459689</v>
          </cell>
          <cell r="W337">
            <v>4.4565205800000007E-2</v>
          </cell>
          <cell r="X337">
            <v>1.7796811439999893E-2</v>
          </cell>
          <cell r="Y337">
            <v>18.230455261733443</v>
          </cell>
          <cell r="Z337">
            <v>52.532429810259465</v>
          </cell>
          <cell r="AA337">
            <v>6.7531758500000039E-2</v>
          </cell>
          <cell r="AB337">
            <v>3.533964344000029E-2</v>
          </cell>
          <cell r="AC337">
            <v>18.233998913879088</v>
          </cell>
          <cell r="AD337">
            <v>52.542452772108867</v>
          </cell>
          <cell r="AE337">
            <v>9.6842669000000048E-2</v>
          </cell>
          <cell r="AF337">
            <v>5.2906155439999991E-2</v>
          </cell>
          <cell r="AG337">
            <v>18.238099624863828</v>
          </cell>
          <cell r="AH337">
            <v>52.55405133428885</v>
          </cell>
          <cell r="AI337">
            <v>0.13405055100000002</v>
          </cell>
          <cell r="AJ337">
            <v>7.0461083439999794E-2</v>
          </cell>
          <cell r="AK337">
            <v>18.242890128363083</v>
          </cell>
          <cell r="AL337">
            <v>52.567600924327337</v>
          </cell>
          <cell r="AM337">
            <v>0.17876218399999999</v>
          </cell>
          <cell r="AN337">
            <v>8.8037415440000211E-2</v>
          </cell>
          <cell r="AO337">
            <v>18.248338912205512</v>
          </cell>
          <cell r="AP337">
            <v>52.583012412344139</v>
          </cell>
          <cell r="AQ337">
            <v>0.22903514800000002</v>
          </cell>
          <cell r="AR337">
            <v>0.10561218343999978</v>
          </cell>
          <cell r="AS337">
            <v>18.25427404952886</v>
          </cell>
          <cell r="AT337">
            <v>52.599799515738596</v>
          </cell>
          <cell r="AU337">
            <v>18.253</v>
          </cell>
          <cell r="AV337">
            <v>53.534999999999997</v>
          </cell>
          <cell r="AW337">
            <v>0.28737155200000003</v>
          </cell>
          <cell r="AX337">
            <v>0.12318005944000021</v>
          </cell>
          <cell r="AY337">
            <v>18.288913952027443</v>
          </cell>
          <cell r="AZ337">
            <v>53.636579996071248</v>
          </cell>
          <cell r="BA337">
            <v>0.66827700130000012</v>
          </cell>
          <cell r="BB337">
            <v>0.21041833144000066</v>
          </cell>
          <cell r="BC337">
            <v>18.329865907105017</v>
          </cell>
          <cell r="BD337">
            <v>53.752409616624043</v>
          </cell>
          <cell r="BE337">
            <v>18.260999999999999</v>
          </cell>
          <cell r="BF337">
            <v>53.707000000000001</v>
          </cell>
          <cell r="BG337">
            <v>1.1010723742420001</v>
          </cell>
          <cell r="BH337">
            <v>0.22744006744000089</v>
          </cell>
          <cell r="BI337">
            <v>18.377214699367705</v>
          </cell>
          <cell r="BJ337">
            <v>54.035704807985852</v>
          </cell>
          <cell r="BK337">
            <v>1.4876712101113501</v>
          </cell>
          <cell r="BL337">
            <v>0.1848050594399987</v>
          </cell>
          <cell r="BM337">
            <v>18.407303730975563</v>
          </cell>
          <cell r="BN337">
            <v>54.12080944114286</v>
          </cell>
          <cell r="BO337">
            <v>18.265999999999998</v>
          </cell>
          <cell r="BP337">
            <v>53.780999999999999</v>
          </cell>
          <cell r="BQ337">
            <v>1.7876289752066703</v>
          </cell>
          <cell r="BR337">
            <v>7.0713479439999394E-2</v>
          </cell>
          <cell r="BS337">
            <v>18.42856280552072</v>
          </cell>
          <cell r="BT337">
            <v>54.24079704860965</v>
          </cell>
        </row>
        <row r="338">
          <cell r="B338" t="str">
            <v>Tulketh</v>
          </cell>
          <cell r="C338" t="str">
            <v>TULKETH</v>
          </cell>
          <cell r="D338">
            <v>6.6</v>
          </cell>
          <cell r="E338">
            <v>54.75</v>
          </cell>
          <cell r="F338">
            <v>21.9</v>
          </cell>
          <cell r="G338">
            <v>0.77839255118807305</v>
          </cell>
          <cell r="H338">
            <v>0.67078443903472873</v>
          </cell>
          <cell r="I338">
            <v>14.686999999999999</v>
          </cell>
          <cell r="J338">
            <v>42.607999999999997</v>
          </cell>
          <cell r="K338">
            <v>3.0483226999999946E-2</v>
          </cell>
          <cell r="L338">
            <v>5.8600799999997122E-3</v>
          </cell>
          <cell r="M338">
            <v>14.690179214860558</v>
          </cell>
          <cell r="N338">
            <v>42.616992177546997</v>
          </cell>
          <cell r="O338">
            <v>7.3948565999999882E-2</v>
          </cell>
          <cell r="P338">
            <v>1.1163303999999208E-2</v>
          </cell>
          <cell r="Q338">
            <v>14.694445357735717</v>
          </cell>
          <cell r="R338">
            <v>42.629058651773136</v>
          </cell>
          <cell r="S338">
            <v>0.13246702499999996</v>
          </cell>
          <cell r="T338">
            <v>1.6264888000000255E-2</v>
          </cell>
          <cell r="U338">
            <v>14.700010668182975</v>
          </cell>
          <cell r="V338">
            <v>42.644799726799796</v>
          </cell>
          <cell r="W338">
            <v>0.21133717899999982</v>
          </cell>
          <cell r="X338">
            <v>8.2601011999999585E-2</v>
          </cell>
          <cell r="Y338">
            <v>14.712712923287722</v>
          </cell>
          <cell r="Z338">
            <v>42.680727129683504</v>
          </cell>
          <cell r="AA338">
            <v>0.32072272800000001</v>
          </cell>
          <cell r="AB338">
            <v>0.14882654400000028</v>
          </cell>
          <cell r="AC338">
            <v>14.728074908876817</v>
          </cell>
          <cell r="AD338">
            <v>42.724177386413665</v>
          </cell>
          <cell r="AE338">
            <v>0.46026450299999988</v>
          </cell>
          <cell r="AF338">
            <v>0.21553803999999843</v>
          </cell>
          <cell r="AG338">
            <v>14.746117390927285</v>
          </cell>
          <cell r="AH338">
            <v>42.775209232042954</v>
          </cell>
          <cell r="AI338">
            <v>0.63720505199999988</v>
          </cell>
          <cell r="AJ338">
            <v>0.28144310799999861</v>
          </cell>
          <cell r="AK338">
            <v>14.767360873100992</v>
          </cell>
          <cell r="AL338">
            <v>42.835294873247129</v>
          </cell>
          <cell r="AM338">
            <v>0.84971153799999977</v>
          </cell>
          <cell r="AN338">
            <v>0.34779687999999975</v>
          </cell>
          <cell r="AO338">
            <v>14.791754819316536</v>
          </cell>
          <cell r="AP338">
            <v>42.904291372402774</v>
          </cell>
          <cell r="AQ338">
            <v>1.0885713499999998</v>
          </cell>
          <cell r="AR338">
            <v>0.41381397999999958</v>
          </cell>
          <cell r="AS338">
            <v>14.818424632530613</v>
          </cell>
          <cell r="AT338">
            <v>42.979724995509386</v>
          </cell>
          <cell r="AU338">
            <v>14.696999999999999</v>
          </cell>
          <cell r="AV338">
            <v>43.015999999999998</v>
          </cell>
          <cell r="AW338">
            <v>1.3640072219999999</v>
          </cell>
          <cell r="AX338">
            <v>0.47938701199999922</v>
          </cell>
          <cell r="AY338">
            <v>14.858255175336742</v>
          </cell>
          <cell r="AZ338">
            <v>43.472098511928145</v>
          </cell>
          <cell r="BA338">
            <v>3.1599934269999999</v>
          </cell>
          <cell r="BB338">
            <v>0.78964984000000182</v>
          </cell>
          <cell r="BC338">
            <v>15.042504182334158</v>
          </cell>
          <cell r="BD338">
            <v>43.993233401027183</v>
          </cell>
          <cell r="BE338">
            <v>14.78</v>
          </cell>
          <cell r="BF338">
            <v>43.912999999999997</v>
          </cell>
          <cell r="BG338">
            <v>5.2075099823099995</v>
          </cell>
          <cell r="BH338">
            <v>0.85088273199999964</v>
          </cell>
          <cell r="BI338">
            <v>15.309971918858082</v>
          </cell>
          <cell r="BJ338">
            <v>45.411986950651986</v>
          </cell>
          <cell r="BK338">
            <v>7.0381221891931007</v>
          </cell>
          <cell r="BL338">
            <v>0.85088273200000319</v>
          </cell>
          <cell r="BM338">
            <v>15.470108956801381</v>
          </cell>
          <cell r="BN338">
            <v>45.864922892447325</v>
          </cell>
          <cell r="BO338">
            <v>14.781000000000001</v>
          </cell>
          <cell r="BP338">
            <v>43.942</v>
          </cell>
          <cell r="BQ338">
            <v>8.4548967442420011</v>
          </cell>
          <cell r="BR338">
            <v>0.85088273199999964</v>
          </cell>
          <cell r="BS338">
            <v>15.595044588731458</v>
          </cell>
          <cell r="BT338">
            <v>46.24446579552091</v>
          </cell>
        </row>
        <row r="339">
          <cell r="B339" t="str">
            <v>Ulverston</v>
          </cell>
          <cell r="C339" t="str">
            <v>ULVERSTON</v>
          </cell>
          <cell r="D339">
            <v>11</v>
          </cell>
          <cell r="E339">
            <v>62.5</v>
          </cell>
          <cell r="F339">
            <v>25</v>
          </cell>
          <cell r="G339">
            <v>0.39425902527203771</v>
          </cell>
          <cell r="H339">
            <v>0.31457924253046093</v>
          </cell>
          <cell r="I339">
            <v>7.8630000000000004</v>
          </cell>
          <cell r="J339">
            <v>24.637</v>
          </cell>
          <cell r="K339">
            <v>2.4921249000000145E-2</v>
          </cell>
          <cell r="L339">
            <v>3.2967960000043206E-3</v>
          </cell>
          <cell r="M339">
            <v>7.8644810632615236</v>
          </cell>
          <cell r="N339">
            <v>24.641189079502357</v>
          </cell>
          <cell r="O339">
            <v>6.0592132000000909E-2</v>
          </cell>
          <cell r="P339">
            <v>6.2867160000052991E-3</v>
          </cell>
          <cell r="Q339">
            <v>7.8665102291723548</v>
          </cell>
          <cell r="R339">
            <v>24.646928427405161</v>
          </cell>
          <cell r="S339">
            <v>0.10877152400000067</v>
          </cell>
          <cell r="T339">
            <v>9.1688720000000501E-3</v>
          </cell>
          <cell r="U339">
            <v>7.8691902653980854</v>
          </cell>
          <cell r="V339">
            <v>24.65450871456132</v>
          </cell>
          <cell r="W339">
            <v>0.17646582600000027</v>
          </cell>
          <cell r="X339">
            <v>7.084077200000749E-2</v>
          </cell>
          <cell r="Y339">
            <v>7.8759802300843349</v>
          </cell>
          <cell r="Z339">
            <v>24.673713634855979</v>
          </cell>
          <cell r="AA339">
            <v>0.2700136560000006</v>
          </cell>
          <cell r="AB339">
            <v>0.13245570400000517</v>
          </cell>
          <cell r="AC339">
            <v>7.8841241630305987</v>
          </cell>
          <cell r="AD339">
            <v>24.696748155703304</v>
          </cell>
          <cell r="AE339">
            <v>0.38911426199999966</v>
          </cell>
          <cell r="AF339">
            <v>0.19435428000000599</v>
          </cell>
          <cell r="AG339">
            <v>7.8936241563443081</v>
          </cell>
          <cell r="AH339">
            <v>24.723618194476707</v>
          </cell>
          <cell r="AI339">
            <v>0.53923022700000089</v>
          </cell>
          <cell r="AJ339">
            <v>0.25579798000000409</v>
          </cell>
          <cell r="AK339">
            <v>7.9047281590295277</v>
          </cell>
          <cell r="AL339">
            <v>24.755025056864838</v>
          </cell>
          <cell r="AM339">
            <v>0.71891127700000013</v>
          </cell>
          <cell r="AN339">
            <v>0.31750331200000659</v>
          </cell>
          <cell r="AO339">
            <v>7.9173976583592012</v>
          </cell>
          <cell r="AP339">
            <v>24.79085981242584</v>
          </cell>
          <cell r="AQ339">
            <v>0.92049037000000133</v>
          </cell>
          <cell r="AR339">
            <v>0.37901900400000699</v>
          </cell>
          <cell r="AS339">
            <v>7.9312065533539409</v>
          </cell>
          <cell r="AT339">
            <v>24.829917265591735</v>
          </cell>
          <cell r="AU339">
            <v>7.8639999999999999</v>
          </cell>
          <cell r="AV339">
            <v>24.687999999999999</v>
          </cell>
          <cell r="AW339">
            <v>1.1456367400000014</v>
          </cell>
          <cell r="AX339">
            <v>0.44028210800000167</v>
          </cell>
          <cell r="AY339">
            <v>7.9472391521641548</v>
          </cell>
          <cell r="AZ339">
            <v>24.923435875821969</v>
          </cell>
          <cell r="BA339">
            <v>2.6042289180000004</v>
          </cell>
          <cell r="BB339">
            <v>0.73654048000000572</v>
          </cell>
          <cell r="BC339">
            <v>8.039344919203252</v>
          </cell>
          <cell r="BD339">
            <v>25.183950325660906</v>
          </cell>
          <cell r="BE339">
            <v>7.899</v>
          </cell>
          <cell r="BF339">
            <v>25.004000000000001</v>
          </cell>
          <cell r="BG339">
            <v>4.3072481327999999</v>
          </cell>
          <cell r="BH339">
            <v>0.79532405600000544</v>
          </cell>
          <cell r="BI339">
            <v>8.1668155842511982</v>
          </cell>
          <cell r="BJ339">
            <v>25.761496862925839</v>
          </cell>
          <cell r="BK339">
            <v>5.8542760583470024</v>
          </cell>
          <cell r="BL339">
            <v>0.79532405600000544</v>
          </cell>
          <cell r="BM339">
            <v>8.248013492365601</v>
          </cell>
          <cell r="BN339">
            <v>25.991159228709265</v>
          </cell>
          <cell r="BO339">
            <v>7.9</v>
          </cell>
          <cell r="BP339">
            <v>25.041</v>
          </cell>
          <cell r="BQ339">
            <v>7.0541967094619995</v>
          </cell>
          <cell r="BR339">
            <v>0.79532405600000544</v>
          </cell>
          <cell r="BS339">
            <v>8.311992993359004</v>
          </cell>
          <cell r="BT339">
            <v>26.206292157621984</v>
          </cell>
        </row>
        <row r="340">
          <cell r="B340" t="str">
            <v>Union Rd</v>
          </cell>
          <cell r="C340" t="str">
            <v>UNION RD</v>
          </cell>
          <cell r="D340">
            <v>6.6</v>
          </cell>
          <cell r="E340">
            <v>65.75</v>
          </cell>
          <cell r="F340">
            <v>26.3</v>
          </cell>
          <cell r="G340">
            <v>0.7649047903969487</v>
          </cell>
          <cell r="H340">
            <v>0.61305302473015788</v>
          </cell>
          <cell r="I340">
            <v>16.120999999999999</v>
          </cell>
          <cell r="J340">
            <v>50.286000000000001</v>
          </cell>
          <cell r="K340">
            <v>2.1996750000000009E-2</v>
          </cell>
          <cell r="L340">
            <v>4.2334839999997875E-3</v>
          </cell>
          <cell r="M340">
            <v>16.123294550403152</v>
          </cell>
          <cell r="N340">
            <v>50.292489968599376</v>
          </cell>
          <cell r="O340">
            <v>5.2450029000000065E-2</v>
          </cell>
          <cell r="P340">
            <v>24.008067563999997</v>
          </cell>
          <cell r="Q340">
            <v>18.225749440781858</v>
          </cell>
          <cell r="R340">
            <v>56.23913040910179</v>
          </cell>
          <cell r="S340">
            <v>9.2414372999999994E-2</v>
          </cell>
          <cell r="T340">
            <v>24.011759520000002</v>
          </cell>
          <cell r="U340">
            <v>18.229568376623803</v>
          </cell>
          <cell r="V340">
            <v>56.249931990824805</v>
          </cell>
          <cell r="W340">
            <v>0.14481318200000004</v>
          </cell>
          <cell r="X340">
            <v>24.094649483999998</v>
          </cell>
          <cell r="Y340">
            <v>18.241403075034391</v>
          </cell>
          <cell r="Z340">
            <v>56.283405572822502</v>
          </cell>
          <cell r="AA340">
            <v>0.21581096799999988</v>
          </cell>
          <cell r="AB340">
            <v>24.177463767999996</v>
          </cell>
          <cell r="AC340">
            <v>18.254858141703952</v>
          </cell>
          <cell r="AD340">
            <v>56.321462248355964</v>
          </cell>
          <cell r="AE340">
            <v>0.30479875899999997</v>
          </cell>
          <cell r="AF340">
            <v>24.260638039999996</v>
          </cell>
          <cell r="AG340">
            <v>18.269918416464147</v>
          </cell>
          <cell r="AH340">
            <v>56.364059137993834</v>
          </cell>
          <cell r="AI340">
            <v>0.4157496770000001</v>
          </cell>
          <cell r="AJ340">
            <v>24.343230115999997</v>
          </cell>
          <cell r="AK340">
            <v>18.286849037628642</v>
          </cell>
          <cell r="AL340">
            <v>56.411946166134292</v>
          </cell>
          <cell r="AM340">
            <v>0.54728243900000006</v>
          </cell>
          <cell r="AN340">
            <v>24.426154312000005</v>
          </cell>
          <cell r="AO340">
            <v>18.305609156178779</v>
          </cell>
          <cell r="AP340">
            <v>56.465007794304952</v>
          </cell>
          <cell r="AQ340">
            <v>0.69394266599999976</v>
          </cell>
          <cell r="AR340">
            <v>24.508834607999997</v>
          </cell>
          <cell r="AS340">
            <v>18.325671249010618</v>
          </cell>
          <cell r="AT340">
            <v>56.521751961849695</v>
          </cell>
          <cell r="AU340">
            <v>16.132000000000001</v>
          </cell>
          <cell r="AV340">
            <v>50.713999999999999</v>
          </cell>
          <cell r="AW340">
            <v>0.86264534200000009</v>
          </cell>
          <cell r="AX340">
            <v>24.591192035999999</v>
          </cell>
          <cell r="AY340">
            <v>18.358633312438979</v>
          </cell>
          <cell r="AZ340">
            <v>57.011870057765861</v>
          </cell>
          <cell r="BA340">
            <v>1.9535703010000005</v>
          </cell>
          <cell r="BB340">
            <v>24.421353464000003</v>
          </cell>
          <cell r="BC340">
            <v>18.43920747508767</v>
          </cell>
          <cell r="BD340">
            <v>57.239768204955126</v>
          </cell>
          <cell r="BE340">
            <v>16.158000000000001</v>
          </cell>
          <cell r="BF340">
            <v>51.48</v>
          </cell>
          <cell r="BG340">
            <v>3.2047787866899999</v>
          </cell>
          <cell r="BH340">
            <v>19.861348003999996</v>
          </cell>
          <cell r="BI340">
            <v>18.175762804813168</v>
          </cell>
          <cell r="BJ340">
            <v>57.187095048437513</v>
          </cell>
          <cell r="BK340">
            <v>4.3636940356094005</v>
          </cell>
          <cell r="BL340">
            <v>9.2365480039999976</v>
          </cell>
          <cell r="BM340">
            <v>17.347712636759478</v>
          </cell>
          <cell r="BN340">
            <v>54.845015492463816</v>
          </cell>
          <cell r="BO340">
            <v>16.216000000000001</v>
          </cell>
          <cell r="BP340">
            <v>51.981000000000002</v>
          </cell>
          <cell r="BQ340">
            <v>5.3112012746949997</v>
          </cell>
          <cell r="BR340">
            <v>6.054148004</v>
          </cell>
          <cell r="BS340">
            <v>17.210210222043742</v>
          </cell>
          <cell r="BT340">
            <v>54.793051159728449</v>
          </cell>
        </row>
        <row r="341">
          <cell r="B341" t="str">
            <v>Upholland</v>
          </cell>
          <cell r="C341" t="str">
            <v>UPHOLLAND</v>
          </cell>
          <cell r="D341">
            <v>11</v>
          </cell>
          <cell r="E341">
            <v>62.5</v>
          </cell>
          <cell r="F341">
            <v>25</v>
          </cell>
          <cell r="G341">
            <v>0.38609531278905951</v>
          </cell>
          <cell r="H341">
            <v>0.32407010326372343</v>
          </cell>
          <cell r="I341">
            <v>8.1</v>
          </cell>
          <cell r="J341">
            <v>24.126000000000001</v>
          </cell>
          <cell r="K341">
            <v>3.0370040000000209E-2</v>
          </cell>
          <cell r="L341">
            <v>3.0211239999999862E-3</v>
          </cell>
          <cell r="M341">
            <v>8.101752581593086</v>
          </cell>
          <cell r="N341">
            <v>24.130957049316219</v>
          </cell>
          <cell r="O341">
            <v>7.3559865000000446E-2</v>
          </cell>
          <cell r="P341">
            <v>5.8755240000003539E-3</v>
          </cell>
          <cell r="Q341">
            <v>8.1041692766565756</v>
          </cell>
          <cell r="R341">
            <v>24.13779249518603</v>
          </cell>
          <cell r="S341">
            <v>0.13157770700000038</v>
          </cell>
          <cell r="T341">
            <v>8.7136399999998559E-3</v>
          </cell>
          <cell r="U341">
            <v>8.1073633860868561</v>
          </cell>
          <cell r="V341">
            <v>24.146826800938047</v>
          </cell>
          <cell r="W341">
            <v>0.20991880900000037</v>
          </cell>
          <cell r="X341">
            <v>5.000914000000023E-2</v>
          </cell>
          <cell r="Y341">
            <v>8.1136426792113685</v>
          </cell>
          <cell r="Z341">
            <v>24.164587323935649</v>
          </cell>
          <cell r="AA341">
            <v>0.31828474300000043</v>
          </cell>
          <cell r="AB341">
            <v>9.1307359999998283E-2</v>
          </cell>
          <cell r="AC341">
            <v>8.1214980100840908</v>
          </cell>
          <cell r="AD341">
            <v>24.186805554849908</v>
          </cell>
          <cell r="AE341">
            <v>0.45626670700000016</v>
          </cell>
          <cell r="AF341">
            <v>0.13296977199999738</v>
          </cell>
          <cell r="AG341">
            <v>8.1309268945242721</v>
          </cell>
          <cell r="AH341">
            <v>24.213474467356619</v>
          </cell>
          <cell r="AI341">
            <v>0.63084635300000036</v>
          </cell>
          <cell r="AJ341">
            <v>0.17417586800000073</v>
          </cell>
          <cell r="AK341">
            <v>8.1422527087270886</v>
          </cell>
          <cell r="AL341">
            <v>24.245508707457699</v>
          </cell>
          <cell r="AM341">
            <v>0.84020131400000064</v>
          </cell>
          <cell r="AN341">
            <v>0.21571768399999769</v>
          </cell>
          <cell r="AO341">
            <v>8.1554213743397934</v>
          </cell>
          <cell r="AP341">
            <v>24.282755318473388</v>
          </cell>
          <cell r="AQ341">
            <v>1.0753034750000001</v>
          </cell>
          <cell r="AR341">
            <v>0.2570870119999995</v>
          </cell>
          <cell r="AS341">
            <v>8.1699323642122863</v>
          </cell>
          <cell r="AT341">
            <v>24.323798595835662</v>
          </cell>
          <cell r="AU341">
            <v>8.1059999999999999</v>
          </cell>
          <cell r="AV341">
            <v>24.361000000000001</v>
          </cell>
          <cell r="AW341">
            <v>1.3449931080000006</v>
          </cell>
          <cell r="AX341">
            <v>0.29819795199999888</v>
          </cell>
          <cell r="AY341">
            <v>8.1922451637109983</v>
          </cell>
          <cell r="AZ341">
            <v>24.604938160418364</v>
          </cell>
          <cell r="BA341">
            <v>3.0968955890000007</v>
          </cell>
          <cell r="BB341">
            <v>0.49268988399999714</v>
          </cell>
          <cell r="BC341">
            <v>8.2944043762832464</v>
          </cell>
          <cell r="BD341">
            <v>24.893888048300425</v>
          </cell>
          <cell r="BE341">
            <v>8.1210000000000004</v>
          </cell>
          <cell r="BF341">
            <v>24.957000000000001</v>
          </cell>
          <cell r="BG341">
            <v>5.0953033895999997</v>
          </cell>
          <cell r="BH341">
            <v>0.53106249599999344</v>
          </cell>
          <cell r="BI341">
            <v>8.4163076235100451</v>
          </cell>
          <cell r="BJ341">
            <v>25.792256092480145</v>
          </cell>
          <cell r="BK341">
            <v>6.8755818940840001</v>
          </cell>
          <cell r="BL341">
            <v>0.53106249599998989</v>
          </cell>
          <cell r="BM341">
            <v>8.5097480120369848</v>
          </cell>
          <cell r="BN341">
            <v>26.056545421936566</v>
          </cell>
          <cell r="BO341">
            <v>8.1229999999999993</v>
          </cell>
          <cell r="BP341">
            <v>24.974</v>
          </cell>
          <cell r="BQ341">
            <v>8.2425257282760001</v>
          </cell>
          <cell r="BR341">
            <v>0.531062495999997</v>
          </cell>
          <cell r="BS341">
            <v>8.5834939566404245</v>
          </cell>
          <cell r="BT341">
            <v>26.276473597743475</v>
          </cell>
        </row>
        <row r="342">
          <cell r="B342" t="str">
            <v>Urmston</v>
          </cell>
          <cell r="C342" t="str">
            <v>URMSTON</v>
          </cell>
          <cell r="D342">
            <v>6.6</v>
          </cell>
          <cell r="E342">
            <v>50</v>
          </cell>
          <cell r="F342">
            <v>20</v>
          </cell>
          <cell r="G342">
            <v>0.79444503009286893</v>
          </cell>
          <cell r="H342">
            <v>0.68400747902456094</v>
          </cell>
          <cell r="I342">
            <v>13.679</v>
          </cell>
          <cell r="J342">
            <v>39.719000000000001</v>
          </cell>
          <cell r="K342">
            <v>1.0761774000000002E-2</v>
          </cell>
          <cell r="L342">
            <v>2.3796960000006528E-3</v>
          </cell>
          <cell r="M342">
            <v>13.68014958049122</v>
          </cell>
          <cell r="N342">
            <v>39.722251504643445</v>
          </cell>
          <cell r="O342">
            <v>2.5919140000000063E-2</v>
          </cell>
          <cell r="P342">
            <v>4.628520000000691E-3</v>
          </cell>
          <cell r="Q342">
            <v>13.681672227230926</v>
          </cell>
          <cell r="R342">
            <v>39.726558199983437</v>
          </cell>
          <cell r="S342">
            <v>4.6112693000000038E-2</v>
          </cell>
          <cell r="T342">
            <v>6.8629920000007338E-3</v>
          </cell>
          <cell r="U342">
            <v>13.683634170605343</v>
          </cell>
          <cell r="V342">
            <v>39.732107413840851</v>
          </cell>
          <cell r="W342">
            <v>7.2985612000000033E-2</v>
          </cell>
          <cell r="X342">
            <v>4.8170860000000371E-2</v>
          </cell>
          <cell r="Y342">
            <v>13.689598442685343</v>
          </cell>
          <cell r="Z342">
            <v>39.748976922771291</v>
          </cell>
          <cell r="AA342">
            <v>0.10992092700000006</v>
          </cell>
          <cell r="AB342">
            <v>8.9477364000000836E-2</v>
          </cell>
          <cell r="AC342">
            <v>13.696442826815879</v>
          </cell>
          <cell r="AD342">
            <v>39.768335764498282</v>
          </cell>
          <cell r="AE342">
            <v>0.15672096800000007</v>
          </cell>
          <cell r="AF342">
            <v>0.13106648800000009</v>
          </cell>
          <cell r="AG342">
            <v>13.704174873513788</v>
          </cell>
          <cell r="AH342">
            <v>39.79020529510845</v>
          </cell>
          <cell r="AI342">
            <v>0.215697207</v>
          </cell>
          <cell r="AJ342">
            <v>0.17229077600000098</v>
          </cell>
          <cell r="AK342">
            <v>13.712940146428393</v>
          </cell>
          <cell r="AL342">
            <v>39.814997230775923</v>
          </cell>
          <cell r="AM342">
            <v>0.28619146100000009</v>
          </cell>
          <cell r="AN342">
            <v>0.21377624800000072</v>
          </cell>
          <cell r="AO342">
            <v>13.72273583202686</v>
          </cell>
          <cell r="AP342">
            <v>39.84270361362811</v>
          </cell>
          <cell r="AQ342">
            <v>0.36519497600000012</v>
          </cell>
          <cell r="AR342">
            <v>0.25512444400000112</v>
          </cell>
          <cell r="AS342">
            <v>13.733263876381903</v>
          </cell>
          <cell r="AT342">
            <v>39.872481419852448</v>
          </cell>
          <cell r="AU342">
            <v>13.689</v>
          </cell>
          <cell r="AV342">
            <v>40.164000000000001</v>
          </cell>
          <cell r="AW342">
            <v>0.45645747100000017</v>
          </cell>
          <cell r="AX342">
            <v>0.29626828800000027</v>
          </cell>
          <cell r="AY342">
            <v>13.75484642720979</v>
          </cell>
          <cell r="AZ342">
            <v>40.350241820787801</v>
          </cell>
          <cell r="BA342">
            <v>1.0512605280000002</v>
          </cell>
          <cell r="BB342">
            <v>0.44241886399999908</v>
          </cell>
          <cell r="BC342">
            <v>13.819663060462757</v>
          </cell>
          <cell r="BD342">
            <v>40.533570944415217</v>
          </cell>
          <cell r="BE342">
            <v>13.709</v>
          </cell>
          <cell r="BF342">
            <v>40.845999999999997</v>
          </cell>
          <cell r="BG342">
            <v>1.7315835643000004</v>
          </cell>
          <cell r="BH342">
            <v>0.29787448799999838</v>
          </cell>
          <cell r="BI342">
            <v>13.886531538303705</v>
          </cell>
          <cell r="BJ342">
            <v>41.348135018436118</v>
          </cell>
          <cell r="BK342">
            <v>2.3520984661427002</v>
          </cell>
          <cell r="BL342">
            <v>-1.8248775120000027</v>
          </cell>
          <cell r="BM342">
            <v>13.755119872696469</v>
          </cell>
          <cell r="BN342">
            <v>40.976446698924534</v>
          </cell>
          <cell r="BO342">
            <v>13.712999999999999</v>
          </cell>
          <cell r="BP342">
            <v>40.926000000000002</v>
          </cell>
          <cell r="BQ342">
            <v>2.8480398251401002</v>
          </cell>
          <cell r="BR342">
            <v>-2.0276295120000012</v>
          </cell>
          <cell r="BS342">
            <v>13.784767290172329</v>
          </cell>
          <cell r="BT342">
            <v>41.12898855019295</v>
          </cell>
        </row>
        <row r="343">
          <cell r="B343" t="str">
            <v>Victoria Park</v>
          </cell>
          <cell r="C343" t="str">
            <v>VICTORIA PARK</v>
          </cell>
          <cell r="D343">
            <v>6.6</v>
          </cell>
          <cell r="E343">
            <v>62.5</v>
          </cell>
          <cell r="F343">
            <v>25</v>
          </cell>
          <cell r="G343">
            <v>0.74437354707421077</v>
          </cell>
          <cell r="H343">
            <v>0.56944490296723782</v>
          </cell>
          <cell r="I343">
            <v>14.236000000000001</v>
          </cell>
          <cell r="J343">
            <v>46.523000000000003</v>
          </cell>
          <cell r="K343">
            <v>1.3825863999999896E-3</v>
          </cell>
          <cell r="L343">
            <v>1.8624680000023375E-5</v>
          </cell>
          <cell r="M343">
            <v>14.236122574180945</v>
          </cell>
          <cell r="N343">
            <v>46.523346692138176</v>
          </cell>
          <cell r="O343">
            <v>3.2630783999999941E-3</v>
          </cell>
          <cell r="P343">
            <v>17.992038517359997</v>
          </cell>
          <cell r="Q343">
            <v>15.810180639463718</v>
          </cell>
          <cell r="R343">
            <v>50.975455219909485</v>
          </cell>
          <cell r="S343">
            <v>5.6915294999999935E-3</v>
          </cell>
          <cell r="T343">
            <v>17.992060074159998</v>
          </cell>
          <cell r="U343">
            <v>15.810394959572898</v>
          </cell>
          <cell r="V343">
            <v>50.976061408719666</v>
          </cell>
          <cell r="W343">
            <v>8.8196761099999868E-3</v>
          </cell>
          <cell r="X343">
            <v>18.004511743760002</v>
          </cell>
          <cell r="Y343">
            <v>15.811757840039984</v>
          </cell>
          <cell r="Z343">
            <v>50.979916216800561</v>
          </cell>
          <cell r="AA343">
            <v>1.2990826209999994E-2</v>
          </cell>
          <cell r="AB343">
            <v>18.016964727359994</v>
          </cell>
          <cell r="AC343">
            <v>15.813212074595551</v>
          </cell>
          <cell r="AD343">
            <v>50.984029413263265</v>
          </cell>
          <cell r="AE343">
            <v>1.8153852129999988E-2</v>
          </cell>
          <cell r="AF343">
            <v>18.029421861359996</v>
          </cell>
          <cell r="AG343">
            <v>15.814753438849031</v>
          </cell>
          <cell r="AH343">
            <v>50.988389049726926</v>
          </cell>
          <cell r="AI343">
            <v>2.451294636999999E-2</v>
          </cell>
          <cell r="AJ343">
            <v>18.041876221359995</v>
          </cell>
          <cell r="AK343">
            <v>15.816399189283857</v>
          </cell>
          <cell r="AL343">
            <v>50.993043934897351</v>
          </cell>
          <cell r="AM343">
            <v>3.1980039269999989E-2</v>
          </cell>
          <cell r="AN343">
            <v>18.054334359760002</v>
          </cell>
          <cell r="AO343">
            <v>15.818142194989118</v>
          </cell>
          <cell r="AP343">
            <v>50.997973899512701</v>
          </cell>
          <cell r="AQ343">
            <v>4.0255631729999984E-2</v>
          </cell>
          <cell r="AR343">
            <v>18.066791802160001</v>
          </cell>
          <cell r="AS343">
            <v>15.819955865179654</v>
          </cell>
          <cell r="AT343">
            <v>51.003103733474958</v>
          </cell>
          <cell r="AU343">
            <v>14.295999999999999</v>
          </cell>
          <cell r="AV343">
            <v>48.765999999999998</v>
          </cell>
          <cell r="AW343">
            <v>4.9800593809999995E-2</v>
          </cell>
          <cell r="AX343">
            <v>18.07924761376</v>
          </cell>
          <cell r="AY343">
            <v>15.8818804337564</v>
          </cell>
          <cell r="AZ343">
            <v>53.251547235440853</v>
          </cell>
          <cell r="BA343">
            <v>0.11167646279999999</v>
          </cell>
          <cell r="BB343">
            <v>18.141415314159996</v>
          </cell>
          <cell r="BC343">
            <v>15.892731431965272</v>
          </cell>
          <cell r="BD343">
            <v>53.282238493105403</v>
          </cell>
          <cell r="BE343">
            <v>14.234</v>
          </cell>
          <cell r="BF343">
            <v>48.89</v>
          </cell>
          <cell r="BG343">
            <v>0.18348834308999998</v>
          </cell>
          <cell r="BH343">
            <v>18.10638873816</v>
          </cell>
          <cell r="BI343">
            <v>15.833949311561343</v>
          </cell>
          <cell r="BJ343">
            <v>53.415340031039094</v>
          </cell>
          <cell r="BK343">
            <v>0.25337951658934998</v>
          </cell>
          <cell r="BL343">
            <v>12.992319562160001</v>
          </cell>
          <cell r="BM343">
            <v>15.39269817101829</v>
          </cell>
          <cell r="BN343">
            <v>52.167293336301931</v>
          </cell>
          <cell r="BO343">
            <v>14.324</v>
          </cell>
          <cell r="BP343">
            <v>49.167999999999999</v>
          </cell>
          <cell r="BQ343">
            <v>0.31454708720319996</v>
          </cell>
          <cell r="BR343">
            <v>-0.69296533784000025</v>
          </cell>
          <cell r="BS343">
            <v>14.290896988049784</v>
          </cell>
          <cell r="BT343">
            <v>49.074370543089209</v>
          </cell>
        </row>
        <row r="344">
          <cell r="B344" t="str">
            <v>Warbreck</v>
          </cell>
          <cell r="C344" t="str">
            <v>WARBRECK</v>
          </cell>
          <cell r="D344">
            <v>6.6</v>
          </cell>
          <cell r="E344">
            <v>62.5</v>
          </cell>
          <cell r="F344">
            <v>25</v>
          </cell>
          <cell r="G344">
            <v>0.62133573466260539</v>
          </cell>
          <cell r="H344">
            <v>0.54515512081172057</v>
          </cell>
          <cell r="I344">
            <v>13.628</v>
          </cell>
          <cell r="J344">
            <v>38.831000000000003</v>
          </cell>
          <cell r="K344">
            <v>9.0834079999999595E-3</v>
          </cell>
          <cell r="L344">
            <v>9.5371200000005096E-4</v>
          </cell>
          <cell r="M344">
            <v>13.628878020293014</v>
          </cell>
          <cell r="N344">
            <v>38.83348341641284</v>
          </cell>
          <cell r="O344">
            <v>2.2011769999999986E-2</v>
          </cell>
          <cell r="P344">
            <v>1.9063759999999874E-3</v>
          </cell>
          <cell r="Q344">
            <v>13.630092295156306</v>
          </cell>
          <cell r="R344">
            <v>38.836917904373074</v>
          </cell>
          <cell r="S344">
            <v>3.9390884999999987E-2</v>
          </cell>
          <cell r="T344">
            <v>2.8907639999999901E-3</v>
          </cell>
          <cell r="U344">
            <v>13.631698685065444</v>
          </cell>
          <cell r="V344">
            <v>38.841461461164997</v>
          </cell>
          <cell r="W344">
            <v>6.2680385999999977E-2</v>
          </cell>
          <cell r="X344">
            <v>2.8974188000000067E-2</v>
          </cell>
          <cell r="Y344">
            <v>13.636017695904751</v>
          </cell>
          <cell r="Z344">
            <v>38.853677468574972</v>
          </cell>
          <cell r="AA344">
            <v>9.4959892999999906E-2</v>
          </cell>
          <cell r="AB344">
            <v>5.5082428000000405E-2</v>
          </cell>
          <cell r="AC344">
            <v>13.641125299154423</v>
          </cell>
          <cell r="AD344">
            <v>38.868123952148778</v>
          </cell>
          <cell r="AE344">
            <v>0.13611533099999995</v>
          </cell>
          <cell r="AF344">
            <v>8.1347636000000056E-2</v>
          </cell>
          <cell r="AG344">
            <v>13.647023076141853</v>
          </cell>
          <cell r="AH344">
            <v>38.884805384555733</v>
          </cell>
          <cell r="AI344">
            <v>0.18829338099999998</v>
          </cell>
          <cell r="AJ344">
            <v>0.1074551920000002</v>
          </cell>
          <cell r="AK344">
            <v>13.653871290641515</v>
          </cell>
          <cell r="AL344">
            <v>38.904175060202654</v>
          </cell>
          <cell r="AM344">
            <v>0.25094162999999986</v>
          </cell>
          <cell r="AN344">
            <v>0.13370717599999971</v>
          </cell>
          <cell r="AO344">
            <v>13.661648044195086</v>
          </cell>
          <cell r="AP344">
            <v>38.926171040896044</v>
          </cell>
          <cell r="AQ344">
            <v>0.32134660099999995</v>
          </cell>
          <cell r="AR344">
            <v>0.15990753599999996</v>
          </cell>
          <cell r="AS344">
            <v>13.670098819022057</v>
          </cell>
          <cell r="AT344">
            <v>38.95007344164177</v>
          </cell>
          <cell r="AU344">
            <v>13.638</v>
          </cell>
          <cell r="AV344">
            <v>39.198</v>
          </cell>
          <cell r="AW344">
            <v>0.40290333299999997</v>
          </cell>
          <cell r="AX344">
            <v>0.18601832799999984</v>
          </cell>
          <cell r="AY344">
            <v>13.689517284774235</v>
          </cell>
          <cell r="AZ344">
            <v>39.343712885648721</v>
          </cell>
          <cell r="BA344">
            <v>0.93581093199999987</v>
          </cell>
          <cell r="BB344">
            <v>0.31225694399999915</v>
          </cell>
          <cell r="BC344">
            <v>13.747177624875079</v>
          </cell>
          <cell r="BD344">
            <v>39.506800955612036</v>
          </cell>
          <cell r="BE344">
            <v>13.573</v>
          </cell>
          <cell r="BF344">
            <v>39.380000000000003</v>
          </cell>
          <cell r="BG344">
            <v>1.5433865544300001</v>
          </cell>
          <cell r="BH344">
            <v>0.33729439199999911</v>
          </cell>
          <cell r="BI344">
            <v>13.737516916769874</v>
          </cell>
          <cell r="BJ344">
            <v>39.84532410987152</v>
          </cell>
          <cell r="BK344">
            <v>2.0904049521328001</v>
          </cell>
          <cell r="BL344">
            <v>0.33729439200000177</v>
          </cell>
          <cell r="BM344">
            <v>13.785368616643417</v>
          </cell>
          <cell r="BN344">
            <v>39.980669155759067</v>
          </cell>
          <cell r="BO344">
            <v>13.573</v>
          </cell>
          <cell r="BP344">
            <v>39.396000000000001</v>
          </cell>
          <cell r="BQ344">
            <v>2.5192956413766998</v>
          </cell>
          <cell r="BR344">
            <v>0.337294392</v>
          </cell>
          <cell r="BS344">
            <v>13.822886821929462</v>
          </cell>
          <cell r="BT344">
            <v>40.10278666526191</v>
          </cell>
        </row>
        <row r="345">
          <cell r="B345" t="str">
            <v>Wardleworth</v>
          </cell>
          <cell r="C345" t="str">
            <v>WARDLEWORTH</v>
          </cell>
          <cell r="D345">
            <v>6.6</v>
          </cell>
          <cell r="E345">
            <v>50</v>
          </cell>
          <cell r="F345">
            <v>20</v>
          </cell>
          <cell r="G345">
            <v>0.79916615206234065</v>
          </cell>
          <cell r="H345">
            <v>0.68859382605389752</v>
          </cell>
          <cell r="I345">
            <v>13.77</v>
          </cell>
          <cell r="J345">
            <v>39.953000000000003</v>
          </cell>
          <cell r="K345">
            <v>1.8101828999999903E-2</v>
          </cell>
          <cell r="L345">
            <v>3.3496880000010165E-3</v>
          </cell>
          <cell r="M345">
            <v>13.771876521077951</v>
          </cell>
          <cell r="N345">
            <v>39.958307603117035</v>
          </cell>
          <cell r="O345">
            <v>4.3623529999999966E-2</v>
          </cell>
          <cell r="P345">
            <v>6.3747600000003679E-3</v>
          </cell>
          <cell r="Q345">
            <v>13.774373716089473</v>
          </cell>
          <cell r="R345">
            <v>39.965370737223409</v>
          </cell>
          <cell r="S345">
            <v>7.7655300000000094E-2</v>
          </cell>
          <cell r="T345">
            <v>9.2821319999996099E-3</v>
          </cell>
          <cell r="U345">
            <v>13.777605052995129</v>
          </cell>
          <cell r="V345">
            <v>39.974510338176557</v>
          </cell>
          <cell r="W345">
            <v>0.12297665099999999</v>
          </cell>
          <cell r="X345">
            <v>5.9177400000001157E-2</v>
          </cell>
          <cell r="Y345">
            <v>13.785934347027096</v>
          </cell>
          <cell r="Z345">
            <v>39.998069139346562</v>
          </cell>
          <cell r="AA345">
            <v>0.18532045699999999</v>
          </cell>
          <cell r="AB345">
            <v>0.10901046000000081</v>
          </cell>
          <cell r="AC345">
            <v>13.795747277903148</v>
          </cell>
          <cell r="AD345">
            <v>40.025824299209646</v>
          </cell>
          <cell r="AE345">
            <v>0.26436340800000002</v>
          </cell>
          <cell r="AF345">
            <v>0.15912218400000055</v>
          </cell>
          <cell r="AG345">
            <v>13.807045381899867</v>
          </cell>
          <cell r="AH345">
            <v>40.057780163012168</v>
          </cell>
          <cell r="AI345">
            <v>0.36401810999999984</v>
          </cell>
          <cell r="AJ345">
            <v>0.20877950000000078</v>
          </cell>
          <cell r="AK345">
            <v>13.820106796109799</v>
          </cell>
          <cell r="AL345">
            <v>40.094723421251089</v>
          </cell>
          <cell r="AM345">
            <v>0.48316623999999997</v>
          </cell>
          <cell r="AN345">
            <v>0.25869367200000015</v>
          </cell>
          <cell r="AO345">
            <v>13.83489591210518</v>
          </cell>
          <cell r="AP345">
            <v>40.136553358083439</v>
          </cell>
          <cell r="AQ345">
            <v>0.61672254100000001</v>
          </cell>
          <cell r="AR345">
            <v>0.30841581200000201</v>
          </cell>
          <cell r="AS345">
            <v>13.850928617748817</v>
          </cell>
          <cell r="AT345">
            <v>40.181900697608974</v>
          </cell>
          <cell r="AU345">
            <v>13.779</v>
          </cell>
          <cell r="AV345">
            <v>40.380000000000003</v>
          </cell>
          <cell r="AW345">
            <v>0.7708031540000001</v>
          </cell>
          <cell r="AX345">
            <v>0.35788548800000042</v>
          </cell>
          <cell r="AY345">
            <v>13.87773465019545</v>
          </cell>
          <cell r="AZ345">
            <v>40.659263762765143</v>
          </cell>
          <cell r="BA345">
            <v>1.7721207740000002</v>
          </cell>
          <cell r="BB345">
            <v>0.59517651200000055</v>
          </cell>
          <cell r="BC345">
            <v>13.986084806867268</v>
          </cell>
          <cell r="BD345">
            <v>40.965724284866212</v>
          </cell>
          <cell r="BE345">
            <v>13.789</v>
          </cell>
          <cell r="BF345">
            <v>40.718000000000004</v>
          </cell>
          <cell r="BG345">
            <v>2.91503630396</v>
          </cell>
          <cell r="BH345">
            <v>0.63793395600000169</v>
          </cell>
          <cell r="BI345">
            <v>14.099804293334945</v>
          </cell>
          <cell r="BJ345">
            <v>41.597087293756132</v>
          </cell>
          <cell r="BK345">
            <v>3.9479638945065005</v>
          </cell>
          <cell r="BL345">
            <v>0.18173937600000345</v>
          </cell>
          <cell r="BM345">
            <v>14.150255347712152</v>
          </cell>
          <cell r="BN345">
            <v>41.73978442442867</v>
          </cell>
          <cell r="BO345">
            <v>13.797000000000001</v>
          </cell>
          <cell r="BP345">
            <v>41.05</v>
          </cell>
          <cell r="BQ345">
            <v>4.7619151678179001</v>
          </cell>
          <cell r="BR345">
            <v>-1.0390405200000017</v>
          </cell>
          <cell r="BS345">
            <v>14.122667072738924</v>
          </cell>
          <cell r="BT345">
            <v>41.97112558217146</v>
          </cell>
        </row>
        <row r="346">
          <cell r="B346" t="str">
            <v>Warton</v>
          </cell>
          <cell r="C346" t="str">
            <v>WARTON</v>
          </cell>
          <cell r="D346">
            <v>6.6</v>
          </cell>
          <cell r="E346">
            <v>50</v>
          </cell>
          <cell r="F346">
            <v>20</v>
          </cell>
          <cell r="G346">
            <v>0.65795426990344297</v>
          </cell>
          <cell r="H346">
            <v>0.5606802906013939</v>
          </cell>
          <cell r="I346">
            <v>11.212999999999999</v>
          </cell>
          <cell r="J346">
            <v>32.896000000000001</v>
          </cell>
          <cell r="K346">
            <v>6.7519080000000287E-3</v>
          </cell>
          <cell r="L346">
            <v>1.7345359999954013E-4</v>
          </cell>
          <cell r="M346">
            <v>11.213605812027877</v>
          </cell>
          <cell r="N346">
            <v>32.897713495172148</v>
          </cell>
          <cell r="O346">
            <v>1.6359836999999988E-2</v>
          </cell>
          <cell r="P346">
            <v>3.9777359999959572E-4</v>
          </cell>
          <cell r="Q346">
            <v>11.214465910756195</v>
          </cell>
          <cell r="R346">
            <v>32.900146221745281</v>
          </cell>
          <cell r="S346">
            <v>2.9273112999999962E-2</v>
          </cell>
          <cell r="T346">
            <v>6.6600159999996578E-4</v>
          </cell>
          <cell r="U346">
            <v>11.215618993314182</v>
          </cell>
          <cell r="V346">
            <v>32.903407631729365</v>
          </cell>
          <cell r="W346">
            <v>4.6778596999999977E-2</v>
          </cell>
          <cell r="X346">
            <v>1.4679537599999293E-2</v>
          </cell>
          <cell r="Y346">
            <v>11.218376192508362</v>
          </cell>
          <cell r="Z346">
            <v>32.911206168718515</v>
          </cell>
          <cell r="AA346">
            <v>7.0990638999999967E-2</v>
          </cell>
          <cell r="AB346">
            <v>2.8724793600000353E-2</v>
          </cell>
          <cell r="AC346">
            <v>11.221722838159693</v>
          </cell>
          <cell r="AD346">
            <v>32.920671912055646</v>
          </cell>
          <cell r="AE346">
            <v>0.10181902599999998</v>
          </cell>
          <cell r="AF346">
            <v>4.2849313599998773E-2</v>
          </cell>
          <cell r="AG346">
            <v>11.225655197698677</v>
          </cell>
          <cell r="AH346">
            <v>32.931794304439968</v>
          </cell>
          <cell r="AI346">
            <v>0.14080643200000004</v>
          </cell>
          <cell r="AJ346">
            <v>5.6930569600000425E-2</v>
          </cell>
          <cell r="AK346">
            <v>11.230297501682198</v>
          </cell>
          <cell r="AL346">
            <v>32.944924722948272</v>
          </cell>
          <cell r="AM346">
            <v>0.187546718</v>
          </cell>
          <cell r="AN346">
            <v>7.1084389600000186E-2</v>
          </cell>
          <cell r="AO346">
            <v>11.235624354483889</v>
          </cell>
          <cell r="AP346">
            <v>32.95999133790211</v>
          </cell>
          <cell r="AQ346">
            <v>0.24002783999999999</v>
          </cell>
          <cell r="AR346">
            <v>8.5229945599999191E-2</v>
          </cell>
          <cell r="AS346">
            <v>11.241452677283663</v>
          </cell>
          <cell r="AT346">
            <v>32.976476324200767</v>
          </cell>
          <cell r="AU346">
            <v>11.222</v>
          </cell>
          <cell r="AV346">
            <v>33.234999999999999</v>
          </cell>
          <cell r="AW346">
            <v>0.30011732499999993</v>
          </cell>
          <cell r="AX346">
            <v>9.9347157599999569E-2</v>
          </cell>
          <cell r="AY346">
            <v>11.25694407978194</v>
          </cell>
          <cell r="AZ346">
            <v>33.33383678310453</v>
          </cell>
          <cell r="BA346">
            <v>0.69074879399999989</v>
          </cell>
          <cell r="BB346">
            <v>0.16825681759999966</v>
          </cell>
          <cell r="BC346">
            <v>11.297143503195857</v>
          </cell>
          <cell r="BD346">
            <v>33.447537922687616</v>
          </cell>
          <cell r="BE346">
            <v>11.226000000000001</v>
          </cell>
          <cell r="BF346">
            <v>33.302</v>
          </cell>
          <cell r="BG346">
            <v>1.1380603469399997</v>
          </cell>
          <cell r="BH346">
            <v>0.18195484559999731</v>
          </cell>
          <cell r="BI346">
            <v>11.34147138284051</v>
          </cell>
          <cell r="BJ346">
            <v>33.628602391358051</v>
          </cell>
          <cell r="BK346">
            <v>1.5391564465004999</v>
          </cell>
          <cell r="BL346">
            <v>0.18195484559999819</v>
          </cell>
          <cell r="BM346">
            <v>11.376558192090839</v>
          </cell>
          <cell r="BN346">
            <v>33.727842874362473</v>
          </cell>
          <cell r="BO346">
            <v>11.226000000000001</v>
          </cell>
          <cell r="BP346">
            <v>33.292000000000002</v>
          </cell>
          <cell r="BQ346">
            <v>1.8496067736921002</v>
          </cell>
          <cell r="BR346">
            <v>0.18195484559999997</v>
          </cell>
          <cell r="BS346">
            <v>11.403715552692972</v>
          </cell>
          <cell r="BT346">
            <v>33.794655489726061</v>
          </cell>
        </row>
        <row r="347">
          <cell r="B347" t="str">
            <v>Waterhead</v>
          </cell>
          <cell r="C347" t="str">
            <v>WATERHEAD</v>
          </cell>
          <cell r="D347">
            <v>6.6</v>
          </cell>
          <cell r="E347">
            <v>54.75</v>
          </cell>
          <cell r="F347">
            <v>21.9</v>
          </cell>
          <cell r="G347">
            <v>0.70833697249340888</v>
          </cell>
          <cell r="H347">
            <v>0.61751475092725006</v>
          </cell>
          <cell r="I347">
            <v>13.522</v>
          </cell>
          <cell r="J347">
            <v>38.777000000000001</v>
          </cell>
          <cell r="K347">
            <v>1.4480782999999886E-2</v>
          </cell>
          <cell r="L347">
            <v>3.5015400000002472E-3</v>
          </cell>
          <cell r="M347">
            <v>13.523573045306774</v>
          </cell>
          <cell r="N347">
            <v>38.781449244014134</v>
          </cell>
          <cell r="O347">
            <v>3.4909082999999952E-2</v>
          </cell>
          <cell r="P347">
            <v>6.6787440000002363E-3</v>
          </cell>
          <cell r="Q347">
            <v>13.525637991380828</v>
          </cell>
          <cell r="R347">
            <v>38.787289793501124</v>
          </cell>
          <cell r="S347">
            <v>6.2162760999999955E-2</v>
          </cell>
          <cell r="T347">
            <v>9.7427520000001877E-3</v>
          </cell>
          <cell r="U347">
            <v>13.528290101104057</v>
          </cell>
          <cell r="V347">
            <v>38.794791092580105</v>
          </cell>
          <cell r="W347">
            <v>9.848853599999996E-2</v>
          </cell>
          <cell r="X347">
            <v>4.0028492000000249E-2</v>
          </cell>
          <cell r="Y347">
            <v>13.534117097485325</v>
          </cell>
          <cell r="Z347">
            <v>38.81127232720069</v>
          </cell>
          <cell r="AA347">
            <v>0.14847807899999987</v>
          </cell>
          <cell r="AB347">
            <v>7.0254559999999966E-2</v>
          </cell>
          <cell r="AC347">
            <v>13.541134143637455</v>
          </cell>
          <cell r="AD347">
            <v>38.831119530872968</v>
          </cell>
          <cell r="AE347">
            <v>0.21187779899999992</v>
          </cell>
          <cell r="AF347">
            <v>0.10078493199999983</v>
          </cell>
          <cell r="AG347">
            <v>13.5493508957437</v>
          </cell>
          <cell r="AH347">
            <v>38.854360015407586</v>
          </cell>
          <cell r="AI347">
            <v>0.29184039599999989</v>
          </cell>
          <cell r="AJ347">
            <v>0.1308303959999999</v>
          </cell>
          <cell r="AK347">
            <v>13.558974105384817</v>
          </cell>
          <cell r="AL347">
            <v>38.881578562583641</v>
          </cell>
          <cell r="AM347">
            <v>0.38748059200000007</v>
          </cell>
          <cell r="AN347">
            <v>0.16115672400000003</v>
          </cell>
          <cell r="AO347">
            <v>13.569993318496982</v>
          </cell>
          <cell r="AP347">
            <v>38.912745603843447</v>
          </cell>
          <cell r="AQ347">
            <v>0.49470827999999989</v>
          </cell>
          <cell r="AR347">
            <v>0.19128070399999952</v>
          </cell>
          <cell r="AS347">
            <v>13.582008473420229</v>
          </cell>
          <cell r="AT347">
            <v>38.946729593936389</v>
          </cell>
          <cell r="AU347">
            <v>13.523999999999999</v>
          </cell>
          <cell r="AV347">
            <v>38.859000000000002</v>
          </cell>
          <cell r="AW347">
            <v>0.61827915500000008</v>
          </cell>
          <cell r="AX347">
            <v>0.22113512399999991</v>
          </cell>
          <cell r="AY347">
            <v>13.597429706051857</v>
          </cell>
          <cell r="AZ347">
            <v>39.066690572359221</v>
          </cell>
          <cell r="BA347">
            <v>1.4206684140000001</v>
          </cell>
          <cell r="BB347">
            <v>0.35970476400000084</v>
          </cell>
          <cell r="BC347">
            <v>13.679742262663073</v>
          </cell>
          <cell r="BD347">
            <v>39.299505640185586</v>
          </cell>
          <cell r="BE347">
            <v>13.445</v>
          </cell>
          <cell r="BF347">
            <v>39.011000000000003</v>
          </cell>
          <cell r="BG347">
            <v>2.33479710696</v>
          </cell>
          <cell r="BH347">
            <v>0.38691938400000137</v>
          </cell>
          <cell r="BI347">
            <v>13.683088446774788</v>
          </cell>
          <cell r="BJ347">
            <v>39.684415820946505</v>
          </cell>
          <cell r="BK347">
            <v>3.1562366799274</v>
          </cell>
          <cell r="BL347">
            <v>0.38691938399999959</v>
          </cell>
          <cell r="BM347">
            <v>13.754945773831718</v>
          </cell>
          <cell r="BN347">
            <v>39.887659033906083</v>
          </cell>
          <cell r="BO347">
            <v>13.46</v>
          </cell>
          <cell r="BP347">
            <v>39.408000000000001</v>
          </cell>
          <cell r="BQ347">
            <v>3.7979839815166998</v>
          </cell>
          <cell r="BR347">
            <v>0.38691938400000314</v>
          </cell>
          <cell r="BS347">
            <v>13.82608410372934</v>
          </cell>
          <cell r="BT347">
            <v>40.443442208926463</v>
          </cell>
        </row>
        <row r="348">
          <cell r="B348" t="str">
            <v>Waterswallows</v>
          </cell>
          <cell r="C348" t="str">
            <v>WATERSWALLOWS</v>
          </cell>
          <cell r="D348">
            <v>11</v>
          </cell>
          <cell r="E348">
            <v>100</v>
          </cell>
          <cell r="F348">
            <v>40</v>
          </cell>
          <cell r="G348">
            <v>0.25027362248239959</v>
          </cell>
          <cell r="H348">
            <v>0.21986204068710169</v>
          </cell>
          <cell r="I348">
            <v>8.7940000000000005</v>
          </cell>
          <cell r="J348">
            <v>25.026</v>
          </cell>
          <cell r="K348">
            <v>8.3124200000000426E-3</v>
          </cell>
          <cell r="L348">
            <v>8.638159999998507E-4</v>
          </cell>
          <cell r="M348">
            <v>8.7944816274840676</v>
          </cell>
          <cell r="N348">
            <v>25.02736224823996</v>
          </cell>
          <cell r="O348">
            <v>1.9721260000000018E-2</v>
          </cell>
          <cell r="P348">
            <v>1.6462839999999979E-3</v>
          </cell>
          <cell r="Q348">
            <v>8.7951215052073017</v>
          </cell>
          <cell r="R348">
            <v>25.029172095748876</v>
          </cell>
          <cell r="S348">
            <v>3.457710600000008E-2</v>
          </cell>
          <cell r="T348">
            <v>2.4007479999998971E-3</v>
          </cell>
          <cell r="U348">
            <v>8.7959408339964504</v>
          </cell>
          <cell r="V348">
            <v>25.031489507520188</v>
          </cell>
          <cell r="W348">
            <v>5.4425090999999981E-2</v>
          </cell>
          <cell r="X348">
            <v>1.7852779999999902E-2</v>
          </cell>
          <cell r="Y348">
            <v>8.7977936043889375</v>
          </cell>
          <cell r="Z348">
            <v>25.036729933554223</v>
          </cell>
          <cell r="AA348">
            <v>8.1012603000000016E-2</v>
          </cell>
          <cell r="AB348">
            <v>3.3291231999999837E-2</v>
          </cell>
          <cell r="AC348">
            <v>8.7999993954460596</v>
          </cell>
          <cell r="AD348">
            <v>25.042968852811715</v>
          </cell>
          <cell r="AE348">
            <v>0.11405708600000003</v>
          </cell>
          <cell r="AF348">
            <v>4.880315199999985E-2</v>
          </cell>
          <cell r="AG348">
            <v>8.8025479456590539</v>
          </cell>
          <cell r="AH348">
            <v>25.050177241362924</v>
          </cell>
          <cell r="AI348">
            <v>0.15476498400000005</v>
          </cell>
          <cell r="AJ348">
            <v>6.4201311999999788E-2</v>
          </cell>
          <cell r="AK348">
            <v>8.8054927499944604</v>
          </cell>
          <cell r="AL348">
            <v>25.058506405822257</v>
          </cell>
          <cell r="AM348">
            <v>0.20259679500000016</v>
          </cell>
          <cell r="AN348">
            <v>7.9666771999999941E-2</v>
          </cell>
          <cell r="AO348">
            <v>8.8088149951263528</v>
          </cell>
          <cell r="AP348">
            <v>25.067903134068356</v>
          </cell>
          <cell r="AQ348">
            <v>0.25564600200000009</v>
          </cell>
          <cell r="AR348">
            <v>9.5084588000000192E-2</v>
          </cell>
          <cell r="AS348">
            <v>8.8124085818681408</v>
          </cell>
          <cell r="AT348">
            <v>25.078067332283958</v>
          </cell>
          <cell r="AU348">
            <v>8.7949999999999999</v>
          </cell>
          <cell r="AV348">
            <v>25.071000000000002</v>
          </cell>
          <cell r="AW348">
            <v>0.31474178799999997</v>
          </cell>
          <cell r="AX348">
            <v>0.11043877599999963</v>
          </cell>
          <cell r="AY348">
            <v>8.8173161920981453</v>
          </cell>
          <cell r="AZ348">
            <v>25.134119723051441</v>
          </cell>
          <cell r="BA348">
            <v>0.68900977299999988</v>
          </cell>
          <cell r="BB348">
            <v>0.18453637199999973</v>
          </cell>
          <cell r="BC348">
            <v>8.8408492819968458</v>
          </cell>
          <cell r="BD348">
            <v>25.200681352850019</v>
          </cell>
          <cell r="BE348">
            <v>8.8000000000000007</v>
          </cell>
          <cell r="BF348">
            <v>25.308</v>
          </cell>
          <cell r="BG348">
            <v>1.1256756449099998</v>
          </cell>
          <cell r="BH348">
            <v>0.19923226800000071</v>
          </cell>
          <cell r="BI348">
            <v>8.8695396309245513</v>
          </cell>
          <cell r="BJ348">
            <v>25.504687778351837</v>
          </cell>
          <cell r="BK348">
            <v>1.5312902021349997</v>
          </cell>
          <cell r="BL348">
            <v>0.19923226799999982</v>
          </cell>
          <cell r="BM348">
            <v>8.8908288739973766</v>
          </cell>
          <cell r="BN348">
            <v>25.564902850924334</v>
          </cell>
          <cell r="BO348">
            <v>8.8000000000000007</v>
          </cell>
          <cell r="BP348">
            <v>25.327000000000002</v>
          </cell>
          <cell r="BQ348">
            <v>1.8581688928290001</v>
          </cell>
          <cell r="BR348">
            <v>0.19923226799999982</v>
          </cell>
          <cell r="BS348">
            <v>8.9079855558214263</v>
          </cell>
          <cell r="BT348">
            <v>25.632429275166114</v>
          </cell>
        </row>
        <row r="349">
          <cell r="B349" t="str">
            <v>Weaste</v>
          </cell>
          <cell r="C349" t="str">
            <v>WEASTE</v>
          </cell>
          <cell r="D349">
            <v>6.6</v>
          </cell>
          <cell r="E349">
            <v>62.5</v>
          </cell>
          <cell r="F349">
            <v>25</v>
          </cell>
          <cell r="G349">
            <v>0.72468949326852194</v>
          </cell>
          <cell r="H349">
            <v>0.61266960414662008</v>
          </cell>
          <cell r="I349">
            <v>15.316000000000001</v>
          </cell>
          <cell r="J349">
            <v>45.290999999999997</v>
          </cell>
          <cell r="K349">
            <v>7.8525379999999645E-3</v>
          </cell>
          <cell r="L349">
            <v>6.0798320000010619E-4</v>
          </cell>
          <cell r="M349">
            <v>15.316740103665502</v>
          </cell>
          <cell r="N349">
            <v>45.29309332928262</v>
          </cell>
          <cell r="O349">
            <v>1.888997099999995E-2</v>
          </cell>
          <cell r="P349">
            <v>1.1819792000000717E-3</v>
          </cell>
          <cell r="Q349">
            <v>15.317755840280475</v>
          </cell>
          <cell r="R349">
            <v>45.295966266276011</v>
          </cell>
          <cell r="S349">
            <v>3.3568897999999958E-2</v>
          </cell>
          <cell r="T349">
            <v>1.7532991999988923E-3</v>
          </cell>
          <cell r="U349">
            <v>15.319089890918454</v>
          </cell>
          <cell r="V349">
            <v>45.299739531286257</v>
          </cell>
          <cell r="W349">
            <v>5.3007118099999972E-2</v>
          </cell>
          <cell r="X349">
            <v>3.4545291200002382E-2</v>
          </cell>
          <cell r="Y349">
            <v>15.323658849557207</v>
          </cell>
          <cell r="Z349">
            <v>45.312662497831944</v>
          </cell>
          <cell r="AA349">
            <v>7.969419039999992E-2</v>
          </cell>
          <cell r="AB349">
            <v>6.7339239200000733E-2</v>
          </cell>
          <cell r="AC349">
            <v>15.328862089418097</v>
          </cell>
          <cell r="AD349">
            <v>45.327379482591049</v>
          </cell>
          <cell r="AE349">
            <v>0.113478246</v>
          </cell>
          <cell r="AF349">
            <v>0.10020675520000211</v>
          </cell>
          <cell r="AG349">
            <v>15.334692589843122</v>
          </cell>
          <cell r="AH349">
            <v>45.343870628144039</v>
          </cell>
          <cell r="AI349">
            <v>0.15602509499999995</v>
          </cell>
          <cell r="AJ349">
            <v>0.1329870472000021</v>
          </cell>
          <cell r="AK349">
            <v>15.341282005772461</v>
          </cell>
          <cell r="AL349">
            <v>45.362508310894817</v>
          </cell>
          <cell r="AM349">
            <v>0.20684764399999994</v>
          </cell>
          <cell r="AN349">
            <v>0.16583496320000179</v>
          </cell>
          <cell r="AO349">
            <v>15.348601273271093</v>
          </cell>
          <cell r="AP349">
            <v>45.383210325621221</v>
          </cell>
          <cell r="AQ349">
            <v>0.263782448</v>
          </cell>
          <cell r="AR349">
            <v>0.19864975519999994</v>
          </cell>
          <cell r="AS349">
            <v>15.356452326818102</v>
          </cell>
          <cell r="AT349">
            <v>45.405416458431411</v>
          </cell>
          <cell r="AU349">
            <v>15.327</v>
          </cell>
          <cell r="AV349">
            <v>45.692</v>
          </cell>
          <cell r="AW349">
            <v>0.32972960499999998</v>
          </cell>
          <cell r="AX349">
            <v>0.23141495920000033</v>
          </cell>
          <cell r="AY349">
            <v>15.376087418968964</v>
          </cell>
          <cell r="AZ349">
            <v>45.8308401872956</v>
          </cell>
          <cell r="BA349">
            <v>0.75951069779999991</v>
          </cell>
          <cell r="BB349">
            <v>0.3929757431999974</v>
          </cell>
          <cell r="BC349">
            <v>15.427816417719507</v>
          </cell>
          <cell r="BD349">
            <v>45.977151890497595</v>
          </cell>
          <cell r="BE349">
            <v>15.34</v>
          </cell>
          <cell r="BF349">
            <v>46.101999999999997</v>
          </cell>
          <cell r="BG349">
            <v>1.2508075976309998</v>
          </cell>
          <cell r="BH349">
            <v>0.39437082720000127</v>
          </cell>
          <cell r="BI349">
            <v>15.483915788854718</v>
          </cell>
          <cell r="BJ349">
            <v>46.50905532087593</v>
          </cell>
          <cell r="BK349">
            <v>1.7000966890078</v>
          </cell>
          <cell r="BL349">
            <v>-2.9258304008000042</v>
          </cell>
          <cell r="BM349">
            <v>15.232776107809389</v>
          </cell>
          <cell r="BN349">
            <v>45.798725034907214</v>
          </cell>
          <cell r="BO349">
            <v>15.351000000000001</v>
          </cell>
          <cell r="BP349">
            <v>46.478000000000002</v>
          </cell>
          <cell r="BQ349">
            <v>2.0611495835415998</v>
          </cell>
          <cell r="BR349">
            <v>-11.810712112800003</v>
          </cell>
          <cell r="BS349">
            <v>14.498134462007815</v>
          </cell>
          <cell r="BT349">
            <v>44.065731978581653</v>
          </cell>
        </row>
        <row r="350">
          <cell r="B350" t="str">
            <v>Werneth</v>
          </cell>
          <cell r="C350" t="str">
            <v>WERNETH</v>
          </cell>
          <cell r="D350">
            <v>6.6</v>
          </cell>
          <cell r="E350">
            <v>62.5</v>
          </cell>
          <cell r="F350">
            <v>25</v>
          </cell>
          <cell r="G350">
            <v>0.62699971704943336</v>
          </cell>
          <cell r="H350">
            <v>0.54154338951497627</v>
          </cell>
          <cell r="I350">
            <v>13.537000000000001</v>
          </cell>
          <cell r="J350">
            <v>39.183</v>
          </cell>
          <cell r="K350">
            <v>1.4594431000000019E-2</v>
          </cell>
          <cell r="L350">
            <v>3.5215559999999257E-3</v>
          </cell>
          <cell r="M350">
            <v>13.538584737874407</v>
          </cell>
          <cell r="N350">
            <v>39.187482315589584</v>
          </cell>
          <cell r="O350">
            <v>3.4972896000000087E-2</v>
          </cell>
          <cell r="P350">
            <v>6.7044119999999374E-3</v>
          </cell>
          <cell r="Q350">
            <v>13.540645818938319</v>
          </cell>
          <cell r="R350">
            <v>39.19331193317705</v>
          </cell>
          <cell r="S350">
            <v>6.1918703000000019E-2</v>
          </cell>
          <cell r="T350">
            <v>9.7648080000003468E-3</v>
          </cell>
          <cell r="U350">
            <v>13.543270680965502</v>
          </cell>
          <cell r="V350">
            <v>39.200736164133453</v>
          </cell>
          <cell r="W350">
            <v>9.7541638000000153E-2</v>
          </cell>
          <cell r="X350">
            <v>4.8656420000000367E-2</v>
          </cell>
          <cell r="Y350">
            <v>13.549789013354744</v>
          </cell>
          <cell r="Z350">
            <v>39.219172792271294</v>
          </cell>
          <cell r="AA350">
            <v>0.14615494000000007</v>
          </cell>
          <cell r="AB350">
            <v>8.7482788000000422E-2</v>
          </cell>
          <cell r="AC350">
            <v>13.557438000780857</v>
          </cell>
          <cell r="AD350">
            <v>39.240807395784159</v>
          </cell>
          <cell r="AE350">
            <v>0.20742109300000011</v>
          </cell>
          <cell r="AF350">
            <v>0.12660590800000104</v>
          </cell>
          <cell r="AG350">
            <v>13.566219784688478</v>
          </cell>
          <cell r="AH350">
            <v>39.265646031592134</v>
          </cell>
          <cell r="AI350">
            <v>0.28421459199999999</v>
          </cell>
          <cell r="AJ350">
            <v>0.16524550000000016</v>
          </cell>
          <cell r="AK350">
            <v>13.576317561379728</v>
          </cell>
          <cell r="AL350">
            <v>39.294206857085292</v>
          </cell>
          <cell r="AM350">
            <v>0.37563004499999997</v>
          </cell>
          <cell r="AN350">
            <v>0.20415898400000021</v>
          </cell>
          <cell r="AO350">
            <v>13.587718386661567</v>
          </cell>
          <cell r="AP350">
            <v>39.326453260556939</v>
          </cell>
          <cell r="AQ350">
            <v>0.47782170600000018</v>
          </cell>
          <cell r="AR350">
            <v>0.24286839600000043</v>
          </cell>
          <cell r="AS350">
            <v>13.600044033998788</v>
          </cell>
          <cell r="AT350">
            <v>39.361315455815593</v>
          </cell>
          <cell r="AU350">
            <v>13.547000000000001</v>
          </cell>
          <cell r="AV350">
            <v>39.545000000000002</v>
          </cell>
          <cell r="AW350">
            <v>0.59529251500000024</v>
          </cell>
          <cell r="AX350">
            <v>0.28130885600000033</v>
          </cell>
          <cell r="AY350">
            <v>13.623682732957402</v>
          </cell>
          <cell r="AZ350">
            <v>39.761891521896381</v>
          </cell>
          <cell r="BA350">
            <v>1.3550766680000002</v>
          </cell>
          <cell r="BB350">
            <v>0.46293340000000116</v>
          </cell>
          <cell r="BC350">
            <v>13.706034636689282</v>
          </cell>
          <cell r="BD350">
            <v>39.994817880186119</v>
          </cell>
          <cell r="BE350">
            <v>13.468999999999999</v>
          </cell>
          <cell r="BF350">
            <v>39.654000000000003</v>
          </cell>
          <cell r="BG350">
            <v>2.22277571421</v>
          </cell>
          <cell r="BH350">
            <v>0.49876598000000216</v>
          </cell>
          <cell r="BI350">
            <v>13.707073156024686</v>
          </cell>
          <cell r="BJ350">
            <v>40.327372572174163</v>
          </cell>
          <cell r="BK350">
            <v>3.0110632670922999</v>
          </cell>
          <cell r="BL350">
            <v>0.49876598000000216</v>
          </cell>
          <cell r="BM350">
            <v>13.776030433427024</v>
          </cell>
          <cell r="BN350">
            <v>40.522413206027579</v>
          </cell>
          <cell r="BO350">
            <v>13.476000000000001</v>
          </cell>
          <cell r="BP350">
            <v>39.777999999999999</v>
          </cell>
          <cell r="BQ350">
            <v>3.6371518182383</v>
          </cell>
          <cell r="BR350">
            <v>0.49876598000000216</v>
          </cell>
          <cell r="BS350">
            <v>13.837798977902887</v>
          </cell>
          <cell r="BT350">
            <v>40.801322042805971</v>
          </cell>
        </row>
        <row r="351">
          <cell r="B351" t="str">
            <v>Wesley Place Bacup</v>
          </cell>
          <cell r="C351" t="str">
            <v>WESLEY PLACE BACUP</v>
          </cell>
          <cell r="D351">
            <v>6.6</v>
          </cell>
          <cell r="E351">
            <v>54.75</v>
          </cell>
          <cell r="F351">
            <v>21.9</v>
          </cell>
          <cell r="G351">
            <v>1.0146745499127681</v>
          </cell>
          <cell r="H351">
            <v>0.80350190898392726</v>
          </cell>
          <cell r="I351">
            <v>15.145</v>
          </cell>
          <cell r="J351">
            <v>48.619</v>
          </cell>
          <cell r="K351">
            <v>2.1647234999999876E-2</v>
          </cell>
          <cell r="L351">
            <v>28.004954271999999</v>
          </cell>
          <cell r="M351">
            <v>17.596691806748005</v>
          </cell>
          <cell r="N351">
            <v>55.55343160772405</v>
          </cell>
          <cell r="O351">
            <v>5.2649354000000148E-2</v>
          </cell>
          <cell r="P351">
            <v>28.009398256000004</v>
          </cell>
          <cell r="Q351">
            <v>17.59979253661297</v>
          </cell>
          <cell r="R351">
            <v>55.562201796180631</v>
          </cell>
          <cell r="S351">
            <v>9.4542611999999915E-2</v>
          </cell>
          <cell r="T351">
            <v>28.013645572000001</v>
          </cell>
          <cell r="U351">
            <v>17.603828790070462</v>
          </cell>
          <cell r="V351">
            <v>55.573618044942158</v>
          </cell>
          <cell r="W351">
            <v>0.15146292700000008</v>
          </cell>
          <cell r="X351">
            <v>28.065766363999991</v>
          </cell>
          <cell r="Y351">
            <v>17.613367413173371</v>
          </cell>
          <cell r="Z351">
            <v>55.600597345259146</v>
          </cell>
          <cell r="AA351">
            <v>0.23060027599999988</v>
          </cell>
          <cell r="AB351">
            <v>28.117779283999994</v>
          </cell>
          <cell r="AC351">
            <v>17.624840086372075</v>
          </cell>
          <cell r="AD351">
            <v>55.633046965327708</v>
          </cell>
          <cell r="AE351">
            <v>0.33174383299999977</v>
          </cell>
          <cell r="AF351">
            <v>28.170175512</v>
          </cell>
          <cell r="AG351">
            <v>17.638271334281328</v>
          </cell>
          <cell r="AH351">
            <v>55.671036271233433</v>
          </cell>
          <cell r="AI351">
            <v>0.46013411800000026</v>
          </cell>
          <cell r="AJ351">
            <v>28.221906652000001</v>
          </cell>
          <cell r="AK351">
            <v>17.654027872646566</v>
          </cell>
          <cell r="AL351">
            <v>55.715602491737769</v>
          </cell>
          <cell r="AM351">
            <v>0.61445623099999991</v>
          </cell>
          <cell r="AN351">
            <v>28.273991251999995</v>
          </cell>
          <cell r="AO351">
            <v>17.672083777390974</v>
          </cell>
          <cell r="AP351">
            <v>55.766672302478689</v>
          </cell>
          <cell r="AQ351">
            <v>0.78801477499999995</v>
          </cell>
          <cell r="AR351">
            <v>28.325790604000005</v>
          </cell>
          <cell r="AS351">
            <v>17.691797480712125</v>
          </cell>
          <cell r="AT351">
            <v>55.822431075681436</v>
          </cell>
          <cell r="AU351">
            <v>15.154999999999999</v>
          </cell>
          <cell r="AV351">
            <v>48.988</v>
          </cell>
          <cell r="AW351">
            <v>0.98769197100000006</v>
          </cell>
          <cell r="AX351">
            <v>28.377221940000005</v>
          </cell>
          <cell r="AY351">
            <v>17.723763780491822</v>
          </cell>
          <cell r="AZ351">
            <v>56.253561153808647</v>
          </cell>
          <cell r="BA351">
            <v>2.2905871970000007</v>
          </cell>
          <cell r="BB351">
            <v>27.956426092000001</v>
          </cell>
          <cell r="BC351">
            <v>17.800927464331263</v>
          </cell>
          <cell r="BD351">
            <v>56.471813010225453</v>
          </cell>
          <cell r="BE351">
            <v>15.173</v>
          </cell>
          <cell r="BF351">
            <v>49.703000000000003</v>
          </cell>
          <cell r="BG351">
            <v>3.7823538383100006</v>
          </cell>
          <cell r="BH351">
            <v>22.591923823999998</v>
          </cell>
          <cell r="BI351">
            <v>17.480150955760095</v>
          </cell>
          <cell r="BJ351">
            <v>56.228608344155951</v>
          </cell>
          <cell r="BK351">
            <v>5.1204431975690001</v>
          </cell>
          <cell r="BL351">
            <v>10.196323823999995</v>
          </cell>
          <cell r="BM351">
            <v>16.51286963076025</v>
          </cell>
          <cell r="BN351">
            <v>53.492723607265951</v>
          </cell>
          <cell r="BO351">
            <v>15.180999999999999</v>
          </cell>
          <cell r="BP351">
            <v>49.734999999999999</v>
          </cell>
          <cell r="BQ351">
            <v>6.1576232274220004</v>
          </cell>
          <cell r="BR351">
            <v>6.4835238240000006</v>
          </cell>
          <cell r="BS351">
            <v>16.286813583788504</v>
          </cell>
          <cell r="BT351">
            <v>52.862713135300204</v>
          </cell>
        </row>
        <row r="352">
          <cell r="B352" t="str">
            <v>West Didsbury</v>
          </cell>
          <cell r="C352" t="str">
            <v>WEST DIDSBURY</v>
          </cell>
          <cell r="D352">
            <v>6.6</v>
          </cell>
          <cell r="E352">
            <v>62.5</v>
          </cell>
          <cell r="F352">
            <v>25</v>
          </cell>
          <cell r="G352">
            <v>0.62273590935817669</v>
          </cell>
          <cell r="H352">
            <v>0.52720477269693256</v>
          </cell>
          <cell r="I352">
            <v>13.178000000000001</v>
          </cell>
          <cell r="J352">
            <v>38.914999999999999</v>
          </cell>
          <cell r="K352">
            <v>2.2436036000000104E-2</v>
          </cell>
          <cell r="L352">
            <v>1.7910160000003117E-3</v>
          </cell>
          <cell r="M352">
            <v>13.180119317423314</v>
          </cell>
          <cell r="N352">
            <v>38.920994334886046</v>
          </cell>
          <cell r="O352">
            <v>5.4681435E-2</v>
          </cell>
          <cell r="P352">
            <v>0.40345610400000087</v>
          </cell>
          <cell r="Q352">
            <v>13.218076641131443</v>
          </cell>
          <cell r="R352">
            <v>39.028353858844888</v>
          </cell>
          <cell r="S352">
            <v>9.8383262999999999E-2</v>
          </cell>
          <cell r="T352">
            <v>0.40509288000000065</v>
          </cell>
          <cell r="U352">
            <v>13.22204274040782</v>
          </cell>
          <cell r="V352">
            <v>39.03957168161763</v>
          </cell>
          <cell r="W352">
            <v>0.15711308540000002</v>
          </cell>
          <cell r="X352">
            <v>0.44912469600000193</v>
          </cell>
          <cell r="Y352">
            <v>13.231032052467306</v>
          </cell>
          <cell r="Z352">
            <v>39.06499729567949</v>
          </cell>
          <cell r="AA352">
            <v>0.23916738999999998</v>
          </cell>
          <cell r="AB352">
            <v>0.49314650000000171</v>
          </cell>
          <cell r="AC352">
            <v>13.24206085174588</v>
          </cell>
          <cell r="AD352">
            <v>39.096191450712389</v>
          </cell>
          <cell r="AE352">
            <v>0.34439172100000004</v>
          </cell>
          <cell r="AF352">
            <v>0.53735525199999934</v>
          </cell>
          <cell r="AG352">
            <v>13.255132856396772</v>
          </cell>
          <cell r="AH352">
            <v>39.133164663241779</v>
          </cell>
          <cell r="AI352">
            <v>0.47859777799999992</v>
          </cell>
          <cell r="AJ352">
            <v>0.58131330800000214</v>
          </cell>
          <cell r="AK352">
            <v>13.270718174366541</v>
          </cell>
          <cell r="AL352">
            <v>39.17724659933527</v>
          </cell>
          <cell r="AM352">
            <v>0.64042959500000007</v>
          </cell>
          <cell r="AN352">
            <v>0.62544322000000108</v>
          </cell>
          <cell r="AO352">
            <v>13.288735153106074</v>
          </cell>
          <cell r="AP352">
            <v>39.228206310708138</v>
          </cell>
          <cell r="AQ352">
            <v>0.82277515999999995</v>
          </cell>
          <cell r="AR352">
            <v>0.6694754000000005</v>
          </cell>
          <cell r="AS352">
            <v>13.308538070077935</v>
          </cell>
          <cell r="AT352">
            <v>39.28421741822045</v>
          </cell>
          <cell r="AU352">
            <v>13.188000000000001</v>
          </cell>
          <cell r="AV352">
            <v>39.264000000000003</v>
          </cell>
          <cell r="AW352">
            <v>1.0348472360000001</v>
          </cell>
          <cell r="AX352">
            <v>0.71336829199999929</v>
          </cell>
          <cell r="AY352">
            <v>13.340929197832164</v>
          </cell>
          <cell r="AZ352">
            <v>39.696549091314175</v>
          </cell>
          <cell r="BA352">
            <v>2.4220632246</v>
          </cell>
          <cell r="BB352">
            <v>0.83185200000000048</v>
          </cell>
          <cell r="BC352">
            <v>13.472643762248945</v>
          </cell>
          <cell r="BD352">
            <v>40.069094138034721</v>
          </cell>
          <cell r="BE352">
            <v>13.147</v>
          </cell>
          <cell r="BF352">
            <v>39.793999999999997</v>
          </cell>
          <cell r="BG352">
            <v>3.9930914969440003</v>
          </cell>
          <cell r="BH352">
            <v>9.6149968000001529E-2</v>
          </cell>
          <cell r="BI352">
            <v>13.504715857661637</v>
          </cell>
          <cell r="BJ352">
            <v>40.805773234762015</v>
          </cell>
          <cell r="BK352">
            <v>5.38000876771516</v>
          </cell>
          <cell r="BL352">
            <v>-2.199060623999995</v>
          </cell>
          <cell r="BM352">
            <v>13.425260798038211</v>
          </cell>
          <cell r="BN352">
            <v>40.581040388924791</v>
          </cell>
          <cell r="BO352">
            <v>13.157</v>
          </cell>
          <cell r="BP352">
            <v>40.148000000000003</v>
          </cell>
          <cell r="BQ352">
            <v>6.4368358705236197</v>
          </cell>
          <cell r="BR352">
            <v>-4.1327870480000017</v>
          </cell>
          <cell r="BS352">
            <v>13.358552001198493</v>
          </cell>
          <cell r="BT352">
            <v>40.718075147236696</v>
          </cell>
        </row>
        <row r="353">
          <cell r="B353" t="str">
            <v>Westgate</v>
          </cell>
          <cell r="C353" t="str">
            <v>WESTGATE</v>
          </cell>
          <cell r="D353">
            <v>6.6</v>
          </cell>
          <cell r="E353">
            <v>62.5</v>
          </cell>
          <cell r="F353">
            <v>25</v>
          </cell>
          <cell r="G353">
            <v>0.67037051073320042</v>
          </cell>
          <cell r="H353">
            <v>0.54068949841620317</v>
          </cell>
          <cell r="I353">
            <v>13.513999999999999</v>
          </cell>
          <cell r="J353">
            <v>41.889000000000003</v>
          </cell>
          <cell r="K353">
            <v>3.3194715000000485E-2</v>
          </cell>
          <cell r="L353">
            <v>3.8144279999912101E-3</v>
          </cell>
          <cell r="M353">
            <v>13.517237460405079</v>
          </cell>
          <cell r="N353">
            <v>41.898156920825024</v>
          </cell>
          <cell r="O353">
            <v>7.9208126000000156E-2</v>
          </cell>
          <cell r="P353">
            <v>7.294416000011239E-3</v>
          </cell>
          <cell r="Q353">
            <v>13.521567009986256</v>
          </cell>
          <cell r="R353">
            <v>41.910402736298359</v>
          </cell>
          <cell r="S353">
            <v>0.1396591969999994</v>
          </cell>
          <cell r="T353">
            <v>1.0662539999998444E-2</v>
          </cell>
          <cell r="U353">
            <v>13.527149741715453</v>
          </cell>
          <cell r="V353">
            <v>41.9261930861514</v>
          </cell>
          <cell r="W353">
            <v>0.21996832600000094</v>
          </cell>
          <cell r="X353">
            <v>9.2428843999989851E-2</v>
          </cell>
          <cell r="Y353">
            <v>13.541327665180843</v>
          </cell>
          <cell r="Z353">
            <v>41.966294309453488</v>
          </cell>
          <cell r="AA353">
            <v>0.32870721999999919</v>
          </cell>
          <cell r="AB353">
            <v>0.17413509199999666</v>
          </cell>
          <cell r="AC353">
            <v>13.557987294574716</v>
          </cell>
          <cell r="AD353">
            <v>42.013414857119336</v>
          </cell>
          <cell r="AE353">
            <v>0.46495709900000026</v>
          </cell>
          <cell r="AF353">
            <v>0.25618122400000232</v>
          </cell>
          <cell r="AG353">
            <v>13.577083243167728</v>
          </cell>
          <cell r="AH353">
            <v>42.067426356092568</v>
          </cell>
          <cell r="AI353">
            <v>0.63455677799999943</v>
          </cell>
          <cell r="AJ353">
            <v>0.3376907639999871</v>
          </cell>
          <cell r="AK353">
            <v>13.599049603044339</v>
          </cell>
          <cell r="AL353">
            <v>42.129556604199507</v>
          </cell>
          <cell r="AM353">
            <v>0.83544617600000048</v>
          </cell>
          <cell r="AN353">
            <v>0.41951433200000565</v>
          </cell>
          <cell r="AO353">
            <v>13.623780573805478</v>
          </cell>
          <cell r="AP353">
            <v>42.19950635272162</v>
          </cell>
          <cell r="AQ353">
            <v>1.0593307590000007</v>
          </cell>
          <cell r="AR353">
            <v>0.50111867999999049</v>
          </cell>
          <cell r="AS353">
            <v>13.650503924797491</v>
          </cell>
          <cell r="AT353">
            <v>42.27509140353154</v>
          </cell>
          <cell r="AU353">
            <v>13.532</v>
          </cell>
          <cell r="AV353">
            <v>42.655000000000001</v>
          </cell>
          <cell r="AW353">
            <v>1.3135396049999999</v>
          </cell>
          <cell r="AX353">
            <v>0.58242719599999049</v>
          </cell>
          <cell r="AY353">
            <v>13.697854082262415</v>
          </cell>
          <cell r="AZ353">
            <v>43.124106185020899</v>
          </cell>
          <cell r="BA353">
            <v>2.9477811909999998</v>
          </cell>
          <cell r="BB353">
            <v>0.97709579600000041</v>
          </cell>
          <cell r="BC353">
            <v>13.875337694694034</v>
          </cell>
          <cell r="BD353">
            <v>43.626105648620431</v>
          </cell>
          <cell r="BE353">
            <v>13.552</v>
          </cell>
          <cell r="BF353">
            <v>43.393000000000001</v>
          </cell>
          <cell r="BG353">
            <v>4.8299156827000003</v>
          </cell>
          <cell r="BH353">
            <v>1.0554738960000023</v>
          </cell>
          <cell r="BI353">
            <v>14.066838069325495</v>
          </cell>
          <cell r="BJ353">
            <v>44.849181960132192</v>
          </cell>
          <cell r="BK353">
            <v>6.5603927880479995</v>
          </cell>
          <cell r="BL353">
            <v>1.0554738960000094</v>
          </cell>
          <cell r="BM353">
            <v>14.218215557598093</v>
          </cell>
          <cell r="BN353">
            <v>45.277342154038358</v>
          </cell>
          <cell r="BO353">
            <v>13.571</v>
          </cell>
          <cell r="BP353">
            <v>44.052</v>
          </cell>
          <cell r="BQ353">
            <v>7.9506039744980006</v>
          </cell>
          <cell r="BR353">
            <v>1.0554738960000023</v>
          </cell>
          <cell r="BS353">
            <v>14.358827497405265</v>
          </cell>
          <cell r="BT353">
            <v>46.280312663281961</v>
          </cell>
        </row>
        <row r="354">
          <cell r="B354" t="str">
            <v>Westhoughton</v>
          </cell>
          <cell r="C354" t="str">
            <v>WESTHOUGHTON</v>
          </cell>
          <cell r="D354">
            <v>11</v>
          </cell>
          <cell r="E354">
            <v>33.405000000000001</v>
          </cell>
          <cell r="F354">
            <v>13.1</v>
          </cell>
          <cell r="G354">
            <v>0.99528095941828054</v>
          </cell>
          <cell r="H354">
            <v>0.76973600394339292</v>
          </cell>
          <cell r="I354">
            <v>10.082000000000001</v>
          </cell>
          <cell r="J354">
            <v>33.243000000000002</v>
          </cell>
          <cell r="K354">
            <v>2.5120421000000115E-2</v>
          </cell>
          <cell r="L354">
            <v>4.2519879999995958E-3</v>
          </cell>
          <cell r="M354">
            <v>10.083541651658447</v>
          </cell>
          <cell r="N354">
            <v>33.247360449367662</v>
          </cell>
          <cell r="O354">
            <v>6.0634579999999993E-2</v>
          </cell>
          <cell r="P354">
            <v>40.008162892000001</v>
          </cell>
          <cell r="Q354">
            <v>12.185066455142163</v>
          </cell>
          <cell r="R354">
            <v>39.191370206867916</v>
          </cell>
          <cell r="S354">
            <v>0.10810218000000027</v>
          </cell>
          <cell r="T354">
            <v>40.011973896000001</v>
          </cell>
          <cell r="U354">
            <v>12.187757883853353</v>
          </cell>
          <cell r="V354">
            <v>39.198982716838955</v>
          </cell>
          <cell r="W354">
            <v>0.17137892899999996</v>
          </cell>
          <cell r="X354">
            <v>40.070712815999997</v>
          </cell>
          <cell r="Y354">
            <v>12.194162045611762</v>
          </cell>
          <cell r="Z354">
            <v>39.217096421667705</v>
          </cell>
          <cell r="AA354">
            <v>0.25862710000000011</v>
          </cell>
          <cell r="AB354">
            <v>40.129403864000004</v>
          </cell>
          <cell r="AC354">
            <v>12.201821868100396</v>
          </cell>
          <cell r="AD354">
            <v>39.238761671365296</v>
          </cell>
          <cell r="AE354">
            <v>0.3694385240000001</v>
          </cell>
          <cell r="AF354">
            <v>40.188507928</v>
          </cell>
          <cell r="AG354">
            <v>12.210740118349149</v>
          </cell>
          <cell r="AH354">
            <v>39.263986292274147</v>
          </cell>
          <cell r="AI354">
            <v>0.50941337100000006</v>
          </cell>
          <cell r="AJ354">
            <v>40.247008611999988</v>
          </cell>
          <cell r="AK354">
            <v>12.221157382099186</v>
          </cell>
          <cell r="AL354">
            <v>39.293450763630382</v>
          </cell>
          <cell r="AM354">
            <v>0.67701570399999988</v>
          </cell>
          <cell r="AN354">
            <v>40.305889916000005</v>
          </cell>
          <cell r="AO354">
            <v>12.233044690170912</v>
          </cell>
          <cell r="AP354">
            <v>39.327073148220677</v>
          </cell>
          <cell r="AQ354">
            <v>0.86505094699999996</v>
          </cell>
          <cell r="AR354">
            <v>40.364528384000003</v>
          </cell>
          <cell r="AS354">
            <v>12.245991702302536</v>
          </cell>
          <cell r="AT354">
            <v>39.363692828518175</v>
          </cell>
          <cell r="AU354">
            <v>10.092000000000001</v>
          </cell>
          <cell r="AV354">
            <v>33.652999999999999</v>
          </cell>
          <cell r="AW354">
            <v>1.0822592480000002</v>
          </cell>
          <cell r="AX354">
            <v>40.42283058400001</v>
          </cell>
          <cell r="AY354">
            <v>12.270452253385892</v>
          </cell>
          <cell r="AZ354">
            <v>39.814593443441112</v>
          </cell>
          <cell r="BA354">
            <v>2.4953226130000004</v>
          </cell>
          <cell r="BB354">
            <v>39.752495687999996</v>
          </cell>
          <cell r="BC354">
            <v>12.309435388068795</v>
          </cell>
          <cell r="BD354">
            <v>39.924854398985872</v>
          </cell>
          <cell r="BE354">
            <v>10.108000000000001</v>
          </cell>
          <cell r="BF354">
            <v>34.255000000000003</v>
          </cell>
          <cell r="BG354">
            <v>4.1044882320900005</v>
          </cell>
          <cell r="BH354">
            <v>32.075378503999993</v>
          </cell>
          <cell r="BI354">
            <v>12.006950527211487</v>
          </cell>
          <cell r="BJ354">
            <v>39.626043179716049</v>
          </cell>
          <cell r="BK354">
            <v>5.5508285509925006</v>
          </cell>
          <cell r="BL354">
            <v>14.367378503999999</v>
          </cell>
          <cell r="BM354">
            <v>11.153434745906784</v>
          </cell>
          <cell r="BN354">
            <v>37.211935992474892</v>
          </cell>
          <cell r="BO354">
            <v>10.114000000000001</v>
          </cell>
          <cell r="BP354">
            <v>34.46</v>
          </cell>
          <cell r="BQ354">
            <v>6.6821373559034996</v>
          </cell>
          <cell r="BR354">
            <v>9.0633785040000046</v>
          </cell>
          <cell r="BS354">
            <v>10.940425256385893</v>
          </cell>
          <cell r="BT354">
            <v>36.797483611737185</v>
          </cell>
        </row>
        <row r="355">
          <cell r="B355" t="str">
            <v>Westlinton</v>
          </cell>
          <cell r="C355" t="str">
            <v>WESTLINTON</v>
          </cell>
          <cell r="D355">
            <v>11</v>
          </cell>
          <cell r="E355">
            <v>62.5</v>
          </cell>
          <cell r="F355">
            <v>25</v>
          </cell>
          <cell r="G355">
            <v>0.25719450156978069</v>
          </cell>
          <cell r="H355">
            <v>0.24638342429963001</v>
          </cell>
          <cell r="I355">
            <v>6.1589999999999998</v>
          </cell>
          <cell r="J355">
            <v>16.073</v>
          </cell>
          <cell r="K355">
            <v>1.0972613999999936E-2</v>
          </cell>
          <cell r="L355">
            <v>1.8470720000074436E-4</v>
          </cell>
          <cell r="M355">
            <v>6.15958560749075</v>
          </cell>
          <cell r="N355">
            <v>16.074656348111294</v>
          </cell>
          <cell r="O355">
            <v>2.6064434999999997E-2</v>
          </cell>
          <cell r="P355">
            <v>3.609707999996381E-4</v>
          </cell>
          <cell r="Q355">
            <v>6.1603869741047337</v>
          </cell>
          <cell r="R355">
            <v>16.07692295517915</v>
          </cell>
          <cell r="S355">
            <v>4.575362999999999E-2</v>
          </cell>
          <cell r="T355">
            <v>5.3771880000086369E-4</v>
          </cell>
          <cell r="U355">
            <v>6.1614296656991661</v>
          </cell>
          <cell r="V355">
            <v>16.079872132367587</v>
          </cell>
          <cell r="W355">
            <v>7.2745905000000111E-2</v>
          </cell>
          <cell r="X355">
            <v>3.9365606799999675E-2</v>
          </cell>
          <cell r="Y355">
            <v>6.1648843283197259</v>
          </cell>
          <cell r="Z355">
            <v>16.089643393830425</v>
          </cell>
          <cell r="AA355">
            <v>0.10885270199999986</v>
          </cell>
          <cell r="AB355">
            <v>7.8194894800000192E-2</v>
          </cell>
          <cell r="AC355">
            <v>6.168817452760341</v>
          </cell>
          <cell r="AD355">
            <v>16.100767949683263</v>
          </cell>
          <cell r="AE355">
            <v>0.15369105100000002</v>
          </cell>
          <cell r="AF355">
            <v>0.11704783879999958</v>
          </cell>
          <cell r="AG355">
            <v>6.1732101064460112</v>
          </cell>
          <cell r="AH355">
            <v>16.113192250517432</v>
          </cell>
          <cell r="AI355">
            <v>0.20864460799999973</v>
          </cell>
          <cell r="AJ355">
            <v>0.15587385879999971</v>
          </cell>
          <cell r="AK355">
            <v>6.1781322577210513</v>
          </cell>
          <cell r="AL355">
            <v>16.127114196695857</v>
          </cell>
          <cell r="AM355">
            <v>0.27293080100000022</v>
          </cell>
          <cell r="AN355">
            <v>0.1947215667999993</v>
          </cell>
          <cell r="AO355">
            <v>6.1835453836760452</v>
          </cell>
          <cell r="AP355">
            <v>16.14242482897663</v>
          </cell>
          <cell r="AQ355">
            <v>0.34406777399999999</v>
          </cell>
          <cell r="AR355">
            <v>0.23355935880000001</v>
          </cell>
          <cell r="AS355">
            <v>6.1893175618739376</v>
          </cell>
          <cell r="AT355">
            <v>16.158751014360416</v>
          </cell>
          <cell r="AU355">
            <v>6.16</v>
          </cell>
          <cell r="AV355">
            <v>16.096</v>
          </cell>
          <cell r="AW355">
            <v>0.42176426000000022</v>
          </cell>
          <cell r="AX355">
            <v>0.27238179879999969</v>
          </cell>
          <cell r="AY355">
            <v>6.1964332194459182</v>
          </cell>
          <cell r="AZ355">
            <v>16.199048706122664</v>
          </cell>
          <cell r="BA355">
            <v>0.90975391299999986</v>
          </cell>
          <cell r="BB355">
            <v>0.46577657480000134</v>
          </cell>
          <cell r="BC355">
            <v>6.2321966270372613</v>
          </cell>
          <cell r="BD355">
            <v>16.300202898227372</v>
          </cell>
          <cell r="BE355">
            <v>6.11</v>
          </cell>
          <cell r="BF355">
            <v>16.312000000000001</v>
          </cell>
          <cell r="BG355">
            <v>1.4972109042000001</v>
          </cell>
          <cell r="BH355">
            <v>0.50442133079999785</v>
          </cell>
          <cell r="BI355">
            <v>6.2150584463359895</v>
          </cell>
          <cell r="BJ355">
            <v>16.609150159300405</v>
          </cell>
          <cell r="BK355">
            <v>2.0603259748420002</v>
          </cell>
          <cell r="BL355">
            <v>0.50442133079999785</v>
          </cell>
          <cell r="BM355">
            <v>6.2446143224832529</v>
          </cell>
          <cell r="BN355">
            <v>16.692746801090962</v>
          </cell>
          <cell r="BO355">
            <v>6.1109999999999998</v>
          </cell>
          <cell r="BP355">
            <v>16.332999999999998</v>
          </cell>
          <cell r="BQ355">
            <v>2.524991039948</v>
          </cell>
          <cell r="BR355">
            <v>0.50442133079999962</v>
          </cell>
          <cell r="BS355">
            <v>6.2700029134307034</v>
          </cell>
          <cell r="BT355">
            <v>16.782728153261072</v>
          </cell>
        </row>
        <row r="356">
          <cell r="B356" t="str">
            <v>Whalley</v>
          </cell>
          <cell r="C356" t="str">
            <v>WHALLEY</v>
          </cell>
          <cell r="D356">
            <v>11</v>
          </cell>
          <cell r="E356">
            <v>33.405000000000001</v>
          </cell>
          <cell r="F356">
            <v>13.1</v>
          </cell>
          <cell r="G356">
            <v>0.79770776235378971</v>
          </cell>
          <cell r="H356">
            <v>0.66210423390899753</v>
          </cell>
          <cell r="I356">
            <v>8.6720000000000006</v>
          </cell>
          <cell r="J356">
            <v>26.643000000000001</v>
          </cell>
          <cell r="K356">
            <v>2.904814499999997E-2</v>
          </cell>
          <cell r="L356">
            <v>7.7795399999835979E-4</v>
          </cell>
          <cell r="M356">
            <v>8.6735654642078668</v>
          </cell>
          <cell r="N356">
            <v>26.647427801428346</v>
          </cell>
          <cell r="O356">
            <v>6.9921788999999901E-2</v>
          </cell>
          <cell r="P356">
            <v>1.6403219999991947E-3</v>
          </cell>
          <cell r="Q356">
            <v>8.6757560367317854</v>
          </cell>
          <cell r="R356">
            <v>26.653623676173723</v>
          </cell>
          <cell r="S356">
            <v>0.12433115700000008</v>
          </cell>
          <cell r="T356">
            <v>2.5988899999997983E-3</v>
          </cell>
          <cell r="U356">
            <v>8.6786620997094275</v>
          </cell>
          <cell r="V356">
            <v>26.66184326352591</v>
          </cell>
          <cell r="W356">
            <v>0.19819241500000007</v>
          </cell>
          <cell r="X356">
            <v>5.7739402000002826E-2</v>
          </cell>
          <cell r="Y356">
            <v>8.6854329366762855</v>
          </cell>
          <cell r="Z356">
            <v>26.680994082460206</v>
          </cell>
          <cell r="AA356">
            <v>0.29930345600000008</v>
          </cell>
          <cell r="AB356">
            <v>0.11295887400000026</v>
          </cell>
          <cell r="AC356">
            <v>8.6936381606547499</v>
          </cell>
          <cell r="AD356">
            <v>26.704201960525509</v>
          </cell>
          <cell r="AE356">
            <v>0.42707820600000024</v>
          </cell>
          <cell r="AF356">
            <v>0.16839754599999868</v>
          </cell>
          <cell r="AG356">
            <v>8.7032543714284643</v>
          </cell>
          <cell r="AH356">
            <v>26.731400711915157</v>
          </cell>
          <cell r="AI356">
            <v>0.5872911460000001</v>
          </cell>
          <cell r="AJ356">
            <v>0.22371397399999982</v>
          </cell>
          <cell r="AK356">
            <v>8.7145667294860161</v>
          </cell>
          <cell r="AL356">
            <v>26.763396892289979</v>
          </cell>
          <cell r="AM356">
            <v>0.77816458899999996</v>
          </cell>
          <cell r="AN356">
            <v>0.27922846999999962</v>
          </cell>
          <cell r="AO356">
            <v>8.7274987424775361</v>
          </cell>
          <cell r="AP356">
            <v>26.799974148612765</v>
          </cell>
          <cell r="AQ356">
            <v>0.9916719249999999</v>
          </cell>
          <cell r="AR356">
            <v>0.33471417400000014</v>
          </cell>
          <cell r="AS356">
            <v>8.7416172155733669</v>
          </cell>
          <cell r="AT356">
            <v>26.839907220877013</v>
          </cell>
          <cell r="AU356">
            <v>8.6769999999999996</v>
          </cell>
          <cell r="AV356">
            <v>26.907</v>
          </cell>
          <cell r="AW356">
            <v>1.2330662750000001</v>
          </cell>
          <cell r="AX356">
            <v>0.39011851800000485</v>
          </cell>
          <cell r="AY356">
            <v>8.7621951070166411</v>
          </cell>
          <cell r="AZ356">
            <v>27.147968151581523</v>
          </cell>
          <cell r="BA356">
            <v>2.7895618560000002</v>
          </cell>
          <cell r="BB356">
            <v>0.58055905400000007</v>
          </cell>
          <cell r="BC356">
            <v>8.8538854740536443</v>
          </cell>
          <cell r="BD356">
            <v>27.407307672786917</v>
          </cell>
          <cell r="BE356">
            <v>8.6340000000000003</v>
          </cell>
          <cell r="BF356">
            <v>27.338999999999999</v>
          </cell>
          <cell r="BG356">
            <v>4.5868704344999998</v>
          </cell>
          <cell r="BH356">
            <v>0.33447375000000257</v>
          </cell>
          <cell r="BI356">
            <v>8.8923035808814443</v>
          </cell>
          <cell r="BJ356">
            <v>28.069592854584144</v>
          </cell>
          <cell r="BK356">
            <v>6.2174217175859994</v>
          </cell>
          <cell r="BL356">
            <v>-3.8693861459999948</v>
          </cell>
          <cell r="BM356">
            <v>8.7572399063020008</v>
          </cell>
          <cell r="BN356">
            <v>27.687575093835754</v>
          </cell>
          <cell r="BO356">
            <v>8.6349999999999998</v>
          </cell>
          <cell r="BP356">
            <v>27.292000000000002</v>
          </cell>
          <cell r="BQ356">
            <v>7.493637510870002</v>
          </cell>
          <cell r="BR356">
            <v>-6.3887850419999967</v>
          </cell>
          <cell r="BS356">
            <v>8.6929897154833569</v>
          </cell>
          <cell r="BT356">
            <v>27.456019684229442</v>
          </cell>
        </row>
        <row r="357">
          <cell r="B357" t="str">
            <v>Whalley Range</v>
          </cell>
          <cell r="C357" t="str">
            <v>WHALLEY RANGE</v>
          </cell>
          <cell r="D357">
            <v>6.6</v>
          </cell>
          <cell r="E357">
            <v>62.5</v>
          </cell>
          <cell r="F357">
            <v>25</v>
          </cell>
          <cell r="G357">
            <v>0.69917873189772695</v>
          </cell>
          <cell r="H357">
            <v>0.59517676496768568</v>
          </cell>
          <cell r="I357">
            <v>14.875999999999999</v>
          </cell>
          <cell r="J357">
            <v>43.689</v>
          </cell>
          <cell r="K357">
            <v>3.3320694999999789E-2</v>
          </cell>
          <cell r="L357">
            <v>5.7651439999997223E-3</v>
          </cell>
          <cell r="M357">
            <v>14.879419124192143</v>
          </cell>
          <cell r="N357">
            <v>43.698670743607934</v>
          </cell>
          <cell r="O357">
            <v>8.0894461999999834E-2</v>
          </cell>
          <cell r="P357">
            <v>1.1013348000000533E-2</v>
          </cell>
          <cell r="Q357">
            <v>14.884039848309715</v>
          </cell>
          <cell r="R357">
            <v>43.711740125038048</v>
          </cell>
          <cell r="S357">
            <v>0.1450152779999998</v>
          </cell>
          <cell r="T357">
            <v>1.6091532000000797E-2</v>
          </cell>
          <cell r="U357">
            <v>14.890093190927542</v>
          </cell>
          <cell r="V357">
            <v>43.728861563493687</v>
          </cell>
          <cell r="W357">
            <v>0.23080457069999993</v>
          </cell>
          <cell r="X357">
            <v>0.11163729200000105</v>
          </cell>
          <cell r="Y357">
            <v>14.905955894183581</v>
          </cell>
          <cell r="Z357">
            <v>43.773728063654872</v>
          </cell>
          <cell r="AA357">
            <v>0.35007076599999998</v>
          </cell>
          <cell r="AB357">
            <v>0.20710050400000135</v>
          </cell>
          <cell r="AC357">
            <v>14.924739845866549</v>
          </cell>
          <cell r="AD357">
            <v>43.826857102104896</v>
          </cell>
          <cell r="AE357">
            <v>0.50246099499999985</v>
          </cell>
          <cell r="AF357">
            <v>0.30309024400000073</v>
          </cell>
          <cell r="AG357">
            <v>14.946467458285255</v>
          </cell>
          <cell r="AH357">
            <v>43.88831207042594</v>
          </cell>
          <cell r="AI357">
            <v>0.69614678799999985</v>
          </cell>
          <cell r="AJ357">
            <v>0.39828714400000109</v>
          </cell>
          <cell r="AK357">
            <v>14.971738140189464</v>
          </cell>
          <cell r="AL357">
            <v>43.959788352584631</v>
          </cell>
          <cell r="AM357">
            <v>0.92910177699999985</v>
          </cell>
          <cell r="AN357">
            <v>0.49396937199999869</v>
          </cell>
          <cell r="AO357">
            <v>15.000486441053202</v>
          </cell>
          <cell r="AP357">
            <v>44.041100826537999</v>
          </cell>
          <cell r="AQ357">
            <v>1.1911739769999998</v>
          </cell>
          <cell r="AR357">
            <v>0.58932140799999999</v>
          </cell>
          <cell r="AS357">
            <v>15.031752953003126</v>
          </cell>
          <cell r="AT357">
            <v>44.129535877033362</v>
          </cell>
          <cell r="AU357">
            <v>14.901999999999999</v>
          </cell>
          <cell r="AV357">
            <v>44.719000000000001</v>
          </cell>
          <cell r="AW357">
            <v>1.495713783</v>
          </cell>
          <cell r="AX357">
            <v>0.68422856399999965</v>
          </cell>
          <cell r="AY357">
            <v>15.092695500130047</v>
          </cell>
          <cell r="AZ357">
            <v>45.258368325134867</v>
          </cell>
          <cell r="BA357">
            <v>3.4864520254999993</v>
          </cell>
          <cell r="BB357">
            <v>1.1406770280000007</v>
          </cell>
          <cell r="BC357">
            <v>15.306768818880812</v>
          </cell>
          <cell r="BD357">
            <v>45.863859106573969</v>
          </cell>
          <cell r="BE357">
            <v>14.923</v>
          </cell>
          <cell r="BF357">
            <v>45.540999999999997</v>
          </cell>
          <cell r="BG357">
            <v>5.7468046693800003</v>
          </cell>
          <cell r="BH357">
            <v>1.2311202799999972</v>
          </cell>
          <cell r="BI357">
            <v>15.533410128471143</v>
          </cell>
          <cell r="BJ357">
            <v>47.267500564587586</v>
          </cell>
          <cell r="BK357">
            <v>7.7629696032512996</v>
          </cell>
          <cell r="BL357">
            <v>1.2311202800000007</v>
          </cell>
          <cell r="BM357">
            <v>15.709778820486489</v>
          </cell>
          <cell r="BN357">
            <v>47.766346557039796</v>
          </cell>
          <cell r="BO357">
            <v>14.941000000000001</v>
          </cell>
          <cell r="BP357">
            <v>46.298999999999999</v>
          </cell>
          <cell r="BQ357">
            <v>9.3242833650206993</v>
          </cell>
          <cell r="BR357">
            <v>1.2311202800000078</v>
          </cell>
          <cell r="BS357">
            <v>15.86435835391786</v>
          </cell>
          <cell r="BT357">
            <v>48.910651814082264</v>
          </cell>
        </row>
        <row r="358">
          <cell r="B358" t="str">
            <v>Whasset</v>
          </cell>
          <cell r="C358" t="str">
            <v>WHASSET</v>
          </cell>
          <cell r="D358">
            <v>11</v>
          </cell>
          <cell r="E358">
            <v>33.405000000000001</v>
          </cell>
          <cell r="F358">
            <v>13.1</v>
          </cell>
          <cell r="G358">
            <v>0.51462902009828859</v>
          </cell>
          <cell r="H358">
            <v>0.51807416799328343</v>
          </cell>
          <cell r="I358">
            <v>6.7859999999999996</v>
          </cell>
          <cell r="J358">
            <v>17.189</v>
          </cell>
          <cell r="K358">
            <v>1.4320981999999871E-2</v>
          </cell>
          <cell r="L358">
            <v>3.7998599999955474E-4</v>
          </cell>
          <cell r="M358">
            <v>6.7867716007120134</v>
          </cell>
          <cell r="N358">
            <v>17.191182416383331</v>
          </cell>
          <cell r="O358">
            <v>3.4649227999999921E-2</v>
          </cell>
          <cell r="P358">
            <v>8.0650199999965366E-4</v>
          </cell>
          <cell r="Q358">
            <v>6.7878609432054375</v>
          </cell>
          <cell r="R358">
            <v>17.194263542239874</v>
          </cell>
          <cell r="S358">
            <v>6.1913419999999775E-2</v>
          </cell>
          <cell r="T358">
            <v>1.2839299999987119E-3</v>
          </cell>
          <cell r="U358">
            <v>6.7893170006395058</v>
          </cell>
          <cell r="V358">
            <v>17.19838189458158</v>
          </cell>
          <cell r="W358">
            <v>9.989592699999994E-2</v>
          </cell>
          <cell r="X358">
            <v>5.0807646000000872E-2</v>
          </cell>
          <cell r="Y358">
            <v>6.793909886221762</v>
          </cell>
          <cell r="Z358">
            <v>17.211372536743291</v>
          </cell>
          <cell r="AA358">
            <v>0.15208521699999977</v>
          </cell>
          <cell r="AB358">
            <v>0.10037261400000119</v>
          </cell>
          <cell r="AC358">
            <v>6.7992505996988069</v>
          </cell>
          <cell r="AD358">
            <v>17.226478355607259</v>
          </cell>
          <cell r="AE358">
            <v>0.21824014899999988</v>
          </cell>
          <cell r="AF358">
            <v>0.15004944199999937</v>
          </cell>
          <cell r="AG358">
            <v>6.8053301904094168</v>
          </cell>
          <cell r="AH358">
            <v>17.243674034880502</v>
          </cell>
          <cell r="AI358">
            <v>0.30122530099999989</v>
          </cell>
          <cell r="AJ358">
            <v>0.1996653179999992</v>
          </cell>
          <cell r="AK358">
            <v>6.8122899394285641</v>
          </cell>
          <cell r="AL358">
            <v>17.263359177787684</v>
          </cell>
          <cell r="AM358">
            <v>0.40014102100000004</v>
          </cell>
          <cell r="AN358">
            <v>0.24938232599999921</v>
          </cell>
          <cell r="AO358">
            <v>6.8200911344759447</v>
          </cell>
          <cell r="AP358">
            <v>17.285424289465134</v>
          </cell>
          <cell r="AQ358">
            <v>0.51084602999999995</v>
          </cell>
          <cell r="AR358">
            <v>0.29908549400000073</v>
          </cell>
          <cell r="AS358">
            <v>6.8285103803096874</v>
          </cell>
          <cell r="AT358">
            <v>17.309237512751196</v>
          </cell>
          <cell r="AU358">
            <v>6.7869999999999999</v>
          </cell>
          <cell r="AV358">
            <v>17.216999999999999</v>
          </cell>
          <cell r="AW358">
            <v>0.63460633099999986</v>
          </cell>
          <cell r="AX358">
            <v>0.34874800600000011</v>
          </cell>
          <cell r="AY358">
            <v>6.8386127173796121</v>
          </cell>
          <cell r="AZ358">
            <v>17.362982809818355</v>
          </cell>
          <cell r="BA358">
            <v>1.4337173839999999</v>
          </cell>
          <cell r="BB358">
            <v>0.59433916600000014</v>
          </cell>
          <cell r="BC358">
            <v>6.8934453631885715</v>
          </cell>
          <cell r="BD358">
            <v>17.518072952546014</v>
          </cell>
          <cell r="BE358">
            <v>6.726</v>
          </cell>
          <cell r="BF358">
            <v>17.231999999999999</v>
          </cell>
          <cell r="BG358">
            <v>2.3731904261999994</v>
          </cell>
          <cell r="BH358">
            <v>0.64332548200000073</v>
          </cell>
          <cell r="BI358">
            <v>6.8843260246921876</v>
          </cell>
          <cell r="BJ358">
            <v>17.679813622792615</v>
          </cell>
          <cell r="BK358">
            <v>3.2415174448860005</v>
          </cell>
          <cell r="BL358">
            <v>0.64332548199999895</v>
          </cell>
          <cell r="BM358">
            <v>6.9299013735997317</v>
          </cell>
          <cell r="BN358">
            <v>17.808720175862486</v>
          </cell>
          <cell r="BO358">
            <v>6.7329999999999997</v>
          </cell>
          <cell r="BP358">
            <v>17.442</v>
          </cell>
          <cell r="BQ358">
            <v>3.9315164611549993</v>
          </cell>
          <cell r="BR358">
            <v>0.6433254820000025</v>
          </cell>
          <cell r="BS358">
            <v>6.9731169297618658</v>
          </cell>
          <cell r="BT358">
            <v>18.121153237249239</v>
          </cell>
        </row>
        <row r="359">
          <cell r="B359"/>
          <cell r="C359" t="str">
            <v>WHINFELL</v>
          </cell>
          <cell r="D359">
            <v>11</v>
          </cell>
          <cell r="E359">
            <v>62.5</v>
          </cell>
          <cell r="F359">
            <v>25</v>
          </cell>
          <cell r="G359" t="e">
            <v>#N/A</v>
          </cell>
          <cell r="H359" t="e">
            <v>#N/A</v>
          </cell>
          <cell r="I359">
            <v>2.9260000000000002</v>
          </cell>
          <cell r="J359">
            <v>7.3040000000000003</v>
          </cell>
          <cell r="K359" t="e">
            <v>#N/A</v>
          </cell>
          <cell r="L359" t="e">
            <v>#N/A</v>
          </cell>
          <cell r="M359" t="e">
            <v>#N/A</v>
          </cell>
          <cell r="N359" t="e">
            <v>#N/A</v>
          </cell>
          <cell r="O359" t="e">
            <v>#N/A</v>
          </cell>
          <cell r="P359" t="e">
            <v>#N/A</v>
          </cell>
          <cell r="Q359" t="e">
            <v>#N/A</v>
          </cell>
          <cell r="R359" t="e">
            <v>#N/A</v>
          </cell>
          <cell r="S359" t="e">
            <v>#N/A</v>
          </cell>
          <cell r="T359" t="e">
            <v>#N/A</v>
          </cell>
          <cell r="U359" t="e">
            <v>#N/A</v>
          </cell>
          <cell r="V359" t="e">
            <v>#N/A</v>
          </cell>
          <cell r="W359" t="e">
            <v>#N/A</v>
          </cell>
          <cell r="X359" t="e">
            <v>#N/A</v>
          </cell>
          <cell r="Y359" t="e">
            <v>#N/A</v>
          </cell>
          <cell r="Z359" t="e">
            <v>#N/A</v>
          </cell>
          <cell r="AA359" t="e">
            <v>#N/A</v>
          </cell>
          <cell r="AB359" t="e">
            <v>#N/A</v>
          </cell>
          <cell r="AC359" t="e">
            <v>#N/A</v>
          </cell>
          <cell r="AD359" t="e">
            <v>#N/A</v>
          </cell>
          <cell r="AE359" t="e">
            <v>#N/A</v>
          </cell>
          <cell r="AF359" t="e">
            <v>#N/A</v>
          </cell>
          <cell r="AG359" t="e">
            <v>#N/A</v>
          </cell>
          <cell r="AH359" t="e">
            <v>#N/A</v>
          </cell>
          <cell r="AI359" t="e">
            <v>#N/A</v>
          </cell>
          <cell r="AJ359" t="e">
            <v>#N/A</v>
          </cell>
          <cell r="AK359" t="e">
            <v>#N/A</v>
          </cell>
          <cell r="AL359" t="e">
            <v>#N/A</v>
          </cell>
          <cell r="AM359" t="e">
            <v>#N/A</v>
          </cell>
          <cell r="AN359" t="e">
            <v>#N/A</v>
          </cell>
          <cell r="AO359" t="e">
            <v>#N/A</v>
          </cell>
          <cell r="AP359" t="e">
            <v>#N/A</v>
          </cell>
          <cell r="AQ359" t="e">
            <v>#N/A</v>
          </cell>
          <cell r="AR359" t="e">
            <v>#N/A</v>
          </cell>
          <cell r="AS359" t="e">
            <v>#N/A</v>
          </cell>
          <cell r="AT359" t="e">
            <v>#N/A</v>
          </cell>
          <cell r="AU359">
            <v>2.9260000000000002</v>
          </cell>
          <cell r="AV359">
            <v>7.306</v>
          </cell>
          <cell r="AW359" t="e">
            <v>#N/A</v>
          </cell>
          <cell r="AX359" t="e">
            <v>#N/A</v>
          </cell>
          <cell r="AY359" t="e">
            <v>#N/A</v>
          </cell>
          <cell r="AZ359" t="e">
            <v>#N/A</v>
          </cell>
          <cell r="BA359" t="e">
            <v>#N/A</v>
          </cell>
          <cell r="BB359" t="e">
            <v>#N/A</v>
          </cell>
          <cell r="BC359" t="e">
            <v>#N/A</v>
          </cell>
          <cell r="BD359" t="e">
            <v>#N/A</v>
          </cell>
          <cell r="BE359">
            <v>2.9430000000000001</v>
          </cell>
          <cell r="BF359">
            <v>7.3849999999999998</v>
          </cell>
          <cell r="BG359" t="e">
            <v>#N/A</v>
          </cell>
          <cell r="BH359" t="e">
            <v>#N/A</v>
          </cell>
          <cell r="BI359" t="e">
            <v>#N/A</v>
          </cell>
          <cell r="BJ359" t="e">
            <v>#N/A</v>
          </cell>
          <cell r="BK359" t="e">
            <v>#N/A</v>
          </cell>
          <cell r="BL359" t="e">
            <v>#N/A</v>
          </cell>
          <cell r="BM359" t="e">
            <v>#N/A</v>
          </cell>
          <cell r="BN359" t="e">
            <v>#N/A</v>
          </cell>
          <cell r="BO359">
            <v>2.9430000000000001</v>
          </cell>
          <cell r="BP359">
            <v>7.3970000000000002</v>
          </cell>
          <cell r="BQ359" t="e">
            <v>#N/A</v>
          </cell>
          <cell r="BR359" t="e">
            <v>#N/A</v>
          </cell>
          <cell r="BS359" t="e">
            <v>#N/A</v>
          </cell>
          <cell r="BT359" t="e">
            <v>#N/A</v>
          </cell>
        </row>
        <row r="360">
          <cell r="B360" t="str">
            <v>Whittle Le Woods</v>
          </cell>
          <cell r="C360" t="str">
            <v>WHITTLE LE WOODS</v>
          </cell>
          <cell r="D360">
            <v>11</v>
          </cell>
          <cell r="E360">
            <v>33.405000000000001</v>
          </cell>
          <cell r="F360">
            <v>13.1</v>
          </cell>
          <cell r="G360">
            <v>0.66199493220470373</v>
          </cell>
          <cell r="H360">
            <v>0.57606055354864494</v>
          </cell>
          <cell r="I360">
            <v>7.5449999999999999</v>
          </cell>
          <cell r="J360">
            <v>22.11</v>
          </cell>
          <cell r="K360">
            <v>2.5292149999999847E-2</v>
          </cell>
          <cell r="L360">
            <v>1.2528560000006905E-3</v>
          </cell>
          <cell r="M360">
            <v>7.5463932514872489</v>
          </cell>
          <cell r="N360">
            <v>22.113940710298127</v>
          </cell>
          <cell r="O360">
            <v>6.1355407999999834E-2</v>
          </cell>
          <cell r="P360">
            <v>2.4522279999992236E-3</v>
          </cell>
          <cell r="Q360">
            <v>7.5483490323473594</v>
          </cell>
          <cell r="R360">
            <v>22.119472493932925</v>
          </cell>
          <cell r="S360">
            <v>0.10990798500000043</v>
          </cell>
          <cell r="T360">
            <v>3.6569679999978177E-3</v>
          </cell>
          <cell r="U360">
            <v>7.5509606141986412</v>
          </cell>
          <cell r="V360">
            <v>22.126859162879583</v>
          </cell>
          <cell r="W360">
            <v>0.17553036900000007</v>
          </cell>
          <cell r="X360">
            <v>4.0831323999999114E-2</v>
          </cell>
          <cell r="Y360">
            <v>7.5563560437905339</v>
          </cell>
          <cell r="Z360">
            <v>22.142119742286951</v>
          </cell>
          <cell r="AA360">
            <v>0.26649933599999986</v>
          </cell>
          <cell r="AB360">
            <v>7.8015975999999654E-2</v>
          </cell>
          <cell r="AC360">
            <v>7.5630823643748313</v>
          </cell>
          <cell r="AD360">
            <v>22.161144649877318</v>
          </cell>
          <cell r="AE360">
            <v>0.38251176200000003</v>
          </cell>
          <cell r="AF360">
            <v>0.11536382000000067</v>
          </cell>
          <cell r="AG360">
            <v>7.5711316910264221</v>
          </cell>
          <cell r="AH360">
            <v>22.183911583714618</v>
          </cell>
          <cell r="AI360">
            <v>0.52952074800000037</v>
          </cell>
          <cell r="AJ360">
            <v>0.15252516399999827</v>
          </cell>
          <cell r="AK360">
            <v>7.5807981264448072</v>
          </cell>
          <cell r="AL360">
            <v>22.211252391851588</v>
          </cell>
          <cell r="AM360">
            <v>0.70600043199999973</v>
          </cell>
          <cell r="AN360">
            <v>0.18983630399999996</v>
          </cell>
          <cell r="AO360">
            <v>7.5920192346072319</v>
          </cell>
          <cell r="AP360">
            <v>22.242990478547899</v>
          </cell>
          <cell r="AQ360">
            <v>0.90431686900000008</v>
          </cell>
          <cell r="AR360">
            <v>0.22707975999999874</v>
          </cell>
          <cell r="AS360">
            <v>7.6043829225739437</v>
          </cell>
          <cell r="AT360">
            <v>22.277960268954846</v>
          </cell>
          <cell r="AU360">
            <v>7.5510000000000002</v>
          </cell>
          <cell r="AV360">
            <v>22.327000000000002</v>
          </cell>
          <cell r="AW360">
            <v>1.1322316100000003</v>
          </cell>
          <cell r="AX360">
            <v>0.26421737999999806</v>
          </cell>
          <cell r="AY360">
            <v>7.6242945636623709</v>
          </cell>
          <cell r="AZ360">
            <v>22.534308331959089</v>
          </cell>
          <cell r="BA360">
            <v>2.6146534550000005</v>
          </cell>
          <cell r="BB360">
            <v>0.44500214400000182</v>
          </cell>
          <cell r="BC360">
            <v>7.711590271246382</v>
          </cell>
          <cell r="BD360">
            <v>22.781217879163616</v>
          </cell>
          <cell r="BE360">
            <v>7.5119999999999996</v>
          </cell>
          <cell r="BF360">
            <v>22.446999999999999</v>
          </cell>
          <cell r="BG360">
            <v>4.3054697005900007</v>
          </cell>
          <cell r="BH360">
            <v>0.48092544399999504</v>
          </cell>
          <cell r="BI360">
            <v>7.7632205931979046</v>
          </cell>
          <cell r="BJ360">
            <v>23.157559140095781</v>
          </cell>
          <cell r="BK360">
            <v>5.8109932670629991</v>
          </cell>
          <cell r="BL360">
            <v>0.48092544399999859</v>
          </cell>
          <cell r="BM360">
            <v>7.842240087413769</v>
          </cell>
          <cell r="BN360">
            <v>23.381060020919659</v>
          </cell>
          <cell r="BO360">
            <v>7.5179999999999998</v>
          </cell>
          <cell r="BP360">
            <v>22.661999999999999</v>
          </cell>
          <cell r="BQ360">
            <v>6.9664558077780008</v>
          </cell>
          <cell r="BR360">
            <v>0.48092544399999859</v>
          </cell>
          <cell r="BS360">
            <v>7.9088861427701636</v>
          </cell>
          <cell r="BT360">
            <v>23.767592968898541</v>
          </cell>
        </row>
        <row r="361">
          <cell r="B361" t="str">
            <v>Whitworth</v>
          </cell>
          <cell r="C361" t="str">
            <v>WHITWORTH</v>
          </cell>
          <cell r="D361">
            <v>6.6</v>
          </cell>
          <cell r="E361">
            <v>33.405000000000001</v>
          </cell>
          <cell r="F361">
            <v>13.1</v>
          </cell>
          <cell r="G361">
            <v>0.81777304621793778</v>
          </cell>
          <cell r="H361">
            <v>0.76577130415827532</v>
          </cell>
          <cell r="I361">
            <v>10.031000000000001</v>
          </cell>
          <cell r="J361">
            <v>27.315999999999999</v>
          </cell>
          <cell r="K361">
            <v>6.0618530000000059E-3</v>
          </cell>
          <cell r="L361">
            <v>8.4375999999986018E-4</v>
          </cell>
          <cell r="M361">
            <v>10.031604084473406</v>
          </cell>
          <cell r="N361">
            <v>27.317708608910213</v>
          </cell>
          <cell r="O361">
            <v>1.4769397000000045E-2</v>
          </cell>
          <cell r="P361">
            <v>1.6294159999999946E-3</v>
          </cell>
          <cell r="Q361">
            <v>10.032434524106051</v>
          </cell>
          <cell r="R361">
            <v>27.320057446892658</v>
          </cell>
          <cell r="S361">
            <v>2.6565400999999988E-2</v>
          </cell>
          <cell r="T361">
            <v>2.4038559999998155E-3</v>
          </cell>
          <cell r="U361">
            <v>10.033534152776845</v>
          </cell>
          <cell r="V361">
            <v>27.323167666452278</v>
          </cell>
          <cell r="W361">
            <v>4.2630494000000019E-2</v>
          </cell>
          <cell r="X361">
            <v>1.435293999999987E-2</v>
          </cell>
          <cell r="Y361">
            <v>10.035984757721099</v>
          </cell>
          <cell r="Z361">
            <v>27.330099023948641</v>
          </cell>
          <cell r="AA361">
            <v>6.5014273000000011E-2</v>
          </cell>
          <cell r="AB361">
            <v>2.6300459999999526E-2</v>
          </cell>
          <cell r="AC361">
            <v>10.038987967527051</v>
          </cell>
          <cell r="AD361">
            <v>27.338593384025099</v>
          </cell>
          <cell r="AE361">
            <v>9.3668032000000012E-2</v>
          </cell>
          <cell r="AF361">
            <v>3.834179999999987E-2</v>
          </cell>
          <cell r="AG361">
            <v>10.04254786546074</v>
          </cell>
          <cell r="AH361">
            <v>27.348662295902074</v>
          </cell>
          <cell r="AI361">
            <v>0.13009909900000005</v>
          </cell>
          <cell r="AJ361">
            <v>5.0266035999999903E-2</v>
          </cell>
          <cell r="AK361">
            <v>10.046777857461315</v>
          </cell>
          <cell r="AL361">
            <v>27.360626520013959</v>
          </cell>
          <cell r="AM361">
            <v>0.17394376</v>
          </cell>
          <cell r="AN361">
            <v>6.227616399999969E-2</v>
          </cell>
          <cell r="AO361">
            <v>10.051663884349903</v>
          </cell>
          <cell r="AP361">
            <v>27.374446290997881</v>
          </cell>
          <cell r="AQ361">
            <v>0.22329064600000004</v>
          </cell>
          <cell r="AR361">
            <v>7.4240067999999604E-2</v>
          </cell>
          <cell r="AS361">
            <v>10.057027187548497</v>
          </cell>
          <cell r="AT361">
            <v>27.389616003243024</v>
          </cell>
          <cell r="AU361">
            <v>10.039999999999999</v>
          </cell>
          <cell r="AV361">
            <v>27.661999999999999</v>
          </cell>
          <cell r="AW361">
            <v>0.28008284100000003</v>
          </cell>
          <cell r="AX361">
            <v>8.613661199999989E-2</v>
          </cell>
          <cell r="AY361">
            <v>10.072035893904852</v>
          </cell>
          <cell r="AZ361">
            <v>27.752611191285975</v>
          </cell>
          <cell r="BA361">
            <v>0.65101961000000008</v>
          </cell>
          <cell r="BB361">
            <v>0.14262861999999965</v>
          </cell>
          <cell r="BC361">
            <v>10.109426215035207</v>
          </cell>
          <cell r="BD361">
            <v>27.858366989774041</v>
          </cell>
          <cell r="BE361">
            <v>10.041</v>
          </cell>
          <cell r="BF361">
            <v>27.617999999999999</v>
          </cell>
          <cell r="BG361">
            <v>1.0751901235200001</v>
          </cell>
          <cell r="BH361">
            <v>0.15341077200000053</v>
          </cell>
          <cell r="BI361">
            <v>10.148474705720469</v>
          </cell>
          <cell r="BJ361">
            <v>27.921984372883884</v>
          </cell>
          <cell r="BK361">
            <v>1.4541537372970001</v>
          </cell>
          <cell r="BL361">
            <v>0.11290751600000049</v>
          </cell>
          <cell r="BM361">
            <v>10.178082308549644</v>
          </cell>
          <cell r="BN361">
            <v>28.00572731982464</v>
          </cell>
          <cell r="BO361">
            <v>10.042999999999999</v>
          </cell>
          <cell r="BP361">
            <v>27.651</v>
          </cell>
          <cell r="BQ361">
            <v>1.7461399936470001</v>
          </cell>
          <cell r="BR361">
            <v>4.5205160000018063E-3</v>
          </cell>
          <cell r="BS361">
            <v>10.196143078258233</v>
          </cell>
          <cell r="BT361">
            <v>28.084154036512718</v>
          </cell>
        </row>
        <row r="362">
          <cell r="B362" t="str">
            <v>Wigton</v>
          </cell>
          <cell r="C362" t="str">
            <v>WIGTON T11</v>
          </cell>
          <cell r="D362">
            <v>11</v>
          </cell>
          <cell r="E362">
            <v>33.405000000000001</v>
          </cell>
          <cell r="F362">
            <v>13.1</v>
          </cell>
          <cell r="G362">
            <v>0.71949248398096699</v>
          </cell>
          <cell r="H362">
            <v>0.46325517253097936</v>
          </cell>
          <cell r="I362">
            <v>6.0670000000000002</v>
          </cell>
          <cell r="J362">
            <v>24.03</v>
          </cell>
          <cell r="K362">
            <v>3.090909700000033E-2</v>
          </cell>
          <cell r="L362">
            <v>3.896876000126781E-4</v>
          </cell>
          <cell r="M362">
            <v>6.0686427601558295</v>
          </cell>
          <cell r="N362">
            <v>24.034646427384203</v>
          </cell>
          <cell r="O362">
            <v>7.3490881999999758E-2</v>
          </cell>
          <cell r="P362">
            <v>8.3535560001735121E-4</v>
          </cell>
          <cell r="Q362">
            <v>6.0709011157532933</v>
          </cell>
          <cell r="R362">
            <v>24.041034021613388</v>
          </cell>
          <cell r="S362">
            <v>0.12912570800000189</v>
          </cell>
          <cell r="T362">
            <v>1.3389156000158664E-3</v>
          </cell>
          <cell r="U362">
            <v>6.0738476168686537</v>
          </cell>
          <cell r="V362">
            <v>24.049367985291173</v>
          </cell>
          <cell r="W362">
            <v>0.20400522999999993</v>
          </cell>
          <cell r="X362">
            <v>7.729404360000558E-2</v>
          </cell>
          <cell r="Y362">
            <v>6.0817643828487098</v>
          </cell>
          <cell r="Z362">
            <v>24.071759980929428</v>
          </cell>
          <cell r="AA362">
            <v>0.30458656499999925</v>
          </cell>
          <cell r="AB362">
            <v>0.15329493160001562</v>
          </cell>
          <cell r="AC362">
            <v>6.0910325459380878</v>
          </cell>
          <cell r="AD362">
            <v>24.097974304807998</v>
          </cell>
          <cell r="AE362">
            <v>0.42987077500000126</v>
          </cell>
          <cell r="AF362">
            <v>0.22941849959998706</v>
          </cell>
          <cell r="AG362">
            <v>6.101603712742194</v>
          </cell>
          <cell r="AH362">
            <v>24.127874079736948</v>
          </cell>
          <cell r="AI362">
            <v>0.58445790599999903</v>
          </cell>
          <cell r="AJ362">
            <v>0.30547469160001128</v>
          </cell>
          <cell r="AK362">
            <v>6.1137093477077267</v>
          </cell>
          <cell r="AL362">
            <v>24.162113986035735</v>
          </cell>
          <cell r="AM362">
            <v>0.76632866500000141</v>
          </cell>
          <cell r="AN362">
            <v>0.38164208759999241</v>
          </cell>
          <cell r="AO362">
            <v>6.1272528384577658</v>
          </cell>
          <cell r="AP362">
            <v>24.200420762636895</v>
          </cell>
          <cell r="AQ362">
            <v>0.96821292400000125</v>
          </cell>
          <cell r="AR362">
            <v>0.45779453159999406</v>
          </cell>
          <cell r="AS362">
            <v>6.1418459807597339</v>
          </cell>
          <cell r="AT362">
            <v>24.241696402159064</v>
          </cell>
          <cell r="AU362">
            <v>6.07</v>
          </cell>
          <cell r="AV362">
            <v>24.157</v>
          </cell>
          <cell r="AW362">
            <v>1.1928844820000002</v>
          </cell>
          <cell r="AX362">
            <v>0.53390223960001038</v>
          </cell>
          <cell r="AY362">
            <v>6.1606327980498943</v>
          </cell>
          <cell r="AZ362">
            <v>24.413348264395964</v>
          </cell>
          <cell r="BA362">
            <v>2.6195223840000015</v>
          </cell>
          <cell r="BB362">
            <v>0.91153301560000699</v>
          </cell>
          <cell r="BC362">
            <v>6.2553323441347768</v>
          </cell>
          <cell r="BD362">
            <v>24.681199029243597</v>
          </cell>
          <cell r="BE362">
            <v>6.0780000000000003</v>
          </cell>
          <cell r="BF362">
            <v>24.474</v>
          </cell>
          <cell r="BG362">
            <v>4.2923833361000003</v>
          </cell>
          <cell r="BH362">
            <v>0.86081370759998777</v>
          </cell>
          <cell r="BI362">
            <v>6.3484727000333976</v>
          </cell>
          <cell r="BJ362">
            <v>25.239012321277801</v>
          </cell>
          <cell r="BK362">
            <v>5.8550613398570004</v>
          </cell>
          <cell r="BL362">
            <v>-12.729094980399999</v>
          </cell>
          <cell r="BM362">
            <v>5.7172068024739966</v>
          </cell>
          <cell r="BN362">
            <v>23.453522733693539</v>
          </cell>
          <cell r="BO362">
            <v>6.0789999999999997</v>
          </cell>
          <cell r="BP362">
            <v>24.506</v>
          </cell>
          <cell r="BQ362">
            <v>7.1207125170379992</v>
          </cell>
          <cell r="BR362">
            <v>-49.095785784399979</v>
          </cell>
          <cell r="BS362">
            <v>3.8758800136212996</v>
          </cell>
          <cell r="BT362">
            <v>18.274635671456029</v>
          </cell>
        </row>
        <row r="363">
          <cell r="B363" t="str">
            <v>Wigton</v>
          </cell>
          <cell r="C363" t="str">
            <v>WIGTON T12</v>
          </cell>
          <cell r="D363">
            <v>11</v>
          </cell>
          <cell r="E363">
            <v>33.405000000000001</v>
          </cell>
          <cell r="F363">
            <v>13.1</v>
          </cell>
          <cell r="G363">
            <v>0.719372741427457</v>
          </cell>
          <cell r="H363">
            <v>0.46325517253097936</v>
          </cell>
          <cell r="I363">
            <v>6.0670000000000002</v>
          </cell>
          <cell r="J363">
            <v>24.026</v>
          </cell>
          <cell r="K363">
            <v>3.090909700000033E-2</v>
          </cell>
          <cell r="L363">
            <v>3.896876000126781E-4</v>
          </cell>
          <cell r="M363">
            <v>6.0686427601558295</v>
          </cell>
          <cell r="N363">
            <v>24.030646427384202</v>
          </cell>
          <cell r="O363">
            <v>7.3490881999999758E-2</v>
          </cell>
          <cell r="P363">
            <v>8.3535560001735121E-4</v>
          </cell>
          <cell r="Q363">
            <v>6.0709011157532933</v>
          </cell>
          <cell r="R363">
            <v>24.037034021613387</v>
          </cell>
          <cell r="S363">
            <v>0.12912570800000189</v>
          </cell>
          <cell r="T363">
            <v>1.3389156000158664E-3</v>
          </cell>
          <cell r="U363">
            <v>6.0738476168686537</v>
          </cell>
          <cell r="V363">
            <v>24.045367985291172</v>
          </cell>
          <cell r="W363">
            <v>0.20400522999999993</v>
          </cell>
          <cell r="X363">
            <v>7.729404360000558E-2</v>
          </cell>
          <cell r="Y363">
            <v>6.0817643828487098</v>
          </cell>
          <cell r="Z363">
            <v>24.067759980929427</v>
          </cell>
          <cell r="AA363">
            <v>0.30458656499999925</v>
          </cell>
          <cell r="AB363">
            <v>0.15329493160001562</v>
          </cell>
          <cell r="AC363">
            <v>6.0910325459380878</v>
          </cell>
          <cell r="AD363">
            <v>24.093974304807997</v>
          </cell>
          <cell r="AE363">
            <v>0.42987077500000126</v>
          </cell>
          <cell r="AF363">
            <v>0.22941849959998706</v>
          </cell>
          <cell r="AG363">
            <v>6.101603712742194</v>
          </cell>
          <cell r="AH363">
            <v>24.123874079736947</v>
          </cell>
          <cell r="AI363">
            <v>0.58445790599999903</v>
          </cell>
          <cell r="AJ363">
            <v>0.30547469160001128</v>
          </cell>
          <cell r="AK363">
            <v>6.1137093477077267</v>
          </cell>
          <cell r="AL363">
            <v>24.158113986035733</v>
          </cell>
          <cell r="AM363">
            <v>0.76632866500000141</v>
          </cell>
          <cell r="AN363">
            <v>0.38164208759999241</v>
          </cell>
          <cell r="AO363">
            <v>6.1272528384577658</v>
          </cell>
          <cell r="AP363">
            <v>24.196420762636894</v>
          </cell>
          <cell r="AQ363">
            <v>0.96821292400000125</v>
          </cell>
          <cell r="AR363">
            <v>0.45779453159999406</v>
          </cell>
          <cell r="AS363">
            <v>6.1418459807597339</v>
          </cell>
          <cell r="AT363">
            <v>24.237696402159063</v>
          </cell>
          <cell r="AU363">
            <v>6.069</v>
          </cell>
          <cell r="AV363">
            <v>24.152999999999999</v>
          </cell>
          <cell r="AW363">
            <v>1.1928844820000002</v>
          </cell>
          <cell r="AX363">
            <v>0.53390223960001038</v>
          </cell>
          <cell r="AY363">
            <v>6.1596327980498939</v>
          </cell>
          <cell r="AZ363">
            <v>24.409348264395963</v>
          </cell>
          <cell r="BA363">
            <v>2.6195223840000015</v>
          </cell>
          <cell r="BB363">
            <v>0.91153301560000699</v>
          </cell>
          <cell r="BC363">
            <v>6.2543323441347773</v>
          </cell>
          <cell r="BD363">
            <v>24.677199029243596</v>
          </cell>
          <cell r="BE363">
            <v>6.077</v>
          </cell>
          <cell r="BF363">
            <v>24.47</v>
          </cell>
          <cell r="BG363">
            <v>4.2923833361000003</v>
          </cell>
          <cell r="BH363">
            <v>0.86081370759998777</v>
          </cell>
          <cell r="BI363">
            <v>6.3474727000333973</v>
          </cell>
          <cell r="BJ363">
            <v>25.2350123212778</v>
          </cell>
          <cell r="BK363">
            <v>5.8550613398570004</v>
          </cell>
          <cell r="BL363">
            <v>-12.729094980399999</v>
          </cell>
          <cell r="BM363">
            <v>5.7162068024739963</v>
          </cell>
          <cell r="BN363">
            <v>23.449522733693538</v>
          </cell>
          <cell r="BO363">
            <v>6.0780000000000003</v>
          </cell>
          <cell r="BP363">
            <v>24.501000000000001</v>
          </cell>
          <cell r="BQ363">
            <v>7.1207125170379992</v>
          </cell>
          <cell r="BR363">
            <v>-49.095785784399979</v>
          </cell>
          <cell r="BS363">
            <v>3.8748800136213002</v>
          </cell>
          <cell r="BT363">
            <v>18.26963567145603</v>
          </cell>
        </row>
        <row r="364">
          <cell r="B364" t="str">
            <v>Willow Hey</v>
          </cell>
          <cell r="C364" t="str">
            <v>WILLOW HEY</v>
          </cell>
          <cell r="D364">
            <v>11</v>
          </cell>
          <cell r="E364">
            <v>33.405000000000001</v>
          </cell>
          <cell r="F364">
            <v>13.1</v>
          </cell>
          <cell r="G364">
            <v>0.77235965521025784</v>
          </cell>
          <cell r="H364">
            <v>0.66730172582864755</v>
          </cell>
          <cell r="I364">
            <v>8.74</v>
          </cell>
          <cell r="J364">
            <v>25.795999999999999</v>
          </cell>
          <cell r="K364">
            <v>3.0526098000000168E-2</v>
          </cell>
          <cell r="L364">
            <v>9.6032000000167983E-4</v>
          </cell>
          <cell r="M364">
            <v>8.7416526083552828</v>
          </cell>
          <cell r="N364">
            <v>25.800674282298665</v>
          </cell>
          <cell r="O364">
            <v>7.2466777000000038E-2</v>
          </cell>
          <cell r="P364">
            <v>1.8866880000016906E-3</v>
          </cell>
          <cell r="Q364">
            <v>8.7439025448211751</v>
          </cell>
          <cell r="R364">
            <v>25.807038063627751</v>
          </cell>
          <cell r="S364">
            <v>0.12713052099999977</v>
          </cell>
          <cell r="T364">
            <v>2.8221480000016896E-3</v>
          </cell>
          <cell r="U364">
            <v>8.7468207462208234</v>
          </cell>
          <cell r="V364">
            <v>25.815291983621986</v>
          </cell>
          <cell r="W364">
            <v>0.19927999399999985</v>
          </cell>
          <cell r="X364">
            <v>5.096933600000142E-2</v>
          </cell>
          <cell r="Y364">
            <v>8.7531346834581836</v>
          </cell>
          <cell r="Z364">
            <v>25.833150494968081</v>
          </cell>
          <cell r="AA364">
            <v>0.29619421999999984</v>
          </cell>
          <cell r="AB364">
            <v>9.9127356000003886E-2</v>
          </cell>
          <cell r="AC364">
            <v>8.7607490016654612</v>
          </cell>
          <cell r="AD364">
            <v>25.854687039121991</v>
          </cell>
          <cell r="AE364">
            <v>0.416879483</v>
          </cell>
          <cell r="AF364">
            <v>0.14741580000000187</v>
          </cell>
          <cell r="AG364">
            <v>8.7696178212311349</v>
          </cell>
          <cell r="AH364">
            <v>25.879771848946024</v>
          </cell>
          <cell r="AI364">
            <v>0.56612972299999997</v>
          </cell>
          <cell r="AJ364">
            <v>0.19555887600000066</v>
          </cell>
          <cell r="AK364">
            <v>8.7799782834246649</v>
          </cell>
          <cell r="AL364">
            <v>25.909075661239115</v>
          </cell>
          <cell r="AM364">
            <v>0.74200665100000007</v>
          </cell>
          <cell r="AN364">
            <v>0.24382178400000054</v>
          </cell>
          <cell r="AO364">
            <v>8.7917425738474577</v>
          </cell>
          <cell r="AP364">
            <v>25.942350099374334</v>
          </cell>
          <cell r="AQ364">
            <v>0.93739186299999977</v>
          </cell>
          <cell r="AR364">
            <v>0.29203283199999941</v>
          </cell>
          <cell r="AS364">
            <v>8.8045280616915118</v>
          </cell>
          <cell r="AT364">
            <v>25.978512919995566</v>
          </cell>
          <cell r="AU364">
            <v>8.7460000000000004</v>
          </cell>
          <cell r="AV364">
            <v>26.001000000000001</v>
          </cell>
          <cell r="AW364">
            <v>1.1578693229999999</v>
          </cell>
          <cell r="AX364">
            <v>0.34016162400000116</v>
          </cell>
          <cell r="AY364">
            <v>8.8246262336822578</v>
          </cell>
          <cell r="AZ364">
            <v>26.223388572063534</v>
          </cell>
          <cell r="BA364">
            <v>2.562255103</v>
          </cell>
          <cell r="BB364">
            <v>0.52600562000000028</v>
          </cell>
          <cell r="BC364">
            <v>8.9080916508865275</v>
          </cell>
          <cell r="BD364">
            <v>26.459464422062343</v>
          </cell>
          <cell r="BE364">
            <v>8.7569999999999997</v>
          </cell>
          <cell r="BF364">
            <v>26.402999999999999</v>
          </cell>
          <cell r="BG364">
            <v>4.1807785822000003</v>
          </cell>
          <cell r="BH364">
            <v>0.38290009200000075</v>
          </cell>
          <cell r="BI364">
            <v>8.9965310100949392</v>
          </cell>
          <cell r="BJ364">
            <v>27.080496006170378</v>
          </cell>
          <cell r="BK364">
            <v>5.6687664748509992</v>
          </cell>
          <cell r="BL364">
            <v>-2.4646470399999947</v>
          </cell>
          <cell r="BM364">
            <v>8.9251726562024487</v>
          </cell>
          <cell r="BN364">
            <v>26.878664102443622</v>
          </cell>
          <cell r="BO364">
            <v>8.7620000000000005</v>
          </cell>
          <cell r="BP364">
            <v>26.596</v>
          </cell>
          <cell r="BQ364">
            <v>6.8618550098149989</v>
          </cell>
          <cell r="BR364">
            <v>-4.6069558800000001</v>
          </cell>
          <cell r="BS364">
            <v>8.8803515108721953</v>
          </cell>
          <cell r="BT364">
            <v>26.930748623605609</v>
          </cell>
        </row>
        <row r="365">
          <cell r="B365" t="str">
            <v>Willowbank</v>
          </cell>
          <cell r="C365" t="str">
            <v>WILLOWBANK</v>
          </cell>
          <cell r="D365">
            <v>6.6</v>
          </cell>
          <cell r="E365">
            <v>62.5</v>
          </cell>
          <cell r="F365">
            <v>25</v>
          </cell>
          <cell r="G365">
            <v>0.6193374442059294</v>
          </cell>
          <cell r="H365">
            <v>0.53186491612006437</v>
          </cell>
          <cell r="I365">
            <v>13.295</v>
          </cell>
          <cell r="J365">
            <v>38.704000000000001</v>
          </cell>
          <cell r="K365">
            <v>1.5642892999999991E-2</v>
          </cell>
          <cell r="L365">
            <v>2.9093799999992953E-3</v>
          </cell>
          <cell r="M365">
            <v>13.296622903001611</v>
          </cell>
          <cell r="N365">
            <v>38.708590262870587</v>
          </cell>
          <cell r="O365">
            <v>0.42372637700000004</v>
          </cell>
          <cell r="P365">
            <v>2.4055584519999993</v>
          </cell>
          <cell r="Q365">
            <v>13.542498236005647</v>
          </cell>
          <cell r="R365">
            <v>39.404030724045207</v>
          </cell>
          <cell r="S365">
            <v>0.45221329700000024</v>
          </cell>
          <cell r="T365">
            <v>2.4081202279999996</v>
          </cell>
          <cell r="U365">
            <v>13.545214292519827</v>
          </cell>
          <cell r="V365">
            <v>39.41171289196226</v>
          </cell>
          <cell r="W365">
            <v>0.48963990700000004</v>
          </cell>
          <cell r="X365">
            <v>2.456233332</v>
          </cell>
          <cell r="Y365">
            <v>13.552697076899268</v>
          </cell>
          <cell r="Z365">
            <v>39.432877402269696</v>
          </cell>
          <cell r="AA365">
            <v>0.54039835800000013</v>
          </cell>
          <cell r="AB365">
            <v>2.5043014879999994</v>
          </cell>
          <cell r="AC365">
            <v>13.561342162983289</v>
          </cell>
          <cell r="AD365">
            <v>39.457329398245506</v>
          </cell>
          <cell r="AE365">
            <v>0.60406500900000004</v>
          </cell>
          <cell r="AF365">
            <v>2.5526306480000001</v>
          </cell>
          <cell r="AG365">
            <v>13.571139255654344</v>
          </cell>
          <cell r="AH365">
            <v>39.485039760899973</v>
          </cell>
          <cell r="AI365">
            <v>0.68349273899999996</v>
          </cell>
          <cell r="AJ365">
            <v>2.6005547039999994</v>
          </cell>
          <cell r="AK365">
            <v>13.58227964776478</v>
          </cell>
          <cell r="AL365">
            <v>39.51654954812544</v>
          </cell>
          <cell r="AM365">
            <v>0.77770006599999986</v>
          </cell>
          <cell r="AN365">
            <v>2.6487195720000001</v>
          </cell>
          <cell r="AO365">
            <v>13.594733984902412</v>
          </cell>
          <cell r="AP365">
            <v>39.551775733106247</v>
          </cell>
          <cell r="AQ365">
            <v>0.88277471600000001</v>
          </cell>
          <cell r="AR365">
            <v>2.6967167799999974</v>
          </cell>
          <cell r="AS365">
            <v>13.608124299814785</v>
          </cell>
          <cell r="AT365">
            <v>39.589649263013293</v>
          </cell>
          <cell r="AU365">
            <v>13.305</v>
          </cell>
          <cell r="AV365">
            <v>39.030999999999999</v>
          </cell>
          <cell r="AW365">
            <v>1.0033959989999999</v>
          </cell>
          <cell r="AX365">
            <v>2.7444884199999988</v>
          </cell>
          <cell r="AY365">
            <v>13.632854860333524</v>
          </cell>
          <cell r="AZ365">
            <v>39.958313579947209</v>
          </cell>
          <cell r="BA365">
            <v>1.7816771710000001</v>
          </cell>
          <cell r="BB365">
            <v>2.9742998360000028</v>
          </cell>
          <cell r="BC365">
            <v>13.721040091704715</v>
          </cell>
          <cell r="BD365">
            <v>40.207739080359509</v>
          </cell>
          <cell r="BE365">
            <v>13.246</v>
          </cell>
          <cell r="BF365">
            <v>39.497</v>
          </cell>
          <cell r="BG365">
            <v>2.6726921099200003</v>
          </cell>
          <cell r="BH365">
            <v>3.0121639399999998</v>
          </cell>
          <cell r="BI365">
            <v>13.743295934958422</v>
          </cell>
          <cell r="BJ365">
            <v>40.903565311462415</v>
          </cell>
          <cell r="BK365">
            <v>3.4909121776552996</v>
          </cell>
          <cell r="BL365">
            <v>2.185044792000002</v>
          </cell>
          <cell r="BM365">
            <v>13.742517467324125</v>
          </cell>
          <cell r="BN365">
            <v>40.901363472489834</v>
          </cell>
          <cell r="BO365">
            <v>13.26</v>
          </cell>
          <cell r="BP365">
            <v>39.813000000000002</v>
          </cell>
          <cell r="BQ365">
            <v>4.1512273336156005</v>
          </cell>
          <cell r="BR365">
            <v>-2.8331839999998998E-2</v>
          </cell>
          <cell r="BS365">
            <v>13.620659821678737</v>
          </cell>
          <cell r="BT365">
            <v>40.833100022442267</v>
          </cell>
        </row>
        <row r="366">
          <cell r="B366" t="str">
            <v>Willowholme</v>
          </cell>
          <cell r="C366" t="str">
            <v>WILLOWHOLME</v>
          </cell>
          <cell r="D366">
            <v>11</v>
          </cell>
          <cell r="E366">
            <v>33.405000000000001</v>
          </cell>
          <cell r="F366">
            <v>13.1</v>
          </cell>
          <cell r="G366">
            <v>0.82820073242863879</v>
          </cell>
          <cell r="H366">
            <v>0.71855547596225522</v>
          </cell>
          <cell r="I366">
            <v>9.4120000000000008</v>
          </cell>
          <cell r="J366">
            <v>27.663</v>
          </cell>
          <cell r="K366">
            <v>1.9099226999999996E-2</v>
          </cell>
          <cell r="L366">
            <v>1.4153320000023228E-3</v>
          </cell>
          <cell r="M366">
            <v>9.4130767351055429</v>
          </cell>
          <cell r="N366">
            <v>27.66604546677868</v>
          </cell>
          <cell r="O366">
            <v>4.6247213000000009E-2</v>
          </cell>
          <cell r="P366">
            <v>2.7393240000019858E-3</v>
          </cell>
          <cell r="Q366">
            <v>9.4145711263930565</v>
          </cell>
          <cell r="R366">
            <v>27.67027224363127</v>
          </cell>
          <cell r="S366">
            <v>8.2700423999999995E-2</v>
          </cell>
          <cell r="T366">
            <v>4.0449920000042994E-3</v>
          </cell>
          <cell r="U366">
            <v>9.416552953570779</v>
          </cell>
          <cell r="V366">
            <v>27.675877697377302</v>
          </cell>
          <cell r="W366">
            <v>0.13482241399999995</v>
          </cell>
          <cell r="X366">
            <v>3.5044416000003409E-2</v>
          </cell>
          <cell r="Y366">
            <v>9.4209156963660821</v>
          </cell>
          <cell r="Z366">
            <v>27.688217397437825</v>
          </cell>
          <cell r="AA366">
            <v>0.20623000999999996</v>
          </cell>
          <cell r="AB366">
            <v>6.6036488000003501E-2</v>
          </cell>
          <cell r="AC366">
            <v>9.4262902850828745</v>
          </cell>
          <cell r="AD366">
            <v>27.703419029948758</v>
          </cell>
          <cell r="AE366">
            <v>0.29659797999999982</v>
          </cell>
          <cell r="AF366">
            <v>9.718407600000134E-2</v>
          </cell>
          <cell r="AG366">
            <v>9.4326681978212417</v>
          </cell>
          <cell r="AH366">
            <v>27.721458491337216</v>
          </cell>
          <cell r="AI366">
            <v>0.4096217849999999</v>
          </cell>
          <cell r="AJ366">
            <v>0.12811966000000119</v>
          </cell>
          <cell r="AK366">
            <v>9.4402241061841075</v>
          </cell>
          <cell r="AL366">
            <v>27.742829827502842</v>
          </cell>
          <cell r="AM366">
            <v>0.54425914299999989</v>
          </cell>
          <cell r="AN366">
            <v>0.15919894800000378</v>
          </cell>
          <cell r="AO366">
            <v>9.4489219743820438</v>
          </cell>
          <cell r="AP366">
            <v>27.767431113841354</v>
          </cell>
          <cell r="AQ366">
            <v>0.69485201199999991</v>
          </cell>
          <cell r="AR366">
            <v>0.19019668400000533</v>
          </cell>
          <cell r="AS366">
            <v>9.4584530093528674</v>
          </cell>
          <cell r="AT366">
            <v>27.794388951679736</v>
          </cell>
          <cell r="AU366">
            <v>9.4179999999999993</v>
          </cell>
          <cell r="AV366">
            <v>27.885999999999999</v>
          </cell>
          <cell r="AW366">
            <v>0.85906913599999979</v>
          </cell>
          <cell r="AX366">
            <v>0.22107638400000162</v>
          </cell>
          <cell r="AY366">
            <v>9.4746929369759965</v>
          </cell>
          <cell r="AZ366">
            <v>28.046351840724437</v>
          </cell>
          <cell r="BA366">
            <v>1.9152592750000001</v>
          </cell>
          <cell r="BB366">
            <v>0.370561268000003</v>
          </cell>
          <cell r="BC366">
            <v>9.5379744641654742</v>
          </cell>
          <cell r="BD366">
            <v>28.225339028722519</v>
          </cell>
          <cell r="BE366">
            <v>9.43</v>
          </cell>
          <cell r="BF366">
            <v>28.338000000000001</v>
          </cell>
          <cell r="BG366">
            <v>3.1630273759000005</v>
          </cell>
          <cell r="BH366">
            <v>0.38502351200000362</v>
          </cell>
          <cell r="BI366">
            <v>9.616224375929777</v>
          </cell>
          <cell r="BJ366">
            <v>28.864722076168718</v>
          </cell>
          <cell r="BK366">
            <v>4.3055967714839998</v>
          </cell>
          <cell r="BL366">
            <v>-1.2532266599999975</v>
          </cell>
          <cell r="BM366">
            <v>9.5902078823210601</v>
          </cell>
          <cell r="BN366">
            <v>28.791136319955033</v>
          </cell>
          <cell r="BO366">
            <v>9.391</v>
          </cell>
          <cell r="BP366">
            <v>28.257999999999999</v>
          </cell>
          <cell r="BQ366">
            <v>5.1923870003820003</v>
          </cell>
          <cell r="BR366">
            <v>-5.6371955799999949</v>
          </cell>
          <cell r="BS366">
            <v>9.3676536042563363</v>
          </cell>
          <cell r="BT366">
            <v>28.191966421013561</v>
          </cell>
        </row>
        <row r="367">
          <cell r="B367" t="str">
            <v>Wilmslow</v>
          </cell>
          <cell r="C367" t="str">
            <v>WILMSLOW</v>
          </cell>
          <cell r="D367">
            <v>11</v>
          </cell>
          <cell r="E367">
            <v>33.405000000000001</v>
          </cell>
          <cell r="F367">
            <v>13.1</v>
          </cell>
          <cell r="G367">
            <v>0.73744934152029396</v>
          </cell>
          <cell r="H367">
            <v>0.6589986416282565</v>
          </cell>
          <cell r="I367">
            <v>8.6319999999999997</v>
          </cell>
          <cell r="J367">
            <v>24.632000000000001</v>
          </cell>
          <cell r="K367">
            <v>1.4850336999999936E-2</v>
          </cell>
          <cell r="L367">
            <v>1.9579320000002731E-3</v>
          </cell>
          <cell r="M367">
            <v>8.6328822053301604</v>
          </cell>
          <cell r="N367">
            <v>24.634495253485422</v>
          </cell>
          <cell r="O367">
            <v>3.5532917999999913E-2</v>
          </cell>
          <cell r="P367">
            <v>3.7496319999998917E-3</v>
          </cell>
          <cell r="Q367">
            <v>8.6340617991651776</v>
          </cell>
          <cell r="R367">
            <v>24.637831648684568</v>
          </cell>
          <cell r="S367">
            <v>6.2819083000000053E-2</v>
          </cell>
          <cell r="T367">
            <v>5.4883160000001041E-3</v>
          </cell>
          <cell r="U367">
            <v>8.6355852086545717</v>
          </cell>
          <cell r="V367">
            <v>24.64214050140647</v>
          </cell>
          <cell r="W367">
            <v>0.10135372099999995</v>
          </cell>
          <cell r="X367">
            <v>7.1921395999999138E-2</v>
          </cell>
          <cell r="Y367">
            <v>8.6410945850403458</v>
          </cell>
          <cell r="Z367">
            <v>24.657723371016427</v>
          </cell>
          <cell r="AA367">
            <v>0.15330300600000002</v>
          </cell>
          <cell r="AB367">
            <v>0.13832716400000011</v>
          </cell>
          <cell r="AC367">
            <v>8.6473066142866646</v>
          </cell>
          <cell r="AD367">
            <v>24.675293643036433</v>
          </cell>
          <cell r="AE367">
            <v>0.21822696699999988</v>
          </cell>
          <cell r="AF367">
            <v>0.20491237999999967</v>
          </cell>
          <cell r="AG367">
            <v>8.6542090559904707</v>
          </cell>
          <cell r="AH367">
            <v>24.694816696378453</v>
          </cell>
          <cell r="AI367">
            <v>0.29812474899999997</v>
          </cell>
          <cell r="AJ367">
            <v>0.27122274400000101</v>
          </cell>
          <cell r="AK367">
            <v>8.6618829934859995</v>
          </cell>
          <cell r="AL367">
            <v>24.716521869344415</v>
          </cell>
          <cell r="AM367">
            <v>0.39192728900000007</v>
          </cell>
          <cell r="AN367">
            <v>0.33769873999999955</v>
          </cell>
          <cell r="AO367">
            <v>8.6702954349318997</v>
          </cell>
          <cell r="AP367">
            <v>24.74031584691534</v>
          </cell>
          <cell r="AQ367">
            <v>0.49598125700000006</v>
          </cell>
          <cell r="AR367">
            <v>0.40406324800000037</v>
          </cell>
          <cell r="AS367">
            <v>8.6792400852040359</v>
          </cell>
          <cell r="AT367">
            <v>24.765615138366417</v>
          </cell>
          <cell r="AU367">
            <v>8.6379999999999999</v>
          </cell>
          <cell r="AV367">
            <v>24.856000000000002</v>
          </cell>
          <cell r="AW367">
            <v>0.60832210700000011</v>
          </cell>
          <cell r="AX367">
            <v>0.47027578000000103</v>
          </cell>
          <cell r="AY367">
            <v>8.6946117073097096</v>
          </cell>
          <cell r="AZ367">
            <v>25.016122088532978</v>
          </cell>
          <cell r="BA367">
            <v>1.3154807070000003</v>
          </cell>
          <cell r="BB367">
            <v>0.79513064800000111</v>
          </cell>
          <cell r="BC367">
            <v>8.7487783667239931</v>
          </cell>
          <cell r="BD367">
            <v>25.169328537277227</v>
          </cell>
          <cell r="BE367">
            <v>8.6489999999999991</v>
          </cell>
          <cell r="BF367">
            <v>25.282</v>
          </cell>
          <cell r="BG367">
            <v>2.1783978858999999</v>
          </cell>
          <cell r="BH367">
            <v>0.85865353599999983</v>
          </cell>
          <cell r="BI367">
            <v>8.8084038596342449</v>
          </cell>
          <cell r="BJ367">
            <v>25.732862200378733</v>
          </cell>
          <cell r="BK367">
            <v>3.0074532249249999</v>
          </cell>
          <cell r="BL367">
            <v>0.73394614000000002</v>
          </cell>
          <cell r="BM367">
            <v>8.8453725391350311</v>
          </cell>
          <cell r="BN367">
            <v>25.837425416244805</v>
          </cell>
          <cell r="BO367">
            <v>8.65</v>
          </cell>
          <cell r="BP367">
            <v>25.321000000000002</v>
          </cell>
          <cell r="BQ367">
            <v>3.68591616921</v>
          </cell>
          <cell r="BR367">
            <v>0.40022827200000277</v>
          </cell>
          <cell r="BS367">
            <v>8.864466963007299</v>
          </cell>
          <cell r="BT367">
            <v>25.927604175531783</v>
          </cell>
        </row>
        <row r="368">
          <cell r="B368" t="str">
            <v>Windermere</v>
          </cell>
          <cell r="C368" t="str">
            <v>WINDERMERE</v>
          </cell>
          <cell r="D368">
            <v>11</v>
          </cell>
          <cell r="E368">
            <v>50</v>
          </cell>
          <cell r="F368">
            <v>20</v>
          </cell>
          <cell r="G368">
            <v>0.32554329816528343</v>
          </cell>
          <cell r="H368">
            <v>0.29932362587191547</v>
          </cell>
          <cell r="I368">
            <v>5.9850000000000003</v>
          </cell>
          <cell r="J368">
            <v>16.273</v>
          </cell>
          <cell r="K368">
            <v>2.7157873999999804E-2</v>
          </cell>
          <cell r="L368">
            <v>8.9735119999989621E-4</v>
          </cell>
          <cell r="M368">
            <v>5.9864725174383091</v>
          </cell>
          <cell r="N368">
            <v>16.277164908264172</v>
          </cell>
          <cell r="O368">
            <v>6.5543492999999842E-2</v>
          </cell>
          <cell r="P368">
            <v>1.887219199999457E-3</v>
          </cell>
          <cell r="Q368">
            <v>5.9885391945309383</v>
          </cell>
          <cell r="R368">
            <v>16.283010353811058</v>
          </cell>
          <cell r="S368">
            <v>0.11683868799999986</v>
          </cell>
          <cell r="T368">
            <v>2.9852271999990521E-3</v>
          </cell>
          <cell r="U368">
            <v>5.9912891245178255</v>
          </cell>
          <cell r="V368">
            <v>16.290788330377122</v>
          </cell>
          <cell r="W368">
            <v>0.187980445</v>
          </cell>
          <cell r="X368">
            <v>0.1118017511999998</v>
          </cell>
          <cell r="Y368">
            <v>6.0007344846976665</v>
          </cell>
          <cell r="Z368">
            <v>16.317503843312782</v>
          </cell>
          <cell r="AA368">
            <v>0.2854355329999998</v>
          </cell>
          <cell r="AB368">
            <v>0.22070820319999829</v>
          </cell>
          <cell r="AC368">
            <v>6.0115656565767015</v>
          </cell>
          <cell r="AD368">
            <v>16.348139023648233</v>
          </cell>
          <cell r="AE368">
            <v>0.40868065599999981</v>
          </cell>
          <cell r="AF368">
            <v>0.3298623871999995</v>
          </cell>
          <cell r="AG368">
            <v>6.0237634567999683</v>
          </cell>
          <cell r="AH368">
            <v>16.382639612661954</v>
          </cell>
          <cell r="AI368">
            <v>0.56288292699999998</v>
          </cell>
          <cell r="AJ368">
            <v>0.43888151519999674</v>
          </cell>
          <cell r="AK368">
            <v>6.0375789973062517</v>
          </cell>
          <cell r="AL368">
            <v>16.421715862172956</v>
          </cell>
          <cell r="AM368">
            <v>0.74627225799999986</v>
          </cell>
          <cell r="AN368">
            <v>0.54812417520000167</v>
          </cell>
          <cell r="AO368">
            <v>6.0529381935587381</v>
          </cell>
          <cell r="AP368">
            <v>16.465158229467789</v>
          </cell>
          <cell r="AQ368">
            <v>0.95125088799999991</v>
          </cell>
          <cell r="AR368">
            <v>0.65733527919999979</v>
          </cell>
          <cell r="AS368">
            <v>6.0694288778770575</v>
          </cell>
          <cell r="AT368">
            <v>16.511800928299351</v>
          </cell>
          <cell r="AU368">
            <v>5.9909999999999997</v>
          </cell>
          <cell r="AV368">
            <v>16.477</v>
          </cell>
          <cell r="AW368">
            <v>1.1802465049999999</v>
          </cell>
          <cell r="AX368">
            <v>0.76645600320000096</v>
          </cell>
          <cell r="AY368">
            <v>6.0931753833764901</v>
          </cell>
          <cell r="AZ368">
            <v>16.765995625823404</v>
          </cell>
          <cell r="BA368">
            <v>2.6532860199999995</v>
          </cell>
          <cell r="BB368">
            <v>1.3037376471999975</v>
          </cell>
          <cell r="BC368">
            <v>6.1986898799497849</v>
          </cell>
          <cell r="BD368">
            <v>17.064435689985253</v>
          </cell>
          <cell r="BE368">
            <v>5.952</v>
          </cell>
          <cell r="BF368">
            <v>16.896000000000001</v>
          </cell>
          <cell r="BG368">
            <v>4.3887556859999997</v>
          </cell>
          <cell r="BH368">
            <v>1.4014659432000043</v>
          </cell>
          <cell r="BI368">
            <v>6.255907819662383</v>
          </cell>
          <cell r="BJ368">
            <v>17.755581120555558</v>
          </cell>
          <cell r="BK368">
            <v>5.9975373114000003</v>
          </cell>
          <cell r="BL368">
            <v>1.083815051199994</v>
          </cell>
          <cell r="BM368">
            <v>6.323674608433973</v>
          </cell>
          <cell r="BN368">
            <v>17.947254544074067</v>
          </cell>
          <cell r="BO368">
            <v>5.9580000000000002</v>
          </cell>
          <cell r="BP368">
            <v>17.106999999999999</v>
          </cell>
          <cell r="BQ368">
            <v>7.2797098876899984</v>
          </cell>
          <cell r="BR368">
            <v>0.46487150320000037</v>
          </cell>
          <cell r="BS368">
            <v>6.3644851046173914</v>
          </cell>
          <cell r="BT368">
            <v>18.256713495705121</v>
          </cell>
        </row>
        <row r="369">
          <cell r="B369" t="str">
            <v>Winifred Rd</v>
          </cell>
          <cell r="C369" t="str">
            <v>WINIFRED RD</v>
          </cell>
          <cell r="D369">
            <v>6.6</v>
          </cell>
          <cell r="E369">
            <v>62.5</v>
          </cell>
          <cell r="F369">
            <v>25</v>
          </cell>
          <cell r="G369">
            <v>0.81430426702038972</v>
          </cell>
          <cell r="H369">
            <v>0.62388751523552388</v>
          </cell>
          <cell r="I369">
            <v>15.593999999999999</v>
          </cell>
          <cell r="J369">
            <v>50.884999999999998</v>
          </cell>
          <cell r="K369">
            <v>3.1213237000000005E-2</v>
          </cell>
          <cell r="L369">
            <v>5.2291359999987463E-3</v>
          </cell>
          <cell r="M369">
            <v>15.597187880888098</v>
          </cell>
          <cell r="N369">
            <v>50.894016688774357</v>
          </cell>
          <cell r="O369">
            <v>7.4842200000000192E-2</v>
          </cell>
          <cell r="P369">
            <v>9.9173600000002082E-3</v>
          </cell>
          <cell r="Q369">
            <v>15.601414538603393</v>
          </cell>
          <cell r="R369">
            <v>50.905971482103311</v>
          </cell>
          <cell r="S369">
            <v>0.13258404800000001</v>
          </cell>
          <cell r="T369">
            <v>1.4395399999999725E-2</v>
          </cell>
          <cell r="U369">
            <v>15.606857367252749</v>
          </cell>
          <cell r="V369">
            <v>50.921366126290494</v>
          </cell>
          <cell r="W369">
            <v>0.20870263200000005</v>
          </cell>
          <cell r="X369">
            <v>9.1870968000000275E-2</v>
          </cell>
          <cell r="Y369">
            <v>15.620293371041106</v>
          </cell>
          <cell r="Z369">
            <v>50.959368883853678</v>
          </cell>
          <cell r="AA369">
            <v>0.31272855599999994</v>
          </cell>
          <cell r="AB369">
            <v>0.16922955599999945</v>
          </cell>
          <cell r="AC369">
            <v>15.636160400863837</v>
          </cell>
          <cell r="AD369">
            <v>51.004247621393446</v>
          </cell>
          <cell r="AE369">
            <v>0.44396427900000002</v>
          </cell>
          <cell r="AF369">
            <v>0.24698803199999997</v>
          </cell>
          <cell r="AG369">
            <v>15.654442651932278</v>
          </cell>
          <cell r="AH369">
            <v>51.055957636216853</v>
          </cell>
          <cell r="AI369">
            <v>0.60869499399999993</v>
          </cell>
          <cell r="AJ369">
            <v>0.32404290399999969</v>
          </cell>
          <cell r="AK369">
            <v>15.675593405529343</v>
          </cell>
          <cell r="AL369">
            <v>51.115781001399611</v>
          </cell>
          <cell r="AM369">
            <v>0.80498319899999982</v>
          </cell>
          <cell r="AN369">
            <v>0.40146687999999919</v>
          </cell>
          <cell r="AO369">
            <v>15.699537011799165</v>
          </cell>
          <cell r="AP369">
            <v>51.183503746837417</v>
          </cell>
          <cell r="AQ369">
            <v>1.0245392010000001</v>
          </cell>
          <cell r="AR369">
            <v>0.47858906799999801</v>
          </cell>
          <cell r="AS369">
            <v>15.725489622838436</v>
          </cell>
          <cell r="AT369">
            <v>51.256908815858878</v>
          </cell>
          <cell r="AU369">
            <v>15.603999999999999</v>
          </cell>
          <cell r="AV369">
            <v>51.274999999999999</v>
          </cell>
          <cell r="AW369">
            <v>1.277742978</v>
          </cell>
          <cell r="AX369">
            <v>0.55532347199999776</v>
          </cell>
          <cell r="AY369">
            <v>15.764351728537873</v>
          </cell>
          <cell r="AZ369">
            <v>51.728543178496459</v>
          </cell>
          <cell r="BA369">
            <v>2.9167016029999999</v>
          </cell>
          <cell r="BB369">
            <v>0.92393738399999847</v>
          </cell>
          <cell r="BC369">
            <v>15.939968780758274</v>
          </cell>
          <cell r="BD369">
            <v>52.225263212564613</v>
          </cell>
          <cell r="BE369">
            <v>15.624000000000001</v>
          </cell>
          <cell r="BF369">
            <v>51.982999999999997</v>
          </cell>
          <cell r="BG369">
            <v>4.7826799988599991</v>
          </cell>
          <cell r="BH369">
            <v>0.99658744000000254</v>
          </cell>
          <cell r="BI369">
            <v>16.129554789627981</v>
          </cell>
          <cell r="BJ369">
            <v>53.412924880029124</v>
          </cell>
          <cell r="BK369">
            <v>6.4702687880485996</v>
          </cell>
          <cell r="BL369">
            <v>0.95608418400000517</v>
          </cell>
          <cell r="BM369">
            <v>16.2736374071984</v>
          </cell>
          <cell r="BN369">
            <v>53.820452063769736</v>
          </cell>
          <cell r="BO369">
            <v>15.647</v>
          </cell>
          <cell r="BP369">
            <v>52.363999999999997</v>
          </cell>
          <cell r="BQ369">
            <v>7.8046026076250996</v>
          </cell>
          <cell r="BR369">
            <v>0.84769718399999761</v>
          </cell>
          <cell r="BS369">
            <v>16.403879941485471</v>
          </cell>
          <cell r="BT369">
            <v>54.504779756673805</v>
          </cell>
        </row>
        <row r="370">
          <cell r="B370" t="str">
            <v>Withington</v>
          </cell>
          <cell r="C370" t="str">
            <v>WITHINGTON</v>
          </cell>
          <cell r="D370">
            <v>6.6</v>
          </cell>
          <cell r="E370">
            <v>62.5</v>
          </cell>
          <cell r="F370">
            <v>25</v>
          </cell>
          <cell r="G370">
            <v>0.66503397336607395</v>
          </cell>
          <cell r="H370">
            <v>0.56898781024284384</v>
          </cell>
          <cell r="I370">
            <v>14.222</v>
          </cell>
          <cell r="J370">
            <v>41.557000000000002</v>
          </cell>
          <cell r="K370">
            <v>2.712821100000018E-2</v>
          </cell>
          <cell r="L370">
            <v>3.6827040000000366E-3</v>
          </cell>
          <cell r="M370">
            <v>14.224695256071096</v>
          </cell>
          <cell r="N370">
            <v>41.564623335379622</v>
          </cell>
          <cell r="O370">
            <v>6.5760427000000066E-2</v>
          </cell>
          <cell r="P370">
            <v>7.0359920000004905E-3</v>
          </cell>
          <cell r="Q370">
            <v>14.228368035167529</v>
          </cell>
          <cell r="R370">
            <v>41.575011523399176</v>
          </cell>
          <cell r="S370">
            <v>0.11771594400000018</v>
          </cell>
          <cell r="T370">
            <v>1.0278739999999509E-2</v>
          </cell>
          <cell r="U370">
            <v>14.23319663110034</v>
          </cell>
          <cell r="V370">
            <v>41.588668855109979</v>
          </cell>
          <cell r="W370">
            <v>0.18708440039999985</v>
          </cell>
          <cell r="X370">
            <v>9.7630023999998983E-2</v>
          </cell>
          <cell r="Y370">
            <v>14.246906052965077</v>
          </cell>
          <cell r="Z370">
            <v>41.627444955776788</v>
          </cell>
          <cell r="AA370">
            <v>0.28333507299999994</v>
          </cell>
          <cell r="AB370">
            <v>0.18492423999999996</v>
          </cell>
          <cell r="AC370">
            <v>14.262962066728955</v>
          </cell>
          <cell r="AD370">
            <v>41.672858220621841</v>
          </cell>
          <cell r="AE370">
            <v>0.40614188699999998</v>
          </cell>
          <cell r="AF370">
            <v>0.2725470079999992</v>
          </cell>
          <cell r="AG370">
            <v>14.2813698812461</v>
          </cell>
          <cell r="AH370">
            <v>41.724923382509431</v>
          </cell>
          <cell r="AI370">
            <v>0.56201656400000033</v>
          </cell>
          <cell r="AJ370">
            <v>0.35965891999999933</v>
          </cell>
          <cell r="AK370">
            <v>14.302625695271647</v>
          </cell>
          <cell r="AL370">
            <v>41.785043903457854</v>
          </cell>
          <cell r="AM370">
            <v>0.74930444899999982</v>
          </cell>
          <cell r="AN370">
            <v>0.44707410800000069</v>
          </cell>
          <cell r="AO370">
            <v>14.326655982111612</v>
          </cell>
          <cell r="AP370">
            <v>41.853011818571439</v>
          </cell>
          <cell r="AQ370">
            <v>0.95987076100000013</v>
          </cell>
          <cell r="AR370">
            <v>0.53427841200000081</v>
          </cell>
          <cell r="AS370">
            <v>14.352704155642577</v>
          </cell>
          <cell r="AT370">
            <v>41.926687179136515</v>
          </cell>
          <cell r="AU370">
            <v>14.233000000000001</v>
          </cell>
          <cell r="AV370">
            <v>41.968000000000004</v>
          </cell>
          <cell r="AW370">
            <v>1.2045639780000001</v>
          </cell>
          <cell r="AX370">
            <v>0.62119921599999994</v>
          </cell>
          <cell r="AY370">
            <v>14.392712859323094</v>
          </cell>
          <cell r="AZ370">
            <v>42.419736183480211</v>
          </cell>
          <cell r="BA370">
            <v>2.8039956206000003</v>
          </cell>
          <cell r="BB370">
            <v>1.0443450000000007</v>
          </cell>
          <cell r="BC370">
            <v>14.56964249897527</v>
          </cell>
          <cell r="BD370">
            <v>42.920168775443997</v>
          </cell>
          <cell r="BE370">
            <v>14.260999999999999</v>
          </cell>
          <cell r="BF370">
            <v>42.960999999999999</v>
          </cell>
          <cell r="BG370">
            <v>4.6219304922470004</v>
          </cell>
          <cell r="BH370">
            <v>1.1284381680000015</v>
          </cell>
          <cell r="BI370">
            <v>14.76402680211109</v>
          </cell>
          <cell r="BJ370">
            <v>44.383774651565339</v>
          </cell>
          <cell r="BK370">
            <v>6.2510268091740002</v>
          </cell>
          <cell r="BL370">
            <v>1.1284381680000015</v>
          </cell>
          <cell r="BM370">
            <v>14.906535771370731</v>
          </cell>
          <cell r="BN370">
            <v>44.786850885738929</v>
          </cell>
          <cell r="BO370">
            <v>14.196999999999999</v>
          </cell>
          <cell r="BP370">
            <v>43.098999999999997</v>
          </cell>
          <cell r="BQ370">
            <v>7.5218381361464006</v>
          </cell>
          <cell r="BR370">
            <v>1.1284381680000015</v>
          </cell>
          <cell r="BS370">
            <v>14.953702932236903</v>
          </cell>
          <cell r="BT370">
            <v>45.239279098913833</v>
          </cell>
        </row>
        <row r="371">
          <cell r="B371" t="str">
            <v>Withyfold Drive</v>
          </cell>
          <cell r="C371" t="str">
            <v>WITHYFOLD DRIVE</v>
          </cell>
          <cell r="D371">
            <v>11</v>
          </cell>
          <cell r="E371">
            <v>33.405000000000001</v>
          </cell>
          <cell r="F371">
            <v>13.1</v>
          </cell>
          <cell r="G371">
            <v>1.0196924924498985</v>
          </cell>
          <cell r="H371">
            <v>0.87689719846952952</v>
          </cell>
          <cell r="I371">
            <v>11.486000000000001</v>
          </cell>
          <cell r="J371">
            <v>34.058999999999997</v>
          </cell>
          <cell r="K371">
            <v>2.3177375000000056E-2</v>
          </cell>
          <cell r="L371">
            <v>2.6064520000002034E-3</v>
          </cell>
          <cell r="M371">
            <v>11.487353299950836</v>
          </cell>
          <cell r="N371">
            <v>34.062827710288857</v>
          </cell>
          <cell r="O371">
            <v>5.5754792999999969E-2</v>
          </cell>
          <cell r="P371">
            <v>5.0101960000006329E-3</v>
          </cell>
          <cell r="Q371">
            <v>11.489189334796041</v>
          </cell>
          <cell r="R371">
            <v>34.06802080104702</v>
          </cell>
          <cell r="S371">
            <v>9.9079695999999884E-2</v>
          </cell>
          <cell r="T371">
            <v>7.3573359999992149E-3</v>
          </cell>
          <cell r="U371">
            <v>11.491586495370631</v>
          </cell>
          <cell r="V371">
            <v>34.074800995038558</v>
          </cell>
          <cell r="W371">
            <v>0.16104484499999994</v>
          </cell>
          <cell r="X371">
            <v>9.0745344000001449E-2</v>
          </cell>
          <cell r="Y371">
            <v>11.499215557581678</v>
          </cell>
          <cell r="Z371">
            <v>34.096379241532659</v>
          </cell>
          <cell r="AA371">
            <v>0.24511757899999997</v>
          </cell>
          <cell r="AB371">
            <v>0.17410702000000056</v>
          </cell>
          <cell r="AC371">
            <v>11.508003585007597</v>
          </cell>
          <cell r="AD371">
            <v>34.12123553667714</v>
          </cell>
          <cell r="AE371">
            <v>0.35072925399999999</v>
          </cell>
          <cell r="AF371">
            <v>0.25772478399999921</v>
          </cell>
          <cell r="AG371">
            <v>11.517935554784438</v>
          </cell>
          <cell r="AH371">
            <v>34.14932738939612</v>
          </cell>
          <cell r="AI371">
            <v>0.48146940599999999</v>
          </cell>
          <cell r="AJ371">
            <v>0.34097368800000138</v>
          </cell>
          <cell r="AK371">
            <v>11.529167067428551</v>
          </cell>
          <cell r="AL371">
            <v>34.181094904410656</v>
          </cell>
          <cell r="AM371">
            <v>0.63582858200000003</v>
          </cell>
          <cell r="AN371">
            <v>0.42445858000000092</v>
          </cell>
          <cell r="AO371">
            <v>11.541650643490819</v>
          </cell>
          <cell r="AP371">
            <v>34.21640378955901</v>
          </cell>
          <cell r="AQ371">
            <v>0.8076138209999999</v>
          </cell>
          <cell r="AR371">
            <v>0.5077965480000004</v>
          </cell>
          <cell r="AS371">
            <v>11.555041139148816</v>
          </cell>
          <cell r="AT371">
            <v>34.254277830691883</v>
          </cell>
          <cell r="AU371">
            <v>11.494999999999999</v>
          </cell>
          <cell r="AV371">
            <v>34.378</v>
          </cell>
          <cell r="AW371">
            <v>0.99281247699999997</v>
          </cell>
          <cell r="AX371">
            <v>0.59092959600000006</v>
          </cell>
          <cell r="AY371">
            <v>11.57812490110668</v>
          </cell>
          <cell r="AZ371">
            <v>34.613112725031982</v>
          </cell>
          <cell r="BA371">
            <v>2.1681921219999998</v>
          </cell>
          <cell r="BB371">
            <v>0.99799652800000116</v>
          </cell>
          <cell r="BC371">
            <v>11.661181806307512</v>
          </cell>
          <cell r="BD371">
            <v>34.848033128599489</v>
          </cell>
          <cell r="BE371">
            <v>11.504</v>
          </cell>
          <cell r="BF371">
            <v>34.723999999999997</v>
          </cell>
          <cell r="BG371">
            <v>3.5905700311999995</v>
          </cell>
          <cell r="BH371">
            <v>1.079005380000003</v>
          </cell>
          <cell r="BI371">
            <v>11.749089147332507</v>
          </cell>
          <cell r="BJ371">
            <v>35.417216792296173</v>
          </cell>
          <cell r="BK371">
            <v>4.9361731698699991</v>
          </cell>
          <cell r="BL371">
            <v>1.0790053800000012</v>
          </cell>
          <cell r="BM371">
            <v>11.819714995908281</v>
          </cell>
          <cell r="BN371">
            <v>35.616976858116118</v>
          </cell>
          <cell r="BO371">
            <v>11.512</v>
          </cell>
          <cell r="BP371">
            <v>35.021000000000001</v>
          </cell>
          <cell r="BQ371">
            <v>6.0171238488099998</v>
          </cell>
          <cell r="BR371">
            <v>1.0790053800000012</v>
          </cell>
          <cell r="BS371">
            <v>11.884450192768893</v>
          </cell>
          <cell r="BT371">
            <v>36.074448227844485</v>
          </cell>
        </row>
        <row r="372">
          <cell r="B372" t="str">
            <v>Woodbine St</v>
          </cell>
          <cell r="C372" t="str">
            <v>WOODBINE ST</v>
          </cell>
          <cell r="D372">
            <v>6.6</v>
          </cell>
          <cell r="E372">
            <v>54.75</v>
          </cell>
          <cell r="F372">
            <v>21.9</v>
          </cell>
          <cell r="G372">
            <v>0.66116400242660278</v>
          </cell>
          <cell r="H372">
            <v>0.57715397264639179</v>
          </cell>
          <cell r="I372">
            <v>12.638</v>
          </cell>
          <cell r="J372">
            <v>36.194000000000003</v>
          </cell>
          <cell r="K372">
            <v>1.6444726000000021E-2</v>
          </cell>
          <cell r="L372">
            <v>2.6688119999995763E-3</v>
          </cell>
          <cell r="M372">
            <v>12.639672000955979</v>
          </cell>
          <cell r="N372">
            <v>36.198729132856499</v>
          </cell>
          <cell r="O372">
            <v>3.9627710999999954E-2</v>
          </cell>
          <cell r="P372">
            <v>30.005083184</v>
          </cell>
          <cell r="Q372">
            <v>15.266230594386778</v>
          </cell>
          <cell r="R372">
            <v>43.627758703251367</v>
          </cell>
          <cell r="S372">
            <v>7.0538207999999991E-2</v>
          </cell>
          <cell r="T372">
            <v>30.007405852000005</v>
          </cell>
          <cell r="U372">
            <v>15.269137742380533</v>
          </cell>
          <cell r="V372">
            <v>43.635981359492554</v>
          </cell>
          <cell r="W372">
            <v>0.11169955300000001</v>
          </cell>
          <cell r="X372">
            <v>30.05254648</v>
          </cell>
          <cell r="Y372">
            <v>15.276687207129493</v>
          </cell>
          <cell r="Z372">
            <v>43.657334470365832</v>
          </cell>
          <cell r="AA372">
            <v>0.16831625300000008</v>
          </cell>
          <cell r="AB372">
            <v>30.097637748</v>
          </cell>
          <cell r="AC372">
            <v>15.285584346933058</v>
          </cell>
          <cell r="AD372">
            <v>43.682499381918895</v>
          </cell>
          <cell r="AE372">
            <v>0.24009366200000004</v>
          </cell>
          <cell r="AF372">
            <v>30.142952376</v>
          </cell>
          <cell r="AG372">
            <v>15.29582724376365</v>
          </cell>
          <cell r="AH372">
            <v>43.711470669150515</v>
          </cell>
          <cell r="AI372">
            <v>0.33058276800000008</v>
          </cell>
          <cell r="AJ372">
            <v>30.187901228000001</v>
          </cell>
          <cell r="AK372">
            <v>15.307674992477256</v>
          </cell>
          <cell r="AL372">
            <v>43.744981162979258</v>
          </cell>
          <cell r="AM372">
            <v>0.438767448</v>
          </cell>
          <cell r="AN372">
            <v>30.233056160000015</v>
          </cell>
          <cell r="AO372">
            <v>15.321088729790231</v>
          </cell>
          <cell r="AP372">
            <v>43.7829209414395</v>
          </cell>
          <cell r="AQ372">
            <v>0.560031104</v>
          </cell>
          <cell r="AR372">
            <v>30.278057668000002</v>
          </cell>
          <cell r="AS372">
            <v>15.335633159667847</v>
          </cell>
          <cell r="AT372">
            <v>43.824058801419305</v>
          </cell>
          <cell r="AU372">
            <v>12.647</v>
          </cell>
          <cell r="AV372">
            <v>36.540999999999997</v>
          </cell>
          <cell r="AW372">
            <v>0.69991332299999998</v>
          </cell>
          <cell r="AX372">
            <v>30.322856863999998</v>
          </cell>
          <cell r="AY372">
            <v>15.360788593707932</v>
          </cell>
          <cell r="AZ372">
            <v>44.216753269270328</v>
          </cell>
          <cell r="BA372">
            <v>1.6087822580000002</v>
          </cell>
          <cell r="BB372">
            <v>29.82781632</v>
          </cell>
          <cell r="BC372">
            <v>15.396989189608259</v>
          </cell>
          <cell r="BD372">
            <v>44.319144016646788</v>
          </cell>
          <cell r="BE372">
            <v>12.657999999999999</v>
          </cell>
          <cell r="BF372">
            <v>36.92</v>
          </cell>
          <cell r="BG372">
            <v>2.6460472407200002</v>
          </cell>
          <cell r="BH372">
            <v>24.071633991999995</v>
          </cell>
          <cell r="BI372">
            <v>14.99519097755053</v>
          </cell>
          <cell r="BJ372">
            <v>43.530574356615986</v>
          </cell>
          <cell r="BK372">
            <v>3.5831171311962997</v>
          </cell>
          <cell r="BL372">
            <v>10.790633992</v>
          </cell>
          <cell r="BM372">
            <v>13.91537713337001</v>
          </cell>
          <cell r="BN372">
            <v>40.476399590059351</v>
          </cell>
          <cell r="BO372">
            <v>12.659000000000001</v>
          </cell>
          <cell r="BP372">
            <v>36.96</v>
          </cell>
          <cell r="BQ372">
            <v>4.3210906129947997</v>
          </cell>
          <cell r="BR372">
            <v>6.8126339920000012</v>
          </cell>
          <cell r="BS372">
            <v>13.632948317844987</v>
          </cell>
          <cell r="BT372">
            <v>39.714741840293684</v>
          </cell>
        </row>
        <row r="373">
          <cell r="B373" t="str">
            <v>Woodfield Rd</v>
          </cell>
          <cell r="C373" t="str">
            <v>WOODFIELD RD</v>
          </cell>
          <cell r="D373">
            <v>11</v>
          </cell>
          <cell r="E373">
            <v>33.405000000000001</v>
          </cell>
          <cell r="F373">
            <v>13.1</v>
          </cell>
          <cell r="G373">
            <v>0.63780302694200142</v>
          </cell>
          <cell r="H373">
            <v>0.55901176991275758</v>
          </cell>
          <cell r="I373">
            <v>7.3209999999999997</v>
          </cell>
          <cell r="J373">
            <v>21.3</v>
          </cell>
          <cell r="K373">
            <v>3.519018500000004E-2</v>
          </cell>
          <cell r="L373">
            <v>3.9473119999984263E-3</v>
          </cell>
          <cell r="M373">
            <v>7.3230541858571234</v>
          </cell>
          <cell r="N373">
            <v>21.305810114997559</v>
          </cell>
          <cell r="O373">
            <v>8.4888006999999988E-2</v>
          </cell>
          <cell r="P373">
            <v>7.5374799999989861E-3</v>
          </cell>
          <cell r="Q373">
            <v>7.3258510799817662</v>
          </cell>
          <cell r="R373">
            <v>21.313720926204741</v>
          </cell>
          <cell r="S373">
            <v>0.15125303000000012</v>
          </cell>
          <cell r="T373">
            <v>1.1004715999998638E-2</v>
          </cell>
          <cell r="U373">
            <v>7.3295163230301092</v>
          </cell>
          <cell r="V373">
            <v>21.324087799061463</v>
          </cell>
          <cell r="W373">
            <v>0.24031824200000007</v>
          </cell>
          <cell r="X373">
            <v>9.3226571999997176E-2</v>
          </cell>
          <cell r="Y373">
            <v>7.338506562559064</v>
          </cell>
          <cell r="Z373">
            <v>21.349516036403124</v>
          </cell>
          <cell r="AA373">
            <v>0.36287305400000003</v>
          </cell>
          <cell r="AB373">
            <v>0.1753825159999991</v>
          </cell>
          <cell r="AC373">
            <v>7.3492510907483917</v>
          </cell>
          <cell r="AD373">
            <v>21.379906151376421</v>
          </cell>
          <cell r="AE373">
            <v>0.5183048589999999</v>
          </cell>
          <cell r="AF373">
            <v>0.25788425199999843</v>
          </cell>
          <cell r="AG373">
            <v>7.3617393629252641</v>
          </cell>
          <cell r="AH373">
            <v>21.415228319142695</v>
          </cell>
          <cell r="AI373">
            <v>0.71415476600000005</v>
          </cell>
          <cell r="AJ373">
            <v>0.33983381999999818</v>
          </cell>
          <cell r="AK373">
            <v>7.3763200539863538</v>
          </cell>
          <cell r="AL373">
            <v>21.456468741237426</v>
          </cell>
          <cell r="AM373">
            <v>0.94822616399999982</v>
          </cell>
          <cell r="AN373">
            <v>0.4221029879999989</v>
          </cell>
          <cell r="AO373">
            <v>7.3929236277077806</v>
          </cell>
          <cell r="AP373">
            <v>21.503430739518834</v>
          </cell>
          <cell r="AQ373">
            <v>1.2105625330000001</v>
          </cell>
          <cell r="AR373">
            <v>0.50414427199999601</v>
          </cell>
          <cell r="AS373">
            <v>7.4109987668589117</v>
          </cell>
          <cell r="AT373">
            <v>21.554554953377455</v>
          </cell>
          <cell r="AU373">
            <v>7.3330000000000002</v>
          </cell>
          <cell r="AV373">
            <v>21.709</v>
          </cell>
          <cell r="AW373">
            <v>1.5114959800000003</v>
          </cell>
          <cell r="AX373">
            <v>0.58588006799999626</v>
          </cell>
          <cell r="AY373">
            <v>7.4430836932640609</v>
          </cell>
          <cell r="AZ373">
            <v>22.020363704020308</v>
          </cell>
          <cell r="BA373">
            <v>3.4620682359999995</v>
          </cell>
          <cell r="BB373">
            <v>0.98241900400000226</v>
          </cell>
          <cell r="BC373">
            <v>7.5662750822203506</v>
          </cell>
          <cell r="BD373">
            <v>22.368801570079437</v>
          </cell>
          <cell r="BE373">
            <v>7.3360000000000003</v>
          </cell>
          <cell r="BF373">
            <v>22.28</v>
          </cell>
          <cell r="BG373">
            <v>5.6970361070999997</v>
          </cell>
          <cell r="BH373">
            <v>1.0578466560000042</v>
          </cell>
          <cell r="BI373">
            <v>7.690539398329105</v>
          </cell>
          <cell r="BJ373">
            <v>23.282788851025234</v>
          </cell>
          <cell r="BK373">
            <v>7.7147416074109998</v>
          </cell>
          <cell r="BL373">
            <v>0.7007784680000011</v>
          </cell>
          <cell r="BM373">
            <v>7.7777002528099315</v>
          </cell>
          <cell r="BN373">
            <v>23.529316976054858</v>
          </cell>
          <cell r="BO373">
            <v>7.3419999999999996</v>
          </cell>
          <cell r="BP373">
            <v>22.478999999999999</v>
          </cell>
          <cell r="BQ373">
            <v>9.2947620973670002</v>
          </cell>
          <cell r="BR373">
            <v>-0.25473850800000442</v>
          </cell>
          <cell r="BS373">
            <v>7.8164781866183271</v>
          </cell>
          <cell r="BT373">
            <v>23.821026973131662</v>
          </cell>
        </row>
        <row r="374">
          <cell r="B374" t="str">
            <v>Woodhill Lane</v>
          </cell>
          <cell r="C374" t="str">
            <v>WOODHILL LANE</v>
          </cell>
          <cell r="D374">
            <v>6.6</v>
          </cell>
          <cell r="E374">
            <v>33.405000000000001</v>
          </cell>
          <cell r="F374">
            <v>13.1</v>
          </cell>
          <cell r="G374">
            <v>0.65729267280699721</v>
          </cell>
          <cell r="H374">
            <v>0.57036022007137732</v>
          </cell>
          <cell r="I374">
            <v>7.47</v>
          </cell>
          <cell r="J374">
            <v>21.952000000000002</v>
          </cell>
          <cell r="K374">
            <v>1.7615515000000137E-2</v>
          </cell>
          <cell r="L374">
            <v>2.0339560000000034E-3</v>
          </cell>
          <cell r="M374">
            <v>7.4717188829350425</v>
          </cell>
          <cell r="N374">
            <v>21.956861735117741</v>
          </cell>
          <cell r="O374">
            <v>4.1350478000000024E-2</v>
          </cell>
          <cell r="P374">
            <v>3.8490960000001628E-3</v>
          </cell>
          <cell r="Q374">
            <v>7.4739539373054784</v>
          </cell>
          <cell r="R374">
            <v>21.963183423524363</v>
          </cell>
          <cell r="S374">
            <v>7.1734313999999966E-2</v>
          </cell>
          <cell r="T374">
            <v>5.5761439999999496E-3</v>
          </cell>
          <cell r="U374">
            <v>7.4767629111723446</v>
          </cell>
          <cell r="V374">
            <v>21.971128401402108</v>
          </cell>
          <cell r="W374">
            <v>0.11098295800000002</v>
          </cell>
          <cell r="X374">
            <v>7.1422104000000264E-2</v>
          </cell>
          <cell r="Y374">
            <v>7.4859563047950379</v>
          </cell>
          <cell r="Z374">
            <v>21.997131245293005</v>
          </cell>
          <cell r="AA374">
            <v>0.16275665699999997</v>
          </cell>
          <cell r="AB374">
            <v>0.1372180080000005</v>
          </cell>
          <cell r="AC374">
            <v>7.4962409778163357</v>
          </cell>
          <cell r="AD374">
            <v>22.02622069343559</v>
          </cell>
          <cell r="AE374">
            <v>0.22630304200000007</v>
          </cell>
          <cell r="AF374">
            <v>0.20316064000000011</v>
          </cell>
          <cell r="AG374">
            <v>7.5075683291530098</v>
          </cell>
          <cell r="AH374">
            <v>22.058259281207768</v>
          </cell>
          <cell r="AI374">
            <v>0.30374939800000011</v>
          </cell>
          <cell r="AJ374">
            <v>0.26883224799999983</v>
          </cell>
          <cell r="AK374">
            <v>7.5200879041592632</v>
          </cell>
          <cell r="AL374">
            <v>22.093669986745748</v>
          </cell>
          <cell r="AM374">
            <v>0.39393308899999979</v>
          </cell>
          <cell r="AN374">
            <v>0.33463942800000002</v>
          </cell>
          <cell r="AO374">
            <v>7.5337335664869869</v>
          </cell>
          <cell r="AP374">
            <v>22.13226574820861</v>
          </cell>
          <cell r="AQ374">
            <v>0.49336764600000016</v>
          </cell>
          <cell r="AR374">
            <v>0.40032935600000119</v>
          </cell>
          <cell r="AS374">
            <v>7.5481782128301003</v>
          </cell>
          <cell r="AT374">
            <v>22.173121377732837</v>
          </cell>
          <cell r="AU374">
            <v>7.4740000000000002</v>
          </cell>
          <cell r="AV374">
            <v>22.113</v>
          </cell>
          <cell r="AW374">
            <v>0.6054310209999999</v>
          </cell>
          <cell r="AX374">
            <v>0.46587075999999872</v>
          </cell>
          <cell r="AY374">
            <v>7.5677146017641936</v>
          </cell>
          <cell r="AZ374">
            <v>22.37806492161463</v>
          </cell>
          <cell r="BA374">
            <v>1.314054085</v>
          </cell>
          <cell r="BB374">
            <v>0.78786668800000026</v>
          </cell>
          <cell r="BC374">
            <v>7.6578703824404268</v>
          </cell>
          <cell r="BD374">
            <v>22.633063977131958</v>
          </cell>
          <cell r="BE374">
            <v>7.4880000000000004</v>
          </cell>
          <cell r="BF374">
            <v>22.623000000000001</v>
          </cell>
          <cell r="BG374">
            <v>2.1378418668000001</v>
          </cell>
          <cell r="BH374">
            <v>0.85200247200000145</v>
          </cell>
          <cell r="BI374">
            <v>7.7495435505820094</v>
          </cell>
          <cell r="BJ374">
            <v>23.362756872768582</v>
          </cell>
          <cell r="BK374">
            <v>2.9253458118000002</v>
          </cell>
          <cell r="BL374">
            <v>0.85200247200000145</v>
          </cell>
          <cell r="BM374">
            <v>7.8184322800719555</v>
          </cell>
          <cell r="BN374">
            <v>23.55760362384725</v>
          </cell>
          <cell r="BO374">
            <v>7.4720000000000004</v>
          </cell>
          <cell r="BP374">
            <v>22.872</v>
          </cell>
          <cell r="BQ374">
            <v>3.5930747617049996</v>
          </cell>
          <cell r="BR374">
            <v>0.85200247200000145</v>
          </cell>
          <cell r="BS374">
            <v>7.8608434147648882</v>
          </cell>
          <cell r="BT374">
            <v>23.971815261599943</v>
          </cell>
        </row>
        <row r="375">
          <cell r="B375" t="str">
            <v>Woodhouse Park</v>
          </cell>
          <cell r="C375" t="str">
            <v>WOODHOUSE PARK</v>
          </cell>
          <cell r="D375">
            <v>11</v>
          </cell>
          <cell r="E375">
            <v>62.5</v>
          </cell>
          <cell r="F375">
            <v>25</v>
          </cell>
          <cell r="G375">
            <v>0.39185337760210531</v>
          </cell>
          <cell r="H375">
            <v>0.3468401085127033</v>
          </cell>
          <cell r="I375">
            <v>8.67</v>
          </cell>
          <cell r="J375">
            <v>24.488</v>
          </cell>
          <cell r="K375">
            <v>1.8602247000000016E-2</v>
          </cell>
          <cell r="L375">
            <v>5.0199799999983696E-4</v>
          </cell>
          <cell r="M375">
            <v>8.6710027128175824</v>
          </cell>
          <cell r="N375">
            <v>24.490836100131581</v>
          </cell>
          <cell r="O375">
            <v>2.0454415470000002</v>
          </cell>
          <cell r="P375">
            <v>1.6810534740000005</v>
          </cell>
          <cell r="Q375">
            <v>8.865590263955287</v>
          </cell>
          <cell r="R375">
            <v>25.041212807907399</v>
          </cell>
          <cell r="S375">
            <v>2.0819336700000002</v>
          </cell>
          <cell r="T375">
            <v>1.6816588899999991</v>
          </cell>
          <cell r="U375">
            <v>8.867537379785098</v>
          </cell>
          <cell r="V375">
            <v>25.046720083135458</v>
          </cell>
          <cell r="W375">
            <v>2.1311068654</v>
          </cell>
          <cell r="X375">
            <v>1.7076406259999999</v>
          </cell>
          <cell r="Y375">
            <v>8.8714819906827991</v>
          </cell>
          <cell r="Z375">
            <v>25.057877127595088</v>
          </cell>
          <cell r="AA375">
            <v>2.2000033415000004</v>
          </cell>
          <cell r="AB375">
            <v>1.7336615619999987</v>
          </cell>
          <cell r="AC375">
            <v>8.8764638628124999</v>
          </cell>
          <cell r="AD375">
            <v>25.071967989858752</v>
          </cell>
          <cell r="AE375">
            <v>2.2885355790000004</v>
          </cell>
          <cell r="AF375">
            <v>1.7598084620000005</v>
          </cell>
          <cell r="AG375">
            <v>8.8824829565312342</v>
          </cell>
          <cell r="AH375">
            <v>25.088992557799205</v>
          </cell>
          <cell r="AI375">
            <v>2.401672161</v>
          </cell>
          <cell r="AJ375">
            <v>1.7858654179999998</v>
          </cell>
          <cell r="AK375">
            <v>8.8897887225888468</v>
          </cell>
          <cell r="AL375">
            <v>25.10965638468361</v>
          </cell>
          <cell r="AM375">
            <v>2.5382932350000003</v>
          </cell>
          <cell r="AN375">
            <v>1.812037594</v>
          </cell>
          <cell r="AO375">
            <v>8.8983331522897338</v>
          </cell>
          <cell r="AP375">
            <v>25.133823681415087</v>
          </cell>
          <cell r="AQ375">
            <v>2.692366807</v>
          </cell>
          <cell r="AR375">
            <v>1.8381875140000008</v>
          </cell>
          <cell r="AS375">
            <v>8.9077924324370521</v>
          </cell>
          <cell r="AT375">
            <v>25.160578565964332</v>
          </cell>
          <cell r="AU375">
            <v>8.6760000000000002</v>
          </cell>
          <cell r="AV375">
            <v>24.651</v>
          </cell>
          <cell r="AW375">
            <v>2.871645676</v>
          </cell>
          <cell r="AX375">
            <v>1.8642850139999987</v>
          </cell>
          <cell r="AY375">
            <v>8.9245718962486276</v>
          </cell>
          <cell r="AZ375">
            <v>25.354067493799214</v>
          </cell>
          <cell r="BA375">
            <v>4.0450178668000003</v>
          </cell>
          <cell r="BB375">
            <v>1.9916187819999984</v>
          </cell>
          <cell r="BC375">
            <v>8.9928412540167848</v>
          </cell>
          <cell r="BD375">
            <v>25.547162397099672</v>
          </cell>
          <cell r="BE375">
            <v>8.6349999999999998</v>
          </cell>
          <cell r="BF375">
            <v>24.741</v>
          </cell>
          <cell r="BG375">
            <v>5.372318206069</v>
          </cell>
          <cell r="BH375">
            <v>2.0111918940000035</v>
          </cell>
          <cell r="BI375">
            <v>9.0225337767126508</v>
          </cell>
          <cell r="BJ375">
            <v>25.837111045809394</v>
          </cell>
          <cell r="BK375">
            <v>6.53828935474401</v>
          </cell>
          <cell r="BL375">
            <v>1.3929842819999991</v>
          </cell>
          <cell r="BM375">
            <v>9.0512839062900667</v>
          </cell>
          <cell r="BN375">
            <v>25.918428692146126</v>
          </cell>
          <cell r="BO375">
            <v>8.641</v>
          </cell>
          <cell r="BP375">
            <v>24.905000000000001</v>
          </cell>
          <cell r="BQ375">
            <v>7.4197952525611992</v>
          </cell>
          <cell r="BR375">
            <v>-0.2613436140000025</v>
          </cell>
          <cell r="BS375">
            <v>9.01672127095493</v>
          </cell>
          <cell r="BT375">
            <v>25.967700234113035</v>
          </cell>
        </row>
        <row r="376">
          <cell r="B376" t="str">
            <v>Woodley</v>
          </cell>
          <cell r="C376" t="str">
            <v>WOODLEY</v>
          </cell>
          <cell r="D376">
            <v>11</v>
          </cell>
          <cell r="E376">
            <v>33.405000000000001</v>
          </cell>
          <cell r="F376">
            <v>13.1</v>
          </cell>
          <cell r="G376">
            <v>0.95009518918566793</v>
          </cell>
          <cell r="H376">
            <v>0.74290349915012421</v>
          </cell>
          <cell r="I376">
            <v>9.7309999999999999</v>
          </cell>
          <cell r="J376">
            <v>31.734999999999999</v>
          </cell>
          <cell r="K376">
            <v>1.8611300999999969E-2</v>
          </cell>
          <cell r="L376">
            <v>1.1240800000003048E-3</v>
          </cell>
          <cell r="M376">
            <v>9.7320358388666275</v>
          </cell>
          <cell r="N376">
            <v>31.737929794747238</v>
          </cell>
          <cell r="O376">
            <v>4.4741831000000065E-2</v>
          </cell>
          <cell r="P376">
            <v>2.0021957279999967</v>
          </cell>
          <cell r="Q376">
            <v>9.8384363591548176</v>
          </cell>
          <cell r="R376">
            <v>32.03887591241746</v>
          </cell>
          <cell r="S376">
            <v>7.9459630999999975E-2</v>
          </cell>
          <cell r="T376">
            <v>2.003269404000001</v>
          </cell>
          <cell r="U376">
            <v>9.840314924455118</v>
          </cell>
          <cell r="V376">
            <v>32.044189297468435</v>
          </cell>
          <cell r="W376">
            <v>0.12538412100000018</v>
          </cell>
          <cell r="X376">
            <v>2.0433885200000006</v>
          </cell>
          <cell r="Y376">
            <v>9.8448310425538583</v>
          </cell>
          <cell r="Z376">
            <v>32.056962808397472</v>
          </cell>
          <cell r="AA376">
            <v>0.18837900999999979</v>
          </cell>
          <cell r="AB376">
            <v>2.0835151759999988</v>
          </cell>
          <cell r="AC376">
            <v>9.8502435199870408</v>
          </cell>
          <cell r="AD376">
            <v>32.072271606381562</v>
          </cell>
          <cell r="AE376">
            <v>0.2680737320000004</v>
          </cell>
          <cell r="AF376">
            <v>2.123782239999997</v>
          </cell>
          <cell r="AG376">
            <v>9.8565398808451832</v>
          </cell>
          <cell r="AH376">
            <v>32.090080404219918</v>
          </cell>
          <cell r="AI376">
            <v>0.3683836669999998</v>
          </cell>
          <cell r="AJ376">
            <v>2.163887203999991</v>
          </cell>
          <cell r="AK376">
            <v>9.8639097517302634</v>
          </cell>
          <cell r="AL376">
            <v>32.11092554693716</v>
          </cell>
          <cell r="AM376">
            <v>0.48815902800000011</v>
          </cell>
          <cell r="AN376">
            <v>2.2041208479999952</v>
          </cell>
          <cell r="AO376">
            <v>9.8723080464674915</v>
          </cell>
          <cell r="AP376">
            <v>32.134679511573552</v>
          </cell>
          <cell r="AQ376">
            <v>0.62230533100000018</v>
          </cell>
          <cell r="AR376">
            <v>2.2442951039999954</v>
          </cell>
          <cell r="AS376">
            <v>9.8814575029823946</v>
          </cell>
          <cell r="AT376">
            <v>32.160558082556989</v>
          </cell>
          <cell r="AU376">
            <v>9.7349999999999994</v>
          </cell>
          <cell r="AV376">
            <v>31.704999999999998</v>
          </cell>
          <cell r="AW376">
            <v>0.77728013399999973</v>
          </cell>
          <cell r="AX376">
            <v>2.2843781320000005</v>
          </cell>
          <cell r="AY376">
            <v>9.895695384003794</v>
          </cell>
          <cell r="AZ376">
            <v>32.159515182937838</v>
          </cell>
          <cell r="BA376">
            <v>1.7830088589000006</v>
          </cell>
          <cell r="BB376">
            <v>2.3610976679999958</v>
          </cell>
          <cell r="BC376">
            <v>9.9525091835323813</v>
          </cell>
          <cell r="BD376">
            <v>32.320208874584381</v>
          </cell>
          <cell r="BE376">
            <v>9.7420000000000009</v>
          </cell>
          <cell r="BF376">
            <v>31.925000000000001</v>
          </cell>
          <cell r="BG376">
            <v>2.9278461662190005</v>
          </cell>
          <cell r="BH376">
            <v>1.7542380919999943</v>
          </cell>
          <cell r="BI376">
            <v>9.9877456915319325</v>
          </cell>
          <cell r="BJ376">
            <v>32.620073779718425</v>
          </cell>
          <cell r="BK376">
            <v>3.9616115101268004</v>
          </cell>
          <cell r="BL376">
            <v>-2.1295491080000026</v>
          </cell>
          <cell r="BM376">
            <v>9.838158338276374</v>
          </cell>
          <cell r="BN376">
            <v>32.19697685225141</v>
          </cell>
          <cell r="BO376">
            <v>9.7550000000000008</v>
          </cell>
          <cell r="BP376">
            <v>32.152000000000001</v>
          </cell>
          <cell r="BQ376">
            <v>4.7771732580623993</v>
          </cell>
          <cell r="BR376">
            <v>-2.6811363080000028</v>
          </cell>
          <cell r="BS376">
            <v>9.865013408849995</v>
          </cell>
          <cell r="BT376">
            <v>32.463164909677111</v>
          </cell>
        </row>
        <row r="377">
          <cell r="B377" t="str">
            <v>Woolfold</v>
          </cell>
          <cell r="C377" t="str">
            <v>WOOLFOLD</v>
          </cell>
          <cell r="D377">
            <v>11</v>
          </cell>
          <cell r="E377">
            <v>62.5</v>
          </cell>
          <cell r="F377">
            <v>25</v>
          </cell>
          <cell r="G377">
            <v>0.35424834371244435</v>
          </cell>
          <cell r="H377">
            <v>0.30619565914080954</v>
          </cell>
          <cell r="I377">
            <v>7.6539999999999999</v>
          </cell>
          <cell r="J377">
            <v>22.138000000000002</v>
          </cell>
          <cell r="K377">
            <v>1.3435890999999978E-2</v>
          </cell>
          <cell r="L377">
            <v>3.5490559999997728E-3</v>
          </cell>
          <cell r="M377">
            <v>7.6548914785202387</v>
          </cell>
          <cell r="N377">
            <v>22.140521482027772</v>
          </cell>
          <cell r="O377">
            <v>3.2484592999999951E-2</v>
          </cell>
          <cell r="P377">
            <v>6.7826840000000388E-3</v>
          </cell>
          <cell r="Q377">
            <v>7.656060997540572</v>
          </cell>
          <cell r="R377">
            <v>22.143829381347793</v>
          </cell>
          <cell r="S377">
            <v>5.8006205999999949E-2</v>
          </cell>
          <cell r="T377">
            <v>9.9089439999997531E-3</v>
          </cell>
          <cell r="U377">
            <v>7.6575646209213231</v>
          </cell>
          <cell r="V377">
            <v>22.148082270503309</v>
          </cell>
          <cell r="W377">
            <v>9.2130292000000003E-2</v>
          </cell>
          <cell r="X377">
            <v>4.4166391999999721E-2</v>
          </cell>
          <cell r="Y377">
            <v>7.6611537206542772</v>
          </cell>
          <cell r="Z377">
            <v>22.158233777541419</v>
          </cell>
          <cell r="AA377">
            <v>0.1392792169999999</v>
          </cell>
          <cell r="AB377">
            <v>7.8365539999999179E-2</v>
          </cell>
          <cell r="AC377">
            <v>7.665423387185605</v>
          </cell>
          <cell r="AD377">
            <v>22.170310218172247</v>
          </cell>
          <cell r="AE377">
            <v>0.19925485599999992</v>
          </cell>
          <cell r="AF377">
            <v>0.11287891999999999</v>
          </cell>
          <cell r="AG377">
            <v>7.6703827745087976</v>
          </cell>
          <cell r="AH377">
            <v>22.184337483799286</v>
          </cell>
          <cell r="AI377">
            <v>0.27512182299999999</v>
          </cell>
          <cell r="AJ377">
            <v>0.14689073200000013</v>
          </cell>
          <cell r="AK377">
            <v>7.6761499147482413</v>
          </cell>
          <cell r="AL377">
            <v>22.200649419684744</v>
          </cell>
          <cell r="AM377">
            <v>0.36606158699999991</v>
          </cell>
          <cell r="AN377">
            <v>0.18119306000000046</v>
          </cell>
          <cell r="AO377">
            <v>7.6827234197964289</v>
          </cell>
          <cell r="AP377">
            <v>22.219242099667696</v>
          </cell>
          <cell r="AQ377">
            <v>0.46815664200000007</v>
          </cell>
          <cell r="AR377">
            <v>0.21528949999999991</v>
          </cell>
          <cell r="AS377">
            <v>7.6898716194600283</v>
          </cell>
          <cell r="AT377">
            <v>22.23946026148932</v>
          </cell>
          <cell r="AU377">
            <v>7.6239999999999997</v>
          </cell>
          <cell r="AV377">
            <v>22.239000000000001</v>
          </cell>
          <cell r="AW377">
            <v>0.58613741099999983</v>
          </cell>
          <cell r="AX377">
            <v>0.24910891199999963</v>
          </cell>
          <cell r="AY377">
            <v>7.6678390626748811</v>
          </cell>
          <cell r="AZ377">
            <v>22.362995593993084</v>
          </cell>
          <cell r="BA377">
            <v>1.354843985</v>
          </cell>
          <cell r="BB377">
            <v>0.40724767599999989</v>
          </cell>
          <cell r="BC377">
            <v>7.7164858268013763</v>
          </cell>
          <cell r="BD377">
            <v>22.500589421179594</v>
          </cell>
          <cell r="BE377">
            <v>7.6639999999999997</v>
          </cell>
          <cell r="BF377">
            <v>22.738</v>
          </cell>
          <cell r="BG377">
            <v>2.2308479615399994</v>
          </cell>
          <cell r="BH377">
            <v>0.43836305600000269</v>
          </cell>
          <cell r="BI377">
            <v>7.8040972454091486</v>
          </cell>
          <cell r="BJ377">
            <v>23.134254849017459</v>
          </cell>
          <cell r="BK377">
            <v>3.0184377500336996</v>
          </cell>
          <cell r="BL377">
            <v>0.43836305600000092</v>
          </cell>
          <cell r="BM377">
            <v>7.8454349887180426</v>
          </cell>
          <cell r="BN377">
            <v>23.25117564346813</v>
          </cell>
          <cell r="BO377">
            <v>7.665</v>
          </cell>
          <cell r="BP377">
            <v>22.768000000000001</v>
          </cell>
          <cell r="BQ377">
            <v>3.6344491044547</v>
          </cell>
          <cell r="BR377">
            <v>0.43836305600000092</v>
          </cell>
          <cell r="BS377">
            <v>7.8787671997452096</v>
          </cell>
          <cell r="BT377">
            <v>23.372624946140387</v>
          </cell>
        </row>
        <row r="378">
          <cell r="B378" t="str">
            <v>Wordsworth St</v>
          </cell>
          <cell r="C378" t="str">
            <v>WORDSWORTH ST</v>
          </cell>
          <cell r="D378">
            <v>6.6</v>
          </cell>
          <cell r="E378">
            <v>54.75</v>
          </cell>
          <cell r="F378">
            <v>21.9</v>
          </cell>
          <cell r="G378">
            <v>0.78577821013847571</v>
          </cell>
          <cell r="H378">
            <v>0.66368041525530563</v>
          </cell>
          <cell r="I378">
            <v>14.532</v>
          </cell>
          <cell r="J378">
            <v>43.014000000000003</v>
          </cell>
          <cell r="K378">
            <v>2.2872363000000062E-2</v>
          </cell>
          <cell r="L378">
            <v>6.8621360000005183E-3</v>
          </cell>
          <cell r="M378">
            <v>14.534601094091192</v>
          </cell>
          <cell r="N378">
            <v>43.021357005081548</v>
          </cell>
          <cell r="O378">
            <v>5.5187259999999849E-2</v>
          </cell>
          <cell r="P378">
            <v>1.3046855999999885E-2</v>
          </cell>
          <cell r="Q378">
            <v>14.537968937157654</v>
          </cell>
          <cell r="R378">
            <v>43.030882703762614</v>
          </cell>
          <cell r="S378">
            <v>9.8354655000000069E-2</v>
          </cell>
          <cell r="T378">
            <v>1.8979428000000631E-2</v>
          </cell>
          <cell r="U378">
            <v>14.542264070364419</v>
          </cell>
          <cell r="V378">
            <v>43.043031175029029</v>
          </cell>
          <cell r="W378">
            <v>0.1558748459999999</v>
          </cell>
          <cell r="X378">
            <v>7.5334924000000747E-2</v>
          </cell>
          <cell r="Y378">
            <v>14.552225609537693</v>
          </cell>
          <cell r="Z378">
            <v>43.071206662630935</v>
          </cell>
          <cell r="AA378">
            <v>0.23514382</v>
          </cell>
          <cell r="AB378">
            <v>0.13155308000000154</v>
          </cell>
          <cell r="AC378">
            <v>14.564077659685758</v>
          </cell>
          <cell r="AD378">
            <v>43.104729322753577</v>
          </cell>
          <cell r="AE378">
            <v>0.33578168900000005</v>
          </cell>
          <cell r="AF378">
            <v>0.18832940400000098</v>
          </cell>
          <cell r="AG378">
            <v>14.577847830398307</v>
          </cell>
          <cell r="AH378">
            <v>43.143677247109338</v>
          </cell>
          <cell r="AI378">
            <v>0.46285676600000003</v>
          </cell>
          <cell r="AJ378">
            <v>0.24416863199999916</v>
          </cell>
          <cell r="AK378">
            <v>14.593848682402909</v>
          </cell>
          <cell r="AL378">
            <v>43.188934490938202</v>
          </cell>
          <cell r="AM378">
            <v>0.61497018700000017</v>
          </cell>
          <cell r="AN378">
            <v>0.30052317600000045</v>
          </cell>
          <cell r="AO378">
            <v>14.612084899934752</v>
          </cell>
          <cell r="AP378">
            <v>43.240514303258038</v>
          </cell>
          <cell r="AQ378">
            <v>0.78559832200000002</v>
          </cell>
          <cell r="AR378">
            <v>0.35648030800000186</v>
          </cell>
          <cell r="AS378">
            <v>14.631905970373669</v>
          </cell>
          <cell r="AT378">
            <v>43.296576756528978</v>
          </cell>
          <cell r="AU378">
            <v>14.542999999999999</v>
          </cell>
          <cell r="AV378">
            <v>43.232999999999997</v>
          </cell>
          <cell r="AW378">
            <v>0.98263121300000011</v>
          </cell>
          <cell r="AX378">
            <v>0.41191835199999893</v>
          </cell>
          <cell r="AY378">
            <v>14.664991449507731</v>
          </cell>
          <cell r="AZ378">
            <v>43.578043924774768</v>
          </cell>
          <cell r="BA378">
            <v>2.263908206</v>
          </cell>
          <cell r="BB378">
            <v>0.62742762399999918</v>
          </cell>
          <cell r="BC378">
            <v>14.795926290873956</v>
          </cell>
          <cell r="BD378">
            <v>43.94838358166934</v>
          </cell>
          <cell r="BE378">
            <v>14.486000000000001</v>
          </cell>
          <cell r="BF378">
            <v>43.658000000000001</v>
          </cell>
          <cell r="BG378">
            <v>3.7229522190599997</v>
          </cell>
          <cell r="BH378">
            <v>0.52872938800000036</v>
          </cell>
          <cell r="BI378">
            <v>14.857925684900708</v>
          </cell>
          <cell r="BJ378">
            <v>44.709964695562967</v>
          </cell>
          <cell r="BK378">
            <v>5.0342736441711997</v>
          </cell>
          <cell r="BL378">
            <v>-1.1960066119999997</v>
          </cell>
          <cell r="BM378">
            <v>14.821761288522078</v>
          </cell>
          <cell r="BN378">
            <v>44.607676335895576</v>
          </cell>
          <cell r="BO378">
            <v>14.548</v>
          </cell>
          <cell r="BP378">
            <v>44.075000000000003</v>
          </cell>
          <cell r="BQ378">
            <v>6.0598105521780994</v>
          </cell>
          <cell r="BR378">
            <v>-1.360742612000001</v>
          </cell>
          <cell r="BS378">
            <v>14.959061839424571</v>
          </cell>
          <cell r="BT378">
            <v>45.237658456576519</v>
          </cell>
        </row>
        <row r="379">
          <cell r="B379" t="str">
            <v>Worsley Mesnes</v>
          </cell>
          <cell r="C379" t="str">
            <v>WORSLEY MESNES</v>
          </cell>
          <cell r="D379">
            <v>6.6</v>
          </cell>
          <cell r="E379">
            <v>62.5</v>
          </cell>
          <cell r="F379">
            <v>25</v>
          </cell>
          <cell r="G379">
            <v>0.62816405546675314</v>
          </cell>
          <cell r="H379">
            <v>0.54611429523817112</v>
          </cell>
          <cell r="I379">
            <v>13.651</v>
          </cell>
          <cell r="J379">
            <v>39.255000000000003</v>
          </cell>
          <cell r="K379">
            <v>1.9484411999999951E-2</v>
          </cell>
          <cell r="L379">
            <v>1.7483039999999228E-3</v>
          </cell>
          <cell r="M379">
            <v>13.652857380954277</v>
          </cell>
          <cell r="N379">
            <v>39.260253466672069</v>
          </cell>
          <cell r="O379">
            <v>4.7473459999999856E-2</v>
          </cell>
          <cell r="P379">
            <v>3.4076360000003802E-3</v>
          </cell>
          <cell r="Q379">
            <v>13.655450941586706</v>
          </cell>
          <cell r="R379">
            <v>39.267589163914501</v>
          </cell>
          <cell r="S379">
            <v>8.5390661000000034E-2</v>
          </cell>
          <cell r="T379">
            <v>5.0619680000001388E-3</v>
          </cell>
          <cell r="U379">
            <v>13.658912552985161</v>
          </cell>
          <cell r="V379">
            <v>39.27738007948922</v>
          </cell>
          <cell r="W379">
            <v>0.13648862299999998</v>
          </cell>
          <cell r="X379">
            <v>3.3712024000000174E-2</v>
          </cell>
          <cell r="Y379">
            <v>13.665888695357832</v>
          </cell>
          <cell r="Z379">
            <v>39.297111589802178</v>
          </cell>
          <cell r="AA379">
            <v>0.2078147709999999</v>
          </cell>
          <cell r="AB379">
            <v>6.2365323999999944E-2</v>
          </cell>
          <cell r="AC379">
            <v>13.674634628875443</v>
          </cell>
          <cell r="AD379">
            <v>39.321848825394618</v>
          </cell>
          <cell r="AE379">
            <v>0.29922571799999986</v>
          </cell>
          <cell r="AF379">
            <v>9.1235644000001503E-2</v>
          </cell>
          <cell r="AG379">
            <v>13.685156510978613</v>
          </cell>
          <cell r="AH379">
            <v>39.351609202138604</v>
          </cell>
          <cell r="AI379">
            <v>0.41570806199999988</v>
          </cell>
          <cell r="AJ379">
            <v>0.11983499599999892</v>
          </cell>
          <cell r="AK379">
            <v>13.697847867984686</v>
          </cell>
          <cell r="AL379">
            <v>39.387505780544423</v>
          </cell>
          <cell r="AM379">
            <v>0.55608673799999975</v>
          </cell>
          <cell r="AN379">
            <v>0.14863482000000072</v>
          </cell>
          <cell r="AO379">
            <v>13.712647148668944</v>
          </cell>
          <cell r="AP379">
            <v>39.429364467458505</v>
          </cell>
          <cell r="AQ379">
            <v>0.71420610200000001</v>
          </cell>
          <cell r="AR379">
            <v>0.17733316400000021</v>
          </cell>
          <cell r="AS379">
            <v>13.728989459881548</v>
          </cell>
          <cell r="AT379">
            <v>39.475587503773276</v>
          </cell>
          <cell r="AU379">
            <v>13.695</v>
          </cell>
          <cell r="AV379">
            <v>40.889000000000003</v>
          </cell>
          <cell r="AW379">
            <v>0.89757341799999979</v>
          </cell>
          <cell r="AX379">
            <v>0.20587863600000045</v>
          </cell>
          <cell r="AY379">
            <v>13.791527021274963</v>
          </cell>
          <cell r="AZ379">
            <v>41.16201964524506</v>
          </cell>
          <cell r="BA379">
            <v>2.0957325719999997</v>
          </cell>
          <cell r="BB379">
            <v>0.34213636799999936</v>
          </cell>
          <cell r="BC379">
            <v>13.908258225569398</v>
          </cell>
          <cell r="BD379">
            <v>41.492185349775731</v>
          </cell>
          <cell r="BE379">
            <v>13.712</v>
          </cell>
          <cell r="BF379">
            <v>41.594000000000001</v>
          </cell>
          <cell r="BG379">
            <v>3.4547803156599999</v>
          </cell>
          <cell r="BH379">
            <v>0.36907884400000146</v>
          </cell>
          <cell r="BI379">
            <v>14.04650092654135</v>
          </cell>
          <cell r="BJ379">
            <v>42.540111493882293</v>
          </cell>
          <cell r="BK379">
            <v>4.6556379051847996</v>
          </cell>
          <cell r="BL379">
            <v>0.36907884400000146</v>
          </cell>
          <cell r="BM379">
            <v>14.151548722385373</v>
          </cell>
          <cell r="BN379">
            <v>42.837231529042327</v>
          </cell>
          <cell r="BO379">
            <v>13.712999999999999</v>
          </cell>
          <cell r="BP379">
            <v>41.637999999999998</v>
          </cell>
          <cell r="BQ379">
            <v>5.5704961989585993</v>
          </cell>
          <cell r="BR379">
            <v>0.36907884400000501</v>
          </cell>
          <cell r="BS379">
            <v>14.232578068170323</v>
          </cell>
          <cell r="BT379">
            <v>43.107588701436164</v>
          </cell>
        </row>
        <row r="380">
          <cell r="B380" t="str">
            <v>Wrightington</v>
          </cell>
          <cell r="C380" t="str">
            <v>WRIGHTINGTON</v>
          </cell>
          <cell r="D380">
            <v>11</v>
          </cell>
          <cell r="E380">
            <v>33.405000000000001</v>
          </cell>
          <cell r="F380">
            <v>13.1</v>
          </cell>
          <cell r="G380">
            <v>0.63776167361343106</v>
          </cell>
          <cell r="H380">
            <v>0.55897448735846011</v>
          </cell>
          <cell r="I380">
            <v>7.3209999999999997</v>
          </cell>
          <cell r="J380">
            <v>21.3</v>
          </cell>
          <cell r="K380">
            <v>2.8956162999999924E-2</v>
          </cell>
          <cell r="L380">
            <v>8.7603640000022409E-4</v>
          </cell>
          <cell r="M380">
            <v>7.3225657843958274</v>
          </cell>
          <cell r="N380">
            <v>21.304428707056665</v>
          </cell>
          <cell r="O380">
            <v>6.9699082999999717E-2</v>
          </cell>
          <cell r="P380">
            <v>1.8465724000007455E-3</v>
          </cell>
          <cell r="Q380">
            <v>7.3247551730367757</v>
          </cell>
          <cell r="R380">
            <v>21.310621233275334</v>
          </cell>
          <cell r="S380">
            <v>0.1239329549999999</v>
          </cell>
          <cell r="T380">
            <v>2.9230284000014706E-3</v>
          </cell>
          <cell r="U380">
            <v>7.327658212378573</v>
          </cell>
          <cell r="V380">
            <v>21.318832268493878</v>
          </cell>
          <cell r="W380">
            <v>0.19660875499999997</v>
          </cell>
          <cell r="X380">
            <v>5.6924052400000313E-2</v>
          </cell>
          <cell r="Y380">
            <v>7.3343070213273442</v>
          </cell>
          <cell r="Z380">
            <v>21.33763794007184</v>
          </cell>
          <cell r="AA380">
            <v>0.29629636299999995</v>
          </cell>
          <cell r="AB380">
            <v>0.11100965640000027</v>
          </cell>
          <cell r="AC380">
            <v>7.3423780218130128</v>
          </cell>
          <cell r="AD380">
            <v>21.360466176769343</v>
          </cell>
          <cell r="AE380">
            <v>0.42243217999999971</v>
          </cell>
          <cell r="AF380">
            <v>0.16534088839999939</v>
          </cell>
          <cell r="AG380">
            <v>7.351850085387559</v>
          </cell>
          <cell r="AH380">
            <v>21.387257218310911</v>
          </cell>
          <cell r="AI380">
            <v>0.58099856599999988</v>
          </cell>
          <cell r="AJ380">
            <v>0.21952354440000033</v>
          </cell>
          <cell r="AK380">
            <v>7.3630165141756079</v>
          </cell>
          <cell r="AL380">
            <v>21.418840648381572</v>
          </cell>
          <cell r="AM380">
            <v>0.77019759199999971</v>
          </cell>
          <cell r="AN380">
            <v>0.27392930040000074</v>
          </cell>
          <cell r="AO380">
            <v>7.3758024493086607</v>
          </cell>
          <cell r="AP380">
            <v>21.455004734127144</v>
          </cell>
          <cell r="AQ380">
            <v>0.98202264099999992</v>
          </cell>
          <cell r="AR380">
            <v>0.32829827640000175</v>
          </cell>
          <cell r="AS380">
            <v>7.3897740122168809</v>
          </cell>
          <cell r="AT380">
            <v>21.494522281631852</v>
          </cell>
          <cell r="AU380">
            <v>7.3330000000000002</v>
          </cell>
          <cell r="AV380">
            <v>21.709</v>
          </cell>
          <cell r="AW380">
            <v>1.2243351769999999</v>
          </cell>
          <cell r="AX380">
            <v>0.38257082040000068</v>
          </cell>
          <cell r="AY380">
            <v>7.4173406918328473</v>
          </cell>
          <cell r="AZ380">
            <v>21.947551500499884</v>
          </cell>
          <cell r="BA380">
            <v>2.791445559</v>
          </cell>
          <cell r="BB380">
            <v>0.6479956004000007</v>
          </cell>
          <cell r="BC380">
            <v>7.5135238435674063</v>
          </cell>
          <cell r="BD380">
            <v>22.219598535809489</v>
          </cell>
          <cell r="BE380">
            <v>7.3360000000000003</v>
          </cell>
          <cell r="BF380">
            <v>22.28</v>
          </cell>
          <cell r="BG380">
            <v>4.5873318414000002</v>
          </cell>
          <cell r="BH380">
            <v>0.70079196040000102</v>
          </cell>
          <cell r="BI380">
            <v>7.6135545182252091</v>
          </cell>
          <cell r="BJ380">
            <v>23.065042727944043</v>
          </cell>
          <cell r="BK380">
            <v>6.2095618571470004</v>
          </cell>
          <cell r="BL380">
            <v>0.70079196040000102</v>
          </cell>
          <cell r="BM380">
            <v>7.6986995124323929</v>
          </cell>
          <cell r="BN380">
            <v>23.305869139096</v>
          </cell>
          <cell r="BO380">
            <v>7.3419999999999996</v>
          </cell>
          <cell r="BP380">
            <v>22.478999999999999</v>
          </cell>
          <cell r="BQ380">
            <v>7.48035883949</v>
          </cell>
          <cell r="BR380">
            <v>0.70079196039999747</v>
          </cell>
          <cell r="BS380">
            <v>7.7713990560543103</v>
          </cell>
          <cell r="BT380">
            <v>23.693523937484422</v>
          </cell>
        </row>
        <row r="381">
          <cell r="B381" t="str">
            <v>Yealand</v>
          </cell>
          <cell r="C381" t="str">
            <v>YEALAND</v>
          </cell>
          <cell r="D381">
            <v>11</v>
          </cell>
          <cell r="E381">
            <v>62.5</v>
          </cell>
          <cell r="F381">
            <v>25</v>
          </cell>
          <cell r="G381">
            <v>0.12532235289256474</v>
          </cell>
          <cell r="H381">
            <v>0.11752915075067179</v>
          </cell>
          <cell r="I381">
            <v>2.9380000000000002</v>
          </cell>
          <cell r="J381">
            <v>7.8319999999999999</v>
          </cell>
          <cell r="K381">
            <v>4.2403879999999283E-3</v>
          </cell>
          <cell r="L381">
            <v>1.1824240000013475E-4</v>
          </cell>
          <cell r="M381">
            <v>2.9382287687667947</v>
          </cell>
          <cell r="N381">
            <v>7.8326470557852961</v>
          </cell>
          <cell r="O381">
            <v>1.0163909999999943E-2</v>
          </cell>
          <cell r="P381">
            <v>2.5011879999947695E-4</v>
          </cell>
          <cell r="Q381">
            <v>2.9385465947573666</v>
          </cell>
          <cell r="R381">
            <v>7.8335460034379789</v>
          </cell>
          <cell r="S381">
            <v>1.7999403999999886E-2</v>
          </cell>
          <cell r="T381">
            <v>3.9720120000019676E-4</v>
          </cell>
          <cell r="U381">
            <v>2.9389655713603999</v>
          </cell>
          <cell r="V381">
            <v>7.8347310482266321</v>
          </cell>
          <cell r="W381">
            <v>2.867190899999994E-2</v>
          </cell>
          <cell r="X381">
            <v>1.2446097199999784E-2</v>
          </cell>
          <cell r="Y381">
            <v>2.9401581356316466</v>
          </cell>
          <cell r="Z381">
            <v>7.8381041293594302</v>
          </cell>
          <cell r="AA381">
            <v>4.3176552999999784E-2</v>
          </cell>
          <cell r="AB381">
            <v>2.450738520000062E-2</v>
          </cell>
          <cell r="AC381">
            <v>2.9415524854490531</v>
          </cell>
          <cell r="AD381">
            <v>7.8420479462043682</v>
          </cell>
          <cell r="AE381">
            <v>6.1408985999999888E-2</v>
          </cell>
          <cell r="AF381">
            <v>3.6602733200000959E-2</v>
          </cell>
          <cell r="AG381">
            <v>2.9431442811330784</v>
          </cell>
          <cell r="AH381">
            <v>7.8465502242941181</v>
          </cell>
          <cell r="AI381">
            <v>8.4128755999999916E-2</v>
          </cell>
          <cell r="AJ381">
            <v>4.8679229200000229E-2</v>
          </cell>
          <cell r="AK381">
            <v>2.9449706114550684</v>
          </cell>
          <cell r="AL381">
            <v>7.8517158665155815</v>
          </cell>
          <cell r="AM381">
            <v>0.11107729899999996</v>
          </cell>
          <cell r="AN381">
            <v>6.0786505200000729E-2</v>
          </cell>
          <cell r="AO381">
            <v>2.9470205103289842</v>
          </cell>
          <cell r="AP381">
            <v>7.8575138560935516</v>
          </cell>
          <cell r="AQ381">
            <v>0.14113946199999994</v>
          </cell>
          <cell r="AR381">
            <v>7.2889401200000314E-2</v>
          </cell>
          <cell r="AS381">
            <v>2.9492336019802612</v>
          </cell>
          <cell r="AT381">
            <v>7.8637734245495725</v>
          </cell>
          <cell r="AU381">
            <v>2.9380000000000002</v>
          </cell>
          <cell r="AV381">
            <v>7.84</v>
          </cell>
          <cell r="AW381">
            <v>0.17481568400000003</v>
          </cell>
          <cell r="AX381">
            <v>8.4979753200000285E-2</v>
          </cell>
          <cell r="AY381">
            <v>2.9516357241456053</v>
          </cell>
          <cell r="AZ381">
            <v>7.8785676520389858</v>
          </cell>
          <cell r="BA381">
            <v>0.39143332599999991</v>
          </cell>
          <cell r="BB381">
            <v>0.14459954520000018</v>
          </cell>
          <cell r="BC381">
            <v>2.9661344293165284</v>
          </cell>
          <cell r="BD381">
            <v>7.9195761830181217</v>
          </cell>
          <cell r="BE381">
            <v>2.9180000000000001</v>
          </cell>
          <cell r="BF381">
            <v>7.79</v>
          </cell>
          <cell r="BG381">
            <v>0.64401786525999982</v>
          </cell>
          <cell r="BH381">
            <v>0.15648326520000033</v>
          </cell>
          <cell r="BI381">
            <v>2.9600154130143346</v>
          </cell>
          <cell r="BJ381">
            <v>7.9088375338271586</v>
          </cell>
          <cell r="BK381">
            <v>0.87765041785539999</v>
          </cell>
          <cell r="BL381">
            <v>0.15648326520000033</v>
          </cell>
          <cell r="BM381">
            <v>2.9722779418445544</v>
          </cell>
          <cell r="BN381">
            <v>7.9435212029885331</v>
          </cell>
          <cell r="BO381">
            <v>2.9180000000000001</v>
          </cell>
          <cell r="BP381">
            <v>7.8029999999999999</v>
          </cell>
          <cell r="BQ381">
            <v>1.0649182821032999</v>
          </cell>
          <cell r="BR381">
            <v>0.15648326520000033</v>
          </cell>
          <cell r="BS381">
            <v>2.9821069556476534</v>
          </cell>
          <cell r="BT381">
            <v>7.9843218522387236</v>
          </cell>
        </row>
      </sheetData>
      <sheetData sheetId="2">
        <row r="4">
          <cell r="B4" t="str">
            <v>ADSWOOD</v>
          </cell>
          <cell r="C4">
            <v>33</v>
          </cell>
          <cell r="D4">
            <v>62.5</v>
          </cell>
          <cell r="E4">
            <v>25</v>
          </cell>
          <cell r="F4">
            <v>0.53539200000000009</v>
          </cell>
          <cell r="G4">
            <v>0.45435999999999999</v>
          </cell>
          <cell r="H4">
            <v>11.359</v>
          </cell>
          <cell r="I4">
            <v>33.462000000000003</v>
          </cell>
          <cell r="J4">
            <v>11.37</v>
          </cell>
          <cell r="K4">
            <v>33.808999999999997</v>
          </cell>
          <cell r="L4">
            <v>11.385</v>
          </cell>
          <cell r="M4">
            <v>34.252000000000002</v>
          </cell>
          <cell r="N4">
            <v>11.442</v>
          </cell>
          <cell r="O4">
            <v>34.569000000000003</v>
          </cell>
        </row>
        <row r="5">
          <cell r="B5" t="str">
            <v>BRINKSWAY</v>
          </cell>
          <cell r="C5">
            <v>33</v>
          </cell>
          <cell r="D5">
            <v>43.75</v>
          </cell>
          <cell r="E5">
            <v>17.5</v>
          </cell>
          <cell r="F5">
            <v>0.72189714285714279</v>
          </cell>
          <cell r="G5">
            <v>0.61702857142857148</v>
          </cell>
          <cell r="H5">
            <v>10.798</v>
          </cell>
          <cell r="I5">
            <v>31.582999999999998</v>
          </cell>
          <cell r="J5">
            <v>10.807</v>
          </cell>
          <cell r="K5">
            <v>31.818000000000001</v>
          </cell>
          <cell r="L5">
            <v>10.821</v>
          </cell>
          <cell r="M5">
            <v>32.155000000000001</v>
          </cell>
          <cell r="N5">
            <v>10.874000000000001</v>
          </cell>
          <cell r="O5">
            <v>32.402000000000001</v>
          </cell>
        </row>
        <row r="6">
          <cell r="B6" t="str">
            <v>CHEADLE HEATH</v>
          </cell>
          <cell r="C6">
            <v>33</v>
          </cell>
          <cell r="D6">
            <v>43.75</v>
          </cell>
          <cell r="E6">
            <v>17.5</v>
          </cell>
          <cell r="F6">
            <v>0.68</v>
          </cell>
          <cell r="G6">
            <v>0.59085714285714286</v>
          </cell>
          <cell r="H6">
            <v>10.34</v>
          </cell>
          <cell r="I6">
            <v>29.75</v>
          </cell>
          <cell r="J6">
            <v>10.349</v>
          </cell>
          <cell r="K6">
            <v>29.99</v>
          </cell>
          <cell r="L6">
            <v>10.361000000000001</v>
          </cell>
          <cell r="M6">
            <v>30.361000000000001</v>
          </cell>
          <cell r="N6">
            <v>10.41</v>
          </cell>
          <cell r="O6">
            <v>30.706</v>
          </cell>
        </row>
        <row r="7">
          <cell r="B7" t="str">
            <v>HEATON MOOR B</v>
          </cell>
          <cell r="C7">
            <v>33</v>
          </cell>
          <cell r="D7">
            <v>43.75</v>
          </cell>
          <cell r="E7">
            <v>17.5</v>
          </cell>
          <cell r="F7">
            <v>0.6744228571428571</v>
          </cell>
          <cell r="G7">
            <v>0.65702857142857141</v>
          </cell>
          <cell r="H7">
            <v>11.497999999999999</v>
          </cell>
          <cell r="I7">
            <v>29.506</v>
          </cell>
          <cell r="J7">
            <v>11.519</v>
          </cell>
          <cell r="K7">
            <v>29.811</v>
          </cell>
          <cell r="L7">
            <v>11.532999999999999</v>
          </cell>
          <cell r="M7">
            <v>30.036000000000001</v>
          </cell>
          <cell r="N7">
            <v>11.585000000000001</v>
          </cell>
          <cell r="O7">
            <v>30.231000000000002</v>
          </cell>
        </row>
        <row r="8">
          <cell r="B8" t="str">
            <v>AGECROFT</v>
          </cell>
          <cell r="C8">
            <v>33</v>
          </cell>
          <cell r="D8">
            <v>50</v>
          </cell>
          <cell r="E8">
            <v>20</v>
          </cell>
          <cell r="F8">
            <v>0.75849999999999995</v>
          </cell>
          <cell r="G8">
            <v>0.63805000000000001</v>
          </cell>
          <cell r="H8">
            <v>12.760999999999999</v>
          </cell>
          <cell r="I8">
            <v>37.924999999999997</v>
          </cell>
          <cell r="J8">
            <v>12.771000000000001</v>
          </cell>
          <cell r="K8">
            <v>38.213999999999999</v>
          </cell>
          <cell r="L8">
            <v>12.813000000000001</v>
          </cell>
          <cell r="M8">
            <v>38.805999999999997</v>
          </cell>
          <cell r="N8">
            <v>12.82</v>
          </cell>
          <cell r="O8">
            <v>38.997999999999998</v>
          </cell>
        </row>
        <row r="9">
          <cell r="B9" t="str">
            <v>MOSS LANE B</v>
          </cell>
          <cell r="C9">
            <v>33</v>
          </cell>
          <cell r="D9">
            <v>43.75</v>
          </cell>
          <cell r="E9">
            <v>17.5</v>
          </cell>
          <cell r="F9">
            <v>0.56251428571428574</v>
          </cell>
          <cell r="G9">
            <v>0.56868571428571424</v>
          </cell>
          <cell r="H9">
            <v>9.952</v>
          </cell>
          <cell r="I9">
            <v>24.61</v>
          </cell>
          <cell r="J9">
            <v>9.9589999999999996</v>
          </cell>
          <cell r="K9">
            <v>24.742999999999999</v>
          </cell>
          <cell r="L9">
            <v>9.9949999999999992</v>
          </cell>
          <cell r="M9">
            <v>25.047000000000001</v>
          </cell>
          <cell r="N9">
            <v>9.9990000000000006</v>
          </cell>
          <cell r="O9">
            <v>25.119</v>
          </cell>
        </row>
        <row r="10">
          <cell r="B10" t="str">
            <v>ALTRINCHAM</v>
          </cell>
          <cell r="C10">
            <v>33</v>
          </cell>
          <cell r="D10">
            <v>43.75</v>
          </cell>
          <cell r="E10">
            <v>17.5</v>
          </cell>
          <cell r="F10">
            <v>0.75586285714285717</v>
          </cell>
          <cell r="G10">
            <v>0.65394285714285716</v>
          </cell>
          <cell r="H10">
            <v>11.444000000000001</v>
          </cell>
          <cell r="I10">
            <v>33.069000000000003</v>
          </cell>
          <cell r="J10">
            <v>11.456</v>
          </cell>
          <cell r="K10">
            <v>33.374000000000002</v>
          </cell>
          <cell r="L10">
            <v>11.47</v>
          </cell>
          <cell r="M10">
            <v>33.819000000000003</v>
          </cell>
          <cell r="N10">
            <v>11.478999999999999</v>
          </cell>
          <cell r="O10">
            <v>34.06</v>
          </cell>
        </row>
        <row r="11">
          <cell r="B11" t="str">
            <v>ATHERTON</v>
          </cell>
          <cell r="C11">
            <v>33</v>
          </cell>
          <cell r="D11">
            <v>43.75</v>
          </cell>
          <cell r="E11">
            <v>17.5</v>
          </cell>
          <cell r="F11">
            <v>0.83039999999999992</v>
          </cell>
          <cell r="G11">
            <v>0.70097142857142858</v>
          </cell>
          <cell r="H11">
            <v>12.266999999999999</v>
          </cell>
          <cell r="I11">
            <v>36.33</v>
          </cell>
          <cell r="J11">
            <v>12.292999999999999</v>
          </cell>
          <cell r="K11">
            <v>36.969000000000001</v>
          </cell>
          <cell r="L11">
            <v>12.334</v>
          </cell>
          <cell r="M11">
            <v>37.631</v>
          </cell>
          <cell r="N11">
            <v>12.347</v>
          </cell>
          <cell r="O11">
            <v>37.881</v>
          </cell>
        </row>
        <row r="12">
          <cell r="B12" t="str">
            <v>HINDLEY GREEN</v>
          </cell>
          <cell r="C12">
            <v>33</v>
          </cell>
          <cell r="D12">
            <v>33.4</v>
          </cell>
          <cell r="E12">
            <v>13.1</v>
          </cell>
          <cell r="F12">
            <v>0.79395209580838333</v>
          </cell>
          <cell r="G12">
            <v>0.78419847328244274</v>
          </cell>
          <cell r="H12">
            <v>10.273</v>
          </cell>
          <cell r="I12">
            <v>26.518000000000001</v>
          </cell>
          <cell r="J12">
            <v>10.292</v>
          </cell>
          <cell r="K12">
            <v>26.837</v>
          </cell>
          <cell r="L12">
            <v>10.324</v>
          </cell>
          <cell r="M12">
            <v>27.210999999999999</v>
          </cell>
          <cell r="N12">
            <v>10.333</v>
          </cell>
          <cell r="O12">
            <v>27.346</v>
          </cell>
        </row>
        <row r="13">
          <cell r="B13" t="str">
            <v>PPG</v>
          </cell>
          <cell r="C13">
            <v>33</v>
          </cell>
          <cell r="D13">
            <v>100</v>
          </cell>
          <cell r="E13">
            <v>40</v>
          </cell>
          <cell r="F13">
            <v>0.31780999999999998</v>
          </cell>
          <cell r="G13">
            <v>0.27847499999999997</v>
          </cell>
          <cell r="H13">
            <v>11.138999999999999</v>
          </cell>
          <cell r="I13">
            <v>31.780999999999999</v>
          </cell>
          <cell r="J13">
            <v>11.162000000000001</v>
          </cell>
          <cell r="K13">
            <v>32.118000000000002</v>
          </cell>
          <cell r="L13">
            <v>11.196999999999999</v>
          </cell>
          <cell r="M13">
            <v>32.520000000000003</v>
          </cell>
          <cell r="N13">
            <v>11.208</v>
          </cell>
          <cell r="O13">
            <v>32.670999999999999</v>
          </cell>
        </row>
        <row r="14">
          <cell r="B14" t="str">
            <v>BARROW</v>
          </cell>
          <cell r="C14">
            <v>33</v>
          </cell>
          <cell r="D14">
            <v>43.75</v>
          </cell>
          <cell r="E14">
            <v>17.5</v>
          </cell>
          <cell r="F14">
            <v>0.90843428571428575</v>
          </cell>
          <cell r="G14">
            <v>0.79125714285714288</v>
          </cell>
          <cell r="H14">
            <v>13.847</v>
          </cell>
          <cell r="I14">
            <v>39.744</v>
          </cell>
          <cell r="J14">
            <v>13.852</v>
          </cell>
          <cell r="K14">
            <v>39.911999999999999</v>
          </cell>
          <cell r="L14">
            <v>13.879</v>
          </cell>
          <cell r="M14">
            <v>40.21</v>
          </cell>
          <cell r="N14">
            <v>13.891999999999999</v>
          </cell>
          <cell r="O14">
            <v>40.277000000000001</v>
          </cell>
        </row>
        <row r="15">
          <cell r="B15" t="str">
            <v>BARTON</v>
          </cell>
          <cell r="C15">
            <v>33</v>
          </cell>
          <cell r="D15">
            <v>65.75</v>
          </cell>
          <cell r="E15">
            <v>26.3</v>
          </cell>
          <cell r="F15">
            <v>0.80911026615969583</v>
          </cell>
          <cell r="G15">
            <v>0.67387832699619765</v>
          </cell>
          <cell r="H15">
            <v>17.722999999999999</v>
          </cell>
          <cell r="I15">
            <v>53.198999999999998</v>
          </cell>
          <cell r="J15">
            <v>17.742000000000001</v>
          </cell>
          <cell r="K15">
            <v>53.765999999999998</v>
          </cell>
          <cell r="L15">
            <v>17.760000000000002</v>
          </cell>
          <cell r="M15">
            <v>54.283000000000001</v>
          </cell>
          <cell r="N15">
            <v>17.785</v>
          </cell>
          <cell r="O15">
            <v>54.6</v>
          </cell>
        </row>
        <row r="16">
          <cell r="B16" t="str">
            <v>MONTON</v>
          </cell>
          <cell r="C16">
            <v>33</v>
          </cell>
          <cell r="D16">
            <v>43.75</v>
          </cell>
          <cell r="E16">
            <v>17.5</v>
          </cell>
          <cell r="F16">
            <v>0.90002285714285712</v>
          </cell>
          <cell r="G16">
            <v>0.86651428571428568</v>
          </cell>
          <cell r="H16">
            <v>15.164</v>
          </cell>
          <cell r="I16">
            <v>39.375999999999998</v>
          </cell>
          <cell r="J16">
            <v>15.178000000000001</v>
          </cell>
          <cell r="K16">
            <v>39.652999999999999</v>
          </cell>
          <cell r="L16">
            <v>15.191000000000001</v>
          </cell>
          <cell r="M16">
            <v>39.947000000000003</v>
          </cell>
          <cell r="N16">
            <v>15.209</v>
          </cell>
          <cell r="O16">
            <v>40.119</v>
          </cell>
        </row>
        <row r="17">
          <cell r="B17" t="str">
            <v>MOUNT STREET</v>
          </cell>
          <cell r="C17">
            <v>33</v>
          </cell>
          <cell r="D17">
            <v>43.75</v>
          </cell>
          <cell r="E17">
            <v>17.5</v>
          </cell>
          <cell r="F17">
            <v>1.0179885714285715</v>
          </cell>
          <cell r="G17">
            <v>0.9242285714285714</v>
          </cell>
          <cell r="H17">
            <v>16.173999999999999</v>
          </cell>
          <cell r="I17">
            <v>44.536999999999999</v>
          </cell>
          <cell r="J17">
            <v>16.190000000000001</v>
          </cell>
          <cell r="K17">
            <v>44.875</v>
          </cell>
          <cell r="L17">
            <v>16.204999999999998</v>
          </cell>
          <cell r="M17">
            <v>45.19</v>
          </cell>
          <cell r="N17">
            <v>16.225999999999999</v>
          </cell>
          <cell r="O17">
            <v>45.384</v>
          </cell>
        </row>
        <row r="18">
          <cell r="B18" t="str">
            <v>BELFIELD</v>
          </cell>
          <cell r="C18">
            <v>33</v>
          </cell>
          <cell r="D18">
            <v>43.75</v>
          </cell>
          <cell r="E18">
            <v>17.5</v>
          </cell>
          <cell r="F18">
            <v>0.85903999999999991</v>
          </cell>
          <cell r="G18">
            <v>0.71879999999999999</v>
          </cell>
          <cell r="H18">
            <v>12.579000000000001</v>
          </cell>
          <cell r="I18">
            <v>37.582999999999998</v>
          </cell>
          <cell r="J18">
            <v>12.585000000000001</v>
          </cell>
          <cell r="K18">
            <v>37.826999999999998</v>
          </cell>
          <cell r="L18">
            <v>12.593999999999999</v>
          </cell>
          <cell r="M18">
            <v>38.158000000000001</v>
          </cell>
          <cell r="N18">
            <v>12.599</v>
          </cell>
          <cell r="O18">
            <v>38.314999999999998</v>
          </cell>
        </row>
        <row r="19">
          <cell r="B19" t="str">
            <v>GALE</v>
          </cell>
          <cell r="C19">
            <v>33</v>
          </cell>
          <cell r="D19">
            <v>43.75</v>
          </cell>
          <cell r="E19">
            <v>17.5</v>
          </cell>
          <cell r="F19">
            <v>0.74523428571428574</v>
          </cell>
          <cell r="G19">
            <v>0.66411428571428566</v>
          </cell>
          <cell r="H19">
            <v>11.622</v>
          </cell>
          <cell r="I19">
            <v>32.603999999999999</v>
          </cell>
          <cell r="J19">
            <v>11.627000000000001</v>
          </cell>
          <cell r="K19">
            <v>32.749000000000002</v>
          </cell>
          <cell r="L19">
            <v>11.635</v>
          </cell>
          <cell r="M19">
            <v>32.941000000000003</v>
          </cell>
          <cell r="N19">
            <v>11.64</v>
          </cell>
          <cell r="O19">
            <v>33.055</v>
          </cell>
        </row>
        <row r="20">
          <cell r="B20" t="str">
            <v>WARDLEWORTH</v>
          </cell>
          <cell r="C20">
            <v>33</v>
          </cell>
          <cell r="D20">
            <v>43.75</v>
          </cell>
          <cell r="E20">
            <v>17.5</v>
          </cell>
          <cell r="F20">
            <v>0.80443428571428577</v>
          </cell>
          <cell r="G20">
            <v>0.68417142857142865</v>
          </cell>
          <cell r="H20">
            <v>11.973000000000001</v>
          </cell>
          <cell r="I20">
            <v>35.194000000000003</v>
          </cell>
          <cell r="J20">
            <v>11.978999999999999</v>
          </cell>
          <cell r="K20">
            <v>35.39</v>
          </cell>
          <cell r="L20">
            <v>11.987</v>
          </cell>
          <cell r="M20">
            <v>35.645000000000003</v>
          </cell>
          <cell r="N20">
            <v>11.992000000000001</v>
          </cell>
          <cell r="O20">
            <v>35.781999999999996</v>
          </cell>
        </row>
        <row r="21">
          <cell r="B21" t="str">
            <v>BISPHAM</v>
          </cell>
          <cell r="C21">
            <v>33</v>
          </cell>
          <cell r="D21">
            <v>43.75</v>
          </cell>
          <cell r="E21">
            <v>17.5</v>
          </cell>
          <cell r="F21">
            <v>0.96747428571428562</v>
          </cell>
          <cell r="G21">
            <v>0.80657142857142861</v>
          </cell>
          <cell r="H21">
            <v>14.115</v>
          </cell>
          <cell r="I21">
            <v>42.326999999999998</v>
          </cell>
          <cell r="J21">
            <v>14.124000000000001</v>
          </cell>
          <cell r="K21">
            <v>42.674999999999997</v>
          </cell>
          <cell r="L21">
            <v>14.145</v>
          </cell>
          <cell r="M21">
            <v>43.287999999999997</v>
          </cell>
          <cell r="N21">
            <v>14.146000000000001</v>
          </cell>
          <cell r="O21">
            <v>43.356000000000002</v>
          </cell>
        </row>
        <row r="22">
          <cell r="B22" t="str">
            <v>NORBRECK</v>
          </cell>
          <cell r="C22">
            <v>33</v>
          </cell>
          <cell r="D22">
            <v>43.75</v>
          </cell>
          <cell r="E22">
            <v>17.5</v>
          </cell>
          <cell r="F22">
            <v>0.72203428571428563</v>
          </cell>
          <cell r="G22">
            <v>0.70600000000000007</v>
          </cell>
          <cell r="H22">
            <v>12.355</v>
          </cell>
          <cell r="I22">
            <v>31.588999999999999</v>
          </cell>
          <cell r="J22">
            <v>12.363</v>
          </cell>
          <cell r="K22">
            <v>31.736999999999998</v>
          </cell>
          <cell r="L22">
            <v>12.378</v>
          </cell>
          <cell r="M22">
            <v>32.017000000000003</v>
          </cell>
          <cell r="N22">
            <v>12.38</v>
          </cell>
          <cell r="O22">
            <v>32.054000000000002</v>
          </cell>
        </row>
        <row r="23">
          <cell r="B23" t="str">
            <v>THORNTON</v>
          </cell>
          <cell r="C23">
            <v>33</v>
          </cell>
          <cell r="D23">
            <v>62.5</v>
          </cell>
          <cell r="E23">
            <v>25</v>
          </cell>
          <cell r="F23">
            <v>0.70668799999999998</v>
          </cell>
          <cell r="G23">
            <v>0.57816000000000001</v>
          </cell>
          <cell r="H23">
            <v>14.454000000000001</v>
          </cell>
          <cell r="I23">
            <v>44.167999999999999</v>
          </cell>
          <cell r="J23">
            <v>14.458</v>
          </cell>
          <cell r="K23">
            <v>44.307000000000002</v>
          </cell>
          <cell r="L23">
            <v>14.471</v>
          </cell>
          <cell r="M23">
            <v>44.616999999999997</v>
          </cell>
          <cell r="N23">
            <v>14.473000000000001</v>
          </cell>
          <cell r="O23">
            <v>44.674999999999997</v>
          </cell>
        </row>
        <row r="24">
          <cell r="B24" t="str">
            <v>THORNTON PRIMARY</v>
          </cell>
          <cell r="C24">
            <v>33</v>
          </cell>
          <cell r="D24">
            <v>43.75</v>
          </cell>
          <cell r="E24">
            <v>17.5</v>
          </cell>
          <cell r="F24">
            <v>0.49206857142857141</v>
          </cell>
          <cell r="G24">
            <v>0.56417142857142855</v>
          </cell>
          <cell r="H24">
            <v>9.8729999999999993</v>
          </cell>
          <cell r="I24">
            <v>21.527999999999999</v>
          </cell>
          <cell r="J24">
            <v>9.8780000000000001</v>
          </cell>
          <cell r="K24">
            <v>21.619</v>
          </cell>
          <cell r="L24">
            <v>9.8889999999999993</v>
          </cell>
          <cell r="M24">
            <v>21.798999999999999</v>
          </cell>
          <cell r="N24">
            <v>9.89</v>
          </cell>
          <cell r="O24">
            <v>21.803999999999998</v>
          </cell>
        </row>
        <row r="25">
          <cell r="B25" t="str">
            <v>WARBRECK</v>
          </cell>
          <cell r="C25">
            <v>33</v>
          </cell>
          <cell r="D25">
            <v>43.75</v>
          </cell>
          <cell r="E25">
            <v>17.5</v>
          </cell>
          <cell r="F25">
            <v>0.80116571428571437</v>
          </cell>
          <cell r="G25">
            <v>0.74319999999999997</v>
          </cell>
          <cell r="H25">
            <v>13.006</v>
          </cell>
          <cell r="I25">
            <v>35.051000000000002</v>
          </cell>
          <cell r="J25">
            <v>13.013999999999999</v>
          </cell>
          <cell r="K25">
            <v>35.234999999999999</v>
          </cell>
          <cell r="L25">
            <v>13.032999999999999</v>
          </cell>
          <cell r="M25">
            <v>35.558999999999997</v>
          </cell>
          <cell r="N25">
            <v>13.034000000000001</v>
          </cell>
          <cell r="O25">
            <v>35.585999999999999</v>
          </cell>
        </row>
        <row r="26">
          <cell r="B26" t="str">
            <v>BLACKBURN</v>
          </cell>
          <cell r="C26">
            <v>33</v>
          </cell>
          <cell r="D26">
            <v>62.5</v>
          </cell>
          <cell r="E26">
            <v>25</v>
          </cell>
          <cell r="F26">
            <v>0.60713600000000001</v>
          </cell>
          <cell r="G26">
            <v>0.4728</v>
          </cell>
          <cell r="H26">
            <v>11.82</v>
          </cell>
          <cell r="I26">
            <v>37.945999999999998</v>
          </cell>
          <cell r="J26">
            <v>11.826000000000001</v>
          </cell>
          <cell r="K26">
            <v>38.113999999999997</v>
          </cell>
          <cell r="L26">
            <v>11.834</v>
          </cell>
          <cell r="M26">
            <v>38.317999999999998</v>
          </cell>
          <cell r="N26">
            <v>11.853999999999999</v>
          </cell>
          <cell r="O26">
            <v>38.594000000000001</v>
          </cell>
        </row>
        <row r="27">
          <cell r="B27" t="str">
            <v>RANDAL STREET</v>
          </cell>
          <cell r="C27">
            <v>33</v>
          </cell>
          <cell r="D27">
            <v>32.75</v>
          </cell>
          <cell r="E27">
            <v>13.1</v>
          </cell>
          <cell r="F27">
            <v>0.87398473282442757</v>
          </cell>
          <cell r="G27">
            <v>0.80709923664122141</v>
          </cell>
          <cell r="H27">
            <v>10.573</v>
          </cell>
          <cell r="I27">
            <v>28.623000000000001</v>
          </cell>
          <cell r="J27">
            <v>10.579000000000001</v>
          </cell>
          <cell r="K27">
            <v>28.748999999999999</v>
          </cell>
          <cell r="L27">
            <v>10.585000000000001</v>
          </cell>
          <cell r="M27">
            <v>28.888000000000002</v>
          </cell>
          <cell r="N27">
            <v>10.602</v>
          </cell>
          <cell r="O27">
            <v>29.074000000000002</v>
          </cell>
        </row>
        <row r="28">
          <cell r="B28" t="str">
            <v>BLACKPOOL</v>
          </cell>
          <cell r="C28">
            <v>33</v>
          </cell>
          <cell r="D28">
            <v>43.75</v>
          </cell>
          <cell r="E28">
            <v>17.5</v>
          </cell>
          <cell r="F28">
            <v>0.79174857142857147</v>
          </cell>
          <cell r="G28">
            <v>0.66342857142857137</v>
          </cell>
          <cell r="H28">
            <v>11.61</v>
          </cell>
          <cell r="I28">
            <v>34.639000000000003</v>
          </cell>
          <cell r="J28">
            <v>11.619</v>
          </cell>
          <cell r="K28">
            <v>34.991999999999997</v>
          </cell>
          <cell r="L28">
            <v>11.631</v>
          </cell>
          <cell r="M28">
            <v>35.408999999999999</v>
          </cell>
          <cell r="N28">
            <v>11.641</v>
          </cell>
          <cell r="O28">
            <v>35.686</v>
          </cell>
        </row>
        <row r="29">
          <cell r="B29" t="str">
            <v>CECIL STREET</v>
          </cell>
          <cell r="C29">
            <v>33</v>
          </cell>
          <cell r="D29">
            <v>54.75</v>
          </cell>
          <cell r="E29">
            <v>21.9</v>
          </cell>
          <cell r="F29">
            <v>0.40933333333333338</v>
          </cell>
          <cell r="G29">
            <v>0.43538812785388131</v>
          </cell>
          <cell r="H29">
            <v>9.5350000000000001</v>
          </cell>
          <cell r="I29">
            <v>22.411000000000001</v>
          </cell>
          <cell r="J29">
            <v>9.5419999999999998</v>
          </cell>
          <cell r="K29">
            <v>22.544</v>
          </cell>
          <cell r="L29">
            <v>9.5500000000000007</v>
          </cell>
          <cell r="M29">
            <v>22.699000000000002</v>
          </cell>
          <cell r="N29">
            <v>9.5570000000000004</v>
          </cell>
          <cell r="O29">
            <v>22.780999999999999</v>
          </cell>
        </row>
        <row r="30">
          <cell r="B30" t="str">
            <v>MARTON</v>
          </cell>
          <cell r="C30">
            <v>33</v>
          </cell>
          <cell r="D30">
            <v>43.75</v>
          </cell>
          <cell r="E30">
            <v>17.5</v>
          </cell>
          <cell r="F30">
            <v>0.69140571428571429</v>
          </cell>
          <cell r="G30">
            <v>0.58542857142857141</v>
          </cell>
          <cell r="H30">
            <v>10.244999999999999</v>
          </cell>
          <cell r="I30">
            <v>30.248999999999999</v>
          </cell>
          <cell r="J30">
            <v>10.252000000000001</v>
          </cell>
          <cell r="K30">
            <v>30.231999999999999</v>
          </cell>
          <cell r="L30">
            <v>10.262</v>
          </cell>
          <cell r="M30">
            <v>30.291</v>
          </cell>
          <cell r="N30">
            <v>10.27</v>
          </cell>
          <cell r="O30">
            <v>30.352</v>
          </cell>
        </row>
        <row r="31">
          <cell r="B31" t="str">
            <v>SQUIRES GATE</v>
          </cell>
          <cell r="C31">
            <v>33</v>
          </cell>
          <cell r="D31">
            <v>43.75</v>
          </cell>
          <cell r="E31">
            <v>17.5</v>
          </cell>
          <cell r="F31">
            <v>0.5301028571428571</v>
          </cell>
          <cell r="G31">
            <v>0.50954285714285719</v>
          </cell>
          <cell r="H31">
            <v>8.9169999999999998</v>
          </cell>
          <cell r="I31">
            <v>23.192</v>
          </cell>
          <cell r="J31">
            <v>8.9239999999999995</v>
          </cell>
          <cell r="K31">
            <v>23.324000000000002</v>
          </cell>
          <cell r="L31">
            <v>8.9309999999999992</v>
          </cell>
          <cell r="M31">
            <v>23.475999999999999</v>
          </cell>
          <cell r="N31">
            <v>8.9369999999999994</v>
          </cell>
          <cell r="O31">
            <v>23.555</v>
          </cell>
        </row>
        <row r="32">
          <cell r="B32" t="str">
            <v>BLOOM STREET</v>
          </cell>
          <cell r="C32">
            <v>33</v>
          </cell>
          <cell r="D32">
            <v>62.5</v>
          </cell>
          <cell r="E32">
            <v>25</v>
          </cell>
          <cell r="F32">
            <v>0.52876800000000002</v>
          </cell>
          <cell r="G32">
            <v>0.45264000000000004</v>
          </cell>
          <cell r="H32">
            <v>11.316000000000001</v>
          </cell>
          <cell r="I32">
            <v>33.048000000000002</v>
          </cell>
          <cell r="J32">
            <v>11.327999999999999</v>
          </cell>
          <cell r="K32">
            <v>33.469000000000001</v>
          </cell>
          <cell r="L32">
            <v>11.343</v>
          </cell>
          <cell r="M32">
            <v>33.835999999999999</v>
          </cell>
          <cell r="N32">
            <v>11.352</v>
          </cell>
          <cell r="O32">
            <v>34.130000000000003</v>
          </cell>
        </row>
        <row r="33">
          <cell r="B33" t="str">
            <v>KNOTT MILL</v>
          </cell>
          <cell r="C33">
            <v>33</v>
          </cell>
          <cell r="D33">
            <v>43.75</v>
          </cell>
          <cell r="E33">
            <v>17.5</v>
          </cell>
          <cell r="F33">
            <v>0.74516571428571432</v>
          </cell>
          <cell r="G33">
            <v>0.63880000000000003</v>
          </cell>
          <cell r="H33">
            <v>11.179</v>
          </cell>
          <cell r="I33">
            <v>32.600999999999999</v>
          </cell>
          <cell r="J33">
            <v>11.191000000000001</v>
          </cell>
          <cell r="K33">
            <v>32.991</v>
          </cell>
          <cell r="L33">
            <v>11.206</v>
          </cell>
          <cell r="M33">
            <v>33.320999999999998</v>
          </cell>
          <cell r="N33">
            <v>11.214</v>
          </cell>
          <cell r="O33">
            <v>33.591999999999999</v>
          </cell>
        </row>
        <row r="34">
          <cell r="B34" t="str">
            <v>BOLTON</v>
          </cell>
          <cell r="C34">
            <v>33</v>
          </cell>
          <cell r="D34">
            <v>43.75</v>
          </cell>
          <cell r="E34">
            <v>17.5</v>
          </cell>
          <cell r="F34">
            <v>1.0788800000000001</v>
          </cell>
          <cell r="G34">
            <v>0.90691428571428578</v>
          </cell>
          <cell r="H34">
            <v>15.871</v>
          </cell>
          <cell r="I34">
            <v>47.201000000000001</v>
          </cell>
          <cell r="J34">
            <v>15.89</v>
          </cell>
          <cell r="K34">
            <v>47.817</v>
          </cell>
          <cell r="L34">
            <v>15.942</v>
          </cell>
          <cell r="M34">
            <v>48.723999999999997</v>
          </cell>
          <cell r="N34">
            <v>15.773</v>
          </cell>
          <cell r="O34">
            <v>48.521999999999998</v>
          </cell>
        </row>
        <row r="35">
          <cell r="B35" t="str">
            <v>PRINCE STREET</v>
          </cell>
          <cell r="C35">
            <v>33</v>
          </cell>
          <cell r="D35">
            <v>43.75</v>
          </cell>
          <cell r="E35">
            <v>17.5</v>
          </cell>
          <cell r="F35">
            <v>0.84431999999999996</v>
          </cell>
          <cell r="G35">
            <v>0.79942857142857149</v>
          </cell>
          <cell r="H35">
            <v>13.99</v>
          </cell>
          <cell r="I35">
            <v>36.939</v>
          </cell>
          <cell r="J35">
            <v>14.005000000000001</v>
          </cell>
          <cell r="K35">
            <v>37.231000000000002</v>
          </cell>
          <cell r="L35">
            <v>14.045</v>
          </cell>
          <cell r="M35">
            <v>37.685000000000002</v>
          </cell>
          <cell r="N35">
            <v>13.914</v>
          </cell>
          <cell r="O35">
            <v>37.470999999999997</v>
          </cell>
        </row>
        <row r="36">
          <cell r="B36" t="str">
            <v>ATHLETIC STREET</v>
          </cell>
          <cell r="C36">
            <v>33</v>
          </cell>
          <cell r="D36">
            <v>43.75</v>
          </cell>
          <cell r="E36">
            <v>17.5</v>
          </cell>
          <cell r="F36">
            <v>0.70045714285714289</v>
          </cell>
          <cell r="G36">
            <v>0.65108571428571427</v>
          </cell>
          <cell r="H36">
            <v>11.394</v>
          </cell>
          <cell r="I36">
            <v>30.645</v>
          </cell>
          <cell r="J36">
            <v>11.398999999999999</v>
          </cell>
          <cell r="K36">
            <v>30.785</v>
          </cell>
          <cell r="L36">
            <v>11.409000000000001</v>
          </cell>
          <cell r="M36">
            <v>31.003</v>
          </cell>
          <cell r="N36">
            <v>11.411</v>
          </cell>
          <cell r="O36">
            <v>31.050999999999998</v>
          </cell>
        </row>
        <row r="37">
          <cell r="B37" t="str">
            <v>BURNLEY</v>
          </cell>
          <cell r="C37">
            <v>33</v>
          </cell>
          <cell r="D37">
            <v>43.75</v>
          </cell>
          <cell r="E37">
            <v>17.5</v>
          </cell>
          <cell r="F37">
            <v>0.88450285714285726</v>
          </cell>
          <cell r="G37">
            <v>0.71702857142857146</v>
          </cell>
          <cell r="H37">
            <v>12.548</v>
          </cell>
          <cell r="I37">
            <v>38.697000000000003</v>
          </cell>
          <cell r="J37">
            <v>12.554</v>
          </cell>
          <cell r="K37">
            <v>38.869999999999997</v>
          </cell>
          <cell r="L37">
            <v>12.564</v>
          </cell>
          <cell r="M37">
            <v>39.122</v>
          </cell>
          <cell r="N37">
            <v>12.567</v>
          </cell>
          <cell r="O37">
            <v>39.173000000000002</v>
          </cell>
        </row>
        <row r="38">
          <cell r="B38" t="str">
            <v>BURNLEY CENTRE</v>
          </cell>
          <cell r="C38">
            <v>33</v>
          </cell>
          <cell r="D38">
            <v>43.75</v>
          </cell>
          <cell r="E38">
            <v>17.5</v>
          </cell>
          <cell r="F38">
            <v>0.71227428571428564</v>
          </cell>
          <cell r="G38">
            <v>0.65565714285714283</v>
          </cell>
          <cell r="H38">
            <v>11.474</v>
          </cell>
          <cell r="I38">
            <v>31.161999999999999</v>
          </cell>
          <cell r="J38">
            <v>11.478999999999999</v>
          </cell>
          <cell r="K38">
            <v>31.305</v>
          </cell>
          <cell r="L38">
            <v>11.489000000000001</v>
          </cell>
          <cell r="M38">
            <v>31.515999999999998</v>
          </cell>
          <cell r="N38">
            <v>11.491</v>
          </cell>
          <cell r="O38">
            <v>31.574000000000002</v>
          </cell>
        </row>
        <row r="39">
          <cell r="B39" t="str">
            <v>HEASANDFORD</v>
          </cell>
          <cell r="C39">
            <v>33</v>
          </cell>
          <cell r="D39">
            <v>43.75</v>
          </cell>
          <cell r="E39">
            <v>17.5</v>
          </cell>
          <cell r="F39">
            <v>0.87252571428571435</v>
          </cell>
          <cell r="G39">
            <v>0.70502857142857134</v>
          </cell>
          <cell r="H39">
            <v>12.337999999999999</v>
          </cell>
          <cell r="I39">
            <v>38.173000000000002</v>
          </cell>
          <cell r="J39">
            <v>12.343999999999999</v>
          </cell>
          <cell r="K39">
            <v>38.319000000000003</v>
          </cell>
          <cell r="L39">
            <v>12.353999999999999</v>
          </cell>
          <cell r="M39">
            <v>38.475999999999999</v>
          </cell>
          <cell r="N39">
            <v>12.356</v>
          </cell>
          <cell r="O39">
            <v>38.530999999999999</v>
          </cell>
        </row>
        <row r="40">
          <cell r="B40" t="str">
            <v>BURY</v>
          </cell>
          <cell r="C40">
            <v>33</v>
          </cell>
          <cell r="D40">
            <v>43.8</v>
          </cell>
          <cell r="E40">
            <v>17.5</v>
          </cell>
          <cell r="F40">
            <v>1.0299543378995435</v>
          </cell>
          <cell r="G40">
            <v>0.82805714285714282</v>
          </cell>
          <cell r="H40">
            <v>14.491</v>
          </cell>
          <cell r="I40">
            <v>45.112000000000002</v>
          </cell>
          <cell r="J40">
            <v>14.534000000000001</v>
          </cell>
          <cell r="K40">
            <v>45.646999999999998</v>
          </cell>
          <cell r="L40">
            <v>14.441000000000001</v>
          </cell>
          <cell r="M40">
            <v>45.843000000000004</v>
          </cell>
          <cell r="N40">
            <v>14.448</v>
          </cell>
          <cell r="O40">
            <v>46.037999999999997</v>
          </cell>
        </row>
        <row r="41">
          <cell r="B41" t="str">
            <v>BURY TOWN CENTRE</v>
          </cell>
          <cell r="C41">
            <v>33</v>
          </cell>
          <cell r="D41">
            <v>43.75</v>
          </cell>
          <cell r="E41">
            <v>17.5</v>
          </cell>
          <cell r="F41">
            <v>0.93810285714285713</v>
          </cell>
          <cell r="G41">
            <v>0.78685714285714281</v>
          </cell>
          <cell r="H41">
            <v>13.77</v>
          </cell>
          <cell r="I41">
            <v>41.042000000000002</v>
          </cell>
          <cell r="J41">
            <v>13.808999999999999</v>
          </cell>
          <cell r="K41">
            <v>41.47</v>
          </cell>
          <cell r="L41">
            <v>13.725</v>
          </cell>
          <cell r="M41">
            <v>41.601999999999997</v>
          </cell>
          <cell r="N41">
            <v>13.731999999999999</v>
          </cell>
          <cell r="O41">
            <v>41.759</v>
          </cell>
        </row>
        <row r="42">
          <cell r="B42" t="str">
            <v>DUMERS LANE</v>
          </cell>
          <cell r="C42">
            <v>33</v>
          </cell>
          <cell r="D42">
            <v>43.75</v>
          </cell>
          <cell r="E42">
            <v>17.5</v>
          </cell>
          <cell r="F42">
            <v>0.69885714285714284</v>
          </cell>
          <cell r="G42">
            <v>0.69268571428571424</v>
          </cell>
          <cell r="H42">
            <v>12.122</v>
          </cell>
          <cell r="I42">
            <v>30.574999999999999</v>
          </cell>
          <cell r="J42">
            <v>12.154999999999999</v>
          </cell>
          <cell r="K42">
            <v>30.838000000000001</v>
          </cell>
          <cell r="L42">
            <v>12.087</v>
          </cell>
          <cell r="M42">
            <v>30.806000000000001</v>
          </cell>
          <cell r="N42">
            <v>12.092000000000001</v>
          </cell>
          <cell r="O42">
            <v>30.916</v>
          </cell>
        </row>
        <row r="43">
          <cell r="B43" t="str">
            <v>HEAP BRIDGE</v>
          </cell>
          <cell r="C43">
            <v>33</v>
          </cell>
          <cell r="D43">
            <v>33.405000000000001</v>
          </cell>
          <cell r="E43">
            <v>13.1</v>
          </cell>
          <cell r="F43">
            <v>0.97446490046400236</v>
          </cell>
          <cell r="G43">
            <v>0.9369465648854961</v>
          </cell>
          <cell r="H43">
            <v>12.273999999999999</v>
          </cell>
          <cell r="I43">
            <v>32.552</v>
          </cell>
          <cell r="J43">
            <v>12.311</v>
          </cell>
          <cell r="K43">
            <v>32.828000000000003</v>
          </cell>
          <cell r="L43">
            <v>12.239000000000001</v>
          </cell>
          <cell r="M43">
            <v>32.795000000000002</v>
          </cell>
          <cell r="N43">
            <v>12.244</v>
          </cell>
          <cell r="O43">
            <v>32.896000000000001</v>
          </cell>
        </row>
        <row r="44">
          <cell r="B44" t="str">
            <v>HOLT STREET</v>
          </cell>
          <cell r="C44">
            <v>33</v>
          </cell>
          <cell r="D44">
            <v>33.405000000000001</v>
          </cell>
          <cell r="E44">
            <v>13.1</v>
          </cell>
          <cell r="F44">
            <v>0.65621912887292322</v>
          </cell>
          <cell r="G44">
            <v>0.76832061068702284</v>
          </cell>
          <cell r="H44">
            <v>10.065</v>
          </cell>
          <cell r="I44">
            <v>21.920999999999999</v>
          </cell>
          <cell r="J44">
            <v>10.089</v>
          </cell>
          <cell r="K44">
            <v>22.125</v>
          </cell>
          <cell r="L44">
            <v>10.044</v>
          </cell>
          <cell r="M44">
            <v>22.216000000000001</v>
          </cell>
          <cell r="N44">
            <v>10.048</v>
          </cell>
          <cell r="O44">
            <v>22.245000000000001</v>
          </cell>
        </row>
        <row r="45">
          <cell r="B45" t="str">
            <v>WOOLFOLD</v>
          </cell>
          <cell r="C45">
            <v>33</v>
          </cell>
          <cell r="D45">
            <v>33.405000000000001</v>
          </cell>
          <cell r="E45">
            <v>13.1</v>
          </cell>
          <cell r="F45">
            <v>1.0419997006436161</v>
          </cell>
          <cell r="G45">
            <v>0.98732824427480914</v>
          </cell>
          <cell r="H45">
            <v>12.933999999999999</v>
          </cell>
          <cell r="I45">
            <v>34.808</v>
          </cell>
          <cell r="J45">
            <v>12.97</v>
          </cell>
          <cell r="K45">
            <v>35.130000000000003</v>
          </cell>
          <cell r="L45">
            <v>12.896000000000001</v>
          </cell>
          <cell r="M45">
            <v>35.204999999999998</v>
          </cell>
          <cell r="N45">
            <v>12.901</v>
          </cell>
          <cell r="O45">
            <v>35.298999999999999</v>
          </cell>
        </row>
        <row r="46">
          <cell r="B46" t="str">
            <v>BUXTON</v>
          </cell>
          <cell r="C46">
            <v>33</v>
          </cell>
          <cell r="D46">
            <v>43.75</v>
          </cell>
          <cell r="E46">
            <v>17.5</v>
          </cell>
          <cell r="F46">
            <v>1.09744</v>
          </cell>
          <cell r="G46">
            <v>0.88542857142857134</v>
          </cell>
          <cell r="H46">
            <v>15.494999999999999</v>
          </cell>
          <cell r="I46">
            <v>48.012999999999998</v>
          </cell>
          <cell r="J46">
            <v>15.5</v>
          </cell>
          <cell r="K46">
            <v>48.121000000000002</v>
          </cell>
          <cell r="L46">
            <v>15.507</v>
          </cell>
          <cell r="M46">
            <v>48.338000000000001</v>
          </cell>
          <cell r="N46">
            <v>15.507</v>
          </cell>
          <cell r="O46">
            <v>48.395000000000003</v>
          </cell>
        </row>
        <row r="47">
          <cell r="B47" t="str">
            <v>TUNSTEAD</v>
          </cell>
          <cell r="C47">
            <v>33</v>
          </cell>
          <cell r="D47">
            <v>62.5</v>
          </cell>
          <cell r="E47">
            <v>25</v>
          </cell>
          <cell r="F47">
            <v>0.58942399999999995</v>
          </cell>
          <cell r="G47">
            <v>0.53476000000000001</v>
          </cell>
          <cell r="H47">
            <v>13.369</v>
          </cell>
          <cell r="I47">
            <v>36.838999999999999</v>
          </cell>
          <cell r="J47">
            <v>13.372999999999999</v>
          </cell>
          <cell r="K47">
            <v>36.887999999999998</v>
          </cell>
          <cell r="L47">
            <v>13.378</v>
          </cell>
          <cell r="M47">
            <v>36.994999999999997</v>
          </cell>
          <cell r="N47">
            <v>13.378</v>
          </cell>
          <cell r="O47">
            <v>37.018000000000001</v>
          </cell>
        </row>
        <row r="48">
          <cell r="B48" t="str">
            <v>CAPONTREE</v>
          </cell>
          <cell r="C48">
            <v>33</v>
          </cell>
          <cell r="D48">
            <v>62.5</v>
          </cell>
          <cell r="E48">
            <v>25</v>
          </cell>
          <cell r="F48">
            <v>0.13156800000000002</v>
          </cell>
          <cell r="G48">
            <v>0.14743999999999999</v>
          </cell>
          <cell r="H48">
            <v>3.6859999999999999</v>
          </cell>
          <cell r="I48">
            <v>8.2230000000000008</v>
          </cell>
          <cell r="J48">
            <v>3.6869999999999998</v>
          </cell>
          <cell r="K48">
            <v>8.2680000000000007</v>
          </cell>
          <cell r="L48">
            <v>3.7010000000000001</v>
          </cell>
          <cell r="M48">
            <v>8.3970000000000002</v>
          </cell>
          <cell r="N48">
            <v>3.7029999999999998</v>
          </cell>
          <cell r="O48">
            <v>8.44</v>
          </cell>
        </row>
        <row r="49">
          <cell r="B49" t="str">
            <v>CARLISLE</v>
          </cell>
          <cell r="C49">
            <v>33</v>
          </cell>
          <cell r="D49">
            <v>62.5</v>
          </cell>
          <cell r="E49">
            <v>25</v>
          </cell>
          <cell r="F49">
            <v>0.97766399999999998</v>
          </cell>
          <cell r="G49">
            <v>0.83043999999999996</v>
          </cell>
          <cell r="H49">
            <v>20.760999999999999</v>
          </cell>
          <cell r="I49">
            <v>61.103999999999999</v>
          </cell>
          <cell r="J49">
            <v>20.771000000000001</v>
          </cell>
          <cell r="K49">
            <v>61.378</v>
          </cell>
          <cell r="L49">
            <v>20.808</v>
          </cell>
          <cell r="M49">
            <v>62.146999999999998</v>
          </cell>
          <cell r="N49">
            <v>20.827000000000002</v>
          </cell>
          <cell r="O49">
            <v>62.414999999999999</v>
          </cell>
        </row>
        <row r="50">
          <cell r="B50" t="str">
            <v>FUSEHILL</v>
          </cell>
          <cell r="C50">
            <v>33</v>
          </cell>
          <cell r="D50">
            <v>43.75</v>
          </cell>
          <cell r="E50">
            <v>17.5</v>
          </cell>
          <cell r="F50">
            <v>1.0246171428571429</v>
          </cell>
          <cell r="G50">
            <v>1.0061714285714285</v>
          </cell>
          <cell r="H50">
            <v>17.608000000000001</v>
          </cell>
          <cell r="I50">
            <v>44.826999999999998</v>
          </cell>
          <cell r="J50">
            <v>17.616</v>
          </cell>
          <cell r="K50">
            <v>45.012999999999998</v>
          </cell>
          <cell r="L50">
            <v>17.643999999999998</v>
          </cell>
          <cell r="M50">
            <v>45.497999999999998</v>
          </cell>
          <cell r="N50">
            <v>17.658000000000001</v>
          </cell>
          <cell r="O50">
            <v>45.654000000000003</v>
          </cell>
        </row>
        <row r="51">
          <cell r="B51" t="str">
            <v>PETTERILL BANK</v>
          </cell>
          <cell r="C51">
            <v>33</v>
          </cell>
          <cell r="D51">
            <v>43.75</v>
          </cell>
          <cell r="E51">
            <v>17.5</v>
          </cell>
          <cell r="F51">
            <v>0.87478857142857136</v>
          </cell>
          <cell r="G51">
            <v>0.93119999999999992</v>
          </cell>
          <cell r="H51">
            <v>16.295999999999999</v>
          </cell>
          <cell r="I51">
            <v>38.271999999999998</v>
          </cell>
          <cell r="J51">
            <v>16.303000000000001</v>
          </cell>
          <cell r="K51">
            <v>38.418999999999997</v>
          </cell>
          <cell r="L51">
            <v>16.327000000000002</v>
          </cell>
          <cell r="M51">
            <v>38.820999999999998</v>
          </cell>
          <cell r="N51">
            <v>16.338999999999999</v>
          </cell>
          <cell r="O51">
            <v>38.927</v>
          </cell>
        </row>
        <row r="52">
          <cell r="B52" t="str">
            <v>WESTLINTON</v>
          </cell>
          <cell r="C52">
            <v>33</v>
          </cell>
          <cell r="D52">
            <v>33.405000000000001</v>
          </cell>
          <cell r="E52">
            <v>13.1</v>
          </cell>
          <cell r="F52">
            <v>0.3471935339021105</v>
          </cell>
          <cell r="G52">
            <v>0.41374045801526715</v>
          </cell>
          <cell r="H52">
            <v>5.42</v>
          </cell>
          <cell r="I52">
            <v>11.598000000000001</v>
          </cell>
          <cell r="J52">
            <v>5.4210000000000003</v>
          </cell>
          <cell r="K52">
            <v>11.619</v>
          </cell>
          <cell r="L52">
            <v>5.4349999999999996</v>
          </cell>
          <cell r="M52">
            <v>11.794</v>
          </cell>
          <cell r="N52">
            <v>5.4359999999999999</v>
          </cell>
          <cell r="O52">
            <v>11.811999999999999</v>
          </cell>
        </row>
        <row r="53">
          <cell r="B53" t="str">
            <v>WIGTON</v>
          </cell>
          <cell r="C53">
            <v>33</v>
          </cell>
          <cell r="D53">
            <v>33.405000000000001</v>
          </cell>
          <cell r="E53">
            <v>13.1</v>
          </cell>
          <cell r="F53">
            <v>0.58389462655291124</v>
          </cell>
          <cell r="G53">
            <v>0.63961832061068702</v>
          </cell>
          <cell r="H53">
            <v>8.3789999999999996</v>
          </cell>
          <cell r="I53">
            <v>19.504999999999999</v>
          </cell>
          <cell r="J53">
            <v>8.3829999999999991</v>
          </cell>
          <cell r="K53">
            <v>19.596</v>
          </cell>
          <cell r="L53">
            <v>8.39</v>
          </cell>
          <cell r="M53">
            <v>19.716999999999999</v>
          </cell>
          <cell r="N53">
            <v>8.4</v>
          </cell>
          <cell r="O53">
            <v>19.806000000000001</v>
          </cell>
        </row>
        <row r="54">
          <cell r="B54" t="str">
            <v>WREAY</v>
          </cell>
          <cell r="C54">
            <v>33</v>
          </cell>
          <cell r="D54">
            <v>62.5</v>
          </cell>
          <cell r="E54">
            <v>25</v>
          </cell>
          <cell r="F54">
            <v>0.161472</v>
          </cell>
          <cell r="G54">
            <v>0.1928</v>
          </cell>
          <cell r="H54">
            <v>4.82</v>
          </cell>
          <cell r="I54">
            <v>10.092000000000001</v>
          </cell>
          <cell r="J54">
            <v>4.8209999999999997</v>
          </cell>
          <cell r="K54">
            <v>10.11</v>
          </cell>
          <cell r="L54">
            <v>4.827</v>
          </cell>
          <cell r="M54">
            <v>10.162000000000001</v>
          </cell>
          <cell r="N54">
            <v>4.8280000000000003</v>
          </cell>
          <cell r="O54">
            <v>10.177</v>
          </cell>
        </row>
        <row r="55">
          <cell r="B55" t="str">
            <v>CARRINGTON</v>
          </cell>
          <cell r="C55">
            <v>33</v>
          </cell>
          <cell r="D55">
            <v>62.5</v>
          </cell>
          <cell r="E55">
            <v>25</v>
          </cell>
          <cell r="F55">
            <v>0.78174399999999999</v>
          </cell>
          <cell r="G55">
            <v>0.61324000000000001</v>
          </cell>
          <cell r="H55">
            <v>15.331</v>
          </cell>
          <cell r="I55">
            <v>48.859000000000002</v>
          </cell>
          <cell r="J55">
            <v>15.335000000000001</v>
          </cell>
          <cell r="K55">
            <v>48.973999999999997</v>
          </cell>
          <cell r="L55">
            <v>15.342000000000001</v>
          </cell>
          <cell r="M55">
            <v>49.183</v>
          </cell>
          <cell r="N55">
            <v>15.346</v>
          </cell>
          <cell r="O55">
            <v>49.28</v>
          </cell>
        </row>
        <row r="56">
          <cell r="B56" t="str">
            <v>CASTLETON</v>
          </cell>
          <cell r="C56">
            <v>33</v>
          </cell>
          <cell r="D56">
            <v>62.5</v>
          </cell>
          <cell r="E56">
            <v>25</v>
          </cell>
          <cell r="F56">
            <v>0.53073599999999999</v>
          </cell>
          <cell r="G56">
            <v>0.46004</v>
          </cell>
          <cell r="H56">
            <v>11.500999999999999</v>
          </cell>
          <cell r="I56">
            <v>33.170999999999999</v>
          </cell>
          <cell r="J56">
            <v>11.507999999999999</v>
          </cell>
          <cell r="K56">
            <v>33.445</v>
          </cell>
          <cell r="L56">
            <v>11.52</v>
          </cell>
          <cell r="M56">
            <v>33.796999999999997</v>
          </cell>
          <cell r="N56">
            <v>11.526</v>
          </cell>
          <cell r="O56">
            <v>33.991999999999997</v>
          </cell>
        </row>
        <row r="57">
          <cell r="B57" t="str">
            <v>HEADY HILL</v>
          </cell>
          <cell r="C57">
            <v>33</v>
          </cell>
          <cell r="D57">
            <v>43.75</v>
          </cell>
          <cell r="E57">
            <v>17.5</v>
          </cell>
          <cell r="F57">
            <v>0.43890285714285721</v>
          </cell>
          <cell r="G57">
            <v>0.498</v>
          </cell>
          <cell r="H57">
            <v>8.7149999999999999</v>
          </cell>
          <cell r="I57">
            <v>19.202000000000002</v>
          </cell>
          <cell r="J57">
            <v>8.7200000000000006</v>
          </cell>
          <cell r="K57">
            <v>19.289000000000001</v>
          </cell>
          <cell r="L57">
            <v>8.7289999999999992</v>
          </cell>
          <cell r="M57">
            <v>19.41</v>
          </cell>
          <cell r="N57">
            <v>8.7330000000000005</v>
          </cell>
          <cell r="O57">
            <v>19.488</v>
          </cell>
        </row>
        <row r="58">
          <cell r="B58" t="str">
            <v>WOODBINE STREET</v>
          </cell>
          <cell r="C58">
            <v>33</v>
          </cell>
          <cell r="D58">
            <v>33.405000000000001</v>
          </cell>
          <cell r="E58">
            <v>13.1</v>
          </cell>
          <cell r="F58">
            <v>0.67325250710971407</v>
          </cell>
          <cell r="G58">
            <v>0.70534351145038177</v>
          </cell>
          <cell r="H58">
            <v>9.24</v>
          </cell>
          <cell r="I58">
            <v>22.49</v>
          </cell>
          <cell r="J58">
            <v>9.2449999999999992</v>
          </cell>
          <cell r="K58">
            <v>22.61</v>
          </cell>
          <cell r="L58">
            <v>9.2530000000000001</v>
          </cell>
          <cell r="M58">
            <v>22.759</v>
          </cell>
          <cell r="N58">
            <v>9.2569999999999997</v>
          </cell>
          <cell r="O58">
            <v>22.818999999999999</v>
          </cell>
        </row>
        <row r="59">
          <cell r="B59" t="str">
            <v>CHADDERTON</v>
          </cell>
          <cell r="C59">
            <v>33</v>
          </cell>
          <cell r="D59">
            <v>62.5</v>
          </cell>
          <cell r="E59">
            <v>25</v>
          </cell>
          <cell r="F59">
            <v>0.69443200000000005</v>
          </cell>
          <cell r="G59">
            <v>0.55603999999999998</v>
          </cell>
          <cell r="H59">
            <v>13.901</v>
          </cell>
          <cell r="I59">
            <v>43.402000000000001</v>
          </cell>
          <cell r="J59">
            <v>13.930999999999999</v>
          </cell>
          <cell r="K59">
            <v>43.976999999999997</v>
          </cell>
          <cell r="L59">
            <v>13.98</v>
          </cell>
          <cell r="M59">
            <v>44.774999999999999</v>
          </cell>
          <cell r="N59">
            <v>13.856</v>
          </cell>
          <cell r="O59">
            <v>44.512999999999998</v>
          </cell>
        </row>
        <row r="60">
          <cell r="B60" t="str">
            <v>FAILSWORTH</v>
          </cell>
          <cell r="C60">
            <v>33</v>
          </cell>
          <cell r="D60">
            <v>43.75</v>
          </cell>
          <cell r="E60">
            <v>17.5</v>
          </cell>
          <cell r="F60">
            <v>0.83195428571428576</v>
          </cell>
          <cell r="G60">
            <v>0.71965714285714277</v>
          </cell>
          <cell r="H60">
            <v>12.593999999999999</v>
          </cell>
          <cell r="I60">
            <v>36.398000000000003</v>
          </cell>
          <cell r="J60">
            <v>12.621</v>
          </cell>
          <cell r="K60">
            <v>36.75</v>
          </cell>
          <cell r="L60">
            <v>12.663</v>
          </cell>
          <cell r="M60">
            <v>37.259</v>
          </cell>
          <cell r="N60">
            <v>12.558999999999999</v>
          </cell>
          <cell r="O60">
            <v>37.04</v>
          </cell>
        </row>
        <row r="61">
          <cell r="B61" t="str">
            <v>HOLLINWOOD</v>
          </cell>
          <cell r="C61">
            <v>33</v>
          </cell>
          <cell r="D61">
            <v>62.5</v>
          </cell>
          <cell r="E61">
            <v>25</v>
          </cell>
          <cell r="F61">
            <v>0.637984</v>
          </cell>
          <cell r="G61">
            <v>0.52771999999999997</v>
          </cell>
          <cell r="H61">
            <v>13.193</v>
          </cell>
          <cell r="I61">
            <v>39.874000000000002</v>
          </cell>
          <cell r="J61">
            <v>13.22</v>
          </cell>
          <cell r="K61">
            <v>40.411999999999999</v>
          </cell>
          <cell r="L61">
            <v>13.266</v>
          </cell>
          <cell r="M61">
            <v>41.085000000000001</v>
          </cell>
          <cell r="N61">
            <v>13.153</v>
          </cell>
          <cell r="O61">
            <v>40.838999999999999</v>
          </cell>
        </row>
        <row r="62">
          <cell r="B62" t="str">
            <v>LANGLEY</v>
          </cell>
          <cell r="C62">
            <v>33</v>
          </cell>
          <cell r="D62">
            <v>43.75</v>
          </cell>
          <cell r="E62">
            <v>17.5</v>
          </cell>
          <cell r="F62">
            <v>0.72886857142857142</v>
          </cell>
          <cell r="G62">
            <v>0.66559999999999997</v>
          </cell>
          <cell r="H62">
            <v>11.648</v>
          </cell>
          <cell r="I62">
            <v>31.888000000000002</v>
          </cell>
          <cell r="J62">
            <v>11.669</v>
          </cell>
          <cell r="K62">
            <v>32.195</v>
          </cell>
          <cell r="L62">
            <v>11.707000000000001</v>
          </cell>
          <cell r="M62">
            <v>32.628</v>
          </cell>
          <cell r="N62">
            <v>11.619</v>
          </cell>
          <cell r="O62">
            <v>32.441000000000003</v>
          </cell>
        </row>
        <row r="63">
          <cell r="B63" t="str">
            <v>NEW MOSTON</v>
          </cell>
          <cell r="C63">
            <v>33</v>
          </cell>
          <cell r="D63">
            <v>43.75</v>
          </cell>
          <cell r="E63">
            <v>17.5</v>
          </cell>
          <cell r="F63">
            <v>0.88546285714285711</v>
          </cell>
          <cell r="G63">
            <v>0.73674285714285714</v>
          </cell>
          <cell r="H63">
            <v>12.893000000000001</v>
          </cell>
          <cell r="I63">
            <v>38.738999999999997</v>
          </cell>
          <cell r="J63">
            <v>12.92</v>
          </cell>
          <cell r="K63">
            <v>39.198999999999998</v>
          </cell>
          <cell r="L63">
            <v>12.962999999999999</v>
          </cell>
          <cell r="M63">
            <v>39.823</v>
          </cell>
          <cell r="N63">
            <v>12.855</v>
          </cell>
          <cell r="O63">
            <v>39.601999999999997</v>
          </cell>
        </row>
        <row r="64">
          <cell r="B64" t="str">
            <v>NEWTON HEATH A</v>
          </cell>
          <cell r="C64">
            <v>33</v>
          </cell>
          <cell r="D64">
            <v>43.75</v>
          </cell>
          <cell r="E64">
            <v>17.5</v>
          </cell>
          <cell r="F64">
            <v>0.5072914285714285</v>
          </cell>
          <cell r="G64">
            <v>0.58291428571428572</v>
          </cell>
          <cell r="H64">
            <v>10.201000000000001</v>
          </cell>
          <cell r="I64">
            <v>22.193999999999999</v>
          </cell>
          <cell r="J64">
            <v>10.218</v>
          </cell>
          <cell r="K64">
            <v>22.334</v>
          </cell>
          <cell r="L64">
            <v>10.246</v>
          </cell>
          <cell r="M64">
            <v>22.571999999999999</v>
          </cell>
          <cell r="N64">
            <v>10.180999999999999</v>
          </cell>
          <cell r="O64">
            <v>22.449000000000002</v>
          </cell>
        </row>
        <row r="65">
          <cell r="B65" t="str">
            <v>TOWNLEY STREET</v>
          </cell>
          <cell r="C65">
            <v>33</v>
          </cell>
          <cell r="D65">
            <v>43.75</v>
          </cell>
          <cell r="E65">
            <v>17.5</v>
          </cell>
          <cell r="F65">
            <v>0.7519542857142858</v>
          </cell>
          <cell r="G65">
            <v>0.67502857142857142</v>
          </cell>
          <cell r="H65">
            <v>11.813000000000001</v>
          </cell>
          <cell r="I65">
            <v>32.898000000000003</v>
          </cell>
          <cell r="J65">
            <v>11.834</v>
          </cell>
          <cell r="K65">
            <v>33.201999999999998</v>
          </cell>
          <cell r="L65">
            <v>11.872999999999999</v>
          </cell>
          <cell r="M65">
            <v>33.64</v>
          </cell>
          <cell r="N65">
            <v>11.782999999999999</v>
          </cell>
          <cell r="O65">
            <v>33.435000000000002</v>
          </cell>
        </row>
        <row r="66">
          <cell r="B66" t="str">
            <v>DENTON EAST</v>
          </cell>
          <cell r="C66">
            <v>33</v>
          </cell>
          <cell r="D66">
            <v>43.75</v>
          </cell>
          <cell r="E66">
            <v>17.5</v>
          </cell>
          <cell r="F66">
            <v>0.70694857142857137</v>
          </cell>
          <cell r="G66">
            <v>0.70188571428571422</v>
          </cell>
          <cell r="H66">
            <v>12.282999999999999</v>
          </cell>
          <cell r="I66">
            <v>30.928999999999998</v>
          </cell>
          <cell r="J66">
            <v>12.294</v>
          </cell>
          <cell r="K66">
            <v>31.135999999999999</v>
          </cell>
          <cell r="L66">
            <v>12.311</v>
          </cell>
          <cell r="M66">
            <v>31.471</v>
          </cell>
          <cell r="N66">
            <v>12.313000000000001</v>
          </cell>
          <cell r="O66">
            <v>31.5</v>
          </cell>
        </row>
        <row r="67">
          <cell r="B67" t="str">
            <v>DENTON WEST</v>
          </cell>
          <cell r="C67">
            <v>33</v>
          </cell>
          <cell r="D67">
            <v>43.75</v>
          </cell>
          <cell r="E67">
            <v>17.5</v>
          </cell>
          <cell r="F67">
            <v>0.75126857142857151</v>
          </cell>
          <cell r="G67">
            <v>0.73994285714285712</v>
          </cell>
          <cell r="H67">
            <v>12.949</v>
          </cell>
          <cell r="I67">
            <v>32.868000000000002</v>
          </cell>
          <cell r="J67">
            <v>12.961</v>
          </cell>
          <cell r="K67">
            <v>33.1</v>
          </cell>
          <cell r="L67">
            <v>12.978999999999999</v>
          </cell>
          <cell r="M67">
            <v>33.476999999999997</v>
          </cell>
          <cell r="N67">
            <v>12.983000000000001</v>
          </cell>
          <cell r="O67">
            <v>33.512999999999998</v>
          </cell>
        </row>
        <row r="68">
          <cell r="B68" t="str">
            <v>DROYLSDEN</v>
          </cell>
          <cell r="C68">
            <v>33</v>
          </cell>
          <cell r="D68">
            <v>43.75</v>
          </cell>
          <cell r="E68">
            <v>17.5</v>
          </cell>
          <cell r="F68">
            <v>1.0004342857142856</v>
          </cell>
          <cell r="G68">
            <v>0.85308571428571434</v>
          </cell>
          <cell r="H68">
            <v>14.929</v>
          </cell>
          <cell r="I68">
            <v>43.768999999999998</v>
          </cell>
          <cell r="J68">
            <v>14.944000000000001</v>
          </cell>
          <cell r="K68">
            <v>44.26</v>
          </cell>
          <cell r="L68">
            <v>14.965999999999999</v>
          </cell>
          <cell r="M68">
            <v>44.899000000000001</v>
          </cell>
          <cell r="N68">
            <v>14.971</v>
          </cell>
          <cell r="O68">
            <v>44.982999999999997</v>
          </cell>
        </row>
        <row r="69">
          <cell r="B69" t="str">
            <v>EGREMONT</v>
          </cell>
          <cell r="C69">
            <v>33</v>
          </cell>
          <cell r="D69">
            <v>62.5</v>
          </cell>
          <cell r="E69">
            <v>25</v>
          </cell>
          <cell r="F69">
            <v>0.50695999999999997</v>
          </cell>
          <cell r="G69">
            <v>0.47176000000000001</v>
          </cell>
          <cell r="H69">
            <v>11.794</v>
          </cell>
          <cell r="I69">
            <v>31.684999999999999</v>
          </cell>
          <cell r="J69">
            <v>11.801</v>
          </cell>
          <cell r="K69">
            <v>31.91</v>
          </cell>
          <cell r="L69">
            <v>11.826000000000001</v>
          </cell>
          <cell r="M69">
            <v>32.311999999999998</v>
          </cell>
          <cell r="N69">
            <v>11.837</v>
          </cell>
          <cell r="O69">
            <v>32.472999999999999</v>
          </cell>
        </row>
        <row r="70">
          <cell r="B70" t="str">
            <v>HENSINGHAM</v>
          </cell>
          <cell r="C70">
            <v>33</v>
          </cell>
          <cell r="D70">
            <v>33.405000000000001</v>
          </cell>
          <cell r="E70">
            <v>13.1</v>
          </cell>
          <cell r="F70">
            <v>0.57623110312827419</v>
          </cell>
          <cell r="G70">
            <v>0.65648854961832059</v>
          </cell>
          <cell r="H70">
            <v>8.6</v>
          </cell>
          <cell r="I70">
            <v>19.248999999999999</v>
          </cell>
          <cell r="J70">
            <v>8.6050000000000004</v>
          </cell>
          <cell r="K70">
            <v>19.379000000000001</v>
          </cell>
          <cell r="L70">
            <v>8.625</v>
          </cell>
          <cell r="M70">
            <v>19.638000000000002</v>
          </cell>
          <cell r="N70">
            <v>8.6300000000000008</v>
          </cell>
          <cell r="O70">
            <v>19.678999999999998</v>
          </cell>
        </row>
        <row r="71">
          <cell r="B71" t="str">
            <v>SLIPWAY</v>
          </cell>
          <cell r="C71">
            <v>33</v>
          </cell>
          <cell r="D71">
            <v>43.75</v>
          </cell>
          <cell r="E71">
            <v>17.5</v>
          </cell>
          <cell r="F71">
            <v>0.45225142857142858</v>
          </cell>
          <cell r="G71">
            <v>0.50588571428571427</v>
          </cell>
          <cell r="H71">
            <v>8.8529999999999998</v>
          </cell>
          <cell r="I71">
            <v>19.786000000000001</v>
          </cell>
          <cell r="J71">
            <v>8.8580000000000005</v>
          </cell>
          <cell r="K71">
            <v>19.922000000000001</v>
          </cell>
          <cell r="L71">
            <v>8.8770000000000007</v>
          </cell>
          <cell r="M71">
            <v>20.181000000000001</v>
          </cell>
          <cell r="N71">
            <v>8.8829999999999991</v>
          </cell>
          <cell r="O71">
            <v>20.225000000000001</v>
          </cell>
        </row>
        <row r="72">
          <cell r="B72" t="str">
            <v>BLACKFRIARS A</v>
          </cell>
          <cell r="C72">
            <v>33</v>
          </cell>
          <cell r="D72">
            <v>44.6</v>
          </cell>
          <cell r="E72">
            <v>17.5</v>
          </cell>
          <cell r="F72">
            <v>0.85329596412556052</v>
          </cell>
          <cell r="G72">
            <v>0.82571428571428562</v>
          </cell>
          <cell r="H72">
            <v>14.45</v>
          </cell>
          <cell r="I72">
            <v>38.057000000000002</v>
          </cell>
          <cell r="J72">
            <v>14.467000000000001</v>
          </cell>
          <cell r="K72">
            <v>38.417000000000002</v>
          </cell>
          <cell r="L72">
            <v>14.493</v>
          </cell>
          <cell r="M72">
            <v>38.853000000000002</v>
          </cell>
          <cell r="N72">
            <v>14.51</v>
          </cell>
          <cell r="O72">
            <v>39.143999999999998</v>
          </cell>
        </row>
        <row r="73">
          <cell r="B73" t="str">
            <v>BLACKFRIARS B</v>
          </cell>
          <cell r="C73">
            <v>33</v>
          </cell>
          <cell r="D73">
            <v>44.6</v>
          </cell>
          <cell r="E73">
            <v>17.5</v>
          </cell>
          <cell r="F73">
            <v>0.85381165919282509</v>
          </cell>
          <cell r="G73">
            <v>0.82634285714285716</v>
          </cell>
          <cell r="H73">
            <v>14.461</v>
          </cell>
          <cell r="I73">
            <v>38.08</v>
          </cell>
          <cell r="J73">
            <v>14.478</v>
          </cell>
          <cell r="K73">
            <v>38.441000000000003</v>
          </cell>
          <cell r="L73">
            <v>14.504</v>
          </cell>
          <cell r="M73">
            <v>38.877000000000002</v>
          </cell>
          <cell r="N73">
            <v>14.521000000000001</v>
          </cell>
          <cell r="O73">
            <v>39.168999999999997</v>
          </cell>
        </row>
        <row r="74">
          <cell r="B74" t="str">
            <v>FREDERICK ROAD</v>
          </cell>
          <cell r="C74">
            <v>33</v>
          </cell>
          <cell r="D74">
            <v>62.5</v>
          </cell>
          <cell r="E74">
            <v>25</v>
          </cell>
          <cell r="F74">
            <v>0.85481600000000002</v>
          </cell>
          <cell r="G74">
            <v>0.71808000000000005</v>
          </cell>
          <cell r="H74">
            <v>17.952000000000002</v>
          </cell>
          <cell r="I74">
            <v>53.426000000000002</v>
          </cell>
          <cell r="J74">
            <v>17.977</v>
          </cell>
          <cell r="K74">
            <v>54.215000000000003</v>
          </cell>
          <cell r="L74">
            <v>18.016999999999999</v>
          </cell>
          <cell r="M74">
            <v>55.104999999999997</v>
          </cell>
          <cell r="N74">
            <v>18.04</v>
          </cell>
          <cell r="O74">
            <v>55.661999999999999</v>
          </cell>
        </row>
        <row r="75">
          <cell r="B75" t="str">
            <v>GOLBORNE</v>
          </cell>
          <cell r="C75">
            <v>33</v>
          </cell>
          <cell r="D75">
            <v>33.405000000000001</v>
          </cell>
          <cell r="E75">
            <v>13.1</v>
          </cell>
          <cell r="F75">
            <v>1.2337973357281844</v>
          </cell>
          <cell r="G75">
            <v>1.0161832061068703</v>
          </cell>
          <cell r="H75">
            <v>13.311999999999999</v>
          </cell>
          <cell r="I75">
            <v>41.215000000000003</v>
          </cell>
          <cell r="J75">
            <v>13.323</v>
          </cell>
          <cell r="K75">
            <v>41.540999999999997</v>
          </cell>
          <cell r="L75">
            <v>13.335000000000001</v>
          </cell>
          <cell r="M75">
            <v>41.929000000000002</v>
          </cell>
          <cell r="N75">
            <v>13.337</v>
          </cell>
          <cell r="O75">
            <v>42.003999999999998</v>
          </cell>
        </row>
        <row r="76">
          <cell r="B76" t="str">
            <v>HAYDOCK</v>
          </cell>
          <cell r="C76">
            <v>33</v>
          </cell>
          <cell r="D76">
            <v>43.75</v>
          </cell>
          <cell r="E76">
            <v>17.5</v>
          </cell>
          <cell r="F76">
            <v>0.89714285714285713</v>
          </cell>
          <cell r="G76">
            <v>0.71822857142857144</v>
          </cell>
          <cell r="H76">
            <v>12.569000000000001</v>
          </cell>
          <cell r="I76">
            <v>39.25</v>
          </cell>
          <cell r="J76">
            <v>12.577999999999999</v>
          </cell>
          <cell r="K76">
            <v>39.462000000000003</v>
          </cell>
          <cell r="L76">
            <v>12.589</v>
          </cell>
          <cell r="M76">
            <v>39.713999999999999</v>
          </cell>
          <cell r="N76">
            <v>12.592000000000001</v>
          </cell>
          <cell r="O76">
            <v>39.764000000000003</v>
          </cell>
        </row>
        <row r="77">
          <cell r="B77" t="str">
            <v>NEWTON LE WILLOWS</v>
          </cell>
          <cell r="C77">
            <v>33</v>
          </cell>
          <cell r="D77">
            <v>33.405000000000001</v>
          </cell>
          <cell r="E77">
            <v>13.1</v>
          </cell>
          <cell r="F77">
            <v>0.90854662475677295</v>
          </cell>
          <cell r="G77">
            <v>0.85206106870229015</v>
          </cell>
          <cell r="H77">
            <v>11.162000000000001</v>
          </cell>
          <cell r="I77">
            <v>30.35</v>
          </cell>
          <cell r="J77">
            <v>11.17</v>
          </cell>
          <cell r="K77">
            <v>30.536000000000001</v>
          </cell>
          <cell r="L77">
            <v>11.18</v>
          </cell>
          <cell r="M77">
            <v>30.774999999999999</v>
          </cell>
          <cell r="N77">
            <v>11.182</v>
          </cell>
          <cell r="O77">
            <v>30.800999999999998</v>
          </cell>
        </row>
        <row r="78">
          <cell r="B78" t="str">
            <v>GREENHILL</v>
          </cell>
          <cell r="C78">
            <v>33</v>
          </cell>
          <cell r="D78">
            <v>43.75</v>
          </cell>
          <cell r="E78">
            <v>17.5</v>
          </cell>
          <cell r="F78">
            <v>0.8654857142857143</v>
          </cell>
          <cell r="G78">
            <v>0.71725714285714282</v>
          </cell>
          <cell r="H78">
            <v>12.552</v>
          </cell>
          <cell r="I78">
            <v>37.865000000000002</v>
          </cell>
          <cell r="J78">
            <v>12.561</v>
          </cell>
          <cell r="K78">
            <v>38.17</v>
          </cell>
          <cell r="L78">
            <v>12.582000000000001</v>
          </cell>
          <cell r="M78">
            <v>38.648000000000003</v>
          </cell>
          <cell r="N78">
            <v>12.611000000000001</v>
          </cell>
          <cell r="O78">
            <v>38.984999999999999</v>
          </cell>
        </row>
        <row r="79">
          <cell r="B79" t="str">
            <v>ST. MARYS</v>
          </cell>
          <cell r="C79">
            <v>33</v>
          </cell>
          <cell r="D79">
            <v>43.75</v>
          </cell>
          <cell r="E79">
            <v>17.5</v>
          </cell>
          <cell r="F79">
            <v>0.8056685714285714</v>
          </cell>
          <cell r="G79">
            <v>0.68337142857142852</v>
          </cell>
          <cell r="H79">
            <v>11.959</v>
          </cell>
          <cell r="I79">
            <v>35.247999999999998</v>
          </cell>
          <cell r="J79">
            <v>11.967000000000001</v>
          </cell>
          <cell r="K79">
            <v>35.445999999999998</v>
          </cell>
          <cell r="L79">
            <v>11.986000000000001</v>
          </cell>
          <cell r="M79">
            <v>35.78</v>
          </cell>
          <cell r="N79">
            <v>12.013</v>
          </cell>
          <cell r="O79">
            <v>36.045999999999999</v>
          </cell>
        </row>
        <row r="80">
          <cell r="B80" t="str">
            <v>BRAMHALL</v>
          </cell>
          <cell r="C80">
            <v>33</v>
          </cell>
          <cell r="D80">
            <v>43.75</v>
          </cell>
          <cell r="E80">
            <v>17.5</v>
          </cell>
          <cell r="F80">
            <v>0.64148571428571433</v>
          </cell>
          <cell r="G80">
            <v>0.59240000000000004</v>
          </cell>
          <cell r="H80">
            <v>10.367000000000001</v>
          </cell>
          <cell r="I80">
            <v>28.065000000000001</v>
          </cell>
          <cell r="J80">
            <v>10.377000000000001</v>
          </cell>
          <cell r="K80">
            <v>28.27</v>
          </cell>
          <cell r="L80">
            <v>10.401</v>
          </cell>
          <cell r="M80">
            <v>28.628</v>
          </cell>
          <cell r="N80">
            <v>10.445</v>
          </cell>
          <cell r="O80">
            <v>28.741</v>
          </cell>
        </row>
        <row r="81">
          <cell r="B81" t="str">
            <v>HAWK GREEN</v>
          </cell>
          <cell r="C81">
            <v>33</v>
          </cell>
          <cell r="D81">
            <v>43.75</v>
          </cell>
          <cell r="E81">
            <v>17.5</v>
          </cell>
          <cell r="F81">
            <v>0.53883428571428571</v>
          </cell>
          <cell r="G81">
            <v>0.51445714285714284</v>
          </cell>
          <cell r="H81">
            <v>9.0030000000000001</v>
          </cell>
          <cell r="I81">
            <v>23.574000000000002</v>
          </cell>
          <cell r="J81">
            <v>9.0109999999999992</v>
          </cell>
          <cell r="K81">
            <v>23.751000000000001</v>
          </cell>
          <cell r="L81">
            <v>9.0329999999999995</v>
          </cell>
          <cell r="M81">
            <v>24.077000000000002</v>
          </cell>
          <cell r="N81">
            <v>9.0640000000000001</v>
          </cell>
          <cell r="O81">
            <v>24.161999999999999</v>
          </cell>
        </row>
        <row r="82">
          <cell r="B82" t="str">
            <v>HAZEL GROVE</v>
          </cell>
          <cell r="C82">
            <v>33</v>
          </cell>
          <cell r="D82">
            <v>43.75</v>
          </cell>
          <cell r="E82">
            <v>17.5</v>
          </cell>
          <cell r="F82">
            <v>0.76509714285714281</v>
          </cell>
          <cell r="G82">
            <v>0.6457142857142858</v>
          </cell>
          <cell r="H82">
            <v>11.3</v>
          </cell>
          <cell r="I82">
            <v>33.472999999999999</v>
          </cell>
          <cell r="J82">
            <v>11.311</v>
          </cell>
          <cell r="K82">
            <v>33.866</v>
          </cell>
          <cell r="L82">
            <v>11.340999999999999</v>
          </cell>
          <cell r="M82">
            <v>34.491</v>
          </cell>
          <cell r="N82">
            <v>11.391999999999999</v>
          </cell>
          <cell r="O82">
            <v>34.698</v>
          </cell>
        </row>
        <row r="83">
          <cell r="B83" t="str">
            <v>NORBURY</v>
          </cell>
          <cell r="C83">
            <v>33</v>
          </cell>
          <cell r="D83">
            <v>43.75</v>
          </cell>
          <cell r="E83">
            <v>17.5</v>
          </cell>
          <cell r="F83">
            <v>0.72585142857142859</v>
          </cell>
          <cell r="G83">
            <v>0.61697142857142862</v>
          </cell>
          <cell r="H83">
            <v>10.797000000000001</v>
          </cell>
          <cell r="I83">
            <v>31.756</v>
          </cell>
          <cell r="J83">
            <v>10.808</v>
          </cell>
          <cell r="K83">
            <v>32.121000000000002</v>
          </cell>
          <cell r="L83">
            <v>10.836</v>
          </cell>
          <cell r="M83">
            <v>32.734999999999999</v>
          </cell>
          <cell r="N83">
            <v>10.882</v>
          </cell>
          <cell r="O83">
            <v>32.953000000000003</v>
          </cell>
        </row>
        <row r="84">
          <cell r="B84" t="str">
            <v>OFFERTON</v>
          </cell>
          <cell r="C84">
            <v>33</v>
          </cell>
          <cell r="D84">
            <v>43.75</v>
          </cell>
          <cell r="E84">
            <v>17.5</v>
          </cell>
          <cell r="F84">
            <v>0.67419428571428563</v>
          </cell>
          <cell r="G84">
            <v>0.67314285714285715</v>
          </cell>
          <cell r="H84">
            <v>11.78</v>
          </cell>
          <cell r="I84">
            <v>29.495999999999999</v>
          </cell>
          <cell r="J84">
            <v>11.802</v>
          </cell>
          <cell r="K84">
            <v>29.832999999999998</v>
          </cell>
          <cell r="L84">
            <v>11.818</v>
          </cell>
          <cell r="M84">
            <v>30.074000000000002</v>
          </cell>
          <cell r="N84">
            <v>11.872999999999999</v>
          </cell>
          <cell r="O84">
            <v>30.254999999999999</v>
          </cell>
        </row>
        <row r="85">
          <cell r="B85" t="str">
            <v>ASHTON UNDER LYNE</v>
          </cell>
          <cell r="C85">
            <v>33</v>
          </cell>
          <cell r="D85">
            <v>43.75</v>
          </cell>
          <cell r="E85">
            <v>17.5</v>
          </cell>
          <cell r="F85">
            <v>0.86434285714285708</v>
          </cell>
          <cell r="G85">
            <v>0.87257142857142855</v>
          </cell>
          <cell r="H85">
            <v>15.27</v>
          </cell>
          <cell r="I85">
            <v>37.814999999999998</v>
          </cell>
          <cell r="J85">
            <v>15.28</v>
          </cell>
          <cell r="K85">
            <v>38</v>
          </cell>
          <cell r="L85">
            <v>15.3</v>
          </cell>
          <cell r="M85">
            <v>38.433999999999997</v>
          </cell>
          <cell r="N85">
            <v>15.311999999999999</v>
          </cell>
          <cell r="O85">
            <v>38.598999999999997</v>
          </cell>
        </row>
        <row r="86">
          <cell r="B86" t="str">
            <v>HEYROD</v>
          </cell>
          <cell r="C86">
            <v>33</v>
          </cell>
          <cell r="D86">
            <v>62.5</v>
          </cell>
          <cell r="E86">
            <v>25</v>
          </cell>
          <cell r="F86">
            <v>0.9641280000000001</v>
          </cell>
          <cell r="G86">
            <v>0.82343999999999995</v>
          </cell>
          <cell r="H86">
            <v>20.585999999999999</v>
          </cell>
          <cell r="I86">
            <v>60.258000000000003</v>
          </cell>
          <cell r="J86">
            <v>20.603000000000002</v>
          </cell>
          <cell r="K86">
            <v>60.768999999999998</v>
          </cell>
          <cell r="L86">
            <v>20.632999999999999</v>
          </cell>
          <cell r="M86">
            <v>61.624000000000002</v>
          </cell>
          <cell r="N86">
            <v>20.648</v>
          </cell>
          <cell r="O86">
            <v>61.948999999999998</v>
          </cell>
        </row>
        <row r="87">
          <cell r="B87" t="str">
            <v>HURST</v>
          </cell>
          <cell r="C87">
            <v>33</v>
          </cell>
          <cell r="D87">
            <v>43.75</v>
          </cell>
          <cell r="E87">
            <v>17.5</v>
          </cell>
          <cell r="F87">
            <v>0.78930285714285708</v>
          </cell>
          <cell r="G87">
            <v>0.82799999999999996</v>
          </cell>
          <cell r="H87">
            <v>14.49</v>
          </cell>
          <cell r="I87">
            <v>34.531999999999996</v>
          </cell>
          <cell r="J87">
            <v>14.5</v>
          </cell>
          <cell r="K87">
            <v>34.698999999999998</v>
          </cell>
          <cell r="L87">
            <v>14.516999999999999</v>
          </cell>
          <cell r="M87">
            <v>35.07</v>
          </cell>
          <cell r="N87">
            <v>14.526999999999999</v>
          </cell>
          <cell r="O87">
            <v>35.192999999999998</v>
          </cell>
        </row>
        <row r="88">
          <cell r="B88" t="str">
            <v>CHURCH</v>
          </cell>
          <cell r="C88">
            <v>33</v>
          </cell>
          <cell r="D88">
            <v>43.75</v>
          </cell>
          <cell r="E88">
            <v>17.5</v>
          </cell>
          <cell r="F88">
            <v>0.6838171428571429</v>
          </cell>
          <cell r="G88">
            <v>0.60719999999999996</v>
          </cell>
          <cell r="H88">
            <v>10.625999999999999</v>
          </cell>
          <cell r="I88">
            <v>29.917000000000002</v>
          </cell>
          <cell r="J88">
            <v>10.632</v>
          </cell>
          <cell r="K88">
            <v>30.071999999999999</v>
          </cell>
          <cell r="L88">
            <v>10.654999999999999</v>
          </cell>
          <cell r="M88">
            <v>30.33</v>
          </cell>
          <cell r="N88">
            <v>10.680999999999999</v>
          </cell>
          <cell r="O88">
            <v>30.452999999999999</v>
          </cell>
        </row>
        <row r="89">
          <cell r="B89" t="str">
            <v xml:space="preserve">ENGLISH ELECTRIC                        </v>
          </cell>
          <cell r="C89">
            <v>33</v>
          </cell>
          <cell r="D89">
            <v>62.5</v>
          </cell>
          <cell r="E89">
            <v>25</v>
          </cell>
          <cell r="F89">
            <v>0.52932800000000002</v>
          </cell>
          <cell r="G89">
            <v>0.43456000000000006</v>
          </cell>
          <cell r="H89">
            <v>10.864000000000001</v>
          </cell>
          <cell r="I89">
            <v>33.082999999999998</v>
          </cell>
          <cell r="J89">
            <v>10.87</v>
          </cell>
          <cell r="K89">
            <v>33.231999999999999</v>
          </cell>
          <cell r="L89">
            <v>10.895</v>
          </cell>
          <cell r="M89">
            <v>33.529000000000003</v>
          </cell>
          <cell r="N89">
            <v>10.922000000000001</v>
          </cell>
          <cell r="O89">
            <v>33.673000000000002</v>
          </cell>
        </row>
        <row r="90">
          <cell r="B90" t="str">
            <v>HUNCOAT</v>
          </cell>
          <cell r="C90">
            <v>33</v>
          </cell>
          <cell r="D90">
            <v>62.5</v>
          </cell>
          <cell r="E90">
            <v>25</v>
          </cell>
          <cell r="F90">
            <v>0.65732800000000002</v>
          </cell>
          <cell r="G90">
            <v>0.50463999999999998</v>
          </cell>
          <cell r="H90">
            <v>12.616</v>
          </cell>
          <cell r="I90">
            <v>41.082999999999998</v>
          </cell>
          <cell r="J90">
            <v>12.622999999999999</v>
          </cell>
          <cell r="K90">
            <v>41.307000000000002</v>
          </cell>
          <cell r="L90">
            <v>12.648</v>
          </cell>
          <cell r="M90">
            <v>41.69</v>
          </cell>
          <cell r="N90">
            <v>12.682</v>
          </cell>
          <cell r="O90">
            <v>41.908000000000001</v>
          </cell>
        </row>
        <row r="91">
          <cell r="B91" t="str">
            <v>NELSON STREET</v>
          </cell>
          <cell r="C91">
            <v>33</v>
          </cell>
          <cell r="D91">
            <v>43.75</v>
          </cell>
          <cell r="E91">
            <v>17.5</v>
          </cell>
          <cell r="F91">
            <v>0.57005714285714293</v>
          </cell>
          <cell r="G91">
            <v>0.55765714285714285</v>
          </cell>
          <cell r="H91">
            <v>9.7590000000000003</v>
          </cell>
          <cell r="I91">
            <v>24.94</v>
          </cell>
          <cell r="J91">
            <v>9.7639999999999993</v>
          </cell>
          <cell r="K91">
            <v>25.05</v>
          </cell>
          <cell r="L91">
            <v>9.782</v>
          </cell>
          <cell r="M91">
            <v>25.228999999999999</v>
          </cell>
          <cell r="N91">
            <v>9.8049999999999997</v>
          </cell>
          <cell r="O91">
            <v>25.321000000000002</v>
          </cell>
        </row>
        <row r="92">
          <cell r="B92" t="str">
            <v>STRAWBERRY BANK</v>
          </cell>
          <cell r="C92">
            <v>33</v>
          </cell>
          <cell r="D92">
            <v>33.405000000000001</v>
          </cell>
          <cell r="E92">
            <v>13.1</v>
          </cell>
          <cell r="F92">
            <v>0.98826522975602449</v>
          </cell>
          <cell r="G92">
            <v>0.83816793893129782</v>
          </cell>
          <cell r="H92">
            <v>10.98</v>
          </cell>
          <cell r="I92">
            <v>33.012999999999998</v>
          </cell>
          <cell r="J92">
            <v>10.986000000000001</v>
          </cell>
          <cell r="K92">
            <v>33.189</v>
          </cell>
          <cell r="L92">
            <v>11.007999999999999</v>
          </cell>
          <cell r="M92">
            <v>33.481999999999999</v>
          </cell>
          <cell r="N92">
            <v>11.038</v>
          </cell>
          <cell r="O92">
            <v>33.634999999999998</v>
          </cell>
        </row>
        <row r="93">
          <cell r="B93" t="str">
            <v>HADFIELD</v>
          </cell>
          <cell r="C93">
            <v>33</v>
          </cell>
          <cell r="D93">
            <v>43.75</v>
          </cell>
          <cell r="E93">
            <v>17.5</v>
          </cell>
          <cell r="F93">
            <v>0.66372571428571425</v>
          </cell>
          <cell r="G93">
            <v>0.61451428571428568</v>
          </cell>
          <cell r="H93">
            <v>10.754</v>
          </cell>
          <cell r="I93">
            <v>29.038</v>
          </cell>
          <cell r="J93">
            <v>10.763</v>
          </cell>
          <cell r="K93">
            <v>29.224</v>
          </cell>
          <cell r="L93">
            <v>10.771000000000001</v>
          </cell>
          <cell r="M93">
            <v>29.36</v>
          </cell>
          <cell r="N93">
            <v>10.775</v>
          </cell>
          <cell r="O93">
            <v>29.427</v>
          </cell>
        </row>
        <row r="94">
          <cell r="B94" t="str">
            <v>HATTERSLEY</v>
          </cell>
          <cell r="C94">
            <v>33</v>
          </cell>
          <cell r="D94">
            <v>43.75</v>
          </cell>
          <cell r="E94">
            <v>17.5</v>
          </cell>
          <cell r="F94">
            <v>0.81062857142857148</v>
          </cell>
          <cell r="G94">
            <v>0.69085714285714284</v>
          </cell>
          <cell r="H94">
            <v>12.09</v>
          </cell>
          <cell r="I94">
            <v>35.465000000000003</v>
          </cell>
          <cell r="J94">
            <v>12.101000000000001</v>
          </cell>
          <cell r="K94">
            <v>35.802</v>
          </cell>
          <cell r="L94">
            <v>12.111000000000001</v>
          </cell>
          <cell r="M94">
            <v>36.052</v>
          </cell>
          <cell r="N94">
            <v>12.115</v>
          </cell>
          <cell r="O94">
            <v>36.146000000000001</v>
          </cell>
        </row>
        <row r="95">
          <cell r="B95" t="str">
            <v>HYDE</v>
          </cell>
          <cell r="C95">
            <v>33</v>
          </cell>
          <cell r="D95">
            <v>43.75</v>
          </cell>
          <cell r="E95">
            <v>17.5</v>
          </cell>
          <cell r="F95">
            <v>0.92797714285714283</v>
          </cell>
          <cell r="G95">
            <v>0.77965714285714283</v>
          </cell>
          <cell r="H95">
            <v>13.644</v>
          </cell>
          <cell r="I95">
            <v>40.598999999999997</v>
          </cell>
          <cell r="J95">
            <v>13.656000000000001</v>
          </cell>
          <cell r="K95">
            <v>40.972000000000001</v>
          </cell>
          <cell r="L95">
            <v>13.67</v>
          </cell>
          <cell r="M95">
            <v>41.268999999999998</v>
          </cell>
          <cell r="N95">
            <v>13.673999999999999</v>
          </cell>
          <cell r="O95">
            <v>41.38</v>
          </cell>
        </row>
        <row r="96">
          <cell r="B96" t="str">
            <v>CUTACRE</v>
          </cell>
          <cell r="C96">
            <v>33</v>
          </cell>
          <cell r="D96">
            <v>62.5</v>
          </cell>
          <cell r="E96">
            <v>25</v>
          </cell>
          <cell r="F96">
            <v>0.35160000000000002</v>
          </cell>
          <cell r="G96">
            <v>0.37432000000000004</v>
          </cell>
          <cell r="H96">
            <v>9.3580000000000005</v>
          </cell>
          <cell r="I96">
            <v>21.975000000000001</v>
          </cell>
          <cell r="J96">
            <v>9.3640000000000008</v>
          </cell>
          <cell r="K96">
            <v>22.067</v>
          </cell>
          <cell r="L96">
            <v>9.375</v>
          </cell>
          <cell r="M96">
            <v>22.134</v>
          </cell>
          <cell r="N96">
            <v>9.3810000000000002</v>
          </cell>
          <cell r="O96">
            <v>22.161000000000001</v>
          </cell>
        </row>
        <row r="97">
          <cell r="B97" t="str">
            <v>HILL TOP</v>
          </cell>
          <cell r="C97">
            <v>33</v>
          </cell>
          <cell r="D97">
            <v>43.75</v>
          </cell>
          <cell r="E97">
            <v>17.5</v>
          </cell>
          <cell r="F97">
            <v>0.87133714285714292</v>
          </cell>
          <cell r="G97">
            <v>0.86017142857142859</v>
          </cell>
          <cell r="H97">
            <v>15.053000000000001</v>
          </cell>
          <cell r="I97">
            <v>38.121000000000002</v>
          </cell>
          <cell r="J97">
            <v>15.067</v>
          </cell>
          <cell r="K97">
            <v>38.390999999999998</v>
          </cell>
          <cell r="L97">
            <v>15.1</v>
          </cell>
          <cell r="M97">
            <v>38.774000000000001</v>
          </cell>
          <cell r="N97">
            <v>15.125999999999999</v>
          </cell>
          <cell r="O97">
            <v>38.963000000000001</v>
          </cell>
        </row>
        <row r="98">
          <cell r="B98" t="str">
            <v>KEARSLEY</v>
          </cell>
          <cell r="C98">
            <v>33</v>
          </cell>
          <cell r="D98">
            <v>65.75</v>
          </cell>
          <cell r="E98">
            <v>26.3</v>
          </cell>
          <cell r="F98">
            <v>0.83598479087452471</v>
          </cell>
          <cell r="G98">
            <v>0.6821673003802281</v>
          </cell>
          <cell r="H98">
            <v>17.940999999999999</v>
          </cell>
          <cell r="I98">
            <v>54.966000000000001</v>
          </cell>
          <cell r="J98">
            <v>17.959</v>
          </cell>
          <cell r="K98">
            <v>55.576999999999998</v>
          </cell>
          <cell r="L98">
            <v>18.006</v>
          </cell>
          <cell r="M98">
            <v>56.412999999999997</v>
          </cell>
          <cell r="N98">
            <v>18.036999999999999</v>
          </cell>
          <cell r="O98">
            <v>56.743000000000002</v>
          </cell>
        </row>
        <row r="99">
          <cell r="B99" t="str">
            <v>MOSS LANE A</v>
          </cell>
          <cell r="C99">
            <v>33</v>
          </cell>
          <cell r="D99">
            <v>43.75</v>
          </cell>
          <cell r="E99">
            <v>17.5</v>
          </cell>
          <cell r="F99">
            <v>0.57926857142857147</v>
          </cell>
          <cell r="G99">
            <v>0.70337142857142854</v>
          </cell>
          <cell r="H99">
            <v>12.308999999999999</v>
          </cell>
          <cell r="I99">
            <v>25.343</v>
          </cell>
          <cell r="J99">
            <v>12.318</v>
          </cell>
          <cell r="K99">
            <v>25.451000000000001</v>
          </cell>
          <cell r="L99">
            <v>12.352</v>
          </cell>
          <cell r="M99">
            <v>25.667999999999999</v>
          </cell>
          <cell r="N99">
            <v>12.364000000000001</v>
          </cell>
          <cell r="O99">
            <v>25.713999999999999</v>
          </cell>
        </row>
        <row r="100">
          <cell r="B100" t="str">
            <v>ARNSIDE</v>
          </cell>
          <cell r="C100">
            <v>33</v>
          </cell>
          <cell r="D100">
            <v>62.5</v>
          </cell>
          <cell r="E100">
            <v>25</v>
          </cell>
          <cell r="F100">
            <v>0.14096</v>
          </cell>
          <cell r="G100">
            <v>0.17079999999999998</v>
          </cell>
          <cell r="H100">
            <v>4.2699999999999996</v>
          </cell>
          <cell r="I100">
            <v>8.81</v>
          </cell>
          <cell r="J100">
            <v>4.2720000000000002</v>
          </cell>
          <cell r="K100">
            <v>8.8740000000000006</v>
          </cell>
          <cell r="L100">
            <v>4.2850000000000001</v>
          </cell>
          <cell r="M100">
            <v>9.0419999999999998</v>
          </cell>
          <cell r="N100">
            <v>4.2889999999999997</v>
          </cell>
          <cell r="O100">
            <v>9.0990000000000002</v>
          </cell>
        </row>
        <row r="101">
          <cell r="B101" t="str">
            <v>BENTHAM</v>
          </cell>
          <cell r="C101">
            <v>33</v>
          </cell>
          <cell r="D101">
            <v>43.75</v>
          </cell>
          <cell r="E101">
            <v>17.5</v>
          </cell>
          <cell r="F101">
            <v>9.7142857142857142E-2</v>
          </cell>
          <cell r="G101">
            <v>0.12034285714285714</v>
          </cell>
          <cell r="H101">
            <v>2.1059999999999999</v>
          </cell>
          <cell r="I101">
            <v>4.25</v>
          </cell>
          <cell r="J101">
            <v>2.1059999999999999</v>
          </cell>
          <cell r="K101">
            <v>4.2539999999999996</v>
          </cell>
          <cell r="L101">
            <v>2.1150000000000002</v>
          </cell>
          <cell r="M101">
            <v>4.4020000000000001</v>
          </cell>
          <cell r="N101">
            <v>2.1179999999999999</v>
          </cell>
          <cell r="O101">
            <v>4.4219999999999997</v>
          </cell>
        </row>
        <row r="102">
          <cell r="B102" t="str">
            <v>CALGARTH</v>
          </cell>
          <cell r="C102">
            <v>33</v>
          </cell>
          <cell r="D102" t="e">
            <v>#N/A</v>
          </cell>
          <cell r="E102" t="e">
            <v>#N/A</v>
          </cell>
          <cell r="F102" t="e">
            <v>#N/A</v>
          </cell>
          <cell r="G102" t="e">
            <v>#N/A</v>
          </cell>
          <cell r="H102">
            <v>3.7440000000000002</v>
          </cell>
          <cell r="I102">
            <v>7.66</v>
          </cell>
          <cell r="J102">
            <v>3.746</v>
          </cell>
          <cell r="K102">
            <v>7.7190000000000003</v>
          </cell>
          <cell r="L102">
            <v>3.7589999999999999</v>
          </cell>
          <cell r="M102">
            <v>7.87</v>
          </cell>
          <cell r="N102">
            <v>3.762</v>
          </cell>
          <cell r="O102">
            <v>7.9279999999999999</v>
          </cell>
        </row>
        <row r="103">
          <cell r="B103" t="str">
            <v>KENDAL</v>
          </cell>
          <cell r="C103">
            <v>33</v>
          </cell>
          <cell r="D103">
            <v>33.405000000000001</v>
          </cell>
          <cell r="E103">
            <v>13.1</v>
          </cell>
          <cell r="F103">
            <v>1.0926208651399492</v>
          </cell>
          <cell r="G103">
            <v>0.90259541984732827</v>
          </cell>
          <cell r="H103">
            <v>11.824</v>
          </cell>
          <cell r="I103">
            <v>36.499000000000002</v>
          </cell>
          <cell r="J103">
            <v>11.831</v>
          </cell>
          <cell r="K103">
            <v>36.750999999999998</v>
          </cell>
          <cell r="L103">
            <v>11.887</v>
          </cell>
          <cell r="M103">
            <v>37.530999999999999</v>
          </cell>
          <cell r="N103">
            <v>11.9</v>
          </cell>
          <cell r="O103">
            <v>37.854999999999997</v>
          </cell>
        </row>
        <row r="104">
          <cell r="B104" t="str">
            <v>KIRKBY LONSDALE</v>
          </cell>
          <cell r="C104">
            <v>33</v>
          </cell>
          <cell r="D104">
            <v>33.405000000000001</v>
          </cell>
          <cell r="E104">
            <v>13.1</v>
          </cell>
          <cell r="F104">
            <v>0.28549618320610687</v>
          </cell>
          <cell r="G104">
            <v>0.32007633587786255</v>
          </cell>
          <cell r="H104">
            <v>4.1929999999999996</v>
          </cell>
          <cell r="I104">
            <v>9.5370000000000008</v>
          </cell>
          <cell r="J104">
            <v>4.194</v>
          </cell>
          <cell r="K104">
            <v>9.5640000000000001</v>
          </cell>
          <cell r="L104">
            <v>4.2089999999999996</v>
          </cell>
          <cell r="M104">
            <v>9.7989999999999995</v>
          </cell>
          <cell r="N104">
            <v>4.2160000000000002</v>
          </cell>
          <cell r="O104">
            <v>9.9049999999999994</v>
          </cell>
        </row>
        <row r="105">
          <cell r="B105" t="str">
            <v xml:space="preserve">MELLING                                 </v>
          </cell>
          <cell r="C105">
            <v>33</v>
          </cell>
          <cell r="D105">
            <v>20</v>
          </cell>
          <cell r="E105">
            <v>8</v>
          </cell>
          <cell r="F105">
            <v>0.17715</v>
          </cell>
          <cell r="G105">
            <v>0.22412499999999999</v>
          </cell>
          <cell r="H105">
            <v>1.7929999999999999</v>
          </cell>
          <cell r="I105">
            <v>3.5430000000000001</v>
          </cell>
          <cell r="J105">
            <v>1.7929999999999999</v>
          </cell>
          <cell r="K105">
            <v>3.5459999999999998</v>
          </cell>
          <cell r="L105">
            <v>1.7989999999999999</v>
          </cell>
          <cell r="M105">
            <v>3.65</v>
          </cell>
          <cell r="N105">
            <v>1.8009999999999999</v>
          </cell>
          <cell r="O105">
            <v>3.6640000000000001</v>
          </cell>
        </row>
        <row r="106">
          <cell r="B106" t="str">
            <v>SEDBERGH A</v>
          </cell>
          <cell r="C106">
            <v>33</v>
          </cell>
          <cell r="D106">
            <v>62.5</v>
          </cell>
          <cell r="E106">
            <v>25</v>
          </cell>
          <cell r="F106">
            <v>6.7087999999999995E-2</v>
          </cell>
          <cell r="G106">
            <v>8.2599999999999993E-2</v>
          </cell>
          <cell r="H106">
            <v>2.0649999999999999</v>
          </cell>
          <cell r="I106">
            <v>4.1929999999999996</v>
          </cell>
          <cell r="J106">
            <v>2.0659999999999998</v>
          </cell>
          <cell r="K106">
            <v>4.1970000000000001</v>
          </cell>
          <cell r="L106">
            <v>2.069</v>
          </cell>
          <cell r="M106">
            <v>4.2530000000000001</v>
          </cell>
          <cell r="N106">
            <v>2.0710000000000002</v>
          </cell>
          <cell r="O106">
            <v>4.2869999999999999</v>
          </cell>
        </row>
        <row r="107">
          <cell r="B107" t="str">
            <v>SEDBERGH B</v>
          </cell>
          <cell r="C107">
            <v>33</v>
          </cell>
          <cell r="D107">
            <v>62.5</v>
          </cell>
          <cell r="E107">
            <v>25</v>
          </cell>
          <cell r="F107">
            <v>0.11464000000000001</v>
          </cell>
          <cell r="G107">
            <v>0.13596</v>
          </cell>
          <cell r="H107">
            <v>3.399</v>
          </cell>
          <cell r="I107">
            <v>7.165</v>
          </cell>
          <cell r="J107">
            <v>3.399</v>
          </cell>
          <cell r="K107">
            <v>7.1710000000000003</v>
          </cell>
          <cell r="L107">
            <v>3.4039999999999999</v>
          </cell>
          <cell r="M107">
            <v>7.2320000000000002</v>
          </cell>
          <cell r="N107">
            <v>3.4060000000000001</v>
          </cell>
          <cell r="O107">
            <v>7.2709999999999999</v>
          </cell>
        </row>
        <row r="108">
          <cell r="B108" t="str">
            <v>WHASSET</v>
          </cell>
          <cell r="C108">
            <v>33</v>
          </cell>
          <cell r="D108">
            <v>62.5</v>
          </cell>
          <cell r="E108">
            <v>25</v>
          </cell>
          <cell r="F108">
            <v>0.179952</v>
          </cell>
          <cell r="G108">
            <v>0.223</v>
          </cell>
          <cell r="H108">
            <v>5.5750000000000002</v>
          </cell>
          <cell r="I108">
            <v>11.247</v>
          </cell>
          <cell r="J108">
            <v>5.577</v>
          </cell>
          <cell r="K108">
            <v>11.298999999999999</v>
          </cell>
          <cell r="L108">
            <v>5.5960000000000001</v>
          </cell>
          <cell r="M108">
            <v>11.492000000000001</v>
          </cell>
          <cell r="N108">
            <v>5.601</v>
          </cell>
          <cell r="O108">
            <v>11.576000000000001</v>
          </cell>
        </row>
        <row r="109">
          <cell r="B109" t="str">
            <v>WINDERMERE</v>
          </cell>
          <cell r="C109">
            <v>33</v>
          </cell>
          <cell r="D109">
            <v>43.75</v>
          </cell>
          <cell r="E109">
            <v>17.5</v>
          </cell>
          <cell r="F109">
            <v>0.25897142857142857</v>
          </cell>
          <cell r="G109">
            <v>0.2954857142857143</v>
          </cell>
          <cell r="H109">
            <v>5.1710000000000003</v>
          </cell>
          <cell r="I109">
            <v>11.33</v>
          </cell>
          <cell r="J109">
            <v>5.1740000000000004</v>
          </cell>
          <cell r="K109">
            <v>11.442</v>
          </cell>
          <cell r="L109">
            <v>5.1959999999999997</v>
          </cell>
          <cell r="M109">
            <v>11.739000000000001</v>
          </cell>
          <cell r="N109">
            <v>5.2009999999999996</v>
          </cell>
          <cell r="O109">
            <v>11.856</v>
          </cell>
        </row>
        <row r="110">
          <cell r="B110" t="str">
            <v>BOLTON-LE-SANDS</v>
          </cell>
          <cell r="C110">
            <v>33</v>
          </cell>
          <cell r="D110">
            <v>43.75</v>
          </cell>
          <cell r="E110">
            <v>17.5</v>
          </cell>
          <cell r="F110">
            <v>0.65821714285714283</v>
          </cell>
          <cell r="G110">
            <v>0.63325714285714285</v>
          </cell>
          <cell r="H110">
            <v>11.082000000000001</v>
          </cell>
          <cell r="I110">
            <v>28.797000000000001</v>
          </cell>
          <cell r="J110">
            <v>11.092000000000001</v>
          </cell>
          <cell r="K110">
            <v>29.013999999999999</v>
          </cell>
          <cell r="L110">
            <v>11.113</v>
          </cell>
          <cell r="M110">
            <v>29.445</v>
          </cell>
          <cell r="N110">
            <v>11.122999999999999</v>
          </cell>
          <cell r="O110">
            <v>29.614000000000001</v>
          </cell>
        </row>
        <row r="111">
          <cell r="B111" t="str">
            <v>BROADWAY</v>
          </cell>
          <cell r="C111">
            <v>33</v>
          </cell>
          <cell r="D111">
            <v>43.75</v>
          </cell>
          <cell r="E111">
            <v>17.5</v>
          </cell>
          <cell r="F111">
            <v>0.73707428571428568</v>
          </cell>
          <cell r="G111">
            <v>0.66097142857142854</v>
          </cell>
          <cell r="H111">
            <v>11.567</v>
          </cell>
          <cell r="I111">
            <v>32.247</v>
          </cell>
          <cell r="J111">
            <v>11.577999999999999</v>
          </cell>
          <cell r="K111">
            <v>32.527000000000001</v>
          </cell>
          <cell r="L111">
            <v>11.6</v>
          </cell>
          <cell r="M111">
            <v>33.033000000000001</v>
          </cell>
          <cell r="N111">
            <v>11.611000000000001</v>
          </cell>
          <cell r="O111">
            <v>33.249000000000002</v>
          </cell>
        </row>
        <row r="112">
          <cell r="B112" t="str">
            <v>CLAUGHTON</v>
          </cell>
          <cell r="C112">
            <v>33</v>
          </cell>
          <cell r="D112">
            <v>62.5</v>
          </cell>
          <cell r="E112">
            <v>25</v>
          </cell>
          <cell r="F112">
            <v>0.14868799999999999</v>
          </cell>
          <cell r="G112">
            <v>0.16463999999999998</v>
          </cell>
          <cell r="H112">
            <v>4.1159999999999997</v>
          </cell>
          <cell r="I112">
            <v>9.2929999999999993</v>
          </cell>
          <cell r="J112">
            <v>4.1180000000000003</v>
          </cell>
          <cell r="K112">
            <v>9.3309999999999995</v>
          </cell>
          <cell r="L112">
            <v>4.1210000000000004</v>
          </cell>
          <cell r="M112">
            <v>9.3800000000000008</v>
          </cell>
          <cell r="N112">
            <v>4.1219999999999999</v>
          </cell>
          <cell r="O112">
            <v>9.3840000000000003</v>
          </cell>
        </row>
        <row r="113">
          <cell r="B113" t="str">
            <v>LANCASTER</v>
          </cell>
          <cell r="C113">
            <v>33</v>
          </cell>
          <cell r="D113">
            <v>62.5</v>
          </cell>
          <cell r="E113">
            <v>25</v>
          </cell>
          <cell r="F113">
            <v>0.65155200000000002</v>
          </cell>
          <cell r="G113">
            <v>0.52244000000000002</v>
          </cell>
          <cell r="H113">
            <v>13.061</v>
          </cell>
          <cell r="I113">
            <v>40.722000000000001</v>
          </cell>
          <cell r="J113">
            <v>13.074</v>
          </cell>
          <cell r="K113">
            <v>41.164000000000001</v>
          </cell>
          <cell r="L113">
            <v>13.099</v>
          </cell>
          <cell r="M113">
            <v>41.92</v>
          </cell>
          <cell r="N113">
            <v>13.112</v>
          </cell>
          <cell r="O113">
            <v>42.231000000000002</v>
          </cell>
        </row>
        <row r="114">
          <cell r="B114" t="str">
            <v>QUERNMORE PARK</v>
          </cell>
          <cell r="C114">
            <v>33</v>
          </cell>
          <cell r="D114">
            <v>43.75</v>
          </cell>
          <cell r="E114">
            <v>17.5</v>
          </cell>
          <cell r="F114">
            <v>0.4122742857142857</v>
          </cell>
          <cell r="G114">
            <v>0.43182857142857145</v>
          </cell>
          <cell r="H114">
            <v>7.5570000000000004</v>
          </cell>
          <cell r="I114">
            <v>18.036999999999999</v>
          </cell>
          <cell r="J114">
            <v>7.5620000000000003</v>
          </cell>
          <cell r="K114">
            <v>18.097999999999999</v>
          </cell>
          <cell r="L114">
            <v>7.57</v>
          </cell>
          <cell r="M114">
            <v>18.196999999999999</v>
          </cell>
          <cell r="N114">
            <v>7.5739999999999998</v>
          </cell>
          <cell r="O114">
            <v>18.228000000000002</v>
          </cell>
        </row>
        <row r="115">
          <cell r="B115" t="str">
            <v>WESTGATE</v>
          </cell>
          <cell r="C115">
            <v>33</v>
          </cell>
          <cell r="D115">
            <v>33.405000000000001</v>
          </cell>
          <cell r="E115">
            <v>13.1</v>
          </cell>
          <cell r="F115">
            <v>0.88381978745696754</v>
          </cell>
          <cell r="G115">
            <v>0.84603053435114506</v>
          </cell>
          <cell r="H115">
            <v>11.083</v>
          </cell>
          <cell r="I115">
            <v>29.524000000000001</v>
          </cell>
          <cell r="J115">
            <v>11.093</v>
          </cell>
          <cell r="K115">
            <v>29.795999999999999</v>
          </cell>
          <cell r="L115">
            <v>11.113</v>
          </cell>
          <cell r="M115">
            <v>30.216999999999999</v>
          </cell>
          <cell r="N115">
            <v>11.124000000000001</v>
          </cell>
          <cell r="O115">
            <v>30.413</v>
          </cell>
        </row>
        <row r="116">
          <cell r="B116" t="str">
            <v>WOODHILL LANE</v>
          </cell>
          <cell r="C116">
            <v>33</v>
          </cell>
          <cell r="D116">
            <v>33.405000000000001</v>
          </cell>
          <cell r="E116">
            <v>13.1</v>
          </cell>
          <cell r="F116">
            <v>0.89714114653494992</v>
          </cell>
          <cell r="G116">
            <v>0.85251908396946563</v>
          </cell>
          <cell r="H116">
            <v>11.167999999999999</v>
          </cell>
          <cell r="I116">
            <v>29.969000000000001</v>
          </cell>
          <cell r="J116">
            <v>11.178000000000001</v>
          </cell>
          <cell r="K116">
            <v>30.225999999999999</v>
          </cell>
          <cell r="L116">
            <v>11.198</v>
          </cell>
          <cell r="M116">
            <v>30.678000000000001</v>
          </cell>
          <cell r="N116">
            <v>11.21</v>
          </cell>
          <cell r="O116">
            <v>30.890999999999998</v>
          </cell>
        </row>
        <row r="117">
          <cell r="B117" t="str">
            <v>BOTANY BAY</v>
          </cell>
          <cell r="C117">
            <v>33</v>
          </cell>
          <cell r="D117">
            <v>62.5</v>
          </cell>
          <cell r="E117">
            <v>25</v>
          </cell>
          <cell r="F117">
            <v>0.29747199999999996</v>
          </cell>
          <cell r="G117">
            <v>0.32264000000000004</v>
          </cell>
          <cell r="H117">
            <v>8.0660000000000007</v>
          </cell>
          <cell r="I117">
            <v>18.591999999999999</v>
          </cell>
          <cell r="J117">
            <v>8.0719999999999992</v>
          </cell>
          <cell r="K117">
            <v>18.527000000000001</v>
          </cell>
          <cell r="L117">
            <v>8.0879999999999992</v>
          </cell>
          <cell r="M117">
            <v>18.611000000000001</v>
          </cell>
          <cell r="N117">
            <v>8.0950000000000006</v>
          </cell>
          <cell r="O117">
            <v>18.663</v>
          </cell>
        </row>
        <row r="118">
          <cell r="B118" t="str">
            <v>LEYLAND</v>
          </cell>
          <cell r="C118">
            <v>33</v>
          </cell>
          <cell r="D118">
            <v>50</v>
          </cell>
          <cell r="E118">
            <v>20</v>
          </cell>
          <cell r="F118">
            <v>0.72287999999999997</v>
          </cell>
          <cell r="G118">
            <v>0.60010000000000008</v>
          </cell>
          <cell r="H118">
            <v>12.002000000000001</v>
          </cell>
          <cell r="I118">
            <v>36.143999999999998</v>
          </cell>
          <cell r="J118">
            <v>12.012</v>
          </cell>
          <cell r="K118">
            <v>36.473999999999997</v>
          </cell>
          <cell r="L118">
            <v>12.042</v>
          </cell>
          <cell r="M118">
            <v>36.93</v>
          </cell>
          <cell r="N118">
            <v>12.052</v>
          </cell>
          <cell r="O118">
            <v>37.180999999999997</v>
          </cell>
        </row>
        <row r="119">
          <cell r="B119" t="str">
            <v>WHITTLE-LE-WOODS</v>
          </cell>
          <cell r="C119">
            <v>33</v>
          </cell>
          <cell r="D119">
            <v>43.75</v>
          </cell>
          <cell r="E119">
            <v>17.5</v>
          </cell>
          <cell r="F119">
            <v>0.54815999999999998</v>
          </cell>
          <cell r="G119">
            <v>0.5375428571428571</v>
          </cell>
          <cell r="H119">
            <v>9.407</v>
          </cell>
          <cell r="I119">
            <v>23.981999999999999</v>
          </cell>
          <cell r="J119">
            <v>9.4139999999999997</v>
          </cell>
          <cell r="K119">
            <v>24.155000000000001</v>
          </cell>
          <cell r="L119">
            <v>9.4359999999999999</v>
          </cell>
          <cell r="M119">
            <v>24.442</v>
          </cell>
          <cell r="N119">
            <v>9.4440000000000008</v>
          </cell>
          <cell r="O119">
            <v>24.585000000000001</v>
          </cell>
        </row>
        <row r="120">
          <cell r="B120" t="str">
            <v>FALLOWFIELD</v>
          </cell>
          <cell r="C120">
            <v>33</v>
          </cell>
          <cell r="D120">
            <v>43.75</v>
          </cell>
          <cell r="E120">
            <v>17.5</v>
          </cell>
          <cell r="F120">
            <v>0.83602285714285718</v>
          </cell>
          <cell r="G120">
            <v>0.78697142857142854</v>
          </cell>
          <cell r="H120">
            <v>13.772</v>
          </cell>
          <cell r="I120">
            <v>36.576000000000001</v>
          </cell>
          <cell r="J120">
            <v>13.787000000000001</v>
          </cell>
          <cell r="K120">
            <v>36.936</v>
          </cell>
          <cell r="L120">
            <v>13.81</v>
          </cell>
          <cell r="M120">
            <v>37.406999999999996</v>
          </cell>
          <cell r="N120">
            <v>13.823</v>
          </cell>
          <cell r="O120">
            <v>37.677999999999997</v>
          </cell>
        </row>
        <row r="121">
          <cell r="B121" t="str">
            <v>LEVENSHULME</v>
          </cell>
          <cell r="C121">
            <v>33</v>
          </cell>
          <cell r="D121">
            <v>43.75</v>
          </cell>
          <cell r="E121">
            <v>17.5</v>
          </cell>
          <cell r="F121">
            <v>0.64927999999999997</v>
          </cell>
          <cell r="G121">
            <v>0.58422857142857143</v>
          </cell>
          <cell r="H121">
            <v>10.224</v>
          </cell>
          <cell r="I121">
            <v>28.405999999999999</v>
          </cell>
          <cell r="J121">
            <v>10.244</v>
          </cell>
          <cell r="K121">
            <v>28.79</v>
          </cell>
          <cell r="L121">
            <v>10.282</v>
          </cell>
          <cell r="M121">
            <v>29.169</v>
          </cell>
          <cell r="N121">
            <v>10.317</v>
          </cell>
          <cell r="O121">
            <v>29.32</v>
          </cell>
        </row>
        <row r="122">
          <cell r="B122" t="str">
            <v>LONGSIGHT</v>
          </cell>
          <cell r="C122">
            <v>33</v>
          </cell>
          <cell r="D122">
            <v>62.5</v>
          </cell>
          <cell r="E122">
            <v>25</v>
          </cell>
          <cell r="F122">
            <v>0.55654399999999993</v>
          </cell>
          <cell r="G122">
            <v>0.45252000000000003</v>
          </cell>
          <cell r="H122">
            <v>11.313000000000001</v>
          </cell>
          <cell r="I122">
            <v>34.783999999999999</v>
          </cell>
          <cell r="J122">
            <v>11.337</v>
          </cell>
          <cell r="K122">
            <v>35.567</v>
          </cell>
          <cell r="L122">
            <v>11.382999999999999</v>
          </cell>
          <cell r="M122">
            <v>36.241</v>
          </cell>
          <cell r="N122">
            <v>11.426</v>
          </cell>
          <cell r="O122">
            <v>36.502000000000002</v>
          </cell>
        </row>
        <row r="123">
          <cell r="B123" t="str">
            <v>MOSS SIDE(LONGSIGHT)</v>
          </cell>
          <cell r="C123">
            <v>33</v>
          </cell>
          <cell r="D123">
            <v>43.75</v>
          </cell>
          <cell r="E123">
            <v>17.5</v>
          </cell>
          <cell r="F123">
            <v>0.75026285714285712</v>
          </cell>
          <cell r="G123">
            <v>0.62108571428571424</v>
          </cell>
          <cell r="H123">
            <v>10.869</v>
          </cell>
          <cell r="I123">
            <v>32.823999999999998</v>
          </cell>
          <cell r="J123">
            <v>10.891999999999999</v>
          </cell>
          <cell r="K123">
            <v>33.499000000000002</v>
          </cell>
          <cell r="L123">
            <v>10.935</v>
          </cell>
          <cell r="M123">
            <v>34.052999999999997</v>
          </cell>
          <cell r="N123">
            <v>10.975</v>
          </cell>
          <cell r="O123">
            <v>34.270000000000003</v>
          </cell>
        </row>
        <row r="124">
          <cell r="B124" t="str">
            <v>EXCHANGE STREET T11</v>
          </cell>
          <cell r="C124">
            <v>33</v>
          </cell>
          <cell r="D124">
            <v>62.5</v>
          </cell>
          <cell r="E124">
            <v>25</v>
          </cell>
          <cell r="F124">
            <v>0.369504</v>
          </cell>
          <cell r="G124">
            <v>0.34868000000000005</v>
          </cell>
          <cell r="H124">
            <v>8.7170000000000005</v>
          </cell>
          <cell r="I124">
            <v>23.094000000000001</v>
          </cell>
          <cell r="J124">
            <v>8.7240000000000002</v>
          </cell>
          <cell r="K124">
            <v>23.231999999999999</v>
          </cell>
          <cell r="L124">
            <v>8.7349999999999994</v>
          </cell>
          <cell r="M124">
            <v>23.361999999999998</v>
          </cell>
          <cell r="N124">
            <v>8.7430000000000003</v>
          </cell>
          <cell r="O124">
            <v>23.486999999999998</v>
          </cell>
        </row>
        <row r="125">
          <cell r="B125" t="str">
            <v>EXCHANGE STREET T12</v>
          </cell>
          <cell r="C125">
            <v>33</v>
          </cell>
          <cell r="D125">
            <v>62.5</v>
          </cell>
          <cell r="E125">
            <v>25</v>
          </cell>
          <cell r="F125">
            <v>0.357072</v>
          </cell>
          <cell r="G125">
            <v>0.34171999999999997</v>
          </cell>
          <cell r="H125">
            <v>8.5429999999999993</v>
          </cell>
          <cell r="I125">
            <v>22.317</v>
          </cell>
          <cell r="J125">
            <v>8.5500000000000007</v>
          </cell>
          <cell r="K125">
            <v>22.495000000000001</v>
          </cell>
          <cell r="L125">
            <v>8.5630000000000006</v>
          </cell>
          <cell r="M125">
            <v>22.663</v>
          </cell>
          <cell r="N125">
            <v>8.5709999999999997</v>
          </cell>
          <cell r="O125">
            <v>22.802</v>
          </cell>
        </row>
        <row r="126">
          <cell r="B126" t="str">
            <v>GRIFFIN</v>
          </cell>
          <cell r="C126">
            <v>33</v>
          </cell>
          <cell r="D126">
            <v>33.405000000000001</v>
          </cell>
          <cell r="E126">
            <v>13.1</v>
          </cell>
          <cell r="F126">
            <v>0.7745247717407574</v>
          </cell>
          <cell r="G126">
            <v>0.75938931297709933</v>
          </cell>
          <cell r="H126">
            <v>9.9480000000000004</v>
          </cell>
          <cell r="I126">
            <v>25.873000000000001</v>
          </cell>
          <cell r="J126">
            <v>9.9580000000000002</v>
          </cell>
          <cell r="K126">
            <v>26.097999999999999</v>
          </cell>
          <cell r="L126">
            <v>9.9749999999999996</v>
          </cell>
          <cell r="M126">
            <v>26.332000000000001</v>
          </cell>
          <cell r="N126">
            <v>9.9860000000000007</v>
          </cell>
          <cell r="O126">
            <v>26.515000000000001</v>
          </cell>
        </row>
        <row r="127">
          <cell r="B127" t="str">
            <v>LOWER DARWEN</v>
          </cell>
          <cell r="C127">
            <v>33</v>
          </cell>
          <cell r="D127">
            <v>33.405000000000001</v>
          </cell>
          <cell r="E127">
            <v>13.1</v>
          </cell>
          <cell r="F127">
            <v>0.99500074839095942</v>
          </cell>
          <cell r="G127">
            <v>0.85664122137404575</v>
          </cell>
          <cell r="H127">
            <v>11.222</v>
          </cell>
          <cell r="I127">
            <v>33.238</v>
          </cell>
          <cell r="J127">
            <v>11.233000000000001</v>
          </cell>
          <cell r="K127">
            <v>33.627000000000002</v>
          </cell>
          <cell r="L127">
            <v>11.250999999999999</v>
          </cell>
          <cell r="M127">
            <v>33.951999999999998</v>
          </cell>
          <cell r="N127">
            <v>11.266</v>
          </cell>
          <cell r="O127">
            <v>34.295999999999999</v>
          </cell>
        </row>
        <row r="128">
          <cell r="B128" t="str">
            <v>ANSDELL</v>
          </cell>
          <cell r="C128">
            <v>33</v>
          </cell>
          <cell r="D128">
            <v>43.75</v>
          </cell>
          <cell r="E128">
            <v>17.5</v>
          </cell>
          <cell r="F128">
            <v>0.69515428571428572</v>
          </cell>
          <cell r="G128">
            <v>0.61257142857142866</v>
          </cell>
          <cell r="H128">
            <v>10.72</v>
          </cell>
          <cell r="I128">
            <v>30.413</v>
          </cell>
          <cell r="J128">
            <v>10.725</v>
          </cell>
          <cell r="K128">
            <v>30.573</v>
          </cell>
          <cell r="L128">
            <v>10.734</v>
          </cell>
          <cell r="M128">
            <v>30.831</v>
          </cell>
          <cell r="N128">
            <v>10.736000000000001</v>
          </cell>
          <cell r="O128">
            <v>30.867999999999999</v>
          </cell>
        </row>
        <row r="129">
          <cell r="B129" t="str">
            <v>LYTHAM</v>
          </cell>
          <cell r="C129">
            <v>33</v>
          </cell>
          <cell r="D129">
            <v>43.75</v>
          </cell>
          <cell r="E129">
            <v>17.5</v>
          </cell>
          <cell r="F129">
            <v>0.73263999999999996</v>
          </cell>
          <cell r="G129">
            <v>0.64685714285714291</v>
          </cell>
          <cell r="H129">
            <v>11.32</v>
          </cell>
          <cell r="I129">
            <v>32.052999999999997</v>
          </cell>
          <cell r="J129">
            <v>11.326000000000001</v>
          </cell>
          <cell r="K129">
            <v>32.28</v>
          </cell>
          <cell r="L129">
            <v>11.335000000000001</v>
          </cell>
          <cell r="M129">
            <v>32.625999999999998</v>
          </cell>
          <cell r="N129">
            <v>11.337</v>
          </cell>
          <cell r="O129">
            <v>32.712000000000003</v>
          </cell>
        </row>
        <row r="130">
          <cell r="B130" t="str">
            <v>SOUTH PARK</v>
          </cell>
          <cell r="C130">
            <v>33</v>
          </cell>
          <cell r="D130">
            <v>43.75</v>
          </cell>
          <cell r="E130">
            <v>17.5</v>
          </cell>
          <cell r="F130">
            <v>0.61286857142857143</v>
          </cell>
          <cell r="G130">
            <v>0.58571428571428574</v>
          </cell>
          <cell r="H130">
            <v>10.25</v>
          </cell>
          <cell r="I130">
            <v>26.812999999999999</v>
          </cell>
          <cell r="J130">
            <v>10.255000000000001</v>
          </cell>
          <cell r="K130">
            <v>26.948</v>
          </cell>
          <cell r="L130">
            <v>10.263</v>
          </cell>
          <cell r="M130">
            <v>27.141999999999999</v>
          </cell>
          <cell r="N130">
            <v>10.265000000000001</v>
          </cell>
          <cell r="O130">
            <v>27.184000000000001</v>
          </cell>
        </row>
        <row r="131">
          <cell r="B131" t="str">
            <v>ST. THOMAS ROAD</v>
          </cell>
          <cell r="C131">
            <v>33</v>
          </cell>
          <cell r="D131">
            <v>43.75</v>
          </cell>
          <cell r="E131">
            <v>17.5</v>
          </cell>
          <cell r="F131">
            <v>0.63106285714285715</v>
          </cell>
          <cell r="G131">
            <v>0.59068571428571426</v>
          </cell>
          <cell r="H131">
            <v>10.337</v>
          </cell>
          <cell r="I131">
            <v>27.609000000000002</v>
          </cell>
          <cell r="J131">
            <v>10.342000000000001</v>
          </cell>
          <cell r="K131">
            <v>27.734999999999999</v>
          </cell>
          <cell r="L131">
            <v>10.35</v>
          </cell>
          <cell r="M131">
            <v>27.960999999999999</v>
          </cell>
          <cell r="N131">
            <v>10.352</v>
          </cell>
          <cell r="O131">
            <v>28.016999999999999</v>
          </cell>
        </row>
        <row r="132">
          <cell r="B132" t="str">
            <v>ALDERLEY PARK PRIMARY A</v>
          </cell>
          <cell r="C132">
            <v>33</v>
          </cell>
          <cell r="D132" t="e">
            <v>#N/A</v>
          </cell>
          <cell r="E132" t="e">
            <v>#N/A</v>
          </cell>
          <cell r="F132" t="e">
            <v>#N/A</v>
          </cell>
          <cell r="G132" t="e">
            <v>#N/A</v>
          </cell>
          <cell r="H132">
            <v>7.1870000000000003</v>
          </cell>
          <cell r="I132">
            <v>14.343999999999999</v>
          </cell>
          <cell r="J132">
            <v>7.1890000000000001</v>
          </cell>
          <cell r="K132">
            <v>14.363</v>
          </cell>
          <cell r="L132">
            <v>7.1920000000000002</v>
          </cell>
          <cell r="M132">
            <v>14.391</v>
          </cell>
          <cell r="N132">
            <v>7.1929999999999996</v>
          </cell>
          <cell r="O132">
            <v>14.397</v>
          </cell>
        </row>
        <row r="133">
          <cell r="B133" t="str">
            <v>ALDERLEY PARK PRIMARY B</v>
          </cell>
          <cell r="C133">
            <v>33</v>
          </cell>
          <cell r="D133" t="e">
            <v>#N/A</v>
          </cell>
          <cell r="E133" t="e">
            <v>#N/A</v>
          </cell>
          <cell r="F133" t="e">
            <v>#N/A</v>
          </cell>
          <cell r="G133" t="e">
            <v>#N/A</v>
          </cell>
          <cell r="H133">
            <v>7.202</v>
          </cell>
          <cell r="I133">
            <v>14.382</v>
          </cell>
          <cell r="J133">
            <v>7.2039999999999997</v>
          </cell>
          <cell r="K133">
            <v>14.4</v>
          </cell>
          <cell r="L133">
            <v>7.2069999999999999</v>
          </cell>
          <cell r="M133">
            <v>14.429</v>
          </cell>
          <cell r="N133">
            <v>7.2080000000000002</v>
          </cell>
          <cell r="O133">
            <v>14.433999999999999</v>
          </cell>
        </row>
        <row r="134">
          <cell r="B134" t="str">
            <v>BOLLINGTON</v>
          </cell>
          <cell r="C134">
            <v>33</v>
          </cell>
          <cell r="D134">
            <v>43.75</v>
          </cell>
          <cell r="E134">
            <v>17.5</v>
          </cell>
          <cell r="F134">
            <v>0.46358857142857141</v>
          </cell>
          <cell r="G134">
            <v>0.53828571428571426</v>
          </cell>
          <cell r="H134">
            <v>9.42</v>
          </cell>
          <cell r="I134">
            <v>20.282</v>
          </cell>
          <cell r="J134">
            <v>9.4250000000000007</v>
          </cell>
          <cell r="K134">
            <v>20.370999999999999</v>
          </cell>
          <cell r="L134">
            <v>9.4320000000000004</v>
          </cell>
          <cell r="M134">
            <v>20.523</v>
          </cell>
          <cell r="N134">
            <v>9.4339999999999993</v>
          </cell>
          <cell r="O134">
            <v>20.541</v>
          </cell>
        </row>
        <row r="135">
          <cell r="B135" t="str">
            <v>HURDSFIELD A</v>
          </cell>
          <cell r="C135">
            <v>33</v>
          </cell>
          <cell r="D135" t="e">
            <v>#N/A</v>
          </cell>
          <cell r="E135" t="e">
            <v>#N/A</v>
          </cell>
          <cell r="F135" t="e">
            <v>#N/A</v>
          </cell>
          <cell r="G135" t="e">
            <v>#N/A</v>
          </cell>
          <cell r="H135">
            <v>14.143000000000001</v>
          </cell>
          <cell r="I135">
            <v>43.472999999999999</v>
          </cell>
          <cell r="J135">
            <v>14.151999999999999</v>
          </cell>
          <cell r="K135">
            <v>43.731999999999999</v>
          </cell>
          <cell r="L135">
            <v>14.163</v>
          </cell>
          <cell r="M135">
            <v>44.067</v>
          </cell>
          <cell r="N135">
            <v>14.167999999999999</v>
          </cell>
          <cell r="O135">
            <v>44.207999999999998</v>
          </cell>
        </row>
        <row r="136">
          <cell r="B136" t="str">
            <v>HURDSFIELD B</v>
          </cell>
          <cell r="C136">
            <v>33</v>
          </cell>
          <cell r="D136" t="e">
            <v>#N/A</v>
          </cell>
          <cell r="E136" t="e">
            <v>#N/A</v>
          </cell>
          <cell r="F136" t="e">
            <v>#N/A</v>
          </cell>
          <cell r="G136" t="e">
            <v>#N/A</v>
          </cell>
          <cell r="H136">
            <v>14.14</v>
          </cell>
          <cell r="I136">
            <v>43.462000000000003</v>
          </cell>
          <cell r="J136">
            <v>14.148999999999999</v>
          </cell>
          <cell r="K136">
            <v>43.720999999999997</v>
          </cell>
          <cell r="L136">
            <v>14.161</v>
          </cell>
          <cell r="M136">
            <v>44.057000000000002</v>
          </cell>
          <cell r="N136">
            <v>14.166</v>
          </cell>
          <cell r="O136">
            <v>44.198</v>
          </cell>
        </row>
        <row r="137">
          <cell r="B137" t="str">
            <v>MACCLESFIELD</v>
          </cell>
          <cell r="C137">
            <v>33</v>
          </cell>
          <cell r="D137">
            <v>43.75</v>
          </cell>
          <cell r="E137">
            <v>17.5</v>
          </cell>
          <cell r="F137">
            <v>1.0622400000000001</v>
          </cell>
          <cell r="G137">
            <v>0.85457142857142854</v>
          </cell>
          <cell r="H137">
            <v>14.955</v>
          </cell>
          <cell r="I137">
            <v>46.472999999999999</v>
          </cell>
          <cell r="J137">
            <v>14.965</v>
          </cell>
          <cell r="K137">
            <v>46.831000000000003</v>
          </cell>
          <cell r="L137">
            <v>14.978</v>
          </cell>
          <cell r="M137">
            <v>47.286000000000001</v>
          </cell>
          <cell r="N137">
            <v>14.984</v>
          </cell>
          <cell r="O137">
            <v>47.472000000000001</v>
          </cell>
        </row>
        <row r="138">
          <cell r="B138" t="str">
            <v>S.E. MACCLESFIELD</v>
          </cell>
          <cell r="C138">
            <v>33</v>
          </cell>
          <cell r="D138">
            <v>43.75</v>
          </cell>
          <cell r="E138">
            <v>17.5</v>
          </cell>
          <cell r="F138">
            <v>0.83693714285714282</v>
          </cell>
          <cell r="G138">
            <v>0.7621714285714285</v>
          </cell>
          <cell r="H138">
            <v>13.337999999999999</v>
          </cell>
          <cell r="I138">
            <v>36.616</v>
          </cell>
          <cell r="J138">
            <v>13.347</v>
          </cell>
          <cell r="K138">
            <v>36.814999999999998</v>
          </cell>
          <cell r="L138">
            <v>13.358000000000001</v>
          </cell>
          <cell r="M138">
            <v>37.064999999999998</v>
          </cell>
          <cell r="N138">
            <v>13.363</v>
          </cell>
          <cell r="O138">
            <v>37.17</v>
          </cell>
        </row>
        <row r="139">
          <cell r="B139" t="str">
            <v>S.W. MACCLESFIELD</v>
          </cell>
          <cell r="C139">
            <v>33</v>
          </cell>
          <cell r="D139">
            <v>43.75</v>
          </cell>
          <cell r="E139">
            <v>17.5</v>
          </cell>
          <cell r="F139">
            <v>0.84532571428571424</v>
          </cell>
          <cell r="G139">
            <v>0.76485714285714279</v>
          </cell>
          <cell r="H139">
            <v>13.385</v>
          </cell>
          <cell r="I139">
            <v>36.982999999999997</v>
          </cell>
          <cell r="J139">
            <v>13.394</v>
          </cell>
          <cell r="K139">
            <v>37.192999999999998</v>
          </cell>
          <cell r="L139">
            <v>13.406000000000001</v>
          </cell>
          <cell r="M139">
            <v>37.470999999999997</v>
          </cell>
          <cell r="N139">
            <v>13.41</v>
          </cell>
          <cell r="O139">
            <v>37.581000000000003</v>
          </cell>
        </row>
        <row r="140">
          <cell r="B140" t="str">
            <v>ALDERLEY</v>
          </cell>
          <cell r="C140">
            <v>33</v>
          </cell>
          <cell r="D140">
            <v>43.75</v>
          </cell>
          <cell r="E140">
            <v>17.5</v>
          </cell>
          <cell r="F140">
            <v>0.70422857142857143</v>
          </cell>
          <cell r="G140">
            <v>0.72491428571428573</v>
          </cell>
          <cell r="H140">
            <v>12.686</v>
          </cell>
          <cell r="I140">
            <v>30.81</v>
          </cell>
          <cell r="J140">
            <v>12.693</v>
          </cell>
          <cell r="K140">
            <v>30.635999999999999</v>
          </cell>
          <cell r="L140">
            <v>12.707000000000001</v>
          </cell>
          <cell r="M140">
            <v>30.58</v>
          </cell>
          <cell r="N140">
            <v>12.712</v>
          </cell>
          <cell r="O140">
            <v>30.577000000000002</v>
          </cell>
        </row>
        <row r="141">
          <cell r="B141" t="str">
            <v>GATLEY</v>
          </cell>
          <cell r="C141">
            <v>33</v>
          </cell>
          <cell r="D141">
            <v>43.75</v>
          </cell>
          <cell r="E141">
            <v>17.5</v>
          </cell>
          <cell r="F141">
            <v>0.63890285714285722</v>
          </cell>
          <cell r="G141">
            <v>0.73114285714285709</v>
          </cell>
          <cell r="H141">
            <v>12.795</v>
          </cell>
          <cell r="I141">
            <v>27.952000000000002</v>
          </cell>
          <cell r="J141">
            <v>12.802</v>
          </cell>
          <cell r="K141">
            <v>28.059000000000001</v>
          </cell>
          <cell r="L141">
            <v>12.818</v>
          </cell>
          <cell r="M141">
            <v>28.259</v>
          </cell>
          <cell r="N141">
            <v>12.823</v>
          </cell>
          <cell r="O141">
            <v>28.318000000000001</v>
          </cell>
        </row>
        <row r="142">
          <cell r="B142" t="str">
            <v>HANDFORTH</v>
          </cell>
          <cell r="C142">
            <v>33</v>
          </cell>
          <cell r="D142">
            <v>43.75</v>
          </cell>
          <cell r="E142">
            <v>17.5</v>
          </cell>
          <cell r="F142">
            <v>0.86736000000000002</v>
          </cell>
          <cell r="G142">
            <v>0.84668571428571426</v>
          </cell>
          <cell r="H142">
            <v>14.817</v>
          </cell>
          <cell r="I142">
            <v>37.947000000000003</v>
          </cell>
          <cell r="J142">
            <v>14.826000000000001</v>
          </cell>
          <cell r="K142">
            <v>38.180999999999997</v>
          </cell>
          <cell r="L142">
            <v>14.845000000000001</v>
          </cell>
          <cell r="M142">
            <v>38.509</v>
          </cell>
          <cell r="N142">
            <v>14.853</v>
          </cell>
          <cell r="O142">
            <v>38.652999999999999</v>
          </cell>
        </row>
        <row r="143">
          <cell r="B143" t="str">
            <v>WILMSLOW</v>
          </cell>
          <cell r="C143">
            <v>33</v>
          </cell>
          <cell r="D143">
            <v>43.75</v>
          </cell>
          <cell r="E143">
            <v>17.5</v>
          </cell>
          <cell r="F143">
            <v>0.8059657142857144</v>
          </cell>
          <cell r="G143">
            <v>0.79811428571428578</v>
          </cell>
          <cell r="H143">
            <v>13.967000000000001</v>
          </cell>
          <cell r="I143">
            <v>35.261000000000003</v>
          </cell>
          <cell r="J143">
            <v>13.976000000000001</v>
          </cell>
          <cell r="K143">
            <v>35.451999999999998</v>
          </cell>
          <cell r="L143">
            <v>13.993</v>
          </cell>
          <cell r="M143">
            <v>35.753</v>
          </cell>
          <cell r="N143">
            <v>13.999000000000001</v>
          </cell>
          <cell r="O143">
            <v>35.850999999999999</v>
          </cell>
        </row>
        <row r="144">
          <cell r="B144" t="str">
            <v>WOODHOUSE PARK</v>
          </cell>
          <cell r="C144">
            <v>33</v>
          </cell>
          <cell r="D144">
            <v>43.75</v>
          </cell>
          <cell r="E144">
            <v>17.5</v>
          </cell>
          <cell r="F144">
            <v>0.73741714285714288</v>
          </cell>
          <cell r="G144">
            <v>0.77622857142857138</v>
          </cell>
          <cell r="H144">
            <v>13.584</v>
          </cell>
          <cell r="I144">
            <v>32.262</v>
          </cell>
          <cell r="J144">
            <v>13.592000000000001</v>
          </cell>
          <cell r="K144">
            <v>32.152999999999999</v>
          </cell>
          <cell r="L144">
            <v>13.61</v>
          </cell>
          <cell r="M144">
            <v>32.139000000000003</v>
          </cell>
          <cell r="N144">
            <v>13.616</v>
          </cell>
          <cell r="O144">
            <v>32.189</v>
          </cell>
        </row>
        <row r="145">
          <cell r="B145" t="str">
            <v>FLAT LANE</v>
          </cell>
          <cell r="C145">
            <v>33</v>
          </cell>
          <cell r="D145">
            <v>50</v>
          </cell>
          <cell r="E145">
            <v>20</v>
          </cell>
          <cell r="F145">
            <v>0.16341999999999998</v>
          </cell>
          <cell r="G145">
            <v>0.20715</v>
          </cell>
          <cell r="H145">
            <v>4.1429999999999998</v>
          </cell>
          <cell r="I145">
            <v>8.1709999999999994</v>
          </cell>
          <cell r="J145">
            <v>4.1459999999999999</v>
          </cell>
          <cell r="K145">
            <v>8.2769999999999992</v>
          </cell>
          <cell r="L145">
            <v>4.1509999999999998</v>
          </cell>
          <cell r="M145">
            <v>8.43</v>
          </cell>
          <cell r="N145">
            <v>4.157</v>
          </cell>
          <cell r="O145">
            <v>8.5030000000000001</v>
          </cell>
        </row>
        <row r="146">
          <cell r="B146" t="str">
            <v>HELWITH BRIDGE</v>
          </cell>
          <cell r="C146">
            <v>33</v>
          </cell>
          <cell r="D146">
            <v>62.5</v>
          </cell>
          <cell r="E146">
            <v>25</v>
          </cell>
          <cell r="F146">
            <v>6.0207999999999998E-2</v>
          </cell>
          <cell r="G146">
            <v>7.6200000000000004E-2</v>
          </cell>
          <cell r="H146">
            <v>1.905</v>
          </cell>
          <cell r="I146">
            <v>3.7629999999999999</v>
          </cell>
          <cell r="J146">
            <v>1.9059999999999999</v>
          </cell>
          <cell r="K146">
            <v>3.83</v>
          </cell>
          <cell r="L146">
            <v>1.9079999999999999</v>
          </cell>
          <cell r="M146">
            <v>3.9089999999999998</v>
          </cell>
          <cell r="N146">
            <v>1.9119999999999999</v>
          </cell>
          <cell r="O146">
            <v>3.9489999999999998</v>
          </cell>
        </row>
        <row r="147">
          <cell r="B147" t="str">
            <v>NELSON</v>
          </cell>
          <cell r="C147">
            <v>33</v>
          </cell>
          <cell r="D147">
            <v>33.405000000000001</v>
          </cell>
          <cell r="E147">
            <v>13.1</v>
          </cell>
          <cell r="F147">
            <v>1.0069450681035772</v>
          </cell>
          <cell r="G147">
            <v>0.93145038167938932</v>
          </cell>
          <cell r="H147">
            <v>12.202</v>
          </cell>
          <cell r="I147">
            <v>33.637</v>
          </cell>
          <cell r="J147">
            <v>12.208</v>
          </cell>
          <cell r="K147">
            <v>33.834000000000003</v>
          </cell>
          <cell r="L147">
            <v>12.23</v>
          </cell>
          <cell r="M147">
            <v>34.279000000000003</v>
          </cell>
          <cell r="N147">
            <v>12.234</v>
          </cell>
          <cell r="O147">
            <v>34.363999999999997</v>
          </cell>
        </row>
        <row r="148">
          <cell r="B148" t="str">
            <v xml:space="preserve">SHUTTLEWORTH HALL            </v>
          </cell>
          <cell r="C148">
            <v>33</v>
          </cell>
          <cell r="D148">
            <v>62.5</v>
          </cell>
          <cell r="E148">
            <v>25</v>
          </cell>
          <cell r="F148">
            <v>0.13659200000000002</v>
          </cell>
          <cell r="G148">
            <v>0.18648000000000001</v>
          </cell>
          <cell r="H148">
            <v>4.6619999999999999</v>
          </cell>
          <cell r="I148">
            <v>8.5370000000000008</v>
          </cell>
          <cell r="J148">
            <v>4.6639999999999997</v>
          </cell>
          <cell r="K148">
            <v>8.5719999999999992</v>
          </cell>
          <cell r="L148">
            <v>4.6669999999999998</v>
          </cell>
          <cell r="M148">
            <v>8.6289999999999996</v>
          </cell>
          <cell r="N148">
            <v>4.67</v>
          </cell>
          <cell r="O148">
            <v>8.6489999999999991</v>
          </cell>
        </row>
        <row r="149">
          <cell r="B149" t="str">
            <v>NEW MILLS</v>
          </cell>
          <cell r="C149">
            <v>33</v>
          </cell>
          <cell r="D149">
            <v>62.5</v>
          </cell>
          <cell r="E149">
            <v>25</v>
          </cell>
          <cell r="F149">
            <v>0.48990400000000001</v>
          </cell>
          <cell r="G149">
            <v>0.43924000000000002</v>
          </cell>
          <cell r="H149">
            <v>10.981</v>
          </cell>
          <cell r="I149">
            <v>30.619</v>
          </cell>
          <cell r="J149">
            <v>10.986000000000001</v>
          </cell>
          <cell r="K149">
            <v>30.779</v>
          </cell>
          <cell r="L149">
            <v>10.993</v>
          </cell>
          <cell r="M149">
            <v>30.989000000000001</v>
          </cell>
          <cell r="N149">
            <v>10.919</v>
          </cell>
          <cell r="O149">
            <v>30.832000000000001</v>
          </cell>
        </row>
        <row r="150">
          <cell r="B150" t="str">
            <v>KITT GREEN</v>
          </cell>
          <cell r="C150">
            <v>33</v>
          </cell>
          <cell r="D150">
            <v>43.75</v>
          </cell>
          <cell r="E150">
            <v>17.5</v>
          </cell>
          <cell r="F150">
            <v>0.66635428571428568</v>
          </cell>
          <cell r="G150">
            <v>0.5699428571428572</v>
          </cell>
          <cell r="H150">
            <v>9.9740000000000002</v>
          </cell>
          <cell r="I150">
            <v>29.152999999999999</v>
          </cell>
          <cell r="J150">
            <v>9.98</v>
          </cell>
          <cell r="K150">
            <v>29.356000000000002</v>
          </cell>
          <cell r="L150">
            <v>9.9890000000000008</v>
          </cell>
          <cell r="M150">
            <v>29.648</v>
          </cell>
          <cell r="N150">
            <v>9.9979999999999993</v>
          </cell>
          <cell r="O150">
            <v>29.698</v>
          </cell>
        </row>
        <row r="151">
          <cell r="B151" t="str">
            <v>LAMBERHEAD</v>
          </cell>
          <cell r="C151">
            <v>33</v>
          </cell>
          <cell r="D151">
            <v>33.405000000000001</v>
          </cell>
          <cell r="E151">
            <v>13.1</v>
          </cell>
          <cell r="F151">
            <v>0.84062266127825169</v>
          </cell>
          <cell r="G151">
            <v>0.74541984732824429</v>
          </cell>
          <cell r="H151">
            <v>9.7650000000000006</v>
          </cell>
          <cell r="I151">
            <v>28.081</v>
          </cell>
          <cell r="J151">
            <v>9.7710000000000008</v>
          </cell>
          <cell r="K151">
            <v>28.292999999999999</v>
          </cell>
          <cell r="L151">
            <v>9.7799999999999994</v>
          </cell>
          <cell r="M151">
            <v>28.641999999999999</v>
          </cell>
          <cell r="N151">
            <v>9.7880000000000003</v>
          </cell>
          <cell r="O151">
            <v>28.715</v>
          </cell>
        </row>
        <row r="152">
          <cell r="B152" t="str">
            <v>ORRELL</v>
          </cell>
          <cell r="C152">
            <v>33</v>
          </cell>
          <cell r="D152">
            <v>62.5</v>
          </cell>
          <cell r="E152">
            <v>25</v>
          </cell>
          <cell r="F152">
            <v>0.50983999999999996</v>
          </cell>
          <cell r="G152">
            <v>0.43087999999999999</v>
          </cell>
          <cell r="H152">
            <v>10.772</v>
          </cell>
          <cell r="I152">
            <v>31.864999999999998</v>
          </cell>
          <cell r="J152">
            <v>10.779</v>
          </cell>
          <cell r="K152">
            <v>32.109000000000002</v>
          </cell>
          <cell r="L152">
            <v>10.789</v>
          </cell>
          <cell r="M152">
            <v>32.47</v>
          </cell>
          <cell r="N152">
            <v>10.798999999999999</v>
          </cell>
          <cell r="O152">
            <v>32.542000000000002</v>
          </cell>
        </row>
        <row r="153">
          <cell r="B153" t="str">
            <v xml:space="preserve">CLITHEROE WORKS                         </v>
          </cell>
          <cell r="C153">
            <v>33</v>
          </cell>
          <cell r="D153">
            <v>62.5</v>
          </cell>
          <cell r="E153">
            <v>25</v>
          </cell>
          <cell r="F153">
            <v>0.12332800000000001</v>
          </cell>
          <cell r="G153">
            <v>0.15204000000000001</v>
          </cell>
          <cell r="H153">
            <v>3.8010000000000002</v>
          </cell>
          <cell r="I153">
            <v>7.7080000000000002</v>
          </cell>
          <cell r="J153">
            <v>3.802</v>
          </cell>
          <cell r="K153">
            <v>7.7350000000000003</v>
          </cell>
          <cell r="L153">
            <v>3.806</v>
          </cell>
          <cell r="M153">
            <v>7.8220000000000001</v>
          </cell>
          <cell r="N153">
            <v>3.8090000000000002</v>
          </cell>
          <cell r="O153">
            <v>7.8540000000000001</v>
          </cell>
        </row>
        <row r="154">
          <cell r="B154" t="str">
            <v>PADIHAM</v>
          </cell>
          <cell r="C154">
            <v>33</v>
          </cell>
          <cell r="D154">
            <v>43.75</v>
          </cell>
          <cell r="E154">
            <v>17.5</v>
          </cell>
          <cell r="F154">
            <v>0.80155428571428566</v>
          </cell>
          <cell r="G154">
            <v>0.69131428571428577</v>
          </cell>
          <cell r="H154">
            <v>12.098000000000001</v>
          </cell>
          <cell r="I154">
            <v>35.067999999999998</v>
          </cell>
          <cell r="J154">
            <v>12.103</v>
          </cell>
          <cell r="K154">
            <v>35.234999999999999</v>
          </cell>
          <cell r="L154">
            <v>12.132</v>
          </cell>
          <cell r="M154">
            <v>35.805</v>
          </cell>
          <cell r="N154">
            <v>12.138999999999999</v>
          </cell>
          <cell r="O154">
            <v>35.902000000000001</v>
          </cell>
        </row>
        <row r="155">
          <cell r="B155" t="str">
            <v>RIBBLESDALE</v>
          </cell>
          <cell r="C155">
            <v>33</v>
          </cell>
          <cell r="D155">
            <v>62.5</v>
          </cell>
          <cell r="E155">
            <v>25</v>
          </cell>
          <cell r="F155">
            <v>0.28425599999999995</v>
          </cell>
          <cell r="G155">
            <v>0.30452000000000001</v>
          </cell>
          <cell r="H155">
            <v>7.6130000000000004</v>
          </cell>
          <cell r="I155">
            <v>17.765999999999998</v>
          </cell>
          <cell r="J155">
            <v>7.617</v>
          </cell>
          <cell r="K155">
            <v>17.885000000000002</v>
          </cell>
          <cell r="L155">
            <v>7.6349999999999998</v>
          </cell>
          <cell r="M155">
            <v>18.164999999999999</v>
          </cell>
          <cell r="N155">
            <v>7.64</v>
          </cell>
          <cell r="O155">
            <v>18.225999999999999</v>
          </cell>
        </row>
        <row r="156">
          <cell r="B156" t="str">
            <v xml:space="preserve">WHALLEY                                 </v>
          </cell>
          <cell r="C156">
            <v>33</v>
          </cell>
          <cell r="D156">
            <v>43.75</v>
          </cell>
          <cell r="E156">
            <v>17.5</v>
          </cell>
          <cell r="F156">
            <v>0.4949485714285714</v>
          </cell>
          <cell r="G156">
            <v>0.5003428571428572</v>
          </cell>
          <cell r="H156">
            <v>8.7560000000000002</v>
          </cell>
          <cell r="I156">
            <v>21.654</v>
          </cell>
          <cell r="J156">
            <v>8.7590000000000003</v>
          </cell>
          <cell r="K156">
            <v>21.734999999999999</v>
          </cell>
          <cell r="L156">
            <v>8.7810000000000006</v>
          </cell>
          <cell r="M156">
            <v>22.006</v>
          </cell>
          <cell r="N156">
            <v>8.7840000000000007</v>
          </cell>
          <cell r="O156">
            <v>22.042000000000002</v>
          </cell>
        </row>
        <row r="157">
          <cell r="B157" t="str">
            <v>HALL CROSS</v>
          </cell>
          <cell r="C157">
            <v>33</v>
          </cell>
          <cell r="D157">
            <v>62.5</v>
          </cell>
          <cell r="E157">
            <v>25</v>
          </cell>
          <cell r="F157">
            <v>0.28504000000000002</v>
          </cell>
          <cell r="G157">
            <v>0.27936</v>
          </cell>
          <cell r="H157">
            <v>6.984</v>
          </cell>
          <cell r="I157">
            <v>17.815000000000001</v>
          </cell>
          <cell r="J157">
            <v>6.9859999999999998</v>
          </cell>
          <cell r="K157">
            <v>17.873000000000001</v>
          </cell>
          <cell r="L157">
            <v>7.0049999999999999</v>
          </cell>
          <cell r="M157">
            <v>18.077000000000002</v>
          </cell>
          <cell r="N157">
            <v>7.0060000000000002</v>
          </cell>
          <cell r="O157">
            <v>18.123000000000001</v>
          </cell>
        </row>
        <row r="158">
          <cell r="B158" t="str">
            <v>PEEL</v>
          </cell>
          <cell r="C158">
            <v>33</v>
          </cell>
          <cell r="D158">
            <v>62.5</v>
          </cell>
          <cell r="E158">
            <v>25</v>
          </cell>
          <cell r="F158">
            <v>0.54851199999999989</v>
          </cell>
          <cell r="G158">
            <v>0.47956000000000004</v>
          </cell>
          <cell r="H158">
            <v>11.989000000000001</v>
          </cell>
          <cell r="I158">
            <v>34.281999999999996</v>
          </cell>
          <cell r="J158">
            <v>11.992000000000001</v>
          </cell>
          <cell r="K158">
            <v>34.383000000000003</v>
          </cell>
          <cell r="L158">
            <v>12.01</v>
          </cell>
          <cell r="M158">
            <v>34.622999999999998</v>
          </cell>
          <cell r="N158">
            <v>12.010999999999999</v>
          </cell>
          <cell r="O158">
            <v>34.674999999999997</v>
          </cell>
        </row>
        <row r="159">
          <cell r="B159" t="str">
            <v>SALWICK</v>
          </cell>
          <cell r="C159">
            <v>33</v>
          </cell>
          <cell r="D159">
            <v>33.405000000000001</v>
          </cell>
          <cell r="E159">
            <v>13.1</v>
          </cell>
          <cell r="F159">
            <v>0.63846729531507251</v>
          </cell>
          <cell r="G159">
            <v>0.60770992366412213</v>
          </cell>
          <cell r="H159">
            <v>7.9610000000000003</v>
          </cell>
          <cell r="I159">
            <v>21.327999999999999</v>
          </cell>
          <cell r="J159">
            <v>7.9630000000000001</v>
          </cell>
          <cell r="K159">
            <v>21.376000000000001</v>
          </cell>
          <cell r="L159">
            <v>7.9749999999999996</v>
          </cell>
          <cell r="M159">
            <v>21.492000000000001</v>
          </cell>
          <cell r="N159">
            <v>7.976</v>
          </cell>
          <cell r="O159">
            <v>21.515000000000001</v>
          </cell>
        </row>
        <row r="160">
          <cell r="B160" t="str">
            <v xml:space="preserve">STAINING WOOD                </v>
          </cell>
          <cell r="C160">
            <v>33</v>
          </cell>
          <cell r="D160">
            <v>62.5</v>
          </cell>
          <cell r="E160">
            <v>25</v>
          </cell>
          <cell r="F160">
            <v>0.47844799999999998</v>
          </cell>
          <cell r="G160">
            <v>0.43159999999999998</v>
          </cell>
          <cell r="H160">
            <v>10.79</v>
          </cell>
          <cell r="I160">
            <v>29.902999999999999</v>
          </cell>
          <cell r="J160">
            <v>10.792999999999999</v>
          </cell>
          <cell r="K160">
            <v>29.949000000000002</v>
          </cell>
          <cell r="L160">
            <v>10.807</v>
          </cell>
          <cell r="M160">
            <v>30.081</v>
          </cell>
          <cell r="N160">
            <v>10.808999999999999</v>
          </cell>
          <cell r="O160">
            <v>30.103999999999999</v>
          </cell>
        </row>
        <row r="161">
          <cell r="B161" t="str">
            <v>WARTON</v>
          </cell>
          <cell r="C161">
            <v>33</v>
          </cell>
          <cell r="D161">
            <v>33.405000000000001</v>
          </cell>
          <cell r="E161">
            <v>13.1</v>
          </cell>
          <cell r="F161">
            <v>0.4663673102828918</v>
          </cell>
          <cell r="G161">
            <v>0.47923664122137405</v>
          </cell>
          <cell r="H161">
            <v>6.2779999999999996</v>
          </cell>
          <cell r="I161">
            <v>15.579000000000001</v>
          </cell>
          <cell r="J161">
            <v>6.28</v>
          </cell>
          <cell r="K161">
            <v>15.64</v>
          </cell>
          <cell r="L161">
            <v>6.2850000000000001</v>
          </cell>
          <cell r="M161">
            <v>15.682</v>
          </cell>
          <cell r="N161">
            <v>6.2859999999999996</v>
          </cell>
          <cell r="O161">
            <v>15.688000000000001</v>
          </cell>
        </row>
        <row r="162">
          <cell r="B162" t="str">
            <v>GALE BAY</v>
          </cell>
          <cell r="C162">
            <v>33</v>
          </cell>
          <cell r="D162" t="e">
            <v>#N/A</v>
          </cell>
          <cell r="E162" t="e">
            <v>#N/A</v>
          </cell>
          <cell r="F162" t="e">
            <v>#N/A</v>
          </cell>
          <cell r="G162" t="e">
            <v>#N/A</v>
          </cell>
          <cell r="H162">
            <v>3.8940000000000001</v>
          </cell>
          <cell r="I162">
            <v>7.1310000000000002</v>
          </cell>
          <cell r="J162">
            <v>3.8940000000000001</v>
          </cell>
          <cell r="K162">
            <v>7.1369999999999996</v>
          </cell>
          <cell r="L162">
            <v>3.883</v>
          </cell>
          <cell r="M162">
            <v>7.1180000000000003</v>
          </cell>
          <cell r="N162">
            <v>3.8839999999999999</v>
          </cell>
          <cell r="O162">
            <v>7.1219999999999999</v>
          </cell>
        </row>
        <row r="163">
          <cell r="B163" t="str">
            <v>GREENWAYS</v>
          </cell>
          <cell r="C163">
            <v>33</v>
          </cell>
          <cell r="D163">
            <v>33.405000000000001</v>
          </cell>
          <cell r="E163">
            <v>13.1</v>
          </cell>
          <cell r="F163">
            <v>0.36204161053734468</v>
          </cell>
          <cell r="G163">
            <v>0.47122137404580156</v>
          </cell>
          <cell r="H163">
            <v>6.173</v>
          </cell>
          <cell r="I163">
            <v>12.093999999999999</v>
          </cell>
          <cell r="J163">
            <v>6.1740000000000004</v>
          </cell>
          <cell r="K163">
            <v>12.109</v>
          </cell>
          <cell r="L163">
            <v>6.133</v>
          </cell>
          <cell r="M163">
            <v>12.077</v>
          </cell>
          <cell r="N163">
            <v>6.1360000000000001</v>
          </cell>
          <cell r="O163">
            <v>12.121</v>
          </cell>
        </row>
        <row r="164">
          <cell r="B164" t="str">
            <v>KIRKBY STEPHEN</v>
          </cell>
          <cell r="C164">
            <v>33</v>
          </cell>
          <cell r="D164">
            <v>62.5</v>
          </cell>
          <cell r="E164">
            <v>25</v>
          </cell>
          <cell r="F164">
            <v>7.9776E-2</v>
          </cell>
          <cell r="G164">
            <v>0.10843999999999999</v>
          </cell>
          <cell r="H164">
            <v>2.7109999999999999</v>
          </cell>
          <cell r="I164">
            <v>4.9859999999999998</v>
          </cell>
          <cell r="J164">
            <v>2.7130000000000001</v>
          </cell>
          <cell r="K164">
            <v>5.07</v>
          </cell>
          <cell r="L164">
            <v>2.7080000000000002</v>
          </cell>
          <cell r="M164">
            <v>5.1669999999999998</v>
          </cell>
          <cell r="N164">
            <v>2.71</v>
          </cell>
          <cell r="O164">
            <v>5.24</v>
          </cell>
        </row>
        <row r="165">
          <cell r="B165" t="str">
            <v>NEWBY</v>
          </cell>
          <cell r="C165">
            <v>33</v>
          </cell>
          <cell r="D165">
            <v>43.75</v>
          </cell>
          <cell r="E165">
            <v>17.5</v>
          </cell>
          <cell r="F165">
            <v>0.29595428571428573</v>
          </cell>
          <cell r="G165">
            <v>0.35794285714285717</v>
          </cell>
          <cell r="H165">
            <v>6.2640000000000002</v>
          </cell>
          <cell r="I165">
            <v>12.948</v>
          </cell>
          <cell r="J165">
            <v>6.266</v>
          </cell>
          <cell r="K165">
            <v>13.026</v>
          </cell>
          <cell r="L165">
            <v>6.234</v>
          </cell>
          <cell r="M165">
            <v>13.073</v>
          </cell>
          <cell r="N165">
            <v>6.2370000000000001</v>
          </cell>
          <cell r="O165">
            <v>13.143000000000001</v>
          </cell>
        </row>
        <row r="166">
          <cell r="B166" t="str">
            <v>PENRITH &amp; SHAP</v>
          </cell>
          <cell r="C166">
            <v>33</v>
          </cell>
          <cell r="D166">
            <v>62.5</v>
          </cell>
          <cell r="E166">
            <v>25</v>
          </cell>
          <cell r="F166">
            <v>0.52289599999999992</v>
          </cell>
          <cell r="G166">
            <v>0.49195999999999995</v>
          </cell>
          <cell r="H166">
            <v>12.298999999999999</v>
          </cell>
          <cell r="I166">
            <v>32.680999999999997</v>
          </cell>
          <cell r="J166">
            <v>12.304</v>
          </cell>
          <cell r="K166">
            <v>32.808999999999997</v>
          </cell>
          <cell r="L166">
            <v>12.180999999999999</v>
          </cell>
          <cell r="M166">
            <v>32.698999999999998</v>
          </cell>
          <cell r="N166">
            <v>12.189</v>
          </cell>
          <cell r="O166">
            <v>32.930999999999997</v>
          </cell>
        </row>
        <row r="167">
          <cell r="B167" t="str">
            <v>SHAP</v>
          </cell>
          <cell r="C167">
            <v>33</v>
          </cell>
          <cell r="D167">
            <v>43.75</v>
          </cell>
          <cell r="E167">
            <v>17.5</v>
          </cell>
          <cell r="F167">
            <v>0.41819428571428569</v>
          </cell>
          <cell r="G167">
            <v>0.43685714285714283</v>
          </cell>
          <cell r="H167">
            <v>7.6449999999999996</v>
          </cell>
          <cell r="I167">
            <v>18.295999999999999</v>
          </cell>
          <cell r="J167">
            <v>7.649</v>
          </cell>
          <cell r="K167">
            <v>18.420999999999999</v>
          </cell>
          <cell r="L167">
            <v>7.6040000000000001</v>
          </cell>
          <cell r="M167">
            <v>18.372</v>
          </cell>
          <cell r="N167">
            <v>7.6079999999999997</v>
          </cell>
          <cell r="O167">
            <v>18.437000000000001</v>
          </cell>
        </row>
        <row r="168">
          <cell r="B168" t="str">
            <v>SKELTON C</v>
          </cell>
          <cell r="C168">
            <v>33</v>
          </cell>
          <cell r="D168">
            <v>62.5</v>
          </cell>
          <cell r="E168">
            <v>25</v>
          </cell>
          <cell r="F168">
            <v>0.10763200000000001</v>
          </cell>
          <cell r="G168">
            <v>0.13739999999999999</v>
          </cell>
          <cell r="H168">
            <v>3.4350000000000001</v>
          </cell>
          <cell r="I168">
            <v>6.7270000000000003</v>
          </cell>
          <cell r="J168">
            <v>3.4359999999999999</v>
          </cell>
          <cell r="K168">
            <v>6.7309999999999999</v>
          </cell>
          <cell r="L168">
            <v>3.4129999999999998</v>
          </cell>
          <cell r="M168">
            <v>6.67</v>
          </cell>
          <cell r="N168">
            <v>3.4129999999999998</v>
          </cell>
          <cell r="O168">
            <v>6.6719999999999997</v>
          </cell>
        </row>
        <row r="169">
          <cell r="B169" t="str">
            <v>WHINFELL</v>
          </cell>
          <cell r="C169">
            <v>33</v>
          </cell>
          <cell r="D169">
            <v>20</v>
          </cell>
          <cell r="E169">
            <v>8</v>
          </cell>
          <cell r="F169">
            <v>0.33750000000000002</v>
          </cell>
          <cell r="G169">
            <v>0.45400000000000001</v>
          </cell>
          <cell r="H169">
            <v>3.6320000000000001</v>
          </cell>
          <cell r="I169">
            <v>6.75</v>
          </cell>
          <cell r="J169">
            <v>3.633</v>
          </cell>
          <cell r="K169">
            <v>6.7549999999999999</v>
          </cell>
          <cell r="L169">
            <v>3.61</v>
          </cell>
          <cell r="M169">
            <v>6.7320000000000002</v>
          </cell>
          <cell r="N169">
            <v>3.6110000000000002</v>
          </cell>
          <cell r="O169">
            <v>6.74</v>
          </cell>
        </row>
        <row r="170">
          <cell r="B170" t="str">
            <v>AVENHAM</v>
          </cell>
          <cell r="C170">
            <v>33</v>
          </cell>
          <cell r="D170">
            <v>33.405000000000001</v>
          </cell>
          <cell r="E170">
            <v>13.1</v>
          </cell>
          <cell r="F170">
            <v>0.74620565783565329</v>
          </cell>
          <cell r="G170">
            <v>0.82633587786259544</v>
          </cell>
          <cell r="H170">
            <v>10.824999999999999</v>
          </cell>
          <cell r="I170">
            <v>24.927</v>
          </cell>
          <cell r="J170">
            <v>10.829000000000001</v>
          </cell>
          <cell r="K170">
            <v>25.006</v>
          </cell>
          <cell r="L170">
            <v>10.836</v>
          </cell>
          <cell r="M170">
            <v>25.158000000000001</v>
          </cell>
          <cell r="N170">
            <v>10.842000000000001</v>
          </cell>
          <cell r="O170">
            <v>25.234000000000002</v>
          </cell>
        </row>
        <row r="171">
          <cell r="B171" t="str">
            <v>PRESTON EAST</v>
          </cell>
          <cell r="C171">
            <v>33</v>
          </cell>
          <cell r="D171">
            <v>62.5</v>
          </cell>
          <cell r="E171">
            <v>25</v>
          </cell>
          <cell r="F171">
            <v>0.83040000000000003</v>
          </cell>
          <cell r="G171">
            <v>0.65864</v>
          </cell>
          <cell r="H171">
            <v>16.466000000000001</v>
          </cell>
          <cell r="I171">
            <v>51.9</v>
          </cell>
          <cell r="J171">
            <v>16.472999999999999</v>
          </cell>
          <cell r="K171">
            <v>52.131999999999998</v>
          </cell>
          <cell r="L171">
            <v>16.484000000000002</v>
          </cell>
          <cell r="M171">
            <v>52.537999999999997</v>
          </cell>
          <cell r="N171">
            <v>16.497</v>
          </cell>
          <cell r="O171">
            <v>52.737000000000002</v>
          </cell>
        </row>
        <row r="172">
          <cell r="B172" t="str">
            <v>ANCOATS NORTH</v>
          </cell>
          <cell r="C172">
            <v>33</v>
          </cell>
          <cell r="D172">
            <v>43.75</v>
          </cell>
          <cell r="E172">
            <v>17.5</v>
          </cell>
          <cell r="F172">
            <v>0.76763428571428582</v>
          </cell>
          <cell r="G172">
            <v>0.66177142857142857</v>
          </cell>
          <cell r="H172">
            <v>11.581</v>
          </cell>
          <cell r="I172">
            <v>33.584000000000003</v>
          </cell>
          <cell r="J172">
            <v>11.592000000000001</v>
          </cell>
          <cell r="K172">
            <v>33.942999999999998</v>
          </cell>
          <cell r="L172">
            <v>11.617000000000001</v>
          </cell>
          <cell r="M172">
            <v>34.478999999999999</v>
          </cell>
          <cell r="N172">
            <v>11.63</v>
          </cell>
          <cell r="O172">
            <v>34.771000000000001</v>
          </cell>
        </row>
        <row r="173">
          <cell r="B173" t="str">
            <v>HARPURHEY</v>
          </cell>
          <cell r="C173">
            <v>33</v>
          </cell>
          <cell r="D173">
            <v>43.75</v>
          </cell>
          <cell r="E173">
            <v>17.5</v>
          </cell>
          <cell r="F173">
            <v>0.60178285714285717</v>
          </cell>
          <cell r="G173">
            <v>0.59862857142857151</v>
          </cell>
          <cell r="H173">
            <v>10.476000000000001</v>
          </cell>
          <cell r="I173">
            <v>26.327999999999999</v>
          </cell>
          <cell r="J173">
            <v>10.484999999999999</v>
          </cell>
          <cell r="K173">
            <v>26.585999999999999</v>
          </cell>
          <cell r="L173">
            <v>10.509</v>
          </cell>
          <cell r="M173">
            <v>26.984000000000002</v>
          </cell>
          <cell r="N173">
            <v>10.519</v>
          </cell>
          <cell r="O173">
            <v>27.186</v>
          </cell>
        </row>
        <row r="174">
          <cell r="B174" t="str">
            <v>RED BANK</v>
          </cell>
          <cell r="C174">
            <v>33</v>
          </cell>
          <cell r="D174">
            <v>43.75</v>
          </cell>
          <cell r="E174">
            <v>17.5</v>
          </cell>
          <cell r="F174">
            <v>0.80212571428571433</v>
          </cell>
          <cell r="G174">
            <v>0.67651428571428573</v>
          </cell>
          <cell r="H174">
            <v>11.839</v>
          </cell>
          <cell r="I174">
            <v>35.093000000000004</v>
          </cell>
          <cell r="J174">
            <v>11.851000000000001</v>
          </cell>
          <cell r="K174">
            <v>35.445999999999998</v>
          </cell>
          <cell r="L174">
            <v>11.877000000000001</v>
          </cell>
          <cell r="M174">
            <v>35.979999999999997</v>
          </cell>
          <cell r="N174">
            <v>11.89</v>
          </cell>
          <cell r="O174">
            <v>36.279000000000003</v>
          </cell>
        </row>
        <row r="175">
          <cell r="B175" t="str">
            <v>HIGHER WALTON</v>
          </cell>
          <cell r="C175">
            <v>33</v>
          </cell>
          <cell r="D175">
            <v>43.75</v>
          </cell>
          <cell r="E175">
            <v>17.5</v>
          </cell>
          <cell r="F175">
            <v>0.44445714285714288</v>
          </cell>
          <cell r="G175">
            <v>0.46005714285714289</v>
          </cell>
          <cell r="H175">
            <v>8.0510000000000002</v>
          </cell>
          <cell r="I175">
            <v>19.445</v>
          </cell>
          <cell r="J175">
            <v>8.0559999999999992</v>
          </cell>
          <cell r="K175">
            <v>19.562999999999999</v>
          </cell>
          <cell r="L175">
            <v>8.0809999999999995</v>
          </cell>
          <cell r="M175">
            <v>19.773</v>
          </cell>
          <cell r="N175">
            <v>8.0869999999999997</v>
          </cell>
          <cell r="O175">
            <v>19.879000000000001</v>
          </cell>
        </row>
        <row r="176">
          <cell r="B176" t="str">
            <v xml:space="preserve">HOLME RD                                </v>
          </cell>
          <cell r="C176">
            <v>33</v>
          </cell>
          <cell r="D176">
            <v>50</v>
          </cell>
          <cell r="E176">
            <v>20</v>
          </cell>
          <cell r="F176">
            <v>0.91444000000000003</v>
          </cell>
          <cell r="G176">
            <v>0.77449999999999997</v>
          </cell>
          <cell r="H176">
            <v>15.49</v>
          </cell>
          <cell r="I176">
            <v>45.722000000000001</v>
          </cell>
          <cell r="J176">
            <v>15.500999999999999</v>
          </cell>
          <cell r="K176">
            <v>46.064</v>
          </cell>
          <cell r="L176">
            <v>15.387</v>
          </cell>
          <cell r="M176">
            <v>46.360999999999997</v>
          </cell>
          <cell r="N176">
            <v>15.393000000000001</v>
          </cell>
          <cell r="O176">
            <v>46.502000000000002</v>
          </cell>
        </row>
        <row r="177">
          <cell r="B177" t="str">
            <v>MOORSIDE</v>
          </cell>
          <cell r="C177">
            <v>33</v>
          </cell>
          <cell r="D177">
            <v>33.405000000000001</v>
          </cell>
          <cell r="E177">
            <v>13.1</v>
          </cell>
          <cell r="F177">
            <v>0.65253704535249202</v>
          </cell>
          <cell r="G177">
            <v>0.72076335877862596</v>
          </cell>
          <cell r="H177">
            <v>9.4420000000000002</v>
          </cell>
          <cell r="I177">
            <v>21.797999999999998</v>
          </cell>
          <cell r="J177">
            <v>9.4469999999999992</v>
          </cell>
          <cell r="K177">
            <v>21.844999999999999</v>
          </cell>
          <cell r="L177">
            <v>9.3949999999999996</v>
          </cell>
          <cell r="M177">
            <v>21.794</v>
          </cell>
          <cell r="N177">
            <v>9.3970000000000002</v>
          </cell>
          <cell r="O177">
            <v>21.811</v>
          </cell>
        </row>
        <row r="178">
          <cell r="B178" t="str">
            <v>RIBBLE</v>
          </cell>
          <cell r="C178">
            <v>33</v>
          </cell>
          <cell r="D178">
            <v>62.5</v>
          </cell>
          <cell r="E178">
            <v>25</v>
          </cell>
          <cell r="F178">
            <v>0.77832000000000001</v>
          </cell>
          <cell r="G178">
            <v>0.64995999999999998</v>
          </cell>
          <cell r="H178">
            <v>16.248999999999999</v>
          </cell>
          <cell r="I178">
            <v>48.645000000000003</v>
          </cell>
          <cell r="J178">
            <v>16.260999999999999</v>
          </cell>
          <cell r="K178">
            <v>49.076999999999998</v>
          </cell>
          <cell r="L178">
            <v>16.135000000000002</v>
          </cell>
          <cell r="M178">
            <v>49.506999999999998</v>
          </cell>
          <cell r="N178">
            <v>16.140999999999998</v>
          </cell>
          <cell r="O178">
            <v>49.68</v>
          </cell>
        </row>
        <row r="179">
          <cell r="B179" t="str">
            <v>ST. MARYS STREET A</v>
          </cell>
          <cell r="C179">
            <v>33</v>
          </cell>
          <cell r="D179">
            <v>33.405000000000001</v>
          </cell>
          <cell r="E179">
            <v>13.1</v>
          </cell>
          <cell r="F179">
            <v>0.87088759167789243</v>
          </cell>
          <cell r="G179">
            <v>0.93786259541984729</v>
          </cell>
          <cell r="H179">
            <v>12.286</v>
          </cell>
          <cell r="I179">
            <v>29.091999999999999</v>
          </cell>
          <cell r="J179">
            <v>12.292999999999999</v>
          </cell>
          <cell r="K179">
            <v>29.242000000000001</v>
          </cell>
          <cell r="L179">
            <v>12.223000000000001</v>
          </cell>
          <cell r="M179">
            <v>29.312000000000001</v>
          </cell>
          <cell r="N179">
            <v>12.227</v>
          </cell>
          <cell r="O179">
            <v>29.37</v>
          </cell>
        </row>
        <row r="180">
          <cell r="B180" t="str">
            <v>ST. MARYS STREET B</v>
          </cell>
          <cell r="C180">
            <v>33</v>
          </cell>
          <cell r="D180">
            <v>33.405000000000001</v>
          </cell>
          <cell r="E180">
            <v>13.1</v>
          </cell>
          <cell r="F180">
            <v>0.85891333632689715</v>
          </cell>
          <cell r="G180">
            <v>0.9222900763358779</v>
          </cell>
          <cell r="H180">
            <v>12.082000000000001</v>
          </cell>
          <cell r="I180">
            <v>28.692</v>
          </cell>
          <cell r="J180">
            <v>12.089</v>
          </cell>
          <cell r="K180">
            <v>29.132999999999999</v>
          </cell>
          <cell r="L180">
            <v>12.021000000000001</v>
          </cell>
          <cell r="M180">
            <v>30.128</v>
          </cell>
          <cell r="N180">
            <v>12.023999999999999</v>
          </cell>
          <cell r="O180">
            <v>29.69</v>
          </cell>
        </row>
        <row r="181">
          <cell r="B181" t="str">
            <v>TARDY GATE</v>
          </cell>
          <cell r="C181">
            <v>33</v>
          </cell>
          <cell r="D181">
            <v>43.75</v>
          </cell>
          <cell r="E181">
            <v>17.5</v>
          </cell>
          <cell r="F181">
            <v>0.60905142857142858</v>
          </cell>
          <cell r="G181">
            <v>0.67634285714285713</v>
          </cell>
          <cell r="H181">
            <v>11.836</v>
          </cell>
          <cell r="I181">
            <v>26.646000000000001</v>
          </cell>
          <cell r="J181">
            <v>11.843</v>
          </cell>
          <cell r="K181">
            <v>26.768000000000001</v>
          </cell>
          <cell r="L181">
            <v>11.779</v>
          </cell>
          <cell r="M181">
            <v>26.815999999999999</v>
          </cell>
          <cell r="N181">
            <v>11.782</v>
          </cell>
          <cell r="O181">
            <v>26.846</v>
          </cell>
        </row>
        <row r="182">
          <cell r="B182" t="str">
            <v>TULKETH</v>
          </cell>
          <cell r="C182">
            <v>33</v>
          </cell>
          <cell r="D182">
            <v>43.75</v>
          </cell>
          <cell r="E182">
            <v>17.5</v>
          </cell>
          <cell r="F182">
            <v>0.95051428571428576</v>
          </cell>
          <cell r="G182">
            <v>0.81182857142857145</v>
          </cell>
          <cell r="H182">
            <v>14.207000000000001</v>
          </cell>
          <cell r="I182">
            <v>41.585000000000001</v>
          </cell>
          <cell r="J182">
            <v>14.217000000000001</v>
          </cell>
          <cell r="K182">
            <v>41.914999999999999</v>
          </cell>
          <cell r="L182">
            <v>14.121</v>
          </cell>
          <cell r="M182">
            <v>42.286000000000001</v>
          </cell>
          <cell r="N182">
            <v>14.125999999999999</v>
          </cell>
          <cell r="O182">
            <v>42.405999999999999</v>
          </cell>
        </row>
        <row r="183">
          <cell r="B183" t="str">
            <v>ROCHDALE CENTRAL</v>
          </cell>
          <cell r="C183">
            <v>33</v>
          </cell>
          <cell r="D183">
            <v>33.405000000000001</v>
          </cell>
          <cell r="E183">
            <v>13.1</v>
          </cell>
          <cell r="F183">
            <v>1.079628798084119</v>
          </cell>
          <cell r="G183">
            <v>0.94801526717557261</v>
          </cell>
          <cell r="H183">
            <v>12.419</v>
          </cell>
          <cell r="I183">
            <v>36.064999999999998</v>
          </cell>
          <cell r="J183">
            <v>12.426</v>
          </cell>
          <cell r="K183">
            <v>36.292000000000002</v>
          </cell>
          <cell r="L183">
            <v>12.433999999999999</v>
          </cell>
          <cell r="M183">
            <v>36.518000000000001</v>
          </cell>
          <cell r="N183">
            <v>12.444000000000001</v>
          </cell>
          <cell r="O183">
            <v>36.683</v>
          </cell>
        </row>
        <row r="184">
          <cell r="B184" t="str">
            <v>GRANE ROAD</v>
          </cell>
          <cell r="C184">
            <v>33</v>
          </cell>
          <cell r="D184">
            <v>62.5</v>
          </cell>
          <cell r="E184">
            <v>25</v>
          </cell>
          <cell r="F184">
            <v>0.381216</v>
          </cell>
          <cell r="G184">
            <v>0.36704000000000003</v>
          </cell>
          <cell r="H184">
            <v>9.1760000000000002</v>
          </cell>
          <cell r="I184">
            <v>23.826000000000001</v>
          </cell>
          <cell r="J184">
            <v>9.1809999999999992</v>
          </cell>
          <cell r="K184">
            <v>23.914000000000001</v>
          </cell>
          <cell r="L184">
            <v>9.1890000000000001</v>
          </cell>
          <cell r="M184">
            <v>24.058</v>
          </cell>
          <cell r="N184">
            <v>9.2050000000000001</v>
          </cell>
          <cell r="O184">
            <v>24.152000000000001</v>
          </cell>
        </row>
        <row r="185">
          <cell r="B185" t="str">
            <v>PRINNY HILL</v>
          </cell>
          <cell r="C185">
            <v>33</v>
          </cell>
          <cell r="D185">
            <v>33.405000000000001</v>
          </cell>
          <cell r="E185">
            <v>13.1</v>
          </cell>
          <cell r="F185">
            <v>0.6434665469241132</v>
          </cell>
          <cell r="G185">
            <v>0.66862595419847337</v>
          </cell>
          <cell r="H185">
            <v>8.7590000000000003</v>
          </cell>
          <cell r="I185">
            <v>21.495000000000001</v>
          </cell>
          <cell r="J185">
            <v>8.7629999999999999</v>
          </cell>
          <cell r="K185">
            <v>21.565000000000001</v>
          </cell>
          <cell r="L185">
            <v>8.77</v>
          </cell>
          <cell r="M185">
            <v>21.68</v>
          </cell>
          <cell r="N185">
            <v>8.7850000000000001</v>
          </cell>
          <cell r="O185">
            <v>21.757000000000001</v>
          </cell>
        </row>
        <row r="186">
          <cell r="B186" t="str">
            <v>ROSSENDALE</v>
          </cell>
          <cell r="C186">
            <v>33</v>
          </cell>
          <cell r="D186">
            <v>62.5</v>
          </cell>
          <cell r="E186">
            <v>25</v>
          </cell>
          <cell r="F186">
            <v>0.50756800000000002</v>
          </cell>
          <cell r="G186">
            <v>0.42659999999999998</v>
          </cell>
          <cell r="H186">
            <v>10.664999999999999</v>
          </cell>
          <cell r="I186">
            <v>31.722999999999999</v>
          </cell>
          <cell r="J186">
            <v>10.670999999999999</v>
          </cell>
          <cell r="K186">
            <v>31.919</v>
          </cell>
          <cell r="L186">
            <v>10.68</v>
          </cell>
          <cell r="M186">
            <v>32.216000000000001</v>
          </cell>
          <cell r="N186">
            <v>10.702999999999999</v>
          </cell>
          <cell r="O186">
            <v>32.414000000000001</v>
          </cell>
        </row>
        <row r="187">
          <cell r="B187" t="str">
            <v>STUBBINS A</v>
          </cell>
          <cell r="C187">
            <v>33</v>
          </cell>
          <cell r="D187">
            <v>43.75</v>
          </cell>
          <cell r="E187">
            <v>17.5</v>
          </cell>
          <cell r="F187">
            <v>0.35298285714285715</v>
          </cell>
          <cell r="G187">
            <v>0.37097142857142856</v>
          </cell>
          <cell r="H187">
            <v>6.492</v>
          </cell>
          <cell r="I187">
            <v>15.443</v>
          </cell>
          <cell r="J187">
            <v>6.4950000000000001</v>
          </cell>
          <cell r="K187">
            <v>15.493</v>
          </cell>
          <cell r="L187">
            <v>6.4980000000000002</v>
          </cell>
          <cell r="M187">
            <v>15.545</v>
          </cell>
          <cell r="N187">
            <v>6.516</v>
          </cell>
          <cell r="O187">
            <v>15.629</v>
          </cell>
        </row>
        <row r="188">
          <cell r="B188" t="str">
            <v>STUBBINS B</v>
          </cell>
          <cell r="C188">
            <v>33</v>
          </cell>
          <cell r="D188">
            <v>43.75</v>
          </cell>
          <cell r="E188">
            <v>17.5</v>
          </cell>
          <cell r="F188">
            <v>0.35307428571428567</v>
          </cell>
          <cell r="G188">
            <v>0.37165714285714285</v>
          </cell>
          <cell r="H188">
            <v>6.5039999999999996</v>
          </cell>
          <cell r="I188">
            <v>15.446999999999999</v>
          </cell>
          <cell r="J188">
            <v>6.5060000000000002</v>
          </cell>
          <cell r="K188">
            <v>15.497</v>
          </cell>
          <cell r="L188">
            <v>6.51</v>
          </cell>
          <cell r="M188">
            <v>15.55</v>
          </cell>
          <cell r="N188">
            <v>6.5270000000000001</v>
          </cell>
          <cell r="O188">
            <v>15.634</v>
          </cell>
        </row>
        <row r="189">
          <cell r="B189" t="str">
            <v>ROYTON</v>
          </cell>
          <cell r="C189">
            <v>33</v>
          </cell>
          <cell r="D189">
            <v>33.405000000000001</v>
          </cell>
          <cell r="E189">
            <v>13.1</v>
          </cell>
          <cell r="F189">
            <v>1.1390809759018112</v>
          </cell>
          <cell r="G189">
            <v>0.99167938931297706</v>
          </cell>
          <cell r="H189">
            <v>12.991</v>
          </cell>
          <cell r="I189">
            <v>38.051000000000002</v>
          </cell>
          <cell r="J189">
            <v>12.997999999999999</v>
          </cell>
          <cell r="K189">
            <v>38.231000000000002</v>
          </cell>
          <cell r="L189">
            <v>13.01</v>
          </cell>
          <cell r="M189">
            <v>38.555</v>
          </cell>
          <cell r="N189">
            <v>13.019</v>
          </cell>
          <cell r="O189">
            <v>38.74</v>
          </cell>
        </row>
        <row r="190">
          <cell r="B190" t="str">
            <v>WILLOWBANK</v>
          </cell>
          <cell r="C190">
            <v>33</v>
          </cell>
          <cell r="D190">
            <v>43.75</v>
          </cell>
          <cell r="E190">
            <v>17.5</v>
          </cell>
          <cell r="F190">
            <v>0.71001142857142852</v>
          </cell>
          <cell r="G190">
            <v>0.65400000000000003</v>
          </cell>
          <cell r="H190">
            <v>11.445</v>
          </cell>
          <cell r="I190">
            <v>31.062999999999999</v>
          </cell>
          <cell r="J190">
            <v>11.452999999999999</v>
          </cell>
          <cell r="K190">
            <v>31.245000000000001</v>
          </cell>
          <cell r="L190">
            <v>11.471</v>
          </cell>
          <cell r="M190">
            <v>31.56</v>
          </cell>
          <cell r="N190">
            <v>11.496</v>
          </cell>
          <cell r="O190">
            <v>31.783999999999999</v>
          </cell>
        </row>
        <row r="191">
          <cell r="B191" t="str">
            <v>ASHTON ON MERSEY</v>
          </cell>
          <cell r="C191">
            <v>33</v>
          </cell>
          <cell r="D191">
            <v>43.75</v>
          </cell>
          <cell r="E191">
            <v>17.5</v>
          </cell>
          <cell r="F191">
            <v>0.62450285714285714</v>
          </cell>
          <cell r="G191">
            <v>0.56874285714285711</v>
          </cell>
          <cell r="H191">
            <v>9.9529999999999994</v>
          </cell>
          <cell r="I191">
            <v>27.321999999999999</v>
          </cell>
          <cell r="J191">
            <v>9.9619999999999997</v>
          </cell>
          <cell r="K191">
            <v>27.555</v>
          </cell>
          <cell r="L191">
            <v>9.9749999999999996</v>
          </cell>
          <cell r="M191">
            <v>27.864000000000001</v>
          </cell>
          <cell r="N191">
            <v>9.9860000000000007</v>
          </cell>
          <cell r="O191">
            <v>27.989000000000001</v>
          </cell>
        </row>
        <row r="192">
          <cell r="B192" t="str">
            <v>BAGULEY</v>
          </cell>
          <cell r="C192">
            <v>33</v>
          </cell>
          <cell r="D192">
            <v>43.75</v>
          </cell>
          <cell r="E192">
            <v>17.5</v>
          </cell>
          <cell r="F192">
            <v>0.54347428571428569</v>
          </cell>
          <cell r="G192">
            <v>0.53765714285714294</v>
          </cell>
          <cell r="H192">
            <v>9.4090000000000007</v>
          </cell>
          <cell r="I192">
            <v>23.777000000000001</v>
          </cell>
          <cell r="J192">
            <v>9.4169999999999998</v>
          </cell>
          <cell r="K192">
            <v>23.989000000000001</v>
          </cell>
          <cell r="L192">
            <v>9.4290000000000003</v>
          </cell>
          <cell r="M192">
            <v>24.285</v>
          </cell>
          <cell r="N192">
            <v>9.4420000000000002</v>
          </cell>
          <cell r="O192">
            <v>24.454000000000001</v>
          </cell>
        </row>
        <row r="193">
          <cell r="B193" t="str">
            <v>SALE</v>
          </cell>
          <cell r="C193">
            <v>33</v>
          </cell>
          <cell r="D193">
            <v>62.5</v>
          </cell>
          <cell r="E193">
            <v>25</v>
          </cell>
          <cell r="F193">
            <v>0.49656</v>
          </cell>
          <cell r="G193">
            <v>0.42568</v>
          </cell>
          <cell r="H193">
            <v>10.641999999999999</v>
          </cell>
          <cell r="I193">
            <v>31.035</v>
          </cell>
          <cell r="J193">
            <v>10.651999999999999</v>
          </cell>
          <cell r="K193">
            <v>31.378</v>
          </cell>
          <cell r="L193">
            <v>10.664999999999999</v>
          </cell>
          <cell r="M193">
            <v>31.843</v>
          </cell>
          <cell r="N193">
            <v>10.678000000000001</v>
          </cell>
          <cell r="O193">
            <v>32.042999999999999</v>
          </cell>
        </row>
        <row r="194">
          <cell r="B194" t="str">
            <v>SALE MOOR</v>
          </cell>
          <cell r="C194">
            <v>33</v>
          </cell>
          <cell r="D194">
            <v>43.75</v>
          </cell>
          <cell r="E194">
            <v>17.5</v>
          </cell>
          <cell r="F194">
            <v>0.6265371428571429</v>
          </cell>
          <cell r="G194">
            <v>0.56868571428571424</v>
          </cell>
          <cell r="H194">
            <v>9.952</v>
          </cell>
          <cell r="I194">
            <v>27.411000000000001</v>
          </cell>
          <cell r="J194">
            <v>9.9610000000000003</v>
          </cell>
          <cell r="K194">
            <v>27.672999999999998</v>
          </cell>
          <cell r="L194">
            <v>9.9740000000000002</v>
          </cell>
          <cell r="M194">
            <v>27.992999999999999</v>
          </cell>
          <cell r="N194">
            <v>9.9870000000000001</v>
          </cell>
          <cell r="O194">
            <v>28.145</v>
          </cell>
        </row>
        <row r="195">
          <cell r="B195" t="str">
            <v>SANDGATE</v>
          </cell>
          <cell r="C195">
            <v>33</v>
          </cell>
          <cell r="D195">
            <v>43.75</v>
          </cell>
          <cell r="E195">
            <v>17.5</v>
          </cell>
          <cell r="F195">
            <v>0.85645714285714281</v>
          </cell>
          <cell r="G195">
            <v>0.77325714285714287</v>
          </cell>
          <cell r="H195">
            <v>13.532</v>
          </cell>
          <cell r="I195">
            <v>37.47</v>
          </cell>
          <cell r="J195">
            <v>13.537000000000001</v>
          </cell>
          <cell r="K195">
            <v>37.61</v>
          </cell>
          <cell r="L195">
            <v>13.563000000000001</v>
          </cell>
          <cell r="M195">
            <v>37.869</v>
          </cell>
          <cell r="N195">
            <v>13.574</v>
          </cell>
          <cell r="O195">
            <v>37.933</v>
          </cell>
        </row>
        <row r="196">
          <cell r="B196" t="str">
            <v>SIDDICK</v>
          </cell>
          <cell r="C196">
            <v>33</v>
          </cell>
          <cell r="D196">
            <v>65.75</v>
          </cell>
          <cell r="E196">
            <v>26.3</v>
          </cell>
          <cell r="F196">
            <v>0.82165779467680611</v>
          </cell>
          <cell r="G196">
            <v>0.70566539923954374</v>
          </cell>
          <cell r="H196">
            <v>18.559000000000001</v>
          </cell>
          <cell r="I196">
            <v>54.024000000000001</v>
          </cell>
          <cell r="J196">
            <v>18.565999999999999</v>
          </cell>
          <cell r="K196">
            <v>54.158999999999999</v>
          </cell>
          <cell r="L196">
            <v>18.510999999999999</v>
          </cell>
          <cell r="M196">
            <v>54.100999999999999</v>
          </cell>
          <cell r="N196">
            <v>18.329000000000001</v>
          </cell>
          <cell r="O196">
            <v>53.536999999999999</v>
          </cell>
        </row>
        <row r="197">
          <cell r="B197" t="str">
            <v>ORMSKIRK</v>
          </cell>
          <cell r="C197">
            <v>33</v>
          </cell>
          <cell r="D197">
            <v>33.405000000000001</v>
          </cell>
          <cell r="E197">
            <v>13.1</v>
          </cell>
          <cell r="F197">
            <v>0.63706032031133053</v>
          </cell>
          <cell r="G197">
            <v>0.69580152671755724</v>
          </cell>
          <cell r="H197">
            <v>9.1150000000000002</v>
          </cell>
          <cell r="I197">
            <v>21.280999999999999</v>
          </cell>
          <cell r="J197">
            <v>9.1189999999999998</v>
          </cell>
          <cell r="K197">
            <v>21.41</v>
          </cell>
          <cell r="L197">
            <v>9.1300000000000008</v>
          </cell>
          <cell r="M197">
            <v>21.62</v>
          </cell>
          <cell r="N197">
            <v>9.1329999999999991</v>
          </cell>
          <cell r="O197">
            <v>21.686</v>
          </cell>
        </row>
        <row r="198">
          <cell r="B198" t="str">
            <v>PIMBO</v>
          </cell>
          <cell r="C198">
            <v>33</v>
          </cell>
          <cell r="D198">
            <v>43.75</v>
          </cell>
          <cell r="E198">
            <v>17.5</v>
          </cell>
          <cell r="F198">
            <v>0.85984000000000005</v>
          </cell>
          <cell r="G198">
            <v>0.76057142857142856</v>
          </cell>
          <cell r="H198">
            <v>13.31</v>
          </cell>
          <cell r="I198">
            <v>37.618000000000002</v>
          </cell>
          <cell r="J198">
            <v>13.316000000000001</v>
          </cell>
          <cell r="K198">
            <v>37.755000000000003</v>
          </cell>
          <cell r="L198">
            <v>13.327999999999999</v>
          </cell>
          <cell r="M198">
            <v>37.985999999999997</v>
          </cell>
          <cell r="N198">
            <v>13.332000000000001</v>
          </cell>
          <cell r="O198">
            <v>38.081000000000003</v>
          </cell>
        </row>
        <row r="199">
          <cell r="B199" t="str">
            <v>SKELMERSDALE</v>
          </cell>
          <cell r="C199">
            <v>33</v>
          </cell>
          <cell r="D199">
            <v>43.75</v>
          </cell>
          <cell r="E199">
            <v>17.5</v>
          </cell>
          <cell r="F199">
            <v>1.0531885714285714</v>
          </cell>
          <cell r="G199">
            <v>0.85285714285714287</v>
          </cell>
          <cell r="H199">
            <v>14.925000000000001</v>
          </cell>
          <cell r="I199">
            <v>46.076999999999998</v>
          </cell>
          <cell r="J199">
            <v>14.933</v>
          </cell>
          <cell r="K199">
            <v>46.341999999999999</v>
          </cell>
          <cell r="L199">
            <v>14.948</v>
          </cell>
          <cell r="M199">
            <v>46.787999999999997</v>
          </cell>
          <cell r="N199">
            <v>14.952999999999999</v>
          </cell>
          <cell r="O199">
            <v>46.933999999999997</v>
          </cell>
        </row>
        <row r="200">
          <cell r="B200" t="str">
            <v>WILLOW HEY</v>
          </cell>
          <cell r="C200">
            <v>33</v>
          </cell>
          <cell r="D200">
            <v>43.75</v>
          </cell>
          <cell r="E200">
            <v>17.5</v>
          </cell>
          <cell r="F200">
            <v>0.96304000000000001</v>
          </cell>
          <cell r="G200">
            <v>0.80840000000000001</v>
          </cell>
          <cell r="H200">
            <v>14.147</v>
          </cell>
          <cell r="I200">
            <v>42.133000000000003</v>
          </cell>
          <cell r="J200">
            <v>14.154</v>
          </cell>
          <cell r="K200">
            <v>42.27</v>
          </cell>
          <cell r="L200">
            <v>14.167</v>
          </cell>
          <cell r="M200">
            <v>42.543999999999997</v>
          </cell>
          <cell r="N200">
            <v>14.172000000000001</v>
          </cell>
          <cell r="O200">
            <v>42.65</v>
          </cell>
        </row>
        <row r="201">
          <cell r="B201" t="str">
            <v>SPADEADAM</v>
          </cell>
          <cell r="C201">
            <v>33</v>
          </cell>
          <cell r="D201">
            <v>43.8</v>
          </cell>
          <cell r="E201">
            <v>17.5</v>
          </cell>
          <cell r="F201">
            <v>0.10006849315068493</v>
          </cell>
          <cell r="G201">
            <v>9.0685714285714286E-2</v>
          </cell>
          <cell r="H201">
            <v>1.587</v>
          </cell>
          <cell r="I201">
            <v>4.383</v>
          </cell>
          <cell r="J201">
            <v>1.587</v>
          </cell>
          <cell r="K201">
            <v>4.3899999999999997</v>
          </cell>
          <cell r="L201">
            <v>1.5880000000000001</v>
          </cell>
          <cell r="M201">
            <v>4.4340000000000002</v>
          </cell>
          <cell r="N201">
            <v>1.5629999999999999</v>
          </cell>
          <cell r="O201">
            <v>4.3769999999999998</v>
          </cell>
        </row>
        <row r="202">
          <cell r="B202" t="str">
            <v>ASPATRIA</v>
          </cell>
          <cell r="C202">
            <v>33</v>
          </cell>
          <cell r="D202">
            <v>33.405000000000001</v>
          </cell>
          <cell r="E202">
            <v>13.1</v>
          </cell>
          <cell r="F202">
            <v>0.42442748091603055</v>
          </cell>
          <cell r="G202">
            <v>0.47198473282442749</v>
          </cell>
          <cell r="H202">
            <v>6.1829999999999998</v>
          </cell>
          <cell r="I202">
            <v>14.178000000000001</v>
          </cell>
          <cell r="J202">
            <v>6.1849999999999996</v>
          </cell>
          <cell r="K202">
            <v>14.249000000000001</v>
          </cell>
          <cell r="L202">
            <v>6.1829999999999998</v>
          </cell>
          <cell r="M202">
            <v>14.314</v>
          </cell>
          <cell r="N202">
            <v>6.1639999999999997</v>
          </cell>
          <cell r="O202">
            <v>14.3</v>
          </cell>
        </row>
        <row r="203">
          <cell r="B203" t="str">
            <v>EMBLETON</v>
          </cell>
          <cell r="C203">
            <v>33</v>
          </cell>
          <cell r="D203">
            <v>62.5</v>
          </cell>
          <cell r="E203">
            <v>25</v>
          </cell>
          <cell r="F203">
            <v>0.24241599999999999</v>
          </cell>
          <cell r="G203">
            <v>0.26688000000000001</v>
          </cell>
          <cell r="H203">
            <v>6.6719999999999997</v>
          </cell>
          <cell r="I203">
            <v>15.151</v>
          </cell>
          <cell r="J203">
            <v>6.6740000000000004</v>
          </cell>
          <cell r="K203">
            <v>15.228999999999999</v>
          </cell>
          <cell r="L203">
            <v>6.6630000000000003</v>
          </cell>
          <cell r="M203">
            <v>15.314</v>
          </cell>
          <cell r="N203">
            <v>6.6479999999999997</v>
          </cell>
          <cell r="O203">
            <v>15.352</v>
          </cell>
        </row>
        <row r="204">
          <cell r="B204" t="str">
            <v>STAINBURN</v>
          </cell>
          <cell r="C204">
            <v>33</v>
          </cell>
          <cell r="D204">
            <v>62.5</v>
          </cell>
          <cell r="E204">
            <v>25</v>
          </cell>
          <cell r="F204">
            <v>0.97382399999999991</v>
          </cell>
          <cell r="G204">
            <v>0.7977200000000001</v>
          </cell>
          <cell r="H204">
            <v>19.943000000000001</v>
          </cell>
          <cell r="I204">
            <v>60.863999999999997</v>
          </cell>
          <cell r="J204">
            <v>19.952000000000002</v>
          </cell>
          <cell r="K204">
            <v>61.098999999999997</v>
          </cell>
          <cell r="L204">
            <v>19.904</v>
          </cell>
          <cell r="M204">
            <v>61.170999999999999</v>
          </cell>
          <cell r="N204">
            <v>19.696999999999999</v>
          </cell>
          <cell r="O204">
            <v>60.591000000000001</v>
          </cell>
        </row>
        <row r="205">
          <cell r="B205" t="str">
            <v>CHESTER ROAD</v>
          </cell>
          <cell r="C205">
            <v>33</v>
          </cell>
          <cell r="D205">
            <v>43.75</v>
          </cell>
          <cell r="E205">
            <v>17.5</v>
          </cell>
          <cell r="F205">
            <v>0.79910857142857139</v>
          </cell>
          <cell r="G205">
            <v>0.6597142857142857</v>
          </cell>
          <cell r="H205">
            <v>11.545</v>
          </cell>
          <cell r="I205">
            <v>34.960999999999999</v>
          </cell>
          <cell r="J205">
            <v>11.555</v>
          </cell>
          <cell r="K205">
            <v>35.298000000000002</v>
          </cell>
          <cell r="L205">
            <v>11.573</v>
          </cell>
          <cell r="M205">
            <v>35.683</v>
          </cell>
          <cell r="N205">
            <v>11.587999999999999</v>
          </cell>
          <cell r="O205">
            <v>35.973999999999997</v>
          </cell>
        </row>
        <row r="206">
          <cell r="B206" t="str">
            <v>STRETFORD</v>
          </cell>
          <cell r="C206">
            <v>33</v>
          </cell>
          <cell r="D206">
            <v>43.75</v>
          </cell>
          <cell r="E206">
            <v>17.5</v>
          </cell>
          <cell r="F206">
            <v>0.81865142857142859</v>
          </cell>
          <cell r="G206">
            <v>0.67331428571428564</v>
          </cell>
          <cell r="H206">
            <v>11.782999999999999</v>
          </cell>
          <cell r="I206">
            <v>35.816000000000003</v>
          </cell>
          <cell r="J206">
            <v>11.792999999999999</v>
          </cell>
          <cell r="K206">
            <v>36.195</v>
          </cell>
          <cell r="L206">
            <v>11.813000000000001</v>
          </cell>
          <cell r="M206">
            <v>36.640999999999998</v>
          </cell>
          <cell r="N206">
            <v>11.827</v>
          </cell>
          <cell r="O206">
            <v>36.960999999999999</v>
          </cell>
        </row>
        <row r="207">
          <cell r="B207" t="str">
            <v>TRAFFORD</v>
          </cell>
          <cell r="C207">
            <v>33</v>
          </cell>
          <cell r="D207">
            <v>43.75</v>
          </cell>
          <cell r="E207">
            <v>17.5</v>
          </cell>
          <cell r="F207">
            <v>0.78576000000000001</v>
          </cell>
          <cell r="G207">
            <v>0.65005714285714278</v>
          </cell>
          <cell r="H207">
            <v>11.375999999999999</v>
          </cell>
          <cell r="I207">
            <v>34.377000000000002</v>
          </cell>
          <cell r="J207">
            <v>11.385</v>
          </cell>
          <cell r="K207">
            <v>34.683999999999997</v>
          </cell>
          <cell r="L207">
            <v>11.404</v>
          </cell>
          <cell r="M207">
            <v>35.03</v>
          </cell>
          <cell r="N207">
            <v>11.417999999999999</v>
          </cell>
          <cell r="O207">
            <v>35.304000000000002</v>
          </cell>
        </row>
        <row r="208">
          <cell r="B208" t="str">
            <v>NEWTON HEATH B</v>
          </cell>
          <cell r="C208">
            <v>33</v>
          </cell>
          <cell r="D208">
            <v>43.75</v>
          </cell>
          <cell r="E208">
            <v>17.5</v>
          </cell>
          <cell r="F208">
            <v>0.71967999999999999</v>
          </cell>
          <cell r="G208">
            <v>0.7331428571428571</v>
          </cell>
          <cell r="H208">
            <v>12.83</v>
          </cell>
          <cell r="I208">
            <v>31.486000000000001</v>
          </cell>
          <cell r="J208">
            <v>12.897</v>
          </cell>
          <cell r="K208">
            <v>30.582999999999998</v>
          </cell>
          <cell r="L208">
            <v>12.925000000000001</v>
          </cell>
          <cell r="M208">
            <v>30.719000000000001</v>
          </cell>
          <cell r="N208">
            <v>12.936</v>
          </cell>
          <cell r="O208">
            <v>30.8</v>
          </cell>
        </row>
        <row r="209">
          <cell r="B209" t="str">
            <v>STUART STREET</v>
          </cell>
          <cell r="C209">
            <v>33</v>
          </cell>
          <cell r="D209">
            <v>62.5</v>
          </cell>
          <cell r="E209">
            <v>25</v>
          </cell>
          <cell r="F209">
            <v>0.70940800000000004</v>
          </cell>
          <cell r="G209">
            <v>0.5998</v>
          </cell>
          <cell r="H209">
            <v>14.994999999999999</v>
          </cell>
          <cell r="I209">
            <v>44.338000000000001</v>
          </cell>
          <cell r="J209">
            <v>15.086</v>
          </cell>
          <cell r="K209">
            <v>47.121000000000002</v>
          </cell>
          <cell r="L209">
            <v>15.128</v>
          </cell>
          <cell r="M209">
            <v>47.875999999999998</v>
          </cell>
          <cell r="N209">
            <v>15.145</v>
          </cell>
          <cell r="O209">
            <v>48.290999999999997</v>
          </cell>
        </row>
        <row r="210">
          <cell r="B210" t="str">
            <v xml:space="preserve">JAMESON RD A                 </v>
          </cell>
          <cell r="C210">
            <v>33</v>
          </cell>
          <cell r="D210">
            <v>62.5</v>
          </cell>
          <cell r="E210">
            <v>25</v>
          </cell>
          <cell r="F210">
            <v>0.282528</v>
          </cell>
          <cell r="G210">
            <v>0.32539999999999997</v>
          </cell>
          <cell r="H210">
            <v>8.1349999999999998</v>
          </cell>
          <cell r="I210">
            <v>17.658000000000001</v>
          </cell>
          <cell r="J210">
            <v>8.1359999999999992</v>
          </cell>
          <cell r="K210">
            <v>17.667000000000002</v>
          </cell>
          <cell r="L210">
            <v>8.14</v>
          </cell>
          <cell r="M210">
            <v>17.704999999999998</v>
          </cell>
          <cell r="N210">
            <v>8.141</v>
          </cell>
          <cell r="O210">
            <v>17.712</v>
          </cell>
        </row>
        <row r="211">
          <cell r="B211" t="str">
            <v xml:space="preserve">JAMESON RD B                 </v>
          </cell>
          <cell r="C211">
            <v>33</v>
          </cell>
          <cell r="D211">
            <v>62.5</v>
          </cell>
          <cell r="E211">
            <v>25</v>
          </cell>
          <cell r="F211">
            <v>0.28193599999999996</v>
          </cell>
          <cell r="G211">
            <v>0.32491999999999999</v>
          </cell>
          <cell r="H211">
            <v>8.1229999999999993</v>
          </cell>
          <cell r="I211">
            <v>17.620999999999999</v>
          </cell>
          <cell r="J211">
            <v>8.1240000000000006</v>
          </cell>
          <cell r="K211">
            <v>17.643999999999998</v>
          </cell>
          <cell r="L211">
            <v>8.1289999999999996</v>
          </cell>
          <cell r="M211">
            <v>17.713000000000001</v>
          </cell>
          <cell r="N211">
            <v>8.1300000000000008</v>
          </cell>
          <cell r="O211">
            <v>17.727</v>
          </cell>
        </row>
        <row r="212">
          <cell r="B212" t="str">
            <v xml:space="preserve">GRANGE             </v>
          </cell>
          <cell r="C212">
            <v>33</v>
          </cell>
          <cell r="D212">
            <v>62.5</v>
          </cell>
          <cell r="E212">
            <v>25</v>
          </cell>
          <cell r="F212">
            <v>0.11684799999999999</v>
          </cell>
          <cell r="G212">
            <v>0.156</v>
          </cell>
          <cell r="H212">
            <v>3.9</v>
          </cell>
          <cell r="I212">
            <v>7.3029999999999999</v>
          </cell>
          <cell r="J212">
            <v>3.9020000000000001</v>
          </cell>
          <cell r="K212">
            <v>7.3869999999999996</v>
          </cell>
          <cell r="L212">
            <v>3.8879999999999999</v>
          </cell>
          <cell r="M212">
            <v>7.4240000000000004</v>
          </cell>
          <cell r="N212">
            <v>3.891</v>
          </cell>
          <cell r="O212">
            <v>7.48</v>
          </cell>
        </row>
        <row r="213">
          <cell r="B213" t="str">
            <v>HAVERTHWAITE</v>
          </cell>
          <cell r="C213">
            <v>33</v>
          </cell>
          <cell r="D213">
            <v>33.405000000000001</v>
          </cell>
          <cell r="E213">
            <v>13.1</v>
          </cell>
          <cell r="F213">
            <v>0.22535548570573266</v>
          </cell>
          <cell r="G213">
            <v>0.30412213740458016</v>
          </cell>
          <cell r="H213">
            <v>3.984</v>
          </cell>
          <cell r="I213">
            <v>7.5279999999999996</v>
          </cell>
          <cell r="J213">
            <v>3.9860000000000002</v>
          </cell>
          <cell r="K213">
            <v>7.6139999999999999</v>
          </cell>
          <cell r="L213">
            <v>3.9710000000000001</v>
          </cell>
          <cell r="M213">
            <v>7.6509999999999998</v>
          </cell>
          <cell r="N213">
            <v>3.9740000000000002</v>
          </cell>
          <cell r="O213">
            <v>7.68</v>
          </cell>
        </row>
        <row r="214">
          <cell r="B214" t="str">
            <v>KIRKBY MOOR</v>
          </cell>
          <cell r="C214">
            <v>33</v>
          </cell>
          <cell r="D214">
            <v>20</v>
          </cell>
          <cell r="E214">
            <v>8</v>
          </cell>
          <cell r="F214">
            <v>0.45949999999999996</v>
          </cell>
          <cell r="G214">
            <v>0.57487500000000002</v>
          </cell>
          <cell r="H214">
            <v>4.5990000000000002</v>
          </cell>
          <cell r="I214">
            <v>9.19</v>
          </cell>
          <cell r="J214">
            <v>4.5999999999999996</v>
          </cell>
          <cell r="K214">
            <v>9.2140000000000004</v>
          </cell>
          <cell r="L214">
            <v>4.577</v>
          </cell>
          <cell r="M214">
            <v>9.1829999999999998</v>
          </cell>
          <cell r="N214">
            <v>4.5839999999999996</v>
          </cell>
          <cell r="O214">
            <v>9.2170000000000005</v>
          </cell>
        </row>
        <row r="215">
          <cell r="B215" t="str">
            <v>ULVERSTON</v>
          </cell>
          <cell r="C215">
            <v>33</v>
          </cell>
          <cell r="D215">
            <v>62.5</v>
          </cell>
          <cell r="E215">
            <v>25</v>
          </cell>
          <cell r="F215">
            <v>0.56553599999999993</v>
          </cell>
          <cell r="G215">
            <v>0.45915999999999996</v>
          </cell>
          <cell r="H215">
            <v>11.478999999999999</v>
          </cell>
          <cell r="I215">
            <v>35.345999999999997</v>
          </cell>
          <cell r="J215">
            <v>11.483000000000001</v>
          </cell>
          <cell r="K215">
            <v>35.494</v>
          </cell>
          <cell r="L215">
            <v>11.361000000000001</v>
          </cell>
          <cell r="M215">
            <v>35.228000000000002</v>
          </cell>
          <cell r="N215">
            <v>11.372</v>
          </cell>
          <cell r="O215">
            <v>35.354999999999997</v>
          </cell>
        </row>
        <row r="216">
          <cell r="B216" t="str">
            <v>HEATON MOOR A</v>
          </cell>
          <cell r="C216">
            <v>33</v>
          </cell>
          <cell r="D216">
            <v>43.75</v>
          </cell>
          <cell r="E216">
            <v>17.5</v>
          </cell>
          <cell r="F216">
            <v>0.51874285714285717</v>
          </cell>
          <cell r="G216">
            <v>0.50977142857142854</v>
          </cell>
          <cell r="H216">
            <v>8.9209999999999994</v>
          </cell>
          <cell r="I216">
            <v>22.695</v>
          </cell>
          <cell r="J216">
            <v>8.9280000000000008</v>
          </cell>
          <cell r="K216">
            <v>22.806999999999999</v>
          </cell>
          <cell r="L216">
            <v>8.9380000000000006</v>
          </cell>
          <cell r="M216">
            <v>22.972000000000001</v>
          </cell>
          <cell r="N216">
            <v>8.9740000000000002</v>
          </cell>
          <cell r="O216">
            <v>23.097000000000001</v>
          </cell>
        </row>
        <row r="217">
          <cell r="B217" t="str">
            <v>HEATON NORRIS</v>
          </cell>
          <cell r="C217">
            <v>33</v>
          </cell>
          <cell r="D217">
            <v>43.75</v>
          </cell>
          <cell r="E217">
            <v>17.5</v>
          </cell>
          <cell r="F217">
            <v>0.70655999999999997</v>
          </cell>
          <cell r="G217">
            <v>0.66714285714285715</v>
          </cell>
          <cell r="H217">
            <v>11.675000000000001</v>
          </cell>
          <cell r="I217">
            <v>30.911999999999999</v>
          </cell>
          <cell r="J217">
            <v>11.696</v>
          </cell>
          <cell r="K217">
            <v>31.242000000000001</v>
          </cell>
          <cell r="L217">
            <v>11.711</v>
          </cell>
          <cell r="M217">
            <v>31.484000000000002</v>
          </cell>
          <cell r="N217">
            <v>11.763999999999999</v>
          </cell>
          <cell r="O217">
            <v>31.699000000000002</v>
          </cell>
        </row>
        <row r="218">
          <cell r="B218" t="str">
            <v>ROMILEY</v>
          </cell>
          <cell r="C218">
            <v>33</v>
          </cell>
          <cell r="D218">
            <v>43.75</v>
          </cell>
          <cell r="E218">
            <v>17.5</v>
          </cell>
          <cell r="F218">
            <v>0.74626285714285712</v>
          </cell>
          <cell r="G218">
            <v>0.67777142857142858</v>
          </cell>
          <cell r="H218">
            <v>11.861000000000001</v>
          </cell>
          <cell r="I218">
            <v>32.649000000000001</v>
          </cell>
          <cell r="J218">
            <v>11.885999999999999</v>
          </cell>
          <cell r="K218">
            <v>33.042999999999999</v>
          </cell>
          <cell r="L218">
            <v>11.901</v>
          </cell>
          <cell r="M218">
            <v>33.344000000000001</v>
          </cell>
          <cell r="N218">
            <v>11.956</v>
          </cell>
          <cell r="O218">
            <v>33.542000000000002</v>
          </cell>
        </row>
        <row r="219">
          <cell r="B219" t="str">
            <v>VERNON PARK</v>
          </cell>
          <cell r="C219">
            <v>33</v>
          </cell>
          <cell r="D219">
            <v>43.75</v>
          </cell>
          <cell r="E219">
            <v>17.5</v>
          </cell>
          <cell r="F219">
            <v>0.90475428571428573</v>
          </cell>
          <cell r="G219">
            <v>0.75388571428571427</v>
          </cell>
          <cell r="H219">
            <v>13.193</v>
          </cell>
          <cell r="I219">
            <v>39.582999999999998</v>
          </cell>
          <cell r="J219">
            <v>13.221</v>
          </cell>
          <cell r="K219">
            <v>40.322000000000003</v>
          </cell>
          <cell r="L219">
            <v>13.239000000000001</v>
          </cell>
          <cell r="M219">
            <v>40.822000000000003</v>
          </cell>
          <cell r="N219">
            <v>13.307</v>
          </cell>
          <cell r="O219">
            <v>41.237000000000002</v>
          </cell>
        </row>
        <row r="220">
          <cell r="B220" t="str">
            <v>WOODLEY</v>
          </cell>
          <cell r="C220">
            <v>33</v>
          </cell>
          <cell r="D220">
            <v>43.75</v>
          </cell>
          <cell r="E220">
            <v>17.5</v>
          </cell>
          <cell r="F220">
            <v>0.7860342857142858</v>
          </cell>
          <cell r="G220">
            <v>0.68914285714285717</v>
          </cell>
          <cell r="H220">
            <v>12.06</v>
          </cell>
          <cell r="I220">
            <v>34.389000000000003</v>
          </cell>
          <cell r="J220">
            <v>12.084</v>
          </cell>
          <cell r="K220">
            <v>34.755000000000003</v>
          </cell>
          <cell r="L220">
            <v>12.099</v>
          </cell>
          <cell r="M220">
            <v>35.033000000000001</v>
          </cell>
          <cell r="N220">
            <v>12.156000000000001</v>
          </cell>
          <cell r="O220">
            <v>35.250999999999998</v>
          </cell>
        </row>
        <row r="221">
          <cell r="B221" t="str">
            <v>CHORLTON</v>
          </cell>
          <cell r="C221">
            <v>33</v>
          </cell>
          <cell r="D221">
            <v>43.75</v>
          </cell>
          <cell r="E221">
            <v>17.5</v>
          </cell>
          <cell r="F221">
            <v>0.89839999999999998</v>
          </cell>
          <cell r="G221">
            <v>0.85868571428571427</v>
          </cell>
          <cell r="H221">
            <v>15.026999999999999</v>
          </cell>
          <cell r="I221">
            <v>39.305</v>
          </cell>
          <cell r="J221">
            <v>15.044</v>
          </cell>
          <cell r="K221">
            <v>39.677999999999997</v>
          </cell>
          <cell r="L221">
            <v>15.071</v>
          </cell>
          <cell r="M221">
            <v>40.183</v>
          </cell>
          <cell r="N221">
            <v>15.084</v>
          </cell>
          <cell r="O221">
            <v>40.43</v>
          </cell>
        </row>
        <row r="222">
          <cell r="B222" t="str">
            <v>DIDSBURY</v>
          </cell>
          <cell r="C222">
            <v>33</v>
          </cell>
          <cell r="D222">
            <v>43.75</v>
          </cell>
          <cell r="E222">
            <v>17.5</v>
          </cell>
          <cell r="F222">
            <v>0.87698285714285718</v>
          </cell>
          <cell r="G222">
            <v>0.83240000000000003</v>
          </cell>
          <cell r="H222">
            <v>14.567</v>
          </cell>
          <cell r="I222">
            <v>38.368000000000002</v>
          </cell>
          <cell r="J222">
            <v>14.583</v>
          </cell>
          <cell r="K222">
            <v>38.762</v>
          </cell>
          <cell r="L222">
            <v>14.609</v>
          </cell>
          <cell r="M222">
            <v>39.295000000000002</v>
          </cell>
          <cell r="N222">
            <v>14.622</v>
          </cell>
          <cell r="O222">
            <v>39.576999999999998</v>
          </cell>
        </row>
        <row r="223">
          <cell r="B223" t="str">
            <v>NORTHENDEN</v>
          </cell>
          <cell r="C223">
            <v>33</v>
          </cell>
          <cell r="D223">
            <v>43.75</v>
          </cell>
          <cell r="E223">
            <v>17.5</v>
          </cell>
          <cell r="F223">
            <v>0.80358857142857132</v>
          </cell>
          <cell r="G223">
            <v>0.77394285714285715</v>
          </cell>
          <cell r="H223">
            <v>13.544</v>
          </cell>
          <cell r="I223">
            <v>35.156999999999996</v>
          </cell>
          <cell r="J223">
            <v>13.558</v>
          </cell>
          <cell r="K223">
            <v>35.445999999999998</v>
          </cell>
          <cell r="L223">
            <v>13.58</v>
          </cell>
          <cell r="M223">
            <v>35.845999999999997</v>
          </cell>
          <cell r="N223">
            <v>13.590999999999999</v>
          </cell>
          <cell r="O223">
            <v>36.054000000000002</v>
          </cell>
        </row>
        <row r="224">
          <cell r="B224" t="str">
            <v>WEST DIDSBURY</v>
          </cell>
          <cell r="C224">
            <v>33</v>
          </cell>
          <cell r="D224">
            <v>43.75</v>
          </cell>
          <cell r="E224">
            <v>17.5</v>
          </cell>
          <cell r="F224">
            <v>1.11792</v>
          </cell>
          <cell r="G224">
            <v>0.954742857142857</v>
          </cell>
          <cell r="H224">
            <v>16.707999999999998</v>
          </cell>
          <cell r="I224">
            <v>48.908999999999999</v>
          </cell>
          <cell r="J224">
            <v>16.728000000000002</v>
          </cell>
          <cell r="K224">
            <v>49.591000000000001</v>
          </cell>
          <cell r="L224">
            <v>16.760999999999999</v>
          </cell>
          <cell r="M224">
            <v>50.506</v>
          </cell>
          <cell r="N224">
            <v>16.777000000000001</v>
          </cell>
          <cell r="O224">
            <v>50.970999999999997</v>
          </cell>
        </row>
        <row r="225">
          <cell r="B225" t="str">
            <v>WHALLEY RANGE</v>
          </cell>
          <cell r="C225">
            <v>33</v>
          </cell>
          <cell r="D225">
            <v>43.75</v>
          </cell>
          <cell r="E225">
            <v>17.5</v>
          </cell>
          <cell r="F225">
            <v>0.96148571428571428</v>
          </cell>
          <cell r="G225">
            <v>0.88497142857142863</v>
          </cell>
          <cell r="H225">
            <v>15.487</v>
          </cell>
          <cell r="I225">
            <v>42.064999999999998</v>
          </cell>
          <cell r="J225">
            <v>15.505000000000001</v>
          </cell>
          <cell r="K225">
            <v>42.506</v>
          </cell>
          <cell r="L225">
            <v>15.534000000000001</v>
          </cell>
          <cell r="M225">
            <v>43.067</v>
          </cell>
          <cell r="N225">
            <v>15.548</v>
          </cell>
          <cell r="O225">
            <v>43.366</v>
          </cell>
        </row>
        <row r="226">
          <cell r="B226" t="str">
            <v>WITHINGTON</v>
          </cell>
          <cell r="C226">
            <v>33</v>
          </cell>
          <cell r="D226">
            <v>43.75</v>
          </cell>
          <cell r="E226">
            <v>17.5</v>
          </cell>
          <cell r="F226">
            <v>0.86084571428571421</v>
          </cell>
          <cell r="G226">
            <v>0.80640000000000001</v>
          </cell>
          <cell r="H226">
            <v>14.112</v>
          </cell>
          <cell r="I226">
            <v>37.661999999999999</v>
          </cell>
          <cell r="J226">
            <v>14.127000000000001</v>
          </cell>
          <cell r="K226">
            <v>38.006999999999998</v>
          </cell>
          <cell r="L226">
            <v>14.151999999999999</v>
          </cell>
          <cell r="M226">
            <v>38.524000000000001</v>
          </cell>
          <cell r="N226">
            <v>14.164999999999999</v>
          </cell>
          <cell r="O226">
            <v>38.789000000000001</v>
          </cell>
        </row>
        <row r="227">
          <cell r="B227" t="str">
            <v>WESTHOUGHTON</v>
          </cell>
          <cell r="C227">
            <v>33</v>
          </cell>
          <cell r="D227">
            <v>43.75</v>
          </cell>
          <cell r="E227">
            <v>17.5</v>
          </cell>
          <cell r="F227">
            <v>0.99561142857142859</v>
          </cell>
          <cell r="G227">
            <v>0.79771428571428571</v>
          </cell>
          <cell r="H227">
            <v>13.96</v>
          </cell>
          <cell r="I227">
            <v>43.558</v>
          </cell>
          <cell r="J227">
            <v>13.968999999999999</v>
          </cell>
          <cell r="K227">
            <v>43.8</v>
          </cell>
          <cell r="L227">
            <v>13.984999999999999</v>
          </cell>
          <cell r="M227">
            <v>44.145000000000003</v>
          </cell>
          <cell r="N227">
            <v>13.99</v>
          </cell>
          <cell r="O227">
            <v>44.277999999999999</v>
          </cell>
        </row>
        <row r="228">
          <cell r="B228" t="str">
            <v>GIDLOW</v>
          </cell>
          <cell r="C228">
            <v>33</v>
          </cell>
          <cell r="D228">
            <v>33.405000000000001</v>
          </cell>
          <cell r="E228">
            <v>13.1</v>
          </cell>
          <cell r="F228">
            <v>0.80407124681933839</v>
          </cell>
          <cell r="G228">
            <v>0.78320610687022896</v>
          </cell>
          <cell r="H228">
            <v>10.26</v>
          </cell>
          <cell r="I228">
            <v>26.86</v>
          </cell>
          <cell r="J228">
            <v>10.276</v>
          </cell>
          <cell r="K228">
            <v>27.135000000000002</v>
          </cell>
          <cell r="L228">
            <v>10.282999999999999</v>
          </cell>
          <cell r="M228">
            <v>27.3</v>
          </cell>
          <cell r="N228">
            <v>10.286</v>
          </cell>
          <cell r="O228">
            <v>27.367000000000001</v>
          </cell>
        </row>
        <row r="229">
          <cell r="B229" t="str">
            <v>WIGAN</v>
          </cell>
          <cell r="C229">
            <v>33</v>
          </cell>
          <cell r="D229">
            <v>62.5</v>
          </cell>
          <cell r="E229">
            <v>25</v>
          </cell>
          <cell r="F229">
            <v>0.60720000000000007</v>
          </cell>
          <cell r="G229">
            <v>0.49944000000000005</v>
          </cell>
          <cell r="H229">
            <v>12.486000000000001</v>
          </cell>
          <cell r="I229">
            <v>37.950000000000003</v>
          </cell>
          <cell r="J229">
            <v>12.505000000000001</v>
          </cell>
          <cell r="K229">
            <v>38.494999999999997</v>
          </cell>
          <cell r="L229">
            <v>12.515000000000001</v>
          </cell>
          <cell r="M229">
            <v>38.814999999999998</v>
          </cell>
          <cell r="N229">
            <v>12.519</v>
          </cell>
          <cell r="O229">
            <v>38.939</v>
          </cell>
        </row>
        <row r="230">
          <cell r="B230" t="str">
            <v>BURSCOUGH BRIDGE</v>
          </cell>
          <cell r="C230">
            <v>33</v>
          </cell>
          <cell r="D230">
            <v>62.5</v>
          </cell>
          <cell r="E230">
            <v>25</v>
          </cell>
          <cell r="F230">
            <v>0.26710400000000001</v>
          </cell>
          <cell r="G230">
            <v>0.28611999999999999</v>
          </cell>
          <cell r="H230">
            <v>7.1529999999999996</v>
          </cell>
          <cell r="I230">
            <v>16.693999999999999</v>
          </cell>
          <cell r="J230">
            <v>7.16</v>
          </cell>
          <cell r="K230">
            <v>16.823</v>
          </cell>
          <cell r="L230">
            <v>7.1120000000000001</v>
          </cell>
          <cell r="M230">
            <v>16.742999999999999</v>
          </cell>
          <cell r="N230">
            <v>7.1150000000000002</v>
          </cell>
          <cell r="O230">
            <v>16.786999999999999</v>
          </cell>
        </row>
        <row r="231">
          <cell r="B231" t="str">
            <v>HANGING BRIDGE</v>
          </cell>
          <cell r="C231">
            <v>33</v>
          </cell>
          <cell r="D231">
            <v>62.5</v>
          </cell>
          <cell r="E231">
            <v>25</v>
          </cell>
          <cell r="F231">
            <v>0.29500799999999999</v>
          </cell>
          <cell r="G231">
            <v>0.30327999999999999</v>
          </cell>
          <cell r="H231">
            <v>7.5819999999999999</v>
          </cell>
          <cell r="I231">
            <v>18.437999999999999</v>
          </cell>
          <cell r="J231">
            <v>7.5890000000000004</v>
          </cell>
          <cell r="K231">
            <v>18.567</v>
          </cell>
          <cell r="L231">
            <v>7.5359999999999996</v>
          </cell>
          <cell r="M231">
            <v>18.483000000000001</v>
          </cell>
          <cell r="N231">
            <v>7.5389999999999997</v>
          </cell>
          <cell r="O231">
            <v>18.518000000000001</v>
          </cell>
        </row>
        <row r="232">
          <cell r="B232" t="str">
            <v>STANDISH</v>
          </cell>
          <cell r="C232">
            <v>33</v>
          </cell>
          <cell r="D232">
            <v>62.5</v>
          </cell>
          <cell r="E232">
            <v>25</v>
          </cell>
          <cell r="F232">
            <v>0.29374400000000001</v>
          </cell>
          <cell r="G232">
            <v>0.31215999999999999</v>
          </cell>
          <cell r="H232">
            <v>7.8040000000000003</v>
          </cell>
          <cell r="I232">
            <v>18.359000000000002</v>
          </cell>
          <cell r="J232">
            <v>7.8109999999999999</v>
          </cell>
          <cell r="K232">
            <v>18.507999999999999</v>
          </cell>
          <cell r="L232">
            <v>7.7809999999999997</v>
          </cell>
          <cell r="M232">
            <v>18.619</v>
          </cell>
          <cell r="N232">
            <v>7.7830000000000004</v>
          </cell>
          <cell r="O232">
            <v>18.66</v>
          </cell>
        </row>
        <row r="233">
          <cell r="B233" t="str">
            <v>TARLETON</v>
          </cell>
          <cell r="C233">
            <v>33</v>
          </cell>
          <cell r="D233">
            <v>43.75</v>
          </cell>
          <cell r="E233">
            <v>17.5</v>
          </cell>
          <cell r="F233">
            <v>0.37787428571428572</v>
          </cell>
          <cell r="G233">
            <v>0.38788571428571428</v>
          </cell>
          <cell r="H233">
            <v>6.7880000000000003</v>
          </cell>
          <cell r="I233">
            <v>16.532</v>
          </cell>
          <cell r="J233">
            <v>6.7930000000000001</v>
          </cell>
          <cell r="K233">
            <v>16.632000000000001</v>
          </cell>
          <cell r="L233">
            <v>6.7430000000000003</v>
          </cell>
          <cell r="M233">
            <v>16.538</v>
          </cell>
          <cell r="N233">
            <v>6.7450000000000001</v>
          </cell>
          <cell r="O233">
            <v>16.555</v>
          </cell>
        </row>
        <row r="234">
          <cell r="B234" t="str">
            <v>WOODFIELD ROAD</v>
          </cell>
          <cell r="C234">
            <v>33</v>
          </cell>
          <cell r="D234">
            <v>44.6</v>
          </cell>
          <cell r="E234">
            <v>17.5</v>
          </cell>
          <cell r="F234">
            <v>0.48883408071748874</v>
          </cell>
          <cell r="G234">
            <v>0.51931428571428562</v>
          </cell>
          <cell r="H234">
            <v>9.0879999999999992</v>
          </cell>
          <cell r="I234">
            <v>21.802</v>
          </cell>
          <cell r="J234">
            <v>9.1039999999999992</v>
          </cell>
          <cell r="K234">
            <v>22.041</v>
          </cell>
          <cell r="L234">
            <v>9.0559999999999992</v>
          </cell>
          <cell r="M234">
            <v>22.219000000000001</v>
          </cell>
          <cell r="N234">
            <v>9.06</v>
          </cell>
          <cell r="O234">
            <v>22.312000000000001</v>
          </cell>
        </row>
        <row r="235">
          <cell r="B235" t="str">
            <v>WRIGHTINGTON</v>
          </cell>
          <cell r="C235">
            <v>33</v>
          </cell>
          <cell r="D235">
            <v>43.75</v>
          </cell>
          <cell r="E235">
            <v>17.5</v>
          </cell>
          <cell r="F235">
            <v>0.89042285714285718</v>
          </cell>
          <cell r="G235">
            <v>0.75245714285714282</v>
          </cell>
          <cell r="H235">
            <v>13.167999999999999</v>
          </cell>
          <cell r="I235">
            <v>38.956000000000003</v>
          </cell>
          <cell r="J235">
            <v>13.186</v>
          </cell>
          <cell r="K235">
            <v>39.439</v>
          </cell>
          <cell r="L235">
            <v>13.087999999999999</v>
          </cell>
          <cell r="M235">
            <v>39.734999999999999</v>
          </cell>
          <cell r="N235">
            <v>13.093999999999999</v>
          </cell>
          <cell r="O235">
            <v>39.914000000000001</v>
          </cell>
        </row>
        <row r="236">
          <cell r="B236" t="str">
            <v>MOSS NOOK PRIMARY</v>
          </cell>
          <cell r="C236">
            <v>33</v>
          </cell>
          <cell r="D236">
            <v>43.8</v>
          </cell>
          <cell r="E236">
            <v>17.5</v>
          </cell>
          <cell r="F236">
            <v>1.1246118721461189</v>
          </cell>
          <cell r="G236">
            <v>0.96451428571428577</v>
          </cell>
          <cell r="H236">
            <v>16.879000000000001</v>
          </cell>
          <cell r="I236">
            <v>49.258000000000003</v>
          </cell>
          <cell r="J236">
            <v>16.89</v>
          </cell>
          <cell r="K236">
            <v>49.634</v>
          </cell>
          <cell r="L236">
            <v>16.914000000000001</v>
          </cell>
          <cell r="M236">
            <v>50.174999999999997</v>
          </cell>
          <cell r="N236">
            <v>16.922999999999998</v>
          </cell>
          <cell r="O236">
            <v>50.399000000000001</v>
          </cell>
        </row>
      </sheetData>
      <sheetData sheetId="3">
        <row r="2">
          <cell r="B2" t="str">
            <v>NameLTDS_Pry</v>
          </cell>
          <cell r="C2" t="str">
            <v>Firm (dem/w)</v>
          </cell>
          <cell r="D2" t="str">
            <v>Firm (dem/s)</v>
          </cell>
          <cell r="E2" t="str">
            <v>NonFirm (all)</v>
          </cell>
          <cell r="F2" t="str">
            <v>Max Demand</v>
          </cell>
          <cell r="G2" t="str">
            <v>Min Demand</v>
          </cell>
          <cell r="H2" t="str">
            <v>Max Demand</v>
          </cell>
          <cell r="I2" t="str">
            <v>Min Demand</v>
          </cell>
          <cell r="J2" t="str">
            <v>Max Demand</v>
          </cell>
          <cell r="K2" t="str">
            <v>Min Demand</v>
          </cell>
          <cell r="L2" t="str">
            <v>Max Demand</v>
          </cell>
          <cell r="M2" t="str">
            <v>Min Demand</v>
          </cell>
          <cell r="N2" t="str">
            <v>Max Demand</v>
          </cell>
          <cell r="O2" t="str">
            <v>Min Demand</v>
          </cell>
          <cell r="P2" t="str">
            <v>Max Demand</v>
          </cell>
          <cell r="Q2" t="str">
            <v>Min Demand</v>
          </cell>
          <cell r="R2" t="str">
            <v>Max Demand</v>
          </cell>
          <cell r="S2" t="str">
            <v>Min Demand</v>
          </cell>
          <cell r="T2" t="str">
            <v>Max Demand</v>
          </cell>
          <cell r="U2" t="str">
            <v>Min Demand</v>
          </cell>
          <cell r="V2" t="str">
            <v>Max Demand</v>
          </cell>
          <cell r="W2" t="str">
            <v>Min Demand</v>
          </cell>
          <cell r="X2" t="str">
            <v>Max Demand</v>
          </cell>
          <cell r="Y2" t="str">
            <v>Min Demand</v>
          </cell>
          <cell r="Z2" t="str">
            <v>Max Demand</v>
          </cell>
          <cell r="AA2" t="str">
            <v>Min Demand</v>
          </cell>
          <cell r="AB2" t="str">
            <v>Max Demand</v>
          </cell>
          <cell r="AC2" t="str">
            <v>Min Demand</v>
          </cell>
          <cell r="AD2" t="str">
            <v>Max Demand</v>
          </cell>
          <cell r="AE2" t="str">
            <v>Min Demand</v>
          </cell>
          <cell r="AF2" t="str">
            <v>Max Demand</v>
          </cell>
          <cell r="AG2" t="str">
            <v>Min Demand</v>
          </cell>
        </row>
        <row r="3">
          <cell r="B3" t="str">
            <v>ALBION ST</v>
          </cell>
          <cell r="C3">
            <v>22.9</v>
          </cell>
          <cell r="D3">
            <v>23</v>
          </cell>
          <cell r="E3">
            <v>27.5</v>
          </cell>
          <cell r="F3">
            <v>12.782642430916084</v>
          </cell>
          <cell r="G3">
            <v>3.6162882970000001</v>
          </cell>
          <cell r="H3">
            <v>12.611779020409042</v>
          </cell>
          <cell r="I3">
            <v>3.5619469600000002</v>
          </cell>
          <cell r="J3">
            <v>12.87732917677117</v>
          </cell>
          <cell r="K3">
            <v>3.624038627</v>
          </cell>
          <cell r="L3">
            <v>13.112235543006165</v>
          </cell>
          <cell r="M3">
            <v>3.6930310120000001</v>
          </cell>
          <cell r="N3">
            <v>13.335297977736358</v>
          </cell>
          <cell r="O3">
            <v>3.7804681090000001</v>
          </cell>
          <cell r="P3">
            <v>13.534550846361308</v>
          </cell>
          <cell r="Q3">
            <v>3.8909716749999999</v>
          </cell>
          <cell r="R3">
            <v>13.905449684120692</v>
          </cell>
          <cell r="S3">
            <v>4.0143490579999996</v>
          </cell>
          <cell r="T3">
            <v>14.198217066291104</v>
          </cell>
          <cell r="U3">
            <v>4.1691704869999997</v>
          </cell>
          <cell r="V3">
            <v>14.403542361781302</v>
          </cell>
          <cell r="W3">
            <v>4.3445668929999997</v>
          </cell>
          <cell r="X3">
            <v>14.799645172170294</v>
          </cell>
          <cell r="Y3">
            <v>4.5446748890000004</v>
          </cell>
          <cell r="Z3">
            <v>16.429212477510681</v>
          </cell>
          <cell r="AA3">
            <v>5.5787333180000003</v>
          </cell>
          <cell r="AB3">
            <v>17.948683335375009</v>
          </cell>
          <cell r="AC3">
            <v>6.48273543</v>
          </cell>
          <cell r="AD3">
            <v>18.564545362566555</v>
          </cell>
          <cell r="AE3">
            <v>6.9897838539999997</v>
          </cell>
          <cell r="AF3">
            <v>18.628938809209188</v>
          </cell>
          <cell r="AG3">
            <v>7.2714771330000003</v>
          </cell>
        </row>
        <row r="4">
          <cell r="B4" t="str">
            <v>ALDERLEY &amp; CHELFORD</v>
          </cell>
          <cell r="C4">
            <v>28</v>
          </cell>
          <cell r="D4">
            <v>23</v>
          </cell>
          <cell r="E4">
            <v>35</v>
          </cell>
          <cell r="F4">
            <v>16.666095542127245</v>
          </cell>
          <cell r="G4">
            <v>3.9657769699999998</v>
          </cell>
          <cell r="H4">
            <v>16.362032049529986</v>
          </cell>
          <cell r="I4">
            <v>3.9089768180000002</v>
          </cell>
          <cell r="J4">
            <v>16.739147827608079</v>
          </cell>
          <cell r="K4">
            <v>4.004492291</v>
          </cell>
          <cell r="L4">
            <v>17.094306458764525</v>
          </cell>
          <cell r="M4">
            <v>4.1054607900000004</v>
          </cell>
          <cell r="N4">
            <v>17.491845928431552</v>
          </cell>
          <cell r="O4">
            <v>4.2259567669999996</v>
          </cell>
          <cell r="P4">
            <v>17.92180611898322</v>
          </cell>
          <cell r="Q4">
            <v>4.376177384</v>
          </cell>
          <cell r="R4">
            <v>18.362032177782709</v>
          </cell>
          <cell r="S4">
            <v>4.5428538959999996</v>
          </cell>
          <cell r="T4">
            <v>18.858867716873753</v>
          </cell>
          <cell r="U4">
            <v>4.7463087689999996</v>
          </cell>
          <cell r="V4">
            <v>19.386704583646235</v>
          </cell>
          <cell r="W4">
            <v>4.9748181669999996</v>
          </cell>
          <cell r="X4">
            <v>19.926952403298166</v>
          </cell>
          <cell r="Y4">
            <v>5.2410590370000003</v>
          </cell>
          <cell r="Z4">
            <v>22.801957939986774</v>
          </cell>
          <cell r="AA4">
            <v>6.3267935079999997</v>
          </cell>
          <cell r="AB4">
            <v>25.107982542547255</v>
          </cell>
          <cell r="AC4">
            <v>7.3099958989999996</v>
          </cell>
          <cell r="AD4">
            <v>25.701867122458353</v>
          </cell>
          <cell r="AE4">
            <v>7.837164918</v>
          </cell>
          <cell r="AF4">
            <v>25.653443462253804</v>
          </cell>
          <cell r="AG4">
            <v>8.1676879099999997</v>
          </cell>
        </row>
        <row r="5">
          <cell r="B5" t="str">
            <v>ALSTON</v>
          </cell>
          <cell r="C5">
            <v>2</v>
          </cell>
          <cell r="D5">
            <v>2</v>
          </cell>
          <cell r="E5">
            <v>3</v>
          </cell>
          <cell r="F5">
            <v>1.6152423936990916</v>
          </cell>
          <cell r="G5">
            <v>0.36115340899999998</v>
          </cell>
          <cell r="H5">
            <v>1.6009029715923904</v>
          </cell>
          <cell r="I5">
            <v>0.36334915899999998</v>
          </cell>
          <cell r="J5">
            <v>1.6383438534539216</v>
          </cell>
          <cell r="K5">
            <v>0.374692684</v>
          </cell>
          <cell r="L5">
            <v>1.6806499610641632</v>
          </cell>
          <cell r="M5">
            <v>0.387780297</v>
          </cell>
          <cell r="N5">
            <v>1.7209374863598916</v>
          </cell>
          <cell r="O5">
            <v>0.40370608800000002</v>
          </cell>
          <cell r="P5">
            <v>1.7590967064245377</v>
          </cell>
          <cell r="Q5">
            <v>0.42308719900000002</v>
          </cell>
          <cell r="R5">
            <v>1.8370075317608296</v>
          </cell>
          <cell r="S5">
            <v>0.44471452299999997</v>
          </cell>
          <cell r="T5">
            <v>1.8795477186240575</v>
          </cell>
          <cell r="U5">
            <v>0.47133988300000002</v>
          </cell>
          <cell r="V5">
            <v>1.8974297928173172</v>
          </cell>
          <cell r="W5">
            <v>0.50099200499999996</v>
          </cell>
          <cell r="X5">
            <v>1.9459316094702277</v>
          </cell>
          <cell r="Y5">
            <v>0.53522311700000003</v>
          </cell>
          <cell r="Z5">
            <v>2.4840223465700637</v>
          </cell>
          <cell r="AA5">
            <v>0.71115448999999997</v>
          </cell>
          <cell r="AB5">
            <v>3.4515708889800942</v>
          </cell>
          <cell r="AC5">
            <v>0.87221976800000001</v>
          </cell>
          <cell r="AD5">
            <v>3.8737337240707861</v>
          </cell>
          <cell r="AE5">
            <v>0.94962951500000004</v>
          </cell>
          <cell r="AF5">
            <v>4.1229267243773275</v>
          </cell>
          <cell r="AG5">
            <v>0.990577979</v>
          </cell>
        </row>
        <row r="6">
          <cell r="B6" t="str">
            <v>AMBLESIDE</v>
          </cell>
          <cell r="C6">
            <v>17.8</v>
          </cell>
          <cell r="D6">
            <v>17.8</v>
          </cell>
          <cell r="E6">
            <v>27</v>
          </cell>
          <cell r="F6">
            <v>10.541238326578739</v>
          </cell>
          <cell r="G6">
            <v>2.1915903860000001</v>
          </cell>
          <cell r="H6">
            <v>10.557452172962844</v>
          </cell>
          <cell r="I6">
            <v>2.1849127930000001</v>
          </cell>
          <cell r="J6">
            <v>10.694438409407713</v>
          </cell>
          <cell r="K6">
            <v>2.208494382</v>
          </cell>
          <cell r="L6">
            <v>10.812728991267381</v>
          </cell>
          <cell r="M6">
            <v>2.2375322020000001</v>
          </cell>
          <cell r="N6">
            <v>11.019395694636614</v>
          </cell>
          <cell r="O6">
            <v>2.2772647840000002</v>
          </cell>
          <cell r="P6">
            <v>11.273678548190539</v>
          </cell>
          <cell r="Q6">
            <v>2.3291999130000001</v>
          </cell>
          <cell r="R6">
            <v>11.434452932290347</v>
          </cell>
          <cell r="S6">
            <v>2.3853428640000001</v>
          </cell>
          <cell r="T6">
            <v>11.874392234653939</v>
          </cell>
          <cell r="U6">
            <v>2.4536452510000002</v>
          </cell>
          <cell r="V6">
            <v>12.004442874359713</v>
          </cell>
          <cell r="W6">
            <v>2.5280151979999999</v>
          </cell>
          <cell r="X6">
            <v>12.249328148880041</v>
          </cell>
          <cell r="Y6">
            <v>2.6158011299999999</v>
          </cell>
          <cell r="Z6">
            <v>13.647668919697027</v>
          </cell>
          <cell r="AA6">
            <v>3.1224318489999998</v>
          </cell>
          <cell r="AB6">
            <v>15.539077586102902</v>
          </cell>
          <cell r="AC6">
            <v>3.5969097240000001</v>
          </cell>
          <cell r="AD6">
            <v>16.954131750089466</v>
          </cell>
          <cell r="AE6">
            <v>3.8231736860000001</v>
          </cell>
          <cell r="AF6">
            <v>17.870758284970719</v>
          </cell>
          <cell r="AG6">
            <v>3.9087013750000001</v>
          </cell>
        </row>
        <row r="7">
          <cell r="B7" t="str">
            <v>ANCOATS NORTH T11 &amp; T12</v>
          </cell>
          <cell r="C7">
            <v>22.9</v>
          </cell>
          <cell r="D7">
            <v>20.5</v>
          </cell>
          <cell r="E7">
            <v>27</v>
          </cell>
          <cell r="F7">
            <v>15.706506426931249</v>
          </cell>
          <cell r="G7">
            <v>5.6507851469999997</v>
          </cell>
          <cell r="H7">
            <v>16.736577574640144</v>
          </cell>
          <cell r="I7">
            <v>5.5531109790000004</v>
          </cell>
          <cell r="J7">
            <v>17.996636684686443</v>
          </cell>
          <cell r="K7">
            <v>5.651678145</v>
          </cell>
          <cell r="L7">
            <v>18.259719757630954</v>
          </cell>
          <cell r="M7">
            <v>5.7367681189999997</v>
          </cell>
          <cell r="N7">
            <v>18.433558463144479</v>
          </cell>
          <cell r="O7">
            <v>5.8269307399999999</v>
          </cell>
          <cell r="P7">
            <v>18.645124942009563</v>
          </cell>
          <cell r="Q7">
            <v>5.923060692</v>
          </cell>
          <cell r="R7">
            <v>18.880126117629718</v>
          </cell>
          <cell r="S7">
            <v>6.020063435</v>
          </cell>
          <cell r="T7">
            <v>19.073983493986105</v>
          </cell>
          <cell r="U7">
            <v>6.1204079150000004</v>
          </cell>
          <cell r="V7">
            <v>19.306567192271402</v>
          </cell>
          <cell r="W7">
            <v>6.2218681890000003</v>
          </cell>
          <cell r="X7">
            <v>19.592811843573941</v>
          </cell>
          <cell r="Y7">
            <v>6.3265259020000002</v>
          </cell>
          <cell r="Z7">
            <v>20.684459504693251</v>
          </cell>
          <cell r="AA7">
            <v>6.7536475310000004</v>
          </cell>
          <cell r="AB7">
            <v>22.267389485241871</v>
          </cell>
          <cell r="AC7">
            <v>7.073819565</v>
          </cell>
          <cell r="AD7">
            <v>23.518159892342439</v>
          </cell>
          <cell r="AE7">
            <v>7.250207531</v>
          </cell>
          <cell r="AF7">
            <v>24.612833789855664</v>
          </cell>
          <cell r="AG7">
            <v>7.3740171090000004</v>
          </cell>
        </row>
        <row r="8">
          <cell r="B8" t="str">
            <v>ANCOATS NORTH T14</v>
          </cell>
          <cell r="C8">
            <v>13.3</v>
          </cell>
          <cell r="D8">
            <v>12</v>
          </cell>
          <cell r="E8">
            <v>18</v>
          </cell>
          <cell r="F8">
            <v>10.610683082392786</v>
          </cell>
          <cell r="G8">
            <v>1.625689481</v>
          </cell>
          <cell r="H8">
            <v>10.985458186580381</v>
          </cell>
          <cell r="I8">
            <v>1.606290102</v>
          </cell>
          <cell r="J8">
            <v>11.655584161459192</v>
          </cell>
          <cell r="K8">
            <v>1.642566333</v>
          </cell>
          <cell r="L8">
            <v>11.904844302145158</v>
          </cell>
          <cell r="M8">
            <v>1.6753278819999999</v>
          </cell>
          <cell r="N8">
            <v>12.077012127566393</v>
          </cell>
          <cell r="O8">
            <v>1.709664683</v>
          </cell>
          <cell r="P8">
            <v>12.249706507443639</v>
          </cell>
          <cell r="Q8">
            <v>1.745994429</v>
          </cell>
          <cell r="R8">
            <v>12.420997471337573</v>
          </cell>
          <cell r="S8">
            <v>1.782553477</v>
          </cell>
          <cell r="T8">
            <v>12.569340107229158</v>
          </cell>
          <cell r="U8">
            <v>1.820088216</v>
          </cell>
          <cell r="V8">
            <v>12.741871497484832</v>
          </cell>
          <cell r="W8">
            <v>1.8577941570000001</v>
          </cell>
          <cell r="X8">
            <v>12.934398990041069</v>
          </cell>
          <cell r="Y8">
            <v>1.896223266</v>
          </cell>
          <cell r="Z8">
            <v>13.569976868049277</v>
          </cell>
          <cell r="AA8">
            <v>2.031066601</v>
          </cell>
          <cell r="AB8">
            <v>14.401123542846166</v>
          </cell>
          <cell r="AC8">
            <v>2.1274896079999999</v>
          </cell>
          <cell r="AD8">
            <v>14.988010191553272</v>
          </cell>
          <cell r="AE8">
            <v>2.1896908939999999</v>
          </cell>
          <cell r="AF8">
            <v>15.476907251721475</v>
          </cell>
          <cell r="AG8">
            <v>2.2226476210000001</v>
          </cell>
        </row>
        <row r="9">
          <cell r="B9" t="str">
            <v>ANNIE PIT</v>
          </cell>
          <cell r="C9">
            <v>22.5</v>
          </cell>
          <cell r="D9">
            <v>20.5</v>
          </cell>
          <cell r="E9">
            <v>27</v>
          </cell>
          <cell r="F9">
            <v>16.191576590797606</v>
          </cell>
          <cell r="G9">
            <v>5.2848949039999997</v>
          </cell>
          <cell r="H9">
            <v>15.955999372488344</v>
          </cell>
          <cell r="I9">
            <v>5.1896507759999997</v>
          </cell>
          <cell r="J9">
            <v>16.330493794379144</v>
          </cell>
          <cell r="K9">
            <v>5.2587076489999998</v>
          </cell>
          <cell r="L9">
            <v>16.464975141212197</v>
          </cell>
          <cell r="M9">
            <v>5.3315633360000003</v>
          </cell>
          <cell r="N9">
            <v>16.779660777346034</v>
          </cell>
          <cell r="O9">
            <v>5.4232266659999997</v>
          </cell>
          <cell r="P9">
            <v>17.102979738434399</v>
          </cell>
          <cell r="Q9">
            <v>5.5378826590000001</v>
          </cell>
          <cell r="R9">
            <v>17.356893146083092</v>
          </cell>
          <cell r="S9">
            <v>5.6629505399999998</v>
          </cell>
          <cell r="T9">
            <v>17.684817502520005</v>
          </cell>
          <cell r="U9">
            <v>5.8215941830000002</v>
          </cell>
          <cell r="V9">
            <v>18.08180364845094</v>
          </cell>
          <cell r="W9">
            <v>5.997003028</v>
          </cell>
          <cell r="X9">
            <v>18.518280046744223</v>
          </cell>
          <cell r="Y9">
            <v>6.1970481639999999</v>
          </cell>
          <cell r="Z9">
            <v>20.472946870690372</v>
          </cell>
          <cell r="AA9">
            <v>7.2054769739999998</v>
          </cell>
          <cell r="AB9">
            <v>22.319885940805928</v>
          </cell>
          <cell r="AC9">
            <v>8.0570966080000002</v>
          </cell>
          <cell r="AD9">
            <v>23.347565597907245</v>
          </cell>
          <cell r="AE9">
            <v>8.5019350320000004</v>
          </cell>
          <cell r="AF9">
            <v>23.868336572222557</v>
          </cell>
          <cell r="AG9">
            <v>8.7159006019999996</v>
          </cell>
        </row>
        <row r="10">
          <cell r="B10" t="str">
            <v>ANSDELL</v>
          </cell>
          <cell r="C10">
            <v>16</v>
          </cell>
          <cell r="D10">
            <v>14.5</v>
          </cell>
          <cell r="E10">
            <v>19</v>
          </cell>
          <cell r="F10">
            <v>8.4321051026261173</v>
          </cell>
          <cell r="G10">
            <v>2.1136576150000002</v>
          </cell>
          <cell r="H10">
            <v>8.4178646922466918</v>
          </cell>
          <cell r="I10">
            <v>2.094231288</v>
          </cell>
          <cell r="J10">
            <v>8.5802420877428887</v>
          </cell>
          <cell r="K10">
            <v>2.1363580550000001</v>
          </cell>
          <cell r="L10">
            <v>8.734330264444317</v>
          </cell>
          <cell r="M10">
            <v>2.1859192310000002</v>
          </cell>
          <cell r="N10">
            <v>8.8924103272982844</v>
          </cell>
          <cell r="O10">
            <v>2.2479600230000001</v>
          </cell>
          <cell r="P10">
            <v>9.1036668723912673</v>
          </cell>
          <cell r="Q10">
            <v>2.3292815230000001</v>
          </cell>
          <cell r="R10">
            <v>9.3530608107673849</v>
          </cell>
          <cell r="S10">
            <v>2.4212012409999999</v>
          </cell>
          <cell r="T10">
            <v>9.6095710486404329</v>
          </cell>
          <cell r="U10">
            <v>2.5384905450000002</v>
          </cell>
          <cell r="V10">
            <v>9.8630803036520174</v>
          </cell>
          <cell r="W10">
            <v>2.6707930360000001</v>
          </cell>
          <cell r="X10">
            <v>10.184992513277791</v>
          </cell>
          <cell r="Y10">
            <v>2.824867577</v>
          </cell>
          <cell r="Z10">
            <v>11.662585747262268</v>
          </cell>
          <cell r="AA10">
            <v>3.5304507090000001</v>
          </cell>
          <cell r="AB10">
            <v>12.838903507691422</v>
          </cell>
          <cell r="AC10">
            <v>3.9006033910000002</v>
          </cell>
          <cell r="AD10">
            <v>13.234736886053632</v>
          </cell>
          <cell r="AE10">
            <v>4.0668487610000001</v>
          </cell>
          <cell r="AF10">
            <v>13.258611354241099</v>
          </cell>
          <cell r="AG10">
            <v>4.1507514629999998</v>
          </cell>
        </row>
        <row r="11">
          <cell r="B11" t="str">
            <v>ARDWICK</v>
          </cell>
          <cell r="C11">
            <v>16</v>
          </cell>
          <cell r="D11">
            <v>14</v>
          </cell>
          <cell r="E11">
            <v>21</v>
          </cell>
          <cell r="F11">
            <v>13.506133685227155</v>
          </cell>
          <cell r="G11">
            <v>4.4572870299999998</v>
          </cell>
          <cell r="H11">
            <v>14.169850299386617</v>
          </cell>
          <cell r="I11">
            <v>4.3743482570000003</v>
          </cell>
          <cell r="J11">
            <v>15.368597594103855</v>
          </cell>
          <cell r="K11">
            <v>4.4615727840000003</v>
          </cell>
          <cell r="L11">
            <v>17.71852175799776</v>
          </cell>
          <cell r="M11">
            <v>4.5363578909999998</v>
          </cell>
          <cell r="N11">
            <v>19.962213688881405</v>
          </cell>
          <cell r="O11">
            <v>4.6139196399999998</v>
          </cell>
          <cell r="P11">
            <v>22.288360891794827</v>
          </cell>
          <cell r="Q11">
            <v>4.6953980069999997</v>
          </cell>
          <cell r="R11">
            <v>24.606434227061257</v>
          </cell>
          <cell r="S11">
            <v>4.7764315760000002</v>
          </cell>
          <cell r="T11">
            <v>26.936945066971283</v>
          </cell>
          <cell r="U11">
            <v>4.8601903049999997</v>
          </cell>
          <cell r="V11">
            <v>28.139652213780145</v>
          </cell>
          <cell r="W11">
            <v>4.9432901810000001</v>
          </cell>
          <cell r="X11">
            <v>29.447602553959534</v>
          </cell>
          <cell r="Y11">
            <v>5.0278551079999998</v>
          </cell>
          <cell r="Z11">
            <v>32.057696919672956</v>
          </cell>
          <cell r="AA11">
            <v>5.3835834970000001</v>
          </cell>
          <cell r="AB11">
            <v>33.979939422153528</v>
          </cell>
          <cell r="AC11">
            <v>5.6525802150000004</v>
          </cell>
          <cell r="AD11">
            <v>35.144142831121279</v>
          </cell>
          <cell r="AE11">
            <v>5.7853646000000003</v>
          </cell>
          <cell r="AF11">
            <v>35.931298475161817</v>
          </cell>
          <cell r="AG11">
            <v>5.85937866</v>
          </cell>
        </row>
        <row r="12">
          <cell r="B12" t="str">
            <v>ARNSIDE</v>
          </cell>
          <cell r="C12">
            <v>15</v>
          </cell>
          <cell r="D12">
            <v>13.3</v>
          </cell>
          <cell r="E12">
            <v>17.5</v>
          </cell>
          <cell r="F12">
            <v>4.0788320653756802</v>
          </cell>
          <cell r="G12">
            <v>0.369397313</v>
          </cell>
          <cell r="H12">
            <v>3.9926240709485055</v>
          </cell>
          <cell r="I12">
            <v>0.37926815899999999</v>
          </cell>
          <cell r="J12">
            <v>4.0262790191139191</v>
          </cell>
          <cell r="K12">
            <v>0.39896485999999998</v>
          </cell>
          <cell r="L12">
            <v>4.1096492262875675</v>
          </cell>
          <cell r="M12">
            <v>0.42447439199999998</v>
          </cell>
          <cell r="N12">
            <v>4.2014240214002241</v>
          </cell>
          <cell r="O12">
            <v>0.45447591599999998</v>
          </cell>
          <cell r="P12">
            <v>4.2506469460321448</v>
          </cell>
          <cell r="Q12">
            <v>0.49238516999999998</v>
          </cell>
          <cell r="R12">
            <v>4.291903848946097</v>
          </cell>
          <cell r="S12">
            <v>0.53627452900000006</v>
          </cell>
          <cell r="T12">
            <v>4.4042948023879163</v>
          </cell>
          <cell r="U12">
            <v>0.59248382799999999</v>
          </cell>
          <cell r="V12">
            <v>4.5189955479388928</v>
          </cell>
          <cell r="W12">
            <v>0.65651978799999999</v>
          </cell>
          <cell r="X12">
            <v>4.6917098124901617</v>
          </cell>
          <cell r="Y12">
            <v>0.73162730099999995</v>
          </cell>
          <cell r="Z12">
            <v>5.6216318333508752</v>
          </cell>
          <cell r="AA12">
            <v>1.131630527</v>
          </cell>
          <cell r="AB12">
            <v>6.6123639443230395</v>
          </cell>
          <cell r="AC12">
            <v>1.49742832</v>
          </cell>
          <cell r="AD12">
            <v>6.9020594282398875</v>
          </cell>
          <cell r="AE12">
            <v>1.698315961</v>
          </cell>
          <cell r="AF12">
            <v>6.9128069419232983</v>
          </cell>
          <cell r="AG12">
            <v>1.8122358249999999</v>
          </cell>
        </row>
        <row r="13">
          <cell r="B13" t="str">
            <v>ASHTON (GOLBORNE)</v>
          </cell>
          <cell r="C13">
            <v>19.5</v>
          </cell>
          <cell r="D13">
            <v>19.5</v>
          </cell>
          <cell r="E13">
            <v>27</v>
          </cell>
          <cell r="F13">
            <v>15.978563427239292</v>
          </cell>
          <cell r="G13">
            <v>4.5977476680000002</v>
          </cell>
          <cell r="H13">
            <v>16.301102846307664</v>
          </cell>
          <cell r="I13">
            <v>4.5331736290000002</v>
          </cell>
          <cell r="J13">
            <v>16.899306218748023</v>
          </cell>
          <cell r="K13">
            <v>4.6179035930000003</v>
          </cell>
          <cell r="L13">
            <v>17.169804447797908</v>
          </cell>
          <cell r="M13">
            <v>4.7131573920000003</v>
          </cell>
          <cell r="N13">
            <v>17.52807982656477</v>
          </cell>
          <cell r="O13">
            <v>4.8329902149999997</v>
          </cell>
          <cell r="P13">
            <v>17.782912511603822</v>
          </cell>
          <cell r="Q13">
            <v>4.9847141810000002</v>
          </cell>
          <cell r="R13">
            <v>18.244143258061381</v>
          </cell>
          <cell r="S13">
            <v>5.1585505300000003</v>
          </cell>
          <cell r="T13">
            <v>18.711357376712179</v>
          </cell>
          <cell r="U13">
            <v>5.3770998560000001</v>
          </cell>
          <cell r="V13">
            <v>19.135175236302661</v>
          </cell>
          <cell r="W13">
            <v>5.625172257</v>
          </cell>
          <cell r="X13">
            <v>19.714621380897064</v>
          </cell>
          <cell r="Y13">
            <v>5.9116489349999997</v>
          </cell>
          <cell r="Z13">
            <v>22.320564217517461</v>
          </cell>
          <cell r="AA13">
            <v>7.4234641950000002</v>
          </cell>
          <cell r="AB13">
            <v>24.396196090810498</v>
          </cell>
          <cell r="AC13">
            <v>8.7617408030000004</v>
          </cell>
          <cell r="AD13">
            <v>25.202011731462171</v>
          </cell>
          <cell r="AE13">
            <v>9.3271840860000008</v>
          </cell>
          <cell r="AF13">
            <v>25.457546711911533</v>
          </cell>
          <cell r="AG13">
            <v>9.4694781470000002</v>
          </cell>
        </row>
        <row r="14">
          <cell r="B14" t="str">
            <v>ASHTON (RIBBLE)</v>
          </cell>
          <cell r="C14">
            <v>10.5</v>
          </cell>
          <cell r="D14">
            <v>10.5</v>
          </cell>
          <cell r="E14">
            <v>10</v>
          </cell>
          <cell r="F14">
            <v>5.8151838844617023</v>
          </cell>
          <cell r="G14">
            <v>1.044566289</v>
          </cell>
          <cell r="H14">
            <v>5.6755905247896159</v>
          </cell>
          <cell r="I14">
            <v>1.032712697</v>
          </cell>
          <cell r="J14">
            <v>5.8111954600400955</v>
          </cell>
          <cell r="K14">
            <v>1.0601673700000001</v>
          </cell>
          <cell r="L14">
            <v>5.9274189831291659</v>
          </cell>
          <cell r="M14">
            <v>1.0939181609999999</v>
          </cell>
          <cell r="N14">
            <v>6.0162079645881663</v>
          </cell>
          <cell r="O14">
            <v>1.136931718</v>
          </cell>
          <cell r="P14">
            <v>6.1947321577283123</v>
          </cell>
          <cell r="Q14">
            <v>1.193551577</v>
          </cell>
          <cell r="R14">
            <v>6.3290814680309593</v>
          </cell>
          <cell r="S14">
            <v>1.258625662</v>
          </cell>
          <cell r="T14">
            <v>6.5018631231179365</v>
          </cell>
          <cell r="U14">
            <v>1.3424118389999999</v>
          </cell>
          <cell r="V14">
            <v>6.6715727979556352</v>
          </cell>
          <cell r="W14">
            <v>1.4375186440000001</v>
          </cell>
          <cell r="X14">
            <v>6.894001254847776</v>
          </cell>
          <cell r="Y14">
            <v>1.5487442819999999</v>
          </cell>
          <cell r="Z14">
            <v>7.9853303918043759</v>
          </cell>
          <cell r="AA14">
            <v>2.1469746199999999</v>
          </cell>
          <cell r="AB14">
            <v>8.9453782104691655</v>
          </cell>
          <cell r="AC14">
            <v>2.6842280879999998</v>
          </cell>
          <cell r="AD14">
            <v>9.1589546756697402</v>
          </cell>
          <cell r="AE14">
            <v>2.9155274769999999</v>
          </cell>
          <cell r="AF14">
            <v>9.0158845894988602</v>
          </cell>
          <cell r="AG14">
            <v>2.93892029</v>
          </cell>
        </row>
        <row r="15">
          <cell r="B15" t="str">
            <v>ASHTON ON MERSEY</v>
          </cell>
          <cell r="C15">
            <v>22.9</v>
          </cell>
          <cell r="D15">
            <v>20.5</v>
          </cell>
          <cell r="E15">
            <v>27</v>
          </cell>
          <cell r="F15">
            <v>12.120158571643342</v>
          </cell>
          <cell r="G15">
            <v>3.252668882</v>
          </cell>
          <cell r="H15">
            <v>11.995854885056829</v>
          </cell>
          <cell r="I15">
            <v>3.2284023930000001</v>
          </cell>
          <cell r="J15">
            <v>12.274792652955709</v>
          </cell>
          <cell r="K15">
            <v>3.2953481290000002</v>
          </cell>
          <cell r="L15">
            <v>12.456733652486685</v>
          </cell>
          <cell r="M15">
            <v>3.370603054</v>
          </cell>
          <cell r="N15">
            <v>12.648686086973314</v>
          </cell>
          <cell r="O15">
            <v>3.4657871180000002</v>
          </cell>
          <cell r="P15">
            <v>13.080703975835879</v>
          </cell>
          <cell r="Q15">
            <v>3.5888007169999998</v>
          </cell>
          <cell r="R15">
            <v>13.256935091865611</v>
          </cell>
          <cell r="S15">
            <v>3.7274998620000002</v>
          </cell>
          <cell r="T15">
            <v>13.638286562867933</v>
          </cell>
          <cell r="U15">
            <v>3.9006623989999998</v>
          </cell>
          <cell r="V15">
            <v>13.936434769245148</v>
          </cell>
          <cell r="W15">
            <v>4.0972298880000002</v>
          </cell>
          <cell r="X15">
            <v>14.435489448782809</v>
          </cell>
          <cell r="Y15">
            <v>4.3218463380000003</v>
          </cell>
          <cell r="Z15">
            <v>16.754304378029993</v>
          </cell>
          <cell r="AA15">
            <v>5.4980854649999999</v>
          </cell>
          <cell r="AB15">
            <v>18.647207214896635</v>
          </cell>
          <cell r="AC15">
            <v>6.5434955920000002</v>
          </cell>
          <cell r="AD15">
            <v>19.324780299985797</v>
          </cell>
          <cell r="AE15">
            <v>7.1361320629999998</v>
          </cell>
          <cell r="AF15">
            <v>19.377666169746337</v>
          </cell>
          <cell r="AG15">
            <v>7.3135940550000003</v>
          </cell>
        </row>
        <row r="16">
          <cell r="B16" t="str">
            <v>ASHTON UNDER LYNE T11 &amp; T12</v>
          </cell>
          <cell r="C16">
            <v>22.9</v>
          </cell>
          <cell r="D16">
            <v>20.5</v>
          </cell>
          <cell r="E16">
            <v>27</v>
          </cell>
          <cell r="F16">
            <v>17.492522483037884</v>
          </cell>
          <cell r="G16">
            <v>5.6696867439999998</v>
          </cell>
          <cell r="H16">
            <v>17.146924805860806</v>
          </cell>
          <cell r="I16">
            <v>5.5820918390000003</v>
          </cell>
          <cell r="J16">
            <v>17.497899637545363</v>
          </cell>
          <cell r="K16">
            <v>5.6723781390000001</v>
          </cell>
          <cell r="L16">
            <v>17.85322012861543</v>
          </cell>
          <cell r="M16">
            <v>5.7615178140000003</v>
          </cell>
          <cell r="N16">
            <v>18.140563522595109</v>
          </cell>
          <cell r="O16">
            <v>5.8680335220000002</v>
          </cell>
          <cell r="P16">
            <v>18.465479946454749</v>
          </cell>
          <cell r="Q16">
            <v>5.9945606400000004</v>
          </cell>
          <cell r="R16">
            <v>18.827027792842404</v>
          </cell>
          <cell r="S16">
            <v>6.1341729220000003</v>
          </cell>
          <cell r="T16">
            <v>19.2478371061123</v>
          </cell>
          <cell r="U16">
            <v>6.2984151920000002</v>
          </cell>
          <cell r="V16">
            <v>19.600372500535961</v>
          </cell>
          <cell r="W16">
            <v>6.480635693</v>
          </cell>
          <cell r="X16">
            <v>20.055049505089912</v>
          </cell>
          <cell r="Y16">
            <v>6.6846025779999998</v>
          </cell>
          <cell r="Z16">
            <v>22.314347439261219</v>
          </cell>
          <cell r="AA16">
            <v>7.6554410060000002</v>
          </cell>
          <cell r="AB16">
            <v>25.142839099337632</v>
          </cell>
          <cell r="AC16">
            <v>8.4632432130000002</v>
          </cell>
          <cell r="AD16">
            <v>26.912825215279774</v>
          </cell>
          <cell r="AE16">
            <v>8.9018333399999996</v>
          </cell>
          <cell r="AF16">
            <v>27.964602594372618</v>
          </cell>
          <cell r="AG16">
            <v>9.1336675280000001</v>
          </cell>
        </row>
        <row r="17">
          <cell r="B17" t="str">
            <v>ASHTON UNDER LYNE T13</v>
          </cell>
          <cell r="C17">
            <v>13.3</v>
          </cell>
          <cell r="D17">
            <v>12</v>
          </cell>
          <cell r="E17">
            <v>18</v>
          </cell>
          <cell r="F17">
            <v>6.3215678173099343</v>
          </cell>
          <cell r="G17">
            <v>2.1099058429999999</v>
          </cell>
          <cell r="H17">
            <v>6.1876893771137089</v>
          </cell>
          <cell r="I17">
            <v>2.0704199440000002</v>
          </cell>
          <cell r="J17">
            <v>6.3069155196072497</v>
          </cell>
          <cell r="K17">
            <v>2.1012912199999998</v>
          </cell>
          <cell r="L17">
            <v>6.4081947809528508</v>
          </cell>
          <cell r="M17">
            <v>2.128634956</v>
          </cell>
          <cell r="N17">
            <v>6.5391433933809981</v>
          </cell>
          <cell r="O17">
            <v>2.1595057999999998</v>
          </cell>
          <cell r="P17">
            <v>6.6033933598890382</v>
          </cell>
          <cell r="Q17">
            <v>2.1934905250000001</v>
          </cell>
          <cell r="R17">
            <v>6.6812808539867783</v>
          </cell>
          <cell r="S17">
            <v>2.2296246380000002</v>
          </cell>
          <cell r="T17">
            <v>6.8125990438456325</v>
          </cell>
          <cell r="U17">
            <v>2.269602532</v>
          </cell>
          <cell r="V17">
            <v>6.8927716577682494</v>
          </cell>
          <cell r="W17">
            <v>2.3125525659999999</v>
          </cell>
          <cell r="X17">
            <v>7.0188183977045524</v>
          </cell>
          <cell r="Y17">
            <v>2.3585408870000002</v>
          </cell>
          <cell r="Z17">
            <v>7.4936157790907698</v>
          </cell>
          <cell r="AA17">
            <v>2.5664581100000001</v>
          </cell>
          <cell r="AB17">
            <v>8.2794386184100546</v>
          </cell>
          <cell r="AC17">
            <v>2.7334630049999999</v>
          </cell>
          <cell r="AD17">
            <v>8.7974721326439038</v>
          </cell>
          <cell r="AE17">
            <v>2.8185755339999998</v>
          </cell>
          <cell r="AF17">
            <v>9.2298971843189221</v>
          </cell>
          <cell r="AG17">
            <v>2.856424697</v>
          </cell>
        </row>
        <row r="18">
          <cell r="B18" t="str">
            <v>ASHWOOD DALE</v>
          </cell>
          <cell r="C18">
            <v>19.7</v>
          </cell>
          <cell r="D18">
            <v>19.7</v>
          </cell>
          <cell r="E18">
            <v>27</v>
          </cell>
          <cell r="F18">
            <v>15.043375782641363</v>
          </cell>
          <cell r="G18">
            <v>5.1146532779999996</v>
          </cell>
          <cell r="H18">
            <v>14.950161007381412</v>
          </cell>
          <cell r="I18">
            <v>5.052291415</v>
          </cell>
          <cell r="J18">
            <v>15.121169035299037</v>
          </cell>
          <cell r="K18">
            <v>5.1261121369999998</v>
          </cell>
          <cell r="L18">
            <v>15.34477105146129</v>
          </cell>
          <cell r="M18">
            <v>5.2076144769999999</v>
          </cell>
          <cell r="N18">
            <v>15.636186590584467</v>
          </cell>
          <cell r="O18">
            <v>5.3072354849999996</v>
          </cell>
          <cell r="P18">
            <v>15.919370007250269</v>
          </cell>
          <cell r="Q18">
            <v>5.4331384189999996</v>
          </cell>
          <cell r="R18">
            <v>16.210548727352233</v>
          </cell>
          <cell r="S18">
            <v>5.5728289430000002</v>
          </cell>
          <cell r="T18">
            <v>16.628280417910496</v>
          </cell>
          <cell r="U18">
            <v>5.7485150779999996</v>
          </cell>
          <cell r="V18">
            <v>16.991749510429372</v>
          </cell>
          <cell r="W18">
            <v>5.9448873820000001</v>
          </cell>
          <cell r="X18">
            <v>17.466126664165387</v>
          </cell>
          <cell r="Y18">
            <v>6.1667133400000003</v>
          </cell>
          <cell r="Z18">
            <v>19.605490313189719</v>
          </cell>
          <cell r="AA18">
            <v>7.2782362640000002</v>
          </cell>
          <cell r="AB18">
            <v>22.004225381080438</v>
          </cell>
          <cell r="AC18">
            <v>8.2343710869999995</v>
          </cell>
          <cell r="AD18">
            <v>23.2738676711012</v>
          </cell>
          <cell r="AE18">
            <v>8.7510196360000005</v>
          </cell>
          <cell r="AF18">
            <v>23.942311749866903</v>
          </cell>
          <cell r="AG18">
            <v>9.0397823259999992</v>
          </cell>
        </row>
        <row r="19">
          <cell r="B19" t="str">
            <v>ASKAM &amp; DALTON</v>
          </cell>
          <cell r="C19">
            <v>20</v>
          </cell>
          <cell r="D19">
            <v>20</v>
          </cell>
          <cell r="E19">
            <v>27</v>
          </cell>
          <cell r="F19">
            <v>16.530938592545809</v>
          </cell>
          <cell r="G19">
            <v>4.5740048150000003</v>
          </cell>
          <cell r="H19">
            <v>16.303443353745593</v>
          </cell>
          <cell r="I19">
            <v>4.5344632169999999</v>
          </cell>
          <cell r="J19">
            <v>16.591151550771798</v>
          </cell>
          <cell r="K19">
            <v>4.5708230480000003</v>
          </cell>
          <cell r="L19">
            <v>16.706133479649704</v>
          </cell>
          <cell r="M19">
            <v>4.6265364409999998</v>
          </cell>
          <cell r="N19">
            <v>16.847294798525596</v>
          </cell>
          <cell r="O19">
            <v>4.7137581070000003</v>
          </cell>
          <cell r="P19">
            <v>17.190974928157292</v>
          </cell>
          <cell r="Q19">
            <v>4.8379040069999997</v>
          </cell>
          <cell r="R19">
            <v>17.443327645832632</v>
          </cell>
          <cell r="S19">
            <v>4.985147241</v>
          </cell>
          <cell r="T19">
            <v>17.797903681954455</v>
          </cell>
          <cell r="U19">
            <v>5.1750213059999997</v>
          </cell>
          <cell r="V19">
            <v>18.058053551363813</v>
          </cell>
          <cell r="W19">
            <v>5.395465658</v>
          </cell>
          <cell r="X19">
            <v>18.523241114641284</v>
          </cell>
          <cell r="Y19">
            <v>5.6740350490000004</v>
          </cell>
          <cell r="Z19">
            <v>21.087858659160947</v>
          </cell>
          <cell r="AA19">
            <v>7.3855515059999997</v>
          </cell>
          <cell r="AB19">
            <v>24.587166911777604</v>
          </cell>
          <cell r="AC19">
            <v>8.743562592</v>
          </cell>
          <cell r="AD19">
            <v>26.023830398562851</v>
          </cell>
          <cell r="AE19">
            <v>9.3374817889999999</v>
          </cell>
          <cell r="AF19">
            <v>26.453783038368165</v>
          </cell>
          <cell r="AG19">
            <v>9.6149428879999999</v>
          </cell>
        </row>
        <row r="20">
          <cell r="B20" t="str">
            <v>ASKERTON CASTLE</v>
          </cell>
          <cell r="C20">
            <v>2.2999999999999998</v>
          </cell>
          <cell r="D20">
            <v>2.2999999999999998</v>
          </cell>
          <cell r="E20">
            <v>3</v>
          </cell>
          <cell r="F20">
            <v>1.2769215919610721</v>
          </cell>
          <cell r="G20">
            <v>0.130834488</v>
          </cell>
          <cell r="H20">
            <v>1.2360730214878066</v>
          </cell>
          <cell r="I20">
            <v>0.13424652300000001</v>
          </cell>
          <cell r="J20">
            <v>1.2583373578771915</v>
          </cell>
          <cell r="K20">
            <v>0.13921950999999999</v>
          </cell>
          <cell r="L20">
            <v>1.2743880786582868</v>
          </cell>
          <cell r="M20">
            <v>0.14456680999999999</v>
          </cell>
          <cell r="N20">
            <v>1.2964804786582871</v>
          </cell>
          <cell r="O20">
            <v>0.15071718100000001</v>
          </cell>
          <cell r="P20">
            <v>1.3187942456795636</v>
          </cell>
          <cell r="Q20">
            <v>0.15802063999999999</v>
          </cell>
          <cell r="R20">
            <v>1.341625823339138</v>
          </cell>
          <cell r="S20">
            <v>0.16606660600000001</v>
          </cell>
          <cell r="T20">
            <v>1.3648675616370105</v>
          </cell>
          <cell r="U20">
            <v>0.175760048</v>
          </cell>
          <cell r="V20">
            <v>1.3594231292010528</v>
          </cell>
          <cell r="W20">
            <v>0.186419421</v>
          </cell>
          <cell r="X20">
            <v>1.3851362691217874</v>
          </cell>
          <cell r="Y20">
            <v>0.198356527</v>
          </cell>
          <cell r="Z20">
            <v>1.4581075793643228</v>
          </cell>
          <cell r="AA20">
            <v>0.26095418100000001</v>
          </cell>
          <cell r="AB20">
            <v>1.5136673127008402</v>
          </cell>
          <cell r="AC20">
            <v>0.31620294300000001</v>
          </cell>
          <cell r="AD20">
            <v>1.5470956441609915</v>
          </cell>
          <cell r="AE20">
            <v>0.34454485400000001</v>
          </cell>
          <cell r="AF20">
            <v>1.5519282986033527</v>
          </cell>
          <cell r="AG20">
            <v>0.358705202</v>
          </cell>
        </row>
        <row r="21">
          <cell r="B21" t="str">
            <v>ASPATRIA</v>
          </cell>
          <cell r="C21">
            <v>13</v>
          </cell>
          <cell r="D21">
            <v>11.5</v>
          </cell>
          <cell r="E21">
            <v>15</v>
          </cell>
          <cell r="F21">
            <v>8.8797183173865868</v>
          </cell>
          <cell r="G21">
            <v>2.899788504</v>
          </cell>
          <cell r="H21">
            <v>8.8745363016243335</v>
          </cell>
          <cell r="I21">
            <v>2.8734714860000001</v>
          </cell>
          <cell r="J21">
            <v>9.0379831740559951</v>
          </cell>
          <cell r="K21">
            <v>2.9373141500000002</v>
          </cell>
          <cell r="L21">
            <v>9.1309677138363377</v>
          </cell>
          <cell r="M21">
            <v>3.0077947979999999</v>
          </cell>
          <cell r="N21">
            <v>9.3205970438032928</v>
          </cell>
          <cell r="O21">
            <v>3.0903770050000001</v>
          </cell>
          <cell r="P21">
            <v>9.4132901244701586</v>
          </cell>
          <cell r="Q21">
            <v>3.1899616970000002</v>
          </cell>
          <cell r="R21">
            <v>9.5122362115153418</v>
          </cell>
          <cell r="S21">
            <v>3.2948983580000002</v>
          </cell>
          <cell r="T21">
            <v>9.7135425546383853</v>
          </cell>
          <cell r="U21">
            <v>3.425377503</v>
          </cell>
          <cell r="V21">
            <v>9.8911176192584183</v>
          </cell>
          <cell r="W21">
            <v>3.5634868860000002</v>
          </cell>
          <cell r="X21">
            <v>10.111682123448565</v>
          </cell>
          <cell r="Y21">
            <v>3.7160016050000002</v>
          </cell>
          <cell r="Z21">
            <v>11.66238827732279</v>
          </cell>
          <cell r="AA21">
            <v>4.2837409309999996</v>
          </cell>
          <cell r="AB21">
            <v>13.988490569750644</v>
          </cell>
          <cell r="AC21">
            <v>4.7809663340000004</v>
          </cell>
          <cell r="AD21">
            <v>14.840405766964333</v>
          </cell>
          <cell r="AE21">
            <v>4.9999082440000002</v>
          </cell>
          <cell r="AF21">
            <v>15.230816969110769</v>
          </cell>
          <cell r="AG21">
            <v>5.0911134599999999</v>
          </cell>
        </row>
        <row r="22">
          <cell r="B22" t="str">
            <v>ATHERTON TOWN CENTRE</v>
          </cell>
          <cell r="C22">
            <v>33</v>
          </cell>
          <cell r="D22">
            <v>33</v>
          </cell>
          <cell r="E22">
            <v>45</v>
          </cell>
          <cell r="F22">
            <v>23.770176426798972</v>
          </cell>
          <cell r="G22">
            <v>5.3570728929999998</v>
          </cell>
          <cell r="H22">
            <v>23.691591558725619</v>
          </cell>
          <cell r="I22">
            <v>5.31354126</v>
          </cell>
          <cell r="J22">
            <v>24.07607343846167</v>
          </cell>
          <cell r="K22">
            <v>5.4283748989999996</v>
          </cell>
          <cell r="L22">
            <v>24.450147258251263</v>
          </cell>
          <cell r="M22">
            <v>5.562863364</v>
          </cell>
          <cell r="N22">
            <v>25.653332403430802</v>
          </cell>
          <cell r="O22">
            <v>5.7373904570000001</v>
          </cell>
          <cell r="P22">
            <v>26.622033349233099</v>
          </cell>
          <cell r="Q22">
            <v>5.9668843420000002</v>
          </cell>
          <cell r="R22">
            <v>28.464923187245809</v>
          </cell>
          <cell r="S22">
            <v>6.231909506</v>
          </cell>
          <cell r="T22">
            <v>30.579856539109482</v>
          </cell>
          <cell r="U22">
            <v>6.5666080559999997</v>
          </cell>
          <cell r="V22">
            <v>32.192709235806049</v>
          </cell>
          <cell r="W22">
            <v>6.9506253659999997</v>
          </cell>
          <cell r="X22">
            <v>33.859293285451528</v>
          </cell>
          <cell r="Y22">
            <v>7.4000961299999997</v>
          </cell>
          <cell r="Z22">
            <v>38.085412034761944</v>
          </cell>
          <cell r="AA22">
            <v>9.7000453019999995</v>
          </cell>
          <cell r="AB22">
            <v>41.069602791714701</v>
          </cell>
          <cell r="AC22">
            <v>11.246043630000001</v>
          </cell>
          <cell r="AD22">
            <v>42.233533057609861</v>
          </cell>
          <cell r="AE22">
            <v>11.710749789999999</v>
          </cell>
          <cell r="AF22">
            <v>42.093651701039477</v>
          </cell>
          <cell r="AG22">
            <v>11.900924120000001</v>
          </cell>
        </row>
        <row r="23">
          <cell r="B23" t="str">
            <v>ATHLETIC ST</v>
          </cell>
          <cell r="C23">
            <v>17.5</v>
          </cell>
          <cell r="D23">
            <v>15.8</v>
          </cell>
          <cell r="E23">
            <v>21</v>
          </cell>
          <cell r="F23">
            <v>9.7341903048621088</v>
          </cell>
          <cell r="G23">
            <v>2.7018031850000002</v>
          </cell>
          <cell r="H23">
            <v>9.789822620256956</v>
          </cell>
          <cell r="I23">
            <v>2.6970629150000001</v>
          </cell>
          <cell r="J23">
            <v>10.151060132616534</v>
          </cell>
          <cell r="K23">
            <v>2.7286123259999999</v>
          </cell>
          <cell r="L23">
            <v>10.294014487590323</v>
          </cell>
          <cell r="M23">
            <v>2.7750864489999998</v>
          </cell>
          <cell r="N23">
            <v>10.378663314783175</v>
          </cell>
          <cell r="O23">
            <v>2.8425356370000001</v>
          </cell>
          <cell r="P23">
            <v>10.580542512705847</v>
          </cell>
          <cell r="Q23">
            <v>2.9391077179999998</v>
          </cell>
          <cell r="R23">
            <v>10.849915165054602</v>
          </cell>
          <cell r="S23">
            <v>3.050044921</v>
          </cell>
          <cell r="T23">
            <v>11.130956863072045</v>
          </cell>
          <cell r="U23">
            <v>3.1843285450000001</v>
          </cell>
          <cell r="V23">
            <v>11.288687381449281</v>
          </cell>
          <cell r="W23">
            <v>3.3269866189999999</v>
          </cell>
          <cell r="X23">
            <v>11.644729690273126</v>
          </cell>
          <cell r="Y23">
            <v>3.4947961730000001</v>
          </cell>
          <cell r="Z23">
            <v>13.070956594828319</v>
          </cell>
          <cell r="AA23">
            <v>4.3721855239999998</v>
          </cell>
          <cell r="AB23">
            <v>14.367002917516757</v>
          </cell>
          <cell r="AC23">
            <v>4.9647272530000004</v>
          </cell>
          <cell r="AD23">
            <v>14.817997282822811</v>
          </cell>
          <cell r="AE23">
            <v>5.1207381679999999</v>
          </cell>
          <cell r="AF23">
            <v>14.862694564206334</v>
          </cell>
          <cell r="AG23">
            <v>5.1733336440000004</v>
          </cell>
        </row>
        <row r="24">
          <cell r="B24" t="str">
            <v>AVENHAM</v>
          </cell>
          <cell r="C24">
            <v>17.5</v>
          </cell>
          <cell r="D24">
            <v>15.8</v>
          </cell>
          <cell r="E24">
            <v>21</v>
          </cell>
          <cell r="F24">
            <v>10.20118829251234</v>
          </cell>
          <cell r="G24">
            <v>2.7293268080000002</v>
          </cell>
          <cell r="H24">
            <v>9.9847361684071938</v>
          </cell>
          <cell r="I24">
            <v>2.6943058080000002</v>
          </cell>
          <cell r="J24">
            <v>10.250735006930299</v>
          </cell>
          <cell r="K24">
            <v>2.73294835</v>
          </cell>
          <cell r="L24">
            <v>10.471676629645616</v>
          </cell>
          <cell r="M24">
            <v>2.769900464</v>
          </cell>
          <cell r="N24">
            <v>10.676893337775425</v>
          </cell>
          <cell r="O24">
            <v>2.8118304329999999</v>
          </cell>
          <cell r="P24">
            <v>10.847136750784825</v>
          </cell>
          <cell r="Q24">
            <v>2.8610531639999999</v>
          </cell>
          <cell r="R24">
            <v>11.17269377307316</v>
          </cell>
          <cell r="S24">
            <v>2.9119391189999999</v>
          </cell>
          <cell r="T24">
            <v>11.391612119002311</v>
          </cell>
          <cell r="U24">
            <v>2.970128484</v>
          </cell>
          <cell r="V24">
            <v>11.558088723157635</v>
          </cell>
          <cell r="W24">
            <v>3.0301974660000002</v>
          </cell>
          <cell r="X24">
            <v>11.789927217836974</v>
          </cell>
          <cell r="Y24">
            <v>3.0946709999999999</v>
          </cell>
          <cell r="Z24">
            <v>13.155659903027885</v>
          </cell>
          <cell r="AA24">
            <v>3.3191500120000001</v>
          </cell>
          <cell r="AB24">
            <v>15.28611658603147</v>
          </cell>
          <cell r="AC24">
            <v>3.4716296130000002</v>
          </cell>
          <cell r="AD24">
            <v>16.653742125478178</v>
          </cell>
          <cell r="AE24">
            <v>3.5238644059999999</v>
          </cell>
          <cell r="AF24">
            <v>17.27364792933075</v>
          </cell>
          <cell r="AG24">
            <v>3.5268104889999998</v>
          </cell>
        </row>
        <row r="25">
          <cell r="B25" t="str">
            <v>BAGULEY</v>
          </cell>
          <cell r="C25">
            <v>22.9</v>
          </cell>
          <cell r="D25">
            <v>20.5</v>
          </cell>
          <cell r="E25">
            <v>27.5</v>
          </cell>
          <cell r="F25">
            <v>20.889403127513518</v>
          </cell>
          <cell r="G25">
            <v>7.6882496910000002</v>
          </cell>
          <cell r="H25">
            <v>20.612575494167579</v>
          </cell>
          <cell r="I25">
            <v>7.6381733809999997</v>
          </cell>
          <cell r="J25">
            <v>20.96854448194404</v>
          </cell>
          <cell r="K25">
            <v>7.8401430019999996</v>
          </cell>
          <cell r="L25">
            <v>21.46020423525712</v>
          </cell>
          <cell r="M25">
            <v>8.0317754699999995</v>
          </cell>
          <cell r="N25">
            <v>22.01040642041233</v>
          </cell>
          <cell r="O25">
            <v>8.1987388279999998</v>
          </cell>
          <cell r="P25">
            <v>22.189985423005371</v>
          </cell>
          <cell r="Q25">
            <v>8.3957157139999996</v>
          </cell>
          <cell r="R25">
            <v>22.617546721310475</v>
          </cell>
          <cell r="S25">
            <v>8.6091652219999997</v>
          </cell>
          <cell r="T25">
            <v>23.207244250870378</v>
          </cell>
          <cell r="U25">
            <v>8.8594811100000008</v>
          </cell>
          <cell r="V25">
            <v>23.821222061199354</v>
          </cell>
          <cell r="W25">
            <v>9.1318710289999991</v>
          </cell>
          <cell r="X25">
            <v>24.574697302215341</v>
          </cell>
          <cell r="Y25">
            <v>9.4345594269999999</v>
          </cell>
          <cell r="Z25">
            <v>27.749011019854255</v>
          </cell>
          <cell r="AA25">
            <v>10.96229481</v>
          </cell>
          <cell r="AB25">
            <v>31.167862123605612</v>
          </cell>
          <cell r="AC25">
            <v>12.266147569999999</v>
          </cell>
          <cell r="AD25">
            <v>33.280889801485003</v>
          </cell>
          <cell r="AE25">
            <v>13.00528781</v>
          </cell>
          <cell r="AF25">
            <v>34.652959363319852</v>
          </cell>
          <cell r="AG25">
            <v>13.45082105</v>
          </cell>
        </row>
        <row r="26">
          <cell r="B26" t="str">
            <v>BAMBER BRIDGE</v>
          </cell>
          <cell r="C26">
            <v>22.9</v>
          </cell>
          <cell r="D26">
            <v>20.5</v>
          </cell>
          <cell r="E26">
            <v>27</v>
          </cell>
          <cell r="F26">
            <v>13.475914194644664</v>
          </cell>
          <cell r="G26">
            <v>4.0051511270000004</v>
          </cell>
          <cell r="H26">
            <v>13.451643588217147</v>
          </cell>
          <cell r="I26">
            <v>3.9477156849999999</v>
          </cell>
          <cell r="J26">
            <v>13.883933802832322</v>
          </cell>
          <cell r="K26">
            <v>4.0247710479999999</v>
          </cell>
          <cell r="L26">
            <v>14.115704028572232</v>
          </cell>
          <cell r="M26">
            <v>4.1066730229999999</v>
          </cell>
          <cell r="N26">
            <v>14.281961996480964</v>
          </cell>
          <cell r="O26">
            <v>4.2085383910000003</v>
          </cell>
          <cell r="P26">
            <v>14.661815424909687</v>
          </cell>
          <cell r="Q26">
            <v>4.328973789</v>
          </cell>
          <cell r="R26">
            <v>15.014720291481883</v>
          </cell>
          <cell r="S26">
            <v>4.4609169739999999</v>
          </cell>
          <cell r="T26">
            <v>15.350263148818495</v>
          </cell>
          <cell r="U26">
            <v>4.6243920960000002</v>
          </cell>
          <cell r="V26">
            <v>15.611226324649802</v>
          </cell>
          <cell r="W26">
            <v>4.8080409670000002</v>
          </cell>
          <cell r="X26">
            <v>16.066406301178269</v>
          </cell>
          <cell r="Y26">
            <v>5.0245560649999996</v>
          </cell>
          <cell r="Z26">
            <v>17.997955118828216</v>
          </cell>
          <cell r="AA26">
            <v>6.123198876</v>
          </cell>
          <cell r="AB26">
            <v>19.9295796621794</v>
          </cell>
          <cell r="AC26">
            <v>7.0624681630000001</v>
          </cell>
          <cell r="AD26">
            <v>20.97369658834679</v>
          </cell>
          <cell r="AE26">
            <v>7.5609141580000001</v>
          </cell>
          <cell r="AF26">
            <v>21.392581553672116</v>
          </cell>
          <cell r="AG26">
            <v>7.82134149</v>
          </cell>
        </row>
        <row r="27">
          <cell r="B27" t="str">
            <v>BARBARA ST</v>
          </cell>
          <cell r="C27">
            <v>15.6</v>
          </cell>
          <cell r="D27">
            <v>15.6</v>
          </cell>
          <cell r="E27">
            <v>22.5</v>
          </cell>
          <cell r="F27">
            <v>11.731920426733696</v>
          </cell>
          <cell r="G27">
            <v>3.700564161</v>
          </cell>
          <cell r="H27">
            <v>11.729379454330511</v>
          </cell>
          <cell r="I27">
            <v>3.6577993790000001</v>
          </cell>
          <cell r="J27">
            <v>11.992822875620707</v>
          </cell>
          <cell r="K27">
            <v>3.7088242490000001</v>
          </cell>
          <cell r="L27">
            <v>12.170607876732728</v>
          </cell>
          <cell r="M27">
            <v>3.765534986</v>
          </cell>
          <cell r="N27">
            <v>12.361054955990079</v>
          </cell>
          <cell r="O27">
            <v>3.8382148819999999</v>
          </cell>
          <cell r="P27">
            <v>12.567713501111696</v>
          </cell>
          <cell r="Q27">
            <v>3.9285984279999999</v>
          </cell>
          <cell r="R27">
            <v>12.821034454126476</v>
          </cell>
          <cell r="S27">
            <v>4.0308882779999999</v>
          </cell>
          <cell r="T27">
            <v>13.065556392792519</v>
          </cell>
          <cell r="U27">
            <v>4.1583211679999996</v>
          </cell>
          <cell r="V27">
            <v>13.284553735431327</v>
          </cell>
          <cell r="W27">
            <v>4.3015003680000001</v>
          </cell>
          <cell r="X27">
            <v>13.688165954701798</v>
          </cell>
          <cell r="Y27">
            <v>4.4653041470000003</v>
          </cell>
          <cell r="Z27">
            <v>15.272929377652831</v>
          </cell>
          <cell r="AA27">
            <v>5.2899920639999998</v>
          </cell>
          <cell r="AB27">
            <v>17.230997839527092</v>
          </cell>
          <cell r="AC27">
            <v>6.0080512229999998</v>
          </cell>
          <cell r="AD27">
            <v>18.510374721000233</v>
          </cell>
          <cell r="AE27">
            <v>6.411489649</v>
          </cell>
          <cell r="AF27">
            <v>19.204155207634166</v>
          </cell>
          <cell r="AG27">
            <v>6.6422951530000001</v>
          </cell>
        </row>
        <row r="28">
          <cell r="B28" t="str">
            <v>BARROW</v>
          </cell>
          <cell r="C28">
            <v>17.5</v>
          </cell>
          <cell r="D28">
            <v>15.8</v>
          </cell>
          <cell r="E28">
            <v>21</v>
          </cell>
          <cell r="F28">
            <v>12.188694915401149</v>
          </cell>
          <cell r="G28">
            <v>3.1629856790000002</v>
          </cell>
          <cell r="H28">
            <v>11.977612914422117</v>
          </cell>
          <cell r="I28">
            <v>3.169964416</v>
          </cell>
          <cell r="J28">
            <v>12.098676804876664</v>
          </cell>
          <cell r="K28">
            <v>3.2558751780000001</v>
          </cell>
          <cell r="L28">
            <v>12.147656526833295</v>
          </cell>
          <cell r="M28">
            <v>3.36726255</v>
          </cell>
          <cell r="N28">
            <v>12.210569718020555</v>
          </cell>
          <cell r="O28">
            <v>3.5073764189999999</v>
          </cell>
          <cell r="P28">
            <v>12.37670332207775</v>
          </cell>
          <cell r="Q28">
            <v>3.6873331829999998</v>
          </cell>
          <cell r="R28">
            <v>12.625063382295508</v>
          </cell>
          <cell r="S28">
            <v>3.885611387</v>
          </cell>
          <cell r="T28">
            <v>12.903387262015453</v>
          </cell>
          <cell r="U28">
            <v>4.1287592689999997</v>
          </cell>
          <cell r="V28">
            <v>13.089786770176609</v>
          </cell>
          <cell r="W28">
            <v>4.2964834170000001</v>
          </cell>
          <cell r="X28">
            <v>13.461604139316853</v>
          </cell>
          <cell r="Y28">
            <v>4.4936405180000003</v>
          </cell>
          <cell r="Z28">
            <v>15.033353408606777</v>
          </cell>
          <cell r="AA28">
            <v>5.5260430879999998</v>
          </cell>
          <cell r="AB28">
            <v>16.33466040420145</v>
          </cell>
          <cell r="AC28">
            <v>6.08067578</v>
          </cell>
          <cell r="AD28">
            <v>16.584766654064147</v>
          </cell>
          <cell r="AE28">
            <v>6.2599429969999996</v>
          </cell>
          <cell r="AF28">
            <v>16.305403993581059</v>
          </cell>
          <cell r="AG28">
            <v>6.2842110370000004</v>
          </cell>
        </row>
        <row r="29">
          <cell r="B29" t="str">
            <v>BARTON DOCK RD</v>
          </cell>
          <cell r="C29">
            <v>16</v>
          </cell>
          <cell r="D29">
            <v>14.3</v>
          </cell>
          <cell r="E29">
            <v>18.8</v>
          </cell>
          <cell r="F29">
            <v>10.430952055409142</v>
          </cell>
          <cell r="G29">
            <v>3.8618208059999999</v>
          </cell>
          <cell r="H29">
            <v>10.09972083066674</v>
          </cell>
          <cell r="I29">
            <v>3.7871210460000002</v>
          </cell>
          <cell r="J29">
            <v>10.188254046440596</v>
          </cell>
          <cell r="K29">
            <v>3.8592369569999998</v>
          </cell>
          <cell r="L29">
            <v>10.393124687797663</v>
          </cell>
          <cell r="M29">
            <v>3.9229027410000001</v>
          </cell>
          <cell r="N29">
            <v>10.647508620377181</v>
          </cell>
          <cell r="O29">
            <v>3.9875523639999999</v>
          </cell>
          <cell r="P29">
            <v>10.625050391095069</v>
          </cell>
          <cell r="Q29">
            <v>4.0468148509999997</v>
          </cell>
          <cell r="R29">
            <v>10.723245147087741</v>
          </cell>
          <cell r="S29">
            <v>4.1046344819999998</v>
          </cell>
          <cell r="T29">
            <v>10.974257499724066</v>
          </cell>
          <cell r="U29">
            <v>4.1685282990000001</v>
          </cell>
          <cell r="V29">
            <v>11.109742391593974</v>
          </cell>
          <cell r="W29">
            <v>4.2343678640000002</v>
          </cell>
          <cell r="X29">
            <v>11.316440943558414</v>
          </cell>
          <cell r="Y29">
            <v>4.3026237189999996</v>
          </cell>
          <cell r="Z29">
            <v>12.009734942534504</v>
          </cell>
          <cell r="AA29">
            <v>4.633142694</v>
          </cell>
          <cell r="AB29">
            <v>13.033550340086983</v>
          </cell>
          <cell r="AC29">
            <v>4.9005244760000002</v>
          </cell>
          <cell r="AD29">
            <v>13.882003219123051</v>
          </cell>
          <cell r="AE29">
            <v>5.0319194339999997</v>
          </cell>
          <cell r="AF29">
            <v>14.416907168641707</v>
          </cell>
          <cell r="AG29">
            <v>5.085472802</v>
          </cell>
        </row>
        <row r="30">
          <cell r="B30" t="str">
            <v>BEDFORD</v>
          </cell>
          <cell r="C30">
            <v>20.2</v>
          </cell>
          <cell r="D30">
            <v>20.2</v>
          </cell>
          <cell r="E30">
            <v>27.5</v>
          </cell>
          <cell r="F30">
            <v>17.067443115142645</v>
          </cell>
          <cell r="G30">
            <v>4.4134763809999997</v>
          </cell>
          <cell r="H30">
            <v>17.107318988324959</v>
          </cell>
          <cell r="I30">
            <v>4.3669488860000003</v>
          </cell>
          <cell r="J30">
            <v>17.902230669899396</v>
          </cell>
          <cell r="K30">
            <v>4.4472235610000004</v>
          </cell>
          <cell r="L30">
            <v>18.084416894585662</v>
          </cell>
          <cell r="M30">
            <v>4.5376323809999999</v>
          </cell>
          <cell r="N30">
            <v>18.427121125879385</v>
          </cell>
          <cell r="O30">
            <v>4.6508904920000003</v>
          </cell>
          <cell r="P30">
            <v>18.711547858944087</v>
          </cell>
          <cell r="Q30">
            <v>4.7952940570000004</v>
          </cell>
          <cell r="R30">
            <v>18.912714490553249</v>
          </cell>
          <cell r="S30">
            <v>4.9590155229999997</v>
          </cell>
          <cell r="T30">
            <v>19.412982663169505</v>
          </cell>
          <cell r="U30">
            <v>5.1617579969999996</v>
          </cell>
          <cell r="V30">
            <v>19.796235495369025</v>
          </cell>
          <cell r="W30">
            <v>5.388919306</v>
          </cell>
          <cell r="X30">
            <v>20.099719858477272</v>
          </cell>
          <cell r="Y30">
            <v>5.6487592749999997</v>
          </cell>
          <cell r="Z30">
            <v>22.02572311057785</v>
          </cell>
          <cell r="AA30">
            <v>7.0062904039999996</v>
          </cell>
          <cell r="AB30">
            <v>24.536468422580811</v>
          </cell>
          <cell r="AC30">
            <v>8.1991344989999995</v>
          </cell>
          <cell r="AD30">
            <v>25.945560098702071</v>
          </cell>
          <cell r="AE30">
            <v>8.8608459919999998</v>
          </cell>
          <cell r="AF30">
            <v>26.698525385773547</v>
          </cell>
          <cell r="AG30">
            <v>9.2282564239999996</v>
          </cell>
        </row>
        <row r="31">
          <cell r="B31" t="str">
            <v>BELGRAVE</v>
          </cell>
          <cell r="C31">
            <v>17.5</v>
          </cell>
          <cell r="D31">
            <v>15.8</v>
          </cell>
          <cell r="E31">
            <v>21</v>
          </cell>
          <cell r="F31">
            <v>8.9841067479881911</v>
          </cell>
          <cell r="G31">
            <v>3.1016657560000001</v>
          </cell>
          <cell r="H31">
            <v>8.8856862204804727</v>
          </cell>
          <cell r="I31">
            <v>3.059551785</v>
          </cell>
          <cell r="J31">
            <v>9.1239893992883925</v>
          </cell>
          <cell r="K31">
            <v>3.1103952129999999</v>
          </cell>
          <cell r="L31">
            <v>9.2366933749154896</v>
          </cell>
          <cell r="M31">
            <v>3.165015366</v>
          </cell>
          <cell r="N31">
            <v>9.4336523460102253</v>
          </cell>
          <cell r="O31">
            <v>3.2329067130000002</v>
          </cell>
          <cell r="P31">
            <v>9.5257155680089518</v>
          </cell>
          <cell r="Q31">
            <v>3.3163552200000002</v>
          </cell>
          <cell r="R31">
            <v>9.7171130860868526</v>
          </cell>
          <cell r="S31">
            <v>3.4095244619999998</v>
          </cell>
          <cell r="T31">
            <v>9.9029432317837784</v>
          </cell>
          <cell r="U31">
            <v>3.5240339629999999</v>
          </cell>
          <cell r="V31">
            <v>10.159672371469968</v>
          </cell>
          <cell r="W31">
            <v>3.652478822</v>
          </cell>
          <cell r="X31">
            <v>10.476736082233831</v>
          </cell>
          <cell r="Y31">
            <v>3.7987442979999999</v>
          </cell>
          <cell r="Z31">
            <v>11.846117534514224</v>
          </cell>
          <cell r="AA31">
            <v>4.5562677640000002</v>
          </cell>
          <cell r="AB31">
            <v>13.025395595648041</v>
          </cell>
          <cell r="AC31">
            <v>5.2244139440000001</v>
          </cell>
          <cell r="AD31">
            <v>13.590269127973823</v>
          </cell>
          <cell r="AE31">
            <v>5.6129210440000001</v>
          </cell>
          <cell r="AF31">
            <v>13.839119966247148</v>
          </cell>
          <cell r="AG31">
            <v>5.768645266</v>
          </cell>
        </row>
        <row r="32">
          <cell r="B32" t="str">
            <v>BENCHILL</v>
          </cell>
          <cell r="C32">
            <v>12</v>
          </cell>
          <cell r="D32">
            <v>12</v>
          </cell>
          <cell r="E32">
            <v>14</v>
          </cell>
          <cell r="F32">
            <v>3.9170025176395273</v>
          </cell>
          <cell r="G32">
            <v>1.053150507</v>
          </cell>
          <cell r="H32">
            <v>3.8948102363597537</v>
          </cell>
          <cell r="I32">
            <v>1.0520691259999999</v>
          </cell>
          <cell r="J32">
            <v>3.9636504057117325</v>
          </cell>
          <cell r="K32">
            <v>1.071512633</v>
          </cell>
          <cell r="L32">
            <v>4.0336758852764651</v>
          </cell>
          <cell r="M32">
            <v>1.0963122430000001</v>
          </cell>
          <cell r="N32">
            <v>4.1188133081063469</v>
          </cell>
          <cell r="O32">
            <v>1.130706048</v>
          </cell>
          <cell r="P32">
            <v>4.2355550359295258</v>
          </cell>
          <cell r="Q32">
            <v>1.178806067</v>
          </cell>
          <cell r="R32">
            <v>4.3643266074554781</v>
          </cell>
          <cell r="S32">
            <v>1.2335737490000001</v>
          </cell>
          <cell r="T32">
            <v>4.4909870857057399</v>
          </cell>
          <cell r="U32">
            <v>1.3001150180000001</v>
          </cell>
          <cell r="V32">
            <v>4.6195226607857958</v>
          </cell>
          <cell r="W32">
            <v>1.377545799</v>
          </cell>
          <cell r="X32">
            <v>4.783051185890594</v>
          </cell>
          <cell r="Y32">
            <v>1.4704580140000001</v>
          </cell>
          <cell r="Z32">
            <v>5.6241872317173183</v>
          </cell>
          <cell r="AA32">
            <v>1.9022673880000001</v>
          </cell>
          <cell r="AB32">
            <v>6.2314420690782235</v>
          </cell>
          <cell r="AC32">
            <v>2.2738304980000001</v>
          </cell>
          <cell r="AD32">
            <v>6.4758655466750508</v>
          </cell>
          <cell r="AE32">
            <v>2.4912037869999999</v>
          </cell>
          <cell r="AF32">
            <v>6.5630506324926525</v>
          </cell>
          <cell r="AG32">
            <v>2.620109496</v>
          </cell>
        </row>
        <row r="33">
          <cell r="B33" t="str">
            <v>BENTHAM</v>
          </cell>
          <cell r="C33">
            <v>5.5</v>
          </cell>
          <cell r="D33">
            <v>5.5</v>
          </cell>
          <cell r="E33">
            <v>10</v>
          </cell>
          <cell r="F33">
            <v>4.366528008424682</v>
          </cell>
          <cell r="G33">
            <v>0.96456425999999995</v>
          </cell>
          <cell r="H33">
            <v>4.2891155839069599</v>
          </cell>
          <cell r="I33">
            <v>0.95707045599999996</v>
          </cell>
          <cell r="J33">
            <v>4.3923576652368688</v>
          </cell>
          <cell r="K33">
            <v>0.98389698400000003</v>
          </cell>
          <cell r="L33">
            <v>4.4523981094671923</v>
          </cell>
          <cell r="M33">
            <v>1.0119086879999999</v>
          </cell>
          <cell r="N33">
            <v>4.5583673867497136</v>
          </cell>
          <cell r="O33">
            <v>1.0455936749999999</v>
          </cell>
          <cell r="P33">
            <v>4.6476197896439899</v>
          </cell>
          <cell r="Q33">
            <v>1.0852214499999999</v>
          </cell>
          <cell r="R33">
            <v>4.7472701144162714</v>
          </cell>
          <cell r="S33">
            <v>1.129223734</v>
          </cell>
          <cell r="T33">
            <v>4.8721288873785609</v>
          </cell>
          <cell r="U33">
            <v>1.1822597699999999</v>
          </cell>
          <cell r="V33">
            <v>4.9841173058824664</v>
          </cell>
          <cell r="W33">
            <v>1.2409569899999999</v>
          </cell>
          <cell r="X33">
            <v>5.1266294226367286</v>
          </cell>
          <cell r="Y33">
            <v>1.307704239</v>
          </cell>
          <cell r="Z33">
            <v>5.8780796976210823</v>
          </cell>
          <cell r="AA33">
            <v>1.6227995120000001</v>
          </cell>
          <cell r="AB33">
            <v>6.7386227326345312</v>
          </cell>
          <cell r="AC33">
            <v>1.8960640959999999</v>
          </cell>
          <cell r="AD33">
            <v>7.0859885318248255</v>
          </cell>
          <cell r="AE33">
            <v>2.043971827</v>
          </cell>
          <cell r="AF33">
            <v>7.2371189766286959</v>
          </cell>
          <cell r="AG33">
            <v>2.1254101900000002</v>
          </cell>
        </row>
        <row r="34">
          <cell r="B34" t="str">
            <v>BISPHAM</v>
          </cell>
          <cell r="C34">
            <v>22.9</v>
          </cell>
          <cell r="D34">
            <v>20.5</v>
          </cell>
          <cell r="E34">
            <v>27.5</v>
          </cell>
          <cell r="F34">
            <v>17.334973137179606</v>
          </cell>
          <cell r="G34">
            <v>5.1610394880000001</v>
          </cell>
          <cell r="H34">
            <v>17.62686820335793</v>
          </cell>
          <cell r="I34">
            <v>5.1099829410000002</v>
          </cell>
          <cell r="J34">
            <v>18.230321930004049</v>
          </cell>
          <cell r="K34">
            <v>5.1806537700000002</v>
          </cell>
          <cell r="L34">
            <v>18.466136889453356</v>
          </cell>
          <cell r="M34">
            <v>5.2697824219999996</v>
          </cell>
          <cell r="N34">
            <v>18.711464989312098</v>
          </cell>
          <cell r="O34">
            <v>5.3880666770000003</v>
          </cell>
          <cell r="P34">
            <v>19.04962879859324</v>
          </cell>
          <cell r="Q34">
            <v>5.5449912980000002</v>
          </cell>
          <cell r="R34">
            <v>19.472038825045889</v>
          </cell>
          <cell r="S34">
            <v>5.726807118</v>
          </cell>
          <cell r="T34">
            <v>19.911834819834812</v>
          </cell>
          <cell r="U34">
            <v>5.9581833230000001</v>
          </cell>
          <cell r="V34">
            <v>20.350385160601917</v>
          </cell>
          <cell r="W34">
            <v>6.2216870899999996</v>
          </cell>
          <cell r="X34">
            <v>20.91875986748051</v>
          </cell>
          <cell r="Y34">
            <v>6.5277965709999997</v>
          </cell>
          <cell r="Z34">
            <v>23.536362361455591</v>
          </cell>
          <cell r="AA34">
            <v>8.0880679190000002</v>
          </cell>
          <cell r="AB34">
            <v>26.342206376876696</v>
          </cell>
          <cell r="AC34">
            <v>9.4730255490000008</v>
          </cell>
          <cell r="AD34">
            <v>27.611242800358809</v>
          </cell>
          <cell r="AE34">
            <v>10.228606320000001</v>
          </cell>
          <cell r="AF34">
            <v>28.041960988176207</v>
          </cell>
          <cell r="AG34">
            <v>10.64500151</v>
          </cell>
        </row>
        <row r="35">
          <cell r="B35" t="str">
            <v>BLACKBULL</v>
          </cell>
          <cell r="C35">
            <v>22.9</v>
          </cell>
          <cell r="D35">
            <v>20.5</v>
          </cell>
          <cell r="E35">
            <v>27</v>
          </cell>
          <cell r="F35">
            <v>12.932457898780111</v>
          </cell>
          <cell r="G35">
            <v>4.6580441370000001</v>
          </cell>
          <cell r="H35">
            <v>13.175978195926648</v>
          </cell>
          <cell r="I35">
            <v>4.559843581</v>
          </cell>
          <cell r="J35">
            <v>13.746068881288853</v>
          </cell>
          <cell r="K35">
            <v>4.6106021779999997</v>
          </cell>
          <cell r="L35">
            <v>13.932046044315564</v>
          </cell>
          <cell r="M35">
            <v>4.6680544480000004</v>
          </cell>
          <cell r="N35">
            <v>14.185669080518116</v>
          </cell>
          <cell r="O35">
            <v>4.7450429219999997</v>
          </cell>
          <cell r="P35">
            <v>14.413298124933283</v>
          </cell>
          <cell r="Q35">
            <v>4.850477261</v>
          </cell>
          <cell r="R35">
            <v>14.642001184597371</v>
          </cell>
          <cell r="S35">
            <v>4.9704963470000001</v>
          </cell>
          <cell r="T35">
            <v>14.991736546492165</v>
          </cell>
          <cell r="U35">
            <v>5.1252296460000002</v>
          </cell>
          <cell r="V35">
            <v>15.322274449688694</v>
          </cell>
          <cell r="W35">
            <v>5.3001803680000004</v>
          </cell>
          <cell r="X35">
            <v>15.686822109864563</v>
          </cell>
          <cell r="Y35">
            <v>5.5058206280000004</v>
          </cell>
          <cell r="Z35">
            <v>17.560080850862512</v>
          </cell>
          <cell r="AA35">
            <v>6.5876903269999998</v>
          </cell>
          <cell r="AB35">
            <v>19.196629998529218</v>
          </cell>
          <cell r="AC35">
            <v>7.5222216419999999</v>
          </cell>
          <cell r="AD35">
            <v>19.737074044505349</v>
          </cell>
          <cell r="AE35">
            <v>8.0177902999999997</v>
          </cell>
          <cell r="AF35">
            <v>19.696381215586214</v>
          </cell>
          <cell r="AG35">
            <v>8.123336879</v>
          </cell>
        </row>
        <row r="36">
          <cell r="B36" t="str">
            <v>BLACKBURN</v>
          </cell>
          <cell r="C36">
            <v>20.5</v>
          </cell>
          <cell r="D36">
            <v>18</v>
          </cell>
          <cell r="E36">
            <v>27.5</v>
          </cell>
          <cell r="F36">
            <v>12.917195274612912</v>
          </cell>
          <cell r="G36">
            <v>3.6244012809999999</v>
          </cell>
          <cell r="H36">
            <v>12.593032446695089</v>
          </cell>
          <cell r="I36">
            <v>3.534840939</v>
          </cell>
          <cell r="J36">
            <v>12.845616595862053</v>
          </cell>
          <cell r="K36">
            <v>3.5887191619999999</v>
          </cell>
          <cell r="L36">
            <v>13.068556731943987</v>
          </cell>
          <cell r="M36">
            <v>3.636868175</v>
          </cell>
          <cell r="N36">
            <v>13.314699634992015</v>
          </cell>
          <cell r="O36">
            <v>3.69042168</v>
          </cell>
          <cell r="P36">
            <v>13.541519874896716</v>
          </cell>
          <cell r="Q36">
            <v>3.7510577970000001</v>
          </cell>
          <cell r="R36">
            <v>13.66668570436979</v>
          </cell>
          <cell r="S36">
            <v>3.8129647769999999</v>
          </cell>
          <cell r="T36">
            <v>13.948192314297152</v>
          </cell>
          <cell r="U36">
            <v>3.8855738560000002</v>
          </cell>
          <cell r="V36">
            <v>14.080542364186236</v>
          </cell>
          <cell r="W36">
            <v>3.9639367879999998</v>
          </cell>
          <cell r="X36">
            <v>14.168314781512501</v>
          </cell>
          <cell r="Y36">
            <v>4.0503815479999998</v>
          </cell>
          <cell r="Z36">
            <v>14.897139744412435</v>
          </cell>
          <cell r="AA36">
            <v>4.4560940159999998</v>
          </cell>
          <cell r="AB36">
            <v>16.035257400931361</v>
          </cell>
          <cell r="AC36">
            <v>4.7902270140000001</v>
          </cell>
          <cell r="AD36">
            <v>16.9930971395627</v>
          </cell>
          <cell r="AE36">
            <v>4.9584169390000001</v>
          </cell>
          <cell r="AF36">
            <v>17.77310010647361</v>
          </cell>
          <cell r="AG36">
            <v>5.0212384879999998</v>
          </cell>
        </row>
        <row r="37">
          <cell r="B37" t="str">
            <v>BLACKFRIARS</v>
          </cell>
          <cell r="C37">
            <v>18</v>
          </cell>
          <cell r="D37">
            <v>18</v>
          </cell>
          <cell r="E37">
            <v>27.5</v>
          </cell>
          <cell r="F37">
            <v>16.586847046492061</v>
          </cell>
          <cell r="G37">
            <v>5.8563670659999998</v>
          </cell>
          <cell r="H37">
            <v>16.905013854647294</v>
          </cell>
          <cell r="I37">
            <v>5.7688961670000003</v>
          </cell>
          <cell r="J37">
            <v>17.662660713789784</v>
          </cell>
          <cell r="K37">
            <v>5.8638091030000004</v>
          </cell>
          <cell r="L37">
            <v>17.900562019736526</v>
          </cell>
          <cell r="M37">
            <v>5.9456140360000003</v>
          </cell>
          <cell r="N37">
            <v>18.0806167029832</v>
          </cell>
          <cell r="O37">
            <v>6.0257072450000004</v>
          </cell>
          <cell r="P37">
            <v>18.418324866870311</v>
          </cell>
          <cell r="Q37">
            <v>6.1119202660000003</v>
          </cell>
          <cell r="R37">
            <v>18.635323117749934</v>
          </cell>
          <cell r="S37">
            <v>6.1983323520000004</v>
          </cell>
          <cell r="T37">
            <v>18.816805312308063</v>
          </cell>
          <cell r="U37">
            <v>6.2903313990000003</v>
          </cell>
          <cell r="V37">
            <v>19.02745696006227</v>
          </cell>
          <cell r="W37">
            <v>6.3863675720000002</v>
          </cell>
          <cell r="X37">
            <v>19.317263780485305</v>
          </cell>
          <cell r="Y37">
            <v>6.4971560119999996</v>
          </cell>
          <cell r="Z37">
            <v>20.77740888839671</v>
          </cell>
          <cell r="AA37">
            <v>6.9438303330000002</v>
          </cell>
          <cell r="AB37">
            <v>22.845190631717955</v>
          </cell>
          <cell r="AC37">
            <v>7.2859623009999996</v>
          </cell>
          <cell r="AD37">
            <v>24.433078569271657</v>
          </cell>
          <cell r="AE37">
            <v>7.4408430169999997</v>
          </cell>
          <cell r="AF37">
            <v>25.742029301535556</v>
          </cell>
          <cell r="AG37">
            <v>7.5295231830000002</v>
          </cell>
        </row>
        <row r="38">
          <cell r="B38" t="str">
            <v>BLACKLEY</v>
          </cell>
          <cell r="C38">
            <v>22.9</v>
          </cell>
          <cell r="D38">
            <v>20.5</v>
          </cell>
          <cell r="E38">
            <v>27.5</v>
          </cell>
          <cell r="F38">
            <v>11.206481514678144</v>
          </cell>
          <cell r="G38">
            <v>3.8535993149999999</v>
          </cell>
          <cell r="H38">
            <v>11.174118091004418</v>
          </cell>
          <cell r="I38">
            <v>3.801875398</v>
          </cell>
          <cell r="J38">
            <v>11.412964070516416</v>
          </cell>
          <cell r="K38">
            <v>3.8720061019999998</v>
          </cell>
          <cell r="L38">
            <v>11.629383211451572</v>
          </cell>
          <cell r="M38">
            <v>3.9434701630000002</v>
          </cell>
          <cell r="N38">
            <v>11.818325162074409</v>
          </cell>
          <cell r="O38">
            <v>4.0275825080000001</v>
          </cell>
          <cell r="P38">
            <v>12.096833729764224</v>
          </cell>
          <cell r="Q38">
            <v>4.128941373</v>
          </cell>
          <cell r="R38">
            <v>12.398451252409103</v>
          </cell>
          <cell r="S38">
            <v>4.23993369</v>
          </cell>
          <cell r="T38">
            <v>12.645601972485801</v>
          </cell>
          <cell r="U38">
            <v>4.3720917720000001</v>
          </cell>
          <cell r="V38">
            <v>12.978945912889172</v>
          </cell>
          <cell r="W38">
            <v>4.5175442989999999</v>
          </cell>
          <cell r="X38">
            <v>13.382985238980719</v>
          </cell>
          <cell r="Y38">
            <v>4.6814728189999997</v>
          </cell>
          <cell r="Z38">
            <v>15.390935685930801</v>
          </cell>
          <cell r="AA38">
            <v>5.522660954</v>
          </cell>
          <cell r="AB38">
            <v>17.501063193320093</v>
          </cell>
          <cell r="AC38">
            <v>6.2557650269999998</v>
          </cell>
          <cell r="AD38">
            <v>18.545365112247325</v>
          </cell>
          <cell r="AE38">
            <v>6.6622268910000004</v>
          </cell>
          <cell r="AF38">
            <v>19.159476721739985</v>
          </cell>
          <cell r="AG38">
            <v>6.9039328099999997</v>
          </cell>
        </row>
        <row r="39">
          <cell r="B39" t="str">
            <v>BLACKPOOL</v>
          </cell>
          <cell r="C39">
            <v>26.5</v>
          </cell>
          <cell r="D39">
            <v>23.8</v>
          </cell>
          <cell r="E39">
            <v>31.5</v>
          </cell>
          <cell r="F39">
            <v>11.317576347301307</v>
          </cell>
          <cell r="G39">
            <v>3.8891639580000001</v>
          </cell>
          <cell r="H39">
            <v>11.282689704377322</v>
          </cell>
          <cell r="I39">
            <v>3.8023468600000001</v>
          </cell>
          <cell r="J39">
            <v>11.539762522676718</v>
          </cell>
          <cell r="K39">
            <v>3.8574384749999999</v>
          </cell>
          <cell r="L39">
            <v>11.796766640148231</v>
          </cell>
          <cell r="M39">
            <v>3.902984961</v>
          </cell>
          <cell r="N39">
            <v>11.962943795350551</v>
          </cell>
          <cell r="O39">
            <v>3.9483210889999998</v>
          </cell>
          <cell r="P39">
            <v>12.118479483504297</v>
          </cell>
          <cell r="Q39">
            <v>3.9971523179999999</v>
          </cell>
          <cell r="R39">
            <v>12.446717008996911</v>
          </cell>
          <cell r="S39">
            <v>4.0476155089999999</v>
          </cell>
          <cell r="T39">
            <v>12.668190499190132</v>
          </cell>
          <cell r="U39">
            <v>4.0985106980000001</v>
          </cell>
          <cell r="V39">
            <v>12.773593558893175</v>
          </cell>
          <cell r="W39">
            <v>4.150290912</v>
          </cell>
          <cell r="X39">
            <v>12.972571325043514</v>
          </cell>
          <cell r="Y39">
            <v>4.2054520699999998</v>
          </cell>
          <cell r="Z39">
            <v>13.630276214026395</v>
          </cell>
          <cell r="AA39">
            <v>4.3310880029999996</v>
          </cell>
          <cell r="AB39">
            <v>15.797337633905784</v>
          </cell>
          <cell r="AC39">
            <v>4.3920887569999998</v>
          </cell>
          <cell r="AD39">
            <v>17.676875762285441</v>
          </cell>
          <cell r="AE39">
            <v>4.3941314980000001</v>
          </cell>
          <cell r="AF39">
            <v>19.702612108408765</v>
          </cell>
          <cell r="AG39">
            <v>4.359310883</v>
          </cell>
        </row>
        <row r="40">
          <cell r="B40" t="str">
            <v>BOLLINGTON</v>
          </cell>
          <cell r="C40">
            <v>13</v>
          </cell>
          <cell r="D40">
            <v>10.5</v>
          </cell>
          <cell r="E40">
            <v>15</v>
          </cell>
          <cell r="F40">
            <v>8.9087083161982186</v>
          </cell>
          <cell r="G40">
            <v>2.4845581879999998</v>
          </cell>
          <cell r="H40">
            <v>8.8525402798483466</v>
          </cell>
          <cell r="I40">
            <v>2.4582634290000001</v>
          </cell>
          <cell r="J40">
            <v>8.9855052233627966</v>
          </cell>
          <cell r="K40">
            <v>2.508871504</v>
          </cell>
          <cell r="L40">
            <v>9.1947821519268373</v>
          </cell>
          <cell r="M40">
            <v>2.562597196</v>
          </cell>
          <cell r="N40">
            <v>9.3059782051678113</v>
          </cell>
          <cell r="O40">
            <v>2.6297185179999998</v>
          </cell>
          <cell r="P40">
            <v>9.5559840903527995</v>
          </cell>
          <cell r="Q40">
            <v>2.7153661809999998</v>
          </cell>
          <cell r="R40">
            <v>9.8037368409538761</v>
          </cell>
          <cell r="S40">
            <v>2.810623874</v>
          </cell>
          <cell r="T40">
            <v>10.036732469268468</v>
          </cell>
          <cell r="U40">
            <v>2.927102965</v>
          </cell>
          <cell r="V40">
            <v>10.301608489669752</v>
          </cell>
          <cell r="W40">
            <v>3.0568694600000001</v>
          </cell>
          <cell r="X40">
            <v>10.639747770652752</v>
          </cell>
          <cell r="Y40">
            <v>3.2049357469999999</v>
          </cell>
          <cell r="Z40">
            <v>12.399766224054211</v>
          </cell>
          <cell r="AA40">
            <v>3.9622969989999999</v>
          </cell>
          <cell r="AB40">
            <v>14.179085858892799</v>
          </cell>
          <cell r="AC40">
            <v>4.6299042840000002</v>
          </cell>
          <cell r="AD40">
            <v>14.859315619950262</v>
          </cell>
          <cell r="AE40">
            <v>4.999703952</v>
          </cell>
          <cell r="AF40">
            <v>15.172547381561598</v>
          </cell>
          <cell r="AG40">
            <v>5.2099186419999999</v>
          </cell>
        </row>
        <row r="41">
          <cell r="B41" t="str">
            <v>BOLTON BY BOWLAND</v>
          </cell>
          <cell r="C41">
            <v>3</v>
          </cell>
          <cell r="D41">
            <v>3</v>
          </cell>
          <cell r="E41">
            <v>7.5</v>
          </cell>
          <cell r="F41">
            <v>3.0431479637689649</v>
          </cell>
          <cell r="G41">
            <v>0.63896305799999997</v>
          </cell>
          <cell r="H41">
            <v>2.9955435597945295</v>
          </cell>
          <cell r="I41">
            <v>0.66223853700000002</v>
          </cell>
          <cell r="J41">
            <v>3.0728587973091939</v>
          </cell>
          <cell r="K41">
            <v>0.69343791899999996</v>
          </cell>
          <cell r="L41">
            <v>3.1378381547300358</v>
          </cell>
          <cell r="M41">
            <v>0.72628338999999997</v>
          </cell>
          <cell r="N41">
            <v>3.2046165359662813</v>
          </cell>
          <cell r="O41">
            <v>0.75315657800000002</v>
          </cell>
          <cell r="P41">
            <v>3.2546766715358708</v>
          </cell>
          <cell r="Q41">
            <v>0.77561130199999995</v>
          </cell>
          <cell r="R41">
            <v>3.3068731672613527</v>
          </cell>
          <cell r="S41">
            <v>0.79988495100000001</v>
          </cell>
          <cell r="T41">
            <v>3.3661084007665218</v>
          </cell>
          <cell r="U41">
            <v>0.82814506799999998</v>
          </cell>
          <cell r="V41">
            <v>3.4229475441926946</v>
          </cell>
          <cell r="W41">
            <v>0.85871444799999996</v>
          </cell>
          <cell r="X41">
            <v>3.4807653709814788</v>
          </cell>
          <cell r="Y41">
            <v>0.89285673399999999</v>
          </cell>
          <cell r="Z41">
            <v>3.9134931433647635</v>
          </cell>
          <cell r="AA41">
            <v>1.043680103</v>
          </cell>
          <cell r="AB41">
            <v>4.5432662444094083</v>
          </cell>
          <cell r="AC41">
            <v>1.1715875140000001</v>
          </cell>
          <cell r="AD41">
            <v>4.8361559676431005</v>
          </cell>
          <cell r="AE41">
            <v>1.2344396179999999</v>
          </cell>
          <cell r="AF41">
            <v>5.020701380965904</v>
          </cell>
          <cell r="AG41">
            <v>1.266906772</v>
          </cell>
        </row>
        <row r="42">
          <cell r="B42" t="str">
            <v>BOLTON LE SANDS</v>
          </cell>
          <cell r="C42">
            <v>17.5</v>
          </cell>
          <cell r="D42">
            <v>15.8</v>
          </cell>
          <cell r="E42">
            <v>21</v>
          </cell>
          <cell r="F42">
            <v>11.454518356018561</v>
          </cell>
          <cell r="G42">
            <v>2.8105075839999998</v>
          </cell>
          <cell r="H42">
            <v>11.577610372190433</v>
          </cell>
          <cell r="I42">
            <v>2.7950686490000001</v>
          </cell>
          <cell r="J42">
            <v>11.758340371186467</v>
          </cell>
          <cell r="K42">
            <v>2.8620082230000001</v>
          </cell>
          <cell r="L42">
            <v>11.931806433823171</v>
          </cell>
          <cell r="M42">
            <v>2.941719397</v>
          </cell>
          <cell r="N42">
            <v>12.230349314472798</v>
          </cell>
          <cell r="O42">
            <v>3.0328762220000001</v>
          </cell>
          <cell r="P42">
            <v>12.446387647451116</v>
          </cell>
          <cell r="Q42">
            <v>3.150230332</v>
          </cell>
          <cell r="R42">
            <v>12.747680089775635</v>
          </cell>
          <cell r="S42">
            <v>3.2844905799999999</v>
          </cell>
          <cell r="T42">
            <v>13.104157000907703</v>
          </cell>
          <cell r="U42">
            <v>3.4548174280000001</v>
          </cell>
          <cell r="V42">
            <v>13.494394190929871</v>
          </cell>
          <cell r="W42">
            <v>3.6463456239999998</v>
          </cell>
          <cell r="X42">
            <v>13.91794626446694</v>
          </cell>
          <cell r="Y42">
            <v>3.8674759019999998</v>
          </cell>
          <cell r="Z42">
            <v>16.235691270839844</v>
          </cell>
          <cell r="AA42">
            <v>5.0254501960000004</v>
          </cell>
          <cell r="AB42">
            <v>18.715400691709903</v>
          </cell>
          <cell r="AC42">
            <v>6.0558946569999996</v>
          </cell>
          <cell r="AD42">
            <v>19.953290155846524</v>
          </cell>
          <cell r="AE42">
            <v>6.6271636530000002</v>
          </cell>
          <cell r="AF42">
            <v>20.143845946895624</v>
          </cell>
          <cell r="AG42">
            <v>6.9455664659999998</v>
          </cell>
        </row>
        <row r="43">
          <cell r="B43" t="str">
            <v>BOTANY BAY</v>
          </cell>
          <cell r="C43">
            <v>10</v>
          </cell>
          <cell r="D43">
            <v>10</v>
          </cell>
          <cell r="E43">
            <v>18</v>
          </cell>
          <cell r="F43">
            <v>7.7979583684223206</v>
          </cell>
          <cell r="G43">
            <v>1.7122383080000001</v>
          </cell>
          <cell r="H43">
            <v>7.8190969460013164</v>
          </cell>
          <cell r="I43">
            <v>1.7210208819999999</v>
          </cell>
          <cell r="J43">
            <v>7.9993137111028556</v>
          </cell>
          <cell r="K43">
            <v>1.755427249</v>
          </cell>
          <cell r="L43">
            <v>8.1500293946891453</v>
          </cell>
          <cell r="M43">
            <v>1.79795591</v>
          </cell>
          <cell r="N43">
            <v>8.316895963064816</v>
          </cell>
          <cell r="O43">
            <v>1.858018655</v>
          </cell>
          <cell r="P43">
            <v>8.5488340480397156</v>
          </cell>
          <cell r="Q43">
            <v>1.942643334</v>
          </cell>
          <cell r="R43">
            <v>8.7902722443771104</v>
          </cell>
          <cell r="S43">
            <v>2.0373518700000002</v>
          </cell>
          <cell r="T43">
            <v>9.049088067662332</v>
          </cell>
          <cell r="U43">
            <v>2.1503030999999999</v>
          </cell>
          <cell r="V43">
            <v>9.3154642506683452</v>
          </cell>
          <cell r="W43">
            <v>2.2818200960000001</v>
          </cell>
          <cell r="X43">
            <v>9.6457078422714382</v>
          </cell>
          <cell r="Y43">
            <v>2.4213919000000002</v>
          </cell>
          <cell r="Z43">
            <v>11.111588950760382</v>
          </cell>
          <cell r="AA43">
            <v>3.064450436</v>
          </cell>
          <cell r="AB43">
            <v>12.346270545675321</v>
          </cell>
          <cell r="AC43">
            <v>3.6196678370000002</v>
          </cell>
          <cell r="AD43">
            <v>13.005932440644845</v>
          </cell>
          <cell r="AE43">
            <v>3.8492474149999998</v>
          </cell>
          <cell r="AF43">
            <v>13.398171017251684</v>
          </cell>
          <cell r="AG43">
            <v>3.9817863</v>
          </cell>
        </row>
        <row r="44">
          <cell r="B44" t="str">
            <v>BOW LANE</v>
          </cell>
          <cell r="C44">
            <v>22.9</v>
          </cell>
          <cell r="D44">
            <v>20.5</v>
          </cell>
          <cell r="E44">
            <v>27.5</v>
          </cell>
          <cell r="F44">
            <v>15.93742472175548</v>
          </cell>
          <cell r="G44">
            <v>4.5616082320000002</v>
          </cell>
          <cell r="H44">
            <v>16.135100753703718</v>
          </cell>
          <cell r="I44">
            <v>4.4995155799999997</v>
          </cell>
          <cell r="J44">
            <v>16.845765354831435</v>
          </cell>
          <cell r="K44">
            <v>4.6058506130000003</v>
          </cell>
          <cell r="L44">
            <v>17.124436016798107</v>
          </cell>
          <cell r="M44">
            <v>4.7175885690000001</v>
          </cell>
          <cell r="N44">
            <v>17.453813639116817</v>
          </cell>
          <cell r="O44">
            <v>4.8549740440000004</v>
          </cell>
          <cell r="P44">
            <v>17.89470571402039</v>
          </cell>
          <cell r="Q44">
            <v>5.02701843</v>
          </cell>
          <cell r="R44">
            <v>18.356715546610914</v>
          </cell>
          <cell r="S44">
            <v>5.2203753170000002</v>
          </cell>
          <cell r="T44">
            <v>18.857859034026689</v>
          </cell>
          <cell r="U44">
            <v>5.4557708099999997</v>
          </cell>
          <cell r="V44">
            <v>19.348142291855098</v>
          </cell>
          <cell r="W44">
            <v>5.7162906170000003</v>
          </cell>
          <cell r="X44">
            <v>19.979402304322129</v>
          </cell>
          <cell r="Y44">
            <v>6.0170920089999997</v>
          </cell>
          <cell r="Z44">
            <v>22.686997400028794</v>
          </cell>
          <cell r="AA44">
            <v>7.5575523630000001</v>
          </cell>
          <cell r="AB44">
            <v>25.122108337006544</v>
          </cell>
          <cell r="AC44">
            <v>8.7775815680000004</v>
          </cell>
          <cell r="AD44">
            <v>26.159135219130199</v>
          </cell>
          <cell r="AE44">
            <v>9.2324874989999994</v>
          </cell>
          <cell r="AF44">
            <v>26.497052808366099</v>
          </cell>
          <cell r="AG44">
            <v>9.4186454350000002</v>
          </cell>
        </row>
        <row r="45">
          <cell r="B45" t="str">
            <v>BOWATERS</v>
          </cell>
          <cell r="C45">
            <v>38.4</v>
          </cell>
          <cell r="D45">
            <v>34.5</v>
          </cell>
          <cell r="E45">
            <v>55</v>
          </cell>
          <cell r="F45">
            <v>24.480802210989058</v>
          </cell>
          <cell r="G45">
            <v>8.0842984849999997</v>
          </cell>
          <cell r="H45">
            <v>23.670043848346285</v>
          </cell>
          <cell r="I45">
            <v>7.7591043309999996</v>
          </cell>
          <cell r="J45">
            <v>23.973775260054428</v>
          </cell>
          <cell r="K45">
            <v>7.8474636249999996</v>
          </cell>
          <cell r="L45">
            <v>23.838620287152303</v>
          </cell>
          <cell r="M45">
            <v>7.9058329260000004</v>
          </cell>
          <cell r="N45">
            <v>24.047010622311468</v>
          </cell>
          <cell r="O45">
            <v>7.9356573140000002</v>
          </cell>
          <cell r="P45">
            <v>24.127479272496164</v>
          </cell>
          <cell r="Q45">
            <v>7.9649168780000004</v>
          </cell>
          <cell r="R45">
            <v>24.217188292027274</v>
          </cell>
          <cell r="S45">
            <v>7.9841219490000004</v>
          </cell>
          <cell r="T45">
            <v>24.160674845690977</v>
          </cell>
          <cell r="U45">
            <v>7.993979693</v>
          </cell>
          <cell r="V45">
            <v>24.256634576837754</v>
          </cell>
          <cell r="W45">
            <v>7.9947663999999996</v>
          </cell>
          <cell r="X45">
            <v>24.251402359371649</v>
          </cell>
          <cell r="Y45">
            <v>7.9870587820000001</v>
          </cell>
          <cell r="Z45">
            <v>23.797342798395505</v>
          </cell>
          <cell r="AA45">
            <v>7.8712062769999998</v>
          </cell>
          <cell r="AB45">
            <v>23.33256438864526</v>
          </cell>
          <cell r="AC45">
            <v>7.7066619440000004</v>
          </cell>
          <cell r="AD45">
            <v>22.588170876343774</v>
          </cell>
          <cell r="AE45">
            <v>7.484485447</v>
          </cell>
          <cell r="AF45">
            <v>21.926653858529225</v>
          </cell>
          <cell r="AG45">
            <v>7.2190638959999998</v>
          </cell>
        </row>
        <row r="46">
          <cell r="B46" t="str">
            <v>BOWDON</v>
          </cell>
          <cell r="C46">
            <v>22.9</v>
          </cell>
          <cell r="D46">
            <v>20.5</v>
          </cell>
          <cell r="E46">
            <v>27.5</v>
          </cell>
          <cell r="F46">
            <v>14.476083403642928</v>
          </cell>
          <cell r="G46">
            <v>4.0256789040000003</v>
          </cell>
          <cell r="H46">
            <v>14.56364084239606</v>
          </cell>
          <cell r="I46">
            <v>3.9830602439999998</v>
          </cell>
          <cell r="J46">
            <v>15.282962995368861</v>
          </cell>
          <cell r="K46">
            <v>4.0638538930000001</v>
          </cell>
          <cell r="L46">
            <v>15.520649568124457</v>
          </cell>
          <cell r="M46">
            <v>4.1513406550000003</v>
          </cell>
          <cell r="N46">
            <v>15.786887941697568</v>
          </cell>
          <cell r="O46">
            <v>4.2577903399999997</v>
          </cell>
          <cell r="P46">
            <v>16.253221968538895</v>
          </cell>
          <cell r="Q46">
            <v>4.388788505</v>
          </cell>
          <cell r="R46">
            <v>16.490593792923498</v>
          </cell>
          <cell r="S46">
            <v>4.5339991120000001</v>
          </cell>
          <cell r="T46">
            <v>16.891726164176916</v>
          </cell>
          <cell r="U46">
            <v>4.7122900769999996</v>
          </cell>
          <cell r="V46">
            <v>17.200730910568559</v>
          </cell>
          <cell r="W46">
            <v>4.912134451</v>
          </cell>
          <cell r="X46">
            <v>17.689633572365992</v>
          </cell>
          <cell r="Y46">
            <v>5.139172222</v>
          </cell>
          <cell r="Z46">
            <v>19.862108247831891</v>
          </cell>
          <cell r="AA46">
            <v>6.2689281210000001</v>
          </cell>
          <cell r="AB46">
            <v>21.819882107428903</v>
          </cell>
          <cell r="AC46">
            <v>7.2528364429999996</v>
          </cell>
          <cell r="AD46">
            <v>22.640731549394332</v>
          </cell>
          <cell r="AE46">
            <v>7.8088522630000003</v>
          </cell>
          <cell r="AF46">
            <v>23.010363451921975</v>
          </cell>
          <cell r="AG46">
            <v>8.1324313789999998</v>
          </cell>
        </row>
        <row r="47">
          <cell r="B47" t="str">
            <v>BRADFORD</v>
          </cell>
          <cell r="C47">
            <v>22.9</v>
          </cell>
          <cell r="D47">
            <v>20.5</v>
          </cell>
          <cell r="E47">
            <v>27.5</v>
          </cell>
          <cell r="F47">
            <v>13.270250827778366</v>
          </cell>
          <cell r="G47">
            <v>4.9147783150000004</v>
          </cell>
          <cell r="H47">
            <v>13.813811752599644</v>
          </cell>
          <cell r="I47">
            <v>4.8816436210000003</v>
          </cell>
          <cell r="J47">
            <v>14.811992230483629</v>
          </cell>
          <cell r="K47">
            <v>4.9941022679999998</v>
          </cell>
          <cell r="L47">
            <v>15.118284392890896</v>
          </cell>
          <cell r="M47">
            <v>5.1047359400000003</v>
          </cell>
          <cell r="N47">
            <v>15.431245633657822</v>
          </cell>
          <cell r="O47">
            <v>5.225947948</v>
          </cell>
          <cell r="P47">
            <v>15.621790613132893</v>
          </cell>
          <cell r="Q47">
            <v>5.3498242249999999</v>
          </cell>
          <cell r="R47">
            <v>15.845700449952087</v>
          </cell>
          <cell r="S47">
            <v>5.436507712</v>
          </cell>
          <cell r="T47">
            <v>16.158115909197321</v>
          </cell>
          <cell r="U47">
            <v>5.5292310120000003</v>
          </cell>
          <cell r="V47">
            <v>16.383997635969301</v>
          </cell>
          <cell r="W47">
            <v>5.6237611220000003</v>
          </cell>
          <cell r="X47">
            <v>16.680683033063943</v>
          </cell>
          <cell r="Y47">
            <v>5.7223793919999997</v>
          </cell>
          <cell r="Z47">
            <v>17.874167357707684</v>
          </cell>
          <cell r="AA47">
            <v>6.1681292780000003</v>
          </cell>
          <cell r="AB47">
            <v>20.655296366663769</v>
          </cell>
          <cell r="AC47">
            <v>6.5152451969999996</v>
          </cell>
          <cell r="AD47">
            <v>23.002641896985061</v>
          </cell>
          <cell r="AE47">
            <v>6.7030074720000004</v>
          </cell>
          <cell r="AF47">
            <v>25.193750980311982</v>
          </cell>
          <cell r="AG47">
            <v>6.7998840989999998</v>
          </cell>
        </row>
        <row r="48">
          <cell r="B48" t="str">
            <v>BRADSHAWGATE</v>
          </cell>
          <cell r="C48">
            <v>20.9</v>
          </cell>
          <cell r="D48">
            <v>20.9</v>
          </cell>
          <cell r="E48">
            <v>31.5</v>
          </cell>
          <cell r="F48">
            <v>10.683534422237038</v>
          </cell>
          <cell r="G48">
            <v>2.2993488929999999</v>
          </cell>
          <cell r="H48">
            <v>11.310432378653148</v>
          </cell>
          <cell r="I48">
            <v>2.2726572470000002</v>
          </cell>
          <cell r="J48">
            <v>12.353372417917418</v>
          </cell>
          <cell r="K48">
            <v>2.316804023</v>
          </cell>
          <cell r="L48">
            <v>12.578902296485937</v>
          </cell>
          <cell r="M48">
            <v>2.3589924830000002</v>
          </cell>
          <cell r="N48">
            <v>12.734086996600066</v>
          </cell>
          <cell r="O48">
            <v>2.4060198349999999</v>
          </cell>
          <cell r="P48">
            <v>12.896971896034334</v>
          </cell>
          <cell r="Q48">
            <v>2.458345596</v>
          </cell>
          <cell r="R48">
            <v>13.215008685293135</v>
          </cell>
          <cell r="S48">
            <v>2.5142776229999999</v>
          </cell>
          <cell r="T48">
            <v>13.382819570223365</v>
          </cell>
          <cell r="U48">
            <v>2.578209534</v>
          </cell>
          <cell r="V48">
            <v>13.472378678922215</v>
          </cell>
          <cell r="W48">
            <v>2.6467643810000001</v>
          </cell>
          <cell r="X48">
            <v>13.735112589653582</v>
          </cell>
          <cell r="Y48">
            <v>2.722099316</v>
          </cell>
          <cell r="Z48">
            <v>14.66050899468614</v>
          </cell>
          <cell r="AA48">
            <v>3.0082251750000002</v>
          </cell>
          <cell r="AB48">
            <v>16.488530927952574</v>
          </cell>
          <cell r="AC48">
            <v>3.2292346059999999</v>
          </cell>
          <cell r="AD48">
            <v>17.779543181153123</v>
          </cell>
          <cell r="AE48">
            <v>3.3361267539999999</v>
          </cell>
          <cell r="AF48">
            <v>18.792434418887307</v>
          </cell>
          <cell r="AG48">
            <v>3.3843246250000001</v>
          </cell>
        </row>
        <row r="49">
          <cell r="B49" t="str">
            <v>BRAMHALL</v>
          </cell>
          <cell r="C49">
            <v>17.5</v>
          </cell>
          <cell r="D49">
            <v>15.8</v>
          </cell>
          <cell r="E49">
            <v>21</v>
          </cell>
          <cell r="F49">
            <v>11.349074041570637</v>
          </cell>
          <cell r="G49">
            <v>2.5003149119999999</v>
          </cell>
          <cell r="H49">
            <v>11.320066006607723</v>
          </cell>
          <cell r="I49">
            <v>2.4911058740000001</v>
          </cell>
          <cell r="J49">
            <v>11.412016596944044</v>
          </cell>
          <cell r="K49">
            <v>2.5425848129999999</v>
          </cell>
          <cell r="L49">
            <v>11.823102029165227</v>
          </cell>
          <cell r="M49">
            <v>2.6075921179999999</v>
          </cell>
          <cell r="N49">
            <v>12.050009660235014</v>
          </cell>
          <cell r="O49">
            <v>2.6930469509999999</v>
          </cell>
          <cell r="P49">
            <v>12.300355009275808</v>
          </cell>
          <cell r="Q49">
            <v>2.8050850060000001</v>
          </cell>
          <cell r="R49">
            <v>12.605884149356896</v>
          </cell>
          <cell r="S49">
            <v>2.9350567010000002</v>
          </cell>
          <cell r="T49">
            <v>12.97927869055021</v>
          </cell>
          <cell r="U49">
            <v>3.1015898910000002</v>
          </cell>
          <cell r="V49">
            <v>13.350880640524547</v>
          </cell>
          <cell r="W49">
            <v>3.2916683789999999</v>
          </cell>
          <cell r="X49">
            <v>13.763203355097795</v>
          </cell>
          <cell r="Y49">
            <v>3.5125808219999999</v>
          </cell>
          <cell r="Z49">
            <v>15.727012266054217</v>
          </cell>
          <cell r="AA49">
            <v>4.687293639</v>
          </cell>
          <cell r="AB49">
            <v>16.962263443810077</v>
          </cell>
          <cell r="AC49">
            <v>5.4722665609999996</v>
          </cell>
          <cell r="AD49">
            <v>17.229151481695901</v>
          </cell>
          <cell r="AE49">
            <v>5.7288399549999998</v>
          </cell>
          <cell r="AF49">
            <v>17.049494444225846</v>
          </cell>
          <cell r="AG49">
            <v>5.8429650510000002</v>
          </cell>
        </row>
        <row r="50">
          <cell r="B50" t="str">
            <v>BRIDGEWATER</v>
          </cell>
          <cell r="C50">
            <v>23</v>
          </cell>
          <cell r="D50">
            <v>20.5</v>
          </cell>
          <cell r="E50">
            <v>27.5</v>
          </cell>
          <cell r="F50">
            <v>12.390725615558114</v>
          </cell>
          <cell r="G50">
            <v>4.3449433839999996</v>
          </cell>
          <cell r="H50">
            <v>12.902170539235247</v>
          </cell>
          <cell r="I50">
            <v>4.3130257060000003</v>
          </cell>
          <cell r="J50">
            <v>13.846543546184671</v>
          </cell>
          <cell r="K50">
            <v>4.4320675319999996</v>
          </cell>
          <cell r="L50">
            <v>14.133851401670613</v>
          </cell>
          <cell r="M50">
            <v>4.4961455020000001</v>
          </cell>
          <cell r="N50">
            <v>14.364454160559479</v>
          </cell>
          <cell r="O50">
            <v>4.559734723</v>
          </cell>
          <cell r="P50">
            <v>14.61184614418962</v>
          </cell>
          <cell r="Q50">
            <v>4.623254727</v>
          </cell>
          <cell r="R50">
            <v>14.844702669777407</v>
          </cell>
          <cell r="S50">
            <v>4.6836123619999999</v>
          </cell>
          <cell r="T50">
            <v>15.117297310126787</v>
          </cell>
          <cell r="U50">
            <v>4.7417704340000002</v>
          </cell>
          <cell r="V50">
            <v>15.296651790523347</v>
          </cell>
          <cell r="W50">
            <v>4.795759866</v>
          </cell>
          <cell r="X50">
            <v>15.516528520508105</v>
          </cell>
          <cell r="Y50">
            <v>4.8467247020000004</v>
          </cell>
          <cell r="Z50">
            <v>16.498715106781585</v>
          </cell>
          <cell r="AA50">
            <v>5.0607572579999998</v>
          </cell>
          <cell r="AB50">
            <v>17.702059641939126</v>
          </cell>
          <cell r="AC50">
            <v>5.2128240960000003</v>
          </cell>
          <cell r="AD50">
            <v>18.505079040790587</v>
          </cell>
          <cell r="AE50">
            <v>5.2998183189999999</v>
          </cell>
          <cell r="AF50">
            <v>19.17800598574491</v>
          </cell>
          <cell r="AG50">
            <v>5.3409092100000004</v>
          </cell>
        </row>
        <row r="51">
          <cell r="B51" t="str">
            <v>BRINKSWAY</v>
          </cell>
          <cell r="C51">
            <v>22.9</v>
          </cell>
          <cell r="D51">
            <v>20.5</v>
          </cell>
          <cell r="E51">
            <v>27.5</v>
          </cell>
          <cell r="F51">
            <v>9.3723319875631361</v>
          </cell>
          <cell r="G51">
            <v>3.0437231539999998</v>
          </cell>
          <cell r="H51">
            <v>9.2804122227804093</v>
          </cell>
          <cell r="I51">
            <v>3.01146052</v>
          </cell>
          <cell r="J51">
            <v>9.3697647784258375</v>
          </cell>
          <cell r="K51">
            <v>3.0635850819999999</v>
          </cell>
          <cell r="L51">
            <v>9.6090551844564818</v>
          </cell>
          <cell r="M51">
            <v>3.1164452740000002</v>
          </cell>
          <cell r="N51">
            <v>9.8887139850880885</v>
          </cell>
          <cell r="O51">
            <v>3.1786119350000002</v>
          </cell>
          <cell r="P51">
            <v>10.121323017567736</v>
          </cell>
          <cell r="Q51">
            <v>3.251481311</v>
          </cell>
          <cell r="R51">
            <v>10.321407921159668</v>
          </cell>
          <cell r="S51">
            <v>3.3298549830000002</v>
          </cell>
          <cell r="T51">
            <v>10.68252488346595</v>
          </cell>
          <cell r="U51">
            <v>3.4219664870000002</v>
          </cell>
          <cell r="V51">
            <v>11.011136022983791</v>
          </cell>
          <cell r="W51">
            <v>3.5211827640000002</v>
          </cell>
          <cell r="X51">
            <v>11.470332312925809</v>
          </cell>
          <cell r="Y51">
            <v>3.6307522310000002</v>
          </cell>
          <cell r="Z51">
            <v>13.455659641987049</v>
          </cell>
          <cell r="AA51">
            <v>4.1482526679999996</v>
          </cell>
          <cell r="AB51">
            <v>15.728191004940086</v>
          </cell>
          <cell r="AC51">
            <v>4.582149974</v>
          </cell>
          <cell r="AD51">
            <v>16.928680929613144</v>
          </cell>
          <cell r="AE51">
            <v>4.8103544180000002</v>
          </cell>
          <cell r="AF51">
            <v>17.534342148502432</v>
          </cell>
          <cell r="AG51">
            <v>4.9320110189999999</v>
          </cell>
        </row>
        <row r="52">
          <cell r="B52" t="str">
            <v>BROADHEATH</v>
          </cell>
          <cell r="C52">
            <v>36</v>
          </cell>
          <cell r="D52">
            <v>33</v>
          </cell>
          <cell r="E52">
            <v>45</v>
          </cell>
          <cell r="F52">
            <v>25.552188678884985</v>
          </cell>
          <cell r="G52">
            <v>6.0206112870000004</v>
          </cell>
          <cell r="H52">
            <v>25.345032522324797</v>
          </cell>
          <cell r="I52">
            <v>5.991846775</v>
          </cell>
          <cell r="J52">
            <v>25.918158671393996</v>
          </cell>
          <cell r="K52">
            <v>6.1162142819999996</v>
          </cell>
          <cell r="L52">
            <v>26.584212327759197</v>
          </cell>
          <cell r="M52">
            <v>6.2570710360000001</v>
          </cell>
          <cell r="N52">
            <v>27.003909444905542</v>
          </cell>
          <cell r="O52">
            <v>6.4301950940000001</v>
          </cell>
          <cell r="P52">
            <v>27.26296423420775</v>
          </cell>
          <cell r="Q52">
            <v>6.6439085650000003</v>
          </cell>
          <cell r="R52">
            <v>27.557850654409819</v>
          </cell>
          <cell r="S52">
            <v>6.8812182829999999</v>
          </cell>
          <cell r="T52">
            <v>28.375456739253426</v>
          </cell>
          <cell r="U52">
            <v>7.1724978989999997</v>
          </cell>
          <cell r="V52">
            <v>28.659107783234717</v>
          </cell>
          <cell r="W52">
            <v>7.4977537910000001</v>
          </cell>
          <cell r="X52">
            <v>29.369824844218744</v>
          </cell>
          <cell r="Y52">
            <v>7.8656792280000003</v>
          </cell>
          <cell r="Z52">
            <v>32.473851457740828</v>
          </cell>
          <cell r="AA52">
            <v>9.6906156269999997</v>
          </cell>
          <cell r="AB52">
            <v>35.827392377508033</v>
          </cell>
          <cell r="AC52">
            <v>11.27201966</v>
          </cell>
          <cell r="AD52">
            <v>37.76928333861872</v>
          </cell>
          <cell r="AE52">
            <v>12.16593129</v>
          </cell>
          <cell r="AF52">
            <v>39.291376252559587</v>
          </cell>
          <cell r="AG52">
            <v>12.69807366</v>
          </cell>
        </row>
        <row r="53">
          <cell r="B53" t="str">
            <v>BROADWAY</v>
          </cell>
          <cell r="C53">
            <v>22.9</v>
          </cell>
          <cell r="D53">
            <v>20.5</v>
          </cell>
          <cell r="E53">
            <v>27</v>
          </cell>
          <cell r="F53">
            <v>10.395903540943575</v>
          </cell>
          <cell r="G53">
            <v>2.8713769409999998</v>
          </cell>
          <cell r="H53">
            <v>10.40235176372296</v>
          </cell>
          <cell r="I53">
            <v>2.83941102</v>
          </cell>
          <cell r="J53">
            <v>10.47050439060019</v>
          </cell>
          <cell r="K53">
            <v>2.892715489</v>
          </cell>
          <cell r="L53">
            <v>10.645583160171681</v>
          </cell>
          <cell r="M53">
            <v>2.9569888660000001</v>
          </cell>
          <cell r="N53">
            <v>10.863819569342755</v>
          </cell>
          <cell r="O53">
            <v>3.0426467389999998</v>
          </cell>
          <cell r="P53">
            <v>11.048233444210577</v>
          </cell>
          <cell r="Q53">
            <v>3.1533787680000001</v>
          </cell>
          <cell r="R53">
            <v>11.33569302437299</v>
          </cell>
          <cell r="S53">
            <v>3.280530132</v>
          </cell>
          <cell r="T53">
            <v>11.622784680308992</v>
          </cell>
          <cell r="U53">
            <v>3.442697291</v>
          </cell>
          <cell r="V53">
            <v>12.040483216756263</v>
          </cell>
          <cell r="W53">
            <v>3.6254406829999999</v>
          </cell>
          <cell r="X53">
            <v>12.402953597829063</v>
          </cell>
          <cell r="Y53">
            <v>3.8365080009999999</v>
          </cell>
          <cell r="Z53">
            <v>14.443178392943201</v>
          </cell>
          <cell r="AA53">
            <v>4.9407936699999997</v>
          </cell>
          <cell r="AB53">
            <v>16.428004384785464</v>
          </cell>
          <cell r="AC53">
            <v>5.909752063</v>
          </cell>
          <cell r="AD53">
            <v>17.273501625301439</v>
          </cell>
          <cell r="AE53">
            <v>6.4519861130000002</v>
          </cell>
          <cell r="AF53">
            <v>17.48133634557561</v>
          </cell>
          <cell r="AG53">
            <v>6.758265057</v>
          </cell>
        </row>
        <row r="54">
          <cell r="B54" t="str">
            <v>BUCKSHAW</v>
          </cell>
          <cell r="C54">
            <v>23</v>
          </cell>
          <cell r="D54">
            <v>20.5</v>
          </cell>
          <cell r="E54">
            <v>27.5</v>
          </cell>
          <cell r="F54">
            <v>10.029123964424628</v>
          </cell>
          <cell r="G54">
            <v>2.2764074339999998</v>
          </cell>
          <cell r="H54">
            <v>10.230576705530847</v>
          </cell>
          <cell r="I54">
            <v>2.245612773</v>
          </cell>
          <cell r="J54">
            <v>10.684007367234972</v>
          </cell>
          <cell r="K54">
            <v>2.2931883289999999</v>
          </cell>
          <cell r="L54">
            <v>10.854067427376155</v>
          </cell>
          <cell r="M54">
            <v>2.3401268609999999</v>
          </cell>
          <cell r="N54">
            <v>11.037979128163446</v>
          </cell>
          <cell r="O54">
            <v>2.396679974</v>
          </cell>
          <cell r="P54">
            <v>11.209594961664941</v>
          </cell>
          <cell r="Q54">
            <v>2.4658071270000002</v>
          </cell>
          <cell r="R54">
            <v>11.383372674832273</v>
          </cell>
          <cell r="S54">
            <v>2.5406679319999999</v>
          </cell>
          <cell r="T54">
            <v>11.593067600377246</v>
          </cell>
          <cell r="U54">
            <v>2.62924186</v>
          </cell>
          <cell r="V54">
            <v>11.795797316081902</v>
          </cell>
          <cell r="W54">
            <v>2.7271220230000002</v>
          </cell>
          <cell r="X54">
            <v>12.010533766137215</v>
          </cell>
          <cell r="Y54">
            <v>2.8416108590000002</v>
          </cell>
          <cell r="Z54">
            <v>13.003140337027549</v>
          </cell>
          <cell r="AA54">
            <v>3.437903269</v>
          </cell>
          <cell r="AB54">
            <v>13.770185635072956</v>
          </cell>
          <cell r="AC54">
            <v>3.946723558</v>
          </cell>
          <cell r="AD54">
            <v>14.064229182563981</v>
          </cell>
          <cell r="AE54">
            <v>4.2340338170000003</v>
          </cell>
          <cell r="AF54">
            <v>14.108023441592646</v>
          </cell>
          <cell r="AG54">
            <v>4.3766534750000003</v>
          </cell>
        </row>
        <row r="55">
          <cell r="B55" t="str">
            <v>BURNLEY</v>
          </cell>
          <cell r="C55">
            <v>22.9</v>
          </cell>
          <cell r="D55">
            <v>20.5</v>
          </cell>
          <cell r="E55">
            <v>27.5</v>
          </cell>
          <cell r="F55">
            <v>10.679997256876643</v>
          </cell>
          <cell r="G55">
            <v>2.5508460670000002</v>
          </cell>
          <cell r="H55">
            <v>10.494188061468279</v>
          </cell>
          <cell r="I55">
            <v>2.521935295</v>
          </cell>
          <cell r="J55">
            <v>10.691029139340214</v>
          </cell>
          <cell r="K55">
            <v>2.5589269670000001</v>
          </cell>
          <cell r="L55">
            <v>10.836028247091107</v>
          </cell>
          <cell r="M55">
            <v>2.6057046719999999</v>
          </cell>
          <cell r="N55">
            <v>10.857835595818862</v>
          </cell>
          <cell r="O55">
            <v>2.6703004290000001</v>
          </cell>
          <cell r="P55">
            <v>11.082524125121568</v>
          </cell>
          <cell r="Q55">
            <v>2.7623769239999998</v>
          </cell>
          <cell r="R55">
            <v>11.275300207488328</v>
          </cell>
          <cell r="S55">
            <v>2.8675336059999998</v>
          </cell>
          <cell r="T55">
            <v>11.558364718678501</v>
          </cell>
          <cell r="U55">
            <v>3.0001912769999999</v>
          </cell>
          <cell r="V55">
            <v>11.873553005542647</v>
          </cell>
          <cell r="W55">
            <v>3.153908334</v>
          </cell>
          <cell r="X55">
            <v>12.192506372949866</v>
          </cell>
          <cell r="Y55">
            <v>3.3411409710000002</v>
          </cell>
          <cell r="Z55">
            <v>13.736095142531846</v>
          </cell>
          <cell r="AA55">
            <v>4.4050810020000002</v>
          </cell>
          <cell r="AB55">
            <v>15.00355620258177</v>
          </cell>
          <cell r="AC55">
            <v>5.3749770879999996</v>
          </cell>
          <cell r="AD55">
            <v>15.316999460077488</v>
          </cell>
          <cell r="AE55">
            <v>5.6876683210000003</v>
          </cell>
          <cell r="AF55">
            <v>15.253934044343216</v>
          </cell>
          <cell r="AG55">
            <v>5.7909159130000001</v>
          </cell>
        </row>
        <row r="56">
          <cell r="B56" t="str">
            <v>BURNLEY CENTRE</v>
          </cell>
          <cell r="C56">
            <v>18.3</v>
          </cell>
          <cell r="D56">
            <v>18.3</v>
          </cell>
          <cell r="E56">
            <v>27.5</v>
          </cell>
          <cell r="F56">
            <v>12.104119987666079</v>
          </cell>
          <cell r="G56">
            <v>2.6831195910000001</v>
          </cell>
          <cell r="H56">
            <v>12.041861996758819</v>
          </cell>
          <cell r="I56">
            <v>2.669548437</v>
          </cell>
          <cell r="J56">
            <v>12.346545887458321</v>
          </cell>
          <cell r="K56">
            <v>2.7236376720000002</v>
          </cell>
          <cell r="L56">
            <v>12.451976428254518</v>
          </cell>
          <cell r="M56">
            <v>2.7827746750000002</v>
          </cell>
          <cell r="N56">
            <v>12.581358042508823</v>
          </cell>
          <cell r="O56">
            <v>2.848900746</v>
          </cell>
          <cell r="P56">
            <v>12.81656675310195</v>
          </cell>
          <cell r="Q56">
            <v>2.9142544510000001</v>
          </cell>
          <cell r="R56">
            <v>13.053150801364685</v>
          </cell>
          <cell r="S56">
            <v>2.9769329839999998</v>
          </cell>
          <cell r="T56">
            <v>13.307378950009531</v>
          </cell>
          <cell r="U56">
            <v>3.053680768</v>
          </cell>
          <cell r="V56">
            <v>13.528746149707203</v>
          </cell>
          <cell r="W56">
            <v>3.1371997089999999</v>
          </cell>
          <cell r="X56">
            <v>13.731715732129794</v>
          </cell>
          <cell r="Y56">
            <v>3.2305019320000001</v>
          </cell>
          <cell r="Z56">
            <v>14.65433338150674</v>
          </cell>
          <cell r="AA56">
            <v>3.65095831</v>
          </cell>
          <cell r="AB56">
            <v>16.338215559360957</v>
          </cell>
          <cell r="AC56">
            <v>3.9880112190000001</v>
          </cell>
          <cell r="AD56">
            <v>17.435874966014964</v>
          </cell>
          <cell r="AE56">
            <v>4.1586532739999997</v>
          </cell>
          <cell r="AF56">
            <v>18.187205847850635</v>
          </cell>
          <cell r="AG56">
            <v>4.2338514759999999</v>
          </cell>
        </row>
        <row r="57">
          <cell r="B57" t="str">
            <v>BURNLEY NORTH</v>
          </cell>
          <cell r="C57">
            <v>9</v>
          </cell>
          <cell r="D57">
            <v>9</v>
          </cell>
          <cell r="E57">
            <v>18</v>
          </cell>
          <cell r="F57">
            <v>8.5699115226043734</v>
          </cell>
          <cell r="G57">
            <v>1.8627896900000001</v>
          </cell>
          <cell r="H57">
            <v>8.4446313938069881</v>
          </cell>
          <cell r="I57">
            <v>1.867223085</v>
          </cell>
          <cell r="J57">
            <v>8.506251155704021</v>
          </cell>
          <cell r="K57">
            <v>1.9037304429999999</v>
          </cell>
          <cell r="L57">
            <v>8.6433430926884949</v>
          </cell>
          <cell r="M57">
            <v>1.9475806280000001</v>
          </cell>
          <cell r="N57">
            <v>8.6780780915716011</v>
          </cell>
          <cell r="O57">
            <v>2.0009361220000002</v>
          </cell>
          <cell r="P57">
            <v>8.7659460903710169</v>
          </cell>
          <cell r="Q57">
            <v>2.0654081290000001</v>
          </cell>
          <cell r="R57">
            <v>8.8916290802071831</v>
          </cell>
          <cell r="S57">
            <v>2.1329558369999999</v>
          </cell>
          <cell r="T57">
            <v>9.0458131219315412</v>
          </cell>
          <cell r="U57">
            <v>2.213508606</v>
          </cell>
          <cell r="V57">
            <v>9.1027781773075418</v>
          </cell>
          <cell r="W57">
            <v>2.2979157529999998</v>
          </cell>
          <cell r="X57">
            <v>9.1845468492651392</v>
          </cell>
          <cell r="Y57">
            <v>2.387512809</v>
          </cell>
          <cell r="Z57">
            <v>9.6310499560966711</v>
          </cell>
          <cell r="AA57">
            <v>2.794666318</v>
          </cell>
          <cell r="AB57">
            <v>10.188574648239353</v>
          </cell>
          <cell r="AC57">
            <v>3.058177492</v>
          </cell>
          <cell r="AD57">
            <v>10.630913075419556</v>
          </cell>
          <cell r="AE57">
            <v>3.124936822</v>
          </cell>
          <cell r="AF57">
            <v>10.90641272310566</v>
          </cell>
          <cell r="AG57">
            <v>3.1041692639999998</v>
          </cell>
        </row>
        <row r="58">
          <cell r="B58" t="str">
            <v>BURROW BECK</v>
          </cell>
          <cell r="C58">
            <v>22.9</v>
          </cell>
          <cell r="D58">
            <v>20.5</v>
          </cell>
          <cell r="E58">
            <v>27</v>
          </cell>
          <cell r="F58">
            <v>18.087604215697741</v>
          </cell>
          <cell r="G58">
            <v>1.5859229109999999</v>
          </cell>
          <cell r="H58">
            <v>17.701504492887633</v>
          </cell>
          <cell r="I58">
            <v>1.644601947</v>
          </cell>
          <cell r="J58">
            <v>18.562983330814703</v>
          </cell>
          <cell r="K58">
            <v>1.750857506</v>
          </cell>
          <cell r="L58">
            <v>18.366427404020257</v>
          </cell>
          <cell r="M58">
            <v>1.873791655</v>
          </cell>
          <cell r="N58">
            <v>18.680852831405971</v>
          </cell>
          <cell r="O58">
            <v>2.0138129930000002</v>
          </cell>
          <cell r="P58">
            <v>19.207186558124761</v>
          </cell>
          <cell r="Q58">
            <v>2.1809679430000002</v>
          </cell>
          <cell r="R58">
            <v>19.359269830890568</v>
          </cell>
          <cell r="S58">
            <v>2.3550289719999999</v>
          </cell>
          <cell r="T58">
            <v>19.749709947743572</v>
          </cell>
          <cell r="U58">
            <v>2.5607006189999999</v>
          </cell>
          <cell r="V58">
            <v>20.139581892666286</v>
          </cell>
          <cell r="W58">
            <v>2.773720607</v>
          </cell>
          <cell r="X58">
            <v>20.735671011967128</v>
          </cell>
          <cell r="Y58">
            <v>3.006518706</v>
          </cell>
          <cell r="Z58">
            <v>22.667979165050614</v>
          </cell>
          <cell r="AA58">
            <v>4.1484735449999999</v>
          </cell>
          <cell r="AB58">
            <v>24.779417972803131</v>
          </cell>
          <cell r="AC58">
            <v>5.0643135380000004</v>
          </cell>
          <cell r="AD58">
            <v>25.545604180185158</v>
          </cell>
          <cell r="AE58">
            <v>5.3385981749999996</v>
          </cell>
          <cell r="AF58">
            <v>25.197453588698842</v>
          </cell>
          <cell r="AG58">
            <v>5.3611784629999999</v>
          </cell>
        </row>
        <row r="59">
          <cell r="B59" t="str">
            <v>BURSCOUGH BRIDGE</v>
          </cell>
          <cell r="C59">
            <v>17.5</v>
          </cell>
          <cell r="D59">
            <v>15.8</v>
          </cell>
          <cell r="E59">
            <v>21</v>
          </cell>
          <cell r="F59">
            <v>11.257087569079049</v>
          </cell>
          <cell r="G59">
            <v>3.1685940100000001</v>
          </cell>
          <cell r="H59">
            <v>11.802769619992862</v>
          </cell>
          <cell r="I59">
            <v>3.1159468260000001</v>
          </cell>
          <cell r="J59">
            <v>12.666011537739989</v>
          </cell>
          <cell r="K59">
            <v>3.1703786520000001</v>
          </cell>
          <cell r="L59">
            <v>12.852411876072864</v>
          </cell>
          <cell r="M59">
            <v>3.2279922509999999</v>
          </cell>
          <cell r="N59">
            <v>13.035750222865682</v>
          </cell>
          <cell r="O59">
            <v>3.2988135179999998</v>
          </cell>
          <cell r="P59">
            <v>13.292267298518235</v>
          </cell>
          <cell r="Q59">
            <v>3.3872945300000001</v>
          </cell>
          <cell r="R59">
            <v>13.55513501928465</v>
          </cell>
          <cell r="S59">
            <v>3.4859380710000001</v>
          </cell>
          <cell r="T59">
            <v>13.84744950499387</v>
          </cell>
          <cell r="U59">
            <v>3.6074652559999998</v>
          </cell>
          <cell r="V59">
            <v>14.132964392621473</v>
          </cell>
          <cell r="W59">
            <v>3.7436417990000002</v>
          </cell>
          <cell r="X59">
            <v>14.488526738662284</v>
          </cell>
          <cell r="Y59">
            <v>3.9005650269999999</v>
          </cell>
          <cell r="Z59">
            <v>16.241289515016494</v>
          </cell>
          <cell r="AA59">
            <v>4.7001297360000001</v>
          </cell>
          <cell r="AB59">
            <v>18.044426813866025</v>
          </cell>
          <cell r="AC59">
            <v>5.3951189639999999</v>
          </cell>
          <cell r="AD59">
            <v>18.797636685552025</v>
          </cell>
          <cell r="AE59">
            <v>5.7048373540000004</v>
          </cell>
          <cell r="AF59">
            <v>19.047890411527824</v>
          </cell>
          <cell r="AG59">
            <v>5.8223920180000004</v>
          </cell>
        </row>
        <row r="60">
          <cell r="B60" t="str">
            <v>BURY TOWN CENTRE</v>
          </cell>
          <cell r="C60">
            <v>22.9</v>
          </cell>
          <cell r="D60">
            <v>20.5</v>
          </cell>
          <cell r="E60">
            <v>27</v>
          </cell>
          <cell r="F60">
            <v>13.30523543883538</v>
          </cell>
          <cell r="G60">
            <v>4.6929857339999996</v>
          </cell>
          <cell r="H60">
            <v>13.375230516398309</v>
          </cell>
          <cell r="I60">
            <v>4.6061960290000004</v>
          </cell>
          <cell r="J60">
            <v>13.761132864105933</v>
          </cell>
          <cell r="K60">
            <v>4.6842533030000002</v>
          </cell>
          <cell r="L60">
            <v>14.015996108689723</v>
          </cell>
          <cell r="M60">
            <v>4.7600397360000004</v>
          </cell>
          <cell r="N60">
            <v>14.354067164968843</v>
          </cell>
          <cell r="O60">
            <v>4.8463811120000004</v>
          </cell>
          <cell r="P60">
            <v>14.644274625247345</v>
          </cell>
          <cell r="Q60">
            <v>4.9471695130000004</v>
          </cell>
          <cell r="R60">
            <v>14.86430040758434</v>
          </cell>
          <cell r="S60">
            <v>5.0543277910000004</v>
          </cell>
          <cell r="T60">
            <v>15.221110978255719</v>
          </cell>
          <cell r="U60">
            <v>5.1810235950000001</v>
          </cell>
          <cell r="V60">
            <v>15.658451916149259</v>
          </cell>
          <cell r="W60">
            <v>5.3190564849999999</v>
          </cell>
          <cell r="X60">
            <v>16.066590335604154</v>
          </cell>
          <cell r="Y60">
            <v>5.4707672189999998</v>
          </cell>
          <cell r="Z60">
            <v>18.23767028894542</v>
          </cell>
          <cell r="AA60">
            <v>6.2231950630000004</v>
          </cell>
          <cell r="AB60">
            <v>20.430444892020265</v>
          </cell>
          <cell r="AC60">
            <v>6.8607778049999997</v>
          </cell>
          <cell r="AD60">
            <v>21.757824352289852</v>
          </cell>
          <cell r="AE60">
            <v>7.2044853260000004</v>
          </cell>
          <cell r="AF60">
            <v>22.666439799171929</v>
          </cell>
          <cell r="AG60">
            <v>7.3814247259999997</v>
          </cell>
        </row>
        <row r="61">
          <cell r="B61" t="str">
            <v>CRAGGS ROW &amp; BUSHELL ST</v>
          </cell>
          <cell r="C61">
            <v>22.9</v>
          </cell>
          <cell r="D61">
            <v>20.5</v>
          </cell>
          <cell r="E61">
            <v>27</v>
          </cell>
          <cell r="F61">
            <v>16.487564201886443</v>
          </cell>
          <cell r="G61">
            <v>4.7310040669999998</v>
          </cell>
          <cell r="H61">
            <v>16.137664025960536</v>
          </cell>
          <cell r="I61">
            <v>4.6290129789999996</v>
          </cell>
          <cell r="J61">
            <v>16.266141395821037</v>
          </cell>
          <cell r="K61">
            <v>4.6716875350000002</v>
          </cell>
          <cell r="L61">
            <v>16.476131139109427</v>
          </cell>
          <cell r="M61">
            <v>4.7136329540000004</v>
          </cell>
          <cell r="N61">
            <v>16.639399321566707</v>
          </cell>
          <cell r="O61">
            <v>4.7680757150000002</v>
          </cell>
          <cell r="P61">
            <v>16.787392184864064</v>
          </cell>
          <cell r="Q61">
            <v>4.8399782509999998</v>
          </cell>
          <cell r="R61">
            <v>17.038794604695816</v>
          </cell>
          <cell r="S61">
            <v>4.9185485489999996</v>
          </cell>
          <cell r="T61">
            <v>17.283371189273538</v>
          </cell>
          <cell r="U61">
            <v>5.0157461139999997</v>
          </cell>
          <cell r="V61">
            <v>17.452342159369454</v>
          </cell>
          <cell r="W61">
            <v>5.1224509740000004</v>
          </cell>
          <cell r="X61">
            <v>17.781701757444463</v>
          </cell>
          <cell r="Y61">
            <v>5.2462439879999998</v>
          </cell>
          <cell r="Z61">
            <v>19.180583557408543</v>
          </cell>
          <cell r="AA61">
            <v>5.8483249839999996</v>
          </cell>
          <cell r="AB61">
            <v>21.291807991335265</v>
          </cell>
          <cell r="AC61">
            <v>6.3557770189999996</v>
          </cell>
          <cell r="AD61">
            <v>22.585230209750193</v>
          </cell>
          <cell r="AE61">
            <v>6.601831228</v>
          </cell>
          <cell r="AF61">
            <v>23.291890063175572</v>
          </cell>
          <cell r="AG61">
            <v>6.7049315519999997</v>
          </cell>
        </row>
        <row r="62">
          <cell r="B62" t="str">
            <v>CAMPBELL ST</v>
          </cell>
          <cell r="C62">
            <v>17.5</v>
          </cell>
          <cell r="D62">
            <v>15.8</v>
          </cell>
          <cell r="E62">
            <v>21</v>
          </cell>
          <cell r="F62">
            <v>10.32369581990584</v>
          </cell>
          <cell r="G62">
            <v>1.2055716089999999</v>
          </cell>
          <cell r="H62">
            <v>10.212532493664765</v>
          </cell>
          <cell r="I62">
            <v>1.2304597589999999</v>
          </cell>
          <cell r="J62">
            <v>10.522382028816811</v>
          </cell>
          <cell r="K62">
            <v>1.271961892</v>
          </cell>
          <cell r="L62">
            <v>10.696308695491581</v>
          </cell>
          <cell r="M62">
            <v>1.325537355</v>
          </cell>
          <cell r="N62">
            <v>10.89635244892931</v>
          </cell>
          <cell r="O62">
            <v>1.3937708289999999</v>
          </cell>
          <cell r="P62">
            <v>11.060462537431745</v>
          </cell>
          <cell r="Q62">
            <v>1.4808793339999999</v>
          </cell>
          <cell r="R62">
            <v>11.243723641054425</v>
          </cell>
          <cell r="S62">
            <v>1.5708516370000001</v>
          </cell>
          <cell r="T62">
            <v>11.471998747904999</v>
          </cell>
          <cell r="U62">
            <v>1.6817583490000001</v>
          </cell>
          <cell r="V62">
            <v>11.693996088043232</v>
          </cell>
          <cell r="W62">
            <v>1.809286892</v>
          </cell>
          <cell r="X62">
            <v>11.936613949268468</v>
          </cell>
          <cell r="Y62">
            <v>1.9584112330000001</v>
          </cell>
          <cell r="Z62">
            <v>12.982305738013403</v>
          </cell>
          <cell r="AA62">
            <v>2.691457019</v>
          </cell>
          <cell r="AB62">
            <v>14.014067900310932</v>
          </cell>
          <cell r="AC62">
            <v>3.3798971010000001</v>
          </cell>
          <cell r="AD62">
            <v>14.510359755472992</v>
          </cell>
          <cell r="AE62">
            <v>3.761100554</v>
          </cell>
          <cell r="AF62">
            <v>14.719118637621499</v>
          </cell>
          <cell r="AG62">
            <v>3.9818640529999998</v>
          </cell>
        </row>
        <row r="63">
          <cell r="B63" t="str">
            <v>CANNON ST</v>
          </cell>
          <cell r="C63">
            <v>36</v>
          </cell>
          <cell r="D63">
            <v>32</v>
          </cell>
          <cell r="E63">
            <v>57</v>
          </cell>
          <cell r="F63">
            <v>24.749860620454086</v>
          </cell>
          <cell r="G63">
            <v>4.3205099540000003</v>
          </cell>
          <cell r="H63">
            <v>24.618204064371959</v>
          </cell>
          <cell r="I63">
            <v>4.2183168709999999</v>
          </cell>
          <cell r="J63">
            <v>25.540137693745795</v>
          </cell>
          <cell r="K63">
            <v>4.3112852610000001</v>
          </cell>
          <cell r="L63">
            <v>25.973575060063826</v>
          </cell>
          <cell r="M63">
            <v>4.3847462679999998</v>
          </cell>
          <cell r="N63">
            <v>26.287487804284094</v>
          </cell>
          <cell r="O63">
            <v>4.4563033570000004</v>
          </cell>
          <cell r="P63">
            <v>26.627845615099542</v>
          </cell>
          <cell r="Q63">
            <v>4.5263425780000004</v>
          </cell>
          <cell r="R63">
            <v>27.037478392952814</v>
          </cell>
          <cell r="S63">
            <v>4.5925077019999998</v>
          </cell>
          <cell r="T63">
            <v>27.270694859952393</v>
          </cell>
          <cell r="U63">
            <v>4.6552866640000001</v>
          </cell>
          <cell r="V63">
            <v>27.550174474695361</v>
          </cell>
          <cell r="W63">
            <v>4.7131557160000002</v>
          </cell>
          <cell r="X63">
            <v>27.93146701618382</v>
          </cell>
          <cell r="Y63">
            <v>4.7674897740000004</v>
          </cell>
          <cell r="Z63">
            <v>28.9638553810323</v>
          </cell>
          <cell r="AA63">
            <v>4.9458868489999999</v>
          </cell>
          <cell r="AB63">
            <v>31.14073549480608</v>
          </cell>
          <cell r="AC63">
            <v>5.0488613039999999</v>
          </cell>
          <cell r="AD63">
            <v>32.993400309413062</v>
          </cell>
          <cell r="AE63">
            <v>5.1055677260000003</v>
          </cell>
          <cell r="AF63">
            <v>34.63302264342002</v>
          </cell>
          <cell r="AG63">
            <v>5.1224672340000001</v>
          </cell>
        </row>
        <row r="64">
          <cell r="B64" t="str">
            <v>CAPONTREE</v>
          </cell>
          <cell r="C64">
            <v>22.9</v>
          </cell>
          <cell r="D64">
            <v>20.5</v>
          </cell>
          <cell r="E64">
            <v>27</v>
          </cell>
          <cell r="F64">
            <v>6.9681795550392769</v>
          </cell>
          <cell r="G64">
            <v>2.0558317860000002</v>
          </cell>
          <cell r="H64">
            <v>6.9423545214294657</v>
          </cell>
          <cell r="I64">
            <v>2.073819876</v>
          </cell>
          <cell r="J64">
            <v>7.043317515195759</v>
          </cell>
          <cell r="K64">
            <v>2.116125083</v>
          </cell>
          <cell r="L64">
            <v>7.1654144138263325</v>
          </cell>
          <cell r="M64">
            <v>2.1638843959999998</v>
          </cell>
          <cell r="N64">
            <v>7.3492496006605128</v>
          </cell>
          <cell r="O64">
            <v>2.2228548510000001</v>
          </cell>
          <cell r="P64">
            <v>7.5123431238397869</v>
          </cell>
          <cell r="Q64">
            <v>2.295413103</v>
          </cell>
          <cell r="R64">
            <v>7.6871626923336702</v>
          </cell>
          <cell r="S64">
            <v>2.3783516929999999</v>
          </cell>
          <cell r="T64">
            <v>7.921570146140386</v>
          </cell>
          <cell r="U64">
            <v>2.4803108489999999</v>
          </cell>
          <cell r="V64">
            <v>8.1509246792740537</v>
          </cell>
          <cell r="W64">
            <v>2.596282193</v>
          </cell>
          <cell r="X64">
            <v>8.4353507406950836</v>
          </cell>
          <cell r="Y64">
            <v>2.729291731</v>
          </cell>
          <cell r="Z64">
            <v>10.045418390914218</v>
          </cell>
          <cell r="AA64">
            <v>3.399621378</v>
          </cell>
          <cell r="AB64">
            <v>11.762473692864724</v>
          </cell>
          <cell r="AC64">
            <v>3.9914938430000002</v>
          </cell>
          <cell r="AD64">
            <v>12.355246062720649</v>
          </cell>
          <cell r="AE64">
            <v>4.3040364240000004</v>
          </cell>
          <cell r="AF64">
            <v>12.511973304576262</v>
          </cell>
          <cell r="AG64">
            <v>4.4700346089999998</v>
          </cell>
        </row>
        <row r="65">
          <cell r="B65" t="str">
            <v>CARLETON</v>
          </cell>
          <cell r="C65">
            <v>5</v>
          </cell>
          <cell r="D65">
            <v>5</v>
          </cell>
          <cell r="E65">
            <v>7.5</v>
          </cell>
          <cell r="F65">
            <v>1.9359855053374515</v>
          </cell>
          <cell r="G65">
            <v>0.497680079</v>
          </cell>
          <cell r="H65">
            <v>1.8993464534431668</v>
          </cell>
          <cell r="I65">
            <v>0.49123815100000001</v>
          </cell>
          <cell r="J65">
            <v>1.9611900039853476</v>
          </cell>
          <cell r="K65">
            <v>0.50911672799999996</v>
          </cell>
          <cell r="L65">
            <v>2.0040814359081791</v>
          </cell>
          <cell r="M65">
            <v>0.52791249100000004</v>
          </cell>
          <cell r="N65">
            <v>2.0459978996097909</v>
          </cell>
          <cell r="O65">
            <v>0.54896762300000002</v>
          </cell>
          <cell r="P65">
            <v>2.106949518897768</v>
          </cell>
          <cell r="Q65">
            <v>0.571000485</v>
          </cell>
          <cell r="R65">
            <v>2.1634906595463295</v>
          </cell>
          <cell r="S65">
            <v>0.59253896900000003</v>
          </cell>
          <cell r="T65">
            <v>2.225528859352393</v>
          </cell>
          <cell r="U65">
            <v>0.61886478499999997</v>
          </cell>
          <cell r="V65">
            <v>2.2798244203080844</v>
          </cell>
          <cell r="W65">
            <v>0.647035676</v>
          </cell>
          <cell r="X65">
            <v>2.3633827041698527</v>
          </cell>
          <cell r="Y65">
            <v>0.68188660599999995</v>
          </cell>
          <cell r="Z65">
            <v>2.9154523838457274</v>
          </cell>
          <cell r="AA65">
            <v>0.90348194100000001</v>
          </cell>
          <cell r="AB65">
            <v>3.7111586076944376</v>
          </cell>
          <cell r="AC65">
            <v>1.0352732440000001</v>
          </cell>
          <cell r="AD65">
            <v>4.0206354919665381</v>
          </cell>
          <cell r="AE65">
            <v>1.089566048</v>
          </cell>
          <cell r="AF65">
            <v>4.150343451068907</v>
          </cell>
          <cell r="AG65">
            <v>1.1072761010000001</v>
          </cell>
        </row>
        <row r="66">
          <cell r="B66" t="str">
            <v>CARLISLE NORTH</v>
          </cell>
          <cell r="C66">
            <v>24.5</v>
          </cell>
          <cell r="D66">
            <v>24.5</v>
          </cell>
          <cell r="E66">
            <v>45</v>
          </cell>
          <cell r="F66">
            <v>12.21567772403073</v>
          </cell>
          <cell r="G66">
            <v>3.0033717860000002</v>
          </cell>
          <cell r="H66">
            <v>12.341867799378655</v>
          </cell>
          <cell r="I66">
            <v>2.966930944</v>
          </cell>
          <cell r="J66">
            <v>12.881822070791427</v>
          </cell>
          <cell r="K66">
            <v>3.0126365169999998</v>
          </cell>
          <cell r="L66">
            <v>13.002722883784717</v>
          </cell>
          <cell r="M66">
            <v>3.0540518369999998</v>
          </cell>
          <cell r="N66">
            <v>13.293215930850213</v>
          </cell>
          <cell r="O66">
            <v>3.1009848199999999</v>
          </cell>
          <cell r="P66">
            <v>13.459268099784923</v>
          </cell>
          <cell r="Q66">
            <v>3.1540075299999999</v>
          </cell>
          <cell r="R66">
            <v>13.514832036882414</v>
          </cell>
          <cell r="S66">
            <v>3.2120541660000002</v>
          </cell>
          <cell r="T66">
            <v>13.818618275188815</v>
          </cell>
          <cell r="U66">
            <v>3.2777567350000001</v>
          </cell>
          <cell r="V66">
            <v>13.974903715404297</v>
          </cell>
          <cell r="W66">
            <v>3.3512924879999999</v>
          </cell>
          <cell r="X66">
            <v>14.150016898503386</v>
          </cell>
          <cell r="Y66">
            <v>3.4345458280000001</v>
          </cell>
          <cell r="Z66">
            <v>14.821464054549443</v>
          </cell>
          <cell r="AA66">
            <v>3.8807139620000002</v>
          </cell>
          <cell r="AB66">
            <v>15.795881116954693</v>
          </cell>
          <cell r="AC66">
            <v>4.2740567550000002</v>
          </cell>
          <cell r="AD66">
            <v>16.520275931461221</v>
          </cell>
          <cell r="AE66">
            <v>4.4384644160000004</v>
          </cell>
          <cell r="AF66">
            <v>16.851179998451624</v>
          </cell>
          <cell r="AG66">
            <v>4.492664853</v>
          </cell>
        </row>
        <row r="67">
          <cell r="B67" t="str">
            <v>CARR ST</v>
          </cell>
          <cell r="C67">
            <v>22.9</v>
          </cell>
          <cell r="D67">
            <v>20.5</v>
          </cell>
          <cell r="E67">
            <v>27</v>
          </cell>
          <cell r="F67">
            <v>14.252579300643896</v>
          </cell>
          <cell r="G67">
            <v>3.4553426919999999</v>
          </cell>
          <cell r="H67">
            <v>14.33791870269623</v>
          </cell>
          <cell r="I67">
            <v>3.4316392059999998</v>
          </cell>
          <cell r="J67">
            <v>14.793935709377539</v>
          </cell>
          <cell r="K67">
            <v>3.5089339370000001</v>
          </cell>
          <cell r="L67">
            <v>15.086500325466176</v>
          </cell>
          <cell r="M67">
            <v>3.5948216350000002</v>
          </cell>
          <cell r="N67">
            <v>15.406348863947287</v>
          </cell>
          <cell r="O67">
            <v>3.7030275719999999</v>
          </cell>
          <cell r="P67">
            <v>15.806500924158744</v>
          </cell>
          <cell r="Q67">
            <v>3.8440287400000002</v>
          </cell>
          <cell r="R67">
            <v>16.317362611727255</v>
          </cell>
          <cell r="S67">
            <v>3.9998699260000001</v>
          </cell>
          <cell r="T67">
            <v>16.852380662493069</v>
          </cell>
          <cell r="U67">
            <v>4.1936138969999996</v>
          </cell>
          <cell r="V67">
            <v>17.264048836465346</v>
          </cell>
          <cell r="W67">
            <v>4.4127258899999999</v>
          </cell>
          <cell r="X67">
            <v>17.872747598627782</v>
          </cell>
          <cell r="Y67">
            <v>4.6647735619999997</v>
          </cell>
          <cell r="Z67">
            <v>20.619017700093629</v>
          </cell>
          <cell r="AA67">
            <v>5.9964711399999997</v>
          </cell>
          <cell r="AB67">
            <v>22.690132258988395</v>
          </cell>
          <cell r="AC67">
            <v>7.1704708869999996</v>
          </cell>
          <cell r="AD67">
            <v>23.627762863613004</v>
          </cell>
          <cell r="AE67">
            <v>7.5923875560000003</v>
          </cell>
          <cell r="AF67">
            <v>24.04954625951423</v>
          </cell>
          <cell r="AG67">
            <v>7.7941851939999998</v>
          </cell>
        </row>
        <row r="68">
          <cell r="B68" t="str">
            <v>CASTLETON</v>
          </cell>
          <cell r="C68">
            <v>22.9</v>
          </cell>
          <cell r="D68">
            <v>20.5</v>
          </cell>
          <cell r="E68">
            <v>27.5</v>
          </cell>
          <cell r="F68">
            <v>15.815094402013578</v>
          </cell>
          <cell r="G68">
            <v>2.8171183489999998</v>
          </cell>
          <cell r="H68">
            <v>15.657491827921286</v>
          </cell>
          <cell r="I68">
            <v>2.7716584709999998</v>
          </cell>
          <cell r="J68">
            <v>16.298956126750724</v>
          </cell>
          <cell r="K68">
            <v>2.8272731019999999</v>
          </cell>
          <cell r="L68">
            <v>16.537997286235345</v>
          </cell>
          <cell r="M68">
            <v>2.88391756</v>
          </cell>
          <cell r="N68">
            <v>16.600240688647858</v>
          </cell>
          <cell r="O68">
            <v>2.954540443</v>
          </cell>
          <cell r="P68">
            <v>16.937132106676899</v>
          </cell>
          <cell r="Q68">
            <v>3.0490222519999999</v>
          </cell>
          <cell r="R68">
            <v>17.19241200820516</v>
          </cell>
          <cell r="S68">
            <v>3.1520839770000002</v>
          </cell>
          <cell r="T68">
            <v>17.52153806711333</v>
          </cell>
          <cell r="U68">
            <v>3.275046745</v>
          </cell>
          <cell r="V68">
            <v>17.610243779093729</v>
          </cell>
          <cell r="W68">
            <v>3.4156023960000002</v>
          </cell>
          <cell r="X68">
            <v>18.002820994054435</v>
          </cell>
          <cell r="Y68">
            <v>3.582988877</v>
          </cell>
          <cell r="Z68">
            <v>19.193036749210766</v>
          </cell>
          <cell r="AA68">
            <v>4.4665526120000001</v>
          </cell>
          <cell r="AB68">
            <v>20.594045711790567</v>
          </cell>
          <cell r="AC68">
            <v>5.2232090480000002</v>
          </cell>
          <cell r="AD68">
            <v>21.392270895274823</v>
          </cell>
          <cell r="AE68">
            <v>5.6804878609999996</v>
          </cell>
          <cell r="AF68">
            <v>21.835856620743652</v>
          </cell>
          <cell r="AG68">
            <v>5.9364633250000001</v>
          </cell>
        </row>
        <row r="69">
          <cell r="B69" t="str">
            <v>CATTERALL WATERWORKS</v>
          </cell>
          <cell r="C69">
            <v>9.6999999999999993</v>
          </cell>
          <cell r="D69">
            <v>9.6999999999999993</v>
          </cell>
          <cell r="E69">
            <v>7.5</v>
          </cell>
          <cell r="F69">
            <v>7.407916738391803</v>
          </cell>
          <cell r="G69">
            <v>2.8573676880000001</v>
          </cell>
          <cell r="H69">
            <v>7.3225599709254992</v>
          </cell>
          <cell r="I69">
            <v>2.7921733120000001</v>
          </cell>
          <cell r="J69">
            <v>7.4619939700661178</v>
          </cell>
          <cell r="K69">
            <v>2.8411116789999999</v>
          </cell>
          <cell r="L69">
            <v>7.5729073127389857</v>
          </cell>
          <cell r="M69">
            <v>2.8849410720000002</v>
          </cell>
          <cell r="N69">
            <v>7.7162683166458041</v>
          </cell>
          <cell r="O69">
            <v>2.9303838359999999</v>
          </cell>
          <cell r="P69">
            <v>7.7742601480346174</v>
          </cell>
          <cell r="Q69">
            <v>2.9786207779999998</v>
          </cell>
          <cell r="R69">
            <v>7.8147494519078498</v>
          </cell>
          <cell r="S69">
            <v>3.0282419969999999</v>
          </cell>
          <cell r="T69">
            <v>7.9318166128806924</v>
          </cell>
          <cell r="U69">
            <v>3.0832390589999998</v>
          </cell>
          <cell r="V69">
            <v>8.0050640655899254</v>
          </cell>
          <cell r="W69">
            <v>3.138707159</v>
          </cell>
          <cell r="X69">
            <v>8.0659629452776862</v>
          </cell>
          <cell r="Y69">
            <v>3.1996644089999999</v>
          </cell>
          <cell r="Z69">
            <v>8.4837916294180111</v>
          </cell>
          <cell r="AA69">
            <v>3.4611960169999998</v>
          </cell>
          <cell r="AB69">
            <v>8.9995713741240664</v>
          </cell>
          <cell r="AC69">
            <v>3.6600650539999999</v>
          </cell>
          <cell r="AD69">
            <v>9.2120983010854474</v>
          </cell>
          <cell r="AE69">
            <v>3.7461708429999998</v>
          </cell>
          <cell r="AF69">
            <v>9.2728374621978205</v>
          </cell>
          <cell r="AG69">
            <v>3.7688431630000001</v>
          </cell>
        </row>
        <row r="70">
          <cell r="B70" t="str">
            <v>CECIL ST</v>
          </cell>
          <cell r="C70">
            <v>22.3</v>
          </cell>
          <cell r="D70">
            <v>20.5</v>
          </cell>
          <cell r="E70">
            <v>27.5</v>
          </cell>
          <cell r="F70">
            <v>13.377868126613283</v>
          </cell>
          <cell r="G70">
            <v>4.3257133310000002</v>
          </cell>
          <cell r="H70">
            <v>13.201218208273248</v>
          </cell>
          <cell r="I70">
            <v>4.2361154049999996</v>
          </cell>
          <cell r="J70">
            <v>13.360694938804597</v>
          </cell>
          <cell r="K70">
            <v>4.2757682140000002</v>
          </cell>
          <cell r="L70">
            <v>13.502259908806264</v>
          </cell>
          <cell r="M70">
            <v>4.316531297</v>
          </cell>
          <cell r="N70">
            <v>13.714509309653186</v>
          </cell>
          <cell r="O70">
            <v>4.368613334</v>
          </cell>
          <cell r="P70">
            <v>13.913143967992703</v>
          </cell>
          <cell r="Q70">
            <v>4.4371472369999996</v>
          </cell>
          <cell r="R70">
            <v>14.169245449307949</v>
          </cell>
          <cell r="S70">
            <v>4.5150119599999998</v>
          </cell>
          <cell r="T70">
            <v>14.387046507981459</v>
          </cell>
          <cell r="U70">
            <v>4.6102034070000002</v>
          </cell>
          <cell r="V70">
            <v>14.696379504521614</v>
          </cell>
          <cell r="W70">
            <v>4.7170541930000001</v>
          </cell>
          <cell r="X70">
            <v>15.020422834221304</v>
          </cell>
          <cell r="Y70">
            <v>4.840468252</v>
          </cell>
          <cell r="Z70">
            <v>15.779700016054488</v>
          </cell>
          <cell r="AA70">
            <v>5.4480427029999996</v>
          </cell>
          <cell r="AB70">
            <v>16.603808368041996</v>
          </cell>
          <cell r="AC70">
            <v>5.9575579980000004</v>
          </cell>
          <cell r="AD70">
            <v>17.16107865894833</v>
          </cell>
          <cell r="AE70">
            <v>6.2167163170000004</v>
          </cell>
          <cell r="AF70">
            <v>17.686713000605206</v>
          </cell>
          <cell r="AG70">
            <v>6.3384410759999996</v>
          </cell>
        </row>
        <row r="71">
          <cell r="B71" t="str">
            <v>CENTRAL MANCHESTER</v>
          </cell>
          <cell r="C71">
            <v>29</v>
          </cell>
          <cell r="D71">
            <v>25.3</v>
          </cell>
          <cell r="E71">
            <v>38</v>
          </cell>
          <cell r="F71">
            <v>16.752688749288499</v>
          </cell>
          <cell r="G71">
            <v>5.6716299259999996</v>
          </cell>
          <cell r="H71">
            <v>16.961386336674327</v>
          </cell>
          <cell r="I71">
            <v>5.6106316549999997</v>
          </cell>
          <cell r="J71">
            <v>17.941647519148805</v>
          </cell>
          <cell r="K71">
            <v>5.7746790649999999</v>
          </cell>
          <cell r="L71">
            <v>20.349070689081788</v>
          </cell>
          <cell r="M71">
            <v>5.8734696929999997</v>
          </cell>
          <cell r="N71">
            <v>22.661710809626683</v>
          </cell>
          <cell r="O71">
            <v>5.9704583549999999</v>
          </cell>
          <cell r="P71">
            <v>28.920749706887062</v>
          </cell>
          <cell r="Q71">
            <v>6.0666039899999999</v>
          </cell>
          <cell r="R71">
            <v>37.268070507344589</v>
          </cell>
          <cell r="S71">
            <v>6.1585384420000002</v>
          </cell>
          <cell r="T71">
            <v>45.643226806423307</v>
          </cell>
          <cell r="U71">
            <v>6.2475898000000001</v>
          </cell>
          <cell r="V71">
            <v>47.785448684687999</v>
          </cell>
          <cell r="W71">
            <v>6.3310722559999997</v>
          </cell>
          <cell r="X71">
            <v>50.05848630320277</v>
          </cell>
          <cell r="Y71">
            <v>6.410488505</v>
          </cell>
          <cell r="Z71">
            <v>51.262471348233049</v>
          </cell>
          <cell r="AA71">
            <v>6.6718017190000003</v>
          </cell>
          <cell r="AB71">
            <v>53.004742068889357</v>
          </cell>
          <cell r="AC71">
            <v>6.8164432469999996</v>
          </cell>
          <cell r="AD71">
            <v>54.474687105053007</v>
          </cell>
          <cell r="AE71">
            <v>6.8835219270000003</v>
          </cell>
          <cell r="AF71">
            <v>55.813461558755975</v>
          </cell>
          <cell r="AG71">
            <v>6.9087019940000003</v>
          </cell>
        </row>
        <row r="72">
          <cell r="B72" t="str">
            <v>CHADDERTON</v>
          </cell>
          <cell r="C72">
            <v>38</v>
          </cell>
          <cell r="D72">
            <v>34</v>
          </cell>
          <cell r="E72">
            <v>45</v>
          </cell>
          <cell r="F72">
            <v>14.388639074358732</v>
          </cell>
          <cell r="G72">
            <v>3.13659781</v>
          </cell>
          <cell r="H72">
            <v>14.590047193602684</v>
          </cell>
          <cell r="I72">
            <v>3.0915167910000001</v>
          </cell>
          <cell r="J72">
            <v>15.116873618344087</v>
          </cell>
          <cell r="K72">
            <v>3.1445769449999998</v>
          </cell>
          <cell r="L72">
            <v>15.3550080112533</v>
          </cell>
          <cell r="M72">
            <v>3.1988992270000001</v>
          </cell>
          <cell r="N72">
            <v>15.528242512111822</v>
          </cell>
          <cell r="O72">
            <v>3.265798126</v>
          </cell>
          <cell r="P72">
            <v>15.699404011193415</v>
          </cell>
          <cell r="Q72">
            <v>3.3489502710000001</v>
          </cell>
          <cell r="R72">
            <v>15.892279740788638</v>
          </cell>
          <cell r="S72">
            <v>3.4416630279999998</v>
          </cell>
          <cell r="T72">
            <v>16.039202395358629</v>
          </cell>
          <cell r="U72">
            <v>3.5550081160000002</v>
          </cell>
          <cell r="V72">
            <v>16.24738722586968</v>
          </cell>
          <cell r="W72">
            <v>3.682970208</v>
          </cell>
          <cell r="X72">
            <v>16.499738208642675</v>
          </cell>
          <cell r="Y72">
            <v>3.830903867</v>
          </cell>
          <cell r="Z72">
            <v>17.326062948563404</v>
          </cell>
          <cell r="AA72">
            <v>4.6119610809999996</v>
          </cell>
          <cell r="AB72">
            <v>18.682463072894532</v>
          </cell>
          <cell r="AC72">
            <v>5.3011199040000001</v>
          </cell>
          <cell r="AD72">
            <v>19.769735570050166</v>
          </cell>
          <cell r="AE72">
            <v>5.7030088990000003</v>
          </cell>
          <cell r="AF72">
            <v>20.813991418746781</v>
          </cell>
          <cell r="AG72">
            <v>5.9352951840000001</v>
          </cell>
        </row>
        <row r="73">
          <cell r="B73" t="str">
            <v>CHAMBERHALL</v>
          </cell>
          <cell r="C73">
            <v>21.7</v>
          </cell>
          <cell r="D73">
            <v>20.5</v>
          </cell>
          <cell r="E73">
            <v>27</v>
          </cell>
          <cell r="F73">
            <v>17.546871296358297</v>
          </cell>
          <cell r="G73">
            <v>3.9777888830000001</v>
          </cell>
          <cell r="H73">
            <v>17.431141631930135</v>
          </cell>
          <cell r="I73">
            <v>3.9742024800000002</v>
          </cell>
          <cell r="J73">
            <v>17.611817399485204</v>
          </cell>
          <cell r="K73">
            <v>4.0494565859999998</v>
          </cell>
          <cell r="L73">
            <v>17.869339829006979</v>
          </cell>
          <cell r="M73">
            <v>4.1399447829999998</v>
          </cell>
          <cell r="N73">
            <v>18.261742686341279</v>
          </cell>
          <cell r="O73">
            <v>4.2548552669999999</v>
          </cell>
          <cell r="P73">
            <v>18.587236324694622</v>
          </cell>
          <cell r="Q73">
            <v>4.3994153279999999</v>
          </cell>
          <cell r="R73">
            <v>18.845646293271919</v>
          </cell>
          <cell r="S73">
            <v>4.5624865860000003</v>
          </cell>
          <cell r="T73">
            <v>19.283628485649896</v>
          </cell>
          <cell r="U73">
            <v>4.7656234949999998</v>
          </cell>
          <cell r="V73">
            <v>19.788914299531488</v>
          </cell>
          <cell r="W73">
            <v>4.99440901</v>
          </cell>
          <cell r="X73">
            <v>20.308240344890653</v>
          </cell>
          <cell r="Y73">
            <v>5.2548286759999998</v>
          </cell>
          <cell r="Z73">
            <v>22.258219207184784</v>
          </cell>
          <cell r="AA73">
            <v>6.5743271180000002</v>
          </cell>
          <cell r="AB73">
            <v>24.567048179415039</v>
          </cell>
          <cell r="AC73">
            <v>7.7199185449999996</v>
          </cell>
          <cell r="AD73">
            <v>26.020859154496911</v>
          </cell>
          <cell r="AE73">
            <v>8.3660490089999993</v>
          </cell>
          <cell r="AF73">
            <v>27.154752360926288</v>
          </cell>
          <cell r="AG73">
            <v>8.7396161509999999</v>
          </cell>
        </row>
        <row r="74">
          <cell r="B74" t="str">
            <v>CHAPEL WHARF</v>
          </cell>
          <cell r="C74">
            <v>22.9</v>
          </cell>
          <cell r="D74">
            <v>20.5</v>
          </cell>
          <cell r="E74">
            <v>27.5</v>
          </cell>
          <cell r="F74">
            <v>6.7945315749330764</v>
          </cell>
          <cell r="G74">
            <v>1.1604039610000001</v>
          </cell>
          <cell r="H74">
            <v>8.8129375891359967</v>
          </cell>
          <cell r="I74">
            <v>1.1589065700000001</v>
          </cell>
          <cell r="J74">
            <v>10.989984917392162</v>
          </cell>
          <cell r="K74">
            <v>1.175368838</v>
          </cell>
          <cell r="L74">
            <v>11.199046293317888</v>
          </cell>
          <cell r="M74">
            <v>1.1918051249999999</v>
          </cell>
          <cell r="N74">
            <v>11.33245929483004</v>
          </cell>
          <cell r="O74">
            <v>1.211647511</v>
          </cell>
          <cell r="P74">
            <v>11.438810243236466</v>
          </cell>
          <cell r="Q74">
            <v>1.23581341</v>
          </cell>
          <cell r="R74">
            <v>11.524743707874821</v>
          </cell>
          <cell r="S74">
            <v>1.2610588170000001</v>
          </cell>
          <cell r="T74">
            <v>11.638349625457973</v>
          </cell>
          <cell r="U74">
            <v>1.2891410510000001</v>
          </cell>
          <cell r="V74">
            <v>11.759210743504863</v>
          </cell>
          <cell r="W74">
            <v>1.319217501</v>
          </cell>
          <cell r="X74">
            <v>11.87456870388862</v>
          </cell>
          <cell r="Y74">
            <v>1.3546561509999999</v>
          </cell>
          <cell r="Z74">
            <v>12.517658517582804</v>
          </cell>
          <cell r="AA74">
            <v>1.5685797079999999</v>
          </cell>
          <cell r="AB74">
            <v>13.143060524524309</v>
          </cell>
          <cell r="AC74">
            <v>1.7850930169999999</v>
          </cell>
          <cell r="AD74">
            <v>13.499399070104225</v>
          </cell>
          <cell r="AE74">
            <v>1.896295541</v>
          </cell>
          <cell r="AF74">
            <v>13.759503058841053</v>
          </cell>
          <cell r="AG74">
            <v>1.963743325</v>
          </cell>
        </row>
        <row r="75">
          <cell r="B75" t="str">
            <v>CHASSEN RD</v>
          </cell>
          <cell r="C75">
            <v>16.600000000000001</v>
          </cell>
          <cell r="D75">
            <v>16.600000000000001</v>
          </cell>
          <cell r="E75">
            <v>27.5</v>
          </cell>
          <cell r="F75">
            <v>13.296235365866458</v>
          </cell>
          <cell r="G75">
            <v>3.2294831190000002</v>
          </cell>
          <cell r="H75">
            <v>12.939636916660399</v>
          </cell>
          <cell r="I75">
            <v>3.2041201940000001</v>
          </cell>
          <cell r="J75">
            <v>13.274403950798325</v>
          </cell>
          <cell r="K75">
            <v>3.2952331890000002</v>
          </cell>
          <cell r="L75">
            <v>13.595182329626855</v>
          </cell>
          <cell r="M75">
            <v>3.398789941</v>
          </cell>
          <cell r="N75">
            <v>13.891508270253562</v>
          </cell>
          <cell r="O75">
            <v>3.525301749</v>
          </cell>
          <cell r="P75">
            <v>14.475329094608494</v>
          </cell>
          <cell r="Q75">
            <v>3.6840818479999999</v>
          </cell>
          <cell r="R75">
            <v>14.688613968086932</v>
          </cell>
          <cell r="S75">
            <v>3.8624201829999998</v>
          </cell>
          <cell r="T75">
            <v>15.172739326829703</v>
          </cell>
          <cell r="U75">
            <v>4.0857256020000001</v>
          </cell>
          <cell r="V75">
            <v>15.538928122520383</v>
          </cell>
          <cell r="W75">
            <v>4.3373278690000001</v>
          </cell>
          <cell r="X75">
            <v>16.110757076640191</v>
          </cell>
          <cell r="Y75">
            <v>4.6260185729999996</v>
          </cell>
          <cell r="Z75">
            <v>18.653745704335456</v>
          </cell>
          <cell r="AA75">
            <v>6.1508565160000002</v>
          </cell>
          <cell r="AB75">
            <v>20.931184150829623</v>
          </cell>
          <cell r="AC75">
            <v>7.5085704739999999</v>
          </cell>
          <cell r="AD75">
            <v>21.640521964269276</v>
          </cell>
          <cell r="AE75">
            <v>7.8772049730000004</v>
          </cell>
          <cell r="AF75">
            <v>21.809118549056443</v>
          </cell>
          <cell r="AG75">
            <v>8.0262928030000005</v>
          </cell>
        </row>
        <row r="76">
          <cell r="B76" t="str">
            <v>CHATSWORTH ST</v>
          </cell>
          <cell r="C76">
            <v>20.100000000000001</v>
          </cell>
          <cell r="D76">
            <v>20.100000000000001</v>
          </cell>
          <cell r="E76">
            <v>27.5</v>
          </cell>
          <cell r="F76">
            <v>13.517762792293837</v>
          </cell>
          <cell r="G76">
            <v>3.2990449869999998</v>
          </cell>
          <cell r="H76">
            <v>13.313593837802113</v>
          </cell>
          <cell r="I76">
            <v>3.2688425040000002</v>
          </cell>
          <cell r="J76">
            <v>13.451979492069036</v>
          </cell>
          <cell r="K76">
            <v>3.3131687510000001</v>
          </cell>
          <cell r="L76">
            <v>13.514372893933844</v>
          </cell>
          <cell r="M76">
            <v>3.366214131</v>
          </cell>
          <cell r="N76">
            <v>13.643192776822419</v>
          </cell>
          <cell r="O76">
            <v>3.4324241139999998</v>
          </cell>
          <cell r="P76">
            <v>13.795380943185549</v>
          </cell>
          <cell r="Q76">
            <v>3.516571661</v>
          </cell>
          <cell r="R76">
            <v>13.97783605850988</v>
          </cell>
          <cell r="S76">
            <v>3.6127494499999999</v>
          </cell>
          <cell r="T76">
            <v>14.18586168089066</v>
          </cell>
          <cell r="U76">
            <v>3.732229255</v>
          </cell>
          <cell r="V76">
            <v>14.350792695500472</v>
          </cell>
          <cell r="W76">
            <v>3.8664189539999998</v>
          </cell>
          <cell r="X76">
            <v>14.608233683083959</v>
          </cell>
          <cell r="Y76">
            <v>4.0205502710000003</v>
          </cell>
          <cell r="Z76">
            <v>15.393971779635855</v>
          </cell>
          <cell r="AA76">
            <v>4.7053438620000003</v>
          </cell>
          <cell r="AB76">
            <v>16.925440489109096</v>
          </cell>
          <cell r="AC76">
            <v>5.2721629630000004</v>
          </cell>
          <cell r="AD76">
            <v>17.954488683436047</v>
          </cell>
          <cell r="AE76">
            <v>5.5649481310000004</v>
          </cell>
          <cell r="AF76">
            <v>18.603536934013981</v>
          </cell>
          <cell r="AG76">
            <v>5.7014641499999996</v>
          </cell>
        </row>
        <row r="77">
          <cell r="B77" t="str">
            <v>CHEADLE HEATH</v>
          </cell>
          <cell r="C77">
            <v>17.5</v>
          </cell>
          <cell r="D77">
            <v>15.8</v>
          </cell>
          <cell r="E77">
            <v>21</v>
          </cell>
          <cell r="F77">
            <v>11.861176643425875</v>
          </cell>
          <cell r="G77">
            <v>3.7302650439999998</v>
          </cell>
          <cell r="H77">
            <v>11.752790308822034</v>
          </cell>
          <cell r="I77">
            <v>3.672653376</v>
          </cell>
          <cell r="J77">
            <v>11.9552905241371</v>
          </cell>
          <cell r="K77">
            <v>3.7275864780000001</v>
          </cell>
          <cell r="L77">
            <v>12.108670033170666</v>
          </cell>
          <cell r="M77">
            <v>3.7835206289999999</v>
          </cell>
          <cell r="N77">
            <v>12.23471997946899</v>
          </cell>
          <cell r="O77">
            <v>3.8517770320000002</v>
          </cell>
          <cell r="P77">
            <v>12.479043390218711</v>
          </cell>
          <cell r="Q77">
            <v>3.9348991510000002</v>
          </cell>
          <cell r="R77">
            <v>12.705414516109172</v>
          </cell>
          <cell r="S77">
            <v>4.0270885710000002</v>
          </cell>
          <cell r="T77">
            <v>12.960420747876729</v>
          </cell>
          <cell r="U77">
            <v>4.139723923</v>
          </cell>
          <cell r="V77">
            <v>13.151590520710814</v>
          </cell>
          <cell r="W77">
            <v>4.2646446439999997</v>
          </cell>
          <cell r="X77">
            <v>13.482220730530329</v>
          </cell>
          <cell r="Y77">
            <v>4.4062186519999997</v>
          </cell>
          <cell r="Z77">
            <v>14.573357746793763</v>
          </cell>
          <cell r="AA77">
            <v>5.1378051579999999</v>
          </cell>
          <cell r="AB77">
            <v>15.950717908425965</v>
          </cell>
          <cell r="AC77">
            <v>5.7744967789999997</v>
          </cell>
          <cell r="AD77">
            <v>16.704352376235907</v>
          </cell>
          <cell r="AE77">
            <v>6.1273968139999999</v>
          </cell>
          <cell r="AF77">
            <v>17.186705132733533</v>
          </cell>
          <cell r="AG77">
            <v>6.3248303750000003</v>
          </cell>
        </row>
        <row r="78">
          <cell r="B78" t="str">
            <v>CHEADLE HULME</v>
          </cell>
          <cell r="C78">
            <v>22.9</v>
          </cell>
          <cell r="D78">
            <v>20.5</v>
          </cell>
          <cell r="E78">
            <v>27.5</v>
          </cell>
          <cell r="F78">
            <v>15.16498312573645</v>
          </cell>
          <cell r="G78">
            <v>4.9579988950000002</v>
          </cell>
          <cell r="H78">
            <v>14.794075058849705</v>
          </cell>
          <cell r="I78">
            <v>4.9022392039999998</v>
          </cell>
          <cell r="J78">
            <v>15.316937773432114</v>
          </cell>
          <cell r="K78">
            <v>4.986340513</v>
          </cell>
          <cell r="L78">
            <v>15.648801213302127</v>
          </cell>
          <cell r="M78">
            <v>5.0781255859999996</v>
          </cell>
          <cell r="N78">
            <v>15.963619002035484</v>
          </cell>
          <cell r="O78">
            <v>5.1961093959999998</v>
          </cell>
          <cell r="P78">
            <v>16.487977958629607</v>
          </cell>
          <cell r="Q78">
            <v>5.3488509410000002</v>
          </cell>
          <cell r="R78">
            <v>16.761207617125962</v>
          </cell>
          <cell r="S78">
            <v>5.5238469080000003</v>
          </cell>
          <cell r="T78">
            <v>17.289347484033811</v>
          </cell>
          <cell r="U78">
            <v>5.7442532999999996</v>
          </cell>
          <cell r="V78">
            <v>17.801434205322245</v>
          </cell>
          <cell r="W78">
            <v>5.9949435119999999</v>
          </cell>
          <cell r="X78">
            <v>18.423874153403823</v>
          </cell>
          <cell r="Y78">
            <v>6.2859094899999999</v>
          </cell>
          <cell r="Z78">
            <v>20.881295431192022</v>
          </cell>
          <cell r="AA78">
            <v>7.7972495930000001</v>
          </cell>
          <cell r="AB78">
            <v>22.756565807514527</v>
          </cell>
          <cell r="AC78">
            <v>9.121018114</v>
          </cell>
          <cell r="AD78">
            <v>23.257385684622044</v>
          </cell>
          <cell r="AE78">
            <v>9.5106969560000003</v>
          </cell>
          <cell r="AF78">
            <v>23.168651955443615</v>
          </cell>
          <cell r="AG78">
            <v>9.6372021920000002</v>
          </cell>
        </row>
        <row r="79">
          <cell r="B79" t="str">
            <v>CHEETHAM HILL</v>
          </cell>
          <cell r="C79">
            <v>17.5</v>
          </cell>
          <cell r="D79">
            <v>15.8</v>
          </cell>
          <cell r="E79">
            <v>21</v>
          </cell>
          <cell r="F79">
            <v>14.576291335971153</v>
          </cell>
          <cell r="G79">
            <v>4.0461658839999997</v>
          </cell>
          <cell r="H79">
            <v>14.353393527744888</v>
          </cell>
          <cell r="I79">
            <v>4.0372992190000003</v>
          </cell>
          <cell r="J79">
            <v>14.651315101221186</v>
          </cell>
          <cell r="K79">
            <v>4.0860204539999998</v>
          </cell>
          <cell r="L79">
            <v>14.895434690266983</v>
          </cell>
          <cell r="M79">
            <v>4.1493086359999998</v>
          </cell>
          <cell r="N79">
            <v>15.108094433168242</v>
          </cell>
          <cell r="O79">
            <v>4.2396076870000003</v>
          </cell>
          <cell r="P79">
            <v>15.32280400947081</v>
          </cell>
          <cell r="Q79">
            <v>4.3680255099999998</v>
          </cell>
          <cell r="R79">
            <v>15.731194889099013</v>
          </cell>
          <cell r="S79">
            <v>4.513733094</v>
          </cell>
          <cell r="T79">
            <v>16.02569921582684</v>
          </cell>
          <cell r="U79">
            <v>4.6897089449999996</v>
          </cell>
          <cell r="V79">
            <v>16.283866380725286</v>
          </cell>
          <cell r="W79">
            <v>4.8941714230000004</v>
          </cell>
          <cell r="X79">
            <v>16.745752026187208</v>
          </cell>
          <cell r="Y79">
            <v>5.1432448170000002</v>
          </cell>
          <cell r="Z79">
            <v>18.631307403413857</v>
          </cell>
          <cell r="AA79">
            <v>6.3582696150000002</v>
          </cell>
          <cell r="AB79">
            <v>20.270055721002976</v>
          </cell>
          <cell r="AC79">
            <v>7.3028795830000002</v>
          </cell>
          <cell r="AD79">
            <v>21.067993493053379</v>
          </cell>
          <cell r="AE79">
            <v>7.8381125389999999</v>
          </cell>
          <cell r="AF79">
            <v>21.365434423699099</v>
          </cell>
          <cell r="AG79">
            <v>8.1760824270000008</v>
          </cell>
        </row>
        <row r="80">
          <cell r="B80" t="str">
            <v>ALDERLEY &amp; CHELFORD</v>
          </cell>
          <cell r="C80">
            <v>28</v>
          </cell>
          <cell r="D80">
            <v>23</v>
          </cell>
          <cell r="E80">
            <v>35</v>
          </cell>
          <cell r="F80">
            <v>16.666095542127245</v>
          </cell>
          <cell r="G80">
            <v>3.9657769699999998</v>
          </cell>
          <cell r="H80">
            <v>16.362032049529986</v>
          </cell>
          <cell r="I80">
            <v>3.9089768180000002</v>
          </cell>
          <cell r="J80">
            <v>16.739147827608079</v>
          </cell>
          <cell r="K80">
            <v>4.004492291</v>
          </cell>
          <cell r="L80">
            <v>17.094306458764525</v>
          </cell>
          <cell r="M80">
            <v>4.1054607900000004</v>
          </cell>
          <cell r="N80">
            <v>17.491845928431552</v>
          </cell>
          <cell r="O80">
            <v>4.2259567669999996</v>
          </cell>
          <cell r="P80">
            <v>17.92180611898322</v>
          </cell>
          <cell r="Q80">
            <v>4.376177384</v>
          </cell>
          <cell r="R80">
            <v>18.362032177782709</v>
          </cell>
          <cell r="S80">
            <v>4.5428538959999996</v>
          </cell>
          <cell r="T80">
            <v>18.858867716873753</v>
          </cell>
          <cell r="U80">
            <v>4.7463087689999996</v>
          </cell>
          <cell r="V80">
            <v>19.386704583646235</v>
          </cell>
          <cell r="W80">
            <v>4.9748181669999996</v>
          </cell>
          <cell r="X80">
            <v>19.926952403298166</v>
          </cell>
          <cell r="Y80">
            <v>5.2410590370000003</v>
          </cell>
          <cell r="Z80">
            <v>22.801957939986774</v>
          </cell>
          <cell r="AA80">
            <v>6.3267935079999997</v>
          </cell>
          <cell r="AB80">
            <v>25.107982542547255</v>
          </cell>
          <cell r="AC80">
            <v>7.3099958989999996</v>
          </cell>
          <cell r="AD80">
            <v>25.701867122458353</v>
          </cell>
          <cell r="AE80">
            <v>7.837164918</v>
          </cell>
          <cell r="AF80">
            <v>25.653443462253804</v>
          </cell>
          <cell r="AG80">
            <v>8.1676879099999997</v>
          </cell>
        </row>
        <row r="81">
          <cell r="B81" t="str">
            <v>CHESTER RD T11 &amp; T12</v>
          </cell>
          <cell r="C81">
            <v>16</v>
          </cell>
          <cell r="D81">
            <v>14</v>
          </cell>
          <cell r="E81">
            <v>21</v>
          </cell>
          <cell r="F81">
            <v>8.6766984101760389</v>
          </cell>
          <cell r="G81">
            <v>3.983272114</v>
          </cell>
          <cell r="H81">
            <v>10.056470914445311</v>
          </cell>
          <cell r="I81">
            <v>3.8985780079999999</v>
          </cell>
          <cell r="J81">
            <v>11.663543886894027</v>
          </cell>
          <cell r="K81">
            <v>3.9622763220000001</v>
          </cell>
          <cell r="L81">
            <v>11.893615562039088</v>
          </cell>
          <cell r="M81">
            <v>4.0130609909999997</v>
          </cell>
          <cell r="N81">
            <v>11.968850031799501</v>
          </cell>
          <cell r="O81">
            <v>4.0654478369999998</v>
          </cell>
          <cell r="P81">
            <v>12.11331311763381</v>
          </cell>
          <cell r="Q81">
            <v>4.1195751740000004</v>
          </cell>
          <cell r="R81">
            <v>12.20334349337258</v>
          </cell>
          <cell r="S81">
            <v>4.1714226310000004</v>
          </cell>
          <cell r="T81">
            <v>12.380663312316967</v>
          </cell>
          <cell r="U81">
            <v>4.2260994869999999</v>
          </cell>
          <cell r="V81">
            <v>12.440719377649311</v>
          </cell>
          <cell r="W81">
            <v>4.2821026560000002</v>
          </cell>
          <cell r="X81">
            <v>12.544966788742824</v>
          </cell>
          <cell r="Y81">
            <v>4.3393075019999996</v>
          </cell>
          <cell r="Z81">
            <v>13.030872927399015</v>
          </cell>
          <cell r="AA81">
            <v>4.5725298959999998</v>
          </cell>
          <cell r="AB81">
            <v>13.935164118335194</v>
          </cell>
          <cell r="AC81">
            <v>4.860962604</v>
          </cell>
          <cell r="AD81">
            <v>14.617576846186417</v>
          </cell>
          <cell r="AE81">
            <v>4.9684151520000004</v>
          </cell>
          <cell r="AF81">
            <v>15.192337747004464</v>
          </cell>
          <cell r="AG81">
            <v>4.9890614290000004</v>
          </cell>
        </row>
        <row r="82">
          <cell r="B82" t="str">
            <v>CHESTER RD T13</v>
          </cell>
          <cell r="C82">
            <v>13.3</v>
          </cell>
          <cell r="D82">
            <v>11.5</v>
          </cell>
          <cell r="E82">
            <v>18</v>
          </cell>
          <cell r="F82">
            <v>4.3701048170522707</v>
          </cell>
          <cell r="G82">
            <v>1.0406509340000001</v>
          </cell>
          <cell r="H82">
            <v>4.3272930205015268</v>
          </cell>
          <cell r="I82">
            <v>1.023158461</v>
          </cell>
          <cell r="J82">
            <v>4.437986834372686</v>
          </cell>
          <cell r="K82">
            <v>1.0401661129999999</v>
          </cell>
          <cell r="L82">
            <v>4.4814720392858813</v>
          </cell>
          <cell r="M82">
            <v>1.0550204190000001</v>
          </cell>
          <cell r="N82">
            <v>4.5382585608963151</v>
          </cell>
          <cell r="O82">
            <v>1.071141592</v>
          </cell>
          <cell r="P82">
            <v>4.5986397214629235</v>
          </cell>
          <cell r="Q82">
            <v>1.0888059510000001</v>
          </cell>
          <cell r="R82">
            <v>4.6695948671266052</v>
          </cell>
          <cell r="S82">
            <v>1.1066472220000001</v>
          </cell>
          <cell r="T82">
            <v>4.7335872097244982</v>
          </cell>
          <cell r="U82">
            <v>1.126387794</v>
          </cell>
          <cell r="V82">
            <v>4.7943990055016572</v>
          </cell>
          <cell r="W82">
            <v>1.1473080710000001</v>
          </cell>
          <cell r="X82">
            <v>4.8668661719755058</v>
          </cell>
          <cell r="Y82">
            <v>1.1699302650000001</v>
          </cell>
          <cell r="Z82">
            <v>5.1873432205286116</v>
          </cell>
          <cell r="AA82">
            <v>1.259676172</v>
          </cell>
          <cell r="AB82">
            <v>5.7567379077042897</v>
          </cell>
          <cell r="AC82">
            <v>1.328870633</v>
          </cell>
          <cell r="AD82">
            <v>6.1527279530631942</v>
          </cell>
          <cell r="AE82">
            <v>1.3618028259999999</v>
          </cell>
          <cell r="AF82">
            <v>6.4996004950467521</v>
          </cell>
          <cell r="AG82">
            <v>1.3780568989999999</v>
          </cell>
        </row>
        <row r="83">
          <cell r="B83" t="str">
            <v>CHORLEY SOUTH</v>
          </cell>
          <cell r="C83">
            <v>17.5</v>
          </cell>
          <cell r="D83">
            <v>15.8</v>
          </cell>
          <cell r="E83">
            <v>21</v>
          </cell>
          <cell r="F83">
            <v>15.23307545850102</v>
          </cell>
          <cell r="G83">
            <v>3.6562635179999998</v>
          </cell>
          <cell r="H83">
            <v>15.243995168090766</v>
          </cell>
          <cell r="I83">
            <v>3.6397696160000002</v>
          </cell>
          <cell r="J83">
            <v>15.732704519880999</v>
          </cell>
          <cell r="K83">
            <v>3.7530868220000002</v>
          </cell>
          <cell r="L83">
            <v>16.108232877631977</v>
          </cell>
          <cell r="M83">
            <v>3.8753171919999998</v>
          </cell>
          <cell r="N83">
            <v>16.58107177933644</v>
          </cell>
          <cell r="O83">
            <v>4.0191832959999996</v>
          </cell>
          <cell r="P83">
            <v>17.084900598821676</v>
          </cell>
          <cell r="Q83">
            <v>4.1923055170000003</v>
          </cell>
          <cell r="R83">
            <v>17.589731405265539</v>
          </cell>
          <cell r="S83">
            <v>4.3815904510000001</v>
          </cell>
          <cell r="T83">
            <v>18.185038136238937</v>
          </cell>
          <cell r="U83">
            <v>4.6120629659999999</v>
          </cell>
          <cell r="V83">
            <v>18.793928668877008</v>
          </cell>
          <cell r="W83">
            <v>4.8673798819999998</v>
          </cell>
          <cell r="X83">
            <v>19.502610698490258</v>
          </cell>
          <cell r="Y83">
            <v>5.1594000659999999</v>
          </cell>
          <cell r="Z83">
            <v>22.750908058780375</v>
          </cell>
          <cell r="AA83">
            <v>6.5384498080000002</v>
          </cell>
          <cell r="AB83">
            <v>25.33770850040159</v>
          </cell>
          <cell r="AC83">
            <v>7.5318925500000002</v>
          </cell>
          <cell r="AD83">
            <v>26.439877641033526</v>
          </cell>
          <cell r="AE83">
            <v>7.9985717110000003</v>
          </cell>
          <cell r="AF83">
            <v>26.933776584324434</v>
          </cell>
          <cell r="AG83">
            <v>8.2226994639999997</v>
          </cell>
        </row>
        <row r="84">
          <cell r="B84" t="str">
            <v>CHORLTON</v>
          </cell>
          <cell r="C84">
            <v>12</v>
          </cell>
          <cell r="D84">
            <v>12</v>
          </cell>
          <cell r="E84">
            <v>18</v>
          </cell>
          <cell r="F84">
            <v>6.9559142125120692</v>
          </cell>
          <cell r="G84">
            <v>1.703570619</v>
          </cell>
          <cell r="H84">
            <v>6.9391728605671874</v>
          </cell>
          <cell r="I84">
            <v>1.69713417</v>
          </cell>
          <cell r="J84">
            <v>7.1062064721600819</v>
          </cell>
          <cell r="K84">
            <v>1.7393519660000001</v>
          </cell>
          <cell r="L84">
            <v>7.2522754425397107</v>
          </cell>
          <cell r="M84">
            <v>1.7881404510000001</v>
          </cell>
          <cell r="N84">
            <v>7.4420958828059396</v>
          </cell>
          <cell r="O84">
            <v>1.848309489</v>
          </cell>
          <cell r="P84">
            <v>7.6462493707764603</v>
          </cell>
          <cell r="Q84">
            <v>1.9237800860000001</v>
          </cell>
          <cell r="R84">
            <v>7.876946761937675</v>
          </cell>
          <cell r="S84">
            <v>2.008818491</v>
          </cell>
          <cell r="T84">
            <v>8.144559453246103</v>
          </cell>
          <cell r="U84">
            <v>2.1132282060000001</v>
          </cell>
          <cell r="V84">
            <v>8.4034091383491472</v>
          </cell>
          <cell r="W84">
            <v>2.2303004999999998</v>
          </cell>
          <cell r="X84">
            <v>8.7185758327780807</v>
          </cell>
          <cell r="Y84">
            <v>2.363950317</v>
          </cell>
          <cell r="Z84">
            <v>10.185979549138613</v>
          </cell>
          <cell r="AA84">
            <v>3.0492595809999998</v>
          </cell>
          <cell r="AB84">
            <v>11.362491471063148</v>
          </cell>
          <cell r="AC84">
            <v>3.6495739340000002</v>
          </cell>
          <cell r="AD84">
            <v>11.844754211633111</v>
          </cell>
          <cell r="AE84">
            <v>3.992266614</v>
          </cell>
          <cell r="AF84">
            <v>12.054965650784036</v>
          </cell>
          <cell r="AG84">
            <v>4.2019300619999997</v>
          </cell>
        </row>
        <row r="85">
          <cell r="B85" t="str">
            <v>CHURCH</v>
          </cell>
          <cell r="C85">
            <v>12</v>
          </cell>
          <cell r="D85">
            <v>12</v>
          </cell>
          <cell r="E85">
            <v>18</v>
          </cell>
          <cell r="F85">
            <v>5.7033809392922414</v>
          </cell>
          <cell r="G85">
            <v>1.3576322890000001</v>
          </cell>
          <cell r="H85">
            <v>5.6518037019185039</v>
          </cell>
          <cell r="I85">
            <v>1.3519113780000001</v>
          </cell>
          <cell r="J85">
            <v>5.6837552827265849</v>
          </cell>
          <cell r="K85">
            <v>1.365105676</v>
          </cell>
          <cell r="L85">
            <v>5.7208465867669887</v>
          </cell>
          <cell r="M85">
            <v>1.3819912080000001</v>
          </cell>
          <cell r="N85">
            <v>5.7739415059589074</v>
          </cell>
          <cell r="O85">
            <v>1.4077220859999999</v>
          </cell>
          <cell r="P85">
            <v>5.8424212089892116</v>
          </cell>
          <cell r="Q85">
            <v>1.443179478</v>
          </cell>
          <cell r="R85">
            <v>5.9139627201003213</v>
          </cell>
          <cell r="S85">
            <v>1.4844245009999999</v>
          </cell>
          <cell r="T85">
            <v>6.0017521598747399</v>
          </cell>
          <cell r="U85">
            <v>1.5375478920000001</v>
          </cell>
          <cell r="V85">
            <v>6.1052011800767607</v>
          </cell>
          <cell r="W85">
            <v>1.59872536</v>
          </cell>
          <cell r="X85">
            <v>6.2218045982585792</v>
          </cell>
          <cell r="Y85">
            <v>1.670390329</v>
          </cell>
          <cell r="Z85">
            <v>6.720658461894943</v>
          </cell>
          <cell r="AA85">
            <v>2.0452614759999999</v>
          </cell>
          <cell r="AB85">
            <v>7.2640248833777914</v>
          </cell>
          <cell r="AC85">
            <v>2.3725445889999999</v>
          </cell>
          <cell r="AD85">
            <v>7.5236799540848622</v>
          </cell>
          <cell r="AE85">
            <v>2.5624845729999999</v>
          </cell>
          <cell r="AF85">
            <v>7.6230688116606187</v>
          </cell>
          <cell r="AG85">
            <v>2.6684163220000001</v>
          </cell>
        </row>
        <row r="86">
          <cell r="B86" t="str">
            <v>CLARENDON RD</v>
          </cell>
          <cell r="C86">
            <v>22.9</v>
          </cell>
          <cell r="D86">
            <v>20.5</v>
          </cell>
          <cell r="E86">
            <v>27.5</v>
          </cell>
          <cell r="F86">
            <v>11.223189570941704</v>
          </cell>
          <cell r="G86">
            <v>2.960509998</v>
          </cell>
          <cell r="H86">
            <v>11.831006658134365</v>
          </cell>
          <cell r="I86">
            <v>2.930045137</v>
          </cell>
          <cell r="J86">
            <v>12.647950806381507</v>
          </cell>
          <cell r="K86">
            <v>2.9845433589999999</v>
          </cell>
          <cell r="L86">
            <v>12.822672025958703</v>
          </cell>
          <cell r="M86">
            <v>3.0451699269999999</v>
          </cell>
          <cell r="N86">
            <v>13.117206803784601</v>
          </cell>
          <cell r="O86">
            <v>3.1240608480000001</v>
          </cell>
          <cell r="P86">
            <v>13.359912540401803</v>
          </cell>
          <cell r="Q86">
            <v>3.226143075</v>
          </cell>
          <cell r="R86">
            <v>13.486351098235618</v>
          </cell>
          <cell r="S86">
            <v>3.338202844</v>
          </cell>
          <cell r="T86">
            <v>13.810845438907521</v>
          </cell>
          <cell r="U86">
            <v>3.4791420959999999</v>
          </cell>
          <cell r="V86">
            <v>14.107378120161162</v>
          </cell>
          <cell r="W86">
            <v>3.6391859320000002</v>
          </cell>
          <cell r="X86">
            <v>14.445411512264881</v>
          </cell>
          <cell r="Y86">
            <v>3.822158242</v>
          </cell>
          <cell r="Z86">
            <v>16.142261483984562</v>
          </cell>
          <cell r="AA86">
            <v>4.7796585919999997</v>
          </cell>
          <cell r="AB86">
            <v>17.860597457988007</v>
          </cell>
          <cell r="AC86">
            <v>5.6207432710000003</v>
          </cell>
          <cell r="AD86">
            <v>18.631642654464766</v>
          </cell>
          <cell r="AE86">
            <v>6.0894269190000001</v>
          </cell>
          <cell r="AF86">
            <v>19.028081790030839</v>
          </cell>
          <cell r="AG86">
            <v>6.3096951839999997</v>
          </cell>
        </row>
        <row r="87">
          <cell r="B87" t="str">
            <v>CLAUGHTON</v>
          </cell>
          <cell r="C87">
            <v>4</v>
          </cell>
          <cell r="D87">
            <v>4</v>
          </cell>
          <cell r="E87">
            <v>7.5</v>
          </cell>
          <cell r="F87">
            <v>4.0193658895066635</v>
          </cell>
          <cell r="G87">
            <v>1.203015197</v>
          </cell>
          <cell r="H87">
            <v>3.9642754953150359</v>
          </cell>
          <cell r="I87">
            <v>1.1844384020000001</v>
          </cell>
          <cell r="J87">
            <v>4.0113241358368779</v>
          </cell>
          <cell r="K87">
            <v>1.2030863030000001</v>
          </cell>
          <cell r="L87">
            <v>4.0582498033035783</v>
          </cell>
          <cell r="M87">
            <v>1.2232062459999999</v>
          </cell>
          <cell r="N87">
            <v>4.0956604413955997</v>
          </cell>
          <cell r="O87">
            <v>1.2491166469999999</v>
          </cell>
          <cell r="P87">
            <v>4.1558481356710093</v>
          </cell>
          <cell r="Q87">
            <v>1.281163769</v>
          </cell>
          <cell r="R87">
            <v>4.2336997534908045</v>
          </cell>
          <cell r="S87">
            <v>1.316913064</v>
          </cell>
          <cell r="T87">
            <v>4.2964074313812182</v>
          </cell>
          <cell r="U87">
            <v>1.361324644</v>
          </cell>
          <cell r="V87">
            <v>4.375143073825595</v>
          </cell>
          <cell r="W87">
            <v>1.4099540930000001</v>
          </cell>
          <cell r="X87">
            <v>4.4716758006601172</v>
          </cell>
          <cell r="Y87">
            <v>1.4654548220000001</v>
          </cell>
          <cell r="Z87">
            <v>5.0213261908543405</v>
          </cell>
          <cell r="AA87">
            <v>1.7500840499999999</v>
          </cell>
          <cell r="AB87">
            <v>5.6626973495399531</v>
          </cell>
          <cell r="AC87">
            <v>1.999550994</v>
          </cell>
          <cell r="AD87">
            <v>6.0100459709503973</v>
          </cell>
          <cell r="AE87">
            <v>2.127438707</v>
          </cell>
          <cell r="AF87">
            <v>5.8220811652379556</v>
          </cell>
          <cell r="AG87">
            <v>2.1914858740000001</v>
          </cell>
        </row>
        <row r="88">
          <cell r="B88" t="str">
            <v>BLACKBURN RD CLAYTON</v>
          </cell>
          <cell r="C88">
            <v>19.3</v>
          </cell>
          <cell r="D88">
            <v>19.3</v>
          </cell>
          <cell r="E88">
            <v>27</v>
          </cell>
          <cell r="F88">
            <v>7.7170767481447866</v>
          </cell>
          <cell r="G88">
            <v>1.2442339389999999</v>
          </cell>
          <cell r="H88">
            <v>7.6285336468802161</v>
          </cell>
          <cell r="I88">
            <v>1.2390278560000001</v>
          </cell>
          <cell r="J88">
            <v>7.7508174607050329</v>
          </cell>
          <cell r="K88">
            <v>1.272248093</v>
          </cell>
          <cell r="L88">
            <v>7.8574698984995335</v>
          </cell>
          <cell r="M88">
            <v>1.315464033</v>
          </cell>
          <cell r="N88">
            <v>7.9889933852675377</v>
          </cell>
          <cell r="O88">
            <v>1.3712630299999999</v>
          </cell>
          <cell r="P88">
            <v>8.1564393226524246</v>
          </cell>
          <cell r="Q88">
            <v>1.443900432</v>
          </cell>
          <cell r="R88">
            <v>8.3310319780848729</v>
          </cell>
          <cell r="S88">
            <v>1.5273551599999999</v>
          </cell>
          <cell r="T88">
            <v>8.5328383110534816</v>
          </cell>
          <cell r="U88">
            <v>1.633325243</v>
          </cell>
          <cell r="V88">
            <v>8.7482235753422657</v>
          </cell>
          <cell r="W88">
            <v>1.753203289</v>
          </cell>
          <cell r="X88">
            <v>8.9898991521928338</v>
          </cell>
          <cell r="Y88">
            <v>1.894711582</v>
          </cell>
          <cell r="Z88">
            <v>10.086407549054236</v>
          </cell>
          <cell r="AA88">
            <v>2.6499819489999998</v>
          </cell>
          <cell r="AB88">
            <v>11.327524313882655</v>
          </cell>
          <cell r="AC88">
            <v>3.3155866089999999</v>
          </cell>
          <cell r="AD88">
            <v>11.861449167926065</v>
          </cell>
          <cell r="AE88">
            <v>3.687020687</v>
          </cell>
          <cell r="AF88">
            <v>12.040058909886017</v>
          </cell>
          <cell r="AG88">
            <v>3.8935084780000002</v>
          </cell>
        </row>
        <row r="89">
          <cell r="B89" t="str">
            <v>CLEVELEYS</v>
          </cell>
          <cell r="C89">
            <v>17.5</v>
          </cell>
          <cell r="D89">
            <v>15.8</v>
          </cell>
          <cell r="E89">
            <v>21</v>
          </cell>
          <cell r="F89">
            <v>12.407134620636356</v>
          </cell>
          <cell r="G89">
            <v>3.3008299710000002</v>
          </cell>
          <cell r="H89">
            <v>12.339111810223001</v>
          </cell>
          <cell r="I89">
            <v>3.2813668069999999</v>
          </cell>
          <cell r="J89">
            <v>12.531906029800497</v>
          </cell>
          <cell r="K89">
            <v>3.350658675</v>
          </cell>
          <cell r="L89">
            <v>12.759639200386724</v>
          </cell>
          <cell r="M89">
            <v>3.4335776170000001</v>
          </cell>
          <cell r="N89">
            <v>13.02814592610868</v>
          </cell>
          <cell r="O89">
            <v>3.5400570679999999</v>
          </cell>
          <cell r="P89">
            <v>13.379609074247554</v>
          </cell>
          <cell r="Q89">
            <v>3.680846007</v>
          </cell>
          <cell r="R89">
            <v>13.783556226067713</v>
          </cell>
          <cell r="S89">
            <v>3.8432733469999998</v>
          </cell>
          <cell r="T89">
            <v>14.217965299016733</v>
          </cell>
          <cell r="U89">
            <v>4.0479918680000004</v>
          </cell>
          <cell r="V89">
            <v>14.65935854527387</v>
          </cell>
          <cell r="W89">
            <v>4.2808911790000002</v>
          </cell>
          <cell r="X89">
            <v>15.197139721614823</v>
          </cell>
          <cell r="Y89">
            <v>4.5527931009999998</v>
          </cell>
          <cell r="Z89">
            <v>17.70626308425576</v>
          </cell>
          <cell r="AA89">
            <v>5.949527571</v>
          </cell>
          <cell r="AB89">
            <v>19.76121336977728</v>
          </cell>
          <cell r="AC89">
            <v>7.1827000380000001</v>
          </cell>
          <cell r="AD89">
            <v>20.483768659866612</v>
          </cell>
          <cell r="AE89">
            <v>7.8717450439999999</v>
          </cell>
          <cell r="AF89">
            <v>20.579470494940345</v>
          </cell>
          <cell r="AG89">
            <v>8.2705365180000001</v>
          </cell>
        </row>
        <row r="90">
          <cell r="B90" t="str">
            <v>CLIFTON JUNCTION</v>
          </cell>
          <cell r="C90">
            <v>17.5</v>
          </cell>
          <cell r="D90">
            <v>15.8</v>
          </cell>
          <cell r="E90">
            <v>21</v>
          </cell>
          <cell r="F90">
            <v>9.5127078827786598</v>
          </cell>
          <cell r="G90">
            <v>2.8311449450000001</v>
          </cell>
          <cell r="H90">
            <v>9.48915930168614</v>
          </cell>
          <cell r="I90">
            <v>2.7919560479999999</v>
          </cell>
          <cell r="J90">
            <v>9.7651804829023607</v>
          </cell>
          <cell r="K90">
            <v>2.8405742850000002</v>
          </cell>
          <cell r="L90">
            <v>9.9074643162460632</v>
          </cell>
          <cell r="M90">
            <v>2.8846832560000002</v>
          </cell>
          <cell r="N90">
            <v>10.038431433943417</v>
          </cell>
          <cell r="O90">
            <v>2.9358011199999998</v>
          </cell>
          <cell r="P90">
            <v>10.162489617474423</v>
          </cell>
          <cell r="Q90">
            <v>2.9966961479999998</v>
          </cell>
          <cell r="R90">
            <v>10.353946739193434</v>
          </cell>
          <cell r="S90">
            <v>3.0612762739999999</v>
          </cell>
          <cell r="T90">
            <v>10.507634685010649</v>
          </cell>
          <cell r="U90">
            <v>3.13790404</v>
          </cell>
          <cell r="V90">
            <v>10.642580811058776</v>
          </cell>
          <cell r="W90">
            <v>3.2221763939999999</v>
          </cell>
          <cell r="X90">
            <v>10.842661682969883</v>
          </cell>
          <cell r="Y90">
            <v>3.3162521069999999</v>
          </cell>
          <cell r="Z90">
            <v>11.973095437568395</v>
          </cell>
          <cell r="AA90">
            <v>3.8041045549999999</v>
          </cell>
          <cell r="AB90">
            <v>12.981781483021981</v>
          </cell>
          <cell r="AC90">
            <v>4.2251052920000003</v>
          </cell>
          <cell r="AD90">
            <v>13.625680649736244</v>
          </cell>
          <cell r="AE90">
            <v>4.4661884699999996</v>
          </cell>
          <cell r="AF90">
            <v>14.168258020630695</v>
          </cell>
          <cell r="AG90">
            <v>4.6104559390000004</v>
          </cell>
        </row>
        <row r="91">
          <cell r="B91" t="str">
            <v>CLOVER HILL</v>
          </cell>
          <cell r="C91">
            <v>19.399999999999999</v>
          </cell>
          <cell r="D91">
            <v>19.399999999999999</v>
          </cell>
          <cell r="E91">
            <v>27.5</v>
          </cell>
          <cell r="F91">
            <v>8.9441506705171996</v>
          </cell>
          <cell r="G91">
            <v>2.4002773940000002</v>
          </cell>
          <cell r="H91">
            <v>8.9118236001699369</v>
          </cell>
          <cell r="I91">
            <v>2.377131549</v>
          </cell>
          <cell r="J91">
            <v>9.0491794242334436</v>
          </cell>
          <cell r="K91">
            <v>2.4129400749999999</v>
          </cell>
          <cell r="L91">
            <v>9.1304383847128872</v>
          </cell>
          <cell r="M91">
            <v>2.4558985080000002</v>
          </cell>
          <cell r="N91">
            <v>9.2510376670361154</v>
          </cell>
          <cell r="O91">
            <v>2.5142375189999999</v>
          </cell>
          <cell r="P91">
            <v>9.3961705432301468</v>
          </cell>
          <cell r="Q91">
            <v>2.5889076370000002</v>
          </cell>
          <cell r="R91">
            <v>9.5603026884140476</v>
          </cell>
          <cell r="S91">
            <v>2.6764435639999999</v>
          </cell>
          <cell r="T91">
            <v>9.7345213063801737</v>
          </cell>
          <cell r="U91">
            <v>2.786750456</v>
          </cell>
          <cell r="V91">
            <v>9.9435005436142792</v>
          </cell>
          <cell r="W91">
            <v>2.912653476</v>
          </cell>
          <cell r="X91">
            <v>10.211041241870213</v>
          </cell>
          <cell r="Y91">
            <v>3.0586531739999998</v>
          </cell>
          <cell r="Z91">
            <v>11.489961582836861</v>
          </cell>
          <cell r="AA91">
            <v>3.8018082230000001</v>
          </cell>
          <cell r="AB91">
            <v>12.675461597952948</v>
          </cell>
          <cell r="AC91">
            <v>4.2580076079999998</v>
          </cell>
          <cell r="AD91">
            <v>13.114504931442154</v>
          </cell>
          <cell r="AE91">
            <v>4.4294320120000004</v>
          </cell>
          <cell r="AF91">
            <v>13.212753816998411</v>
          </cell>
          <cell r="AG91">
            <v>4.501452456</v>
          </cell>
        </row>
        <row r="92">
          <cell r="B92" t="str">
            <v>COG LANE</v>
          </cell>
          <cell r="C92">
            <v>27.1</v>
          </cell>
          <cell r="D92">
            <v>27.1</v>
          </cell>
          <cell r="E92">
            <v>37.5</v>
          </cell>
          <cell r="F92">
            <v>19.009964151121157</v>
          </cell>
          <cell r="G92">
            <v>6.0194361570000003</v>
          </cell>
          <cell r="H92">
            <v>18.845976417833811</v>
          </cell>
          <cell r="I92">
            <v>5.93936814</v>
          </cell>
          <cell r="J92">
            <v>19.065664583783324</v>
          </cell>
          <cell r="K92">
            <v>5.9957106830000004</v>
          </cell>
          <cell r="L92">
            <v>19.273798516878234</v>
          </cell>
          <cell r="M92">
            <v>6.0651371870000004</v>
          </cell>
          <cell r="N92">
            <v>19.473427000937527</v>
          </cell>
          <cell r="O92">
            <v>6.1644081780000004</v>
          </cell>
          <cell r="P92">
            <v>19.765948866186314</v>
          </cell>
          <cell r="Q92">
            <v>6.3128435349999998</v>
          </cell>
          <cell r="R92">
            <v>20.07514158445613</v>
          </cell>
          <cell r="S92">
            <v>6.4799544569999998</v>
          </cell>
          <cell r="T92">
            <v>20.442205246832859</v>
          </cell>
          <cell r="U92">
            <v>6.688594385</v>
          </cell>
          <cell r="V92">
            <v>20.886364321094476</v>
          </cell>
          <cell r="W92">
            <v>6.9305143200000003</v>
          </cell>
          <cell r="X92">
            <v>21.380371238717998</v>
          </cell>
          <cell r="Y92">
            <v>7.2222037830000003</v>
          </cell>
          <cell r="Z92">
            <v>23.685908173980639</v>
          </cell>
          <cell r="AA92">
            <v>8.5401930779999997</v>
          </cell>
          <cell r="AB92">
            <v>26.01855848525976</v>
          </cell>
          <cell r="AC92">
            <v>9.626166349</v>
          </cell>
          <cell r="AD92">
            <v>27.085509405669647</v>
          </cell>
          <cell r="AE92">
            <v>10.20523485</v>
          </cell>
          <cell r="AF92">
            <v>27.581749823943515</v>
          </cell>
          <cell r="AG92">
            <v>10.497307060000001</v>
          </cell>
        </row>
        <row r="93">
          <cell r="B93" t="str">
            <v>CONISTON</v>
          </cell>
          <cell r="C93">
            <v>1.7</v>
          </cell>
          <cell r="D93">
            <v>1.7</v>
          </cell>
          <cell r="E93">
            <v>4</v>
          </cell>
          <cell r="F93">
            <v>2.3319820001949227</v>
          </cell>
          <cell r="G93">
            <v>0.599492366</v>
          </cell>
          <cell r="H93">
            <v>2.2878815658710239</v>
          </cell>
          <cell r="I93">
            <v>0.62186439500000001</v>
          </cell>
          <cell r="J93">
            <v>2.3319377633255876</v>
          </cell>
          <cell r="K93">
            <v>0.65494327399999996</v>
          </cell>
          <cell r="L93">
            <v>2.3921149238996624</v>
          </cell>
          <cell r="M93">
            <v>0.69172540299999996</v>
          </cell>
          <cell r="N93">
            <v>2.4541470456409655</v>
          </cell>
          <cell r="O93">
            <v>0.71368065800000002</v>
          </cell>
          <cell r="P93">
            <v>2.5211063717103035</v>
          </cell>
          <cell r="Q93">
            <v>0.73711968000000005</v>
          </cell>
          <cell r="R93">
            <v>2.5649337432797426</v>
          </cell>
          <cell r="S93">
            <v>0.76226538200000005</v>
          </cell>
          <cell r="T93">
            <v>2.6424180171790388</v>
          </cell>
          <cell r="U93">
            <v>0.79184757299999997</v>
          </cell>
          <cell r="V93">
            <v>2.6858008087199736</v>
          </cell>
          <cell r="W93">
            <v>0.82122153600000003</v>
          </cell>
          <cell r="X93">
            <v>2.7480568800622875</v>
          </cell>
          <cell r="Y93">
            <v>0.850998857</v>
          </cell>
          <cell r="Z93">
            <v>3.1492106180978432</v>
          </cell>
          <cell r="AA93">
            <v>0.98569041099999999</v>
          </cell>
          <cell r="AB93">
            <v>3.9562792616052844</v>
          </cell>
          <cell r="AC93">
            <v>1.1018696910000001</v>
          </cell>
          <cell r="AD93">
            <v>4.4334906760224042</v>
          </cell>
          <cell r="AE93">
            <v>1.1545972179999999</v>
          </cell>
          <cell r="AF93">
            <v>4.7557493782007985</v>
          </cell>
          <cell r="AG93">
            <v>1.176176208</v>
          </cell>
        </row>
        <row r="94">
          <cell r="B94" t="str">
            <v>COPSE RD</v>
          </cell>
          <cell r="C94">
            <v>22.9</v>
          </cell>
          <cell r="D94">
            <v>20.5</v>
          </cell>
          <cell r="E94">
            <v>27.5</v>
          </cell>
          <cell r="F94">
            <v>15.2683733143224</v>
          </cell>
          <cell r="G94">
            <v>3.7466106419999998</v>
          </cell>
          <cell r="H94">
            <v>14.993935014029946</v>
          </cell>
          <cell r="I94">
            <v>3.7229439869999998</v>
          </cell>
          <cell r="J94">
            <v>15.325492826675903</v>
          </cell>
          <cell r="K94">
            <v>3.8062309710000002</v>
          </cell>
          <cell r="L94">
            <v>15.602418102453154</v>
          </cell>
          <cell r="M94">
            <v>3.8985994530000001</v>
          </cell>
          <cell r="N94">
            <v>15.839191053667577</v>
          </cell>
          <cell r="O94">
            <v>4.008782257</v>
          </cell>
          <cell r="P94">
            <v>16.132973340743455</v>
          </cell>
          <cell r="Q94">
            <v>4.1435564960000004</v>
          </cell>
          <cell r="R94">
            <v>16.526308180653579</v>
          </cell>
          <cell r="S94">
            <v>4.2947910760000001</v>
          </cell>
          <cell r="T94">
            <v>16.884812889382687</v>
          </cell>
          <cell r="U94">
            <v>4.4780554459999999</v>
          </cell>
          <cell r="V94">
            <v>17.159076171857294</v>
          </cell>
          <cell r="W94">
            <v>4.6806714439999997</v>
          </cell>
          <cell r="X94">
            <v>17.603817344480341</v>
          </cell>
          <cell r="Y94">
            <v>4.9118903439999997</v>
          </cell>
          <cell r="Z94">
            <v>19.836362830800581</v>
          </cell>
          <cell r="AA94">
            <v>6.0316657899999999</v>
          </cell>
          <cell r="AB94">
            <v>22.601536329722506</v>
          </cell>
          <cell r="AC94">
            <v>6.9901149279999997</v>
          </cell>
          <cell r="AD94">
            <v>24.166246291802999</v>
          </cell>
          <cell r="AE94">
            <v>7.5167091619999997</v>
          </cell>
          <cell r="AF94">
            <v>25.078721585951243</v>
          </cell>
          <cell r="AG94">
            <v>7.8133482799999996</v>
          </cell>
        </row>
        <row r="95">
          <cell r="B95" t="str">
            <v>COX GREEN</v>
          </cell>
          <cell r="C95">
            <v>16.7</v>
          </cell>
          <cell r="D95">
            <v>15.8</v>
          </cell>
          <cell r="E95">
            <v>21</v>
          </cell>
          <cell r="F95">
            <v>11.258511982723252</v>
          </cell>
          <cell r="G95">
            <v>2.5428389180000002</v>
          </cell>
          <cell r="H95">
            <v>11.199533274230163</v>
          </cell>
          <cell r="I95">
            <v>2.525246171</v>
          </cell>
          <cell r="J95">
            <v>11.378079302607256</v>
          </cell>
          <cell r="K95">
            <v>2.571788942</v>
          </cell>
          <cell r="L95">
            <v>11.563650853434428</v>
          </cell>
          <cell r="M95">
            <v>2.6306764149999999</v>
          </cell>
          <cell r="N95">
            <v>11.87144981961973</v>
          </cell>
          <cell r="O95">
            <v>2.7088350970000001</v>
          </cell>
          <cell r="P95">
            <v>12.08092566853402</v>
          </cell>
          <cell r="Q95">
            <v>2.8124438349999998</v>
          </cell>
          <cell r="R95">
            <v>12.35117106882034</v>
          </cell>
          <cell r="S95">
            <v>2.9325733459999999</v>
          </cell>
          <cell r="T95">
            <v>12.671968478703576</v>
          </cell>
          <cell r="U95">
            <v>3.0868267880000002</v>
          </cell>
          <cell r="V95">
            <v>13.026255299516802</v>
          </cell>
          <cell r="W95">
            <v>3.2639474289999999</v>
          </cell>
          <cell r="X95">
            <v>13.435727317843625</v>
          </cell>
          <cell r="Y95">
            <v>3.4718680220000002</v>
          </cell>
          <cell r="Z95">
            <v>15.368755012488842</v>
          </cell>
          <cell r="AA95">
            <v>4.1596606710000001</v>
          </cell>
          <cell r="AB95">
            <v>16.808361653927136</v>
          </cell>
          <cell r="AC95">
            <v>4.7247692749999999</v>
          </cell>
          <cell r="AD95">
            <v>17.124917055570123</v>
          </cell>
          <cell r="AE95">
            <v>5.0038359339999996</v>
          </cell>
          <cell r="AF95">
            <v>17.010633191691426</v>
          </cell>
          <cell r="AG95">
            <v>5.1626060750000002</v>
          </cell>
        </row>
        <row r="96">
          <cell r="B96" t="str">
            <v>CRAGGS ROW &amp; BUSHELL ST</v>
          </cell>
          <cell r="C96">
            <v>22.9</v>
          </cell>
          <cell r="D96">
            <v>20.5</v>
          </cell>
          <cell r="E96">
            <v>27</v>
          </cell>
          <cell r="F96">
            <v>16.487564201886443</v>
          </cell>
          <cell r="G96">
            <v>4.7310040669999998</v>
          </cell>
          <cell r="H96">
            <v>16.137664025960536</v>
          </cell>
          <cell r="I96">
            <v>4.6290129789999996</v>
          </cell>
          <cell r="J96">
            <v>16.266141395821037</v>
          </cell>
          <cell r="K96">
            <v>4.6716875350000002</v>
          </cell>
          <cell r="L96">
            <v>16.476131139109427</v>
          </cell>
          <cell r="M96">
            <v>4.7136329540000004</v>
          </cell>
          <cell r="N96">
            <v>16.639399321566707</v>
          </cell>
          <cell r="O96">
            <v>4.7680757150000002</v>
          </cell>
          <cell r="P96">
            <v>16.787392184864064</v>
          </cell>
          <cell r="Q96">
            <v>4.8399782509999998</v>
          </cell>
          <cell r="R96">
            <v>17.038794604695816</v>
          </cell>
          <cell r="S96">
            <v>4.9185485489999996</v>
          </cell>
          <cell r="T96">
            <v>17.283371189273538</v>
          </cell>
          <cell r="U96">
            <v>5.0157461139999997</v>
          </cell>
          <cell r="V96">
            <v>17.452342159369454</v>
          </cell>
          <cell r="W96">
            <v>5.1224509740000004</v>
          </cell>
          <cell r="X96">
            <v>17.781701757444463</v>
          </cell>
          <cell r="Y96">
            <v>5.2462439879999998</v>
          </cell>
          <cell r="Z96">
            <v>19.180583557408543</v>
          </cell>
          <cell r="AA96">
            <v>5.8483249839999996</v>
          </cell>
          <cell r="AB96">
            <v>21.291807991335265</v>
          </cell>
          <cell r="AC96">
            <v>6.3557770189999996</v>
          </cell>
          <cell r="AD96">
            <v>22.585230209750193</v>
          </cell>
          <cell r="AE96">
            <v>6.601831228</v>
          </cell>
          <cell r="AF96">
            <v>23.291890063175572</v>
          </cell>
          <cell r="AG96">
            <v>6.7049315519999997</v>
          </cell>
        </row>
        <row r="97">
          <cell r="B97" t="str">
            <v>CROWN LANE</v>
          </cell>
          <cell r="C97">
            <v>20.6</v>
          </cell>
          <cell r="D97">
            <v>20.5</v>
          </cell>
          <cell r="E97">
            <v>27.5</v>
          </cell>
          <cell r="F97">
            <v>18.675645276903658</v>
          </cell>
          <cell r="G97">
            <v>5.0284077500000004</v>
          </cell>
          <cell r="H97">
            <v>18.583670055164227</v>
          </cell>
          <cell r="I97">
            <v>4.9871872330000002</v>
          </cell>
          <cell r="J97">
            <v>18.977436038584607</v>
          </cell>
          <cell r="K97">
            <v>5.0879317520000003</v>
          </cell>
          <cell r="L97">
            <v>19.26529198075233</v>
          </cell>
          <cell r="M97">
            <v>5.2008773789999996</v>
          </cell>
          <cell r="N97">
            <v>19.826088194753037</v>
          </cell>
          <cell r="O97">
            <v>5.3409849080000003</v>
          </cell>
          <cell r="P97">
            <v>19.768610638728219</v>
          </cell>
          <cell r="Q97">
            <v>5.5149943410000004</v>
          </cell>
          <cell r="R97">
            <v>20.178628452406628</v>
          </cell>
          <cell r="S97">
            <v>5.7118658450000002</v>
          </cell>
          <cell r="T97">
            <v>20.651430404814104</v>
          </cell>
          <cell r="U97">
            <v>5.9566828510000001</v>
          </cell>
          <cell r="V97">
            <v>21.259936452561845</v>
          </cell>
          <cell r="W97">
            <v>6.231997529</v>
          </cell>
          <cell r="X97">
            <v>21.820112312236326</v>
          </cell>
          <cell r="Y97">
            <v>6.542702115</v>
          </cell>
          <cell r="Z97">
            <v>24.482717838911416</v>
          </cell>
          <cell r="AA97">
            <v>8.1291469749999994</v>
          </cell>
          <cell r="AB97">
            <v>26.83292629441479</v>
          </cell>
          <cell r="AC97">
            <v>9.5226095999999991</v>
          </cell>
          <cell r="AD97">
            <v>28.04723768061077</v>
          </cell>
          <cell r="AE97">
            <v>10.3127944</v>
          </cell>
          <cell r="AF97">
            <v>28.538211208635662</v>
          </cell>
          <cell r="AG97">
            <v>10.758426569999999</v>
          </cell>
        </row>
        <row r="98">
          <cell r="B98" t="str">
            <v>CULCHETH</v>
          </cell>
          <cell r="C98">
            <v>12</v>
          </cell>
          <cell r="D98">
            <v>12</v>
          </cell>
          <cell r="E98">
            <v>18</v>
          </cell>
          <cell r="F98">
            <v>8.6447041499071364</v>
          </cell>
          <cell r="G98">
            <v>2.6713383799999999</v>
          </cell>
          <cell r="H98">
            <v>8.618942827001236</v>
          </cell>
          <cell r="I98">
            <v>2.6372513130000002</v>
          </cell>
          <cell r="J98">
            <v>8.6793692130913751</v>
          </cell>
          <cell r="K98">
            <v>2.6826154400000002</v>
          </cell>
          <cell r="L98">
            <v>8.8090332982283979</v>
          </cell>
          <cell r="M98">
            <v>2.7295969339999999</v>
          </cell>
          <cell r="N98">
            <v>8.9979501078267443</v>
          </cell>
          <cell r="O98">
            <v>2.7878198360000002</v>
          </cell>
          <cell r="P98">
            <v>9.1271956176863061</v>
          </cell>
          <cell r="Q98">
            <v>2.8610947950000001</v>
          </cell>
          <cell r="R98">
            <v>9.2880467968042719</v>
          </cell>
          <cell r="S98">
            <v>2.9424785149999999</v>
          </cell>
          <cell r="T98">
            <v>9.5109942269628984</v>
          </cell>
          <cell r="U98">
            <v>3.0430919470000002</v>
          </cell>
          <cell r="V98">
            <v>9.7049391101130364</v>
          </cell>
          <cell r="W98">
            <v>3.1554176940000001</v>
          </cell>
          <cell r="X98">
            <v>9.9632510280187656</v>
          </cell>
          <cell r="Y98">
            <v>3.285080776</v>
          </cell>
          <cell r="Z98">
            <v>11.093949307000797</v>
          </cell>
          <cell r="AA98">
            <v>3.953653214</v>
          </cell>
          <cell r="AB98">
            <v>12.066554078805488</v>
          </cell>
          <cell r="AC98">
            <v>4.5409611749999996</v>
          </cell>
          <cell r="AD98">
            <v>12.45751452115522</v>
          </cell>
          <cell r="AE98">
            <v>4.8736162350000001</v>
          </cell>
          <cell r="AF98">
            <v>12.57058460374968</v>
          </cell>
          <cell r="AG98">
            <v>5.0625859139999996</v>
          </cell>
        </row>
        <row r="99">
          <cell r="B99" t="str">
            <v>CUTACRE</v>
          </cell>
          <cell r="C99">
            <v>23</v>
          </cell>
          <cell r="D99">
            <v>20.5</v>
          </cell>
          <cell r="E99">
            <v>27</v>
          </cell>
          <cell r="F99">
            <v>3.218978213975126</v>
          </cell>
          <cell r="G99">
            <v>1.0160676909999999</v>
          </cell>
          <cell r="H99">
            <v>3.8152729036775881</v>
          </cell>
          <cell r="I99">
            <v>0.98473450299999998</v>
          </cell>
          <cell r="J99">
            <v>4.5651089248454912</v>
          </cell>
          <cell r="K99">
            <v>0.997916048</v>
          </cell>
          <cell r="L99">
            <v>4.5845363430952979</v>
          </cell>
          <cell r="M99">
            <v>1.0065084989999999</v>
          </cell>
          <cell r="N99">
            <v>4.602749046914564</v>
          </cell>
          <cell r="O99">
            <v>1.014493796</v>
          </cell>
          <cell r="P99">
            <v>4.6366082348572109</v>
          </cell>
          <cell r="Q99">
            <v>1.021672326</v>
          </cell>
          <cell r="R99">
            <v>4.6519071153990295</v>
          </cell>
          <cell r="S99">
            <v>1.027951507</v>
          </cell>
          <cell r="T99">
            <v>4.6508038727860495</v>
          </cell>
          <cell r="U99">
            <v>1.032605046</v>
          </cell>
          <cell r="V99">
            <v>4.668019016986575</v>
          </cell>
          <cell r="W99">
            <v>1.035572224</v>
          </cell>
          <cell r="X99">
            <v>4.6810033475078097</v>
          </cell>
          <cell r="Y99">
            <v>1.0378282059999999</v>
          </cell>
          <cell r="Z99">
            <v>4.663803889012101</v>
          </cell>
          <cell r="AA99">
            <v>1.0413623000000001</v>
          </cell>
          <cell r="AB99">
            <v>4.6609747786379421</v>
          </cell>
          <cell r="AC99">
            <v>1.0400805930000001</v>
          </cell>
          <cell r="AD99">
            <v>4.6288375258801748</v>
          </cell>
          <cell r="AE99">
            <v>1.0312164610000001</v>
          </cell>
          <cell r="AF99">
            <v>4.5943616964346203</v>
          </cell>
          <cell r="AG99">
            <v>1.0163639790000001</v>
          </cell>
        </row>
        <row r="100">
          <cell r="B100" t="str">
            <v>ASKAM &amp; DALTON</v>
          </cell>
          <cell r="C100">
            <v>20</v>
          </cell>
          <cell r="D100">
            <v>20</v>
          </cell>
          <cell r="E100">
            <v>27.5</v>
          </cell>
          <cell r="F100">
            <v>16.530938592545809</v>
          </cell>
          <cell r="G100">
            <v>4.5740048150000003</v>
          </cell>
          <cell r="H100">
            <v>16.303443353745593</v>
          </cell>
          <cell r="I100">
            <v>4.5344632169999999</v>
          </cell>
          <cell r="J100">
            <v>16.591151550771798</v>
          </cell>
          <cell r="K100">
            <v>4.5708230480000003</v>
          </cell>
          <cell r="L100">
            <v>16.706133479649704</v>
          </cell>
          <cell r="M100">
            <v>4.6265364409999998</v>
          </cell>
          <cell r="N100">
            <v>16.847294798525596</v>
          </cell>
          <cell r="O100">
            <v>4.7137581070000003</v>
          </cell>
          <cell r="P100">
            <v>17.190974928157292</v>
          </cell>
          <cell r="Q100">
            <v>4.8379040069999997</v>
          </cell>
          <cell r="R100">
            <v>17.443327645832632</v>
          </cell>
          <cell r="S100">
            <v>4.985147241</v>
          </cell>
          <cell r="T100">
            <v>17.797903681954455</v>
          </cell>
          <cell r="U100">
            <v>5.1750213059999997</v>
          </cell>
          <cell r="V100">
            <v>18.058053551363813</v>
          </cell>
          <cell r="W100">
            <v>5.395465658</v>
          </cell>
          <cell r="X100">
            <v>18.523241114641284</v>
          </cell>
          <cell r="Y100">
            <v>5.6740350490000004</v>
          </cell>
          <cell r="Z100">
            <v>21.087858659160947</v>
          </cell>
          <cell r="AA100">
            <v>7.3855515059999997</v>
          </cell>
          <cell r="AB100">
            <v>24.587166911777604</v>
          </cell>
          <cell r="AC100">
            <v>8.743562592</v>
          </cell>
          <cell r="AD100">
            <v>26.023830398562851</v>
          </cell>
          <cell r="AE100">
            <v>9.3374817889999999</v>
          </cell>
          <cell r="AF100">
            <v>26.453783038368165</v>
          </cell>
          <cell r="AG100">
            <v>9.6149428879999999</v>
          </cell>
        </row>
        <row r="101">
          <cell r="B101" t="str">
            <v>DEANSGATE</v>
          </cell>
          <cell r="C101">
            <v>20.2</v>
          </cell>
          <cell r="D101">
            <v>20.2</v>
          </cell>
          <cell r="E101">
            <v>27.5</v>
          </cell>
          <cell r="F101">
            <v>14.694107736754724</v>
          </cell>
          <cell r="G101">
            <v>2.969836624</v>
          </cell>
          <cell r="H101">
            <v>14.640536651834273</v>
          </cell>
          <cell r="I101">
            <v>2.8982498529999998</v>
          </cell>
          <cell r="J101">
            <v>15.194089897989922</v>
          </cell>
          <cell r="K101">
            <v>2.9607729759999999</v>
          </cell>
          <cell r="L101">
            <v>15.508952579736205</v>
          </cell>
          <cell r="M101">
            <v>3.0104641820000002</v>
          </cell>
          <cell r="N101">
            <v>15.717923001436136</v>
          </cell>
          <cell r="O101">
            <v>3.0590849979999999</v>
          </cell>
          <cell r="P101">
            <v>15.993898905168701</v>
          </cell>
          <cell r="Q101">
            <v>3.1071741049999999</v>
          </cell>
          <cell r="R101">
            <v>16.209245651478305</v>
          </cell>
          <cell r="S101">
            <v>3.1527984359999999</v>
          </cell>
          <cell r="T101">
            <v>16.509392565174743</v>
          </cell>
          <cell r="U101">
            <v>3.196674163</v>
          </cell>
          <cell r="V101">
            <v>16.670114935181445</v>
          </cell>
          <cell r="W101">
            <v>3.2374167869999999</v>
          </cell>
          <cell r="X101">
            <v>16.86840085556107</v>
          </cell>
          <cell r="Y101">
            <v>3.2756465399999999</v>
          </cell>
          <cell r="Z101">
            <v>17.664132432798446</v>
          </cell>
          <cell r="AA101">
            <v>3.3915330130000001</v>
          </cell>
          <cell r="AB101">
            <v>18.765312716375995</v>
          </cell>
          <cell r="AC101">
            <v>3.4535398929999999</v>
          </cell>
          <cell r="AD101">
            <v>19.608005050449158</v>
          </cell>
          <cell r="AE101">
            <v>3.4826494110000001</v>
          </cell>
          <cell r="AF101">
            <v>20.270503702478059</v>
          </cell>
          <cell r="AG101">
            <v>3.485627816</v>
          </cell>
        </row>
        <row r="102">
          <cell r="B102" t="str">
            <v>DENTON EAST</v>
          </cell>
          <cell r="C102">
            <v>17.5</v>
          </cell>
          <cell r="D102">
            <v>15.8</v>
          </cell>
          <cell r="E102">
            <v>21</v>
          </cell>
          <cell r="F102">
            <v>12.135000900081451</v>
          </cell>
          <cell r="G102">
            <v>3.1620656660000002</v>
          </cell>
          <cell r="H102">
            <v>12.103463452819344</v>
          </cell>
          <cell r="I102">
            <v>3.140618377</v>
          </cell>
          <cell r="J102">
            <v>12.366819914822409</v>
          </cell>
          <cell r="K102">
            <v>3.2044409580000002</v>
          </cell>
          <cell r="L102">
            <v>12.587984556254808</v>
          </cell>
          <cell r="M102">
            <v>3.279660727</v>
          </cell>
          <cell r="N102">
            <v>12.811506335543086</v>
          </cell>
          <cell r="O102">
            <v>3.3768194939999998</v>
          </cell>
          <cell r="P102">
            <v>13.072501786345242</v>
          </cell>
          <cell r="Q102">
            <v>3.5002306070000002</v>
          </cell>
          <cell r="R102">
            <v>13.423673211393552</v>
          </cell>
          <cell r="S102">
            <v>3.642579097</v>
          </cell>
          <cell r="T102">
            <v>13.800500268352527</v>
          </cell>
          <cell r="U102">
            <v>3.8209505539999999</v>
          </cell>
          <cell r="V102">
            <v>14.159641810690848</v>
          </cell>
          <cell r="W102">
            <v>4.0242135719999998</v>
          </cell>
          <cell r="X102">
            <v>14.638869811498212</v>
          </cell>
          <cell r="Y102">
            <v>4.2587973039999998</v>
          </cell>
          <cell r="Z102">
            <v>16.846721360436916</v>
          </cell>
          <cell r="AA102">
            <v>5.4656656730000002</v>
          </cell>
          <cell r="AB102">
            <v>18.878262694893053</v>
          </cell>
          <cell r="AC102">
            <v>6.5346696250000003</v>
          </cell>
          <cell r="AD102">
            <v>19.766127530897826</v>
          </cell>
          <cell r="AE102">
            <v>7.1523950080000001</v>
          </cell>
          <cell r="AF102">
            <v>20.066226985356799</v>
          </cell>
          <cell r="AG102">
            <v>7.5140606820000002</v>
          </cell>
        </row>
        <row r="103">
          <cell r="B103" t="str">
            <v>DENTON WEST</v>
          </cell>
          <cell r="C103">
            <v>22.9</v>
          </cell>
          <cell r="D103">
            <v>20.5</v>
          </cell>
          <cell r="E103">
            <v>27.5</v>
          </cell>
          <cell r="F103">
            <v>13.256727721579411</v>
          </cell>
          <cell r="G103">
            <v>3.991738835</v>
          </cell>
          <cell r="H103">
            <v>13.112107959886782</v>
          </cell>
          <cell r="I103">
            <v>3.944415099</v>
          </cell>
          <cell r="J103">
            <v>13.356699563284813</v>
          </cell>
          <cell r="K103">
            <v>4.0097867000000003</v>
          </cell>
          <cell r="L103">
            <v>13.565522733667397</v>
          </cell>
          <cell r="M103">
            <v>4.0803359529999996</v>
          </cell>
          <cell r="N103">
            <v>13.76448207354168</v>
          </cell>
          <cell r="O103">
            <v>4.1684695090000004</v>
          </cell>
          <cell r="P103">
            <v>14.045256120070206</v>
          </cell>
          <cell r="Q103">
            <v>4.277150228</v>
          </cell>
          <cell r="R103">
            <v>14.367325236894791</v>
          </cell>
          <cell r="S103">
            <v>4.3990266370000004</v>
          </cell>
          <cell r="T103">
            <v>14.712884289485293</v>
          </cell>
          <cell r="U103">
            <v>4.5466364490000002</v>
          </cell>
          <cell r="V103">
            <v>15.07062605030781</v>
          </cell>
          <cell r="W103">
            <v>4.711894794</v>
          </cell>
          <cell r="X103">
            <v>15.50298906634168</v>
          </cell>
          <cell r="Y103">
            <v>4.8994005659999997</v>
          </cell>
          <cell r="Z103">
            <v>17.571193287063863</v>
          </cell>
          <cell r="AA103">
            <v>5.8641012730000002</v>
          </cell>
          <cell r="AB103">
            <v>19.366953982578323</v>
          </cell>
          <cell r="AC103">
            <v>6.7051619259999997</v>
          </cell>
          <cell r="AD103">
            <v>20.225879195408929</v>
          </cell>
          <cell r="AE103">
            <v>7.1839108310000004</v>
          </cell>
          <cell r="AF103">
            <v>20.602240849615683</v>
          </cell>
          <cell r="AG103">
            <v>7.469565717</v>
          </cell>
        </row>
        <row r="104">
          <cell r="B104" t="str">
            <v>DICKINSON ST</v>
          </cell>
          <cell r="C104">
            <v>31.5</v>
          </cell>
          <cell r="D104">
            <v>31.5</v>
          </cell>
          <cell r="E104">
            <v>31.5</v>
          </cell>
          <cell r="F104">
            <v>26.335637360026588</v>
          </cell>
          <cell r="G104">
            <v>7.2984497199999998</v>
          </cell>
          <cell r="H104">
            <v>26.062663788980601</v>
          </cell>
          <cell r="I104">
            <v>7.1332134099999998</v>
          </cell>
          <cell r="J104">
            <v>27.114393169181724</v>
          </cell>
          <cell r="K104">
            <v>7.2664270259999997</v>
          </cell>
          <cell r="L104">
            <v>27.591320621864579</v>
          </cell>
          <cell r="M104">
            <v>7.3720730520000002</v>
          </cell>
          <cell r="N104">
            <v>28.12102523351578</v>
          </cell>
          <cell r="O104">
            <v>7.4757563820000001</v>
          </cell>
          <cell r="P104">
            <v>28.661530027601614</v>
          </cell>
          <cell r="Q104">
            <v>7.5789364490000004</v>
          </cell>
          <cell r="R104">
            <v>29.213484786708054</v>
          </cell>
          <cell r="S104">
            <v>7.6761683449999998</v>
          </cell>
          <cell r="T104">
            <v>29.706910780756864</v>
          </cell>
          <cell r="U104">
            <v>7.7699666650000001</v>
          </cell>
          <cell r="V104">
            <v>30.132810007555122</v>
          </cell>
          <cell r="W104">
            <v>7.8556560429999998</v>
          </cell>
          <cell r="X104">
            <v>30.568385077771556</v>
          </cell>
          <cell r="Y104">
            <v>7.9356881320000001</v>
          </cell>
          <cell r="Z104">
            <v>32.679251836773261</v>
          </cell>
          <cell r="AA104">
            <v>8.2634783770000002</v>
          </cell>
          <cell r="AB104">
            <v>35.334442232398075</v>
          </cell>
          <cell r="AC104">
            <v>8.4822844340000003</v>
          </cell>
          <cell r="AD104">
            <v>37.030025947302363</v>
          </cell>
          <cell r="AE104">
            <v>8.5715834389999994</v>
          </cell>
          <cell r="AF104">
            <v>38.275764689991732</v>
          </cell>
          <cell r="AG104">
            <v>8.5956026879999996</v>
          </cell>
        </row>
        <row r="105">
          <cell r="B105" t="str">
            <v>DIDSBURY</v>
          </cell>
          <cell r="C105">
            <v>22.9</v>
          </cell>
          <cell r="D105">
            <v>20.5</v>
          </cell>
          <cell r="E105">
            <v>27.5</v>
          </cell>
          <cell r="F105">
            <v>14.784669036495641</v>
          </cell>
          <cell r="G105">
            <v>4.4026563039999997</v>
          </cell>
          <cell r="H105">
            <v>14.701303935683738</v>
          </cell>
          <cell r="I105">
            <v>4.376851899</v>
          </cell>
          <cell r="J105">
            <v>15.000176683261552</v>
          </cell>
          <cell r="K105">
            <v>4.4747799739999996</v>
          </cell>
          <cell r="L105">
            <v>15.33536119680671</v>
          </cell>
          <cell r="M105">
            <v>4.5857749459999999</v>
          </cell>
          <cell r="N105">
            <v>15.670768436663922</v>
          </cell>
          <cell r="O105">
            <v>4.7215995409999998</v>
          </cell>
          <cell r="P105">
            <v>16.134684436394423</v>
          </cell>
          <cell r="Q105">
            <v>4.8907397350000004</v>
          </cell>
          <cell r="R105">
            <v>16.591212982115671</v>
          </cell>
          <cell r="S105">
            <v>5.0797956849999997</v>
          </cell>
          <cell r="T105">
            <v>17.181710744255938</v>
          </cell>
          <cell r="U105">
            <v>5.3109557980000002</v>
          </cell>
          <cell r="V105">
            <v>17.720938840436659</v>
          </cell>
          <cell r="W105">
            <v>5.5683229120000002</v>
          </cell>
          <cell r="X105">
            <v>18.302463761582409</v>
          </cell>
          <cell r="Y105">
            <v>5.8600584280000003</v>
          </cell>
          <cell r="Z105">
            <v>21.230813325085009</v>
          </cell>
          <cell r="AA105">
            <v>7.3631258769999999</v>
          </cell>
          <cell r="AB105">
            <v>23.843052558005226</v>
          </cell>
          <cell r="AC105">
            <v>8.6635988370000003</v>
          </cell>
          <cell r="AD105">
            <v>25.072835546905722</v>
          </cell>
          <cell r="AE105">
            <v>9.3928748669999997</v>
          </cell>
          <cell r="AF105">
            <v>25.784221093925758</v>
          </cell>
          <cell r="AG105">
            <v>9.8321421470000008</v>
          </cell>
        </row>
        <row r="106">
          <cell r="B106" t="str">
            <v>DODGSON RD</v>
          </cell>
          <cell r="C106">
            <v>22.9</v>
          </cell>
          <cell r="D106">
            <v>20.5</v>
          </cell>
          <cell r="E106">
            <v>27</v>
          </cell>
          <cell r="F106">
            <v>7.3027834671126817</v>
          </cell>
          <cell r="G106">
            <v>2.5912708179999999</v>
          </cell>
          <cell r="H106">
            <v>7.260107603715702</v>
          </cell>
          <cell r="I106">
            <v>2.543638058</v>
          </cell>
          <cell r="J106">
            <v>7.2596221755919297</v>
          </cell>
          <cell r="K106">
            <v>2.5657960119999998</v>
          </cell>
          <cell r="L106">
            <v>7.3137266089723587</v>
          </cell>
          <cell r="M106">
            <v>2.5910796989999998</v>
          </cell>
          <cell r="N106">
            <v>7.4583024076876105</v>
          </cell>
          <cell r="O106">
            <v>2.6268039700000001</v>
          </cell>
          <cell r="P106">
            <v>7.5586947209399069</v>
          </cell>
          <cell r="Q106">
            <v>2.6760048250000001</v>
          </cell>
          <cell r="R106">
            <v>7.6675241316640808</v>
          </cell>
          <cell r="S106">
            <v>2.731658447</v>
          </cell>
          <cell r="T106">
            <v>7.8144880784623609</v>
          </cell>
          <cell r="U106">
            <v>2.8019279680000002</v>
          </cell>
          <cell r="V106">
            <v>7.9461924004262272</v>
          </cell>
          <cell r="W106">
            <v>2.8811383199999998</v>
          </cell>
          <cell r="X106">
            <v>8.1622952872714851</v>
          </cell>
          <cell r="Y106">
            <v>2.9738717330000002</v>
          </cell>
          <cell r="Z106">
            <v>9.0876056600517074</v>
          </cell>
          <cell r="AA106">
            <v>3.4247234569999998</v>
          </cell>
          <cell r="AB106">
            <v>10.084584342441932</v>
          </cell>
          <cell r="AC106">
            <v>3.8039374910000001</v>
          </cell>
          <cell r="AD106">
            <v>10.701485422449743</v>
          </cell>
          <cell r="AE106">
            <v>4.0077124270000004</v>
          </cell>
          <cell r="AF106">
            <v>11.029262462789102</v>
          </cell>
          <cell r="AG106">
            <v>4.1117368409999999</v>
          </cell>
        </row>
        <row r="107">
          <cell r="B107" t="str">
            <v>DOUGLAS ST</v>
          </cell>
          <cell r="C107">
            <v>20.8</v>
          </cell>
          <cell r="D107">
            <v>20.5</v>
          </cell>
          <cell r="E107">
            <v>27.5</v>
          </cell>
          <cell r="F107">
            <v>11.8174224798236</v>
          </cell>
          <cell r="G107">
            <v>4.1531481760000002</v>
          </cell>
          <cell r="H107">
            <v>11.566916799492617</v>
          </cell>
          <cell r="I107">
            <v>4.0604409520000004</v>
          </cell>
          <cell r="J107">
            <v>11.816274312886181</v>
          </cell>
          <cell r="K107">
            <v>4.1071433300000004</v>
          </cell>
          <cell r="L107">
            <v>11.985293271843885</v>
          </cell>
          <cell r="M107">
            <v>4.1516472269999998</v>
          </cell>
          <cell r="N107">
            <v>12.146231773448687</v>
          </cell>
          <cell r="O107">
            <v>4.2043079350000001</v>
          </cell>
          <cell r="P107">
            <v>12.31466524896684</v>
          </cell>
          <cell r="Q107">
            <v>4.2702401310000004</v>
          </cell>
          <cell r="R107">
            <v>12.59119805687002</v>
          </cell>
          <cell r="S107">
            <v>4.3391882260000001</v>
          </cell>
          <cell r="T107">
            <v>12.834764665473864</v>
          </cell>
          <cell r="U107">
            <v>4.4140926020000002</v>
          </cell>
          <cell r="V107">
            <v>12.976581213576795</v>
          </cell>
          <cell r="W107">
            <v>4.4907754710000001</v>
          </cell>
          <cell r="X107">
            <v>13.276248932604142</v>
          </cell>
          <cell r="Y107">
            <v>4.5733331970000002</v>
          </cell>
          <cell r="Z107">
            <v>14.579922119668083</v>
          </cell>
          <cell r="AA107">
            <v>4.975530344</v>
          </cell>
          <cell r="AB107">
            <v>16.1236359973927</v>
          </cell>
          <cell r="AC107">
            <v>5.297497109</v>
          </cell>
          <cell r="AD107">
            <v>17.081087203257919</v>
          </cell>
          <cell r="AE107">
            <v>5.4356506910000002</v>
          </cell>
          <cell r="AF107">
            <v>17.551580253330599</v>
          </cell>
          <cell r="AG107">
            <v>5.4738392100000004</v>
          </cell>
        </row>
        <row r="108">
          <cell r="B108" t="str">
            <v>DROYLSDEN EAST</v>
          </cell>
          <cell r="C108">
            <v>19.600000000000001</v>
          </cell>
          <cell r="D108">
            <v>19.600000000000001</v>
          </cell>
          <cell r="E108">
            <v>27.5</v>
          </cell>
          <cell r="F108">
            <v>14.403306888644041</v>
          </cell>
          <cell r="G108">
            <v>3.7294929469999998</v>
          </cell>
          <cell r="H108">
            <v>14.831479471868237</v>
          </cell>
          <cell r="I108">
            <v>3.7036027580000002</v>
          </cell>
          <cell r="J108">
            <v>15.643598162734575</v>
          </cell>
          <cell r="K108">
            <v>3.7743620959999999</v>
          </cell>
          <cell r="L108">
            <v>15.907043544124964</v>
          </cell>
          <cell r="M108">
            <v>3.8591999019999998</v>
          </cell>
          <cell r="N108">
            <v>16.157533223476602</v>
          </cell>
          <cell r="O108">
            <v>3.9698176030000001</v>
          </cell>
          <cell r="P108">
            <v>16.456543457851232</v>
          </cell>
          <cell r="Q108">
            <v>4.111944415</v>
          </cell>
          <cell r="R108">
            <v>16.853555439420994</v>
          </cell>
          <cell r="S108">
            <v>4.2762251769999997</v>
          </cell>
          <cell r="T108">
            <v>17.273935211301009</v>
          </cell>
          <cell r="U108">
            <v>4.4833081789999998</v>
          </cell>
          <cell r="V108">
            <v>17.64995980136576</v>
          </cell>
          <cell r="W108">
            <v>4.7195458160000001</v>
          </cell>
          <cell r="X108">
            <v>18.172519578591597</v>
          </cell>
          <cell r="Y108">
            <v>4.9928569009999997</v>
          </cell>
          <cell r="Z108">
            <v>20.575624572753384</v>
          </cell>
          <cell r="AA108">
            <v>6.4254316349999998</v>
          </cell>
          <cell r="AB108">
            <v>22.672845573589633</v>
          </cell>
          <cell r="AC108">
            <v>7.5371215229999997</v>
          </cell>
          <cell r="AD108">
            <v>23.479567735670372</v>
          </cell>
          <cell r="AE108">
            <v>8.0403222410000001</v>
          </cell>
          <cell r="AF108">
            <v>23.653597018052913</v>
          </cell>
          <cell r="AG108">
            <v>8.3617798840000006</v>
          </cell>
        </row>
        <row r="109">
          <cell r="B109" t="str">
            <v>DUKINFIELD</v>
          </cell>
          <cell r="C109">
            <v>22.9</v>
          </cell>
          <cell r="D109">
            <v>20.5</v>
          </cell>
          <cell r="E109">
            <v>27.5</v>
          </cell>
          <cell r="F109">
            <v>11.916773821301073</v>
          </cell>
          <cell r="G109">
            <v>1.6504398810000001</v>
          </cell>
          <cell r="H109">
            <v>11.698804716774971</v>
          </cell>
          <cell r="I109">
            <v>1.6287018019999999</v>
          </cell>
          <cell r="J109">
            <v>11.818425947207876</v>
          </cell>
          <cell r="K109">
            <v>1.6533529739999999</v>
          </cell>
          <cell r="L109">
            <v>11.915842399320018</v>
          </cell>
          <cell r="M109">
            <v>1.680444477</v>
          </cell>
          <cell r="N109">
            <v>12.05295882863353</v>
          </cell>
          <cell r="O109">
            <v>1.7153755660000001</v>
          </cell>
          <cell r="P109">
            <v>12.110993082619391</v>
          </cell>
          <cell r="Q109">
            <v>1.75915423</v>
          </cell>
          <cell r="R109">
            <v>12.184687987852378</v>
          </cell>
          <cell r="S109">
            <v>1.8093697369999999</v>
          </cell>
          <cell r="T109">
            <v>12.320041784735938</v>
          </cell>
          <cell r="U109">
            <v>1.871612265</v>
          </cell>
          <cell r="V109">
            <v>12.393129126118717</v>
          </cell>
          <cell r="W109">
            <v>1.942355928</v>
          </cell>
          <cell r="X109">
            <v>12.5183443713599</v>
          </cell>
          <cell r="Y109">
            <v>2.0235073830000001</v>
          </cell>
          <cell r="Z109">
            <v>12.990317958746171</v>
          </cell>
          <cell r="AA109">
            <v>2.4456758449999998</v>
          </cell>
          <cell r="AB109">
            <v>13.642106692121983</v>
          </cell>
          <cell r="AC109">
            <v>2.8194232810000002</v>
          </cell>
          <cell r="AD109">
            <v>14.022348269495328</v>
          </cell>
          <cell r="AE109">
            <v>3.0335104570000002</v>
          </cell>
          <cell r="AF109">
            <v>14.325157567202769</v>
          </cell>
          <cell r="AG109">
            <v>3.1578832559999999</v>
          </cell>
        </row>
        <row r="110">
          <cell r="B110" t="str">
            <v>DUMERS LANE</v>
          </cell>
          <cell r="C110">
            <v>22.9</v>
          </cell>
          <cell r="D110">
            <v>20.5</v>
          </cell>
          <cell r="E110">
            <v>27</v>
          </cell>
          <cell r="F110">
            <v>11.137274924565537</v>
          </cell>
          <cell r="G110">
            <v>3.8998879319999999</v>
          </cell>
          <cell r="H110">
            <v>11.289055095773241</v>
          </cell>
          <cell r="I110">
            <v>3.8223599369999999</v>
          </cell>
          <cell r="J110">
            <v>11.797532567904517</v>
          </cell>
          <cell r="K110">
            <v>3.8718130479999999</v>
          </cell>
          <cell r="L110">
            <v>11.957207529957037</v>
          </cell>
          <cell r="M110">
            <v>3.918298386</v>
          </cell>
          <cell r="N110">
            <v>12.156430716825675</v>
          </cell>
          <cell r="O110">
            <v>3.9729740979999999</v>
          </cell>
          <cell r="P110">
            <v>12.31971069601749</v>
          </cell>
          <cell r="Q110">
            <v>4.0403575480000002</v>
          </cell>
          <cell r="R110">
            <v>12.354792297557815</v>
          </cell>
          <cell r="S110">
            <v>4.1124901029999998</v>
          </cell>
          <cell r="T110">
            <v>12.493238800683597</v>
          </cell>
          <cell r="U110">
            <v>4.1972877869999996</v>
          </cell>
          <cell r="V110">
            <v>12.669328524782834</v>
          </cell>
          <cell r="W110">
            <v>4.2925537499999997</v>
          </cell>
          <cell r="X110">
            <v>12.836157844056805</v>
          </cell>
          <cell r="Y110">
            <v>4.401807121</v>
          </cell>
          <cell r="Z110">
            <v>13.50305013985284</v>
          </cell>
          <cell r="AA110">
            <v>4.9674353839999998</v>
          </cell>
          <cell r="AB110">
            <v>14.45121056847818</v>
          </cell>
          <cell r="AC110">
            <v>5.4482556750000004</v>
          </cell>
          <cell r="AD110">
            <v>15.256092462508834</v>
          </cell>
          <cell r="AE110">
            <v>5.7273178079999996</v>
          </cell>
          <cell r="AF110">
            <v>15.987100192119849</v>
          </cell>
          <cell r="AG110">
            <v>5.8776340310000004</v>
          </cell>
        </row>
        <row r="111">
          <cell r="B111" t="str">
            <v>DUMPLINGTON</v>
          </cell>
          <cell r="C111">
            <v>38</v>
          </cell>
          <cell r="D111">
            <v>34</v>
          </cell>
          <cell r="E111">
            <v>45</v>
          </cell>
          <cell r="F111">
            <v>19.417337899057834</v>
          </cell>
          <cell r="G111">
            <v>6.8426742540000003</v>
          </cell>
          <cell r="H111">
            <v>20.352628266372758</v>
          </cell>
          <cell r="I111">
            <v>6.6867775690000002</v>
          </cell>
          <cell r="J111">
            <v>21.939234731169595</v>
          </cell>
          <cell r="K111">
            <v>6.8401408950000002</v>
          </cell>
          <cell r="L111">
            <v>22.216071331329157</v>
          </cell>
          <cell r="M111">
            <v>6.9628521589999997</v>
          </cell>
          <cell r="N111">
            <v>22.508365606168997</v>
          </cell>
          <cell r="O111">
            <v>7.082301266</v>
          </cell>
          <cell r="P111">
            <v>22.950953471001927</v>
          </cell>
          <cell r="Q111">
            <v>7.2006450080000004</v>
          </cell>
          <cell r="R111">
            <v>23.155258246033167</v>
          </cell>
          <cell r="S111">
            <v>7.3085148770000004</v>
          </cell>
          <cell r="T111">
            <v>23.390742922859911</v>
          </cell>
          <cell r="U111">
            <v>7.4173918649999999</v>
          </cell>
          <cell r="V111">
            <v>23.838240253547546</v>
          </cell>
          <cell r="W111">
            <v>7.5041382429999999</v>
          </cell>
          <cell r="X111">
            <v>24.159078697573346</v>
          </cell>
          <cell r="Y111">
            <v>7.551317418</v>
          </cell>
          <cell r="Z111">
            <v>25.160853857801417</v>
          </cell>
          <cell r="AA111">
            <v>7.6989779450000002</v>
          </cell>
          <cell r="AB111">
            <v>26.220209853601979</v>
          </cell>
          <cell r="AC111">
            <v>7.7668982709999996</v>
          </cell>
          <cell r="AD111">
            <v>28.05140034382206</v>
          </cell>
          <cell r="AE111">
            <v>7.7631036780000002</v>
          </cell>
          <cell r="AF111">
            <v>30.169069222415111</v>
          </cell>
          <cell r="AG111">
            <v>7.7048483130000003</v>
          </cell>
        </row>
        <row r="112">
          <cell r="B112" t="str">
            <v>EASTLANDS</v>
          </cell>
          <cell r="C112">
            <v>22.9</v>
          </cell>
          <cell r="D112">
            <v>20.5</v>
          </cell>
          <cell r="E112">
            <v>27.5</v>
          </cell>
          <cell r="F112">
            <v>10.474377071271464</v>
          </cell>
          <cell r="G112">
            <v>3.9279900749999999</v>
          </cell>
          <cell r="H112">
            <v>10.671827911801648</v>
          </cell>
          <cell r="I112">
            <v>3.8555541400000002</v>
          </cell>
          <cell r="J112">
            <v>11.286467329407753</v>
          </cell>
          <cell r="K112">
            <v>3.9238689660000001</v>
          </cell>
          <cell r="L112">
            <v>13.690557436015393</v>
          </cell>
          <cell r="M112">
            <v>3.9804131639999998</v>
          </cell>
          <cell r="N112">
            <v>18.288991307147139</v>
          </cell>
          <cell r="O112">
            <v>4.0391404179999997</v>
          </cell>
          <cell r="P112">
            <v>22.859995833683538</v>
          </cell>
          <cell r="Q112">
            <v>4.1011273389999996</v>
          </cell>
          <cell r="R112">
            <v>27.527143497062021</v>
          </cell>
          <cell r="S112">
            <v>4.1627079849999999</v>
          </cell>
          <cell r="T112">
            <v>32.134730383979708</v>
          </cell>
          <cell r="U112">
            <v>4.2257778359999998</v>
          </cell>
          <cell r="V112">
            <v>32.214015366126297</v>
          </cell>
          <cell r="W112">
            <v>4.2886036770000002</v>
          </cell>
          <cell r="X112">
            <v>32.381073494700132</v>
          </cell>
          <cell r="Y112">
            <v>4.3530933010000004</v>
          </cell>
          <cell r="Z112">
            <v>33.132593405815363</v>
          </cell>
          <cell r="AA112">
            <v>4.606140678</v>
          </cell>
          <cell r="AB112">
            <v>33.992064367770617</v>
          </cell>
          <cell r="AC112">
            <v>4.7914478230000004</v>
          </cell>
          <cell r="AD112">
            <v>34.611041851410164</v>
          </cell>
          <cell r="AE112">
            <v>4.8888193129999999</v>
          </cell>
          <cell r="AF112">
            <v>35.125126949931307</v>
          </cell>
          <cell r="AG112">
            <v>4.9445932949999998</v>
          </cell>
        </row>
        <row r="113">
          <cell r="B113" t="str">
            <v>EASTON</v>
          </cell>
          <cell r="C113">
            <v>1.7</v>
          </cell>
          <cell r="D113">
            <v>1.7</v>
          </cell>
          <cell r="E113">
            <v>2</v>
          </cell>
          <cell r="F113">
            <v>1.6536343341391151</v>
          </cell>
          <cell r="G113">
            <v>0.22486888299999999</v>
          </cell>
          <cell r="H113">
            <v>1.6307160408916708</v>
          </cell>
          <cell r="I113">
            <v>0.23639734800000001</v>
          </cell>
          <cell r="J113">
            <v>1.6822025510889642</v>
          </cell>
          <cell r="K113">
            <v>0.25339986399999997</v>
          </cell>
          <cell r="L113">
            <v>1.7115493102909038</v>
          </cell>
          <cell r="M113">
            <v>0.27245203000000001</v>
          </cell>
          <cell r="N113">
            <v>1.736086408129935</v>
          </cell>
          <cell r="O113">
            <v>0.29324232099999997</v>
          </cell>
          <cell r="P113">
            <v>1.7771055648831653</v>
          </cell>
          <cell r="Q113">
            <v>0.31677380399999999</v>
          </cell>
          <cell r="R113">
            <v>1.8093554680898722</v>
          </cell>
          <cell r="S113">
            <v>0.34037678799999999</v>
          </cell>
          <cell r="T113">
            <v>1.8473969539635706</v>
          </cell>
          <cell r="U113">
            <v>0.361093043</v>
          </cell>
          <cell r="V113">
            <v>1.87907495314384</v>
          </cell>
          <cell r="W113">
            <v>0.383501802</v>
          </cell>
          <cell r="X113">
            <v>1.935931577308498</v>
          </cell>
          <cell r="Y113">
            <v>0.40875043</v>
          </cell>
          <cell r="Z113">
            <v>2.3493241885180804</v>
          </cell>
          <cell r="AA113">
            <v>0.553296236</v>
          </cell>
          <cell r="AB113">
            <v>2.9163150631012602</v>
          </cell>
          <cell r="AC113">
            <v>0.68797162599999995</v>
          </cell>
          <cell r="AD113">
            <v>3.0567955203077135</v>
          </cell>
          <cell r="AE113">
            <v>0.74961093099999998</v>
          </cell>
          <cell r="AF113">
            <v>3.0686317482153642</v>
          </cell>
          <cell r="AG113">
            <v>0.77411378399999997</v>
          </cell>
        </row>
        <row r="114">
          <cell r="B114" t="str">
            <v>EGREMONT</v>
          </cell>
          <cell r="C114">
            <v>15</v>
          </cell>
          <cell r="D114">
            <v>13.3</v>
          </cell>
          <cell r="E114">
            <v>17.5</v>
          </cell>
          <cell r="F114">
            <v>11.757732548668567</v>
          </cell>
          <cell r="G114">
            <v>3.5184294719999998</v>
          </cell>
          <cell r="H114">
            <v>11.603852932870362</v>
          </cell>
          <cell r="I114">
            <v>3.4607929309999999</v>
          </cell>
          <cell r="J114">
            <v>11.836465157157274</v>
          </cell>
          <cell r="K114">
            <v>3.5118631740000001</v>
          </cell>
          <cell r="L114">
            <v>11.996354387135513</v>
          </cell>
          <cell r="M114">
            <v>3.573122889</v>
          </cell>
          <cell r="N114">
            <v>12.185652678739141</v>
          </cell>
          <cell r="O114">
            <v>3.6557804470000002</v>
          </cell>
          <cell r="P114">
            <v>12.417949099095866</v>
          </cell>
          <cell r="Q114">
            <v>3.7675220820000002</v>
          </cell>
          <cell r="R114">
            <v>12.739208152924656</v>
          </cell>
          <cell r="S114">
            <v>3.898490588</v>
          </cell>
          <cell r="T114">
            <v>13.095564924641467</v>
          </cell>
          <cell r="U114">
            <v>4.0661221090000002</v>
          </cell>
          <cell r="V114">
            <v>13.385293360735307</v>
          </cell>
          <cell r="W114">
            <v>4.2592242440000003</v>
          </cell>
          <cell r="X114">
            <v>13.840745798773275</v>
          </cell>
          <cell r="Y114">
            <v>4.4862726730000002</v>
          </cell>
          <cell r="Z114">
            <v>15.947796471653554</v>
          </cell>
          <cell r="AA114">
            <v>5.6530326610000001</v>
          </cell>
          <cell r="AB114">
            <v>17.812487935892712</v>
          </cell>
          <cell r="AC114">
            <v>6.6755823049999998</v>
          </cell>
          <cell r="AD114">
            <v>18.415703542066652</v>
          </cell>
          <cell r="AE114">
            <v>7.2258816980000002</v>
          </cell>
          <cell r="AF114">
            <v>18.26749330261427</v>
          </cell>
          <cell r="AG114">
            <v>7.5038911580000001</v>
          </cell>
        </row>
        <row r="115">
          <cell r="B115" t="str">
            <v>EMBLETON</v>
          </cell>
          <cell r="C115">
            <v>15.2</v>
          </cell>
          <cell r="D115">
            <v>15.2</v>
          </cell>
          <cell r="E115">
            <v>27</v>
          </cell>
          <cell r="F115">
            <v>11.233100772526784</v>
          </cell>
          <cell r="G115">
            <v>3.623102775</v>
          </cell>
          <cell r="H115">
            <v>11.222761898405535</v>
          </cell>
          <cell r="I115">
            <v>3.586209094</v>
          </cell>
          <cell r="J115">
            <v>11.454203323184672</v>
          </cell>
          <cell r="K115">
            <v>3.6360267689999999</v>
          </cell>
          <cell r="L115">
            <v>11.547406456669654</v>
          </cell>
          <cell r="M115">
            <v>3.6905540590000001</v>
          </cell>
          <cell r="N115">
            <v>11.730747827006363</v>
          </cell>
          <cell r="O115">
            <v>3.7589443629999999</v>
          </cell>
          <cell r="P115">
            <v>11.88997317091663</v>
          </cell>
          <cell r="Q115">
            <v>3.8442437909999998</v>
          </cell>
          <cell r="R115">
            <v>12.10506290234145</v>
          </cell>
          <cell r="S115">
            <v>3.938172759</v>
          </cell>
          <cell r="T115">
            <v>12.348449317153866</v>
          </cell>
          <cell r="U115">
            <v>4.056466533</v>
          </cell>
          <cell r="V115">
            <v>12.579245344477972</v>
          </cell>
          <cell r="W115">
            <v>4.1878761219999996</v>
          </cell>
          <cell r="X115">
            <v>12.878199698564867</v>
          </cell>
          <cell r="Y115">
            <v>4.3380678880000003</v>
          </cell>
          <cell r="Z115">
            <v>14.28120559212004</v>
          </cell>
          <cell r="AA115">
            <v>5.070725854</v>
          </cell>
          <cell r="AB115">
            <v>15.792318501318574</v>
          </cell>
          <cell r="AC115">
            <v>5.6992708050000003</v>
          </cell>
          <cell r="AD115">
            <v>16.470661484501242</v>
          </cell>
          <cell r="AE115">
            <v>6.029974696</v>
          </cell>
          <cell r="AF115">
            <v>16.668157845559396</v>
          </cell>
          <cell r="AG115">
            <v>6.196193987</v>
          </cell>
        </row>
        <row r="116">
          <cell r="B116" t="str">
            <v>EXCHANGE ST</v>
          </cell>
          <cell r="C116">
            <v>17.5</v>
          </cell>
          <cell r="D116">
            <v>15.8</v>
          </cell>
          <cell r="E116">
            <v>21</v>
          </cell>
          <cell r="F116">
            <v>10.317859378226842</v>
          </cell>
          <cell r="G116">
            <v>3.570041238</v>
          </cell>
          <cell r="H116">
            <v>10.557184420312346</v>
          </cell>
          <cell r="I116">
            <v>3.5109011059999999</v>
          </cell>
          <cell r="J116">
            <v>11.128533562514104</v>
          </cell>
          <cell r="K116">
            <v>3.573388418</v>
          </cell>
          <cell r="L116">
            <v>11.281177374752176</v>
          </cell>
          <cell r="M116">
            <v>3.633167002</v>
          </cell>
          <cell r="N116">
            <v>11.404431203450153</v>
          </cell>
          <cell r="O116">
            <v>3.7040507800000002</v>
          </cell>
          <cell r="P116">
            <v>11.66457275289436</v>
          </cell>
          <cell r="Q116">
            <v>3.7882977119999999</v>
          </cell>
          <cell r="R116">
            <v>11.92250498437317</v>
          </cell>
          <cell r="S116">
            <v>3.878461867</v>
          </cell>
          <cell r="T116">
            <v>12.140680189638127</v>
          </cell>
          <cell r="U116">
            <v>3.9868245529999999</v>
          </cell>
          <cell r="V116">
            <v>12.328148273298369</v>
          </cell>
          <cell r="W116">
            <v>4.1070524280000003</v>
          </cell>
          <cell r="X116">
            <v>12.652579453676537</v>
          </cell>
          <cell r="Y116">
            <v>4.2407102480000001</v>
          </cell>
          <cell r="Z116">
            <v>13.978180157332279</v>
          </cell>
          <cell r="AA116">
            <v>4.8917003430000001</v>
          </cell>
          <cell r="AB116">
            <v>15.71551302989527</v>
          </cell>
          <cell r="AC116">
            <v>5.4466616410000004</v>
          </cell>
          <cell r="AD116">
            <v>16.781415925434132</v>
          </cell>
          <cell r="AE116">
            <v>5.7457191830000003</v>
          </cell>
          <cell r="AF116">
            <v>17.423787094522048</v>
          </cell>
          <cell r="AG116">
            <v>5.8978541269999996</v>
          </cell>
        </row>
        <row r="117">
          <cell r="B117" t="str">
            <v>FAILSWORTH</v>
          </cell>
          <cell r="C117">
            <v>22.9</v>
          </cell>
          <cell r="D117">
            <v>20.5</v>
          </cell>
          <cell r="E117">
            <v>27.5</v>
          </cell>
          <cell r="F117">
            <v>12.977805497460311</v>
          </cell>
          <cell r="G117">
            <v>3.3402772440000001</v>
          </cell>
          <cell r="H117">
            <v>13.135615977457109</v>
          </cell>
          <cell r="I117">
            <v>3.309092267</v>
          </cell>
          <cell r="J117">
            <v>13.592960649135227</v>
          </cell>
          <cell r="K117">
            <v>3.3765008729999999</v>
          </cell>
          <cell r="L117">
            <v>13.824677052304715</v>
          </cell>
          <cell r="M117">
            <v>3.4502388349999999</v>
          </cell>
          <cell r="N117">
            <v>14.114820181405355</v>
          </cell>
          <cell r="O117">
            <v>3.541589702</v>
          </cell>
          <cell r="P117">
            <v>14.383869324177157</v>
          </cell>
          <cell r="Q117">
            <v>3.6562823029999998</v>
          </cell>
          <cell r="R117">
            <v>14.676218654667665</v>
          </cell>
          <cell r="S117">
            <v>3.7843464309999999</v>
          </cell>
          <cell r="T117">
            <v>14.985150192651455</v>
          </cell>
          <cell r="U117">
            <v>3.9410369279999999</v>
          </cell>
          <cell r="V117">
            <v>15.360399842665087</v>
          </cell>
          <cell r="W117">
            <v>4.1155113889999999</v>
          </cell>
          <cell r="X117">
            <v>15.749436066777633</v>
          </cell>
          <cell r="Y117">
            <v>4.3135378580000001</v>
          </cell>
          <cell r="Z117">
            <v>17.662436964880161</v>
          </cell>
          <cell r="AA117">
            <v>5.328388189</v>
          </cell>
          <cell r="AB117">
            <v>19.554170824794713</v>
          </cell>
          <cell r="AC117">
            <v>6.215646349</v>
          </cell>
          <cell r="AD117">
            <v>20.607530918221276</v>
          </cell>
          <cell r="AE117">
            <v>6.7264353120000004</v>
          </cell>
          <cell r="AF117">
            <v>21.244096290625649</v>
          </cell>
          <cell r="AG117">
            <v>7.0247612320000004</v>
          </cell>
        </row>
        <row r="118">
          <cell r="B118" t="str">
            <v>FALLOWFIELD</v>
          </cell>
          <cell r="C118">
            <v>22.9</v>
          </cell>
          <cell r="D118">
            <v>20.5</v>
          </cell>
          <cell r="E118">
            <v>27.5</v>
          </cell>
          <cell r="F118">
            <v>15.60658324023875</v>
          </cell>
          <cell r="G118">
            <v>4.1583120969999996</v>
          </cell>
          <cell r="H118">
            <v>15.638924470308158</v>
          </cell>
          <cell r="I118">
            <v>4.1295311510000001</v>
          </cell>
          <cell r="J118">
            <v>15.996295554457602</v>
          </cell>
          <cell r="K118">
            <v>4.204770495</v>
          </cell>
          <cell r="L118">
            <v>16.256855319767787</v>
          </cell>
          <cell r="M118">
            <v>4.282721489</v>
          </cell>
          <cell r="N118">
            <v>16.561022451822829</v>
          </cell>
          <cell r="O118">
            <v>4.3791741980000003</v>
          </cell>
          <cell r="P118">
            <v>16.93258045788469</v>
          </cell>
          <cell r="Q118">
            <v>4.499574086</v>
          </cell>
          <cell r="R118">
            <v>17.293238271890864</v>
          </cell>
          <cell r="S118">
            <v>4.6323278090000004</v>
          </cell>
          <cell r="T118">
            <v>17.707180003167444</v>
          </cell>
          <cell r="U118">
            <v>4.7876124779999998</v>
          </cell>
          <cell r="V118">
            <v>18.147914888976622</v>
          </cell>
          <cell r="W118">
            <v>4.9568573450000004</v>
          </cell>
          <cell r="X118">
            <v>18.665217659777987</v>
          </cell>
          <cell r="Y118">
            <v>5.1463703189999999</v>
          </cell>
          <cell r="Z118">
            <v>21.172558880652076</v>
          </cell>
          <cell r="AA118">
            <v>6.0658760799999998</v>
          </cell>
          <cell r="AB118">
            <v>23.840951864833464</v>
          </cell>
          <cell r="AC118">
            <v>6.8530108920000004</v>
          </cell>
          <cell r="AD118">
            <v>25.328088172267165</v>
          </cell>
          <cell r="AE118">
            <v>7.304060454</v>
          </cell>
          <cell r="AF118">
            <v>26.436412852394767</v>
          </cell>
          <cell r="AG118">
            <v>7.5963295200000003</v>
          </cell>
        </row>
        <row r="119">
          <cell r="B119" t="str">
            <v>FARNWORTH</v>
          </cell>
          <cell r="C119">
            <v>23</v>
          </cell>
          <cell r="D119">
            <v>20.5</v>
          </cell>
          <cell r="E119">
            <v>27</v>
          </cell>
          <cell r="F119">
            <v>14.204037457165965</v>
          </cell>
          <cell r="G119">
            <v>4.0097365399999996</v>
          </cell>
          <cell r="H119">
            <v>14.084445406752319</v>
          </cell>
          <cell r="I119">
            <v>3.960570251</v>
          </cell>
          <cell r="J119">
            <v>14.307825780658481</v>
          </cell>
          <cell r="K119">
            <v>4.0188954700000004</v>
          </cell>
          <cell r="L119">
            <v>14.483648776934341</v>
          </cell>
          <cell r="M119">
            <v>4.0846431279999997</v>
          </cell>
          <cell r="N119">
            <v>14.676280855249894</v>
          </cell>
          <cell r="O119">
            <v>4.1699833010000003</v>
          </cell>
          <cell r="P119">
            <v>14.898196392630974</v>
          </cell>
          <cell r="Q119">
            <v>4.2784454150000002</v>
          </cell>
          <cell r="R119">
            <v>15.213892141737178</v>
          </cell>
          <cell r="S119">
            <v>4.4023652789999996</v>
          </cell>
          <cell r="T119">
            <v>15.574031062225298</v>
          </cell>
          <cell r="U119">
            <v>4.5581189560000004</v>
          </cell>
          <cell r="V119">
            <v>15.82217269439843</v>
          </cell>
          <cell r="W119">
            <v>4.7347521549999998</v>
          </cell>
          <cell r="X119">
            <v>16.210414325896018</v>
          </cell>
          <cell r="Y119">
            <v>4.9391958950000001</v>
          </cell>
          <cell r="Z119">
            <v>18.020804911571062</v>
          </cell>
          <cell r="AA119">
            <v>5.9989248530000001</v>
          </cell>
          <cell r="AB119">
            <v>19.886234751693593</v>
          </cell>
          <cell r="AC119">
            <v>6.920247775</v>
          </cell>
          <cell r="AD119">
            <v>20.782956636473614</v>
          </cell>
          <cell r="AE119">
            <v>7.4441619030000004</v>
          </cell>
          <cell r="AF119">
            <v>21.183429741429073</v>
          </cell>
          <cell r="AG119">
            <v>7.7456047000000003</v>
          </cell>
        </row>
        <row r="120">
          <cell r="B120" t="str">
            <v>FENISCOWLES</v>
          </cell>
          <cell r="C120">
            <v>12</v>
          </cell>
          <cell r="D120">
            <v>12</v>
          </cell>
          <cell r="E120">
            <v>18</v>
          </cell>
          <cell r="F120">
            <v>2.809840018102463</v>
          </cell>
          <cell r="G120">
            <v>8.0576837999999998E-2</v>
          </cell>
          <cell r="H120">
            <v>2.9040625966325995</v>
          </cell>
          <cell r="I120">
            <v>0.11264502999999999</v>
          </cell>
          <cell r="J120">
            <v>3.1302486691109488</v>
          </cell>
          <cell r="K120">
            <v>0.15793380500000001</v>
          </cell>
          <cell r="L120">
            <v>3.2190579195072919</v>
          </cell>
          <cell r="M120">
            <v>0.21237102299999999</v>
          </cell>
          <cell r="N120">
            <v>3.3333329695496925</v>
          </cell>
          <cell r="O120">
            <v>0.24915030099999999</v>
          </cell>
          <cell r="P120">
            <v>3.3351004344673276</v>
          </cell>
          <cell r="Q120">
            <v>0.29109975100000002</v>
          </cell>
          <cell r="R120">
            <v>3.4314220068575474</v>
          </cell>
          <cell r="S120">
            <v>0.33801964099999998</v>
          </cell>
          <cell r="T120">
            <v>3.5220315326558067</v>
          </cell>
          <cell r="U120">
            <v>0.397582993</v>
          </cell>
          <cell r="V120">
            <v>3.5830034942790063</v>
          </cell>
          <cell r="W120">
            <v>0.46357403800000002</v>
          </cell>
          <cell r="X120">
            <v>3.6351584717267675</v>
          </cell>
          <cell r="Y120">
            <v>0.53873079400000001</v>
          </cell>
          <cell r="Z120">
            <v>4.091670637053646</v>
          </cell>
          <cell r="AA120">
            <v>0.96322973599999995</v>
          </cell>
          <cell r="AB120">
            <v>4.5506710595847366</v>
          </cell>
          <cell r="AC120">
            <v>1.2988560920000001</v>
          </cell>
          <cell r="AD120">
            <v>4.625685135829654</v>
          </cell>
          <cell r="AE120">
            <v>1.415598071</v>
          </cell>
          <cell r="AF120">
            <v>4.5192955507045856</v>
          </cell>
          <cell r="AG120">
            <v>1.3689232819999999</v>
          </cell>
        </row>
        <row r="121">
          <cell r="B121" t="str">
            <v>FERODO</v>
          </cell>
          <cell r="C121">
            <v>16.5</v>
          </cell>
          <cell r="D121">
            <v>16.5</v>
          </cell>
          <cell r="E121">
            <v>27.5</v>
          </cell>
          <cell r="F121">
            <v>10.631096407793498</v>
          </cell>
          <cell r="G121">
            <v>3.0482784839999999</v>
          </cell>
          <cell r="H121">
            <v>10.397927923776779</v>
          </cell>
          <cell r="I121">
            <v>3.0071191640000001</v>
          </cell>
          <cell r="J121">
            <v>10.492796153996526</v>
          </cell>
          <cell r="K121">
            <v>3.0622562750000002</v>
          </cell>
          <cell r="L121">
            <v>10.655516580951149</v>
          </cell>
          <cell r="M121">
            <v>3.1213441930000001</v>
          </cell>
          <cell r="N121">
            <v>10.776168684007461</v>
          </cell>
          <cell r="O121">
            <v>3.1910005190000001</v>
          </cell>
          <cell r="P121">
            <v>10.964328955771698</v>
          </cell>
          <cell r="Q121">
            <v>3.2770609240000002</v>
          </cell>
          <cell r="R121">
            <v>11.1743237172963</v>
          </cell>
          <cell r="S121">
            <v>3.3702962580000002</v>
          </cell>
          <cell r="T121">
            <v>11.381141938557812</v>
          </cell>
          <cell r="U121">
            <v>3.4857856319999998</v>
          </cell>
          <cell r="V121">
            <v>11.586650203620287</v>
          </cell>
          <cell r="W121">
            <v>3.61260724</v>
          </cell>
          <cell r="X121">
            <v>11.848933931624739</v>
          </cell>
          <cell r="Y121">
            <v>3.7536654650000001</v>
          </cell>
          <cell r="Z121">
            <v>13.12263729349916</v>
          </cell>
          <cell r="AA121">
            <v>4.4682630730000001</v>
          </cell>
          <cell r="AB121">
            <v>14.157932353114782</v>
          </cell>
          <cell r="AC121">
            <v>5.0833932380000002</v>
          </cell>
          <cell r="AD121">
            <v>14.53040817867692</v>
          </cell>
          <cell r="AE121">
            <v>5.4146404879999999</v>
          </cell>
          <cell r="AF121">
            <v>14.466494955284592</v>
          </cell>
          <cell r="AG121">
            <v>5.5868991220000002</v>
          </cell>
        </row>
        <row r="122">
          <cell r="B122" t="str">
            <v>FLAT LANE</v>
          </cell>
          <cell r="C122">
            <v>4.5</v>
          </cell>
          <cell r="D122">
            <v>4.5</v>
          </cell>
          <cell r="E122">
            <v>10</v>
          </cell>
          <cell r="F122">
            <v>3.8528137178881341</v>
          </cell>
          <cell r="G122">
            <v>0.17157529399999999</v>
          </cell>
          <cell r="H122">
            <v>3.834804914931226</v>
          </cell>
          <cell r="I122">
            <v>0.20070608000000001</v>
          </cell>
          <cell r="J122">
            <v>3.9326825473761691</v>
          </cell>
          <cell r="K122">
            <v>0.235320167</v>
          </cell>
          <cell r="L122">
            <v>4.0215399093696718</v>
          </cell>
          <cell r="M122">
            <v>0.27651663399999998</v>
          </cell>
          <cell r="N122">
            <v>4.1200484527386703</v>
          </cell>
          <cell r="O122">
            <v>0.31683984399999998</v>
          </cell>
          <cell r="P122">
            <v>4.2343191566739602</v>
          </cell>
          <cell r="Q122">
            <v>0.361996286</v>
          </cell>
          <cell r="R122">
            <v>4.3521576166700697</v>
          </cell>
          <cell r="S122">
            <v>0.40886140799999998</v>
          </cell>
          <cell r="T122">
            <v>4.4829548112931867</v>
          </cell>
          <cell r="U122">
            <v>0.46032542599999998</v>
          </cell>
          <cell r="V122">
            <v>4.6198594708298497</v>
          </cell>
          <cell r="W122">
            <v>0.51859098199999998</v>
          </cell>
          <cell r="X122">
            <v>4.7816357994212453</v>
          </cell>
          <cell r="Y122">
            <v>0.58649106100000004</v>
          </cell>
          <cell r="Z122">
            <v>5.6786152771012937</v>
          </cell>
          <cell r="AA122">
            <v>0.92980862200000003</v>
          </cell>
          <cell r="AB122">
            <v>6.804986204662363</v>
          </cell>
          <cell r="AC122">
            <v>1.2395267640000001</v>
          </cell>
          <cell r="AD122">
            <v>7.3023332886060457</v>
          </cell>
          <cell r="AE122">
            <v>1.4073298219999999</v>
          </cell>
          <cell r="AF122">
            <v>7.5619670802124013</v>
          </cell>
          <cell r="AG122">
            <v>1.5017155289999999</v>
          </cell>
        </row>
        <row r="123">
          <cell r="B123" t="str">
            <v>FREDERICK RD</v>
          </cell>
          <cell r="C123">
            <v>20.100000000000001</v>
          </cell>
          <cell r="D123">
            <v>20.100000000000001</v>
          </cell>
          <cell r="E123">
            <v>27.5</v>
          </cell>
          <cell r="F123">
            <v>14.443528370761982</v>
          </cell>
          <cell r="G123">
            <v>4.9080489839999997</v>
          </cell>
          <cell r="H123">
            <v>15.209777162197337</v>
          </cell>
          <cell r="I123">
            <v>4.8527942900000003</v>
          </cell>
          <cell r="J123">
            <v>16.239712739035639</v>
          </cell>
          <cell r="K123">
            <v>4.9288829180000002</v>
          </cell>
          <cell r="L123">
            <v>16.466236908962266</v>
          </cell>
          <cell r="M123">
            <v>4.9997667540000004</v>
          </cell>
          <cell r="N123">
            <v>16.780211360122209</v>
          </cell>
          <cell r="O123">
            <v>5.0797924710000002</v>
          </cell>
          <cell r="P123">
            <v>16.898403963606789</v>
          </cell>
          <cell r="Q123">
            <v>5.171608494</v>
          </cell>
          <cell r="R123">
            <v>17.241880992454895</v>
          </cell>
          <cell r="S123">
            <v>5.2676903839999998</v>
          </cell>
          <cell r="T123">
            <v>17.476987644596768</v>
          </cell>
          <cell r="U123">
            <v>5.3768838900000002</v>
          </cell>
          <cell r="V123">
            <v>17.76414774450447</v>
          </cell>
          <cell r="W123">
            <v>5.4933016190000004</v>
          </cell>
          <cell r="X123">
            <v>18.141632610698409</v>
          </cell>
          <cell r="Y123">
            <v>5.6194764499999996</v>
          </cell>
          <cell r="Z123">
            <v>20.049921343252514</v>
          </cell>
          <cell r="AA123">
            <v>6.2290627240000003</v>
          </cell>
          <cell r="AB123">
            <v>22.439982775850758</v>
          </cell>
          <cell r="AC123">
            <v>6.7439866799999999</v>
          </cell>
          <cell r="AD123">
            <v>23.971582210675706</v>
          </cell>
          <cell r="AE123">
            <v>7.0267555350000004</v>
          </cell>
          <cell r="AF123">
            <v>25.058234369806094</v>
          </cell>
          <cell r="AG123">
            <v>7.2112493799999999</v>
          </cell>
        </row>
        <row r="124">
          <cell r="B124" t="str">
            <v>FUSEHILL</v>
          </cell>
          <cell r="C124">
            <v>23</v>
          </cell>
          <cell r="D124">
            <v>20.5</v>
          </cell>
          <cell r="E124">
            <v>27</v>
          </cell>
          <cell r="F124">
            <v>17.906614888113278</v>
          </cell>
          <cell r="G124">
            <v>6.9372395840000003</v>
          </cell>
          <cell r="H124">
            <v>17.659455880585377</v>
          </cell>
          <cell r="I124">
            <v>6.7779834079999999</v>
          </cell>
          <cell r="J124">
            <v>17.876202139972001</v>
          </cell>
          <cell r="K124">
            <v>6.8612429490000002</v>
          </cell>
          <cell r="L124">
            <v>18.085227774834014</v>
          </cell>
          <cell r="M124">
            <v>6.9360933029999998</v>
          </cell>
          <cell r="N124">
            <v>18.437033745720338</v>
          </cell>
          <cell r="O124">
            <v>7.0278416840000002</v>
          </cell>
          <cell r="P124">
            <v>18.643735455769981</v>
          </cell>
          <cell r="Q124">
            <v>7.1400381179999997</v>
          </cell>
          <cell r="R124">
            <v>18.819423980471267</v>
          </cell>
          <cell r="S124">
            <v>7.2632290050000003</v>
          </cell>
          <cell r="T124">
            <v>19.162433638478969</v>
          </cell>
          <cell r="U124">
            <v>7.4001241550000003</v>
          </cell>
          <cell r="V124">
            <v>19.466516499307637</v>
          </cell>
          <cell r="W124">
            <v>7.5578513129999996</v>
          </cell>
          <cell r="X124">
            <v>19.808800952898611</v>
          </cell>
          <cell r="Y124">
            <v>7.7405053600000002</v>
          </cell>
          <cell r="Z124">
            <v>21.2355958951626</v>
          </cell>
          <cell r="AA124">
            <v>8.6891703269999994</v>
          </cell>
          <cell r="AB124">
            <v>22.917741532016365</v>
          </cell>
          <cell r="AC124">
            <v>9.4736728059999997</v>
          </cell>
          <cell r="AD124">
            <v>23.749903303647283</v>
          </cell>
          <cell r="AE124">
            <v>9.8722172849999996</v>
          </cell>
          <cell r="AF124">
            <v>24.257823358979227</v>
          </cell>
          <cell r="AG124">
            <v>10.03818528</v>
          </cell>
        </row>
        <row r="125">
          <cell r="B125" t="str">
            <v>GALE</v>
          </cell>
          <cell r="C125">
            <v>22.9</v>
          </cell>
          <cell r="D125">
            <v>20.5</v>
          </cell>
          <cell r="E125">
            <v>27.5</v>
          </cell>
          <cell r="F125">
            <v>9.0718344798225488</v>
          </cell>
          <cell r="G125">
            <v>2.7166133810000002</v>
          </cell>
          <cell r="H125">
            <v>9.0286385041470982</v>
          </cell>
          <cell r="I125">
            <v>2.7088796890000002</v>
          </cell>
          <cell r="J125">
            <v>9.1110159528877546</v>
          </cell>
          <cell r="K125">
            <v>2.7464248480000002</v>
          </cell>
          <cell r="L125">
            <v>9.2396938512205509</v>
          </cell>
          <cell r="M125">
            <v>2.7963347500000002</v>
          </cell>
          <cell r="N125">
            <v>9.4111490978690249</v>
          </cell>
          <cell r="O125">
            <v>2.8668704809999999</v>
          </cell>
          <cell r="P125">
            <v>9.6479187523687742</v>
          </cell>
          <cell r="Q125">
            <v>2.9661938870000002</v>
          </cell>
          <cell r="R125">
            <v>9.8384358036954254</v>
          </cell>
          <cell r="S125">
            <v>3.0794390460000001</v>
          </cell>
          <cell r="T125">
            <v>10.140482422231234</v>
          </cell>
          <cell r="U125">
            <v>3.2205064819999998</v>
          </cell>
          <cell r="V125">
            <v>10.454041509780652</v>
          </cell>
          <cell r="W125">
            <v>3.3842616350000001</v>
          </cell>
          <cell r="X125">
            <v>10.768999644067378</v>
          </cell>
          <cell r="Y125">
            <v>3.5806549140000001</v>
          </cell>
          <cell r="Z125">
            <v>12.430158920553136</v>
          </cell>
          <cell r="AA125">
            <v>4.5523817119999999</v>
          </cell>
          <cell r="AB125">
            <v>13.856887364781871</v>
          </cell>
          <cell r="AC125">
            <v>5.3348263600000001</v>
          </cell>
          <cell r="AD125">
            <v>14.42829145687409</v>
          </cell>
          <cell r="AE125">
            <v>5.6955505950000003</v>
          </cell>
          <cell r="AF125">
            <v>14.659079635931549</v>
          </cell>
          <cell r="AG125">
            <v>5.8526940490000001</v>
          </cell>
        </row>
        <row r="126">
          <cell r="B126" t="str">
            <v>GARSTANG</v>
          </cell>
          <cell r="C126">
            <v>13.7</v>
          </cell>
          <cell r="D126">
            <v>13.7</v>
          </cell>
          <cell r="E126">
            <v>13.7</v>
          </cell>
          <cell r="F126">
            <v>12.431171405596807</v>
          </cell>
          <cell r="G126">
            <v>2.1679501339999998</v>
          </cell>
          <cell r="H126">
            <v>12.388707174168015</v>
          </cell>
          <cell r="I126">
            <v>2.1660175599999998</v>
          </cell>
          <cell r="J126">
            <v>12.688722396997521</v>
          </cell>
          <cell r="K126">
            <v>2.2311049490000001</v>
          </cell>
          <cell r="L126">
            <v>12.913660607097448</v>
          </cell>
          <cell r="M126">
            <v>2.3052862369999998</v>
          </cell>
          <cell r="N126">
            <v>13.186785953981211</v>
          </cell>
          <cell r="O126">
            <v>2.3933632669999998</v>
          </cell>
          <cell r="P126">
            <v>13.448587443418312</v>
          </cell>
          <cell r="Q126">
            <v>2.5013095760000001</v>
          </cell>
          <cell r="R126">
            <v>13.739692301067748</v>
          </cell>
          <cell r="S126">
            <v>2.6219881630000001</v>
          </cell>
          <cell r="T126">
            <v>14.07652400232335</v>
          </cell>
          <cell r="U126">
            <v>2.7697336859999999</v>
          </cell>
          <cell r="V126">
            <v>14.414877007416658</v>
          </cell>
          <cell r="W126">
            <v>2.932367304</v>
          </cell>
          <cell r="X126">
            <v>14.823498596556684</v>
          </cell>
          <cell r="Y126">
            <v>3.1101471890000001</v>
          </cell>
          <cell r="Z126">
            <v>17.076967736441119</v>
          </cell>
          <cell r="AA126">
            <v>4.0113688720000003</v>
          </cell>
          <cell r="AB126">
            <v>19.704079291094367</v>
          </cell>
          <cell r="AC126">
            <v>4.8162017869999998</v>
          </cell>
          <cell r="AD126">
            <v>20.698628483079659</v>
          </cell>
          <cell r="AE126">
            <v>5.2480893210000001</v>
          </cell>
          <cell r="AF126">
            <v>21.106885043925466</v>
          </cell>
          <cell r="AG126">
            <v>5.4866322360000002</v>
          </cell>
        </row>
        <row r="127">
          <cell r="B127" t="str">
            <v>GATLEY</v>
          </cell>
          <cell r="C127">
            <v>10</v>
          </cell>
          <cell r="D127">
            <v>10</v>
          </cell>
          <cell r="E127">
            <v>20.5</v>
          </cell>
          <cell r="F127">
            <v>8.1491983006241373</v>
          </cell>
          <cell r="G127">
            <v>3.1264310640000001</v>
          </cell>
          <cell r="H127">
            <v>8.0857527175067396</v>
          </cell>
          <cell r="I127">
            <v>3.087013598</v>
          </cell>
          <cell r="J127">
            <v>8.1768010370642834</v>
          </cell>
          <cell r="K127">
            <v>3.1304658349999999</v>
          </cell>
          <cell r="L127">
            <v>8.2951067948640187</v>
          </cell>
          <cell r="M127">
            <v>3.1768068700000001</v>
          </cell>
          <cell r="N127">
            <v>8.4224715300922792</v>
          </cell>
          <cell r="O127">
            <v>3.2360491389999999</v>
          </cell>
          <cell r="P127">
            <v>8.5883258217041458</v>
          </cell>
          <cell r="Q127">
            <v>3.312581073</v>
          </cell>
          <cell r="R127">
            <v>8.7572599858594362</v>
          </cell>
          <cell r="S127">
            <v>3.3971622909999999</v>
          </cell>
          <cell r="T127">
            <v>8.9623311239759147</v>
          </cell>
          <cell r="U127">
            <v>3.495810723</v>
          </cell>
          <cell r="V127">
            <v>9.1704928638299172</v>
          </cell>
          <cell r="W127">
            <v>3.6068704519999999</v>
          </cell>
          <cell r="X127">
            <v>9.4031080784546877</v>
          </cell>
          <cell r="Y127">
            <v>3.7360213309999999</v>
          </cell>
          <cell r="Z127">
            <v>10.456608078958874</v>
          </cell>
          <cell r="AA127">
            <v>4.4069548200000002</v>
          </cell>
          <cell r="AB127">
            <v>11.243035420376634</v>
          </cell>
          <cell r="AC127">
            <v>4.9783307829999996</v>
          </cell>
          <cell r="AD127">
            <v>11.568771388907203</v>
          </cell>
          <cell r="AE127">
            <v>5.3314169680000001</v>
          </cell>
          <cell r="AF127">
            <v>11.691765144085892</v>
          </cell>
          <cell r="AG127">
            <v>5.5416404180000001</v>
          </cell>
        </row>
        <row r="128">
          <cell r="B128" t="str">
            <v>GIDLOW</v>
          </cell>
          <cell r="C128">
            <v>22.9</v>
          </cell>
          <cell r="D128">
            <v>20.5</v>
          </cell>
          <cell r="E128">
            <v>27.5</v>
          </cell>
          <cell r="F128">
            <v>15.826888250962966</v>
          </cell>
          <cell r="G128">
            <v>4.6331861959999996</v>
          </cell>
          <cell r="H128">
            <v>15.893310839517797</v>
          </cell>
          <cell r="I128">
            <v>4.6014292709999998</v>
          </cell>
          <cell r="J128">
            <v>16.218612655159689</v>
          </cell>
          <cell r="K128">
            <v>4.6909557599999996</v>
          </cell>
          <cell r="L128">
            <v>16.463561978615395</v>
          </cell>
          <cell r="M128">
            <v>4.7826976859999997</v>
          </cell>
          <cell r="N128">
            <v>16.762184920025003</v>
          </cell>
          <cell r="O128">
            <v>4.8973329159999999</v>
          </cell>
          <cell r="P128">
            <v>17.130780916176455</v>
          </cell>
          <cell r="Q128">
            <v>5.0420704489999997</v>
          </cell>
          <cell r="R128">
            <v>17.513349194942098</v>
          </cell>
          <cell r="S128">
            <v>5.2071265970000002</v>
          </cell>
          <cell r="T128">
            <v>17.965782121417135</v>
          </cell>
          <cell r="U128">
            <v>5.4133735999999999</v>
          </cell>
          <cell r="V128">
            <v>18.43508513968505</v>
          </cell>
          <cell r="W128">
            <v>5.6467052669999998</v>
          </cell>
          <cell r="X128">
            <v>18.969190434507091</v>
          </cell>
          <cell r="Y128">
            <v>5.9149823809999997</v>
          </cell>
          <cell r="Z128">
            <v>21.529784343811361</v>
          </cell>
          <cell r="AA128">
            <v>7.3054328130000004</v>
          </cell>
          <cell r="AB128">
            <v>24.234996144021803</v>
          </cell>
          <cell r="AC128">
            <v>8.5306357019999997</v>
          </cell>
          <cell r="AD128">
            <v>25.538666150704127</v>
          </cell>
          <cell r="AE128">
            <v>9.2173718749999995</v>
          </cell>
          <cell r="AF128">
            <v>26.23693937147889</v>
          </cell>
          <cell r="AG128">
            <v>9.6090104319999998</v>
          </cell>
        </row>
        <row r="129">
          <cell r="B129" t="str">
            <v>GILLSROW</v>
          </cell>
          <cell r="C129">
            <v>5.3</v>
          </cell>
          <cell r="D129">
            <v>5.3</v>
          </cell>
          <cell r="E129">
            <v>7.5</v>
          </cell>
          <cell r="F129">
            <v>4.5797106488313268</v>
          </cell>
          <cell r="G129">
            <v>1.404994581</v>
          </cell>
          <cell r="H129">
            <v>4.5696130835388686</v>
          </cell>
          <cell r="I129">
            <v>1.3941244909999999</v>
          </cell>
          <cell r="J129">
            <v>4.6475440427430481</v>
          </cell>
          <cell r="K129">
            <v>1.4248650460000001</v>
          </cell>
          <cell r="L129">
            <v>4.723354605049142</v>
          </cell>
          <cell r="M129">
            <v>1.4569326600000001</v>
          </cell>
          <cell r="N129">
            <v>4.8188330886197548</v>
          </cell>
          <cell r="O129">
            <v>1.493500606</v>
          </cell>
          <cell r="P129">
            <v>4.8816735282225281</v>
          </cell>
          <cell r="Q129">
            <v>1.5362524870000001</v>
          </cell>
          <cell r="R129">
            <v>4.9773098413538222</v>
          </cell>
          <cell r="S129">
            <v>1.58106692</v>
          </cell>
          <cell r="T129">
            <v>5.0877600983369451</v>
          </cell>
          <cell r="U129">
            <v>1.634702707</v>
          </cell>
          <cell r="V129">
            <v>5.1394613251979564</v>
          </cell>
          <cell r="W129">
            <v>1.6909797980000001</v>
          </cell>
          <cell r="X129">
            <v>5.2308432059058596</v>
          </cell>
          <cell r="Y129">
            <v>1.7519109159999999</v>
          </cell>
          <cell r="Z129">
            <v>5.9061559763586384</v>
          </cell>
          <cell r="AA129">
            <v>2.0757307030000001</v>
          </cell>
          <cell r="AB129">
            <v>7.4205354139170776</v>
          </cell>
          <cell r="AC129">
            <v>2.3609486890000002</v>
          </cell>
          <cell r="AD129">
            <v>8.002584927130755</v>
          </cell>
          <cell r="AE129">
            <v>2.4572134380000001</v>
          </cell>
          <cell r="AF129">
            <v>8.3089171997799784</v>
          </cell>
          <cell r="AG129">
            <v>2.4880223049999999</v>
          </cell>
        </row>
        <row r="130">
          <cell r="B130" t="str">
            <v>GLAXO</v>
          </cell>
          <cell r="C130">
            <v>12.1</v>
          </cell>
          <cell r="D130">
            <v>12.1</v>
          </cell>
          <cell r="E130">
            <v>24</v>
          </cell>
          <cell r="F130">
            <v>5.2265538577037303</v>
          </cell>
          <cell r="G130">
            <v>1.73882428</v>
          </cell>
          <cell r="H130">
            <v>5.0468143377959338</v>
          </cell>
          <cell r="I130">
            <v>1.6804586619999999</v>
          </cell>
          <cell r="J130">
            <v>5.1504169944102776</v>
          </cell>
          <cell r="K130">
            <v>1.696759235</v>
          </cell>
          <cell r="L130">
            <v>5.1696659305672874</v>
          </cell>
          <cell r="M130">
            <v>1.705251166</v>
          </cell>
          <cell r="N130">
            <v>5.1863531515534431</v>
          </cell>
          <cell r="O130">
            <v>1.7140136829999999</v>
          </cell>
          <cell r="P130">
            <v>5.1825961119814936</v>
          </cell>
          <cell r="Q130">
            <v>1.7206346690000001</v>
          </cell>
          <cell r="R130">
            <v>5.1923933937583557</v>
          </cell>
          <cell r="S130">
            <v>1.727138176</v>
          </cell>
          <cell r="T130">
            <v>5.2092544120825552</v>
          </cell>
          <cell r="U130">
            <v>1.731345873</v>
          </cell>
          <cell r="V130">
            <v>5.2199651685722301</v>
          </cell>
          <cell r="W130">
            <v>1.7344086089999999</v>
          </cell>
          <cell r="X130">
            <v>5.2864605967678582</v>
          </cell>
          <cell r="Y130">
            <v>1.736658244</v>
          </cell>
          <cell r="Z130">
            <v>5.2466141470557952</v>
          </cell>
          <cell r="AA130">
            <v>1.7363641700000001</v>
          </cell>
          <cell r="AB130">
            <v>5.2500785539676569</v>
          </cell>
          <cell r="AC130">
            <v>1.7211299550000001</v>
          </cell>
          <cell r="AD130">
            <v>5.2574433207242599</v>
          </cell>
          <cell r="AE130">
            <v>1.6907835280000001</v>
          </cell>
          <cell r="AF130">
            <v>5.1961567050313935</v>
          </cell>
          <cell r="AG130">
            <v>1.648729133</v>
          </cell>
        </row>
        <row r="131">
          <cell r="B131" t="str">
            <v>GLOSSOP</v>
          </cell>
          <cell r="C131">
            <v>22.9</v>
          </cell>
          <cell r="D131">
            <v>20.5</v>
          </cell>
          <cell r="E131">
            <v>27.5</v>
          </cell>
          <cell r="F131">
            <v>13.803734296095032</v>
          </cell>
          <cell r="G131">
            <v>3.4507843180000002</v>
          </cell>
          <cell r="H131">
            <v>13.71585810838716</v>
          </cell>
          <cell r="I131">
            <v>3.411305134</v>
          </cell>
          <cell r="J131">
            <v>13.981718424143281</v>
          </cell>
          <cell r="K131">
            <v>3.4697333760000002</v>
          </cell>
          <cell r="L131">
            <v>14.180659059423057</v>
          </cell>
          <cell r="M131">
            <v>3.5374206039999998</v>
          </cell>
          <cell r="N131">
            <v>14.408145196559506</v>
          </cell>
          <cell r="O131">
            <v>3.6225499270000001</v>
          </cell>
          <cell r="P131">
            <v>14.682120409710171</v>
          </cell>
          <cell r="Q131">
            <v>3.7314803379999999</v>
          </cell>
          <cell r="R131">
            <v>15.039643862365262</v>
          </cell>
          <cell r="S131">
            <v>3.8536819659999999</v>
          </cell>
          <cell r="T131">
            <v>15.415225114634877</v>
          </cell>
          <cell r="U131">
            <v>4.0089401349999996</v>
          </cell>
          <cell r="V131">
            <v>15.746732485150321</v>
          </cell>
          <cell r="W131">
            <v>4.1835220040000003</v>
          </cell>
          <cell r="X131">
            <v>16.188400146831651</v>
          </cell>
          <cell r="Y131">
            <v>4.3821929690000001</v>
          </cell>
          <cell r="Z131">
            <v>18.179992840987474</v>
          </cell>
          <cell r="AA131">
            <v>5.4192688249999996</v>
          </cell>
          <cell r="AB131">
            <v>19.919114114380218</v>
          </cell>
          <cell r="AC131">
            <v>6.3205513370000004</v>
          </cell>
          <cell r="AD131">
            <v>20.701222349897794</v>
          </cell>
          <cell r="AE131">
            <v>6.8226572900000004</v>
          </cell>
          <cell r="AF131">
            <v>21.029457764172623</v>
          </cell>
          <cell r="AG131">
            <v>7.1024326110000002</v>
          </cell>
        </row>
        <row r="132">
          <cell r="B132" t="str">
            <v>GOLBORNE</v>
          </cell>
          <cell r="C132">
            <v>32</v>
          </cell>
          <cell r="D132">
            <v>28.3</v>
          </cell>
          <cell r="E132">
            <v>37.5</v>
          </cell>
          <cell r="F132">
            <v>27.386050692404272</v>
          </cell>
          <cell r="G132">
            <v>9.2707584989999994</v>
          </cell>
          <cell r="H132">
            <v>27.740504306306661</v>
          </cell>
          <cell r="I132">
            <v>9.170505361</v>
          </cell>
          <cell r="J132">
            <v>28.489688153853717</v>
          </cell>
          <cell r="K132">
            <v>9.3434473770000004</v>
          </cell>
          <cell r="L132">
            <v>28.923821376144623</v>
          </cell>
          <cell r="M132">
            <v>9.5236103829999994</v>
          </cell>
          <cell r="N132">
            <v>29.818396473382446</v>
          </cell>
          <cell r="O132">
            <v>9.6989847260000008</v>
          </cell>
          <cell r="P132">
            <v>30.407138387856008</v>
          </cell>
          <cell r="Q132">
            <v>9.9156489299999997</v>
          </cell>
          <cell r="R132">
            <v>31.569447464143693</v>
          </cell>
          <cell r="S132">
            <v>10.11371894</v>
          </cell>
          <cell r="T132">
            <v>32.937987539164112</v>
          </cell>
          <cell r="U132">
            <v>10.346248170000001</v>
          </cell>
          <cell r="V132">
            <v>33.939295534413006</v>
          </cell>
          <cell r="W132">
            <v>10.601589580000001</v>
          </cell>
          <cell r="X132">
            <v>35.10652021025949</v>
          </cell>
          <cell r="Y132">
            <v>10.888296589999999</v>
          </cell>
          <cell r="Z132">
            <v>38.931617054429026</v>
          </cell>
          <cell r="AA132">
            <v>12.21207777</v>
          </cell>
          <cell r="AB132">
            <v>41.879748539095118</v>
          </cell>
          <cell r="AC132">
            <v>13.57108828</v>
          </cell>
          <cell r="AD132">
            <v>42.847826795491187</v>
          </cell>
          <cell r="AE132">
            <v>14.321993389999999</v>
          </cell>
          <cell r="AF132">
            <v>43.064321645674397</v>
          </cell>
          <cell r="AG132">
            <v>14.77145423</v>
          </cell>
        </row>
        <row r="133">
          <cell r="B133" t="str">
            <v>GOWHOLE</v>
          </cell>
          <cell r="C133">
            <v>22.9</v>
          </cell>
          <cell r="D133">
            <v>20.5</v>
          </cell>
          <cell r="E133">
            <v>27.5</v>
          </cell>
          <cell r="F133">
            <v>16.663115914006536</v>
          </cell>
          <cell r="G133">
            <v>4.7575684459999996</v>
          </cell>
          <cell r="H133">
            <v>16.55085716856669</v>
          </cell>
          <cell r="I133">
            <v>4.7150156560000003</v>
          </cell>
          <cell r="J133">
            <v>16.809927443225654</v>
          </cell>
          <cell r="K133">
            <v>4.7920340440000002</v>
          </cell>
          <cell r="L133">
            <v>17.070930107238201</v>
          </cell>
          <cell r="M133">
            <v>4.8785108060000004</v>
          </cell>
          <cell r="N133">
            <v>17.372394232385854</v>
          </cell>
          <cell r="O133">
            <v>4.9911943440000002</v>
          </cell>
          <cell r="P133">
            <v>17.735417397893599</v>
          </cell>
          <cell r="Q133">
            <v>5.13927098</v>
          </cell>
          <cell r="R133">
            <v>18.204315309068427</v>
          </cell>
          <cell r="S133">
            <v>5.3075141620000004</v>
          </cell>
          <cell r="T133">
            <v>18.707540746744623</v>
          </cell>
          <cell r="U133">
            <v>5.5205600129999999</v>
          </cell>
          <cell r="V133">
            <v>19.159158201196629</v>
          </cell>
          <cell r="W133">
            <v>5.7632135189999998</v>
          </cell>
          <cell r="X133">
            <v>19.760946790010735</v>
          </cell>
          <cell r="Y133">
            <v>6.0458754199999998</v>
          </cell>
          <cell r="Z133">
            <v>22.656795844152601</v>
          </cell>
          <cell r="AA133">
            <v>7.46377442</v>
          </cell>
          <cell r="AB133">
            <v>25.406173700396231</v>
          </cell>
          <cell r="AC133">
            <v>8.7075610020000003</v>
          </cell>
          <cell r="AD133">
            <v>26.661762625218572</v>
          </cell>
          <cell r="AE133">
            <v>9.4121344429999994</v>
          </cell>
          <cell r="AF133">
            <v>27.142231503470093</v>
          </cell>
          <cell r="AG133">
            <v>9.6956951280000006</v>
          </cell>
        </row>
        <row r="134">
          <cell r="B134" t="str">
            <v>GRANE RD &amp; PRINNY HILL</v>
          </cell>
          <cell r="C134">
            <v>19</v>
          </cell>
          <cell r="D134">
            <v>17</v>
          </cell>
          <cell r="E134">
            <v>22.6</v>
          </cell>
          <cell r="F134">
            <v>5.664892101365087</v>
          </cell>
          <cell r="G134">
            <v>2.845728641</v>
          </cell>
          <cell r="H134">
            <v>5.5671193484723887</v>
          </cell>
          <cell r="I134">
            <v>2.7936663199999998</v>
          </cell>
          <cell r="J134">
            <v>5.6712672613860811</v>
          </cell>
          <cell r="K134">
            <v>2.8361034420000002</v>
          </cell>
          <cell r="L134">
            <v>5.7838822804240451</v>
          </cell>
          <cell r="M134">
            <v>2.8801424249999998</v>
          </cell>
          <cell r="N134">
            <v>5.8833736511432129</v>
          </cell>
          <cell r="O134">
            <v>2.9295563819999999</v>
          </cell>
          <cell r="P134">
            <v>6.0158113147728667</v>
          </cell>
          <cell r="Q134">
            <v>2.9883909740000001</v>
          </cell>
          <cell r="R134">
            <v>6.155242956809051</v>
          </cell>
          <cell r="S134">
            <v>3.0504439900000002</v>
          </cell>
          <cell r="T134">
            <v>6.3144671212893844</v>
          </cell>
          <cell r="U134">
            <v>3.12764921</v>
          </cell>
          <cell r="V134">
            <v>6.4737634212763737</v>
          </cell>
          <cell r="W134">
            <v>3.2106926370000002</v>
          </cell>
          <cell r="X134">
            <v>6.6552361313441128</v>
          </cell>
          <cell r="Y134">
            <v>3.3064265860000002</v>
          </cell>
          <cell r="Z134">
            <v>7.4815450315437779</v>
          </cell>
          <cell r="AA134">
            <v>3.7686507659999999</v>
          </cell>
          <cell r="AB134">
            <v>8.5167044370004685</v>
          </cell>
          <cell r="AC134">
            <v>4.1615409190000001</v>
          </cell>
          <cell r="AD134">
            <v>9.0595555843088658</v>
          </cell>
          <cell r="AE134">
            <v>4.3693509150000001</v>
          </cell>
          <cell r="AF134">
            <v>9.3870076420324278</v>
          </cell>
          <cell r="AG134">
            <v>4.4738949210000003</v>
          </cell>
        </row>
        <row r="135">
          <cell r="B135" t="str">
            <v>GRANGE</v>
          </cell>
          <cell r="C135">
            <v>13</v>
          </cell>
          <cell r="D135">
            <v>11.5</v>
          </cell>
          <cell r="E135">
            <v>19</v>
          </cell>
          <cell r="F135">
            <v>7.5354894274660342</v>
          </cell>
          <cell r="G135">
            <v>2.2287141990000001</v>
          </cell>
          <cell r="H135">
            <v>7.5165690554580245</v>
          </cell>
          <cell r="I135">
            <v>2.2128211819999999</v>
          </cell>
          <cell r="J135">
            <v>7.6628558103927213</v>
          </cell>
          <cell r="K135">
            <v>2.248064651</v>
          </cell>
          <cell r="L135">
            <v>7.7671317142546341</v>
          </cell>
          <cell r="M135">
            <v>2.2898694869999998</v>
          </cell>
          <cell r="N135">
            <v>7.8696734995888713</v>
          </cell>
          <cell r="O135">
            <v>2.3448339589999998</v>
          </cell>
          <cell r="P135">
            <v>8.0838987095030301</v>
          </cell>
          <cell r="Q135">
            <v>2.4144278219999999</v>
          </cell>
          <cell r="R135">
            <v>8.2806644624219246</v>
          </cell>
          <cell r="S135">
            <v>2.493641271</v>
          </cell>
          <cell r="T135">
            <v>8.4959208824087789</v>
          </cell>
          <cell r="U135">
            <v>2.5926918300000001</v>
          </cell>
          <cell r="V135">
            <v>8.6602492539739746</v>
          </cell>
          <cell r="W135">
            <v>2.702199834</v>
          </cell>
          <cell r="X135">
            <v>8.952691339033203</v>
          </cell>
          <cell r="Y135">
            <v>2.8290389880000002</v>
          </cell>
          <cell r="Z135">
            <v>10.307946365487661</v>
          </cell>
          <cell r="AA135">
            <v>3.4712588370000002</v>
          </cell>
          <cell r="AB135">
            <v>11.999078041525255</v>
          </cell>
          <cell r="AC135">
            <v>4.0378137479999996</v>
          </cell>
          <cell r="AD135">
            <v>12.8429533026274</v>
          </cell>
          <cell r="AE135">
            <v>4.3485236690000004</v>
          </cell>
          <cell r="AF135">
            <v>13.284965041366775</v>
          </cell>
          <cell r="AG135">
            <v>4.5173826259999998</v>
          </cell>
        </row>
        <row r="136">
          <cell r="B136" t="str">
            <v>GREAT HARWOOD</v>
          </cell>
          <cell r="C136">
            <v>18.899999999999999</v>
          </cell>
          <cell r="D136">
            <v>18.899999999999999</v>
          </cell>
          <cell r="E136">
            <v>27</v>
          </cell>
          <cell r="F136">
            <v>8.5829216160512249</v>
          </cell>
          <cell r="G136">
            <v>2.5629019280000001</v>
          </cell>
          <cell r="H136">
            <v>8.5677719640907384</v>
          </cell>
          <cell r="I136">
            <v>2.5307082580000002</v>
          </cell>
          <cell r="J136">
            <v>8.6673242525677399</v>
          </cell>
          <cell r="K136">
            <v>2.560108767</v>
          </cell>
          <cell r="L136">
            <v>8.7648042839534721</v>
          </cell>
          <cell r="M136">
            <v>2.594413801</v>
          </cell>
          <cell r="N136">
            <v>8.8674555978215093</v>
          </cell>
          <cell r="O136">
            <v>2.6404499860000001</v>
          </cell>
          <cell r="P136">
            <v>9.0127603838332693</v>
          </cell>
          <cell r="Q136">
            <v>2.700160425</v>
          </cell>
          <cell r="R136">
            <v>9.1643534239010407</v>
          </cell>
          <cell r="S136">
            <v>2.7672649520000001</v>
          </cell>
          <cell r="T136">
            <v>9.3319866992186071</v>
          </cell>
          <cell r="U136">
            <v>2.8524048780000002</v>
          </cell>
          <cell r="V136">
            <v>9.5186326044912377</v>
          </cell>
          <cell r="W136">
            <v>2.948102402</v>
          </cell>
          <cell r="X136">
            <v>9.7315154372802901</v>
          </cell>
          <cell r="Y136">
            <v>3.0605770560000001</v>
          </cell>
          <cell r="Z136">
            <v>10.795467289557177</v>
          </cell>
          <cell r="AA136">
            <v>3.620545543</v>
          </cell>
          <cell r="AB136">
            <v>12.162346362189849</v>
          </cell>
          <cell r="AC136">
            <v>4.1025708190000003</v>
          </cell>
          <cell r="AD136">
            <v>12.87329623569166</v>
          </cell>
          <cell r="AE136">
            <v>4.3593571400000002</v>
          </cell>
          <cell r="AF136">
            <v>13.242874738503669</v>
          </cell>
          <cell r="AG136">
            <v>4.4928612579999996</v>
          </cell>
        </row>
        <row r="137">
          <cell r="B137" t="str">
            <v>GREEN LANE (ALTRINCHAM)</v>
          </cell>
          <cell r="C137">
            <v>22.9</v>
          </cell>
          <cell r="D137">
            <v>20.5</v>
          </cell>
          <cell r="E137">
            <v>27.5</v>
          </cell>
          <cell r="F137">
            <v>15.62272223980257</v>
          </cell>
          <cell r="G137">
            <v>4.14511669</v>
          </cell>
          <cell r="H137">
            <v>15.544177726322266</v>
          </cell>
          <cell r="I137">
            <v>4.119347672</v>
          </cell>
          <cell r="J137">
            <v>16.064635576996849</v>
          </cell>
          <cell r="K137">
            <v>4.2095608760000003</v>
          </cell>
          <cell r="L137">
            <v>16.467569729470203</v>
          </cell>
          <cell r="M137">
            <v>4.3180280130000002</v>
          </cell>
          <cell r="N137">
            <v>16.805315554907157</v>
          </cell>
          <cell r="O137">
            <v>4.4564897190000003</v>
          </cell>
          <cell r="P137">
            <v>17.42363618272368</v>
          </cell>
          <cell r="Q137">
            <v>4.6344126460000004</v>
          </cell>
          <cell r="R137">
            <v>17.758959227722347</v>
          </cell>
          <cell r="S137">
            <v>4.8371974509999998</v>
          </cell>
          <cell r="T137">
            <v>18.362764415937455</v>
          </cell>
          <cell r="U137">
            <v>5.0921774050000002</v>
          </cell>
          <cell r="V137">
            <v>18.920580488840361</v>
          </cell>
          <cell r="W137">
            <v>5.3806299580000001</v>
          </cell>
          <cell r="X137">
            <v>19.632447048326501</v>
          </cell>
          <cell r="Y137">
            <v>5.7152619390000003</v>
          </cell>
          <cell r="Z137">
            <v>22.775795253567512</v>
          </cell>
          <cell r="AA137">
            <v>7.482077061</v>
          </cell>
          <cell r="AB137">
            <v>25.128074832052878</v>
          </cell>
          <cell r="AC137">
            <v>8.4746877600000001</v>
          </cell>
          <cell r="AD137">
            <v>25.837651030168718</v>
          </cell>
          <cell r="AE137">
            <v>8.8655917930000001</v>
          </cell>
          <cell r="AF137">
            <v>26.066442321970946</v>
          </cell>
          <cell r="AG137">
            <v>9.0546405219999997</v>
          </cell>
        </row>
        <row r="138">
          <cell r="B138" t="str">
            <v>GREEN LANE (HAZEL GROVE)</v>
          </cell>
          <cell r="C138">
            <v>18.600000000000001</v>
          </cell>
          <cell r="D138">
            <v>18.600000000000001</v>
          </cell>
          <cell r="E138">
            <v>27.5</v>
          </cell>
          <cell r="F138">
            <v>17.848426753036069</v>
          </cell>
          <cell r="G138">
            <v>5.0579457540000003</v>
          </cell>
          <cell r="H138">
            <v>17.754358832567593</v>
          </cell>
          <cell r="I138">
            <v>5.0161373820000001</v>
          </cell>
          <cell r="J138">
            <v>18.065202520177142</v>
          </cell>
          <cell r="K138">
            <v>5.099263283</v>
          </cell>
          <cell r="L138">
            <v>18.328499892549548</v>
          </cell>
          <cell r="M138">
            <v>5.1966977400000003</v>
          </cell>
          <cell r="N138">
            <v>18.650151834376349</v>
          </cell>
          <cell r="O138">
            <v>5.32289309</v>
          </cell>
          <cell r="P138">
            <v>19.117562170476816</v>
          </cell>
          <cell r="Q138">
            <v>5.4840619290000001</v>
          </cell>
          <cell r="R138">
            <v>19.481410225793169</v>
          </cell>
          <cell r="S138">
            <v>5.6683667199999999</v>
          </cell>
          <cell r="T138">
            <v>20.005765299288715</v>
          </cell>
          <cell r="U138">
            <v>5.8988637779999999</v>
          </cell>
          <cell r="V138">
            <v>20.52696513467615</v>
          </cell>
          <cell r="W138">
            <v>6.1566896270000004</v>
          </cell>
          <cell r="X138">
            <v>21.170450040593472</v>
          </cell>
          <cell r="Y138">
            <v>6.4543845930000003</v>
          </cell>
          <cell r="Z138">
            <v>23.821910771548371</v>
          </cell>
          <cell r="AA138">
            <v>7.9937855659999997</v>
          </cell>
          <cell r="AB138">
            <v>26.116175593224153</v>
          </cell>
          <cell r="AC138">
            <v>9.2134561230000003</v>
          </cell>
          <cell r="AD138">
            <v>27.043378947474892</v>
          </cell>
          <cell r="AE138">
            <v>9.5898493780000003</v>
          </cell>
          <cell r="AF138">
            <v>27.3412765841184</v>
          </cell>
          <cell r="AG138">
            <v>9.7882875039999995</v>
          </cell>
        </row>
        <row r="139">
          <cell r="B139" t="str">
            <v>GREEN ST T11</v>
          </cell>
          <cell r="C139">
            <v>14</v>
          </cell>
          <cell r="D139">
            <v>12.8</v>
          </cell>
          <cell r="E139">
            <v>18</v>
          </cell>
          <cell r="F139">
            <v>11.357196998045627</v>
          </cell>
          <cell r="G139">
            <v>3.3523624879999998</v>
          </cell>
          <cell r="H139">
            <v>11.233985391508647</v>
          </cell>
          <cell r="I139">
            <v>3.2843714409999998</v>
          </cell>
          <cell r="J139">
            <v>11.51619859324301</v>
          </cell>
          <cell r="K139">
            <v>3.3341033750000002</v>
          </cell>
          <cell r="L139">
            <v>11.669371013756143</v>
          </cell>
          <cell r="M139">
            <v>3.3799780300000002</v>
          </cell>
          <cell r="N139">
            <v>11.825860031033598</v>
          </cell>
          <cell r="O139">
            <v>3.4322726600000002</v>
          </cell>
          <cell r="P139">
            <v>11.990674698977591</v>
          </cell>
          <cell r="Q139">
            <v>3.4931869240000002</v>
          </cell>
          <cell r="R139">
            <v>12.160533010906697</v>
          </cell>
          <cell r="S139">
            <v>3.5593402950000002</v>
          </cell>
          <cell r="T139">
            <v>12.331965203924211</v>
          </cell>
          <cell r="U139">
            <v>3.6363902509999999</v>
          </cell>
          <cell r="V139">
            <v>12.506774339993482</v>
          </cell>
          <cell r="W139">
            <v>3.7206806399999999</v>
          </cell>
          <cell r="X139">
            <v>12.692561701343593</v>
          </cell>
          <cell r="Y139">
            <v>3.815127478</v>
          </cell>
          <cell r="Z139">
            <v>13.497792927738281</v>
          </cell>
          <cell r="AA139">
            <v>4.2622197230000003</v>
          </cell>
          <cell r="AB139">
            <v>14.628499081213162</v>
          </cell>
          <cell r="AC139">
            <v>4.6299455250000001</v>
          </cell>
          <cell r="AD139">
            <v>15.33023034861503</v>
          </cell>
          <cell r="AE139">
            <v>4.8149228710000003</v>
          </cell>
          <cell r="AF139">
            <v>15.796344783239171</v>
          </cell>
          <cell r="AG139">
            <v>4.8985914810000004</v>
          </cell>
        </row>
        <row r="140">
          <cell r="B140" t="str">
            <v>GREEN ST T12 &amp; T13</v>
          </cell>
          <cell r="C140">
            <v>21.5</v>
          </cell>
          <cell r="D140">
            <v>20.5</v>
          </cell>
          <cell r="E140">
            <v>27</v>
          </cell>
          <cell r="F140">
            <v>17.532829869138855</v>
          </cell>
          <cell r="G140">
            <v>3.8329038610000001</v>
          </cell>
          <cell r="H140">
            <v>17.741297051419419</v>
          </cell>
          <cell r="I140">
            <v>3.815395402</v>
          </cell>
          <cell r="J140">
            <v>18.371598323280395</v>
          </cell>
          <cell r="K140">
            <v>3.8935616729999998</v>
          </cell>
          <cell r="L140">
            <v>18.636540285914549</v>
          </cell>
          <cell r="M140">
            <v>3.9810263360000002</v>
          </cell>
          <cell r="N140">
            <v>18.917969610423278</v>
          </cell>
          <cell r="O140">
            <v>4.0877648569999998</v>
          </cell>
          <cell r="P140">
            <v>19.201695997478303</v>
          </cell>
          <cell r="Q140">
            <v>4.2185577609999996</v>
          </cell>
          <cell r="R140">
            <v>19.508546832574027</v>
          </cell>
          <cell r="S140">
            <v>4.3658405010000001</v>
          </cell>
          <cell r="T140">
            <v>19.839068037429641</v>
          </cell>
          <cell r="U140">
            <v>4.5455660819999997</v>
          </cell>
          <cell r="V140">
            <v>20.183050519777041</v>
          </cell>
          <cell r="W140">
            <v>4.7470521559999996</v>
          </cell>
          <cell r="X140">
            <v>20.546659225763506</v>
          </cell>
          <cell r="Y140">
            <v>4.9763815530000004</v>
          </cell>
          <cell r="Z140">
            <v>22.270505273416326</v>
          </cell>
          <cell r="AA140">
            <v>6.0431941089999999</v>
          </cell>
          <cell r="AB140">
            <v>24.40054988574348</v>
          </cell>
          <cell r="AC140">
            <v>6.9486779690000002</v>
          </cell>
          <cell r="AD140">
            <v>25.585302814571804</v>
          </cell>
          <cell r="AE140">
            <v>7.4446587690000001</v>
          </cell>
          <cell r="AF140">
            <v>26.318253627989712</v>
          </cell>
          <cell r="AG140">
            <v>7.7168719790000004</v>
          </cell>
        </row>
        <row r="141">
          <cell r="B141" t="str">
            <v>GREENFIELD</v>
          </cell>
          <cell r="C141">
            <v>23</v>
          </cell>
          <cell r="D141">
            <v>20.5</v>
          </cell>
          <cell r="E141">
            <v>27.5</v>
          </cell>
          <cell r="F141">
            <v>10.445598082133262</v>
          </cell>
          <cell r="G141">
            <v>2.151673299</v>
          </cell>
          <cell r="H141">
            <v>10.669380597643988</v>
          </cell>
          <cell r="I141">
            <v>2.1510135959999999</v>
          </cell>
          <cell r="J141">
            <v>11.052988003440527</v>
          </cell>
          <cell r="K141">
            <v>2.1918875039999999</v>
          </cell>
          <cell r="L141">
            <v>11.243418015895235</v>
          </cell>
          <cell r="M141">
            <v>2.244181894</v>
          </cell>
          <cell r="N141">
            <v>11.392954690613507</v>
          </cell>
          <cell r="O141">
            <v>2.3137465740000001</v>
          </cell>
          <cell r="P141">
            <v>11.612055397714624</v>
          </cell>
          <cell r="Q141">
            <v>2.4045039209999999</v>
          </cell>
          <cell r="R141">
            <v>11.854602917728821</v>
          </cell>
          <cell r="S141">
            <v>2.5093583210000001</v>
          </cell>
          <cell r="T141">
            <v>12.10241370802234</v>
          </cell>
          <cell r="U141">
            <v>2.6423797599999999</v>
          </cell>
          <cell r="V141">
            <v>12.361743285655651</v>
          </cell>
          <cell r="W141">
            <v>2.7953987819999999</v>
          </cell>
          <cell r="X141">
            <v>12.681791953183662</v>
          </cell>
          <cell r="Y141">
            <v>2.9384648310000001</v>
          </cell>
          <cell r="Z141">
            <v>14.188085428115448</v>
          </cell>
          <cell r="AA141">
            <v>3.486835202</v>
          </cell>
          <cell r="AB141">
            <v>15.85266138296007</v>
          </cell>
          <cell r="AC141">
            <v>4.0998306329999998</v>
          </cell>
          <cell r="AD141">
            <v>16.793922211106974</v>
          </cell>
          <cell r="AE141">
            <v>4.3842385330000004</v>
          </cell>
          <cell r="AF141">
            <v>17.267605656159546</v>
          </cell>
          <cell r="AG141">
            <v>4.5701226999999998</v>
          </cell>
        </row>
        <row r="142">
          <cell r="B142" t="str">
            <v>GREENHILL</v>
          </cell>
          <cell r="C142">
            <v>42</v>
          </cell>
          <cell r="D142">
            <v>38.4</v>
          </cell>
          <cell r="E142">
            <v>56</v>
          </cell>
          <cell r="F142">
            <v>25.619530479834967</v>
          </cell>
          <cell r="G142">
            <v>8.8900239649999993</v>
          </cell>
          <cell r="H142">
            <v>25.717225309208683</v>
          </cell>
          <cell r="I142">
            <v>8.7213876520000007</v>
          </cell>
          <cell r="J142">
            <v>26.595934705595095</v>
          </cell>
          <cell r="K142">
            <v>8.872856209</v>
          </cell>
          <cell r="L142">
            <v>27.014118816286487</v>
          </cell>
          <cell r="M142">
            <v>9.0095473229999996</v>
          </cell>
          <cell r="N142">
            <v>27.513742900247031</v>
          </cell>
          <cell r="O142">
            <v>9.1612380630000008</v>
          </cell>
          <cell r="P142">
            <v>27.878474701534611</v>
          </cell>
          <cell r="Q142">
            <v>9.3288807519999999</v>
          </cell>
          <cell r="R142">
            <v>28.289394337662451</v>
          </cell>
          <cell r="S142">
            <v>9.5048174920000008</v>
          </cell>
          <cell r="T142">
            <v>28.691123234798606</v>
          </cell>
          <cell r="U142">
            <v>9.7032632880000005</v>
          </cell>
          <cell r="V142">
            <v>29.234518095357654</v>
          </cell>
          <cell r="W142">
            <v>9.9157071630000004</v>
          </cell>
          <cell r="X142">
            <v>29.736783023871272</v>
          </cell>
          <cell r="Y142">
            <v>10.147169290000001</v>
          </cell>
          <cell r="Z142">
            <v>31.89690139363525</v>
          </cell>
          <cell r="AA142">
            <v>11.204566249999999</v>
          </cell>
          <cell r="AB142">
            <v>34.566930079834464</v>
          </cell>
          <cell r="AC142">
            <v>12.08120626</v>
          </cell>
          <cell r="AD142">
            <v>36.337135182261605</v>
          </cell>
          <cell r="AE142">
            <v>12.56122978</v>
          </cell>
          <cell r="AF142">
            <v>37.613614943637529</v>
          </cell>
          <cell r="AG142">
            <v>12.811027109999999</v>
          </cell>
        </row>
        <row r="143">
          <cell r="B143" t="str">
            <v>GRIFFIN</v>
          </cell>
          <cell r="C143">
            <v>22.9</v>
          </cell>
          <cell r="D143">
            <v>23</v>
          </cell>
          <cell r="E143">
            <v>27.5</v>
          </cell>
          <cell r="F143">
            <v>13.925506777909142</v>
          </cell>
          <cell r="G143">
            <v>4.1656099160000002</v>
          </cell>
          <cell r="H143">
            <v>13.996055007699171</v>
          </cell>
          <cell r="I143">
            <v>4.1267601049999998</v>
          </cell>
          <cell r="J143">
            <v>14.355842450331931</v>
          </cell>
          <cell r="K143">
            <v>4.1942024880000002</v>
          </cell>
          <cell r="L143">
            <v>14.538126535671694</v>
          </cell>
          <cell r="M143">
            <v>4.2707214660000004</v>
          </cell>
          <cell r="N143">
            <v>14.730667604204083</v>
          </cell>
          <cell r="O143">
            <v>4.3682401219999996</v>
          </cell>
          <cell r="P143">
            <v>14.988044390198629</v>
          </cell>
          <cell r="Q143">
            <v>4.490610234</v>
          </cell>
          <cell r="R143">
            <v>15.242800796052659</v>
          </cell>
          <cell r="S143">
            <v>4.6277088549999998</v>
          </cell>
          <cell r="T143">
            <v>15.550382990727361</v>
          </cell>
          <cell r="U143">
            <v>4.7982360399999999</v>
          </cell>
          <cell r="V143">
            <v>15.817357332184946</v>
          </cell>
          <cell r="W143">
            <v>4.990947845</v>
          </cell>
          <cell r="X143">
            <v>16.284195232520169</v>
          </cell>
          <cell r="Y143">
            <v>5.2112701550000002</v>
          </cell>
          <cell r="Z143">
            <v>18.558199122500952</v>
          </cell>
          <cell r="AA143">
            <v>6.2872219109999996</v>
          </cell>
          <cell r="AB143">
            <v>21.114549778126531</v>
          </cell>
          <cell r="AC143">
            <v>7.2210029860000002</v>
          </cell>
          <cell r="AD143">
            <v>22.433956454673684</v>
          </cell>
          <cell r="AE143">
            <v>7.7348138180000001</v>
          </cell>
          <cell r="AF143">
            <v>23.06640866062321</v>
          </cell>
          <cell r="AG143">
            <v>8.0260172250000004</v>
          </cell>
        </row>
        <row r="144">
          <cell r="B144" t="str">
            <v>HADFIELD</v>
          </cell>
          <cell r="C144">
            <v>22.9</v>
          </cell>
          <cell r="D144">
            <v>20.5</v>
          </cell>
          <cell r="E144">
            <v>27.5</v>
          </cell>
          <cell r="F144">
            <v>10.54563267300159</v>
          </cell>
          <cell r="G144">
            <v>2.653883972</v>
          </cell>
          <cell r="H144">
            <v>10.561494294378377</v>
          </cell>
          <cell r="I144">
            <v>2.65891009</v>
          </cell>
          <cell r="J144">
            <v>10.912781345128396</v>
          </cell>
          <cell r="K144">
            <v>2.7571710020000002</v>
          </cell>
          <cell r="L144">
            <v>11.114572350827853</v>
          </cell>
          <cell r="M144">
            <v>2.8711247609999999</v>
          </cell>
          <cell r="N144">
            <v>11.338697511393139</v>
          </cell>
          <cell r="O144">
            <v>2.988411358</v>
          </cell>
          <cell r="P144">
            <v>11.602592515127551</v>
          </cell>
          <cell r="Q144">
            <v>3.0797018089999999</v>
          </cell>
          <cell r="R144">
            <v>11.847307640422232</v>
          </cell>
          <cell r="S144">
            <v>3.1822189540000001</v>
          </cell>
          <cell r="T144">
            <v>12.171259577517038</v>
          </cell>
          <cell r="U144">
            <v>3.3115797389999999</v>
          </cell>
          <cell r="V144">
            <v>12.471323581564546</v>
          </cell>
          <cell r="W144">
            <v>3.4583900710000002</v>
          </cell>
          <cell r="X144">
            <v>12.834129322225186</v>
          </cell>
          <cell r="Y144">
            <v>3.6274482300000002</v>
          </cell>
          <cell r="Z144">
            <v>14.534808001768047</v>
          </cell>
          <cell r="AA144">
            <v>4.507218226</v>
          </cell>
          <cell r="AB144">
            <v>16.028466663964238</v>
          </cell>
          <cell r="AC144">
            <v>5.2645551739999998</v>
          </cell>
          <cell r="AD144">
            <v>16.639721668602476</v>
          </cell>
          <cell r="AE144">
            <v>5.6916540790000001</v>
          </cell>
          <cell r="AF144">
            <v>16.864479009877151</v>
          </cell>
          <cell r="AG144">
            <v>5.9291577039999996</v>
          </cell>
        </row>
        <row r="145">
          <cell r="B145" t="str">
            <v>HALL CROSS</v>
          </cell>
          <cell r="C145">
            <v>22.9</v>
          </cell>
          <cell r="D145">
            <v>20.5</v>
          </cell>
          <cell r="E145">
            <v>27.5</v>
          </cell>
          <cell r="F145">
            <v>19.124335361589377</v>
          </cell>
          <cell r="G145">
            <v>6.8313501350000001</v>
          </cell>
          <cell r="H145">
            <v>18.940693725159978</v>
          </cell>
          <cell r="I145">
            <v>6.7137193460000004</v>
          </cell>
          <cell r="J145">
            <v>19.297550336932151</v>
          </cell>
          <cell r="K145">
            <v>6.8445919469999996</v>
          </cell>
          <cell r="L145">
            <v>19.598638804834017</v>
          </cell>
          <cell r="M145">
            <v>6.9733885090000003</v>
          </cell>
          <cell r="N145">
            <v>20.000231109484591</v>
          </cell>
          <cell r="O145">
            <v>7.1163830130000001</v>
          </cell>
          <cell r="P145">
            <v>20.356927876576712</v>
          </cell>
          <cell r="Q145">
            <v>7.2844315030000004</v>
          </cell>
          <cell r="R145">
            <v>20.733686545871436</v>
          </cell>
          <cell r="S145">
            <v>7.4612184969999999</v>
          </cell>
          <cell r="T145">
            <v>21.206510646331836</v>
          </cell>
          <cell r="U145">
            <v>7.6777842850000004</v>
          </cell>
          <cell r="V145">
            <v>21.686817672438075</v>
          </cell>
          <cell r="W145">
            <v>7.9085356259999999</v>
          </cell>
          <cell r="X145">
            <v>22.255277125262861</v>
          </cell>
          <cell r="Y145">
            <v>8.1670414089999994</v>
          </cell>
          <cell r="Z145">
            <v>24.911236054252466</v>
          </cell>
          <cell r="AA145">
            <v>9.4702227679999993</v>
          </cell>
          <cell r="AB145">
            <v>27.526100471594404</v>
          </cell>
          <cell r="AC145">
            <v>10.5802874</v>
          </cell>
          <cell r="AD145">
            <v>28.589307965193363</v>
          </cell>
          <cell r="AE145">
            <v>11.16672971</v>
          </cell>
          <cell r="AF145">
            <v>29.148298995204293</v>
          </cell>
          <cell r="AG145">
            <v>11.46970578</v>
          </cell>
        </row>
        <row r="146">
          <cell r="B146" t="str">
            <v>HANDFORTH</v>
          </cell>
          <cell r="C146">
            <v>22.9</v>
          </cell>
          <cell r="D146">
            <v>20.5</v>
          </cell>
          <cell r="E146">
            <v>27.5</v>
          </cell>
          <cell r="F146">
            <v>11.981959156189559</v>
          </cell>
          <cell r="G146">
            <v>3.8614650250000002</v>
          </cell>
          <cell r="H146">
            <v>11.886345899792355</v>
          </cell>
          <cell r="I146">
            <v>3.810825645</v>
          </cell>
          <cell r="J146">
            <v>12.112137971729913</v>
          </cell>
          <cell r="K146">
            <v>3.8858132830000001</v>
          </cell>
          <cell r="L146">
            <v>12.324386934124199</v>
          </cell>
          <cell r="M146">
            <v>3.9645461420000001</v>
          </cell>
          <cell r="N146">
            <v>12.583817037683174</v>
          </cell>
          <cell r="O146">
            <v>4.0585581849999999</v>
          </cell>
          <cell r="P146">
            <v>12.927478861285669</v>
          </cell>
          <cell r="Q146">
            <v>4.1733117740000001</v>
          </cell>
          <cell r="R146">
            <v>13.260873319314564</v>
          </cell>
          <cell r="S146">
            <v>4.2987097839999997</v>
          </cell>
          <cell r="T146">
            <v>13.650512511220192</v>
          </cell>
          <cell r="U146">
            <v>4.4509198640000003</v>
          </cell>
          <cell r="V146">
            <v>14.052019633923075</v>
          </cell>
          <cell r="W146">
            <v>4.6191098220000004</v>
          </cell>
          <cell r="X146">
            <v>14.522558032934924</v>
          </cell>
          <cell r="Y146">
            <v>4.809430173</v>
          </cell>
          <cell r="Z146">
            <v>16.810203273869433</v>
          </cell>
          <cell r="AA146">
            <v>5.7831546449999998</v>
          </cell>
          <cell r="AB146">
            <v>18.66936593263442</v>
          </cell>
          <cell r="AC146">
            <v>6.6196701969999996</v>
          </cell>
          <cell r="AD146">
            <v>19.663499753220293</v>
          </cell>
          <cell r="AE146">
            <v>7.0706388630000001</v>
          </cell>
          <cell r="AF146">
            <v>20.099870395266599</v>
          </cell>
          <cell r="AG146">
            <v>7.3200592650000003</v>
          </cell>
        </row>
        <row r="147">
          <cell r="B147" t="str">
            <v>HANGING BRIDGE</v>
          </cell>
          <cell r="C147">
            <v>8</v>
          </cell>
          <cell r="D147">
            <v>8</v>
          </cell>
          <cell r="E147">
            <v>12</v>
          </cell>
          <cell r="F147">
            <v>4.9847212838133306</v>
          </cell>
          <cell r="G147">
            <v>0.78561474200000003</v>
          </cell>
          <cell r="H147">
            <v>4.8131501198559867</v>
          </cell>
          <cell r="I147">
            <v>0.77610568999999996</v>
          </cell>
          <cell r="J147">
            <v>4.9351445562945981</v>
          </cell>
          <cell r="K147">
            <v>0.78936066599999999</v>
          </cell>
          <cell r="L147">
            <v>5.0184325589581418</v>
          </cell>
          <cell r="M147">
            <v>0.80349875299999995</v>
          </cell>
          <cell r="N147">
            <v>5.1125508232647316</v>
          </cell>
          <cell r="O147">
            <v>0.82103770399999998</v>
          </cell>
          <cell r="P147">
            <v>5.1889630633235164</v>
          </cell>
          <cell r="Q147">
            <v>0.843305623</v>
          </cell>
          <cell r="R147">
            <v>5.2679954257974497</v>
          </cell>
          <cell r="S147">
            <v>0.86754012700000005</v>
          </cell>
          <cell r="T147">
            <v>5.353040401552982</v>
          </cell>
          <cell r="U147">
            <v>0.89666237900000001</v>
          </cell>
          <cell r="V147">
            <v>5.4347395625853654</v>
          </cell>
          <cell r="W147">
            <v>0.92893835800000002</v>
          </cell>
          <cell r="X147">
            <v>5.5231126695357453</v>
          </cell>
          <cell r="Y147">
            <v>0.96882714400000003</v>
          </cell>
          <cell r="Z147">
            <v>5.9447800185597979</v>
          </cell>
          <cell r="AA147">
            <v>1.2192990100000001</v>
          </cell>
          <cell r="AB147">
            <v>6.4332287494989879</v>
          </cell>
          <cell r="AC147">
            <v>1.475787247</v>
          </cell>
          <cell r="AD147">
            <v>6.5807965306594172</v>
          </cell>
          <cell r="AE147">
            <v>1.5885678480000001</v>
          </cell>
          <cell r="AF147">
            <v>6.6085116402677597</v>
          </cell>
          <cell r="AG147">
            <v>1.6388575110000001</v>
          </cell>
        </row>
        <row r="148">
          <cell r="B148" t="str">
            <v>HAREHOLME</v>
          </cell>
          <cell r="C148">
            <v>22.9</v>
          </cell>
          <cell r="D148">
            <v>20.5</v>
          </cell>
          <cell r="E148">
            <v>27.5</v>
          </cell>
          <cell r="F148">
            <v>16.684958442955654</v>
          </cell>
          <cell r="G148">
            <v>2.935642799</v>
          </cell>
          <cell r="H148">
            <v>16.340653512875519</v>
          </cell>
          <cell r="I148">
            <v>2.9442077109999998</v>
          </cell>
          <cell r="J148">
            <v>16.60999230323614</v>
          </cell>
          <cell r="K148">
            <v>3.0371747440000001</v>
          </cell>
          <cell r="L148">
            <v>17.318564725803249</v>
          </cell>
          <cell r="M148">
            <v>3.15171869</v>
          </cell>
          <cell r="N148">
            <v>17.125241957316462</v>
          </cell>
          <cell r="O148">
            <v>3.2918165620000002</v>
          </cell>
          <cell r="P148">
            <v>17.370329196701313</v>
          </cell>
          <cell r="Q148">
            <v>3.4710851100000002</v>
          </cell>
          <cell r="R148">
            <v>17.585812337009063</v>
          </cell>
          <cell r="S148">
            <v>3.6665336079999999</v>
          </cell>
          <cell r="T148">
            <v>17.912426957425893</v>
          </cell>
          <cell r="U148">
            <v>3.909578051</v>
          </cell>
          <cell r="V148">
            <v>18.242611503109927</v>
          </cell>
          <cell r="W148">
            <v>4.1768467410000003</v>
          </cell>
          <cell r="X148">
            <v>18.620686242621542</v>
          </cell>
          <cell r="Y148">
            <v>4.4825686630000003</v>
          </cell>
          <cell r="Z148">
            <v>20.509050405237229</v>
          </cell>
          <cell r="AA148">
            <v>5.7434476190000003</v>
          </cell>
          <cell r="AB148">
            <v>22.938012434950728</v>
          </cell>
          <cell r="AC148">
            <v>6.8080845019999998</v>
          </cell>
          <cell r="AD148">
            <v>25.187000283300989</v>
          </cell>
          <cell r="AE148">
            <v>7.4101453839999998</v>
          </cell>
          <cell r="AF148">
            <v>26.831499952489001</v>
          </cell>
          <cell r="AG148">
            <v>7.7544740440000002</v>
          </cell>
        </row>
        <row r="149">
          <cell r="B149" t="str">
            <v>HARPURHEY</v>
          </cell>
          <cell r="C149">
            <v>22.9</v>
          </cell>
          <cell r="D149">
            <v>20.5</v>
          </cell>
          <cell r="E149">
            <v>27.5</v>
          </cell>
          <cell r="F149">
            <v>13.454523243133613</v>
          </cell>
          <cell r="G149">
            <v>4.2298564890000003</v>
          </cell>
          <cell r="H149">
            <v>13.421702315945657</v>
          </cell>
          <cell r="I149">
            <v>4.1921975079999996</v>
          </cell>
          <cell r="J149">
            <v>13.581932360923499</v>
          </cell>
          <cell r="K149">
            <v>4.2687267310000001</v>
          </cell>
          <cell r="L149">
            <v>13.829006736444077</v>
          </cell>
          <cell r="M149">
            <v>4.3540292269999998</v>
          </cell>
          <cell r="N149">
            <v>14.082200222736086</v>
          </cell>
          <cell r="O149">
            <v>4.460692495</v>
          </cell>
          <cell r="P149">
            <v>14.454447437391126</v>
          </cell>
          <cell r="Q149">
            <v>4.59330383</v>
          </cell>
          <cell r="R149">
            <v>14.844061337249546</v>
          </cell>
          <cell r="S149">
            <v>4.7415169769999999</v>
          </cell>
          <cell r="T149">
            <v>15.221648878209573</v>
          </cell>
          <cell r="U149">
            <v>4.9206851619999998</v>
          </cell>
          <cell r="V149">
            <v>15.691880404334027</v>
          </cell>
          <cell r="W149">
            <v>5.1208081180000002</v>
          </cell>
          <cell r="X149">
            <v>16.252710605912529</v>
          </cell>
          <cell r="Y149">
            <v>5.3476977430000003</v>
          </cell>
          <cell r="Z149">
            <v>18.827777966340793</v>
          </cell>
          <cell r="AA149">
            <v>6.2962502359999997</v>
          </cell>
          <cell r="AB149">
            <v>20.912807171883113</v>
          </cell>
          <cell r="AC149">
            <v>6.9838054520000004</v>
          </cell>
          <cell r="AD149">
            <v>21.898250835423472</v>
          </cell>
          <cell r="AE149">
            <v>7.3427334650000002</v>
          </cell>
          <cell r="AF149">
            <v>22.419405743946644</v>
          </cell>
          <cell r="AG149">
            <v>7.5664303220000004</v>
          </cell>
        </row>
        <row r="150">
          <cell r="B150" t="str">
            <v>HARWOOD</v>
          </cell>
          <cell r="C150">
            <v>16.7</v>
          </cell>
          <cell r="D150">
            <v>15.8</v>
          </cell>
          <cell r="E150">
            <v>21</v>
          </cell>
          <cell r="F150">
            <v>14.055725786867052</v>
          </cell>
          <cell r="G150">
            <v>3.7749784399999999</v>
          </cell>
          <cell r="H150">
            <v>13.940487586313056</v>
          </cell>
          <cell r="I150">
            <v>3.7473013339999999</v>
          </cell>
          <cell r="J150">
            <v>14.219460801340587</v>
          </cell>
          <cell r="K150">
            <v>3.8252445719999999</v>
          </cell>
          <cell r="L150">
            <v>14.404656698258758</v>
          </cell>
          <cell r="M150">
            <v>3.9177848669999999</v>
          </cell>
          <cell r="N150">
            <v>14.62903184791808</v>
          </cell>
          <cell r="O150">
            <v>4.037550596</v>
          </cell>
          <cell r="P150">
            <v>15.022265663217347</v>
          </cell>
          <cell r="Q150">
            <v>4.1911243239999996</v>
          </cell>
          <cell r="R150">
            <v>15.401970462263243</v>
          </cell>
          <cell r="S150">
            <v>4.3681944899999996</v>
          </cell>
          <cell r="T150">
            <v>15.689176680891137</v>
          </cell>
          <cell r="U150">
            <v>4.5937817230000002</v>
          </cell>
          <cell r="V150">
            <v>16.067537053688248</v>
          </cell>
          <cell r="W150">
            <v>4.8506044949999998</v>
          </cell>
          <cell r="X150">
            <v>16.630743189424429</v>
          </cell>
          <cell r="Y150">
            <v>5.148027613</v>
          </cell>
          <cell r="Z150">
            <v>19.251426925606495</v>
          </cell>
          <cell r="AA150">
            <v>6.7040831489999997</v>
          </cell>
          <cell r="AB150">
            <v>21.451187671393228</v>
          </cell>
          <cell r="AC150">
            <v>8.0899805639999993</v>
          </cell>
          <cell r="AD150">
            <v>22.211713262589306</v>
          </cell>
          <cell r="AE150">
            <v>8.8262657820000001</v>
          </cell>
          <cell r="AF150">
            <v>22.101674918080612</v>
          </cell>
          <cell r="AG150">
            <v>9.0023407629999994</v>
          </cell>
        </row>
        <row r="151">
          <cell r="B151" t="str">
            <v>HATTERSLEY</v>
          </cell>
          <cell r="C151">
            <v>17.5</v>
          </cell>
          <cell r="D151">
            <v>15.8</v>
          </cell>
          <cell r="E151">
            <v>21</v>
          </cell>
          <cell r="F151">
            <v>10.215824040455352</v>
          </cell>
          <cell r="G151">
            <v>2.4795352990000001</v>
          </cell>
          <cell r="H151">
            <v>10.246812713333375</v>
          </cell>
          <cell r="I151">
            <v>2.4975297169999999</v>
          </cell>
          <cell r="J151">
            <v>10.529829593356979</v>
          </cell>
          <cell r="K151">
            <v>2.5688750740000001</v>
          </cell>
          <cell r="L151">
            <v>10.746866852626368</v>
          </cell>
          <cell r="M151">
            <v>2.653124569</v>
          </cell>
          <cell r="N151">
            <v>12.93877836864316</v>
          </cell>
          <cell r="O151">
            <v>2.755715908</v>
          </cell>
          <cell r="P151">
            <v>17.197592006214244</v>
          </cell>
          <cell r="Q151">
            <v>2.8814802269999999</v>
          </cell>
          <cell r="R151">
            <v>17.483506618769731</v>
          </cell>
          <cell r="S151">
            <v>3.016419677</v>
          </cell>
          <cell r="T151">
            <v>17.785586787124998</v>
          </cell>
          <cell r="U151">
            <v>3.1790361090000001</v>
          </cell>
          <cell r="V151">
            <v>18.065749719050388</v>
          </cell>
          <cell r="W151">
            <v>3.352917422</v>
          </cell>
          <cell r="X151">
            <v>18.420514148026982</v>
          </cell>
          <cell r="Y151">
            <v>3.5451864020000001</v>
          </cell>
          <cell r="Z151">
            <v>20.222600380229792</v>
          </cell>
          <cell r="AA151">
            <v>4.3368905240000002</v>
          </cell>
          <cell r="AB151">
            <v>21.566886585311863</v>
          </cell>
          <cell r="AC151">
            <v>4.9046351670000004</v>
          </cell>
          <cell r="AD151">
            <v>22.023179056161581</v>
          </cell>
          <cell r="AE151">
            <v>4.9782244799999997</v>
          </cell>
          <cell r="AF151">
            <v>21.907948369181497</v>
          </cell>
          <cell r="AG151">
            <v>4.8696001679999998</v>
          </cell>
        </row>
        <row r="152">
          <cell r="B152" t="str">
            <v>HAVERTHWAITE</v>
          </cell>
          <cell r="C152">
            <v>9.5</v>
          </cell>
          <cell r="D152">
            <v>8.5</v>
          </cell>
          <cell r="E152">
            <v>12</v>
          </cell>
          <cell r="F152">
            <v>5.8244779514427298</v>
          </cell>
          <cell r="G152">
            <v>0.451185958</v>
          </cell>
          <cell r="H152">
            <v>5.7310641898464603</v>
          </cell>
          <cell r="I152">
            <v>0.45075309000000002</v>
          </cell>
          <cell r="J152">
            <v>5.8693868701013532</v>
          </cell>
          <cell r="K152">
            <v>0.46791706199999999</v>
          </cell>
          <cell r="L152">
            <v>6.0181321177300156</v>
          </cell>
          <cell r="M152">
            <v>0.48760176199999999</v>
          </cell>
          <cell r="N152">
            <v>6.1064368525301091</v>
          </cell>
          <cell r="O152">
            <v>0.51142860999999995</v>
          </cell>
          <cell r="P152">
            <v>6.1853267833464551</v>
          </cell>
          <cell r="Q152">
            <v>0.54081210000000002</v>
          </cell>
          <cell r="R152">
            <v>6.2822748191101754</v>
          </cell>
          <cell r="S152">
            <v>0.57407443999999996</v>
          </cell>
          <cell r="T152">
            <v>6.3941080862605082</v>
          </cell>
          <cell r="U152">
            <v>0.61541779900000004</v>
          </cell>
          <cell r="V152">
            <v>6.4990046969680089</v>
          </cell>
          <cell r="W152">
            <v>0.66161922299999998</v>
          </cell>
          <cell r="X152">
            <v>6.6257492024248439</v>
          </cell>
          <cell r="Y152">
            <v>0.71534180000000003</v>
          </cell>
          <cell r="Z152">
            <v>7.3437219431833398</v>
          </cell>
          <cell r="AA152">
            <v>0.99922789700000003</v>
          </cell>
          <cell r="AB152">
            <v>8.5017570634612785</v>
          </cell>
          <cell r="AC152">
            <v>1.259372234</v>
          </cell>
          <cell r="AD152">
            <v>9.0557826075823531</v>
          </cell>
          <cell r="AE152">
            <v>1.3928051130000001</v>
          </cell>
          <cell r="AF152">
            <v>9.3485381964523953</v>
          </cell>
          <cell r="AG152">
            <v>1.4622413460000001</v>
          </cell>
        </row>
        <row r="153">
          <cell r="B153" t="str">
            <v>HAWK GREEN</v>
          </cell>
          <cell r="C153">
            <v>23</v>
          </cell>
          <cell r="D153">
            <v>20.5</v>
          </cell>
          <cell r="E153">
            <v>27.5</v>
          </cell>
          <cell r="F153">
            <v>10.858702426690801</v>
          </cell>
          <cell r="G153">
            <v>2.199979565</v>
          </cell>
          <cell r="H153">
            <v>10.720305860580879</v>
          </cell>
          <cell r="I153">
            <v>2.1983402089999999</v>
          </cell>
          <cell r="J153">
            <v>10.979598366106583</v>
          </cell>
          <cell r="K153">
            <v>2.260871216</v>
          </cell>
          <cell r="L153">
            <v>11.204280491902894</v>
          </cell>
          <cell r="M153">
            <v>2.3364861719999999</v>
          </cell>
          <cell r="N153">
            <v>11.424357900889879</v>
          </cell>
          <cell r="O153">
            <v>2.4319367509999998</v>
          </cell>
          <cell r="P153">
            <v>11.768597246338228</v>
          </cell>
          <cell r="Q153">
            <v>2.5535923440000001</v>
          </cell>
          <cell r="R153">
            <v>12.03692159509445</v>
          </cell>
          <cell r="S153">
            <v>2.6930179769999998</v>
          </cell>
          <cell r="T153">
            <v>12.42295454533102</v>
          </cell>
          <cell r="U153">
            <v>2.8688228730000001</v>
          </cell>
          <cell r="V153">
            <v>12.788675834712885</v>
          </cell>
          <cell r="W153">
            <v>3.068385991</v>
          </cell>
          <cell r="X153">
            <v>13.269924601591031</v>
          </cell>
          <cell r="Y153">
            <v>3.2995528369999998</v>
          </cell>
          <cell r="Z153">
            <v>15.407464506300885</v>
          </cell>
          <cell r="AA153">
            <v>4.4881506870000001</v>
          </cell>
          <cell r="AB153">
            <v>17.34299870278203</v>
          </cell>
          <cell r="AC153">
            <v>5.5474749619999999</v>
          </cell>
          <cell r="AD153">
            <v>17.940247899690423</v>
          </cell>
          <cell r="AE153">
            <v>6.1548832109999996</v>
          </cell>
          <cell r="AF153">
            <v>17.941637582113518</v>
          </cell>
          <cell r="AG153">
            <v>6.448798472</v>
          </cell>
        </row>
        <row r="154">
          <cell r="B154" t="str">
            <v>HAYDOCK</v>
          </cell>
          <cell r="C154">
            <v>32</v>
          </cell>
          <cell r="D154">
            <v>28.3</v>
          </cell>
          <cell r="E154">
            <v>37.5</v>
          </cell>
          <cell r="F154">
            <v>23.359112988016921</v>
          </cell>
          <cell r="G154">
            <v>5.6442493259999997</v>
          </cell>
          <cell r="H154">
            <v>23.410318771481961</v>
          </cell>
          <cell r="I154">
            <v>5.7218932560000004</v>
          </cell>
          <cell r="J154">
            <v>24.10724234880476</v>
          </cell>
          <cell r="K154">
            <v>5.9364091009999997</v>
          </cell>
          <cell r="L154">
            <v>24.590206939953568</v>
          </cell>
          <cell r="M154">
            <v>6.0834922230000004</v>
          </cell>
          <cell r="N154">
            <v>25.028894547468074</v>
          </cell>
          <cell r="O154">
            <v>6.2210526570000004</v>
          </cell>
          <cell r="P154">
            <v>25.110142249823287</v>
          </cell>
          <cell r="Q154">
            <v>6.4038243220000002</v>
          </cell>
          <cell r="R154">
            <v>25.468892308956953</v>
          </cell>
          <cell r="S154">
            <v>6.6101276679999996</v>
          </cell>
          <cell r="T154">
            <v>25.611922896446945</v>
          </cell>
          <cell r="U154">
            <v>6.8605774659999996</v>
          </cell>
          <cell r="V154">
            <v>26.084030770567612</v>
          </cell>
          <cell r="W154">
            <v>7.1480748690000002</v>
          </cell>
          <cell r="X154">
            <v>26.536720699740147</v>
          </cell>
          <cell r="Y154">
            <v>7.4893566639999998</v>
          </cell>
          <cell r="Z154">
            <v>27.870201936080825</v>
          </cell>
          <cell r="AA154">
            <v>9.2086366220000002</v>
          </cell>
          <cell r="AB154">
            <v>29.430839631335186</v>
          </cell>
          <cell r="AC154">
            <v>10.551722789999999</v>
          </cell>
          <cell r="AD154">
            <v>30.728955956740723</v>
          </cell>
          <cell r="AE154">
            <v>11.068798620000001</v>
          </cell>
          <cell r="AF154">
            <v>31.436934480695388</v>
          </cell>
          <cell r="AG154">
            <v>11.281461029999999</v>
          </cell>
        </row>
        <row r="155">
          <cell r="B155" t="str">
            <v>HDA NO1 &amp; HDA NO2</v>
          </cell>
          <cell r="C155">
            <v>19.7</v>
          </cell>
          <cell r="D155">
            <v>19.7</v>
          </cell>
          <cell r="E155">
            <v>27</v>
          </cell>
          <cell r="F155">
            <v>7.1782308122710088</v>
          </cell>
          <cell r="G155">
            <v>0.3994277</v>
          </cell>
          <cell r="H155">
            <v>6.8716139771646247</v>
          </cell>
          <cell r="I155">
            <v>0.421174838</v>
          </cell>
          <cell r="J155">
            <v>6.7261954592039945</v>
          </cell>
          <cell r="K155">
            <v>0.46261013299999998</v>
          </cell>
          <cell r="L155">
            <v>6.8260298018824912</v>
          </cell>
          <cell r="M155">
            <v>0.49898661999999999</v>
          </cell>
          <cell r="N155">
            <v>6.9261241703370438</v>
          </cell>
          <cell r="O155">
            <v>0.54466593200000002</v>
          </cell>
          <cell r="P155">
            <v>7.3990915824837735</v>
          </cell>
          <cell r="Q155">
            <v>0.60399362599999995</v>
          </cell>
          <cell r="R155">
            <v>7.5126271963135611</v>
          </cell>
          <cell r="S155">
            <v>0.67266247000000001</v>
          </cell>
          <cell r="T155">
            <v>7.6387529409944115</v>
          </cell>
          <cell r="U155">
            <v>0.76080703800000005</v>
          </cell>
          <cell r="V155">
            <v>7.3068462242763168</v>
          </cell>
          <cell r="W155">
            <v>0.86121789999999998</v>
          </cell>
          <cell r="X155">
            <v>7.8698824197178165</v>
          </cell>
          <cell r="Y155">
            <v>0.97865830099999995</v>
          </cell>
          <cell r="Z155">
            <v>8.2130764997724093</v>
          </cell>
          <cell r="AA155">
            <v>1.6142961090000001</v>
          </cell>
          <cell r="AB155">
            <v>8.7822086493171483</v>
          </cell>
          <cell r="AC155">
            <v>2.1939646239999999</v>
          </cell>
          <cell r="AD155">
            <v>8.7818313564934662</v>
          </cell>
          <cell r="AE155">
            <v>2.5145547850000001</v>
          </cell>
          <cell r="AF155">
            <v>8.7117940175197717</v>
          </cell>
          <cell r="AG155">
            <v>2.6951726009999999</v>
          </cell>
        </row>
        <row r="156">
          <cell r="B156" t="str">
            <v>HDA NO1 &amp; HDA NO2</v>
          </cell>
          <cell r="C156">
            <v>19.7</v>
          </cell>
          <cell r="D156">
            <v>19.7</v>
          </cell>
          <cell r="E156">
            <v>27</v>
          </cell>
          <cell r="F156">
            <v>7.1782308122710088</v>
          </cell>
          <cell r="G156">
            <v>0.3994277</v>
          </cell>
          <cell r="H156">
            <v>6.8716139771646247</v>
          </cell>
          <cell r="I156">
            <v>0.421174838</v>
          </cell>
          <cell r="J156">
            <v>6.7261954592039945</v>
          </cell>
          <cell r="K156">
            <v>0.46261013299999998</v>
          </cell>
          <cell r="L156">
            <v>6.8260298018824912</v>
          </cell>
          <cell r="M156">
            <v>0.49898661999999999</v>
          </cell>
          <cell r="N156">
            <v>6.9261241703370438</v>
          </cell>
          <cell r="O156">
            <v>0.54466593200000002</v>
          </cell>
          <cell r="P156">
            <v>7.3990915824837735</v>
          </cell>
          <cell r="Q156">
            <v>0.60399362599999995</v>
          </cell>
          <cell r="R156">
            <v>7.5126271963135611</v>
          </cell>
          <cell r="S156">
            <v>0.67266247000000001</v>
          </cell>
          <cell r="T156">
            <v>7.6387529409944115</v>
          </cell>
          <cell r="U156">
            <v>0.76080703800000005</v>
          </cell>
          <cell r="V156">
            <v>7.3068462242763168</v>
          </cell>
          <cell r="W156">
            <v>0.86121789999999998</v>
          </cell>
          <cell r="X156">
            <v>7.8698824197178165</v>
          </cell>
          <cell r="Y156">
            <v>0.97865830099999995</v>
          </cell>
          <cell r="Z156">
            <v>8.2130764997724093</v>
          </cell>
          <cell r="AA156">
            <v>1.6142961090000001</v>
          </cell>
          <cell r="AB156">
            <v>8.7822086493171483</v>
          </cell>
          <cell r="AC156">
            <v>2.1939646239999999</v>
          </cell>
          <cell r="AD156">
            <v>8.7818313564934662</v>
          </cell>
          <cell r="AE156">
            <v>2.5145547850000001</v>
          </cell>
          <cell r="AF156">
            <v>8.7117940175197717</v>
          </cell>
          <cell r="AG156">
            <v>2.6951726009999999</v>
          </cell>
        </row>
        <row r="157">
          <cell r="B157" t="str">
            <v>HEADY HILL</v>
          </cell>
          <cell r="C157">
            <v>17.5</v>
          </cell>
          <cell r="D157">
            <v>15.8</v>
          </cell>
          <cell r="E157">
            <v>21</v>
          </cell>
          <cell r="F157">
            <v>11.537927513317017</v>
          </cell>
          <cell r="G157">
            <v>3.4070475710000001</v>
          </cell>
          <cell r="H157">
            <v>11.383561969455311</v>
          </cell>
          <cell r="I157">
            <v>3.3558163219999999</v>
          </cell>
          <cell r="J157">
            <v>11.691998800688708</v>
          </cell>
          <cell r="K157">
            <v>3.4123727009999998</v>
          </cell>
          <cell r="L157">
            <v>11.851768179620699</v>
          </cell>
          <cell r="M157">
            <v>3.4682590950000001</v>
          </cell>
          <cell r="N157">
            <v>11.940573684591781</v>
          </cell>
          <cell r="O157">
            <v>3.534679455</v>
          </cell>
          <cell r="P157">
            <v>12.182009151335288</v>
          </cell>
          <cell r="Q157">
            <v>3.6141685030000001</v>
          </cell>
          <cell r="R157">
            <v>12.421422620160273</v>
          </cell>
          <cell r="S157">
            <v>3.7002847800000001</v>
          </cell>
          <cell r="T157">
            <v>12.689452762795385</v>
          </cell>
          <cell r="U157">
            <v>3.803523217</v>
          </cell>
          <cell r="V157">
            <v>12.890494287392148</v>
          </cell>
          <cell r="W157">
            <v>3.9173481620000001</v>
          </cell>
          <cell r="X157">
            <v>13.22295833481709</v>
          </cell>
          <cell r="Y157">
            <v>4.0449874360000004</v>
          </cell>
          <cell r="Z157">
            <v>14.517565303393114</v>
          </cell>
          <cell r="AA157">
            <v>4.6658306290000002</v>
          </cell>
          <cell r="AB157">
            <v>15.997853407963502</v>
          </cell>
          <cell r="AC157">
            <v>5.1949683120000003</v>
          </cell>
          <cell r="AD157">
            <v>16.875020553027863</v>
          </cell>
          <cell r="AE157">
            <v>5.4901939009999996</v>
          </cell>
          <cell r="AF157">
            <v>17.448523894646918</v>
          </cell>
          <cell r="AG157">
            <v>5.651331002</v>
          </cell>
        </row>
        <row r="158">
          <cell r="B158" t="str">
            <v>HEAP BRIDGE</v>
          </cell>
          <cell r="C158">
            <v>13.7</v>
          </cell>
          <cell r="D158">
            <v>13.7</v>
          </cell>
          <cell r="E158">
            <v>13.7</v>
          </cell>
          <cell r="F158">
            <v>8.7721225153592783</v>
          </cell>
          <cell r="G158">
            <v>3.8016089169999998</v>
          </cell>
          <cell r="H158">
            <v>8.8903320226492131</v>
          </cell>
          <cell r="I158">
            <v>3.7483315209999999</v>
          </cell>
          <cell r="J158">
            <v>9.3526456081560934</v>
          </cell>
          <cell r="K158">
            <v>3.824083994</v>
          </cell>
          <cell r="L158">
            <v>9.5020685103332276</v>
          </cell>
          <cell r="M158">
            <v>3.8963318280000001</v>
          </cell>
          <cell r="N158">
            <v>9.6050163925241332</v>
          </cell>
          <cell r="O158">
            <v>3.943553407</v>
          </cell>
          <cell r="P158">
            <v>9.709639566922565</v>
          </cell>
          <cell r="Q158">
            <v>3.994258699</v>
          </cell>
          <cell r="R158">
            <v>9.9089904022332664</v>
          </cell>
          <cell r="S158">
            <v>4.0443090249999996</v>
          </cell>
          <cell r="T158">
            <v>10.002531482993243</v>
          </cell>
          <cell r="U158">
            <v>4.0988113359999998</v>
          </cell>
          <cell r="V158">
            <v>10.054870453170937</v>
          </cell>
          <cell r="W158">
            <v>4.1558609579999999</v>
          </cell>
          <cell r="X158">
            <v>10.220582270849635</v>
          </cell>
          <cell r="Y158">
            <v>4.2167661880000002</v>
          </cell>
          <cell r="Z158">
            <v>10.897487037195138</v>
          </cell>
          <cell r="AA158">
            <v>4.5149369589999999</v>
          </cell>
          <cell r="AB158">
            <v>11.871236683509942</v>
          </cell>
          <cell r="AC158">
            <v>4.7637592929999997</v>
          </cell>
          <cell r="AD158">
            <v>12.567839650656058</v>
          </cell>
          <cell r="AE158">
            <v>4.886778295</v>
          </cell>
          <cell r="AF158">
            <v>13.137613865444655</v>
          </cell>
          <cell r="AG158">
            <v>4.9322481390000004</v>
          </cell>
        </row>
        <row r="159">
          <cell r="B159" t="str">
            <v>HEASANDFORD</v>
          </cell>
          <cell r="C159">
            <v>18.3</v>
          </cell>
          <cell r="D159">
            <v>18.3</v>
          </cell>
          <cell r="E159">
            <v>27.5</v>
          </cell>
          <cell r="F159">
            <v>8.7789777479895594</v>
          </cell>
          <cell r="G159">
            <v>2.53561478</v>
          </cell>
          <cell r="H159">
            <v>8.6197445938161987</v>
          </cell>
          <cell r="I159">
            <v>2.465706462</v>
          </cell>
          <cell r="J159">
            <v>8.7746212749921337</v>
          </cell>
          <cell r="K159">
            <v>2.4880546159999999</v>
          </cell>
          <cell r="L159">
            <v>8.9161325381057992</v>
          </cell>
          <cell r="M159">
            <v>2.503154731</v>
          </cell>
          <cell r="N159">
            <v>8.9228343250145468</v>
          </cell>
          <cell r="O159">
            <v>2.5192799909999999</v>
          </cell>
          <cell r="P159">
            <v>9.0307267221155598</v>
          </cell>
          <cell r="Q159">
            <v>2.5408256840000001</v>
          </cell>
          <cell r="R159">
            <v>9.0127544670519999</v>
          </cell>
          <cell r="S159">
            <v>2.5607160430000002</v>
          </cell>
          <cell r="T159">
            <v>9.1861483638687069</v>
          </cell>
          <cell r="U159">
            <v>2.583835815</v>
          </cell>
          <cell r="V159">
            <v>9.2166767440838857</v>
          </cell>
          <cell r="W159">
            <v>2.6074746879999999</v>
          </cell>
          <cell r="X159">
            <v>9.1459910605595898</v>
          </cell>
          <cell r="Y159">
            <v>2.6343467880000002</v>
          </cell>
          <cell r="Z159">
            <v>9.2998816684997525</v>
          </cell>
          <cell r="AA159">
            <v>2.7571667940000002</v>
          </cell>
          <cell r="AB159">
            <v>9.5999520263535629</v>
          </cell>
          <cell r="AC159">
            <v>2.8390269890000002</v>
          </cell>
          <cell r="AD159">
            <v>9.8221734353870627</v>
          </cell>
          <cell r="AE159">
            <v>2.875620863</v>
          </cell>
          <cell r="AF159">
            <v>9.994183282571953</v>
          </cell>
          <cell r="AG159">
            <v>2.873761392</v>
          </cell>
        </row>
        <row r="160">
          <cell r="B160" t="str">
            <v>HEATON MOOR</v>
          </cell>
          <cell r="C160">
            <v>17.5</v>
          </cell>
          <cell r="D160">
            <v>15.8</v>
          </cell>
          <cell r="E160">
            <v>27.5</v>
          </cell>
          <cell r="F160">
            <v>12.285857349608467</v>
          </cell>
          <cell r="G160">
            <v>2.9455198349999998</v>
          </cell>
          <cell r="H160">
            <v>12.265606788171713</v>
          </cell>
          <cell r="I160">
            <v>2.9330959760000002</v>
          </cell>
          <cell r="J160">
            <v>12.512262050534309</v>
          </cell>
          <cell r="K160">
            <v>2.9879473569999999</v>
          </cell>
          <cell r="L160">
            <v>12.713079582888938</v>
          </cell>
          <cell r="M160">
            <v>3.0551778340000002</v>
          </cell>
          <cell r="N160">
            <v>12.901476810535227</v>
          </cell>
          <cell r="O160">
            <v>3.142256567</v>
          </cell>
          <cell r="P160">
            <v>13.185891246056419</v>
          </cell>
          <cell r="Q160">
            <v>3.2565445259999999</v>
          </cell>
          <cell r="R160">
            <v>13.467777314081033</v>
          </cell>
          <cell r="S160">
            <v>3.387647689</v>
          </cell>
          <cell r="T160">
            <v>13.81548938844902</v>
          </cell>
          <cell r="U160">
            <v>3.552904603</v>
          </cell>
          <cell r="V160">
            <v>14.184013574255909</v>
          </cell>
          <cell r="W160">
            <v>3.7408379859999998</v>
          </cell>
          <cell r="X160">
            <v>14.59617339498261</v>
          </cell>
          <cell r="Y160">
            <v>3.9595300029999998</v>
          </cell>
          <cell r="Z160">
            <v>16.643938193070227</v>
          </cell>
          <cell r="AA160">
            <v>5.1066878559999997</v>
          </cell>
          <cell r="AB160">
            <v>18.565643761663058</v>
          </cell>
          <cell r="AC160">
            <v>6.1261565100000004</v>
          </cell>
          <cell r="AD160">
            <v>19.323506263432382</v>
          </cell>
          <cell r="AE160">
            <v>6.7130129590000003</v>
          </cell>
          <cell r="AF160">
            <v>19.671134041202045</v>
          </cell>
          <cell r="AG160">
            <v>7.0473000729999997</v>
          </cell>
        </row>
        <row r="161">
          <cell r="B161" t="str">
            <v>HEATON NORRIS</v>
          </cell>
          <cell r="C161">
            <v>22.9</v>
          </cell>
          <cell r="D161">
            <v>20.5</v>
          </cell>
          <cell r="E161">
            <v>27.5</v>
          </cell>
          <cell r="F161">
            <v>16.386368580799392</v>
          </cell>
          <cell r="G161">
            <v>6.0067216950000004</v>
          </cell>
          <cell r="H161">
            <v>16.142376823081975</v>
          </cell>
          <cell r="I161">
            <v>5.9204499249999998</v>
          </cell>
          <cell r="J161">
            <v>16.252084520706241</v>
          </cell>
          <cell r="K161">
            <v>5.9859422059999998</v>
          </cell>
          <cell r="L161">
            <v>16.496653979001252</v>
          </cell>
          <cell r="M161">
            <v>6.0529392099999999</v>
          </cell>
          <cell r="N161">
            <v>16.837051743220993</v>
          </cell>
          <cell r="O161">
            <v>6.1391042110000003</v>
          </cell>
          <cell r="P161">
            <v>17.012101968341348</v>
          </cell>
          <cell r="Q161">
            <v>6.2493136820000004</v>
          </cell>
          <cell r="R161">
            <v>17.229514553705499</v>
          </cell>
          <cell r="S161">
            <v>6.3707166559999999</v>
          </cell>
          <cell r="T161">
            <v>17.645829385135226</v>
          </cell>
          <cell r="U161">
            <v>6.5162635340000001</v>
          </cell>
          <cell r="V161">
            <v>18.000634400540296</v>
          </cell>
          <cell r="W161">
            <v>6.6787543060000001</v>
          </cell>
          <cell r="X161">
            <v>18.284722942810735</v>
          </cell>
          <cell r="Y161">
            <v>6.8705562929999999</v>
          </cell>
          <cell r="Z161">
            <v>19.987420273555554</v>
          </cell>
          <cell r="AA161">
            <v>7.9273053139999998</v>
          </cell>
          <cell r="AB161">
            <v>22.00542603597761</v>
          </cell>
          <cell r="AC161">
            <v>8.8961181400000005</v>
          </cell>
          <cell r="AD161">
            <v>22.808539730168164</v>
          </cell>
          <cell r="AE161">
            <v>9.4329175230000004</v>
          </cell>
          <cell r="AF161">
            <v>23.321464876774044</v>
          </cell>
          <cell r="AG161">
            <v>9.7169072990000007</v>
          </cell>
        </row>
        <row r="162">
          <cell r="B162" t="str">
            <v>HELWITH BRIDGE</v>
          </cell>
          <cell r="C162">
            <v>4</v>
          </cell>
          <cell r="D162">
            <v>4</v>
          </cell>
          <cell r="E162">
            <v>12</v>
          </cell>
          <cell r="F162">
            <v>3.0518117723082083</v>
          </cell>
          <cell r="G162">
            <v>2.3211809E-2</v>
          </cell>
          <cell r="H162">
            <v>3.0420032827885475</v>
          </cell>
          <cell r="I162">
            <v>2.9818239E-2</v>
          </cell>
          <cell r="J162">
            <v>3.1132383739036875</v>
          </cell>
          <cell r="K162">
            <v>3.8552871000000002E-2</v>
          </cell>
          <cell r="L162">
            <v>3.1503303665257207</v>
          </cell>
          <cell r="M162">
            <v>4.6946819000000001E-2</v>
          </cell>
          <cell r="N162">
            <v>3.1910783358930148</v>
          </cell>
          <cell r="O162">
            <v>5.4792240999999998E-2</v>
          </cell>
          <cell r="P162">
            <v>3.2323218307909558</v>
          </cell>
          <cell r="Q162">
            <v>6.5073877000000002E-2</v>
          </cell>
          <cell r="R162">
            <v>3.2742544634358062</v>
          </cell>
          <cell r="S162">
            <v>7.6995074999999996E-2</v>
          </cell>
          <cell r="T162">
            <v>3.3174164024909905</v>
          </cell>
          <cell r="U162">
            <v>9.2134313999999995E-2</v>
          </cell>
          <cell r="V162">
            <v>3.3620575487544646</v>
          </cell>
          <cell r="W162">
            <v>0.109473081</v>
          </cell>
          <cell r="X162">
            <v>3.4157898121515382</v>
          </cell>
          <cell r="Y162">
            <v>0.130465093</v>
          </cell>
          <cell r="Z162">
            <v>3.7358932458358831</v>
          </cell>
          <cell r="AA162">
            <v>0.23912032499999999</v>
          </cell>
          <cell r="AB162">
            <v>4.3520147121380921</v>
          </cell>
          <cell r="AC162">
            <v>0.338599276</v>
          </cell>
          <cell r="AD162">
            <v>4.7439628857857583</v>
          </cell>
          <cell r="AE162">
            <v>0.39197230500000002</v>
          </cell>
          <cell r="AF162">
            <v>5.0458403695758216</v>
          </cell>
          <cell r="AG162">
            <v>0.42223689599999997</v>
          </cell>
        </row>
        <row r="163">
          <cell r="B163" t="str">
            <v>HENSINGHAM</v>
          </cell>
          <cell r="C163">
            <v>22.9</v>
          </cell>
          <cell r="D163">
            <v>20.5</v>
          </cell>
          <cell r="E163">
            <v>27</v>
          </cell>
          <cell r="F163">
            <v>9.7563722316291859</v>
          </cell>
          <cell r="G163">
            <v>3.085604564</v>
          </cell>
          <cell r="H163">
            <v>9.6815379113901088</v>
          </cell>
          <cell r="I163">
            <v>3.0254400970000002</v>
          </cell>
          <cell r="J163">
            <v>9.8672122178547195</v>
          </cell>
          <cell r="K163">
            <v>3.0606964680000002</v>
          </cell>
          <cell r="L163">
            <v>9.9279197441308966</v>
          </cell>
          <cell r="M163">
            <v>3.1025992219999998</v>
          </cell>
          <cell r="N163">
            <v>10.027239678103378</v>
          </cell>
          <cell r="O163">
            <v>3.1609749360000001</v>
          </cell>
          <cell r="P163">
            <v>10.207322349823771</v>
          </cell>
          <cell r="Q163">
            <v>3.241147765</v>
          </cell>
          <cell r="R163">
            <v>10.382245190498976</v>
          </cell>
          <cell r="S163">
            <v>3.3370374319999998</v>
          </cell>
          <cell r="T163">
            <v>10.608189911462746</v>
          </cell>
          <cell r="U163">
            <v>3.4622117879999998</v>
          </cell>
          <cell r="V163">
            <v>10.795688118943524</v>
          </cell>
          <cell r="W163">
            <v>3.6077674810000002</v>
          </cell>
          <cell r="X163">
            <v>11.125114107400879</v>
          </cell>
          <cell r="Y163">
            <v>3.7797155390000001</v>
          </cell>
          <cell r="Z163">
            <v>12.687679841223922</v>
          </cell>
          <cell r="AA163">
            <v>4.7016747480000003</v>
          </cell>
          <cell r="AB163">
            <v>14.024101936199765</v>
          </cell>
          <cell r="AC163">
            <v>5.5179700150000004</v>
          </cell>
          <cell r="AD163">
            <v>14.288963373125991</v>
          </cell>
          <cell r="AE163">
            <v>5.6431061830000004</v>
          </cell>
          <cell r="AF163">
            <v>14.05214083416768</v>
          </cell>
          <cell r="AG163">
            <v>5.6139682039999999</v>
          </cell>
        </row>
        <row r="164">
          <cell r="B164" t="str">
            <v>HEYROD</v>
          </cell>
          <cell r="C164">
            <v>20.5</v>
          </cell>
          <cell r="D164">
            <v>18</v>
          </cell>
          <cell r="E164">
            <v>27.5</v>
          </cell>
          <cell r="F164">
            <v>12.843660671016362</v>
          </cell>
          <cell r="G164">
            <v>3.9805708449999999</v>
          </cell>
          <cell r="H164">
            <v>12.70997456277272</v>
          </cell>
          <cell r="I164">
            <v>3.927152945</v>
          </cell>
          <cell r="J164">
            <v>12.842585489237607</v>
          </cell>
          <cell r="K164">
            <v>3.9830136550000002</v>
          </cell>
          <cell r="L164">
            <v>12.998881098317593</v>
          </cell>
          <cell r="M164">
            <v>4.0390314710000004</v>
          </cell>
          <cell r="N164">
            <v>13.207726225334891</v>
          </cell>
          <cell r="O164">
            <v>4.1108241760000004</v>
          </cell>
          <cell r="P164">
            <v>13.375122602737163</v>
          </cell>
          <cell r="Q164">
            <v>4.2010980250000003</v>
          </cell>
          <cell r="R164">
            <v>13.574549407402857</v>
          </cell>
          <cell r="S164">
            <v>4.303562393</v>
          </cell>
          <cell r="T164">
            <v>13.869931479413941</v>
          </cell>
          <cell r="U164">
            <v>4.4280296259999998</v>
          </cell>
          <cell r="V164">
            <v>14.135549591272689</v>
          </cell>
          <cell r="W164">
            <v>4.569069227</v>
          </cell>
          <cell r="X164">
            <v>14.482507019027242</v>
          </cell>
          <cell r="Y164">
            <v>4.7316137859999996</v>
          </cell>
          <cell r="Z164">
            <v>16.135508448918799</v>
          </cell>
          <cell r="AA164">
            <v>5.5344773260000002</v>
          </cell>
          <cell r="AB164">
            <v>17.829854907564233</v>
          </cell>
          <cell r="AC164">
            <v>6.2336253289999997</v>
          </cell>
          <cell r="AD164">
            <v>18.613353209940563</v>
          </cell>
          <cell r="AE164">
            <v>6.6234033410000004</v>
          </cell>
          <cell r="AF164">
            <v>19.023948260920037</v>
          </cell>
          <cell r="AG164">
            <v>6.8444785960000001</v>
          </cell>
        </row>
        <row r="165">
          <cell r="B165" t="str">
            <v>HEYSIDE</v>
          </cell>
          <cell r="C165">
            <v>22.9</v>
          </cell>
          <cell r="D165">
            <v>20.5</v>
          </cell>
          <cell r="E165">
            <v>27.5</v>
          </cell>
          <cell r="F165">
            <v>9.6540984212682215</v>
          </cell>
          <cell r="G165">
            <v>2.751490633</v>
          </cell>
          <cell r="H165">
            <v>9.6591015060228784</v>
          </cell>
          <cell r="I165">
            <v>2.710281546</v>
          </cell>
          <cell r="J165">
            <v>9.9105496180218982</v>
          </cell>
          <cell r="K165">
            <v>2.7562502929999999</v>
          </cell>
          <cell r="L165">
            <v>10.053625326881017</v>
          </cell>
          <cell r="M165">
            <v>2.8035834940000002</v>
          </cell>
          <cell r="N165">
            <v>10.250917793666423</v>
          </cell>
          <cell r="O165">
            <v>2.8609001479999998</v>
          </cell>
          <cell r="P165">
            <v>10.378778106331751</v>
          </cell>
          <cell r="Q165">
            <v>2.9298026159999999</v>
          </cell>
          <cell r="R165">
            <v>10.523797821008248</v>
          </cell>
          <cell r="S165">
            <v>3.0060064259999999</v>
          </cell>
          <cell r="T165">
            <v>10.660342090879821</v>
          </cell>
          <cell r="U165">
            <v>3.0985408969999999</v>
          </cell>
          <cell r="V165">
            <v>10.884681868943026</v>
          </cell>
          <cell r="W165">
            <v>3.2016985980000001</v>
          </cell>
          <cell r="X165">
            <v>11.099748532390622</v>
          </cell>
          <cell r="Y165">
            <v>3.3185484999999999</v>
          </cell>
          <cell r="Z165">
            <v>12.092270810066656</v>
          </cell>
          <cell r="AA165">
            <v>3.916184769</v>
          </cell>
          <cell r="AB165">
            <v>13.417694843000838</v>
          </cell>
          <cell r="AC165">
            <v>4.4400236240000002</v>
          </cell>
          <cell r="AD165">
            <v>14.174823638713207</v>
          </cell>
          <cell r="AE165">
            <v>4.7414066970000004</v>
          </cell>
          <cell r="AF165">
            <v>14.654397830012741</v>
          </cell>
          <cell r="AG165">
            <v>4.9163797809999998</v>
          </cell>
        </row>
        <row r="166">
          <cell r="B166" t="str">
            <v>HEYWOOD</v>
          </cell>
          <cell r="C166">
            <v>20.3</v>
          </cell>
          <cell r="D166">
            <v>15.8</v>
          </cell>
          <cell r="E166">
            <v>21</v>
          </cell>
          <cell r="F166">
            <v>11.722358585384017</v>
          </cell>
          <cell r="G166">
            <v>3.7068238830000002</v>
          </cell>
          <cell r="H166">
            <v>12.599538689583532</v>
          </cell>
          <cell r="I166">
            <v>3.678643074</v>
          </cell>
          <cell r="J166">
            <v>13.883372123238981</v>
          </cell>
          <cell r="K166">
            <v>3.7490496919999998</v>
          </cell>
          <cell r="L166">
            <v>14.138599146663747</v>
          </cell>
          <cell r="M166">
            <v>3.8268195760000001</v>
          </cell>
          <cell r="N166">
            <v>14.256293927331299</v>
          </cell>
          <cell r="O166">
            <v>3.9212626770000001</v>
          </cell>
          <cell r="P166">
            <v>14.570690250728694</v>
          </cell>
          <cell r="Q166">
            <v>4.0372112040000001</v>
          </cell>
          <cell r="R166">
            <v>14.869511183129847</v>
          </cell>
          <cell r="S166">
            <v>4.1620494160000003</v>
          </cell>
          <cell r="T166">
            <v>15.235888414040677</v>
          </cell>
          <cell r="U166">
            <v>4.3140757289999998</v>
          </cell>
          <cell r="V166">
            <v>15.442460810899998</v>
          </cell>
          <cell r="W166">
            <v>4.478630667</v>
          </cell>
          <cell r="X166">
            <v>15.863362395824696</v>
          </cell>
          <cell r="Y166">
            <v>4.6605221620000004</v>
          </cell>
          <cell r="Z166">
            <v>17.683933472673377</v>
          </cell>
          <cell r="AA166">
            <v>5.470348736</v>
          </cell>
          <cell r="AB166">
            <v>19.973555661166799</v>
          </cell>
          <cell r="AC166">
            <v>6.1484573920000001</v>
          </cell>
          <cell r="AD166">
            <v>21.334063739767277</v>
          </cell>
          <cell r="AE166">
            <v>6.5162500919999999</v>
          </cell>
          <cell r="AF166">
            <v>22.244373915885795</v>
          </cell>
          <cell r="AG166">
            <v>6.716306651</v>
          </cell>
        </row>
        <row r="167">
          <cell r="B167" t="str">
            <v>HIGHER MILL</v>
          </cell>
          <cell r="C167">
            <v>20</v>
          </cell>
          <cell r="D167">
            <v>20</v>
          </cell>
          <cell r="E167">
            <v>27.5</v>
          </cell>
          <cell r="F167">
            <v>12.876942897130574</v>
          </cell>
          <cell r="G167">
            <v>3.8228192019999998</v>
          </cell>
          <cell r="H167">
            <v>12.83561322467243</v>
          </cell>
          <cell r="I167">
            <v>3.7819234509999999</v>
          </cell>
          <cell r="J167">
            <v>13.096713697574689</v>
          </cell>
          <cell r="K167">
            <v>3.8576046320000001</v>
          </cell>
          <cell r="L167">
            <v>13.323830442151857</v>
          </cell>
          <cell r="M167">
            <v>3.9412037</v>
          </cell>
          <cell r="N167">
            <v>13.595463119791525</v>
          </cell>
          <cell r="O167">
            <v>4.0441746380000003</v>
          </cell>
          <cell r="P167">
            <v>13.947137007797796</v>
          </cell>
          <cell r="Q167">
            <v>4.1726641129999997</v>
          </cell>
          <cell r="R167">
            <v>14.29241350794606</v>
          </cell>
          <cell r="S167">
            <v>4.3177377290000001</v>
          </cell>
          <cell r="T167">
            <v>14.698103630195018</v>
          </cell>
          <cell r="U167">
            <v>4.497550199</v>
          </cell>
          <cell r="V167">
            <v>15.111896800999197</v>
          </cell>
          <cell r="W167">
            <v>4.6995397710000004</v>
          </cell>
          <cell r="X167">
            <v>15.609618202556273</v>
          </cell>
          <cell r="Y167">
            <v>4.931435692</v>
          </cell>
          <cell r="Z167">
            <v>18.042500775558477</v>
          </cell>
          <cell r="AA167">
            <v>6.1333878119999996</v>
          </cell>
          <cell r="AB167">
            <v>20.361426538374626</v>
          </cell>
          <cell r="AC167">
            <v>7.0722770160000001</v>
          </cell>
          <cell r="AD167">
            <v>21.303750909913013</v>
          </cell>
          <cell r="AE167">
            <v>7.4521653800000003</v>
          </cell>
          <cell r="AF167">
            <v>21.754925474751218</v>
          </cell>
          <cell r="AG167">
            <v>7.6544090139999996</v>
          </cell>
        </row>
        <row r="168">
          <cell r="B168" t="str">
            <v>HIGHER WALTON</v>
          </cell>
          <cell r="C168">
            <v>20.5</v>
          </cell>
          <cell r="D168">
            <v>18</v>
          </cell>
          <cell r="E168">
            <v>27.5</v>
          </cell>
          <cell r="F168">
            <v>17.139127492468429</v>
          </cell>
          <cell r="G168">
            <v>6.2535203360000002</v>
          </cell>
          <cell r="H168">
            <v>17.325660599576295</v>
          </cell>
          <cell r="I168">
            <v>6.1413325800000003</v>
          </cell>
          <cell r="J168">
            <v>18.056590296199964</v>
          </cell>
          <cell r="K168">
            <v>6.249358011</v>
          </cell>
          <cell r="L168">
            <v>18.367942765773471</v>
          </cell>
          <cell r="M168">
            <v>6.349999929</v>
          </cell>
          <cell r="N168">
            <v>18.607374054983261</v>
          </cell>
          <cell r="O168">
            <v>6.4688621260000003</v>
          </cell>
          <cell r="P168">
            <v>18.997667236111152</v>
          </cell>
          <cell r="Q168">
            <v>6.6077105439999997</v>
          </cell>
          <cell r="R168">
            <v>19.37109339008569</v>
          </cell>
          <cell r="S168">
            <v>6.7556900100000004</v>
          </cell>
          <cell r="T168">
            <v>19.760630956776925</v>
          </cell>
          <cell r="U168">
            <v>6.9292081230000004</v>
          </cell>
          <cell r="V168">
            <v>20.076779776239718</v>
          </cell>
          <cell r="W168">
            <v>7.1162051740000001</v>
          </cell>
          <cell r="X168">
            <v>20.568130958803238</v>
          </cell>
          <cell r="Y168">
            <v>7.3350796809999999</v>
          </cell>
          <cell r="Z168">
            <v>22.602874695567003</v>
          </cell>
          <cell r="AA168">
            <v>8.5069239430000003</v>
          </cell>
          <cell r="AB168">
            <v>25.853959740009223</v>
          </cell>
          <cell r="AC168">
            <v>9.3969053230000004</v>
          </cell>
          <cell r="AD168">
            <v>28.030578167304157</v>
          </cell>
          <cell r="AE168">
            <v>9.8411076689999994</v>
          </cell>
          <cell r="AF168">
            <v>29.550389838827538</v>
          </cell>
          <cell r="AG168">
            <v>10.05121211</v>
          </cell>
        </row>
        <row r="169">
          <cell r="B169" t="str">
            <v>HILL TOP T11 &amp; T12</v>
          </cell>
          <cell r="C169">
            <v>22.9</v>
          </cell>
          <cell r="D169">
            <v>20.5</v>
          </cell>
          <cell r="E169">
            <v>27</v>
          </cell>
          <cell r="F169">
            <v>16.650902313278333</v>
          </cell>
          <cell r="G169">
            <v>4.2888680570000002</v>
          </cell>
          <cell r="H169">
            <v>16.543792219275623</v>
          </cell>
          <cell r="I169">
            <v>4.2733103659999996</v>
          </cell>
          <cell r="J169">
            <v>16.904695394297267</v>
          </cell>
          <cell r="K169">
            <v>4.372953109</v>
          </cell>
          <cell r="L169">
            <v>17.24499062080972</v>
          </cell>
          <cell r="M169">
            <v>4.4870723469999998</v>
          </cell>
          <cell r="N169">
            <v>17.664628991704937</v>
          </cell>
          <cell r="O169">
            <v>4.6287107660000002</v>
          </cell>
          <cell r="P169">
            <v>18.18806644613263</v>
          </cell>
          <cell r="Q169">
            <v>4.8077704929999996</v>
          </cell>
          <cell r="R169">
            <v>18.812301108136104</v>
          </cell>
          <cell r="S169">
            <v>5.0099080039999997</v>
          </cell>
          <cell r="T169">
            <v>19.479683138513646</v>
          </cell>
          <cell r="U169">
            <v>5.2610897960000003</v>
          </cell>
          <cell r="V169">
            <v>20.056681451179141</v>
          </cell>
          <cell r="W169">
            <v>5.5448515980000002</v>
          </cell>
          <cell r="X169">
            <v>20.831432363806371</v>
          </cell>
          <cell r="Y169">
            <v>5.8710060679999998</v>
          </cell>
          <cell r="Z169">
            <v>24.441750092480135</v>
          </cell>
          <cell r="AA169">
            <v>7.5612878649999997</v>
          </cell>
          <cell r="AB169">
            <v>27.363307965647916</v>
          </cell>
          <cell r="AC169">
            <v>9.0463552969999999</v>
          </cell>
          <cell r="AD169">
            <v>28.56939130992339</v>
          </cell>
          <cell r="AE169">
            <v>9.9024452830000005</v>
          </cell>
          <cell r="AF169">
            <v>29.065626639824547</v>
          </cell>
          <cell r="AG169">
            <v>10.424919750000001</v>
          </cell>
        </row>
        <row r="170">
          <cell r="B170" t="str">
            <v>HILL TOP T13</v>
          </cell>
          <cell r="C170">
            <v>12</v>
          </cell>
          <cell r="D170">
            <v>10.8</v>
          </cell>
          <cell r="E170">
            <v>10</v>
          </cell>
          <cell r="F170">
            <v>6.9330793845505676</v>
          </cell>
          <cell r="G170">
            <v>1.772636243</v>
          </cell>
          <cell r="H170">
            <v>6.9819467377662701</v>
          </cell>
          <cell r="I170">
            <v>1.768485723</v>
          </cell>
          <cell r="J170">
            <v>7.1871490077974887</v>
          </cell>
          <cell r="K170">
            <v>1.809565557</v>
          </cell>
          <cell r="L170">
            <v>7.3443290573201647</v>
          </cell>
          <cell r="M170">
            <v>1.858911794</v>
          </cell>
          <cell r="N170">
            <v>7.4824578198702678</v>
          </cell>
          <cell r="O170">
            <v>1.9220114399999999</v>
          </cell>
          <cell r="P170">
            <v>7.6943198465924727</v>
          </cell>
          <cell r="Q170">
            <v>2.0028739209999999</v>
          </cell>
          <cell r="R170">
            <v>7.9528157722682051</v>
          </cell>
          <cell r="S170">
            <v>2.0950007959999999</v>
          </cell>
          <cell r="T170">
            <v>8.1472671698128742</v>
          </cell>
          <cell r="U170">
            <v>2.2107467459999999</v>
          </cell>
          <cell r="V170">
            <v>8.4405949746355784</v>
          </cell>
          <cell r="W170">
            <v>2.3419527229999999</v>
          </cell>
          <cell r="X170">
            <v>8.7650592665992555</v>
          </cell>
          <cell r="Y170">
            <v>2.493198027</v>
          </cell>
          <cell r="Z170">
            <v>10.33944126042684</v>
          </cell>
          <cell r="AA170">
            <v>3.2954039270000002</v>
          </cell>
          <cell r="AB170">
            <v>11.617171741413358</v>
          </cell>
          <cell r="AC170">
            <v>4.0064191750000004</v>
          </cell>
          <cell r="AD170">
            <v>12.089701059216557</v>
          </cell>
          <cell r="AE170">
            <v>4.4173360610000003</v>
          </cell>
          <cell r="AF170">
            <v>12.269558843012147</v>
          </cell>
          <cell r="AG170">
            <v>4.6653226510000003</v>
          </cell>
        </row>
        <row r="171">
          <cell r="B171" t="str">
            <v>HINDLEY GREEN</v>
          </cell>
          <cell r="C171">
            <v>35</v>
          </cell>
          <cell r="D171">
            <v>33</v>
          </cell>
          <cell r="E171">
            <v>42</v>
          </cell>
          <cell r="F171">
            <v>22.235963627888076</v>
          </cell>
          <cell r="G171">
            <v>5.9589979890000002</v>
          </cell>
          <cell r="H171">
            <v>22.433275911446103</v>
          </cell>
          <cell r="I171">
            <v>5.971359477</v>
          </cell>
          <cell r="J171">
            <v>23.312371034666302</v>
          </cell>
          <cell r="K171">
            <v>6.076517011</v>
          </cell>
          <cell r="L171">
            <v>23.709506906643451</v>
          </cell>
          <cell r="M171">
            <v>6.2167071399999996</v>
          </cell>
          <cell r="N171">
            <v>24.14160139839078</v>
          </cell>
          <cell r="O171">
            <v>6.4099638140000001</v>
          </cell>
          <cell r="P171">
            <v>24.573917543674035</v>
          </cell>
          <cell r="Q171">
            <v>6.6736628939999996</v>
          </cell>
          <cell r="R171">
            <v>25.269074689544571</v>
          </cell>
          <cell r="S171">
            <v>6.973155684</v>
          </cell>
          <cell r="T171">
            <v>25.843602809648889</v>
          </cell>
          <cell r="U171">
            <v>7.3472583760000001</v>
          </cell>
          <cell r="V171">
            <v>26.36768412736933</v>
          </cell>
          <cell r="W171">
            <v>7.7752567700000004</v>
          </cell>
          <cell r="X171">
            <v>27.272741981193541</v>
          </cell>
          <cell r="Y171">
            <v>8.2816208489999994</v>
          </cell>
          <cell r="Z171">
            <v>31.050112222469973</v>
          </cell>
          <cell r="AA171">
            <v>10.546416089999999</v>
          </cell>
          <cell r="AB171">
            <v>34.665853931882296</v>
          </cell>
          <cell r="AC171">
            <v>12.462030410000001</v>
          </cell>
          <cell r="AD171">
            <v>36.37564830945675</v>
          </cell>
          <cell r="AE171">
            <v>13.54923894</v>
          </cell>
          <cell r="AF171">
            <v>36.869905246305663</v>
          </cell>
          <cell r="AG171">
            <v>13.94665124</v>
          </cell>
        </row>
        <row r="172">
          <cell r="B172" t="str">
            <v>HOLLINWOOD</v>
          </cell>
          <cell r="C172">
            <v>22.9</v>
          </cell>
          <cell r="D172">
            <v>20.5</v>
          </cell>
          <cell r="E172">
            <v>27.5</v>
          </cell>
          <cell r="F172">
            <v>9.0928475269028244</v>
          </cell>
          <cell r="G172">
            <v>2.8885020789999998</v>
          </cell>
          <cell r="H172">
            <v>9.1959350423918114</v>
          </cell>
          <cell r="I172">
            <v>2.8439048090000001</v>
          </cell>
          <cell r="J172">
            <v>9.5433541012133567</v>
          </cell>
          <cell r="K172">
            <v>2.891103427</v>
          </cell>
          <cell r="L172">
            <v>9.692806578057068</v>
          </cell>
          <cell r="M172">
            <v>2.9390284680000001</v>
          </cell>
          <cell r="N172">
            <v>9.7939212342223509</v>
          </cell>
          <cell r="O172">
            <v>2.9966057479999999</v>
          </cell>
          <cell r="P172">
            <v>9.9698343522053783</v>
          </cell>
          <cell r="Q172">
            <v>3.064300255</v>
          </cell>
          <cell r="R172">
            <v>10.127606390593769</v>
          </cell>
          <cell r="S172">
            <v>3.1361682809999998</v>
          </cell>
          <cell r="T172">
            <v>10.259578434913287</v>
          </cell>
          <cell r="U172">
            <v>3.2222373179999999</v>
          </cell>
          <cell r="V172">
            <v>10.428285280406552</v>
          </cell>
          <cell r="W172">
            <v>3.3171559560000001</v>
          </cell>
          <cell r="X172">
            <v>10.657396404321227</v>
          </cell>
          <cell r="Y172">
            <v>3.4235638829999999</v>
          </cell>
          <cell r="Z172">
            <v>11.578403095276897</v>
          </cell>
          <cell r="AA172">
            <v>3.967254552</v>
          </cell>
          <cell r="AB172">
            <v>12.610856773358263</v>
          </cell>
          <cell r="AC172">
            <v>4.4409997929999996</v>
          </cell>
          <cell r="AD172">
            <v>13.189808330701668</v>
          </cell>
          <cell r="AE172">
            <v>4.7126267329999996</v>
          </cell>
          <cell r="AF172">
            <v>13.508967668468186</v>
          </cell>
          <cell r="AG172">
            <v>4.8681213229999996</v>
          </cell>
        </row>
        <row r="173">
          <cell r="B173" t="str">
            <v>HOLME RD</v>
          </cell>
          <cell r="C173">
            <v>22.9</v>
          </cell>
          <cell r="D173">
            <v>20.5</v>
          </cell>
          <cell r="E173">
            <v>27</v>
          </cell>
          <cell r="F173">
            <v>14.143736971328167</v>
          </cell>
          <cell r="G173">
            <v>3.7924803530000002</v>
          </cell>
          <cell r="H173">
            <v>14.155818321894616</v>
          </cell>
          <cell r="I173">
            <v>3.7621984560000001</v>
          </cell>
          <cell r="J173">
            <v>14.511621509682213</v>
          </cell>
          <cell r="K173">
            <v>3.867741283</v>
          </cell>
          <cell r="L173">
            <v>14.816687986063652</v>
          </cell>
          <cell r="M173">
            <v>3.9899652529999998</v>
          </cell>
          <cell r="N173">
            <v>15.29707796326511</v>
          </cell>
          <cell r="O173">
            <v>4.1433556019999997</v>
          </cell>
          <cell r="P173">
            <v>15.711689753563311</v>
          </cell>
          <cell r="Q173">
            <v>4.3358122979999996</v>
          </cell>
          <cell r="R173">
            <v>16.070592011672318</v>
          </cell>
          <cell r="S173">
            <v>4.5525199250000004</v>
          </cell>
          <cell r="T173">
            <v>16.649988840299635</v>
          </cell>
          <cell r="U173">
            <v>4.8253734030000004</v>
          </cell>
          <cell r="V173">
            <v>17.179368749788971</v>
          </cell>
          <cell r="W173">
            <v>5.1290751090000004</v>
          </cell>
          <cell r="X173">
            <v>17.840986905698365</v>
          </cell>
          <cell r="Y173">
            <v>5.4794870309999997</v>
          </cell>
          <cell r="Z173">
            <v>21.414391915403137</v>
          </cell>
          <cell r="AA173">
            <v>7.3280860289999996</v>
          </cell>
          <cell r="AB173">
            <v>24.139918399885786</v>
          </cell>
          <cell r="AC173">
            <v>8.9314936740000004</v>
          </cell>
          <cell r="AD173">
            <v>24.795013358433621</v>
          </cell>
          <cell r="AE173">
            <v>9.822750138</v>
          </cell>
          <cell r="AF173">
            <v>24.507495250622675</v>
          </cell>
          <cell r="AG173">
            <v>10.325035979999999</v>
          </cell>
        </row>
        <row r="174">
          <cell r="B174" t="str">
            <v>HOLT ST</v>
          </cell>
          <cell r="C174">
            <v>17.5</v>
          </cell>
          <cell r="D174">
            <v>15.8</v>
          </cell>
          <cell r="E174">
            <v>21</v>
          </cell>
          <cell r="F174">
            <v>12.118343185506024</v>
          </cell>
          <cell r="G174">
            <v>2.8613113879999998</v>
          </cell>
          <cell r="H174">
            <v>12.028952690935759</v>
          </cell>
          <cell r="I174">
            <v>2.855660715</v>
          </cell>
          <cell r="J174">
            <v>12.381729187154479</v>
          </cell>
          <cell r="K174">
            <v>2.9274522100000002</v>
          </cell>
          <cell r="L174">
            <v>12.647043547166517</v>
          </cell>
          <cell r="M174">
            <v>3.0189824839999999</v>
          </cell>
          <cell r="N174">
            <v>12.95835042181751</v>
          </cell>
          <cell r="O174">
            <v>3.1378085429999998</v>
          </cell>
          <cell r="P174">
            <v>13.436115598305024</v>
          </cell>
          <cell r="Q174">
            <v>3.2924670589999998</v>
          </cell>
          <cell r="R174">
            <v>13.907930741070331</v>
          </cell>
          <cell r="S174">
            <v>3.471831463</v>
          </cell>
          <cell r="T174">
            <v>14.35085462341425</v>
          </cell>
          <cell r="U174">
            <v>3.7016665450000001</v>
          </cell>
          <cell r="V174">
            <v>14.85947473149119</v>
          </cell>
          <cell r="W174">
            <v>3.9571165370000001</v>
          </cell>
          <cell r="X174">
            <v>15.481007388848109</v>
          </cell>
          <cell r="Y174">
            <v>4.2553579460000002</v>
          </cell>
          <cell r="Z174">
            <v>18.318078023442855</v>
          </cell>
          <cell r="AA174">
            <v>5.4641473749999996</v>
          </cell>
          <cell r="AB174">
            <v>20.418793900268181</v>
          </cell>
          <cell r="AC174">
            <v>6.231742519</v>
          </cell>
          <cell r="AD174">
            <v>21.037958606389417</v>
          </cell>
          <cell r="AE174">
            <v>6.5746987519999998</v>
          </cell>
          <cell r="AF174">
            <v>20.97613432823379</v>
          </cell>
          <cell r="AG174">
            <v>6.7207653560000002</v>
          </cell>
        </row>
        <row r="175">
          <cell r="B175" t="str">
            <v>HURST</v>
          </cell>
          <cell r="C175">
            <v>17.5</v>
          </cell>
          <cell r="D175">
            <v>15.8</v>
          </cell>
          <cell r="E175">
            <v>21</v>
          </cell>
          <cell r="F175">
            <v>10.801299433160235</v>
          </cell>
          <cell r="G175">
            <v>3.3738630180000002</v>
          </cell>
          <cell r="H175">
            <v>10.871661201918648</v>
          </cell>
          <cell r="I175">
            <v>3.3281426289999998</v>
          </cell>
          <cell r="J175">
            <v>11.126949938019258</v>
          </cell>
          <cell r="K175">
            <v>3.3859185169999999</v>
          </cell>
          <cell r="L175">
            <v>11.342351429371712</v>
          </cell>
          <cell r="M175">
            <v>3.450440892</v>
          </cell>
          <cell r="N175">
            <v>11.501609354750251</v>
          </cell>
          <cell r="O175">
            <v>3.532883939</v>
          </cell>
          <cell r="P175">
            <v>11.716677257433753</v>
          </cell>
          <cell r="Q175">
            <v>3.6402214449999999</v>
          </cell>
          <cell r="R175">
            <v>11.995846443791802</v>
          </cell>
          <cell r="S175">
            <v>3.764225272</v>
          </cell>
          <cell r="T175">
            <v>12.320833135337068</v>
          </cell>
          <cell r="U175">
            <v>3.9195672030000002</v>
          </cell>
          <cell r="V175">
            <v>12.603854938335967</v>
          </cell>
          <cell r="W175">
            <v>4.0977796480000004</v>
          </cell>
          <cell r="X175">
            <v>13.008517586376232</v>
          </cell>
          <cell r="Y175">
            <v>4.3016626569999996</v>
          </cell>
          <cell r="Z175">
            <v>14.966783743710435</v>
          </cell>
          <cell r="AA175">
            <v>5.3895186810000002</v>
          </cell>
          <cell r="AB175">
            <v>16.311143966277555</v>
          </cell>
          <cell r="AC175">
            <v>6.0656481739999997</v>
          </cell>
          <cell r="AD175">
            <v>16.754364049314106</v>
          </cell>
          <cell r="AE175">
            <v>6.2677465640000003</v>
          </cell>
          <cell r="AF175">
            <v>16.712004128260567</v>
          </cell>
          <cell r="AG175">
            <v>6.3500148090000001</v>
          </cell>
        </row>
        <row r="176">
          <cell r="B176" t="str">
            <v>HUTTON END &amp; SKELTON C</v>
          </cell>
          <cell r="C176">
            <v>17.399999999999999</v>
          </cell>
          <cell r="D176">
            <v>17.399999999999999</v>
          </cell>
          <cell r="E176">
            <v>27</v>
          </cell>
          <cell r="F176">
            <v>8.7620503819156994</v>
          </cell>
          <cell r="G176">
            <v>2.6361387669999998</v>
          </cell>
          <cell r="H176">
            <v>8.6897203341326552</v>
          </cell>
          <cell r="I176">
            <v>2.6038774779999998</v>
          </cell>
          <cell r="J176">
            <v>8.884128534961814</v>
          </cell>
          <cell r="K176">
            <v>2.6622383300000001</v>
          </cell>
          <cell r="L176">
            <v>9.0398088891282526</v>
          </cell>
          <cell r="M176">
            <v>2.721432182</v>
          </cell>
          <cell r="N176">
            <v>9.2034567864492729</v>
          </cell>
          <cell r="O176">
            <v>2.7787991129999998</v>
          </cell>
          <cell r="P176">
            <v>9.2830189973662343</v>
          </cell>
          <cell r="Q176">
            <v>2.8263117449999999</v>
          </cell>
          <cell r="R176">
            <v>9.4891470299138589</v>
          </cell>
          <cell r="S176">
            <v>2.8763939519999999</v>
          </cell>
          <cell r="T176">
            <v>9.6631385129895406</v>
          </cell>
          <cell r="U176">
            <v>2.936122063</v>
          </cell>
          <cell r="V176">
            <v>9.779372423642581</v>
          </cell>
          <cell r="W176">
            <v>2.9998975049999999</v>
          </cell>
          <cell r="X176">
            <v>9.9041594393995425</v>
          </cell>
          <cell r="Y176">
            <v>3.0778672220000001</v>
          </cell>
          <cell r="Z176">
            <v>11.189222940669834</v>
          </cell>
          <cell r="AA176">
            <v>3.5951447449999998</v>
          </cell>
          <cell r="AB176">
            <v>13.086623192823593</v>
          </cell>
          <cell r="AC176">
            <v>3.942829519</v>
          </cell>
          <cell r="AD176">
            <v>13.51214695065474</v>
          </cell>
          <cell r="AE176">
            <v>4.0723501439999996</v>
          </cell>
          <cell r="AF176">
            <v>13.556076793630705</v>
          </cell>
          <cell r="AG176">
            <v>4.1141570310000004</v>
          </cell>
        </row>
        <row r="177">
          <cell r="B177" t="str">
            <v>HYDE</v>
          </cell>
          <cell r="C177">
            <v>22.9</v>
          </cell>
          <cell r="D177">
            <v>20.5</v>
          </cell>
          <cell r="E177">
            <v>27.5</v>
          </cell>
          <cell r="F177">
            <v>15.581255219575752</v>
          </cell>
          <cell r="G177">
            <v>5.1000557579999999</v>
          </cell>
          <cell r="H177">
            <v>15.419863807682354</v>
          </cell>
          <cell r="I177">
            <v>5.0326742290000004</v>
          </cell>
          <cell r="J177">
            <v>15.559807365174427</v>
          </cell>
          <cell r="K177">
            <v>5.1137615509999996</v>
          </cell>
          <cell r="L177">
            <v>15.794973736160307</v>
          </cell>
          <cell r="M177">
            <v>5.1968431700000002</v>
          </cell>
          <cell r="N177">
            <v>15.947002487851558</v>
          </cell>
          <cell r="O177">
            <v>5.2985415270000003</v>
          </cell>
          <cell r="P177">
            <v>16.221741344493765</v>
          </cell>
          <cell r="Q177">
            <v>5.4204196439999999</v>
          </cell>
          <cell r="R177">
            <v>16.537894922144904</v>
          </cell>
          <cell r="S177">
            <v>5.5568230459999999</v>
          </cell>
          <cell r="T177">
            <v>16.834200948247805</v>
          </cell>
          <cell r="U177">
            <v>5.7199821899999996</v>
          </cell>
          <cell r="V177">
            <v>17.12318798514697</v>
          </cell>
          <cell r="W177">
            <v>5.9023158870000003</v>
          </cell>
          <cell r="X177">
            <v>17.526365308308648</v>
          </cell>
          <cell r="Y177">
            <v>6.1077612400000003</v>
          </cell>
          <cell r="Z177">
            <v>19.307965647140378</v>
          </cell>
          <cell r="AA177">
            <v>7.1131396850000002</v>
          </cell>
          <cell r="AB177">
            <v>21.538663277559845</v>
          </cell>
          <cell r="AC177">
            <v>7.9812171340000004</v>
          </cell>
          <cell r="AD177">
            <v>22.892490518657699</v>
          </cell>
          <cell r="AE177">
            <v>8.4650082419999997</v>
          </cell>
          <cell r="AF177">
            <v>23.742460253511172</v>
          </cell>
          <cell r="AG177">
            <v>8.7355187240000003</v>
          </cell>
        </row>
        <row r="178">
          <cell r="B178" t="str">
            <v>HYNDBURN RD</v>
          </cell>
          <cell r="C178">
            <v>14.7</v>
          </cell>
          <cell r="D178">
            <v>14.7</v>
          </cell>
          <cell r="E178">
            <v>27</v>
          </cell>
          <cell r="F178">
            <v>10.281616654742979</v>
          </cell>
          <cell r="G178">
            <v>2.95283125</v>
          </cell>
          <cell r="H178">
            <v>10.064028318201819</v>
          </cell>
          <cell r="I178">
            <v>2.8852928150000001</v>
          </cell>
          <cell r="J178">
            <v>10.173074617653313</v>
          </cell>
          <cell r="K178">
            <v>2.9186591559999999</v>
          </cell>
          <cell r="L178">
            <v>10.263275465486567</v>
          </cell>
          <cell r="M178">
            <v>2.950303597</v>
          </cell>
          <cell r="N178">
            <v>10.363693035004081</v>
          </cell>
          <cell r="O178">
            <v>2.9873519850000001</v>
          </cell>
          <cell r="P178">
            <v>10.486211856830455</v>
          </cell>
          <cell r="Q178">
            <v>3.030475145</v>
          </cell>
          <cell r="R178">
            <v>10.606568245009294</v>
          </cell>
          <cell r="S178">
            <v>3.0749483369999999</v>
          </cell>
          <cell r="T178">
            <v>10.729227108991394</v>
          </cell>
          <cell r="U178">
            <v>3.1295094109999999</v>
          </cell>
          <cell r="V178">
            <v>10.844190639752258</v>
          </cell>
          <cell r="W178">
            <v>3.1872859149999999</v>
          </cell>
          <cell r="X178">
            <v>10.985324187679813</v>
          </cell>
          <cell r="Y178">
            <v>3.2536426770000002</v>
          </cell>
          <cell r="Z178">
            <v>11.477241970966308</v>
          </cell>
          <cell r="AA178">
            <v>3.535621237</v>
          </cell>
          <cell r="AB178">
            <v>12.507140802444933</v>
          </cell>
          <cell r="AC178">
            <v>3.7614088099999998</v>
          </cell>
          <cell r="AD178">
            <v>13.227827658930783</v>
          </cell>
          <cell r="AE178">
            <v>3.86737983</v>
          </cell>
          <cell r="AF178">
            <v>13.754199345002695</v>
          </cell>
          <cell r="AG178">
            <v>3.9024426490000002</v>
          </cell>
        </row>
        <row r="179">
          <cell r="B179" t="str">
            <v>INDIA ST</v>
          </cell>
          <cell r="C179">
            <v>22.9</v>
          </cell>
          <cell r="D179">
            <v>23</v>
          </cell>
          <cell r="E179">
            <v>27.5</v>
          </cell>
          <cell r="F179">
            <v>9.3684133380788097</v>
          </cell>
          <cell r="G179">
            <v>2.5370082090000001</v>
          </cell>
          <cell r="H179">
            <v>9.3835562323421247</v>
          </cell>
          <cell r="I179">
            <v>2.5114625849999999</v>
          </cell>
          <cell r="J179">
            <v>9.6061268957679165</v>
          </cell>
          <cell r="K179">
            <v>2.5598453399999999</v>
          </cell>
          <cell r="L179">
            <v>9.7329538708642467</v>
          </cell>
          <cell r="M179">
            <v>2.6152328709999999</v>
          </cell>
          <cell r="N179">
            <v>9.948310482222416</v>
          </cell>
          <cell r="O179">
            <v>2.6852591700000001</v>
          </cell>
          <cell r="P179">
            <v>10.121474253679974</v>
          </cell>
          <cell r="Q179">
            <v>2.7734082249999998</v>
          </cell>
          <cell r="R179">
            <v>10.278149692640902</v>
          </cell>
          <cell r="S179">
            <v>2.8721301079999999</v>
          </cell>
          <cell r="T179">
            <v>10.526767570734533</v>
          </cell>
          <cell r="U179">
            <v>2.995476311</v>
          </cell>
          <cell r="V179">
            <v>10.779262669056774</v>
          </cell>
          <cell r="W179">
            <v>3.1347944999999999</v>
          </cell>
          <cell r="X179">
            <v>11.081667521807608</v>
          </cell>
          <cell r="Y179">
            <v>3.2935973729999999</v>
          </cell>
          <cell r="Z179">
            <v>12.401838979343673</v>
          </cell>
          <cell r="AA179">
            <v>4.0881217029999997</v>
          </cell>
          <cell r="AB179">
            <v>13.9208076996497</v>
          </cell>
          <cell r="AC179">
            <v>4.7864536839999996</v>
          </cell>
          <cell r="AD179">
            <v>14.698228342410118</v>
          </cell>
          <cell r="AE179">
            <v>5.1760223720000003</v>
          </cell>
          <cell r="AF179">
            <v>15.015110896924851</v>
          </cell>
          <cell r="AG179">
            <v>5.394029153</v>
          </cell>
        </row>
        <row r="180">
          <cell r="B180" t="str">
            <v>INGLETON</v>
          </cell>
          <cell r="C180">
            <v>4</v>
          </cell>
          <cell r="D180">
            <v>4</v>
          </cell>
          <cell r="E180">
            <v>12</v>
          </cell>
          <cell r="F180">
            <v>2.2148928477479735</v>
          </cell>
          <cell r="G180">
            <v>0.54151543800000002</v>
          </cell>
          <cell r="H180">
            <v>2.1543910714543637</v>
          </cell>
          <cell r="I180">
            <v>0.55329358100000003</v>
          </cell>
          <cell r="J180">
            <v>2.2277290789933017</v>
          </cell>
          <cell r="K180">
            <v>0.57072676899999997</v>
          </cell>
          <cell r="L180">
            <v>2.2664611192642536</v>
          </cell>
          <cell r="M180">
            <v>0.59096937299999996</v>
          </cell>
          <cell r="N180">
            <v>2.3032415979532748</v>
          </cell>
          <cell r="O180">
            <v>0.61528894099999998</v>
          </cell>
          <cell r="P180">
            <v>2.3766524149232291</v>
          </cell>
          <cell r="Q180">
            <v>0.64382426000000004</v>
          </cell>
          <cell r="R180">
            <v>2.4326401598678213</v>
          </cell>
          <cell r="S180">
            <v>0.67450348400000004</v>
          </cell>
          <cell r="T180">
            <v>2.4966956874600932</v>
          </cell>
          <cell r="U180">
            <v>0.70980787400000001</v>
          </cell>
          <cell r="V180">
            <v>2.5403339092119719</v>
          </cell>
          <cell r="W180">
            <v>0.74785852600000002</v>
          </cell>
          <cell r="X180">
            <v>2.6315831557670242</v>
          </cell>
          <cell r="Y180">
            <v>0.79188566299999996</v>
          </cell>
          <cell r="Z180">
            <v>3.0218912872027941</v>
          </cell>
          <cell r="AA180">
            <v>1.011106396</v>
          </cell>
          <cell r="AB180">
            <v>3.5711499687330233</v>
          </cell>
          <cell r="AC180">
            <v>1.1771939090000001</v>
          </cell>
          <cell r="AD180">
            <v>3.8476218048526389</v>
          </cell>
          <cell r="AE180">
            <v>1.2662939529999999</v>
          </cell>
          <cell r="AF180">
            <v>4.0318646423725291</v>
          </cell>
          <cell r="AG180">
            <v>1.3179941589999999</v>
          </cell>
        </row>
        <row r="181">
          <cell r="B181" t="str">
            <v>IRLAM</v>
          </cell>
          <cell r="C181">
            <v>22.9</v>
          </cell>
          <cell r="D181">
            <v>20.5</v>
          </cell>
          <cell r="E181">
            <v>27</v>
          </cell>
          <cell r="F181">
            <v>16.400912364747942</v>
          </cell>
          <cell r="G181">
            <v>5.3845576089999998</v>
          </cell>
          <cell r="H181">
            <v>16.519677924194866</v>
          </cell>
          <cell r="I181">
            <v>5.3266774000000003</v>
          </cell>
          <cell r="J181">
            <v>17.130932805455981</v>
          </cell>
          <cell r="K181">
            <v>5.4287804770000001</v>
          </cell>
          <cell r="L181">
            <v>17.519660960940161</v>
          </cell>
          <cell r="M181">
            <v>5.5335183949999998</v>
          </cell>
          <cell r="N181">
            <v>18.150283576397332</v>
          </cell>
          <cell r="O181">
            <v>5.6596317630000001</v>
          </cell>
          <cell r="P181">
            <v>18.37225564917529</v>
          </cell>
          <cell r="Q181">
            <v>5.8177622729999996</v>
          </cell>
          <cell r="R181">
            <v>18.391589722308144</v>
          </cell>
          <cell r="S181">
            <v>5.9914640879999999</v>
          </cell>
          <cell r="T181">
            <v>18.872331706452943</v>
          </cell>
          <cell r="U181">
            <v>6.1995257710000002</v>
          </cell>
          <cell r="V181">
            <v>19.461955878637291</v>
          </cell>
          <cell r="W181">
            <v>6.4332569499999996</v>
          </cell>
          <cell r="X181">
            <v>20.087379948936299</v>
          </cell>
          <cell r="Y181">
            <v>6.7022452440000002</v>
          </cell>
          <cell r="Z181">
            <v>22.742968824357231</v>
          </cell>
          <cell r="AA181">
            <v>8.0898631650000006</v>
          </cell>
          <cell r="AB181">
            <v>25.905663701444887</v>
          </cell>
          <cell r="AC181">
            <v>9.2722333599999995</v>
          </cell>
          <cell r="AD181">
            <v>27.738292435733158</v>
          </cell>
          <cell r="AE181">
            <v>9.9279620749999999</v>
          </cell>
          <cell r="AF181">
            <v>29.318545622384992</v>
          </cell>
          <cell r="AG181">
            <v>10.3219349</v>
          </cell>
        </row>
        <row r="182">
          <cell r="B182" t="str">
            <v>JAMES ST</v>
          </cell>
          <cell r="C182">
            <v>22.9</v>
          </cell>
          <cell r="D182">
            <v>20.5</v>
          </cell>
          <cell r="E182">
            <v>27</v>
          </cell>
          <cell r="F182">
            <v>17.090359175138833</v>
          </cell>
          <cell r="G182">
            <v>5.326613365</v>
          </cell>
          <cell r="H182">
            <v>16.913928487563986</v>
          </cell>
          <cell r="I182">
            <v>5.259460518</v>
          </cell>
          <cell r="J182">
            <v>17.110798237671382</v>
          </cell>
          <cell r="K182">
            <v>5.3559913019999996</v>
          </cell>
          <cell r="L182">
            <v>17.451181378891011</v>
          </cell>
          <cell r="M182">
            <v>5.4516789079999999</v>
          </cell>
          <cell r="N182">
            <v>17.884005379266462</v>
          </cell>
          <cell r="O182">
            <v>5.5559605879999996</v>
          </cell>
          <cell r="P182">
            <v>18.276302622162532</v>
          </cell>
          <cell r="Q182">
            <v>5.6656213839999996</v>
          </cell>
          <cell r="R182">
            <v>18.468062289754656</v>
          </cell>
          <cell r="S182">
            <v>5.7810388279999998</v>
          </cell>
          <cell r="T182">
            <v>18.962693531567279</v>
          </cell>
          <cell r="U182">
            <v>5.9099715010000002</v>
          </cell>
          <cell r="V182">
            <v>19.337940008258354</v>
          </cell>
          <cell r="W182">
            <v>6.0515391699999999</v>
          </cell>
          <cell r="X182">
            <v>19.745302680237362</v>
          </cell>
          <cell r="Y182">
            <v>6.2042914009999999</v>
          </cell>
          <cell r="Z182">
            <v>21.52296916981394</v>
          </cell>
          <cell r="AA182">
            <v>6.8025025809999997</v>
          </cell>
          <cell r="AB182">
            <v>24.942177329627253</v>
          </cell>
          <cell r="AC182">
            <v>7.2576356630000003</v>
          </cell>
          <cell r="AD182">
            <v>27.30610403171325</v>
          </cell>
          <cell r="AE182">
            <v>7.464541519</v>
          </cell>
          <cell r="AF182">
            <v>29.094254245842077</v>
          </cell>
          <cell r="AG182">
            <v>7.534278671</v>
          </cell>
        </row>
        <row r="183">
          <cell r="B183" t="str">
            <v>KAY ST</v>
          </cell>
          <cell r="C183">
            <v>22.9</v>
          </cell>
          <cell r="D183">
            <v>20.5</v>
          </cell>
          <cell r="E183">
            <v>27</v>
          </cell>
          <cell r="F183">
            <v>9.0449972468648845</v>
          </cell>
          <cell r="G183">
            <v>2.3282234810000002</v>
          </cell>
          <cell r="H183">
            <v>9.0477639110386967</v>
          </cell>
          <cell r="I183">
            <v>2.3031018749999999</v>
          </cell>
          <cell r="J183">
            <v>9.2165737950445905</v>
          </cell>
          <cell r="K183">
            <v>2.3435684110000001</v>
          </cell>
          <cell r="L183">
            <v>9.3515811233198622</v>
          </cell>
          <cell r="M183">
            <v>2.394993854</v>
          </cell>
          <cell r="N183">
            <v>9.4858749752958662</v>
          </cell>
          <cell r="O183">
            <v>2.462128952</v>
          </cell>
          <cell r="P183">
            <v>9.6861157168990246</v>
          </cell>
          <cell r="Q183">
            <v>2.5493246730000001</v>
          </cell>
          <cell r="R183">
            <v>9.8984451823498869</v>
          </cell>
          <cell r="S183">
            <v>2.6488638689999999</v>
          </cell>
          <cell r="T183">
            <v>10.15261950609419</v>
          </cell>
          <cell r="U183">
            <v>2.776999424</v>
          </cell>
          <cell r="V183">
            <v>10.402152704542653</v>
          </cell>
          <cell r="W183">
            <v>2.9219936359999998</v>
          </cell>
          <cell r="X183">
            <v>10.691197777649256</v>
          </cell>
          <cell r="Y183">
            <v>3.0908678589999998</v>
          </cell>
          <cell r="Z183">
            <v>12.165529035711778</v>
          </cell>
          <cell r="AA183">
            <v>3.9693365900000002</v>
          </cell>
          <cell r="AB183">
            <v>13.444602731506087</v>
          </cell>
          <cell r="AC183">
            <v>4.7459412160000003</v>
          </cell>
          <cell r="AD183">
            <v>13.864210209736797</v>
          </cell>
          <cell r="AE183">
            <v>5.1780666819999999</v>
          </cell>
          <cell r="AF183">
            <v>13.856036692639197</v>
          </cell>
          <cell r="AG183">
            <v>5.4168784460000001</v>
          </cell>
        </row>
        <row r="184">
          <cell r="B184" t="str">
            <v>KENDAL</v>
          </cell>
          <cell r="C184">
            <v>22.9</v>
          </cell>
          <cell r="D184">
            <v>20.5</v>
          </cell>
          <cell r="E184">
            <v>27</v>
          </cell>
          <cell r="F184">
            <v>18.645050656246354</v>
          </cell>
          <cell r="G184">
            <v>5.5111222010000001</v>
          </cell>
          <cell r="H184">
            <v>18.552209322339422</v>
          </cell>
          <cell r="I184">
            <v>5.4474436539999997</v>
          </cell>
          <cell r="J184">
            <v>18.672121994645714</v>
          </cell>
          <cell r="K184">
            <v>5.5259453680000004</v>
          </cell>
          <cell r="L184">
            <v>18.878099298448895</v>
          </cell>
          <cell r="M184">
            <v>5.6148180959999996</v>
          </cell>
          <cell r="N184">
            <v>19.238387526192511</v>
          </cell>
          <cell r="O184">
            <v>5.7321049100000003</v>
          </cell>
          <cell r="P184">
            <v>19.548115505621031</v>
          </cell>
          <cell r="Q184">
            <v>5.879526136</v>
          </cell>
          <cell r="R184">
            <v>19.797535502524319</v>
          </cell>
          <cell r="S184">
            <v>6.0487572859999998</v>
          </cell>
          <cell r="T184">
            <v>20.252729944564148</v>
          </cell>
          <cell r="U184">
            <v>6.26056963</v>
          </cell>
          <cell r="V184">
            <v>20.665805435054526</v>
          </cell>
          <cell r="W184">
            <v>6.4997419059999997</v>
          </cell>
          <cell r="X184">
            <v>21.179279315640866</v>
          </cell>
          <cell r="Y184">
            <v>6.7767995389999998</v>
          </cell>
          <cell r="Z184">
            <v>23.763539771088574</v>
          </cell>
          <cell r="AA184">
            <v>8.1647133600000004</v>
          </cell>
          <cell r="AB184">
            <v>27.06883306069637</v>
          </cell>
          <cell r="AC184">
            <v>9.3736195050000006</v>
          </cell>
          <cell r="AD184">
            <v>28.472608119780428</v>
          </cell>
          <cell r="AE184">
            <v>10.00510424</v>
          </cell>
          <cell r="AF184">
            <v>29.134144305067302</v>
          </cell>
          <cell r="AG184">
            <v>10.3395709</v>
          </cell>
        </row>
        <row r="185">
          <cell r="B185" t="str">
            <v>KESWICK</v>
          </cell>
          <cell r="C185">
            <v>9.5</v>
          </cell>
          <cell r="D185">
            <v>9.5</v>
          </cell>
          <cell r="E185">
            <v>17.5</v>
          </cell>
          <cell r="F185">
            <v>10.412629502507878</v>
          </cell>
          <cell r="G185">
            <v>1.409740676</v>
          </cell>
          <cell r="H185">
            <v>10.293881360428484</v>
          </cell>
          <cell r="I185">
            <v>1.4178471530000001</v>
          </cell>
          <cell r="J185">
            <v>10.572541858469251</v>
          </cell>
          <cell r="K185">
            <v>1.4550435909999999</v>
          </cell>
          <cell r="L185">
            <v>10.698950940540838</v>
          </cell>
          <cell r="M185">
            <v>1.5004996230000001</v>
          </cell>
          <cell r="N185">
            <v>10.849160009255144</v>
          </cell>
          <cell r="O185">
            <v>1.5585732830000001</v>
          </cell>
          <cell r="P185">
            <v>10.991686575231274</v>
          </cell>
          <cell r="Q185">
            <v>1.636207186</v>
          </cell>
          <cell r="R185">
            <v>11.185980168207649</v>
          </cell>
          <cell r="S185">
            <v>1.7203075080000001</v>
          </cell>
          <cell r="T185">
            <v>11.374051720361642</v>
          </cell>
          <cell r="U185">
            <v>1.8221038570000001</v>
          </cell>
          <cell r="V185">
            <v>11.490705360502766</v>
          </cell>
          <cell r="W185">
            <v>1.9351188500000001</v>
          </cell>
          <cell r="X185">
            <v>11.71085489375263</v>
          </cell>
          <cell r="Y185">
            <v>2.073139319</v>
          </cell>
          <cell r="Z185">
            <v>12.684674472420394</v>
          </cell>
          <cell r="AA185">
            <v>2.8772202259999999</v>
          </cell>
          <cell r="AB185">
            <v>14.520636746588062</v>
          </cell>
          <cell r="AC185">
            <v>3.5985421739999999</v>
          </cell>
          <cell r="AD185">
            <v>15.738347514757553</v>
          </cell>
          <cell r="AE185">
            <v>3.9381482239999999</v>
          </cell>
          <cell r="AF185">
            <v>16.57651221189564</v>
          </cell>
          <cell r="AG185">
            <v>4.0851499840000001</v>
          </cell>
        </row>
        <row r="186">
          <cell r="B186" t="str">
            <v>KINGSWAY</v>
          </cell>
          <cell r="C186">
            <v>38</v>
          </cell>
          <cell r="D186">
            <v>34</v>
          </cell>
          <cell r="E186">
            <v>45</v>
          </cell>
          <cell r="F186">
            <v>4.6679013561519849</v>
          </cell>
          <cell r="G186">
            <v>1.9548213290000001</v>
          </cell>
          <cell r="H186">
            <v>4.7484789015459263</v>
          </cell>
          <cell r="I186">
            <v>1.8947393130000001</v>
          </cell>
          <cell r="J186">
            <v>4.969715024443059</v>
          </cell>
          <cell r="K186">
            <v>1.925309564</v>
          </cell>
          <cell r="L186">
            <v>4.9868802735258919</v>
          </cell>
          <cell r="M186">
            <v>1.9453544890000001</v>
          </cell>
          <cell r="N186">
            <v>5.0218091888642435</v>
          </cell>
          <cell r="O186">
            <v>1.9622906689999999</v>
          </cell>
          <cell r="P186">
            <v>5.0703124348639035</v>
          </cell>
          <cell r="Q186">
            <v>1.9772170650000001</v>
          </cell>
          <cell r="R186">
            <v>5.1064858849588592</v>
          </cell>
          <cell r="S186">
            <v>1.989390754</v>
          </cell>
          <cell r="T186">
            <v>5.1131840735429304</v>
          </cell>
          <cell r="U186">
            <v>1.9997365970000001</v>
          </cell>
          <cell r="V186">
            <v>5.1632872753554704</v>
          </cell>
          <cell r="W186">
            <v>2.0083419199999999</v>
          </cell>
          <cell r="X186">
            <v>5.1809869738215966</v>
          </cell>
          <cell r="Y186">
            <v>2.0153109059999998</v>
          </cell>
          <cell r="Z186">
            <v>5.1700649053952592</v>
          </cell>
          <cell r="AA186">
            <v>2.030578878</v>
          </cell>
          <cell r="AB186">
            <v>5.211517183632508</v>
          </cell>
          <cell r="AC186">
            <v>2.0281418360000001</v>
          </cell>
          <cell r="AD186">
            <v>5.2151054000651893</v>
          </cell>
          <cell r="AE186">
            <v>2.0137495950000002</v>
          </cell>
          <cell r="AF186">
            <v>5.2397477885282679</v>
          </cell>
          <cell r="AG186">
            <v>1.9876014710000001</v>
          </cell>
        </row>
        <row r="187">
          <cell r="B187" t="str">
            <v>KINKRY HILL</v>
          </cell>
          <cell r="C187">
            <v>1.5</v>
          </cell>
          <cell r="D187">
            <v>1.5</v>
          </cell>
          <cell r="E187">
            <v>3</v>
          </cell>
          <cell r="F187">
            <v>0.71099453345174046</v>
          </cell>
          <cell r="G187">
            <v>6.3232508000000007E-2</v>
          </cell>
          <cell r="H187">
            <v>0.70262735725329906</v>
          </cell>
          <cell r="I187">
            <v>7.0097382999999999E-2</v>
          </cell>
          <cell r="J187">
            <v>0.71427176989101648</v>
          </cell>
          <cell r="K187">
            <v>7.9198788000000006E-2</v>
          </cell>
          <cell r="L187">
            <v>0.72937827272453482</v>
          </cell>
          <cell r="M187">
            <v>8.9369742000000002E-2</v>
          </cell>
          <cell r="N187">
            <v>0.74961224254587577</v>
          </cell>
          <cell r="O187">
            <v>0.10038319599999999</v>
          </cell>
          <cell r="P187">
            <v>0.76254604906546164</v>
          </cell>
          <cell r="Q187">
            <v>0.112835044</v>
          </cell>
          <cell r="R187">
            <v>0.78107924108016424</v>
          </cell>
          <cell r="S187">
            <v>0.12561162100000001</v>
          </cell>
          <cell r="T187">
            <v>0.80201861363884341</v>
          </cell>
          <cell r="U187">
            <v>0.13776350600000001</v>
          </cell>
          <cell r="V187">
            <v>0.82115506905335311</v>
          </cell>
          <cell r="W187">
            <v>0.14746039899999999</v>
          </cell>
          <cell r="X187">
            <v>0.84571106119184325</v>
          </cell>
          <cell r="Y187">
            <v>0.15855688200000001</v>
          </cell>
          <cell r="Z187">
            <v>1.0391298326393974</v>
          </cell>
          <cell r="AA187">
            <v>0.213397115</v>
          </cell>
          <cell r="AB187">
            <v>1.3010052678854258</v>
          </cell>
          <cell r="AC187">
            <v>0.26438558099999998</v>
          </cell>
          <cell r="AD187">
            <v>1.3697805055949042</v>
          </cell>
          <cell r="AE187">
            <v>0.28838497800000001</v>
          </cell>
          <cell r="AF187">
            <v>1.3805748950177685</v>
          </cell>
          <cell r="AG187">
            <v>0.30017732600000002</v>
          </cell>
        </row>
        <row r="188">
          <cell r="B188" t="str">
            <v>KIRKBY LONSDALE</v>
          </cell>
          <cell r="C188">
            <v>8</v>
          </cell>
          <cell r="D188">
            <v>6.8</v>
          </cell>
          <cell r="E188">
            <v>12</v>
          </cell>
          <cell r="F188">
            <v>6.5376264017537524</v>
          </cell>
          <cell r="G188">
            <v>1.556142613</v>
          </cell>
          <cell r="H188">
            <v>6.4703965901500995</v>
          </cell>
          <cell r="I188">
            <v>1.55245104</v>
          </cell>
          <cell r="J188">
            <v>6.738982606271529</v>
          </cell>
          <cell r="K188">
            <v>1.5898247839999999</v>
          </cell>
          <cell r="L188">
            <v>6.7921115687587736</v>
          </cell>
          <cell r="M188">
            <v>1.6313635259999999</v>
          </cell>
          <cell r="N188">
            <v>6.8444877926289474</v>
          </cell>
          <cell r="O188">
            <v>1.6809541729999999</v>
          </cell>
          <cell r="P188">
            <v>6.9974180623966014</v>
          </cell>
          <cell r="Q188">
            <v>1.7361123279999999</v>
          </cell>
          <cell r="R188">
            <v>7.0996467480871539</v>
          </cell>
          <cell r="S188">
            <v>1.793630783</v>
          </cell>
          <cell r="T188">
            <v>7.2324176937257096</v>
          </cell>
          <cell r="U188">
            <v>1.8629373709999999</v>
          </cell>
          <cell r="V188">
            <v>7.3121383706001737</v>
          </cell>
          <cell r="W188">
            <v>1.9369254490000001</v>
          </cell>
          <cell r="X188">
            <v>7.4650486406739871</v>
          </cell>
          <cell r="Y188">
            <v>2.0187758709999999</v>
          </cell>
          <cell r="Z188">
            <v>8.3260049945041246</v>
          </cell>
          <cell r="AA188">
            <v>2.3387954629999999</v>
          </cell>
          <cell r="AB188">
            <v>9.402780731958881</v>
          </cell>
          <cell r="AC188">
            <v>2.6076383729999999</v>
          </cell>
          <cell r="AD188">
            <v>9.8275855585307532</v>
          </cell>
          <cell r="AE188">
            <v>2.7358526589999999</v>
          </cell>
          <cell r="AF188">
            <v>10.010088626569949</v>
          </cell>
          <cell r="AG188">
            <v>2.794569144</v>
          </cell>
        </row>
        <row r="189">
          <cell r="B189" t="str">
            <v>KIRKBY MOOR</v>
          </cell>
          <cell r="C189">
            <v>4</v>
          </cell>
          <cell r="D189">
            <v>4</v>
          </cell>
          <cell r="E189">
            <v>7.5</v>
          </cell>
          <cell r="F189">
            <v>1.7231865685668057</v>
          </cell>
          <cell r="G189">
            <v>1.8993485000000001E-2</v>
          </cell>
          <cell r="H189">
            <v>1.7070728958802142</v>
          </cell>
          <cell r="I189">
            <v>3.3723276000000003E-2</v>
          </cell>
          <cell r="J189">
            <v>1.7359012813605501</v>
          </cell>
          <cell r="K189">
            <v>4.9401204999999997E-2</v>
          </cell>
          <cell r="L189">
            <v>1.7215539842604457</v>
          </cell>
          <cell r="M189">
            <v>6.6657369999999994E-2</v>
          </cell>
          <cell r="N189">
            <v>1.7701153420259201</v>
          </cell>
          <cell r="O189">
            <v>8.3618037000000006E-2</v>
          </cell>
          <cell r="P189">
            <v>1.807884100373057</v>
          </cell>
          <cell r="Q189">
            <v>0.10435658</v>
          </cell>
          <cell r="R189">
            <v>1.8243283027518884</v>
          </cell>
          <cell r="S189">
            <v>0.12703488499999999</v>
          </cell>
          <cell r="T189">
            <v>1.8845599796831536</v>
          </cell>
          <cell r="U189">
            <v>0.154074138</v>
          </cell>
          <cell r="V189">
            <v>1.9161352757101966</v>
          </cell>
          <cell r="W189">
            <v>0.182952742</v>
          </cell>
          <cell r="X189">
            <v>1.9507713357058201</v>
          </cell>
          <cell r="Y189">
            <v>0.21411487400000001</v>
          </cell>
          <cell r="Z189">
            <v>2.1078115537207962</v>
          </cell>
          <cell r="AA189">
            <v>0.35338870300000003</v>
          </cell>
          <cell r="AB189">
            <v>2.2968872087974379</v>
          </cell>
          <cell r="AC189">
            <v>0.46983845000000002</v>
          </cell>
          <cell r="AD189">
            <v>2.4760795586930526</v>
          </cell>
          <cell r="AE189">
            <v>0.53392506299999998</v>
          </cell>
          <cell r="AF189">
            <v>2.6444467793595683</v>
          </cell>
          <cell r="AG189">
            <v>0.57037278199999997</v>
          </cell>
        </row>
        <row r="190">
          <cell r="B190" t="str">
            <v>KIRKBY STEPHEN</v>
          </cell>
          <cell r="C190">
            <v>15</v>
          </cell>
          <cell r="D190">
            <v>13.3</v>
          </cell>
          <cell r="E190">
            <v>17.5</v>
          </cell>
          <cell r="F190">
            <v>6.1368361560533478</v>
          </cell>
          <cell r="G190">
            <v>0.20127827400000001</v>
          </cell>
          <cell r="H190">
            <v>6.141813290024837</v>
          </cell>
          <cell r="I190">
            <v>0.236833497</v>
          </cell>
          <cell r="J190">
            <v>6.3112513978550284</v>
          </cell>
          <cell r="K190">
            <v>0.28443009600000002</v>
          </cell>
          <cell r="L190">
            <v>6.4477240271534164</v>
          </cell>
          <cell r="M190">
            <v>0.34103861699999999</v>
          </cell>
          <cell r="N190">
            <v>6.5914443489535959</v>
          </cell>
          <cell r="O190">
            <v>0.39319887399999998</v>
          </cell>
          <cell r="P190">
            <v>6.773172508010461</v>
          </cell>
          <cell r="Q190">
            <v>0.44671539999999998</v>
          </cell>
          <cell r="R190">
            <v>6.9439496845451067</v>
          </cell>
          <cell r="S190">
            <v>0.50507226100000002</v>
          </cell>
          <cell r="T190">
            <v>7.1372843154851227</v>
          </cell>
          <cell r="U190">
            <v>0.57098421799999999</v>
          </cell>
          <cell r="V190">
            <v>7.3138673950334603</v>
          </cell>
          <cell r="W190">
            <v>0.64392400999999999</v>
          </cell>
          <cell r="X190">
            <v>7.5561827256799328</v>
          </cell>
          <cell r="Y190">
            <v>0.72860870300000002</v>
          </cell>
          <cell r="Z190">
            <v>9.298951784308203</v>
          </cell>
          <cell r="AA190">
            <v>1.1918618009999999</v>
          </cell>
          <cell r="AB190">
            <v>11.958512934604746</v>
          </cell>
          <cell r="AC190">
            <v>1.6266547920000001</v>
          </cell>
          <cell r="AD190">
            <v>13.10383633935775</v>
          </cell>
          <cell r="AE190">
            <v>1.840733207</v>
          </cell>
          <cell r="AF190">
            <v>13.645833864692033</v>
          </cell>
          <cell r="AG190">
            <v>1.9519617570000001</v>
          </cell>
        </row>
        <row r="191">
          <cell r="B191" t="str">
            <v>KIRKBY THORE</v>
          </cell>
          <cell r="C191">
            <v>15.8</v>
          </cell>
          <cell r="D191">
            <v>15.8</v>
          </cell>
          <cell r="E191">
            <v>27</v>
          </cell>
          <cell r="F191">
            <v>9.4639317385604613</v>
          </cell>
          <cell r="G191">
            <v>2.8491383240000001</v>
          </cell>
          <cell r="H191">
            <v>9.3191716186090385</v>
          </cell>
          <cell r="I191">
            <v>2.8225322319999999</v>
          </cell>
          <cell r="J191">
            <v>9.3877200101585938</v>
          </cell>
          <cell r="K191">
            <v>2.867326877</v>
          </cell>
          <cell r="L191">
            <v>9.5601955084311268</v>
          </cell>
          <cell r="M191">
            <v>2.911269602</v>
          </cell>
          <cell r="N191">
            <v>9.6468950520531145</v>
          </cell>
          <cell r="O191">
            <v>2.9619464980000001</v>
          </cell>
          <cell r="P191">
            <v>9.7195542770144119</v>
          </cell>
          <cell r="Q191">
            <v>3.0185114959999999</v>
          </cell>
          <cell r="R191">
            <v>9.9427732251351983</v>
          </cell>
          <cell r="S191">
            <v>3.0751091829999999</v>
          </cell>
          <cell r="T191">
            <v>10.081443207207808</v>
          </cell>
          <cell r="U191">
            <v>3.139878028</v>
          </cell>
          <cell r="V191">
            <v>10.120043532315391</v>
          </cell>
          <cell r="W191">
            <v>3.2050725980000001</v>
          </cell>
          <cell r="X191">
            <v>10.222477051431314</v>
          </cell>
          <cell r="Y191">
            <v>3.2702620840000001</v>
          </cell>
          <cell r="Z191">
            <v>11.008031363139677</v>
          </cell>
          <cell r="AA191">
            <v>3.5810244999999998</v>
          </cell>
          <cell r="AB191">
            <v>11.845765275716818</v>
          </cell>
          <cell r="AC191">
            <v>3.880427836</v>
          </cell>
          <cell r="AD191">
            <v>12.142627970867599</v>
          </cell>
          <cell r="AE191">
            <v>4.0017426760000001</v>
          </cell>
          <cell r="AF191">
            <v>12.12081387722669</v>
          </cell>
          <cell r="AG191">
            <v>4.0607687600000002</v>
          </cell>
        </row>
        <row r="192">
          <cell r="B192" t="str">
            <v>KIRKHALL LANE</v>
          </cell>
          <cell r="C192">
            <v>16.7</v>
          </cell>
          <cell r="D192">
            <v>16.7</v>
          </cell>
          <cell r="E192">
            <v>19</v>
          </cell>
          <cell r="F192">
            <v>10.576169038085578</v>
          </cell>
          <cell r="G192">
            <v>2.5847134889999999</v>
          </cell>
          <cell r="H192">
            <v>10.542656012686443</v>
          </cell>
          <cell r="I192">
            <v>2.5778673200000002</v>
          </cell>
          <cell r="J192">
            <v>10.673688264772291</v>
          </cell>
          <cell r="K192">
            <v>2.626892137</v>
          </cell>
          <cell r="L192">
            <v>10.804968053575346</v>
          </cell>
          <cell r="M192">
            <v>2.6869962850000002</v>
          </cell>
          <cell r="N192">
            <v>11.020864586717568</v>
          </cell>
          <cell r="O192">
            <v>2.7656535020000002</v>
          </cell>
          <cell r="P192">
            <v>11.317667692861871</v>
          </cell>
          <cell r="Q192">
            <v>2.8669260379999999</v>
          </cell>
          <cell r="R192">
            <v>11.665471806004296</v>
          </cell>
          <cell r="S192">
            <v>2.9818621780000001</v>
          </cell>
          <cell r="T192">
            <v>11.831779665892874</v>
          </cell>
          <cell r="U192">
            <v>3.1272153029999998</v>
          </cell>
          <cell r="V192">
            <v>12.113091309368089</v>
          </cell>
          <cell r="W192">
            <v>3.290531042</v>
          </cell>
          <cell r="X192">
            <v>12.534946653319649</v>
          </cell>
          <cell r="Y192">
            <v>3.477284305</v>
          </cell>
          <cell r="Z192">
            <v>14.203096038178339</v>
          </cell>
          <cell r="AA192">
            <v>4.493829249</v>
          </cell>
          <cell r="AB192">
            <v>15.580889114142295</v>
          </cell>
          <cell r="AC192">
            <v>5.3554049810000004</v>
          </cell>
          <cell r="AD192">
            <v>16.084082503989471</v>
          </cell>
          <cell r="AE192">
            <v>5.5959672999999999</v>
          </cell>
          <cell r="AF192">
            <v>16.149927751831402</v>
          </cell>
          <cell r="AG192">
            <v>5.700526794</v>
          </cell>
        </row>
        <row r="193">
          <cell r="B193" t="str">
            <v>KITT GREEN</v>
          </cell>
          <cell r="C193">
            <v>20.5</v>
          </cell>
          <cell r="D193">
            <v>18</v>
          </cell>
          <cell r="E193">
            <v>27.5</v>
          </cell>
          <cell r="F193">
            <v>15.229679253960287</v>
          </cell>
          <cell r="G193">
            <v>4.2819408860000001</v>
          </cell>
          <cell r="H193">
            <v>14.985455675617187</v>
          </cell>
          <cell r="I193">
            <v>4.1958820579999996</v>
          </cell>
          <cell r="J193">
            <v>15.203710152800534</v>
          </cell>
          <cell r="K193">
            <v>4.2503226569999999</v>
          </cell>
          <cell r="L193">
            <v>15.359586227220039</v>
          </cell>
          <cell r="M193">
            <v>4.2998303299999998</v>
          </cell>
          <cell r="N193">
            <v>15.52393754966892</v>
          </cell>
          <cell r="O193">
            <v>4.3584224310000002</v>
          </cell>
          <cell r="P193">
            <v>15.729622161496097</v>
          </cell>
          <cell r="Q193">
            <v>4.4298079230000003</v>
          </cell>
          <cell r="R193">
            <v>15.883343622783189</v>
          </cell>
          <cell r="S193">
            <v>4.5074438130000001</v>
          </cell>
          <cell r="T193">
            <v>16.096689426471116</v>
          </cell>
          <cell r="U193">
            <v>4.5975670309999996</v>
          </cell>
          <cell r="V193">
            <v>16.279766996865874</v>
          </cell>
          <cell r="W193">
            <v>4.6979713109999999</v>
          </cell>
          <cell r="X193">
            <v>16.4936504645027</v>
          </cell>
          <cell r="Y193">
            <v>4.8138948609999996</v>
          </cell>
          <cell r="Z193">
            <v>17.463884526437916</v>
          </cell>
          <cell r="AA193">
            <v>5.420591559</v>
          </cell>
          <cell r="AB193">
            <v>18.663621359338443</v>
          </cell>
          <cell r="AC193">
            <v>5.8875858589999996</v>
          </cell>
          <cell r="AD193">
            <v>19.329956957266077</v>
          </cell>
          <cell r="AE193">
            <v>6.1099922849999997</v>
          </cell>
          <cell r="AF193">
            <v>19.727472111479251</v>
          </cell>
          <cell r="AG193">
            <v>6.2059668859999997</v>
          </cell>
        </row>
        <row r="194">
          <cell r="B194" t="str">
            <v>KNOTT MILL</v>
          </cell>
          <cell r="C194">
            <v>22.9</v>
          </cell>
          <cell r="D194">
            <v>20.5</v>
          </cell>
          <cell r="E194">
            <v>27.5</v>
          </cell>
          <cell r="F194">
            <v>18.652528005262756</v>
          </cell>
          <cell r="G194">
            <v>6.3924149269999999</v>
          </cell>
          <cell r="H194">
            <v>19.897532402239317</v>
          </cell>
          <cell r="I194">
            <v>6.3157398300000001</v>
          </cell>
          <cell r="J194">
            <v>21.470225307263952</v>
          </cell>
          <cell r="K194">
            <v>6.4255832530000001</v>
          </cell>
          <cell r="L194">
            <v>21.837057632212886</v>
          </cell>
          <cell r="M194">
            <v>6.5289656440000003</v>
          </cell>
          <cell r="N194">
            <v>22.167498017481165</v>
          </cell>
          <cell r="O194">
            <v>6.6436855789999996</v>
          </cell>
          <cell r="P194">
            <v>22.531519086234784</v>
          </cell>
          <cell r="Q194">
            <v>6.7711251399999997</v>
          </cell>
          <cell r="R194">
            <v>22.921565548001748</v>
          </cell>
          <cell r="S194">
            <v>6.9031159730000002</v>
          </cell>
          <cell r="T194">
            <v>23.349753677191977</v>
          </cell>
          <cell r="U194">
            <v>7.0462992020000002</v>
          </cell>
          <cell r="V194">
            <v>23.76217770115532</v>
          </cell>
          <cell r="W194">
            <v>7.194824058</v>
          </cell>
          <cell r="X194">
            <v>24.216857973953537</v>
          </cell>
          <cell r="Y194">
            <v>7.3506147229999996</v>
          </cell>
          <cell r="Z194">
            <v>26.556289581856724</v>
          </cell>
          <cell r="AA194">
            <v>8.0559858139999996</v>
          </cell>
          <cell r="AB194">
            <v>29.521008448951353</v>
          </cell>
          <cell r="AC194">
            <v>8.6243772490000001</v>
          </cell>
          <cell r="AD194">
            <v>31.445691732661246</v>
          </cell>
          <cell r="AE194">
            <v>8.9317025759999993</v>
          </cell>
          <cell r="AF194">
            <v>33.080917853312371</v>
          </cell>
          <cell r="AG194">
            <v>9.1486789000000002</v>
          </cell>
        </row>
        <row r="195">
          <cell r="B195" t="str">
            <v>LAMBERHEAD</v>
          </cell>
          <cell r="C195">
            <v>22.9</v>
          </cell>
          <cell r="D195">
            <v>20.5</v>
          </cell>
          <cell r="E195">
            <v>27.5</v>
          </cell>
          <cell r="F195">
            <v>10.838908675566802</v>
          </cell>
          <cell r="G195">
            <v>2.2809861379999998</v>
          </cell>
          <cell r="H195">
            <v>11.440662736869387</v>
          </cell>
          <cell r="I195">
            <v>2.2637226529999999</v>
          </cell>
          <cell r="J195">
            <v>12.386002943602479</v>
          </cell>
          <cell r="K195">
            <v>2.323759473</v>
          </cell>
          <cell r="L195">
            <v>12.669765884065168</v>
          </cell>
          <cell r="M195">
            <v>2.3963368479999998</v>
          </cell>
          <cell r="N195">
            <v>12.95047900815795</v>
          </cell>
          <cell r="O195">
            <v>2.488758802</v>
          </cell>
          <cell r="P195">
            <v>13.28013778910111</v>
          </cell>
          <cell r="Q195">
            <v>2.6082329510000002</v>
          </cell>
          <cell r="R195">
            <v>13.621331199787786</v>
          </cell>
          <cell r="S195">
            <v>2.746746081</v>
          </cell>
          <cell r="T195">
            <v>14.019334539388582</v>
          </cell>
          <cell r="U195">
            <v>2.9232904820000001</v>
          </cell>
          <cell r="V195">
            <v>14.430010610507539</v>
          </cell>
          <cell r="W195">
            <v>3.125331342</v>
          </cell>
          <cell r="X195">
            <v>14.876577753709668</v>
          </cell>
          <cell r="Y195">
            <v>3.3605533090000002</v>
          </cell>
          <cell r="Z195">
            <v>17.074900356532467</v>
          </cell>
          <cell r="AA195">
            <v>4.6059216220000003</v>
          </cell>
          <cell r="AB195">
            <v>18.601651388044061</v>
          </cell>
          <cell r="AC195">
            <v>5.7185178969999999</v>
          </cell>
          <cell r="AD195">
            <v>18.970297588831691</v>
          </cell>
          <cell r="AE195">
            <v>6.0432442279999998</v>
          </cell>
          <cell r="AF195">
            <v>18.816723787195087</v>
          </cell>
          <cell r="AG195">
            <v>6.1796600389999998</v>
          </cell>
        </row>
        <row r="196">
          <cell r="B196" t="str">
            <v>LANCASTER</v>
          </cell>
          <cell r="C196">
            <v>22.9</v>
          </cell>
          <cell r="D196">
            <v>20.5</v>
          </cell>
          <cell r="E196">
            <v>27</v>
          </cell>
          <cell r="F196">
            <v>17.816823147461569</v>
          </cell>
          <cell r="G196">
            <v>6.4809520630000002</v>
          </cell>
          <cell r="H196">
            <v>17.589618246523539</v>
          </cell>
          <cell r="I196">
            <v>6.350469307</v>
          </cell>
          <cell r="J196">
            <v>18.030148749218625</v>
          </cell>
          <cell r="K196">
            <v>6.4322391479999999</v>
          </cell>
          <cell r="L196">
            <v>18.258758635132736</v>
          </cell>
          <cell r="M196">
            <v>6.5120818939999996</v>
          </cell>
          <cell r="N196">
            <v>18.464739232989245</v>
          </cell>
          <cell r="O196">
            <v>6.6134944659999997</v>
          </cell>
          <cell r="P196">
            <v>18.808659670422944</v>
          </cell>
          <cell r="Q196">
            <v>6.7351427660000001</v>
          </cell>
          <cell r="R196">
            <v>19.234392850858757</v>
          </cell>
          <cell r="S196">
            <v>6.8674990180000002</v>
          </cell>
          <cell r="T196">
            <v>19.542128047674215</v>
          </cell>
          <cell r="U196">
            <v>7.0290112320000002</v>
          </cell>
          <cell r="V196">
            <v>19.938978976319852</v>
          </cell>
          <cell r="W196">
            <v>7.2011096930000003</v>
          </cell>
          <cell r="X196">
            <v>20.387857547955154</v>
          </cell>
          <cell r="Y196">
            <v>7.3935364589999999</v>
          </cell>
          <cell r="Z196">
            <v>22.528091439232746</v>
          </cell>
          <cell r="AA196">
            <v>8.3435767060000003</v>
          </cell>
          <cell r="AB196">
            <v>24.908014015445545</v>
          </cell>
          <cell r="AC196">
            <v>9.1253836380000006</v>
          </cell>
          <cell r="AD196">
            <v>25.808842016367951</v>
          </cell>
          <cell r="AE196">
            <v>9.5088249509999994</v>
          </cell>
          <cell r="AF196">
            <v>26.108399331522268</v>
          </cell>
          <cell r="AG196">
            <v>9.6875777920000008</v>
          </cell>
        </row>
        <row r="197">
          <cell r="B197" t="str">
            <v>LANGLEY</v>
          </cell>
          <cell r="C197">
            <v>22.9</v>
          </cell>
          <cell r="D197">
            <v>20.5</v>
          </cell>
          <cell r="E197">
            <v>27.5</v>
          </cell>
          <cell r="F197">
            <v>13.531776960364011</v>
          </cell>
          <cell r="G197">
            <v>3.9606585619999999</v>
          </cell>
          <cell r="H197">
            <v>13.823783827601666</v>
          </cell>
          <cell r="I197">
            <v>3.9136082879999998</v>
          </cell>
          <cell r="J197">
            <v>14.415479703900269</v>
          </cell>
          <cell r="K197">
            <v>3.9821612879999999</v>
          </cell>
          <cell r="L197">
            <v>14.662828866656442</v>
          </cell>
          <cell r="M197">
            <v>4.0563608750000002</v>
          </cell>
          <cell r="N197">
            <v>14.865212830774366</v>
          </cell>
          <cell r="O197">
            <v>4.1515764710000003</v>
          </cell>
          <cell r="P197">
            <v>15.208061752953338</v>
          </cell>
          <cell r="Q197">
            <v>4.2750686949999999</v>
          </cell>
          <cell r="R197">
            <v>15.552019835783904</v>
          </cell>
          <cell r="S197">
            <v>4.4139391760000004</v>
          </cell>
          <cell r="T197">
            <v>15.886227911252368</v>
          </cell>
          <cell r="U197">
            <v>4.5868278829999998</v>
          </cell>
          <cell r="V197">
            <v>16.305618452259697</v>
          </cell>
          <cell r="W197">
            <v>4.7813937080000004</v>
          </cell>
          <cell r="X197">
            <v>16.820786305401594</v>
          </cell>
          <cell r="Y197">
            <v>5.004292016</v>
          </cell>
          <cell r="Z197">
            <v>19.144583833273082</v>
          </cell>
          <cell r="AA197">
            <v>6.1726608479999996</v>
          </cell>
          <cell r="AB197">
            <v>21.190360921709665</v>
          </cell>
          <cell r="AC197">
            <v>7.2027438200000002</v>
          </cell>
          <cell r="AD197">
            <v>22.138388230765354</v>
          </cell>
          <cell r="AE197">
            <v>7.7913370229999996</v>
          </cell>
          <cell r="AF197">
            <v>22.53827385922818</v>
          </cell>
          <cell r="AG197">
            <v>8.1312488500000004</v>
          </cell>
        </row>
        <row r="198">
          <cell r="B198" t="str">
            <v>LANGROYD RD</v>
          </cell>
          <cell r="C198">
            <v>22.9</v>
          </cell>
          <cell r="D198">
            <v>20.5</v>
          </cell>
          <cell r="E198">
            <v>27.5</v>
          </cell>
          <cell r="F198">
            <v>11.873870553790841</v>
          </cell>
          <cell r="G198">
            <v>3.2366311909999999</v>
          </cell>
          <cell r="H198">
            <v>11.790026844423249</v>
          </cell>
          <cell r="I198">
            <v>3.2068679439999999</v>
          </cell>
          <cell r="J198">
            <v>11.916070760201093</v>
          </cell>
          <cell r="K198">
            <v>3.2509409800000002</v>
          </cell>
          <cell r="L198">
            <v>12.026217399405716</v>
          </cell>
          <cell r="M198">
            <v>3.3004887009999999</v>
          </cell>
          <cell r="N198">
            <v>12.191676616951934</v>
          </cell>
          <cell r="O198">
            <v>3.369326874</v>
          </cell>
          <cell r="P198">
            <v>12.382584421792139</v>
          </cell>
          <cell r="Q198">
            <v>3.4582160000000002</v>
          </cell>
          <cell r="R198">
            <v>12.601343513440533</v>
          </cell>
          <cell r="S198">
            <v>3.56204396</v>
          </cell>
          <cell r="T198">
            <v>12.838601286801032</v>
          </cell>
          <cell r="U198">
            <v>3.6914711750000002</v>
          </cell>
          <cell r="V198">
            <v>13.12223838354039</v>
          </cell>
          <cell r="W198">
            <v>3.838977087</v>
          </cell>
          <cell r="X198">
            <v>13.445884903884517</v>
          </cell>
          <cell r="Y198">
            <v>4.0115940720000003</v>
          </cell>
          <cell r="Z198">
            <v>15.018025581635024</v>
          </cell>
          <cell r="AA198">
            <v>4.873321754</v>
          </cell>
          <cell r="AB198">
            <v>16.724992723512891</v>
          </cell>
          <cell r="AC198">
            <v>5.6185201400000002</v>
          </cell>
          <cell r="AD198">
            <v>17.52777586654631</v>
          </cell>
          <cell r="AE198">
            <v>6.023576222</v>
          </cell>
          <cell r="AF198">
            <v>17.825119951434793</v>
          </cell>
          <cell r="AG198">
            <v>6.2397521820000001</v>
          </cell>
        </row>
        <row r="199">
          <cell r="B199" t="str">
            <v>LEIGH</v>
          </cell>
          <cell r="C199">
            <v>10</v>
          </cell>
          <cell r="D199">
            <v>10</v>
          </cell>
          <cell r="E199">
            <v>18</v>
          </cell>
          <cell r="F199">
            <v>5.2748190303983185</v>
          </cell>
          <cell r="G199">
            <v>1.1014151860000001</v>
          </cell>
          <cell r="H199">
            <v>5.4865976116718498</v>
          </cell>
          <cell r="I199">
            <v>1.098939222</v>
          </cell>
          <cell r="J199">
            <v>5.8268220396286932</v>
          </cell>
          <cell r="K199">
            <v>1.1113511229999999</v>
          </cell>
          <cell r="L199">
            <v>5.9126408547327856</v>
          </cell>
          <cell r="M199">
            <v>1.12771763</v>
          </cell>
          <cell r="N199">
            <v>5.9800363945644621</v>
          </cell>
          <cell r="O199">
            <v>1.1520730210000001</v>
          </cell>
          <cell r="P199">
            <v>6.1123461041558711</v>
          </cell>
          <cell r="Q199">
            <v>1.1875499970000001</v>
          </cell>
          <cell r="R199">
            <v>6.209665450294108</v>
          </cell>
          <cell r="S199">
            <v>1.227052112</v>
          </cell>
          <cell r="T199">
            <v>6.290292968901408</v>
          </cell>
          <cell r="U199">
            <v>1.275122587</v>
          </cell>
          <cell r="V199">
            <v>6.3915390855468006</v>
          </cell>
          <cell r="W199">
            <v>1.3309628</v>
          </cell>
          <cell r="X199">
            <v>6.5303697334224298</v>
          </cell>
          <cell r="Y199">
            <v>1.3994219750000001</v>
          </cell>
          <cell r="Z199">
            <v>7.1771606087319322</v>
          </cell>
          <cell r="AA199">
            <v>1.699760924</v>
          </cell>
          <cell r="AB199">
            <v>7.9765883383175575</v>
          </cell>
          <cell r="AC199">
            <v>1.9448027240000001</v>
          </cell>
          <cell r="AD199">
            <v>8.4244384607642395</v>
          </cell>
          <cell r="AE199">
            <v>2.0786934700000002</v>
          </cell>
          <cell r="AF199">
            <v>8.7200801557606944</v>
          </cell>
          <cell r="AG199">
            <v>2.1537834610000002</v>
          </cell>
        </row>
        <row r="200">
          <cell r="B200" t="str">
            <v>LEVENSHULME</v>
          </cell>
          <cell r="C200">
            <v>17.5</v>
          </cell>
          <cell r="D200">
            <v>15.8</v>
          </cell>
          <cell r="E200">
            <v>21</v>
          </cell>
          <cell r="F200">
            <v>12.021162840225774</v>
          </cell>
          <cell r="G200">
            <v>3.610881977</v>
          </cell>
          <cell r="H200">
            <v>12.147794427716592</v>
          </cell>
          <cell r="I200">
            <v>3.5836805940000001</v>
          </cell>
          <cell r="J200">
            <v>12.505104546980121</v>
          </cell>
          <cell r="K200">
            <v>3.6573591730000001</v>
          </cell>
          <cell r="L200">
            <v>12.680281507474131</v>
          </cell>
          <cell r="M200">
            <v>3.7405530040000001</v>
          </cell>
          <cell r="N200">
            <v>12.895395508640867</v>
          </cell>
          <cell r="O200">
            <v>3.844587669</v>
          </cell>
          <cell r="P200">
            <v>13.265677485621209</v>
          </cell>
          <cell r="Q200">
            <v>3.9748280710000001</v>
          </cell>
          <cell r="R200">
            <v>13.589119525868604</v>
          </cell>
          <cell r="S200">
            <v>4.1212685039999997</v>
          </cell>
          <cell r="T200">
            <v>13.99505309425354</v>
          </cell>
          <cell r="U200">
            <v>4.2992190409999997</v>
          </cell>
          <cell r="V200">
            <v>14.428084276557311</v>
          </cell>
          <cell r="W200">
            <v>4.499238912</v>
          </cell>
          <cell r="X200">
            <v>15.009189661259345</v>
          </cell>
          <cell r="Y200">
            <v>4.7277882939999998</v>
          </cell>
          <cell r="Z200">
            <v>17.521525088643159</v>
          </cell>
          <cell r="AA200">
            <v>5.8913494069999999</v>
          </cell>
          <cell r="AB200">
            <v>19.687529693874318</v>
          </cell>
          <cell r="AC200">
            <v>6.9039395509999997</v>
          </cell>
          <cell r="AD200">
            <v>20.778628327738183</v>
          </cell>
          <cell r="AE200">
            <v>7.4997207870000002</v>
          </cell>
          <cell r="AF200">
            <v>21.417429517245999</v>
          </cell>
          <cell r="AG200">
            <v>7.8705222570000002</v>
          </cell>
        </row>
        <row r="201">
          <cell r="B201" t="str">
            <v>LEYLAND NATIONAL</v>
          </cell>
          <cell r="C201">
            <v>20.5</v>
          </cell>
          <cell r="D201">
            <v>18</v>
          </cell>
          <cell r="E201">
            <v>27</v>
          </cell>
          <cell r="F201">
            <v>4.5481845453495273</v>
          </cell>
          <cell r="G201">
            <v>0.40400260799999999</v>
          </cell>
          <cell r="H201">
            <v>4.4023615101410378</v>
          </cell>
          <cell r="I201">
            <v>0.43478724899999999</v>
          </cell>
          <cell r="J201">
            <v>4.5229729221458657</v>
          </cell>
          <cell r="K201">
            <v>0.480724502</v>
          </cell>
          <cell r="L201">
            <v>4.5356385128168526</v>
          </cell>
          <cell r="M201">
            <v>0.52971358800000001</v>
          </cell>
          <cell r="N201">
            <v>4.5739266999259653</v>
          </cell>
          <cell r="O201">
            <v>0.582069956</v>
          </cell>
          <cell r="P201">
            <v>4.6288723755854617</v>
          </cell>
          <cell r="Q201">
            <v>0.64096576699999996</v>
          </cell>
          <cell r="R201">
            <v>4.7121097801262541</v>
          </cell>
          <cell r="S201">
            <v>0.70048300500000005</v>
          </cell>
          <cell r="T201">
            <v>4.7498848859434224</v>
          </cell>
          <cell r="U201">
            <v>0.76718276699999999</v>
          </cell>
          <cell r="V201">
            <v>4.8315815104472728</v>
          </cell>
          <cell r="W201">
            <v>0.833061787</v>
          </cell>
          <cell r="X201">
            <v>4.9129630751282525</v>
          </cell>
          <cell r="Y201">
            <v>0.86122141200000002</v>
          </cell>
          <cell r="Z201">
            <v>5.0938836898625874</v>
          </cell>
          <cell r="AA201">
            <v>1.004691665</v>
          </cell>
          <cell r="AB201">
            <v>6.0543791217167175</v>
          </cell>
          <cell r="AC201">
            <v>1.1260613340000001</v>
          </cell>
          <cell r="AD201">
            <v>6.723714049796814</v>
          </cell>
          <cell r="AE201">
            <v>1.1756767340000001</v>
          </cell>
          <cell r="AF201">
            <v>7.2160826574906842</v>
          </cell>
          <cell r="AG201">
            <v>1.189115049</v>
          </cell>
        </row>
        <row r="202">
          <cell r="B202" t="str">
            <v>LITTLE HULTON</v>
          </cell>
          <cell r="C202">
            <v>17</v>
          </cell>
          <cell r="D202">
            <v>15.8</v>
          </cell>
          <cell r="E202">
            <v>21</v>
          </cell>
          <cell r="F202">
            <v>12.943680835146322</v>
          </cell>
          <cell r="G202">
            <v>3.3436536819999998</v>
          </cell>
          <cell r="H202">
            <v>13.300807814004122</v>
          </cell>
          <cell r="I202">
            <v>3.321436909</v>
          </cell>
          <cell r="J202">
            <v>14.034024735917576</v>
          </cell>
          <cell r="K202">
            <v>3.3982236280000002</v>
          </cell>
          <cell r="L202">
            <v>14.286511695727366</v>
          </cell>
          <cell r="M202">
            <v>3.4853256990000001</v>
          </cell>
          <cell r="N202">
            <v>14.928465498925208</v>
          </cell>
          <cell r="O202">
            <v>3.5938910640000001</v>
          </cell>
          <cell r="P202">
            <v>15.683475253674125</v>
          </cell>
          <cell r="Q202">
            <v>3.7312387010000001</v>
          </cell>
          <cell r="R202">
            <v>16.968012688301087</v>
          </cell>
          <cell r="S202">
            <v>3.8871030659999999</v>
          </cell>
          <cell r="T202">
            <v>18.24940021317629</v>
          </cell>
          <cell r="U202">
            <v>4.0811987939999996</v>
          </cell>
          <cell r="V202">
            <v>19.299737254594024</v>
          </cell>
          <cell r="W202">
            <v>4.3014886160000003</v>
          </cell>
          <cell r="X202">
            <v>20.409675639992187</v>
          </cell>
          <cell r="Y202">
            <v>4.5487503699999996</v>
          </cell>
          <cell r="Z202">
            <v>23.460257334721309</v>
          </cell>
          <cell r="AA202">
            <v>5.4136829730000002</v>
          </cell>
          <cell r="AB202">
            <v>25.619554638904358</v>
          </cell>
          <cell r="AC202">
            <v>6.2816168680000004</v>
          </cell>
          <cell r="AD202">
            <v>26.633790675632177</v>
          </cell>
          <cell r="AE202">
            <v>6.8255871170000004</v>
          </cell>
          <cell r="AF202">
            <v>27.134184600277766</v>
          </cell>
          <cell r="AG202">
            <v>7.0928421750000004</v>
          </cell>
        </row>
        <row r="203">
          <cell r="B203" t="str">
            <v>LITTLE SALKELD</v>
          </cell>
          <cell r="C203">
            <v>13</v>
          </cell>
          <cell r="D203">
            <v>10.5</v>
          </cell>
          <cell r="E203">
            <v>15</v>
          </cell>
          <cell r="F203">
            <v>6.4476405056566346</v>
          </cell>
          <cell r="G203">
            <v>1.3949502140000001</v>
          </cell>
          <cell r="H203">
            <v>6.424091007594364</v>
          </cell>
          <cell r="I203">
            <v>1.390000669</v>
          </cell>
          <cell r="J203">
            <v>6.5294422037454583</v>
          </cell>
          <cell r="K203">
            <v>1.428241098</v>
          </cell>
          <cell r="L203">
            <v>6.6014266433589315</v>
          </cell>
          <cell r="M203">
            <v>1.4714305409999999</v>
          </cell>
          <cell r="N203">
            <v>6.6991463850560553</v>
          </cell>
          <cell r="O203">
            <v>1.523075339</v>
          </cell>
          <cell r="P203">
            <v>6.8038403939529752</v>
          </cell>
          <cell r="Q203">
            <v>1.585490096</v>
          </cell>
          <cell r="R203">
            <v>6.9686148087170423</v>
          </cell>
          <cell r="S203">
            <v>1.652862625</v>
          </cell>
          <cell r="T203">
            <v>7.1145995350913775</v>
          </cell>
          <cell r="U203">
            <v>1.7307495989999999</v>
          </cell>
          <cell r="V203">
            <v>7.2368450459848503</v>
          </cell>
          <cell r="W203">
            <v>1.8131041560000001</v>
          </cell>
          <cell r="X203">
            <v>7.397087075735203</v>
          </cell>
          <cell r="Y203">
            <v>1.9046502380000001</v>
          </cell>
          <cell r="Z203">
            <v>8.4676776522510853</v>
          </cell>
          <cell r="AA203">
            <v>2.38852127</v>
          </cell>
          <cell r="AB203">
            <v>10.017994550694834</v>
          </cell>
          <cell r="AC203">
            <v>2.7481792330000001</v>
          </cell>
          <cell r="AD203">
            <v>10.540433110387312</v>
          </cell>
          <cell r="AE203">
            <v>2.9239162840000001</v>
          </cell>
          <cell r="AF203">
            <v>10.878199106908218</v>
          </cell>
          <cell r="AG203">
            <v>3.0142269179999999</v>
          </cell>
        </row>
        <row r="204">
          <cell r="B204" t="str">
            <v>LITTLEBOROUGH</v>
          </cell>
          <cell r="C204">
            <v>17.5</v>
          </cell>
          <cell r="D204">
            <v>15.8</v>
          </cell>
          <cell r="E204">
            <v>21</v>
          </cell>
          <cell r="F204">
            <v>13.471308329765874</v>
          </cell>
          <cell r="G204">
            <v>4.2816983249999998</v>
          </cell>
          <cell r="H204">
            <v>13.680221146616752</v>
          </cell>
          <cell r="I204">
            <v>4.2139629059999999</v>
          </cell>
          <cell r="J204">
            <v>14.093588444900538</v>
          </cell>
          <cell r="K204">
            <v>4.2813916550000002</v>
          </cell>
          <cell r="L204">
            <v>14.345135367523834</v>
          </cell>
          <cell r="M204">
            <v>4.3503857750000003</v>
          </cell>
          <cell r="N204">
            <v>14.508520371617605</v>
          </cell>
          <cell r="O204">
            <v>4.4353123400000003</v>
          </cell>
          <cell r="P204">
            <v>14.794502418160615</v>
          </cell>
          <cell r="Q204">
            <v>4.5404968669999999</v>
          </cell>
          <cell r="R204">
            <v>14.989369417519057</v>
          </cell>
          <cell r="S204">
            <v>4.6572336410000004</v>
          </cell>
          <cell r="T204">
            <v>15.389455394406486</v>
          </cell>
          <cell r="U204">
            <v>4.8010221849999999</v>
          </cell>
          <cell r="V204">
            <v>15.702122682465019</v>
          </cell>
          <cell r="W204">
            <v>4.962522506</v>
          </cell>
          <cell r="X204">
            <v>15.95107159378181</v>
          </cell>
          <cell r="Y204">
            <v>5.1469293340000002</v>
          </cell>
          <cell r="Z204">
            <v>17.480202504671354</v>
          </cell>
          <cell r="AA204">
            <v>6.0891574610000001</v>
          </cell>
          <cell r="AB204">
            <v>18.907017100758885</v>
          </cell>
          <cell r="AC204">
            <v>6.9148219280000003</v>
          </cell>
          <cell r="AD204">
            <v>19.538484560895988</v>
          </cell>
          <cell r="AE204">
            <v>7.3815948860000002</v>
          </cell>
          <cell r="AF204">
            <v>19.835291262287761</v>
          </cell>
          <cell r="AG204">
            <v>7.6485486509999996</v>
          </cell>
        </row>
        <row r="205">
          <cell r="B205" t="str">
            <v>LONGFORD BRIDGE</v>
          </cell>
          <cell r="C205">
            <v>22.9</v>
          </cell>
          <cell r="D205">
            <v>20.5</v>
          </cell>
          <cell r="E205">
            <v>27.5</v>
          </cell>
          <cell r="F205">
            <v>10.964511246761573</v>
          </cell>
          <cell r="G205">
            <v>3.1122640100000001</v>
          </cell>
          <cell r="H205">
            <v>11.745444449776691</v>
          </cell>
          <cell r="I205">
            <v>3.1142395359999999</v>
          </cell>
          <cell r="J205">
            <v>12.708543294264281</v>
          </cell>
          <cell r="K205">
            <v>3.163093135</v>
          </cell>
          <cell r="L205">
            <v>12.933040125680003</v>
          </cell>
          <cell r="M205">
            <v>3.2287990729999998</v>
          </cell>
          <cell r="N205">
            <v>13.161926568923295</v>
          </cell>
          <cell r="O205">
            <v>3.3202094560000002</v>
          </cell>
          <cell r="P205">
            <v>13.467194454805187</v>
          </cell>
          <cell r="Q205">
            <v>3.4470954790000001</v>
          </cell>
          <cell r="R205">
            <v>13.783454069503769</v>
          </cell>
          <cell r="S205">
            <v>3.59172628</v>
          </cell>
          <cell r="T205">
            <v>14.148055963645618</v>
          </cell>
          <cell r="U205">
            <v>3.7709133389999998</v>
          </cell>
          <cell r="V205">
            <v>14.554326464103218</v>
          </cell>
          <cell r="W205">
            <v>3.9783585499999998</v>
          </cell>
          <cell r="X205">
            <v>15.01832484988288</v>
          </cell>
          <cell r="Y205">
            <v>4.2328975179999997</v>
          </cell>
          <cell r="Z205">
            <v>17.388429793150422</v>
          </cell>
          <cell r="AA205">
            <v>5.6253821259999999</v>
          </cell>
          <cell r="AB205">
            <v>19.644553940721927</v>
          </cell>
          <cell r="AC205">
            <v>6.654138455</v>
          </cell>
          <cell r="AD205">
            <v>20.57791598718434</v>
          </cell>
          <cell r="AE205">
            <v>7.2385114560000003</v>
          </cell>
          <cell r="AF205">
            <v>21.011751980652434</v>
          </cell>
          <cell r="AG205">
            <v>7.589516734</v>
          </cell>
        </row>
        <row r="206">
          <cell r="B206" t="str">
            <v>LONGRIDGE</v>
          </cell>
          <cell r="C206">
            <v>22.9</v>
          </cell>
          <cell r="D206">
            <v>20.5</v>
          </cell>
          <cell r="E206">
            <v>27</v>
          </cell>
          <cell r="F206">
            <v>11.374302154639881</v>
          </cell>
          <cell r="G206">
            <v>3.634133968</v>
          </cell>
          <cell r="H206">
            <v>11.547030668020824</v>
          </cell>
          <cell r="I206">
            <v>3.5944372069999999</v>
          </cell>
          <cell r="J206">
            <v>11.975178877998594</v>
          </cell>
          <cell r="K206">
            <v>3.6531598490000001</v>
          </cell>
          <cell r="L206">
            <v>12.14328173249522</v>
          </cell>
          <cell r="M206">
            <v>3.718449085</v>
          </cell>
          <cell r="N206">
            <v>12.284906453850157</v>
          </cell>
          <cell r="O206">
            <v>3.8001561910000001</v>
          </cell>
          <cell r="P206">
            <v>12.591010064112744</v>
          </cell>
          <cell r="Q206">
            <v>3.8997775429999999</v>
          </cell>
          <cell r="R206">
            <v>12.855592546215577</v>
          </cell>
          <cell r="S206">
            <v>4.0123631949999998</v>
          </cell>
          <cell r="T206">
            <v>13.140894779287706</v>
          </cell>
          <cell r="U206">
            <v>4.1514857249999997</v>
          </cell>
          <cell r="V206">
            <v>13.404822150074871</v>
          </cell>
          <cell r="W206">
            <v>4.3071575419999997</v>
          </cell>
          <cell r="X206">
            <v>13.83038594774818</v>
          </cell>
          <cell r="Y206">
            <v>4.4871689940000001</v>
          </cell>
          <cell r="Z206">
            <v>16.226954284077287</v>
          </cell>
          <cell r="AA206">
            <v>5.4050379499999996</v>
          </cell>
          <cell r="AB206">
            <v>18.813901156535863</v>
          </cell>
          <cell r="AC206">
            <v>6.148985691</v>
          </cell>
          <cell r="AD206">
            <v>19.805844390384056</v>
          </cell>
          <cell r="AE206">
            <v>6.4306830689999996</v>
          </cell>
          <cell r="AF206">
            <v>20.106476948061598</v>
          </cell>
          <cell r="AG206">
            <v>6.5786253629999996</v>
          </cell>
        </row>
        <row r="207">
          <cell r="B207" t="str">
            <v>LONGSIGHT</v>
          </cell>
          <cell r="C207">
            <v>22.9</v>
          </cell>
          <cell r="D207">
            <v>20.5</v>
          </cell>
          <cell r="E207">
            <v>27</v>
          </cell>
          <cell r="F207">
            <v>16.938044262913643</v>
          </cell>
          <cell r="G207">
            <v>5.498917187</v>
          </cell>
          <cell r="H207">
            <v>17.002057797060548</v>
          </cell>
          <cell r="I207">
            <v>5.4279586440000003</v>
          </cell>
          <cell r="J207">
            <v>17.376250887607473</v>
          </cell>
          <cell r="K207">
            <v>5.5274573519999999</v>
          </cell>
          <cell r="L207">
            <v>17.81808055826372</v>
          </cell>
          <cell r="M207">
            <v>5.6219387650000003</v>
          </cell>
          <cell r="N207">
            <v>18.215413221574558</v>
          </cell>
          <cell r="O207">
            <v>5.7325977799999999</v>
          </cell>
          <cell r="P207">
            <v>18.392739577318157</v>
          </cell>
          <cell r="Q207">
            <v>5.8643773890000004</v>
          </cell>
          <cell r="R207">
            <v>18.701238575977406</v>
          </cell>
          <cell r="S207">
            <v>6.0060101269999997</v>
          </cell>
          <cell r="T207">
            <v>19.240250340089897</v>
          </cell>
          <cell r="U207">
            <v>6.1668194620000003</v>
          </cell>
          <cell r="V207">
            <v>19.559419935723973</v>
          </cell>
          <cell r="W207">
            <v>6.3411670449999997</v>
          </cell>
          <cell r="X207">
            <v>19.963397883878372</v>
          </cell>
          <cell r="Y207">
            <v>6.5305224549999998</v>
          </cell>
          <cell r="Z207">
            <v>22.113053739073059</v>
          </cell>
          <cell r="AA207">
            <v>7.424243122</v>
          </cell>
          <cell r="AB207">
            <v>24.678814812287971</v>
          </cell>
          <cell r="AC207">
            <v>8.1726594109999997</v>
          </cell>
          <cell r="AD207">
            <v>26.343048709169761</v>
          </cell>
          <cell r="AE207">
            <v>8.6013448700000001</v>
          </cell>
          <cell r="AF207">
            <v>27.481262376040764</v>
          </cell>
          <cell r="AG207">
            <v>8.8717830620000004</v>
          </cell>
        </row>
        <row r="208">
          <cell r="B208" t="str">
            <v>LOSTOCK</v>
          </cell>
          <cell r="C208">
            <v>32</v>
          </cell>
          <cell r="D208">
            <v>28.5</v>
          </cell>
          <cell r="E208">
            <v>38</v>
          </cell>
          <cell r="F208">
            <v>20.880961242839181</v>
          </cell>
          <cell r="G208">
            <v>7.1426500500000003</v>
          </cell>
          <cell r="H208">
            <v>21.47951183695206</v>
          </cell>
          <cell r="I208">
            <v>6.9710811540000002</v>
          </cell>
          <cell r="J208">
            <v>22.87980789799548</v>
          </cell>
          <cell r="K208">
            <v>7.0695376210000003</v>
          </cell>
          <cell r="L208">
            <v>23.173151158034091</v>
          </cell>
          <cell r="M208">
            <v>7.1510650440000001</v>
          </cell>
          <cell r="N208">
            <v>23.37157677037213</v>
          </cell>
          <cell r="O208">
            <v>7.2423130819999999</v>
          </cell>
          <cell r="P208">
            <v>23.770035155206045</v>
          </cell>
          <cell r="Q208">
            <v>7.3450743000000003</v>
          </cell>
          <cell r="R208">
            <v>24.100611786182036</v>
          </cell>
          <cell r="S208">
            <v>7.4552593199999997</v>
          </cell>
          <cell r="T208">
            <v>24.24458518902226</v>
          </cell>
          <cell r="U208">
            <v>7.5807244239999996</v>
          </cell>
          <cell r="V208">
            <v>24.501622077443116</v>
          </cell>
          <cell r="W208">
            <v>7.7152722689999997</v>
          </cell>
          <cell r="X208">
            <v>24.898830572710839</v>
          </cell>
          <cell r="Y208">
            <v>7.8653449999999996</v>
          </cell>
          <cell r="Z208">
            <v>26.262977614377888</v>
          </cell>
          <cell r="AA208">
            <v>8.6112068730000004</v>
          </cell>
          <cell r="AB208">
            <v>28.56667440674844</v>
          </cell>
          <cell r="AC208">
            <v>9.2377015349999994</v>
          </cell>
          <cell r="AD208">
            <v>30.075182142631625</v>
          </cell>
          <cell r="AE208">
            <v>9.5522254479999997</v>
          </cell>
          <cell r="AF208">
            <v>31.225945778589828</v>
          </cell>
          <cell r="AG208">
            <v>9.6890309170000002</v>
          </cell>
        </row>
        <row r="209">
          <cell r="B209" t="str">
            <v>LOWER DARWEN</v>
          </cell>
          <cell r="C209">
            <v>20.5</v>
          </cell>
          <cell r="D209">
            <v>18</v>
          </cell>
          <cell r="E209">
            <v>27.5</v>
          </cell>
          <cell r="F209">
            <v>10.238442448618654</v>
          </cell>
          <cell r="G209">
            <v>3.2979416499999998</v>
          </cell>
          <cell r="H209">
            <v>9.9384814944105493</v>
          </cell>
          <cell r="I209">
            <v>3.1995011359999999</v>
          </cell>
          <cell r="J209">
            <v>10.249641565560822</v>
          </cell>
          <cell r="K209">
            <v>3.2646480530000002</v>
          </cell>
          <cell r="L209">
            <v>10.428436442224985</v>
          </cell>
          <cell r="M209">
            <v>3.3175528569999999</v>
          </cell>
          <cell r="N209">
            <v>10.487390425637184</v>
          </cell>
          <cell r="O209">
            <v>3.3706736130000001</v>
          </cell>
          <cell r="P209">
            <v>10.699214235190615</v>
          </cell>
          <cell r="Q209">
            <v>3.4260525159999999</v>
          </cell>
          <cell r="R209">
            <v>10.89256445631078</v>
          </cell>
          <cell r="S209">
            <v>3.478264078</v>
          </cell>
          <cell r="T209">
            <v>10.969995446213494</v>
          </cell>
          <cell r="U209">
            <v>3.5342152539999998</v>
          </cell>
          <cell r="V209">
            <v>10.953105164746203</v>
          </cell>
          <cell r="W209">
            <v>3.5915809219999999</v>
          </cell>
          <cell r="X209">
            <v>11.106912043944247</v>
          </cell>
          <cell r="Y209">
            <v>3.6497937579999999</v>
          </cell>
          <cell r="Z209">
            <v>11.483604154665292</v>
          </cell>
          <cell r="AA209">
            <v>3.933067458</v>
          </cell>
          <cell r="AB209">
            <v>12.056464133436295</v>
          </cell>
          <cell r="AC209">
            <v>4.1357341310000004</v>
          </cell>
          <cell r="AD209">
            <v>12.538893549734151</v>
          </cell>
          <cell r="AE209">
            <v>4.181623868</v>
          </cell>
          <cell r="AF209">
            <v>12.732903641784219</v>
          </cell>
          <cell r="AG209">
            <v>4.1470482889999998</v>
          </cell>
        </row>
        <row r="210">
          <cell r="B210" t="str">
            <v>LYONS RD</v>
          </cell>
          <cell r="C210">
            <v>22.9</v>
          </cell>
          <cell r="D210">
            <v>20.5</v>
          </cell>
          <cell r="E210">
            <v>27.5</v>
          </cell>
          <cell r="F210">
            <v>9.8792898137747525</v>
          </cell>
          <cell r="G210">
            <v>2.5365910789999999</v>
          </cell>
          <cell r="H210">
            <v>10.503901977152852</v>
          </cell>
          <cell r="I210">
            <v>2.4885407239999999</v>
          </cell>
          <cell r="J210">
            <v>11.763598789061671</v>
          </cell>
          <cell r="K210">
            <v>2.5521412419999998</v>
          </cell>
          <cell r="L210">
            <v>12.050177980447469</v>
          </cell>
          <cell r="M210">
            <v>2.6074621740000001</v>
          </cell>
          <cell r="N210">
            <v>12.261560172057591</v>
          </cell>
          <cell r="O210">
            <v>2.6622595759999998</v>
          </cell>
          <cell r="P210">
            <v>12.58411942943528</v>
          </cell>
          <cell r="Q210">
            <v>2.7172206719999998</v>
          </cell>
          <cell r="R210">
            <v>12.735940528214714</v>
          </cell>
          <cell r="S210">
            <v>2.7471054810000002</v>
          </cell>
          <cell r="T210">
            <v>13.043385874083883</v>
          </cell>
          <cell r="U210">
            <v>2.7769957220000001</v>
          </cell>
          <cell r="V210">
            <v>13.212117577467478</v>
          </cell>
          <cell r="W210">
            <v>2.8046692100000001</v>
          </cell>
          <cell r="X210">
            <v>13.489814141766416</v>
          </cell>
          <cell r="Y210">
            <v>2.8298400269999999</v>
          </cell>
          <cell r="Z210">
            <v>14.917553719552457</v>
          </cell>
          <cell r="AA210">
            <v>2.927410337</v>
          </cell>
          <cell r="AB210">
            <v>16.744502913931193</v>
          </cell>
          <cell r="AC210">
            <v>2.9822660270000001</v>
          </cell>
          <cell r="AD210">
            <v>17.793206962886103</v>
          </cell>
          <cell r="AE210">
            <v>2.9828413899999999</v>
          </cell>
          <cell r="AF210">
            <v>18.675471895012578</v>
          </cell>
          <cell r="AG210">
            <v>2.9521359619999998</v>
          </cell>
        </row>
        <row r="211">
          <cell r="B211" t="str">
            <v>MANCHESTER UNIVERSITY</v>
          </cell>
          <cell r="C211">
            <v>22.9</v>
          </cell>
          <cell r="D211">
            <v>20.5</v>
          </cell>
          <cell r="E211">
            <v>27</v>
          </cell>
          <cell r="F211">
            <v>13.103667996402116</v>
          </cell>
          <cell r="G211">
            <v>5.6726588099999997</v>
          </cell>
          <cell r="H211">
            <v>12.989288810215012</v>
          </cell>
          <cell r="I211">
            <v>5.517751573</v>
          </cell>
          <cell r="J211">
            <v>13.517275069802624</v>
          </cell>
          <cell r="K211">
            <v>5.6259398740000002</v>
          </cell>
          <cell r="L211">
            <v>13.804106897214984</v>
          </cell>
          <cell r="M211">
            <v>5.7058087190000002</v>
          </cell>
          <cell r="N211">
            <v>14.034742155923164</v>
          </cell>
          <cell r="O211">
            <v>5.780282766</v>
          </cell>
          <cell r="P211">
            <v>14.125325011323932</v>
          </cell>
          <cell r="Q211">
            <v>5.8499604630000004</v>
          </cell>
          <cell r="R211">
            <v>14.441748418330794</v>
          </cell>
          <cell r="S211">
            <v>5.9132275180000002</v>
          </cell>
          <cell r="T211">
            <v>14.567334432612833</v>
          </cell>
          <cell r="U211">
            <v>5.9702937399999998</v>
          </cell>
          <cell r="V211">
            <v>14.637891344170237</v>
          </cell>
          <cell r="W211">
            <v>6.0194342320000001</v>
          </cell>
          <cell r="X211">
            <v>14.92208616744252</v>
          </cell>
          <cell r="Y211">
            <v>6.0624441259999999</v>
          </cell>
          <cell r="Z211">
            <v>15.172800147607525</v>
          </cell>
          <cell r="AA211">
            <v>6.2142450900000004</v>
          </cell>
          <cell r="AB211">
            <v>16.495635806193889</v>
          </cell>
          <cell r="AC211">
            <v>6.2931519610000004</v>
          </cell>
          <cell r="AD211">
            <v>17.681367304998695</v>
          </cell>
          <cell r="AE211">
            <v>6.3219613600000004</v>
          </cell>
          <cell r="AF211">
            <v>18.751786291589958</v>
          </cell>
          <cell r="AG211">
            <v>6.3133731099999997</v>
          </cell>
        </row>
        <row r="212">
          <cell r="B212" t="str">
            <v>MARPLE</v>
          </cell>
          <cell r="C212">
            <v>6</v>
          </cell>
          <cell r="D212">
            <v>6</v>
          </cell>
          <cell r="E212">
            <v>5</v>
          </cell>
          <cell r="F212">
            <v>4.5915985854705736</v>
          </cell>
          <cell r="G212">
            <v>0.78478171200000002</v>
          </cell>
          <cell r="H212">
            <v>4.5617778827891016</v>
          </cell>
          <cell r="I212">
            <v>0.788028112</v>
          </cell>
          <cell r="J212">
            <v>4.6406699972991232</v>
          </cell>
          <cell r="K212">
            <v>0.80475282999999997</v>
          </cell>
          <cell r="L212">
            <v>4.7113584300067535</v>
          </cell>
          <cell r="M212">
            <v>0.82728674800000002</v>
          </cell>
          <cell r="N212">
            <v>4.7873728289801774</v>
          </cell>
          <cell r="O212">
            <v>0.85762011299999996</v>
          </cell>
          <cell r="P212">
            <v>4.9026131357356881</v>
          </cell>
          <cell r="Q212">
            <v>0.898424585</v>
          </cell>
          <cell r="R212">
            <v>5.0108662406860995</v>
          </cell>
          <cell r="S212">
            <v>0.94623137700000004</v>
          </cell>
          <cell r="T212">
            <v>5.1487517682379762</v>
          </cell>
          <cell r="U212">
            <v>1.0075308039999999</v>
          </cell>
          <cell r="V212">
            <v>5.2630940474125012</v>
          </cell>
          <cell r="W212">
            <v>1.078379964</v>
          </cell>
          <cell r="X212">
            <v>5.4302106952549485</v>
          </cell>
          <cell r="Y212">
            <v>1.1620851480000001</v>
          </cell>
          <cell r="Z212">
            <v>6.1130642016662593</v>
          </cell>
          <cell r="AA212">
            <v>1.59552804</v>
          </cell>
          <cell r="AB212">
            <v>6.7558454035569833</v>
          </cell>
          <cell r="AC212">
            <v>1.9796419670000001</v>
          </cell>
          <cell r="AD212">
            <v>6.9842115665214699</v>
          </cell>
          <cell r="AE212">
            <v>2.2018006300000001</v>
          </cell>
          <cell r="AF212">
            <v>7.0589353653010916</v>
          </cell>
          <cell r="AG212">
            <v>2.333675784</v>
          </cell>
        </row>
        <row r="213">
          <cell r="B213" t="str">
            <v>MARTON</v>
          </cell>
          <cell r="C213">
            <v>22.9</v>
          </cell>
          <cell r="D213">
            <v>20.5</v>
          </cell>
          <cell r="E213">
            <v>27.5</v>
          </cell>
          <cell r="F213">
            <v>12.79009288804316</v>
          </cell>
          <cell r="G213">
            <v>3.1963004330000002</v>
          </cell>
          <cell r="H213">
            <v>12.615281131113834</v>
          </cell>
          <cell r="I213">
            <v>3.1861233759999998</v>
          </cell>
          <cell r="J213">
            <v>12.860675127209904</v>
          </cell>
          <cell r="K213">
            <v>3.2196154109999999</v>
          </cell>
          <cell r="L213">
            <v>12.993619657031145</v>
          </cell>
          <cell r="M213">
            <v>3.2601843659999998</v>
          </cell>
          <cell r="N213">
            <v>13.209905665152254</v>
          </cell>
          <cell r="O213">
            <v>3.3140321949999998</v>
          </cell>
          <cell r="P213">
            <v>13.370212833390051</v>
          </cell>
          <cell r="Q213">
            <v>3.384221342</v>
          </cell>
          <cell r="R213">
            <v>13.571439121342399</v>
          </cell>
          <cell r="S213">
            <v>3.4632372939999998</v>
          </cell>
          <cell r="T213">
            <v>13.799934151532398</v>
          </cell>
          <cell r="U213">
            <v>3.5623772360000001</v>
          </cell>
          <cell r="V213">
            <v>14.024338973867359</v>
          </cell>
          <cell r="W213">
            <v>3.6738862659999998</v>
          </cell>
          <cell r="X213">
            <v>14.28348936756675</v>
          </cell>
          <cell r="Y213">
            <v>3.8033293320000001</v>
          </cell>
          <cell r="Z213">
            <v>15.618796182881821</v>
          </cell>
          <cell r="AA213">
            <v>4.4035724480000003</v>
          </cell>
          <cell r="AB213">
            <v>16.93614074200412</v>
          </cell>
          <cell r="AC213">
            <v>5.1454494579999999</v>
          </cell>
          <cell r="AD213">
            <v>17.323022318321925</v>
          </cell>
          <cell r="AE213">
            <v>5.5864139980000003</v>
          </cell>
          <cell r="AF213">
            <v>17.572223133002726</v>
          </cell>
          <cell r="AG213">
            <v>5.8850349299999998</v>
          </cell>
        </row>
        <row r="214">
          <cell r="B214" t="str">
            <v>MARYPORT</v>
          </cell>
          <cell r="C214">
            <v>15.2</v>
          </cell>
          <cell r="D214">
            <v>15.2</v>
          </cell>
          <cell r="E214">
            <v>27</v>
          </cell>
          <cell r="F214">
            <v>9.0871364704189048</v>
          </cell>
          <cell r="G214">
            <v>2.166574512</v>
          </cell>
          <cell r="H214">
            <v>9.0111073126038121</v>
          </cell>
          <cell r="I214">
            <v>2.1666713039999999</v>
          </cell>
          <cell r="J214">
            <v>9.1979967586503939</v>
          </cell>
          <cell r="K214">
            <v>2.2014658269999998</v>
          </cell>
          <cell r="L214">
            <v>9.3474635106854311</v>
          </cell>
          <cell r="M214">
            <v>2.2510862729999999</v>
          </cell>
          <cell r="N214">
            <v>9.5173815669155086</v>
          </cell>
          <cell r="O214">
            <v>2.322883515</v>
          </cell>
          <cell r="P214">
            <v>9.8249833940251019</v>
          </cell>
          <cell r="Q214">
            <v>2.4234902119999999</v>
          </cell>
          <cell r="R214">
            <v>10.088725301391001</v>
          </cell>
          <cell r="S214">
            <v>2.5394528969999999</v>
          </cell>
          <cell r="T214">
            <v>10.42843796263741</v>
          </cell>
          <cell r="U214">
            <v>2.6871718439999999</v>
          </cell>
          <cell r="V214">
            <v>10.759380082217225</v>
          </cell>
          <cell r="W214">
            <v>2.8590186759999998</v>
          </cell>
          <cell r="X214">
            <v>11.214807615113056</v>
          </cell>
          <cell r="Y214">
            <v>3.052867043</v>
          </cell>
          <cell r="Z214">
            <v>13.217129517856259</v>
          </cell>
          <cell r="AA214">
            <v>4.0423069160000002</v>
          </cell>
          <cell r="AB214">
            <v>15.007934804977676</v>
          </cell>
          <cell r="AC214">
            <v>4.6898400850000002</v>
          </cell>
          <cell r="AD214">
            <v>15.756548734392286</v>
          </cell>
          <cell r="AE214">
            <v>4.9508242779999998</v>
          </cell>
          <cell r="AF214">
            <v>15.958735523825823</v>
          </cell>
          <cell r="AG214">
            <v>5.0793282460000002</v>
          </cell>
        </row>
        <row r="215">
          <cell r="B215" t="str">
            <v>MEDIPARK</v>
          </cell>
          <cell r="C215">
            <v>32</v>
          </cell>
          <cell r="D215">
            <v>28.5</v>
          </cell>
          <cell r="E215">
            <v>38</v>
          </cell>
          <cell r="F215">
            <v>3.54</v>
          </cell>
          <cell r="G215">
            <v>0</v>
          </cell>
          <cell r="H215">
            <v>3.54</v>
          </cell>
          <cell r="I215">
            <v>0</v>
          </cell>
          <cell r="J215">
            <v>3.54</v>
          </cell>
          <cell r="K215">
            <v>0</v>
          </cell>
          <cell r="L215">
            <v>3.54</v>
          </cell>
          <cell r="M215">
            <v>0</v>
          </cell>
          <cell r="N215">
            <v>3.54</v>
          </cell>
          <cell r="O215">
            <v>0</v>
          </cell>
          <cell r="P215">
            <v>3.54</v>
          </cell>
          <cell r="Q215">
            <v>0</v>
          </cell>
          <cell r="R215">
            <v>3.54</v>
          </cell>
          <cell r="S215">
            <v>0</v>
          </cell>
          <cell r="T215">
            <v>3.54</v>
          </cell>
          <cell r="U215">
            <v>0</v>
          </cell>
          <cell r="V215">
            <v>3.54</v>
          </cell>
          <cell r="W215">
            <v>0</v>
          </cell>
          <cell r="X215">
            <v>3.54</v>
          </cell>
          <cell r="Y215">
            <v>0</v>
          </cell>
          <cell r="Z215">
            <v>3.54</v>
          </cell>
          <cell r="AA215">
            <v>0</v>
          </cell>
          <cell r="AB215">
            <v>3.54</v>
          </cell>
          <cell r="AC215">
            <v>0</v>
          </cell>
          <cell r="AD215">
            <v>3.54</v>
          </cell>
          <cell r="AE215">
            <v>0</v>
          </cell>
          <cell r="AF215">
            <v>3.54</v>
          </cell>
          <cell r="AG215">
            <v>0</v>
          </cell>
        </row>
        <row r="216">
          <cell r="B216" t="str">
            <v>MELLING</v>
          </cell>
          <cell r="C216">
            <v>4</v>
          </cell>
          <cell r="D216">
            <v>4</v>
          </cell>
          <cell r="E216">
            <v>6</v>
          </cell>
          <cell r="F216">
            <v>2.1801606936913407</v>
          </cell>
          <cell r="G216">
            <v>0.60189569799999998</v>
          </cell>
          <cell r="H216">
            <v>2.1517139008642157</v>
          </cell>
          <cell r="I216">
            <v>0.60284424299999995</v>
          </cell>
          <cell r="J216">
            <v>2.2024006909342222</v>
          </cell>
          <cell r="K216">
            <v>0.61937703700000002</v>
          </cell>
          <cell r="L216">
            <v>2.2335030185326374</v>
          </cell>
          <cell r="M216">
            <v>0.63847105999999998</v>
          </cell>
          <cell r="N216">
            <v>2.268530244345925</v>
          </cell>
          <cell r="O216">
            <v>0.66176898399999995</v>
          </cell>
          <cell r="P216">
            <v>2.3311602719922746</v>
          </cell>
          <cell r="Q216">
            <v>0.69003281800000005</v>
          </cell>
          <cell r="R216">
            <v>2.3786563804747853</v>
          </cell>
          <cell r="S216">
            <v>0.72087694599999996</v>
          </cell>
          <cell r="T216">
            <v>2.4421292251524309</v>
          </cell>
          <cell r="U216">
            <v>0.75851168000000002</v>
          </cell>
          <cell r="V216">
            <v>2.5010970243612651</v>
          </cell>
          <cell r="W216">
            <v>0.79900502500000004</v>
          </cell>
          <cell r="X216">
            <v>2.5862316332450077</v>
          </cell>
          <cell r="Y216">
            <v>0.84383178800000003</v>
          </cell>
          <cell r="Z216">
            <v>3.0819443196784042</v>
          </cell>
          <cell r="AA216">
            <v>1.0532551509999999</v>
          </cell>
          <cell r="AB216">
            <v>3.6832391448202269</v>
          </cell>
          <cell r="AC216">
            <v>1.2082025700000001</v>
          </cell>
          <cell r="AD216">
            <v>3.8800096061377212</v>
          </cell>
          <cell r="AE216">
            <v>1.284398897</v>
          </cell>
          <cell r="AF216">
            <v>3.9401147754306236</v>
          </cell>
          <cell r="AG216">
            <v>1.3233917589999999</v>
          </cell>
        </row>
        <row r="217">
          <cell r="B217" t="str">
            <v>MERESIDE</v>
          </cell>
          <cell r="C217">
            <v>16.2</v>
          </cell>
          <cell r="D217">
            <v>16.2</v>
          </cell>
          <cell r="E217">
            <v>27.5</v>
          </cell>
          <cell r="F217">
            <v>8.4371365379253795</v>
          </cell>
          <cell r="G217">
            <v>2.371076596</v>
          </cell>
          <cell r="H217">
            <v>8.2417788554070093</v>
          </cell>
          <cell r="I217">
            <v>2.3266025789999998</v>
          </cell>
          <cell r="J217">
            <v>8.3928486386075942</v>
          </cell>
          <cell r="K217">
            <v>2.358022498</v>
          </cell>
          <cell r="L217">
            <v>8.4742076128870778</v>
          </cell>
          <cell r="M217">
            <v>2.3893017529999998</v>
          </cell>
          <cell r="N217">
            <v>8.5466075849644092</v>
          </cell>
          <cell r="O217">
            <v>2.4260265360000002</v>
          </cell>
          <cell r="P217">
            <v>8.6366298770522398</v>
          </cell>
          <cell r="Q217">
            <v>2.4715595499999998</v>
          </cell>
          <cell r="R217">
            <v>8.7863665471532233</v>
          </cell>
          <cell r="S217">
            <v>2.521511592</v>
          </cell>
          <cell r="T217">
            <v>8.9046932018897351</v>
          </cell>
          <cell r="U217">
            <v>2.5826109499999998</v>
          </cell>
          <cell r="V217">
            <v>8.9614026611534108</v>
          </cell>
          <cell r="W217">
            <v>2.6498954719999999</v>
          </cell>
          <cell r="X217">
            <v>9.1143655679005864</v>
          </cell>
          <cell r="Y217">
            <v>2.7271334779999998</v>
          </cell>
          <cell r="Z217">
            <v>9.6215638535475776</v>
          </cell>
          <cell r="AA217">
            <v>3.1061528690000002</v>
          </cell>
          <cell r="AB217">
            <v>10.343598731084223</v>
          </cell>
          <cell r="AC217">
            <v>3.4287451359999999</v>
          </cell>
          <cell r="AD217">
            <v>10.861561595846672</v>
          </cell>
          <cell r="AE217">
            <v>3.6019230100000001</v>
          </cell>
          <cell r="AF217">
            <v>11.168138058036389</v>
          </cell>
          <cell r="AG217">
            <v>3.6884007799999998</v>
          </cell>
        </row>
        <row r="218">
          <cell r="B218" t="str">
            <v>MIDDLETON JUNCTION</v>
          </cell>
          <cell r="C218">
            <v>23</v>
          </cell>
          <cell r="D218">
            <v>20.5</v>
          </cell>
          <cell r="E218">
            <v>27.5</v>
          </cell>
          <cell r="F218">
            <v>15.197525981203215</v>
          </cell>
          <cell r="G218">
            <v>3.6406990970000002</v>
          </cell>
          <cell r="H218">
            <v>15.121953493916186</v>
          </cell>
          <cell r="I218">
            <v>3.5931538629999999</v>
          </cell>
          <cell r="J218">
            <v>15.389649046261113</v>
          </cell>
          <cell r="K218">
            <v>3.6541478120000002</v>
          </cell>
          <cell r="L218">
            <v>15.581455039528334</v>
          </cell>
          <cell r="M218">
            <v>3.7208218099999999</v>
          </cell>
          <cell r="N218">
            <v>15.860085756646811</v>
          </cell>
          <cell r="O218">
            <v>3.806318358</v>
          </cell>
          <cell r="P218">
            <v>16.083205661219253</v>
          </cell>
          <cell r="Q218">
            <v>3.9169336889999999</v>
          </cell>
          <cell r="R218">
            <v>16.341229332833763</v>
          </cell>
          <cell r="S218">
            <v>4.0419869349999997</v>
          </cell>
          <cell r="T218">
            <v>16.626704068986733</v>
          </cell>
          <cell r="U218">
            <v>4.1990669939999998</v>
          </cell>
          <cell r="V218">
            <v>17.006819471194639</v>
          </cell>
          <cell r="W218">
            <v>4.3775785029999996</v>
          </cell>
          <cell r="X218">
            <v>17.416816669399829</v>
          </cell>
          <cell r="Y218">
            <v>4.5845060750000002</v>
          </cell>
          <cell r="Z218">
            <v>19.331181017932508</v>
          </cell>
          <cell r="AA218">
            <v>5.6683881209999996</v>
          </cell>
          <cell r="AB218">
            <v>21.18436078392676</v>
          </cell>
          <cell r="AC218">
            <v>6.6291708480000002</v>
          </cell>
          <cell r="AD218">
            <v>22.065183043935299</v>
          </cell>
          <cell r="AE218">
            <v>7.1733256240000003</v>
          </cell>
          <cell r="AF218">
            <v>22.51564796376789</v>
          </cell>
          <cell r="AG218">
            <v>7.4877859490000001</v>
          </cell>
        </row>
        <row r="219">
          <cell r="B219" t="str">
            <v>MIDWAY</v>
          </cell>
          <cell r="C219">
            <v>13.5</v>
          </cell>
          <cell r="D219">
            <v>13.3</v>
          </cell>
          <cell r="E219">
            <v>17.5</v>
          </cell>
          <cell r="F219">
            <v>5.9269718418277462</v>
          </cell>
          <cell r="G219">
            <v>1.717723981</v>
          </cell>
          <cell r="H219">
            <v>5.8955486302764761</v>
          </cell>
          <cell r="I219">
            <v>1.6974825179999999</v>
          </cell>
          <cell r="J219">
            <v>6.0529410337613685</v>
          </cell>
          <cell r="K219">
            <v>1.731552548</v>
          </cell>
          <cell r="L219">
            <v>6.1360031706639671</v>
          </cell>
          <cell r="M219">
            <v>1.76915263</v>
          </cell>
          <cell r="N219">
            <v>6.2453199009197728</v>
          </cell>
          <cell r="O219">
            <v>1.81443606</v>
          </cell>
          <cell r="P219">
            <v>6.416503461689822</v>
          </cell>
          <cell r="Q219">
            <v>1.8707997860000001</v>
          </cell>
          <cell r="R219">
            <v>6.5910471303770883</v>
          </cell>
          <cell r="S219">
            <v>1.934264089</v>
          </cell>
          <cell r="T219">
            <v>6.7792445852496321</v>
          </cell>
          <cell r="U219">
            <v>2.013084959</v>
          </cell>
          <cell r="V219">
            <v>6.9377761534998355</v>
          </cell>
          <cell r="W219">
            <v>2.1005136879999999</v>
          </cell>
          <cell r="X219">
            <v>7.1636252563713727</v>
          </cell>
          <cell r="Y219">
            <v>2.1998211240000001</v>
          </cell>
          <cell r="Z219">
            <v>8.4973957840443255</v>
          </cell>
          <cell r="AA219">
            <v>2.701876655</v>
          </cell>
          <cell r="AB219">
            <v>10.275358282554837</v>
          </cell>
          <cell r="AC219">
            <v>3.1425132470000001</v>
          </cell>
          <cell r="AD219">
            <v>10.961821553018499</v>
          </cell>
          <cell r="AE219">
            <v>3.3575263130000002</v>
          </cell>
          <cell r="AF219">
            <v>11.137386437100087</v>
          </cell>
          <cell r="AG219">
            <v>3.4553201219999998</v>
          </cell>
        </row>
        <row r="220">
          <cell r="B220" t="str">
            <v>MILNROW</v>
          </cell>
          <cell r="C220">
            <v>22.9</v>
          </cell>
          <cell r="D220">
            <v>20.5</v>
          </cell>
          <cell r="E220">
            <v>27.5</v>
          </cell>
          <cell r="F220">
            <v>11.436801697083444</v>
          </cell>
          <cell r="G220">
            <v>2.3883848009999999</v>
          </cell>
          <cell r="H220">
            <v>11.58892610398801</v>
          </cell>
          <cell r="I220">
            <v>2.3842212690000002</v>
          </cell>
          <cell r="J220">
            <v>12.125164592783994</v>
          </cell>
          <cell r="K220">
            <v>2.4335776930000002</v>
          </cell>
          <cell r="L220">
            <v>12.335313633454369</v>
          </cell>
          <cell r="M220">
            <v>2.494393546</v>
          </cell>
          <cell r="N220">
            <v>12.460993902861093</v>
          </cell>
          <cell r="O220">
            <v>2.5730176899999999</v>
          </cell>
          <cell r="P220">
            <v>12.715807743752084</v>
          </cell>
          <cell r="Q220">
            <v>2.6743514469999998</v>
          </cell>
          <cell r="R220">
            <v>13.032777406537482</v>
          </cell>
          <cell r="S220">
            <v>2.7897947040000002</v>
          </cell>
          <cell r="T220">
            <v>13.365878514906258</v>
          </cell>
          <cell r="U220">
            <v>2.9354427479999998</v>
          </cell>
          <cell r="V220">
            <v>13.571026342547464</v>
          </cell>
          <cell r="W220">
            <v>3.1002907949999998</v>
          </cell>
          <cell r="X220">
            <v>13.98284230838361</v>
          </cell>
          <cell r="Y220">
            <v>3.2899387849999999</v>
          </cell>
          <cell r="Z220">
            <v>15.644058001573883</v>
          </cell>
          <cell r="AA220">
            <v>4.274859234</v>
          </cell>
          <cell r="AB220">
            <v>17.344908115453173</v>
          </cell>
          <cell r="AC220">
            <v>5.1425174760000001</v>
          </cell>
          <cell r="AD220">
            <v>18.1943474036905</v>
          </cell>
          <cell r="AE220">
            <v>5.631281693</v>
          </cell>
          <cell r="AF220">
            <v>18.643291507026092</v>
          </cell>
          <cell r="AG220">
            <v>5.9187241930000001</v>
          </cell>
        </row>
        <row r="221">
          <cell r="B221" t="str">
            <v>MINTSFEET</v>
          </cell>
          <cell r="C221">
            <v>21</v>
          </cell>
          <cell r="D221">
            <v>20.5</v>
          </cell>
          <cell r="E221">
            <v>27</v>
          </cell>
          <cell r="F221">
            <v>18.270690938664693</v>
          </cell>
          <cell r="G221">
            <v>3.942260213</v>
          </cell>
          <cell r="H221">
            <v>18.248353391897801</v>
          </cell>
          <cell r="I221">
            <v>3.9518684309999998</v>
          </cell>
          <cell r="J221">
            <v>18.609538183375015</v>
          </cell>
          <cell r="K221">
            <v>4.003212166</v>
          </cell>
          <cell r="L221">
            <v>18.679493444537343</v>
          </cell>
          <cell r="M221">
            <v>4.0733068579999996</v>
          </cell>
          <cell r="N221">
            <v>18.999037496579113</v>
          </cell>
          <cell r="O221">
            <v>4.1704140809999997</v>
          </cell>
          <cell r="P221">
            <v>19.195499382114619</v>
          </cell>
          <cell r="Q221">
            <v>4.299091411</v>
          </cell>
          <cell r="R221">
            <v>19.315436386257286</v>
          </cell>
          <cell r="S221">
            <v>4.4062253809999996</v>
          </cell>
          <cell r="T221">
            <v>19.658149780605982</v>
          </cell>
          <cell r="U221">
            <v>4.5375394800000004</v>
          </cell>
          <cell r="V221">
            <v>19.876823210513507</v>
          </cell>
          <cell r="W221">
            <v>4.6827586270000001</v>
          </cell>
          <cell r="X221">
            <v>20.172554470658703</v>
          </cell>
          <cell r="Y221">
            <v>4.8487457909999998</v>
          </cell>
          <cell r="Z221">
            <v>21.928308069365741</v>
          </cell>
          <cell r="AA221">
            <v>5.7110813609999997</v>
          </cell>
          <cell r="AB221">
            <v>24.873788521268285</v>
          </cell>
          <cell r="AC221">
            <v>6.4562811560000002</v>
          </cell>
          <cell r="AD221">
            <v>26.291720749748201</v>
          </cell>
          <cell r="AE221">
            <v>6.8152279460000003</v>
          </cell>
          <cell r="AF221">
            <v>27.26573795811289</v>
          </cell>
          <cell r="AG221">
            <v>6.9851969929999997</v>
          </cell>
        </row>
        <row r="222">
          <cell r="B222" t="str">
            <v>MONSALL</v>
          </cell>
          <cell r="C222">
            <v>21</v>
          </cell>
          <cell r="D222">
            <v>18</v>
          </cell>
          <cell r="E222">
            <v>27.5</v>
          </cell>
          <cell r="F222">
            <v>9.5292491843750788</v>
          </cell>
          <cell r="G222">
            <v>2.1622578E-2</v>
          </cell>
          <cell r="H222">
            <v>9.4421173134874028</v>
          </cell>
          <cell r="I222">
            <v>2.5960246999999999E-2</v>
          </cell>
          <cell r="J222">
            <v>9.4851685807004635</v>
          </cell>
          <cell r="K222">
            <v>3.0425588999999999E-2</v>
          </cell>
          <cell r="L222">
            <v>9.5561838551941971</v>
          </cell>
          <cell r="M222">
            <v>3.5020123E-2</v>
          </cell>
          <cell r="N222">
            <v>9.5984206409421944</v>
          </cell>
          <cell r="O222">
            <v>3.9855331000000001E-2</v>
          </cell>
          <cell r="P222">
            <v>9.6200790992982661</v>
          </cell>
          <cell r="Q222">
            <v>4.5032413E-2</v>
          </cell>
          <cell r="R222">
            <v>9.6825966560242058</v>
          </cell>
          <cell r="S222">
            <v>5.0309352000000002E-2</v>
          </cell>
          <cell r="T222">
            <v>9.726542593103396</v>
          </cell>
          <cell r="U222">
            <v>5.5773571000000001E-2</v>
          </cell>
          <cell r="V222">
            <v>9.7613944454183255</v>
          </cell>
          <cell r="W222">
            <v>6.1435473999999997E-2</v>
          </cell>
          <cell r="X222">
            <v>9.7710397806083193</v>
          </cell>
          <cell r="Y222">
            <v>6.7680451000000003E-2</v>
          </cell>
          <cell r="Z222">
            <v>9.9211714847643258</v>
          </cell>
          <cell r="AA222">
            <v>9.9041765000000004E-2</v>
          </cell>
          <cell r="AB222">
            <v>10.074007603750477</v>
          </cell>
          <cell r="AC222">
            <v>0.26942130600000003</v>
          </cell>
          <cell r="AD222">
            <v>10.218250672561222</v>
          </cell>
          <cell r="AE222">
            <v>0.42924105299999998</v>
          </cell>
          <cell r="AF222">
            <v>10.332708501889403</v>
          </cell>
          <cell r="AG222">
            <v>0.47829431500000003</v>
          </cell>
        </row>
        <row r="223">
          <cell r="B223" t="str">
            <v>MONTON</v>
          </cell>
          <cell r="C223">
            <v>17.5</v>
          </cell>
          <cell r="D223">
            <v>15.8</v>
          </cell>
          <cell r="E223">
            <v>21</v>
          </cell>
          <cell r="F223">
            <v>10.632251314513834</v>
          </cell>
          <cell r="G223">
            <v>3.0735227140000001</v>
          </cell>
          <cell r="H223">
            <v>10.496647264490417</v>
          </cell>
          <cell r="I223">
            <v>3.057285389</v>
          </cell>
          <cell r="J223">
            <v>10.692871356140103</v>
          </cell>
          <cell r="K223">
            <v>3.1197551649999999</v>
          </cell>
          <cell r="L223">
            <v>10.882383556593073</v>
          </cell>
          <cell r="M223">
            <v>3.186008497</v>
          </cell>
          <cell r="N223">
            <v>11.147614390548018</v>
          </cell>
          <cell r="O223">
            <v>3.2686559100000001</v>
          </cell>
          <cell r="P223">
            <v>11.448441808195426</v>
          </cell>
          <cell r="Q223">
            <v>3.3753961370000001</v>
          </cell>
          <cell r="R223">
            <v>11.715731480435194</v>
          </cell>
          <cell r="S223">
            <v>3.4929031410000002</v>
          </cell>
          <cell r="T223">
            <v>12.088836816477061</v>
          </cell>
          <cell r="U223">
            <v>3.6342063480000002</v>
          </cell>
          <cell r="V223">
            <v>12.431103744609686</v>
          </cell>
          <cell r="W223">
            <v>3.7925688200000001</v>
          </cell>
          <cell r="X223">
            <v>12.87926254229945</v>
          </cell>
          <cell r="Y223">
            <v>3.9730662410000002</v>
          </cell>
          <cell r="Z223">
            <v>15.010614156588835</v>
          </cell>
          <cell r="AA223">
            <v>4.8850632579999997</v>
          </cell>
          <cell r="AB223">
            <v>16.76183090438802</v>
          </cell>
          <cell r="AC223">
            <v>5.6805766919999998</v>
          </cell>
          <cell r="AD223">
            <v>17.594730357087958</v>
          </cell>
          <cell r="AE223">
            <v>6.1396824099999998</v>
          </cell>
          <cell r="AF223">
            <v>18.054014131280418</v>
          </cell>
          <cell r="AG223">
            <v>6.426335999</v>
          </cell>
        </row>
        <row r="224">
          <cell r="B224" t="str">
            <v>MOORSIDE</v>
          </cell>
          <cell r="C224">
            <v>17.5</v>
          </cell>
          <cell r="D224">
            <v>15.8</v>
          </cell>
          <cell r="E224">
            <v>21</v>
          </cell>
          <cell r="F224">
            <v>8.3237933754321354</v>
          </cell>
          <cell r="G224">
            <v>2.3552785030000001</v>
          </cell>
          <cell r="H224">
            <v>8.3829237588333143</v>
          </cell>
          <cell r="I224">
            <v>2.3225167949999999</v>
          </cell>
          <cell r="J224">
            <v>8.6480124568580266</v>
          </cell>
          <cell r="K224">
            <v>2.3563515210000001</v>
          </cell>
          <cell r="L224">
            <v>8.767855309336074</v>
          </cell>
          <cell r="M224">
            <v>2.3939730140000002</v>
          </cell>
          <cell r="N224">
            <v>8.8450780423638626</v>
          </cell>
          <cell r="O224">
            <v>2.4409046929999998</v>
          </cell>
          <cell r="P224">
            <v>9.0390904667422305</v>
          </cell>
          <cell r="Q224">
            <v>2.5006843010000002</v>
          </cell>
          <cell r="R224">
            <v>9.1788767329223759</v>
          </cell>
          <cell r="S224">
            <v>2.5681114269999998</v>
          </cell>
          <cell r="T224">
            <v>9.3494225164177074</v>
          </cell>
          <cell r="U224">
            <v>2.652465243</v>
          </cell>
          <cell r="V224">
            <v>9.5111026746024905</v>
          </cell>
          <cell r="W224">
            <v>2.7463670269999998</v>
          </cell>
          <cell r="X224">
            <v>9.7499071965692181</v>
          </cell>
          <cell r="Y224">
            <v>2.855145212</v>
          </cell>
          <cell r="Z224">
            <v>10.985319176123376</v>
          </cell>
          <cell r="AA224">
            <v>3.403353837</v>
          </cell>
          <cell r="AB224">
            <v>12.330661148350757</v>
          </cell>
          <cell r="AC224">
            <v>3.8812064930000001</v>
          </cell>
          <cell r="AD224">
            <v>12.847616885899797</v>
          </cell>
          <cell r="AE224">
            <v>4.1293444619999997</v>
          </cell>
          <cell r="AF224">
            <v>12.986443529153444</v>
          </cell>
          <cell r="AG224">
            <v>4.2595615709999999</v>
          </cell>
        </row>
        <row r="225">
          <cell r="B225" t="str">
            <v>MORTON PARK &amp; PIRELLI</v>
          </cell>
          <cell r="C225">
            <v>28</v>
          </cell>
          <cell r="D225">
            <v>24.5</v>
          </cell>
          <cell r="E225">
            <v>32</v>
          </cell>
          <cell r="F225">
            <v>19.557010015360042</v>
          </cell>
          <cell r="G225">
            <v>6.4486722649999999</v>
          </cell>
          <cell r="H225">
            <v>19.294367068322853</v>
          </cell>
          <cell r="I225">
            <v>6.3512405669999996</v>
          </cell>
          <cell r="J225">
            <v>19.407394432897863</v>
          </cell>
          <cell r="K225">
            <v>6.4291068750000004</v>
          </cell>
          <cell r="L225">
            <v>19.618530604601766</v>
          </cell>
          <cell r="M225">
            <v>6.5189234980000004</v>
          </cell>
          <cell r="N225">
            <v>23.062785856763245</v>
          </cell>
          <cell r="O225">
            <v>6.6435134290000004</v>
          </cell>
          <cell r="P225">
            <v>26.27040368202201</v>
          </cell>
          <cell r="Q225">
            <v>6.8187400440000001</v>
          </cell>
          <cell r="R225">
            <v>29.571857548727024</v>
          </cell>
          <cell r="S225">
            <v>7.0161169900000004</v>
          </cell>
          <cell r="T225">
            <v>33.05555710775684</v>
          </cell>
          <cell r="U225">
            <v>7.2513170120000003</v>
          </cell>
          <cell r="V225">
            <v>35.577221346119913</v>
          </cell>
          <cell r="W225">
            <v>7.5264521200000001</v>
          </cell>
          <cell r="X225">
            <v>38.071383538422879</v>
          </cell>
          <cell r="Y225">
            <v>7.8604671599999998</v>
          </cell>
          <cell r="Z225">
            <v>44.486027461103106</v>
          </cell>
          <cell r="AA225">
            <v>9.5676467360000004</v>
          </cell>
          <cell r="AB225">
            <v>46.554152451614456</v>
          </cell>
          <cell r="AC225">
            <v>11.010948109999999</v>
          </cell>
          <cell r="AD225">
            <v>47.220943200428195</v>
          </cell>
          <cell r="AE225">
            <v>11.62844917</v>
          </cell>
          <cell r="AF225">
            <v>47.297624001284674</v>
          </cell>
          <cell r="AG225">
            <v>11.89045121</v>
          </cell>
        </row>
        <row r="226">
          <cell r="B226" t="str">
            <v>MOSLEY RD</v>
          </cell>
          <cell r="C226">
            <v>16.5</v>
          </cell>
          <cell r="D226">
            <v>16.5</v>
          </cell>
          <cell r="E226">
            <v>21</v>
          </cell>
          <cell r="F226">
            <v>13.05617480490414</v>
          </cell>
          <cell r="G226">
            <v>4.2129921289999999</v>
          </cell>
          <cell r="H226">
            <v>13.664255240840179</v>
          </cell>
          <cell r="I226">
            <v>4.1015306960000002</v>
          </cell>
          <cell r="J226">
            <v>14.745383768713925</v>
          </cell>
          <cell r="K226">
            <v>4.1696838840000003</v>
          </cell>
          <cell r="L226">
            <v>15.020512056939086</v>
          </cell>
          <cell r="M226">
            <v>4.2201294809999998</v>
          </cell>
          <cell r="N226">
            <v>15.267029474468764</v>
          </cell>
          <cell r="O226">
            <v>4.2677251959999998</v>
          </cell>
          <cell r="P226">
            <v>15.443448630725536</v>
          </cell>
          <cell r="Q226">
            <v>4.3133789550000001</v>
          </cell>
          <cell r="R226">
            <v>15.659020154816176</v>
          </cell>
          <cell r="S226">
            <v>4.3525062639999996</v>
          </cell>
          <cell r="T226">
            <v>15.883097189052311</v>
          </cell>
          <cell r="U226">
            <v>4.3841574569999997</v>
          </cell>
          <cell r="V226">
            <v>16.078899780955304</v>
          </cell>
          <cell r="W226">
            <v>4.4080677919999998</v>
          </cell>
          <cell r="X226">
            <v>16.235697749553495</v>
          </cell>
          <cell r="Y226">
            <v>4.4270765059999997</v>
          </cell>
          <cell r="Z226">
            <v>17.184178530311407</v>
          </cell>
          <cell r="AA226">
            <v>4.4827873570000003</v>
          </cell>
          <cell r="AB226">
            <v>18.477972525148108</v>
          </cell>
          <cell r="AC226">
            <v>4.4986437969999997</v>
          </cell>
          <cell r="AD226">
            <v>19.327251731506859</v>
          </cell>
          <cell r="AE226">
            <v>4.4765789250000001</v>
          </cell>
          <cell r="AF226">
            <v>19.935811728733317</v>
          </cell>
          <cell r="AG226">
            <v>4.4260333620000001</v>
          </cell>
        </row>
        <row r="227">
          <cell r="B227" t="str">
            <v>MOSS LANE</v>
          </cell>
          <cell r="C227">
            <v>22.9</v>
          </cell>
          <cell r="D227">
            <v>20.5</v>
          </cell>
          <cell r="E227">
            <v>27</v>
          </cell>
          <cell r="F227">
            <v>20.210514778036291</v>
          </cell>
          <cell r="G227">
            <v>7.2651419260000001</v>
          </cell>
          <cell r="H227">
            <v>20.975814634178434</v>
          </cell>
          <cell r="I227">
            <v>7.1665459260000004</v>
          </cell>
          <cell r="J227">
            <v>22.154065358830785</v>
          </cell>
          <cell r="K227">
            <v>7.2777565969999998</v>
          </cell>
          <cell r="L227">
            <v>22.451865697554993</v>
          </cell>
          <cell r="M227">
            <v>7.3980539480000003</v>
          </cell>
          <cell r="N227">
            <v>22.754682495738841</v>
          </cell>
          <cell r="O227">
            <v>7.5454265290000002</v>
          </cell>
          <cell r="P227">
            <v>23.119880021687319</v>
          </cell>
          <cell r="Q227">
            <v>7.7274715709999997</v>
          </cell>
          <cell r="R227">
            <v>23.630447889413681</v>
          </cell>
          <cell r="S227">
            <v>7.92942825</v>
          </cell>
          <cell r="T227">
            <v>24.182498016964388</v>
          </cell>
          <cell r="U227">
            <v>8.1785486069999997</v>
          </cell>
          <cell r="V227">
            <v>24.571040048181086</v>
          </cell>
          <cell r="W227">
            <v>8.4573814200000008</v>
          </cell>
          <cell r="X227">
            <v>25.188601814097421</v>
          </cell>
          <cell r="Y227">
            <v>8.7727197050000001</v>
          </cell>
          <cell r="Z227">
            <v>28.045865474760419</v>
          </cell>
          <cell r="AA227">
            <v>10.39765641</v>
          </cell>
          <cell r="AB227">
            <v>30.693664146873441</v>
          </cell>
          <cell r="AC227">
            <v>11.80967154</v>
          </cell>
          <cell r="AD227">
            <v>31.864622890388876</v>
          </cell>
          <cell r="AE227">
            <v>12.58199055</v>
          </cell>
          <cell r="AF227">
            <v>32.353718474081532</v>
          </cell>
          <cell r="AG227">
            <v>13.01945976</v>
          </cell>
        </row>
        <row r="228">
          <cell r="B228" t="str">
            <v>MOSS NOOK PRIMARY</v>
          </cell>
          <cell r="C228">
            <v>32</v>
          </cell>
          <cell r="D228">
            <v>28.5</v>
          </cell>
          <cell r="E228">
            <v>38</v>
          </cell>
          <cell r="F228">
            <v>13.705346706232358</v>
          </cell>
          <cell r="G228">
            <v>3.8542919279999999</v>
          </cell>
          <cell r="H228">
            <v>13.96971890505724</v>
          </cell>
          <cell r="I228">
            <v>3.8102000189999998</v>
          </cell>
          <cell r="J228">
            <v>14.700734228347658</v>
          </cell>
          <cell r="K228">
            <v>3.8950833170000001</v>
          </cell>
          <cell r="L228">
            <v>14.904784346136498</v>
          </cell>
          <cell r="M228">
            <v>3.9851702489999998</v>
          </cell>
          <cell r="N228">
            <v>15.098487156243005</v>
          </cell>
          <cell r="O228">
            <v>4.091911412</v>
          </cell>
          <cell r="P228">
            <v>15.313120528745332</v>
          </cell>
          <cell r="Q228">
            <v>4.2209007669999998</v>
          </cell>
          <cell r="R228">
            <v>15.538128587671871</v>
          </cell>
          <cell r="S228">
            <v>4.3619033260000002</v>
          </cell>
          <cell r="T228">
            <v>15.792904055815084</v>
          </cell>
          <cell r="U228">
            <v>4.533068654</v>
          </cell>
          <cell r="V228">
            <v>16.065232383670704</v>
          </cell>
          <cell r="W228">
            <v>4.7199305220000003</v>
          </cell>
          <cell r="X228">
            <v>16.365547367511496</v>
          </cell>
          <cell r="Y228">
            <v>4.9291169019999996</v>
          </cell>
          <cell r="Z228">
            <v>17.652046641638726</v>
          </cell>
          <cell r="AA228">
            <v>6.0416251020000002</v>
          </cell>
          <cell r="AB228">
            <v>19.213155657802957</v>
          </cell>
          <cell r="AC228">
            <v>7.0141906130000002</v>
          </cell>
          <cell r="AD228">
            <v>20.262368535632376</v>
          </cell>
          <cell r="AE228">
            <v>7.5360115560000001</v>
          </cell>
          <cell r="AF228">
            <v>20.932837469455457</v>
          </cell>
          <cell r="AG228">
            <v>7.8231176079999996</v>
          </cell>
        </row>
        <row r="229">
          <cell r="B229" t="str">
            <v>MOSS SIDE (Leyland) &amp; SEVEN STARS</v>
          </cell>
          <cell r="C229">
            <v>21.2</v>
          </cell>
          <cell r="D229">
            <v>20.5</v>
          </cell>
          <cell r="E229">
            <v>27.5</v>
          </cell>
          <cell r="F229">
            <v>16.524308356358869</v>
          </cell>
          <cell r="G229">
            <v>4.8373864790000001</v>
          </cell>
          <cell r="H229">
            <v>16.260146233538503</v>
          </cell>
          <cell r="I229">
            <v>4.8124092440000004</v>
          </cell>
          <cell r="J229">
            <v>16.470371313120495</v>
          </cell>
          <cell r="K229">
            <v>4.899965892</v>
          </cell>
          <cell r="L229">
            <v>16.695715749169125</v>
          </cell>
          <cell r="M229">
            <v>4.9981121389999998</v>
          </cell>
          <cell r="N229">
            <v>17.01911107639464</v>
          </cell>
          <cell r="O229">
            <v>5.1266359919999998</v>
          </cell>
          <cell r="P229">
            <v>17.27271716687283</v>
          </cell>
          <cell r="Q229">
            <v>5.2964473390000002</v>
          </cell>
          <cell r="R229">
            <v>17.544401696866281</v>
          </cell>
          <cell r="S229">
            <v>5.4853458709999998</v>
          </cell>
          <cell r="T229">
            <v>17.89075691719988</v>
          </cell>
          <cell r="U229">
            <v>5.6859709880000002</v>
          </cell>
          <cell r="V229">
            <v>18.228291110219221</v>
          </cell>
          <cell r="W229">
            <v>5.866203262</v>
          </cell>
          <cell r="X229">
            <v>18.608707431807748</v>
          </cell>
          <cell r="Y229">
            <v>6.0708203799999998</v>
          </cell>
          <cell r="Z229">
            <v>20.493672209456989</v>
          </cell>
          <cell r="AA229">
            <v>7.1011820219999997</v>
          </cell>
          <cell r="AB229">
            <v>22.485820757694071</v>
          </cell>
          <cell r="AC229">
            <v>7.9775559879999998</v>
          </cell>
          <cell r="AD229">
            <v>23.509393062473759</v>
          </cell>
          <cell r="AE229">
            <v>8.4495274990000002</v>
          </cell>
          <cell r="AF229">
            <v>24.016224639076722</v>
          </cell>
          <cell r="AG229">
            <v>8.6971311890000003</v>
          </cell>
        </row>
        <row r="230">
          <cell r="B230" t="str">
            <v>MOSS SIDE (Longsight)</v>
          </cell>
          <cell r="C230">
            <v>22.9</v>
          </cell>
          <cell r="D230">
            <v>20.5</v>
          </cell>
          <cell r="E230">
            <v>27</v>
          </cell>
          <cell r="F230">
            <v>15.676643676981227</v>
          </cell>
          <cell r="G230">
            <v>7.0120381719999996</v>
          </cell>
          <cell r="H230">
            <v>15.763723805511137</v>
          </cell>
          <cell r="I230">
            <v>6.8720322100000004</v>
          </cell>
          <cell r="J230">
            <v>16.435685126184381</v>
          </cell>
          <cell r="K230">
            <v>6.9811215889999998</v>
          </cell>
          <cell r="L230">
            <v>18.708386095088958</v>
          </cell>
          <cell r="M230">
            <v>7.0723347209999998</v>
          </cell>
          <cell r="N230">
            <v>20.89623014353948</v>
          </cell>
          <cell r="O230">
            <v>7.172826326</v>
          </cell>
          <cell r="P230">
            <v>23.235103075049732</v>
          </cell>
          <cell r="Q230">
            <v>7.2866801490000004</v>
          </cell>
          <cell r="R230">
            <v>25.446447591309692</v>
          </cell>
          <cell r="S230">
            <v>7.4005442779999999</v>
          </cell>
          <cell r="T230">
            <v>27.740265772316519</v>
          </cell>
          <cell r="U230">
            <v>7.5193454849999997</v>
          </cell>
          <cell r="V230">
            <v>28.951083546712869</v>
          </cell>
          <cell r="W230">
            <v>7.6437308240000004</v>
          </cell>
          <cell r="X230">
            <v>30.318966533063836</v>
          </cell>
          <cell r="Y230">
            <v>7.7835041519999999</v>
          </cell>
          <cell r="Z230">
            <v>32.592733886785851</v>
          </cell>
          <cell r="AA230">
            <v>8.5300893660000003</v>
          </cell>
          <cell r="AB230">
            <v>34.450046335706645</v>
          </cell>
          <cell r="AC230">
            <v>9.0483801059999998</v>
          </cell>
          <cell r="AD230">
            <v>35.576186036778779</v>
          </cell>
          <cell r="AE230">
            <v>9.2633232910000007</v>
          </cell>
          <cell r="AF230">
            <v>36.464535870838432</v>
          </cell>
          <cell r="AG230">
            <v>9.3794635199999998</v>
          </cell>
        </row>
        <row r="231">
          <cell r="B231" t="str">
            <v>MOSSLEY</v>
          </cell>
          <cell r="C231">
            <v>22.9</v>
          </cell>
          <cell r="D231">
            <v>20.5</v>
          </cell>
          <cell r="E231">
            <v>27.5</v>
          </cell>
          <cell r="F231">
            <v>12.048596681661804</v>
          </cell>
          <cell r="G231">
            <v>3.5885669939999998</v>
          </cell>
          <cell r="H231">
            <v>12.000323311819187</v>
          </cell>
          <cell r="I231">
            <v>3.5457287719999999</v>
          </cell>
          <cell r="J231">
            <v>12.163891071218321</v>
          </cell>
          <cell r="K231">
            <v>3.6147674570000001</v>
          </cell>
          <cell r="L231">
            <v>12.398903982839032</v>
          </cell>
          <cell r="M231">
            <v>3.693381703</v>
          </cell>
          <cell r="N231">
            <v>12.588052166582402</v>
          </cell>
          <cell r="O231">
            <v>3.7930888949999999</v>
          </cell>
          <cell r="P231">
            <v>12.881166863381495</v>
          </cell>
          <cell r="Q231">
            <v>3.9190350509999998</v>
          </cell>
          <cell r="R231">
            <v>13.23284624871291</v>
          </cell>
          <cell r="S231">
            <v>4.062683593</v>
          </cell>
          <cell r="T231">
            <v>13.649332832780219</v>
          </cell>
          <cell r="U231">
            <v>4.2425936589999997</v>
          </cell>
          <cell r="V231">
            <v>14.035833905372366</v>
          </cell>
          <cell r="W231">
            <v>4.4462764940000001</v>
          </cell>
          <cell r="X231">
            <v>14.528832649780975</v>
          </cell>
          <cell r="Y231">
            <v>4.6802766819999997</v>
          </cell>
          <cell r="Z231">
            <v>16.864205761073649</v>
          </cell>
          <cell r="AA231">
            <v>5.9280606269999998</v>
          </cell>
          <cell r="AB231">
            <v>18.759914281376041</v>
          </cell>
          <cell r="AC231">
            <v>7.0406789239999998</v>
          </cell>
          <cell r="AD231">
            <v>19.484256759843376</v>
          </cell>
          <cell r="AE231">
            <v>7.5526343130000004</v>
          </cell>
          <cell r="AF231">
            <v>19.637083403905834</v>
          </cell>
          <cell r="AG231">
            <v>7.8344741229999997</v>
          </cell>
        </row>
        <row r="232">
          <cell r="B232" t="str">
            <v>MOUNT ST</v>
          </cell>
          <cell r="C232">
            <v>22.9</v>
          </cell>
          <cell r="D232">
            <v>20.5</v>
          </cell>
          <cell r="E232">
            <v>27.5</v>
          </cell>
          <cell r="F232">
            <v>10.487000655342163</v>
          </cell>
          <cell r="G232">
            <v>2.959354426</v>
          </cell>
          <cell r="H232">
            <v>10.588081687634459</v>
          </cell>
          <cell r="I232">
            <v>2.9174467000000002</v>
          </cell>
          <cell r="J232">
            <v>11.258307074447387</v>
          </cell>
          <cell r="K232">
            <v>2.9953024720000001</v>
          </cell>
          <cell r="L232">
            <v>11.541155703255155</v>
          </cell>
          <cell r="M232">
            <v>3.0715053380000001</v>
          </cell>
          <cell r="N232">
            <v>11.775612513025607</v>
          </cell>
          <cell r="O232">
            <v>3.156856506</v>
          </cell>
          <cell r="P232">
            <v>12.199025008676017</v>
          </cell>
          <cell r="Q232">
            <v>3.2576804049999999</v>
          </cell>
          <cell r="R232">
            <v>12.421212037001617</v>
          </cell>
          <cell r="S232">
            <v>3.3662626950000001</v>
          </cell>
          <cell r="T232">
            <v>12.796512607321061</v>
          </cell>
          <cell r="U232">
            <v>3.4944481029999999</v>
          </cell>
          <cell r="V232">
            <v>13.142002361138218</v>
          </cell>
          <cell r="W232">
            <v>3.635432024</v>
          </cell>
          <cell r="X232">
            <v>13.601057961436975</v>
          </cell>
          <cell r="Y232">
            <v>3.794046357</v>
          </cell>
          <cell r="Z232">
            <v>15.73232885301022</v>
          </cell>
          <cell r="AA232">
            <v>4.5798017560000002</v>
          </cell>
          <cell r="AB232">
            <v>17.713121411681669</v>
          </cell>
          <cell r="AC232">
            <v>5.2539999809999998</v>
          </cell>
          <cell r="AD232">
            <v>18.741691891386154</v>
          </cell>
          <cell r="AE232">
            <v>5.635990616</v>
          </cell>
          <cell r="AF232">
            <v>19.439252577672342</v>
          </cell>
          <cell r="AG232">
            <v>5.8527960050000001</v>
          </cell>
        </row>
        <row r="233">
          <cell r="B233" t="str">
            <v>MUSGRAVE RD</v>
          </cell>
          <cell r="C233">
            <v>21.9</v>
          </cell>
          <cell r="D233">
            <v>20.5</v>
          </cell>
          <cell r="E233">
            <v>27.5</v>
          </cell>
          <cell r="F233">
            <v>12.401919239401119</v>
          </cell>
          <cell r="G233">
            <v>3.965356264</v>
          </cell>
          <cell r="H233">
            <v>12.257800449002984</v>
          </cell>
          <cell r="I233">
            <v>3.9118249170000001</v>
          </cell>
          <cell r="J233">
            <v>12.476929984820192</v>
          </cell>
          <cell r="K233">
            <v>3.9680067929999998</v>
          </cell>
          <cell r="L233">
            <v>12.621893669800802</v>
          </cell>
          <cell r="M233">
            <v>4.0304855780000004</v>
          </cell>
          <cell r="N233">
            <v>12.841600449096491</v>
          </cell>
          <cell r="O233">
            <v>4.110749116</v>
          </cell>
          <cell r="P233">
            <v>13.023962491914329</v>
          </cell>
          <cell r="Q233">
            <v>4.211592864</v>
          </cell>
          <cell r="R233">
            <v>13.405012144919786</v>
          </cell>
          <cell r="S233">
            <v>4.3263571750000001</v>
          </cell>
          <cell r="T233">
            <v>13.691260411376375</v>
          </cell>
          <cell r="U233">
            <v>4.4703886839999996</v>
          </cell>
          <cell r="V233">
            <v>13.932355573430552</v>
          </cell>
          <cell r="W233">
            <v>4.6329290370000002</v>
          </cell>
          <cell r="X233">
            <v>14.376988461926018</v>
          </cell>
          <cell r="Y233">
            <v>4.8199193280000001</v>
          </cell>
          <cell r="Z233">
            <v>16.128286723771289</v>
          </cell>
          <cell r="AA233">
            <v>5.7785615440000004</v>
          </cell>
          <cell r="AB233">
            <v>17.58176951977665</v>
          </cell>
          <cell r="AC233">
            <v>6.6188279550000004</v>
          </cell>
          <cell r="AD233">
            <v>18.188877092866679</v>
          </cell>
          <cell r="AE233">
            <v>7.0893008289999999</v>
          </cell>
          <cell r="AF233">
            <v>18.225953325604177</v>
          </cell>
          <cell r="AG233">
            <v>7.3565903580000001</v>
          </cell>
        </row>
        <row r="234">
          <cell r="B234" t="str">
            <v>NELSON</v>
          </cell>
          <cell r="C234">
            <v>20.5</v>
          </cell>
          <cell r="D234">
            <v>18</v>
          </cell>
          <cell r="E234">
            <v>27.5</v>
          </cell>
          <cell r="F234">
            <v>16.752172986704558</v>
          </cell>
          <cell r="G234">
            <v>5.5349645860000001</v>
          </cell>
          <cell r="H234">
            <v>16.627750520643414</v>
          </cell>
          <cell r="I234">
            <v>5.4244521800000003</v>
          </cell>
          <cell r="J234">
            <v>16.981192275963814</v>
          </cell>
          <cell r="K234">
            <v>5.4968979869999997</v>
          </cell>
          <cell r="L234">
            <v>17.149305440672268</v>
          </cell>
          <cell r="M234">
            <v>5.5654301469999998</v>
          </cell>
          <cell r="N234">
            <v>17.360767487738041</v>
          </cell>
          <cell r="O234">
            <v>5.6483728739999997</v>
          </cell>
          <cell r="P234">
            <v>17.57574057214056</v>
          </cell>
          <cell r="Q234">
            <v>5.7438508129999999</v>
          </cell>
          <cell r="R234">
            <v>17.816497704759161</v>
          </cell>
          <cell r="S234">
            <v>5.8527785940000001</v>
          </cell>
          <cell r="T234">
            <v>18.053665521294075</v>
          </cell>
          <cell r="U234">
            <v>5.9806374729999998</v>
          </cell>
          <cell r="V234">
            <v>18.311651327690008</v>
          </cell>
          <cell r="W234">
            <v>6.1224348180000003</v>
          </cell>
          <cell r="X234">
            <v>18.598447579221428</v>
          </cell>
          <cell r="Y234">
            <v>6.2832631059999997</v>
          </cell>
          <cell r="Z234">
            <v>19.850785608273895</v>
          </cell>
          <cell r="AA234">
            <v>7.0425775310000001</v>
          </cell>
          <cell r="AB234">
            <v>21.971582782144189</v>
          </cell>
          <cell r="AC234">
            <v>7.6816548410000003</v>
          </cell>
          <cell r="AD234">
            <v>23.281758321055293</v>
          </cell>
          <cell r="AE234">
            <v>7.9989354019999999</v>
          </cell>
          <cell r="AF234">
            <v>24.098537838270634</v>
          </cell>
          <cell r="AG234">
            <v>8.1337590990000006</v>
          </cell>
        </row>
        <row r="235">
          <cell r="B235" t="str">
            <v>NEW MOSTON</v>
          </cell>
          <cell r="C235">
            <v>22.9</v>
          </cell>
          <cell r="D235">
            <v>20.5</v>
          </cell>
          <cell r="E235">
            <v>27.5</v>
          </cell>
          <cell r="F235">
            <v>11.707258374302203</v>
          </cell>
          <cell r="G235">
            <v>3.0548363529999998</v>
          </cell>
          <cell r="H235">
            <v>11.678098086470801</v>
          </cell>
          <cell r="I235">
            <v>3.0384492490000001</v>
          </cell>
          <cell r="J235">
            <v>12.013887582279784</v>
          </cell>
          <cell r="K235">
            <v>3.102492807</v>
          </cell>
          <cell r="L235">
            <v>12.259903115906843</v>
          </cell>
          <cell r="M235">
            <v>3.1769349830000002</v>
          </cell>
          <cell r="N235">
            <v>12.513406538195008</v>
          </cell>
          <cell r="O235">
            <v>3.270951304</v>
          </cell>
          <cell r="P235">
            <v>12.887375451041008</v>
          </cell>
          <cell r="Q235">
            <v>3.3891765700000001</v>
          </cell>
          <cell r="R235">
            <v>13.231110015662653</v>
          </cell>
          <cell r="S235">
            <v>3.4908559850000001</v>
          </cell>
          <cell r="T235">
            <v>13.602624693698203</v>
          </cell>
          <cell r="U235">
            <v>3.6035266520000002</v>
          </cell>
          <cell r="V235">
            <v>14.041493513835103</v>
          </cell>
          <cell r="W235">
            <v>3.7322118959999999</v>
          </cell>
          <cell r="X235">
            <v>14.588510362002951</v>
          </cell>
          <cell r="Y235">
            <v>3.8815486720000001</v>
          </cell>
          <cell r="Z235">
            <v>17.299156691546475</v>
          </cell>
          <cell r="AA235">
            <v>4.5854505730000001</v>
          </cell>
          <cell r="AB235">
            <v>19.649878932873328</v>
          </cell>
          <cell r="AC235">
            <v>5.1664751710000001</v>
          </cell>
          <cell r="AD235">
            <v>20.5032032528268</v>
          </cell>
          <cell r="AE235">
            <v>5.459012725</v>
          </cell>
          <cell r="AF235">
            <v>20.807985894339243</v>
          </cell>
          <cell r="AG235">
            <v>5.640485558</v>
          </cell>
        </row>
        <row r="236">
          <cell r="B236" t="str">
            <v>NEWBIGGIN ON LUNE</v>
          </cell>
          <cell r="C236">
            <v>1.5</v>
          </cell>
          <cell r="D236">
            <v>1.5</v>
          </cell>
          <cell r="E236">
            <v>3</v>
          </cell>
          <cell r="F236">
            <v>0.89503612446190295</v>
          </cell>
          <cell r="G236">
            <v>0.117549135</v>
          </cell>
          <cell r="H236">
            <v>0.89394993084764773</v>
          </cell>
          <cell r="I236">
            <v>0.12231170199999999</v>
          </cell>
          <cell r="J236">
            <v>0.91739058125588213</v>
          </cell>
          <cell r="K236">
            <v>0.13086855999999999</v>
          </cell>
          <cell r="L236">
            <v>0.9412368397965567</v>
          </cell>
          <cell r="M236">
            <v>0.14078575500000001</v>
          </cell>
          <cell r="N236">
            <v>0.97166895342364523</v>
          </cell>
          <cell r="O236">
            <v>0.152138249</v>
          </cell>
          <cell r="P236">
            <v>0.99769114415379057</v>
          </cell>
          <cell r="Q236">
            <v>0.16555750399999999</v>
          </cell>
          <cell r="R236">
            <v>1.0225189488667066</v>
          </cell>
          <cell r="S236">
            <v>0.179574965</v>
          </cell>
          <cell r="T236">
            <v>1.0560039443293312</v>
          </cell>
          <cell r="U236">
            <v>0.19652781899999999</v>
          </cell>
          <cell r="V236">
            <v>1.0847639263475501</v>
          </cell>
          <cell r="W236">
            <v>0.21411411799999999</v>
          </cell>
          <cell r="X236">
            <v>1.1229007494373984</v>
          </cell>
          <cell r="Y236">
            <v>0.235306346</v>
          </cell>
          <cell r="Z236">
            <v>1.4401259938527027</v>
          </cell>
          <cell r="AA236">
            <v>0.358651569</v>
          </cell>
          <cell r="AB236">
            <v>1.9152553743666263</v>
          </cell>
          <cell r="AC236">
            <v>0.42898551899999998</v>
          </cell>
          <cell r="AD236">
            <v>2.0866626162874775</v>
          </cell>
          <cell r="AE236">
            <v>0.45897538799999998</v>
          </cell>
          <cell r="AF236">
            <v>2.141112602997346</v>
          </cell>
          <cell r="AG236">
            <v>0.47259640400000003</v>
          </cell>
        </row>
        <row r="237">
          <cell r="B237" t="str">
            <v>NEWBY</v>
          </cell>
          <cell r="C237">
            <v>7</v>
          </cell>
          <cell r="D237">
            <v>7</v>
          </cell>
          <cell r="E237">
            <v>14</v>
          </cell>
          <cell r="F237">
            <v>5.3958885376398564</v>
          </cell>
          <cell r="G237">
            <v>1.613233964</v>
          </cell>
          <cell r="H237">
            <v>5.3745264541420532</v>
          </cell>
          <cell r="I237">
            <v>1.607089977</v>
          </cell>
          <cell r="J237">
            <v>5.4876073036416173</v>
          </cell>
          <cell r="K237">
            <v>1.6479976999999999</v>
          </cell>
          <cell r="L237">
            <v>5.5049692038040883</v>
          </cell>
          <cell r="M237">
            <v>1.693513198</v>
          </cell>
          <cell r="N237">
            <v>5.6634606965231251</v>
          </cell>
          <cell r="O237">
            <v>1.7473369700000001</v>
          </cell>
          <cell r="P237">
            <v>5.7887848417330332</v>
          </cell>
          <cell r="Q237">
            <v>1.812405909</v>
          </cell>
          <cell r="R237">
            <v>5.8926363145130409</v>
          </cell>
          <cell r="S237">
            <v>1.8823671500000001</v>
          </cell>
          <cell r="T237">
            <v>6.0404799181644933</v>
          </cell>
          <cell r="U237">
            <v>1.967849151</v>
          </cell>
          <cell r="V237">
            <v>6.1792388362657462</v>
          </cell>
          <cell r="W237">
            <v>2.0569989359999998</v>
          </cell>
          <cell r="X237">
            <v>6.3332441723158324</v>
          </cell>
          <cell r="Y237">
            <v>2.157835334</v>
          </cell>
          <cell r="Z237">
            <v>7.1234136961596297</v>
          </cell>
          <cell r="AA237">
            <v>2.7239778229999998</v>
          </cell>
          <cell r="AB237">
            <v>8.5067422477890542</v>
          </cell>
          <cell r="AC237">
            <v>3.0748897909999999</v>
          </cell>
          <cell r="AD237">
            <v>9.0617075231442499</v>
          </cell>
          <cell r="AE237">
            <v>3.239722376</v>
          </cell>
          <cell r="AF237">
            <v>9.330365824422751</v>
          </cell>
          <cell r="AG237">
            <v>3.317223212</v>
          </cell>
        </row>
        <row r="238">
          <cell r="B238" t="str">
            <v>NEWTON</v>
          </cell>
          <cell r="C238">
            <v>15.2</v>
          </cell>
          <cell r="D238">
            <v>15.2</v>
          </cell>
          <cell r="E238">
            <v>21</v>
          </cell>
          <cell r="F238">
            <v>3.5598502701967343</v>
          </cell>
          <cell r="G238">
            <v>1.8111810999999998E-2</v>
          </cell>
          <cell r="H238">
            <v>3.4940074031478794</v>
          </cell>
          <cell r="I238">
            <v>2.8781771000000001E-2</v>
          </cell>
          <cell r="J238">
            <v>3.586072052374055</v>
          </cell>
          <cell r="K238">
            <v>3.7287091000000001E-2</v>
          </cell>
          <cell r="L238">
            <v>3.6641329391134438</v>
          </cell>
          <cell r="M238">
            <v>4.8918474000000003E-2</v>
          </cell>
          <cell r="N238">
            <v>3.741724801736908</v>
          </cell>
          <cell r="O238">
            <v>6.3767990999999996E-2</v>
          </cell>
          <cell r="P238">
            <v>3.8321653223363672</v>
          </cell>
          <cell r="Q238">
            <v>8.3100462E-2</v>
          </cell>
          <cell r="R238">
            <v>3.9371871612856237</v>
          </cell>
          <cell r="S238">
            <v>0.105527752</v>
          </cell>
          <cell r="T238">
            <v>4.050605009622025</v>
          </cell>
          <cell r="U238">
            <v>0.134101307</v>
          </cell>
          <cell r="V238">
            <v>4.1604684044893325</v>
          </cell>
          <cell r="W238">
            <v>0.16710056200000001</v>
          </cell>
          <cell r="X238">
            <v>4.2902876682649413</v>
          </cell>
          <cell r="Y238">
            <v>0.20627753300000001</v>
          </cell>
          <cell r="Z238">
            <v>4.8855474734420437</v>
          </cell>
          <cell r="AA238">
            <v>0.38740161099999998</v>
          </cell>
          <cell r="AB238">
            <v>5.3929117942396587</v>
          </cell>
          <cell r="AC238">
            <v>0.60841371499999997</v>
          </cell>
          <cell r="AD238">
            <v>5.5952559832814259</v>
          </cell>
          <cell r="AE238">
            <v>0.75203901100000003</v>
          </cell>
          <cell r="AF238">
            <v>5.6299817134324908</v>
          </cell>
          <cell r="AG238">
            <v>0.85618078600000003</v>
          </cell>
        </row>
        <row r="239">
          <cell r="B239" t="str">
            <v>NEWTON HEATH</v>
          </cell>
          <cell r="C239">
            <v>12</v>
          </cell>
          <cell r="D239">
            <v>12</v>
          </cell>
          <cell r="E239">
            <v>10</v>
          </cell>
          <cell r="F239">
            <v>7.268913811106299</v>
          </cell>
          <cell r="G239">
            <v>2.0812960550000001</v>
          </cell>
          <cell r="H239">
            <v>7.4662953424967196</v>
          </cell>
          <cell r="I239">
            <v>2.0733879989999999</v>
          </cell>
          <cell r="J239">
            <v>7.825519146055794</v>
          </cell>
          <cell r="K239">
            <v>2.1123169669999999</v>
          </cell>
          <cell r="L239">
            <v>7.9936743030892607</v>
          </cell>
          <cell r="M239">
            <v>2.1595222340000002</v>
          </cell>
          <cell r="N239">
            <v>8.1478750298883433</v>
          </cell>
          <cell r="O239">
            <v>2.2228156440000002</v>
          </cell>
          <cell r="P239">
            <v>8.3685427633143288</v>
          </cell>
          <cell r="Q239">
            <v>2.3104503680000001</v>
          </cell>
          <cell r="R239">
            <v>8.5973687661734672</v>
          </cell>
          <cell r="S239">
            <v>2.4090631679999999</v>
          </cell>
          <cell r="T239">
            <v>8.8238172513401416</v>
          </cell>
          <cell r="U239">
            <v>2.5277045239999998</v>
          </cell>
          <cell r="V239">
            <v>9.0917504727561056</v>
          </cell>
          <cell r="W239">
            <v>2.6650140769999999</v>
          </cell>
          <cell r="X239">
            <v>9.4116583142231907</v>
          </cell>
          <cell r="Y239">
            <v>2.81347002</v>
          </cell>
          <cell r="Z239">
            <v>10.912304002630512</v>
          </cell>
          <cell r="AA239">
            <v>3.529940635</v>
          </cell>
          <cell r="AB239">
            <v>12.321366841293766</v>
          </cell>
          <cell r="AC239">
            <v>4.1609251</v>
          </cell>
          <cell r="AD239">
            <v>12.994494465623671</v>
          </cell>
          <cell r="AE239">
            <v>4.5250746880000001</v>
          </cell>
          <cell r="AF239">
            <v>13.348779397790009</v>
          </cell>
          <cell r="AG239">
            <v>4.74488091</v>
          </cell>
        </row>
        <row r="240">
          <cell r="B240" t="str">
            <v>NEWTON LE WILLOWS</v>
          </cell>
          <cell r="C240">
            <v>22.9</v>
          </cell>
          <cell r="D240">
            <v>20.5</v>
          </cell>
          <cell r="E240">
            <v>27</v>
          </cell>
          <cell r="F240">
            <v>12.455367276382656</v>
          </cell>
          <cell r="G240">
            <v>3.1589849829999999</v>
          </cell>
          <cell r="H240">
            <v>13.327615031580248</v>
          </cell>
          <cell r="I240">
            <v>3.2175266470000001</v>
          </cell>
          <cell r="J240">
            <v>14.563914807150418</v>
          </cell>
          <cell r="K240">
            <v>3.3799022089999999</v>
          </cell>
          <cell r="L240">
            <v>14.909427150838926</v>
          </cell>
          <cell r="M240">
            <v>3.4741724810000001</v>
          </cell>
          <cell r="N240">
            <v>15.19896196798295</v>
          </cell>
          <cell r="O240">
            <v>3.5873172969999998</v>
          </cell>
          <cell r="P240">
            <v>15.655677857673462</v>
          </cell>
          <cell r="Q240">
            <v>3.7279496879999998</v>
          </cell>
          <cell r="R240">
            <v>16.101396245806448</v>
          </cell>
          <cell r="S240">
            <v>3.8860503030000002</v>
          </cell>
          <cell r="T240">
            <v>16.564787175765041</v>
          </cell>
          <cell r="U240">
            <v>4.0825185060000004</v>
          </cell>
          <cell r="V240">
            <v>17.01654160183713</v>
          </cell>
          <cell r="W240">
            <v>4.3017007759999997</v>
          </cell>
          <cell r="X240">
            <v>17.58857421045202</v>
          </cell>
          <cell r="Y240">
            <v>4.5513925530000003</v>
          </cell>
          <cell r="Z240">
            <v>20.113554718298516</v>
          </cell>
          <cell r="AA240">
            <v>5.8587268870000004</v>
          </cell>
          <cell r="AB240">
            <v>22.276090873347584</v>
          </cell>
          <cell r="AC240">
            <v>7.0025679570000001</v>
          </cell>
          <cell r="AD240">
            <v>23.286332582512191</v>
          </cell>
          <cell r="AE240">
            <v>7.6488770380000002</v>
          </cell>
          <cell r="AF240">
            <v>23.715652156638527</v>
          </cell>
          <cell r="AG240">
            <v>8.0130985460000002</v>
          </cell>
        </row>
        <row r="241">
          <cell r="B241" t="str">
            <v>NEWTONGATE T11 &amp; T12</v>
          </cell>
          <cell r="C241">
            <v>23</v>
          </cell>
          <cell r="D241">
            <v>20.5</v>
          </cell>
          <cell r="E241">
            <v>27</v>
          </cell>
          <cell r="F241">
            <v>16.128777346846313</v>
          </cell>
          <cell r="G241">
            <v>5.9890764379999997</v>
          </cell>
          <cell r="H241">
            <v>15.897805639930969</v>
          </cell>
          <cell r="I241">
            <v>5.8859257210000004</v>
          </cell>
          <cell r="J241">
            <v>16.403426591057073</v>
          </cell>
          <cell r="K241">
            <v>5.9743450429999996</v>
          </cell>
          <cell r="L241">
            <v>16.620334104228611</v>
          </cell>
          <cell r="M241">
            <v>6.0571222789999997</v>
          </cell>
          <cell r="N241">
            <v>16.822074715581635</v>
          </cell>
          <cell r="O241">
            <v>6.1524017369999999</v>
          </cell>
          <cell r="P241">
            <v>16.987611954444628</v>
          </cell>
          <cell r="Q241">
            <v>6.2619358419999998</v>
          </cell>
          <cell r="R241">
            <v>17.373773856899035</v>
          </cell>
          <cell r="S241">
            <v>6.3793073470000001</v>
          </cell>
          <cell r="T241">
            <v>17.614063395104807</v>
          </cell>
          <cell r="U241">
            <v>6.5173585679999997</v>
          </cell>
          <cell r="V241">
            <v>17.674475957001547</v>
          </cell>
          <cell r="W241">
            <v>6.6676051520000001</v>
          </cell>
          <cell r="X241">
            <v>18.038375711785676</v>
          </cell>
          <cell r="Y241">
            <v>6.8292536019999996</v>
          </cell>
          <cell r="Z241">
            <v>19.664317002287962</v>
          </cell>
          <cell r="AA241">
            <v>7.5799112620000004</v>
          </cell>
          <cell r="AB241">
            <v>22.785894101274838</v>
          </cell>
          <cell r="AC241">
            <v>8.1893355779999997</v>
          </cell>
          <cell r="AD241">
            <v>24.484724624345013</v>
          </cell>
          <cell r="AE241">
            <v>8.461944549</v>
          </cell>
          <cell r="AF241">
            <v>25.574637529958824</v>
          </cell>
          <cell r="AG241">
            <v>8.5691497259999991</v>
          </cell>
        </row>
        <row r="242">
          <cell r="B242" t="str">
            <v>NEWTONGATE T13</v>
          </cell>
          <cell r="C242">
            <v>14</v>
          </cell>
          <cell r="D242">
            <v>12.3</v>
          </cell>
          <cell r="E242">
            <v>18</v>
          </cell>
          <cell r="F242">
            <v>6.9558916940172519</v>
          </cell>
          <cell r="G242">
            <v>1.747003402</v>
          </cell>
          <cell r="H242">
            <v>6.9176155077699715</v>
          </cell>
          <cell r="I242">
            <v>1.7343344389999999</v>
          </cell>
          <cell r="J242">
            <v>6.9649841238265697</v>
          </cell>
          <cell r="K242">
            <v>1.7622415680000001</v>
          </cell>
          <cell r="L242">
            <v>7.0494084053819988</v>
          </cell>
          <cell r="M242">
            <v>1.7948669159999999</v>
          </cell>
          <cell r="N242">
            <v>7.198277708855942</v>
          </cell>
          <cell r="O242">
            <v>1.837377268</v>
          </cell>
          <cell r="P242">
            <v>7.3110476693633117</v>
          </cell>
          <cell r="Q242">
            <v>1.8912729880000001</v>
          </cell>
          <cell r="R242">
            <v>7.4118724967830447</v>
          </cell>
          <cell r="S242">
            <v>1.9525867830000001</v>
          </cell>
          <cell r="T242">
            <v>7.5887844391654617</v>
          </cell>
          <cell r="U242">
            <v>2.0293586339999998</v>
          </cell>
          <cell r="V242">
            <v>7.7659739598475106</v>
          </cell>
          <cell r="W242">
            <v>2.1165467360000001</v>
          </cell>
          <cell r="X242">
            <v>7.961388506044389</v>
          </cell>
          <cell r="Y242">
            <v>2.215964799</v>
          </cell>
          <cell r="Z242">
            <v>8.7813488720056476</v>
          </cell>
          <cell r="AA242">
            <v>2.70801662</v>
          </cell>
          <cell r="AB242">
            <v>9.7825566671038153</v>
          </cell>
          <cell r="AC242">
            <v>3.1305508670000002</v>
          </cell>
          <cell r="AD242">
            <v>10.318352025279147</v>
          </cell>
          <cell r="AE242">
            <v>3.316921443</v>
          </cell>
          <cell r="AF242">
            <v>10.65712496568305</v>
          </cell>
          <cell r="AG242">
            <v>3.417152835</v>
          </cell>
        </row>
        <row r="243">
          <cell r="B243" t="str">
            <v>NORBRECK</v>
          </cell>
          <cell r="C243">
            <v>22.9</v>
          </cell>
          <cell r="D243">
            <v>20.5</v>
          </cell>
          <cell r="E243">
            <v>27.5</v>
          </cell>
          <cell r="F243">
            <v>4.3058413555290755</v>
          </cell>
          <cell r="G243">
            <v>0.936346915</v>
          </cell>
          <cell r="H243">
            <v>4.4914522377348289</v>
          </cell>
          <cell r="I243">
            <v>0.92763872300000005</v>
          </cell>
          <cell r="J243">
            <v>4.8013334646372785</v>
          </cell>
          <cell r="K243">
            <v>0.94587691399999996</v>
          </cell>
          <cell r="L243">
            <v>4.8636022333319673</v>
          </cell>
          <cell r="M243">
            <v>0.97048674999999995</v>
          </cell>
          <cell r="N243">
            <v>4.9314505567141422</v>
          </cell>
          <cell r="O243">
            <v>1.003430311</v>
          </cell>
          <cell r="P243">
            <v>5.0317893465634684</v>
          </cell>
          <cell r="Q243">
            <v>1.0347131389999999</v>
          </cell>
          <cell r="R243">
            <v>5.1406485396945323</v>
          </cell>
          <cell r="S243">
            <v>1.0630534439999999</v>
          </cell>
          <cell r="T243">
            <v>5.2618928796613575</v>
          </cell>
          <cell r="U243">
            <v>1.1000774230000001</v>
          </cell>
          <cell r="V243">
            <v>5.3780106905185407</v>
          </cell>
          <cell r="W243">
            <v>1.1429364580000001</v>
          </cell>
          <cell r="X243">
            <v>5.5342701369034382</v>
          </cell>
          <cell r="Y243">
            <v>1.1938817690000001</v>
          </cell>
          <cell r="Z243">
            <v>6.2726454732976693</v>
          </cell>
          <cell r="AA243">
            <v>1.4410061999999999</v>
          </cell>
          <cell r="AB243">
            <v>6.9449295514260925</v>
          </cell>
          <cell r="AC243">
            <v>1.6773130190000001</v>
          </cell>
          <cell r="AD243">
            <v>7.1325183785624127</v>
          </cell>
          <cell r="AE243">
            <v>1.7682299859999999</v>
          </cell>
          <cell r="AF243">
            <v>7.0935322195462689</v>
          </cell>
          <cell r="AG243">
            <v>1.809153953</v>
          </cell>
        </row>
        <row r="244">
          <cell r="B244" t="str">
            <v>NORBURY</v>
          </cell>
          <cell r="C244">
            <v>22.9</v>
          </cell>
          <cell r="D244">
            <v>20.5</v>
          </cell>
          <cell r="E244">
            <v>27.5</v>
          </cell>
          <cell r="F244">
            <v>9.954269722180781</v>
          </cell>
          <cell r="G244">
            <v>4.1329945319999997</v>
          </cell>
          <cell r="H244">
            <v>9.7627309221163898</v>
          </cell>
          <cell r="I244">
            <v>4.1001875060000001</v>
          </cell>
          <cell r="J244">
            <v>9.8759211309330066</v>
          </cell>
          <cell r="K244">
            <v>4.1875803339999997</v>
          </cell>
          <cell r="L244">
            <v>10.159074272978531</v>
          </cell>
          <cell r="M244">
            <v>4.2521034799999997</v>
          </cell>
          <cell r="N244">
            <v>10.342442575258719</v>
          </cell>
          <cell r="O244">
            <v>4.3338138239999999</v>
          </cell>
          <cell r="P244">
            <v>10.547729446432355</v>
          </cell>
          <cell r="Q244">
            <v>4.4403354439999996</v>
          </cell>
          <cell r="R244">
            <v>10.736398020166387</v>
          </cell>
          <cell r="S244">
            <v>4.5590971800000002</v>
          </cell>
          <cell r="T244">
            <v>11.180748374490008</v>
          </cell>
          <cell r="U244">
            <v>4.70400346</v>
          </cell>
          <cell r="V244">
            <v>11.392818346606225</v>
          </cell>
          <cell r="W244">
            <v>4.8675800840000001</v>
          </cell>
          <cell r="X244">
            <v>11.54416365126124</v>
          </cell>
          <cell r="Y244">
            <v>5.0629324279999999</v>
          </cell>
          <cell r="Z244">
            <v>13.030237646996463</v>
          </cell>
          <cell r="AA244">
            <v>6.0661740899999996</v>
          </cell>
          <cell r="AB244">
            <v>14.250657830790653</v>
          </cell>
          <cell r="AC244">
            <v>6.8985377909999999</v>
          </cell>
          <cell r="AD244">
            <v>14.598012302698757</v>
          </cell>
          <cell r="AE244">
            <v>7.3446522449999998</v>
          </cell>
          <cell r="AF244">
            <v>14.47986078202644</v>
          </cell>
          <cell r="AG244">
            <v>7.5802823579999998</v>
          </cell>
        </row>
        <row r="245">
          <cell r="B245" t="str">
            <v>NORTHENDEN</v>
          </cell>
          <cell r="C245">
            <v>17.5</v>
          </cell>
          <cell r="D245">
            <v>15.8</v>
          </cell>
          <cell r="E245">
            <v>21</v>
          </cell>
          <cell r="F245">
            <v>8.376132748227846</v>
          </cell>
          <cell r="G245">
            <v>2.7306821270000001</v>
          </cell>
          <cell r="H245">
            <v>9.0315374609425376</v>
          </cell>
          <cell r="I245">
            <v>2.7034286509999998</v>
          </cell>
          <cell r="J245">
            <v>9.9041405502420083</v>
          </cell>
          <cell r="K245">
            <v>2.7583491410000001</v>
          </cell>
          <cell r="L245">
            <v>10.106261154998176</v>
          </cell>
          <cell r="M245">
            <v>2.8171200710000002</v>
          </cell>
          <cell r="N245">
            <v>10.336604087220664</v>
          </cell>
          <cell r="O245">
            <v>2.88798377</v>
          </cell>
          <cell r="P245">
            <v>10.550585467400198</v>
          </cell>
          <cell r="Q245">
            <v>2.9742807710000001</v>
          </cell>
          <cell r="R245">
            <v>10.810312096440482</v>
          </cell>
          <cell r="S245">
            <v>3.069899382</v>
          </cell>
          <cell r="T245">
            <v>11.107582467245456</v>
          </cell>
          <cell r="U245">
            <v>3.1844984150000002</v>
          </cell>
          <cell r="V245">
            <v>11.393494176637745</v>
          </cell>
          <cell r="W245">
            <v>3.311663367</v>
          </cell>
          <cell r="X245">
            <v>11.748966072420025</v>
          </cell>
          <cell r="Y245">
            <v>3.455520527</v>
          </cell>
          <cell r="Z245">
            <v>13.462099921578853</v>
          </cell>
          <cell r="AA245">
            <v>4.1838183009999996</v>
          </cell>
          <cell r="AB245">
            <v>15.292304386999986</v>
          </cell>
          <cell r="AC245">
            <v>4.8150253259999998</v>
          </cell>
          <cell r="AD245">
            <v>16.328755508833574</v>
          </cell>
          <cell r="AE245">
            <v>5.1759407050000004</v>
          </cell>
          <cell r="AF245">
            <v>17.080525066787779</v>
          </cell>
          <cell r="AG245">
            <v>5.3957678519999996</v>
          </cell>
        </row>
        <row r="246">
          <cell r="B246" t="str">
            <v>NWGB PARTINGTON</v>
          </cell>
          <cell r="C246">
            <v>16</v>
          </cell>
          <cell r="D246">
            <v>15.8</v>
          </cell>
          <cell r="E246">
            <v>21</v>
          </cell>
          <cell r="F246">
            <v>4.4545768826657461</v>
          </cell>
          <cell r="G246">
            <v>1.0841117039999999</v>
          </cell>
          <cell r="H246">
            <v>6.036319567787312</v>
          </cell>
          <cell r="I246">
            <v>1.076406016</v>
          </cell>
          <cell r="J246">
            <v>7.7538199015624496</v>
          </cell>
          <cell r="K246">
            <v>1.100198051</v>
          </cell>
          <cell r="L246">
            <v>7.9316538356081345</v>
          </cell>
          <cell r="M246">
            <v>1.1276026880000001</v>
          </cell>
          <cell r="N246">
            <v>8.0150320325003932</v>
          </cell>
          <cell r="O246">
            <v>1.161833012</v>
          </cell>
          <cell r="P246">
            <v>8.1829653623157022</v>
          </cell>
          <cell r="Q246">
            <v>1.2048970670000001</v>
          </cell>
          <cell r="R246">
            <v>8.2513760333893735</v>
          </cell>
          <cell r="S246">
            <v>1.253171678</v>
          </cell>
          <cell r="T246">
            <v>8.4021953309441777</v>
          </cell>
          <cell r="U246">
            <v>1.31344017</v>
          </cell>
          <cell r="V246">
            <v>8.5377602511665689</v>
          </cell>
          <cell r="W246">
            <v>1.381293506</v>
          </cell>
          <cell r="X246">
            <v>8.7178049810902625</v>
          </cell>
          <cell r="Y246">
            <v>1.4589045759999999</v>
          </cell>
          <cell r="Z246">
            <v>9.5313019957573069</v>
          </cell>
          <cell r="AA246">
            <v>1.8232591849999999</v>
          </cell>
          <cell r="AB246">
            <v>10.474036117590929</v>
          </cell>
          <cell r="AC246">
            <v>2.0777128600000001</v>
          </cell>
          <cell r="AD246">
            <v>10.980365538814409</v>
          </cell>
          <cell r="AE246">
            <v>2.2322833000000002</v>
          </cell>
          <cell r="AF246">
            <v>11.381496004226671</v>
          </cell>
          <cell r="AG246">
            <v>2.3400995459999998</v>
          </cell>
        </row>
        <row r="247">
          <cell r="B247" t="str">
            <v>OFFERTON</v>
          </cell>
          <cell r="C247">
            <v>17.5</v>
          </cell>
          <cell r="D247">
            <v>15.8</v>
          </cell>
          <cell r="E247">
            <v>27.5</v>
          </cell>
          <cell r="F247">
            <v>7.9175385755600329</v>
          </cell>
          <cell r="G247">
            <v>1.96576719</v>
          </cell>
          <cell r="H247">
            <v>7.8611763621702035</v>
          </cell>
          <cell r="I247">
            <v>1.95343709</v>
          </cell>
          <cell r="J247">
            <v>8.0097222704886235</v>
          </cell>
          <cell r="K247">
            <v>1.993956193</v>
          </cell>
          <cell r="L247">
            <v>8.1245561598463496</v>
          </cell>
          <cell r="M247">
            <v>2.0434065079999999</v>
          </cell>
          <cell r="N247">
            <v>8.2473857054403439</v>
          </cell>
          <cell r="O247">
            <v>2.1074491530000001</v>
          </cell>
          <cell r="P247">
            <v>8.4578546683790652</v>
          </cell>
          <cell r="Q247">
            <v>2.1906178170000001</v>
          </cell>
          <cell r="R247">
            <v>8.6233884047153584</v>
          </cell>
          <cell r="S247">
            <v>2.286690611</v>
          </cell>
          <cell r="T247">
            <v>8.8582190710414803</v>
          </cell>
          <cell r="U247">
            <v>2.4090401520000002</v>
          </cell>
          <cell r="V247">
            <v>9.0827952782338706</v>
          </cell>
          <cell r="W247">
            <v>2.5484450980000002</v>
          </cell>
          <cell r="X247">
            <v>9.3733775445543106</v>
          </cell>
          <cell r="Y247">
            <v>2.7101705009999999</v>
          </cell>
          <cell r="Z247">
            <v>10.717870163166079</v>
          </cell>
          <cell r="AA247">
            <v>3.5379431710000002</v>
          </cell>
          <cell r="AB247">
            <v>11.669379029433269</v>
          </cell>
          <cell r="AC247">
            <v>3.9390770819999998</v>
          </cell>
          <cell r="AD247">
            <v>11.925581259846814</v>
          </cell>
          <cell r="AE247">
            <v>4.1311577909999997</v>
          </cell>
          <cell r="AF247">
            <v>11.834075230279399</v>
          </cell>
          <cell r="AG247">
            <v>4.2253376380000001</v>
          </cell>
        </row>
        <row r="248">
          <cell r="B248" t="str">
            <v>OPENSHAW</v>
          </cell>
          <cell r="C248">
            <v>17.5</v>
          </cell>
          <cell r="D248">
            <v>15.8</v>
          </cell>
          <cell r="E248">
            <v>21</v>
          </cell>
          <cell r="F248">
            <v>15.145947620853077</v>
          </cell>
          <cell r="G248">
            <v>4.9427231630000001</v>
          </cell>
          <cell r="H248">
            <v>15.245197473628416</v>
          </cell>
          <cell r="I248">
            <v>4.8714263019999997</v>
          </cell>
          <cell r="J248">
            <v>15.799731410884368</v>
          </cell>
          <cell r="K248">
            <v>4.9545096180000003</v>
          </cell>
          <cell r="L248">
            <v>16.0601570508937</v>
          </cell>
          <cell r="M248">
            <v>5.0361629130000001</v>
          </cell>
          <cell r="N248">
            <v>16.413607734271068</v>
          </cell>
          <cell r="O248">
            <v>5.1327276709999996</v>
          </cell>
          <cell r="P248">
            <v>16.642393494699569</v>
          </cell>
          <cell r="Q248">
            <v>5.245986351</v>
          </cell>
          <cell r="R248">
            <v>16.915582094397084</v>
          </cell>
          <cell r="S248">
            <v>5.3693920799999999</v>
          </cell>
          <cell r="T248">
            <v>17.286698675505356</v>
          </cell>
          <cell r="U248">
            <v>5.5129639709999996</v>
          </cell>
          <cell r="V248">
            <v>17.608323494818801</v>
          </cell>
          <cell r="W248">
            <v>5.6701563820000001</v>
          </cell>
          <cell r="X248">
            <v>18.041685955722134</v>
          </cell>
          <cell r="Y248">
            <v>5.8448565820000002</v>
          </cell>
          <cell r="Z248">
            <v>19.946856852952852</v>
          </cell>
          <cell r="AA248">
            <v>6.6986159550000002</v>
          </cell>
          <cell r="AB248">
            <v>22.800077547924875</v>
          </cell>
          <cell r="AC248">
            <v>7.4231729419999999</v>
          </cell>
          <cell r="AD248">
            <v>24.817617092982506</v>
          </cell>
          <cell r="AE248">
            <v>7.8392098089999998</v>
          </cell>
          <cell r="AF248">
            <v>26.397956338386759</v>
          </cell>
          <cell r="AG248">
            <v>8.0850065989999997</v>
          </cell>
        </row>
        <row r="249">
          <cell r="B249" t="str">
            <v>ORMSKIRK</v>
          </cell>
          <cell r="C249">
            <v>22.9</v>
          </cell>
          <cell r="D249">
            <v>20.5</v>
          </cell>
          <cell r="E249">
            <v>27.5</v>
          </cell>
          <cell r="F249">
            <v>13.650922934288863</v>
          </cell>
          <cell r="G249">
            <v>3.3111489569999999</v>
          </cell>
          <cell r="H249">
            <v>13.591681849291636</v>
          </cell>
          <cell r="I249">
            <v>3.2812088689999999</v>
          </cell>
          <cell r="J249">
            <v>13.916848226714302</v>
          </cell>
          <cell r="K249">
            <v>3.3520031590000001</v>
          </cell>
          <cell r="L249">
            <v>14.160264610150712</v>
          </cell>
          <cell r="M249">
            <v>3.4313209599999999</v>
          </cell>
          <cell r="N249">
            <v>14.446428876815734</v>
          </cell>
          <cell r="O249">
            <v>3.5280518179999998</v>
          </cell>
          <cell r="P249">
            <v>14.759601610482301</v>
          </cell>
          <cell r="Q249">
            <v>3.648030404</v>
          </cell>
          <cell r="R249">
            <v>15.085793549822409</v>
          </cell>
          <cell r="S249">
            <v>3.7821446179999998</v>
          </cell>
          <cell r="T249">
            <v>15.454753783641433</v>
          </cell>
          <cell r="U249">
            <v>3.948179267</v>
          </cell>
          <cell r="V249">
            <v>15.834511882028691</v>
          </cell>
          <cell r="W249">
            <v>4.1332450200000004</v>
          </cell>
          <cell r="X249">
            <v>16.265283187258191</v>
          </cell>
          <cell r="Y249">
            <v>4.3435135740000002</v>
          </cell>
          <cell r="Z249">
            <v>18.703265321412175</v>
          </cell>
          <cell r="AA249">
            <v>5.4068903150000001</v>
          </cell>
          <cell r="AB249">
            <v>21.44196027394743</v>
          </cell>
          <cell r="AC249">
            <v>6.3324643509999996</v>
          </cell>
          <cell r="AD249">
            <v>22.612036861045876</v>
          </cell>
          <cell r="AE249">
            <v>6.8233770590000002</v>
          </cell>
          <cell r="AF249">
            <v>23.406444948386515</v>
          </cell>
          <cell r="AG249">
            <v>7.0921913310000004</v>
          </cell>
        </row>
        <row r="250">
          <cell r="B250" t="str">
            <v>PADIHAM</v>
          </cell>
          <cell r="C250">
            <v>28.7</v>
          </cell>
          <cell r="D250">
            <v>28.7</v>
          </cell>
          <cell r="E250">
            <v>45</v>
          </cell>
          <cell r="F250">
            <v>20.495250357377689</v>
          </cell>
          <cell r="G250">
            <v>5.8696344419999997</v>
          </cell>
          <cell r="H250">
            <v>20.231056915280547</v>
          </cell>
          <cell r="I250">
            <v>5.7436332669999999</v>
          </cell>
          <cell r="J250">
            <v>20.687890068191049</v>
          </cell>
          <cell r="K250">
            <v>5.8062059919999998</v>
          </cell>
          <cell r="L250">
            <v>20.84737047542129</v>
          </cell>
          <cell r="M250">
            <v>5.8612147559999999</v>
          </cell>
          <cell r="N250">
            <v>21.027839697214546</v>
          </cell>
          <cell r="O250">
            <v>5.9259862410000004</v>
          </cell>
          <cell r="P250">
            <v>21.228622175944462</v>
          </cell>
          <cell r="Q250">
            <v>6.0088850860000003</v>
          </cell>
          <cell r="R250">
            <v>21.427603719156433</v>
          </cell>
          <cell r="S250">
            <v>6.0962363740000001</v>
          </cell>
          <cell r="T250">
            <v>21.639338641337222</v>
          </cell>
          <cell r="U250">
            <v>6.2040213450000001</v>
          </cell>
          <cell r="V250">
            <v>21.857882957318434</v>
          </cell>
          <cell r="W250">
            <v>6.3222366900000004</v>
          </cell>
          <cell r="X250">
            <v>22.100697443561803</v>
          </cell>
          <cell r="Y250">
            <v>6.459567056</v>
          </cell>
          <cell r="Z250">
            <v>23.187144863567337</v>
          </cell>
          <cell r="AA250">
            <v>7.1665564650000002</v>
          </cell>
          <cell r="AB250">
            <v>24.812973720440592</v>
          </cell>
          <cell r="AC250">
            <v>7.7750497909999998</v>
          </cell>
          <cell r="AD250">
            <v>25.704034010329824</v>
          </cell>
          <cell r="AE250">
            <v>8.0709158999999993</v>
          </cell>
          <cell r="AF250">
            <v>26.137770605095607</v>
          </cell>
          <cell r="AG250">
            <v>8.1881827779999998</v>
          </cell>
        </row>
        <row r="251">
          <cell r="B251" t="str">
            <v>PEEL ST &amp; RIBBLESDALE T13</v>
          </cell>
          <cell r="C251">
            <v>16</v>
          </cell>
          <cell r="D251">
            <v>12.5</v>
          </cell>
          <cell r="E251">
            <v>19</v>
          </cell>
          <cell r="F251">
            <v>13.079634870589649</v>
          </cell>
          <cell r="G251">
            <v>4.0911425970000002</v>
          </cell>
          <cell r="H251">
            <v>13.270787866452862</v>
          </cell>
          <cell r="I251">
            <v>4.0946124900000003</v>
          </cell>
          <cell r="J251">
            <v>13.558953098346148</v>
          </cell>
          <cell r="K251">
            <v>4.1698462279999999</v>
          </cell>
          <cell r="L251">
            <v>13.773036464117238</v>
          </cell>
          <cell r="M251">
            <v>4.2502097320000001</v>
          </cell>
          <cell r="N251">
            <v>14.016504247208612</v>
          </cell>
          <cell r="O251">
            <v>4.3557014980000002</v>
          </cell>
          <cell r="P251">
            <v>14.348772254433328</v>
          </cell>
          <cell r="Q251">
            <v>4.4981691970000002</v>
          </cell>
          <cell r="R251">
            <v>14.706849041175431</v>
          </cell>
          <cell r="S251">
            <v>4.6557895919999996</v>
          </cell>
          <cell r="T251">
            <v>15.112214892605889</v>
          </cell>
          <cell r="U251">
            <v>4.8426541209999998</v>
          </cell>
          <cell r="V251">
            <v>15.510098917881496</v>
          </cell>
          <cell r="W251">
            <v>5.0529226310000004</v>
          </cell>
          <cell r="X251">
            <v>15.985033878996475</v>
          </cell>
          <cell r="Y251">
            <v>5.3077496990000004</v>
          </cell>
          <cell r="Z251">
            <v>18.423622358041257</v>
          </cell>
          <cell r="AA251">
            <v>6.6836407539999998</v>
          </cell>
          <cell r="AB251">
            <v>21.055522929374447</v>
          </cell>
          <cell r="AC251">
            <v>7.7871930279999999</v>
          </cell>
          <cell r="AD251">
            <v>22.385197304532824</v>
          </cell>
          <cell r="AE251">
            <v>8.2457612579999999</v>
          </cell>
          <cell r="AF251">
            <v>23.259440758325361</v>
          </cell>
          <cell r="AG251">
            <v>8.4862468020000001</v>
          </cell>
        </row>
        <row r="252">
          <cell r="B252" t="str">
            <v>PENDLETON</v>
          </cell>
          <cell r="C252">
            <v>22.9</v>
          </cell>
          <cell r="D252">
            <v>20.5</v>
          </cell>
          <cell r="E252">
            <v>27.5</v>
          </cell>
          <cell r="F252">
            <v>13.410503538623173</v>
          </cell>
          <cell r="G252">
            <v>4.0242601120000003</v>
          </cell>
          <cell r="H252">
            <v>14.655542858405438</v>
          </cell>
          <cell r="I252">
            <v>3.9851337920000001</v>
          </cell>
          <cell r="J252">
            <v>16.280318447509767</v>
          </cell>
          <cell r="K252">
            <v>4.0521896789999996</v>
          </cell>
          <cell r="L252">
            <v>16.59927333057588</v>
          </cell>
          <cell r="M252">
            <v>4.1136037190000003</v>
          </cell>
          <cell r="N252">
            <v>16.812263507182664</v>
          </cell>
          <cell r="O252">
            <v>4.1811475659999999</v>
          </cell>
          <cell r="P252">
            <v>17.048615060961332</v>
          </cell>
          <cell r="Q252">
            <v>4.2568756949999997</v>
          </cell>
          <cell r="R252">
            <v>17.402443465503808</v>
          </cell>
          <cell r="S252">
            <v>4.3348709699999999</v>
          </cell>
          <cell r="T252">
            <v>17.646015261237046</v>
          </cell>
          <cell r="U252">
            <v>4.4214389939999998</v>
          </cell>
          <cell r="V252">
            <v>17.837838127616969</v>
          </cell>
          <cell r="W252">
            <v>4.5129769499999997</v>
          </cell>
          <cell r="X252">
            <v>18.194825193920046</v>
          </cell>
          <cell r="Y252">
            <v>4.6114645640000003</v>
          </cell>
          <cell r="Z252">
            <v>19.78927635307679</v>
          </cell>
          <cell r="AA252">
            <v>5.067181186</v>
          </cell>
          <cell r="AB252">
            <v>22.275315746953151</v>
          </cell>
          <cell r="AC252">
            <v>5.4512897010000003</v>
          </cell>
          <cell r="AD252">
            <v>23.836002046803486</v>
          </cell>
          <cell r="AE252">
            <v>5.6579882269999997</v>
          </cell>
          <cell r="AF252">
            <v>25.06570141245891</v>
          </cell>
          <cell r="AG252">
            <v>5.8000752139999996</v>
          </cell>
        </row>
        <row r="253">
          <cell r="B253" t="str">
            <v>PETTERIL BANK</v>
          </cell>
          <cell r="C253">
            <v>22.9</v>
          </cell>
          <cell r="D253">
            <v>20.5</v>
          </cell>
          <cell r="E253">
            <v>27</v>
          </cell>
          <cell r="F253">
            <v>12.926136655037169</v>
          </cell>
          <cell r="G253">
            <v>4.2059775300000002</v>
          </cell>
          <cell r="H253">
            <v>12.922177240847949</v>
          </cell>
          <cell r="I253">
            <v>4.151826131</v>
          </cell>
          <cell r="J253">
            <v>13.25972138073446</v>
          </cell>
          <cell r="K253">
            <v>4.2180355269999996</v>
          </cell>
          <cell r="L253">
            <v>13.400983113166593</v>
          </cell>
          <cell r="M253">
            <v>4.29698987</v>
          </cell>
          <cell r="N253">
            <v>13.563808891131902</v>
          </cell>
          <cell r="O253">
            <v>4.4003816330000003</v>
          </cell>
          <cell r="P253">
            <v>13.928440514219965</v>
          </cell>
          <cell r="Q253">
            <v>4.532275512</v>
          </cell>
          <cell r="R253">
            <v>14.282572133612334</v>
          </cell>
          <cell r="S253">
            <v>4.6852384379999998</v>
          </cell>
          <cell r="T253">
            <v>14.682903616209073</v>
          </cell>
          <cell r="U253">
            <v>4.8773672960000001</v>
          </cell>
          <cell r="V253">
            <v>15.048792245255688</v>
          </cell>
          <cell r="W253">
            <v>5.0984467240000004</v>
          </cell>
          <cell r="X253">
            <v>15.610909743338395</v>
          </cell>
          <cell r="Y253">
            <v>5.3527622429999999</v>
          </cell>
          <cell r="Z253">
            <v>18.318125942553984</v>
          </cell>
          <cell r="AA253">
            <v>6.6862157189999998</v>
          </cell>
          <cell r="AB253">
            <v>20.397556304286734</v>
          </cell>
          <cell r="AC253">
            <v>7.8501266159999998</v>
          </cell>
          <cell r="AD253">
            <v>21.121712042583269</v>
          </cell>
          <cell r="AE253">
            <v>8.4935357370000002</v>
          </cell>
          <cell r="AF253">
            <v>21.228202161102011</v>
          </cell>
          <cell r="AG253">
            <v>8.8488553450000005</v>
          </cell>
        </row>
        <row r="254">
          <cell r="B254" t="str">
            <v>PHILLIPS LANE</v>
          </cell>
          <cell r="C254">
            <v>9</v>
          </cell>
          <cell r="D254">
            <v>9</v>
          </cell>
          <cell r="E254">
            <v>18</v>
          </cell>
          <cell r="F254">
            <v>5.44652355493354</v>
          </cell>
          <cell r="G254">
            <v>1.1387305539999999</v>
          </cell>
          <cell r="H254">
            <v>5.3700250376109002</v>
          </cell>
          <cell r="I254">
            <v>1.1349747400000001</v>
          </cell>
          <cell r="J254">
            <v>5.4558781440665101</v>
          </cell>
          <cell r="K254">
            <v>1.15478572</v>
          </cell>
          <cell r="L254">
            <v>5.5239630860726257</v>
          </cell>
          <cell r="M254">
            <v>1.178521546</v>
          </cell>
          <cell r="N254">
            <v>5.6012941738400484</v>
          </cell>
          <cell r="O254">
            <v>1.209753675</v>
          </cell>
          <cell r="P254">
            <v>5.6866830189318254</v>
          </cell>
          <cell r="Q254">
            <v>1.2488211010000001</v>
          </cell>
          <cell r="R254">
            <v>5.775422944499879</v>
          </cell>
          <cell r="S254">
            <v>1.2939083790000001</v>
          </cell>
          <cell r="T254">
            <v>5.8744129922410702</v>
          </cell>
          <cell r="U254">
            <v>1.349660479</v>
          </cell>
          <cell r="V254">
            <v>5.9704080988481545</v>
          </cell>
          <cell r="W254">
            <v>1.412609212</v>
          </cell>
          <cell r="X254">
            <v>6.0767757303562817</v>
          </cell>
          <cell r="Y254">
            <v>1.4847145349999999</v>
          </cell>
          <cell r="Z254">
            <v>6.5694913995886397</v>
          </cell>
          <cell r="AA254">
            <v>1.827733268</v>
          </cell>
          <cell r="AB254">
            <v>7.0827625013770019</v>
          </cell>
          <cell r="AC254">
            <v>2.1207336520000002</v>
          </cell>
          <cell r="AD254">
            <v>7.3345204510353721</v>
          </cell>
          <cell r="AE254">
            <v>2.283582301</v>
          </cell>
          <cell r="AF254">
            <v>7.4189133036098855</v>
          </cell>
          <cell r="AG254">
            <v>2.3734075059999999</v>
          </cell>
        </row>
        <row r="255">
          <cell r="B255" t="str">
            <v>PICCADILLY</v>
          </cell>
          <cell r="C255">
            <v>22.9</v>
          </cell>
          <cell r="D255">
            <v>20.5</v>
          </cell>
          <cell r="E255">
            <v>27.5</v>
          </cell>
          <cell r="F255">
            <v>9.1477371780491037</v>
          </cell>
          <cell r="G255">
            <v>2.5396707100000002</v>
          </cell>
          <cell r="H255">
            <v>9.3351799201771311</v>
          </cell>
          <cell r="I255">
            <v>2.4779967470000002</v>
          </cell>
          <cell r="J255">
            <v>9.9053668809446123</v>
          </cell>
          <cell r="K255">
            <v>2.5298568370000001</v>
          </cell>
          <cell r="L255">
            <v>10.113937507627153</v>
          </cell>
          <cell r="M255">
            <v>2.5707361789999998</v>
          </cell>
          <cell r="N255">
            <v>10.339982223552033</v>
          </cell>
          <cell r="O255">
            <v>2.6104998639999999</v>
          </cell>
          <cell r="P255">
            <v>10.499643420194573</v>
          </cell>
          <cell r="Q255">
            <v>2.649565891</v>
          </cell>
          <cell r="R255">
            <v>10.639228380682008</v>
          </cell>
          <cell r="S255">
            <v>2.6863570399999999</v>
          </cell>
          <cell r="T255">
            <v>10.847726338202355</v>
          </cell>
          <cell r="U255">
            <v>2.7213754730000002</v>
          </cell>
          <cell r="V255">
            <v>11.000915692066128</v>
          </cell>
          <cell r="W255">
            <v>2.753465351</v>
          </cell>
          <cell r="X255">
            <v>11.122558996744951</v>
          </cell>
          <cell r="Y255">
            <v>2.783405487</v>
          </cell>
          <cell r="Z255">
            <v>11.68052379734657</v>
          </cell>
          <cell r="AA255">
            <v>2.883983153</v>
          </cell>
          <cell r="AB255">
            <v>12.438986802281944</v>
          </cell>
          <cell r="AC255">
            <v>2.9414131650000002</v>
          </cell>
          <cell r="AD255">
            <v>12.9899311643675</v>
          </cell>
          <cell r="AE255">
            <v>2.9679696799999999</v>
          </cell>
          <cell r="AF255">
            <v>13.634031383417017</v>
          </cell>
          <cell r="AG255">
            <v>2.9726108939999998</v>
          </cell>
        </row>
        <row r="256">
          <cell r="B256" t="str">
            <v>PIMBO</v>
          </cell>
          <cell r="C256">
            <v>34.5</v>
          </cell>
          <cell r="D256">
            <v>30</v>
          </cell>
          <cell r="E256">
            <v>45</v>
          </cell>
          <cell r="F256">
            <v>19.695136743699866</v>
          </cell>
          <cell r="G256">
            <v>7.3350018590000001</v>
          </cell>
          <cell r="H256">
            <v>20.513239480726643</v>
          </cell>
          <cell r="I256">
            <v>7.162690231</v>
          </cell>
          <cell r="J256">
            <v>22.122624862693442</v>
          </cell>
          <cell r="K256">
            <v>7.251539556</v>
          </cell>
          <cell r="L256">
            <v>22.397830929410247</v>
          </cell>
          <cell r="M256">
            <v>7.3275406629999997</v>
          </cell>
          <cell r="N256">
            <v>22.620432702679246</v>
          </cell>
          <cell r="O256">
            <v>7.4154275470000002</v>
          </cell>
          <cell r="P256">
            <v>22.836826415968716</v>
          </cell>
          <cell r="Q256">
            <v>7.5231053230000002</v>
          </cell>
          <cell r="R256">
            <v>23.060754611594778</v>
          </cell>
          <cell r="S256">
            <v>7.6349226750000003</v>
          </cell>
          <cell r="T256">
            <v>23.256295022480618</v>
          </cell>
          <cell r="U256">
            <v>7.7603292230000003</v>
          </cell>
          <cell r="V256">
            <v>23.473465223432605</v>
          </cell>
          <cell r="W256">
            <v>7.8976714289999999</v>
          </cell>
          <cell r="X256">
            <v>23.678217358047899</v>
          </cell>
          <cell r="Y256">
            <v>8.0554385629999992</v>
          </cell>
          <cell r="Z256">
            <v>24.496279694039604</v>
          </cell>
          <cell r="AA256">
            <v>8.8670746810000001</v>
          </cell>
          <cell r="AB256">
            <v>26.109166984870573</v>
          </cell>
          <cell r="AC256">
            <v>9.5232800310000005</v>
          </cell>
          <cell r="AD256">
            <v>27.350178985921392</v>
          </cell>
          <cell r="AE256">
            <v>9.8785625039999996</v>
          </cell>
          <cell r="AF256">
            <v>28.268560703254028</v>
          </cell>
          <cell r="AG256">
            <v>10.003093399999999</v>
          </cell>
        </row>
        <row r="257">
          <cell r="B257" t="str">
            <v>MORTON PARK &amp; PIRELLI</v>
          </cell>
          <cell r="C257">
            <v>28</v>
          </cell>
          <cell r="D257">
            <v>24.5</v>
          </cell>
          <cell r="E257">
            <v>32</v>
          </cell>
          <cell r="F257">
            <v>19.557010015360042</v>
          </cell>
          <cell r="G257">
            <v>6.4486722649999999</v>
          </cell>
          <cell r="H257">
            <v>19.294367068322853</v>
          </cell>
          <cell r="I257">
            <v>6.3512405669999996</v>
          </cell>
          <cell r="J257">
            <v>19.407394432897863</v>
          </cell>
          <cell r="K257">
            <v>6.4291068750000004</v>
          </cell>
          <cell r="L257">
            <v>19.618530604601766</v>
          </cell>
          <cell r="M257">
            <v>6.5189234980000004</v>
          </cell>
          <cell r="N257">
            <v>23.062785856763245</v>
          </cell>
          <cell r="O257">
            <v>6.6435134290000004</v>
          </cell>
          <cell r="P257">
            <v>26.27040368202201</v>
          </cell>
          <cell r="Q257">
            <v>6.8187400440000001</v>
          </cell>
          <cell r="R257">
            <v>29.571857548727024</v>
          </cell>
          <cell r="S257">
            <v>7.0161169900000004</v>
          </cell>
          <cell r="T257">
            <v>33.05555710775684</v>
          </cell>
          <cell r="U257">
            <v>7.2513170120000003</v>
          </cell>
          <cell r="V257">
            <v>35.577221346119913</v>
          </cell>
          <cell r="W257">
            <v>7.5264521200000001</v>
          </cell>
          <cell r="X257">
            <v>38.071383538422879</v>
          </cell>
          <cell r="Y257">
            <v>7.8604671599999998</v>
          </cell>
          <cell r="Z257">
            <v>44.486027461103106</v>
          </cell>
          <cell r="AA257">
            <v>9.5676467360000004</v>
          </cell>
          <cell r="AB257">
            <v>46.554152451614456</v>
          </cell>
          <cell r="AC257">
            <v>11.010948109999999</v>
          </cell>
          <cell r="AD257">
            <v>47.220943200428195</v>
          </cell>
          <cell r="AE257">
            <v>11.62844917</v>
          </cell>
          <cell r="AF257">
            <v>47.297624001284674</v>
          </cell>
          <cell r="AG257">
            <v>11.89045121</v>
          </cell>
        </row>
        <row r="258">
          <cell r="B258" t="str">
            <v>PORTWOOD</v>
          </cell>
          <cell r="C258">
            <v>22.9</v>
          </cell>
          <cell r="D258">
            <v>20.5</v>
          </cell>
          <cell r="E258">
            <v>27.5</v>
          </cell>
          <cell r="F258">
            <v>18.003634178331449</v>
          </cell>
          <cell r="G258">
            <v>3.7408653809999999</v>
          </cell>
          <cell r="H258">
            <v>17.633492643343434</v>
          </cell>
          <cell r="I258">
            <v>3.6949962680000001</v>
          </cell>
          <cell r="J258">
            <v>20.779795900714287</v>
          </cell>
          <cell r="K258">
            <v>3.7682520589999999</v>
          </cell>
          <cell r="L258">
            <v>23.151262761045984</v>
          </cell>
          <cell r="M258">
            <v>3.8339173080000002</v>
          </cell>
          <cell r="N258">
            <v>25.640989268859212</v>
          </cell>
          <cell r="O258">
            <v>3.9031294089999999</v>
          </cell>
          <cell r="P258">
            <v>27.843937593465732</v>
          </cell>
          <cell r="Q258">
            <v>3.9756881919999998</v>
          </cell>
          <cell r="R258">
            <v>29.919648935427677</v>
          </cell>
          <cell r="S258">
            <v>4.049740302</v>
          </cell>
          <cell r="T258">
            <v>32.517811487065607</v>
          </cell>
          <cell r="U258">
            <v>4.1281274479999999</v>
          </cell>
          <cell r="V258">
            <v>32.784835075645077</v>
          </cell>
          <cell r="W258">
            <v>4.2086283800000004</v>
          </cell>
          <cell r="X258">
            <v>32.87769379465017</v>
          </cell>
          <cell r="Y258">
            <v>4.2928244949999996</v>
          </cell>
          <cell r="Z258">
            <v>33.851765793615044</v>
          </cell>
          <cell r="AA258">
            <v>4.5411515939999996</v>
          </cell>
          <cell r="AB258">
            <v>36.333326061041433</v>
          </cell>
          <cell r="AC258">
            <v>4.7024392419999996</v>
          </cell>
          <cell r="AD258">
            <v>37.992020297916497</v>
          </cell>
          <cell r="AE258">
            <v>4.7692277040000004</v>
          </cell>
          <cell r="AF258">
            <v>39.36965086170477</v>
          </cell>
          <cell r="AG258">
            <v>4.7871732610000004</v>
          </cell>
        </row>
        <row r="259">
          <cell r="B259" t="str">
            <v>POULTON</v>
          </cell>
          <cell r="C259">
            <v>21</v>
          </cell>
          <cell r="D259">
            <v>20.5</v>
          </cell>
          <cell r="E259">
            <v>27.5</v>
          </cell>
          <cell r="F259">
            <v>11.118281244750005</v>
          </cell>
          <cell r="G259">
            <v>2.608693835</v>
          </cell>
          <cell r="H259">
            <v>11.013396123487199</v>
          </cell>
          <cell r="I259">
            <v>2.676502819</v>
          </cell>
          <cell r="J259">
            <v>11.332309401415943</v>
          </cell>
          <cell r="K259">
            <v>2.817432562</v>
          </cell>
          <cell r="L259">
            <v>11.505629674105379</v>
          </cell>
          <cell r="M259">
            <v>2.982563678</v>
          </cell>
          <cell r="N259">
            <v>11.746521871997128</v>
          </cell>
          <cell r="O259">
            <v>3.1100435979999999</v>
          </cell>
          <cell r="P259">
            <v>11.959006096210357</v>
          </cell>
          <cell r="Q259">
            <v>3.229407234</v>
          </cell>
          <cell r="R259">
            <v>12.253588351233205</v>
          </cell>
          <cell r="S259">
            <v>3.364956276</v>
          </cell>
          <cell r="T259">
            <v>12.453308347609489</v>
          </cell>
          <cell r="U259">
            <v>3.5323845230000002</v>
          </cell>
          <cell r="V259">
            <v>12.790394676203066</v>
          </cell>
          <cell r="W259">
            <v>3.7193464399999998</v>
          </cell>
          <cell r="X259">
            <v>13.145906576148606</v>
          </cell>
          <cell r="Y259">
            <v>3.935064594</v>
          </cell>
          <cell r="Z259">
            <v>14.750850137451415</v>
          </cell>
          <cell r="AA259">
            <v>5.0242608999999998</v>
          </cell>
          <cell r="AB259">
            <v>16.335547706848146</v>
          </cell>
          <cell r="AC259">
            <v>5.9740793390000002</v>
          </cell>
          <cell r="AD259">
            <v>16.816297496007209</v>
          </cell>
          <cell r="AE259">
            <v>6.499687829</v>
          </cell>
          <cell r="AF259">
            <v>16.969394385724154</v>
          </cell>
          <cell r="AG259">
            <v>6.79445064</v>
          </cell>
        </row>
        <row r="260">
          <cell r="B260" t="str">
            <v>POYNTON</v>
          </cell>
          <cell r="C260">
            <v>17.5</v>
          </cell>
          <cell r="D260">
            <v>15.8</v>
          </cell>
          <cell r="E260">
            <v>21</v>
          </cell>
          <cell r="F260">
            <v>9.2550557748338651</v>
          </cell>
          <cell r="G260">
            <v>2.571131517</v>
          </cell>
          <cell r="H260">
            <v>9.1844468475121968</v>
          </cell>
          <cell r="I260">
            <v>2.5523968290000001</v>
          </cell>
          <cell r="J260">
            <v>9.2568490189355437</v>
          </cell>
          <cell r="K260">
            <v>2.6044661570000001</v>
          </cell>
          <cell r="L260">
            <v>9.4130827534097605</v>
          </cell>
          <cell r="M260">
            <v>2.665251649</v>
          </cell>
          <cell r="N260">
            <v>9.6474779052113675</v>
          </cell>
          <cell r="O260">
            <v>2.7416219019999999</v>
          </cell>
          <cell r="P260">
            <v>9.8100801145292706</v>
          </cell>
          <cell r="Q260">
            <v>2.83760331</v>
          </cell>
          <cell r="R260">
            <v>10.010399451860913</v>
          </cell>
          <cell r="S260">
            <v>2.944777684</v>
          </cell>
          <cell r="T260">
            <v>10.31152087138639</v>
          </cell>
          <cell r="U260">
            <v>3.0788949479999999</v>
          </cell>
          <cell r="V260">
            <v>10.579874686810044</v>
          </cell>
          <cell r="W260">
            <v>3.2313119060000002</v>
          </cell>
          <cell r="X260">
            <v>10.915123353072374</v>
          </cell>
          <cell r="Y260">
            <v>3.4058521669999999</v>
          </cell>
          <cell r="Z260">
            <v>12.576427394267691</v>
          </cell>
          <cell r="AA260">
            <v>4.3242223519999996</v>
          </cell>
          <cell r="AB260">
            <v>13.99786383895049</v>
          </cell>
          <cell r="AC260">
            <v>5.132207846</v>
          </cell>
          <cell r="AD260">
            <v>14.524130967611075</v>
          </cell>
          <cell r="AE260">
            <v>5.4952898589999997</v>
          </cell>
          <cell r="AF260">
            <v>14.72119587185246</v>
          </cell>
          <cell r="AG260">
            <v>5.7078086399999997</v>
          </cell>
        </row>
        <row r="261">
          <cell r="B261" t="str">
            <v>PREESALL</v>
          </cell>
          <cell r="C261">
            <v>23</v>
          </cell>
          <cell r="D261">
            <v>20.5</v>
          </cell>
          <cell r="E261">
            <v>27.5</v>
          </cell>
          <cell r="F261">
            <v>9.8235149722516137</v>
          </cell>
          <cell r="G261">
            <v>2.58171404</v>
          </cell>
          <cell r="H261">
            <v>9.7508298815598451</v>
          </cell>
          <cell r="I261">
            <v>2.6356339150000001</v>
          </cell>
          <cell r="J261">
            <v>9.9567044816083783</v>
          </cell>
          <cell r="K261">
            <v>2.7415986889999999</v>
          </cell>
          <cell r="L261">
            <v>10.10760174906388</v>
          </cell>
          <cell r="M261">
            <v>2.8297663960000001</v>
          </cell>
          <cell r="N261">
            <v>10.265882605702302</v>
          </cell>
          <cell r="O261">
            <v>2.9032340300000001</v>
          </cell>
          <cell r="P261">
            <v>10.495648000388931</v>
          </cell>
          <cell r="Q261">
            <v>2.9969598679999998</v>
          </cell>
          <cell r="R261">
            <v>10.734348008325847</v>
          </cell>
          <cell r="S261">
            <v>3.1039788279999998</v>
          </cell>
          <cell r="T261">
            <v>10.992281100699701</v>
          </cell>
          <cell r="U261">
            <v>3.2356148359999999</v>
          </cell>
          <cell r="V261">
            <v>11.235988099933548</v>
          </cell>
          <cell r="W261">
            <v>3.3834880940000001</v>
          </cell>
          <cell r="X261">
            <v>11.575082171927475</v>
          </cell>
          <cell r="Y261">
            <v>3.5598653229999999</v>
          </cell>
          <cell r="Z261">
            <v>13.348760821797038</v>
          </cell>
          <cell r="AA261">
            <v>4.3237155329999997</v>
          </cell>
          <cell r="AB261">
            <v>15.174669169119953</v>
          </cell>
          <cell r="AC261">
            <v>4.8974848350000002</v>
          </cell>
          <cell r="AD261">
            <v>15.765725334698207</v>
          </cell>
          <cell r="AE261">
            <v>5.1920632189999996</v>
          </cell>
          <cell r="AF261">
            <v>15.815068459168241</v>
          </cell>
          <cell r="AG261">
            <v>5.3602256050000001</v>
          </cell>
        </row>
        <row r="262">
          <cell r="B262" t="str">
            <v>PRESTON EAST</v>
          </cell>
          <cell r="C262">
            <v>32</v>
          </cell>
          <cell r="D262">
            <v>28.5</v>
          </cell>
          <cell r="E262">
            <v>38</v>
          </cell>
          <cell r="F262">
            <v>17.360800303198154</v>
          </cell>
          <cell r="G262">
            <v>1.064155231</v>
          </cell>
          <cell r="H262">
            <v>17.342046675459962</v>
          </cell>
          <cell r="I262">
            <v>1.0931901449999999</v>
          </cell>
          <cell r="J262">
            <v>17.726754935196588</v>
          </cell>
          <cell r="K262">
            <v>1.1537605689999999</v>
          </cell>
          <cell r="L262">
            <v>17.941357672851034</v>
          </cell>
          <cell r="M262">
            <v>1.2308362820000001</v>
          </cell>
          <cell r="N262">
            <v>18.177200933942984</v>
          </cell>
          <cell r="O262">
            <v>1.3268822149999999</v>
          </cell>
          <cell r="P262">
            <v>18.379363718065044</v>
          </cell>
          <cell r="Q262">
            <v>1.453033099</v>
          </cell>
          <cell r="R262">
            <v>18.292282911907659</v>
          </cell>
          <cell r="S262">
            <v>1.5907609620000001</v>
          </cell>
          <cell r="T262">
            <v>18.502898515520108</v>
          </cell>
          <cell r="U262">
            <v>1.759838118</v>
          </cell>
          <cell r="V262">
            <v>18.712184990898269</v>
          </cell>
          <cell r="W262">
            <v>1.945378547</v>
          </cell>
          <cell r="X262">
            <v>18.693175911133725</v>
          </cell>
          <cell r="Y262">
            <v>2.15868204</v>
          </cell>
          <cell r="Z262">
            <v>19.380335107562303</v>
          </cell>
          <cell r="AA262">
            <v>3.3079148229999999</v>
          </cell>
          <cell r="AB262">
            <v>20.050471335913628</v>
          </cell>
          <cell r="AC262">
            <v>4.2267588380000003</v>
          </cell>
          <cell r="AD262">
            <v>20.383082851685085</v>
          </cell>
          <cell r="AE262">
            <v>4.6607680450000002</v>
          </cell>
          <cell r="AF262">
            <v>20.396688521009608</v>
          </cell>
          <cell r="AG262">
            <v>4.8344573100000003</v>
          </cell>
        </row>
        <row r="263">
          <cell r="B263" t="str">
            <v>PRESTON OLD RD</v>
          </cell>
          <cell r="C263">
            <v>22.9</v>
          </cell>
          <cell r="D263">
            <v>20.5</v>
          </cell>
          <cell r="E263">
            <v>27.5</v>
          </cell>
          <cell r="F263">
            <v>11.294641561565719</v>
          </cell>
          <cell r="G263">
            <v>3.122806325</v>
          </cell>
          <cell r="H263">
            <v>11.067688047874116</v>
          </cell>
          <cell r="I263">
            <v>3.064273944</v>
          </cell>
          <cell r="J263">
            <v>11.177186301530044</v>
          </cell>
          <cell r="K263">
            <v>3.1036447250000001</v>
          </cell>
          <cell r="L263">
            <v>11.300155952782774</v>
          </cell>
          <cell r="M263">
            <v>3.1474993000000002</v>
          </cell>
          <cell r="N263">
            <v>11.410533866567883</v>
          </cell>
          <cell r="O263">
            <v>3.203103407</v>
          </cell>
          <cell r="P263">
            <v>11.565416869761423</v>
          </cell>
          <cell r="Q263">
            <v>3.2760539460000002</v>
          </cell>
          <cell r="R263">
            <v>11.775117082816353</v>
          </cell>
          <cell r="S263">
            <v>3.3600035909999999</v>
          </cell>
          <cell r="T263">
            <v>11.969461483420874</v>
          </cell>
          <cell r="U263">
            <v>3.4651983159999999</v>
          </cell>
          <cell r="V263">
            <v>12.151278329707255</v>
          </cell>
          <cell r="W263">
            <v>3.584345039</v>
          </cell>
          <cell r="X263">
            <v>12.417713044673118</v>
          </cell>
          <cell r="Y263">
            <v>3.7230970710000002</v>
          </cell>
          <cell r="Z263">
            <v>13.662917732890403</v>
          </cell>
          <cell r="AA263">
            <v>4.4400556719999997</v>
          </cell>
          <cell r="AB263">
            <v>14.956281837792615</v>
          </cell>
          <cell r="AC263">
            <v>5.0741224430000003</v>
          </cell>
          <cell r="AD263">
            <v>15.443226446732991</v>
          </cell>
          <cell r="AE263">
            <v>5.411477176</v>
          </cell>
          <cell r="AF263">
            <v>15.464447171883126</v>
          </cell>
          <cell r="AG263">
            <v>5.5864496900000002</v>
          </cell>
        </row>
        <row r="264">
          <cell r="B264" t="str">
            <v>PRESTWICH</v>
          </cell>
          <cell r="C264">
            <v>22.9</v>
          </cell>
          <cell r="D264">
            <v>20.5</v>
          </cell>
          <cell r="E264">
            <v>27.5</v>
          </cell>
          <cell r="F264">
            <v>15.188396709779903</v>
          </cell>
          <cell r="G264">
            <v>4.2252695899999999</v>
          </cell>
          <cell r="H264">
            <v>15.110343222988284</v>
          </cell>
          <cell r="I264">
            <v>4.1913317780000003</v>
          </cell>
          <cell r="J264">
            <v>15.458685396644386</v>
          </cell>
          <cell r="K264">
            <v>4.2584385420000004</v>
          </cell>
          <cell r="L264">
            <v>15.754868644279712</v>
          </cell>
          <cell r="M264">
            <v>4.3383974439999999</v>
          </cell>
          <cell r="N264">
            <v>16.032679064660492</v>
          </cell>
          <cell r="O264">
            <v>4.4421496469999999</v>
          </cell>
          <cell r="P264">
            <v>16.365736943166546</v>
          </cell>
          <cell r="Q264">
            <v>4.5819253010000001</v>
          </cell>
          <cell r="R264">
            <v>16.728807247545486</v>
          </cell>
          <cell r="S264">
            <v>4.7394447719999997</v>
          </cell>
          <cell r="T264">
            <v>17.05073631613174</v>
          </cell>
          <cell r="U264">
            <v>4.9335326960000003</v>
          </cell>
          <cell r="V264">
            <v>17.438461435774315</v>
          </cell>
          <cell r="W264">
            <v>5.1563893519999997</v>
          </cell>
          <cell r="X264">
            <v>17.945932650775081</v>
          </cell>
          <cell r="Y264">
            <v>5.4210127249999998</v>
          </cell>
          <cell r="Z264">
            <v>20.206422594601342</v>
          </cell>
          <cell r="AA264">
            <v>6.8612232999999998</v>
          </cell>
          <cell r="AB264">
            <v>22.184476523819811</v>
          </cell>
          <cell r="AC264">
            <v>8.1511615329999998</v>
          </cell>
          <cell r="AD264">
            <v>23.049145019119251</v>
          </cell>
          <cell r="AE264">
            <v>8.7661480970000003</v>
          </cell>
          <cell r="AF264">
            <v>23.253515565579708</v>
          </cell>
          <cell r="AG264">
            <v>9.1109757249999994</v>
          </cell>
        </row>
        <row r="265">
          <cell r="B265" t="str">
            <v>PRINGLE ST</v>
          </cell>
          <cell r="C265">
            <v>19.899999999999999</v>
          </cell>
          <cell r="D265">
            <v>19.899999999999999</v>
          </cell>
          <cell r="E265">
            <v>27.5</v>
          </cell>
          <cell r="F265">
            <v>11.470973567330311</v>
          </cell>
          <cell r="G265">
            <v>3.2398365500000001</v>
          </cell>
          <cell r="H265">
            <v>11.428412375512121</v>
          </cell>
          <cell r="I265">
            <v>3.1890420979999998</v>
          </cell>
          <cell r="J265">
            <v>11.617071709445725</v>
          </cell>
          <cell r="K265">
            <v>3.240505127</v>
          </cell>
          <cell r="L265">
            <v>11.770713744905422</v>
          </cell>
          <cell r="M265">
            <v>3.292907574</v>
          </cell>
          <cell r="N265">
            <v>12.068848042998566</v>
          </cell>
          <cell r="O265">
            <v>3.3562367270000002</v>
          </cell>
          <cell r="P265">
            <v>12.212719027849918</v>
          </cell>
          <cell r="Q265">
            <v>3.4323564549999999</v>
          </cell>
          <cell r="R265">
            <v>12.324293544740936</v>
          </cell>
          <cell r="S265">
            <v>3.5142196939999999</v>
          </cell>
          <cell r="T265">
            <v>12.582256046901058</v>
          </cell>
          <cell r="U265">
            <v>3.6128994169999999</v>
          </cell>
          <cell r="V265">
            <v>12.814912070935817</v>
          </cell>
          <cell r="W265">
            <v>3.7223942220000001</v>
          </cell>
          <cell r="X265">
            <v>13.066816067008618</v>
          </cell>
          <cell r="Y265">
            <v>3.844001853</v>
          </cell>
          <cell r="Z265">
            <v>14.049091450203086</v>
          </cell>
          <cell r="AA265">
            <v>4.4253145949999997</v>
          </cell>
          <cell r="AB265">
            <v>15.568623210878684</v>
          </cell>
          <cell r="AC265">
            <v>4.912938939</v>
          </cell>
          <cell r="AD265">
            <v>16.617589315423224</v>
          </cell>
          <cell r="AE265">
            <v>5.1800574949999998</v>
          </cell>
          <cell r="AF265">
            <v>17.410199982805175</v>
          </cell>
          <cell r="AG265">
            <v>5.318106652</v>
          </cell>
        </row>
        <row r="266">
          <cell r="B266" t="str">
            <v>GRANE RD &amp; PRINNY HILL</v>
          </cell>
          <cell r="C266">
            <v>19</v>
          </cell>
          <cell r="D266">
            <v>17</v>
          </cell>
          <cell r="E266">
            <v>22.6</v>
          </cell>
          <cell r="F266">
            <v>5.664892101365087</v>
          </cell>
          <cell r="G266">
            <v>2.845728641</v>
          </cell>
          <cell r="H266">
            <v>5.5671193484723887</v>
          </cell>
          <cell r="I266">
            <v>2.7936663199999998</v>
          </cell>
          <cell r="J266">
            <v>5.6712672613860811</v>
          </cell>
          <cell r="K266">
            <v>2.8361034420000002</v>
          </cell>
          <cell r="L266">
            <v>5.7838822804240451</v>
          </cell>
          <cell r="M266">
            <v>2.8801424249999998</v>
          </cell>
          <cell r="N266">
            <v>5.8833736511432129</v>
          </cell>
          <cell r="O266">
            <v>2.9295563819999999</v>
          </cell>
          <cell r="P266">
            <v>6.0158113147728667</v>
          </cell>
          <cell r="Q266">
            <v>2.9883909740000001</v>
          </cell>
          <cell r="R266">
            <v>6.155242956809051</v>
          </cell>
          <cell r="S266">
            <v>3.0504439900000002</v>
          </cell>
          <cell r="T266">
            <v>6.3144671212893844</v>
          </cell>
          <cell r="U266">
            <v>3.12764921</v>
          </cell>
          <cell r="V266">
            <v>6.4737634212763737</v>
          </cell>
          <cell r="W266">
            <v>3.2106926370000002</v>
          </cell>
          <cell r="X266">
            <v>6.6552361313441128</v>
          </cell>
          <cell r="Y266">
            <v>3.3064265860000002</v>
          </cell>
          <cell r="Z266">
            <v>7.4815450315437779</v>
          </cell>
          <cell r="AA266">
            <v>3.7686507659999999</v>
          </cell>
          <cell r="AB266">
            <v>8.5167044370004685</v>
          </cell>
          <cell r="AC266">
            <v>4.1615409190000001</v>
          </cell>
          <cell r="AD266">
            <v>9.0595555843088658</v>
          </cell>
          <cell r="AE266">
            <v>4.3693509150000001</v>
          </cell>
          <cell r="AF266">
            <v>9.3870076420324278</v>
          </cell>
          <cell r="AG266">
            <v>4.4738949210000003</v>
          </cell>
        </row>
        <row r="267">
          <cell r="B267" t="str">
            <v>QUEENS PARK</v>
          </cell>
          <cell r="C267">
            <v>17.5</v>
          </cell>
          <cell r="D267">
            <v>15.8</v>
          </cell>
          <cell r="E267">
            <v>21</v>
          </cell>
          <cell r="F267">
            <v>14.310836218388504</v>
          </cell>
          <cell r="G267">
            <v>6.4609240740000002</v>
          </cell>
          <cell r="H267">
            <v>14.544662172965586</v>
          </cell>
          <cell r="I267">
            <v>6.3601270779999997</v>
          </cell>
          <cell r="J267">
            <v>15.290709039991571</v>
          </cell>
          <cell r="K267">
            <v>6.4513748379999996</v>
          </cell>
          <cell r="L267">
            <v>18.285946543962893</v>
          </cell>
          <cell r="M267">
            <v>6.5363676579999996</v>
          </cell>
          <cell r="N267">
            <v>24.073287750127911</v>
          </cell>
          <cell r="O267">
            <v>6.6403439219999996</v>
          </cell>
          <cell r="P267">
            <v>29.797076084182439</v>
          </cell>
          <cell r="Q267">
            <v>6.7718332669999999</v>
          </cell>
          <cell r="R267">
            <v>35.659211243741147</v>
          </cell>
          <cell r="S267">
            <v>6.9111100099999998</v>
          </cell>
          <cell r="T267">
            <v>41.560603022318311</v>
          </cell>
          <cell r="U267">
            <v>7.0633347080000002</v>
          </cell>
          <cell r="V267">
            <v>41.680229051235216</v>
          </cell>
          <cell r="W267">
            <v>7.2324659899999997</v>
          </cell>
          <cell r="X267">
            <v>41.979657234810354</v>
          </cell>
          <cell r="Y267">
            <v>7.4301781299999998</v>
          </cell>
          <cell r="Z267">
            <v>43.552085683223318</v>
          </cell>
          <cell r="AA267">
            <v>8.2708596629999995</v>
          </cell>
          <cell r="AB267">
            <v>45.678852590901627</v>
          </cell>
          <cell r="AC267">
            <v>8.8902032680000005</v>
          </cell>
          <cell r="AD267">
            <v>47.352942264454569</v>
          </cell>
          <cell r="AE267">
            <v>9.2426120429999994</v>
          </cell>
          <cell r="AF267">
            <v>48.715343516329774</v>
          </cell>
          <cell r="AG267">
            <v>9.453677806</v>
          </cell>
        </row>
        <row r="268">
          <cell r="B268" t="str">
            <v>RADCLIFFE</v>
          </cell>
          <cell r="C268">
            <v>38</v>
          </cell>
          <cell r="D268">
            <v>34.5</v>
          </cell>
          <cell r="E268">
            <v>45</v>
          </cell>
          <cell r="F268">
            <v>27.286220423160657</v>
          </cell>
          <cell r="G268">
            <v>6.2704910979999999</v>
          </cell>
          <cell r="H268">
            <v>26.996667316850875</v>
          </cell>
          <cell r="I268">
            <v>6.2060852640000004</v>
          </cell>
          <cell r="J268">
            <v>27.556470664208668</v>
          </cell>
          <cell r="K268">
            <v>6.3466823090000002</v>
          </cell>
          <cell r="L268">
            <v>28.045768998807169</v>
          </cell>
          <cell r="M268">
            <v>6.5098682739999996</v>
          </cell>
          <cell r="N268">
            <v>28.851680125353631</v>
          </cell>
          <cell r="O268">
            <v>6.7137524199999996</v>
          </cell>
          <cell r="P268">
            <v>29.406411361308187</v>
          </cell>
          <cell r="Q268">
            <v>6.9725533860000004</v>
          </cell>
          <cell r="R268">
            <v>29.993338342545702</v>
          </cell>
          <cell r="S268">
            <v>7.2693651380000004</v>
          </cell>
          <cell r="T268">
            <v>30.865787311034516</v>
          </cell>
          <cell r="U268">
            <v>7.6450754639999996</v>
          </cell>
          <cell r="V268">
            <v>31.827037173272103</v>
          </cell>
          <cell r="W268">
            <v>8.0744015719999993</v>
          </cell>
          <cell r="X268">
            <v>32.80357607389616</v>
          </cell>
          <cell r="Y268">
            <v>8.5717123540000006</v>
          </cell>
          <cell r="Z268">
            <v>37.01522803406494</v>
          </cell>
          <cell r="AA268">
            <v>10.01681005</v>
          </cell>
          <cell r="AB268">
            <v>40.406123875569861</v>
          </cell>
          <cell r="AC268">
            <v>11.169754190000001</v>
          </cell>
          <cell r="AD268">
            <v>41.547666186422617</v>
          </cell>
          <cell r="AE268">
            <v>11.72694338</v>
          </cell>
          <cell r="AF268">
            <v>41.63176390501863</v>
          </cell>
          <cell r="AG268">
            <v>11.98950222</v>
          </cell>
        </row>
        <row r="269">
          <cell r="B269" t="str">
            <v>RANDAL ST</v>
          </cell>
          <cell r="C269">
            <v>18.8</v>
          </cell>
          <cell r="D269">
            <v>18.8</v>
          </cell>
          <cell r="E269">
            <v>31.5</v>
          </cell>
          <cell r="F269">
            <v>13.146492631546003</v>
          </cell>
          <cell r="G269">
            <v>4.0619905379999999</v>
          </cell>
          <cell r="H269">
            <v>12.84009908773286</v>
          </cell>
          <cell r="I269">
            <v>3.992976487</v>
          </cell>
          <cell r="J269">
            <v>13.213658767131358</v>
          </cell>
          <cell r="K269">
            <v>4.0646483440000001</v>
          </cell>
          <cell r="L269">
            <v>13.476648951932994</v>
          </cell>
          <cell r="M269">
            <v>4.1354127140000001</v>
          </cell>
          <cell r="N269">
            <v>13.726135707382864</v>
          </cell>
          <cell r="O269">
            <v>4.2203486420000003</v>
          </cell>
          <cell r="P269">
            <v>13.960118708468324</v>
          </cell>
          <cell r="Q269">
            <v>4.3248633280000002</v>
          </cell>
          <cell r="R269">
            <v>14.224356055146927</v>
          </cell>
          <cell r="S269">
            <v>4.4381784819999996</v>
          </cell>
          <cell r="T269">
            <v>14.465334680409745</v>
          </cell>
          <cell r="U269">
            <v>4.5749875400000004</v>
          </cell>
          <cell r="V269">
            <v>14.634799878288815</v>
          </cell>
          <cell r="W269">
            <v>4.7283631259999996</v>
          </cell>
          <cell r="X269">
            <v>14.971867507702328</v>
          </cell>
          <cell r="Y269">
            <v>4.9022945670000002</v>
          </cell>
          <cell r="Z269">
            <v>16.317194715109515</v>
          </cell>
          <cell r="AA269">
            <v>5.7628979879999997</v>
          </cell>
          <cell r="AB269">
            <v>18.011431697955555</v>
          </cell>
          <cell r="AC269">
            <v>6.4945966610000001</v>
          </cell>
          <cell r="AD269">
            <v>19.029168628455459</v>
          </cell>
          <cell r="AE269">
            <v>6.900726615</v>
          </cell>
          <cell r="AF269">
            <v>19.570117402369785</v>
          </cell>
          <cell r="AG269">
            <v>7.117166439</v>
          </cell>
        </row>
        <row r="270">
          <cell r="B270" t="str">
            <v>RAWTENSTALL RD</v>
          </cell>
          <cell r="C270">
            <v>22.9</v>
          </cell>
          <cell r="D270">
            <v>20.5</v>
          </cell>
          <cell r="E270">
            <v>27.5</v>
          </cell>
          <cell r="F270">
            <v>12.64480306940492</v>
          </cell>
          <cell r="G270">
            <v>3.4320041950000002</v>
          </cell>
          <cell r="H270">
            <v>12.612331083018056</v>
          </cell>
          <cell r="I270">
            <v>3.394410588</v>
          </cell>
          <cell r="J270">
            <v>12.824003310760636</v>
          </cell>
          <cell r="K270">
            <v>3.453525102</v>
          </cell>
          <cell r="L270">
            <v>13.027037456150426</v>
          </cell>
          <cell r="M270">
            <v>3.5228156610000001</v>
          </cell>
          <cell r="N270">
            <v>13.239300772788068</v>
          </cell>
          <cell r="O270">
            <v>3.6069483440000001</v>
          </cell>
          <cell r="P270">
            <v>13.526279688314389</v>
          </cell>
          <cell r="Q270">
            <v>3.7126539790000002</v>
          </cell>
          <cell r="R270">
            <v>13.816346336524013</v>
          </cell>
          <cell r="S270">
            <v>3.8291821850000001</v>
          </cell>
          <cell r="T270">
            <v>14.15746675463658</v>
          </cell>
          <cell r="U270">
            <v>3.9765152399999999</v>
          </cell>
          <cell r="V270">
            <v>14.508865912624323</v>
          </cell>
          <cell r="W270">
            <v>4.1403522370000001</v>
          </cell>
          <cell r="X270">
            <v>14.909760685779817</v>
          </cell>
          <cell r="Y270">
            <v>4.3300281299999996</v>
          </cell>
          <cell r="Z270">
            <v>16.778215287220888</v>
          </cell>
          <cell r="AA270">
            <v>5.2909970299999998</v>
          </cell>
          <cell r="AB270">
            <v>18.586909462329224</v>
          </cell>
          <cell r="AC270">
            <v>6.1283358689999998</v>
          </cell>
          <cell r="AD270">
            <v>19.402754205000786</v>
          </cell>
          <cell r="AE270">
            <v>6.5966961839999998</v>
          </cell>
          <cell r="AF270">
            <v>19.816397040781517</v>
          </cell>
          <cell r="AG270">
            <v>6.8629393470000002</v>
          </cell>
        </row>
        <row r="271">
          <cell r="B271" t="str">
            <v>REDDISH VALE</v>
          </cell>
          <cell r="C271">
            <v>18.5</v>
          </cell>
          <cell r="D271">
            <v>18.5</v>
          </cell>
          <cell r="E271">
            <v>27.5</v>
          </cell>
          <cell r="F271">
            <v>10.469599116001747</v>
          </cell>
          <cell r="G271">
            <v>2.5074093479999999</v>
          </cell>
          <cell r="H271">
            <v>10.41093544326321</v>
          </cell>
          <cell r="I271">
            <v>2.4991686849999999</v>
          </cell>
          <cell r="J271">
            <v>10.609863667340663</v>
          </cell>
          <cell r="K271">
            <v>2.5480639159999998</v>
          </cell>
          <cell r="L271">
            <v>10.865316770452598</v>
          </cell>
          <cell r="M271">
            <v>2.6099619230000002</v>
          </cell>
          <cell r="N271">
            <v>11.057264097816272</v>
          </cell>
          <cell r="O271">
            <v>2.69224613</v>
          </cell>
          <cell r="P271">
            <v>11.300946714343507</v>
          </cell>
          <cell r="Q271">
            <v>2.8000056180000001</v>
          </cell>
          <cell r="R271">
            <v>11.623598047732102</v>
          </cell>
          <cell r="S271">
            <v>2.925626098</v>
          </cell>
          <cell r="T271">
            <v>11.957912758990457</v>
          </cell>
          <cell r="U271">
            <v>3.0865216630000001</v>
          </cell>
          <cell r="V271">
            <v>12.287530792307104</v>
          </cell>
          <cell r="W271">
            <v>3.271210349</v>
          </cell>
          <cell r="X271">
            <v>12.750372389041411</v>
          </cell>
          <cell r="Y271">
            <v>3.4870560780000002</v>
          </cell>
          <cell r="Z271">
            <v>14.769550162336829</v>
          </cell>
          <cell r="AA271">
            <v>4.6086352450000003</v>
          </cell>
          <cell r="AB271">
            <v>16.769554753547325</v>
          </cell>
          <cell r="AC271">
            <v>5.6041307099999997</v>
          </cell>
          <cell r="AD271">
            <v>17.712252674020853</v>
          </cell>
          <cell r="AE271">
            <v>6.1711535409999998</v>
          </cell>
          <cell r="AF271">
            <v>18.19641998723479</v>
          </cell>
          <cell r="AG271">
            <v>6.3624035269999997</v>
          </cell>
        </row>
        <row r="272">
          <cell r="B272" t="str">
            <v>RIBBLESDALE T14</v>
          </cell>
          <cell r="C272">
            <v>12</v>
          </cell>
          <cell r="D272">
            <v>12</v>
          </cell>
          <cell r="E272">
            <v>18</v>
          </cell>
          <cell r="F272">
            <v>7.0041141739771202</v>
          </cell>
          <cell r="G272">
            <v>2.0712373579999999</v>
          </cell>
          <cell r="H272">
            <v>6.8931631389424366</v>
          </cell>
          <cell r="I272">
            <v>2.031074007</v>
          </cell>
          <cell r="J272">
            <v>7.0513073004886762</v>
          </cell>
          <cell r="K272">
            <v>2.0690366949999999</v>
          </cell>
          <cell r="L272">
            <v>7.1783723330169833</v>
          </cell>
          <cell r="M272">
            <v>2.1050564459999999</v>
          </cell>
          <cell r="N272">
            <v>7.310572018481281</v>
          </cell>
          <cell r="O272">
            <v>2.1458169420000002</v>
          </cell>
          <cell r="P272">
            <v>7.437453403712996</v>
          </cell>
          <cell r="Q272">
            <v>2.191068966</v>
          </cell>
          <cell r="R272">
            <v>7.5631284273081798</v>
          </cell>
          <cell r="S272">
            <v>2.239497445</v>
          </cell>
          <cell r="T272">
            <v>7.6947239555852258</v>
          </cell>
          <cell r="U272">
            <v>2.2962422349999998</v>
          </cell>
          <cell r="V272">
            <v>7.8135189021503271</v>
          </cell>
          <cell r="W272">
            <v>2.3575252710000001</v>
          </cell>
          <cell r="X272">
            <v>7.9420847321673707</v>
          </cell>
          <cell r="Y272">
            <v>2.4272670559999998</v>
          </cell>
          <cell r="Z272">
            <v>8.722893098409024</v>
          </cell>
          <cell r="AA272">
            <v>2.793722786</v>
          </cell>
          <cell r="AB272">
            <v>9.7645017747446836</v>
          </cell>
          <cell r="AC272">
            <v>3.1216358949999998</v>
          </cell>
          <cell r="AD272">
            <v>10.203504539492926</v>
          </cell>
          <cell r="AE272">
            <v>3.2760404990000001</v>
          </cell>
          <cell r="AF272">
            <v>10.393334532019235</v>
          </cell>
          <cell r="AG272">
            <v>3.347800983</v>
          </cell>
        </row>
        <row r="273">
          <cell r="B273" t="str">
            <v>RIBBLETON</v>
          </cell>
          <cell r="C273">
            <v>22.9</v>
          </cell>
          <cell r="D273">
            <v>20.5</v>
          </cell>
          <cell r="E273">
            <v>27</v>
          </cell>
          <cell r="F273">
            <v>8.7636545552186913</v>
          </cell>
          <cell r="G273">
            <v>2.7112756070000001</v>
          </cell>
          <cell r="H273">
            <v>8.5935245872365016</v>
          </cell>
          <cell r="I273">
            <v>2.6641147950000001</v>
          </cell>
          <cell r="J273">
            <v>8.6572734744281341</v>
          </cell>
          <cell r="K273">
            <v>2.6894782940000002</v>
          </cell>
          <cell r="L273">
            <v>8.7261228888104423</v>
          </cell>
          <cell r="M273">
            <v>2.7205858319999998</v>
          </cell>
          <cell r="N273">
            <v>8.8274475818787668</v>
          </cell>
          <cell r="O273">
            <v>2.7654792989999999</v>
          </cell>
          <cell r="P273">
            <v>8.9501129924253053</v>
          </cell>
          <cell r="Q273">
            <v>2.8284551439999999</v>
          </cell>
          <cell r="R273">
            <v>9.1189301592083059</v>
          </cell>
          <cell r="S273">
            <v>2.901205692</v>
          </cell>
          <cell r="T273">
            <v>9.2863751503841865</v>
          </cell>
          <cell r="U273">
            <v>2.9948101579999999</v>
          </cell>
          <cell r="V273">
            <v>9.4147205249299777</v>
          </cell>
          <cell r="W273">
            <v>3.1017262309999998</v>
          </cell>
          <cell r="X273">
            <v>9.6745181620378773</v>
          </cell>
          <cell r="Y273">
            <v>3.2272788910000001</v>
          </cell>
          <cell r="Z273">
            <v>10.772428615394956</v>
          </cell>
          <cell r="AA273">
            <v>3.6479490929999998</v>
          </cell>
          <cell r="AB273">
            <v>11.701663577538424</v>
          </cell>
          <cell r="AC273">
            <v>3.976325224</v>
          </cell>
          <cell r="AD273">
            <v>12.09427175259526</v>
          </cell>
          <cell r="AE273">
            <v>4.119142536</v>
          </cell>
          <cell r="AF273">
            <v>12.119796586297587</v>
          </cell>
          <cell r="AG273">
            <v>4.1748614469999996</v>
          </cell>
        </row>
        <row r="274">
          <cell r="B274" t="str">
            <v>RINGLEY</v>
          </cell>
          <cell r="C274">
            <v>23</v>
          </cell>
          <cell r="D274">
            <v>20.5</v>
          </cell>
          <cell r="E274">
            <v>27</v>
          </cell>
          <cell r="F274">
            <v>7.551146099225865</v>
          </cell>
          <cell r="G274">
            <v>1.6845398309999999</v>
          </cell>
          <cell r="H274">
            <v>7.5767243810819949</v>
          </cell>
          <cell r="I274">
            <v>1.6720345489999999</v>
          </cell>
          <cell r="J274">
            <v>7.7510926140729266</v>
          </cell>
          <cell r="K274">
            <v>1.6958570340000001</v>
          </cell>
          <cell r="L274">
            <v>7.8499175776273882</v>
          </cell>
          <cell r="M274">
            <v>1.7264164580000001</v>
          </cell>
          <cell r="N274">
            <v>7.9651176942089474</v>
          </cell>
          <cell r="O274">
            <v>1.7679616869999999</v>
          </cell>
          <cell r="P274">
            <v>8.1140642351849888</v>
          </cell>
          <cell r="Q274">
            <v>1.823419825</v>
          </cell>
          <cell r="R274">
            <v>8.2747736551955686</v>
          </cell>
          <cell r="S274">
            <v>1.888269347</v>
          </cell>
          <cell r="T274">
            <v>8.4593404400769039</v>
          </cell>
          <cell r="U274">
            <v>1.9717458809999999</v>
          </cell>
          <cell r="V274">
            <v>8.6335162667682841</v>
          </cell>
          <cell r="W274">
            <v>2.068030024</v>
          </cell>
          <cell r="X274">
            <v>8.8433593396995072</v>
          </cell>
          <cell r="Y274">
            <v>2.1813137189999998</v>
          </cell>
          <cell r="Z274">
            <v>9.8486237494466433</v>
          </cell>
          <cell r="AA274">
            <v>2.551056006</v>
          </cell>
          <cell r="AB274">
            <v>10.71791290022475</v>
          </cell>
          <cell r="AC274">
            <v>2.8537368750000001</v>
          </cell>
          <cell r="AD274">
            <v>11.044321790731024</v>
          </cell>
          <cell r="AE274">
            <v>3.015872458</v>
          </cell>
          <cell r="AF274">
            <v>11.139808295759771</v>
          </cell>
          <cell r="AG274">
            <v>3.1175937459999998</v>
          </cell>
        </row>
        <row r="275">
          <cell r="B275" t="str">
            <v>RISLEY</v>
          </cell>
          <cell r="C275">
            <v>19.3</v>
          </cell>
          <cell r="D275">
            <v>19.3</v>
          </cell>
          <cell r="E275">
            <v>30</v>
          </cell>
          <cell r="F275">
            <v>14.04799980651641</v>
          </cell>
          <cell r="G275">
            <v>3.9179094910000001</v>
          </cell>
          <cell r="H275">
            <v>14.322375973094736</v>
          </cell>
          <cell r="I275">
            <v>3.860209497</v>
          </cell>
          <cell r="J275">
            <v>15.212509819010588</v>
          </cell>
          <cell r="K275">
            <v>3.946517853</v>
          </cell>
          <cell r="L275">
            <v>15.744965432125198</v>
          </cell>
          <cell r="M275">
            <v>4.0320928709999997</v>
          </cell>
          <cell r="N275">
            <v>16.093480463394997</v>
          </cell>
          <cell r="O275">
            <v>4.129931934</v>
          </cell>
          <cell r="P275">
            <v>16.585233128928721</v>
          </cell>
          <cell r="Q275">
            <v>4.2443472629999999</v>
          </cell>
          <cell r="R275">
            <v>17.1199084751916</v>
          </cell>
          <cell r="S275">
            <v>4.3656945309999999</v>
          </cell>
          <cell r="T275">
            <v>17.733541226424204</v>
          </cell>
          <cell r="U275">
            <v>4.5103877890000001</v>
          </cell>
          <cell r="V275">
            <v>18.183852637865524</v>
          </cell>
          <cell r="W275">
            <v>4.6651411039999999</v>
          </cell>
          <cell r="X275">
            <v>18.747121441029055</v>
          </cell>
          <cell r="Y275">
            <v>4.8364867990000002</v>
          </cell>
          <cell r="Z275">
            <v>21.694303245186017</v>
          </cell>
          <cell r="AA275">
            <v>5.7063844760000002</v>
          </cell>
          <cell r="AB275">
            <v>25.693196956466945</v>
          </cell>
          <cell r="AC275">
            <v>6.4421779819999996</v>
          </cell>
          <cell r="AD275">
            <v>28.361533584941249</v>
          </cell>
          <cell r="AE275">
            <v>6.8312144899999998</v>
          </cell>
          <cell r="AF275">
            <v>30.443362111492565</v>
          </cell>
          <cell r="AG275">
            <v>7.0309308140000004</v>
          </cell>
        </row>
        <row r="276">
          <cell r="B276" t="str">
            <v>ROBERT HALL ST</v>
          </cell>
          <cell r="C276">
            <v>20.5</v>
          </cell>
          <cell r="D276">
            <v>20.5</v>
          </cell>
          <cell r="E276">
            <v>27.5</v>
          </cell>
          <cell r="F276">
            <v>12.391493045452103</v>
          </cell>
          <cell r="G276">
            <v>4.1639258779999997</v>
          </cell>
          <cell r="H276">
            <v>12.97157213145174</v>
          </cell>
          <cell r="I276">
            <v>4.1201442530000003</v>
          </cell>
          <cell r="J276">
            <v>13.856243123858873</v>
          </cell>
          <cell r="K276">
            <v>4.1880378030000003</v>
          </cell>
          <cell r="L276">
            <v>14.123816460208777</v>
          </cell>
          <cell r="M276">
            <v>4.2488972279999997</v>
          </cell>
          <cell r="N276">
            <v>14.320049569533563</v>
          </cell>
          <cell r="O276">
            <v>4.3147497030000004</v>
          </cell>
          <cell r="P276">
            <v>14.63669309574844</v>
          </cell>
          <cell r="Q276">
            <v>4.3870365759999999</v>
          </cell>
          <cell r="R276">
            <v>14.904698813448613</v>
          </cell>
          <cell r="S276">
            <v>4.4608743449999997</v>
          </cell>
          <cell r="T276">
            <v>15.200199817663881</v>
          </cell>
          <cell r="U276">
            <v>4.5421370860000003</v>
          </cell>
          <cell r="V276">
            <v>15.494168973376741</v>
          </cell>
          <cell r="W276">
            <v>4.6258522500000003</v>
          </cell>
          <cell r="X276">
            <v>15.880991752884192</v>
          </cell>
          <cell r="Y276">
            <v>4.7142805479999996</v>
          </cell>
          <cell r="Z276">
            <v>17.66277815545569</v>
          </cell>
          <cell r="AA276">
            <v>5.1305519190000002</v>
          </cell>
          <cell r="AB276">
            <v>20.280566017102586</v>
          </cell>
          <cell r="AC276">
            <v>5.4848852089999998</v>
          </cell>
          <cell r="AD276">
            <v>21.978616063437283</v>
          </cell>
          <cell r="AE276">
            <v>5.6691238180000001</v>
          </cell>
          <cell r="AF276">
            <v>23.343038126556813</v>
          </cell>
          <cell r="AG276">
            <v>5.8016952960000001</v>
          </cell>
        </row>
        <row r="277">
          <cell r="B277" t="str">
            <v>ROCHDALE CENTRAL</v>
          </cell>
          <cell r="C277">
            <v>42</v>
          </cell>
          <cell r="D277">
            <v>38.299999999999997</v>
          </cell>
          <cell r="E277">
            <v>55</v>
          </cell>
          <cell r="F277">
            <v>22.87273471597134</v>
          </cell>
          <cell r="G277">
            <v>7.2175872510000003</v>
          </cell>
          <cell r="H277">
            <v>23.162437798307593</v>
          </cell>
          <cell r="I277">
            <v>7.1263098060000001</v>
          </cell>
          <cell r="J277">
            <v>24.350124179323277</v>
          </cell>
          <cell r="K277">
            <v>7.251675584</v>
          </cell>
          <cell r="L277">
            <v>24.682880952130201</v>
          </cell>
          <cell r="M277">
            <v>7.3764785530000001</v>
          </cell>
          <cell r="N277">
            <v>24.846075611904304</v>
          </cell>
          <cell r="O277">
            <v>7.5227992539999997</v>
          </cell>
          <cell r="P277">
            <v>25.337849407798437</v>
          </cell>
          <cell r="Q277">
            <v>7.6965569230000002</v>
          </cell>
          <cell r="R277">
            <v>25.846068585435013</v>
          </cell>
          <cell r="S277">
            <v>7.8840313809999998</v>
          </cell>
          <cell r="T277">
            <v>26.339063018696699</v>
          </cell>
          <cell r="U277">
            <v>8.1067177200000007</v>
          </cell>
          <cell r="V277">
            <v>26.627070408408205</v>
          </cell>
          <cell r="W277">
            <v>8.3433169740000004</v>
          </cell>
          <cell r="X277">
            <v>27.327168468966626</v>
          </cell>
          <cell r="Y277">
            <v>8.5895814569999995</v>
          </cell>
          <cell r="Z277">
            <v>29.422172345158522</v>
          </cell>
          <cell r="AA277">
            <v>9.6950146670000006</v>
          </cell>
          <cell r="AB277">
            <v>32.571259946889185</v>
          </cell>
          <cell r="AC277">
            <v>10.60250699</v>
          </cell>
          <cell r="AD277">
            <v>34.631742088444696</v>
          </cell>
          <cell r="AE277">
            <v>11.08652668</v>
          </cell>
          <cell r="AF277">
            <v>36.140433296124428</v>
          </cell>
          <cell r="AG277">
            <v>11.34190955</v>
          </cell>
        </row>
        <row r="278">
          <cell r="B278" t="str">
            <v>ROMAN RD</v>
          </cell>
          <cell r="C278">
            <v>20.5</v>
          </cell>
          <cell r="D278">
            <v>18</v>
          </cell>
          <cell r="E278">
            <v>27.5</v>
          </cell>
          <cell r="F278">
            <v>13.647480417171977</v>
          </cell>
          <cell r="G278">
            <v>5.0690918229999999</v>
          </cell>
          <cell r="H278">
            <v>13.31342299140616</v>
          </cell>
          <cell r="I278">
            <v>4.9266111439999998</v>
          </cell>
          <cell r="J278">
            <v>13.535921753206212</v>
          </cell>
          <cell r="K278">
            <v>5.0074486350000003</v>
          </cell>
          <cell r="L278">
            <v>13.773357518174349</v>
          </cell>
          <cell r="M278">
            <v>5.0734030079999997</v>
          </cell>
          <cell r="N278">
            <v>14.081868366922736</v>
          </cell>
          <cell r="O278">
            <v>5.1440633680000003</v>
          </cell>
          <cell r="P278">
            <v>14.202188340401417</v>
          </cell>
          <cell r="Q278">
            <v>5.2228100819999996</v>
          </cell>
          <cell r="R278">
            <v>14.357398754567898</v>
          </cell>
          <cell r="S278">
            <v>5.300494359</v>
          </cell>
          <cell r="T278">
            <v>14.482899919651333</v>
          </cell>
          <cell r="U278">
            <v>5.3865585290000002</v>
          </cell>
          <cell r="V278">
            <v>14.552236103163748</v>
          </cell>
          <cell r="W278">
            <v>5.4803976390000004</v>
          </cell>
          <cell r="X278">
            <v>14.666176712521244</v>
          </cell>
          <cell r="Y278">
            <v>5.5813593959999999</v>
          </cell>
          <cell r="Z278">
            <v>15.328244977072174</v>
          </cell>
          <cell r="AA278">
            <v>6.0742504400000001</v>
          </cell>
          <cell r="AB278">
            <v>16.27098206154367</v>
          </cell>
          <cell r="AC278">
            <v>6.468868091</v>
          </cell>
          <cell r="AD278">
            <v>16.987561907360146</v>
          </cell>
          <cell r="AE278">
            <v>6.6887700939999997</v>
          </cell>
          <cell r="AF278">
            <v>17.341835986336591</v>
          </cell>
          <cell r="AG278">
            <v>6.7704855840000002</v>
          </cell>
        </row>
        <row r="279">
          <cell r="B279" t="str">
            <v>ROMILEY</v>
          </cell>
          <cell r="C279">
            <v>17.5</v>
          </cell>
          <cell r="D279">
            <v>15.8</v>
          </cell>
          <cell r="E279">
            <v>21</v>
          </cell>
          <cell r="F279">
            <v>13.906968883737425</v>
          </cell>
          <cell r="G279">
            <v>2.9323050249999998</v>
          </cell>
          <cell r="H279">
            <v>13.817486234833067</v>
          </cell>
          <cell r="I279">
            <v>2.9258260109999998</v>
          </cell>
          <cell r="J279">
            <v>14.159620001220516</v>
          </cell>
          <cell r="K279">
            <v>3.0015491000000001</v>
          </cell>
          <cell r="L279">
            <v>14.377319094792202</v>
          </cell>
          <cell r="M279">
            <v>3.0962968759999998</v>
          </cell>
          <cell r="N279">
            <v>14.642993172083239</v>
          </cell>
          <cell r="O279">
            <v>3.2187798829999998</v>
          </cell>
          <cell r="P279">
            <v>15.0681965254803</v>
          </cell>
          <cell r="Q279">
            <v>3.3783928219999999</v>
          </cell>
          <cell r="R279">
            <v>15.445996722214296</v>
          </cell>
          <cell r="S279">
            <v>3.563666075</v>
          </cell>
          <cell r="T279">
            <v>15.920866305177631</v>
          </cell>
          <cell r="U279">
            <v>3.8010005580000001</v>
          </cell>
          <cell r="V279">
            <v>16.355130950182271</v>
          </cell>
          <cell r="W279">
            <v>4.0721718539999996</v>
          </cell>
          <cell r="X279">
            <v>16.946535559491004</v>
          </cell>
          <cell r="Y279">
            <v>4.3879448740000004</v>
          </cell>
          <cell r="Z279">
            <v>19.475997062381438</v>
          </cell>
          <cell r="AA279">
            <v>6.0679514870000002</v>
          </cell>
          <cell r="AB279">
            <v>21.884668288540208</v>
          </cell>
          <cell r="AC279">
            <v>7.5811650889999997</v>
          </cell>
          <cell r="AD279">
            <v>22.651539073420974</v>
          </cell>
          <cell r="AE279">
            <v>8.0469894229999994</v>
          </cell>
          <cell r="AF279">
            <v>22.761376350229369</v>
          </cell>
          <cell r="AG279">
            <v>8.2204905509999993</v>
          </cell>
        </row>
        <row r="280">
          <cell r="B280" t="str">
            <v>ROSSALL</v>
          </cell>
          <cell r="C280">
            <v>5</v>
          </cell>
          <cell r="D280">
            <v>5</v>
          </cell>
          <cell r="E280">
            <v>10</v>
          </cell>
          <cell r="F280">
            <v>3.7047093184856572</v>
          </cell>
          <cell r="G280">
            <v>0.61657834300000003</v>
          </cell>
          <cell r="H280">
            <v>3.5477520625011434</v>
          </cell>
          <cell r="I280">
            <v>0.62160432399999999</v>
          </cell>
          <cell r="J280">
            <v>3.6290575315150533</v>
          </cell>
          <cell r="K280">
            <v>0.63545554400000004</v>
          </cell>
          <cell r="L280">
            <v>3.7162292383126716</v>
          </cell>
          <cell r="M280">
            <v>0.65116054599999995</v>
          </cell>
          <cell r="N280">
            <v>3.7619178239199527</v>
          </cell>
          <cell r="O280">
            <v>0.66999094699999995</v>
          </cell>
          <cell r="P280">
            <v>3.8312798589569677</v>
          </cell>
          <cell r="Q280">
            <v>0.691708726</v>
          </cell>
          <cell r="R280">
            <v>3.8865823072349035</v>
          </cell>
          <cell r="S280">
            <v>0.71511023600000001</v>
          </cell>
          <cell r="T280">
            <v>3.9473905403292062</v>
          </cell>
          <cell r="U280">
            <v>0.742177902</v>
          </cell>
          <cell r="V280">
            <v>4.0031759215683351</v>
          </cell>
          <cell r="W280">
            <v>0.77114634599999998</v>
          </cell>
          <cell r="X280">
            <v>4.055416803750699</v>
          </cell>
          <cell r="Y280">
            <v>0.80265050699999996</v>
          </cell>
          <cell r="Z280">
            <v>4.2705961414719908</v>
          </cell>
          <cell r="AA280">
            <v>0.93353398499999996</v>
          </cell>
          <cell r="AB280">
            <v>4.7791289517734814</v>
          </cell>
          <cell r="AC280">
            <v>1.153335988</v>
          </cell>
          <cell r="AD280">
            <v>5.1614183433345211</v>
          </cell>
          <cell r="AE280">
            <v>1.2558311849999999</v>
          </cell>
          <cell r="AF280">
            <v>5.4645994041467389</v>
          </cell>
          <cell r="AG280">
            <v>1.333837714</v>
          </cell>
        </row>
        <row r="281">
          <cell r="B281" t="str">
            <v>ROYTON</v>
          </cell>
          <cell r="C281">
            <v>22.9</v>
          </cell>
          <cell r="D281">
            <v>20.5</v>
          </cell>
          <cell r="E281">
            <v>27.5</v>
          </cell>
          <cell r="F281">
            <v>11.125271328538872</v>
          </cell>
          <cell r="G281">
            <v>3.0781042460000001</v>
          </cell>
          <cell r="H281">
            <v>11.074112019661234</v>
          </cell>
          <cell r="I281">
            <v>3.053233621</v>
          </cell>
          <cell r="J281">
            <v>11.286714458289195</v>
          </cell>
          <cell r="K281">
            <v>3.118991066</v>
          </cell>
          <cell r="L281">
            <v>11.514601515609318</v>
          </cell>
          <cell r="M281">
            <v>3.1953580929999998</v>
          </cell>
          <cell r="N281">
            <v>11.73270089463484</v>
          </cell>
          <cell r="O281">
            <v>3.292003292</v>
          </cell>
          <cell r="P281">
            <v>12.047144383888964</v>
          </cell>
          <cell r="Q281">
            <v>3.4156526729999999</v>
          </cell>
          <cell r="R281">
            <v>12.360526642522315</v>
          </cell>
          <cell r="S281">
            <v>3.5562750259999998</v>
          </cell>
          <cell r="T281">
            <v>12.680243649050304</v>
          </cell>
          <cell r="U281">
            <v>3.733033861</v>
          </cell>
          <cell r="V281">
            <v>13.060319483768717</v>
          </cell>
          <cell r="W281">
            <v>3.9335457919999999</v>
          </cell>
          <cell r="X281">
            <v>13.521409814233257</v>
          </cell>
          <cell r="Y281">
            <v>4.165098661</v>
          </cell>
          <cell r="Z281">
            <v>15.597553347356925</v>
          </cell>
          <cell r="AA281">
            <v>5.3834751299999999</v>
          </cell>
          <cell r="AB281">
            <v>17.444359295938611</v>
          </cell>
          <cell r="AC281">
            <v>6.4598012640000002</v>
          </cell>
          <cell r="AD281">
            <v>18.212854365007487</v>
          </cell>
          <cell r="AE281">
            <v>7.0782002500000001</v>
          </cell>
          <cell r="AF281">
            <v>18.490249070684911</v>
          </cell>
          <cell r="AG281">
            <v>7.4441754490000003</v>
          </cell>
        </row>
        <row r="282">
          <cell r="B282" t="str">
            <v>SALE</v>
          </cell>
          <cell r="C282">
            <v>22.9</v>
          </cell>
          <cell r="D282">
            <v>20.5</v>
          </cell>
          <cell r="E282">
            <v>27.5</v>
          </cell>
          <cell r="F282">
            <v>11.410131191056204</v>
          </cell>
          <cell r="G282">
            <v>3.3913711360000001</v>
          </cell>
          <cell r="H282">
            <v>11.213582087029284</v>
          </cell>
          <cell r="I282">
            <v>3.3790430749999998</v>
          </cell>
          <cell r="J282">
            <v>11.342637148689157</v>
          </cell>
          <cell r="K282">
            <v>3.4500220929999998</v>
          </cell>
          <cell r="L282">
            <v>11.59767399670892</v>
          </cell>
          <cell r="M282">
            <v>3.5261125290000002</v>
          </cell>
          <cell r="N282">
            <v>11.970073037166133</v>
          </cell>
          <cell r="O282">
            <v>3.61604276</v>
          </cell>
          <cell r="P282">
            <v>12.054028923125571</v>
          </cell>
          <cell r="Q282">
            <v>3.7174459519999998</v>
          </cell>
          <cell r="R282">
            <v>12.269916595329997</v>
          </cell>
          <cell r="S282">
            <v>3.8190991090000002</v>
          </cell>
          <cell r="T282">
            <v>12.602883006488561</v>
          </cell>
          <cell r="U282">
            <v>3.941556898</v>
          </cell>
          <cell r="V282">
            <v>12.934705411102732</v>
          </cell>
          <cell r="W282">
            <v>4.0768898240000002</v>
          </cell>
          <cell r="X282">
            <v>13.300386245565983</v>
          </cell>
          <cell r="Y282">
            <v>4.228421623</v>
          </cell>
          <cell r="Z282">
            <v>14.645101567618488</v>
          </cell>
          <cell r="AA282">
            <v>4.9733996139999999</v>
          </cell>
          <cell r="AB282">
            <v>16.788538157545183</v>
          </cell>
          <cell r="AC282">
            <v>5.6135236309999996</v>
          </cell>
          <cell r="AD282">
            <v>18.362093119103342</v>
          </cell>
          <cell r="AE282">
            <v>5.9681619499999998</v>
          </cell>
          <cell r="AF282">
            <v>19.510391523071313</v>
          </cell>
          <cell r="AG282">
            <v>6.1745859239999996</v>
          </cell>
        </row>
        <row r="283">
          <cell r="B283" t="str">
            <v>SALE MOOR</v>
          </cell>
          <cell r="C283">
            <v>10</v>
          </cell>
          <cell r="D283">
            <v>10</v>
          </cell>
          <cell r="E283">
            <v>10</v>
          </cell>
          <cell r="F283">
            <v>7.8923865764699972</v>
          </cell>
          <cell r="G283">
            <v>1.786360545</v>
          </cell>
          <cell r="H283">
            <v>7.8148854501335272</v>
          </cell>
          <cell r="I283">
            <v>1.787738794</v>
          </cell>
          <cell r="J283">
            <v>8.0356191291899464</v>
          </cell>
          <cell r="K283">
            <v>1.8353021979999999</v>
          </cell>
          <cell r="L283">
            <v>8.2276733563368545</v>
          </cell>
          <cell r="M283">
            <v>1.895188823</v>
          </cell>
          <cell r="N283">
            <v>8.358521235767963</v>
          </cell>
          <cell r="O283">
            <v>1.971991096</v>
          </cell>
          <cell r="P283">
            <v>8.7341092080870339</v>
          </cell>
          <cell r="Q283">
            <v>2.0714089859999998</v>
          </cell>
          <cell r="R283">
            <v>8.8435282378277869</v>
          </cell>
          <cell r="S283">
            <v>2.1850034439999999</v>
          </cell>
          <cell r="T283">
            <v>9.1349435103243337</v>
          </cell>
          <cell r="U283">
            <v>2.3293901950000002</v>
          </cell>
          <cell r="V283">
            <v>9.3316854256277253</v>
          </cell>
          <cell r="W283">
            <v>2.4931776860000001</v>
          </cell>
          <cell r="X283">
            <v>9.675439176790956</v>
          </cell>
          <cell r="Y283">
            <v>2.681813826</v>
          </cell>
          <cell r="Z283">
            <v>11.281230112211905</v>
          </cell>
          <cell r="AA283">
            <v>3.6811917099999998</v>
          </cell>
          <cell r="AB283">
            <v>12.438626154618213</v>
          </cell>
          <cell r="AC283">
            <v>4.5160941919999997</v>
          </cell>
          <cell r="AD283">
            <v>12.832445483879649</v>
          </cell>
          <cell r="AE283">
            <v>4.7136102989999999</v>
          </cell>
          <cell r="AF283">
            <v>12.794921151403987</v>
          </cell>
          <cell r="AG283">
            <v>4.7982412969999997</v>
          </cell>
        </row>
        <row r="284">
          <cell r="B284" t="str">
            <v>SALFORD QUAYS</v>
          </cell>
          <cell r="C284">
            <v>23</v>
          </cell>
          <cell r="D284">
            <v>20.5</v>
          </cell>
          <cell r="E284">
            <v>27.5</v>
          </cell>
          <cell r="F284">
            <v>9.5163844202051902</v>
          </cell>
          <cell r="G284">
            <v>3.8792943989999999</v>
          </cell>
          <cell r="H284">
            <v>10.078673506952795</v>
          </cell>
          <cell r="I284">
            <v>3.8659887789999998</v>
          </cell>
          <cell r="J284">
            <v>11.025076152997698</v>
          </cell>
          <cell r="K284">
            <v>3.978598045</v>
          </cell>
          <cell r="L284">
            <v>11.379039996053477</v>
          </cell>
          <cell r="M284">
            <v>4.086146211</v>
          </cell>
          <cell r="N284">
            <v>11.500992218786969</v>
          </cell>
          <cell r="O284">
            <v>4.2001217659999996</v>
          </cell>
          <cell r="P284">
            <v>11.769345465958029</v>
          </cell>
          <cell r="Q284">
            <v>4.3261976750000004</v>
          </cell>
          <cell r="R284">
            <v>11.97124528055901</v>
          </cell>
          <cell r="S284">
            <v>4.4528995389999997</v>
          </cell>
          <cell r="T284">
            <v>12.195220386024385</v>
          </cell>
          <cell r="U284">
            <v>4.5390083299999997</v>
          </cell>
          <cell r="V284">
            <v>12.389619289728222</v>
          </cell>
          <cell r="W284">
            <v>4.5984707289999998</v>
          </cell>
          <cell r="X284">
            <v>12.695027606991964</v>
          </cell>
          <cell r="Y284">
            <v>4.6567910039999996</v>
          </cell>
          <cell r="Z284">
            <v>13.66914035833446</v>
          </cell>
          <cell r="AA284">
            <v>4.8969975730000002</v>
          </cell>
          <cell r="AB284">
            <v>15.201901229204923</v>
          </cell>
          <cell r="AC284">
            <v>5.0751992179999998</v>
          </cell>
          <cell r="AD284">
            <v>16.354890940157169</v>
          </cell>
          <cell r="AE284">
            <v>5.1671014399999997</v>
          </cell>
          <cell r="AF284">
            <v>17.235841303612183</v>
          </cell>
          <cell r="AG284">
            <v>5.2122372429999997</v>
          </cell>
        </row>
        <row r="285">
          <cell r="B285" t="str">
            <v>SANDGATE</v>
          </cell>
          <cell r="C285">
            <v>23</v>
          </cell>
          <cell r="D285">
            <v>20.5</v>
          </cell>
          <cell r="E285">
            <v>27.5</v>
          </cell>
          <cell r="F285">
            <v>13.166485650178389</v>
          </cell>
          <cell r="G285">
            <v>3.8243822220000001</v>
          </cell>
          <cell r="H285">
            <v>13.013739013569046</v>
          </cell>
          <cell r="I285">
            <v>3.7580711510000002</v>
          </cell>
          <cell r="J285">
            <v>13.304825487702429</v>
          </cell>
          <cell r="K285">
            <v>3.8098725720000002</v>
          </cell>
          <cell r="L285">
            <v>13.3785780536674</v>
          </cell>
          <cell r="M285">
            <v>3.8701412300000002</v>
          </cell>
          <cell r="N285">
            <v>13.428146761627579</v>
          </cell>
          <cell r="O285">
            <v>3.9435326270000002</v>
          </cell>
          <cell r="P285">
            <v>13.641697534496165</v>
          </cell>
          <cell r="Q285">
            <v>4.0394512279999999</v>
          </cell>
          <cell r="R285">
            <v>13.86267841107164</v>
          </cell>
          <cell r="S285">
            <v>4.149200617</v>
          </cell>
          <cell r="T285">
            <v>14.102352741753469</v>
          </cell>
          <cell r="U285">
            <v>4.2881953729999998</v>
          </cell>
          <cell r="V285">
            <v>14.2417581458523</v>
          </cell>
          <cell r="W285">
            <v>4.4448486220000003</v>
          </cell>
          <cell r="X285">
            <v>14.569335168048784</v>
          </cell>
          <cell r="Y285">
            <v>4.6261058420000003</v>
          </cell>
          <cell r="Z285">
            <v>15.78014211497721</v>
          </cell>
          <cell r="AA285">
            <v>5.4224965999999997</v>
          </cell>
          <cell r="AB285">
            <v>17.234019416939823</v>
          </cell>
          <cell r="AC285">
            <v>5.9899590140000001</v>
          </cell>
          <cell r="AD285">
            <v>17.845356294925601</v>
          </cell>
          <cell r="AE285">
            <v>6.2765809619999997</v>
          </cell>
          <cell r="AF285">
            <v>17.982949461910401</v>
          </cell>
          <cell r="AG285">
            <v>6.4088433560000002</v>
          </cell>
        </row>
        <row r="286">
          <cell r="B286" t="str">
            <v>SCARISBRICK</v>
          </cell>
          <cell r="C286">
            <v>6</v>
          </cell>
          <cell r="D286">
            <v>6</v>
          </cell>
          <cell r="E286">
            <v>7.5</v>
          </cell>
          <cell r="F286">
            <v>5.1148418793992274</v>
          </cell>
          <cell r="G286">
            <v>0.87512329600000005</v>
          </cell>
          <cell r="H286">
            <v>5.0510642762205311</v>
          </cell>
          <cell r="I286">
            <v>0.881850052</v>
          </cell>
          <cell r="J286">
            <v>5.1136005260901731</v>
          </cell>
          <cell r="K286">
            <v>0.924440559</v>
          </cell>
          <cell r="L286">
            <v>5.1697757908657556</v>
          </cell>
          <cell r="M286">
            <v>0.97498039599999997</v>
          </cell>
          <cell r="N286">
            <v>5.2309723877436101</v>
          </cell>
          <cell r="O286">
            <v>1.0359133069999999</v>
          </cell>
          <cell r="P286">
            <v>5.2997110103694212</v>
          </cell>
          <cell r="Q286">
            <v>1.113076462</v>
          </cell>
          <cell r="R286">
            <v>5.3719421890730565</v>
          </cell>
          <cell r="S286">
            <v>1.1968203470000001</v>
          </cell>
          <cell r="T286">
            <v>5.4511523145345446</v>
          </cell>
          <cell r="U286">
            <v>1.3000539449999999</v>
          </cell>
          <cell r="V286">
            <v>5.5449473841818708</v>
          </cell>
          <cell r="W286">
            <v>1.4016109919999999</v>
          </cell>
          <cell r="X286">
            <v>5.7041415956709631</v>
          </cell>
          <cell r="Y286">
            <v>1.503939916</v>
          </cell>
          <cell r="Z286">
            <v>6.602555058408953</v>
          </cell>
          <cell r="AA286">
            <v>1.9808044920000001</v>
          </cell>
          <cell r="AB286">
            <v>7.5861229349243384</v>
          </cell>
          <cell r="AC286">
            <v>2.3901839960000002</v>
          </cell>
          <cell r="AD286">
            <v>7.87419953981337</v>
          </cell>
          <cell r="AE286">
            <v>2.5082295170000002</v>
          </cell>
          <cell r="AF286">
            <v>8.0090136351370536</v>
          </cell>
          <cell r="AG286">
            <v>2.536735315</v>
          </cell>
        </row>
        <row r="287">
          <cell r="B287" t="str">
            <v>SEBERGHAM</v>
          </cell>
          <cell r="C287">
            <v>4</v>
          </cell>
          <cell r="D287">
            <v>4</v>
          </cell>
          <cell r="E287">
            <v>5</v>
          </cell>
          <cell r="F287">
            <v>3.6207449074925995</v>
          </cell>
          <cell r="G287">
            <v>0.37718870300000001</v>
          </cell>
          <cell r="H287">
            <v>3.5584624863947347</v>
          </cell>
          <cell r="I287">
            <v>0.378815807</v>
          </cell>
          <cell r="J287">
            <v>3.5982962856153842</v>
          </cell>
          <cell r="K287">
            <v>0.38906287899999997</v>
          </cell>
          <cell r="L287">
            <v>3.6888929783744375</v>
          </cell>
          <cell r="M287">
            <v>0.401609946</v>
          </cell>
          <cell r="N287">
            <v>3.7515583644981882</v>
          </cell>
          <cell r="O287">
            <v>0.41715207500000001</v>
          </cell>
          <cell r="P287">
            <v>3.7773809379288679</v>
          </cell>
          <cell r="Q287">
            <v>0.43668806399999999</v>
          </cell>
          <cell r="R287">
            <v>3.8873475771295238</v>
          </cell>
          <cell r="S287">
            <v>0.45871766800000002</v>
          </cell>
          <cell r="T287">
            <v>3.9596850202224756</v>
          </cell>
          <cell r="U287">
            <v>0.48665580800000002</v>
          </cell>
          <cell r="V287">
            <v>3.9947213607114831</v>
          </cell>
          <cell r="W287">
            <v>0.51793075</v>
          </cell>
          <cell r="X287">
            <v>4.0436635842196083</v>
          </cell>
          <cell r="Y287">
            <v>0.55581878299999998</v>
          </cell>
          <cell r="Z287">
            <v>4.480382193076986</v>
          </cell>
          <cell r="AA287">
            <v>0.78368363900000004</v>
          </cell>
          <cell r="AB287">
            <v>5.0941576682273766</v>
          </cell>
          <cell r="AC287">
            <v>1.0151216139999999</v>
          </cell>
          <cell r="AD287">
            <v>5.452241786255617</v>
          </cell>
          <cell r="AE287">
            <v>1.1162656799999999</v>
          </cell>
          <cell r="AF287">
            <v>5.6112533104493103</v>
          </cell>
          <cell r="AG287">
            <v>1.165934238</v>
          </cell>
        </row>
        <row r="288">
          <cell r="B288" t="str">
            <v>SEDBERGH</v>
          </cell>
          <cell r="C288">
            <v>15</v>
          </cell>
          <cell r="D288">
            <v>13.3</v>
          </cell>
          <cell r="E288">
            <v>17.5</v>
          </cell>
          <cell r="F288">
            <v>4.1146275815954958</v>
          </cell>
          <cell r="G288">
            <v>1.120211184</v>
          </cell>
          <cell r="H288">
            <v>4.1377111769999244</v>
          </cell>
          <cell r="I288">
            <v>1.122621184</v>
          </cell>
          <cell r="J288">
            <v>4.304908571181798</v>
          </cell>
          <cell r="K288">
            <v>1.156631813</v>
          </cell>
          <cell r="L288">
            <v>4.3861104309090271</v>
          </cell>
          <cell r="M288">
            <v>1.196197454</v>
          </cell>
          <cell r="N288">
            <v>4.4654995211111848</v>
          </cell>
          <cell r="O288">
            <v>1.2442461440000001</v>
          </cell>
          <cell r="P288">
            <v>4.6066646033920851</v>
          </cell>
          <cell r="Q288">
            <v>1.291762402</v>
          </cell>
          <cell r="R288">
            <v>4.7096173973172801</v>
          </cell>
          <cell r="S288">
            <v>1.341178864</v>
          </cell>
          <cell r="T288">
            <v>4.852904301425542</v>
          </cell>
          <cell r="U288">
            <v>1.402366765</v>
          </cell>
          <cell r="V288">
            <v>4.9895216520778485</v>
          </cell>
          <cell r="W288">
            <v>1.4705013300000001</v>
          </cell>
          <cell r="X288">
            <v>5.1813799478267955</v>
          </cell>
          <cell r="Y288">
            <v>1.5490528830000001</v>
          </cell>
          <cell r="Z288">
            <v>6.2427007335176716</v>
          </cell>
          <cell r="AA288">
            <v>1.9391398010000001</v>
          </cell>
          <cell r="AB288">
            <v>7.5001455727157147</v>
          </cell>
          <cell r="AC288">
            <v>2.2827911670000001</v>
          </cell>
          <cell r="AD288">
            <v>8.0162768309625463</v>
          </cell>
          <cell r="AE288">
            <v>2.4510810580000002</v>
          </cell>
          <cell r="AF288">
            <v>8.2381067417436604</v>
          </cell>
          <cell r="AG288">
            <v>2.5349133410000002</v>
          </cell>
        </row>
        <row r="289">
          <cell r="B289" t="str">
            <v>SELSMIRE</v>
          </cell>
          <cell r="C289">
            <v>4</v>
          </cell>
          <cell r="D289">
            <v>4</v>
          </cell>
          <cell r="E289">
            <v>4</v>
          </cell>
          <cell r="F289">
            <v>2.1117148162328769</v>
          </cell>
          <cell r="G289">
            <v>0.487267012</v>
          </cell>
          <cell r="H289">
            <v>2.1483642144668362</v>
          </cell>
          <cell r="I289">
            <v>0.484252717</v>
          </cell>
          <cell r="J289">
            <v>2.2299066354261248</v>
          </cell>
          <cell r="K289">
            <v>0.49393637899999998</v>
          </cell>
          <cell r="L289">
            <v>2.2583785420959335</v>
          </cell>
          <cell r="M289">
            <v>0.50436372799999996</v>
          </cell>
          <cell r="N289">
            <v>2.2996343908534538</v>
          </cell>
          <cell r="O289">
            <v>0.51667051100000005</v>
          </cell>
          <cell r="P289">
            <v>2.3289172920000629</v>
          </cell>
          <cell r="Q289">
            <v>0.53130831999999995</v>
          </cell>
          <cell r="R289">
            <v>2.3514050830739133</v>
          </cell>
          <cell r="S289">
            <v>0.546739898</v>
          </cell>
          <cell r="T289">
            <v>2.3925954067951309</v>
          </cell>
          <cell r="U289">
            <v>0.565509963</v>
          </cell>
          <cell r="V289">
            <v>2.4230788403867969</v>
          </cell>
          <cell r="W289">
            <v>0.58529300900000003</v>
          </cell>
          <cell r="X289">
            <v>2.4674896351840769</v>
          </cell>
          <cell r="Y289">
            <v>0.60693482200000004</v>
          </cell>
          <cell r="Z289">
            <v>2.8405583900422706</v>
          </cell>
          <cell r="AA289">
            <v>0.73482807299999997</v>
          </cell>
          <cell r="AB289">
            <v>3.3521579935706969</v>
          </cell>
          <cell r="AC289">
            <v>0.844504331</v>
          </cell>
          <cell r="AD289">
            <v>3.477159263767732</v>
          </cell>
          <cell r="AE289">
            <v>0.88215464600000004</v>
          </cell>
          <cell r="AF289">
            <v>3.502956318767489</v>
          </cell>
          <cell r="AG289">
            <v>0.898696999</v>
          </cell>
        </row>
        <row r="290">
          <cell r="B290" t="str">
            <v>SETTLE</v>
          </cell>
          <cell r="C290">
            <v>5</v>
          </cell>
          <cell r="D290">
            <v>5</v>
          </cell>
          <cell r="E290">
            <v>12.5</v>
          </cell>
          <cell r="F290">
            <v>4.1245533919762574</v>
          </cell>
          <cell r="G290">
            <v>1.102737466</v>
          </cell>
          <cell r="H290">
            <v>4.1296071253027442</v>
          </cell>
          <cell r="I290">
            <v>1.094793441</v>
          </cell>
          <cell r="J290">
            <v>4.3265841266760381</v>
          </cell>
          <cell r="K290">
            <v>1.12090797</v>
          </cell>
          <cell r="L290">
            <v>4.4275651100140232</v>
          </cell>
          <cell r="M290">
            <v>1.1472129419999999</v>
          </cell>
          <cell r="N290">
            <v>4.5335254440902002</v>
          </cell>
          <cell r="O290">
            <v>1.1791077139999999</v>
          </cell>
          <cell r="P290">
            <v>4.6391525351195755</v>
          </cell>
          <cell r="Q290">
            <v>1.215605233</v>
          </cell>
          <cell r="R290">
            <v>4.7416375524038434</v>
          </cell>
          <cell r="S290">
            <v>1.2558133549999999</v>
          </cell>
          <cell r="T290">
            <v>4.8534651476043731</v>
          </cell>
          <cell r="U290">
            <v>1.303730405</v>
          </cell>
          <cell r="V290">
            <v>4.9609189706009165</v>
          </cell>
          <cell r="W290">
            <v>1.3566288719999999</v>
          </cell>
          <cell r="X290">
            <v>5.0738815010127123</v>
          </cell>
          <cell r="Y290">
            <v>1.416667546</v>
          </cell>
          <cell r="Z290">
            <v>5.5897073034960547</v>
          </cell>
          <cell r="AA290">
            <v>1.726491518</v>
          </cell>
          <cell r="AB290">
            <v>6.7250757678018518</v>
          </cell>
          <cell r="AC290">
            <v>2.0031388880000001</v>
          </cell>
          <cell r="AD290">
            <v>7.3787033875435029</v>
          </cell>
          <cell r="AE290">
            <v>2.145118863</v>
          </cell>
          <cell r="AF290">
            <v>7.785197565660777</v>
          </cell>
          <cell r="AG290">
            <v>2.2230370430000002</v>
          </cell>
        </row>
        <row r="291">
          <cell r="B291" t="str">
            <v>MOSS SIDE (Leyland) &amp; SEVEN STARS</v>
          </cell>
          <cell r="C291">
            <v>21.2</v>
          </cell>
          <cell r="D291">
            <v>20.5</v>
          </cell>
          <cell r="E291">
            <v>27.5</v>
          </cell>
          <cell r="F291">
            <v>16.524308356358869</v>
          </cell>
          <cell r="G291">
            <v>4.8373864790000001</v>
          </cell>
          <cell r="H291">
            <v>16.260146233538503</v>
          </cell>
          <cell r="I291">
            <v>4.8124092440000004</v>
          </cell>
          <cell r="J291">
            <v>16.470371313120495</v>
          </cell>
          <cell r="K291">
            <v>4.899965892</v>
          </cell>
          <cell r="L291">
            <v>16.695715749169125</v>
          </cell>
          <cell r="M291">
            <v>4.9981121389999998</v>
          </cell>
          <cell r="N291">
            <v>17.01911107639464</v>
          </cell>
          <cell r="O291">
            <v>5.1266359919999998</v>
          </cell>
          <cell r="P291">
            <v>17.27271716687283</v>
          </cell>
          <cell r="Q291">
            <v>5.2964473390000002</v>
          </cell>
          <cell r="R291">
            <v>17.544401696866281</v>
          </cell>
          <cell r="S291">
            <v>5.4853458709999998</v>
          </cell>
          <cell r="T291">
            <v>17.89075691719988</v>
          </cell>
          <cell r="U291">
            <v>5.6859709880000002</v>
          </cell>
          <cell r="V291">
            <v>18.228291110219221</v>
          </cell>
          <cell r="W291">
            <v>5.866203262</v>
          </cell>
          <cell r="X291">
            <v>18.608707431807748</v>
          </cell>
          <cell r="Y291">
            <v>6.0708203799999998</v>
          </cell>
          <cell r="Z291">
            <v>20.493672209456989</v>
          </cell>
          <cell r="AA291">
            <v>7.1011820219999997</v>
          </cell>
          <cell r="AB291">
            <v>22.485820757694071</v>
          </cell>
          <cell r="AC291">
            <v>7.9775559879999998</v>
          </cell>
          <cell r="AD291">
            <v>23.509393062473759</v>
          </cell>
          <cell r="AE291">
            <v>8.4495274990000002</v>
          </cell>
          <cell r="AF291">
            <v>24.016224639076722</v>
          </cell>
          <cell r="AG291">
            <v>8.6971311890000003</v>
          </cell>
        </row>
        <row r="292">
          <cell r="B292" t="str">
            <v>SHANNON ST SOUTH</v>
          </cell>
          <cell r="C292">
            <v>22</v>
          </cell>
          <cell r="D292">
            <v>20.5</v>
          </cell>
          <cell r="E292">
            <v>27.5</v>
          </cell>
          <cell r="F292">
            <v>13.061033524937038</v>
          </cell>
          <cell r="G292">
            <v>4.450636544</v>
          </cell>
          <cell r="H292">
            <v>12.894804908675376</v>
          </cell>
          <cell r="I292">
            <v>4.4161334969999997</v>
          </cell>
          <cell r="J292">
            <v>13.003527873831182</v>
          </cell>
          <cell r="K292">
            <v>4.4419016989999998</v>
          </cell>
          <cell r="L292">
            <v>13.144751937973588</v>
          </cell>
          <cell r="M292">
            <v>4.478604496</v>
          </cell>
          <cell r="N292">
            <v>13.370965696968685</v>
          </cell>
          <cell r="O292">
            <v>4.5341874669999997</v>
          </cell>
          <cell r="P292">
            <v>13.549502669070673</v>
          </cell>
          <cell r="Q292">
            <v>4.6047265460000002</v>
          </cell>
          <cell r="R292">
            <v>13.763827893546733</v>
          </cell>
          <cell r="S292">
            <v>4.6879445630000003</v>
          </cell>
          <cell r="T292">
            <v>14.04025837950249</v>
          </cell>
          <cell r="U292">
            <v>4.794388809</v>
          </cell>
          <cell r="V292">
            <v>14.324830683804517</v>
          </cell>
          <cell r="W292">
            <v>4.9185056239999998</v>
          </cell>
          <cell r="X292">
            <v>14.666877248932852</v>
          </cell>
          <cell r="Y292">
            <v>5.0679501629999999</v>
          </cell>
          <cell r="Z292">
            <v>16.099371511213782</v>
          </cell>
          <cell r="AA292">
            <v>5.8202997679999999</v>
          </cell>
          <cell r="AB292">
            <v>19.511689648127909</v>
          </cell>
          <cell r="AC292">
            <v>6.4783056390000002</v>
          </cell>
          <cell r="AD292">
            <v>21.906282132074853</v>
          </cell>
          <cell r="AE292">
            <v>6.8274003319999998</v>
          </cell>
          <cell r="AF292">
            <v>23.898634709839644</v>
          </cell>
          <cell r="AG292">
            <v>7.0053921360000002</v>
          </cell>
        </row>
        <row r="293">
          <cell r="B293" t="str">
            <v>SHAP</v>
          </cell>
          <cell r="C293">
            <v>9.5</v>
          </cell>
          <cell r="D293">
            <v>8.5</v>
          </cell>
          <cell r="E293">
            <v>11.3</v>
          </cell>
          <cell r="F293">
            <v>4.0780348239228159</v>
          </cell>
          <cell r="G293">
            <v>1.1689280710000001</v>
          </cell>
          <cell r="H293">
            <v>4.0342085548200846</v>
          </cell>
          <cell r="I293">
            <v>1.1658922220000001</v>
          </cell>
          <cell r="J293">
            <v>4.0636412290716581</v>
          </cell>
          <cell r="K293">
            <v>1.191599705</v>
          </cell>
          <cell r="L293">
            <v>4.1201659236098642</v>
          </cell>
          <cell r="M293">
            <v>1.2190284229999999</v>
          </cell>
          <cell r="N293">
            <v>4.1694012134866991</v>
          </cell>
          <cell r="O293">
            <v>1.2490043630000001</v>
          </cell>
          <cell r="P293">
            <v>4.2123860520769663</v>
          </cell>
          <cell r="Q293">
            <v>1.2688287410000001</v>
          </cell>
          <cell r="R293">
            <v>4.2343310835357819</v>
          </cell>
          <cell r="S293">
            <v>1.2894595230000001</v>
          </cell>
          <cell r="T293">
            <v>4.308098742275388</v>
          </cell>
          <cell r="U293">
            <v>1.313592111</v>
          </cell>
          <cell r="V293">
            <v>4.3262743737062852</v>
          </cell>
          <cell r="W293">
            <v>1.3391775450000001</v>
          </cell>
          <cell r="X293">
            <v>4.3439296495416375</v>
          </cell>
          <cell r="Y293">
            <v>1.3657492090000001</v>
          </cell>
          <cell r="Z293">
            <v>4.5856774379817802</v>
          </cell>
          <cell r="AA293">
            <v>1.5080189289999999</v>
          </cell>
          <cell r="AB293">
            <v>5.1345927341104201</v>
          </cell>
          <cell r="AC293">
            <v>1.625166498</v>
          </cell>
          <cell r="AD293">
            <v>5.507260344482523</v>
          </cell>
          <cell r="AE293">
            <v>1.6761281159999999</v>
          </cell>
          <cell r="AF293">
            <v>5.7898764334690593</v>
          </cell>
          <cell r="AG293">
            <v>1.691927551</v>
          </cell>
        </row>
        <row r="294">
          <cell r="B294" t="str">
            <v>SHAW</v>
          </cell>
          <cell r="C294">
            <v>22.9</v>
          </cell>
          <cell r="D294">
            <v>20.5</v>
          </cell>
          <cell r="E294">
            <v>27.5</v>
          </cell>
          <cell r="F294">
            <v>12.678186446900529</v>
          </cell>
          <cell r="G294">
            <v>3.6937212079999999</v>
          </cell>
          <cell r="H294">
            <v>12.57893974803776</v>
          </cell>
          <cell r="I294">
            <v>3.6569609299999999</v>
          </cell>
          <cell r="J294">
            <v>12.811320262594208</v>
          </cell>
          <cell r="K294">
            <v>3.7319797349999999</v>
          </cell>
          <cell r="L294">
            <v>13.019691573188343</v>
          </cell>
          <cell r="M294">
            <v>3.8162126199999999</v>
          </cell>
          <cell r="N294">
            <v>13.219216867682109</v>
          </cell>
          <cell r="O294">
            <v>3.9202822030000002</v>
          </cell>
          <cell r="P294">
            <v>13.5235590715686</v>
          </cell>
          <cell r="Q294">
            <v>4.0495652890000002</v>
          </cell>
          <cell r="R294">
            <v>13.878177027657063</v>
          </cell>
          <cell r="S294">
            <v>4.1949541459999997</v>
          </cell>
          <cell r="T294">
            <v>14.118895884738963</v>
          </cell>
          <cell r="U294">
            <v>4.3756782870000004</v>
          </cell>
          <cell r="V294">
            <v>14.434423761902329</v>
          </cell>
          <cell r="W294">
            <v>4.5787033260000003</v>
          </cell>
          <cell r="X294">
            <v>14.901663876807003</v>
          </cell>
          <cell r="Y294">
            <v>4.810640845</v>
          </cell>
          <cell r="Z294">
            <v>17.032489186802671</v>
          </cell>
          <cell r="AA294">
            <v>6.0206399819999996</v>
          </cell>
          <cell r="AB294">
            <v>19.14412279004592</v>
          </cell>
          <cell r="AC294">
            <v>7.0907113270000002</v>
          </cell>
          <cell r="AD294">
            <v>20.126557249149684</v>
          </cell>
          <cell r="AE294">
            <v>7.7020703060000004</v>
          </cell>
          <cell r="AF294">
            <v>20.619742227174086</v>
          </cell>
          <cell r="AG294">
            <v>8.0616409820000001</v>
          </cell>
        </row>
        <row r="295">
          <cell r="B295" t="str">
            <v>Siddick</v>
          </cell>
          <cell r="C295">
            <v>23</v>
          </cell>
          <cell r="D295">
            <v>20.5</v>
          </cell>
          <cell r="E295">
            <v>27</v>
          </cell>
          <cell r="F295">
            <v>4.2586139469262276</v>
          </cell>
          <cell r="G295">
            <v>1.3252264999999999E-2</v>
          </cell>
          <cell r="H295">
            <v>4.0072741599473609</v>
          </cell>
          <cell r="I295">
            <v>1.7944603E-2</v>
          </cell>
          <cell r="J295">
            <v>4.1376929107768605</v>
          </cell>
          <cell r="K295">
            <v>2.3136232999999999E-2</v>
          </cell>
          <cell r="L295">
            <v>4.4755147845872658</v>
          </cell>
          <cell r="M295">
            <v>2.9491809000000001E-2</v>
          </cell>
          <cell r="N295">
            <v>4.4508702689388215</v>
          </cell>
          <cell r="O295">
            <v>3.7276616999999998E-2</v>
          </cell>
          <cell r="P295">
            <v>4.3982082348759519</v>
          </cell>
          <cell r="Q295">
            <v>4.7701677999999997E-2</v>
          </cell>
          <cell r="R295">
            <v>4.4179359544045846</v>
          </cell>
          <cell r="S295">
            <v>5.8640306000000003E-2</v>
          </cell>
          <cell r="T295">
            <v>4.294957785513116</v>
          </cell>
          <cell r="U295">
            <v>7.1323347999999995E-2</v>
          </cell>
          <cell r="V295">
            <v>4.3944555242144538</v>
          </cell>
          <cell r="W295">
            <v>8.5124394000000006E-2</v>
          </cell>
          <cell r="X295">
            <v>4.4076995540016881</v>
          </cell>
          <cell r="Y295">
            <v>0.100350736</v>
          </cell>
          <cell r="Z295">
            <v>4.2563432149812694</v>
          </cell>
          <cell r="AA295">
            <v>0.17834048</v>
          </cell>
          <cell r="AB295">
            <v>4.3106883351795107</v>
          </cell>
          <cell r="AC295">
            <v>0.23499097399999999</v>
          </cell>
          <cell r="AD295">
            <v>4.6392676983670125</v>
          </cell>
          <cell r="AE295">
            <v>0.26492910600000003</v>
          </cell>
          <cell r="AF295">
            <v>4.9687572857938305</v>
          </cell>
          <cell r="AG295">
            <v>0.27252067400000002</v>
          </cell>
        </row>
        <row r="296">
          <cell r="B296" t="str">
            <v>SILLOTH</v>
          </cell>
          <cell r="C296">
            <v>30</v>
          </cell>
          <cell r="D296">
            <v>24</v>
          </cell>
          <cell r="E296">
            <v>48</v>
          </cell>
          <cell r="F296">
            <v>6.2329163584364426</v>
          </cell>
          <cell r="G296">
            <v>2.0902633150000001</v>
          </cell>
          <cell r="H296">
            <v>6.168965385230635</v>
          </cell>
          <cell r="I296">
            <v>2.0432902089999998</v>
          </cell>
          <cell r="J296">
            <v>6.2217958234850244</v>
          </cell>
          <cell r="K296">
            <v>2.0686298609999998</v>
          </cell>
          <cell r="L296">
            <v>6.2884378737368136</v>
          </cell>
          <cell r="M296">
            <v>2.092242578</v>
          </cell>
          <cell r="N296">
            <v>6.4142018279082205</v>
          </cell>
          <cell r="O296">
            <v>2.1199916669999999</v>
          </cell>
          <cell r="P296">
            <v>6.4834581234978419</v>
          </cell>
          <cell r="Q296">
            <v>2.1529908930000001</v>
          </cell>
          <cell r="R296">
            <v>6.5195355166099613</v>
          </cell>
          <cell r="S296">
            <v>2.1877013920000001</v>
          </cell>
          <cell r="T296">
            <v>6.6426455745233506</v>
          </cell>
          <cell r="U296">
            <v>2.2313687789999999</v>
          </cell>
          <cell r="V296">
            <v>6.7434033615920006</v>
          </cell>
          <cell r="W296">
            <v>2.2784230590000001</v>
          </cell>
          <cell r="X296">
            <v>6.853053249325189</v>
          </cell>
          <cell r="Y296">
            <v>2.332057431</v>
          </cell>
          <cell r="Z296">
            <v>7.4838171380441576</v>
          </cell>
          <cell r="AA296">
            <v>2.6019290540000002</v>
          </cell>
          <cell r="AB296">
            <v>8.7158278633881299</v>
          </cell>
          <cell r="AC296">
            <v>2.8344326459999998</v>
          </cell>
          <cell r="AD296">
            <v>9.29533252306517</v>
          </cell>
          <cell r="AE296">
            <v>2.9385283499999999</v>
          </cell>
          <cell r="AF296">
            <v>9.6688587860208184</v>
          </cell>
          <cell r="AG296">
            <v>2.97650105</v>
          </cell>
        </row>
        <row r="297">
          <cell r="B297" t="str">
            <v>SKELMERSDALE</v>
          </cell>
          <cell r="C297">
            <v>22.9</v>
          </cell>
          <cell r="D297">
            <v>20.5</v>
          </cell>
          <cell r="E297">
            <v>27.5</v>
          </cell>
          <cell r="F297">
            <v>13.947398635761679</v>
          </cell>
          <cell r="G297">
            <v>4.984086435</v>
          </cell>
          <cell r="H297">
            <v>13.795589124532402</v>
          </cell>
          <cell r="I297">
            <v>4.8801359499999997</v>
          </cell>
          <cell r="J297">
            <v>13.976278966760152</v>
          </cell>
          <cell r="K297">
            <v>4.9581064220000002</v>
          </cell>
          <cell r="L297">
            <v>14.139321713417244</v>
          </cell>
          <cell r="M297">
            <v>5.0351554119999999</v>
          </cell>
          <cell r="N297">
            <v>14.34517835261795</v>
          </cell>
          <cell r="O297">
            <v>5.1267604550000003</v>
          </cell>
          <cell r="P297">
            <v>14.580237319992236</v>
          </cell>
          <cell r="Q297">
            <v>5.2378926899999998</v>
          </cell>
          <cell r="R297">
            <v>14.819561927805569</v>
          </cell>
          <cell r="S297">
            <v>5.3601455509999996</v>
          </cell>
          <cell r="T297">
            <v>15.13288108513596</v>
          </cell>
          <cell r="U297">
            <v>5.5097990579999996</v>
          </cell>
          <cell r="V297">
            <v>15.477918561780259</v>
          </cell>
          <cell r="W297">
            <v>5.6756430260000004</v>
          </cell>
          <cell r="X297">
            <v>15.897844293156666</v>
          </cell>
          <cell r="Y297">
            <v>5.8637080450000001</v>
          </cell>
          <cell r="Z297">
            <v>18.200467718028648</v>
          </cell>
          <cell r="AA297">
            <v>6.859535213</v>
          </cell>
          <cell r="AB297">
            <v>20.49113063630314</v>
          </cell>
          <cell r="AC297">
            <v>7.7351357849999998</v>
          </cell>
          <cell r="AD297">
            <v>21.254593087100091</v>
          </cell>
          <cell r="AE297">
            <v>8.1910329690000001</v>
          </cell>
          <cell r="AF297">
            <v>21.439369985760358</v>
          </cell>
          <cell r="AG297">
            <v>8.4259525899999996</v>
          </cell>
        </row>
        <row r="298">
          <cell r="B298" t="str">
            <v>HUTTON END &amp; SKELTON C</v>
          </cell>
          <cell r="C298">
            <v>17.399999999999999</v>
          </cell>
          <cell r="D298">
            <v>17.399999999999999</v>
          </cell>
          <cell r="E298">
            <v>27</v>
          </cell>
          <cell r="F298">
            <v>8.7620503819156994</v>
          </cell>
          <cell r="G298">
            <v>2.6361387669999998</v>
          </cell>
          <cell r="H298">
            <v>8.6897203341326552</v>
          </cell>
          <cell r="I298">
            <v>2.6038774779999998</v>
          </cell>
          <cell r="J298">
            <v>8.884128534961814</v>
          </cell>
          <cell r="K298">
            <v>2.6622383300000001</v>
          </cell>
          <cell r="L298">
            <v>9.0398088891282526</v>
          </cell>
          <cell r="M298">
            <v>2.721432182</v>
          </cell>
          <cell r="N298">
            <v>9.2034567864492729</v>
          </cell>
          <cell r="O298">
            <v>2.7787991129999998</v>
          </cell>
          <cell r="P298">
            <v>9.2830189973662343</v>
          </cell>
          <cell r="Q298">
            <v>2.8263117449999999</v>
          </cell>
          <cell r="R298">
            <v>9.4891470299138589</v>
          </cell>
          <cell r="S298">
            <v>2.8763939519999999</v>
          </cell>
          <cell r="T298">
            <v>9.6631385129895406</v>
          </cell>
          <cell r="U298">
            <v>2.936122063</v>
          </cell>
          <cell r="V298">
            <v>9.779372423642581</v>
          </cell>
          <cell r="W298">
            <v>2.9998975049999999</v>
          </cell>
          <cell r="X298">
            <v>9.9041594393995425</v>
          </cell>
          <cell r="Y298">
            <v>3.0778672220000001</v>
          </cell>
          <cell r="Z298">
            <v>11.189222940669834</v>
          </cell>
          <cell r="AA298">
            <v>3.5951447449999998</v>
          </cell>
          <cell r="AB298">
            <v>13.086623192823593</v>
          </cell>
          <cell r="AC298">
            <v>3.942829519</v>
          </cell>
          <cell r="AD298">
            <v>13.51214695065474</v>
          </cell>
          <cell r="AE298">
            <v>4.0723501439999996</v>
          </cell>
          <cell r="AF298">
            <v>13.556076793630705</v>
          </cell>
          <cell r="AG298">
            <v>4.1141570310000004</v>
          </cell>
        </row>
        <row r="299">
          <cell r="B299" t="str">
            <v>SLIPWAY</v>
          </cell>
          <cell r="C299">
            <v>13</v>
          </cell>
          <cell r="D299">
            <v>11.5</v>
          </cell>
          <cell r="E299">
            <v>15</v>
          </cell>
          <cell r="F299">
            <v>7.353366810411174</v>
          </cell>
          <cell r="G299">
            <v>2.2430767359999999</v>
          </cell>
          <cell r="H299">
            <v>7.257466824636241</v>
          </cell>
          <cell r="I299">
            <v>2.1936071629999998</v>
          </cell>
          <cell r="J299">
            <v>7.4421904701367403</v>
          </cell>
          <cell r="K299">
            <v>2.2242891440000001</v>
          </cell>
          <cell r="L299">
            <v>7.4722671568253256</v>
          </cell>
          <cell r="M299">
            <v>2.2558799</v>
          </cell>
          <cell r="N299">
            <v>7.5403463104476085</v>
          </cell>
          <cell r="O299">
            <v>2.296283979</v>
          </cell>
          <cell r="P299">
            <v>7.6871017471585157</v>
          </cell>
          <cell r="Q299">
            <v>2.349068624</v>
          </cell>
          <cell r="R299">
            <v>7.8450954189482252</v>
          </cell>
          <cell r="S299">
            <v>2.410162863</v>
          </cell>
          <cell r="T299">
            <v>8.0114179578071205</v>
          </cell>
          <cell r="U299">
            <v>2.4875152429999998</v>
          </cell>
          <cell r="V299">
            <v>8.1278474951053834</v>
          </cell>
          <cell r="W299">
            <v>2.5761205340000002</v>
          </cell>
          <cell r="X299">
            <v>8.3665410291932716</v>
          </cell>
          <cell r="Y299">
            <v>2.679501884</v>
          </cell>
          <cell r="Z299">
            <v>9.2411013332172942</v>
          </cell>
          <cell r="AA299">
            <v>3.1993071290000001</v>
          </cell>
          <cell r="AB299">
            <v>10.38794483118358</v>
          </cell>
          <cell r="AC299">
            <v>3.643018917</v>
          </cell>
          <cell r="AD299">
            <v>10.962094189142425</v>
          </cell>
          <cell r="AE299">
            <v>3.868601918</v>
          </cell>
          <cell r="AF299">
            <v>11.181055748020329</v>
          </cell>
          <cell r="AG299">
            <v>3.9721651630000001</v>
          </cell>
        </row>
        <row r="300">
          <cell r="B300" t="str">
            <v>SNIPE</v>
          </cell>
          <cell r="C300">
            <v>19.5</v>
          </cell>
          <cell r="D300">
            <v>19.5</v>
          </cell>
          <cell r="E300">
            <v>27.5</v>
          </cell>
          <cell r="F300">
            <v>13.301918324206994</v>
          </cell>
          <cell r="G300">
            <v>3.5299713549999998</v>
          </cell>
          <cell r="H300">
            <v>13.013153961754613</v>
          </cell>
          <cell r="I300">
            <v>3.4715856270000001</v>
          </cell>
          <cell r="J300">
            <v>13.172312324246283</v>
          </cell>
          <cell r="K300">
            <v>3.5211951689999998</v>
          </cell>
          <cell r="L300">
            <v>13.337806823906902</v>
          </cell>
          <cell r="M300">
            <v>3.5695948990000002</v>
          </cell>
          <cell r="N300">
            <v>13.56298357332256</v>
          </cell>
          <cell r="O300">
            <v>3.6281964320000002</v>
          </cell>
          <cell r="P300">
            <v>13.6702370252774</v>
          </cell>
          <cell r="Q300">
            <v>3.6945317150000001</v>
          </cell>
          <cell r="R300">
            <v>13.789849647413009</v>
          </cell>
          <cell r="S300">
            <v>3.7686419099999999</v>
          </cell>
          <cell r="T300">
            <v>14.013952869357794</v>
          </cell>
          <cell r="U300">
            <v>3.8566722169999998</v>
          </cell>
          <cell r="V300">
            <v>14.132022654870861</v>
          </cell>
          <cell r="W300">
            <v>3.9555324039999999</v>
          </cell>
          <cell r="X300">
            <v>14.342193095537645</v>
          </cell>
          <cell r="Y300">
            <v>4.0672997349999997</v>
          </cell>
          <cell r="Z300">
            <v>15.094828183469732</v>
          </cell>
          <cell r="AA300">
            <v>4.6347420489999998</v>
          </cell>
          <cell r="AB300">
            <v>16.438785894329289</v>
          </cell>
          <cell r="AC300">
            <v>5.1232147509999999</v>
          </cell>
          <cell r="AD300">
            <v>17.349965476634019</v>
          </cell>
          <cell r="AE300">
            <v>5.391810156</v>
          </cell>
          <cell r="AF300">
            <v>18.149402436933876</v>
          </cell>
          <cell r="AG300">
            <v>5.5364295219999997</v>
          </cell>
        </row>
        <row r="301">
          <cell r="B301" t="str">
            <v>S.E. MACCLESFIELD</v>
          </cell>
          <cell r="C301">
            <v>22.9</v>
          </cell>
          <cell r="D301">
            <v>20.5</v>
          </cell>
          <cell r="E301">
            <v>27</v>
          </cell>
          <cell r="F301">
            <v>11.73699017607712</v>
          </cell>
          <cell r="G301">
            <v>2.3760615120000002</v>
          </cell>
          <cell r="H301">
            <v>11.633064556313379</v>
          </cell>
          <cell r="I301">
            <v>2.3767154970000002</v>
          </cell>
          <cell r="J301">
            <v>11.866011220719717</v>
          </cell>
          <cell r="K301">
            <v>2.4415858789999998</v>
          </cell>
          <cell r="L301">
            <v>12.064308612307517</v>
          </cell>
          <cell r="M301">
            <v>2.5173814339999998</v>
          </cell>
          <cell r="N301">
            <v>12.337889410238954</v>
          </cell>
          <cell r="O301">
            <v>2.6106613240000001</v>
          </cell>
          <cell r="P301">
            <v>12.611893284720187</v>
          </cell>
          <cell r="Q301">
            <v>2.7273185689999999</v>
          </cell>
          <cell r="R301">
            <v>12.953699929506497</v>
          </cell>
          <cell r="S301">
            <v>2.8587947410000001</v>
          </cell>
          <cell r="T301">
            <v>13.320757584753093</v>
          </cell>
          <cell r="U301">
            <v>3.0212054410000002</v>
          </cell>
          <cell r="V301">
            <v>13.742659131627565</v>
          </cell>
          <cell r="W301">
            <v>3.2044396040000001</v>
          </cell>
          <cell r="X301">
            <v>14.202965250920196</v>
          </cell>
          <cell r="Y301">
            <v>3.4157370380000001</v>
          </cell>
          <cell r="Z301">
            <v>16.827924148082431</v>
          </cell>
          <cell r="AA301">
            <v>4.4526096290000003</v>
          </cell>
          <cell r="AB301">
            <v>19.207617321359571</v>
          </cell>
          <cell r="AC301">
            <v>5.3553988119999998</v>
          </cell>
          <cell r="AD301">
            <v>20.188120647096376</v>
          </cell>
          <cell r="AE301">
            <v>5.855848366</v>
          </cell>
          <cell r="AF301">
            <v>20.750914280113548</v>
          </cell>
          <cell r="AG301">
            <v>6.1457331279999998</v>
          </cell>
        </row>
        <row r="302">
          <cell r="B302" t="str">
            <v>SOUTH PARK</v>
          </cell>
          <cell r="C302">
            <v>23</v>
          </cell>
          <cell r="D302">
            <v>20.5</v>
          </cell>
          <cell r="E302">
            <v>27.5</v>
          </cell>
          <cell r="F302">
            <v>8.1024594644350927</v>
          </cell>
          <cell r="G302">
            <v>1.8213378010000001</v>
          </cell>
          <cell r="H302">
            <v>8.0267976210763994</v>
          </cell>
          <cell r="I302">
            <v>1.8082939979999999</v>
          </cell>
          <cell r="J302">
            <v>8.1871254466972463</v>
          </cell>
          <cell r="K302">
            <v>1.847594696</v>
          </cell>
          <cell r="L302">
            <v>8.3270568044104021</v>
          </cell>
          <cell r="M302">
            <v>1.890966288</v>
          </cell>
          <cell r="N302">
            <v>8.4633871258460225</v>
          </cell>
          <cell r="O302">
            <v>1.9425041970000001</v>
          </cell>
          <cell r="P302">
            <v>8.6520081763852552</v>
          </cell>
          <cell r="Q302">
            <v>2.0059995370000001</v>
          </cell>
          <cell r="R302">
            <v>8.8442249104019464</v>
          </cell>
          <cell r="S302">
            <v>2.0762770609999999</v>
          </cell>
          <cell r="T302">
            <v>9.0545868066315887</v>
          </cell>
          <cell r="U302">
            <v>2.1637491120000001</v>
          </cell>
          <cell r="V302">
            <v>9.2583983997744284</v>
          </cell>
          <cell r="W302">
            <v>2.2606363780000001</v>
          </cell>
          <cell r="X302">
            <v>9.513780366843207</v>
          </cell>
          <cell r="Y302">
            <v>2.3712759509999999</v>
          </cell>
          <cell r="Z302">
            <v>10.524762491009247</v>
          </cell>
          <cell r="AA302">
            <v>2.9105377510000001</v>
          </cell>
          <cell r="AB302">
            <v>11.364083471311007</v>
          </cell>
          <cell r="AC302">
            <v>3.3732617939999998</v>
          </cell>
          <cell r="AD302">
            <v>11.754732952255159</v>
          </cell>
          <cell r="AE302">
            <v>3.5107266689999999</v>
          </cell>
          <cell r="AF302">
            <v>11.910005168453944</v>
          </cell>
          <cell r="AG302">
            <v>3.5847550560000001</v>
          </cell>
        </row>
        <row r="303">
          <cell r="B303" t="str">
            <v>S.W. MACCLESFIELD</v>
          </cell>
          <cell r="C303">
            <v>22.9</v>
          </cell>
          <cell r="D303">
            <v>20.5</v>
          </cell>
          <cell r="E303">
            <v>27</v>
          </cell>
          <cell r="F303">
            <v>16.637866701303079</v>
          </cell>
          <cell r="G303">
            <v>4.7159952970000001</v>
          </cell>
          <cell r="H303">
            <v>16.572667027308825</v>
          </cell>
          <cell r="I303">
            <v>4.6822278329999998</v>
          </cell>
          <cell r="J303">
            <v>16.806882708902638</v>
          </cell>
          <cell r="K303">
            <v>4.7832558770000002</v>
          </cell>
          <cell r="L303">
            <v>17.201956635834513</v>
          </cell>
          <cell r="M303">
            <v>4.9003864190000002</v>
          </cell>
          <cell r="N303">
            <v>17.410076280346839</v>
          </cell>
          <cell r="O303">
            <v>5.0468057990000004</v>
          </cell>
          <cell r="P303">
            <v>17.934951403897909</v>
          </cell>
          <cell r="Q303">
            <v>5.2319892250000004</v>
          </cell>
          <cell r="R303">
            <v>18.457716041908608</v>
          </cell>
          <cell r="S303">
            <v>5.440042966</v>
          </cell>
          <cell r="T303">
            <v>18.9732691838616</v>
          </cell>
          <cell r="U303">
            <v>5.6995051669999999</v>
          </cell>
          <cell r="V303">
            <v>19.567921890597436</v>
          </cell>
          <cell r="W303">
            <v>5.9915908299999998</v>
          </cell>
          <cell r="X303">
            <v>20.305621238465303</v>
          </cell>
          <cell r="Y303">
            <v>6.3276545520000003</v>
          </cell>
          <cell r="Z303">
            <v>23.895224424361285</v>
          </cell>
          <cell r="AA303">
            <v>8.0803833489999999</v>
          </cell>
          <cell r="AB303">
            <v>26.940042752645937</v>
          </cell>
          <cell r="AC303">
            <v>9.6199350250000002</v>
          </cell>
          <cell r="AD303">
            <v>28.02587365725978</v>
          </cell>
          <cell r="AE303">
            <v>10.467718489999999</v>
          </cell>
          <cell r="AF303">
            <v>28.495588570382331</v>
          </cell>
          <cell r="AG303">
            <v>10.839882790000001</v>
          </cell>
        </row>
        <row r="304">
          <cell r="B304" t="str">
            <v>SPA RD</v>
          </cell>
          <cell r="C304">
            <v>31.5</v>
          </cell>
          <cell r="D304">
            <v>31.5</v>
          </cell>
          <cell r="E304">
            <v>31.5</v>
          </cell>
          <cell r="F304">
            <v>23.532451891088144</v>
          </cell>
          <cell r="G304">
            <v>2.9189943</v>
          </cell>
          <cell r="H304">
            <v>23.502685722097482</v>
          </cell>
          <cell r="I304">
            <v>2.9571794379999998</v>
          </cell>
          <cell r="J304">
            <v>24.328143772454112</v>
          </cell>
          <cell r="K304">
            <v>3.0366173980000002</v>
          </cell>
          <cell r="L304">
            <v>24.727880937948072</v>
          </cell>
          <cell r="M304">
            <v>3.1302724660000001</v>
          </cell>
          <cell r="N304">
            <v>24.979628810617577</v>
          </cell>
          <cell r="O304">
            <v>3.2414419950000002</v>
          </cell>
          <cell r="P304">
            <v>25.366578801485034</v>
          </cell>
          <cell r="Q304">
            <v>3.3732999170000002</v>
          </cell>
          <cell r="R304">
            <v>25.896798415893617</v>
          </cell>
          <cell r="S304">
            <v>3.5155934009999998</v>
          </cell>
          <cell r="T304">
            <v>26.245012250839821</v>
          </cell>
          <cell r="U304">
            <v>3.6849343819999998</v>
          </cell>
          <cell r="V304">
            <v>26.478320864875226</v>
          </cell>
          <cell r="W304">
            <v>3.8665104850000001</v>
          </cell>
          <cell r="X304">
            <v>27.076218589468947</v>
          </cell>
          <cell r="Y304">
            <v>4.064933613</v>
          </cell>
          <cell r="Z304">
            <v>29.074000000943023</v>
          </cell>
          <cell r="AA304">
            <v>4.9772635660000004</v>
          </cell>
          <cell r="AB304">
            <v>32.640639587365953</v>
          </cell>
          <cell r="AC304">
            <v>5.7366970789999998</v>
          </cell>
          <cell r="AD304">
            <v>35.171883164538613</v>
          </cell>
          <cell r="AE304">
            <v>6.1334597889999998</v>
          </cell>
          <cell r="AF304">
            <v>36.975720822203897</v>
          </cell>
          <cell r="AG304">
            <v>6.3543604729999998</v>
          </cell>
        </row>
        <row r="305">
          <cell r="B305" t="str">
            <v>SPADEADAM 132/11KV</v>
          </cell>
          <cell r="C305">
            <v>38</v>
          </cell>
          <cell r="D305">
            <v>34.5</v>
          </cell>
          <cell r="E305">
            <v>45</v>
          </cell>
          <cell r="F305">
            <v>11.135392853602907</v>
          </cell>
          <cell r="G305">
            <v>0.40400882799999999</v>
          </cell>
          <cell r="H305">
            <v>10.885345966173874</v>
          </cell>
          <cell r="I305">
            <v>0.39549606700000001</v>
          </cell>
          <cell r="J305">
            <v>10.942027554549293</v>
          </cell>
          <cell r="K305">
            <v>0.40740812100000001</v>
          </cell>
          <cell r="L305">
            <v>11.040139284182921</v>
          </cell>
          <cell r="M305">
            <v>0.420331491</v>
          </cell>
          <cell r="N305">
            <v>11.124668067579595</v>
          </cell>
          <cell r="O305">
            <v>0.43576772699999999</v>
          </cell>
          <cell r="P305">
            <v>11.188975702180855</v>
          </cell>
          <cell r="Q305">
            <v>0.45463980799999998</v>
          </cell>
          <cell r="R305">
            <v>11.214363535954302</v>
          </cell>
          <cell r="S305">
            <v>0.47606504500000002</v>
          </cell>
          <cell r="T305">
            <v>11.307799778274294</v>
          </cell>
          <cell r="U305">
            <v>0.50245637499999996</v>
          </cell>
          <cell r="V305">
            <v>11.322527067627668</v>
          </cell>
          <cell r="W305">
            <v>0.532299407</v>
          </cell>
          <cell r="X305">
            <v>11.353944676246925</v>
          </cell>
          <cell r="Y305">
            <v>0.56621071199999995</v>
          </cell>
          <cell r="Z305">
            <v>11.556451022817054</v>
          </cell>
          <cell r="AA305">
            <v>0.74392517899999999</v>
          </cell>
          <cell r="AB305">
            <v>11.600805511882857</v>
          </cell>
          <cell r="AC305">
            <v>0.89718977799999999</v>
          </cell>
          <cell r="AD305">
            <v>11.499009216374075</v>
          </cell>
          <cell r="AE305">
            <v>0.97984116700000001</v>
          </cell>
          <cell r="AF305">
            <v>11.273962612849623</v>
          </cell>
          <cell r="AG305">
            <v>1.0224560460000001</v>
          </cell>
        </row>
        <row r="306">
          <cell r="B306" t="str">
            <v>SPOTLAND</v>
          </cell>
          <cell r="C306">
            <v>17.5</v>
          </cell>
          <cell r="D306">
            <v>15.8</v>
          </cell>
          <cell r="E306">
            <v>21</v>
          </cell>
          <cell r="F306">
            <v>9.9715411302018957</v>
          </cell>
          <cell r="G306">
            <v>2.3294170830000001</v>
          </cell>
          <cell r="H306">
            <v>9.8123785100131435</v>
          </cell>
          <cell r="I306">
            <v>2.30777214</v>
          </cell>
          <cell r="J306">
            <v>10.054320409980312</v>
          </cell>
          <cell r="K306">
            <v>2.3629841709999999</v>
          </cell>
          <cell r="L306">
            <v>10.242213365066711</v>
          </cell>
          <cell r="M306">
            <v>2.4283852430000001</v>
          </cell>
          <cell r="N306">
            <v>10.442468019818969</v>
          </cell>
          <cell r="O306">
            <v>2.5125504269999999</v>
          </cell>
          <cell r="P306">
            <v>10.751164851455801</v>
          </cell>
          <cell r="Q306">
            <v>2.6243726239999998</v>
          </cell>
          <cell r="R306">
            <v>11.067167165741202</v>
          </cell>
          <cell r="S306">
            <v>2.7528283770000002</v>
          </cell>
          <cell r="T306">
            <v>11.429255143040685</v>
          </cell>
          <cell r="U306">
            <v>2.9155951039999999</v>
          </cell>
          <cell r="V306">
            <v>11.742746807016985</v>
          </cell>
          <cell r="W306">
            <v>3.102954639</v>
          </cell>
          <cell r="X306">
            <v>12.197552340856431</v>
          </cell>
          <cell r="Y306">
            <v>3.3248313280000001</v>
          </cell>
          <cell r="Z306">
            <v>14.199518613245559</v>
          </cell>
          <cell r="AA306">
            <v>4.4543192710000001</v>
          </cell>
          <cell r="AB306">
            <v>15.747937663089777</v>
          </cell>
          <cell r="AC306">
            <v>4.9127508259999999</v>
          </cell>
          <cell r="AD306">
            <v>16.154073509021501</v>
          </cell>
          <cell r="AE306">
            <v>5.1085734660000002</v>
          </cell>
          <cell r="AF306">
            <v>16.091938417206055</v>
          </cell>
          <cell r="AG306">
            <v>5.1834276709999996</v>
          </cell>
        </row>
        <row r="307">
          <cell r="B307" t="str">
            <v>SPRING COTTAGE</v>
          </cell>
          <cell r="C307">
            <v>13.7</v>
          </cell>
          <cell r="D307">
            <v>13.7</v>
          </cell>
          <cell r="E307">
            <v>27.5</v>
          </cell>
          <cell r="F307">
            <v>8.3359735766964764</v>
          </cell>
          <cell r="G307">
            <v>2.674692265</v>
          </cell>
          <cell r="H307">
            <v>8.6862441494125004</v>
          </cell>
          <cell r="I307">
            <v>2.6238860910000001</v>
          </cell>
          <cell r="J307">
            <v>9.32950523272652</v>
          </cell>
          <cell r="K307">
            <v>2.6562433560000001</v>
          </cell>
          <cell r="L307">
            <v>9.4002353866209702</v>
          </cell>
          <cell r="M307">
            <v>2.6816762490000001</v>
          </cell>
          <cell r="N307">
            <v>9.4804639978462362</v>
          </cell>
          <cell r="O307">
            <v>2.7140511960000002</v>
          </cell>
          <cell r="P307">
            <v>9.5467375111337809</v>
          </cell>
          <cell r="Q307">
            <v>2.753167806</v>
          </cell>
          <cell r="R307">
            <v>9.638680333390095</v>
          </cell>
          <cell r="S307">
            <v>2.7982176769999998</v>
          </cell>
          <cell r="T307">
            <v>9.712440852697787</v>
          </cell>
          <cell r="U307">
            <v>2.8511289880000001</v>
          </cell>
          <cell r="V307">
            <v>9.7774290607806655</v>
          </cell>
          <cell r="W307">
            <v>2.9108562390000001</v>
          </cell>
          <cell r="X307">
            <v>9.8529552178001811</v>
          </cell>
          <cell r="Y307">
            <v>2.9810386800000002</v>
          </cell>
          <cell r="Z307">
            <v>10.173743634610897</v>
          </cell>
          <cell r="AA307">
            <v>3.3522853210000001</v>
          </cell>
          <cell r="AB307">
            <v>10.806028159270163</v>
          </cell>
          <cell r="AC307">
            <v>3.6730776230000002</v>
          </cell>
          <cell r="AD307">
            <v>11.227054938795318</v>
          </cell>
          <cell r="AE307">
            <v>3.8444959980000002</v>
          </cell>
          <cell r="AF307">
            <v>11.484150190608652</v>
          </cell>
          <cell r="AG307">
            <v>3.91623762</v>
          </cell>
        </row>
        <row r="308">
          <cell r="B308" t="str">
            <v>SPRING GARDEN ST 11kV</v>
          </cell>
          <cell r="C308">
            <v>32</v>
          </cell>
          <cell r="D308">
            <v>28.5</v>
          </cell>
          <cell r="E308">
            <v>38</v>
          </cell>
          <cell r="F308">
            <v>11.695647972282133</v>
          </cell>
          <cell r="G308">
            <v>1.493049327</v>
          </cell>
          <cell r="H308">
            <v>11.657997174794382</v>
          </cell>
          <cell r="I308">
            <v>1.5267847349999999</v>
          </cell>
          <cell r="J308">
            <v>11.8147088981629</v>
          </cell>
          <cell r="K308">
            <v>1.5840271319999999</v>
          </cell>
          <cell r="L308">
            <v>11.88448819810325</v>
          </cell>
          <cell r="M308">
            <v>1.6513081940000001</v>
          </cell>
          <cell r="N308">
            <v>12.035537185105845</v>
          </cell>
          <cell r="O308">
            <v>1.7303056109999999</v>
          </cell>
          <cell r="P308">
            <v>12.277496845208132</v>
          </cell>
          <cell r="Q308">
            <v>1.8237992220000001</v>
          </cell>
          <cell r="R308">
            <v>12.386716284720505</v>
          </cell>
          <cell r="S308">
            <v>1.922377929</v>
          </cell>
          <cell r="T308">
            <v>12.61099866488161</v>
          </cell>
          <cell r="U308">
            <v>2.0385505020000001</v>
          </cell>
          <cell r="V308">
            <v>12.836445991594642</v>
          </cell>
          <cell r="W308">
            <v>2.160178003</v>
          </cell>
          <cell r="X308">
            <v>13.131289840357949</v>
          </cell>
          <cell r="Y308">
            <v>2.290097716</v>
          </cell>
          <cell r="Z308">
            <v>14.077930516556359</v>
          </cell>
          <cell r="AA308">
            <v>2.8440203620000002</v>
          </cell>
          <cell r="AB308">
            <v>15.236477021248156</v>
          </cell>
          <cell r="AC308">
            <v>3.328479089</v>
          </cell>
          <cell r="AD308">
            <v>15.833559558992647</v>
          </cell>
          <cell r="AE308">
            <v>3.5436596360000001</v>
          </cell>
          <cell r="AF308">
            <v>16.331378106099997</v>
          </cell>
          <cell r="AG308">
            <v>3.643743374</v>
          </cell>
        </row>
        <row r="309">
          <cell r="B309" t="str">
            <v>SPRING GARDEN ST 6.6KV</v>
          </cell>
          <cell r="C309">
            <v>22.9</v>
          </cell>
          <cell r="D309">
            <v>20.5</v>
          </cell>
          <cell r="E309">
            <v>27</v>
          </cell>
          <cell r="F309">
            <v>10.62034775402854</v>
          </cell>
          <cell r="G309">
            <v>1.344210092</v>
          </cell>
          <cell r="H309">
            <v>10.564232970794231</v>
          </cell>
          <cell r="I309">
            <v>1.347229716</v>
          </cell>
          <cell r="J309">
            <v>10.728535116070887</v>
          </cell>
          <cell r="K309">
            <v>1.3724012219999999</v>
          </cell>
          <cell r="L309">
            <v>10.895709319186869</v>
          </cell>
          <cell r="M309">
            <v>1.4032838240000001</v>
          </cell>
          <cell r="N309">
            <v>11.185657587677142</v>
          </cell>
          <cell r="O309">
            <v>1.4440701659999999</v>
          </cell>
          <cell r="P309">
            <v>11.303418683616052</v>
          </cell>
          <cell r="Q309">
            <v>1.4968226769999999</v>
          </cell>
          <cell r="R309">
            <v>11.488899591284905</v>
          </cell>
          <cell r="S309">
            <v>1.555904964</v>
          </cell>
          <cell r="T309">
            <v>11.712507381159915</v>
          </cell>
          <cell r="U309">
            <v>1.6276902660000001</v>
          </cell>
          <cell r="V309">
            <v>11.977414519293088</v>
          </cell>
          <cell r="W309">
            <v>1.7082952629999999</v>
          </cell>
          <cell r="X309">
            <v>12.168837868873181</v>
          </cell>
          <cell r="Y309">
            <v>1.7983496539999999</v>
          </cell>
          <cell r="Z309">
            <v>13.218238487951837</v>
          </cell>
          <cell r="AA309">
            <v>2.1588564560000001</v>
          </cell>
          <cell r="AB309">
            <v>14.85269248703416</v>
          </cell>
          <cell r="AC309">
            <v>2.4512698419999999</v>
          </cell>
          <cell r="AD309">
            <v>15.996253542668502</v>
          </cell>
          <cell r="AE309">
            <v>2.619320219</v>
          </cell>
          <cell r="AF309">
            <v>16.702530299848515</v>
          </cell>
          <cell r="AG309">
            <v>2.7105671660000001</v>
          </cell>
        </row>
        <row r="310">
          <cell r="B310" t="str">
            <v>SQUIRES GATE</v>
          </cell>
          <cell r="C310">
            <v>22.9</v>
          </cell>
          <cell r="D310">
            <v>20.5</v>
          </cell>
          <cell r="E310">
            <v>27.5</v>
          </cell>
          <cell r="F310">
            <v>11.900939239255859</v>
          </cell>
          <cell r="G310">
            <v>2.7652307180000002</v>
          </cell>
          <cell r="H310">
            <v>11.405186409679445</v>
          </cell>
          <cell r="I310">
            <v>2.7228732729999998</v>
          </cell>
          <cell r="J310">
            <v>11.775979200268711</v>
          </cell>
          <cell r="K310">
            <v>2.7644926619999999</v>
          </cell>
          <cell r="L310">
            <v>11.80369275293619</v>
          </cell>
          <cell r="M310">
            <v>2.8126665860000002</v>
          </cell>
          <cell r="N310">
            <v>12.065045579404339</v>
          </cell>
          <cell r="O310">
            <v>2.8735314989999998</v>
          </cell>
          <cell r="P310">
            <v>12.050774489772703</v>
          </cell>
          <cell r="Q310">
            <v>2.9543096480000002</v>
          </cell>
          <cell r="R310">
            <v>12.328823775116321</v>
          </cell>
          <cell r="S310">
            <v>3.0468383750000001</v>
          </cell>
          <cell r="T310">
            <v>12.431246578514866</v>
          </cell>
          <cell r="U310">
            <v>3.163441073</v>
          </cell>
          <cell r="V310">
            <v>12.554696622368905</v>
          </cell>
          <cell r="W310">
            <v>3.2958456800000002</v>
          </cell>
          <cell r="X310">
            <v>12.821132080064528</v>
          </cell>
          <cell r="Y310">
            <v>3.451924252</v>
          </cell>
          <cell r="Z310">
            <v>13.65265670466745</v>
          </cell>
          <cell r="AA310">
            <v>4.2937599019999997</v>
          </cell>
          <cell r="AB310">
            <v>14.570993496891125</v>
          </cell>
          <cell r="AC310">
            <v>5.0522452429999998</v>
          </cell>
          <cell r="AD310">
            <v>14.981761528281913</v>
          </cell>
          <cell r="AE310">
            <v>5.4720685260000002</v>
          </cell>
          <cell r="AF310">
            <v>15.172325816477505</v>
          </cell>
          <cell r="AG310">
            <v>5.6892652400000001</v>
          </cell>
        </row>
        <row r="311">
          <cell r="B311" t="str">
            <v>ST ANNES</v>
          </cell>
          <cell r="C311">
            <v>17.5</v>
          </cell>
          <cell r="D311">
            <v>15.8</v>
          </cell>
          <cell r="E311">
            <v>21</v>
          </cell>
          <cell r="F311">
            <v>6.6562186930852603</v>
          </cell>
          <cell r="G311">
            <v>1.943739168</v>
          </cell>
          <cell r="H311">
            <v>6.5460725028375535</v>
          </cell>
          <cell r="I311">
            <v>1.9153706779999999</v>
          </cell>
          <cell r="J311">
            <v>6.6795315264578683</v>
          </cell>
          <cell r="K311">
            <v>1.9584383059999999</v>
          </cell>
          <cell r="L311">
            <v>6.7772027915350312</v>
          </cell>
          <cell r="M311">
            <v>2.0009407810000002</v>
          </cell>
          <cell r="N311">
            <v>6.8328171181700101</v>
          </cell>
          <cell r="O311">
            <v>2.0401067610000001</v>
          </cell>
          <cell r="P311">
            <v>6.9832760352140539</v>
          </cell>
          <cell r="Q311">
            <v>2.088190263</v>
          </cell>
          <cell r="R311">
            <v>7.0937786051387217</v>
          </cell>
          <cell r="S311">
            <v>2.1395550719999998</v>
          </cell>
          <cell r="T311">
            <v>7.2334576644512216</v>
          </cell>
          <cell r="U311">
            <v>2.2025515160000002</v>
          </cell>
          <cell r="V311">
            <v>7.3290116520606361</v>
          </cell>
          <cell r="W311">
            <v>2.2710425010000002</v>
          </cell>
          <cell r="X311">
            <v>7.4895902217577683</v>
          </cell>
          <cell r="Y311">
            <v>2.3494976799999998</v>
          </cell>
          <cell r="Z311">
            <v>8.1777780539612266</v>
          </cell>
          <cell r="AA311">
            <v>2.7145656649999998</v>
          </cell>
          <cell r="AB311">
            <v>9.0937935099680942</v>
          </cell>
          <cell r="AC311">
            <v>3.0713550440000001</v>
          </cell>
          <cell r="AD311">
            <v>9.3920885912781067</v>
          </cell>
          <cell r="AE311">
            <v>3.2650324959999999</v>
          </cell>
          <cell r="AF311">
            <v>9.4152388638116911</v>
          </cell>
          <cell r="AG311">
            <v>3.385894467</v>
          </cell>
        </row>
        <row r="312">
          <cell r="B312" t="str">
            <v>ST MARYS</v>
          </cell>
          <cell r="C312">
            <v>22.9</v>
          </cell>
          <cell r="D312">
            <v>20.5</v>
          </cell>
          <cell r="E312">
            <v>27.5</v>
          </cell>
          <cell r="F312">
            <v>8.8193080135687048</v>
          </cell>
          <cell r="G312">
            <v>2.5162490480000002</v>
          </cell>
          <cell r="H312">
            <v>8.6849213530257394</v>
          </cell>
          <cell r="I312">
            <v>2.4731769529999998</v>
          </cell>
          <cell r="J312">
            <v>8.9583450350298062</v>
          </cell>
          <cell r="K312">
            <v>2.5246260660000002</v>
          </cell>
          <cell r="L312">
            <v>9.1536219538864589</v>
          </cell>
          <cell r="M312">
            <v>2.5696412300000002</v>
          </cell>
          <cell r="N312">
            <v>9.3465036673572808</v>
          </cell>
          <cell r="O312">
            <v>2.61644444</v>
          </cell>
          <cell r="P312">
            <v>9.5606379757638784</v>
          </cell>
          <cell r="Q312">
            <v>2.660635455</v>
          </cell>
          <cell r="R312">
            <v>9.7942998471475544</v>
          </cell>
          <cell r="S312">
            <v>2.7029591659999999</v>
          </cell>
          <cell r="T312">
            <v>9.9825019658531335</v>
          </cell>
          <cell r="U312">
            <v>2.7468988539999999</v>
          </cell>
          <cell r="V312">
            <v>10.176642504739652</v>
          </cell>
          <cell r="W312">
            <v>2.7906236830000002</v>
          </cell>
          <cell r="X312">
            <v>10.425754972403471</v>
          </cell>
          <cell r="Y312">
            <v>2.8354287660000002</v>
          </cell>
          <cell r="Z312">
            <v>11.619829320635562</v>
          </cell>
          <cell r="AA312">
            <v>3.0276171550000002</v>
          </cell>
          <cell r="AB312">
            <v>13.703849325240611</v>
          </cell>
          <cell r="AC312">
            <v>3.1830252429999999</v>
          </cell>
          <cell r="AD312">
            <v>14.883993420957736</v>
          </cell>
          <cell r="AE312">
            <v>3.2490064300000001</v>
          </cell>
          <cell r="AF312">
            <v>15.674563116049017</v>
          </cell>
          <cell r="AG312">
            <v>3.2737612349999998</v>
          </cell>
        </row>
        <row r="313">
          <cell r="B313" t="str">
            <v>ST MARYS ST</v>
          </cell>
          <cell r="C313">
            <v>17.5</v>
          </cell>
          <cell r="D313">
            <v>15.8</v>
          </cell>
          <cell r="E313">
            <v>21</v>
          </cell>
          <cell r="F313">
            <v>10.113077391939102</v>
          </cell>
          <cell r="G313">
            <v>2.8983643589999999</v>
          </cell>
          <cell r="H313">
            <v>10.040343003340265</v>
          </cell>
          <cell r="I313">
            <v>2.845315067</v>
          </cell>
          <cell r="J313">
            <v>10.141275908698431</v>
          </cell>
          <cell r="K313">
            <v>2.8717002329999999</v>
          </cell>
          <cell r="L313">
            <v>10.225059485747982</v>
          </cell>
          <cell r="M313">
            <v>2.8982664109999998</v>
          </cell>
          <cell r="N313">
            <v>10.426701341272411</v>
          </cell>
          <cell r="O313">
            <v>2.9319374420000002</v>
          </cell>
          <cell r="P313">
            <v>10.502492216146276</v>
          </cell>
          <cell r="Q313">
            <v>2.9751478910000002</v>
          </cell>
          <cell r="R313">
            <v>10.560189715186869</v>
          </cell>
          <cell r="S313">
            <v>3.021533024</v>
          </cell>
          <cell r="T313">
            <v>10.733085940362294</v>
          </cell>
          <cell r="U313">
            <v>3.0775998269999998</v>
          </cell>
          <cell r="V313">
            <v>10.889282264122141</v>
          </cell>
          <cell r="W313">
            <v>3.137946962</v>
          </cell>
          <cell r="X313">
            <v>11.057229462922045</v>
          </cell>
          <cell r="Y313">
            <v>3.2057079489999998</v>
          </cell>
          <cell r="Z313">
            <v>11.723057696820497</v>
          </cell>
          <cell r="AA313">
            <v>3.5014764669999998</v>
          </cell>
          <cell r="AB313">
            <v>12.621571094965557</v>
          </cell>
          <cell r="AC313">
            <v>3.7326991029999999</v>
          </cell>
          <cell r="AD313">
            <v>13.216848916918631</v>
          </cell>
          <cell r="AE313">
            <v>3.837338012</v>
          </cell>
          <cell r="AF313">
            <v>13.524928803750786</v>
          </cell>
          <cell r="AG313">
            <v>3.8781144460000001</v>
          </cell>
        </row>
        <row r="314">
          <cell r="B314" t="str">
            <v>ST THOMAS RD</v>
          </cell>
          <cell r="C314">
            <v>22.9</v>
          </cell>
          <cell r="D314">
            <v>20.5</v>
          </cell>
          <cell r="E314">
            <v>27.5</v>
          </cell>
          <cell r="F314">
            <v>9.3103602666218084</v>
          </cell>
          <cell r="G314">
            <v>2.4805352040000002</v>
          </cell>
          <cell r="H314">
            <v>9.3039905844804611</v>
          </cell>
          <cell r="I314">
            <v>2.4779897950000001</v>
          </cell>
          <cell r="J314">
            <v>9.4473061450703923</v>
          </cell>
          <cell r="K314">
            <v>2.5299923139999998</v>
          </cell>
          <cell r="L314">
            <v>9.6116639284324794</v>
          </cell>
          <cell r="M314">
            <v>2.5896135120000001</v>
          </cell>
          <cell r="N314">
            <v>9.836948036307426</v>
          </cell>
          <cell r="O314">
            <v>2.661451375</v>
          </cell>
          <cell r="P314">
            <v>10.050174465338488</v>
          </cell>
          <cell r="Q314">
            <v>2.7499028000000001</v>
          </cell>
          <cell r="R314">
            <v>10.31360823515689</v>
          </cell>
          <cell r="S314">
            <v>2.8477359679999998</v>
          </cell>
          <cell r="T314">
            <v>10.595453891810372</v>
          </cell>
          <cell r="U314">
            <v>2.968326732</v>
          </cell>
          <cell r="V314">
            <v>10.870099368478284</v>
          </cell>
          <cell r="W314">
            <v>3.1011816919999999</v>
          </cell>
          <cell r="X314">
            <v>11.222460825710835</v>
          </cell>
          <cell r="Y314">
            <v>3.2520649960000001</v>
          </cell>
          <cell r="Z314">
            <v>12.824927891594283</v>
          </cell>
          <cell r="AA314">
            <v>3.9725453750000002</v>
          </cell>
          <cell r="AB314">
            <v>14.767888386177006</v>
          </cell>
          <cell r="AC314">
            <v>4.5907857480000001</v>
          </cell>
          <cell r="AD314">
            <v>15.879577705833761</v>
          </cell>
          <cell r="AE314">
            <v>4.929990546</v>
          </cell>
          <cell r="AF314">
            <v>16.577255765305168</v>
          </cell>
          <cell r="AG314">
            <v>5.1297812650000001</v>
          </cell>
        </row>
        <row r="315">
          <cell r="B315" t="str">
            <v>STAINBURN</v>
          </cell>
          <cell r="C315">
            <v>15</v>
          </cell>
          <cell r="D315">
            <v>13.3</v>
          </cell>
          <cell r="E315">
            <v>17.5</v>
          </cell>
          <cell r="F315">
            <v>5.8952672251625176</v>
          </cell>
          <cell r="G315">
            <v>1.4967783059999999</v>
          </cell>
          <cell r="H315">
            <v>5.8076399196472908</v>
          </cell>
          <cell r="I315">
            <v>1.4826756860000001</v>
          </cell>
          <cell r="J315">
            <v>5.8523512214040467</v>
          </cell>
          <cell r="K315">
            <v>1.5140860899999999</v>
          </cell>
          <cell r="L315">
            <v>5.9255269370419219</v>
          </cell>
          <cell r="M315">
            <v>1.5534033229999999</v>
          </cell>
          <cell r="N315">
            <v>6.0259287581103829</v>
          </cell>
          <cell r="O315">
            <v>1.6047410900000001</v>
          </cell>
          <cell r="P315">
            <v>6.1798413710450664</v>
          </cell>
          <cell r="Q315">
            <v>1.6722220779999999</v>
          </cell>
          <cell r="R315">
            <v>6.3910803743432503</v>
          </cell>
          <cell r="S315">
            <v>1.7496561850000001</v>
          </cell>
          <cell r="T315">
            <v>6.6268623227232011</v>
          </cell>
          <cell r="U315">
            <v>1.8502045789999999</v>
          </cell>
          <cell r="V315">
            <v>6.8372444905278229</v>
          </cell>
          <cell r="W315">
            <v>1.964731658</v>
          </cell>
          <cell r="X315">
            <v>7.1232427043537783</v>
          </cell>
          <cell r="Y315">
            <v>2.0489302610000002</v>
          </cell>
          <cell r="Z315">
            <v>8.5112961307916297</v>
          </cell>
          <cell r="AA315">
            <v>2.4715278619999999</v>
          </cell>
          <cell r="AB315">
            <v>9.5186728186218819</v>
          </cell>
          <cell r="AC315">
            <v>2.8539362220000002</v>
          </cell>
          <cell r="AD315">
            <v>9.7377148649443406</v>
          </cell>
          <cell r="AE315">
            <v>3.0302281529999999</v>
          </cell>
          <cell r="AF315">
            <v>9.6121766976869054</v>
          </cell>
          <cell r="AG315">
            <v>3.1085545529999998</v>
          </cell>
        </row>
        <row r="316">
          <cell r="B316" t="str">
            <v>STANDISH</v>
          </cell>
          <cell r="C316">
            <v>22.9</v>
          </cell>
          <cell r="D316">
            <v>20.5</v>
          </cell>
          <cell r="E316">
            <v>27.5</v>
          </cell>
          <cell r="F316">
            <v>15.358478798638433</v>
          </cell>
          <cell r="G316">
            <v>4.0591209819999996</v>
          </cell>
          <cell r="H316">
            <v>15.49915056531233</v>
          </cell>
          <cell r="I316">
            <v>4.0062670560000004</v>
          </cell>
          <cell r="J316">
            <v>16.317461429504672</v>
          </cell>
          <cell r="K316">
            <v>4.0891158269999996</v>
          </cell>
          <cell r="L316">
            <v>16.5156442209191</v>
          </cell>
          <cell r="M316">
            <v>4.1843510559999997</v>
          </cell>
          <cell r="N316">
            <v>16.72224210357798</v>
          </cell>
          <cell r="O316">
            <v>4.3050013009999999</v>
          </cell>
          <cell r="P316">
            <v>17.043155770693598</v>
          </cell>
          <cell r="Q316">
            <v>4.4591655079999999</v>
          </cell>
          <cell r="R316">
            <v>17.497115547352749</v>
          </cell>
          <cell r="S316">
            <v>4.6365367969999998</v>
          </cell>
          <cell r="T316">
            <v>18.019816875350514</v>
          </cell>
          <cell r="U316">
            <v>4.8610043660000004</v>
          </cell>
          <cell r="V316">
            <v>18.550462999380631</v>
          </cell>
          <cell r="W316">
            <v>5.1168123789999997</v>
          </cell>
          <cell r="X316">
            <v>19.176307260944586</v>
          </cell>
          <cell r="Y316">
            <v>5.4132984620000002</v>
          </cell>
          <cell r="Z316">
            <v>22.010685274310468</v>
          </cell>
          <cell r="AA316">
            <v>6.9853876780000004</v>
          </cell>
          <cell r="AB316">
            <v>24.151106276493387</v>
          </cell>
          <cell r="AC316">
            <v>7.8404916299999998</v>
          </cell>
          <cell r="AD316">
            <v>24.872900125808435</v>
          </cell>
          <cell r="AE316">
            <v>8.204994074</v>
          </cell>
          <cell r="AF316">
            <v>24.77375409137656</v>
          </cell>
          <cell r="AG316">
            <v>8.2276638769999995</v>
          </cell>
        </row>
        <row r="317">
          <cell r="B317" t="str">
            <v>STRANGEWAYS</v>
          </cell>
          <cell r="C317">
            <v>26.5</v>
          </cell>
          <cell r="D317">
            <v>24</v>
          </cell>
          <cell r="E317">
            <v>30</v>
          </cell>
          <cell r="F317">
            <v>13.932913179747779</v>
          </cell>
          <cell r="G317">
            <v>3.7315120629999998</v>
          </cell>
          <cell r="H317">
            <v>14.850077208757599</v>
          </cell>
          <cell r="I317">
            <v>3.695455462</v>
          </cell>
          <cell r="J317">
            <v>16.111899623781554</v>
          </cell>
          <cell r="K317">
            <v>3.7603817830000001</v>
          </cell>
          <cell r="L317">
            <v>16.390129310597178</v>
          </cell>
          <cell r="M317">
            <v>3.8223353040000001</v>
          </cell>
          <cell r="N317">
            <v>16.56855129891575</v>
          </cell>
          <cell r="O317">
            <v>3.8920158200000001</v>
          </cell>
          <cell r="P317">
            <v>16.89881924223711</v>
          </cell>
          <cell r="Q317">
            <v>3.9706346199999998</v>
          </cell>
          <cell r="R317">
            <v>17.147948882129256</v>
          </cell>
          <cell r="S317">
            <v>4.0530742630000001</v>
          </cell>
          <cell r="T317">
            <v>17.387408526890269</v>
          </cell>
          <cell r="U317">
            <v>4.1445208740000004</v>
          </cell>
          <cell r="V317">
            <v>17.70723899853807</v>
          </cell>
          <cell r="W317">
            <v>4.2412952319999997</v>
          </cell>
          <cell r="X317">
            <v>18.012478253275514</v>
          </cell>
          <cell r="Y317">
            <v>4.3456521129999999</v>
          </cell>
          <cell r="Z317">
            <v>19.422601706573449</v>
          </cell>
          <cell r="AA317">
            <v>4.7836471249999999</v>
          </cell>
          <cell r="AB317">
            <v>21.677045315396516</v>
          </cell>
          <cell r="AC317">
            <v>5.13148961</v>
          </cell>
          <cell r="AD317">
            <v>23.414393987647191</v>
          </cell>
          <cell r="AE317">
            <v>5.3222192159999997</v>
          </cell>
          <cell r="AF317">
            <v>24.93195252542111</v>
          </cell>
          <cell r="AG317">
            <v>5.4467950429999998</v>
          </cell>
        </row>
        <row r="318">
          <cell r="B318" t="str">
            <v>STRAWBERRY BANK</v>
          </cell>
          <cell r="C318">
            <v>18.3</v>
          </cell>
          <cell r="D318">
            <v>18.3</v>
          </cell>
          <cell r="E318">
            <v>27</v>
          </cell>
          <cell r="F318">
            <v>10.537838488377984</v>
          </cell>
          <cell r="G318">
            <v>2.7294153460000001</v>
          </cell>
          <cell r="H318">
            <v>10.30571265021886</v>
          </cell>
          <cell r="I318">
            <v>2.758550676</v>
          </cell>
          <cell r="J318">
            <v>10.410687228023882</v>
          </cell>
          <cell r="K318">
            <v>2.80894932</v>
          </cell>
          <cell r="L318">
            <v>10.521602930252353</v>
          </cell>
          <cell r="M318">
            <v>2.875421556</v>
          </cell>
          <cell r="N318">
            <v>10.602938802741047</v>
          </cell>
          <cell r="O318">
            <v>2.9595169530000001</v>
          </cell>
          <cell r="P318">
            <v>10.710338370990128</v>
          </cell>
          <cell r="Q318">
            <v>3.0650536910000001</v>
          </cell>
          <cell r="R318">
            <v>10.817880932863579</v>
          </cell>
          <cell r="S318">
            <v>3.1779081219999998</v>
          </cell>
          <cell r="T318">
            <v>10.942610157348566</v>
          </cell>
          <cell r="U318">
            <v>3.3123194109999998</v>
          </cell>
          <cell r="V318">
            <v>11.063664517679506</v>
          </cell>
          <cell r="W318">
            <v>3.4580950490000002</v>
          </cell>
          <cell r="X318">
            <v>11.204660046746792</v>
          </cell>
          <cell r="Y318">
            <v>3.621053871</v>
          </cell>
          <cell r="Z318">
            <v>11.791276894208215</v>
          </cell>
          <cell r="AA318">
            <v>4.3573908230000002</v>
          </cell>
          <cell r="AB318">
            <v>12.648762521964972</v>
          </cell>
          <cell r="AC318">
            <v>5.2962459319999997</v>
          </cell>
          <cell r="AD318">
            <v>13.127764232843001</v>
          </cell>
          <cell r="AE318">
            <v>5.4371504369999997</v>
          </cell>
          <cell r="AF318">
            <v>13.37639137057378</v>
          </cell>
          <cell r="AG318">
            <v>5.4673947580000002</v>
          </cell>
        </row>
        <row r="319">
          <cell r="B319" t="str">
            <v>STUART ST</v>
          </cell>
          <cell r="C319">
            <v>23</v>
          </cell>
          <cell r="D319">
            <v>20.5</v>
          </cell>
          <cell r="E319">
            <v>27.5</v>
          </cell>
          <cell r="F319">
            <v>10.49392664490051</v>
          </cell>
          <cell r="G319">
            <v>3.7241705920000001</v>
          </cell>
          <cell r="H319">
            <v>11.214158618602896</v>
          </cell>
          <cell r="I319">
            <v>3.6603061320000001</v>
          </cell>
          <cell r="J319">
            <v>12.208569593559123</v>
          </cell>
          <cell r="K319">
            <v>3.7193458389999998</v>
          </cell>
          <cell r="L319">
            <v>12.401600077105986</v>
          </cell>
          <cell r="M319">
            <v>3.7729533900000001</v>
          </cell>
          <cell r="N319">
            <v>12.536113289586597</v>
          </cell>
          <cell r="O319">
            <v>3.833358864</v>
          </cell>
          <cell r="P319">
            <v>12.69397476432207</v>
          </cell>
          <cell r="Q319">
            <v>3.9017714529999998</v>
          </cell>
          <cell r="R319">
            <v>12.924796566882023</v>
          </cell>
          <cell r="S319">
            <v>3.973775072</v>
          </cell>
          <cell r="T319">
            <v>13.121442051698287</v>
          </cell>
          <cell r="U319">
            <v>4.0542277990000004</v>
          </cell>
          <cell r="V319">
            <v>13.240778447820141</v>
          </cell>
          <cell r="W319">
            <v>4.1397091100000001</v>
          </cell>
          <cell r="X319">
            <v>13.471329986430087</v>
          </cell>
          <cell r="Y319">
            <v>4.2325584809999999</v>
          </cell>
          <cell r="Z319">
            <v>14.561594228972007</v>
          </cell>
          <cell r="AA319">
            <v>4.6893182539999998</v>
          </cell>
          <cell r="AB319">
            <v>16.019945861396444</v>
          </cell>
          <cell r="AC319">
            <v>5.0703781960000001</v>
          </cell>
          <cell r="AD319">
            <v>17.093727943783659</v>
          </cell>
          <cell r="AE319">
            <v>5.2882916499999997</v>
          </cell>
          <cell r="AF319">
            <v>17.897189061356599</v>
          </cell>
          <cell r="AG319">
            <v>5.4220260859999998</v>
          </cell>
        </row>
        <row r="320">
          <cell r="B320" t="str">
            <v>STUBBINS</v>
          </cell>
          <cell r="C320">
            <v>32</v>
          </cell>
          <cell r="D320">
            <v>28.5</v>
          </cell>
          <cell r="E320">
            <v>45</v>
          </cell>
          <cell r="F320">
            <v>14.546265262916396</v>
          </cell>
          <cell r="G320">
            <v>6.0885118660000002</v>
          </cell>
          <cell r="H320">
            <v>15.036375619759468</v>
          </cell>
          <cell r="I320">
            <v>5.9276866569999997</v>
          </cell>
          <cell r="J320">
            <v>16.145046241946524</v>
          </cell>
          <cell r="K320">
            <v>6.0302625259999996</v>
          </cell>
          <cell r="L320">
            <v>16.326911225550027</v>
          </cell>
          <cell r="M320">
            <v>6.1162316179999996</v>
          </cell>
          <cell r="N320">
            <v>16.485918231022289</v>
          </cell>
          <cell r="O320">
            <v>6.2003853490000003</v>
          </cell>
          <cell r="P320">
            <v>16.646538596276095</v>
          </cell>
          <cell r="Q320">
            <v>6.2880545620000001</v>
          </cell>
          <cell r="R320">
            <v>16.791162597654342</v>
          </cell>
          <cell r="S320">
            <v>6.3702083570000001</v>
          </cell>
          <cell r="T320">
            <v>16.942362426106222</v>
          </cell>
          <cell r="U320">
            <v>6.4591707789999999</v>
          </cell>
          <cell r="V320">
            <v>17.086532241155538</v>
          </cell>
          <cell r="W320">
            <v>6.5455354860000003</v>
          </cell>
          <cell r="X320">
            <v>17.280250006260985</v>
          </cell>
          <cell r="Y320">
            <v>6.6323544630000004</v>
          </cell>
          <cell r="Z320">
            <v>17.804129794832704</v>
          </cell>
          <cell r="AA320">
            <v>7.0238503530000003</v>
          </cell>
          <cell r="AB320">
            <v>18.360218872454865</v>
          </cell>
          <cell r="AC320">
            <v>7.2324635900000001</v>
          </cell>
          <cell r="AD320">
            <v>18.606085815474252</v>
          </cell>
          <cell r="AE320">
            <v>7.3032114860000004</v>
          </cell>
          <cell r="AF320">
            <v>18.670696201055875</v>
          </cell>
          <cell r="AG320">
            <v>7.2926144329999998</v>
          </cell>
        </row>
        <row r="321">
          <cell r="B321" t="str">
            <v>SWINTON</v>
          </cell>
          <cell r="C321">
            <v>23</v>
          </cell>
          <cell r="D321">
            <v>20.5</v>
          </cell>
          <cell r="E321">
            <v>27.5</v>
          </cell>
          <cell r="F321">
            <v>9.5404170504353001</v>
          </cell>
          <cell r="G321">
            <v>3.048130988</v>
          </cell>
          <cell r="H321">
            <v>9.5154879534220722</v>
          </cell>
          <cell r="I321">
            <v>3.0338910970000001</v>
          </cell>
          <cell r="J321">
            <v>9.7582942731628481</v>
          </cell>
          <cell r="K321">
            <v>3.0901352430000002</v>
          </cell>
          <cell r="L321">
            <v>9.9754213644577927</v>
          </cell>
          <cell r="M321">
            <v>3.1512171649999998</v>
          </cell>
          <cell r="N321">
            <v>10.221357016873117</v>
          </cell>
          <cell r="O321">
            <v>3.2288305510000002</v>
          </cell>
          <cell r="P321">
            <v>10.460342969151961</v>
          </cell>
          <cell r="Q321">
            <v>3.329653843</v>
          </cell>
          <cell r="R321">
            <v>10.856839012389706</v>
          </cell>
          <cell r="S321">
            <v>3.4409048289999999</v>
          </cell>
          <cell r="T321">
            <v>11.17889332305583</v>
          </cell>
          <cell r="U321">
            <v>3.5740991559999999</v>
          </cell>
          <cell r="V321">
            <v>11.48530126573073</v>
          </cell>
          <cell r="W321">
            <v>3.724279203</v>
          </cell>
          <cell r="X321">
            <v>11.970112558771961</v>
          </cell>
          <cell r="Y321">
            <v>3.8996550339999998</v>
          </cell>
          <cell r="Z321">
            <v>13.983459240612792</v>
          </cell>
          <cell r="AA321">
            <v>4.7445919180000002</v>
          </cell>
          <cell r="AB321">
            <v>15.980287887764328</v>
          </cell>
          <cell r="AC321">
            <v>5.4415339080000003</v>
          </cell>
          <cell r="AD321">
            <v>17.195189159351621</v>
          </cell>
          <cell r="AE321">
            <v>5.8369455090000004</v>
          </cell>
          <cell r="AF321">
            <v>17.929505724626125</v>
          </cell>
          <cell r="AG321">
            <v>6.0785718920000003</v>
          </cell>
        </row>
        <row r="322">
          <cell r="B322" t="str">
            <v>TAME VALLEY</v>
          </cell>
          <cell r="C322">
            <v>18.3</v>
          </cell>
          <cell r="D322">
            <v>18.3</v>
          </cell>
          <cell r="E322">
            <v>27.5</v>
          </cell>
          <cell r="F322">
            <v>13.948744482986434</v>
          </cell>
          <cell r="G322">
            <v>4.8123384930000004</v>
          </cell>
          <cell r="H322">
            <v>13.778820077739786</v>
          </cell>
          <cell r="I322">
            <v>4.8119073859999997</v>
          </cell>
          <cell r="J322">
            <v>14.019600143814342</v>
          </cell>
          <cell r="K322">
            <v>4.9674150340000001</v>
          </cell>
          <cell r="L322">
            <v>14.238878192480056</v>
          </cell>
          <cell r="M322">
            <v>5.1425016909999997</v>
          </cell>
          <cell r="N322">
            <v>14.391261446521879</v>
          </cell>
          <cell r="O322">
            <v>5.348580482</v>
          </cell>
          <cell r="P322">
            <v>14.66979411433814</v>
          </cell>
          <cell r="Q322">
            <v>5.5967445070000004</v>
          </cell>
          <cell r="R322">
            <v>14.891762160328199</v>
          </cell>
          <cell r="S322">
            <v>5.8646627010000003</v>
          </cell>
          <cell r="T322">
            <v>15.164107543584125</v>
          </cell>
          <cell r="U322">
            <v>6.1888621099999996</v>
          </cell>
          <cell r="V322">
            <v>15.464494462815278</v>
          </cell>
          <cell r="W322">
            <v>6.4172376409999998</v>
          </cell>
          <cell r="X322">
            <v>15.967708641886574</v>
          </cell>
          <cell r="Y322">
            <v>6.6740766730000001</v>
          </cell>
          <cell r="Z322">
            <v>18.365578595713227</v>
          </cell>
          <cell r="AA322">
            <v>7.9922102370000001</v>
          </cell>
          <cell r="AB322">
            <v>20.827903347490548</v>
          </cell>
          <cell r="AC322">
            <v>9.1334440160000003</v>
          </cell>
          <cell r="AD322">
            <v>22.041698564919955</v>
          </cell>
          <cell r="AE322">
            <v>9.7519361900000003</v>
          </cell>
          <cell r="AF322">
            <v>22.635196507845954</v>
          </cell>
          <cell r="AG322">
            <v>10.082815849999999</v>
          </cell>
        </row>
        <row r="323">
          <cell r="B323" t="str">
            <v>TARDY GATE</v>
          </cell>
          <cell r="C323">
            <v>22.9</v>
          </cell>
          <cell r="D323">
            <v>20.5</v>
          </cell>
          <cell r="E323">
            <v>27</v>
          </cell>
          <cell r="F323">
            <v>11.263732545782185</v>
          </cell>
          <cell r="G323">
            <v>3.4771997090000002</v>
          </cell>
          <cell r="H323">
            <v>11.587537003758193</v>
          </cell>
          <cell r="I323">
            <v>3.4248027990000001</v>
          </cell>
          <cell r="J323">
            <v>12.095344026316791</v>
          </cell>
          <cell r="K323">
            <v>3.4907691820000002</v>
          </cell>
          <cell r="L323">
            <v>12.24911298915943</v>
          </cell>
          <cell r="M323">
            <v>3.5618870189999998</v>
          </cell>
          <cell r="N323">
            <v>12.53890138452673</v>
          </cell>
          <cell r="O323">
            <v>3.652371354</v>
          </cell>
          <cell r="P323">
            <v>12.72074973399509</v>
          </cell>
          <cell r="Q323">
            <v>3.764199933</v>
          </cell>
          <cell r="R323">
            <v>12.904114293609746</v>
          </cell>
          <cell r="S323">
            <v>3.890649534</v>
          </cell>
          <cell r="T323">
            <v>13.208079557892106</v>
          </cell>
          <cell r="U323">
            <v>4.0488539960000001</v>
          </cell>
          <cell r="V323">
            <v>13.517007358125586</v>
          </cell>
          <cell r="W323">
            <v>4.2257529610000004</v>
          </cell>
          <cell r="X323">
            <v>13.874727300711148</v>
          </cell>
          <cell r="Y323">
            <v>4.4315609260000004</v>
          </cell>
          <cell r="Z323">
            <v>15.514820243293391</v>
          </cell>
          <cell r="AA323">
            <v>5.5030395859999999</v>
          </cell>
          <cell r="AB323">
            <v>16.985719846430733</v>
          </cell>
          <cell r="AC323">
            <v>6.0951669700000002</v>
          </cell>
          <cell r="AD323">
            <v>17.540988318569283</v>
          </cell>
          <cell r="AE323">
            <v>6.3646139640000001</v>
          </cell>
          <cell r="AF323">
            <v>17.598961599371346</v>
          </cell>
          <cell r="AG323">
            <v>6.5034715199999997</v>
          </cell>
        </row>
        <row r="324">
          <cell r="B324" t="str">
            <v>TARLETON</v>
          </cell>
          <cell r="C324">
            <v>22.9</v>
          </cell>
          <cell r="D324">
            <v>20.5</v>
          </cell>
          <cell r="E324">
            <v>27.5</v>
          </cell>
          <cell r="F324">
            <v>13.876482205638244</v>
          </cell>
          <cell r="G324">
            <v>4.5108398149999998</v>
          </cell>
          <cell r="H324">
            <v>13.836761032561387</v>
          </cell>
          <cell r="I324">
            <v>4.4837562609999999</v>
          </cell>
          <cell r="J324">
            <v>14.270041465680665</v>
          </cell>
          <cell r="K324">
            <v>4.588519518</v>
          </cell>
          <cell r="L324">
            <v>14.575907013787411</v>
          </cell>
          <cell r="M324">
            <v>4.7022349659999998</v>
          </cell>
          <cell r="N324">
            <v>14.918650904513008</v>
          </cell>
          <cell r="O324">
            <v>4.8431735739999997</v>
          </cell>
          <cell r="P324">
            <v>15.330531305268943</v>
          </cell>
          <cell r="Q324">
            <v>5.0237862639999999</v>
          </cell>
          <cell r="R324">
            <v>15.764860536924999</v>
          </cell>
          <cell r="S324">
            <v>5.213965913</v>
          </cell>
          <cell r="T324">
            <v>16.243166025413501</v>
          </cell>
          <cell r="U324">
            <v>5.4341719060000004</v>
          </cell>
          <cell r="V324">
            <v>16.725413408216038</v>
          </cell>
          <cell r="W324">
            <v>5.6779844720000003</v>
          </cell>
          <cell r="X324">
            <v>17.297204029224417</v>
          </cell>
          <cell r="Y324">
            <v>5.9555619809999998</v>
          </cell>
          <cell r="Z324">
            <v>20.372206379523082</v>
          </cell>
          <cell r="AA324">
            <v>7.3484243459999998</v>
          </cell>
          <cell r="AB324">
            <v>22.946032879469382</v>
          </cell>
          <cell r="AC324">
            <v>8.5662556169999995</v>
          </cell>
          <cell r="AD324">
            <v>23.689808858270247</v>
          </cell>
          <cell r="AE324">
            <v>9.2262243470000005</v>
          </cell>
          <cell r="AF324">
            <v>23.591448031584168</v>
          </cell>
          <cell r="AG324">
            <v>9.5831094520000004</v>
          </cell>
        </row>
        <row r="325">
          <cell r="B325" t="str">
            <v>THE HEIGHT</v>
          </cell>
          <cell r="C325">
            <v>16.8</v>
          </cell>
          <cell r="D325">
            <v>16.8</v>
          </cell>
          <cell r="E325">
            <v>27.5</v>
          </cell>
          <cell r="F325">
            <v>10.767059859043943</v>
          </cell>
          <cell r="G325">
            <v>3.0134092670000001</v>
          </cell>
          <cell r="H325">
            <v>10.796942817229162</v>
          </cell>
          <cell r="I325">
            <v>2.9970312940000001</v>
          </cell>
          <cell r="J325">
            <v>11.030168093063018</v>
          </cell>
          <cell r="K325">
            <v>3.0519681460000001</v>
          </cell>
          <cell r="L325">
            <v>11.212165828844229</v>
          </cell>
          <cell r="M325">
            <v>3.1140022549999999</v>
          </cell>
          <cell r="N325">
            <v>11.435490263111372</v>
          </cell>
          <cell r="O325">
            <v>3.1927917460000002</v>
          </cell>
          <cell r="P325">
            <v>11.802911234991821</v>
          </cell>
          <cell r="Q325">
            <v>3.2938047479999999</v>
          </cell>
          <cell r="R325">
            <v>12.165402426891642</v>
          </cell>
          <cell r="S325">
            <v>3.408074445</v>
          </cell>
          <cell r="T325">
            <v>12.470703194205315</v>
          </cell>
          <cell r="U325">
            <v>3.5507481620000001</v>
          </cell>
          <cell r="V325">
            <v>12.847462786370873</v>
          </cell>
          <cell r="W325">
            <v>3.7121964030000001</v>
          </cell>
          <cell r="X325">
            <v>13.339327622673814</v>
          </cell>
          <cell r="Y325">
            <v>3.898169931</v>
          </cell>
          <cell r="Z325">
            <v>15.633068348795357</v>
          </cell>
          <cell r="AA325">
            <v>4.8917254540000004</v>
          </cell>
          <cell r="AB325">
            <v>17.549305175970112</v>
          </cell>
          <cell r="AC325">
            <v>5.7722860049999998</v>
          </cell>
          <cell r="AD325">
            <v>18.422369407305894</v>
          </cell>
          <cell r="AE325">
            <v>6.2752389720000004</v>
          </cell>
          <cell r="AF325">
            <v>18.883688710872377</v>
          </cell>
          <cell r="AG325">
            <v>6.5920163760000001</v>
          </cell>
        </row>
        <row r="326">
          <cell r="B326" t="str">
            <v>THORNTON</v>
          </cell>
          <cell r="C326">
            <v>22.9</v>
          </cell>
          <cell r="D326">
            <v>20.5</v>
          </cell>
          <cell r="E326">
            <v>27.5</v>
          </cell>
          <cell r="F326">
            <v>12.445431021090938</v>
          </cell>
          <cell r="G326">
            <v>3.8779031540000002</v>
          </cell>
          <cell r="H326">
            <v>12.486652615212895</v>
          </cell>
          <cell r="I326">
            <v>3.8307478110000002</v>
          </cell>
          <cell r="J326">
            <v>12.778791484859116</v>
          </cell>
          <cell r="K326">
            <v>3.899984667</v>
          </cell>
          <cell r="L326">
            <v>12.927914359010586</v>
          </cell>
          <cell r="M326">
            <v>3.9801300670000002</v>
          </cell>
          <cell r="N326">
            <v>13.114848350425222</v>
          </cell>
          <cell r="O326">
            <v>4.0806140400000004</v>
          </cell>
          <cell r="P326">
            <v>13.384782572292773</v>
          </cell>
          <cell r="Q326">
            <v>4.2090950940000003</v>
          </cell>
          <cell r="R326">
            <v>13.693189370988616</v>
          </cell>
          <cell r="S326">
            <v>4.3567303720000004</v>
          </cell>
          <cell r="T326">
            <v>14.043168272396281</v>
          </cell>
          <cell r="U326">
            <v>4.541953028</v>
          </cell>
          <cell r="V326">
            <v>14.444575325973654</v>
          </cell>
          <cell r="W326">
            <v>4.750164593</v>
          </cell>
          <cell r="X326">
            <v>14.906414809229801</v>
          </cell>
          <cell r="Y326">
            <v>4.9917085050000001</v>
          </cell>
          <cell r="Z326">
            <v>17.130210200318416</v>
          </cell>
          <cell r="AA326">
            <v>6.2749202200000003</v>
          </cell>
          <cell r="AB326">
            <v>19.005028566259515</v>
          </cell>
          <cell r="AC326">
            <v>7.4100115759999996</v>
          </cell>
          <cell r="AD326">
            <v>19.613973092273781</v>
          </cell>
          <cell r="AE326">
            <v>8.0382295549999991</v>
          </cell>
          <cell r="AF326">
            <v>19.650365274746907</v>
          </cell>
          <cell r="AG326">
            <v>8.2671950659999993</v>
          </cell>
        </row>
        <row r="327">
          <cell r="B327" t="str">
            <v>TOWNLEY ST</v>
          </cell>
          <cell r="C327">
            <v>15.2</v>
          </cell>
          <cell r="D327">
            <v>15.2</v>
          </cell>
          <cell r="E327">
            <v>31.5</v>
          </cell>
          <cell r="F327">
            <v>7.8775169843716455</v>
          </cell>
          <cell r="G327">
            <v>3.0226290470000001</v>
          </cell>
          <cell r="H327">
            <v>7.8746387126260551</v>
          </cell>
          <cell r="I327">
            <v>2.9831859930000002</v>
          </cell>
          <cell r="J327">
            <v>8.022157315940424</v>
          </cell>
          <cell r="K327">
            <v>3.0275063289999999</v>
          </cell>
          <cell r="L327">
            <v>8.1740742346383684</v>
          </cell>
          <cell r="M327">
            <v>3.0735267519999998</v>
          </cell>
          <cell r="N327">
            <v>8.2827500669191636</v>
          </cell>
          <cell r="O327">
            <v>3.1304473310000001</v>
          </cell>
          <cell r="P327">
            <v>8.4237974741599722</v>
          </cell>
          <cell r="Q327">
            <v>3.1988492630000001</v>
          </cell>
          <cell r="R327">
            <v>8.5984806269486658</v>
          </cell>
          <cell r="S327">
            <v>3.2714173080000002</v>
          </cell>
          <cell r="T327">
            <v>8.7485476203190977</v>
          </cell>
          <cell r="U327">
            <v>3.35688802</v>
          </cell>
          <cell r="V327">
            <v>8.9348631445119846</v>
          </cell>
          <cell r="W327">
            <v>3.4524024120000001</v>
          </cell>
          <cell r="X327">
            <v>9.1757933025516856</v>
          </cell>
          <cell r="Y327">
            <v>3.5634746050000001</v>
          </cell>
          <cell r="Z327">
            <v>10.056199348490155</v>
          </cell>
          <cell r="AA327">
            <v>4.1436514229999997</v>
          </cell>
          <cell r="AB327">
            <v>10.88358841174292</v>
          </cell>
          <cell r="AC327">
            <v>4.5922117460000003</v>
          </cell>
          <cell r="AD327">
            <v>11.250803901735432</v>
          </cell>
          <cell r="AE327">
            <v>4.7842061129999998</v>
          </cell>
          <cell r="AF327">
            <v>11.45906167925755</v>
          </cell>
          <cell r="AG327">
            <v>4.8784268769999999</v>
          </cell>
        </row>
        <row r="328">
          <cell r="B328" t="str">
            <v>TRAFFORD</v>
          </cell>
          <cell r="C328">
            <v>23</v>
          </cell>
          <cell r="D328">
            <v>20.5</v>
          </cell>
          <cell r="E328">
            <v>27.5</v>
          </cell>
          <cell r="F328">
            <v>17.029589731915003</v>
          </cell>
          <cell r="G328">
            <v>5.1420877819999999</v>
          </cell>
          <cell r="H328">
            <v>17.168134566859521</v>
          </cell>
          <cell r="I328">
            <v>5.0029355559999997</v>
          </cell>
          <cell r="J328">
            <v>17.857417096669963</v>
          </cell>
          <cell r="K328">
            <v>5.0808330689999996</v>
          </cell>
          <cell r="L328">
            <v>18.099725621719994</v>
          </cell>
          <cell r="M328">
            <v>5.1357861859999998</v>
          </cell>
          <cell r="N328">
            <v>18.285268816947873</v>
          </cell>
          <cell r="O328">
            <v>5.1870301320000003</v>
          </cell>
          <cell r="P328">
            <v>18.477467277766426</v>
          </cell>
          <cell r="Q328">
            <v>5.2348981730000004</v>
          </cell>
          <cell r="R328">
            <v>18.645143403655052</v>
          </cell>
          <cell r="S328">
            <v>5.2752993679999998</v>
          </cell>
          <cell r="T328">
            <v>18.848450042372711</v>
          </cell>
          <cell r="U328">
            <v>5.3125094610000003</v>
          </cell>
          <cell r="V328">
            <v>18.963188407131213</v>
          </cell>
          <cell r="W328">
            <v>5.3458230120000003</v>
          </cell>
          <cell r="X328">
            <v>19.129744045357199</v>
          </cell>
          <cell r="Y328">
            <v>5.3739816009999997</v>
          </cell>
          <cell r="Z328">
            <v>19.628699718872699</v>
          </cell>
          <cell r="AA328">
            <v>5.4563325779999996</v>
          </cell>
          <cell r="AB328">
            <v>21.095031162490027</v>
          </cell>
          <cell r="AC328">
            <v>5.4857514619999996</v>
          </cell>
          <cell r="AD328">
            <v>22.35024641296831</v>
          </cell>
          <cell r="AE328">
            <v>5.4682864880000004</v>
          </cell>
          <cell r="AF328">
            <v>23.444973915090738</v>
          </cell>
          <cell r="AG328">
            <v>5.415242396</v>
          </cell>
        </row>
        <row r="329">
          <cell r="B329" t="str">
            <v>TRAFFORD PARK NORTH</v>
          </cell>
          <cell r="C329">
            <v>17.5</v>
          </cell>
          <cell r="D329">
            <v>15.8</v>
          </cell>
          <cell r="E329">
            <v>21</v>
          </cell>
          <cell r="F329">
            <v>13.115511906292459</v>
          </cell>
          <cell r="G329">
            <v>5.0012966900000002</v>
          </cell>
          <cell r="H329">
            <v>12.857372276173868</v>
          </cell>
          <cell r="I329">
            <v>4.8731075260000001</v>
          </cell>
          <cell r="J329">
            <v>13.130584398190985</v>
          </cell>
          <cell r="K329">
            <v>4.9566022690000002</v>
          </cell>
          <cell r="L329">
            <v>13.262899313762544</v>
          </cell>
          <cell r="M329">
            <v>5.0180984129999997</v>
          </cell>
          <cell r="N329">
            <v>13.300803445109514</v>
          </cell>
          <cell r="O329">
            <v>5.0755902969999998</v>
          </cell>
          <cell r="P329">
            <v>13.304388239627682</v>
          </cell>
          <cell r="Q329">
            <v>5.1294033819999996</v>
          </cell>
          <cell r="R329">
            <v>13.374006111888333</v>
          </cell>
          <cell r="S329">
            <v>5.1753202290000004</v>
          </cell>
          <cell r="T329">
            <v>13.466187353271668</v>
          </cell>
          <cell r="U329">
            <v>5.2180723230000003</v>
          </cell>
          <cell r="V329">
            <v>13.420169968953466</v>
          </cell>
          <cell r="W329">
            <v>5.2560417680000002</v>
          </cell>
          <cell r="X329">
            <v>13.54452675441704</v>
          </cell>
          <cell r="Y329">
            <v>5.2880369439999999</v>
          </cell>
          <cell r="Z329">
            <v>13.691409977054327</v>
          </cell>
          <cell r="AA329">
            <v>5.4063602079999997</v>
          </cell>
          <cell r="AB329">
            <v>14.124845720017815</v>
          </cell>
          <cell r="AC329">
            <v>5.4736892490000004</v>
          </cell>
          <cell r="AD329">
            <v>14.490476621997933</v>
          </cell>
          <cell r="AE329">
            <v>5.4396160990000002</v>
          </cell>
          <cell r="AF329">
            <v>14.820718772320651</v>
          </cell>
          <cell r="AG329">
            <v>5.3768509189999998</v>
          </cell>
        </row>
        <row r="330">
          <cell r="B330" t="str">
            <v>TRIMPELL</v>
          </cell>
          <cell r="C330">
            <v>0</v>
          </cell>
          <cell r="D330">
            <v>0</v>
          </cell>
          <cell r="E330">
            <v>0</v>
          </cell>
          <cell r="F330">
            <v>3.3764335453595731</v>
          </cell>
          <cell r="G330">
            <v>0.81947418400000005</v>
          </cell>
          <cell r="H330">
            <v>3.4176562775600323</v>
          </cell>
          <cell r="I330">
            <v>0.805548186</v>
          </cell>
          <cell r="J330">
            <v>3.572002429592775</v>
          </cell>
          <cell r="K330">
            <v>0.81786815000000002</v>
          </cell>
          <cell r="L330">
            <v>3.6199306587211475</v>
          </cell>
          <cell r="M330">
            <v>0.83173894900000001</v>
          </cell>
          <cell r="N330">
            <v>3.6666049284010827</v>
          </cell>
          <cell r="O330">
            <v>0.85015796799999999</v>
          </cell>
          <cell r="P330">
            <v>3.7245156637896124</v>
          </cell>
          <cell r="Q330">
            <v>0.87393832599999999</v>
          </cell>
          <cell r="R330">
            <v>3.7968511757044623</v>
          </cell>
          <cell r="S330">
            <v>0.90114014799999997</v>
          </cell>
          <cell r="T330">
            <v>3.8548476377683758</v>
          </cell>
          <cell r="U330">
            <v>0.93570386299999997</v>
          </cell>
          <cell r="V330">
            <v>3.9238830640656484</v>
          </cell>
          <cell r="W330">
            <v>0.97457590599999999</v>
          </cell>
          <cell r="X330">
            <v>3.9999104846673159</v>
          </cell>
          <cell r="Y330">
            <v>1.020129689</v>
          </cell>
          <cell r="Z330">
            <v>4.3472696682552119</v>
          </cell>
          <cell r="AA330">
            <v>1.2591522020000001</v>
          </cell>
          <cell r="AB330">
            <v>4.9620762296054153</v>
          </cell>
          <cell r="AC330">
            <v>1.4606823579999999</v>
          </cell>
          <cell r="AD330">
            <v>5.3802425932220626</v>
          </cell>
          <cell r="AE330">
            <v>1.5673949819999999</v>
          </cell>
          <cell r="AF330">
            <v>5.5042103857636278</v>
          </cell>
          <cell r="AG330">
            <v>1.624140651</v>
          </cell>
        </row>
        <row r="331">
          <cell r="B331" t="str">
            <v>TRINITY</v>
          </cell>
          <cell r="C331">
            <v>22.9</v>
          </cell>
          <cell r="D331">
            <v>20.5</v>
          </cell>
          <cell r="E331">
            <v>27.5</v>
          </cell>
          <cell r="F331">
            <v>12.274874704255637</v>
          </cell>
          <cell r="G331">
            <v>3.5667488380000001</v>
          </cell>
          <cell r="H331">
            <v>14.530654046050486</v>
          </cell>
          <cell r="I331">
            <v>3.5135303840000001</v>
          </cell>
          <cell r="J331">
            <v>17.095363059317624</v>
          </cell>
          <cell r="K331">
            <v>3.5603512689999999</v>
          </cell>
          <cell r="L331">
            <v>17.322143403928788</v>
          </cell>
          <cell r="M331">
            <v>3.5989521080000002</v>
          </cell>
          <cell r="N331">
            <v>17.514457643599023</v>
          </cell>
          <cell r="O331">
            <v>3.6391884229999998</v>
          </cell>
          <cell r="P331">
            <v>17.741433217013014</v>
          </cell>
          <cell r="Q331">
            <v>3.6817630399999999</v>
          </cell>
          <cell r="R331">
            <v>17.844040842139901</v>
          </cell>
          <cell r="S331">
            <v>3.723272524</v>
          </cell>
          <cell r="T331">
            <v>18.012906013945294</v>
          </cell>
          <cell r="U331">
            <v>3.7664812489999999</v>
          </cell>
          <cell r="V331">
            <v>18.137982526061865</v>
          </cell>
          <cell r="W331">
            <v>3.8090198819999999</v>
          </cell>
          <cell r="X331">
            <v>18.263958004300466</v>
          </cell>
          <cell r="Y331">
            <v>3.8512228980000001</v>
          </cell>
          <cell r="Z331">
            <v>18.745776819851525</v>
          </cell>
          <cell r="AA331">
            <v>4.0544347739999997</v>
          </cell>
          <cell r="AB331">
            <v>19.222336796658436</v>
          </cell>
          <cell r="AC331">
            <v>4.2164236800000001</v>
          </cell>
          <cell r="AD331">
            <v>19.702785317538467</v>
          </cell>
          <cell r="AE331">
            <v>4.2885613899999999</v>
          </cell>
          <cell r="AF331">
            <v>20.524464161279468</v>
          </cell>
          <cell r="AG331">
            <v>4.3414565549999997</v>
          </cell>
        </row>
        <row r="332">
          <cell r="B332" t="str">
            <v>TULKETH</v>
          </cell>
          <cell r="C332">
            <v>22.9</v>
          </cell>
          <cell r="D332">
            <v>20.5</v>
          </cell>
          <cell r="E332">
            <v>27</v>
          </cell>
          <cell r="F332">
            <v>14.312109538197397</v>
          </cell>
          <cell r="G332">
            <v>3.7195882459999998</v>
          </cell>
          <cell r="H332">
            <v>14.238589040613903</v>
          </cell>
          <cell r="I332">
            <v>3.6683656080000002</v>
          </cell>
          <cell r="J332">
            <v>14.636756715384264</v>
          </cell>
          <cell r="K332">
            <v>3.7297932450000002</v>
          </cell>
          <cell r="L332">
            <v>14.820228982203984</v>
          </cell>
          <cell r="M332">
            <v>3.804721003</v>
          </cell>
          <cell r="N332">
            <v>15.010610515355992</v>
          </cell>
          <cell r="O332">
            <v>3.9054321349999999</v>
          </cell>
          <cell r="P332">
            <v>15.399374738075053</v>
          </cell>
          <cell r="Q332">
            <v>4.0445792689999998</v>
          </cell>
          <cell r="R332">
            <v>15.765724250777149</v>
          </cell>
          <cell r="S332">
            <v>4.2046228470000004</v>
          </cell>
          <cell r="T332">
            <v>16.163641882780833</v>
          </cell>
          <cell r="U332">
            <v>4.4087360640000002</v>
          </cell>
          <cell r="V332">
            <v>16.544165641560276</v>
          </cell>
          <cell r="W332">
            <v>4.6382823269999998</v>
          </cell>
          <cell r="X332">
            <v>17.083049950627753</v>
          </cell>
          <cell r="Y332">
            <v>4.9053203889999999</v>
          </cell>
          <cell r="Z332">
            <v>19.428980616128918</v>
          </cell>
          <cell r="AA332">
            <v>6.2881273279999998</v>
          </cell>
          <cell r="AB332">
            <v>21.341973700722377</v>
          </cell>
          <cell r="AC332">
            <v>7.4960166470000003</v>
          </cell>
          <cell r="AD332">
            <v>21.976547706361437</v>
          </cell>
          <cell r="AE332">
            <v>7.9787488309999999</v>
          </cell>
          <cell r="AF332">
            <v>21.871161848641513</v>
          </cell>
          <cell r="AG332">
            <v>8.0660989480000005</v>
          </cell>
        </row>
        <row r="333">
          <cell r="B333" t="str">
            <v>ULVERSTON</v>
          </cell>
          <cell r="C333">
            <v>13.8</v>
          </cell>
          <cell r="D333">
            <v>12</v>
          </cell>
          <cell r="E333">
            <v>18</v>
          </cell>
          <cell r="F333">
            <v>9.5413852065081901</v>
          </cell>
          <cell r="G333">
            <v>2.1341757270000001</v>
          </cell>
          <cell r="H333">
            <v>9.5828350812222389</v>
          </cell>
          <cell r="I333">
            <v>2.1213361489999998</v>
          </cell>
          <cell r="J333">
            <v>9.9328219813969518</v>
          </cell>
          <cell r="K333">
            <v>2.175300799</v>
          </cell>
          <cell r="L333">
            <v>10.098000643385818</v>
          </cell>
          <cell r="M333">
            <v>2.2382413959999998</v>
          </cell>
          <cell r="N333">
            <v>10.274024471609486</v>
          </cell>
          <cell r="O333">
            <v>2.3174433969999999</v>
          </cell>
          <cell r="P333">
            <v>10.530637651067449</v>
          </cell>
          <cell r="Q333">
            <v>2.4163464939999999</v>
          </cell>
          <cell r="R333">
            <v>10.798424258058761</v>
          </cell>
          <cell r="S333">
            <v>2.5281555139999998</v>
          </cell>
          <cell r="T333">
            <v>11.102705502585987</v>
          </cell>
          <cell r="U333">
            <v>2.6675153950000001</v>
          </cell>
          <cell r="V333">
            <v>11.356729285555035</v>
          </cell>
          <cell r="W333">
            <v>2.8231943410000002</v>
          </cell>
          <cell r="X333">
            <v>11.72659549839514</v>
          </cell>
          <cell r="Y333">
            <v>3.0015576450000001</v>
          </cell>
          <cell r="Z333">
            <v>13.428816333054238</v>
          </cell>
          <cell r="AA333">
            <v>3.9145180829999999</v>
          </cell>
          <cell r="AB333">
            <v>14.971629987313527</v>
          </cell>
          <cell r="AC333">
            <v>4.7048446420000003</v>
          </cell>
          <cell r="AD333">
            <v>15.509480284733248</v>
          </cell>
          <cell r="AE333">
            <v>5.1207915650000002</v>
          </cell>
          <cell r="AF333">
            <v>15.53426121802176</v>
          </cell>
          <cell r="AG333">
            <v>5.3450904579999996</v>
          </cell>
        </row>
        <row r="334">
          <cell r="B334" t="str">
            <v>UNION RD</v>
          </cell>
          <cell r="C334">
            <v>22.9</v>
          </cell>
          <cell r="D334">
            <v>20.5</v>
          </cell>
          <cell r="E334">
            <v>27.5</v>
          </cell>
          <cell r="F334">
            <v>15.833731801529716</v>
          </cell>
          <cell r="G334">
            <v>4.2344861180000004</v>
          </cell>
          <cell r="H334">
            <v>15.763165709387094</v>
          </cell>
          <cell r="I334">
            <v>4.1935203860000003</v>
          </cell>
          <cell r="J334">
            <v>15.961468910684019</v>
          </cell>
          <cell r="K334">
            <v>4.2504350019999997</v>
          </cell>
          <cell r="L334">
            <v>16.15114108271613</v>
          </cell>
          <cell r="M334">
            <v>4.3149177669999998</v>
          </cell>
          <cell r="N334">
            <v>16.460469848257553</v>
          </cell>
          <cell r="O334">
            <v>4.3980216519999997</v>
          </cell>
          <cell r="P334">
            <v>16.701501178685575</v>
          </cell>
          <cell r="Q334">
            <v>4.5015580379999998</v>
          </cell>
          <cell r="R334">
            <v>16.870075060972649</v>
          </cell>
          <cell r="S334">
            <v>4.6189764369999997</v>
          </cell>
          <cell r="T334">
            <v>17.204052371061316</v>
          </cell>
          <cell r="U334">
            <v>4.7650864970000004</v>
          </cell>
          <cell r="V334">
            <v>17.565385430601829</v>
          </cell>
          <cell r="W334">
            <v>4.9293475930000001</v>
          </cell>
          <cell r="X334">
            <v>17.959928012684177</v>
          </cell>
          <cell r="Y334">
            <v>5.1171705330000004</v>
          </cell>
          <cell r="Z334">
            <v>19.511031388690217</v>
          </cell>
          <cell r="AA334">
            <v>6.0435271180000001</v>
          </cell>
          <cell r="AB334">
            <v>21.611225229962187</v>
          </cell>
          <cell r="AC334">
            <v>6.8470097829999998</v>
          </cell>
          <cell r="AD334">
            <v>22.821583403420782</v>
          </cell>
          <cell r="AE334">
            <v>7.2950436359999999</v>
          </cell>
          <cell r="AF334">
            <v>23.625378224288148</v>
          </cell>
          <cell r="AG334">
            <v>7.5552101370000004</v>
          </cell>
        </row>
        <row r="335">
          <cell r="B335" t="str">
            <v>UPHOLLAND</v>
          </cell>
          <cell r="C335">
            <v>17.5</v>
          </cell>
          <cell r="D335">
            <v>15.8</v>
          </cell>
          <cell r="E335">
            <v>21</v>
          </cell>
          <cell r="F335">
            <v>12.294317577053484</v>
          </cell>
          <cell r="G335">
            <v>2.6819768060000002</v>
          </cell>
          <cell r="H335">
            <v>12.211201532394616</v>
          </cell>
          <cell r="I335">
            <v>2.671723192</v>
          </cell>
          <cell r="J335">
            <v>12.503412392607984</v>
          </cell>
          <cell r="K335">
            <v>2.743215985</v>
          </cell>
          <cell r="L335">
            <v>12.767412306026806</v>
          </cell>
          <cell r="M335">
            <v>2.8331701530000002</v>
          </cell>
          <cell r="N335">
            <v>13.086782553904145</v>
          </cell>
          <cell r="O335">
            <v>2.9499002139999999</v>
          </cell>
          <cell r="P335">
            <v>13.479253197107059</v>
          </cell>
          <cell r="Q335">
            <v>3.10251426</v>
          </cell>
          <cell r="R335">
            <v>13.890387744783279</v>
          </cell>
          <cell r="S335">
            <v>3.2802428570000002</v>
          </cell>
          <cell r="T335">
            <v>14.374794431612644</v>
          </cell>
          <cell r="U335">
            <v>3.5082736880000001</v>
          </cell>
          <cell r="V335">
            <v>14.894600691871378</v>
          </cell>
          <cell r="W335">
            <v>3.7698585389999999</v>
          </cell>
          <cell r="X335">
            <v>15.488318915039248</v>
          </cell>
          <cell r="Y335">
            <v>4.0749855500000001</v>
          </cell>
          <cell r="Z335">
            <v>18.379482288376352</v>
          </cell>
          <cell r="AA335">
            <v>5.5301383890000002</v>
          </cell>
          <cell r="AB335">
            <v>20.491582015147564</v>
          </cell>
          <cell r="AC335">
            <v>6.2232242480000002</v>
          </cell>
          <cell r="AD335">
            <v>20.924952410580865</v>
          </cell>
          <cell r="AE335">
            <v>6.5063963090000003</v>
          </cell>
          <cell r="AF335">
            <v>20.618618799070518</v>
          </cell>
          <cell r="AG335">
            <v>6.5943547210000002</v>
          </cell>
        </row>
        <row r="336">
          <cell r="B336" t="str">
            <v>URMSTON</v>
          </cell>
          <cell r="C336">
            <v>22.9</v>
          </cell>
          <cell r="D336">
            <v>20.5</v>
          </cell>
          <cell r="E336">
            <v>27.5</v>
          </cell>
          <cell r="F336">
            <v>10.929506477896647</v>
          </cell>
          <cell r="G336">
            <v>2.5737357059999999</v>
          </cell>
          <cell r="H336">
            <v>10.885945191900531</v>
          </cell>
          <cell r="I336">
            <v>2.573662041</v>
          </cell>
          <cell r="J336">
            <v>11.08664333543283</v>
          </cell>
          <cell r="K336">
            <v>2.6355552009999998</v>
          </cell>
          <cell r="L336">
            <v>11.336625468877219</v>
          </cell>
          <cell r="M336">
            <v>2.714094373</v>
          </cell>
          <cell r="N336">
            <v>11.608632713222278</v>
          </cell>
          <cell r="O336">
            <v>2.8164787069999999</v>
          </cell>
          <cell r="P336">
            <v>11.942963720318181</v>
          </cell>
          <cell r="Q336">
            <v>2.9552814430000001</v>
          </cell>
          <cell r="R336">
            <v>12.284876428585864</v>
          </cell>
          <cell r="S336">
            <v>3.1125091199999999</v>
          </cell>
          <cell r="T336">
            <v>12.693259486939716</v>
          </cell>
          <cell r="U336">
            <v>3.3079248159999999</v>
          </cell>
          <cell r="V336">
            <v>13.102533283388674</v>
          </cell>
          <cell r="W336">
            <v>3.53245947</v>
          </cell>
          <cell r="X336">
            <v>13.562588846546161</v>
          </cell>
          <cell r="Y336">
            <v>3.798179696</v>
          </cell>
          <cell r="Z336">
            <v>15.663821581480271</v>
          </cell>
          <cell r="AA336">
            <v>5.2468286009999998</v>
          </cell>
          <cell r="AB336">
            <v>17.370535386565265</v>
          </cell>
          <cell r="AC336">
            <v>6.5224030610000003</v>
          </cell>
          <cell r="AD336">
            <v>18.021466022235863</v>
          </cell>
          <cell r="AE336">
            <v>7.3004485370000003</v>
          </cell>
          <cell r="AF336">
            <v>18.177644703586431</v>
          </cell>
          <cell r="AG336">
            <v>7.7647417619999999</v>
          </cell>
        </row>
        <row r="337">
          <cell r="B337" t="str">
            <v>VICTORIA PARK</v>
          </cell>
          <cell r="C337">
            <v>22.9</v>
          </cell>
          <cell r="D337">
            <v>20.5</v>
          </cell>
          <cell r="E337">
            <v>27</v>
          </cell>
          <cell r="F337">
            <v>15.444360233814699</v>
          </cell>
          <cell r="G337">
            <v>4.2491603199999997</v>
          </cell>
          <cell r="H337">
            <v>15.438868589176785</v>
          </cell>
          <cell r="I337">
            <v>4.1359939710000004</v>
          </cell>
          <cell r="J337">
            <v>16.132465645668269</v>
          </cell>
          <cell r="K337">
            <v>4.2193489849999999</v>
          </cell>
          <cell r="L337">
            <v>18.380906679538093</v>
          </cell>
          <cell r="M337">
            <v>4.282347175</v>
          </cell>
          <cell r="N337">
            <v>20.647934719588704</v>
          </cell>
          <cell r="O337">
            <v>4.3421468240000003</v>
          </cell>
          <cell r="P337">
            <v>22.932985729096536</v>
          </cell>
          <cell r="Q337">
            <v>4.3993879089999997</v>
          </cell>
          <cell r="R337">
            <v>25.182895882214442</v>
          </cell>
          <cell r="S337">
            <v>4.452038623</v>
          </cell>
          <cell r="T337">
            <v>27.30520356006414</v>
          </cell>
          <cell r="U337">
            <v>4.5007057430000001</v>
          </cell>
          <cell r="V337">
            <v>28.677555513973285</v>
          </cell>
          <cell r="W337">
            <v>4.543718524</v>
          </cell>
          <cell r="X337">
            <v>29.794417662513887</v>
          </cell>
          <cell r="Y337">
            <v>4.5831601649999998</v>
          </cell>
          <cell r="Z337">
            <v>31.238436878401707</v>
          </cell>
          <cell r="AA337">
            <v>4.7407113389999997</v>
          </cell>
          <cell r="AB337">
            <v>31.889036112049968</v>
          </cell>
          <cell r="AC337">
            <v>4.8434028629999997</v>
          </cell>
          <cell r="AD337">
            <v>32.063737807847176</v>
          </cell>
          <cell r="AE337">
            <v>4.8845003289999998</v>
          </cell>
          <cell r="AF337">
            <v>32.230404129771188</v>
          </cell>
          <cell r="AG337">
            <v>4.8862765850000001</v>
          </cell>
        </row>
        <row r="338">
          <cell r="B338" t="str">
            <v>WARBRECK</v>
          </cell>
          <cell r="C338">
            <v>17.5</v>
          </cell>
          <cell r="D338">
            <v>15.8</v>
          </cell>
          <cell r="E338">
            <v>21</v>
          </cell>
          <cell r="F338">
            <v>9.8535553630808135</v>
          </cell>
          <cell r="G338">
            <v>2.1982094249999999</v>
          </cell>
          <cell r="H338">
            <v>9.7671111322830875</v>
          </cell>
          <cell r="I338">
            <v>2.170839806</v>
          </cell>
          <cell r="J338">
            <v>9.9034315367244652</v>
          </cell>
          <cell r="K338">
            <v>2.1953434020000002</v>
          </cell>
          <cell r="L338">
            <v>9.9997990371166612</v>
          </cell>
          <cell r="M338">
            <v>2.226012146</v>
          </cell>
          <cell r="N338">
            <v>10.090738029859565</v>
          </cell>
          <cell r="O338">
            <v>2.2678906369999998</v>
          </cell>
          <cell r="P338">
            <v>10.245213870627666</v>
          </cell>
          <cell r="Q338">
            <v>2.3263789830000001</v>
          </cell>
          <cell r="R338">
            <v>10.408059398592805</v>
          </cell>
          <cell r="S338">
            <v>2.3953334650000002</v>
          </cell>
          <cell r="T338">
            <v>10.594591693242577</v>
          </cell>
          <cell r="U338">
            <v>2.4844307680000002</v>
          </cell>
          <cell r="V338">
            <v>10.777170469201135</v>
          </cell>
          <cell r="W338">
            <v>2.5874283149999999</v>
          </cell>
          <cell r="X338">
            <v>11.010411953796622</v>
          </cell>
          <cell r="Y338">
            <v>2.7088664659999999</v>
          </cell>
          <cell r="Z338">
            <v>12.019040615966567</v>
          </cell>
          <cell r="AA338">
            <v>3.3453885950000002</v>
          </cell>
          <cell r="AB338">
            <v>12.779415300879641</v>
          </cell>
          <cell r="AC338">
            <v>3.651642104</v>
          </cell>
          <cell r="AD338">
            <v>13.001825568209815</v>
          </cell>
          <cell r="AE338">
            <v>3.7674037500000002</v>
          </cell>
          <cell r="AF338">
            <v>12.892380440433755</v>
          </cell>
          <cell r="AG338">
            <v>3.8064449360000001</v>
          </cell>
        </row>
        <row r="339">
          <cell r="B339" t="str">
            <v>WARDLEWORTH</v>
          </cell>
          <cell r="C339">
            <v>23</v>
          </cell>
          <cell r="D339">
            <v>20.5</v>
          </cell>
          <cell r="E339">
            <v>27.5</v>
          </cell>
          <cell r="F339">
            <v>12.982727601916686</v>
          </cell>
          <cell r="G339">
            <v>3.9445899130000002</v>
          </cell>
          <cell r="H339">
            <v>13.069782439243733</v>
          </cell>
          <cell r="I339">
            <v>3.8749513580000001</v>
          </cell>
          <cell r="J339">
            <v>13.783401581729125</v>
          </cell>
          <cell r="K339">
            <v>3.9345519879999999</v>
          </cell>
          <cell r="L339">
            <v>13.868254686999258</v>
          </cell>
          <cell r="M339">
            <v>3.992092623</v>
          </cell>
          <cell r="N339">
            <v>13.927329999252597</v>
          </cell>
          <cell r="O339">
            <v>4.0609431560000004</v>
          </cell>
          <cell r="P339">
            <v>14.214284708068305</v>
          </cell>
          <cell r="Q339">
            <v>4.1441305179999999</v>
          </cell>
          <cell r="R339">
            <v>14.410494989915438</v>
          </cell>
          <cell r="S339">
            <v>4.2343971180000004</v>
          </cell>
          <cell r="T339">
            <v>14.597023029156722</v>
          </cell>
          <cell r="U339">
            <v>4.3435205039999998</v>
          </cell>
          <cell r="V339">
            <v>14.727401692329385</v>
          </cell>
          <cell r="W339">
            <v>4.4642597349999997</v>
          </cell>
          <cell r="X339">
            <v>15.077543556997673</v>
          </cell>
          <cell r="Y339">
            <v>4.6004185419999999</v>
          </cell>
          <cell r="Z339">
            <v>16.132729227428474</v>
          </cell>
          <cell r="AA339">
            <v>5.2926449240000002</v>
          </cell>
          <cell r="AB339">
            <v>17.573015330625953</v>
          </cell>
          <cell r="AC339">
            <v>5.8919548720000003</v>
          </cell>
          <cell r="AD339">
            <v>18.527560759880526</v>
          </cell>
          <cell r="AE339">
            <v>6.2213113880000002</v>
          </cell>
          <cell r="AF339">
            <v>19.298301360516756</v>
          </cell>
          <cell r="AG339">
            <v>6.4007688309999997</v>
          </cell>
        </row>
        <row r="340">
          <cell r="B340" t="str">
            <v>WARTON</v>
          </cell>
          <cell r="C340">
            <v>22.9</v>
          </cell>
          <cell r="D340">
            <v>20.5</v>
          </cell>
          <cell r="E340">
            <v>27.5</v>
          </cell>
          <cell r="F340">
            <v>13.410311780358839</v>
          </cell>
          <cell r="G340">
            <v>3.3803090039999999</v>
          </cell>
          <cell r="H340">
            <v>13.187361936628857</v>
          </cell>
          <cell r="I340">
            <v>3.30196807</v>
          </cell>
          <cell r="J340">
            <v>13.430297514788377</v>
          </cell>
          <cell r="K340">
            <v>3.36054012</v>
          </cell>
          <cell r="L340">
            <v>13.666143733645701</v>
          </cell>
          <cell r="M340">
            <v>3.4125572219999998</v>
          </cell>
          <cell r="N340">
            <v>13.801021889822755</v>
          </cell>
          <cell r="O340">
            <v>3.466495326</v>
          </cell>
          <cell r="P340">
            <v>13.910911751246765</v>
          </cell>
          <cell r="Q340">
            <v>3.5269338339999998</v>
          </cell>
          <cell r="R340">
            <v>14.066891971829026</v>
          </cell>
          <cell r="S340">
            <v>3.587304488</v>
          </cell>
          <cell r="T340">
            <v>14.234998485864548</v>
          </cell>
          <cell r="U340">
            <v>3.6596162909999999</v>
          </cell>
          <cell r="V340">
            <v>14.386725229273958</v>
          </cell>
          <cell r="W340">
            <v>3.7336922389999998</v>
          </cell>
          <cell r="X340">
            <v>14.518294373292564</v>
          </cell>
          <cell r="Y340">
            <v>3.814934381</v>
          </cell>
          <cell r="Z340">
            <v>15.125743595184296</v>
          </cell>
          <cell r="AA340">
            <v>4.2151423299999999</v>
          </cell>
          <cell r="AB340">
            <v>15.50334464842995</v>
          </cell>
          <cell r="AC340">
            <v>4.4999155430000002</v>
          </cell>
          <cell r="AD340">
            <v>15.594950171540031</v>
          </cell>
          <cell r="AE340">
            <v>4.5906930370000003</v>
          </cell>
          <cell r="AF340">
            <v>15.452212675483493</v>
          </cell>
          <cell r="AG340">
            <v>4.6089789259999998</v>
          </cell>
        </row>
        <row r="341">
          <cell r="B341" t="str">
            <v>WATERHEAD</v>
          </cell>
          <cell r="C341">
            <v>22.9</v>
          </cell>
          <cell r="D341">
            <v>20.5</v>
          </cell>
          <cell r="E341">
            <v>27.5</v>
          </cell>
          <cell r="F341">
            <v>8.1849907428167832</v>
          </cell>
          <cell r="G341">
            <v>2.402471893</v>
          </cell>
          <cell r="H341">
            <v>8.1220560783841975</v>
          </cell>
          <cell r="I341">
            <v>2.3751087279999998</v>
          </cell>
          <cell r="J341">
            <v>8.2520629132829875</v>
          </cell>
          <cell r="K341">
            <v>2.4184003230000002</v>
          </cell>
          <cell r="L341">
            <v>8.3885307929152866</v>
          </cell>
          <cell r="M341">
            <v>2.4646028969999998</v>
          </cell>
          <cell r="N341">
            <v>8.5053331399366847</v>
          </cell>
          <cell r="O341">
            <v>2.5231479829999999</v>
          </cell>
          <cell r="P341">
            <v>8.691780021395088</v>
          </cell>
          <cell r="Q341">
            <v>2.5975472279999998</v>
          </cell>
          <cell r="R341">
            <v>8.8731456070156991</v>
          </cell>
          <cell r="S341">
            <v>2.6813334860000002</v>
          </cell>
          <cell r="T341">
            <v>9.0453560401585378</v>
          </cell>
          <cell r="U341">
            <v>2.7848278780000002</v>
          </cell>
          <cell r="V341">
            <v>9.2664157482463292</v>
          </cell>
          <cell r="W341">
            <v>2.9021446069999999</v>
          </cell>
          <cell r="X341">
            <v>9.5549867600600003</v>
          </cell>
          <cell r="Y341">
            <v>3.0368101310000002</v>
          </cell>
          <cell r="Z341">
            <v>10.73360908729412</v>
          </cell>
          <cell r="AA341">
            <v>3.7226096270000002</v>
          </cell>
          <cell r="AB341">
            <v>11.830978596520094</v>
          </cell>
          <cell r="AC341">
            <v>4.3283257659999999</v>
          </cell>
          <cell r="AD341">
            <v>12.342036813419194</v>
          </cell>
          <cell r="AE341">
            <v>4.6804468420000003</v>
          </cell>
          <cell r="AF341">
            <v>12.560735646979593</v>
          </cell>
          <cell r="AG341">
            <v>4.8881812450000002</v>
          </cell>
        </row>
        <row r="342">
          <cell r="B342" t="str">
            <v>WATERSWALLOWS</v>
          </cell>
          <cell r="C342">
            <v>22.9</v>
          </cell>
          <cell r="D342">
            <v>20.5</v>
          </cell>
          <cell r="E342">
            <v>27.5</v>
          </cell>
          <cell r="F342">
            <v>10.100361180837707</v>
          </cell>
          <cell r="G342">
            <v>1.92061729</v>
          </cell>
          <cell r="H342">
            <v>9.8231485285910942</v>
          </cell>
          <cell r="I342">
            <v>1.8883034059999999</v>
          </cell>
          <cell r="J342">
            <v>9.8944572341139967</v>
          </cell>
          <cell r="K342">
            <v>1.9225816019999999</v>
          </cell>
          <cell r="L342">
            <v>9.9459420934331035</v>
          </cell>
          <cell r="M342">
            <v>1.9583363970000001</v>
          </cell>
          <cell r="N342">
            <v>10.141338760234603</v>
          </cell>
          <cell r="O342">
            <v>2.000230288</v>
          </cell>
          <cell r="P342">
            <v>10.16595934769366</v>
          </cell>
          <cell r="Q342">
            <v>2.0531743119999999</v>
          </cell>
          <cell r="R342">
            <v>10.171947791044433</v>
          </cell>
          <cell r="S342">
            <v>2.1098994790000001</v>
          </cell>
          <cell r="T342">
            <v>10.346370417193231</v>
          </cell>
          <cell r="U342">
            <v>2.1799823219999999</v>
          </cell>
          <cell r="V342">
            <v>10.364913890916613</v>
          </cell>
          <cell r="W342">
            <v>2.2569476499999999</v>
          </cell>
          <cell r="X342">
            <v>10.496070769264028</v>
          </cell>
          <cell r="Y342">
            <v>2.345414624</v>
          </cell>
          <cell r="Z342">
            <v>11.175563254371758</v>
          </cell>
          <cell r="AA342">
            <v>2.8558574779999999</v>
          </cell>
          <cell r="AB342">
            <v>11.9481210245656</v>
          </cell>
          <cell r="AC342">
            <v>3.3247932429999998</v>
          </cell>
          <cell r="AD342">
            <v>12.485661090086202</v>
          </cell>
          <cell r="AE342">
            <v>3.5577497999999999</v>
          </cell>
          <cell r="AF342">
            <v>12.776706095033862</v>
          </cell>
          <cell r="AG342">
            <v>3.6717550220000001</v>
          </cell>
        </row>
        <row r="343">
          <cell r="B343" t="str">
            <v>WEASTE</v>
          </cell>
          <cell r="C343">
            <v>18</v>
          </cell>
          <cell r="D343">
            <v>18</v>
          </cell>
          <cell r="E343">
            <v>27.5</v>
          </cell>
          <cell r="F343">
            <v>14.939501834919843</v>
          </cell>
          <cell r="G343">
            <v>4.7096940570000001</v>
          </cell>
          <cell r="H343">
            <v>14.733836383229342</v>
          </cell>
          <cell r="I343">
            <v>4.6225178949999997</v>
          </cell>
          <cell r="J343">
            <v>15.24088900873679</v>
          </cell>
          <cell r="K343">
            <v>4.697688039</v>
          </cell>
          <cell r="L343">
            <v>15.355243260757065</v>
          </cell>
          <cell r="M343">
            <v>4.7591363510000004</v>
          </cell>
          <cell r="N343">
            <v>15.568153311932447</v>
          </cell>
          <cell r="O343">
            <v>4.8249404040000003</v>
          </cell>
          <cell r="P343">
            <v>15.740391261622294</v>
          </cell>
          <cell r="Q343">
            <v>4.9012996940000004</v>
          </cell>
          <cell r="R343">
            <v>15.948402871697313</v>
          </cell>
          <cell r="S343">
            <v>4.9769575169999998</v>
          </cell>
          <cell r="T343">
            <v>16.231128651619223</v>
          </cell>
          <cell r="U343">
            <v>5.0557815079999999</v>
          </cell>
          <cell r="V343">
            <v>16.5353057586677</v>
          </cell>
          <cell r="W343">
            <v>5.1396144000000001</v>
          </cell>
          <cell r="X343">
            <v>16.649737025653259</v>
          </cell>
          <cell r="Y343">
            <v>5.2336309429999996</v>
          </cell>
          <cell r="Z343">
            <v>17.691427644816642</v>
          </cell>
          <cell r="AA343">
            <v>5.6835496919999997</v>
          </cell>
          <cell r="AB343">
            <v>19.027680526566307</v>
          </cell>
          <cell r="AC343">
            <v>6.0395336400000001</v>
          </cell>
          <cell r="AD343">
            <v>20.229018384084014</v>
          </cell>
          <cell r="AE343">
            <v>6.2394946090000003</v>
          </cell>
          <cell r="AF343">
            <v>21.216234504718489</v>
          </cell>
          <cell r="AG343">
            <v>6.3526712600000002</v>
          </cell>
        </row>
        <row r="344">
          <cell r="B344" t="str">
            <v>WERNETH</v>
          </cell>
          <cell r="C344">
            <v>22.9</v>
          </cell>
          <cell r="D344">
            <v>20.5</v>
          </cell>
          <cell r="E344">
            <v>27.5</v>
          </cell>
          <cell r="F344">
            <v>9.0642405448417112</v>
          </cell>
          <cell r="G344">
            <v>2.5775566419999998</v>
          </cell>
          <cell r="H344">
            <v>8.9751614206544197</v>
          </cell>
          <cell r="I344">
            <v>2.549093338</v>
          </cell>
          <cell r="J344">
            <v>9.0875603699990997</v>
          </cell>
          <cell r="K344">
            <v>2.5859127430000002</v>
          </cell>
          <cell r="L344">
            <v>9.2104707126505474</v>
          </cell>
          <cell r="M344">
            <v>2.6263012570000002</v>
          </cell>
          <cell r="N344">
            <v>9.3114571512039177</v>
          </cell>
          <cell r="O344">
            <v>2.6776225349999998</v>
          </cell>
          <cell r="P344">
            <v>9.4830234272221574</v>
          </cell>
          <cell r="Q344">
            <v>2.7409462310000001</v>
          </cell>
          <cell r="R344">
            <v>9.6454686800637432</v>
          </cell>
          <cell r="S344">
            <v>2.8118646140000001</v>
          </cell>
          <cell r="T344">
            <v>9.7969268562958494</v>
          </cell>
          <cell r="U344">
            <v>2.8988122889999999</v>
          </cell>
          <cell r="V344">
            <v>9.9990468828147048</v>
          </cell>
          <cell r="W344">
            <v>2.9966871749999999</v>
          </cell>
          <cell r="X344">
            <v>10.262602513440317</v>
          </cell>
          <cell r="Y344">
            <v>3.1080987200000001</v>
          </cell>
          <cell r="Z344">
            <v>11.279731239415677</v>
          </cell>
          <cell r="AA344">
            <v>3.6619527079999998</v>
          </cell>
          <cell r="AB344">
            <v>12.306010732855993</v>
          </cell>
          <cell r="AC344">
            <v>4.1434685260000004</v>
          </cell>
          <cell r="AD344">
            <v>12.918767049982439</v>
          </cell>
          <cell r="AE344">
            <v>4.4263141890000002</v>
          </cell>
          <cell r="AF344">
            <v>13.317702754558907</v>
          </cell>
          <cell r="AG344">
            <v>4.5913742329999998</v>
          </cell>
        </row>
        <row r="345">
          <cell r="B345" t="str">
            <v>WESLEY PLACE BACUP</v>
          </cell>
          <cell r="C345">
            <v>22.9</v>
          </cell>
          <cell r="D345">
            <v>20.5</v>
          </cell>
          <cell r="E345">
            <v>27.5</v>
          </cell>
          <cell r="F345">
            <v>9.612817567535755</v>
          </cell>
          <cell r="G345">
            <v>2.6267657149999999</v>
          </cell>
          <cell r="H345">
            <v>9.6123227135292666</v>
          </cell>
          <cell r="I345">
            <v>2.6015381099999999</v>
          </cell>
          <cell r="J345">
            <v>9.8017311971785706</v>
          </cell>
          <cell r="K345">
            <v>2.6466365509999998</v>
          </cell>
          <cell r="L345">
            <v>9.9382354668679582</v>
          </cell>
          <cell r="M345">
            <v>2.700822058</v>
          </cell>
          <cell r="N345">
            <v>10.08695173888856</v>
          </cell>
          <cell r="O345">
            <v>2.7679118190000001</v>
          </cell>
          <cell r="P345">
            <v>10.281607718299641</v>
          </cell>
          <cell r="Q345">
            <v>2.8530063220000002</v>
          </cell>
          <cell r="R345">
            <v>10.500081840819831</v>
          </cell>
          <cell r="S345">
            <v>2.9476265970000002</v>
          </cell>
          <cell r="T345">
            <v>10.74895061695719</v>
          </cell>
          <cell r="U345">
            <v>3.0675687709999999</v>
          </cell>
          <cell r="V345">
            <v>11.023765170800013</v>
          </cell>
          <cell r="W345">
            <v>3.2018897499999999</v>
          </cell>
          <cell r="X345">
            <v>11.336202665181251</v>
          </cell>
          <cell r="Y345">
            <v>3.3576306539999998</v>
          </cell>
          <cell r="Z345">
            <v>12.817876338701229</v>
          </cell>
          <cell r="AA345">
            <v>4.1450995549999998</v>
          </cell>
          <cell r="AB345">
            <v>14.303005887637688</v>
          </cell>
          <cell r="AC345">
            <v>4.8312851290000003</v>
          </cell>
          <cell r="AD345">
            <v>15.057555307384721</v>
          </cell>
          <cell r="AE345">
            <v>5.2236177860000002</v>
          </cell>
          <cell r="AF345">
            <v>15.450470377092968</v>
          </cell>
          <cell r="AG345">
            <v>5.4502493679999997</v>
          </cell>
        </row>
        <row r="346">
          <cell r="B346" t="str">
            <v>WEST DIDSBURY</v>
          </cell>
          <cell r="C346">
            <v>20.5</v>
          </cell>
          <cell r="D346">
            <v>20.5</v>
          </cell>
          <cell r="E346">
            <v>27.5</v>
          </cell>
          <cell r="F346">
            <v>12.8653891429566</v>
          </cell>
          <cell r="G346">
            <v>4.4650340899999996</v>
          </cell>
          <cell r="H346">
            <v>13.164033232120829</v>
          </cell>
          <cell r="I346">
            <v>4.4019502299999997</v>
          </cell>
          <cell r="J346">
            <v>13.743754516791492</v>
          </cell>
          <cell r="K346">
            <v>4.4809888400000002</v>
          </cell>
          <cell r="L346">
            <v>13.953595419040504</v>
          </cell>
          <cell r="M346">
            <v>4.5587193340000001</v>
          </cell>
          <cell r="N346">
            <v>14.22436346916488</v>
          </cell>
          <cell r="O346">
            <v>4.6517585610000003</v>
          </cell>
          <cell r="P346">
            <v>14.498197360524756</v>
          </cell>
          <cell r="Q346">
            <v>4.7648377929999999</v>
          </cell>
          <cell r="R346">
            <v>14.815237374395576</v>
          </cell>
          <cell r="S346">
            <v>4.8883992489999999</v>
          </cell>
          <cell r="T346">
            <v>15.175170993004896</v>
          </cell>
          <cell r="U346">
            <v>5.0327529059999998</v>
          </cell>
          <cell r="V346">
            <v>15.535024427083261</v>
          </cell>
          <cell r="W346">
            <v>5.192071404</v>
          </cell>
          <cell r="X346">
            <v>15.965334587378717</v>
          </cell>
          <cell r="Y346">
            <v>5.3686098009999998</v>
          </cell>
          <cell r="Z346">
            <v>17.989754241521482</v>
          </cell>
          <cell r="AA346">
            <v>6.2564552679999998</v>
          </cell>
          <cell r="AB346">
            <v>19.868908196241414</v>
          </cell>
          <cell r="AC346">
            <v>7.0195934290000004</v>
          </cell>
          <cell r="AD346">
            <v>20.935033035301345</v>
          </cell>
          <cell r="AE346">
            <v>7.4665031600000002</v>
          </cell>
          <cell r="AF346">
            <v>21.651217209695353</v>
          </cell>
          <cell r="AG346">
            <v>7.7458381410000001</v>
          </cell>
        </row>
        <row r="347">
          <cell r="B347" t="str">
            <v>WESTGATE</v>
          </cell>
          <cell r="C347">
            <v>17.5</v>
          </cell>
          <cell r="D347">
            <v>15.8</v>
          </cell>
          <cell r="E347">
            <v>21</v>
          </cell>
          <cell r="F347">
            <v>13.833361230945657</v>
          </cell>
          <cell r="G347">
            <v>3.0869345510000001</v>
          </cell>
          <cell r="H347">
            <v>13.738405431640837</v>
          </cell>
          <cell r="I347">
            <v>3.084882914</v>
          </cell>
          <cell r="J347">
            <v>13.972122349880792</v>
          </cell>
          <cell r="K347">
            <v>3.1511677640000002</v>
          </cell>
          <cell r="L347">
            <v>14.206225147791688</v>
          </cell>
          <cell r="M347">
            <v>3.2347473419999999</v>
          </cell>
          <cell r="N347">
            <v>14.449771790385583</v>
          </cell>
          <cell r="O347">
            <v>3.3449550700000001</v>
          </cell>
          <cell r="P347">
            <v>14.804649474362089</v>
          </cell>
          <cell r="Q347">
            <v>3.4870046829999999</v>
          </cell>
          <cell r="R347">
            <v>15.205543993104996</v>
          </cell>
          <cell r="S347">
            <v>3.6472322419999998</v>
          </cell>
          <cell r="T347">
            <v>15.606842633192063</v>
          </cell>
          <cell r="U347">
            <v>3.8419650330000001</v>
          </cell>
          <cell r="V347">
            <v>16.068559883698697</v>
          </cell>
          <cell r="W347">
            <v>4.06138786</v>
          </cell>
          <cell r="X347">
            <v>16.601967236582041</v>
          </cell>
          <cell r="Y347">
            <v>4.3144652419999998</v>
          </cell>
          <cell r="Z347">
            <v>19.122068392689982</v>
          </cell>
          <cell r="AA347">
            <v>5.624264911</v>
          </cell>
          <cell r="AB347">
            <v>22.098348420236945</v>
          </cell>
          <cell r="AC347">
            <v>6.7755052139999998</v>
          </cell>
          <cell r="AD347">
            <v>23.887510721154882</v>
          </cell>
          <cell r="AE347">
            <v>7.4153439900000002</v>
          </cell>
          <cell r="AF347">
            <v>24.225230639075448</v>
          </cell>
          <cell r="AG347">
            <v>7.778153852</v>
          </cell>
        </row>
        <row r="348">
          <cell r="B348" t="str">
            <v>WESTHOUGHTON</v>
          </cell>
          <cell r="C348">
            <v>22.9</v>
          </cell>
          <cell r="D348">
            <v>20.5</v>
          </cell>
          <cell r="E348">
            <v>27.5</v>
          </cell>
          <cell r="F348">
            <v>17.397354657260614</v>
          </cell>
          <cell r="G348">
            <v>5.0165648059999999</v>
          </cell>
          <cell r="H348">
            <v>17.881823762389061</v>
          </cell>
          <cell r="I348">
            <v>4.9662933200000001</v>
          </cell>
          <cell r="J348">
            <v>18.727859874564199</v>
          </cell>
          <cell r="K348">
            <v>5.0512469549999999</v>
          </cell>
          <cell r="L348">
            <v>19.007688913846177</v>
          </cell>
          <cell r="M348">
            <v>5.1534154350000003</v>
          </cell>
          <cell r="N348">
            <v>19.245278287702156</v>
          </cell>
          <cell r="O348">
            <v>5.287068637</v>
          </cell>
          <cell r="P348">
            <v>19.752282381031904</v>
          </cell>
          <cell r="Q348">
            <v>5.4590627390000002</v>
          </cell>
          <cell r="R348">
            <v>20.132046629547546</v>
          </cell>
          <cell r="S348">
            <v>5.6568214189999999</v>
          </cell>
          <cell r="T348">
            <v>20.519338040846488</v>
          </cell>
          <cell r="U348">
            <v>5.9094288769999999</v>
          </cell>
          <cell r="V348">
            <v>21.012965966057937</v>
          </cell>
          <cell r="W348">
            <v>6.1957958609999997</v>
          </cell>
          <cell r="X348">
            <v>21.691174252883236</v>
          </cell>
          <cell r="Y348">
            <v>6.5265951319999997</v>
          </cell>
          <cell r="Z348">
            <v>24.413160390151393</v>
          </cell>
          <cell r="AA348">
            <v>8.3042376430000004</v>
          </cell>
          <cell r="AB348">
            <v>27.034561406730621</v>
          </cell>
          <cell r="AC348">
            <v>9.8732279480000003</v>
          </cell>
          <cell r="AD348">
            <v>28.20126669336473</v>
          </cell>
          <cell r="AE348">
            <v>10.30246489</v>
          </cell>
          <cell r="AF348">
            <v>28.48620860616025</v>
          </cell>
          <cell r="AG348">
            <v>10.51578565</v>
          </cell>
        </row>
        <row r="349">
          <cell r="B349" t="str">
            <v>WESTLINTON</v>
          </cell>
          <cell r="C349">
            <v>15</v>
          </cell>
          <cell r="D349">
            <v>13.3</v>
          </cell>
          <cell r="E349">
            <v>17.5</v>
          </cell>
          <cell r="F349">
            <v>4.134872393299359</v>
          </cell>
          <cell r="G349">
            <v>0.56394031200000005</v>
          </cell>
          <cell r="H349">
            <v>4.1859261083297188</v>
          </cell>
          <cell r="I349">
            <v>0.57847186100000003</v>
          </cell>
          <cell r="J349">
            <v>4.5497590771481722</v>
          </cell>
          <cell r="K349">
            <v>0.61136074399999996</v>
          </cell>
          <cell r="L349">
            <v>4.7033532805671063</v>
          </cell>
          <cell r="M349">
            <v>0.65200680200000005</v>
          </cell>
          <cell r="N349">
            <v>4.7435012318417966</v>
          </cell>
          <cell r="O349">
            <v>0.70083132199999998</v>
          </cell>
          <cell r="P349">
            <v>4.9173688565060019</v>
          </cell>
          <cell r="Q349">
            <v>0.76168723900000002</v>
          </cell>
          <cell r="R349">
            <v>4.9942071437866016</v>
          </cell>
          <cell r="S349">
            <v>0.82865862999999995</v>
          </cell>
          <cell r="T349">
            <v>5.1381179979804426</v>
          </cell>
          <cell r="U349">
            <v>0.91201343300000004</v>
          </cell>
          <cell r="V349">
            <v>5.2715492014013803</v>
          </cell>
          <cell r="W349">
            <v>1.003099556</v>
          </cell>
          <cell r="X349">
            <v>5.4761488725751182</v>
          </cell>
          <cell r="Y349">
            <v>1.114922752</v>
          </cell>
          <cell r="Z349">
            <v>6.9263918101886812</v>
          </cell>
          <cell r="AA349">
            <v>1.743565239</v>
          </cell>
          <cell r="AB349">
            <v>8.7114019877601123</v>
          </cell>
          <cell r="AC349">
            <v>2.174571888</v>
          </cell>
          <cell r="AD349">
            <v>9.1375949127240315</v>
          </cell>
          <cell r="AE349">
            <v>2.3882093499999999</v>
          </cell>
          <cell r="AF349">
            <v>9.1526114943792951</v>
          </cell>
          <cell r="AG349">
            <v>2.5008241130000002</v>
          </cell>
        </row>
        <row r="350">
          <cell r="B350" t="str">
            <v>WHALLEY</v>
          </cell>
          <cell r="C350">
            <v>22.9</v>
          </cell>
          <cell r="D350">
            <v>20.5</v>
          </cell>
          <cell r="E350">
            <v>27.5</v>
          </cell>
          <cell r="F350">
            <v>12.822827255217662</v>
          </cell>
          <cell r="G350">
            <v>3.8293617910000002</v>
          </cell>
          <cell r="H350">
            <v>12.886896098100177</v>
          </cell>
          <cell r="I350">
            <v>3.7931614370000002</v>
          </cell>
          <cell r="J350">
            <v>13.261019437155113</v>
          </cell>
          <cell r="K350">
            <v>3.877409917</v>
          </cell>
          <cell r="L350">
            <v>13.538738384263036</v>
          </cell>
          <cell r="M350">
            <v>3.9683120829999998</v>
          </cell>
          <cell r="N350">
            <v>13.812134751928854</v>
          </cell>
          <cell r="O350">
            <v>4.0767526910000003</v>
          </cell>
          <cell r="P350">
            <v>14.157600387113613</v>
          </cell>
          <cell r="Q350">
            <v>4.2044729380000003</v>
          </cell>
          <cell r="R350">
            <v>14.525387207149375</v>
          </cell>
          <cell r="S350">
            <v>4.3453312410000002</v>
          </cell>
          <cell r="T350">
            <v>14.927737318800016</v>
          </cell>
          <cell r="U350">
            <v>4.5160356180000001</v>
          </cell>
          <cell r="V350">
            <v>15.333152866819596</v>
          </cell>
          <cell r="W350">
            <v>4.7037080619999996</v>
          </cell>
          <cell r="X350">
            <v>15.80642759695399</v>
          </cell>
          <cell r="Y350">
            <v>4.9158497099999998</v>
          </cell>
          <cell r="Z350">
            <v>18.326753458200091</v>
          </cell>
          <cell r="AA350">
            <v>5.9824134039999999</v>
          </cell>
          <cell r="AB350">
            <v>20.67931545121581</v>
          </cell>
          <cell r="AC350">
            <v>6.9063580030000002</v>
          </cell>
          <cell r="AD350">
            <v>21.528251915042162</v>
          </cell>
          <cell r="AE350">
            <v>7.4010903690000003</v>
          </cell>
          <cell r="AF350">
            <v>21.763841396098595</v>
          </cell>
          <cell r="AG350">
            <v>7.6690269420000003</v>
          </cell>
        </row>
        <row r="351">
          <cell r="B351" t="str">
            <v>WHALLEY RANGE</v>
          </cell>
          <cell r="C351">
            <v>26.5</v>
          </cell>
          <cell r="D351">
            <v>24</v>
          </cell>
          <cell r="E351">
            <v>32</v>
          </cell>
          <cell r="F351">
            <v>20.169942639117625</v>
          </cell>
          <cell r="G351">
            <v>4.8204709660000002</v>
          </cell>
          <cell r="H351">
            <v>20.158559140763614</v>
          </cell>
          <cell r="I351">
            <v>4.7976812999999998</v>
          </cell>
          <cell r="J351">
            <v>20.688834259220268</v>
          </cell>
          <cell r="K351">
            <v>4.8936782299999999</v>
          </cell>
          <cell r="L351">
            <v>21.035739697990504</v>
          </cell>
          <cell r="M351">
            <v>5.0033912789999997</v>
          </cell>
          <cell r="N351">
            <v>21.431701942313435</v>
          </cell>
          <cell r="O351">
            <v>5.1399684260000003</v>
          </cell>
          <cell r="P351">
            <v>21.933475906312932</v>
          </cell>
          <cell r="Q351">
            <v>5.3100124600000003</v>
          </cell>
          <cell r="R351">
            <v>22.414908054244492</v>
          </cell>
          <cell r="S351">
            <v>5.5014762719999997</v>
          </cell>
          <cell r="T351">
            <v>22.958508867966632</v>
          </cell>
          <cell r="U351">
            <v>5.7347554540000001</v>
          </cell>
          <cell r="V351">
            <v>23.532300313026347</v>
          </cell>
          <cell r="W351">
            <v>5.9969072810000004</v>
          </cell>
          <cell r="X351">
            <v>24.200576086867684</v>
          </cell>
          <cell r="Y351">
            <v>6.2958597330000003</v>
          </cell>
          <cell r="Z351">
            <v>27.282767459967356</v>
          </cell>
          <cell r="AA351">
            <v>7.4675398800000004</v>
          </cell>
          <cell r="AB351">
            <v>29.995200045553418</v>
          </cell>
          <cell r="AC351">
            <v>8.3971078699999993</v>
          </cell>
          <cell r="AD351">
            <v>31.455044157961094</v>
          </cell>
          <cell r="AE351">
            <v>8.8779578170000004</v>
          </cell>
          <cell r="AF351">
            <v>32.379459721820595</v>
          </cell>
          <cell r="AG351">
            <v>9.1884883800000008</v>
          </cell>
        </row>
        <row r="352">
          <cell r="B352" t="str">
            <v>WHASSET</v>
          </cell>
          <cell r="C352">
            <v>18</v>
          </cell>
          <cell r="D352">
            <v>16</v>
          </cell>
          <cell r="E352">
            <v>20</v>
          </cell>
          <cell r="F352">
            <v>12.538704008202272</v>
          </cell>
          <cell r="G352">
            <v>3.342550374</v>
          </cell>
          <cell r="H352">
            <v>12.436104043208093</v>
          </cell>
          <cell r="I352">
            <v>3.3117387250000001</v>
          </cell>
          <cell r="J352">
            <v>12.815350026807037</v>
          </cell>
          <cell r="K352">
            <v>3.3781887450000001</v>
          </cell>
          <cell r="L352">
            <v>12.966418506346491</v>
          </cell>
          <cell r="M352">
            <v>3.4511734399999998</v>
          </cell>
          <cell r="N352">
            <v>12.973039229776035</v>
          </cell>
          <cell r="O352">
            <v>3.5401845700000001</v>
          </cell>
          <cell r="P352">
            <v>13.245135598356983</v>
          </cell>
          <cell r="Q352">
            <v>3.6484373470000002</v>
          </cell>
          <cell r="R352">
            <v>13.447192097913959</v>
          </cell>
          <cell r="S352">
            <v>3.7645200920000002</v>
          </cell>
          <cell r="T352">
            <v>13.641889512292973</v>
          </cell>
          <cell r="U352">
            <v>3.9051581739999999</v>
          </cell>
          <cell r="V352">
            <v>13.605224174739325</v>
          </cell>
          <cell r="W352">
            <v>4.0547622499999996</v>
          </cell>
          <cell r="X352">
            <v>13.99592572647645</v>
          </cell>
          <cell r="Y352">
            <v>4.2241280720000001</v>
          </cell>
          <cell r="Z352">
            <v>15.043874767295186</v>
          </cell>
          <cell r="AA352">
            <v>4.9712520250000001</v>
          </cell>
          <cell r="AB352">
            <v>16.413665180532952</v>
          </cell>
          <cell r="AC352">
            <v>5.5326475540000004</v>
          </cell>
          <cell r="AD352">
            <v>17.003213540188604</v>
          </cell>
          <cell r="AE352">
            <v>5.7419249480000003</v>
          </cell>
          <cell r="AF352">
            <v>17.001737360326622</v>
          </cell>
          <cell r="AG352">
            <v>5.8222633229999996</v>
          </cell>
        </row>
        <row r="353">
          <cell r="B353" t="str">
            <v>WHITTLE LE WOODS</v>
          </cell>
          <cell r="C353">
            <v>17.5</v>
          </cell>
          <cell r="D353">
            <v>15.8</v>
          </cell>
          <cell r="E353">
            <v>21</v>
          </cell>
          <cell r="F353">
            <v>10.305758778936259</v>
          </cell>
          <cell r="G353">
            <v>2.8602007340000002</v>
          </cell>
          <cell r="H353">
            <v>10.361798508146046</v>
          </cell>
          <cell r="I353">
            <v>2.847224491</v>
          </cell>
          <cell r="J353">
            <v>10.652401243764722</v>
          </cell>
          <cell r="K353">
            <v>2.9173695030000002</v>
          </cell>
          <cell r="L353">
            <v>10.84753555700502</v>
          </cell>
          <cell r="M353">
            <v>2.9952781279999998</v>
          </cell>
          <cell r="N353">
            <v>11.066291636234036</v>
          </cell>
          <cell r="O353">
            <v>3.0908991509999999</v>
          </cell>
          <cell r="P353">
            <v>11.405808630628963</v>
          </cell>
          <cell r="Q353">
            <v>3.2094237529999998</v>
          </cell>
          <cell r="R353">
            <v>11.783323176137914</v>
          </cell>
          <cell r="S353">
            <v>3.3418942309999999</v>
          </cell>
          <cell r="T353">
            <v>12.16413646728601</v>
          </cell>
          <cell r="U353">
            <v>3.5050339620000002</v>
          </cell>
          <cell r="V353">
            <v>12.525073848277017</v>
          </cell>
          <cell r="W353">
            <v>3.687352379</v>
          </cell>
          <cell r="X353">
            <v>13.028435413436581</v>
          </cell>
          <cell r="Y353">
            <v>3.8974507909999998</v>
          </cell>
          <cell r="Z353">
            <v>15.276376279358121</v>
          </cell>
          <cell r="AA353">
            <v>4.9782407810000002</v>
          </cell>
          <cell r="AB353">
            <v>17.194811664961399</v>
          </cell>
          <cell r="AC353">
            <v>5.9208121079999998</v>
          </cell>
          <cell r="AD353">
            <v>17.979762424925497</v>
          </cell>
          <cell r="AE353">
            <v>6.4624437280000002</v>
          </cell>
          <cell r="AF353">
            <v>18.376944946605345</v>
          </cell>
          <cell r="AG353">
            <v>6.7917836620000003</v>
          </cell>
        </row>
        <row r="354">
          <cell r="B354" t="str">
            <v>WHITWORTH</v>
          </cell>
          <cell r="C354">
            <v>8</v>
          </cell>
          <cell r="D354">
            <v>7.3</v>
          </cell>
          <cell r="E354">
            <v>9.5</v>
          </cell>
          <cell r="F354">
            <v>3.7528708829774904</v>
          </cell>
          <cell r="G354">
            <v>0.57386893299999997</v>
          </cell>
          <cell r="H354">
            <v>3.6090192613770666</v>
          </cell>
          <cell r="I354">
            <v>0.57860305999999995</v>
          </cell>
          <cell r="J354">
            <v>3.6770832483073317</v>
          </cell>
          <cell r="K354">
            <v>0.59142530199999999</v>
          </cell>
          <cell r="L354">
            <v>3.7556816597712963</v>
          </cell>
          <cell r="M354">
            <v>0.60911331000000002</v>
          </cell>
          <cell r="N354">
            <v>3.751117860806783</v>
          </cell>
          <cell r="O354">
            <v>0.63306055900000002</v>
          </cell>
          <cell r="P354">
            <v>3.7894516421436029</v>
          </cell>
          <cell r="Q354">
            <v>0.666013945</v>
          </cell>
          <cell r="R354">
            <v>3.9014717093589066</v>
          </cell>
          <cell r="S354">
            <v>0.70271042100000003</v>
          </cell>
          <cell r="T354">
            <v>3.8763172703460649</v>
          </cell>
          <cell r="U354">
            <v>0.74822672000000001</v>
          </cell>
          <cell r="V354">
            <v>3.9389970546121016</v>
          </cell>
          <cell r="W354">
            <v>0.79992552100000003</v>
          </cell>
          <cell r="X354">
            <v>4.052324455202954</v>
          </cell>
          <cell r="Y354">
            <v>0.86259598599999998</v>
          </cell>
          <cell r="Z354">
            <v>4.5654378615546518</v>
          </cell>
          <cell r="AA354">
            <v>1.1202123580000001</v>
          </cell>
          <cell r="AB354">
            <v>4.9948858408068117</v>
          </cell>
          <cell r="AC354">
            <v>1.3456125640000001</v>
          </cell>
          <cell r="AD354">
            <v>5.118578740845364</v>
          </cell>
          <cell r="AE354">
            <v>1.4717857480000001</v>
          </cell>
          <cell r="AF354">
            <v>5.1128331137097902</v>
          </cell>
          <cell r="AG354">
            <v>1.532652908</v>
          </cell>
        </row>
        <row r="355">
          <cell r="B355" t="str">
            <v>WIGTON</v>
          </cell>
          <cell r="C355">
            <v>22.9</v>
          </cell>
          <cell r="D355">
            <v>20.5</v>
          </cell>
          <cell r="E355">
            <v>27</v>
          </cell>
          <cell r="F355">
            <v>22.096329294648466</v>
          </cell>
          <cell r="G355">
            <v>9.0378188030000004</v>
          </cell>
          <cell r="H355">
            <v>21.832631405605667</v>
          </cell>
          <cell r="I355">
            <v>8.8198790910000007</v>
          </cell>
          <cell r="J355">
            <v>21.971247711776833</v>
          </cell>
          <cell r="K355">
            <v>8.9398605789999994</v>
          </cell>
          <cell r="L355">
            <v>22.159449349183632</v>
          </cell>
          <cell r="M355">
            <v>9.0454455720000002</v>
          </cell>
          <cell r="N355">
            <v>22.428457288461985</v>
          </cell>
          <cell r="O355">
            <v>9.1621742430000008</v>
          </cell>
          <cell r="P355">
            <v>22.694026239089695</v>
          </cell>
          <cell r="Q355">
            <v>9.2947735609999995</v>
          </cell>
          <cell r="R355">
            <v>22.87467199918142</v>
          </cell>
          <cell r="S355">
            <v>9.4277764929999996</v>
          </cell>
          <cell r="T355">
            <v>23.20561647633259</v>
          </cell>
          <cell r="U355">
            <v>9.5904018959999995</v>
          </cell>
          <cell r="V355">
            <v>23.500615521211266</v>
          </cell>
          <cell r="W355">
            <v>9.7580926110000004</v>
          </cell>
          <cell r="X355">
            <v>23.846737988577985</v>
          </cell>
          <cell r="Y355">
            <v>9.943318605</v>
          </cell>
          <cell r="Z355">
            <v>26.174158868941582</v>
          </cell>
          <cell r="AA355">
            <v>10.90485441</v>
          </cell>
          <cell r="AB355">
            <v>29.291839235066188</v>
          </cell>
          <cell r="AC355">
            <v>11.729633740000001</v>
          </cell>
          <cell r="AD355">
            <v>30.209010624572045</v>
          </cell>
          <cell r="AE355">
            <v>12.047646650000001</v>
          </cell>
          <cell r="AF355">
            <v>30.43125295584791</v>
          </cell>
          <cell r="AG355">
            <v>12.117728100000001</v>
          </cell>
        </row>
        <row r="356">
          <cell r="B356" t="str">
            <v>WILLOW HEY</v>
          </cell>
          <cell r="C356">
            <v>22.9</v>
          </cell>
          <cell r="D356">
            <v>20.5</v>
          </cell>
          <cell r="E356">
            <v>27.5</v>
          </cell>
          <cell r="F356">
            <v>10.273367280867483</v>
          </cell>
          <cell r="G356">
            <v>4.1251214870000004</v>
          </cell>
          <cell r="H356">
            <v>10.100932178558267</v>
          </cell>
          <cell r="I356">
            <v>4.0498641190000004</v>
          </cell>
          <cell r="J356">
            <v>10.259830529715158</v>
          </cell>
          <cell r="K356">
            <v>4.1115408110000002</v>
          </cell>
          <cell r="L356">
            <v>10.419794167111624</v>
          </cell>
          <cell r="M356">
            <v>4.1677614099999998</v>
          </cell>
          <cell r="N356">
            <v>10.583476042675814</v>
          </cell>
          <cell r="O356">
            <v>4.2331881210000004</v>
          </cell>
          <cell r="P356">
            <v>10.778548031192059</v>
          </cell>
          <cell r="Q356">
            <v>4.3118683840000003</v>
          </cell>
          <cell r="R356">
            <v>10.94893861163442</v>
          </cell>
          <cell r="S356">
            <v>4.3968077010000002</v>
          </cell>
          <cell r="T356">
            <v>11.157747465832909</v>
          </cell>
          <cell r="U356">
            <v>4.4973863549999997</v>
          </cell>
          <cell r="V356">
            <v>11.357032061351424</v>
          </cell>
          <cell r="W356">
            <v>4.6080062530000001</v>
          </cell>
          <cell r="X356">
            <v>11.634896170216168</v>
          </cell>
          <cell r="Y356">
            <v>4.7300085129999996</v>
          </cell>
          <cell r="Z356">
            <v>12.979934721390523</v>
          </cell>
          <cell r="AA356">
            <v>5.306488753</v>
          </cell>
          <cell r="AB356">
            <v>14.707697610340542</v>
          </cell>
          <cell r="AC356">
            <v>5.7807089659999997</v>
          </cell>
          <cell r="AD356">
            <v>15.734763685966939</v>
          </cell>
          <cell r="AE356">
            <v>6.0169414640000003</v>
          </cell>
          <cell r="AF356">
            <v>16.440430028881799</v>
          </cell>
          <cell r="AG356">
            <v>6.1301312369999996</v>
          </cell>
        </row>
        <row r="357">
          <cell r="B357" t="str">
            <v>WILLOWBANK</v>
          </cell>
          <cell r="C357">
            <v>17.5</v>
          </cell>
          <cell r="D357">
            <v>15.8</v>
          </cell>
          <cell r="E357">
            <v>21</v>
          </cell>
          <cell r="F357">
            <v>13.892589494167794</v>
          </cell>
          <cell r="G357">
            <v>4.9575086730000004</v>
          </cell>
          <cell r="H357">
            <v>13.700605959649554</v>
          </cell>
          <cell r="I357">
            <v>4.8576749709999998</v>
          </cell>
          <cell r="J357">
            <v>13.975641294626035</v>
          </cell>
          <cell r="K357">
            <v>4.9404253909999998</v>
          </cell>
          <cell r="L357">
            <v>14.222676186120585</v>
          </cell>
          <cell r="M357">
            <v>5.01556201</v>
          </cell>
          <cell r="N357">
            <v>14.404474541437523</v>
          </cell>
          <cell r="O357">
            <v>5.0999029790000003</v>
          </cell>
          <cell r="P357">
            <v>14.627761832354434</v>
          </cell>
          <cell r="Q357">
            <v>5.19515672</v>
          </cell>
          <cell r="R357">
            <v>14.899320283617877</v>
          </cell>
          <cell r="S357">
            <v>5.2961091519999997</v>
          </cell>
          <cell r="T357">
            <v>15.077136929990104</v>
          </cell>
          <cell r="U357">
            <v>5.4122316430000001</v>
          </cell>
          <cell r="V357">
            <v>15.322371730749236</v>
          </cell>
          <cell r="W357">
            <v>5.538073603</v>
          </cell>
          <cell r="X357">
            <v>15.664522313686927</v>
          </cell>
          <cell r="Y357">
            <v>5.6779745479999999</v>
          </cell>
          <cell r="Z357">
            <v>17.127018646775767</v>
          </cell>
          <cell r="AA357">
            <v>6.3526068770000004</v>
          </cell>
          <cell r="AB357">
            <v>19.238439216666869</v>
          </cell>
          <cell r="AC357">
            <v>6.9261887130000002</v>
          </cell>
          <cell r="AD357">
            <v>20.655292033987926</v>
          </cell>
          <cell r="AE357">
            <v>7.2398115780000003</v>
          </cell>
          <cell r="AF357">
            <v>21.707680987978414</v>
          </cell>
          <cell r="AG357">
            <v>7.4049067339999999</v>
          </cell>
        </row>
        <row r="358">
          <cell r="B358" t="str">
            <v>WILLOWHOLME</v>
          </cell>
          <cell r="C358">
            <v>22.9</v>
          </cell>
          <cell r="D358">
            <v>20.5</v>
          </cell>
          <cell r="E358">
            <v>27</v>
          </cell>
          <cell r="F358">
            <v>10.347412419424355</v>
          </cell>
          <cell r="G358">
            <v>2.384904342</v>
          </cell>
          <cell r="H358">
            <v>10.14229495043721</v>
          </cell>
          <cell r="I358">
            <v>2.3904491659999998</v>
          </cell>
          <cell r="J358">
            <v>10.489905660421321</v>
          </cell>
          <cell r="K358">
            <v>2.443348147</v>
          </cell>
          <cell r="L358">
            <v>10.597804601557376</v>
          </cell>
          <cell r="M358">
            <v>2.5092362549999998</v>
          </cell>
          <cell r="N358">
            <v>10.756339994697873</v>
          </cell>
          <cell r="O358">
            <v>2.5971787059999998</v>
          </cell>
          <cell r="P358">
            <v>11.03169429094898</v>
          </cell>
          <cell r="Q358">
            <v>2.719514642</v>
          </cell>
          <cell r="R358">
            <v>11.245604214544803</v>
          </cell>
          <cell r="S358">
            <v>2.8576360520000001</v>
          </cell>
          <cell r="T358">
            <v>11.519610613324788</v>
          </cell>
          <cell r="U358">
            <v>3.0233895139999998</v>
          </cell>
          <cell r="V358">
            <v>11.781088940850561</v>
          </cell>
          <cell r="W358">
            <v>3.2166650360000002</v>
          </cell>
          <cell r="X358">
            <v>12.142879648109686</v>
          </cell>
          <cell r="Y358">
            <v>3.4222388050000001</v>
          </cell>
          <cell r="Z358">
            <v>13.708556286221523</v>
          </cell>
          <cell r="AA358">
            <v>4.4692832210000004</v>
          </cell>
          <cell r="AB358">
            <v>15.259110301043091</v>
          </cell>
          <cell r="AC358">
            <v>5.3970872510000003</v>
          </cell>
          <cell r="AD358">
            <v>15.927409330624471</v>
          </cell>
          <cell r="AE358">
            <v>5.8199701580000003</v>
          </cell>
          <cell r="AF358">
            <v>16.174556757905897</v>
          </cell>
          <cell r="AG358">
            <v>5.99207467</v>
          </cell>
        </row>
        <row r="359">
          <cell r="B359" t="str">
            <v>WILMSLOW</v>
          </cell>
          <cell r="C359">
            <v>17.5</v>
          </cell>
          <cell r="D359">
            <v>15.8</v>
          </cell>
          <cell r="E359">
            <v>21</v>
          </cell>
          <cell r="F359">
            <v>12.466774208428046</v>
          </cell>
          <cell r="G359">
            <v>3.9012811269999998</v>
          </cell>
          <cell r="H359">
            <v>12.38020027862389</v>
          </cell>
          <cell r="I359">
            <v>3.8380084330000002</v>
          </cell>
          <cell r="J359">
            <v>12.498722739736648</v>
          </cell>
          <cell r="K359">
            <v>3.903853759</v>
          </cell>
          <cell r="L359">
            <v>12.664481774773082</v>
          </cell>
          <cell r="M359">
            <v>3.969341064</v>
          </cell>
          <cell r="N359">
            <v>12.838558755125257</v>
          </cell>
          <cell r="O359">
            <v>4.0466162700000003</v>
          </cell>
          <cell r="P359">
            <v>13.067809877345688</v>
          </cell>
          <cell r="Q359">
            <v>4.1393798479999999</v>
          </cell>
          <cell r="R359">
            <v>13.303498931265771</v>
          </cell>
          <cell r="S359">
            <v>4.2397592489999996</v>
          </cell>
          <cell r="T359">
            <v>13.590584105749857</v>
          </cell>
          <cell r="U359">
            <v>4.3596602320000004</v>
          </cell>
          <cell r="V359">
            <v>13.866028867991236</v>
          </cell>
          <cell r="W359">
            <v>4.4916120050000004</v>
          </cell>
          <cell r="X359">
            <v>14.205156237102342</v>
          </cell>
          <cell r="Y359">
            <v>4.6401233199999998</v>
          </cell>
          <cell r="Z359">
            <v>15.667894748635858</v>
          </cell>
          <cell r="AA359">
            <v>5.373424558</v>
          </cell>
          <cell r="AB359">
            <v>17.034440750098987</v>
          </cell>
          <cell r="AC359">
            <v>5.9928882899999998</v>
          </cell>
          <cell r="AD359">
            <v>17.641515692148907</v>
          </cell>
          <cell r="AE359">
            <v>6.3250748999999997</v>
          </cell>
          <cell r="AF359">
            <v>17.973621988554875</v>
          </cell>
          <cell r="AG359">
            <v>6.507137363</v>
          </cell>
        </row>
        <row r="360">
          <cell r="B360" t="str">
            <v>WINDERMERE</v>
          </cell>
          <cell r="C360">
            <v>20.5</v>
          </cell>
          <cell r="D360">
            <v>18</v>
          </cell>
          <cell r="E360">
            <v>27</v>
          </cell>
          <cell r="F360">
            <v>13.215719414739782</v>
          </cell>
          <cell r="G360">
            <v>2.3637087339999998</v>
          </cell>
          <cell r="H360">
            <v>13.202225355459303</v>
          </cell>
          <cell r="I360">
            <v>2.385785415</v>
          </cell>
          <cell r="J360">
            <v>13.525703341203002</v>
          </cell>
          <cell r="K360">
            <v>2.4322353890000001</v>
          </cell>
          <cell r="L360">
            <v>13.712198023692709</v>
          </cell>
          <cell r="M360">
            <v>2.4905324389999999</v>
          </cell>
          <cell r="N360">
            <v>13.915496797556365</v>
          </cell>
          <cell r="O360">
            <v>2.5651339449999999</v>
          </cell>
          <cell r="P360">
            <v>14.248306506520231</v>
          </cell>
          <cell r="Q360">
            <v>2.659025175</v>
          </cell>
          <cell r="R360">
            <v>14.545950888206283</v>
          </cell>
          <cell r="S360">
            <v>2.764335059</v>
          </cell>
          <cell r="T360">
            <v>14.900508150959347</v>
          </cell>
          <cell r="U360">
            <v>2.8952236560000002</v>
          </cell>
          <cell r="V360">
            <v>15.201310214878227</v>
          </cell>
          <cell r="W360">
            <v>3.0405134290000002</v>
          </cell>
          <cell r="X360">
            <v>15.632648532390155</v>
          </cell>
          <cell r="Y360">
            <v>3.205919491</v>
          </cell>
          <cell r="Z360">
            <v>17.657234858386452</v>
          </cell>
          <cell r="AA360">
            <v>4.0087750020000001</v>
          </cell>
          <cell r="AB360">
            <v>20.542024997588001</v>
          </cell>
          <cell r="AC360">
            <v>4.7019429150000001</v>
          </cell>
          <cell r="AD360">
            <v>22.150587594775594</v>
          </cell>
          <cell r="AE360">
            <v>5.0726058600000004</v>
          </cell>
          <cell r="AF360">
            <v>23.151343643488566</v>
          </cell>
          <cell r="AG360">
            <v>5.2731579159999997</v>
          </cell>
        </row>
        <row r="361">
          <cell r="B361" t="str">
            <v>WINIFRED RD</v>
          </cell>
          <cell r="C361">
            <v>17.5</v>
          </cell>
          <cell r="D361">
            <v>15.8</v>
          </cell>
          <cell r="E361">
            <v>21</v>
          </cell>
          <cell r="F361">
            <v>11.764271780480557</v>
          </cell>
          <cell r="G361">
            <v>2.6907319260000002</v>
          </cell>
          <cell r="H361">
            <v>11.622713359670627</v>
          </cell>
          <cell r="I361">
            <v>2.6895030480000002</v>
          </cell>
          <cell r="J361">
            <v>11.705204191945242</v>
          </cell>
          <cell r="K361">
            <v>2.7422582750000002</v>
          </cell>
          <cell r="L361">
            <v>11.983078116142952</v>
          </cell>
          <cell r="M361">
            <v>2.807371098</v>
          </cell>
          <cell r="N361">
            <v>12.267762458603007</v>
          </cell>
          <cell r="O361">
            <v>2.8927066699999999</v>
          </cell>
          <cell r="P361">
            <v>12.463602260675264</v>
          </cell>
          <cell r="Q361">
            <v>3.004092542</v>
          </cell>
          <cell r="R361">
            <v>12.706951744261481</v>
          </cell>
          <cell r="S361">
            <v>3.131911031</v>
          </cell>
          <cell r="T361">
            <v>13.090906228516959</v>
          </cell>
          <cell r="U361">
            <v>3.2925413840000002</v>
          </cell>
          <cell r="V361">
            <v>13.484595908962932</v>
          </cell>
          <cell r="W361">
            <v>3.4751781080000002</v>
          </cell>
          <cell r="X361">
            <v>13.937732838149476</v>
          </cell>
          <cell r="Y361">
            <v>3.6867439260000001</v>
          </cell>
          <cell r="Z361">
            <v>15.83485070924314</v>
          </cell>
          <cell r="AA361">
            <v>4.7524414530000003</v>
          </cell>
          <cell r="AB361">
            <v>17.631300436110287</v>
          </cell>
          <cell r="AC361">
            <v>5.4858752620000004</v>
          </cell>
          <cell r="AD361">
            <v>18.47395198152973</v>
          </cell>
          <cell r="AE361">
            <v>5.828978566</v>
          </cell>
          <cell r="AF361">
            <v>18.893483288835547</v>
          </cell>
          <cell r="AG361">
            <v>6.0188616340000003</v>
          </cell>
        </row>
        <row r="362">
          <cell r="B362" t="str">
            <v>WITHINGTON</v>
          </cell>
          <cell r="C362">
            <v>17.5</v>
          </cell>
          <cell r="D362">
            <v>15.8</v>
          </cell>
          <cell r="E362">
            <v>21</v>
          </cell>
          <cell r="F362">
            <v>14.534933028194462</v>
          </cell>
          <cell r="G362">
            <v>3.6797157789999999</v>
          </cell>
          <cell r="H362">
            <v>14.439490189943285</v>
          </cell>
          <cell r="I362">
            <v>3.6537489019999998</v>
          </cell>
          <cell r="J362">
            <v>14.719436673486973</v>
          </cell>
          <cell r="K362">
            <v>3.7299665279999998</v>
          </cell>
          <cell r="L362">
            <v>14.987385064387825</v>
          </cell>
          <cell r="M362">
            <v>3.815517115</v>
          </cell>
          <cell r="N362">
            <v>15.346398695263126</v>
          </cell>
          <cell r="O362">
            <v>3.9220370770000001</v>
          </cell>
          <cell r="P362">
            <v>15.724366209040094</v>
          </cell>
          <cell r="Q362">
            <v>4.0565096199999999</v>
          </cell>
          <cell r="R362">
            <v>16.150264547204817</v>
          </cell>
          <cell r="S362">
            <v>4.2073399939999998</v>
          </cell>
          <cell r="T362">
            <v>16.636030702904485</v>
          </cell>
          <cell r="U362">
            <v>4.3895244460000002</v>
          </cell>
          <cell r="V362">
            <v>17.129042189888125</v>
          </cell>
          <cell r="W362">
            <v>4.5944687579999997</v>
          </cell>
          <cell r="X362">
            <v>17.711419761402198</v>
          </cell>
          <cell r="Y362">
            <v>4.8297331489999999</v>
          </cell>
          <cell r="Z362">
            <v>20.388080784610715</v>
          </cell>
          <cell r="AA362">
            <v>6.02590219</v>
          </cell>
          <cell r="AB362">
            <v>22.718984823340932</v>
          </cell>
          <cell r="AC362">
            <v>7.031058507</v>
          </cell>
          <cell r="AD362">
            <v>23.885888327327415</v>
          </cell>
          <cell r="AE362">
            <v>7.6124099879999996</v>
          </cell>
          <cell r="AF362">
            <v>24.584275541832675</v>
          </cell>
          <cell r="AG362">
            <v>7.9720626699999997</v>
          </cell>
        </row>
        <row r="363">
          <cell r="B363" t="str">
            <v>WITHYFOLD DRIVE</v>
          </cell>
          <cell r="C363">
            <v>35</v>
          </cell>
          <cell r="D363">
            <v>31.6</v>
          </cell>
          <cell r="E363">
            <v>42</v>
          </cell>
          <cell r="F363">
            <v>18.185257705367459</v>
          </cell>
          <cell r="G363">
            <v>4.5482952619999999</v>
          </cell>
          <cell r="H363">
            <v>18.079183729584784</v>
          </cell>
          <cell r="I363">
            <v>4.5301303749999997</v>
          </cell>
          <cell r="J363">
            <v>18.313151612283995</v>
          </cell>
          <cell r="K363">
            <v>4.6085845169999997</v>
          </cell>
          <cell r="L363">
            <v>18.591859529447962</v>
          </cell>
          <cell r="M363">
            <v>4.7018459139999997</v>
          </cell>
          <cell r="N363">
            <v>18.906509722092977</v>
          </cell>
          <cell r="O363">
            <v>4.8200264160000001</v>
          </cell>
          <cell r="P363">
            <v>19.297961916030097</v>
          </cell>
          <cell r="Q363">
            <v>4.9695970640000002</v>
          </cell>
          <cell r="R363">
            <v>19.657870476661245</v>
          </cell>
          <cell r="S363">
            <v>5.1367487089999999</v>
          </cell>
          <cell r="T363">
            <v>20.062917323625189</v>
          </cell>
          <cell r="U363">
            <v>5.343998429</v>
          </cell>
          <cell r="V363">
            <v>20.641472418521012</v>
          </cell>
          <cell r="W363">
            <v>5.5758780669999997</v>
          </cell>
          <cell r="X363">
            <v>21.207665066593009</v>
          </cell>
          <cell r="Y363">
            <v>5.8401807479999999</v>
          </cell>
          <cell r="Z363">
            <v>24.342929768879721</v>
          </cell>
          <cell r="AA363">
            <v>7.1606928390000002</v>
          </cell>
          <cell r="AB363">
            <v>26.844889231341607</v>
          </cell>
          <cell r="AC363">
            <v>8.287211353</v>
          </cell>
          <cell r="AD363">
            <v>27.838998647526015</v>
          </cell>
          <cell r="AE363">
            <v>8.8989516640000002</v>
          </cell>
          <cell r="AF363">
            <v>28.503059154358883</v>
          </cell>
          <cell r="AG363">
            <v>9.2574334070000006</v>
          </cell>
        </row>
        <row r="364">
          <cell r="B364" t="str">
            <v>WOODBINE ST</v>
          </cell>
          <cell r="C364">
            <v>17.5</v>
          </cell>
          <cell r="D364">
            <v>15.8</v>
          </cell>
          <cell r="E364">
            <v>21</v>
          </cell>
          <cell r="F364">
            <v>11.075194441119832</v>
          </cell>
          <cell r="G364">
            <v>2.1036904019999998</v>
          </cell>
          <cell r="H364">
            <v>10.960689833767699</v>
          </cell>
          <cell r="I364">
            <v>2.1324638990000002</v>
          </cell>
          <cell r="J364">
            <v>11.088726025252033</v>
          </cell>
          <cell r="K364">
            <v>2.2004766920000001</v>
          </cell>
          <cell r="L364">
            <v>11.238444972818062</v>
          </cell>
          <cell r="M364">
            <v>2.2862714450000001</v>
          </cell>
          <cell r="N364">
            <v>11.388287691786754</v>
          </cell>
          <cell r="O364">
            <v>2.3943057310000002</v>
          </cell>
          <cell r="P364">
            <v>11.597619930555322</v>
          </cell>
          <cell r="Q364">
            <v>2.5348528379999999</v>
          </cell>
          <cell r="R364">
            <v>11.776498005667927</v>
          </cell>
          <cell r="S364">
            <v>2.6873497249999998</v>
          </cell>
          <cell r="T364">
            <v>12.059141157146053</v>
          </cell>
          <cell r="U364">
            <v>2.8738039290000001</v>
          </cell>
          <cell r="V364">
            <v>12.25097385819034</v>
          </cell>
          <cell r="W364">
            <v>3.0777644319999999</v>
          </cell>
          <cell r="X364">
            <v>12.513352274152323</v>
          </cell>
          <cell r="Y364">
            <v>3.252242485</v>
          </cell>
          <cell r="Z364">
            <v>13.62409170952219</v>
          </cell>
          <cell r="AA364">
            <v>4.1793454280000004</v>
          </cell>
          <cell r="AB364">
            <v>14.791656684802861</v>
          </cell>
          <cell r="AC364">
            <v>4.9733689749999996</v>
          </cell>
          <cell r="AD364">
            <v>15.456457666698769</v>
          </cell>
          <cell r="AE364">
            <v>5.4184127269999998</v>
          </cell>
          <cell r="AF364">
            <v>15.895407663501439</v>
          </cell>
          <cell r="AG364">
            <v>5.6272359569999999</v>
          </cell>
        </row>
        <row r="365">
          <cell r="B365" t="str">
            <v>WOODFIELD RD</v>
          </cell>
          <cell r="C365">
            <v>22.9</v>
          </cell>
          <cell r="D365">
            <v>20.5</v>
          </cell>
          <cell r="E365">
            <v>27.5</v>
          </cell>
          <cell r="F365">
            <v>15.844260428940389</v>
          </cell>
          <cell r="G365">
            <v>5.1874711400000004</v>
          </cell>
          <cell r="H365">
            <v>15.903589331682227</v>
          </cell>
          <cell r="I365">
            <v>5.1491426779999996</v>
          </cell>
          <cell r="J365">
            <v>16.467736667491828</v>
          </cell>
          <cell r="K365">
            <v>5.2727425930000003</v>
          </cell>
          <cell r="L365">
            <v>16.826290444142195</v>
          </cell>
          <cell r="M365">
            <v>5.4000684850000003</v>
          </cell>
          <cell r="N365">
            <v>17.180328328023066</v>
          </cell>
          <cell r="O365">
            <v>5.5478717729999998</v>
          </cell>
          <cell r="P365">
            <v>17.661249448980527</v>
          </cell>
          <cell r="Q365">
            <v>5.7238544500000001</v>
          </cell>
          <cell r="R365">
            <v>18.220183800884797</v>
          </cell>
          <cell r="S365">
            <v>5.9140844320000001</v>
          </cell>
          <cell r="T365">
            <v>18.804657609705146</v>
          </cell>
          <cell r="U365">
            <v>6.1409076450000004</v>
          </cell>
          <cell r="V365">
            <v>19.406027668182539</v>
          </cell>
          <cell r="W365">
            <v>6.388406249</v>
          </cell>
          <cell r="X365">
            <v>20.129614975602138</v>
          </cell>
          <cell r="Y365">
            <v>6.6678424590000001</v>
          </cell>
          <cell r="Z365">
            <v>23.527442283733805</v>
          </cell>
          <cell r="AA365">
            <v>8.068836782</v>
          </cell>
          <cell r="AB365">
            <v>26.632789818485371</v>
          </cell>
          <cell r="AC365">
            <v>9.2645828740000002</v>
          </cell>
          <cell r="AD365">
            <v>28.259845339593944</v>
          </cell>
          <cell r="AE365">
            <v>9.9393651609999996</v>
          </cell>
          <cell r="AF365">
            <v>29.286161156029721</v>
          </cell>
          <cell r="AG365">
            <v>10.342213449999999</v>
          </cell>
        </row>
        <row r="366">
          <cell r="B366" t="str">
            <v>WOODHILL LANE</v>
          </cell>
          <cell r="C366">
            <v>9</v>
          </cell>
          <cell r="D366">
            <v>9</v>
          </cell>
          <cell r="E366">
            <v>10</v>
          </cell>
          <cell r="F366">
            <v>8.3935916325342639</v>
          </cell>
          <cell r="G366">
            <v>2.0601509619999998</v>
          </cell>
          <cell r="H366">
            <v>8.2957092575472018</v>
          </cell>
          <cell r="I366">
            <v>2.0498230639999999</v>
          </cell>
          <cell r="J366">
            <v>8.4615555471948287</v>
          </cell>
          <cell r="K366">
            <v>2.0907806120000001</v>
          </cell>
          <cell r="L366">
            <v>8.6182541304743712</v>
          </cell>
          <cell r="M366">
            <v>2.1349879930000002</v>
          </cell>
          <cell r="N366">
            <v>8.7759428099332641</v>
          </cell>
          <cell r="O366">
            <v>2.1884627270000001</v>
          </cell>
          <cell r="P366">
            <v>8.9596063304630142</v>
          </cell>
          <cell r="Q366">
            <v>2.2512116369999999</v>
          </cell>
          <cell r="R366">
            <v>9.1669294987784689</v>
          </cell>
          <cell r="S366">
            <v>2.318767571</v>
          </cell>
          <cell r="T366">
            <v>9.3654411799592197</v>
          </cell>
          <cell r="U366">
            <v>2.3983347290000001</v>
          </cell>
          <cell r="V366">
            <v>9.5715863943430026</v>
          </cell>
          <cell r="W366">
            <v>2.4830266139999999</v>
          </cell>
          <cell r="X366">
            <v>9.7868500239454388</v>
          </cell>
          <cell r="Y366">
            <v>2.5755077019999999</v>
          </cell>
          <cell r="Z366">
            <v>11.143262101077386</v>
          </cell>
          <cell r="AA366">
            <v>2.9649152110000001</v>
          </cell>
          <cell r="AB366">
            <v>13.051122094593618</v>
          </cell>
          <cell r="AC366">
            <v>3.2649811400000002</v>
          </cell>
          <cell r="AD366">
            <v>14.37275797101576</v>
          </cell>
          <cell r="AE366">
            <v>3.414737106</v>
          </cell>
          <cell r="AF366">
            <v>14.660486857138238</v>
          </cell>
          <cell r="AG366">
            <v>3.4879017320000001</v>
          </cell>
        </row>
        <row r="367">
          <cell r="B367" t="str">
            <v>WOODHOUSE PARK</v>
          </cell>
          <cell r="C367">
            <v>17.5</v>
          </cell>
          <cell r="D367">
            <v>15.8</v>
          </cell>
          <cell r="E367">
            <v>21</v>
          </cell>
          <cell r="F367">
            <v>11.440480696720661</v>
          </cell>
          <cell r="G367">
            <v>4.1421511000000004</v>
          </cell>
          <cell r="H367">
            <v>11.37347991179398</v>
          </cell>
          <cell r="I367">
            <v>4.083328775</v>
          </cell>
          <cell r="J367">
            <v>11.49487049363716</v>
          </cell>
          <cell r="K367">
            <v>4.1598706569999999</v>
          </cell>
          <cell r="L367">
            <v>11.675745516142284</v>
          </cell>
          <cell r="M367">
            <v>4.2353143830000004</v>
          </cell>
          <cell r="N367">
            <v>11.859392054640233</v>
          </cell>
          <cell r="O367">
            <v>4.3234066840000001</v>
          </cell>
          <cell r="P367">
            <v>12.111106819328112</v>
          </cell>
          <cell r="Q367">
            <v>4.4269002630000003</v>
          </cell>
          <cell r="R367">
            <v>12.369853369071944</v>
          </cell>
          <cell r="S367">
            <v>4.5386185140000004</v>
          </cell>
          <cell r="T367">
            <v>12.683239710837219</v>
          </cell>
          <cell r="U367">
            <v>4.6680427809999996</v>
          </cell>
          <cell r="V367">
            <v>12.967917904352163</v>
          </cell>
          <cell r="W367">
            <v>4.8087085170000003</v>
          </cell>
          <cell r="X367">
            <v>13.338630629455018</v>
          </cell>
          <cell r="Y367">
            <v>4.9643743569999996</v>
          </cell>
          <cell r="Z367">
            <v>14.916338146674677</v>
          </cell>
          <cell r="AA367">
            <v>5.7281716500000002</v>
          </cell>
          <cell r="AB367">
            <v>16.376036558615063</v>
          </cell>
          <cell r="AC367">
            <v>6.3667389490000001</v>
          </cell>
          <cell r="AD367">
            <v>17.299820601706337</v>
          </cell>
          <cell r="AE367">
            <v>6.7399514859999998</v>
          </cell>
          <cell r="AF367">
            <v>17.938195397253743</v>
          </cell>
          <cell r="AG367">
            <v>6.9644203469999999</v>
          </cell>
        </row>
        <row r="368">
          <cell r="B368" t="str">
            <v>WOODLEY</v>
          </cell>
          <cell r="C368">
            <v>22.9</v>
          </cell>
          <cell r="D368">
            <v>20.5</v>
          </cell>
          <cell r="E368">
            <v>27.5</v>
          </cell>
          <cell r="F368">
            <v>12.769010976660153</v>
          </cell>
          <cell r="G368">
            <v>5.894740219</v>
          </cell>
          <cell r="H368">
            <v>12.706422028442155</v>
          </cell>
          <cell r="I368">
            <v>5.7891317769999997</v>
          </cell>
          <cell r="J368">
            <v>12.690300403310411</v>
          </cell>
          <cell r="K368">
            <v>5.8536105320000003</v>
          </cell>
          <cell r="L368">
            <v>12.969233353830587</v>
          </cell>
          <cell r="M368">
            <v>5.9097813329999997</v>
          </cell>
          <cell r="N368">
            <v>13.099650154070421</v>
          </cell>
          <cell r="O368">
            <v>5.9761577470000002</v>
          </cell>
          <cell r="P368">
            <v>13.228223102970027</v>
          </cell>
          <cell r="Q368">
            <v>6.0541906320000001</v>
          </cell>
          <cell r="R368">
            <v>13.364332799956221</v>
          </cell>
          <cell r="S368">
            <v>6.1370142640000003</v>
          </cell>
          <cell r="T368">
            <v>13.541149775438605</v>
          </cell>
          <cell r="U368">
            <v>6.2312193770000004</v>
          </cell>
          <cell r="V368">
            <v>13.64391495235644</v>
          </cell>
          <cell r="W368">
            <v>6.3336402310000004</v>
          </cell>
          <cell r="X368">
            <v>13.794388136091666</v>
          </cell>
          <cell r="Y368">
            <v>6.4492132309999999</v>
          </cell>
          <cell r="Z368">
            <v>14.451048129663894</v>
          </cell>
          <cell r="AA368">
            <v>6.9751558500000002</v>
          </cell>
          <cell r="AB368">
            <v>15.604014931001888</v>
          </cell>
          <cell r="AC368">
            <v>7.384470125</v>
          </cell>
          <cell r="AD368">
            <v>16.910701214114852</v>
          </cell>
          <cell r="AE368">
            <v>7.5905211440000002</v>
          </cell>
          <cell r="AF368">
            <v>18.015067937331132</v>
          </cell>
          <cell r="AG368">
            <v>7.683166462</v>
          </cell>
        </row>
        <row r="369">
          <cell r="B369" t="str">
            <v>WOOLFOLD</v>
          </cell>
          <cell r="C369">
            <v>22.9</v>
          </cell>
          <cell r="D369">
            <v>20.5</v>
          </cell>
          <cell r="E369">
            <v>27</v>
          </cell>
          <cell r="F369">
            <v>11.696200954819689</v>
          </cell>
          <cell r="G369">
            <v>1.9834401909999999</v>
          </cell>
          <cell r="H369">
            <v>11.449325339664005</v>
          </cell>
          <cell r="I369">
            <v>1.9643884460000001</v>
          </cell>
          <cell r="J369">
            <v>11.737368356235274</v>
          </cell>
          <cell r="K369">
            <v>2.018514428</v>
          </cell>
          <cell r="L369">
            <v>11.959820756041241</v>
          </cell>
          <cell r="M369">
            <v>2.0826082499999998</v>
          </cell>
          <cell r="N369">
            <v>12.208302550298681</v>
          </cell>
          <cell r="O369">
            <v>2.1624403210000001</v>
          </cell>
          <cell r="P369">
            <v>12.435477258847747</v>
          </cell>
          <cell r="Q369">
            <v>2.264533916</v>
          </cell>
          <cell r="R369">
            <v>12.792513082326133</v>
          </cell>
          <cell r="S369">
            <v>2.3814121400000001</v>
          </cell>
          <cell r="T369">
            <v>13.100843927396427</v>
          </cell>
          <cell r="U369">
            <v>2.5299339999999999</v>
          </cell>
          <cell r="V369">
            <v>13.390013393373236</v>
          </cell>
          <cell r="W369">
            <v>2.69924505</v>
          </cell>
          <cell r="X369">
            <v>13.816083017838736</v>
          </cell>
          <cell r="Y369">
            <v>2.8950130330000001</v>
          </cell>
          <cell r="Z369">
            <v>15.487893155186089</v>
          </cell>
          <cell r="AA369">
            <v>3.934269826</v>
          </cell>
          <cell r="AB369">
            <v>16.721678004358424</v>
          </cell>
          <cell r="AC369">
            <v>4.8606931910000002</v>
          </cell>
          <cell r="AD369">
            <v>17.156316701533278</v>
          </cell>
          <cell r="AE369">
            <v>5.20046915</v>
          </cell>
          <cell r="AF369">
            <v>17.033482736092374</v>
          </cell>
          <cell r="AG369">
            <v>5.3796825840000002</v>
          </cell>
        </row>
        <row r="370">
          <cell r="B370" t="str">
            <v>WORDSWORTH ST</v>
          </cell>
          <cell r="C370">
            <v>22.9</v>
          </cell>
          <cell r="D370">
            <v>20.5</v>
          </cell>
          <cell r="E370">
            <v>27.5</v>
          </cell>
          <cell r="F370">
            <v>12.696890048767521</v>
          </cell>
          <cell r="G370">
            <v>3.7782382839999999</v>
          </cell>
          <cell r="H370">
            <v>12.561786961297258</v>
          </cell>
          <cell r="I370">
            <v>3.7417942989999999</v>
          </cell>
          <cell r="J370">
            <v>12.786813881327591</v>
          </cell>
          <cell r="K370">
            <v>3.8049036699999998</v>
          </cell>
          <cell r="L370">
            <v>13.023077637538227</v>
          </cell>
          <cell r="M370">
            <v>3.8803837419999998</v>
          </cell>
          <cell r="N370">
            <v>13.294002082112893</v>
          </cell>
          <cell r="O370">
            <v>3.9789702189999998</v>
          </cell>
          <cell r="P370">
            <v>13.578406791631309</v>
          </cell>
          <cell r="Q370">
            <v>4.1056541800000002</v>
          </cell>
          <cell r="R370">
            <v>13.931313563782522</v>
          </cell>
          <cell r="S370">
            <v>4.2518150449999998</v>
          </cell>
          <cell r="T370">
            <v>14.304064099681447</v>
          </cell>
          <cell r="U370">
            <v>4.4379304299999998</v>
          </cell>
          <cell r="V370">
            <v>14.611607172340156</v>
          </cell>
          <cell r="W370">
            <v>4.6498285700000004</v>
          </cell>
          <cell r="X370">
            <v>15.135241970183644</v>
          </cell>
          <cell r="Y370">
            <v>4.8952453990000002</v>
          </cell>
          <cell r="Z370">
            <v>17.419020432141586</v>
          </cell>
          <cell r="AA370">
            <v>6.1784918969999998</v>
          </cell>
          <cell r="AB370">
            <v>19.34071746749153</v>
          </cell>
          <cell r="AC370">
            <v>7.0107325249999999</v>
          </cell>
          <cell r="AD370">
            <v>20.098948083126835</v>
          </cell>
          <cell r="AE370">
            <v>7.3072442520000003</v>
          </cell>
          <cell r="AF370">
            <v>20.291811937160027</v>
          </cell>
          <cell r="AG370">
            <v>7.4582355439999999</v>
          </cell>
        </row>
        <row r="371">
          <cell r="B371" t="str">
            <v>WORSLEY MESNES</v>
          </cell>
          <cell r="C371">
            <v>22.9</v>
          </cell>
          <cell r="D371">
            <v>20.5</v>
          </cell>
          <cell r="E371">
            <v>27.5</v>
          </cell>
          <cell r="F371">
            <v>9.1833325645449619</v>
          </cell>
          <cell r="G371">
            <v>1.6439842090000001</v>
          </cell>
          <cell r="H371">
            <v>9.125624446954248</v>
          </cell>
          <cell r="I371">
            <v>1.6479155139999999</v>
          </cell>
          <cell r="J371">
            <v>9.2512737141015755</v>
          </cell>
          <cell r="K371">
            <v>1.686885357</v>
          </cell>
          <cell r="L371">
            <v>9.3960910964598039</v>
          </cell>
          <cell r="M371">
            <v>1.737372777</v>
          </cell>
          <cell r="N371">
            <v>10.408251855232521</v>
          </cell>
          <cell r="O371">
            <v>1.8056273060000001</v>
          </cell>
          <cell r="P371">
            <v>11.476046310710787</v>
          </cell>
          <cell r="Q371">
            <v>1.8985038759999999</v>
          </cell>
          <cell r="R371">
            <v>13.769846507030666</v>
          </cell>
          <cell r="S371">
            <v>2.007218323</v>
          </cell>
          <cell r="T371">
            <v>16.120815047282921</v>
          </cell>
          <cell r="U371">
            <v>2.1470232779999998</v>
          </cell>
          <cell r="V371">
            <v>17.663366875207792</v>
          </cell>
          <cell r="W371">
            <v>2.3080835660000001</v>
          </cell>
          <cell r="X371">
            <v>19.255032346973366</v>
          </cell>
          <cell r="Y371">
            <v>2.4948017290000002</v>
          </cell>
          <cell r="Z371">
            <v>21.799677590902519</v>
          </cell>
          <cell r="AA371">
            <v>3.3186811189999998</v>
          </cell>
          <cell r="AB371">
            <v>23.11021117251045</v>
          </cell>
          <cell r="AC371">
            <v>3.7817818239999998</v>
          </cell>
          <cell r="AD371">
            <v>23.522978720775825</v>
          </cell>
          <cell r="AE371">
            <v>3.9960955450000002</v>
          </cell>
          <cell r="AF371">
            <v>23.540439808479718</v>
          </cell>
          <cell r="AG371">
            <v>4.0975499390000003</v>
          </cell>
        </row>
        <row r="372">
          <cell r="B372" t="str">
            <v>WRIGHTINGTON</v>
          </cell>
          <cell r="C372">
            <v>22.9</v>
          </cell>
          <cell r="D372">
            <v>20.5</v>
          </cell>
          <cell r="E372">
            <v>27.5</v>
          </cell>
          <cell r="F372">
            <v>11.247696713132381</v>
          </cell>
          <cell r="G372">
            <v>2.9745066759999998</v>
          </cell>
          <cell r="H372">
            <v>11.345265853739484</v>
          </cell>
          <cell r="I372">
            <v>2.9695206299999999</v>
          </cell>
          <cell r="J372">
            <v>11.732176113528302</v>
          </cell>
          <cell r="K372">
            <v>3.0529862240000001</v>
          </cell>
          <cell r="L372">
            <v>12.00264522376278</v>
          </cell>
          <cell r="M372">
            <v>3.1468095539999998</v>
          </cell>
          <cell r="N372">
            <v>12.306814441820418</v>
          </cell>
          <cell r="O372">
            <v>3.2601102470000001</v>
          </cell>
          <cell r="P372">
            <v>12.737240559384899</v>
          </cell>
          <cell r="Q372">
            <v>3.3998170760000002</v>
          </cell>
          <cell r="R372">
            <v>13.189100898017776</v>
          </cell>
          <cell r="S372">
            <v>3.5546204229999998</v>
          </cell>
          <cell r="T372">
            <v>13.668456701941174</v>
          </cell>
          <cell r="U372">
            <v>3.7445532799999999</v>
          </cell>
          <cell r="V372">
            <v>14.132045078309176</v>
          </cell>
          <cell r="W372">
            <v>3.9544941429999998</v>
          </cell>
          <cell r="X372">
            <v>14.729451162372124</v>
          </cell>
          <cell r="Y372">
            <v>4.1924057440000002</v>
          </cell>
          <cell r="Z372">
            <v>17.794322743327719</v>
          </cell>
          <cell r="AA372">
            <v>5.4363254029999997</v>
          </cell>
          <cell r="AB372">
            <v>20.58920003347604</v>
          </cell>
          <cell r="AC372">
            <v>6.5324770110000001</v>
          </cell>
          <cell r="AD372">
            <v>21.727406726308757</v>
          </cell>
          <cell r="AE372">
            <v>7.1409444139999998</v>
          </cell>
          <cell r="AF372">
            <v>22.168635033158417</v>
          </cell>
          <cell r="AG372">
            <v>7.4944861510000003</v>
          </cell>
        </row>
        <row r="373">
          <cell r="B373" t="str">
            <v>YEALAND</v>
          </cell>
          <cell r="C373">
            <v>4</v>
          </cell>
          <cell r="D373">
            <v>4</v>
          </cell>
          <cell r="E373">
            <v>12</v>
          </cell>
          <cell r="F373">
            <v>3.2556222302186848</v>
          </cell>
          <cell r="G373">
            <v>0.60192507699999998</v>
          </cell>
          <cell r="H373">
            <v>3.176559568924175</v>
          </cell>
          <cell r="I373">
            <v>0.60342786199999998</v>
          </cell>
          <cell r="J373">
            <v>3.2404632018907273</v>
          </cell>
          <cell r="K373">
            <v>0.62182803499999995</v>
          </cell>
          <cell r="L373">
            <v>3.2744694203385771</v>
          </cell>
          <cell r="M373">
            <v>0.64340751900000004</v>
          </cell>
          <cell r="N373">
            <v>3.3086920819846504</v>
          </cell>
          <cell r="O373">
            <v>0.66958298999999999</v>
          </cell>
          <cell r="P373">
            <v>3.3478464158320365</v>
          </cell>
          <cell r="Q373">
            <v>0.70173230399999997</v>
          </cell>
          <cell r="R373">
            <v>3.4351001969274368</v>
          </cell>
          <cell r="S373">
            <v>0.73577070600000005</v>
          </cell>
          <cell r="T373">
            <v>3.4971814764976479</v>
          </cell>
          <cell r="U373">
            <v>0.77720477499999996</v>
          </cell>
          <cell r="V373">
            <v>3.5361196778880575</v>
          </cell>
          <cell r="W373">
            <v>0.814674491</v>
          </cell>
          <cell r="X373">
            <v>3.5917738153997303</v>
          </cell>
          <cell r="Y373">
            <v>0.84742180899999997</v>
          </cell>
          <cell r="Z373">
            <v>3.981455024437011</v>
          </cell>
          <cell r="AA373">
            <v>1.0152347049999999</v>
          </cell>
          <cell r="AB373">
            <v>4.535515033741488</v>
          </cell>
          <cell r="AC373">
            <v>1.1624528949999999</v>
          </cell>
          <cell r="AD373">
            <v>4.7974028067915047</v>
          </cell>
          <cell r="AE373">
            <v>1.238126244</v>
          </cell>
          <cell r="AF373">
            <v>4.9775035459653747</v>
          </cell>
          <cell r="AG373">
            <v>1.2758026899999999</v>
          </cell>
        </row>
        <row r="377">
          <cell r="B377" t="str">
            <v>NameLTDS_BSP</v>
          </cell>
          <cell r="C377" t="str">
            <v>Firm (dem/w)</v>
          </cell>
          <cell r="D377" t="str">
            <v>Firm (dem/s)</v>
          </cell>
          <cell r="E377" t="str">
            <v>NonFirm (all)</v>
          </cell>
          <cell r="F377" t="str">
            <v>Max Demand</v>
          </cell>
          <cell r="G377" t="str">
            <v>Min Demand</v>
          </cell>
          <cell r="H377" t="str">
            <v>Max Demand</v>
          </cell>
          <cell r="I377" t="str">
            <v>Min Demand</v>
          </cell>
          <cell r="J377" t="str">
            <v>Max Demand</v>
          </cell>
          <cell r="K377" t="str">
            <v>Min Demand</v>
          </cell>
          <cell r="L377" t="str">
            <v>Max Demand</v>
          </cell>
          <cell r="M377" t="str">
            <v>Min Demand</v>
          </cell>
          <cell r="N377" t="str">
            <v>Max Demand</v>
          </cell>
          <cell r="O377" t="str">
            <v>Min Demand</v>
          </cell>
          <cell r="P377" t="str">
            <v>Max Demand</v>
          </cell>
          <cell r="Q377" t="str">
            <v>Min Demand</v>
          </cell>
          <cell r="R377" t="str">
            <v>Max Demand</v>
          </cell>
          <cell r="S377" t="str">
            <v>Min Demand</v>
          </cell>
          <cell r="T377" t="str">
            <v>Max Demand</v>
          </cell>
          <cell r="U377" t="str">
            <v>Min Demand</v>
          </cell>
          <cell r="V377" t="str">
            <v>Max Demand</v>
          </cell>
          <cell r="W377" t="str">
            <v>Min Demand</v>
          </cell>
          <cell r="X377" t="str">
            <v>Max Demand</v>
          </cell>
          <cell r="Y377" t="str">
            <v>Min Demand</v>
          </cell>
          <cell r="Z377" t="str">
            <v>Max Demand</v>
          </cell>
          <cell r="AA377" t="str">
            <v>Min Demand</v>
          </cell>
          <cell r="AB377" t="str">
            <v>Max Demand</v>
          </cell>
          <cell r="AC377" t="str">
            <v>Min Demand</v>
          </cell>
          <cell r="AD377" t="str">
            <v>Max Demand</v>
          </cell>
          <cell r="AE377" t="str">
            <v>Min Demand</v>
          </cell>
          <cell r="AF377" t="str">
            <v>Max Demand</v>
          </cell>
          <cell r="AG377" t="str">
            <v>Min Demand</v>
          </cell>
        </row>
        <row r="378">
          <cell r="B378" t="str">
            <v>ADSWOOD</v>
          </cell>
          <cell r="C378">
            <v>117</v>
          </cell>
          <cell r="D378">
            <v>103.5</v>
          </cell>
          <cell r="E378">
            <v>135</v>
          </cell>
          <cell r="F378">
            <v>52.398744202873708</v>
          </cell>
          <cell r="G378">
            <v>15.444909279999999</v>
          </cell>
          <cell r="H378">
            <v>52.02337556507068</v>
          </cell>
          <cell r="I378">
            <v>15.27803362</v>
          </cell>
          <cell r="J378">
            <v>52.797463978270102</v>
          </cell>
          <cell r="K378">
            <v>15.54036337</v>
          </cell>
          <cell r="L378">
            <v>53.506463621127878</v>
          </cell>
          <cell r="M378">
            <v>15.825563280000001</v>
          </cell>
          <cell r="N378">
            <v>54.373143477073249</v>
          </cell>
          <cell r="O378">
            <v>16.17786838</v>
          </cell>
          <cell r="P378">
            <v>55.412699802732668</v>
          </cell>
          <cell r="Q378">
            <v>16.613027370000001</v>
          </cell>
          <cell r="R378">
            <v>56.488687809862988</v>
          </cell>
          <cell r="S378">
            <v>17.099587939999999</v>
          </cell>
          <cell r="T378">
            <v>57.746246666771874</v>
          </cell>
          <cell r="U378">
            <v>17.69797076</v>
          </cell>
          <cell r="V378">
            <v>59.125258731873998</v>
          </cell>
          <cell r="W378">
            <v>18.364262889999999</v>
          </cell>
          <cell r="X378">
            <v>60.634469265390791</v>
          </cell>
          <cell r="Y378">
            <v>19.12151154</v>
          </cell>
          <cell r="Z378">
            <v>67.890349776209746</v>
          </cell>
          <cell r="AA378">
            <v>22.948864050000001</v>
          </cell>
          <cell r="AB378">
            <v>74.719054297869249</v>
          </cell>
          <cell r="AC378">
            <v>26.275175709999999</v>
          </cell>
          <cell r="AD378">
            <v>77.803334358750917</v>
          </cell>
          <cell r="AE378">
            <v>28.131363310000001</v>
          </cell>
          <cell r="AF378">
            <v>79.155801800024037</v>
          </cell>
          <cell r="AG378">
            <v>29.192783639999998</v>
          </cell>
        </row>
        <row r="379">
          <cell r="B379" t="str">
            <v>AGECROFT</v>
          </cell>
          <cell r="C379">
            <v>78</v>
          </cell>
          <cell r="D379">
            <v>69</v>
          </cell>
          <cell r="E379">
            <v>90</v>
          </cell>
          <cell r="F379">
            <v>55.355353534996489</v>
          </cell>
          <cell r="G379">
            <v>18.532677029999999</v>
          </cell>
          <cell r="H379">
            <v>57.603995554979299</v>
          </cell>
          <cell r="I379">
            <v>18.68128875</v>
          </cell>
          <cell r="J379">
            <v>61.221422880240205</v>
          </cell>
          <cell r="K379">
            <v>19.01111435</v>
          </cell>
          <cell r="L379">
            <v>70.21022551301661</v>
          </cell>
          <cell r="M379">
            <v>19.368521139999999</v>
          </cell>
          <cell r="N379">
            <v>79.326682541760022</v>
          </cell>
          <cell r="O379">
            <v>19.801249429999999</v>
          </cell>
          <cell r="P379">
            <v>86.048022800449274</v>
          </cell>
          <cell r="Q379">
            <v>20.332922</v>
          </cell>
          <cell r="R379">
            <v>87.363686070571674</v>
          </cell>
          <cell r="S379">
            <v>20.915059960000001</v>
          </cell>
          <cell r="T379">
            <v>88.953458019100452</v>
          </cell>
          <cell r="U379">
            <v>21.603098030000002</v>
          </cell>
          <cell r="V379">
            <v>90.596554149362788</v>
          </cell>
          <cell r="W379">
            <v>22.3370514</v>
          </cell>
          <cell r="X379">
            <v>92.450381063071802</v>
          </cell>
          <cell r="Y379">
            <v>23.165764490000001</v>
          </cell>
          <cell r="Z379">
            <v>101.46606890519797</v>
          </cell>
          <cell r="AA379">
            <v>27.356002190000002</v>
          </cell>
          <cell r="AB379">
            <v>109.88568447214047</v>
          </cell>
          <cell r="AC379">
            <v>30.990366049999999</v>
          </cell>
          <cell r="AD379">
            <v>113.70423114248439</v>
          </cell>
          <cell r="AE379">
            <v>33.032426520000001</v>
          </cell>
          <cell r="AF379">
            <v>115.64976976703321</v>
          </cell>
          <cell r="AG379">
            <v>34.266180400000003</v>
          </cell>
        </row>
        <row r="380">
          <cell r="B380" t="str">
            <v>ALTRINCHAM</v>
          </cell>
          <cell r="C380">
            <v>117</v>
          </cell>
          <cell r="D380">
            <v>103.5</v>
          </cell>
          <cell r="E380">
            <v>135</v>
          </cell>
          <cell r="F380">
            <v>55.589922932993545</v>
          </cell>
          <cell r="G380">
            <v>16.291650099999998</v>
          </cell>
          <cell r="H380">
            <v>56.084850870783988</v>
          </cell>
          <cell r="I380">
            <v>16.11827795</v>
          </cell>
          <cell r="J380">
            <v>57.771698606823108</v>
          </cell>
          <cell r="K380">
            <v>16.42925455</v>
          </cell>
          <cell r="L380">
            <v>58.840590778535088</v>
          </cell>
          <cell r="M380">
            <v>16.771394990000001</v>
          </cell>
          <cell r="N380">
            <v>60.055705181334936</v>
          </cell>
          <cell r="O380">
            <v>17.193350330000001</v>
          </cell>
          <cell r="P380">
            <v>61.546886368525179</v>
          </cell>
          <cell r="Q380">
            <v>17.71819322</v>
          </cell>
          <cell r="R380">
            <v>63.086690843651084</v>
          </cell>
          <cell r="S380">
            <v>18.3023852</v>
          </cell>
          <cell r="T380">
            <v>64.813855544668002</v>
          </cell>
          <cell r="U380">
            <v>19.025458489999998</v>
          </cell>
          <cell r="V380">
            <v>66.662551172530172</v>
          </cell>
          <cell r="W380">
            <v>19.83782935</v>
          </cell>
          <cell r="X380">
            <v>68.680541977027119</v>
          </cell>
          <cell r="Y380">
            <v>20.762556419999999</v>
          </cell>
          <cell r="Z380">
            <v>78.115777051244791</v>
          </cell>
          <cell r="AA380">
            <v>25.496610180000001</v>
          </cell>
          <cell r="AB380">
            <v>86.266002688373376</v>
          </cell>
          <cell r="AC380">
            <v>29.640662119999998</v>
          </cell>
          <cell r="AD380">
            <v>89.802802375935158</v>
          </cell>
          <cell r="AE380">
            <v>31.99114016</v>
          </cell>
          <cell r="AF380">
            <v>91.276237686088237</v>
          </cell>
          <cell r="AG380">
            <v>33.37210133</v>
          </cell>
        </row>
        <row r="381">
          <cell r="B381" t="str">
            <v>ATHERTON</v>
          </cell>
          <cell r="C381">
            <v>117</v>
          </cell>
          <cell r="D381">
            <v>103.5</v>
          </cell>
          <cell r="E381">
            <v>135</v>
          </cell>
          <cell r="F381">
            <v>84.151384254137653</v>
          </cell>
          <cell r="G381">
            <v>29.878506850000001</v>
          </cell>
          <cell r="H381">
            <v>84.665996723046547</v>
          </cell>
          <cell r="I381">
            <v>29.546136560000001</v>
          </cell>
          <cell r="J381">
            <v>92.125781837774426</v>
          </cell>
          <cell r="K381">
            <v>29.95551055</v>
          </cell>
          <cell r="L381">
            <v>98.981691959332935</v>
          </cell>
          <cell r="M381">
            <v>30.400265170000001</v>
          </cell>
          <cell r="N381">
            <v>101.05363823280253</v>
          </cell>
          <cell r="O381">
            <v>30.965416479999998</v>
          </cell>
          <cell r="P381">
            <v>103.50106396559933</v>
          </cell>
          <cell r="Q381">
            <v>31.679864869999999</v>
          </cell>
          <cell r="R381">
            <v>106.86501568092055</v>
          </cell>
          <cell r="S381">
            <v>32.495618159999999</v>
          </cell>
          <cell r="T381">
            <v>110.56628149004089</v>
          </cell>
          <cell r="U381">
            <v>33.517577899999999</v>
          </cell>
          <cell r="V381">
            <v>113.89739104846657</v>
          </cell>
          <cell r="W381">
            <v>34.675250009999999</v>
          </cell>
          <cell r="X381">
            <v>117.53804086541405</v>
          </cell>
          <cell r="Y381">
            <v>36.00918222</v>
          </cell>
          <cell r="Z381">
            <v>132.07274443143746</v>
          </cell>
          <cell r="AA381">
            <v>43.026967990000003</v>
          </cell>
          <cell r="AB381">
            <v>144.17066846978372</v>
          </cell>
          <cell r="AC381">
            <v>49.211517020000002</v>
          </cell>
          <cell r="AD381">
            <v>149.15740453918622</v>
          </cell>
          <cell r="AE381">
            <v>52.670921440000001</v>
          </cell>
          <cell r="AF381">
            <v>150.84247484599314</v>
          </cell>
          <cell r="AG381">
            <v>54.610944850000003</v>
          </cell>
        </row>
        <row r="382">
          <cell r="B382" t="str">
            <v>BARROW &amp; SANDGATE</v>
          </cell>
          <cell r="C382">
            <v>124</v>
          </cell>
          <cell r="D382">
            <v>112</v>
          </cell>
          <cell r="E382">
            <v>164</v>
          </cell>
          <cell r="F382">
            <v>67.608267666849642</v>
          </cell>
          <cell r="G382">
            <v>26.61630989</v>
          </cell>
          <cell r="H382">
            <v>67.352991537848595</v>
          </cell>
          <cell r="I382">
            <v>26.186530309999998</v>
          </cell>
          <cell r="J382">
            <v>72.015871058380426</v>
          </cell>
          <cell r="K382">
            <v>26.33618002</v>
          </cell>
          <cell r="L382">
            <v>76.563242009415831</v>
          </cell>
          <cell r="M382">
            <v>26.493502320000001</v>
          </cell>
          <cell r="N382">
            <v>79.723684089244756</v>
          </cell>
          <cell r="O382">
            <v>26.6817989</v>
          </cell>
          <cell r="P382">
            <v>80.238042681807684</v>
          </cell>
          <cell r="Q382">
            <v>26.949343729999999</v>
          </cell>
          <cell r="R382">
            <v>80.765348617366598</v>
          </cell>
          <cell r="S382">
            <v>27.25485067</v>
          </cell>
          <cell r="T382">
            <v>81.387753405363185</v>
          </cell>
          <cell r="U382">
            <v>27.63793828</v>
          </cell>
          <cell r="V382">
            <v>82.025797182635813</v>
          </cell>
          <cell r="W382">
            <v>28.077330119999999</v>
          </cell>
          <cell r="X382">
            <v>82.703508377577734</v>
          </cell>
          <cell r="Y382">
            <v>28.610409950000001</v>
          </cell>
          <cell r="Z382">
            <v>84.871287400495518</v>
          </cell>
          <cell r="AA382">
            <v>31.475443330000001</v>
          </cell>
          <cell r="AB382">
            <v>86.200796716618285</v>
          </cell>
          <cell r="AC382">
            <v>33.978785420000001</v>
          </cell>
          <cell r="AD382">
            <v>86.792456540112724</v>
          </cell>
          <cell r="AE382">
            <v>35.283119059999997</v>
          </cell>
          <cell r="AF382">
            <v>86.24308372466453</v>
          </cell>
          <cell r="AG382">
            <v>35.769600279999999</v>
          </cell>
        </row>
        <row r="383">
          <cell r="B383" t="str">
            <v>BARTON</v>
          </cell>
          <cell r="C383">
            <v>150</v>
          </cell>
          <cell r="D383">
            <v>135</v>
          </cell>
          <cell r="E383">
            <v>180</v>
          </cell>
          <cell r="F383">
            <v>77.450592217517126</v>
          </cell>
          <cell r="G383">
            <v>26.73029137</v>
          </cell>
          <cell r="H383">
            <v>78.088875137700171</v>
          </cell>
          <cell r="I383">
            <v>26.469839610000001</v>
          </cell>
          <cell r="J383">
            <v>80.960607488159994</v>
          </cell>
          <cell r="K383">
            <v>26.9397728</v>
          </cell>
          <cell r="L383">
            <v>82.292087498637358</v>
          </cell>
          <cell r="M383">
            <v>27.412584670000001</v>
          </cell>
          <cell r="N383">
            <v>83.675842395512589</v>
          </cell>
          <cell r="O383">
            <v>27.973851620000001</v>
          </cell>
          <cell r="P383">
            <v>85.231868546701676</v>
          </cell>
          <cell r="Q383">
            <v>28.66450115</v>
          </cell>
          <cell r="R383">
            <v>86.782030576310547</v>
          </cell>
          <cell r="S383">
            <v>29.390629969999999</v>
          </cell>
          <cell r="T383">
            <v>88.457991726308521</v>
          </cell>
          <cell r="U383">
            <v>30.232356960000001</v>
          </cell>
          <cell r="V383">
            <v>90.197508880193141</v>
          </cell>
          <cell r="W383">
            <v>31.150697950000001</v>
          </cell>
          <cell r="X383">
            <v>92.080893655990337</v>
          </cell>
          <cell r="Y383">
            <v>32.191335819999999</v>
          </cell>
          <cell r="Z383">
            <v>101.2602505022604</v>
          </cell>
          <cell r="AA383">
            <v>36.64656471</v>
          </cell>
          <cell r="AB383">
            <v>113.05683696350455</v>
          </cell>
          <cell r="AC383">
            <v>40.049058449999997</v>
          </cell>
          <cell r="AD383">
            <v>120.75179941090165</v>
          </cell>
          <cell r="AE383">
            <v>41.883724749999999</v>
          </cell>
          <cell r="AF383">
            <v>126.63407280517544</v>
          </cell>
          <cell r="AG383">
            <v>42.876126790000001</v>
          </cell>
        </row>
        <row r="384">
          <cell r="B384" t="str">
            <v>BELFIELD</v>
          </cell>
          <cell r="C384">
            <v>117</v>
          </cell>
          <cell r="D384">
            <v>103.5</v>
          </cell>
          <cell r="E384">
            <v>135</v>
          </cell>
          <cell r="F384">
            <v>50.340366636656725</v>
          </cell>
          <cell r="G384">
            <v>11.824682640000001</v>
          </cell>
          <cell r="H384">
            <v>49.945986251604239</v>
          </cell>
          <cell r="I384">
            <v>11.737779440000001</v>
          </cell>
          <cell r="J384">
            <v>51.122158521453372</v>
          </cell>
          <cell r="K384">
            <v>11.8848083</v>
          </cell>
          <cell r="L384">
            <v>51.804953391393539</v>
          </cell>
          <cell r="M384">
            <v>12.05289009</v>
          </cell>
          <cell r="N384">
            <v>52.509332657086382</v>
          </cell>
          <cell r="O384">
            <v>12.27366015</v>
          </cell>
          <cell r="P384">
            <v>53.309044042982471</v>
          </cell>
          <cell r="Q384">
            <v>12.555013349999999</v>
          </cell>
          <cell r="R384">
            <v>54.085191496425665</v>
          </cell>
          <cell r="S384">
            <v>12.866229069999999</v>
          </cell>
          <cell r="T384">
            <v>54.933568955814529</v>
          </cell>
          <cell r="U384">
            <v>13.247718430000001</v>
          </cell>
          <cell r="V384">
            <v>55.820004912567327</v>
          </cell>
          <cell r="W384">
            <v>13.677055620000001</v>
          </cell>
          <cell r="X384">
            <v>56.752156261901412</v>
          </cell>
          <cell r="Y384">
            <v>14.17010022</v>
          </cell>
          <cell r="Z384">
            <v>60.552607942897595</v>
          </cell>
          <cell r="AA384">
            <v>16.383314030000001</v>
          </cell>
          <cell r="AB384">
            <v>64.943773427001119</v>
          </cell>
          <cell r="AC384">
            <v>18.419695999999998</v>
          </cell>
          <cell r="AD384">
            <v>67.214509245393714</v>
          </cell>
          <cell r="AE384">
            <v>19.483005850000001</v>
          </cell>
          <cell r="AF384">
            <v>68.426922316012622</v>
          </cell>
          <cell r="AG384">
            <v>20.11516812</v>
          </cell>
        </row>
        <row r="385">
          <cell r="B385" t="str">
            <v>BISPHAM</v>
          </cell>
          <cell r="C385">
            <v>117</v>
          </cell>
          <cell r="D385">
            <v>103.5</v>
          </cell>
          <cell r="E385">
            <v>135</v>
          </cell>
          <cell r="F385">
            <v>71.730933177321887</v>
          </cell>
          <cell r="G385">
            <v>15.05256073</v>
          </cell>
          <cell r="H385">
            <v>72.107856682124932</v>
          </cell>
          <cell r="I385">
            <v>15.0112565</v>
          </cell>
          <cell r="J385">
            <v>73.962726641332551</v>
          </cell>
          <cell r="K385">
            <v>15.361561310000001</v>
          </cell>
          <cell r="L385">
            <v>74.940697470261142</v>
          </cell>
          <cell r="M385">
            <v>15.793394299999999</v>
          </cell>
          <cell r="N385">
            <v>76.149800605821156</v>
          </cell>
          <cell r="O385">
            <v>16.338338329999999</v>
          </cell>
          <cell r="P385">
            <v>77.649577351142852</v>
          </cell>
          <cell r="Q385">
            <v>17.038568420000001</v>
          </cell>
          <cell r="R385">
            <v>79.351233670556283</v>
          </cell>
          <cell r="S385">
            <v>17.841022590000001</v>
          </cell>
          <cell r="T385">
            <v>81.335107705341528</v>
          </cell>
          <cell r="U385">
            <v>18.85213435</v>
          </cell>
          <cell r="V385">
            <v>83.441693191913629</v>
          </cell>
          <cell r="W385">
            <v>19.992631710000001</v>
          </cell>
          <cell r="X385">
            <v>85.830957435514833</v>
          </cell>
          <cell r="Y385">
            <v>21.308512350000001</v>
          </cell>
          <cell r="Z385">
            <v>97.76194384203805</v>
          </cell>
          <cell r="AA385">
            <v>28.017775780000001</v>
          </cell>
          <cell r="AB385">
            <v>108.10476024870559</v>
          </cell>
          <cell r="AC385">
            <v>33.888904840000002</v>
          </cell>
          <cell r="AD385">
            <v>111.5684821597968</v>
          </cell>
          <cell r="AE385">
            <v>36.049140979999997</v>
          </cell>
          <cell r="AF385">
            <v>112.04055891991617</v>
          </cell>
          <cell r="AG385">
            <v>36.63562675</v>
          </cell>
        </row>
        <row r="386">
          <cell r="B386" t="str">
            <v>BLACKBURN</v>
          </cell>
          <cell r="C386">
            <v>117</v>
          </cell>
          <cell r="D386">
            <v>103.5</v>
          </cell>
          <cell r="E386">
            <v>135</v>
          </cell>
          <cell r="F386">
            <v>46.092554697451284</v>
          </cell>
          <cell r="G386">
            <v>16.4720005</v>
          </cell>
          <cell r="H386">
            <v>46.069182852536535</v>
          </cell>
          <cell r="I386">
            <v>16.134272840000001</v>
          </cell>
          <cell r="J386">
            <v>49.978531338679595</v>
          </cell>
          <cell r="K386">
            <v>16.433999419999999</v>
          </cell>
          <cell r="L386">
            <v>53.941157966858611</v>
          </cell>
          <cell r="M386">
            <v>16.72037181</v>
          </cell>
          <cell r="N386">
            <v>57.971884754163142</v>
          </cell>
          <cell r="O386">
            <v>17.04761847</v>
          </cell>
          <cell r="P386">
            <v>60.97193996608992</v>
          </cell>
          <cell r="Q386">
            <v>17.42745794</v>
          </cell>
          <cell r="R386">
            <v>61.813109533223582</v>
          </cell>
          <cell r="S386">
            <v>17.828561239999999</v>
          </cell>
          <cell r="T386">
            <v>62.720968332078776</v>
          </cell>
          <cell r="U386">
            <v>18.30454508</v>
          </cell>
          <cell r="V386">
            <v>63.656498609394085</v>
          </cell>
          <cell r="W386">
            <v>18.827636810000001</v>
          </cell>
          <cell r="X386">
            <v>64.630987672994678</v>
          </cell>
          <cell r="Y386">
            <v>19.40485228</v>
          </cell>
          <cell r="Z386">
            <v>69.293488487836427</v>
          </cell>
          <cell r="AA386">
            <v>22.174941090000001</v>
          </cell>
          <cell r="AB386">
            <v>75.476085185030229</v>
          </cell>
          <cell r="AC386">
            <v>24.504435059999999</v>
          </cell>
          <cell r="AD386">
            <v>79.399457647272868</v>
          </cell>
          <cell r="AE386">
            <v>25.73906204</v>
          </cell>
          <cell r="AF386">
            <v>82.404734556372802</v>
          </cell>
          <cell r="AG386">
            <v>26.335385389999999</v>
          </cell>
        </row>
        <row r="387">
          <cell r="B387" t="str">
            <v>BLACKPOOL</v>
          </cell>
          <cell r="C387">
            <v>117</v>
          </cell>
          <cell r="D387">
            <v>103.5</v>
          </cell>
          <cell r="E387">
            <v>135</v>
          </cell>
          <cell r="F387">
            <v>76.797167375931139</v>
          </cell>
          <cell r="G387">
            <v>22.628753870000001</v>
          </cell>
          <cell r="H387">
            <v>76.115852965407825</v>
          </cell>
          <cell r="I387">
            <v>22.331148240000001</v>
          </cell>
          <cell r="J387">
            <v>76.991660439471417</v>
          </cell>
          <cell r="K387">
            <v>22.623022160000001</v>
          </cell>
          <cell r="L387">
            <v>77.745505487699404</v>
          </cell>
          <cell r="M387">
            <v>22.945786420000001</v>
          </cell>
          <cell r="N387">
            <v>78.626531903313719</v>
          </cell>
          <cell r="O387">
            <v>23.345426870000001</v>
          </cell>
          <cell r="P387">
            <v>79.747708257701177</v>
          </cell>
          <cell r="Q387">
            <v>23.849880509999998</v>
          </cell>
          <cell r="R387">
            <v>80.88628129353242</v>
          </cell>
          <cell r="S387">
            <v>24.413733260000001</v>
          </cell>
          <cell r="T387">
            <v>82.199853852941729</v>
          </cell>
          <cell r="U387">
            <v>25.021002859999999</v>
          </cell>
          <cell r="V387">
            <v>83.602783021789662</v>
          </cell>
          <cell r="W387">
            <v>25.65846822</v>
          </cell>
          <cell r="X387">
            <v>85.171987918795423</v>
          </cell>
          <cell r="Y387">
            <v>26.40160848</v>
          </cell>
          <cell r="Z387">
            <v>92.555869348430804</v>
          </cell>
          <cell r="AA387">
            <v>30.12718345</v>
          </cell>
          <cell r="AB387">
            <v>101.85934354715947</v>
          </cell>
          <cell r="AC387">
            <v>33.389953579999997</v>
          </cell>
          <cell r="AD387">
            <v>109.11930074393251</v>
          </cell>
          <cell r="AE387">
            <v>35.091459159999999</v>
          </cell>
          <cell r="AF387">
            <v>114.66415635782079</v>
          </cell>
          <cell r="AG387">
            <v>35.908995689999998</v>
          </cell>
        </row>
        <row r="388">
          <cell r="B388" t="str">
            <v>BLOOM ST</v>
          </cell>
          <cell r="C388">
            <v>91</v>
          </cell>
          <cell r="D388">
            <v>83</v>
          </cell>
          <cell r="E388">
            <v>135</v>
          </cell>
          <cell r="F388">
            <v>77.377444913701495</v>
          </cell>
          <cell r="G388">
            <v>24.41170361</v>
          </cell>
          <cell r="H388">
            <v>69.248556919122322</v>
          </cell>
          <cell r="I388">
            <v>23.948989099999999</v>
          </cell>
          <cell r="J388">
            <v>72.285959356840095</v>
          </cell>
          <cell r="K388">
            <v>24.424625800000001</v>
          </cell>
          <cell r="L388">
            <v>73.721896006850599</v>
          </cell>
          <cell r="M388">
            <v>24.827977229999998</v>
          </cell>
          <cell r="N388">
            <v>74.998461296551852</v>
          </cell>
          <cell r="O388">
            <v>25.239842410000001</v>
          </cell>
          <cell r="P388">
            <v>76.417788856723988</v>
          </cell>
          <cell r="Q388">
            <v>25.666254670000001</v>
          </cell>
          <cell r="R388">
            <v>77.784865261849106</v>
          </cell>
          <cell r="S388">
            <v>26.081404979999999</v>
          </cell>
          <cell r="T388">
            <v>79.13947359796542</v>
          </cell>
          <cell r="U388">
            <v>26.502590080000001</v>
          </cell>
          <cell r="V388">
            <v>80.463807119129456</v>
          </cell>
          <cell r="W388">
            <v>26.907401329999999</v>
          </cell>
          <cell r="X388">
            <v>81.755508582798257</v>
          </cell>
          <cell r="Y388">
            <v>27.303225829999999</v>
          </cell>
          <cell r="Z388">
            <v>88.151555864622097</v>
          </cell>
          <cell r="AA388">
            <v>28.998130570000001</v>
          </cell>
          <cell r="AB388">
            <v>97.24484400563739</v>
          </cell>
          <cell r="AC388">
            <v>30.229243019999998</v>
          </cell>
          <cell r="AD388">
            <v>103.29861256388601</v>
          </cell>
          <cell r="AE388">
            <v>30.811779309999999</v>
          </cell>
          <cell r="AF388">
            <v>107.4201875424794</v>
          </cell>
          <cell r="AG388">
            <v>31.129092799999999</v>
          </cell>
        </row>
        <row r="389">
          <cell r="B389" t="str">
            <v>BOLTON</v>
          </cell>
          <cell r="C389">
            <v>136</v>
          </cell>
          <cell r="D389">
            <v>120</v>
          </cell>
          <cell r="E389">
            <v>155</v>
          </cell>
          <cell r="F389">
            <v>104.80669959268084</v>
          </cell>
          <cell r="G389">
            <v>31.40469023</v>
          </cell>
          <cell r="H389">
            <v>104.65252023113626</v>
          </cell>
          <cell r="I389">
            <v>30.945622849999999</v>
          </cell>
          <cell r="J389">
            <v>107.01666611024447</v>
          </cell>
          <cell r="K389">
            <v>31.500956609999999</v>
          </cell>
          <cell r="L389">
            <v>108.69596551609115</v>
          </cell>
          <cell r="M389">
            <v>32.071707740000001</v>
          </cell>
          <cell r="N389">
            <v>110.58973353050091</v>
          </cell>
          <cell r="O389">
            <v>32.76798471</v>
          </cell>
          <cell r="P389">
            <v>112.83524899548294</v>
          </cell>
          <cell r="Q389">
            <v>33.628852590000001</v>
          </cell>
          <cell r="R389">
            <v>115.17139191938628</v>
          </cell>
          <cell r="S389">
            <v>34.59304418</v>
          </cell>
          <cell r="T389">
            <v>117.84560698826047</v>
          </cell>
          <cell r="U389">
            <v>35.778319629999999</v>
          </cell>
          <cell r="V389">
            <v>120.66166575335984</v>
          </cell>
          <cell r="W389">
            <v>37.076844440000002</v>
          </cell>
          <cell r="X389">
            <v>123.78345322073956</v>
          </cell>
          <cell r="Y389">
            <v>38.570178319999997</v>
          </cell>
          <cell r="Z389">
            <v>138.26572848347928</v>
          </cell>
          <cell r="AA389">
            <v>46.220842759999996</v>
          </cell>
          <cell r="AB389">
            <v>154.04989536849547</v>
          </cell>
          <cell r="AC389">
            <v>52.763092319999998</v>
          </cell>
          <cell r="AD389">
            <v>162.26288597621721</v>
          </cell>
          <cell r="AE389">
            <v>56.363132479999997</v>
          </cell>
          <cell r="AF389">
            <v>166.71270966206782</v>
          </cell>
          <cell r="AG389">
            <v>58.32885769</v>
          </cell>
        </row>
        <row r="390">
          <cell r="B390" t="str">
            <v>BURNLEY</v>
          </cell>
          <cell r="C390">
            <v>117</v>
          </cell>
          <cell r="D390">
            <v>103.5</v>
          </cell>
          <cell r="E390">
            <v>135</v>
          </cell>
          <cell r="F390">
            <v>46.600121873658345</v>
          </cell>
          <cell r="G390">
            <v>14.25943324</v>
          </cell>
          <cell r="H390">
            <v>46.477451343754922</v>
          </cell>
          <cell r="I390">
            <v>13.99127691</v>
          </cell>
          <cell r="J390">
            <v>47.318663534567087</v>
          </cell>
          <cell r="K390">
            <v>14.18975221</v>
          </cell>
          <cell r="L390">
            <v>47.782731962458691</v>
          </cell>
          <cell r="M390">
            <v>14.3871137</v>
          </cell>
          <cell r="N390">
            <v>48.343169854073103</v>
          </cell>
          <cell r="O390">
            <v>14.62233677</v>
          </cell>
          <cell r="P390">
            <v>49.074023950886918</v>
          </cell>
          <cell r="Q390">
            <v>14.92257178</v>
          </cell>
          <cell r="R390">
            <v>49.818692776360344</v>
          </cell>
          <cell r="S390">
            <v>15.24946158</v>
          </cell>
          <cell r="T390">
            <v>50.68534641697287</v>
          </cell>
          <cell r="U390">
            <v>15.65899046</v>
          </cell>
          <cell r="V390">
            <v>51.615626993649833</v>
          </cell>
          <cell r="W390">
            <v>16.110534909999998</v>
          </cell>
          <cell r="X390">
            <v>52.660315685236149</v>
          </cell>
          <cell r="Y390">
            <v>16.624222419999999</v>
          </cell>
          <cell r="Z390">
            <v>57.406078326982083</v>
          </cell>
          <cell r="AA390">
            <v>19.131664919999999</v>
          </cell>
          <cell r="AB390">
            <v>62.557005441926123</v>
          </cell>
          <cell r="AC390">
            <v>21.2500079</v>
          </cell>
          <cell r="AD390">
            <v>65.184797183971128</v>
          </cell>
          <cell r="AE390">
            <v>22.363119189999999</v>
          </cell>
          <cell r="AF390">
            <v>66.475967705121832</v>
          </cell>
          <cell r="AG390">
            <v>22.89722862</v>
          </cell>
        </row>
        <row r="391">
          <cell r="B391" t="str">
            <v>BURY</v>
          </cell>
          <cell r="C391">
            <v>117</v>
          </cell>
          <cell r="D391">
            <v>103.5</v>
          </cell>
          <cell r="E391">
            <v>135</v>
          </cell>
          <cell r="F391">
            <v>69.776508531376322</v>
          </cell>
          <cell r="G391">
            <v>23.125627009999999</v>
          </cell>
          <cell r="H391">
            <v>68.799930727871754</v>
          </cell>
          <cell r="I391">
            <v>23.097052290000001</v>
          </cell>
          <cell r="J391">
            <v>70.418600741843761</v>
          </cell>
          <cell r="K391">
            <v>23.799045929999998</v>
          </cell>
          <cell r="L391">
            <v>71.771082156214788</v>
          </cell>
          <cell r="M391">
            <v>24.589717109999999</v>
          </cell>
          <cell r="N391">
            <v>73.200251279255241</v>
          </cell>
          <cell r="O391">
            <v>25.508914189999999</v>
          </cell>
          <cell r="P391">
            <v>74.762742084132313</v>
          </cell>
          <cell r="Q391">
            <v>26.611553839999999</v>
          </cell>
          <cell r="R391">
            <v>76.315057423379656</v>
          </cell>
          <cell r="S391">
            <v>27.55441089</v>
          </cell>
          <cell r="T391">
            <v>78.050145966943148</v>
          </cell>
          <cell r="U391">
            <v>28.642965570000001</v>
          </cell>
          <cell r="V391">
            <v>79.798111204183527</v>
          </cell>
          <cell r="W391">
            <v>29.835909560000001</v>
          </cell>
          <cell r="X391">
            <v>81.582404531572578</v>
          </cell>
          <cell r="Y391">
            <v>30.946243819999999</v>
          </cell>
          <cell r="Z391">
            <v>89.560041062275445</v>
          </cell>
          <cell r="AA391">
            <v>36.381341949999999</v>
          </cell>
          <cell r="AB391">
            <v>96.868502465343042</v>
          </cell>
          <cell r="AC391">
            <v>41.124581489999997</v>
          </cell>
          <cell r="AD391">
            <v>101.66462519735038</v>
          </cell>
          <cell r="AE391">
            <v>43.756387029999999</v>
          </cell>
          <cell r="AF391">
            <v>105.77719346605875</v>
          </cell>
          <cell r="AG391">
            <v>45.191814950000001</v>
          </cell>
        </row>
        <row r="392">
          <cell r="B392" t="str">
            <v>BUXTON</v>
          </cell>
          <cell r="C392">
            <v>74</v>
          </cell>
          <cell r="D392">
            <v>60</v>
          </cell>
          <cell r="E392">
            <v>135</v>
          </cell>
          <cell r="F392">
            <v>67.513559172234608</v>
          </cell>
          <cell r="G392">
            <v>21.856698049999999</v>
          </cell>
          <cell r="H392">
            <v>86.595818050019588</v>
          </cell>
          <cell r="I392">
            <v>21.603448140000001</v>
          </cell>
          <cell r="J392">
            <v>86.94555298523052</v>
          </cell>
          <cell r="K392">
            <v>21.85257167</v>
          </cell>
          <cell r="L392">
            <v>107.38468848101444</v>
          </cell>
          <cell r="M392">
            <v>22.100280529999999</v>
          </cell>
          <cell r="N392">
            <v>107.78123545354907</v>
          </cell>
          <cell r="O392">
            <v>22.37617075</v>
          </cell>
          <cell r="P392">
            <v>108.15955666704983</v>
          </cell>
          <cell r="Q392">
            <v>22.715280079999999</v>
          </cell>
          <cell r="R392">
            <v>108.58298622079286</v>
          </cell>
          <cell r="S392">
            <v>23.061808209999999</v>
          </cell>
          <cell r="T392">
            <v>109.02533411566449</v>
          </cell>
          <cell r="U392">
            <v>23.478326490000001</v>
          </cell>
          <cell r="V392">
            <v>109.50506848777617</v>
          </cell>
          <cell r="W392">
            <v>23.918430489999999</v>
          </cell>
          <cell r="X392">
            <v>109.98470285826357</v>
          </cell>
          <cell r="Y392">
            <v>24.39950018</v>
          </cell>
          <cell r="Z392">
            <v>112.02570872835771</v>
          </cell>
          <cell r="AA392">
            <v>26.966372060000001</v>
          </cell>
          <cell r="AB392">
            <v>114.06953045491288</v>
          </cell>
          <cell r="AC392">
            <v>28.99689145</v>
          </cell>
          <cell r="AD392">
            <v>114.76935750443816</v>
          </cell>
          <cell r="AE392">
            <v>29.808535890000002</v>
          </cell>
          <cell r="AF392">
            <v>114.89299365391318</v>
          </cell>
          <cell r="AG392">
            <v>30.002676390000001</v>
          </cell>
        </row>
        <row r="393">
          <cell r="B393" t="str">
            <v>CARLISLE</v>
          </cell>
          <cell r="C393">
            <v>150</v>
          </cell>
          <cell r="D393">
            <v>132</v>
          </cell>
          <cell r="E393">
            <v>173</v>
          </cell>
          <cell r="F393">
            <v>116.03532693604703</v>
          </cell>
          <cell r="G393">
            <v>37.102520460000001</v>
          </cell>
          <cell r="H393">
            <v>114.82882535785996</v>
          </cell>
          <cell r="I393">
            <v>36.862632849999997</v>
          </cell>
          <cell r="J393">
            <v>116.71156088486141</v>
          </cell>
          <cell r="K393">
            <v>37.596450699999998</v>
          </cell>
          <cell r="L393">
            <v>118.26136891288546</v>
          </cell>
          <cell r="M393">
            <v>38.454855049999999</v>
          </cell>
          <cell r="N393">
            <v>122.94969431129608</v>
          </cell>
          <cell r="O393">
            <v>39.539249769999998</v>
          </cell>
          <cell r="P393">
            <v>127.95724343746868</v>
          </cell>
          <cell r="Q393">
            <v>40.85022472</v>
          </cell>
          <cell r="R393">
            <v>133.04151122258816</v>
          </cell>
          <cell r="S393">
            <v>41.815198189999997</v>
          </cell>
          <cell r="T393">
            <v>138.53921197125945</v>
          </cell>
          <cell r="U393">
            <v>42.978397100000002</v>
          </cell>
          <cell r="V393">
            <v>143.23904254017179</v>
          </cell>
          <cell r="W393">
            <v>44.285534200000001</v>
          </cell>
          <cell r="X393">
            <v>148.28034146806004</v>
          </cell>
          <cell r="Y393">
            <v>45.757089000000001</v>
          </cell>
          <cell r="Z393">
            <v>167.89100492642962</v>
          </cell>
          <cell r="AA393">
            <v>53.048220960000002</v>
          </cell>
          <cell r="AB393">
            <v>187.76175842590996</v>
          </cell>
          <cell r="AC393">
            <v>59.274650549999997</v>
          </cell>
          <cell r="AD393">
            <v>196.12673397603498</v>
          </cell>
          <cell r="AE393">
            <v>62.395181880000003</v>
          </cell>
          <cell r="AF393">
            <v>199.82116850674458</v>
          </cell>
          <cell r="AG393">
            <v>63.879582900000003</v>
          </cell>
        </row>
        <row r="394">
          <cell r="B394" t="str">
            <v>CARRINGTON BSP</v>
          </cell>
          <cell r="C394">
            <v>60</v>
          </cell>
          <cell r="D394">
            <v>69</v>
          </cell>
          <cell r="E394">
            <v>90</v>
          </cell>
          <cell r="F394">
            <v>36.300019181804473</v>
          </cell>
          <cell r="G394">
            <v>12.83441008</v>
          </cell>
          <cell r="H394">
            <v>37.520348274843919</v>
          </cell>
          <cell r="I394">
            <v>12.78877482</v>
          </cell>
          <cell r="J394">
            <v>39.219143312380467</v>
          </cell>
          <cell r="K394">
            <v>12.94505653</v>
          </cell>
          <cell r="L394">
            <v>39.662397125136422</v>
          </cell>
          <cell r="M394">
            <v>13.112118629999999</v>
          </cell>
          <cell r="N394">
            <v>40.090338837290219</v>
          </cell>
          <cell r="O394">
            <v>13.31475813</v>
          </cell>
          <cell r="P394">
            <v>40.58239845670915</v>
          </cell>
          <cell r="Q394">
            <v>13.56480794</v>
          </cell>
          <cell r="R394">
            <v>41.095167336362934</v>
          </cell>
          <cell r="S394">
            <v>13.84191667</v>
          </cell>
          <cell r="T394">
            <v>41.680290166570522</v>
          </cell>
          <cell r="U394">
            <v>14.17665304</v>
          </cell>
          <cell r="V394">
            <v>42.295671690716858</v>
          </cell>
          <cell r="W394">
            <v>14.55538552</v>
          </cell>
          <cell r="X394">
            <v>42.963330630121639</v>
          </cell>
          <cell r="Y394">
            <v>14.99361942</v>
          </cell>
          <cell r="Z394">
            <v>46.806452456427806</v>
          </cell>
          <cell r="AA394">
            <v>16.709385260000001</v>
          </cell>
          <cell r="AB394">
            <v>51.064189255479413</v>
          </cell>
          <cell r="AC394">
            <v>18.085067710000001</v>
          </cell>
          <cell r="AD394">
            <v>53.672159817171945</v>
          </cell>
          <cell r="AE394">
            <v>18.86545452</v>
          </cell>
          <cell r="AF394">
            <v>55.568868314483979</v>
          </cell>
          <cell r="AG394">
            <v>19.384464900000001</v>
          </cell>
        </row>
        <row r="395">
          <cell r="B395" t="str">
            <v>CASTLETON</v>
          </cell>
          <cell r="C395">
            <v>78</v>
          </cell>
          <cell r="D395">
            <v>78</v>
          </cell>
          <cell r="E395">
            <v>135</v>
          </cell>
          <cell r="F395">
            <v>54.138558183658354</v>
          </cell>
          <cell r="G395">
            <v>15.6991868</v>
          </cell>
          <cell r="H395">
            <v>54.792048266053811</v>
          </cell>
          <cell r="I395">
            <v>15.52405736</v>
          </cell>
          <cell r="J395">
            <v>57.151923863200714</v>
          </cell>
          <cell r="K395">
            <v>15.768081560000001</v>
          </cell>
          <cell r="L395">
            <v>59.953373321039727</v>
          </cell>
          <cell r="M395">
            <v>16.036309809999999</v>
          </cell>
          <cell r="N395">
            <v>65.920931676832083</v>
          </cell>
          <cell r="O395">
            <v>16.380674150000001</v>
          </cell>
          <cell r="P395">
            <v>71.946990504125694</v>
          </cell>
          <cell r="Q395">
            <v>16.825644610000001</v>
          </cell>
          <cell r="R395">
            <v>82.994432293098924</v>
          </cell>
          <cell r="S395">
            <v>17.321515219999998</v>
          </cell>
          <cell r="T395">
            <v>86.055606925573159</v>
          </cell>
          <cell r="U395">
            <v>17.929974489999999</v>
          </cell>
          <cell r="V395">
            <v>88.149325636386976</v>
          </cell>
          <cell r="W395">
            <v>18.6200969</v>
          </cell>
          <cell r="X395">
            <v>89.319669164998118</v>
          </cell>
          <cell r="Y395">
            <v>19.42385552</v>
          </cell>
          <cell r="Z395">
            <v>94.904538525638031</v>
          </cell>
          <cell r="AA395">
            <v>23.635332569999999</v>
          </cell>
          <cell r="AB395">
            <v>102.09257854312213</v>
          </cell>
          <cell r="AC395">
            <v>27.31126313</v>
          </cell>
          <cell r="AD395">
            <v>106.79353200107366</v>
          </cell>
          <cell r="AE395">
            <v>29.430532589999999</v>
          </cell>
          <cell r="AF395">
            <v>110.12542325706033</v>
          </cell>
          <cell r="AG395">
            <v>30.650701479999999</v>
          </cell>
        </row>
        <row r="396">
          <cell r="B396" t="str">
            <v>CHADDERTON</v>
          </cell>
          <cell r="C396">
            <v>117</v>
          </cell>
          <cell r="D396">
            <v>103.5</v>
          </cell>
          <cell r="E396">
            <v>135</v>
          </cell>
          <cell r="F396">
            <v>88.739845134021635</v>
          </cell>
          <cell r="G396">
            <v>26.63703598</v>
          </cell>
          <cell r="H396">
            <v>89.069925653578096</v>
          </cell>
          <cell r="I396">
            <v>26.299313260000002</v>
          </cell>
          <cell r="J396">
            <v>91.71565698417551</v>
          </cell>
          <cell r="K396">
            <v>26.778653989999999</v>
          </cell>
          <cell r="L396">
            <v>93.306051781160434</v>
          </cell>
          <cell r="M396">
            <v>27.295445730000001</v>
          </cell>
          <cell r="N396">
            <v>95.046334895601902</v>
          </cell>
          <cell r="O396">
            <v>27.931534370000001</v>
          </cell>
          <cell r="P396">
            <v>97.138460014781941</v>
          </cell>
          <cell r="Q396">
            <v>28.70130138</v>
          </cell>
          <cell r="R396">
            <v>99.277750821345691</v>
          </cell>
          <cell r="S396">
            <v>29.556018959999999</v>
          </cell>
          <cell r="T396">
            <v>101.63849528977588</v>
          </cell>
          <cell r="U396">
            <v>30.598523199999999</v>
          </cell>
          <cell r="V396">
            <v>104.11168441062748</v>
          </cell>
          <cell r="W396">
            <v>31.76716446</v>
          </cell>
          <cell r="X396">
            <v>106.93890177213609</v>
          </cell>
          <cell r="Y396">
            <v>33.095821800000003</v>
          </cell>
          <cell r="Z396">
            <v>121.70759873660511</v>
          </cell>
          <cell r="AA396">
            <v>39.92856467</v>
          </cell>
          <cell r="AB396">
            <v>135.82632697670789</v>
          </cell>
          <cell r="AC396">
            <v>45.919789289999997</v>
          </cell>
          <cell r="AD396">
            <v>142.74724094662355</v>
          </cell>
          <cell r="AE396">
            <v>49.325031490000001</v>
          </cell>
          <cell r="AF396">
            <v>146.46772750964129</v>
          </cell>
          <cell r="AG396">
            <v>51.297885260000001</v>
          </cell>
        </row>
        <row r="397">
          <cell r="B397" t="str">
            <v>DROYLSDEN</v>
          </cell>
          <cell r="C397">
            <v>117</v>
          </cell>
          <cell r="D397">
            <v>103.5</v>
          </cell>
          <cell r="E397">
            <v>135</v>
          </cell>
          <cell r="F397">
            <v>67.085502073499882</v>
          </cell>
          <cell r="G397">
            <v>19.02348215</v>
          </cell>
          <cell r="H397">
            <v>67.699445924335208</v>
          </cell>
          <cell r="I397">
            <v>18.810478490000001</v>
          </cell>
          <cell r="J397">
            <v>69.501165268009572</v>
          </cell>
          <cell r="K397">
            <v>19.135616890000001</v>
          </cell>
          <cell r="L397">
            <v>70.382705984493413</v>
          </cell>
          <cell r="M397">
            <v>19.491046180000001</v>
          </cell>
          <cell r="N397">
            <v>71.480291310052991</v>
          </cell>
          <cell r="O397">
            <v>19.937548249999999</v>
          </cell>
          <cell r="P397">
            <v>72.833767238059039</v>
          </cell>
          <cell r="Q397">
            <v>20.490263219999999</v>
          </cell>
          <cell r="R397">
            <v>74.261514156608143</v>
          </cell>
          <cell r="S397">
            <v>21.11491698</v>
          </cell>
          <cell r="T397">
            <v>75.894654973132901</v>
          </cell>
          <cell r="U397">
            <v>21.879146720000001</v>
          </cell>
          <cell r="V397">
            <v>77.659715651535919</v>
          </cell>
          <cell r="W397">
            <v>22.738496770000001</v>
          </cell>
          <cell r="X397">
            <v>79.64981929940987</v>
          </cell>
          <cell r="Y397">
            <v>23.717522089999999</v>
          </cell>
          <cell r="Z397">
            <v>89.942888129052733</v>
          </cell>
          <cell r="AA397">
            <v>28.752754110000001</v>
          </cell>
          <cell r="AB397">
            <v>100.411872705967</v>
          </cell>
          <cell r="AC397">
            <v>33.146681870000002</v>
          </cell>
          <cell r="AD397">
            <v>105.879497258057</v>
          </cell>
          <cell r="AE397">
            <v>35.642606479999998</v>
          </cell>
          <cell r="AF397">
            <v>109.08100680605011</v>
          </cell>
          <cell r="AG397">
            <v>37.09442481</v>
          </cell>
        </row>
        <row r="398">
          <cell r="B398" t="str">
            <v>EGREMONT</v>
          </cell>
          <cell r="C398">
            <v>117</v>
          </cell>
          <cell r="D398">
            <v>103.5</v>
          </cell>
          <cell r="E398">
            <v>135</v>
          </cell>
          <cell r="F398">
            <v>34.071569099870246</v>
          </cell>
          <cell r="G398">
            <v>13.582808590000001</v>
          </cell>
          <cell r="H398">
            <v>33.594199072952655</v>
          </cell>
          <cell r="I398">
            <v>13.41492744</v>
          </cell>
          <cell r="J398">
            <v>43.121165498922075</v>
          </cell>
          <cell r="K398">
            <v>13.6017148</v>
          </cell>
          <cell r="L398">
            <v>52.517655947707091</v>
          </cell>
          <cell r="M398">
            <v>13.81315027</v>
          </cell>
          <cell r="N398">
            <v>53.102470717555114</v>
          </cell>
          <cell r="O398">
            <v>14.080040179999999</v>
          </cell>
          <cell r="P398">
            <v>53.852820742649179</v>
          </cell>
          <cell r="Q398">
            <v>14.42220154</v>
          </cell>
          <cell r="R398">
            <v>54.652365380176711</v>
          </cell>
          <cell r="S398">
            <v>14.81548735</v>
          </cell>
          <cell r="T398">
            <v>55.592549217082158</v>
          </cell>
          <cell r="U398">
            <v>15.31350804</v>
          </cell>
          <cell r="V398">
            <v>56.595890267188828</v>
          </cell>
          <cell r="W398">
            <v>15.876217280000001</v>
          </cell>
          <cell r="X398">
            <v>57.752882244243075</v>
          </cell>
          <cell r="Y398">
            <v>16.523616499999999</v>
          </cell>
          <cell r="Z398">
            <v>63.734488766903119</v>
          </cell>
          <cell r="AA398">
            <v>19.870500140000001</v>
          </cell>
          <cell r="AB398">
            <v>69.820453515845969</v>
          </cell>
          <cell r="AC398">
            <v>22.807521950000002</v>
          </cell>
          <cell r="AD398">
            <v>71.680402705629433</v>
          </cell>
          <cell r="AE398">
            <v>24.30665355</v>
          </cell>
          <cell r="AF398">
            <v>71.558391400738543</v>
          </cell>
          <cell r="AG398">
            <v>25.02409351</v>
          </cell>
        </row>
        <row r="399">
          <cell r="B399" t="str">
            <v>FREDERICK RD</v>
          </cell>
          <cell r="C399">
            <v>136</v>
          </cell>
          <cell r="D399">
            <v>120</v>
          </cell>
          <cell r="E399">
            <v>180</v>
          </cell>
          <cell r="F399">
            <v>114.36818448066902</v>
          </cell>
          <cell r="G399">
            <v>33.276671229999998</v>
          </cell>
          <cell r="H399">
            <v>123.6251428172812</v>
          </cell>
          <cell r="I399">
            <v>32.961386220000001</v>
          </cell>
          <cell r="J399">
            <v>138.06726371854575</v>
          </cell>
          <cell r="K399">
            <v>33.59466072</v>
          </cell>
          <cell r="L399">
            <v>142.85205852900313</v>
          </cell>
          <cell r="M399">
            <v>34.183106330000001</v>
          </cell>
          <cell r="N399">
            <v>146.30965744815001</v>
          </cell>
          <cell r="O399">
            <v>34.816125810000003</v>
          </cell>
          <cell r="P399">
            <v>148.41903000339795</v>
          </cell>
          <cell r="Q399">
            <v>35.512562420000002</v>
          </cell>
          <cell r="R399">
            <v>150.39606206409076</v>
          </cell>
          <cell r="S399">
            <v>36.214902410000001</v>
          </cell>
          <cell r="T399">
            <v>152.41716125239469</v>
          </cell>
          <cell r="U399">
            <v>36.989241829999997</v>
          </cell>
          <cell r="V399">
            <v>154.51148587604331</v>
          </cell>
          <cell r="W399">
            <v>37.779975499999999</v>
          </cell>
          <cell r="X399">
            <v>156.65378527780314</v>
          </cell>
          <cell r="Y399">
            <v>38.599925720000002</v>
          </cell>
          <cell r="Z399">
            <v>167.57999033445981</v>
          </cell>
          <cell r="AA399">
            <v>41.584053490000002</v>
          </cell>
          <cell r="AB399">
            <v>183.82921652788912</v>
          </cell>
          <cell r="AC399">
            <v>43.801625430000001</v>
          </cell>
          <cell r="AD399">
            <v>195.60817116125202</v>
          </cell>
          <cell r="AE399">
            <v>44.942362029999998</v>
          </cell>
          <cell r="AF399">
            <v>205.28002560391795</v>
          </cell>
          <cell r="AG399">
            <v>45.643439880000003</v>
          </cell>
        </row>
        <row r="400">
          <cell r="B400" t="str">
            <v>GOLBORNE</v>
          </cell>
          <cell r="C400">
            <v>117</v>
          </cell>
          <cell r="D400">
            <v>103.5</v>
          </cell>
          <cell r="E400">
            <v>135</v>
          </cell>
          <cell r="F400">
            <v>62.365320947788476</v>
          </cell>
          <cell r="G400">
            <v>29.778681479999999</v>
          </cell>
          <cell r="H400">
            <v>63.120612527585713</v>
          </cell>
          <cell r="I400">
            <v>29.29856556</v>
          </cell>
          <cell r="J400">
            <v>65.469137907726008</v>
          </cell>
          <cell r="K400">
            <v>29.849786890000001</v>
          </cell>
          <cell r="L400">
            <v>66.575562833186041</v>
          </cell>
          <cell r="M400">
            <v>30.420321319999999</v>
          </cell>
          <cell r="N400">
            <v>68.047286557509779</v>
          </cell>
          <cell r="O400">
            <v>31.098269569999999</v>
          </cell>
          <cell r="P400">
            <v>69.984186847444562</v>
          </cell>
          <cell r="Q400">
            <v>31.920901319999999</v>
          </cell>
          <cell r="R400">
            <v>72.161899349190293</v>
          </cell>
          <cell r="S400">
            <v>32.833689669999998</v>
          </cell>
          <cell r="T400">
            <v>74.642435370229691</v>
          </cell>
          <cell r="U400">
            <v>33.9487302</v>
          </cell>
          <cell r="V400">
            <v>77.063577570504719</v>
          </cell>
          <cell r="W400">
            <v>35.182569639999997</v>
          </cell>
          <cell r="X400">
            <v>79.58989036430421</v>
          </cell>
          <cell r="Y400">
            <v>36.577546249999997</v>
          </cell>
          <cell r="Z400">
            <v>89.959860400953787</v>
          </cell>
          <cell r="AA400">
            <v>43.695594900000003</v>
          </cell>
          <cell r="AB400">
            <v>98.856280487704737</v>
          </cell>
          <cell r="AC400">
            <v>49.823129170000001</v>
          </cell>
          <cell r="AD400">
            <v>102.70691479409348</v>
          </cell>
          <cell r="AE400">
            <v>53.217794550000001</v>
          </cell>
          <cell r="AF400">
            <v>104.14500697584654</v>
          </cell>
          <cell r="AG400">
            <v>55.056919440000001</v>
          </cell>
        </row>
        <row r="401">
          <cell r="B401" t="str">
            <v>GREENHILL</v>
          </cell>
          <cell r="C401">
            <v>117</v>
          </cell>
          <cell r="D401">
            <v>103.5</v>
          </cell>
          <cell r="E401">
            <v>135</v>
          </cell>
          <cell r="F401">
            <v>69.899587006747112</v>
          </cell>
          <cell r="G401">
            <v>26.6759126</v>
          </cell>
          <cell r="H401">
            <v>69.650634533533179</v>
          </cell>
          <cell r="I401">
            <v>26.173913339999999</v>
          </cell>
          <cell r="J401">
            <v>71.365608085294596</v>
          </cell>
          <cell r="K401">
            <v>26.638563449999999</v>
          </cell>
          <cell r="L401">
            <v>72.437921842372504</v>
          </cell>
          <cell r="M401">
            <v>27.069681020000001</v>
          </cell>
          <cell r="N401">
            <v>73.613771056144202</v>
          </cell>
          <cell r="O401">
            <v>27.556588770000001</v>
          </cell>
          <cell r="P401">
            <v>74.950760216735247</v>
          </cell>
          <cell r="Q401">
            <v>28.107442649999999</v>
          </cell>
          <cell r="R401">
            <v>76.296168779940842</v>
          </cell>
          <cell r="S401">
            <v>28.69431161</v>
          </cell>
          <cell r="T401">
            <v>77.767937654006843</v>
          </cell>
          <cell r="U401">
            <v>29.372632830000001</v>
          </cell>
          <cell r="V401">
            <v>79.291630370510532</v>
          </cell>
          <cell r="W401">
            <v>30.108087149999999</v>
          </cell>
          <cell r="X401">
            <v>80.950884464072246</v>
          </cell>
          <cell r="Y401">
            <v>30.92144347</v>
          </cell>
          <cell r="Z401">
            <v>88.567007224669155</v>
          </cell>
          <cell r="AA401">
            <v>34.860190340000003</v>
          </cell>
          <cell r="AB401">
            <v>97.880832965179664</v>
          </cell>
          <cell r="AC401">
            <v>38.219259610000002</v>
          </cell>
          <cell r="AD401">
            <v>103.66973256719602</v>
          </cell>
          <cell r="AE401">
            <v>40.076018439999999</v>
          </cell>
          <cell r="AF401">
            <v>107.52666772263913</v>
          </cell>
          <cell r="AG401">
            <v>41.074346419999998</v>
          </cell>
        </row>
        <row r="402">
          <cell r="B402" t="str">
            <v>HAZEL GROVE</v>
          </cell>
          <cell r="C402">
            <v>117</v>
          </cell>
          <cell r="D402">
            <v>103.5</v>
          </cell>
          <cell r="E402">
            <v>135</v>
          </cell>
          <cell r="F402">
            <v>68.541622823509755</v>
          </cell>
          <cell r="G402">
            <v>21.44310419</v>
          </cell>
          <cell r="H402">
            <v>68.308046671567212</v>
          </cell>
          <cell r="I402">
            <v>21.28067098</v>
          </cell>
          <cell r="J402">
            <v>69.061715231947716</v>
          </cell>
          <cell r="K402">
            <v>21.629914060000001</v>
          </cell>
          <cell r="L402">
            <v>69.927927253233037</v>
          </cell>
          <cell r="M402">
            <v>22.033698609999998</v>
          </cell>
          <cell r="N402">
            <v>71.030951534544968</v>
          </cell>
          <cell r="O402">
            <v>22.545919990000002</v>
          </cell>
          <cell r="P402">
            <v>72.435048564193096</v>
          </cell>
          <cell r="Q402">
            <v>23.195441110000001</v>
          </cell>
          <cell r="R402">
            <v>74.015611708292909</v>
          </cell>
          <cell r="S402">
            <v>23.93180241</v>
          </cell>
          <cell r="T402">
            <v>75.885442006864707</v>
          </cell>
          <cell r="U402">
            <v>24.8539405</v>
          </cell>
          <cell r="V402">
            <v>77.914224205388493</v>
          </cell>
          <cell r="W402">
            <v>25.89254901</v>
          </cell>
          <cell r="X402">
            <v>80.199192380241186</v>
          </cell>
          <cell r="Y402">
            <v>27.08650007</v>
          </cell>
          <cell r="Z402">
            <v>91.087781366826263</v>
          </cell>
          <cell r="AA402">
            <v>33.319352170000002</v>
          </cell>
          <cell r="AB402">
            <v>99.873562036609513</v>
          </cell>
          <cell r="AC402">
            <v>38.829509870000003</v>
          </cell>
          <cell r="AD402">
            <v>102.9961440937459</v>
          </cell>
          <cell r="AE402">
            <v>41.94725802</v>
          </cell>
          <cell r="AF402">
            <v>103.73091788732633</v>
          </cell>
          <cell r="AG402">
            <v>43.770772139999998</v>
          </cell>
        </row>
        <row r="403">
          <cell r="B403" t="str">
            <v>HARTSHEAD-HEYROD</v>
          </cell>
          <cell r="C403">
            <v>123</v>
          </cell>
          <cell r="D403">
            <v>99</v>
          </cell>
          <cell r="E403">
            <v>180</v>
          </cell>
          <cell r="F403">
            <v>84.736834168000712</v>
          </cell>
          <cell r="G403">
            <v>26.946222939999998</v>
          </cell>
          <cell r="H403">
            <v>84.395282428226153</v>
          </cell>
          <cell r="I403">
            <v>26.7533961</v>
          </cell>
          <cell r="J403">
            <v>86.199587401485786</v>
          </cell>
          <cell r="K403">
            <v>27.50053037</v>
          </cell>
          <cell r="L403">
            <v>87.511970029450865</v>
          </cell>
          <cell r="M403">
            <v>28.319112220000001</v>
          </cell>
          <cell r="N403">
            <v>89.026227095636401</v>
          </cell>
          <cell r="O403">
            <v>29.276014159999999</v>
          </cell>
          <cell r="P403">
            <v>90.87760955677939</v>
          </cell>
          <cell r="Q403">
            <v>30.069525460000001</v>
          </cell>
          <cell r="R403">
            <v>92.790663789055145</v>
          </cell>
          <cell r="S403">
            <v>30.95934622</v>
          </cell>
          <cell r="T403">
            <v>95.012292963759506</v>
          </cell>
          <cell r="U403">
            <v>32.045577950000002</v>
          </cell>
          <cell r="V403">
            <v>97.39580370838928</v>
          </cell>
          <cell r="W403">
            <v>33.274340700000003</v>
          </cell>
          <cell r="X403">
            <v>100.13944604532149</v>
          </cell>
          <cell r="Y403">
            <v>34.710205590000001</v>
          </cell>
          <cell r="Z403">
            <v>113.03196408606276</v>
          </cell>
          <cell r="AA403">
            <v>40.579413840000001</v>
          </cell>
          <cell r="AB403">
            <v>125.48382295790874</v>
          </cell>
          <cell r="AC403">
            <v>44.832221760000003</v>
          </cell>
          <cell r="AD403">
            <v>131.47127627043403</v>
          </cell>
          <cell r="AE403">
            <v>46.958797969999999</v>
          </cell>
          <cell r="AF403">
            <v>134.30617713825308</v>
          </cell>
          <cell r="AG403">
            <v>48.081209719999997</v>
          </cell>
        </row>
        <row r="404">
          <cell r="B404" t="str">
            <v>HUNCOAT</v>
          </cell>
          <cell r="C404">
            <v>117</v>
          </cell>
          <cell r="D404">
            <v>103.5</v>
          </cell>
          <cell r="E404">
            <v>135</v>
          </cell>
          <cell r="F404">
            <v>84.721181640287028</v>
          </cell>
          <cell r="G404">
            <v>17.81890284</v>
          </cell>
          <cell r="H404">
            <v>83.47832896540541</v>
          </cell>
          <cell r="I404">
            <v>17.561521429999999</v>
          </cell>
          <cell r="J404">
            <v>84.393269795920361</v>
          </cell>
          <cell r="K404">
            <v>17.86216649</v>
          </cell>
          <cell r="L404">
            <v>85.104409086465239</v>
          </cell>
          <cell r="M404">
            <v>18.214457750000001</v>
          </cell>
          <cell r="N404">
            <v>85.904600210566471</v>
          </cell>
          <cell r="O404">
            <v>18.655165499999999</v>
          </cell>
          <cell r="P404">
            <v>86.839332946578494</v>
          </cell>
          <cell r="Q404">
            <v>19.21970885</v>
          </cell>
          <cell r="R404">
            <v>87.740032770743923</v>
          </cell>
          <cell r="S404">
            <v>19.83766919</v>
          </cell>
          <cell r="T404">
            <v>88.787672376705629</v>
          </cell>
          <cell r="U404">
            <v>20.616001359999998</v>
          </cell>
          <cell r="V404">
            <v>89.834610368962984</v>
          </cell>
          <cell r="W404">
            <v>21.474083400000001</v>
          </cell>
          <cell r="X404">
            <v>91.010313161248121</v>
          </cell>
          <cell r="Y404">
            <v>22.465865359999999</v>
          </cell>
          <cell r="Z404">
            <v>98.389673303597974</v>
          </cell>
          <cell r="AA404">
            <v>27.326978159999999</v>
          </cell>
          <cell r="AB404">
            <v>105.80830425224927</v>
          </cell>
          <cell r="AC404">
            <v>31.356233710000001</v>
          </cell>
          <cell r="AD404">
            <v>108.78522231541589</v>
          </cell>
          <cell r="AE404">
            <v>33.572617970000003</v>
          </cell>
          <cell r="AF404">
            <v>111.72313545973248</v>
          </cell>
          <cell r="AG404">
            <v>34.715675480000002</v>
          </cell>
        </row>
        <row r="405">
          <cell r="B405" t="str">
            <v>HYDE</v>
          </cell>
          <cell r="C405">
            <v>117</v>
          </cell>
          <cell r="D405">
            <v>103.5</v>
          </cell>
          <cell r="E405">
            <v>135</v>
          </cell>
          <cell r="F405">
            <v>56.179046652714327</v>
          </cell>
          <cell r="G405">
            <v>13.56398722</v>
          </cell>
          <cell r="H405">
            <v>55.820781786171281</v>
          </cell>
          <cell r="I405">
            <v>13.518545169999999</v>
          </cell>
          <cell r="J405">
            <v>56.951876397401051</v>
          </cell>
          <cell r="K405">
            <v>13.849224299999999</v>
          </cell>
          <cell r="L405">
            <v>57.939975073974502</v>
          </cell>
          <cell r="M405">
            <v>14.200746580000001</v>
          </cell>
          <cell r="N405">
            <v>59.691343141196178</v>
          </cell>
          <cell r="O405">
            <v>14.64807989</v>
          </cell>
          <cell r="P405">
            <v>62.639548530775151</v>
          </cell>
          <cell r="Q405">
            <v>15.17553614</v>
          </cell>
          <cell r="R405">
            <v>63.973791567180797</v>
          </cell>
          <cell r="S405">
            <v>15.753965969999999</v>
          </cell>
          <cell r="T405">
            <v>65.529261161160889</v>
          </cell>
          <cell r="U405">
            <v>16.47435991</v>
          </cell>
          <cell r="V405">
            <v>67.170922278903504</v>
          </cell>
          <cell r="W405">
            <v>17.29415989</v>
          </cell>
          <cell r="X405">
            <v>68.98083791717562</v>
          </cell>
          <cell r="Y405">
            <v>18.250471350000002</v>
          </cell>
          <cell r="Z405">
            <v>77.936555035857936</v>
          </cell>
          <cell r="AA405">
            <v>22.815936520000001</v>
          </cell>
          <cell r="AB405">
            <v>85.279198995822412</v>
          </cell>
          <cell r="AC405">
            <v>26.817416420000001</v>
          </cell>
          <cell r="AD405">
            <v>88.171860433808405</v>
          </cell>
          <cell r="AE405">
            <v>29.083568530000001</v>
          </cell>
          <cell r="AF405">
            <v>89.349401242840628</v>
          </cell>
          <cell r="AG405">
            <v>30.36560923</v>
          </cell>
        </row>
        <row r="406">
          <cell r="B406" t="str">
            <v>KEARSLEY LOCAL</v>
          </cell>
          <cell r="C406">
            <v>137</v>
          </cell>
          <cell r="D406">
            <v>124</v>
          </cell>
          <cell r="E406">
            <v>180</v>
          </cell>
          <cell r="F406" t="e">
            <v>#N/A</v>
          </cell>
          <cell r="G406" t="e">
            <v>#N/A</v>
          </cell>
          <cell r="H406" t="e">
            <v>#N/A</v>
          </cell>
          <cell r="I406" t="e">
            <v>#N/A</v>
          </cell>
          <cell r="J406" t="e">
            <v>#N/A</v>
          </cell>
          <cell r="K406" t="e">
            <v>#N/A</v>
          </cell>
          <cell r="L406" t="e">
            <v>#N/A</v>
          </cell>
          <cell r="M406" t="e">
            <v>#N/A</v>
          </cell>
          <cell r="N406" t="e">
            <v>#N/A</v>
          </cell>
          <cell r="O406" t="e">
            <v>#N/A</v>
          </cell>
          <cell r="P406" t="e">
            <v>#N/A</v>
          </cell>
          <cell r="Q406" t="e">
            <v>#N/A</v>
          </cell>
          <cell r="R406" t="e">
            <v>#N/A</v>
          </cell>
          <cell r="S406" t="e">
            <v>#N/A</v>
          </cell>
          <cell r="T406" t="e">
            <v>#N/A</v>
          </cell>
          <cell r="U406" t="e">
            <v>#N/A</v>
          </cell>
          <cell r="V406" t="e">
            <v>#N/A</v>
          </cell>
          <cell r="W406" t="e">
            <v>#N/A</v>
          </cell>
          <cell r="X406" t="e">
            <v>#N/A</v>
          </cell>
          <cell r="Y406" t="e">
            <v>#N/A</v>
          </cell>
          <cell r="Z406" t="e">
            <v>#N/A</v>
          </cell>
          <cell r="AA406" t="e">
            <v>#N/A</v>
          </cell>
          <cell r="AB406" t="e">
            <v>#N/A</v>
          </cell>
          <cell r="AC406" t="e">
            <v>#N/A</v>
          </cell>
          <cell r="AD406" t="e">
            <v>#N/A</v>
          </cell>
          <cell r="AE406" t="e">
            <v>#N/A</v>
          </cell>
          <cell r="AF406" t="e">
            <v>#N/A</v>
          </cell>
          <cell r="AG406" t="e">
            <v>#N/A</v>
          </cell>
        </row>
        <row r="407">
          <cell r="B407" t="str">
            <v>KENDAL (PARKSIDE RD)</v>
          </cell>
          <cell r="C407">
            <v>117</v>
          </cell>
          <cell r="D407">
            <v>103.5</v>
          </cell>
          <cell r="E407">
            <v>135</v>
          </cell>
          <cell r="F407">
            <v>89.809716086252251</v>
          </cell>
          <cell r="G407">
            <v>26.318722650000002</v>
          </cell>
          <cell r="H407">
            <v>89.772813083044767</v>
          </cell>
          <cell r="I407">
            <v>26.03433283</v>
          </cell>
          <cell r="J407">
            <v>91.405201610780153</v>
          </cell>
          <cell r="K407">
            <v>26.441836370000001</v>
          </cell>
          <cell r="L407">
            <v>92.406901313171105</v>
          </cell>
          <cell r="M407">
            <v>26.88438824</v>
          </cell>
          <cell r="N407">
            <v>93.682593849392575</v>
          </cell>
          <cell r="O407">
            <v>27.447374010000001</v>
          </cell>
          <cell r="P407">
            <v>95.234884907259342</v>
          </cell>
          <cell r="Q407">
            <v>28.13297026</v>
          </cell>
          <cell r="R407">
            <v>96.854310644482467</v>
          </cell>
          <cell r="S407">
            <v>28.902637380000002</v>
          </cell>
          <cell r="T407">
            <v>98.993680070826073</v>
          </cell>
          <cell r="U407">
            <v>29.845411800000001</v>
          </cell>
          <cell r="V407">
            <v>101.21342657036102</v>
          </cell>
          <cell r="W407">
            <v>30.890322019999999</v>
          </cell>
          <cell r="X407">
            <v>103.80631016615199</v>
          </cell>
          <cell r="Y407">
            <v>32.084075839999997</v>
          </cell>
          <cell r="Z407">
            <v>117.80889287192851</v>
          </cell>
          <cell r="AA407">
            <v>37.946384260000002</v>
          </cell>
          <cell r="AB407">
            <v>136.32397020258716</v>
          </cell>
          <cell r="AC407">
            <v>43.028799710000001</v>
          </cell>
          <cell r="AD407">
            <v>144.95310511779041</v>
          </cell>
          <cell r="AE407">
            <v>45.609403159999999</v>
          </cell>
          <cell r="AF407">
            <v>149.58897617452416</v>
          </cell>
          <cell r="AG407">
            <v>46.911072740000002</v>
          </cell>
        </row>
        <row r="408">
          <cell r="B408" t="str">
            <v>LANCASTER</v>
          </cell>
          <cell r="C408">
            <v>135</v>
          </cell>
          <cell r="D408">
            <v>135</v>
          </cell>
          <cell r="E408">
            <v>135</v>
          </cell>
          <cell r="F408">
            <v>105.80338060785189</v>
          </cell>
          <cell r="G408">
            <v>31.2392094</v>
          </cell>
          <cell r="H408">
            <v>105.20020523155536</v>
          </cell>
          <cell r="I408">
            <v>30.8171167</v>
          </cell>
          <cell r="J408">
            <v>106.86018309525883</v>
          </cell>
          <cell r="K408">
            <v>31.315550930000001</v>
          </cell>
          <cell r="L408">
            <v>108.18039113525883</v>
          </cell>
          <cell r="M408">
            <v>31.85848305</v>
          </cell>
          <cell r="N408">
            <v>109.85845608525882</v>
          </cell>
          <cell r="O408">
            <v>32.553792809999997</v>
          </cell>
          <cell r="P408">
            <v>111.93241188525883</v>
          </cell>
          <cell r="Q408">
            <v>33.409094860000003</v>
          </cell>
          <cell r="R408">
            <v>114.07807688525882</v>
          </cell>
          <cell r="S408">
            <v>34.364376659999998</v>
          </cell>
          <cell r="T408">
            <v>116.56118208525882</v>
          </cell>
          <cell r="U408">
            <v>35.541942769999999</v>
          </cell>
          <cell r="V408">
            <v>119.15992898525883</v>
          </cell>
          <cell r="W408">
            <v>36.835642120000003</v>
          </cell>
          <cell r="X408">
            <v>122.10450928525883</v>
          </cell>
          <cell r="Y408">
            <v>38.302325349999997</v>
          </cell>
          <cell r="Z408">
            <v>137.83606028113263</v>
          </cell>
          <cell r="AA408">
            <v>45.318498699999999</v>
          </cell>
          <cell r="AB408">
            <v>154.89627668113263</v>
          </cell>
          <cell r="AC408">
            <v>51.263554659999997</v>
          </cell>
          <cell r="AD408">
            <v>162.7244940811326</v>
          </cell>
          <cell r="AE408">
            <v>54.387980669999997</v>
          </cell>
          <cell r="AF408">
            <v>166.53221208113263</v>
          </cell>
          <cell r="AG408">
            <v>55.998130699999997</v>
          </cell>
        </row>
        <row r="409">
          <cell r="B409" t="str">
            <v>LEYLAND</v>
          </cell>
          <cell r="C409">
            <v>117</v>
          </cell>
          <cell r="D409">
            <v>103.5</v>
          </cell>
          <cell r="E409">
            <v>135</v>
          </cell>
          <cell r="F409">
            <v>75.830016040989605</v>
          </cell>
          <cell r="G409">
            <v>24.161660810000001</v>
          </cell>
          <cell r="H409">
            <v>76.290061169009689</v>
          </cell>
          <cell r="I409">
            <v>23.773909440000001</v>
          </cell>
          <cell r="J409">
            <v>78.762410625709592</v>
          </cell>
          <cell r="K409">
            <v>24.284523409999998</v>
          </cell>
          <cell r="L409">
            <v>80.158119196755806</v>
          </cell>
          <cell r="M409">
            <v>24.78851448</v>
          </cell>
          <cell r="N409">
            <v>81.78181427701152</v>
          </cell>
          <cell r="O409">
            <v>25.382194439999999</v>
          </cell>
          <cell r="P409">
            <v>83.724266316654507</v>
          </cell>
          <cell r="Q409">
            <v>26.08171351</v>
          </cell>
          <cell r="R409">
            <v>85.689125335568903</v>
          </cell>
          <cell r="S409">
            <v>26.845069460000001</v>
          </cell>
          <cell r="T409">
            <v>87.935089663690732</v>
          </cell>
          <cell r="U409">
            <v>27.765813810000001</v>
          </cell>
          <cell r="V409">
            <v>90.266404514217143</v>
          </cell>
          <cell r="W409">
            <v>28.771866670000001</v>
          </cell>
          <cell r="X409">
            <v>92.912889502644418</v>
          </cell>
          <cell r="Y409">
            <v>29.921575780000001</v>
          </cell>
          <cell r="Z409">
            <v>105.2377072200585</v>
          </cell>
          <cell r="AA409">
            <v>35.742185239999998</v>
          </cell>
          <cell r="AB409">
            <v>117.27759320768924</v>
          </cell>
          <cell r="AC409">
            <v>40.759301649999998</v>
          </cell>
          <cell r="AD409">
            <v>123.44846684420129</v>
          </cell>
          <cell r="AE409">
            <v>43.540604029999997</v>
          </cell>
          <cell r="AF409">
            <v>127.07357581677013</v>
          </cell>
          <cell r="AG409">
            <v>45.084237080000001</v>
          </cell>
        </row>
        <row r="410">
          <cell r="B410" t="str">
            <v>LONGSIGHT</v>
          </cell>
          <cell r="C410">
            <v>117</v>
          </cell>
          <cell r="D410">
            <v>103.5</v>
          </cell>
          <cell r="E410">
            <v>135</v>
          </cell>
          <cell r="F410">
            <v>74.00777415422165</v>
          </cell>
          <cell r="G410">
            <v>30.133059100000001</v>
          </cell>
          <cell r="H410">
            <v>75.172204128419381</v>
          </cell>
          <cell r="I410">
            <v>29.473029690000001</v>
          </cell>
          <cell r="J410">
            <v>79.498600893231597</v>
          </cell>
          <cell r="K410">
            <v>30.025427050000001</v>
          </cell>
          <cell r="L410">
            <v>84.342730371553486</v>
          </cell>
          <cell r="M410">
            <v>30.492187080000001</v>
          </cell>
          <cell r="N410">
            <v>88.906856673231871</v>
          </cell>
          <cell r="O410">
            <v>30.988037609999999</v>
          </cell>
          <cell r="P410">
            <v>92.817673376560023</v>
          </cell>
          <cell r="Q410">
            <v>31.528279309999999</v>
          </cell>
          <cell r="R410">
            <v>96.723087966681362</v>
          </cell>
          <cell r="S410">
            <v>32.076530030000001</v>
          </cell>
          <cell r="T410">
            <v>100.6732448955775</v>
          </cell>
          <cell r="U410">
            <v>32.658376619999999</v>
          </cell>
          <cell r="V410">
            <v>103.35981830288495</v>
          </cell>
          <cell r="W410">
            <v>33.255135269999997</v>
          </cell>
          <cell r="X410">
            <v>106.16431422312202</v>
          </cell>
          <cell r="Y410">
            <v>33.88474137</v>
          </cell>
          <cell r="Z410">
            <v>115.01299672462973</v>
          </cell>
          <cell r="AA410">
            <v>36.856485900000003</v>
          </cell>
          <cell r="AB410">
            <v>124.11236546307165</v>
          </cell>
          <cell r="AC410">
            <v>39.245735969999998</v>
          </cell>
          <cell r="AD410">
            <v>130.002792139782</v>
          </cell>
          <cell r="AE410">
            <v>40.570976549999997</v>
          </cell>
          <cell r="AF410">
            <v>134.48464407169416</v>
          </cell>
          <cell r="AG410">
            <v>41.31285029</v>
          </cell>
        </row>
        <row r="411">
          <cell r="B411" t="str">
            <v>LOWER DARWEN</v>
          </cell>
          <cell r="C411">
            <v>85</v>
          </cell>
          <cell r="D411">
            <v>85</v>
          </cell>
          <cell r="E411">
            <v>135</v>
          </cell>
          <cell r="F411">
            <v>75.530311136829297</v>
          </cell>
          <cell r="G411">
            <v>25.503407719999998</v>
          </cell>
          <cell r="H411">
            <v>75.005580004907557</v>
          </cell>
          <cell r="I411">
            <v>24.988977389999999</v>
          </cell>
          <cell r="J411">
            <v>76.977022279277946</v>
          </cell>
          <cell r="K411">
            <v>25.431837550000001</v>
          </cell>
          <cell r="L411">
            <v>77.897890955805096</v>
          </cell>
          <cell r="M411">
            <v>25.85769183</v>
          </cell>
          <cell r="N411">
            <v>78.927020776175226</v>
          </cell>
          <cell r="O411">
            <v>26.351731319999999</v>
          </cell>
          <cell r="P411">
            <v>80.154210839240932</v>
          </cell>
          <cell r="Q411">
            <v>26.932892330000001</v>
          </cell>
          <cell r="R411">
            <v>81.355272597620981</v>
          </cell>
          <cell r="S411">
            <v>27.554573739999999</v>
          </cell>
          <cell r="T411">
            <v>82.656222488211299</v>
          </cell>
          <cell r="U411">
            <v>28.300558379999998</v>
          </cell>
          <cell r="V411">
            <v>84.050628064751052</v>
          </cell>
          <cell r="W411">
            <v>29.13052897</v>
          </cell>
          <cell r="X411">
            <v>85.57379938432328</v>
          </cell>
          <cell r="Y411">
            <v>30.054633370000001</v>
          </cell>
          <cell r="Z411">
            <v>94.099090164953452</v>
          </cell>
          <cell r="AA411">
            <v>34.572873999999999</v>
          </cell>
          <cell r="AB411">
            <v>101.27083264191147</v>
          </cell>
          <cell r="AC411">
            <v>38.442717549999998</v>
          </cell>
          <cell r="AD411">
            <v>106.41579873522112</v>
          </cell>
          <cell r="AE411">
            <v>40.530325359999999</v>
          </cell>
          <cell r="AF411">
            <v>109.64502180464953</v>
          </cell>
          <cell r="AG411">
            <v>41.591666699999998</v>
          </cell>
        </row>
        <row r="412">
          <cell r="B412" t="str">
            <v>LYTHAM</v>
          </cell>
          <cell r="C412">
            <v>59</v>
          </cell>
          <cell r="D412">
            <v>52</v>
          </cell>
          <cell r="E412">
            <v>67</v>
          </cell>
          <cell r="F412">
            <v>32.535785291349363</v>
          </cell>
          <cell r="G412">
            <v>10.173010570000001</v>
          </cell>
          <cell r="H412">
            <v>32.57461819165195</v>
          </cell>
          <cell r="I412">
            <v>10.12296939</v>
          </cell>
          <cell r="J412">
            <v>33.14286861195454</v>
          </cell>
          <cell r="K412">
            <v>10.33491633</v>
          </cell>
          <cell r="L412">
            <v>33.705554381954542</v>
          </cell>
          <cell r="M412">
            <v>10.574619480000001</v>
          </cell>
          <cell r="N412">
            <v>34.373249151954539</v>
          </cell>
          <cell r="O412">
            <v>10.842158449999999</v>
          </cell>
          <cell r="P412">
            <v>35.216587331954543</v>
          </cell>
          <cell r="Q412">
            <v>11.175611079999999</v>
          </cell>
          <cell r="R412">
            <v>36.084881431954543</v>
          </cell>
          <cell r="S412">
            <v>11.542049309999999</v>
          </cell>
          <cell r="T412">
            <v>37.102944921954546</v>
          </cell>
          <cell r="U412">
            <v>12.000582270000001</v>
          </cell>
          <cell r="V412">
            <v>38.177989111954545</v>
          </cell>
          <cell r="W412">
            <v>12.50336611</v>
          </cell>
          <cell r="X412">
            <v>39.389642671954547</v>
          </cell>
          <cell r="Y412">
            <v>13.07397078</v>
          </cell>
          <cell r="Z412">
            <v>45.034747691954543</v>
          </cell>
          <cell r="AA412">
            <v>15.75268827</v>
          </cell>
          <cell r="AB412">
            <v>50.036740811954544</v>
          </cell>
          <cell r="AC412">
            <v>17.804043270000001</v>
          </cell>
          <cell r="AD412">
            <v>52.180070641954543</v>
          </cell>
          <cell r="AE412">
            <v>19.024814710000001</v>
          </cell>
          <cell r="AF412">
            <v>53.161652201954546</v>
          </cell>
          <cell r="AG412">
            <v>19.904772019999999</v>
          </cell>
        </row>
        <row r="413">
          <cell r="B413" t="str">
            <v>MACCLESFIELD</v>
          </cell>
          <cell r="C413">
            <v>114</v>
          </cell>
          <cell r="D413">
            <v>106</v>
          </cell>
          <cell r="E413">
            <v>150</v>
          </cell>
          <cell r="F413" t="e">
            <v>#N/A</v>
          </cell>
          <cell r="G413" t="e">
            <v>#N/A</v>
          </cell>
          <cell r="H413" t="e">
            <v>#N/A</v>
          </cell>
          <cell r="I413" t="e">
            <v>#N/A</v>
          </cell>
          <cell r="J413" t="e">
            <v>#N/A</v>
          </cell>
          <cell r="K413" t="e">
            <v>#N/A</v>
          </cell>
          <cell r="L413" t="e">
            <v>#N/A</v>
          </cell>
          <cell r="M413" t="e">
            <v>#N/A</v>
          </cell>
          <cell r="N413" t="e">
            <v>#N/A</v>
          </cell>
          <cell r="O413" t="e">
            <v>#N/A</v>
          </cell>
          <cell r="P413" t="e">
            <v>#N/A</v>
          </cell>
          <cell r="Q413" t="e">
            <v>#N/A</v>
          </cell>
          <cell r="R413" t="e">
            <v>#N/A</v>
          </cell>
          <cell r="S413" t="e">
            <v>#N/A</v>
          </cell>
          <cell r="T413" t="e">
            <v>#N/A</v>
          </cell>
          <cell r="U413" t="e">
            <v>#N/A</v>
          </cell>
          <cell r="V413" t="e">
            <v>#N/A</v>
          </cell>
          <cell r="W413" t="e">
            <v>#N/A</v>
          </cell>
          <cell r="X413" t="e">
            <v>#N/A</v>
          </cell>
          <cell r="Y413" t="e">
            <v>#N/A</v>
          </cell>
          <cell r="Z413" t="e">
            <v>#N/A</v>
          </cell>
          <cell r="AA413" t="e">
            <v>#N/A</v>
          </cell>
          <cell r="AB413" t="e">
            <v>#N/A</v>
          </cell>
          <cell r="AC413" t="e">
            <v>#N/A</v>
          </cell>
          <cell r="AD413" t="e">
            <v>#N/A</v>
          </cell>
          <cell r="AE413" t="e">
            <v>#N/A</v>
          </cell>
          <cell r="AF413" t="e">
            <v>#N/A</v>
          </cell>
          <cell r="AG413" t="e">
            <v>#N/A</v>
          </cell>
        </row>
        <row r="414">
          <cell r="B414" t="str">
            <v>MOSS NOOK</v>
          </cell>
          <cell r="C414">
            <v>146</v>
          </cell>
          <cell r="D414">
            <v>118</v>
          </cell>
          <cell r="E414">
            <v>173</v>
          </cell>
          <cell r="F414">
            <v>102.2974586966775</v>
          </cell>
          <cell r="G414">
            <v>32.326212230000003</v>
          </cell>
          <cell r="H414">
            <v>106.61912660025611</v>
          </cell>
          <cell r="I414">
            <v>32.013442779999998</v>
          </cell>
          <cell r="J414">
            <v>112.92573289172603</v>
          </cell>
          <cell r="K414">
            <v>32.456315480000001</v>
          </cell>
          <cell r="L414">
            <v>119.21564410555615</v>
          </cell>
          <cell r="M414">
            <v>32.916959769999998</v>
          </cell>
          <cell r="N414">
            <v>125.69419008765151</v>
          </cell>
          <cell r="O414">
            <v>33.468792309999998</v>
          </cell>
          <cell r="P414">
            <v>132.49805391577814</v>
          </cell>
          <cell r="Q414">
            <v>34.138540239999998</v>
          </cell>
          <cell r="R414">
            <v>134.33548472968158</v>
          </cell>
          <cell r="S414">
            <v>34.877768349999997</v>
          </cell>
          <cell r="T414">
            <v>136.41079140633479</v>
          </cell>
          <cell r="U414">
            <v>35.770710520000002</v>
          </cell>
          <cell r="V414">
            <v>138.59557501075068</v>
          </cell>
          <cell r="W414">
            <v>36.763326329999998</v>
          </cell>
          <cell r="X414">
            <v>141.02397181569074</v>
          </cell>
          <cell r="Y414">
            <v>37.889720590000003</v>
          </cell>
          <cell r="Z414">
            <v>153.22865017182269</v>
          </cell>
          <cell r="AA414">
            <v>43.488389529999999</v>
          </cell>
          <cell r="AB414">
            <v>162.68070265144615</v>
          </cell>
          <cell r="AC414">
            <v>48.314520799999997</v>
          </cell>
          <cell r="AD414">
            <v>166.1158316450236</v>
          </cell>
          <cell r="AE414">
            <v>50.998719800000003</v>
          </cell>
          <cell r="AF414">
            <v>166.91983902359232</v>
          </cell>
          <cell r="AG414">
            <v>52.548035540000001</v>
          </cell>
        </row>
        <row r="415">
          <cell r="B415" t="str">
            <v>NELSON</v>
          </cell>
          <cell r="C415">
            <v>69</v>
          </cell>
          <cell r="D415">
            <v>69</v>
          </cell>
          <cell r="E415">
            <v>90</v>
          </cell>
          <cell r="F415">
            <v>56.93277063667658</v>
          </cell>
          <cell r="G415">
            <v>17.44220177</v>
          </cell>
          <cell r="H415">
            <v>56.506516782824441</v>
          </cell>
          <cell r="I415">
            <v>17.373349610000002</v>
          </cell>
          <cell r="J415">
            <v>57.919641986211516</v>
          </cell>
          <cell r="K415">
            <v>17.650935659999998</v>
          </cell>
          <cell r="L415">
            <v>58.506162187196679</v>
          </cell>
          <cell r="M415">
            <v>17.966092029999999</v>
          </cell>
          <cell r="N415">
            <v>59.185403653336479</v>
          </cell>
          <cell r="O415">
            <v>18.373714549999999</v>
          </cell>
          <cell r="P415">
            <v>59.936218398904515</v>
          </cell>
          <cell r="Q415">
            <v>18.870261370000001</v>
          </cell>
          <cell r="R415">
            <v>60.735605915109318</v>
          </cell>
          <cell r="S415">
            <v>19.419137119999998</v>
          </cell>
          <cell r="T415">
            <v>61.581169184567372</v>
          </cell>
          <cell r="U415">
            <v>20.07437195</v>
          </cell>
          <cell r="V415">
            <v>62.46055100123256</v>
          </cell>
          <cell r="W415">
            <v>20.774166619999999</v>
          </cell>
          <cell r="X415">
            <v>63.435716001881417</v>
          </cell>
          <cell r="Y415">
            <v>21.563834759999999</v>
          </cell>
          <cell r="Z415">
            <v>67.716723853027204</v>
          </cell>
          <cell r="AA415">
            <v>24.872820040000001</v>
          </cell>
          <cell r="AB415">
            <v>73.334287959038264</v>
          </cell>
          <cell r="AC415">
            <v>27.84792723</v>
          </cell>
          <cell r="AD415">
            <v>76.295032363454894</v>
          </cell>
          <cell r="AE415">
            <v>29.196231789999999</v>
          </cell>
          <cell r="AF415">
            <v>77.78407342190701</v>
          </cell>
          <cell r="AG415">
            <v>29.808945550000001</v>
          </cell>
        </row>
        <row r="416">
          <cell r="B416" t="str">
            <v>NEW MILLS</v>
          </cell>
          <cell r="C416">
            <v>39</v>
          </cell>
          <cell r="D416">
            <v>33</v>
          </cell>
          <cell r="E416">
            <v>67</v>
          </cell>
          <cell r="F416">
            <v>22.471168391769815</v>
          </cell>
          <cell r="G416">
            <v>6.2187256900000003</v>
          </cell>
          <cell r="H416">
            <v>21.926262504419881</v>
          </cell>
          <cell r="I416">
            <v>6.2490602050000001</v>
          </cell>
          <cell r="J416">
            <v>22.236018381929931</v>
          </cell>
          <cell r="K416">
            <v>6.3459433929999998</v>
          </cell>
          <cell r="L416">
            <v>22.643185804676232</v>
          </cell>
          <cell r="M416">
            <v>6.4686404959999999</v>
          </cell>
          <cell r="N416">
            <v>23.119209441821607</v>
          </cell>
          <cell r="O416">
            <v>6.6381096319999999</v>
          </cell>
          <cell r="P416">
            <v>23.699133451510203</v>
          </cell>
          <cell r="Q416">
            <v>6.8693581149999998</v>
          </cell>
          <cell r="R416">
            <v>24.295619050536349</v>
          </cell>
          <cell r="S416">
            <v>7.1319934610000004</v>
          </cell>
          <cell r="T416">
            <v>25.022078555193787</v>
          </cell>
          <cell r="U416">
            <v>7.4615738719999998</v>
          </cell>
          <cell r="V416">
            <v>25.785774030450188</v>
          </cell>
          <cell r="W416">
            <v>7.839603318</v>
          </cell>
          <cell r="X416">
            <v>26.625434881372904</v>
          </cell>
          <cell r="Y416">
            <v>8.2953106170000002</v>
          </cell>
          <cell r="Z416">
            <v>30.494044868667128</v>
          </cell>
          <cell r="AA416">
            <v>10.85961017</v>
          </cell>
          <cell r="AB416">
            <v>33.750541158191282</v>
          </cell>
          <cell r="AC416">
            <v>12.676205149999999</v>
          </cell>
          <cell r="AD416">
            <v>34.889247785832794</v>
          </cell>
          <cell r="AE416">
            <v>13.68092628</v>
          </cell>
          <cell r="AF416">
            <v>35.040315583008933</v>
          </cell>
          <cell r="AG416">
            <v>14.23540903</v>
          </cell>
        </row>
        <row r="417">
          <cell r="B417" t="str">
            <v>ORRELL</v>
          </cell>
          <cell r="C417">
            <v>87</v>
          </cell>
          <cell r="D417">
            <v>87</v>
          </cell>
          <cell r="E417">
            <v>135</v>
          </cell>
          <cell r="F417">
            <v>55.853294851660934</v>
          </cell>
          <cell r="G417">
            <v>14.19648127</v>
          </cell>
          <cell r="H417">
            <v>56.05249759785255</v>
          </cell>
          <cell r="I417">
            <v>13.985444340000001</v>
          </cell>
          <cell r="J417">
            <v>57.668763886560988</v>
          </cell>
          <cell r="K417">
            <v>14.19984455</v>
          </cell>
          <cell r="L417">
            <v>58.56022140101571</v>
          </cell>
          <cell r="M417">
            <v>14.432436729999999</v>
          </cell>
          <cell r="N417">
            <v>59.563249867365684</v>
          </cell>
          <cell r="O417">
            <v>14.727901810000001</v>
          </cell>
          <cell r="P417">
            <v>60.658396878414955</v>
          </cell>
          <cell r="Q417">
            <v>15.10518914</v>
          </cell>
          <cell r="R417">
            <v>61.878350719866496</v>
          </cell>
          <cell r="S417">
            <v>15.5308674</v>
          </cell>
          <cell r="T417">
            <v>63.246461012290993</v>
          </cell>
          <cell r="U417">
            <v>16.055504639999999</v>
          </cell>
          <cell r="V417">
            <v>64.635139905930188</v>
          </cell>
          <cell r="W417">
            <v>16.650156769999999</v>
          </cell>
          <cell r="X417">
            <v>66.197615167038862</v>
          </cell>
          <cell r="Y417">
            <v>17.34296861</v>
          </cell>
          <cell r="Z417">
            <v>73.547596753107257</v>
          </cell>
          <cell r="AA417">
            <v>21.07414503</v>
          </cell>
          <cell r="AB417">
            <v>79.12786025223717</v>
          </cell>
          <cell r="AC417">
            <v>24.080909810000001</v>
          </cell>
          <cell r="AD417">
            <v>81.188794322495937</v>
          </cell>
          <cell r="AE417">
            <v>25.729421840000001</v>
          </cell>
          <cell r="AF417">
            <v>81.46212994618655</v>
          </cell>
          <cell r="AG417">
            <v>26.611772869999999</v>
          </cell>
        </row>
        <row r="418">
          <cell r="B418" t="str">
            <v>PADIHAM</v>
          </cell>
          <cell r="C418">
            <v>90</v>
          </cell>
          <cell r="D418">
            <v>103.5</v>
          </cell>
          <cell r="E418">
            <v>135</v>
          </cell>
          <cell r="F418">
            <v>76.553031409566088</v>
          </cell>
          <cell r="G418">
            <v>29.20603801</v>
          </cell>
          <cell r="H418">
            <v>76.58347143532356</v>
          </cell>
          <cell r="I418">
            <v>29.106865299999999</v>
          </cell>
          <cell r="J418">
            <v>78.100717381864655</v>
          </cell>
          <cell r="K418">
            <v>29.653495710000001</v>
          </cell>
          <cell r="L418">
            <v>78.983650118732669</v>
          </cell>
          <cell r="M418">
            <v>30.046547780000001</v>
          </cell>
          <cell r="N418">
            <v>80.045643084268093</v>
          </cell>
          <cell r="O418">
            <v>30.473701980000001</v>
          </cell>
          <cell r="P418">
            <v>81.174904540205887</v>
          </cell>
          <cell r="Q418">
            <v>30.968951400000002</v>
          </cell>
          <cell r="R418">
            <v>82.366395742475305</v>
          </cell>
          <cell r="S418">
            <v>31.511099439999999</v>
          </cell>
          <cell r="T418">
            <v>83.70718159450324</v>
          </cell>
          <cell r="U418">
            <v>32.16398178</v>
          </cell>
          <cell r="V418">
            <v>85.331137124674171</v>
          </cell>
          <cell r="W418">
            <v>32.881196869999997</v>
          </cell>
          <cell r="X418">
            <v>87.255522630506007</v>
          </cell>
          <cell r="Y418">
            <v>33.691952559999997</v>
          </cell>
          <cell r="Z418">
            <v>97.594973302084199</v>
          </cell>
          <cell r="AA418">
            <v>37.737278330000002</v>
          </cell>
          <cell r="AB418">
            <v>109.40910196780983</v>
          </cell>
          <cell r="AC418">
            <v>41.233480470000003</v>
          </cell>
          <cell r="AD418">
            <v>114.93107888985867</v>
          </cell>
          <cell r="AE418">
            <v>43.070037919999997</v>
          </cell>
          <cell r="AF418">
            <v>118.25967348770071</v>
          </cell>
          <cell r="AG418">
            <v>44.034763030000001</v>
          </cell>
        </row>
        <row r="419">
          <cell r="B419" t="str">
            <v>PEEL</v>
          </cell>
          <cell r="C419">
            <v>58.5</v>
          </cell>
          <cell r="D419">
            <v>51.8</v>
          </cell>
          <cell r="E419">
            <v>67</v>
          </cell>
          <cell r="F419">
            <v>41.76562183512749</v>
          </cell>
          <cell r="G419">
            <v>13.098713569999999</v>
          </cell>
          <cell r="H419">
            <v>41.227320308156834</v>
          </cell>
          <cell r="I419">
            <v>12.92173579</v>
          </cell>
          <cell r="J419">
            <v>41.940696007059977</v>
          </cell>
          <cell r="K419">
            <v>13.11931169</v>
          </cell>
          <cell r="L419">
            <v>42.418007817415671</v>
          </cell>
          <cell r="M419">
            <v>13.3213811</v>
          </cell>
          <cell r="N419">
            <v>42.93803028583104</v>
          </cell>
          <cell r="O419">
            <v>13.555959530000001</v>
          </cell>
          <cell r="P419">
            <v>43.49812223530926</v>
          </cell>
          <cell r="Q419">
            <v>13.838029929999999</v>
          </cell>
          <cell r="R419">
            <v>44.008288307494915</v>
          </cell>
          <cell r="S419">
            <v>14.13395841</v>
          </cell>
          <cell r="T419">
            <v>44.591015755206264</v>
          </cell>
          <cell r="U419">
            <v>14.47404081</v>
          </cell>
          <cell r="V419">
            <v>45.17393753797883</v>
          </cell>
          <cell r="W419">
            <v>14.83631207</v>
          </cell>
          <cell r="X419">
            <v>45.890857345448325</v>
          </cell>
          <cell r="Y419">
            <v>15.242859960000001</v>
          </cell>
          <cell r="Z419">
            <v>49.289618122948575</v>
          </cell>
          <cell r="AA419">
            <v>16.99094934</v>
          </cell>
          <cell r="AB419">
            <v>53.120911591802766</v>
          </cell>
          <cell r="AC419">
            <v>18.253660400000001</v>
          </cell>
          <cell r="AD419">
            <v>54.887411208771333</v>
          </cell>
          <cell r="AE419">
            <v>18.82836043</v>
          </cell>
          <cell r="AF419">
            <v>55.755584022811341</v>
          </cell>
          <cell r="AG419">
            <v>19.071755459999999</v>
          </cell>
        </row>
        <row r="420">
          <cell r="B420" t="str">
            <v>PENRITH &amp; SHAP</v>
          </cell>
          <cell r="C420">
            <v>106</v>
          </cell>
          <cell r="D420">
            <v>94</v>
          </cell>
          <cell r="E420">
            <v>122</v>
          </cell>
          <cell r="F420">
            <v>69.11973780985295</v>
          </cell>
          <cell r="G420">
            <v>23.877463970000001</v>
          </cell>
          <cell r="H420">
            <v>68.903911769340482</v>
          </cell>
          <cell r="I420">
            <v>23.595722479999999</v>
          </cell>
          <cell r="J420">
            <v>70.196304194361844</v>
          </cell>
          <cell r="K420">
            <v>23.961871469999998</v>
          </cell>
          <cell r="L420">
            <v>71.152037618660188</v>
          </cell>
          <cell r="M420">
            <v>24.329926619999998</v>
          </cell>
          <cell r="N420">
            <v>72.246238762275311</v>
          </cell>
          <cell r="O420">
            <v>24.763214699999999</v>
          </cell>
          <cell r="P420">
            <v>73.528300659092551</v>
          </cell>
          <cell r="Q420">
            <v>25.27313406</v>
          </cell>
          <cell r="R420">
            <v>74.797527555843843</v>
          </cell>
          <cell r="S420">
            <v>25.827959799999999</v>
          </cell>
          <cell r="T420">
            <v>76.259151923784941</v>
          </cell>
          <cell r="U420">
            <v>26.494341779999999</v>
          </cell>
          <cell r="V420">
            <v>77.74406924199765</v>
          </cell>
          <cell r="W420">
            <v>27.225156630000001</v>
          </cell>
          <cell r="X420">
            <v>79.528491040130049</v>
          </cell>
          <cell r="Y420">
            <v>28.032965839999999</v>
          </cell>
          <cell r="Z420">
            <v>91.135381186917414</v>
          </cell>
          <cell r="AA420">
            <v>32.019039599999999</v>
          </cell>
          <cell r="AB420">
            <v>107.87586878159735</v>
          </cell>
          <cell r="AC420">
            <v>35.465174750000003</v>
          </cell>
          <cell r="AD420">
            <v>114.46201250752716</v>
          </cell>
          <cell r="AE420">
            <v>37.068864720000001</v>
          </cell>
          <cell r="AF420">
            <v>117.75536781766775</v>
          </cell>
          <cell r="AG420">
            <v>37.816840669999998</v>
          </cell>
        </row>
        <row r="421">
          <cell r="B421" t="str">
            <v>PRESTON EAST</v>
          </cell>
          <cell r="C421">
            <v>117</v>
          </cell>
          <cell r="D421">
            <v>103.5</v>
          </cell>
          <cell r="E421">
            <v>135</v>
          </cell>
          <cell r="F421">
            <v>58.1161186924923</v>
          </cell>
          <cell r="G421">
            <v>19.345290899999998</v>
          </cell>
          <cell r="H421">
            <v>57.849333933526204</v>
          </cell>
          <cell r="I421">
            <v>19.15997355</v>
          </cell>
          <cell r="J421">
            <v>58.880523585482507</v>
          </cell>
          <cell r="K421">
            <v>19.350363340000001</v>
          </cell>
          <cell r="L421">
            <v>59.620682338444965</v>
          </cell>
          <cell r="M421">
            <v>19.579315430000001</v>
          </cell>
          <cell r="N421">
            <v>60.465706431682506</v>
          </cell>
          <cell r="O421">
            <v>19.896346640000001</v>
          </cell>
          <cell r="P421">
            <v>61.506259521325099</v>
          </cell>
          <cell r="Q421">
            <v>20.333029360000001</v>
          </cell>
          <cell r="R421">
            <v>62.565170832950379</v>
          </cell>
          <cell r="S421">
            <v>20.823908070000002</v>
          </cell>
          <cell r="T421">
            <v>63.790818500475751</v>
          </cell>
          <cell r="U421">
            <v>21.424140439999999</v>
          </cell>
          <cell r="V421">
            <v>65.052333665876404</v>
          </cell>
          <cell r="W421">
            <v>22.107191790000002</v>
          </cell>
          <cell r="X421">
            <v>66.453402103409729</v>
          </cell>
          <cell r="Y421">
            <v>22.940616129999999</v>
          </cell>
          <cell r="Z421">
            <v>73.10743422260586</v>
          </cell>
          <cell r="AA421">
            <v>26.983969259999999</v>
          </cell>
          <cell r="AB421">
            <v>80.10845654119413</v>
          </cell>
          <cell r="AC421">
            <v>29.933889109999999</v>
          </cell>
          <cell r="AD421">
            <v>83.76633040193768</v>
          </cell>
          <cell r="AE421">
            <v>31.47475493</v>
          </cell>
          <cell r="AF421">
            <v>87.203366634689218</v>
          </cell>
          <cell r="AG421">
            <v>32.250943970000002</v>
          </cell>
        </row>
        <row r="422">
          <cell r="B422" t="str">
            <v>RED BANK</v>
          </cell>
          <cell r="C422">
            <v>117</v>
          </cell>
          <cell r="D422">
            <v>99</v>
          </cell>
          <cell r="E422">
            <v>135</v>
          </cell>
          <cell r="F422">
            <v>65.416691605483862</v>
          </cell>
          <cell r="G422">
            <v>26.508529710000001</v>
          </cell>
          <cell r="H422">
            <v>66.255189915363928</v>
          </cell>
          <cell r="I422">
            <v>26.084444810000001</v>
          </cell>
          <cell r="J422">
            <v>70.083709821416676</v>
          </cell>
          <cell r="K422">
            <v>26.583958939999999</v>
          </cell>
          <cell r="L422">
            <v>73.225725283014086</v>
          </cell>
          <cell r="M422">
            <v>27.039331449999999</v>
          </cell>
          <cell r="N422">
            <v>75.794789785344634</v>
          </cell>
          <cell r="O422">
            <v>27.538596729999998</v>
          </cell>
          <cell r="P422">
            <v>77.006312774973736</v>
          </cell>
          <cell r="Q422">
            <v>28.094345239999999</v>
          </cell>
          <cell r="R422">
            <v>78.271075141083273</v>
          </cell>
          <cell r="S422">
            <v>28.674385300000001</v>
          </cell>
          <cell r="T422">
            <v>79.59399496556243</v>
          </cell>
          <cell r="U422">
            <v>29.31492557</v>
          </cell>
          <cell r="V422">
            <v>80.843806816290012</v>
          </cell>
          <cell r="W422">
            <v>29.988997999999999</v>
          </cell>
          <cell r="X422">
            <v>82.189756751674309</v>
          </cell>
          <cell r="Y422">
            <v>30.714074579999998</v>
          </cell>
          <cell r="Z422">
            <v>89.439558466106973</v>
          </cell>
          <cell r="AA422">
            <v>33.973172980000001</v>
          </cell>
          <cell r="AB422">
            <v>98.482601680439132</v>
          </cell>
          <cell r="AC422">
            <v>36.611092409999998</v>
          </cell>
          <cell r="AD422">
            <v>104.47385291157933</v>
          </cell>
          <cell r="AE422">
            <v>38.084210489999997</v>
          </cell>
          <cell r="AF422">
            <v>109.16723887794771</v>
          </cell>
          <cell r="AG422">
            <v>38.977793669999997</v>
          </cell>
        </row>
        <row r="423">
          <cell r="B423" t="str">
            <v>RIBBLE</v>
          </cell>
          <cell r="C423">
            <v>230</v>
          </cell>
          <cell r="D423">
            <v>197</v>
          </cell>
          <cell r="E423">
            <v>270</v>
          </cell>
          <cell r="F423">
            <v>118.91266230996168</v>
          </cell>
          <cell r="G423">
            <v>35.264283200000001</v>
          </cell>
          <cell r="H423">
            <v>118.96997982649708</v>
          </cell>
          <cell r="I423">
            <v>34.677739459999998</v>
          </cell>
          <cell r="J423">
            <v>123.84738390925206</v>
          </cell>
          <cell r="K423">
            <v>35.207464629999997</v>
          </cell>
          <cell r="L423">
            <v>128.23503020234656</v>
          </cell>
          <cell r="M423">
            <v>35.784925209999997</v>
          </cell>
          <cell r="N423">
            <v>133.00441365793324</v>
          </cell>
          <cell r="O423">
            <v>36.51707519</v>
          </cell>
          <cell r="P423">
            <v>137.20939706089786</v>
          </cell>
          <cell r="Q423">
            <v>37.444806159999999</v>
          </cell>
          <cell r="R423">
            <v>139.40901815443516</v>
          </cell>
          <cell r="S423">
            <v>38.482849620000003</v>
          </cell>
          <cell r="T423">
            <v>142.12342202147687</v>
          </cell>
          <cell r="U423">
            <v>39.782369330000002</v>
          </cell>
          <cell r="V423">
            <v>144.97415498462141</v>
          </cell>
          <cell r="W423">
            <v>41.223705039999999</v>
          </cell>
          <cell r="X423">
            <v>148.2569547722195</v>
          </cell>
          <cell r="Y423">
            <v>42.884411350000001</v>
          </cell>
          <cell r="Z423">
            <v>164.93842042684554</v>
          </cell>
          <cell r="AA423">
            <v>51.380964509999998</v>
          </cell>
          <cell r="AB423">
            <v>180.2161757425738</v>
          </cell>
          <cell r="AC423">
            <v>58.742768810000001</v>
          </cell>
          <cell r="AD423">
            <v>185.91300438398446</v>
          </cell>
          <cell r="AE423">
            <v>62.686948510000001</v>
          </cell>
          <cell r="AF423">
            <v>187.46124840045064</v>
          </cell>
          <cell r="AG423">
            <v>64.770402869999998</v>
          </cell>
        </row>
        <row r="424">
          <cell r="B424" t="str">
            <v>ROCHDALE CENTRAL</v>
          </cell>
          <cell r="C424">
            <v>69</v>
          </cell>
          <cell r="D424">
            <v>69</v>
          </cell>
          <cell r="E424">
            <v>90</v>
          </cell>
          <cell r="F424">
            <v>29.475390790013645</v>
          </cell>
          <cell r="G424">
            <v>8.5418237010000002</v>
          </cell>
          <cell r="H424">
            <v>29.976132615964339</v>
          </cell>
          <cell r="I424">
            <v>8.4638776169999996</v>
          </cell>
          <cell r="J424">
            <v>31.051160135420286</v>
          </cell>
          <cell r="K424">
            <v>8.6268177010000002</v>
          </cell>
          <cell r="L424">
            <v>31.524283979105974</v>
          </cell>
          <cell r="M424">
            <v>8.8092301119999998</v>
          </cell>
          <cell r="N424">
            <v>32.060636303965715</v>
          </cell>
          <cell r="O424">
            <v>9.0349512769999993</v>
          </cell>
          <cell r="P424">
            <v>32.733250243281148</v>
          </cell>
          <cell r="Q424">
            <v>9.3177638859999998</v>
          </cell>
          <cell r="R424">
            <v>33.420312600547675</v>
          </cell>
          <cell r="S424">
            <v>9.6264872599999993</v>
          </cell>
          <cell r="T424">
            <v>34.2137116839329</v>
          </cell>
          <cell r="U424">
            <v>10.005359110000001</v>
          </cell>
          <cell r="V424">
            <v>35.058751901288247</v>
          </cell>
          <cell r="W424">
            <v>10.42811081</v>
          </cell>
          <cell r="X424">
            <v>36.01213285793682</v>
          </cell>
          <cell r="Y424">
            <v>10.909551970000001</v>
          </cell>
          <cell r="Z424">
            <v>40.874471513828013</v>
          </cell>
          <cell r="AA424">
            <v>13.39843469</v>
          </cell>
          <cell r="AB424">
            <v>46.004852992906876</v>
          </cell>
          <cell r="AC424">
            <v>15.563510709999999</v>
          </cell>
          <cell r="AD424">
            <v>48.425162391650247</v>
          </cell>
          <cell r="AE424">
            <v>16.75429887</v>
          </cell>
          <cell r="AF424">
            <v>49.67744067824141</v>
          </cell>
          <cell r="AG424">
            <v>17.406484899999999</v>
          </cell>
        </row>
        <row r="425">
          <cell r="B425" t="str">
            <v>ROSSENDALE</v>
          </cell>
          <cell r="C425">
            <v>117</v>
          </cell>
          <cell r="D425">
            <v>99</v>
          </cell>
          <cell r="E425">
            <v>135</v>
          </cell>
          <cell r="F425">
            <v>54.919127171759882</v>
          </cell>
          <cell r="G425">
            <v>16.408014170000001</v>
          </cell>
          <cell r="H425">
            <v>55.363881200502512</v>
          </cell>
          <cell r="I425">
            <v>16.175561089999999</v>
          </cell>
          <cell r="J425">
            <v>57.013539240215842</v>
          </cell>
          <cell r="K425">
            <v>16.459231469999999</v>
          </cell>
          <cell r="L425">
            <v>57.836887982002182</v>
          </cell>
          <cell r="M425">
            <v>16.772714520000001</v>
          </cell>
          <cell r="N425">
            <v>58.736767429228358</v>
          </cell>
          <cell r="O425">
            <v>17.13908648</v>
          </cell>
          <cell r="P425">
            <v>59.832383005379022</v>
          </cell>
          <cell r="Q425">
            <v>17.587109359999999</v>
          </cell>
          <cell r="R425">
            <v>60.92585352996111</v>
          </cell>
          <cell r="S425">
            <v>18.070259839999999</v>
          </cell>
          <cell r="T425">
            <v>62.19565630813856</v>
          </cell>
          <cell r="U425">
            <v>18.67320058</v>
          </cell>
          <cell r="V425">
            <v>63.526385033564289</v>
          </cell>
          <cell r="W425">
            <v>19.332698390000001</v>
          </cell>
          <cell r="X425">
            <v>65.029769358747387</v>
          </cell>
          <cell r="Y425">
            <v>20.089215379999999</v>
          </cell>
          <cell r="Z425">
            <v>71.974034480274526</v>
          </cell>
          <cell r="AA425">
            <v>23.867028770000001</v>
          </cell>
          <cell r="AB425">
            <v>79.581465089128926</v>
          </cell>
          <cell r="AC425">
            <v>27.103519370000001</v>
          </cell>
          <cell r="AD425">
            <v>83.643730339535836</v>
          </cell>
          <cell r="AE425">
            <v>28.867606030000001</v>
          </cell>
          <cell r="AF425">
            <v>86.046450830736461</v>
          </cell>
          <cell r="AG425">
            <v>29.815686410000001</v>
          </cell>
        </row>
        <row r="426">
          <cell r="B426" t="str">
            <v>ROYTON</v>
          </cell>
          <cell r="C426">
            <v>117</v>
          </cell>
          <cell r="D426">
            <v>103.5</v>
          </cell>
          <cell r="E426">
            <v>135</v>
          </cell>
          <cell r="F426">
            <v>32.802280385532384</v>
          </cell>
          <cell r="G426">
            <v>8.7899590639999996</v>
          </cell>
          <cell r="H426">
            <v>32.766833921052736</v>
          </cell>
          <cell r="I426">
            <v>8.7247909079999992</v>
          </cell>
          <cell r="J426">
            <v>33.38932134479424</v>
          </cell>
          <cell r="K426">
            <v>8.8696075689999994</v>
          </cell>
          <cell r="L426">
            <v>33.896800361980389</v>
          </cell>
          <cell r="M426">
            <v>9.046630124</v>
          </cell>
          <cell r="N426">
            <v>34.495792078495761</v>
          </cell>
          <cell r="O426">
            <v>9.2806073159999993</v>
          </cell>
          <cell r="P426">
            <v>35.220810122119268</v>
          </cell>
          <cell r="Q426">
            <v>9.5878099680000002</v>
          </cell>
          <cell r="R426">
            <v>36.134649969476321</v>
          </cell>
          <cell r="S426">
            <v>9.9384484319999995</v>
          </cell>
          <cell r="T426">
            <v>37.205383839662105</v>
          </cell>
          <cell r="U426">
            <v>10.37955893</v>
          </cell>
          <cell r="V426">
            <v>38.337724929174627</v>
          </cell>
          <cell r="W426">
            <v>10.884738970000001</v>
          </cell>
          <cell r="X426">
            <v>39.578486479476808</v>
          </cell>
          <cell r="Y426">
            <v>11.476261940000001</v>
          </cell>
          <cell r="Z426">
            <v>45.416028352718456</v>
          </cell>
          <cell r="AA426">
            <v>14.68127293</v>
          </cell>
          <cell r="AB426">
            <v>50.790896183178816</v>
          </cell>
          <cell r="AC426">
            <v>17.547059430000001</v>
          </cell>
          <cell r="AD426">
            <v>53.365282238269977</v>
          </cell>
          <cell r="AE426">
            <v>19.257088509999999</v>
          </cell>
          <cell r="AF426">
            <v>54.652525536277992</v>
          </cell>
          <cell r="AG426">
            <v>20.282925590000001</v>
          </cell>
        </row>
        <row r="427">
          <cell r="B427" t="str">
            <v>SALE</v>
          </cell>
          <cell r="C427">
            <v>78</v>
          </cell>
          <cell r="D427">
            <v>69</v>
          </cell>
          <cell r="E427">
            <v>90</v>
          </cell>
          <cell r="F427">
            <v>52.215079375693541</v>
          </cell>
          <cell r="G427">
            <v>17.249905380000001</v>
          </cell>
          <cell r="H427">
            <v>52.346856353598795</v>
          </cell>
          <cell r="I427">
            <v>17.063869879999999</v>
          </cell>
          <cell r="J427">
            <v>53.336776898095977</v>
          </cell>
          <cell r="K427">
            <v>17.37564927</v>
          </cell>
          <cell r="L427">
            <v>54.173604632873932</v>
          </cell>
          <cell r="M427">
            <v>17.699587439999998</v>
          </cell>
          <cell r="N427">
            <v>55.190813687052966</v>
          </cell>
          <cell r="O427">
            <v>18.09986464</v>
          </cell>
          <cell r="P427">
            <v>56.421589004900305</v>
          </cell>
          <cell r="Q427">
            <v>18.604443920000001</v>
          </cell>
          <cell r="R427">
            <v>57.717575290629767</v>
          </cell>
          <cell r="S427">
            <v>19.164003730000001</v>
          </cell>
          <cell r="T427">
            <v>59.244069859497905</v>
          </cell>
          <cell r="U427">
            <v>19.8470023</v>
          </cell>
          <cell r="V427">
            <v>60.909463077821037</v>
          </cell>
          <cell r="W427">
            <v>20.615236450000001</v>
          </cell>
          <cell r="X427">
            <v>62.759630630975806</v>
          </cell>
          <cell r="Y427">
            <v>21.480460099999998</v>
          </cell>
          <cell r="Z427">
            <v>71.991784597189849</v>
          </cell>
          <cell r="AA427">
            <v>25.887844350000002</v>
          </cell>
          <cell r="AB427">
            <v>80.972902943778536</v>
          </cell>
          <cell r="AC427">
            <v>29.733469729999999</v>
          </cell>
          <cell r="AD427">
            <v>85.588055331947231</v>
          </cell>
          <cell r="AE427">
            <v>31.914955280000001</v>
          </cell>
          <cell r="AF427">
            <v>88.326301824815062</v>
          </cell>
          <cell r="AG427">
            <v>33.2185548</v>
          </cell>
        </row>
        <row r="428">
          <cell r="B428" t="str">
            <v>BARROW &amp; SANDGATE</v>
          </cell>
          <cell r="C428">
            <v>124</v>
          </cell>
          <cell r="D428">
            <v>112</v>
          </cell>
          <cell r="E428">
            <v>164</v>
          </cell>
          <cell r="F428">
            <v>67.608267666849642</v>
          </cell>
          <cell r="G428">
            <v>26.61630989</v>
          </cell>
          <cell r="H428">
            <v>67.352991537848595</v>
          </cell>
          <cell r="I428">
            <v>26.186530309999998</v>
          </cell>
          <cell r="J428">
            <v>72.015871058380426</v>
          </cell>
          <cell r="K428">
            <v>26.33618002</v>
          </cell>
          <cell r="L428">
            <v>76.563242009415831</v>
          </cell>
          <cell r="M428">
            <v>26.493502320000001</v>
          </cell>
          <cell r="N428">
            <v>79.723684089244756</v>
          </cell>
          <cell r="O428">
            <v>26.6817989</v>
          </cell>
          <cell r="P428">
            <v>80.238042681807684</v>
          </cell>
          <cell r="Q428">
            <v>26.949343729999999</v>
          </cell>
          <cell r="R428">
            <v>80.765348617366598</v>
          </cell>
          <cell r="S428">
            <v>27.25485067</v>
          </cell>
          <cell r="T428">
            <v>81.387753405363185</v>
          </cell>
          <cell r="U428">
            <v>27.63793828</v>
          </cell>
          <cell r="V428">
            <v>82.025797182635813</v>
          </cell>
          <cell r="W428">
            <v>28.077330119999999</v>
          </cell>
          <cell r="X428">
            <v>82.703508377577734</v>
          </cell>
          <cell r="Y428">
            <v>28.610409950000001</v>
          </cell>
          <cell r="Z428">
            <v>84.871287400495518</v>
          </cell>
          <cell r="AA428">
            <v>31.475443330000001</v>
          </cell>
          <cell r="AB428">
            <v>86.200796716618285</v>
          </cell>
          <cell r="AC428">
            <v>33.978785420000001</v>
          </cell>
          <cell r="AD428">
            <v>86.792456540112724</v>
          </cell>
          <cell r="AE428">
            <v>35.283119059999997</v>
          </cell>
          <cell r="AF428">
            <v>86.24308372466453</v>
          </cell>
          <cell r="AG428">
            <v>35.769600279999999</v>
          </cell>
        </row>
        <row r="429">
          <cell r="B429" t="str">
            <v>PENRITH &amp; SHAP</v>
          </cell>
          <cell r="C429">
            <v>106</v>
          </cell>
          <cell r="D429">
            <v>94</v>
          </cell>
          <cell r="E429">
            <v>122</v>
          </cell>
          <cell r="F429">
            <v>69.11973780985295</v>
          </cell>
          <cell r="G429">
            <v>23.877463970000001</v>
          </cell>
          <cell r="H429">
            <v>68.903911769340482</v>
          </cell>
          <cell r="I429">
            <v>23.595722479999999</v>
          </cell>
          <cell r="J429">
            <v>70.196304194361844</v>
          </cell>
          <cell r="K429">
            <v>23.961871469999998</v>
          </cell>
          <cell r="L429">
            <v>71.152037618660188</v>
          </cell>
          <cell r="M429">
            <v>24.329926619999998</v>
          </cell>
          <cell r="N429">
            <v>72.246238762275311</v>
          </cell>
          <cell r="O429">
            <v>24.763214699999999</v>
          </cell>
          <cell r="P429">
            <v>73.528300659092551</v>
          </cell>
          <cell r="Q429">
            <v>25.27313406</v>
          </cell>
          <cell r="R429">
            <v>74.797527555843843</v>
          </cell>
          <cell r="S429">
            <v>25.827959799999999</v>
          </cell>
          <cell r="T429">
            <v>76.259151923784941</v>
          </cell>
          <cell r="U429">
            <v>26.494341779999999</v>
          </cell>
          <cell r="V429">
            <v>77.74406924199765</v>
          </cell>
          <cell r="W429">
            <v>27.225156630000001</v>
          </cell>
          <cell r="X429">
            <v>79.528491040130049</v>
          </cell>
          <cell r="Y429">
            <v>28.032965839999999</v>
          </cell>
          <cell r="Z429">
            <v>91.135381186917414</v>
          </cell>
          <cell r="AA429">
            <v>32.019039599999999</v>
          </cell>
          <cell r="AB429">
            <v>107.87586878159735</v>
          </cell>
          <cell r="AC429">
            <v>35.465174750000003</v>
          </cell>
          <cell r="AD429">
            <v>114.46201250752716</v>
          </cell>
          <cell r="AE429">
            <v>37.068864720000001</v>
          </cell>
          <cell r="AF429">
            <v>117.75536781766775</v>
          </cell>
          <cell r="AG429">
            <v>37.816840669999998</v>
          </cell>
        </row>
        <row r="430">
          <cell r="B430" t="str">
            <v>STAINBURN &amp; SIDDICK</v>
          </cell>
          <cell r="C430">
            <v>132</v>
          </cell>
          <cell r="D430">
            <v>116</v>
          </cell>
          <cell r="E430">
            <v>176</v>
          </cell>
          <cell r="F430">
            <v>85.303299861318678</v>
          </cell>
          <cell r="G430">
            <v>4.4134788900000004</v>
          </cell>
          <cell r="H430">
            <v>84.205013253839738</v>
          </cell>
          <cell r="I430">
            <v>4.5839709439999998</v>
          </cell>
          <cell r="J430">
            <v>85.784609984865511</v>
          </cell>
          <cell r="K430">
            <v>4.8975782929999996</v>
          </cell>
          <cell r="L430">
            <v>87.023482869844628</v>
          </cell>
          <cell r="M430">
            <v>5.298659206</v>
          </cell>
          <cell r="N430">
            <v>88.368701750145107</v>
          </cell>
          <cell r="O430">
            <v>5.8168430249999998</v>
          </cell>
          <cell r="P430">
            <v>90.075875014245895</v>
          </cell>
          <cell r="Q430">
            <v>6.5336413909999997</v>
          </cell>
          <cell r="R430">
            <v>91.724615941131148</v>
          </cell>
          <cell r="S430">
            <v>7.3316812889999996</v>
          </cell>
          <cell r="T430">
            <v>93.733655489493231</v>
          </cell>
          <cell r="U430">
            <v>8.3088888300000008</v>
          </cell>
          <cell r="V430">
            <v>95.807082084950864</v>
          </cell>
          <cell r="W430">
            <v>9.4214365059999992</v>
          </cell>
          <cell r="X430">
            <v>98.194158668386564</v>
          </cell>
          <cell r="Y430">
            <v>10.795001689999999</v>
          </cell>
          <cell r="Z430">
            <v>110.15261672151676</v>
          </cell>
          <cell r="AA430">
            <v>17.52127612</v>
          </cell>
          <cell r="AB430">
            <v>123.80679935391224</v>
          </cell>
          <cell r="AC430">
            <v>22.405046909999999</v>
          </cell>
          <cell r="AD430">
            <v>129.68328229836709</v>
          </cell>
          <cell r="AE430">
            <v>25.045464890000002</v>
          </cell>
          <cell r="AF430">
            <v>131.94601774336115</v>
          </cell>
          <cell r="AG430">
            <v>26.473275569999998</v>
          </cell>
        </row>
        <row r="431">
          <cell r="B431" t="str">
            <v>SKELMERSDALE</v>
          </cell>
          <cell r="C431">
            <v>117</v>
          </cell>
          <cell r="D431">
            <v>103.5</v>
          </cell>
          <cell r="E431">
            <v>135</v>
          </cell>
          <cell r="F431">
            <v>59.718627434982068</v>
          </cell>
          <cell r="G431">
            <v>22.964154010000001</v>
          </cell>
          <cell r="H431">
            <v>60.379131522163924</v>
          </cell>
          <cell r="I431">
            <v>22.567065209999999</v>
          </cell>
          <cell r="J431">
            <v>62.521082344822993</v>
          </cell>
          <cell r="K431">
            <v>22.959315419999999</v>
          </cell>
          <cell r="L431">
            <v>63.34628848951597</v>
          </cell>
          <cell r="M431">
            <v>23.34788241</v>
          </cell>
          <cell r="N431">
            <v>64.22280448209095</v>
          </cell>
          <cell r="O431">
            <v>23.793399149999999</v>
          </cell>
          <cell r="P431">
            <v>65.265599886838913</v>
          </cell>
          <cell r="Q431">
            <v>24.270861029999999</v>
          </cell>
          <cell r="R431">
            <v>66.324352314223546</v>
          </cell>
          <cell r="S431">
            <v>24.79046645</v>
          </cell>
          <cell r="T431">
            <v>67.510396958425389</v>
          </cell>
          <cell r="U431">
            <v>25.40503782</v>
          </cell>
          <cell r="V431">
            <v>68.748121705292789</v>
          </cell>
          <cell r="W431">
            <v>26.037877739999999</v>
          </cell>
          <cell r="X431">
            <v>70.144692904263309</v>
          </cell>
          <cell r="Y431">
            <v>26.746023449999999</v>
          </cell>
          <cell r="Z431">
            <v>77.216571676534073</v>
          </cell>
          <cell r="AA431">
            <v>30.40059076</v>
          </cell>
          <cell r="AB431">
            <v>86.044490247843072</v>
          </cell>
          <cell r="AC431">
            <v>33.542435040000001</v>
          </cell>
          <cell r="AD431">
            <v>90.605456489453275</v>
          </cell>
          <cell r="AE431">
            <v>35.143516679999998</v>
          </cell>
          <cell r="AF431">
            <v>94.028253771042614</v>
          </cell>
          <cell r="AG431">
            <v>35.924289469999998</v>
          </cell>
        </row>
        <row r="432">
          <cell r="B432" t="str">
            <v>STAINBURN &amp; SIDDICK</v>
          </cell>
          <cell r="C432">
            <v>132</v>
          </cell>
          <cell r="D432">
            <v>116</v>
          </cell>
          <cell r="E432">
            <v>176</v>
          </cell>
          <cell r="F432">
            <v>85.303299861318678</v>
          </cell>
          <cell r="G432">
            <v>4.4134788900000004</v>
          </cell>
          <cell r="H432">
            <v>84.205013253839738</v>
          </cell>
          <cell r="I432">
            <v>4.5839709439999998</v>
          </cell>
          <cell r="J432">
            <v>85.784609984865511</v>
          </cell>
          <cell r="K432">
            <v>4.8975782929999996</v>
          </cell>
          <cell r="L432">
            <v>87.023482869844628</v>
          </cell>
          <cell r="M432">
            <v>5.298659206</v>
          </cell>
          <cell r="N432">
            <v>88.368701750145107</v>
          </cell>
          <cell r="O432">
            <v>5.8168430249999998</v>
          </cell>
          <cell r="P432">
            <v>90.075875014245895</v>
          </cell>
          <cell r="Q432">
            <v>6.5336413909999997</v>
          </cell>
          <cell r="R432">
            <v>91.724615941131148</v>
          </cell>
          <cell r="S432">
            <v>7.3316812889999996</v>
          </cell>
          <cell r="T432">
            <v>93.733655489493231</v>
          </cell>
          <cell r="U432">
            <v>8.3088888300000008</v>
          </cell>
          <cell r="V432">
            <v>95.807082084950864</v>
          </cell>
          <cell r="W432">
            <v>9.4214365059999992</v>
          </cell>
          <cell r="X432">
            <v>98.194158668386564</v>
          </cell>
          <cell r="Y432">
            <v>10.795001689999999</v>
          </cell>
          <cell r="Z432">
            <v>110.15261672151676</v>
          </cell>
          <cell r="AA432">
            <v>17.52127612</v>
          </cell>
          <cell r="AB432">
            <v>123.80679935391224</v>
          </cell>
          <cell r="AC432">
            <v>22.405046909999999</v>
          </cell>
          <cell r="AD432">
            <v>129.68328229836709</v>
          </cell>
          <cell r="AE432">
            <v>25.045464890000002</v>
          </cell>
          <cell r="AF432">
            <v>131.94601774336115</v>
          </cell>
          <cell r="AG432">
            <v>26.473275569999998</v>
          </cell>
        </row>
        <row r="433">
          <cell r="B433" t="str">
            <v>STRETFORD</v>
          </cell>
          <cell r="C433">
            <v>103.5</v>
          </cell>
          <cell r="D433">
            <v>90</v>
          </cell>
          <cell r="E433">
            <v>135</v>
          </cell>
          <cell r="F433">
            <v>59.711607066309647</v>
          </cell>
          <cell r="G433">
            <v>24.953464830000001</v>
          </cell>
          <cell r="H433">
            <v>61.903131979644172</v>
          </cell>
          <cell r="I433">
            <v>24.581645699999999</v>
          </cell>
          <cell r="J433">
            <v>65.798404224031273</v>
          </cell>
          <cell r="K433">
            <v>24.979418670000001</v>
          </cell>
          <cell r="L433">
            <v>66.761077628275373</v>
          </cell>
          <cell r="M433">
            <v>25.336510220000001</v>
          </cell>
          <cell r="N433">
            <v>67.641663977244065</v>
          </cell>
          <cell r="O433">
            <v>25.739722669999999</v>
          </cell>
          <cell r="P433">
            <v>68.604315982545216</v>
          </cell>
          <cell r="Q433">
            <v>26.210805560000001</v>
          </cell>
          <cell r="R433">
            <v>69.537487255077394</v>
          </cell>
          <cell r="S433">
            <v>26.698783039999999</v>
          </cell>
          <cell r="T433">
            <v>70.53258309183164</v>
          </cell>
          <cell r="U433">
            <v>27.266219970000002</v>
          </cell>
          <cell r="V433">
            <v>71.54030744525555</v>
          </cell>
          <cell r="W433">
            <v>27.865099279999999</v>
          </cell>
          <cell r="X433">
            <v>72.596055104581907</v>
          </cell>
          <cell r="Y433">
            <v>28.45116977</v>
          </cell>
          <cell r="Z433">
            <v>77.687327650923962</v>
          </cell>
          <cell r="AA433">
            <v>31.312257930000001</v>
          </cell>
          <cell r="AB433">
            <v>86.099527934412237</v>
          </cell>
          <cell r="AC433">
            <v>33.724042769999997</v>
          </cell>
          <cell r="AD433">
            <v>91.739160902914236</v>
          </cell>
          <cell r="AE433">
            <v>35.008635769999998</v>
          </cell>
          <cell r="AF433">
            <v>95.979395715772512</v>
          </cell>
          <cell r="AG433">
            <v>35.669513360000003</v>
          </cell>
        </row>
        <row r="434">
          <cell r="B434" t="str">
            <v>STUART ST</v>
          </cell>
          <cell r="C434">
            <v>117</v>
          </cell>
          <cell r="D434">
            <v>103.5</v>
          </cell>
          <cell r="E434">
            <v>135</v>
          </cell>
          <cell r="F434">
            <v>78.081147737428708</v>
          </cell>
          <cell r="G434">
            <v>28.08384238</v>
          </cell>
          <cell r="H434">
            <v>89.820567666055652</v>
          </cell>
          <cell r="I434">
            <v>27.938183850000001</v>
          </cell>
          <cell r="J434">
            <v>96.306920383949787</v>
          </cell>
          <cell r="K434">
            <v>28.587256459999999</v>
          </cell>
          <cell r="L434">
            <v>105.90790259543196</v>
          </cell>
          <cell r="M434">
            <v>29.23898878</v>
          </cell>
          <cell r="N434">
            <v>119.49939510484883</v>
          </cell>
          <cell r="O434">
            <v>29.955659600000001</v>
          </cell>
          <cell r="P434">
            <v>137.12477636389548</v>
          </cell>
          <cell r="Q434">
            <v>30.762479720000002</v>
          </cell>
          <cell r="R434">
            <v>156.69591578063987</v>
          </cell>
          <cell r="S434">
            <v>31.581154260000002</v>
          </cell>
          <cell r="T434">
            <v>176.42863632280014</v>
          </cell>
          <cell r="U434">
            <v>32.459296049999999</v>
          </cell>
          <cell r="V434">
            <v>180.93742374402456</v>
          </cell>
          <cell r="W434">
            <v>33.0050296</v>
          </cell>
          <cell r="X434">
            <v>185.45653299204631</v>
          </cell>
          <cell r="Y434">
            <v>33.570740100000002</v>
          </cell>
          <cell r="Z434">
            <v>193.80749569641958</v>
          </cell>
          <cell r="AA434">
            <v>36.09139811</v>
          </cell>
          <cell r="AB434">
            <v>205.77714486689146</v>
          </cell>
          <cell r="AC434">
            <v>38.043248380000001</v>
          </cell>
          <cell r="AD434">
            <v>215.0434172806111</v>
          </cell>
          <cell r="AE434">
            <v>39.08445888</v>
          </cell>
          <cell r="AF434">
            <v>223.09117642750178</v>
          </cell>
          <cell r="AG434">
            <v>39.645146310000001</v>
          </cell>
        </row>
        <row r="435">
          <cell r="B435" t="str">
            <v>THORNTON</v>
          </cell>
          <cell r="C435">
            <v>75</v>
          </cell>
          <cell r="D435">
            <v>67.5</v>
          </cell>
          <cell r="E435">
            <v>90</v>
          </cell>
          <cell r="F435">
            <v>59.963240507736288</v>
          </cell>
          <cell r="G435">
            <v>15.006049859999999</v>
          </cell>
          <cell r="H435">
            <v>59.57032722713992</v>
          </cell>
          <cell r="I435">
            <v>15.244392879999999</v>
          </cell>
          <cell r="J435">
            <v>60.246234514846954</v>
          </cell>
          <cell r="K435">
            <v>15.728155879999999</v>
          </cell>
          <cell r="L435">
            <v>60.832741045501166</v>
          </cell>
          <cell r="M435">
            <v>16.29861782</v>
          </cell>
          <cell r="N435">
            <v>61.458223653424952</v>
          </cell>
          <cell r="O435">
            <v>16.967183120000001</v>
          </cell>
          <cell r="P435">
            <v>62.148034132988485</v>
          </cell>
          <cell r="Q435">
            <v>17.77135753</v>
          </cell>
          <cell r="R435">
            <v>62.922521469268297</v>
          </cell>
          <cell r="S435">
            <v>18.50470528</v>
          </cell>
          <cell r="T435">
            <v>63.973253561110383</v>
          </cell>
          <cell r="U435">
            <v>19.092480810000001</v>
          </cell>
          <cell r="V435">
            <v>65.05934979128449</v>
          </cell>
          <cell r="W435">
            <v>19.726468560000001</v>
          </cell>
          <cell r="X435">
            <v>66.245872647474727</v>
          </cell>
          <cell r="Y435">
            <v>20.438689790000002</v>
          </cell>
          <cell r="Z435">
            <v>72.911306005939309</v>
          </cell>
          <cell r="AA435">
            <v>24.12449724</v>
          </cell>
          <cell r="AB435">
            <v>81.411817180314387</v>
          </cell>
          <cell r="AC435">
            <v>26.89475363</v>
          </cell>
          <cell r="AD435">
            <v>85.341526306037423</v>
          </cell>
          <cell r="AE435">
            <v>28.333210680000001</v>
          </cell>
          <cell r="AF435">
            <v>87.299612515376026</v>
          </cell>
          <cell r="AG435">
            <v>29.088984679999999</v>
          </cell>
        </row>
        <row r="436">
          <cell r="B436" t="str">
            <v>ULVERSTON</v>
          </cell>
          <cell r="C436">
            <v>117</v>
          </cell>
          <cell r="D436">
            <v>103.5</v>
          </cell>
          <cell r="E436">
            <v>135</v>
          </cell>
          <cell r="F436">
            <v>52.797669741157975</v>
          </cell>
          <cell r="G436">
            <v>13.48880288</v>
          </cell>
          <cell r="H436">
            <v>52.442717212889448</v>
          </cell>
          <cell r="I436">
            <v>13.379555</v>
          </cell>
          <cell r="J436">
            <v>53.225487739179215</v>
          </cell>
          <cell r="K436">
            <v>13.62181938</v>
          </cell>
          <cell r="L436">
            <v>53.802936487846168</v>
          </cell>
          <cell r="M436">
            <v>13.898678439999999</v>
          </cell>
          <cell r="N436">
            <v>54.546885820142194</v>
          </cell>
          <cell r="O436">
            <v>14.247464450000001</v>
          </cell>
          <cell r="P436">
            <v>55.446805061151274</v>
          </cell>
          <cell r="Q436">
            <v>14.678095239999999</v>
          </cell>
          <cell r="R436">
            <v>56.388155718025104</v>
          </cell>
          <cell r="S436">
            <v>15.162239619999999</v>
          </cell>
          <cell r="T436">
            <v>57.503856409879205</v>
          </cell>
          <cell r="U436">
            <v>15.760858199999999</v>
          </cell>
          <cell r="V436">
            <v>58.678901117466694</v>
          </cell>
          <cell r="W436">
            <v>16.423878779999999</v>
          </cell>
          <cell r="X436">
            <v>60.057046742552238</v>
          </cell>
          <cell r="Y436">
            <v>17.178419380000001</v>
          </cell>
          <cell r="Z436">
            <v>67.400082543542666</v>
          </cell>
          <cell r="AA436">
            <v>20.95626021</v>
          </cell>
          <cell r="AB436">
            <v>77.069285112525378</v>
          </cell>
          <cell r="AC436">
            <v>24.231960149999999</v>
          </cell>
          <cell r="AD436">
            <v>81.402265643703828</v>
          </cell>
          <cell r="AE436">
            <v>25.779836199999998</v>
          </cell>
          <cell r="AF436">
            <v>83.40792524784959</v>
          </cell>
          <cell r="AG436">
            <v>26.523949309999999</v>
          </cell>
        </row>
        <row r="437">
          <cell r="B437" t="str">
            <v>VERNON PARK</v>
          </cell>
          <cell r="C437">
            <v>117</v>
          </cell>
          <cell r="D437">
            <v>103.5</v>
          </cell>
          <cell r="E437">
            <v>135</v>
          </cell>
          <cell r="F437">
            <v>76.005719204360673</v>
          </cell>
          <cell r="G437">
            <v>26.868953059999999</v>
          </cell>
          <cell r="H437">
            <v>75.731352163775455</v>
          </cell>
          <cell r="I437">
            <v>26.574550139999999</v>
          </cell>
          <cell r="J437">
            <v>78.869386324883109</v>
          </cell>
          <cell r="K437">
            <v>26.996611040000001</v>
          </cell>
          <cell r="L437">
            <v>81.362022847649811</v>
          </cell>
          <cell r="M437">
            <v>27.461049490000001</v>
          </cell>
          <cell r="N437">
            <v>84.099562200045</v>
          </cell>
          <cell r="O437">
            <v>28.04591551</v>
          </cell>
          <cell r="P437">
            <v>87.147028318662208</v>
          </cell>
          <cell r="Q437">
            <v>28.778196940000001</v>
          </cell>
          <cell r="R437">
            <v>90.266406462450163</v>
          </cell>
          <cell r="S437">
            <v>29.60709876</v>
          </cell>
          <cell r="T437">
            <v>93.665306172330304</v>
          </cell>
          <cell r="U437">
            <v>30.636578369999999</v>
          </cell>
          <cell r="V437">
            <v>95.817611860557491</v>
          </cell>
          <cell r="W437">
            <v>31.795128859999998</v>
          </cell>
          <cell r="X437">
            <v>98.218884659619974</v>
          </cell>
          <cell r="Y437">
            <v>33.050970409999998</v>
          </cell>
          <cell r="Z437">
            <v>109.46592043238137</v>
          </cell>
          <cell r="AA437">
            <v>39.534824870000001</v>
          </cell>
          <cell r="AB437">
            <v>121.79856965104899</v>
          </cell>
          <cell r="AC437">
            <v>45.27023904</v>
          </cell>
          <cell r="AD437">
            <v>128.44473425049475</v>
          </cell>
          <cell r="AE437">
            <v>48.301177709999997</v>
          </cell>
          <cell r="AF437">
            <v>132.50794391950819</v>
          </cell>
          <cell r="AG437">
            <v>49.629210530000002</v>
          </cell>
        </row>
        <row r="438">
          <cell r="B438" t="str">
            <v>WEST DIDSBURY</v>
          </cell>
          <cell r="C438">
            <v>124</v>
          </cell>
          <cell r="D438">
            <v>124</v>
          </cell>
          <cell r="E438">
            <v>162</v>
          </cell>
          <cell r="F438">
            <v>97.207593248288447</v>
          </cell>
          <cell r="G438">
            <v>27.866100620000001</v>
          </cell>
          <cell r="H438">
            <v>98.150761324210961</v>
          </cell>
          <cell r="I438">
            <v>27.604759229999999</v>
          </cell>
          <cell r="J438">
            <v>101.46894152250253</v>
          </cell>
          <cell r="K438">
            <v>28.17719876</v>
          </cell>
          <cell r="L438">
            <v>103.27963588151705</v>
          </cell>
          <cell r="M438">
            <v>28.780957570000002</v>
          </cell>
          <cell r="N438">
            <v>105.42166156447526</v>
          </cell>
          <cell r="O438">
            <v>29.51683263</v>
          </cell>
          <cell r="P438">
            <v>108.07335639146595</v>
          </cell>
          <cell r="Q438">
            <v>30.440713809999998</v>
          </cell>
          <cell r="R438">
            <v>110.8083022357241</v>
          </cell>
          <cell r="S438">
            <v>31.46611352</v>
          </cell>
          <cell r="T438">
            <v>113.86823820400485</v>
          </cell>
          <cell r="U438">
            <v>32.692048810000003</v>
          </cell>
          <cell r="V438">
            <v>117.13053622249666</v>
          </cell>
          <cell r="W438">
            <v>34.04689304</v>
          </cell>
          <cell r="X438">
            <v>120.77171537492289</v>
          </cell>
          <cell r="Y438">
            <v>35.569928640000001</v>
          </cell>
          <cell r="Z438">
            <v>138.16780283649385</v>
          </cell>
          <cell r="AA438">
            <v>43.193799050000003</v>
          </cell>
          <cell r="AB438">
            <v>154.12699304895145</v>
          </cell>
          <cell r="AC438">
            <v>49.779446999999998</v>
          </cell>
          <cell r="AD438">
            <v>162.36861687975181</v>
          </cell>
          <cell r="AE438">
            <v>53.556125110000004</v>
          </cell>
          <cell r="AF438">
            <v>167.21737521420971</v>
          </cell>
          <cell r="AG438">
            <v>55.857042309999997</v>
          </cell>
        </row>
        <row r="439">
          <cell r="B439" t="str">
            <v>WESTHOUGHTON</v>
          </cell>
          <cell r="C439">
            <v>104</v>
          </cell>
          <cell r="D439">
            <v>90</v>
          </cell>
          <cell r="E439">
            <v>135</v>
          </cell>
          <cell r="F439">
            <v>57.632950883448174</v>
          </cell>
          <cell r="G439">
            <v>17.18510401</v>
          </cell>
          <cell r="H439">
            <v>58.1823056037179</v>
          </cell>
          <cell r="I439">
            <v>16.897570269999999</v>
          </cell>
          <cell r="J439">
            <v>60.219018775181198</v>
          </cell>
          <cell r="K439">
            <v>17.170593140000001</v>
          </cell>
          <cell r="L439">
            <v>61.1482310003517</v>
          </cell>
          <cell r="M439">
            <v>17.45465866</v>
          </cell>
          <cell r="N439">
            <v>62.165780473116463</v>
          </cell>
          <cell r="O439">
            <v>17.8058853</v>
          </cell>
          <cell r="P439">
            <v>63.377872201832169</v>
          </cell>
          <cell r="Q439">
            <v>18.24226359</v>
          </cell>
          <cell r="R439">
            <v>64.60820461001525</v>
          </cell>
          <cell r="S439">
            <v>18.733212439999999</v>
          </cell>
          <cell r="T439">
            <v>66.047055147544398</v>
          </cell>
          <cell r="U439">
            <v>19.34381406</v>
          </cell>
          <cell r="V439">
            <v>67.549951620918819</v>
          </cell>
          <cell r="W439">
            <v>20.029336600000001</v>
          </cell>
          <cell r="X439">
            <v>69.197857600811858</v>
          </cell>
          <cell r="Y439">
            <v>20.82016737</v>
          </cell>
          <cell r="Z439">
            <v>77.230668222946207</v>
          </cell>
          <cell r="AA439">
            <v>24.944174390000001</v>
          </cell>
          <cell r="AB439">
            <v>84.373893825321218</v>
          </cell>
          <cell r="AC439">
            <v>28.554081660000001</v>
          </cell>
          <cell r="AD439">
            <v>88.27966281325989</v>
          </cell>
          <cell r="AE439">
            <v>30.536990159999998</v>
          </cell>
          <cell r="AF439">
            <v>90.550300460306431</v>
          </cell>
          <cell r="AG439">
            <v>31.297969030000001</v>
          </cell>
        </row>
        <row r="440">
          <cell r="B440" t="str">
            <v>WIGAN</v>
          </cell>
          <cell r="C440">
            <v>72</v>
          </cell>
          <cell r="D440">
            <v>72</v>
          </cell>
          <cell r="E440">
            <v>135</v>
          </cell>
          <cell r="F440">
            <v>60.303964021109024</v>
          </cell>
          <cell r="G440">
            <v>14.200867690000001</v>
          </cell>
          <cell r="H440">
            <v>60.59100405730544</v>
          </cell>
          <cell r="I440">
            <v>14.003476969999999</v>
          </cell>
          <cell r="J440">
            <v>62.432453429274993</v>
          </cell>
          <cell r="K440">
            <v>14.25678055</v>
          </cell>
          <cell r="L440">
            <v>63.533331997519028</v>
          </cell>
          <cell r="M440">
            <v>14.53029474</v>
          </cell>
          <cell r="N440">
            <v>65.45019875497286</v>
          </cell>
          <cell r="O440">
            <v>14.867622280000001</v>
          </cell>
          <cell r="P440">
            <v>67.496405866991495</v>
          </cell>
          <cell r="Q440">
            <v>15.29082708</v>
          </cell>
          <cell r="R440">
            <v>70.700020802557276</v>
          </cell>
          <cell r="S440">
            <v>15.769213580000001</v>
          </cell>
          <cell r="T440">
            <v>74.088577103373083</v>
          </cell>
          <cell r="U440">
            <v>16.358660390000001</v>
          </cell>
          <cell r="V440">
            <v>76.907967709749698</v>
          </cell>
          <cell r="W440">
            <v>17.023973529999999</v>
          </cell>
          <cell r="X440">
            <v>80.092520137705478</v>
          </cell>
          <cell r="Y440">
            <v>17.791717850000001</v>
          </cell>
          <cell r="Z440">
            <v>90.164629474712171</v>
          </cell>
          <cell r="AA440">
            <v>21.75973011</v>
          </cell>
          <cell r="AB440">
            <v>99.284573073521287</v>
          </cell>
          <cell r="AC440">
            <v>25.237661249999999</v>
          </cell>
          <cell r="AD440">
            <v>103.55640215348532</v>
          </cell>
          <cell r="AE440">
            <v>27.091330559999999</v>
          </cell>
          <cell r="AF440">
            <v>105.58189985486014</v>
          </cell>
          <cell r="AG440">
            <v>28.10514624</v>
          </cell>
        </row>
        <row r="441">
          <cell r="B441" t="str">
            <v>WRIGHTINGTON</v>
          </cell>
          <cell r="C441">
            <v>117</v>
          </cell>
          <cell r="D441">
            <v>103.5</v>
          </cell>
          <cell r="E441">
            <v>135</v>
          </cell>
          <cell r="F441">
            <v>82.805162930459531</v>
          </cell>
          <cell r="G441">
            <v>22.055296630000001</v>
          </cell>
          <cell r="H441">
            <v>83.903811749769588</v>
          </cell>
          <cell r="I441">
            <v>21.88718489</v>
          </cell>
          <cell r="J441">
            <v>86.993582836267109</v>
          </cell>
          <cell r="K441">
            <v>22.43906522</v>
          </cell>
          <cell r="L441">
            <v>88.638686617807693</v>
          </cell>
          <cell r="M441">
            <v>23.045385570000001</v>
          </cell>
          <cell r="N441">
            <v>90.513958658887603</v>
          </cell>
          <cell r="O441">
            <v>23.77664394</v>
          </cell>
          <cell r="P441">
            <v>92.832883131109369</v>
          </cell>
          <cell r="Q441">
            <v>24.678324249999999</v>
          </cell>
          <cell r="R441">
            <v>95.213644976134901</v>
          </cell>
          <cell r="S441">
            <v>25.68232231</v>
          </cell>
          <cell r="T441">
            <v>97.890680214517559</v>
          </cell>
          <cell r="U441">
            <v>26.916670809999999</v>
          </cell>
          <cell r="V441">
            <v>100.71173183525656</v>
          </cell>
          <cell r="W441">
            <v>28.292878900000002</v>
          </cell>
          <cell r="X441">
            <v>103.95454527869484</v>
          </cell>
          <cell r="Y441">
            <v>29.869551789999999</v>
          </cell>
          <cell r="Z441">
            <v>121.38591550874528</v>
          </cell>
          <cell r="AA441">
            <v>37.969343819999999</v>
          </cell>
          <cell r="AB441">
            <v>137.17237134787825</v>
          </cell>
          <cell r="AC441">
            <v>45.064843070000002</v>
          </cell>
          <cell r="AD441">
            <v>143.81231681195243</v>
          </cell>
          <cell r="AE441">
            <v>49.046212349999998</v>
          </cell>
          <cell r="AF441">
            <v>146.48228030639069</v>
          </cell>
          <cell r="AG441">
            <v>51.33395445</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 Demand Data"/>
      <sheetName val="Primary Demand Data"/>
      <sheetName val="Matching"/>
      <sheetName val="BSPs"/>
      <sheetName val="Primaries"/>
    </sheetNames>
    <sheetDataSet>
      <sheetData sheetId="0" refreshError="1"/>
      <sheetData sheetId="1"/>
      <sheetData sheetId="2">
        <row r="4">
          <cell r="B4" t="str">
            <v>ADSWOOD</v>
          </cell>
          <cell r="C4">
            <v>57.09</v>
          </cell>
          <cell r="D4">
            <v>42</v>
          </cell>
          <cell r="E4">
            <v>18</v>
          </cell>
          <cell r="F4">
            <v>0.73568050446663158</v>
          </cell>
          <cell r="G4">
            <v>0.31529164477141353</v>
          </cell>
          <cell r="J4" t="str">
            <v>ALBION ST</v>
          </cell>
          <cell r="K4">
            <v>12.8</v>
          </cell>
          <cell r="L4">
            <v>9</v>
          </cell>
          <cell r="M4">
            <v>4</v>
          </cell>
          <cell r="N4">
            <v>0.703125</v>
          </cell>
          <cell r="O4">
            <v>0.3125</v>
          </cell>
        </row>
        <row r="5">
          <cell r="B5" t="str">
            <v>AGECROFT</v>
          </cell>
          <cell r="C5">
            <v>61.49</v>
          </cell>
          <cell r="D5">
            <v>40</v>
          </cell>
          <cell r="E5">
            <v>17</v>
          </cell>
          <cell r="F5">
            <v>0.65051227841925519</v>
          </cell>
          <cell r="G5">
            <v>0.27646771832818345</v>
          </cell>
          <cell r="J5" t="str">
            <v>ALDERLEY &amp; CHELFORD</v>
          </cell>
          <cell r="K5">
            <v>15.9</v>
          </cell>
          <cell r="L5">
            <v>10</v>
          </cell>
          <cell r="M5">
            <v>3</v>
          </cell>
          <cell r="N5">
            <v>0.62893081761006286</v>
          </cell>
          <cell r="O5">
            <v>0.18867924528301885</v>
          </cell>
        </row>
        <row r="6">
          <cell r="B6" t="str">
            <v>ALTRINCHAM</v>
          </cell>
          <cell r="C6">
            <v>62.75</v>
          </cell>
          <cell r="D6">
            <v>40</v>
          </cell>
          <cell r="E6">
            <v>18</v>
          </cell>
          <cell r="F6">
            <v>0.63745019920318724</v>
          </cell>
          <cell r="G6">
            <v>0.28685258964143429</v>
          </cell>
          <cell r="J6" t="str">
            <v>ALSTON</v>
          </cell>
          <cell r="K6">
            <v>2.4</v>
          </cell>
          <cell r="L6">
            <v>1</v>
          </cell>
          <cell r="M6">
            <v>1</v>
          </cell>
          <cell r="N6">
            <v>0.41666666666666669</v>
          </cell>
          <cell r="O6">
            <v>0.41666666666666669</v>
          </cell>
        </row>
        <row r="7">
          <cell r="B7" t="str">
            <v>ATHERTON</v>
          </cell>
          <cell r="C7">
            <v>90.3</v>
          </cell>
          <cell r="D7">
            <v>65</v>
          </cell>
          <cell r="E7">
            <v>25</v>
          </cell>
          <cell r="F7">
            <v>0.71982281284606864</v>
          </cell>
          <cell r="G7">
            <v>0.27685492801771872</v>
          </cell>
          <cell r="J7" t="str">
            <v>AMBLESIDE</v>
          </cell>
          <cell r="K7">
            <v>9</v>
          </cell>
          <cell r="L7">
            <v>7</v>
          </cell>
          <cell r="M7">
            <v>3</v>
          </cell>
          <cell r="N7">
            <v>0.77777777777777779</v>
          </cell>
          <cell r="O7">
            <v>0.33333333333333331</v>
          </cell>
        </row>
        <row r="8">
          <cell r="B8" t="str">
            <v>BARROW &amp; SANDGATE</v>
          </cell>
          <cell r="C8">
            <v>75.349999999999994</v>
          </cell>
          <cell r="D8">
            <v>55</v>
          </cell>
          <cell r="E8">
            <v>25</v>
          </cell>
          <cell r="F8">
            <v>0.72992700729927018</v>
          </cell>
          <cell r="G8">
            <v>0.33178500331785005</v>
          </cell>
          <cell r="J8" t="str">
            <v>ANCOATS NORTH T11 &amp; T12</v>
          </cell>
          <cell r="K8">
            <v>14.9</v>
          </cell>
          <cell r="L8">
            <v>10</v>
          </cell>
          <cell r="M8">
            <v>5</v>
          </cell>
          <cell r="N8">
            <v>0.67114093959731547</v>
          </cell>
          <cell r="O8">
            <v>0.33557046979865773</v>
          </cell>
        </row>
        <row r="9">
          <cell r="B9" t="str">
            <v>BARTON</v>
          </cell>
          <cell r="C9">
            <v>91.81</v>
          </cell>
          <cell r="D9">
            <v>75</v>
          </cell>
          <cell r="E9">
            <v>25</v>
          </cell>
          <cell r="F9">
            <v>0.81690447663653198</v>
          </cell>
          <cell r="G9">
            <v>0.27230149221217731</v>
          </cell>
          <cell r="J9" t="str">
            <v>ANCOATS NORTH T14</v>
          </cell>
          <cell r="K9">
            <v>8.1</v>
          </cell>
          <cell r="L9">
            <v>6</v>
          </cell>
          <cell r="M9">
            <v>2</v>
          </cell>
          <cell r="N9">
            <v>0.74074074074074081</v>
          </cell>
          <cell r="O9">
            <v>0.24691358024691359</v>
          </cell>
        </row>
        <row r="10">
          <cell r="B10" t="str">
            <v>BELFIELD</v>
          </cell>
          <cell r="C10">
            <v>52.91</v>
          </cell>
          <cell r="D10">
            <v>41</v>
          </cell>
          <cell r="E10">
            <v>9</v>
          </cell>
          <cell r="F10">
            <v>0.77490077490077491</v>
          </cell>
          <cell r="G10">
            <v>0.17010017010017012</v>
          </cell>
          <cell r="J10" t="str">
            <v>ANNIE PIT</v>
          </cell>
          <cell r="K10">
            <v>18.8</v>
          </cell>
          <cell r="L10">
            <v>14</v>
          </cell>
          <cell r="M10">
            <v>6</v>
          </cell>
          <cell r="N10">
            <v>0.74468085106382975</v>
          </cell>
          <cell r="O10">
            <v>0.31914893617021273</v>
          </cell>
        </row>
        <row r="11">
          <cell r="B11" t="str">
            <v>BISPHAM</v>
          </cell>
          <cell r="C11">
            <v>73.680000000000007</v>
          </cell>
          <cell r="D11">
            <v>56</v>
          </cell>
          <cell r="E11">
            <v>20</v>
          </cell>
          <cell r="F11">
            <v>0.76004343105320293</v>
          </cell>
          <cell r="G11">
            <v>0.27144408251900104</v>
          </cell>
          <cell r="J11" t="str">
            <v>ANSDELL</v>
          </cell>
          <cell r="K11">
            <v>10.199999999999999</v>
          </cell>
          <cell r="L11">
            <v>7</v>
          </cell>
          <cell r="M11">
            <v>3</v>
          </cell>
          <cell r="N11">
            <v>0.68627450980392157</v>
          </cell>
          <cell r="O11">
            <v>0.29411764705882354</v>
          </cell>
        </row>
        <row r="12">
          <cell r="B12" t="str">
            <v>BLACKBURN</v>
          </cell>
          <cell r="C12">
            <v>54.21</v>
          </cell>
          <cell r="D12">
            <v>38</v>
          </cell>
          <cell r="E12">
            <v>10</v>
          </cell>
          <cell r="F12">
            <v>0.7009776793949456</v>
          </cell>
          <cell r="G12">
            <v>0.18446781036709095</v>
          </cell>
          <cell r="J12" t="str">
            <v>ARDWICK</v>
          </cell>
          <cell r="K12">
            <v>12.3</v>
          </cell>
          <cell r="L12">
            <v>8</v>
          </cell>
          <cell r="M12">
            <v>3</v>
          </cell>
          <cell r="N12">
            <v>0.65040650406504064</v>
          </cell>
          <cell r="O12">
            <v>0.24390243902439024</v>
          </cell>
        </row>
        <row r="13">
          <cell r="B13" t="str">
            <v>BLACKPOOL</v>
          </cell>
          <cell r="C13">
            <v>80.540000000000006</v>
          </cell>
          <cell r="D13">
            <v>62</v>
          </cell>
          <cell r="E13">
            <v>20</v>
          </cell>
          <cell r="F13">
            <v>0.76980382418673943</v>
          </cell>
          <cell r="G13">
            <v>0.24832381425378691</v>
          </cell>
          <cell r="J13" t="str">
            <v>ARNSIDE</v>
          </cell>
          <cell r="K13">
            <v>4.5999999999999996</v>
          </cell>
          <cell r="L13">
            <v>3</v>
          </cell>
          <cell r="M13">
            <v>1</v>
          </cell>
          <cell r="N13">
            <v>0.65217391304347827</v>
          </cell>
          <cell r="O13">
            <v>0.21739130434782611</v>
          </cell>
        </row>
        <row r="14">
          <cell r="B14" t="str">
            <v>BLOOM ST</v>
          </cell>
          <cell r="C14">
            <v>81.819999999999993</v>
          </cell>
          <cell r="D14">
            <v>78</v>
          </cell>
          <cell r="E14">
            <v>27</v>
          </cell>
          <cell r="F14">
            <v>0.95331214861891966</v>
          </cell>
          <cell r="G14">
            <v>0.32999266682962602</v>
          </cell>
          <cell r="J14" t="str">
            <v>ASHTON (GOLBORNE)</v>
          </cell>
          <cell r="K14">
            <v>16.87</v>
          </cell>
          <cell r="L14">
            <v>11.634482758620692</v>
          </cell>
          <cell r="M14">
            <v>4.847701149425288</v>
          </cell>
          <cell r="N14">
            <v>0.68965517241379315</v>
          </cell>
          <cell r="O14">
            <v>0.2873563218390805</v>
          </cell>
        </row>
        <row r="15">
          <cell r="B15" t="str">
            <v>BOLTON</v>
          </cell>
          <cell r="C15">
            <v>110.78</v>
          </cell>
          <cell r="D15">
            <v>90</v>
          </cell>
          <cell r="E15">
            <v>48</v>
          </cell>
          <cell r="F15">
            <v>0.8124210146235783</v>
          </cell>
          <cell r="G15">
            <v>0.43329120779924174</v>
          </cell>
          <cell r="J15" t="str">
            <v>ASHTON (RIBBLE)</v>
          </cell>
          <cell r="K15">
            <v>6.5</v>
          </cell>
          <cell r="L15">
            <v>4</v>
          </cell>
          <cell r="M15">
            <v>2</v>
          </cell>
          <cell r="N15">
            <v>0.61538461538461542</v>
          </cell>
          <cell r="O15">
            <v>0.30769230769230771</v>
          </cell>
        </row>
        <row r="16">
          <cell r="B16" t="str">
            <v>BURNLEY</v>
          </cell>
          <cell r="C16">
            <v>48.7</v>
          </cell>
          <cell r="D16">
            <v>34</v>
          </cell>
          <cell r="E16">
            <v>14</v>
          </cell>
          <cell r="F16">
            <v>0.69815195071868574</v>
          </cell>
          <cell r="G16">
            <v>0.28747433264887062</v>
          </cell>
          <cell r="J16" t="str">
            <v>ASHTON ON MERSEY</v>
          </cell>
          <cell r="K16">
            <v>13.6</v>
          </cell>
          <cell r="L16">
            <v>8</v>
          </cell>
          <cell r="M16">
            <v>3</v>
          </cell>
          <cell r="N16">
            <v>0.58823529411764708</v>
          </cell>
          <cell r="O16">
            <v>0.22058823529411764</v>
          </cell>
        </row>
        <row r="17">
          <cell r="B17" t="str">
            <v>BURY</v>
          </cell>
          <cell r="C17">
            <v>80.459999999999994</v>
          </cell>
          <cell r="D17">
            <v>61</v>
          </cell>
          <cell r="E17">
            <v>21</v>
          </cell>
          <cell r="F17">
            <v>0.75814069102659709</v>
          </cell>
          <cell r="G17">
            <v>0.26099925428784493</v>
          </cell>
          <cell r="J17" t="str">
            <v>ASHTON UNDER LYNE T11 &amp; T12</v>
          </cell>
          <cell r="K17">
            <v>18.7</v>
          </cell>
          <cell r="L17">
            <v>14</v>
          </cell>
          <cell r="M17">
            <v>6</v>
          </cell>
          <cell r="N17">
            <v>0.74866310160427807</v>
          </cell>
          <cell r="O17">
            <v>0.32085561497326204</v>
          </cell>
        </row>
        <row r="18">
          <cell r="B18" t="str">
            <v>BUXTON</v>
          </cell>
          <cell r="C18">
            <v>66.680000000000007</v>
          </cell>
          <cell r="D18">
            <v>55</v>
          </cell>
          <cell r="E18">
            <v>22</v>
          </cell>
          <cell r="F18">
            <v>0.82483503299340122</v>
          </cell>
          <cell r="G18">
            <v>0.32993401319736049</v>
          </cell>
          <cell r="J18" t="str">
            <v>ASHTON UNDER LYNE T13</v>
          </cell>
          <cell r="K18">
            <v>5.9</v>
          </cell>
          <cell r="L18">
            <v>4</v>
          </cell>
          <cell r="M18">
            <v>2</v>
          </cell>
          <cell r="N18">
            <v>0.67796610169491522</v>
          </cell>
          <cell r="O18">
            <v>0.33898305084745761</v>
          </cell>
        </row>
        <row r="19">
          <cell r="B19" t="str">
            <v>CARLISLE</v>
          </cell>
          <cell r="C19">
            <v>132.79</v>
          </cell>
          <cell r="D19">
            <v>85</v>
          </cell>
          <cell r="E19">
            <v>40</v>
          </cell>
          <cell r="F19">
            <v>0.64010844190074556</v>
          </cell>
          <cell r="G19">
            <v>0.30122750207093907</v>
          </cell>
          <cell r="J19" t="str">
            <v>ASHWOOD DALE</v>
          </cell>
          <cell r="K19">
            <v>16.2</v>
          </cell>
          <cell r="L19">
            <v>12</v>
          </cell>
          <cell r="M19">
            <v>5</v>
          </cell>
          <cell r="N19">
            <v>0.74074074074074081</v>
          </cell>
          <cell r="O19">
            <v>0.30864197530864201</v>
          </cell>
        </row>
        <row r="20">
          <cell r="B20" t="str">
            <v>CARRINGTON BSP</v>
          </cell>
          <cell r="C20">
            <v>36.950000000000003</v>
          </cell>
          <cell r="D20">
            <v>25</v>
          </cell>
          <cell r="E20">
            <v>5</v>
          </cell>
          <cell r="F20">
            <v>0.67658998646820023</v>
          </cell>
          <cell r="G20">
            <v>0.13531799729364005</v>
          </cell>
          <cell r="J20" t="str">
            <v>ASKAM &amp; DALTON</v>
          </cell>
          <cell r="K20">
            <v>19.7</v>
          </cell>
          <cell r="L20">
            <v>14</v>
          </cell>
          <cell r="M20">
            <v>6</v>
          </cell>
          <cell r="N20">
            <v>0.71065989847715738</v>
          </cell>
          <cell r="O20">
            <v>0.30456852791878175</v>
          </cell>
        </row>
        <row r="21">
          <cell r="B21" t="str">
            <v>CASTLETON</v>
          </cell>
          <cell r="C21">
            <v>55.63</v>
          </cell>
          <cell r="D21">
            <v>43</v>
          </cell>
          <cell r="E21">
            <v>18</v>
          </cell>
          <cell r="F21">
            <v>0.77296422793456765</v>
          </cell>
          <cell r="G21">
            <v>0.32356642099586552</v>
          </cell>
          <cell r="J21" t="str">
            <v>ASKERTON CASTLE</v>
          </cell>
          <cell r="K21">
            <v>1.4</v>
          </cell>
          <cell r="L21">
            <v>1</v>
          </cell>
          <cell r="M21">
            <v>1</v>
          </cell>
          <cell r="N21">
            <v>0.7142857142857143</v>
          </cell>
          <cell r="O21">
            <v>0.7142857142857143</v>
          </cell>
        </row>
        <row r="22">
          <cell r="B22" t="str">
            <v>CHADDERTON</v>
          </cell>
          <cell r="C22">
            <v>93.3</v>
          </cell>
          <cell r="D22">
            <v>65</v>
          </cell>
          <cell r="E22">
            <v>25</v>
          </cell>
          <cell r="F22">
            <v>0.69667738478027874</v>
          </cell>
          <cell r="G22">
            <v>0.26795284030010719</v>
          </cell>
          <cell r="J22" t="str">
            <v>ASPATRIA</v>
          </cell>
          <cell r="K22">
            <v>10</v>
          </cell>
          <cell r="L22">
            <v>7</v>
          </cell>
          <cell r="M22">
            <v>3</v>
          </cell>
          <cell r="N22">
            <v>0.7</v>
          </cell>
          <cell r="O22">
            <v>0.3</v>
          </cell>
        </row>
        <row r="23">
          <cell r="B23" t="str">
            <v>DROYLSDEN</v>
          </cell>
          <cell r="C23">
            <v>72.84</v>
          </cell>
          <cell r="D23">
            <v>51</v>
          </cell>
          <cell r="E23">
            <v>19</v>
          </cell>
          <cell r="F23">
            <v>0.70016474464579903</v>
          </cell>
          <cell r="G23">
            <v>0.26084568918176826</v>
          </cell>
          <cell r="J23" t="str">
            <v>ATHERTON TOWN CENTRE</v>
          </cell>
          <cell r="K23">
            <v>24.2</v>
          </cell>
          <cell r="L23">
            <v>17</v>
          </cell>
          <cell r="M23">
            <v>7</v>
          </cell>
          <cell r="N23">
            <v>0.7024793388429752</v>
          </cell>
          <cell r="O23">
            <v>0.28925619834710747</v>
          </cell>
        </row>
        <row r="24">
          <cell r="B24" t="str">
            <v>EGREMONT</v>
          </cell>
          <cell r="C24">
            <v>46.81</v>
          </cell>
          <cell r="D24">
            <v>32</v>
          </cell>
          <cell r="E24">
            <v>12</v>
          </cell>
          <cell r="F24">
            <v>0.68361461226233711</v>
          </cell>
          <cell r="G24">
            <v>0.2563554795983764</v>
          </cell>
          <cell r="J24" t="str">
            <v>ATHLETIC ST</v>
          </cell>
          <cell r="K24">
            <v>10.7</v>
          </cell>
          <cell r="L24">
            <v>7</v>
          </cell>
          <cell r="M24">
            <v>3</v>
          </cell>
          <cell r="N24">
            <v>0.65420560747663559</v>
          </cell>
          <cell r="O24">
            <v>0.28037383177570097</v>
          </cell>
        </row>
        <row r="25">
          <cell r="B25" t="str">
            <v>FREDERICK RD</v>
          </cell>
          <cell r="C25">
            <v>93.5</v>
          </cell>
          <cell r="D25">
            <v>79</v>
          </cell>
          <cell r="E25">
            <v>38</v>
          </cell>
          <cell r="F25">
            <v>0.84491978609625673</v>
          </cell>
          <cell r="G25">
            <v>0.40641711229946526</v>
          </cell>
          <cell r="J25" t="str">
            <v>AVENHAM</v>
          </cell>
          <cell r="K25">
            <v>12.8</v>
          </cell>
          <cell r="L25">
            <v>8</v>
          </cell>
          <cell r="M25">
            <v>3</v>
          </cell>
          <cell r="N25">
            <v>0.625</v>
          </cell>
          <cell r="O25">
            <v>0.234375</v>
          </cell>
        </row>
        <row r="26">
          <cell r="B26" t="str">
            <v>GOLBORNE</v>
          </cell>
          <cell r="C26">
            <v>84.84</v>
          </cell>
          <cell r="D26">
            <v>58</v>
          </cell>
          <cell r="E26">
            <v>27</v>
          </cell>
          <cell r="F26">
            <v>0.68363979255068363</v>
          </cell>
          <cell r="G26">
            <v>0.31824611032531824</v>
          </cell>
          <cell r="J26" t="str">
            <v>BAGULEY</v>
          </cell>
          <cell r="K26">
            <v>21.6</v>
          </cell>
          <cell r="L26">
            <v>16</v>
          </cell>
          <cell r="M26">
            <v>6</v>
          </cell>
          <cell r="N26">
            <v>0.7407407407407407</v>
          </cell>
          <cell r="O26">
            <v>0.27777777777777773</v>
          </cell>
        </row>
        <row r="27">
          <cell r="B27" t="str">
            <v>GREENHILL</v>
          </cell>
          <cell r="C27">
            <v>77.349999999999994</v>
          </cell>
          <cell r="D27">
            <v>42</v>
          </cell>
          <cell r="E27">
            <v>20</v>
          </cell>
          <cell r="F27">
            <v>0.54298642533936659</v>
          </cell>
          <cell r="G27">
            <v>0.25856496444731741</v>
          </cell>
          <cell r="J27" t="str">
            <v>BAMBER BRIDGE</v>
          </cell>
          <cell r="K27">
            <v>14.2</v>
          </cell>
          <cell r="L27">
            <v>9</v>
          </cell>
          <cell r="M27">
            <v>4</v>
          </cell>
          <cell r="N27">
            <v>0.63380281690140849</v>
          </cell>
          <cell r="O27">
            <v>0.28169014084507044</v>
          </cell>
        </row>
        <row r="28">
          <cell r="B28" t="str">
            <v>HAZEL GROVE</v>
          </cell>
          <cell r="C28">
            <v>74.180000000000007</v>
          </cell>
          <cell r="D28">
            <v>52</v>
          </cell>
          <cell r="E28">
            <v>25</v>
          </cell>
          <cell r="F28">
            <v>0.70099757346993796</v>
          </cell>
          <cell r="G28">
            <v>0.33701806416823937</v>
          </cell>
          <cell r="J28" t="str">
            <v>BARBARA ST</v>
          </cell>
          <cell r="K28">
            <v>13.2</v>
          </cell>
          <cell r="L28">
            <v>8</v>
          </cell>
          <cell r="M28">
            <v>4</v>
          </cell>
          <cell r="N28">
            <v>0.60606060606060608</v>
          </cell>
          <cell r="O28">
            <v>0.30303030303030304</v>
          </cell>
        </row>
        <row r="29">
          <cell r="B29" t="str">
            <v>HARTSHEAD-HEYROD</v>
          </cell>
          <cell r="C29">
            <v>93.2</v>
          </cell>
          <cell r="D29">
            <v>57</v>
          </cell>
          <cell r="E29">
            <v>28</v>
          </cell>
          <cell r="F29">
            <v>0.61158798283261806</v>
          </cell>
          <cell r="G29">
            <v>0.30042918454935619</v>
          </cell>
          <cell r="J29" t="str">
            <v>BARROW</v>
          </cell>
          <cell r="K29">
            <v>11.8</v>
          </cell>
          <cell r="L29">
            <v>8</v>
          </cell>
          <cell r="M29">
            <v>3</v>
          </cell>
          <cell r="N29">
            <v>0.67796610169491522</v>
          </cell>
          <cell r="O29">
            <v>0.25423728813559321</v>
          </cell>
        </row>
        <row r="30">
          <cell r="B30" t="str">
            <v>HUNCOAT</v>
          </cell>
          <cell r="C30">
            <v>73.36</v>
          </cell>
          <cell r="D30">
            <v>53</v>
          </cell>
          <cell r="E30">
            <v>19</v>
          </cell>
          <cell r="F30">
            <v>0.72246455834242096</v>
          </cell>
          <cell r="G30">
            <v>0.25899672846237731</v>
          </cell>
          <cell r="J30" t="str">
            <v>BARTON DOCK RD</v>
          </cell>
          <cell r="K30">
            <v>9.1999999999999993</v>
          </cell>
          <cell r="L30">
            <v>6</v>
          </cell>
          <cell r="M30">
            <v>3</v>
          </cell>
          <cell r="N30">
            <v>0.65217391304347827</v>
          </cell>
          <cell r="O30">
            <v>0.32608695652173914</v>
          </cell>
        </row>
        <row r="31">
          <cell r="B31" t="str">
            <v>HYDE</v>
          </cell>
          <cell r="C31">
            <v>60.35</v>
          </cell>
          <cell r="D31">
            <v>44</v>
          </cell>
          <cell r="E31">
            <v>17</v>
          </cell>
          <cell r="F31">
            <v>0.72908036454018221</v>
          </cell>
          <cell r="G31">
            <v>0.28169014084507044</v>
          </cell>
          <cell r="J31" t="str">
            <v>BEDFORD</v>
          </cell>
          <cell r="K31">
            <v>17.899999999999999</v>
          </cell>
          <cell r="L31">
            <v>11</v>
          </cell>
          <cell r="M31">
            <v>4</v>
          </cell>
          <cell r="N31">
            <v>0.61452513966480449</v>
          </cell>
          <cell r="O31">
            <v>0.223463687150838</v>
          </cell>
        </row>
        <row r="32">
          <cell r="B32" t="str">
            <v>KEARSLEY LOCAL</v>
          </cell>
          <cell r="C32">
            <v>109.5</v>
          </cell>
          <cell r="D32">
            <v>81</v>
          </cell>
          <cell r="E32">
            <v>36</v>
          </cell>
          <cell r="F32">
            <v>0.73972602739726023</v>
          </cell>
          <cell r="G32">
            <v>0.32876712328767121</v>
          </cell>
          <cell r="J32" t="str">
            <v>BELGRAVE</v>
          </cell>
          <cell r="K32">
            <v>9.6999999999999993</v>
          </cell>
          <cell r="L32">
            <v>7</v>
          </cell>
          <cell r="M32">
            <v>3</v>
          </cell>
          <cell r="N32">
            <v>0.72164948453608257</v>
          </cell>
          <cell r="O32">
            <v>0.30927835051546393</v>
          </cell>
        </row>
        <row r="33">
          <cell r="B33" t="str">
            <v>KENDAL (PARKSIDE RD)</v>
          </cell>
          <cell r="C33">
            <v>98.05</v>
          </cell>
          <cell r="D33">
            <v>75</v>
          </cell>
          <cell r="E33">
            <v>25</v>
          </cell>
          <cell r="F33">
            <v>0.76491585925548189</v>
          </cell>
          <cell r="G33">
            <v>0.25497195308516063</v>
          </cell>
          <cell r="J33" t="str">
            <v>BENCHILL</v>
          </cell>
          <cell r="K33">
            <v>5.3</v>
          </cell>
          <cell r="L33">
            <v>4</v>
          </cell>
          <cell r="M33">
            <v>2</v>
          </cell>
          <cell r="N33">
            <v>0.75471698113207553</v>
          </cell>
          <cell r="O33">
            <v>0.37735849056603776</v>
          </cell>
        </row>
        <row r="34">
          <cell r="B34" t="str">
            <v>LANCASTER</v>
          </cell>
          <cell r="C34">
            <v>104.04</v>
          </cell>
          <cell r="D34">
            <v>71</v>
          </cell>
          <cell r="E34">
            <v>34</v>
          </cell>
          <cell r="F34">
            <v>0.68242983467896956</v>
          </cell>
          <cell r="G34">
            <v>0.32679738562091504</v>
          </cell>
          <cell r="J34" t="str">
            <v>BENTHAM</v>
          </cell>
          <cell r="K34">
            <v>4.5</v>
          </cell>
          <cell r="L34">
            <v>3</v>
          </cell>
          <cell r="M34">
            <v>1</v>
          </cell>
          <cell r="N34">
            <v>0.66666666666666663</v>
          </cell>
          <cell r="O34">
            <v>0.22222222222222221</v>
          </cell>
        </row>
        <row r="35">
          <cell r="B35" t="str">
            <v>LEYLAND</v>
          </cell>
          <cell r="C35">
            <v>85.98</v>
          </cell>
          <cell r="D35">
            <v>58</v>
          </cell>
          <cell r="E35">
            <v>23</v>
          </cell>
          <cell r="F35">
            <v>0.67457548267038847</v>
          </cell>
          <cell r="G35">
            <v>0.26750407071411952</v>
          </cell>
          <cell r="J35" t="str">
            <v>BISPHAM</v>
          </cell>
          <cell r="K35">
            <v>19</v>
          </cell>
          <cell r="L35">
            <v>14</v>
          </cell>
          <cell r="M35">
            <v>6</v>
          </cell>
          <cell r="N35">
            <v>0.73684210526315785</v>
          </cell>
          <cell r="O35">
            <v>0.31578947368421051</v>
          </cell>
        </row>
        <row r="36">
          <cell r="B36" t="str">
            <v>LONGSIGHT</v>
          </cell>
          <cell r="C36">
            <v>76.040000000000006</v>
          </cell>
          <cell r="D36">
            <v>55</v>
          </cell>
          <cell r="E36">
            <v>34</v>
          </cell>
          <cell r="F36">
            <v>0.72330352446081003</v>
          </cell>
          <cell r="G36">
            <v>0.44713308784850075</v>
          </cell>
          <cell r="J36" t="str">
            <v>BLACKBULL</v>
          </cell>
          <cell r="K36">
            <v>15.5</v>
          </cell>
          <cell r="L36">
            <v>10</v>
          </cell>
          <cell r="M36">
            <v>5</v>
          </cell>
          <cell r="N36">
            <v>0.64516129032258063</v>
          </cell>
          <cell r="O36">
            <v>0.32258064516129031</v>
          </cell>
        </row>
        <row r="37">
          <cell r="B37" t="str">
            <v>LOWER DARWEN</v>
          </cell>
          <cell r="C37">
            <v>80.78</v>
          </cell>
          <cell r="D37">
            <v>61</v>
          </cell>
          <cell r="E37">
            <v>27</v>
          </cell>
          <cell r="F37">
            <v>0.75513741025006187</v>
          </cell>
          <cell r="G37">
            <v>0.33424114879920774</v>
          </cell>
          <cell r="J37" t="str">
            <v>BLACKBURN</v>
          </cell>
          <cell r="K37">
            <v>16.399999999999999</v>
          </cell>
          <cell r="L37">
            <v>13</v>
          </cell>
          <cell r="M37">
            <v>5</v>
          </cell>
          <cell r="N37">
            <v>0.79268292682926833</v>
          </cell>
          <cell r="O37">
            <v>0.30487804878048785</v>
          </cell>
        </row>
        <row r="38">
          <cell r="B38" t="str">
            <v>LYTHAM</v>
          </cell>
          <cell r="C38">
            <v>33.82</v>
          </cell>
          <cell r="D38">
            <v>22</v>
          </cell>
          <cell r="E38">
            <v>10</v>
          </cell>
          <cell r="F38">
            <v>0.65050266114725019</v>
          </cell>
          <cell r="G38">
            <v>0.29568302779420463</v>
          </cell>
          <cell r="J38" t="str">
            <v>BLACKFRIARS</v>
          </cell>
          <cell r="K38">
            <v>13.9</v>
          </cell>
          <cell r="L38">
            <v>9</v>
          </cell>
          <cell r="M38">
            <v>4</v>
          </cell>
          <cell r="N38">
            <v>0.64748201438848918</v>
          </cell>
          <cell r="O38">
            <v>0.28776978417266186</v>
          </cell>
        </row>
        <row r="39">
          <cell r="B39" t="str">
            <v>MACCLESFIELD</v>
          </cell>
          <cell r="C39">
            <v>62</v>
          </cell>
          <cell r="D39">
            <v>43</v>
          </cell>
          <cell r="E39">
            <v>19</v>
          </cell>
          <cell r="F39">
            <v>0.69354838709677424</v>
          </cell>
          <cell r="G39">
            <v>0.30645161290322581</v>
          </cell>
          <cell r="J39" t="str">
            <v>BLACKLEY</v>
          </cell>
          <cell r="K39">
            <v>12.2</v>
          </cell>
          <cell r="L39">
            <v>8</v>
          </cell>
          <cell r="M39">
            <v>4</v>
          </cell>
          <cell r="N39">
            <v>0.65573770491803285</v>
          </cell>
          <cell r="O39">
            <v>0.32786885245901642</v>
          </cell>
        </row>
        <row r="40">
          <cell r="B40" t="str">
            <v>MOSS NOOK</v>
          </cell>
          <cell r="C40">
            <v>108.48</v>
          </cell>
          <cell r="D40">
            <v>65</v>
          </cell>
          <cell r="E40">
            <v>38</v>
          </cell>
          <cell r="F40">
            <v>0.59918879056047192</v>
          </cell>
          <cell r="G40">
            <v>0.35029498525073743</v>
          </cell>
          <cell r="J40" t="str">
            <v>BLACKPOOL</v>
          </cell>
          <cell r="K40">
            <v>13.1</v>
          </cell>
          <cell r="L40">
            <v>8</v>
          </cell>
          <cell r="M40">
            <v>3</v>
          </cell>
          <cell r="N40">
            <v>0.61068702290076338</v>
          </cell>
          <cell r="O40">
            <v>0.22900763358778625</v>
          </cell>
        </row>
        <row r="41">
          <cell r="B41" t="str">
            <v>NELSON</v>
          </cell>
          <cell r="C41">
            <v>65.23</v>
          </cell>
          <cell r="D41">
            <v>42</v>
          </cell>
          <cell r="E41">
            <v>17</v>
          </cell>
          <cell r="F41">
            <v>0.64387551739996929</v>
          </cell>
          <cell r="G41">
            <v>0.26061628085236854</v>
          </cell>
          <cell r="J41" t="str">
            <v>BOLLINGTON</v>
          </cell>
          <cell r="K41">
            <v>8.6999999999999993</v>
          </cell>
          <cell r="L41">
            <v>7</v>
          </cell>
          <cell r="M41">
            <v>2</v>
          </cell>
          <cell r="N41">
            <v>0.8045977011494253</v>
          </cell>
          <cell r="O41">
            <v>0.22988505747126439</v>
          </cell>
        </row>
        <row r="42">
          <cell r="B42" t="str">
            <v>NEW MILLS</v>
          </cell>
          <cell r="C42">
            <v>33.81</v>
          </cell>
          <cell r="D42">
            <v>15</v>
          </cell>
          <cell r="E42">
            <v>8</v>
          </cell>
          <cell r="F42">
            <v>0.44365572315882873</v>
          </cell>
          <cell r="G42">
            <v>0.23661638568470866</v>
          </cell>
          <cell r="J42" t="str">
            <v>BOLTON BY BOWLAND</v>
          </cell>
          <cell r="K42">
            <v>3.2</v>
          </cell>
          <cell r="L42">
            <v>2</v>
          </cell>
          <cell r="M42">
            <v>1</v>
          </cell>
          <cell r="N42">
            <v>0.625</v>
          </cell>
          <cell r="O42">
            <v>0.3125</v>
          </cell>
        </row>
        <row r="43">
          <cell r="B43" t="str">
            <v>ORRELL</v>
          </cell>
          <cell r="C43">
            <v>43.17</v>
          </cell>
          <cell r="D43">
            <v>32</v>
          </cell>
          <cell r="E43">
            <v>10</v>
          </cell>
          <cell r="F43">
            <v>0.74125550150567521</v>
          </cell>
          <cell r="G43">
            <v>0.23164234422052352</v>
          </cell>
          <cell r="J43" t="str">
            <v>BOLTON LE SANDS</v>
          </cell>
          <cell r="K43">
            <v>12.2</v>
          </cell>
          <cell r="L43">
            <v>9</v>
          </cell>
          <cell r="M43">
            <v>4</v>
          </cell>
          <cell r="N43">
            <v>0.73770491803278693</v>
          </cell>
          <cell r="O43">
            <v>0.32786885245901642</v>
          </cell>
        </row>
        <row r="44">
          <cell r="B44" t="str">
            <v>PADIHAM</v>
          </cell>
          <cell r="C44">
            <v>75.900000000000006</v>
          </cell>
          <cell r="D44">
            <v>65</v>
          </cell>
          <cell r="E44">
            <v>23</v>
          </cell>
          <cell r="F44">
            <v>0.85638998682476941</v>
          </cell>
          <cell r="G44">
            <v>0.30303030303030298</v>
          </cell>
          <cell r="J44" t="str">
            <v>BOTANY BAY</v>
          </cell>
          <cell r="K44">
            <v>8.6</v>
          </cell>
          <cell r="L44">
            <v>6</v>
          </cell>
          <cell r="M44">
            <v>3</v>
          </cell>
          <cell r="N44">
            <v>0.69767441860465118</v>
          </cell>
          <cell r="O44">
            <v>0.34883720930232559</v>
          </cell>
        </row>
        <row r="45">
          <cell r="B45" t="str">
            <v>PEEL</v>
          </cell>
          <cell r="C45">
            <v>45.25</v>
          </cell>
          <cell r="D45">
            <v>38</v>
          </cell>
          <cell r="E45">
            <v>12</v>
          </cell>
          <cell r="F45">
            <v>0.83977900552486184</v>
          </cell>
          <cell r="G45">
            <v>0.26519337016574585</v>
          </cell>
          <cell r="J45" t="str">
            <v>BOW LANE</v>
          </cell>
          <cell r="K45">
            <v>16.3</v>
          </cell>
          <cell r="L45">
            <v>11</v>
          </cell>
          <cell r="M45">
            <v>5</v>
          </cell>
          <cell r="N45">
            <v>0.67484662576687116</v>
          </cell>
          <cell r="O45">
            <v>0.30674846625766872</v>
          </cell>
        </row>
        <row r="46">
          <cell r="B46" t="str">
            <v>PENRITH &amp; SHAP</v>
          </cell>
          <cell r="C46">
            <v>72.98</v>
          </cell>
          <cell r="D46">
            <v>56</v>
          </cell>
          <cell r="E46">
            <v>22</v>
          </cell>
          <cell r="F46">
            <v>0.76733351603178945</v>
          </cell>
          <cell r="G46">
            <v>0.30145245272677446</v>
          </cell>
          <cell r="J46" t="str">
            <v>BOWATERS</v>
          </cell>
          <cell r="K46">
            <v>28.3</v>
          </cell>
          <cell r="L46">
            <v>21</v>
          </cell>
          <cell r="M46">
            <v>9</v>
          </cell>
          <cell r="N46">
            <v>0.74204946996466425</v>
          </cell>
          <cell r="O46">
            <v>0.31802120141342755</v>
          </cell>
        </row>
        <row r="47">
          <cell r="B47" t="str">
            <v>PRESTON EAST</v>
          </cell>
          <cell r="C47">
            <v>66.94</v>
          </cell>
          <cell r="D47">
            <v>49</v>
          </cell>
          <cell r="E47">
            <v>20</v>
          </cell>
          <cell r="F47">
            <v>0.73199880489991043</v>
          </cell>
          <cell r="G47">
            <v>0.2987750224081267</v>
          </cell>
          <cell r="J47" t="str">
            <v>BOWDON</v>
          </cell>
          <cell r="K47">
            <v>15.5</v>
          </cell>
          <cell r="L47">
            <v>11</v>
          </cell>
          <cell r="M47">
            <v>5</v>
          </cell>
          <cell r="N47">
            <v>0.70967741935483875</v>
          </cell>
          <cell r="O47">
            <v>0.32258064516129031</v>
          </cell>
        </row>
        <row r="48">
          <cell r="B48" t="str">
            <v>RED BANK</v>
          </cell>
          <cell r="C48">
            <v>93.94</v>
          </cell>
          <cell r="D48">
            <v>65</v>
          </cell>
          <cell r="E48">
            <v>25</v>
          </cell>
          <cell r="F48">
            <v>0.69193101979987226</v>
          </cell>
          <cell r="G48">
            <v>0.26612731530764316</v>
          </cell>
          <cell r="J48" t="str">
            <v>BRADFORD</v>
          </cell>
          <cell r="K48">
            <v>14.2</v>
          </cell>
          <cell r="L48">
            <v>8</v>
          </cell>
          <cell r="M48">
            <v>4</v>
          </cell>
          <cell r="N48">
            <v>0.56338028169014087</v>
          </cell>
          <cell r="O48">
            <v>0.28169014084507044</v>
          </cell>
        </row>
        <row r="49">
          <cell r="B49" t="str">
            <v>RIBBLE</v>
          </cell>
          <cell r="C49">
            <v>135.44999999999999</v>
          </cell>
          <cell r="D49">
            <v>89</v>
          </cell>
          <cell r="E49">
            <v>40</v>
          </cell>
          <cell r="F49">
            <v>0.65706902916205245</v>
          </cell>
          <cell r="G49">
            <v>0.29531192321889999</v>
          </cell>
          <cell r="J49" t="str">
            <v>BRADSHAWGATE</v>
          </cell>
          <cell r="K49">
            <v>11.7</v>
          </cell>
          <cell r="L49">
            <v>10</v>
          </cell>
          <cell r="M49">
            <v>5</v>
          </cell>
          <cell r="N49">
            <v>0.85470085470085477</v>
          </cell>
          <cell r="O49">
            <v>0.42735042735042739</v>
          </cell>
        </row>
        <row r="50">
          <cell r="B50" t="str">
            <v>ROCHDALE CENTRAL</v>
          </cell>
          <cell r="C50">
            <v>37.22</v>
          </cell>
          <cell r="D50">
            <v>25</v>
          </cell>
          <cell r="E50">
            <v>9</v>
          </cell>
          <cell r="F50">
            <v>0.67168189145620638</v>
          </cell>
          <cell r="G50">
            <v>0.24180548092423429</v>
          </cell>
          <cell r="J50" t="str">
            <v>BRAMHALL</v>
          </cell>
          <cell r="K50">
            <v>13.7</v>
          </cell>
          <cell r="L50">
            <v>10</v>
          </cell>
          <cell r="M50">
            <v>4</v>
          </cell>
          <cell r="N50">
            <v>0.72992700729927007</v>
          </cell>
          <cell r="O50">
            <v>0.29197080291970806</v>
          </cell>
        </row>
        <row r="51">
          <cell r="B51" t="str">
            <v>ROSSENDALE</v>
          </cell>
          <cell r="C51">
            <v>61.55</v>
          </cell>
          <cell r="D51">
            <v>44</v>
          </cell>
          <cell r="E51">
            <v>15</v>
          </cell>
          <cell r="F51">
            <v>0.71486596263200652</v>
          </cell>
          <cell r="G51">
            <v>0.2437043054427295</v>
          </cell>
          <cell r="J51" t="str">
            <v>BRIDGEWATER</v>
          </cell>
          <cell r="K51">
            <v>13.7</v>
          </cell>
          <cell r="L51">
            <v>10</v>
          </cell>
          <cell r="M51">
            <v>4</v>
          </cell>
          <cell r="N51">
            <v>0.72992700729927007</v>
          </cell>
          <cell r="O51">
            <v>0.29197080291970806</v>
          </cell>
        </row>
        <row r="52">
          <cell r="B52" t="str">
            <v>ROYTON</v>
          </cell>
          <cell r="C52">
            <v>35</v>
          </cell>
          <cell r="D52">
            <v>45</v>
          </cell>
          <cell r="E52">
            <v>10</v>
          </cell>
          <cell r="F52">
            <v>1.2857142857142858</v>
          </cell>
          <cell r="G52">
            <v>0.2857142857142857</v>
          </cell>
          <cell r="J52" t="str">
            <v>BRINKSWAY</v>
          </cell>
          <cell r="K52">
            <v>10.1</v>
          </cell>
          <cell r="L52">
            <v>8</v>
          </cell>
          <cell r="M52">
            <v>3</v>
          </cell>
          <cell r="N52">
            <v>0.79207920792079212</v>
          </cell>
          <cell r="O52">
            <v>0.29702970297029702</v>
          </cell>
        </row>
        <row r="53">
          <cell r="B53" t="str">
            <v>SALE</v>
          </cell>
          <cell r="C53">
            <v>57.02</v>
          </cell>
          <cell r="D53">
            <v>39</v>
          </cell>
          <cell r="E53">
            <v>17</v>
          </cell>
          <cell r="F53">
            <v>0.68397053665380569</v>
          </cell>
          <cell r="G53">
            <v>0.2981410031567871</v>
          </cell>
          <cell r="J53" t="str">
            <v>BROADHEATH</v>
          </cell>
          <cell r="K53">
            <v>27.9</v>
          </cell>
          <cell r="L53">
            <v>20</v>
          </cell>
          <cell r="M53">
            <v>8</v>
          </cell>
          <cell r="N53">
            <v>0.71684587813620071</v>
          </cell>
          <cell r="O53">
            <v>0.28673835125448033</v>
          </cell>
        </row>
        <row r="54">
          <cell r="B54" t="str">
            <v>BARROW &amp; SANDGATE</v>
          </cell>
          <cell r="C54">
            <v>75.349999999999994</v>
          </cell>
          <cell r="D54">
            <v>55</v>
          </cell>
          <cell r="E54">
            <v>25</v>
          </cell>
          <cell r="F54">
            <v>0.72992700729927018</v>
          </cell>
          <cell r="G54">
            <v>0.33178500331785005</v>
          </cell>
          <cell r="J54" t="str">
            <v>BROADWAY</v>
          </cell>
          <cell r="K54">
            <v>11.1</v>
          </cell>
          <cell r="L54">
            <v>7</v>
          </cell>
          <cell r="M54">
            <v>3</v>
          </cell>
          <cell r="N54">
            <v>0.63063063063063063</v>
          </cell>
          <cell r="O54">
            <v>0.27027027027027029</v>
          </cell>
        </row>
        <row r="55">
          <cell r="B55" t="str">
            <v>PENRITH &amp; SHAP</v>
          </cell>
          <cell r="C55">
            <v>72.98</v>
          </cell>
          <cell r="D55">
            <v>56</v>
          </cell>
          <cell r="E55">
            <v>22</v>
          </cell>
          <cell r="F55">
            <v>0.76733351603178945</v>
          </cell>
          <cell r="G55">
            <v>0.30145245272677446</v>
          </cell>
          <cell r="J55" t="str">
            <v>BUCKSHAW</v>
          </cell>
          <cell r="K55">
            <v>8.1999999999999993</v>
          </cell>
          <cell r="L55">
            <v>5</v>
          </cell>
          <cell r="M55">
            <v>2</v>
          </cell>
          <cell r="N55">
            <v>0.60975609756097571</v>
          </cell>
          <cell r="O55">
            <v>0.24390243902439027</v>
          </cell>
        </row>
        <row r="56">
          <cell r="B56" t="str">
            <v>STAINBURN &amp; SIDDICK</v>
          </cell>
          <cell r="C56">
            <v>101.05</v>
          </cell>
          <cell r="D56">
            <v>55</v>
          </cell>
          <cell r="E56">
            <v>23</v>
          </cell>
          <cell r="F56">
            <v>0.54428500742206831</v>
          </cell>
          <cell r="G56">
            <v>0.22761009401286492</v>
          </cell>
          <cell r="J56" t="str">
            <v>BURNLEY</v>
          </cell>
          <cell r="K56">
            <v>10.7</v>
          </cell>
          <cell r="L56">
            <v>7</v>
          </cell>
          <cell r="M56">
            <v>3</v>
          </cell>
          <cell r="N56">
            <v>0.65420560747663559</v>
          </cell>
          <cell r="O56">
            <v>0.28037383177570097</v>
          </cell>
        </row>
        <row r="57">
          <cell r="B57" t="str">
            <v>SKELMERSDALE</v>
          </cell>
          <cell r="C57">
            <v>67.75</v>
          </cell>
          <cell r="D57">
            <v>51</v>
          </cell>
          <cell r="E57">
            <v>23</v>
          </cell>
          <cell r="F57">
            <v>0.75276752767527677</v>
          </cell>
          <cell r="G57">
            <v>0.33948339483394835</v>
          </cell>
          <cell r="J57" t="str">
            <v>BURNLEY CENTRE</v>
          </cell>
          <cell r="K57">
            <v>12</v>
          </cell>
          <cell r="L57">
            <v>8</v>
          </cell>
          <cell r="M57">
            <v>4</v>
          </cell>
          <cell r="N57">
            <v>0.66666666666666663</v>
          </cell>
          <cell r="O57">
            <v>0.33333333333333331</v>
          </cell>
        </row>
        <row r="58">
          <cell r="B58" t="str">
            <v>STAINBURN &amp; SIDDICK</v>
          </cell>
          <cell r="C58">
            <v>101.05</v>
          </cell>
          <cell r="D58">
            <v>55</v>
          </cell>
          <cell r="E58">
            <v>23</v>
          </cell>
          <cell r="F58">
            <v>0.54428500742206831</v>
          </cell>
          <cell r="G58">
            <v>0.22761009401286492</v>
          </cell>
          <cell r="J58" t="str">
            <v>BURNLEY NORTH</v>
          </cell>
          <cell r="K58">
            <v>6.9</v>
          </cell>
          <cell r="L58">
            <v>5</v>
          </cell>
          <cell r="M58">
            <v>2</v>
          </cell>
          <cell r="N58">
            <v>0.72463768115942029</v>
          </cell>
          <cell r="O58">
            <v>0.28985507246376813</v>
          </cell>
        </row>
        <row r="59">
          <cell r="B59" t="str">
            <v>STRETFORD</v>
          </cell>
          <cell r="C59">
            <v>68.23</v>
          </cell>
          <cell r="D59">
            <v>70</v>
          </cell>
          <cell r="E59">
            <v>25</v>
          </cell>
          <cell r="F59">
            <v>1.0259416678880258</v>
          </cell>
          <cell r="G59">
            <v>0.36640773853143777</v>
          </cell>
          <cell r="J59" t="str">
            <v>BURROW BECK</v>
          </cell>
          <cell r="K59">
            <v>17.399999999999999</v>
          </cell>
          <cell r="L59">
            <v>13</v>
          </cell>
          <cell r="M59">
            <v>5</v>
          </cell>
          <cell r="N59">
            <v>0.74712643678160928</v>
          </cell>
          <cell r="O59">
            <v>0.2873563218390805</v>
          </cell>
        </row>
        <row r="60">
          <cell r="B60" t="str">
            <v>STUART ST</v>
          </cell>
          <cell r="C60">
            <v>79.7</v>
          </cell>
          <cell r="D60">
            <v>65</v>
          </cell>
          <cell r="E60">
            <v>30</v>
          </cell>
          <cell r="F60">
            <v>0.81555834378920955</v>
          </cell>
          <cell r="G60">
            <v>0.37641154328732745</v>
          </cell>
          <cell r="J60" t="str">
            <v>BURSCOUGH BRIDGE</v>
          </cell>
          <cell r="K60">
            <v>12.5</v>
          </cell>
          <cell r="L60">
            <v>9</v>
          </cell>
          <cell r="M60">
            <v>3</v>
          </cell>
          <cell r="N60">
            <v>0.72</v>
          </cell>
          <cell r="O60">
            <v>0.24</v>
          </cell>
        </row>
        <row r="61">
          <cell r="B61" t="str">
            <v>THORNTON</v>
          </cell>
          <cell r="C61">
            <v>53.89</v>
          </cell>
          <cell r="D61">
            <v>35</v>
          </cell>
          <cell r="E61">
            <v>17</v>
          </cell>
          <cell r="F61">
            <v>0.64947114492484692</v>
          </cell>
          <cell r="G61">
            <v>0.31545741324921134</v>
          </cell>
          <cell r="J61" t="str">
            <v>BURY TOWN CENTRE</v>
          </cell>
          <cell r="K61">
            <v>15.1</v>
          </cell>
          <cell r="L61">
            <v>10</v>
          </cell>
          <cell r="M61">
            <v>5</v>
          </cell>
          <cell r="N61">
            <v>0.66225165562913912</v>
          </cell>
          <cell r="O61">
            <v>0.33112582781456956</v>
          </cell>
        </row>
        <row r="62">
          <cell r="B62" t="str">
            <v>ULVERSTON</v>
          </cell>
          <cell r="C62">
            <v>52.65</v>
          </cell>
          <cell r="D62">
            <v>35</v>
          </cell>
          <cell r="E62">
            <v>10</v>
          </cell>
          <cell r="F62">
            <v>0.66476733143399813</v>
          </cell>
          <cell r="G62">
            <v>0.18993352326685661</v>
          </cell>
          <cell r="J62" t="str">
            <v>CRAGGS ROW &amp; BUSHELL ST</v>
          </cell>
          <cell r="K62">
            <v>16.2</v>
          </cell>
          <cell r="L62">
            <v>10</v>
          </cell>
          <cell r="M62">
            <v>5</v>
          </cell>
          <cell r="N62">
            <v>0.61728395061728403</v>
          </cell>
          <cell r="O62">
            <v>0.30864197530864201</v>
          </cell>
        </row>
        <row r="63">
          <cell r="B63" t="str">
            <v>VERNON PARK</v>
          </cell>
          <cell r="C63">
            <v>86.55</v>
          </cell>
          <cell r="D63">
            <v>63</v>
          </cell>
          <cell r="E63">
            <v>26</v>
          </cell>
          <cell r="F63">
            <v>0.72790294627383023</v>
          </cell>
          <cell r="G63">
            <v>0.30040439052570772</v>
          </cell>
          <cell r="J63" t="str">
            <v>CAMPBELL ST</v>
          </cell>
          <cell r="K63">
            <v>13</v>
          </cell>
          <cell r="L63">
            <v>8</v>
          </cell>
          <cell r="M63">
            <v>3</v>
          </cell>
          <cell r="N63">
            <v>0.61538461538461542</v>
          </cell>
          <cell r="O63">
            <v>0.23076923076923078</v>
          </cell>
        </row>
        <row r="64">
          <cell r="B64" t="str">
            <v>WEST DIDSBURY</v>
          </cell>
          <cell r="C64">
            <v>102.57</v>
          </cell>
          <cell r="D64">
            <v>60</v>
          </cell>
          <cell r="E64">
            <v>30</v>
          </cell>
          <cell r="F64">
            <v>0.58496636443404504</v>
          </cell>
          <cell r="G64">
            <v>0.29248318221702252</v>
          </cell>
          <cell r="J64" t="str">
            <v>CANNON ST</v>
          </cell>
          <cell r="K64">
            <v>25.8</v>
          </cell>
          <cell r="L64">
            <v>16</v>
          </cell>
          <cell r="M64">
            <v>6</v>
          </cell>
          <cell r="N64">
            <v>0.62015503875968991</v>
          </cell>
          <cell r="O64">
            <v>0.23255813953488372</v>
          </cell>
        </row>
        <row r="65">
          <cell r="B65" t="str">
            <v>WESTHOUGHTON</v>
          </cell>
          <cell r="C65">
            <v>63.3</v>
          </cell>
          <cell r="D65">
            <v>43</v>
          </cell>
          <cell r="E65">
            <v>18</v>
          </cell>
          <cell r="F65">
            <v>0.67930489731437604</v>
          </cell>
          <cell r="G65">
            <v>0.28436018957345971</v>
          </cell>
          <cell r="J65" t="str">
            <v>CAPONTREE</v>
          </cell>
          <cell r="K65">
            <v>7.9</v>
          </cell>
          <cell r="L65">
            <v>6</v>
          </cell>
          <cell r="M65">
            <v>2</v>
          </cell>
          <cell r="N65">
            <v>0.75949367088607589</v>
          </cell>
          <cell r="O65">
            <v>0.25316455696202528</v>
          </cell>
        </row>
        <row r="66">
          <cell r="B66" t="str">
            <v>WIGAN</v>
          </cell>
          <cell r="C66">
            <v>71.02</v>
          </cell>
          <cell r="D66">
            <v>45</v>
          </cell>
          <cell r="E66">
            <v>18</v>
          </cell>
          <cell r="F66">
            <v>0.63362433117431716</v>
          </cell>
          <cell r="G66">
            <v>0.25344973246972685</v>
          </cell>
          <cell r="J66" t="str">
            <v>CARLETON</v>
          </cell>
          <cell r="K66">
            <v>2.1</v>
          </cell>
          <cell r="L66">
            <v>1</v>
          </cell>
          <cell r="M66">
            <v>1</v>
          </cell>
          <cell r="N66">
            <v>0.47619047619047616</v>
          </cell>
          <cell r="O66">
            <v>0.47619047619047616</v>
          </cell>
        </row>
        <row r="67">
          <cell r="B67" t="str">
            <v>WRIGHTINGTON</v>
          </cell>
          <cell r="C67">
            <v>77.27</v>
          </cell>
          <cell r="D67">
            <v>0</v>
          </cell>
          <cell r="E67">
            <v>0</v>
          </cell>
          <cell r="F67">
            <v>0</v>
          </cell>
          <cell r="G67">
            <v>0</v>
          </cell>
          <cell r="J67" t="str">
            <v>CARLISLE NORTH</v>
          </cell>
          <cell r="K67">
            <v>16.399999999999999</v>
          </cell>
          <cell r="L67">
            <v>14</v>
          </cell>
          <cell r="M67">
            <v>3</v>
          </cell>
          <cell r="N67">
            <v>0.85365853658536595</v>
          </cell>
          <cell r="O67">
            <v>0.18292682926829271</v>
          </cell>
        </row>
        <row r="68">
          <cell r="B68" t="str">
            <v>-</v>
          </cell>
          <cell r="C68">
            <v>1</v>
          </cell>
          <cell r="D68">
            <v>1</v>
          </cell>
          <cell r="E68">
            <v>1</v>
          </cell>
          <cell r="F68">
            <v>1</v>
          </cell>
          <cell r="G68">
            <v>1</v>
          </cell>
          <cell r="J68" t="str">
            <v>CARR ST</v>
          </cell>
          <cell r="K68">
            <v>13</v>
          </cell>
          <cell r="L68">
            <v>8</v>
          </cell>
          <cell r="M68">
            <v>3</v>
          </cell>
          <cell r="N68">
            <v>0.61538461538461542</v>
          </cell>
          <cell r="O68">
            <v>0.23076923076923078</v>
          </cell>
        </row>
        <row r="69">
          <cell r="J69" t="str">
            <v>CASTLETON</v>
          </cell>
          <cell r="K69">
            <v>13</v>
          </cell>
          <cell r="L69">
            <v>8</v>
          </cell>
          <cell r="M69">
            <v>4</v>
          </cell>
          <cell r="N69">
            <v>0.61538461538461542</v>
          </cell>
          <cell r="O69">
            <v>0.30769230769230771</v>
          </cell>
        </row>
        <row r="70">
          <cell r="J70" t="str">
            <v>CATTERALL WATERWORKS</v>
          </cell>
          <cell r="K70">
            <v>7.8</v>
          </cell>
          <cell r="L70">
            <v>6</v>
          </cell>
          <cell r="M70">
            <v>2</v>
          </cell>
          <cell r="N70">
            <v>0.76923076923076927</v>
          </cell>
          <cell r="O70">
            <v>0.25641025641025644</v>
          </cell>
        </row>
        <row r="71">
          <cell r="J71" t="str">
            <v>CECIL ST</v>
          </cell>
          <cell r="K71">
            <v>14</v>
          </cell>
          <cell r="L71">
            <v>9</v>
          </cell>
          <cell r="M71">
            <v>4</v>
          </cell>
          <cell r="N71">
            <v>0.6428571428571429</v>
          </cell>
          <cell r="O71">
            <v>0.2857142857142857</v>
          </cell>
        </row>
        <row r="72">
          <cell r="J72" t="str">
            <v>CENTRAL MANCHESTER</v>
          </cell>
          <cell r="K72">
            <v>15.3</v>
          </cell>
          <cell r="L72">
            <v>10</v>
          </cell>
          <cell r="M72">
            <v>5</v>
          </cell>
          <cell r="N72">
            <v>0.65359477124183007</v>
          </cell>
          <cell r="O72">
            <v>0.32679738562091504</v>
          </cell>
        </row>
        <row r="73">
          <cell r="J73" t="str">
            <v>CHADDERTON</v>
          </cell>
          <cell r="K73">
            <v>16.2</v>
          </cell>
          <cell r="L73">
            <v>9</v>
          </cell>
          <cell r="M73">
            <v>5</v>
          </cell>
          <cell r="N73">
            <v>0.55555555555555558</v>
          </cell>
          <cell r="O73">
            <v>0.30864197530864201</v>
          </cell>
        </row>
        <row r="74">
          <cell r="J74" t="str">
            <v>CHAMBERHALL</v>
          </cell>
          <cell r="K74">
            <v>19.8</v>
          </cell>
          <cell r="L74">
            <v>14</v>
          </cell>
          <cell r="M74">
            <v>6</v>
          </cell>
          <cell r="N74">
            <v>0.70707070707070707</v>
          </cell>
          <cell r="O74">
            <v>0.30303030303030304</v>
          </cell>
        </row>
        <row r="75">
          <cell r="J75" t="str">
            <v>CHAPEL WHARF</v>
          </cell>
          <cell r="K75">
            <v>5.0999999999999996</v>
          </cell>
          <cell r="L75">
            <v>3</v>
          </cell>
          <cell r="M75">
            <v>1</v>
          </cell>
          <cell r="N75">
            <v>0.58823529411764708</v>
          </cell>
          <cell r="O75">
            <v>0.19607843137254904</v>
          </cell>
        </row>
        <row r="76">
          <cell r="J76" t="str">
            <v>CHASSEN RD</v>
          </cell>
          <cell r="K76">
            <v>14</v>
          </cell>
          <cell r="L76">
            <v>8</v>
          </cell>
          <cell r="M76">
            <v>4</v>
          </cell>
          <cell r="N76">
            <v>0.5714285714285714</v>
          </cell>
          <cell r="O76">
            <v>0.2857142857142857</v>
          </cell>
        </row>
        <row r="77">
          <cell r="J77" t="str">
            <v>CHATSWORTH ST</v>
          </cell>
          <cell r="K77">
            <v>15</v>
          </cell>
          <cell r="L77">
            <v>10</v>
          </cell>
          <cell r="M77">
            <v>5</v>
          </cell>
          <cell r="N77">
            <v>0.66666666666666663</v>
          </cell>
          <cell r="O77">
            <v>0.33333333333333331</v>
          </cell>
        </row>
        <row r="78">
          <cell r="J78" t="str">
            <v>CHEADLE HEATH</v>
          </cell>
          <cell r="K78">
            <v>12.3</v>
          </cell>
          <cell r="L78">
            <v>10</v>
          </cell>
          <cell r="M78">
            <v>4</v>
          </cell>
          <cell r="N78">
            <v>0.81300813008130079</v>
          </cell>
          <cell r="O78">
            <v>0.32520325203252032</v>
          </cell>
        </row>
        <row r="79">
          <cell r="J79" t="str">
            <v>CHEADLE HULME</v>
          </cell>
          <cell r="K79">
            <v>15.2</v>
          </cell>
          <cell r="L79">
            <v>11</v>
          </cell>
          <cell r="M79">
            <v>4</v>
          </cell>
          <cell r="N79">
            <v>0.72368421052631582</v>
          </cell>
          <cell r="O79">
            <v>0.26315789473684209</v>
          </cell>
        </row>
        <row r="80">
          <cell r="J80" t="str">
            <v>CHEETHAM HILL</v>
          </cell>
          <cell r="K80">
            <v>15.6</v>
          </cell>
          <cell r="L80">
            <v>11</v>
          </cell>
          <cell r="M80">
            <v>4</v>
          </cell>
          <cell r="N80">
            <v>0.70512820512820518</v>
          </cell>
          <cell r="O80">
            <v>0.25641025641025644</v>
          </cell>
        </row>
        <row r="81">
          <cell r="J81" t="str">
            <v>ALDERLEY &amp; CHELFORD</v>
          </cell>
          <cell r="K81">
            <v>15.9</v>
          </cell>
          <cell r="L81">
            <v>10</v>
          </cell>
          <cell r="M81">
            <v>3</v>
          </cell>
          <cell r="N81">
            <v>0.62893081761006286</v>
          </cell>
          <cell r="O81">
            <v>0.18867924528301885</v>
          </cell>
        </row>
        <row r="82">
          <cell r="J82" t="str">
            <v>CHESTER RD T11 &amp; T12</v>
          </cell>
          <cell r="K82">
            <v>8.4</v>
          </cell>
          <cell r="L82">
            <v>6</v>
          </cell>
          <cell r="M82">
            <v>3</v>
          </cell>
          <cell r="N82">
            <v>0.7142857142857143</v>
          </cell>
          <cell r="O82">
            <v>0.35714285714285715</v>
          </cell>
        </row>
        <row r="83">
          <cell r="J83" t="str">
            <v>CHESTER RD T13</v>
          </cell>
          <cell r="K83">
            <v>4.8</v>
          </cell>
          <cell r="L83">
            <v>3</v>
          </cell>
          <cell r="M83">
            <v>1</v>
          </cell>
          <cell r="N83">
            <v>0.625</v>
          </cell>
          <cell r="O83">
            <v>0.20833333333333334</v>
          </cell>
        </row>
        <row r="84">
          <cell r="J84" t="str">
            <v>CHORLEY SOUTH</v>
          </cell>
          <cell r="K84">
            <v>15.2</v>
          </cell>
          <cell r="L84">
            <v>9</v>
          </cell>
          <cell r="M84">
            <v>3</v>
          </cell>
          <cell r="N84">
            <v>0.5921052631578948</v>
          </cell>
          <cell r="O84">
            <v>0.19736842105263158</v>
          </cell>
        </row>
        <row r="85">
          <cell r="J85" t="str">
            <v>CHORLTON</v>
          </cell>
          <cell r="K85">
            <v>7.9</v>
          </cell>
          <cell r="L85">
            <v>6</v>
          </cell>
          <cell r="M85">
            <v>2</v>
          </cell>
          <cell r="N85">
            <v>0.75949367088607589</v>
          </cell>
          <cell r="O85">
            <v>0.25316455696202528</v>
          </cell>
        </row>
        <row r="86">
          <cell r="J86" t="str">
            <v>CHURCH</v>
          </cell>
          <cell r="K86">
            <v>6.2</v>
          </cell>
          <cell r="L86">
            <v>4</v>
          </cell>
          <cell r="M86">
            <v>2</v>
          </cell>
          <cell r="N86">
            <v>0.64516129032258063</v>
          </cell>
          <cell r="O86">
            <v>0.32258064516129031</v>
          </cell>
        </row>
        <row r="87">
          <cell r="J87" t="str">
            <v>CLARENDON RD</v>
          </cell>
          <cell r="K87">
            <v>12.4</v>
          </cell>
          <cell r="L87">
            <v>8</v>
          </cell>
          <cell r="M87">
            <v>3</v>
          </cell>
          <cell r="N87">
            <v>0.64516129032258063</v>
          </cell>
          <cell r="O87">
            <v>0.24193548387096772</v>
          </cell>
        </row>
        <row r="88">
          <cell r="J88" t="str">
            <v>CLAUGHTON</v>
          </cell>
          <cell r="K88">
            <v>3.8</v>
          </cell>
          <cell r="L88">
            <v>3</v>
          </cell>
          <cell r="M88">
            <v>1</v>
          </cell>
          <cell r="N88">
            <v>0.78947368421052633</v>
          </cell>
          <cell r="O88">
            <v>0.26315789473684209</v>
          </cell>
        </row>
        <row r="89">
          <cell r="J89" t="str">
            <v>BLACKBURN RD CLAYTON</v>
          </cell>
          <cell r="K89">
            <v>8.9</v>
          </cell>
          <cell r="L89">
            <v>6</v>
          </cell>
          <cell r="M89">
            <v>3</v>
          </cell>
          <cell r="N89">
            <v>0.6741573033707865</v>
          </cell>
          <cell r="O89">
            <v>0.33707865168539325</v>
          </cell>
        </row>
        <row r="90">
          <cell r="J90" t="str">
            <v>CLEVELEYS</v>
          </cell>
          <cell r="K90">
            <v>13</v>
          </cell>
          <cell r="L90">
            <v>8</v>
          </cell>
          <cell r="M90">
            <v>3</v>
          </cell>
          <cell r="N90">
            <v>0.61538461538461542</v>
          </cell>
          <cell r="O90">
            <v>0.23076923076923078</v>
          </cell>
        </row>
        <row r="91">
          <cell r="J91" t="str">
            <v>CLIFTON JUNCTION</v>
          </cell>
          <cell r="K91">
            <v>10.4</v>
          </cell>
          <cell r="L91">
            <v>7</v>
          </cell>
          <cell r="M91">
            <v>3</v>
          </cell>
          <cell r="N91">
            <v>0.67307692307692302</v>
          </cell>
          <cell r="O91">
            <v>0.28846153846153844</v>
          </cell>
        </row>
        <row r="92">
          <cell r="J92" t="str">
            <v>CLOVER HILL</v>
          </cell>
          <cell r="K92">
            <v>9.9</v>
          </cell>
          <cell r="L92">
            <v>7</v>
          </cell>
          <cell r="M92">
            <v>3</v>
          </cell>
          <cell r="N92">
            <v>0.70707070707070707</v>
          </cell>
          <cell r="O92">
            <v>0.30303030303030304</v>
          </cell>
        </row>
        <row r="93">
          <cell r="J93" t="str">
            <v>COG LANE</v>
          </cell>
          <cell r="K93">
            <v>20.6</v>
          </cell>
          <cell r="L93">
            <v>14</v>
          </cell>
          <cell r="M93">
            <v>6</v>
          </cell>
          <cell r="N93">
            <v>0.67961165048543681</v>
          </cell>
          <cell r="O93">
            <v>0.29126213592233008</v>
          </cell>
        </row>
        <row r="94">
          <cell r="J94" t="str">
            <v>CONISTON</v>
          </cell>
          <cell r="K94">
            <v>2.9</v>
          </cell>
          <cell r="L94">
            <v>2</v>
          </cell>
          <cell r="M94">
            <v>1</v>
          </cell>
          <cell r="N94">
            <v>0.68965517241379315</v>
          </cell>
          <cell r="O94">
            <v>0.34482758620689657</v>
          </cell>
        </row>
        <row r="95">
          <cell r="J95" t="str">
            <v>COPSE RD</v>
          </cell>
          <cell r="K95">
            <v>17.2</v>
          </cell>
          <cell r="L95">
            <v>13</v>
          </cell>
          <cell r="M95">
            <v>5</v>
          </cell>
          <cell r="N95">
            <v>0.7558139534883721</v>
          </cell>
          <cell r="O95">
            <v>0.29069767441860467</v>
          </cell>
        </row>
        <row r="96">
          <cell r="J96" t="str">
            <v>COX GREEN</v>
          </cell>
          <cell r="K96">
            <v>12.1</v>
          </cell>
          <cell r="L96">
            <v>8</v>
          </cell>
          <cell r="M96">
            <v>4</v>
          </cell>
          <cell r="N96">
            <v>0.66115702479338845</v>
          </cell>
          <cell r="O96">
            <v>0.33057851239669422</v>
          </cell>
        </row>
        <row r="97">
          <cell r="J97" t="str">
            <v>CRAGGS ROW &amp; BUSHELL ST</v>
          </cell>
          <cell r="K97">
            <v>16.2</v>
          </cell>
          <cell r="L97">
            <v>10</v>
          </cell>
          <cell r="M97">
            <v>5</v>
          </cell>
          <cell r="N97">
            <v>0.61728395061728403</v>
          </cell>
          <cell r="O97">
            <v>0.30864197530864201</v>
          </cell>
        </row>
        <row r="98">
          <cell r="J98" t="str">
            <v>CROWN LANE</v>
          </cell>
          <cell r="K98">
            <v>18.7</v>
          </cell>
          <cell r="L98">
            <v>14</v>
          </cell>
          <cell r="M98">
            <v>5</v>
          </cell>
          <cell r="N98">
            <v>0.74866310160427807</v>
          </cell>
          <cell r="O98">
            <v>0.26737967914438504</v>
          </cell>
        </row>
        <row r="99">
          <cell r="J99" t="str">
            <v>CULCHETH</v>
          </cell>
          <cell r="K99">
            <v>9.0500000000000007</v>
          </cell>
          <cell r="L99">
            <v>6.6684210526315795</v>
          </cell>
          <cell r="M99">
            <v>2.8578947368421055</v>
          </cell>
          <cell r="N99">
            <v>0.73684210526315785</v>
          </cell>
          <cell r="O99">
            <v>0.31578947368421051</v>
          </cell>
        </row>
        <row r="100">
          <cell r="J100" t="str">
            <v>CUTACRE</v>
          </cell>
          <cell r="K100">
            <v>2</v>
          </cell>
          <cell r="L100">
            <v>1</v>
          </cell>
          <cell r="M100">
            <v>1</v>
          </cell>
          <cell r="N100">
            <v>0.5</v>
          </cell>
          <cell r="O100">
            <v>0.5</v>
          </cell>
        </row>
        <row r="101">
          <cell r="J101" t="str">
            <v>ASKAM &amp; DALTON</v>
          </cell>
          <cell r="K101">
            <v>19.7</v>
          </cell>
          <cell r="L101">
            <v>14</v>
          </cell>
          <cell r="M101">
            <v>6</v>
          </cell>
          <cell r="N101">
            <v>0.71065989847715738</v>
          </cell>
          <cell r="O101">
            <v>0.30456852791878175</v>
          </cell>
        </row>
        <row r="102">
          <cell r="J102" t="str">
            <v>DEANSGATE</v>
          </cell>
          <cell r="K102">
            <v>17.2</v>
          </cell>
          <cell r="L102">
            <v>12</v>
          </cell>
          <cell r="M102">
            <v>5</v>
          </cell>
          <cell r="N102">
            <v>0.69767441860465118</v>
          </cell>
          <cell r="O102">
            <v>0.29069767441860467</v>
          </cell>
        </row>
        <row r="103">
          <cell r="J103" t="str">
            <v>DENTON EAST</v>
          </cell>
          <cell r="K103">
            <v>13.3</v>
          </cell>
          <cell r="L103">
            <v>8</v>
          </cell>
          <cell r="M103">
            <v>3</v>
          </cell>
          <cell r="N103">
            <v>0.60150375939849621</v>
          </cell>
          <cell r="O103">
            <v>0.22556390977443608</v>
          </cell>
        </row>
        <row r="104">
          <cell r="J104" t="str">
            <v>DENTON WEST</v>
          </cell>
          <cell r="K104">
            <v>15.6</v>
          </cell>
          <cell r="L104">
            <v>11</v>
          </cell>
          <cell r="M104">
            <v>5</v>
          </cell>
          <cell r="N104">
            <v>0.70512820512820518</v>
          </cell>
          <cell r="O104">
            <v>0.32051282051282054</v>
          </cell>
        </row>
        <row r="105">
          <cell r="J105" t="str">
            <v>DICKINSON ST</v>
          </cell>
          <cell r="K105">
            <v>25</v>
          </cell>
          <cell r="L105">
            <v>17</v>
          </cell>
          <cell r="M105">
            <v>7</v>
          </cell>
          <cell r="N105">
            <v>0.68</v>
          </cell>
          <cell r="O105">
            <v>0.28000000000000003</v>
          </cell>
        </row>
        <row r="106">
          <cell r="J106" t="str">
            <v>DIDSBURY</v>
          </cell>
          <cell r="K106">
            <v>17</v>
          </cell>
          <cell r="L106">
            <v>12</v>
          </cell>
          <cell r="M106">
            <v>5</v>
          </cell>
          <cell r="N106">
            <v>0.70588235294117652</v>
          </cell>
          <cell r="O106">
            <v>0.29411764705882354</v>
          </cell>
        </row>
        <row r="107">
          <cell r="J107" t="str">
            <v>DODGSON RD</v>
          </cell>
          <cell r="K107">
            <v>7.8</v>
          </cell>
          <cell r="L107">
            <v>6</v>
          </cell>
          <cell r="M107">
            <v>2</v>
          </cell>
          <cell r="N107">
            <v>0.76923076923076927</v>
          </cell>
          <cell r="O107">
            <v>0.25641025641025644</v>
          </cell>
        </row>
        <row r="108">
          <cell r="J108" t="str">
            <v>DOUGLAS ST</v>
          </cell>
          <cell r="K108">
            <v>16.100000000000001</v>
          </cell>
          <cell r="L108">
            <v>11</v>
          </cell>
          <cell r="M108">
            <v>5</v>
          </cell>
          <cell r="N108">
            <v>0.68322981366459623</v>
          </cell>
          <cell r="O108">
            <v>0.3105590062111801</v>
          </cell>
        </row>
        <row r="109">
          <cell r="J109" t="str">
            <v>DROYLSDEN EAST</v>
          </cell>
          <cell r="K109">
            <v>16.600000000000001</v>
          </cell>
          <cell r="L109">
            <v>12</v>
          </cell>
          <cell r="M109">
            <v>5</v>
          </cell>
          <cell r="N109">
            <v>0.72289156626506013</v>
          </cell>
          <cell r="O109">
            <v>0.3012048192771084</v>
          </cell>
        </row>
        <row r="110">
          <cell r="J110" t="str">
            <v>DUKINFIELD</v>
          </cell>
          <cell r="K110">
            <v>11.9</v>
          </cell>
          <cell r="L110">
            <v>9</v>
          </cell>
          <cell r="M110">
            <v>4</v>
          </cell>
          <cell r="N110">
            <v>0.75630252100840334</v>
          </cell>
          <cell r="O110">
            <v>0.33613445378151258</v>
          </cell>
        </row>
        <row r="111">
          <cell r="J111" t="str">
            <v>DUMERS LANE</v>
          </cell>
          <cell r="K111">
            <v>11.6</v>
          </cell>
          <cell r="L111">
            <v>9</v>
          </cell>
          <cell r="M111">
            <v>4</v>
          </cell>
          <cell r="N111">
            <v>0.77586206896551724</v>
          </cell>
          <cell r="O111">
            <v>0.34482758620689657</v>
          </cell>
        </row>
        <row r="112">
          <cell r="J112" t="str">
            <v>DUMPLINGTON</v>
          </cell>
          <cell r="K112">
            <v>17.8</v>
          </cell>
          <cell r="L112">
            <v>13</v>
          </cell>
          <cell r="M112">
            <v>6</v>
          </cell>
          <cell r="N112">
            <v>0.7303370786516854</v>
          </cell>
          <cell r="O112">
            <v>0.33707865168539325</v>
          </cell>
        </row>
        <row r="113">
          <cell r="J113" t="str">
            <v>EASTLANDS</v>
          </cell>
          <cell r="K113">
            <v>10.1</v>
          </cell>
          <cell r="L113">
            <v>7</v>
          </cell>
          <cell r="M113">
            <v>3</v>
          </cell>
          <cell r="N113">
            <v>0.69306930693069313</v>
          </cell>
          <cell r="O113">
            <v>0.29702970297029702</v>
          </cell>
        </row>
        <row r="114">
          <cell r="J114" t="str">
            <v>EASTON</v>
          </cell>
          <cell r="K114">
            <v>2</v>
          </cell>
          <cell r="L114">
            <v>1</v>
          </cell>
          <cell r="M114">
            <v>1</v>
          </cell>
          <cell r="N114">
            <v>0.5</v>
          </cell>
          <cell r="O114">
            <v>0.5</v>
          </cell>
        </row>
        <row r="115">
          <cell r="J115" t="str">
            <v>EGREMONT</v>
          </cell>
          <cell r="K115">
            <v>13.1</v>
          </cell>
          <cell r="L115">
            <v>8</v>
          </cell>
          <cell r="M115">
            <v>4</v>
          </cell>
          <cell r="N115">
            <v>0.61068702290076338</v>
          </cell>
          <cell r="O115">
            <v>0.30534351145038169</v>
          </cell>
        </row>
        <row r="116">
          <cell r="J116" t="str">
            <v>EMBLETON</v>
          </cell>
          <cell r="K116">
            <v>12</v>
          </cell>
          <cell r="L116">
            <v>8</v>
          </cell>
          <cell r="M116">
            <v>3</v>
          </cell>
          <cell r="N116">
            <v>0.66666666666666663</v>
          </cell>
          <cell r="O116">
            <v>0.25</v>
          </cell>
        </row>
        <row r="117">
          <cell r="J117" t="str">
            <v>EXCHANGE ST</v>
          </cell>
          <cell r="K117">
            <v>12.2</v>
          </cell>
          <cell r="L117">
            <v>8</v>
          </cell>
          <cell r="M117">
            <v>3</v>
          </cell>
          <cell r="N117">
            <v>0.65573770491803285</v>
          </cell>
          <cell r="O117">
            <v>0.24590163934426232</v>
          </cell>
        </row>
        <row r="118">
          <cell r="J118" t="str">
            <v>FAILSWORTH</v>
          </cell>
          <cell r="K118">
            <v>17.899999999999999</v>
          </cell>
          <cell r="L118">
            <v>13</v>
          </cell>
          <cell r="M118">
            <v>5</v>
          </cell>
          <cell r="N118">
            <v>0.72625698324022347</v>
          </cell>
          <cell r="O118">
            <v>0.27932960893854752</v>
          </cell>
        </row>
        <row r="119">
          <cell r="J119" t="str">
            <v>FALLOWFIELD</v>
          </cell>
          <cell r="K119">
            <v>16.899999999999999</v>
          </cell>
          <cell r="L119">
            <v>12</v>
          </cell>
          <cell r="M119">
            <v>5</v>
          </cell>
          <cell r="N119">
            <v>0.71005917159763321</v>
          </cell>
          <cell r="O119">
            <v>0.29585798816568049</v>
          </cell>
        </row>
        <row r="120">
          <cell r="J120" t="str">
            <v>FARNWORTH</v>
          </cell>
          <cell r="K120">
            <v>14.1</v>
          </cell>
          <cell r="L120">
            <v>9</v>
          </cell>
          <cell r="M120">
            <v>4</v>
          </cell>
          <cell r="N120">
            <v>0.63829787234042556</v>
          </cell>
          <cell r="O120">
            <v>0.28368794326241137</v>
          </cell>
        </row>
        <row r="121">
          <cell r="J121" t="str">
            <v>FENISCOWLES</v>
          </cell>
          <cell r="K121">
            <v>3</v>
          </cell>
          <cell r="L121">
            <v>2</v>
          </cell>
          <cell r="M121">
            <v>1</v>
          </cell>
          <cell r="N121">
            <v>0.66666666666666663</v>
          </cell>
          <cell r="O121">
            <v>0.33333333333333331</v>
          </cell>
        </row>
        <row r="122">
          <cell r="J122" t="str">
            <v>FERODO</v>
          </cell>
          <cell r="K122">
            <v>11.2</v>
          </cell>
          <cell r="L122">
            <v>13</v>
          </cell>
          <cell r="M122">
            <v>3</v>
          </cell>
          <cell r="N122">
            <v>1.1607142857142858</v>
          </cell>
          <cell r="O122">
            <v>0.26785714285714285</v>
          </cell>
        </row>
        <row r="123">
          <cell r="J123" t="str">
            <v>FLAT LANE</v>
          </cell>
          <cell r="K123">
            <v>4.2</v>
          </cell>
          <cell r="L123">
            <v>3</v>
          </cell>
          <cell r="M123">
            <v>1</v>
          </cell>
          <cell r="N123">
            <v>0.7142857142857143</v>
          </cell>
          <cell r="O123">
            <v>0.23809523809523808</v>
          </cell>
        </row>
        <row r="124">
          <cell r="J124" t="str">
            <v>FREDERICK RD</v>
          </cell>
          <cell r="K124">
            <v>14.3</v>
          </cell>
          <cell r="L124">
            <v>8</v>
          </cell>
          <cell r="M124">
            <v>4</v>
          </cell>
          <cell r="N124">
            <v>0.55944055944055937</v>
          </cell>
          <cell r="O124">
            <v>0.27972027972027969</v>
          </cell>
        </row>
        <row r="125">
          <cell r="J125" t="str">
            <v>FUSEHILL</v>
          </cell>
          <cell r="K125">
            <v>21</v>
          </cell>
          <cell r="L125">
            <v>15</v>
          </cell>
          <cell r="M125">
            <v>6</v>
          </cell>
          <cell r="N125">
            <v>0.7142857142857143</v>
          </cell>
          <cell r="O125">
            <v>0.2857142857142857</v>
          </cell>
        </row>
        <row r="126">
          <cell r="J126" t="str">
            <v>GALE</v>
          </cell>
          <cell r="K126">
            <v>9.9</v>
          </cell>
          <cell r="L126">
            <v>7</v>
          </cell>
          <cell r="M126">
            <v>3</v>
          </cell>
          <cell r="N126">
            <v>0.70707070707070707</v>
          </cell>
          <cell r="O126">
            <v>0.30303030303030304</v>
          </cell>
        </row>
        <row r="127">
          <cell r="J127" t="str">
            <v>GARSTANG</v>
          </cell>
          <cell r="K127">
            <v>11.4</v>
          </cell>
          <cell r="L127">
            <v>8</v>
          </cell>
          <cell r="M127">
            <v>3</v>
          </cell>
          <cell r="N127">
            <v>0.70175438596491224</v>
          </cell>
          <cell r="O127">
            <v>0.26315789473684209</v>
          </cell>
        </row>
        <row r="128">
          <cell r="J128" t="str">
            <v>GATLEY</v>
          </cell>
          <cell r="K128">
            <v>8.1999999999999993</v>
          </cell>
          <cell r="L128">
            <v>7</v>
          </cell>
          <cell r="M128">
            <v>4</v>
          </cell>
          <cell r="N128">
            <v>0.85365853658536595</v>
          </cell>
          <cell r="O128">
            <v>0.48780487804878053</v>
          </cell>
        </row>
        <row r="129">
          <cell r="J129" t="str">
            <v>GIDLOW</v>
          </cell>
          <cell r="K129">
            <v>17.5</v>
          </cell>
          <cell r="L129">
            <v>12</v>
          </cell>
          <cell r="M129">
            <v>5</v>
          </cell>
          <cell r="N129">
            <v>0.68571428571428572</v>
          </cell>
          <cell r="O129">
            <v>0.2857142857142857</v>
          </cell>
        </row>
        <row r="130">
          <cell r="J130" t="str">
            <v>GILLSROW</v>
          </cell>
          <cell r="K130">
            <v>4.8</v>
          </cell>
          <cell r="L130">
            <v>3</v>
          </cell>
          <cell r="M130">
            <v>1</v>
          </cell>
          <cell r="N130">
            <v>0.625</v>
          </cell>
          <cell r="O130">
            <v>0.20833333333333334</v>
          </cell>
        </row>
        <row r="131">
          <cell r="J131" t="str">
            <v>GLAXO</v>
          </cell>
          <cell r="K131">
            <v>4.9000000000000004</v>
          </cell>
          <cell r="L131">
            <v>4</v>
          </cell>
          <cell r="M131">
            <v>2</v>
          </cell>
          <cell r="N131">
            <v>0.81632653061224481</v>
          </cell>
          <cell r="O131">
            <v>0.4081632653061224</v>
          </cell>
        </row>
        <row r="132">
          <cell r="J132" t="str">
            <v>GLOSSOP</v>
          </cell>
          <cell r="K132">
            <v>15</v>
          </cell>
          <cell r="L132">
            <v>10</v>
          </cell>
          <cell r="M132">
            <v>4</v>
          </cell>
          <cell r="N132">
            <v>0.66666666666666663</v>
          </cell>
          <cell r="O132">
            <v>0.26666666666666666</v>
          </cell>
        </row>
        <row r="133">
          <cell r="J133" t="str">
            <v>GOLBORNE</v>
          </cell>
          <cell r="K133">
            <v>24.5</v>
          </cell>
          <cell r="L133">
            <v>16.680851063829788</v>
          </cell>
          <cell r="M133">
            <v>7.2978723404255312</v>
          </cell>
          <cell r="N133">
            <v>0.68085106382978733</v>
          </cell>
          <cell r="O133">
            <v>0.2978723404255319</v>
          </cell>
        </row>
        <row r="134">
          <cell r="J134" t="str">
            <v>GOWHOLE</v>
          </cell>
          <cell r="K134">
            <v>18.2</v>
          </cell>
          <cell r="L134">
            <v>13</v>
          </cell>
          <cell r="M134">
            <v>4</v>
          </cell>
          <cell r="N134">
            <v>0.7142857142857143</v>
          </cell>
          <cell r="O134">
            <v>0.21978021978021978</v>
          </cell>
        </row>
        <row r="135">
          <cell r="J135" t="str">
            <v>GRANE RD &amp; PRINNY HILL</v>
          </cell>
          <cell r="K135">
            <v>7.7</v>
          </cell>
          <cell r="L135">
            <v>6</v>
          </cell>
          <cell r="M135">
            <v>2</v>
          </cell>
          <cell r="N135">
            <v>0.77922077922077926</v>
          </cell>
          <cell r="O135">
            <v>0.25974025974025972</v>
          </cell>
        </row>
        <row r="136">
          <cell r="J136" t="str">
            <v>GRANGE</v>
          </cell>
          <cell r="K136">
            <v>8</v>
          </cell>
          <cell r="L136">
            <v>6</v>
          </cell>
          <cell r="M136">
            <v>2</v>
          </cell>
          <cell r="N136">
            <v>0.75</v>
          </cell>
          <cell r="O136">
            <v>0.25</v>
          </cell>
        </row>
        <row r="137">
          <cell r="J137" t="str">
            <v>GREAT HARWOOD</v>
          </cell>
          <cell r="K137">
            <v>9.4</v>
          </cell>
          <cell r="L137">
            <v>7</v>
          </cell>
          <cell r="M137">
            <v>3</v>
          </cell>
          <cell r="N137">
            <v>0.74468085106382975</v>
          </cell>
          <cell r="O137">
            <v>0.31914893617021273</v>
          </cell>
        </row>
        <row r="138">
          <cell r="J138" t="str">
            <v>GREEN LANE (ALTRINCHAM)</v>
          </cell>
          <cell r="K138">
            <v>17.2</v>
          </cell>
          <cell r="L138">
            <v>12</v>
          </cell>
          <cell r="M138">
            <v>5</v>
          </cell>
          <cell r="N138">
            <v>0.69767441860465118</v>
          </cell>
          <cell r="O138">
            <v>0.29069767441860467</v>
          </cell>
        </row>
        <row r="139">
          <cell r="J139" t="str">
            <v>GREEN LANE (HAZEL GROVE)</v>
          </cell>
          <cell r="K139">
            <v>15.6</v>
          </cell>
          <cell r="L139">
            <v>11</v>
          </cell>
          <cell r="M139">
            <v>5</v>
          </cell>
          <cell r="N139">
            <v>0.70512820512820518</v>
          </cell>
          <cell r="O139">
            <v>0.32051282051282054</v>
          </cell>
        </row>
        <row r="140">
          <cell r="J140" t="str">
            <v>GREEN ST T11</v>
          </cell>
          <cell r="K140">
            <v>11.8</v>
          </cell>
          <cell r="L140">
            <v>9</v>
          </cell>
          <cell r="M140">
            <v>4</v>
          </cell>
          <cell r="N140">
            <v>0.76271186440677963</v>
          </cell>
          <cell r="O140">
            <v>0.33898305084745761</v>
          </cell>
        </row>
        <row r="141">
          <cell r="J141" t="str">
            <v>GREEN ST T12 &amp; T13</v>
          </cell>
          <cell r="K141">
            <v>17.8</v>
          </cell>
          <cell r="L141">
            <v>13</v>
          </cell>
          <cell r="M141">
            <v>6</v>
          </cell>
          <cell r="N141">
            <v>0.7303370786516854</v>
          </cell>
          <cell r="O141">
            <v>0.33707865168539325</v>
          </cell>
        </row>
        <row r="142">
          <cell r="J142" t="str">
            <v>GREENFIELD</v>
          </cell>
          <cell r="K142">
            <v>10.3</v>
          </cell>
          <cell r="L142">
            <v>7</v>
          </cell>
          <cell r="M142">
            <v>3</v>
          </cell>
          <cell r="N142">
            <v>0.67961165048543681</v>
          </cell>
          <cell r="O142">
            <v>0.29126213592233008</v>
          </cell>
        </row>
        <row r="143">
          <cell r="J143" t="str">
            <v>GREENHILL</v>
          </cell>
          <cell r="K143">
            <v>27.1</v>
          </cell>
          <cell r="L143">
            <v>0</v>
          </cell>
          <cell r="M143">
            <v>0</v>
          </cell>
          <cell r="N143">
            <v>0</v>
          </cell>
          <cell r="O143">
            <v>0</v>
          </cell>
        </row>
        <row r="144">
          <cell r="J144" t="str">
            <v>GRIFFIN</v>
          </cell>
          <cell r="K144">
            <v>17.7</v>
          </cell>
          <cell r="L144">
            <v>13</v>
          </cell>
          <cell r="M144">
            <v>5</v>
          </cell>
          <cell r="N144">
            <v>0.7344632768361582</v>
          </cell>
          <cell r="O144">
            <v>0.2824858757062147</v>
          </cell>
        </row>
        <row r="145">
          <cell r="J145" t="str">
            <v>HADFIELD</v>
          </cell>
          <cell r="K145">
            <v>11.5</v>
          </cell>
          <cell r="L145">
            <v>9</v>
          </cell>
          <cell r="M145">
            <v>4</v>
          </cell>
          <cell r="N145">
            <v>0.78260869565217395</v>
          </cell>
          <cell r="O145">
            <v>0.34782608695652173</v>
          </cell>
        </row>
        <row r="146">
          <cell r="J146" t="str">
            <v>HALL CROSS</v>
          </cell>
          <cell r="K146">
            <v>20.9</v>
          </cell>
          <cell r="L146">
            <v>14</v>
          </cell>
          <cell r="M146">
            <v>6</v>
          </cell>
          <cell r="N146">
            <v>0.66985645933014359</v>
          </cell>
          <cell r="O146">
            <v>0.28708133971291866</v>
          </cell>
        </row>
        <row r="147">
          <cell r="J147" t="str">
            <v>HANDFORTH</v>
          </cell>
          <cell r="K147">
            <v>12.5</v>
          </cell>
          <cell r="L147">
            <v>8</v>
          </cell>
          <cell r="M147">
            <v>4</v>
          </cell>
          <cell r="N147">
            <v>0.64</v>
          </cell>
          <cell r="O147">
            <v>0.32</v>
          </cell>
        </row>
        <row r="148">
          <cell r="J148" t="str">
            <v>HANGING BRIDGE</v>
          </cell>
          <cell r="K148">
            <v>6.3</v>
          </cell>
          <cell r="L148">
            <v>4</v>
          </cell>
          <cell r="M148">
            <v>1</v>
          </cell>
          <cell r="N148">
            <v>0.63492063492063489</v>
          </cell>
          <cell r="O148">
            <v>0.15873015873015872</v>
          </cell>
        </row>
        <row r="149">
          <cell r="J149" t="str">
            <v>HAREHOLME</v>
          </cell>
          <cell r="K149">
            <v>15.5</v>
          </cell>
          <cell r="L149">
            <v>10</v>
          </cell>
          <cell r="M149">
            <v>5</v>
          </cell>
          <cell r="N149">
            <v>0.64516129032258063</v>
          </cell>
          <cell r="O149">
            <v>0.32258064516129031</v>
          </cell>
        </row>
        <row r="150">
          <cell r="J150" t="str">
            <v>HARPURHEY</v>
          </cell>
          <cell r="K150">
            <v>15.8</v>
          </cell>
          <cell r="L150">
            <v>9</v>
          </cell>
          <cell r="M150">
            <v>4</v>
          </cell>
          <cell r="N150">
            <v>0.56962025316455689</v>
          </cell>
          <cell r="O150">
            <v>0.25316455696202528</v>
          </cell>
        </row>
        <row r="151">
          <cell r="J151" t="str">
            <v>HARWOOD</v>
          </cell>
          <cell r="K151">
            <v>15.6</v>
          </cell>
          <cell r="L151">
            <v>11</v>
          </cell>
          <cell r="M151">
            <v>5</v>
          </cell>
          <cell r="N151">
            <v>0.70512820512820518</v>
          </cell>
          <cell r="O151">
            <v>0.32051282051282054</v>
          </cell>
        </row>
        <row r="152">
          <cell r="J152" t="str">
            <v>HATTERSLEY</v>
          </cell>
          <cell r="K152">
            <v>10.3</v>
          </cell>
          <cell r="L152">
            <v>7</v>
          </cell>
          <cell r="M152">
            <v>3</v>
          </cell>
          <cell r="N152">
            <v>0.67961165048543681</v>
          </cell>
          <cell r="O152">
            <v>0.29126213592233008</v>
          </cell>
        </row>
        <row r="153">
          <cell r="J153" t="str">
            <v>HAVERTHWAITE</v>
          </cell>
          <cell r="K153">
            <v>5</v>
          </cell>
          <cell r="L153">
            <v>2</v>
          </cell>
          <cell r="M153">
            <v>1</v>
          </cell>
          <cell r="N153">
            <v>0.4</v>
          </cell>
          <cell r="O153">
            <v>0.2</v>
          </cell>
        </row>
        <row r="154">
          <cell r="J154" t="str">
            <v>HAWK GREEN</v>
          </cell>
          <cell r="K154">
            <v>11.4</v>
          </cell>
          <cell r="L154">
            <v>8</v>
          </cell>
          <cell r="M154">
            <v>3</v>
          </cell>
          <cell r="N154">
            <v>0.70175438596491224</v>
          </cell>
          <cell r="O154">
            <v>0.26315789473684209</v>
          </cell>
        </row>
        <row r="155">
          <cell r="J155" t="str">
            <v>HAYDOCK</v>
          </cell>
          <cell r="K155">
            <v>24.51</v>
          </cell>
          <cell r="L155">
            <v>16.34</v>
          </cell>
          <cell r="M155">
            <v>7.6253333333333337</v>
          </cell>
          <cell r="N155">
            <v>0.66666666666666663</v>
          </cell>
          <cell r="O155">
            <v>0.31111111111111112</v>
          </cell>
        </row>
        <row r="156">
          <cell r="J156" t="str">
            <v>HDA NO1 &amp; HDA NO2</v>
          </cell>
          <cell r="K156">
            <v>8.6</v>
          </cell>
          <cell r="L156">
            <v>7</v>
          </cell>
          <cell r="M156">
            <v>3</v>
          </cell>
          <cell r="N156">
            <v>0.81395348837209303</v>
          </cell>
          <cell r="O156">
            <v>0.34883720930232559</v>
          </cell>
        </row>
        <row r="157">
          <cell r="J157" t="str">
            <v>HDA NO1 &amp; HDA NO2</v>
          </cell>
          <cell r="K157">
            <v>8.6</v>
          </cell>
          <cell r="L157">
            <v>7</v>
          </cell>
          <cell r="M157">
            <v>3</v>
          </cell>
          <cell r="N157">
            <v>0.81395348837209303</v>
          </cell>
          <cell r="O157">
            <v>0.34883720930232559</v>
          </cell>
        </row>
        <row r="158">
          <cell r="J158" t="str">
            <v>HEADY HILL</v>
          </cell>
          <cell r="K158">
            <v>12.1</v>
          </cell>
          <cell r="L158">
            <v>8</v>
          </cell>
          <cell r="M158">
            <v>4</v>
          </cell>
          <cell r="N158">
            <v>0.66115702479338845</v>
          </cell>
          <cell r="O158">
            <v>0.33057851239669422</v>
          </cell>
        </row>
        <row r="159">
          <cell r="J159" t="str">
            <v>HEAP BRIDGE</v>
          </cell>
          <cell r="K159">
            <v>10.199999999999999</v>
          </cell>
          <cell r="L159">
            <v>7</v>
          </cell>
          <cell r="M159">
            <v>3</v>
          </cell>
          <cell r="N159">
            <v>0.68627450980392157</v>
          </cell>
          <cell r="O159">
            <v>0.29411764705882354</v>
          </cell>
        </row>
        <row r="160">
          <cell r="J160" t="str">
            <v>HEASANDFORD</v>
          </cell>
          <cell r="K160">
            <v>10.1</v>
          </cell>
          <cell r="L160">
            <v>7</v>
          </cell>
          <cell r="M160">
            <v>3</v>
          </cell>
          <cell r="N160">
            <v>0.69306930693069313</v>
          </cell>
          <cell r="O160">
            <v>0.29702970297029702</v>
          </cell>
        </row>
        <row r="161">
          <cell r="J161" t="str">
            <v>HEATON MOOR</v>
          </cell>
          <cell r="K161">
            <v>12.8</v>
          </cell>
          <cell r="L161">
            <v>9</v>
          </cell>
          <cell r="M161">
            <v>4</v>
          </cell>
          <cell r="N161">
            <v>0.703125</v>
          </cell>
          <cell r="O161">
            <v>0.3125</v>
          </cell>
        </row>
        <row r="162">
          <cell r="J162" t="str">
            <v>HEATON NORRIS</v>
          </cell>
          <cell r="K162">
            <v>17.600000000000001</v>
          </cell>
          <cell r="L162">
            <v>13</v>
          </cell>
          <cell r="M162">
            <v>6</v>
          </cell>
          <cell r="N162">
            <v>0.73863636363636354</v>
          </cell>
          <cell r="O162">
            <v>0.34090909090909088</v>
          </cell>
        </row>
        <row r="163">
          <cell r="J163" t="str">
            <v>HELWITH BRIDGE</v>
          </cell>
          <cell r="K163">
            <v>2.4</v>
          </cell>
          <cell r="L163">
            <v>2</v>
          </cell>
          <cell r="M163">
            <v>1</v>
          </cell>
          <cell r="N163">
            <v>0.83333333333333337</v>
          </cell>
          <cell r="O163">
            <v>0.41666666666666669</v>
          </cell>
        </row>
        <row r="164">
          <cell r="J164" t="str">
            <v>HENSINGHAM</v>
          </cell>
          <cell r="K164">
            <v>11.1</v>
          </cell>
          <cell r="L164">
            <v>7</v>
          </cell>
          <cell r="M164">
            <v>3</v>
          </cell>
          <cell r="N164">
            <v>0.63063063063063063</v>
          </cell>
          <cell r="O164">
            <v>0.27027027027027029</v>
          </cell>
        </row>
        <row r="165">
          <cell r="J165" t="str">
            <v>HEYROD</v>
          </cell>
          <cell r="K165">
            <v>14.9</v>
          </cell>
          <cell r="L165">
            <v>10</v>
          </cell>
          <cell r="M165">
            <v>4</v>
          </cell>
          <cell r="N165">
            <v>0.67114093959731547</v>
          </cell>
          <cell r="O165">
            <v>0.26845637583892618</v>
          </cell>
        </row>
        <row r="166">
          <cell r="J166" t="str">
            <v>HEYSIDE</v>
          </cell>
          <cell r="K166">
            <v>10</v>
          </cell>
          <cell r="L166">
            <v>7</v>
          </cell>
          <cell r="M166">
            <v>3</v>
          </cell>
          <cell r="N166">
            <v>0.7</v>
          </cell>
          <cell r="O166">
            <v>0.3</v>
          </cell>
        </row>
        <row r="167">
          <cell r="J167" t="str">
            <v>HEYWOOD</v>
          </cell>
          <cell r="K167">
            <v>11.9</v>
          </cell>
          <cell r="L167">
            <v>8</v>
          </cell>
          <cell r="M167">
            <v>4</v>
          </cell>
          <cell r="N167">
            <v>0.67226890756302515</v>
          </cell>
          <cell r="O167">
            <v>0.33613445378151258</v>
          </cell>
        </row>
        <row r="168">
          <cell r="J168" t="str">
            <v>HIGHER MILL</v>
          </cell>
          <cell r="K168">
            <v>14.3</v>
          </cell>
          <cell r="L168">
            <v>9</v>
          </cell>
          <cell r="M168">
            <v>4</v>
          </cell>
          <cell r="N168">
            <v>0.62937062937062938</v>
          </cell>
          <cell r="O168">
            <v>0.27972027972027969</v>
          </cell>
        </row>
        <row r="169">
          <cell r="J169" t="str">
            <v>HIGHER WALTON</v>
          </cell>
          <cell r="K169">
            <v>17.2</v>
          </cell>
          <cell r="L169">
            <v>14</v>
          </cell>
          <cell r="M169">
            <v>4</v>
          </cell>
          <cell r="N169">
            <v>0.81395348837209303</v>
          </cell>
          <cell r="O169">
            <v>0.23255813953488372</v>
          </cell>
        </row>
        <row r="170">
          <cell r="J170" t="str">
            <v>HILL TOP T11 &amp; T12</v>
          </cell>
          <cell r="K170">
            <v>18.600000000000001</v>
          </cell>
          <cell r="L170">
            <v>14</v>
          </cell>
          <cell r="M170">
            <v>6</v>
          </cell>
          <cell r="N170">
            <v>0.75268817204301075</v>
          </cell>
          <cell r="O170">
            <v>0.32258064516129031</v>
          </cell>
        </row>
        <row r="171">
          <cell r="J171" t="str">
            <v>HILL TOP T13</v>
          </cell>
          <cell r="K171">
            <v>8.9</v>
          </cell>
          <cell r="L171">
            <v>6</v>
          </cell>
          <cell r="M171">
            <v>3</v>
          </cell>
          <cell r="N171">
            <v>0.6741573033707865</v>
          </cell>
          <cell r="O171">
            <v>0.33707865168539325</v>
          </cell>
        </row>
        <row r="172">
          <cell r="J172" t="str">
            <v>HINDLEY GREEN</v>
          </cell>
          <cell r="K172">
            <v>26.2</v>
          </cell>
          <cell r="L172">
            <v>18</v>
          </cell>
          <cell r="M172">
            <v>8</v>
          </cell>
          <cell r="N172">
            <v>0.68702290076335881</v>
          </cell>
          <cell r="O172">
            <v>0.30534351145038169</v>
          </cell>
        </row>
        <row r="173">
          <cell r="J173" t="str">
            <v>HOLLINWOOD</v>
          </cell>
          <cell r="K173">
            <v>8.6999999999999993</v>
          </cell>
          <cell r="L173">
            <v>5</v>
          </cell>
          <cell r="M173">
            <v>3</v>
          </cell>
          <cell r="N173">
            <v>0.57471264367816099</v>
          </cell>
          <cell r="O173">
            <v>0.34482758620689657</v>
          </cell>
        </row>
        <row r="174">
          <cell r="J174" t="str">
            <v>HOLME RD</v>
          </cell>
          <cell r="K174">
            <v>14.3</v>
          </cell>
          <cell r="L174">
            <v>9</v>
          </cell>
          <cell r="M174">
            <v>4</v>
          </cell>
          <cell r="N174">
            <v>0.62937062937062938</v>
          </cell>
          <cell r="O174">
            <v>0.27972027972027969</v>
          </cell>
        </row>
        <row r="175">
          <cell r="J175" t="str">
            <v>HOLT ST</v>
          </cell>
          <cell r="K175">
            <v>14.3</v>
          </cell>
          <cell r="L175">
            <v>10</v>
          </cell>
          <cell r="M175">
            <v>4</v>
          </cell>
          <cell r="N175">
            <v>0.69930069930069927</v>
          </cell>
          <cell r="O175">
            <v>0.27972027972027969</v>
          </cell>
        </row>
        <row r="176">
          <cell r="J176" t="str">
            <v>HURST</v>
          </cell>
          <cell r="K176">
            <v>12.5</v>
          </cell>
          <cell r="L176">
            <v>8</v>
          </cell>
          <cell r="M176">
            <v>3</v>
          </cell>
          <cell r="N176">
            <v>0.64</v>
          </cell>
          <cell r="O176">
            <v>0.24</v>
          </cell>
        </row>
        <row r="177">
          <cell r="J177" t="str">
            <v>HUTTON END &amp; SKELTON C</v>
          </cell>
          <cell r="K177">
            <v>9.9</v>
          </cell>
          <cell r="L177">
            <v>7</v>
          </cell>
          <cell r="M177">
            <v>3</v>
          </cell>
          <cell r="N177">
            <v>0.70707070707070707</v>
          </cell>
          <cell r="O177">
            <v>0.30303030303030304</v>
          </cell>
        </row>
        <row r="178">
          <cell r="J178" t="str">
            <v>HYDE</v>
          </cell>
          <cell r="K178">
            <v>16.7</v>
          </cell>
          <cell r="L178">
            <v>11</v>
          </cell>
          <cell r="M178">
            <v>5</v>
          </cell>
          <cell r="N178">
            <v>0.6586826347305389</v>
          </cell>
          <cell r="O178">
            <v>0.29940119760479045</v>
          </cell>
        </row>
        <row r="179">
          <cell r="J179" t="str">
            <v>HYNDBURN RD</v>
          </cell>
          <cell r="K179">
            <v>11.8</v>
          </cell>
          <cell r="L179">
            <v>8</v>
          </cell>
          <cell r="M179">
            <v>3</v>
          </cell>
          <cell r="N179">
            <v>0.67796610169491522</v>
          </cell>
          <cell r="O179">
            <v>0.25423728813559321</v>
          </cell>
        </row>
        <row r="180">
          <cell r="J180" t="str">
            <v>INDIA ST</v>
          </cell>
          <cell r="K180">
            <v>10.7</v>
          </cell>
          <cell r="L180">
            <v>7</v>
          </cell>
          <cell r="M180">
            <v>3</v>
          </cell>
          <cell r="N180">
            <v>0.65420560747663559</v>
          </cell>
          <cell r="O180">
            <v>0.28037383177570097</v>
          </cell>
        </row>
        <row r="181">
          <cell r="J181" t="str">
            <v>INGLETON</v>
          </cell>
          <cell r="K181">
            <v>3.2</v>
          </cell>
          <cell r="L181">
            <v>2</v>
          </cell>
          <cell r="M181">
            <v>1</v>
          </cell>
          <cell r="N181">
            <v>0.625</v>
          </cell>
          <cell r="O181">
            <v>0.3125</v>
          </cell>
        </row>
        <row r="182">
          <cell r="J182" t="str">
            <v>IRLAM</v>
          </cell>
          <cell r="K182">
            <v>17.399999999999999</v>
          </cell>
          <cell r="L182">
            <v>13</v>
          </cell>
          <cell r="M182">
            <v>5</v>
          </cell>
          <cell r="N182">
            <v>0.74712643678160928</v>
          </cell>
          <cell r="O182">
            <v>0.2873563218390805</v>
          </cell>
        </row>
        <row r="183">
          <cell r="J183" t="str">
            <v>JAMES ST</v>
          </cell>
          <cell r="K183">
            <v>20.100000000000001</v>
          </cell>
          <cell r="L183">
            <v>14</v>
          </cell>
          <cell r="M183">
            <v>6</v>
          </cell>
          <cell r="N183">
            <v>0.69651741293532332</v>
          </cell>
          <cell r="O183">
            <v>0.29850746268656714</v>
          </cell>
        </row>
        <row r="184">
          <cell r="J184" t="str">
            <v>KAY ST</v>
          </cell>
          <cell r="K184">
            <v>10</v>
          </cell>
          <cell r="L184">
            <v>7</v>
          </cell>
          <cell r="M184">
            <v>3</v>
          </cell>
          <cell r="N184">
            <v>0.7</v>
          </cell>
          <cell r="O184">
            <v>0.3</v>
          </cell>
        </row>
        <row r="185">
          <cell r="J185" t="str">
            <v>KENDAL</v>
          </cell>
          <cell r="K185">
            <v>22.3</v>
          </cell>
          <cell r="L185">
            <v>15</v>
          </cell>
          <cell r="M185">
            <v>6</v>
          </cell>
          <cell r="N185">
            <v>0.67264573991031384</v>
          </cell>
          <cell r="O185">
            <v>0.26905829596412556</v>
          </cell>
        </row>
        <row r="186">
          <cell r="J186" t="str">
            <v>KESWICK</v>
          </cell>
          <cell r="K186">
            <v>8</v>
          </cell>
          <cell r="L186">
            <v>6</v>
          </cell>
          <cell r="M186">
            <v>2</v>
          </cell>
          <cell r="N186">
            <v>0.75</v>
          </cell>
          <cell r="O186">
            <v>0.25</v>
          </cell>
        </row>
        <row r="187">
          <cell r="J187" t="str">
            <v>KINGSWAY</v>
          </cell>
          <cell r="K187">
            <v>4.2</v>
          </cell>
          <cell r="L187">
            <v>3</v>
          </cell>
          <cell r="M187">
            <v>1</v>
          </cell>
          <cell r="N187">
            <v>0.7142857142857143</v>
          </cell>
          <cell r="O187">
            <v>0.23809523809523808</v>
          </cell>
        </row>
        <row r="188">
          <cell r="J188" t="str">
            <v>KINKRY HILL</v>
          </cell>
          <cell r="K188">
            <v>0.7</v>
          </cell>
          <cell r="L188">
            <v>0.3</v>
          </cell>
          <cell r="M188">
            <v>0.2</v>
          </cell>
          <cell r="N188">
            <v>0.4285714285714286</v>
          </cell>
          <cell r="O188">
            <v>0.28571428571428575</v>
          </cell>
        </row>
        <row r="189">
          <cell r="J189" t="str">
            <v>KIRKBY LONSDALE</v>
          </cell>
          <cell r="K189">
            <v>6.4</v>
          </cell>
          <cell r="L189">
            <v>4</v>
          </cell>
          <cell r="M189">
            <v>2</v>
          </cell>
          <cell r="N189">
            <v>0.625</v>
          </cell>
          <cell r="O189">
            <v>0.3125</v>
          </cell>
        </row>
        <row r="190">
          <cell r="J190" t="str">
            <v>KIRKBY MOOR</v>
          </cell>
          <cell r="K190">
            <v>1.8</v>
          </cell>
          <cell r="L190">
            <v>1</v>
          </cell>
          <cell r="M190">
            <v>1</v>
          </cell>
          <cell r="N190">
            <v>0.55555555555555558</v>
          </cell>
          <cell r="O190">
            <v>0.55555555555555558</v>
          </cell>
        </row>
        <row r="191">
          <cell r="J191" t="str">
            <v>KIRKBY STEPHEN</v>
          </cell>
          <cell r="K191">
            <v>6.1</v>
          </cell>
          <cell r="L191">
            <v>4</v>
          </cell>
          <cell r="M191">
            <v>2</v>
          </cell>
          <cell r="N191">
            <v>0.65573770491803285</v>
          </cell>
          <cell r="O191">
            <v>0.32786885245901642</v>
          </cell>
        </row>
        <row r="192">
          <cell r="J192" t="str">
            <v>KIRKBY THORE</v>
          </cell>
          <cell r="K192">
            <v>8</v>
          </cell>
          <cell r="L192">
            <v>6</v>
          </cell>
          <cell r="M192">
            <v>2</v>
          </cell>
          <cell r="N192">
            <v>0.75</v>
          </cell>
          <cell r="O192">
            <v>0.25</v>
          </cell>
        </row>
        <row r="193">
          <cell r="J193" t="str">
            <v>KIRKHALL LANE</v>
          </cell>
          <cell r="K193">
            <v>11.5</v>
          </cell>
          <cell r="L193">
            <v>9</v>
          </cell>
          <cell r="M193">
            <v>2</v>
          </cell>
          <cell r="N193">
            <v>0.78260869565217395</v>
          </cell>
          <cell r="O193">
            <v>0.17391304347826086</v>
          </cell>
        </row>
        <row r="194">
          <cell r="J194" t="str">
            <v>KITT GREEN</v>
          </cell>
          <cell r="K194">
            <v>17.5</v>
          </cell>
          <cell r="L194">
            <v>15</v>
          </cell>
          <cell r="M194">
            <v>5</v>
          </cell>
          <cell r="N194">
            <v>0.8571428571428571</v>
          </cell>
          <cell r="O194">
            <v>0.2857142857142857</v>
          </cell>
        </row>
        <row r="195">
          <cell r="J195" t="str">
            <v>KNOTT MILL</v>
          </cell>
          <cell r="K195">
            <v>17</v>
          </cell>
          <cell r="L195">
            <v>12</v>
          </cell>
          <cell r="M195">
            <v>5</v>
          </cell>
          <cell r="N195">
            <v>0.70588235294117652</v>
          </cell>
          <cell r="O195">
            <v>0.29411764705882354</v>
          </cell>
        </row>
        <row r="196">
          <cell r="J196" t="str">
            <v>LAMBERHEAD</v>
          </cell>
          <cell r="K196">
            <v>12.7</v>
          </cell>
          <cell r="L196">
            <v>8</v>
          </cell>
          <cell r="M196">
            <v>3</v>
          </cell>
          <cell r="N196">
            <v>0.62992125984251968</v>
          </cell>
          <cell r="O196">
            <v>0.23622047244094491</v>
          </cell>
        </row>
        <row r="197">
          <cell r="J197" t="str">
            <v>LANCASTER</v>
          </cell>
          <cell r="K197">
            <v>19.399999999999999</v>
          </cell>
          <cell r="L197">
            <v>14</v>
          </cell>
          <cell r="M197">
            <v>6</v>
          </cell>
          <cell r="N197">
            <v>0.72164948453608257</v>
          </cell>
          <cell r="O197">
            <v>0.30927835051546393</v>
          </cell>
        </row>
        <row r="198">
          <cell r="J198" t="str">
            <v>LANGLEY</v>
          </cell>
          <cell r="K198">
            <v>14.8</v>
          </cell>
          <cell r="L198">
            <v>11</v>
          </cell>
          <cell r="M198">
            <v>6</v>
          </cell>
          <cell r="N198">
            <v>0.7432432432432432</v>
          </cell>
          <cell r="O198">
            <v>0.40540540540540537</v>
          </cell>
        </row>
        <row r="199">
          <cell r="J199" t="str">
            <v>LANGROYD RD</v>
          </cell>
          <cell r="K199">
            <v>13.9</v>
          </cell>
          <cell r="L199">
            <v>8</v>
          </cell>
          <cell r="M199">
            <v>4</v>
          </cell>
          <cell r="N199">
            <v>0.57553956834532372</v>
          </cell>
          <cell r="O199">
            <v>0.28776978417266186</v>
          </cell>
        </row>
        <row r="200">
          <cell r="J200" t="str">
            <v>LEIGH</v>
          </cell>
          <cell r="K200">
            <v>4.0999999999999996</v>
          </cell>
          <cell r="L200">
            <v>3</v>
          </cell>
          <cell r="M200">
            <v>1</v>
          </cell>
          <cell r="N200">
            <v>0.73170731707317083</v>
          </cell>
          <cell r="O200">
            <v>0.24390243902439027</v>
          </cell>
        </row>
        <row r="201">
          <cell r="J201" t="str">
            <v>LEVENSHULME</v>
          </cell>
          <cell r="K201">
            <v>15</v>
          </cell>
          <cell r="L201">
            <v>10</v>
          </cell>
          <cell r="M201">
            <v>5</v>
          </cell>
          <cell r="N201">
            <v>0.66666666666666663</v>
          </cell>
          <cell r="O201">
            <v>0.33333333333333331</v>
          </cell>
        </row>
        <row r="202">
          <cell r="J202" t="str">
            <v>LEYLAND NATIONAL</v>
          </cell>
          <cell r="K202">
            <v>6.7</v>
          </cell>
          <cell r="L202">
            <v>5</v>
          </cell>
          <cell r="M202">
            <v>2</v>
          </cell>
          <cell r="N202">
            <v>0.74626865671641784</v>
          </cell>
          <cell r="O202">
            <v>0.29850746268656714</v>
          </cell>
        </row>
        <row r="203">
          <cell r="J203" t="str">
            <v>LITTLE HULTON</v>
          </cell>
          <cell r="K203">
            <v>14.4</v>
          </cell>
          <cell r="L203">
            <v>8</v>
          </cell>
          <cell r="M203">
            <v>3</v>
          </cell>
          <cell r="N203">
            <v>0.55555555555555558</v>
          </cell>
          <cell r="O203">
            <v>0.20833333333333331</v>
          </cell>
        </row>
        <row r="204">
          <cell r="J204" t="str">
            <v>LITTLE SALKELD</v>
          </cell>
          <cell r="K204">
            <v>7</v>
          </cell>
          <cell r="L204">
            <v>4</v>
          </cell>
          <cell r="M204">
            <v>2</v>
          </cell>
          <cell r="N204">
            <v>0.5714285714285714</v>
          </cell>
          <cell r="O204">
            <v>0.2857142857142857</v>
          </cell>
        </row>
        <row r="205">
          <cell r="J205" t="str">
            <v>LITTLEBOROUGH</v>
          </cell>
          <cell r="K205">
            <v>13.7</v>
          </cell>
          <cell r="L205">
            <v>8</v>
          </cell>
          <cell r="M205">
            <v>4</v>
          </cell>
          <cell r="N205">
            <v>0.58394160583941612</v>
          </cell>
          <cell r="O205">
            <v>0.29197080291970806</v>
          </cell>
        </row>
        <row r="206">
          <cell r="J206" t="str">
            <v>LONGFORD BRIDGE</v>
          </cell>
          <cell r="K206">
            <v>12.6</v>
          </cell>
          <cell r="L206">
            <v>8</v>
          </cell>
          <cell r="M206">
            <v>4</v>
          </cell>
          <cell r="N206">
            <v>0.63492063492063489</v>
          </cell>
          <cell r="O206">
            <v>0.31746031746031744</v>
          </cell>
        </row>
        <row r="207">
          <cell r="J207" t="str">
            <v>LONGRIDGE</v>
          </cell>
          <cell r="K207">
            <v>12.7</v>
          </cell>
          <cell r="L207">
            <v>8</v>
          </cell>
          <cell r="M207">
            <v>3</v>
          </cell>
          <cell r="N207">
            <v>0.62992125984251968</v>
          </cell>
          <cell r="O207">
            <v>0.23622047244094491</v>
          </cell>
        </row>
        <row r="208">
          <cell r="J208" t="str">
            <v>LONGSIGHT</v>
          </cell>
          <cell r="K208">
            <v>17.5</v>
          </cell>
          <cell r="L208">
            <v>13</v>
          </cell>
          <cell r="M208">
            <v>5</v>
          </cell>
          <cell r="N208">
            <v>0.74285714285714288</v>
          </cell>
          <cell r="O208">
            <v>0.2857142857142857</v>
          </cell>
        </row>
        <row r="209">
          <cell r="J209" t="str">
            <v>LOSTOCK</v>
          </cell>
          <cell r="K209">
            <v>25.9</v>
          </cell>
          <cell r="L209">
            <v>20</v>
          </cell>
          <cell r="M209">
            <v>8</v>
          </cell>
          <cell r="N209">
            <v>0.77220077220077221</v>
          </cell>
          <cell r="O209">
            <v>0.30888030888030887</v>
          </cell>
        </row>
        <row r="210">
          <cell r="J210" t="str">
            <v>LOWER DARWEN</v>
          </cell>
          <cell r="K210">
            <v>11.9</v>
          </cell>
          <cell r="L210">
            <v>8</v>
          </cell>
          <cell r="M210">
            <v>4</v>
          </cell>
          <cell r="N210">
            <v>0.67226890756302515</v>
          </cell>
          <cell r="O210">
            <v>0.33613445378151258</v>
          </cell>
        </row>
        <row r="211">
          <cell r="J211" t="str">
            <v>LYONS RD</v>
          </cell>
          <cell r="K211">
            <v>11.3</v>
          </cell>
          <cell r="L211">
            <v>7</v>
          </cell>
          <cell r="M211">
            <v>3</v>
          </cell>
          <cell r="N211">
            <v>0.61946902654867253</v>
          </cell>
          <cell r="O211">
            <v>0.26548672566371678</v>
          </cell>
        </row>
        <row r="212">
          <cell r="J212" t="str">
            <v>MANCHESTER UNIVERSITY</v>
          </cell>
          <cell r="K212">
            <v>17.899999999999999</v>
          </cell>
          <cell r="L212">
            <v>13</v>
          </cell>
          <cell r="M212">
            <v>5</v>
          </cell>
          <cell r="N212">
            <v>0.72625698324022347</v>
          </cell>
          <cell r="O212">
            <v>0.27932960893854752</v>
          </cell>
        </row>
        <row r="213">
          <cell r="J213" t="str">
            <v>MARPLE</v>
          </cell>
          <cell r="K213">
            <v>4.7</v>
          </cell>
          <cell r="L213">
            <v>4</v>
          </cell>
          <cell r="M213">
            <v>2</v>
          </cell>
          <cell r="N213">
            <v>0.85106382978723405</v>
          </cell>
          <cell r="O213">
            <v>0.42553191489361702</v>
          </cell>
        </row>
        <row r="214">
          <cell r="J214" t="str">
            <v>MARTON</v>
          </cell>
          <cell r="K214">
            <v>12.4</v>
          </cell>
          <cell r="L214">
            <v>8</v>
          </cell>
          <cell r="M214">
            <v>3</v>
          </cell>
          <cell r="N214">
            <v>0.64516129032258063</v>
          </cell>
          <cell r="O214">
            <v>0.24193548387096772</v>
          </cell>
        </row>
        <row r="215">
          <cell r="J215" t="str">
            <v>MARYPORT</v>
          </cell>
          <cell r="K215">
            <v>10.5</v>
          </cell>
          <cell r="L215">
            <v>7</v>
          </cell>
          <cell r="M215">
            <v>3</v>
          </cell>
          <cell r="N215">
            <v>0.66666666666666663</v>
          </cell>
          <cell r="O215">
            <v>0.2857142857142857</v>
          </cell>
        </row>
        <row r="216">
          <cell r="J216" t="str">
            <v>MELLING</v>
          </cell>
          <cell r="K216">
            <v>2.2000000000000002</v>
          </cell>
          <cell r="L216">
            <v>1</v>
          </cell>
          <cell r="M216">
            <v>1</v>
          </cell>
          <cell r="N216">
            <v>0.45454545454545453</v>
          </cell>
          <cell r="O216">
            <v>0.45454545454545453</v>
          </cell>
        </row>
        <row r="217">
          <cell r="J217" t="str">
            <v>MERESIDE</v>
          </cell>
          <cell r="K217">
            <v>9.1</v>
          </cell>
          <cell r="L217">
            <v>6</v>
          </cell>
          <cell r="M217">
            <v>3</v>
          </cell>
          <cell r="N217">
            <v>0.65934065934065933</v>
          </cell>
          <cell r="O217">
            <v>0.32967032967032966</v>
          </cell>
        </row>
        <row r="218">
          <cell r="J218" t="str">
            <v>MIDDLETON JUNCTION</v>
          </cell>
          <cell r="K218">
            <v>16.7</v>
          </cell>
          <cell r="L218">
            <v>10</v>
          </cell>
          <cell r="M218">
            <v>5</v>
          </cell>
          <cell r="N218">
            <v>0.5988023952095809</v>
          </cell>
          <cell r="O218">
            <v>0.29940119760479045</v>
          </cell>
        </row>
        <row r="219">
          <cell r="J219" t="str">
            <v>MIDWAY</v>
          </cell>
          <cell r="K219">
            <v>5.3</v>
          </cell>
          <cell r="L219">
            <v>4</v>
          </cell>
          <cell r="M219">
            <v>2</v>
          </cell>
          <cell r="N219">
            <v>0.75471698113207553</v>
          </cell>
          <cell r="O219">
            <v>0.37735849056603776</v>
          </cell>
        </row>
        <row r="220">
          <cell r="J220" t="str">
            <v>MILNROW</v>
          </cell>
          <cell r="K220">
            <v>14</v>
          </cell>
          <cell r="L220">
            <v>9</v>
          </cell>
          <cell r="M220">
            <v>4</v>
          </cell>
          <cell r="N220">
            <v>0.6428571428571429</v>
          </cell>
          <cell r="O220">
            <v>0.2857142857142857</v>
          </cell>
        </row>
        <row r="221">
          <cell r="J221" t="str">
            <v>MINTSFEET</v>
          </cell>
          <cell r="K221">
            <v>20.2</v>
          </cell>
          <cell r="L221">
            <v>14</v>
          </cell>
          <cell r="M221">
            <v>6</v>
          </cell>
          <cell r="N221">
            <v>0.69306930693069313</v>
          </cell>
          <cell r="O221">
            <v>0.29702970297029702</v>
          </cell>
        </row>
        <row r="222">
          <cell r="J222" t="str">
            <v>MONSALL</v>
          </cell>
          <cell r="K222">
            <v>3</v>
          </cell>
          <cell r="L222">
            <v>1</v>
          </cell>
          <cell r="M222">
            <v>1</v>
          </cell>
          <cell r="N222">
            <v>0.33333333333333331</v>
          </cell>
          <cell r="O222">
            <v>0.33333333333333331</v>
          </cell>
        </row>
        <row r="223">
          <cell r="J223" t="str">
            <v>MONTON</v>
          </cell>
          <cell r="K223">
            <v>11.6</v>
          </cell>
          <cell r="L223">
            <v>8</v>
          </cell>
          <cell r="M223">
            <v>4</v>
          </cell>
          <cell r="N223">
            <v>0.68965517241379315</v>
          </cell>
          <cell r="O223">
            <v>0.34482758620689657</v>
          </cell>
        </row>
        <row r="224">
          <cell r="J224" t="str">
            <v>MOORSIDE</v>
          </cell>
          <cell r="K224">
            <v>7.6</v>
          </cell>
          <cell r="L224">
            <v>6</v>
          </cell>
          <cell r="M224">
            <v>2</v>
          </cell>
          <cell r="N224">
            <v>0.78947368421052633</v>
          </cell>
          <cell r="O224">
            <v>0.26315789473684209</v>
          </cell>
        </row>
        <row r="225">
          <cell r="J225" t="str">
            <v>MORTON PARK &amp; PIRELLI</v>
          </cell>
          <cell r="K225">
            <v>22.9</v>
          </cell>
          <cell r="L225">
            <v>16</v>
          </cell>
          <cell r="M225">
            <v>7</v>
          </cell>
          <cell r="N225">
            <v>0.6986899563318778</v>
          </cell>
          <cell r="O225">
            <v>0.30567685589519655</v>
          </cell>
        </row>
        <row r="226">
          <cell r="J226" t="str">
            <v>MOSLEY RD</v>
          </cell>
          <cell r="K226">
            <v>14.8</v>
          </cell>
          <cell r="L226">
            <v>10</v>
          </cell>
          <cell r="M226">
            <v>5</v>
          </cell>
          <cell r="N226">
            <v>0.67567567567567566</v>
          </cell>
          <cell r="O226">
            <v>0.33783783783783783</v>
          </cell>
        </row>
        <row r="227">
          <cell r="J227" t="str">
            <v>MOSS LANE</v>
          </cell>
          <cell r="K227">
            <v>20.9</v>
          </cell>
          <cell r="L227">
            <v>15</v>
          </cell>
          <cell r="M227">
            <v>6</v>
          </cell>
          <cell r="N227">
            <v>0.71770334928229673</v>
          </cell>
          <cell r="O227">
            <v>0.28708133971291866</v>
          </cell>
        </row>
        <row r="228">
          <cell r="J228" t="str">
            <v>MOSS NOOK PRIMARY</v>
          </cell>
          <cell r="K228">
            <v>17.600000000000001</v>
          </cell>
          <cell r="L228">
            <v>13</v>
          </cell>
          <cell r="M228">
            <v>5</v>
          </cell>
          <cell r="N228">
            <v>0.73863636363636354</v>
          </cell>
          <cell r="O228">
            <v>0.28409090909090906</v>
          </cell>
        </row>
        <row r="229">
          <cell r="J229" t="str">
            <v>MOSS SIDE (Leyland) &amp; SEVEN STARS</v>
          </cell>
          <cell r="K229">
            <v>18.600000000000001</v>
          </cell>
          <cell r="L229">
            <v>14</v>
          </cell>
          <cell r="M229">
            <v>6</v>
          </cell>
          <cell r="N229">
            <v>0.75268817204301075</v>
          </cell>
          <cell r="O229">
            <v>0.32258064516129031</v>
          </cell>
        </row>
        <row r="230">
          <cell r="J230" t="str">
            <v>MOSS SIDE (Longsight)</v>
          </cell>
          <cell r="K230">
            <v>17.5</v>
          </cell>
          <cell r="L230">
            <v>13</v>
          </cell>
          <cell r="M230">
            <v>5</v>
          </cell>
          <cell r="N230">
            <v>0.74285714285714288</v>
          </cell>
          <cell r="O230">
            <v>0.2857142857142857</v>
          </cell>
        </row>
        <row r="231">
          <cell r="J231" t="str">
            <v>MOSSLEY</v>
          </cell>
          <cell r="K231">
            <v>14.3</v>
          </cell>
          <cell r="L231">
            <v>9</v>
          </cell>
          <cell r="M231">
            <v>4</v>
          </cell>
          <cell r="N231">
            <v>0.62937062937062938</v>
          </cell>
          <cell r="O231">
            <v>0.27972027972027969</v>
          </cell>
        </row>
        <row r="232">
          <cell r="J232" t="str">
            <v>MOUNT ST</v>
          </cell>
          <cell r="K232">
            <v>10.8</v>
          </cell>
          <cell r="L232">
            <v>7</v>
          </cell>
          <cell r="M232">
            <v>3</v>
          </cell>
          <cell r="N232">
            <v>0.64814814814814814</v>
          </cell>
          <cell r="O232">
            <v>0.27777777777777773</v>
          </cell>
        </row>
        <row r="233">
          <cell r="J233" t="str">
            <v>MUSGRAVE RD</v>
          </cell>
          <cell r="K233">
            <v>13.8</v>
          </cell>
          <cell r="L233">
            <v>9</v>
          </cell>
          <cell r="M233">
            <v>4</v>
          </cell>
          <cell r="N233">
            <v>0.65217391304347827</v>
          </cell>
          <cell r="O233">
            <v>0.28985507246376813</v>
          </cell>
        </row>
        <row r="234">
          <cell r="J234" t="str">
            <v>NELSON</v>
          </cell>
          <cell r="K234">
            <v>19.399999999999999</v>
          </cell>
          <cell r="L234">
            <v>14</v>
          </cell>
          <cell r="M234">
            <v>6</v>
          </cell>
          <cell r="N234">
            <v>0.72164948453608257</v>
          </cell>
          <cell r="O234">
            <v>0.30927835051546393</v>
          </cell>
        </row>
        <row r="235">
          <cell r="J235" t="str">
            <v>NEW MOSTON</v>
          </cell>
          <cell r="K235">
            <v>13.6</v>
          </cell>
          <cell r="L235">
            <v>9</v>
          </cell>
          <cell r="M235">
            <v>4</v>
          </cell>
          <cell r="N235">
            <v>0.66176470588235292</v>
          </cell>
          <cell r="O235">
            <v>0.29411764705882354</v>
          </cell>
        </row>
        <row r="236">
          <cell r="J236" t="str">
            <v>NEWBIGGIN ON LUNE</v>
          </cell>
          <cell r="K236">
            <v>1.1000000000000001</v>
          </cell>
          <cell r="L236">
            <v>1</v>
          </cell>
          <cell r="M236">
            <v>1</v>
          </cell>
          <cell r="N236">
            <v>0.90909090909090906</v>
          </cell>
          <cell r="O236">
            <v>0.90909090909090906</v>
          </cell>
        </row>
        <row r="237">
          <cell r="J237" t="str">
            <v>NEWBY</v>
          </cell>
          <cell r="K237">
            <v>5.3</v>
          </cell>
          <cell r="L237">
            <v>3</v>
          </cell>
          <cell r="M237">
            <v>1</v>
          </cell>
          <cell r="N237">
            <v>0.56603773584905659</v>
          </cell>
          <cell r="O237">
            <v>0.18867924528301888</v>
          </cell>
        </row>
        <row r="238">
          <cell r="J238" t="str">
            <v>NEWTON</v>
          </cell>
          <cell r="K238">
            <v>3.4</v>
          </cell>
          <cell r="L238">
            <v>2</v>
          </cell>
          <cell r="M238">
            <v>1</v>
          </cell>
          <cell r="N238">
            <v>0.58823529411764708</v>
          </cell>
          <cell r="O238">
            <v>0.29411764705882354</v>
          </cell>
        </row>
        <row r="239">
          <cell r="J239" t="str">
            <v>NEWTON HEATH</v>
          </cell>
          <cell r="K239">
            <v>7.7</v>
          </cell>
          <cell r="L239">
            <v>3</v>
          </cell>
          <cell r="M239">
            <v>2</v>
          </cell>
          <cell r="N239">
            <v>0.38961038961038963</v>
          </cell>
          <cell r="O239">
            <v>0.25974025974025972</v>
          </cell>
        </row>
        <row r="240">
          <cell r="J240" t="str">
            <v>NEWTON LE WILLOWS</v>
          </cell>
          <cell r="K240">
            <v>12.41</v>
          </cell>
          <cell r="L240">
            <v>9.0804878048780484</v>
          </cell>
          <cell r="M240">
            <v>4.1366666666666667</v>
          </cell>
          <cell r="N240">
            <v>0.73170731707317072</v>
          </cell>
          <cell r="O240">
            <v>0.33333333333333331</v>
          </cell>
        </row>
        <row r="241">
          <cell r="J241" t="str">
            <v>NEWTONGATE T11 &amp; T12</v>
          </cell>
          <cell r="K241">
            <v>18.3</v>
          </cell>
          <cell r="L241">
            <v>13</v>
          </cell>
          <cell r="M241">
            <v>5</v>
          </cell>
          <cell r="N241">
            <v>0.7103825136612022</v>
          </cell>
          <cell r="O241">
            <v>0.27322404371584696</v>
          </cell>
        </row>
        <row r="242">
          <cell r="J242" t="str">
            <v>NEWTONGATE T13</v>
          </cell>
          <cell r="K242">
            <v>7.8</v>
          </cell>
          <cell r="L242">
            <v>6</v>
          </cell>
          <cell r="M242">
            <v>2</v>
          </cell>
          <cell r="N242">
            <v>0.76923076923076927</v>
          </cell>
          <cell r="O242">
            <v>0.25641025641025644</v>
          </cell>
        </row>
        <row r="243">
          <cell r="J243" t="str">
            <v>NORBRECK</v>
          </cell>
          <cell r="K243">
            <v>5.9</v>
          </cell>
          <cell r="L243">
            <v>4</v>
          </cell>
          <cell r="M243">
            <v>2</v>
          </cell>
          <cell r="N243">
            <v>0.67796610169491522</v>
          </cell>
          <cell r="O243">
            <v>0.33898305084745761</v>
          </cell>
        </row>
        <row r="244">
          <cell r="J244" t="str">
            <v>NORBURY</v>
          </cell>
          <cell r="K244">
            <v>15.3</v>
          </cell>
          <cell r="L244">
            <v>11</v>
          </cell>
          <cell r="M244">
            <v>5</v>
          </cell>
          <cell r="N244">
            <v>0.71895424836601307</v>
          </cell>
          <cell r="O244">
            <v>0.32679738562091504</v>
          </cell>
        </row>
        <row r="245">
          <cell r="J245" t="str">
            <v>NORTHENDEN</v>
          </cell>
          <cell r="K245">
            <v>10.3</v>
          </cell>
          <cell r="L245">
            <v>7</v>
          </cell>
          <cell r="M245">
            <v>3</v>
          </cell>
          <cell r="N245">
            <v>0.67961165048543681</v>
          </cell>
          <cell r="O245">
            <v>0.29126213592233008</v>
          </cell>
        </row>
        <row r="246">
          <cell r="J246" t="str">
            <v>NWGB PARTINGTON</v>
          </cell>
          <cell r="K246">
            <v>4.8</v>
          </cell>
          <cell r="L246">
            <v>4</v>
          </cell>
          <cell r="M246">
            <v>2</v>
          </cell>
          <cell r="N246">
            <v>0.83333333333333337</v>
          </cell>
          <cell r="O246">
            <v>0.41666666666666669</v>
          </cell>
        </row>
        <row r="247">
          <cell r="J247" t="str">
            <v>OFFERTON</v>
          </cell>
          <cell r="K247">
            <v>8.4</v>
          </cell>
          <cell r="L247">
            <v>7</v>
          </cell>
          <cell r="M247">
            <v>3</v>
          </cell>
          <cell r="N247">
            <v>0.83333333333333326</v>
          </cell>
          <cell r="O247">
            <v>0.35714285714285715</v>
          </cell>
        </row>
        <row r="248">
          <cell r="J248" t="str">
            <v>OPENSHAW</v>
          </cell>
          <cell r="K248">
            <v>15.1</v>
          </cell>
          <cell r="L248">
            <v>10</v>
          </cell>
          <cell r="M248">
            <v>5</v>
          </cell>
          <cell r="N248">
            <v>0.66225165562913912</v>
          </cell>
          <cell r="O248">
            <v>0.33112582781456956</v>
          </cell>
        </row>
        <row r="249">
          <cell r="J249" t="str">
            <v>ORMSKIRK</v>
          </cell>
          <cell r="K249">
            <v>13.7</v>
          </cell>
          <cell r="L249">
            <v>9</v>
          </cell>
          <cell r="M249">
            <v>4</v>
          </cell>
          <cell r="N249">
            <v>0.65693430656934315</v>
          </cell>
          <cell r="O249">
            <v>0.29197080291970806</v>
          </cell>
        </row>
        <row r="250">
          <cell r="J250" t="str">
            <v>PADIHAM</v>
          </cell>
          <cell r="K250">
            <v>18.8</v>
          </cell>
          <cell r="L250">
            <v>14</v>
          </cell>
          <cell r="M250">
            <v>6</v>
          </cell>
          <cell r="N250">
            <v>0.74468085106382975</v>
          </cell>
          <cell r="O250">
            <v>0.31914893617021273</v>
          </cell>
        </row>
        <row r="251">
          <cell r="J251" t="str">
            <v>PEEL ST &amp; RIBBLESDALE T13</v>
          </cell>
          <cell r="K251">
            <v>13.1</v>
          </cell>
          <cell r="L251">
            <v>8</v>
          </cell>
          <cell r="M251">
            <v>3</v>
          </cell>
          <cell r="N251">
            <v>0.61068702290076338</v>
          </cell>
          <cell r="O251">
            <v>0.22900763358778625</v>
          </cell>
        </row>
        <row r="252">
          <cell r="J252" t="str">
            <v>PENDLETON</v>
          </cell>
          <cell r="K252">
            <v>15.5</v>
          </cell>
          <cell r="L252">
            <v>9</v>
          </cell>
          <cell r="M252">
            <v>4</v>
          </cell>
          <cell r="N252">
            <v>0.58064516129032262</v>
          </cell>
          <cell r="O252">
            <v>0.25806451612903225</v>
          </cell>
        </row>
        <row r="253">
          <cell r="J253" t="str">
            <v>PETTERIL BANK</v>
          </cell>
          <cell r="K253">
            <v>14.1</v>
          </cell>
          <cell r="L253">
            <v>9</v>
          </cell>
          <cell r="M253">
            <v>4</v>
          </cell>
          <cell r="N253">
            <v>0.63829787234042556</v>
          </cell>
          <cell r="O253">
            <v>0.28368794326241137</v>
          </cell>
        </row>
        <row r="254">
          <cell r="J254" t="str">
            <v>PHILLIPS LANE</v>
          </cell>
          <cell r="K254">
            <v>5.8</v>
          </cell>
          <cell r="L254">
            <v>4</v>
          </cell>
          <cell r="M254">
            <v>2</v>
          </cell>
          <cell r="N254">
            <v>0.68965517241379315</v>
          </cell>
          <cell r="O254">
            <v>0.34482758620689657</v>
          </cell>
        </row>
        <row r="255">
          <cell r="J255" t="str">
            <v>PICCADILLY</v>
          </cell>
          <cell r="K255">
            <v>10.8</v>
          </cell>
          <cell r="L255">
            <v>7</v>
          </cell>
          <cell r="M255">
            <v>3</v>
          </cell>
          <cell r="N255">
            <v>0.64814814814814814</v>
          </cell>
          <cell r="O255">
            <v>0.27777777777777773</v>
          </cell>
        </row>
        <row r="256">
          <cell r="J256" t="str">
            <v>PIMBO</v>
          </cell>
          <cell r="K256">
            <v>25.3</v>
          </cell>
          <cell r="L256">
            <v>17</v>
          </cell>
          <cell r="M256">
            <v>7</v>
          </cell>
          <cell r="N256">
            <v>0.67193675889328064</v>
          </cell>
          <cell r="O256">
            <v>0.27667984189723321</v>
          </cell>
        </row>
        <row r="257">
          <cell r="J257" t="str">
            <v>MORTON PARK &amp; PIRELLI</v>
          </cell>
          <cell r="K257">
            <v>22.9</v>
          </cell>
          <cell r="L257">
            <v>16</v>
          </cell>
          <cell r="M257">
            <v>7</v>
          </cell>
          <cell r="N257">
            <v>0.6986899563318778</v>
          </cell>
          <cell r="O257">
            <v>0.30567685589519655</v>
          </cell>
        </row>
        <row r="258">
          <cell r="J258" t="str">
            <v>PORTWOOD</v>
          </cell>
          <cell r="K258">
            <v>15.6</v>
          </cell>
          <cell r="L258">
            <v>11</v>
          </cell>
          <cell r="M258">
            <v>5</v>
          </cell>
          <cell r="N258">
            <v>0.70512820512820518</v>
          </cell>
          <cell r="O258">
            <v>0.32051282051282054</v>
          </cell>
        </row>
        <row r="259">
          <cell r="J259" t="str">
            <v>POULTON</v>
          </cell>
          <cell r="K259">
            <v>11</v>
          </cell>
          <cell r="L259">
            <v>8</v>
          </cell>
          <cell r="M259">
            <v>3</v>
          </cell>
          <cell r="N259">
            <v>0.72727272727272729</v>
          </cell>
          <cell r="O259">
            <v>0.27272727272727271</v>
          </cell>
        </row>
        <row r="260">
          <cell r="J260" t="str">
            <v>POYNTON</v>
          </cell>
          <cell r="K260">
            <v>10.3</v>
          </cell>
          <cell r="L260">
            <v>7</v>
          </cell>
          <cell r="M260">
            <v>3</v>
          </cell>
          <cell r="N260">
            <v>0.67961165048543681</v>
          </cell>
          <cell r="O260">
            <v>0.29126213592233008</v>
          </cell>
        </row>
        <row r="261">
          <cell r="J261" t="str">
            <v>PREESALL</v>
          </cell>
          <cell r="K261">
            <v>10.7</v>
          </cell>
          <cell r="L261">
            <v>7</v>
          </cell>
          <cell r="M261">
            <v>3</v>
          </cell>
          <cell r="N261">
            <v>0.65420560747663559</v>
          </cell>
          <cell r="O261">
            <v>0.28037383177570097</v>
          </cell>
        </row>
        <row r="262">
          <cell r="J262" t="str">
            <v>PRESTON EAST</v>
          </cell>
          <cell r="K262">
            <v>12.5</v>
          </cell>
          <cell r="L262">
            <v>8</v>
          </cell>
          <cell r="M262">
            <v>3</v>
          </cell>
          <cell r="N262">
            <v>0.64</v>
          </cell>
          <cell r="O262">
            <v>0.24</v>
          </cell>
        </row>
        <row r="263">
          <cell r="J263" t="str">
            <v>PRESTON OLD RD</v>
          </cell>
          <cell r="K263">
            <v>11.4</v>
          </cell>
          <cell r="L263">
            <v>7</v>
          </cell>
          <cell r="M263">
            <v>3</v>
          </cell>
          <cell r="N263">
            <v>0.61403508771929827</v>
          </cell>
          <cell r="O263">
            <v>0.26315789473684209</v>
          </cell>
        </row>
        <row r="264">
          <cell r="J264" t="str">
            <v>PRESTWICH</v>
          </cell>
          <cell r="K264">
            <v>17.3</v>
          </cell>
          <cell r="L264">
            <v>11</v>
          </cell>
          <cell r="M264">
            <v>5</v>
          </cell>
          <cell r="N264">
            <v>0.63583815028901736</v>
          </cell>
          <cell r="O264">
            <v>0.28901734104046239</v>
          </cell>
        </row>
        <row r="265">
          <cell r="J265" t="str">
            <v>PRINGLE ST</v>
          </cell>
          <cell r="K265">
            <v>12</v>
          </cell>
          <cell r="L265">
            <v>8</v>
          </cell>
          <cell r="M265">
            <v>4</v>
          </cell>
          <cell r="N265">
            <v>0.66666666666666663</v>
          </cell>
          <cell r="O265">
            <v>0.33333333333333331</v>
          </cell>
        </row>
        <row r="266">
          <cell r="J266" t="str">
            <v>GRANE RD &amp; PRINNY HILL</v>
          </cell>
          <cell r="K266">
            <v>7.7</v>
          </cell>
          <cell r="L266">
            <v>6</v>
          </cell>
          <cell r="M266">
            <v>2</v>
          </cell>
          <cell r="N266">
            <v>0.77922077922077926</v>
          </cell>
          <cell r="O266">
            <v>0.25974025974025972</v>
          </cell>
        </row>
        <row r="267">
          <cell r="J267" t="str">
            <v>QUEENS PARK</v>
          </cell>
          <cell r="K267">
            <v>15.4</v>
          </cell>
          <cell r="L267">
            <v>10</v>
          </cell>
          <cell r="M267">
            <v>4</v>
          </cell>
          <cell r="N267">
            <v>0.64935064935064934</v>
          </cell>
          <cell r="O267">
            <v>0.25974025974025972</v>
          </cell>
        </row>
        <row r="268">
          <cell r="J268" t="str">
            <v>RADCLIFFE</v>
          </cell>
          <cell r="K268">
            <v>30</v>
          </cell>
          <cell r="L268">
            <v>23</v>
          </cell>
          <cell r="M268">
            <v>7</v>
          </cell>
          <cell r="N268">
            <v>0.76666666666666672</v>
          </cell>
          <cell r="O268">
            <v>0.23333333333333334</v>
          </cell>
        </row>
        <row r="269">
          <cell r="J269" t="str">
            <v>RANDAL ST</v>
          </cell>
          <cell r="K269">
            <v>14.2</v>
          </cell>
          <cell r="L269">
            <v>9</v>
          </cell>
          <cell r="M269">
            <v>4</v>
          </cell>
          <cell r="N269">
            <v>0.63380281690140849</v>
          </cell>
          <cell r="O269">
            <v>0.28169014084507044</v>
          </cell>
        </row>
        <row r="270">
          <cell r="J270" t="str">
            <v>RAWTENSTALL RD</v>
          </cell>
          <cell r="K270">
            <v>13.4</v>
          </cell>
          <cell r="L270">
            <v>9</v>
          </cell>
          <cell r="M270">
            <v>3</v>
          </cell>
          <cell r="N270">
            <v>0.67164179104477606</v>
          </cell>
          <cell r="O270">
            <v>0.22388059701492538</v>
          </cell>
        </row>
        <row r="271">
          <cell r="J271" t="str">
            <v>REDDISH VALE</v>
          </cell>
          <cell r="K271">
            <v>11.4</v>
          </cell>
          <cell r="L271">
            <v>8</v>
          </cell>
          <cell r="M271">
            <v>3</v>
          </cell>
          <cell r="N271">
            <v>0.70175438596491224</v>
          </cell>
          <cell r="O271">
            <v>0.26315789473684209</v>
          </cell>
        </row>
        <row r="272">
          <cell r="J272" t="str">
            <v>RIBBLESDALE T14</v>
          </cell>
          <cell r="K272">
            <v>11.9</v>
          </cell>
          <cell r="L272">
            <v>8</v>
          </cell>
          <cell r="M272">
            <v>3</v>
          </cell>
          <cell r="N272">
            <v>0.67226890756302515</v>
          </cell>
          <cell r="O272">
            <v>0.25210084033613445</v>
          </cell>
        </row>
        <row r="273">
          <cell r="J273" t="str">
            <v>RIBBLETON</v>
          </cell>
          <cell r="K273">
            <v>10.6</v>
          </cell>
          <cell r="L273">
            <v>7</v>
          </cell>
          <cell r="M273">
            <v>3</v>
          </cell>
          <cell r="N273">
            <v>0.66037735849056611</v>
          </cell>
          <cell r="O273">
            <v>0.28301886792452829</v>
          </cell>
        </row>
        <row r="274">
          <cell r="J274" t="str">
            <v>RINGLEY</v>
          </cell>
          <cell r="K274">
            <v>6.8</v>
          </cell>
          <cell r="L274">
            <v>5</v>
          </cell>
          <cell r="M274">
            <v>2</v>
          </cell>
          <cell r="N274">
            <v>0.73529411764705888</v>
          </cell>
          <cell r="O274">
            <v>0.29411764705882354</v>
          </cell>
        </row>
        <row r="275">
          <cell r="J275" t="str">
            <v>RISLEY</v>
          </cell>
          <cell r="K275">
            <v>36.9</v>
          </cell>
          <cell r="L275">
            <v>9</v>
          </cell>
          <cell r="M275">
            <v>4</v>
          </cell>
          <cell r="N275">
            <v>0.24390243902439027</v>
          </cell>
          <cell r="O275">
            <v>0.10840108401084012</v>
          </cell>
        </row>
        <row r="276">
          <cell r="J276" t="str">
            <v>ROBERT HALL ST</v>
          </cell>
          <cell r="K276">
            <v>13.1</v>
          </cell>
          <cell r="L276">
            <v>8</v>
          </cell>
          <cell r="M276">
            <v>3</v>
          </cell>
          <cell r="N276">
            <v>0.61068702290076338</v>
          </cell>
          <cell r="O276">
            <v>0.22900763358778625</v>
          </cell>
        </row>
        <row r="277">
          <cell r="J277" t="str">
            <v>ROCHDALE CENTRAL</v>
          </cell>
          <cell r="K277">
            <v>27.1</v>
          </cell>
          <cell r="L277">
            <v>21</v>
          </cell>
          <cell r="M277">
            <v>9</v>
          </cell>
          <cell r="N277">
            <v>0.77490774907749072</v>
          </cell>
          <cell r="O277">
            <v>0.33210332103321033</v>
          </cell>
        </row>
        <row r="278">
          <cell r="J278" t="str">
            <v>ROMAN RD</v>
          </cell>
          <cell r="K278">
            <v>14.7</v>
          </cell>
          <cell r="L278">
            <v>11</v>
          </cell>
          <cell r="M278">
            <v>5</v>
          </cell>
          <cell r="N278">
            <v>0.74829931972789121</v>
          </cell>
          <cell r="O278">
            <v>0.3401360544217687</v>
          </cell>
        </row>
        <row r="279">
          <cell r="J279" t="str">
            <v>ROMILEY</v>
          </cell>
          <cell r="K279">
            <v>16</v>
          </cell>
          <cell r="L279">
            <v>11</v>
          </cell>
          <cell r="M279">
            <v>5</v>
          </cell>
          <cell r="N279">
            <v>0.6875</v>
          </cell>
          <cell r="O279">
            <v>0.3125</v>
          </cell>
        </row>
        <row r="280">
          <cell r="J280" t="str">
            <v>ROSSALL</v>
          </cell>
          <cell r="K280">
            <v>3.3</v>
          </cell>
          <cell r="L280">
            <v>2</v>
          </cell>
          <cell r="M280">
            <v>1</v>
          </cell>
          <cell r="N280">
            <v>0.60606060606060608</v>
          </cell>
          <cell r="O280">
            <v>0.30303030303030304</v>
          </cell>
        </row>
        <row r="281">
          <cell r="J281" t="str">
            <v>ROYTON</v>
          </cell>
          <cell r="K281">
            <v>11.7</v>
          </cell>
          <cell r="L281">
            <v>8</v>
          </cell>
          <cell r="M281">
            <v>4</v>
          </cell>
          <cell r="N281">
            <v>0.68376068376068377</v>
          </cell>
          <cell r="O281">
            <v>0.34188034188034189</v>
          </cell>
        </row>
        <row r="282">
          <cell r="J282" t="str">
            <v>SALE</v>
          </cell>
          <cell r="K282">
            <v>12.4</v>
          </cell>
          <cell r="L282">
            <v>7</v>
          </cell>
          <cell r="M282">
            <v>4</v>
          </cell>
          <cell r="N282">
            <v>0.56451612903225801</v>
          </cell>
          <cell r="O282">
            <v>0.32258064516129031</v>
          </cell>
        </row>
        <row r="283">
          <cell r="J283" t="str">
            <v>SALE MOOR</v>
          </cell>
          <cell r="K283">
            <v>8.1999999999999993</v>
          </cell>
          <cell r="L283">
            <v>5</v>
          </cell>
          <cell r="M283">
            <v>2</v>
          </cell>
          <cell r="N283">
            <v>0.60975609756097571</v>
          </cell>
          <cell r="O283">
            <v>0.24390243902439027</v>
          </cell>
        </row>
        <row r="284">
          <cell r="J284" t="str">
            <v>SALFORD QUAYS</v>
          </cell>
          <cell r="K284">
            <v>10.5</v>
          </cell>
          <cell r="L284">
            <v>7</v>
          </cell>
          <cell r="M284">
            <v>3</v>
          </cell>
          <cell r="N284">
            <v>0.66666666666666663</v>
          </cell>
          <cell r="O284">
            <v>0.2857142857142857</v>
          </cell>
        </row>
        <row r="285">
          <cell r="J285" t="str">
            <v>SANDGATE</v>
          </cell>
          <cell r="K285">
            <v>12.4</v>
          </cell>
          <cell r="L285">
            <v>8</v>
          </cell>
          <cell r="M285">
            <v>4</v>
          </cell>
          <cell r="N285">
            <v>0.64516129032258063</v>
          </cell>
          <cell r="O285">
            <v>0.32258064516129031</v>
          </cell>
        </row>
        <row r="286">
          <cell r="J286" t="str">
            <v>SCARISBRICK</v>
          </cell>
          <cell r="K286">
            <v>4.4000000000000004</v>
          </cell>
          <cell r="L286">
            <v>2</v>
          </cell>
          <cell r="M286">
            <v>1</v>
          </cell>
          <cell r="N286">
            <v>0.45454545454545453</v>
          </cell>
          <cell r="O286">
            <v>0.22727272727272727</v>
          </cell>
        </row>
        <row r="287">
          <cell r="J287" t="str">
            <v>SEBERGHAM</v>
          </cell>
          <cell r="K287">
            <v>5.0999999999999996</v>
          </cell>
          <cell r="L287">
            <v>3</v>
          </cell>
          <cell r="M287">
            <v>1</v>
          </cell>
          <cell r="N287">
            <v>0.58823529411764708</v>
          </cell>
          <cell r="O287">
            <v>0.19607843137254904</v>
          </cell>
        </row>
        <row r="288">
          <cell r="J288" t="str">
            <v>SEDBERGH</v>
          </cell>
          <cell r="K288">
            <v>4.5</v>
          </cell>
          <cell r="L288">
            <v>4</v>
          </cell>
          <cell r="M288">
            <v>2</v>
          </cell>
          <cell r="N288">
            <v>0.88888888888888884</v>
          </cell>
          <cell r="O288">
            <v>0.44444444444444442</v>
          </cell>
        </row>
        <row r="289">
          <cell r="J289" t="str">
            <v>SELSMIRE</v>
          </cell>
          <cell r="K289">
            <v>2</v>
          </cell>
          <cell r="L289">
            <v>1</v>
          </cell>
          <cell r="M289">
            <v>1</v>
          </cell>
          <cell r="N289">
            <v>0.5</v>
          </cell>
          <cell r="O289">
            <v>0.5</v>
          </cell>
        </row>
        <row r="290">
          <cell r="J290" t="str">
            <v>SETTLE</v>
          </cell>
          <cell r="K290">
            <v>5</v>
          </cell>
          <cell r="L290">
            <v>3</v>
          </cell>
          <cell r="M290">
            <v>1</v>
          </cell>
          <cell r="N290">
            <v>0.6</v>
          </cell>
          <cell r="O290">
            <v>0.2</v>
          </cell>
        </row>
        <row r="291">
          <cell r="J291" t="str">
            <v>MOSS SIDE (Leyland) &amp; SEVEN STARS</v>
          </cell>
          <cell r="K291">
            <v>18.600000000000001</v>
          </cell>
          <cell r="L291">
            <v>14</v>
          </cell>
          <cell r="M291">
            <v>6</v>
          </cell>
          <cell r="N291">
            <v>0.75268817204301075</v>
          </cell>
          <cell r="O291">
            <v>0.32258064516129031</v>
          </cell>
        </row>
        <row r="292">
          <cell r="J292" t="str">
            <v>SHANNON ST SOUTH</v>
          </cell>
          <cell r="K292">
            <v>19.600000000000001</v>
          </cell>
          <cell r="L292">
            <v>14</v>
          </cell>
          <cell r="M292">
            <v>6</v>
          </cell>
          <cell r="N292">
            <v>0.71428571428571419</v>
          </cell>
          <cell r="O292">
            <v>0.30612244897959179</v>
          </cell>
        </row>
        <row r="293">
          <cell r="J293" t="str">
            <v>SHAP</v>
          </cell>
          <cell r="K293">
            <v>4.4000000000000004</v>
          </cell>
          <cell r="L293">
            <v>4</v>
          </cell>
          <cell r="M293">
            <v>1</v>
          </cell>
          <cell r="N293">
            <v>0.90909090909090906</v>
          </cell>
          <cell r="O293">
            <v>0.22727272727272727</v>
          </cell>
        </row>
        <row r="294">
          <cell r="J294" t="str">
            <v>SHAW</v>
          </cell>
          <cell r="K294">
            <v>13.7</v>
          </cell>
          <cell r="L294">
            <v>10</v>
          </cell>
          <cell r="M294">
            <v>4</v>
          </cell>
          <cell r="N294">
            <v>0.72992700729927007</v>
          </cell>
          <cell r="O294">
            <v>0.29197080291970806</v>
          </cell>
        </row>
        <row r="295">
          <cell r="J295" t="str">
            <v>Siddick</v>
          </cell>
          <cell r="K295">
            <v>6.8</v>
          </cell>
          <cell r="L295">
            <v>7</v>
          </cell>
          <cell r="M295">
            <v>3</v>
          </cell>
          <cell r="N295">
            <v>1.0294117647058825</v>
          </cell>
          <cell r="O295">
            <v>0.44117647058823528</v>
          </cell>
        </row>
        <row r="296">
          <cell r="J296" t="str">
            <v>SILLOTH</v>
          </cell>
          <cell r="K296">
            <v>6.8</v>
          </cell>
          <cell r="L296">
            <v>5</v>
          </cell>
          <cell r="M296">
            <v>2</v>
          </cell>
          <cell r="N296">
            <v>0.73529411764705888</v>
          </cell>
          <cell r="O296">
            <v>0.29411764705882354</v>
          </cell>
        </row>
        <row r="297">
          <cell r="J297" t="str">
            <v>SKELMERSDALE</v>
          </cell>
          <cell r="K297">
            <v>17.100000000000001</v>
          </cell>
          <cell r="L297">
            <v>9</v>
          </cell>
          <cell r="M297">
            <v>4</v>
          </cell>
          <cell r="N297">
            <v>0.52631578947368418</v>
          </cell>
          <cell r="O297">
            <v>0.23391812865497075</v>
          </cell>
        </row>
        <row r="298">
          <cell r="J298" t="str">
            <v>HUTTON END &amp; SKELTON C</v>
          </cell>
          <cell r="K298">
            <v>9.9</v>
          </cell>
          <cell r="L298">
            <v>7</v>
          </cell>
          <cell r="M298">
            <v>3</v>
          </cell>
          <cell r="N298">
            <v>0.70707070707070707</v>
          </cell>
          <cell r="O298">
            <v>0.30303030303030304</v>
          </cell>
        </row>
        <row r="299">
          <cell r="J299" t="str">
            <v>SLIPWAY</v>
          </cell>
          <cell r="K299">
            <v>8.1999999999999993</v>
          </cell>
          <cell r="L299">
            <v>6</v>
          </cell>
          <cell r="M299">
            <v>2</v>
          </cell>
          <cell r="N299">
            <v>0.73170731707317083</v>
          </cell>
          <cell r="O299">
            <v>0.24390243902439027</v>
          </cell>
        </row>
        <row r="300">
          <cell r="J300" t="str">
            <v>SNIPE</v>
          </cell>
          <cell r="K300">
            <v>13.7</v>
          </cell>
          <cell r="L300">
            <v>8</v>
          </cell>
          <cell r="M300">
            <v>3</v>
          </cell>
          <cell r="N300">
            <v>0.58394160583941612</v>
          </cell>
          <cell r="O300">
            <v>0.21897810218978103</v>
          </cell>
        </row>
        <row r="301">
          <cell r="J301" t="str">
            <v>S.E. MACCLESFIELD</v>
          </cell>
          <cell r="K301">
            <v>11.8</v>
          </cell>
          <cell r="L301">
            <v>9</v>
          </cell>
          <cell r="M301">
            <v>3</v>
          </cell>
          <cell r="N301">
            <v>0.76271186440677963</v>
          </cell>
          <cell r="O301">
            <v>0.25423728813559321</v>
          </cell>
        </row>
        <row r="302">
          <cell r="J302" t="str">
            <v>SOUTH PARK</v>
          </cell>
          <cell r="K302">
            <v>8.1</v>
          </cell>
          <cell r="L302">
            <v>6</v>
          </cell>
          <cell r="M302">
            <v>2</v>
          </cell>
          <cell r="N302">
            <v>0.74074074074074081</v>
          </cell>
          <cell r="O302">
            <v>0.24691358024691359</v>
          </cell>
        </row>
        <row r="303">
          <cell r="J303" t="str">
            <v>S.W. MACCLESFIELD</v>
          </cell>
          <cell r="K303">
            <v>18.7</v>
          </cell>
          <cell r="L303">
            <v>14</v>
          </cell>
          <cell r="M303">
            <v>6</v>
          </cell>
          <cell r="N303">
            <v>0.74866310160427807</v>
          </cell>
          <cell r="O303">
            <v>0.32085561497326204</v>
          </cell>
        </row>
        <row r="304">
          <cell r="J304" t="str">
            <v>SPA RD</v>
          </cell>
          <cell r="K304">
            <v>25.4</v>
          </cell>
          <cell r="L304">
            <v>16</v>
          </cell>
          <cell r="M304">
            <v>7</v>
          </cell>
          <cell r="N304">
            <v>0.62992125984251968</v>
          </cell>
          <cell r="O304">
            <v>0.27559055118110237</v>
          </cell>
        </row>
        <row r="305">
          <cell r="J305" t="str">
            <v>SPADEADAM 132/11KV</v>
          </cell>
          <cell r="K305">
            <v>12.6</v>
          </cell>
          <cell r="L305">
            <v>2</v>
          </cell>
          <cell r="M305">
            <v>1</v>
          </cell>
          <cell r="N305">
            <v>0.15873015873015872</v>
          </cell>
          <cell r="O305">
            <v>7.9365079365079361E-2</v>
          </cell>
        </row>
        <row r="306">
          <cell r="J306" t="str">
            <v>SPOTLAND</v>
          </cell>
          <cell r="K306">
            <v>10.199999999999999</v>
          </cell>
          <cell r="L306">
            <v>7</v>
          </cell>
          <cell r="M306">
            <v>3</v>
          </cell>
          <cell r="N306">
            <v>0.68627450980392157</v>
          </cell>
          <cell r="O306">
            <v>0.29411764705882354</v>
          </cell>
        </row>
        <row r="307">
          <cell r="J307" t="str">
            <v>SPRING COTTAGE</v>
          </cell>
          <cell r="K307">
            <v>9.8000000000000007</v>
          </cell>
          <cell r="L307">
            <v>7</v>
          </cell>
          <cell r="M307">
            <v>3</v>
          </cell>
          <cell r="N307">
            <v>0.71428571428571419</v>
          </cell>
          <cell r="O307">
            <v>0.30612244897959179</v>
          </cell>
        </row>
        <row r="308">
          <cell r="J308" t="str">
            <v>SPRING GARDEN ST 11kV</v>
          </cell>
          <cell r="K308">
            <v>10.9</v>
          </cell>
          <cell r="L308">
            <v>7</v>
          </cell>
          <cell r="M308">
            <v>3</v>
          </cell>
          <cell r="N308">
            <v>0.64220183486238525</v>
          </cell>
          <cell r="O308">
            <v>0.27522935779816515</v>
          </cell>
        </row>
        <row r="309">
          <cell r="J309" t="str">
            <v>SPRING GARDEN ST 6.6KV</v>
          </cell>
          <cell r="K309">
            <v>11.6</v>
          </cell>
          <cell r="L309">
            <v>8</v>
          </cell>
          <cell r="M309">
            <v>4</v>
          </cell>
          <cell r="N309">
            <v>0.68965517241379315</v>
          </cell>
          <cell r="O309">
            <v>0.34482758620689657</v>
          </cell>
        </row>
        <row r="310">
          <cell r="J310" t="str">
            <v>SQUIRES GATE</v>
          </cell>
          <cell r="K310">
            <v>13.2</v>
          </cell>
          <cell r="L310">
            <v>8</v>
          </cell>
          <cell r="M310">
            <v>3</v>
          </cell>
          <cell r="N310">
            <v>0.60606060606060608</v>
          </cell>
          <cell r="O310">
            <v>0.22727272727272729</v>
          </cell>
        </row>
        <row r="311">
          <cell r="J311" t="str">
            <v>ST ANNES</v>
          </cell>
          <cell r="K311">
            <v>7</v>
          </cell>
          <cell r="L311">
            <v>5</v>
          </cell>
          <cell r="M311">
            <v>2</v>
          </cell>
          <cell r="N311">
            <v>0.7142857142857143</v>
          </cell>
          <cell r="O311">
            <v>0.2857142857142857</v>
          </cell>
        </row>
        <row r="312">
          <cell r="J312" t="str">
            <v>ST MARYS</v>
          </cell>
          <cell r="K312">
            <v>8.6999999999999993</v>
          </cell>
          <cell r="L312">
            <v>4</v>
          </cell>
          <cell r="M312">
            <v>2</v>
          </cell>
          <cell r="N312">
            <v>0.45977011494252878</v>
          </cell>
          <cell r="O312">
            <v>0.22988505747126439</v>
          </cell>
        </row>
        <row r="313">
          <cell r="J313" t="str">
            <v>ST MARYS ST</v>
          </cell>
          <cell r="K313">
            <v>10.199999999999999</v>
          </cell>
          <cell r="L313">
            <v>7</v>
          </cell>
          <cell r="M313">
            <v>3</v>
          </cell>
          <cell r="N313">
            <v>0.68627450980392157</v>
          </cell>
          <cell r="O313">
            <v>0.29411764705882354</v>
          </cell>
        </row>
        <row r="314">
          <cell r="J314" t="str">
            <v>ST THOMAS RD</v>
          </cell>
          <cell r="K314">
            <v>10.4</v>
          </cell>
          <cell r="L314">
            <v>7</v>
          </cell>
          <cell r="M314">
            <v>3</v>
          </cell>
          <cell r="N314">
            <v>0.67307692307692302</v>
          </cell>
          <cell r="O314">
            <v>0.28846153846153844</v>
          </cell>
        </row>
        <row r="315">
          <cell r="J315" t="str">
            <v>STAINBURN</v>
          </cell>
          <cell r="K315">
            <v>5.8</v>
          </cell>
          <cell r="L315">
            <v>4</v>
          </cell>
          <cell r="M315">
            <v>2</v>
          </cell>
          <cell r="N315">
            <v>0.68965517241379315</v>
          </cell>
          <cell r="O315">
            <v>0.34482758620689657</v>
          </cell>
        </row>
        <row r="316">
          <cell r="J316" t="str">
            <v>STANDISH</v>
          </cell>
          <cell r="K316">
            <v>15.9</v>
          </cell>
          <cell r="L316">
            <v>11</v>
          </cell>
          <cell r="M316">
            <v>4</v>
          </cell>
          <cell r="N316">
            <v>0.69182389937106914</v>
          </cell>
          <cell r="O316">
            <v>0.25157232704402516</v>
          </cell>
        </row>
        <row r="317">
          <cell r="J317" t="str">
            <v>STRANGEWAYS</v>
          </cell>
          <cell r="K317">
            <v>14.6</v>
          </cell>
          <cell r="L317">
            <v>10</v>
          </cell>
          <cell r="M317">
            <v>5</v>
          </cell>
          <cell r="N317">
            <v>0.68493150684931503</v>
          </cell>
          <cell r="O317">
            <v>0.34246575342465752</v>
          </cell>
        </row>
        <row r="318">
          <cell r="J318" t="str">
            <v>STRAWBERRY BANK</v>
          </cell>
          <cell r="K318">
            <v>8.3000000000000007</v>
          </cell>
          <cell r="L318">
            <v>6</v>
          </cell>
          <cell r="M318">
            <v>2</v>
          </cell>
          <cell r="N318">
            <v>0.72289156626506013</v>
          </cell>
          <cell r="O318">
            <v>0.24096385542168672</v>
          </cell>
        </row>
        <row r="319">
          <cell r="J319" t="str">
            <v>STUART ST</v>
          </cell>
          <cell r="K319">
            <v>15.5</v>
          </cell>
          <cell r="L319">
            <v>10</v>
          </cell>
          <cell r="M319">
            <v>4</v>
          </cell>
          <cell r="N319">
            <v>0.64516129032258063</v>
          </cell>
          <cell r="O319">
            <v>0.25806451612903225</v>
          </cell>
        </row>
        <row r="320">
          <cell r="J320" t="str">
            <v>STUBBINS</v>
          </cell>
          <cell r="K320">
            <v>17.899999999999999</v>
          </cell>
          <cell r="L320">
            <v>13</v>
          </cell>
          <cell r="M320">
            <v>5</v>
          </cell>
          <cell r="N320">
            <v>0.72625698324022347</v>
          </cell>
          <cell r="O320">
            <v>0.27932960893854752</v>
          </cell>
        </row>
        <row r="321">
          <cell r="J321" t="str">
            <v>SWINTON</v>
          </cell>
          <cell r="K321">
            <v>10.3</v>
          </cell>
          <cell r="L321">
            <v>7</v>
          </cell>
          <cell r="M321">
            <v>3</v>
          </cell>
          <cell r="N321">
            <v>0.67961165048543681</v>
          </cell>
          <cell r="O321">
            <v>0.29126213592233008</v>
          </cell>
        </row>
        <row r="322">
          <cell r="J322" t="str">
            <v>TAME VALLEY</v>
          </cell>
          <cell r="K322">
            <v>16.7</v>
          </cell>
          <cell r="L322">
            <v>10</v>
          </cell>
          <cell r="M322">
            <v>5</v>
          </cell>
          <cell r="N322">
            <v>0.5988023952095809</v>
          </cell>
          <cell r="O322">
            <v>0.29940119760479045</v>
          </cell>
        </row>
        <row r="323">
          <cell r="J323" t="str">
            <v>TARDY GATE</v>
          </cell>
          <cell r="K323">
            <v>15.3</v>
          </cell>
          <cell r="L323">
            <v>10</v>
          </cell>
          <cell r="M323">
            <v>5</v>
          </cell>
          <cell r="N323">
            <v>0.65359477124183007</v>
          </cell>
          <cell r="O323">
            <v>0.32679738562091504</v>
          </cell>
        </row>
        <row r="324">
          <cell r="J324" t="str">
            <v>TARLETON</v>
          </cell>
          <cell r="K324">
            <v>15.5</v>
          </cell>
          <cell r="L324">
            <v>11</v>
          </cell>
          <cell r="M324">
            <v>5</v>
          </cell>
          <cell r="N324">
            <v>0.70967741935483875</v>
          </cell>
          <cell r="O324">
            <v>0.32258064516129031</v>
          </cell>
        </row>
        <row r="325">
          <cell r="J325" t="str">
            <v>THE HEIGHT</v>
          </cell>
          <cell r="K325">
            <v>11.6</v>
          </cell>
          <cell r="L325">
            <v>8</v>
          </cell>
          <cell r="M325">
            <v>3</v>
          </cell>
          <cell r="N325">
            <v>0.68965517241379315</v>
          </cell>
          <cell r="O325">
            <v>0.25862068965517243</v>
          </cell>
        </row>
        <row r="326">
          <cell r="J326" t="str">
            <v>THORNTON</v>
          </cell>
          <cell r="K326">
            <v>14.2</v>
          </cell>
          <cell r="L326">
            <v>8</v>
          </cell>
          <cell r="M326">
            <v>3</v>
          </cell>
          <cell r="N326">
            <v>0.56338028169014087</v>
          </cell>
          <cell r="O326">
            <v>0.21126760563380284</v>
          </cell>
        </row>
        <row r="327">
          <cell r="J327" t="str">
            <v>TOWNLEY ST</v>
          </cell>
          <cell r="K327">
            <v>8.1999999999999993</v>
          </cell>
          <cell r="L327">
            <v>3</v>
          </cell>
          <cell r="M327">
            <v>2</v>
          </cell>
          <cell r="N327">
            <v>0.36585365853658541</v>
          </cell>
          <cell r="O327">
            <v>0.24390243902439027</v>
          </cell>
        </row>
        <row r="328">
          <cell r="J328" t="str">
            <v>TRAFFORD</v>
          </cell>
          <cell r="K328">
            <v>16</v>
          </cell>
          <cell r="L328">
            <v>14</v>
          </cell>
          <cell r="M328">
            <v>5</v>
          </cell>
          <cell r="N328">
            <v>0.875</v>
          </cell>
          <cell r="O328">
            <v>0.3125</v>
          </cell>
        </row>
        <row r="329">
          <cell r="J329" t="str">
            <v>TRAFFORD PARK NORTH</v>
          </cell>
          <cell r="K329">
            <v>14.9</v>
          </cell>
          <cell r="L329">
            <v>10</v>
          </cell>
          <cell r="M329">
            <v>5</v>
          </cell>
          <cell r="N329">
            <v>0.67114093959731547</v>
          </cell>
          <cell r="O329">
            <v>0.33557046979865773</v>
          </cell>
        </row>
        <row r="330">
          <cell r="J330" t="str">
            <v>TRIMPELL</v>
          </cell>
          <cell r="K330">
            <v>3.5</v>
          </cell>
          <cell r="L330">
            <v>2</v>
          </cell>
          <cell r="M330">
            <v>1</v>
          </cell>
          <cell r="N330">
            <v>0.5714285714285714</v>
          </cell>
          <cell r="O330">
            <v>0.2857142857142857</v>
          </cell>
        </row>
        <row r="331">
          <cell r="J331" t="str">
            <v>TRINITY</v>
          </cell>
          <cell r="K331">
            <v>12.9</v>
          </cell>
          <cell r="L331">
            <v>8</v>
          </cell>
          <cell r="M331">
            <v>3</v>
          </cell>
          <cell r="N331">
            <v>0.62015503875968991</v>
          </cell>
          <cell r="O331">
            <v>0.23255813953488372</v>
          </cell>
        </row>
        <row r="332">
          <cell r="J332" t="str">
            <v>TULKETH</v>
          </cell>
          <cell r="K332">
            <v>16.5</v>
          </cell>
          <cell r="L332">
            <v>13</v>
          </cell>
          <cell r="M332">
            <v>5</v>
          </cell>
          <cell r="N332">
            <v>0.78787878787878785</v>
          </cell>
          <cell r="O332">
            <v>0.30303030303030304</v>
          </cell>
        </row>
        <row r="333">
          <cell r="J333" t="str">
            <v>ULVERSTON</v>
          </cell>
          <cell r="K333">
            <v>9.6</v>
          </cell>
          <cell r="L333">
            <v>7</v>
          </cell>
          <cell r="M333">
            <v>3</v>
          </cell>
          <cell r="N333">
            <v>0.72916666666666674</v>
          </cell>
          <cell r="O333">
            <v>0.3125</v>
          </cell>
        </row>
        <row r="334">
          <cell r="J334" t="str">
            <v>UNION RD</v>
          </cell>
          <cell r="K334">
            <v>17.5</v>
          </cell>
          <cell r="L334">
            <v>13</v>
          </cell>
          <cell r="M334">
            <v>5</v>
          </cell>
          <cell r="N334">
            <v>0.74285714285714288</v>
          </cell>
          <cell r="O334">
            <v>0.2857142857142857</v>
          </cell>
        </row>
        <row r="335">
          <cell r="J335" t="str">
            <v>UPHOLLAND</v>
          </cell>
          <cell r="K335">
            <v>14.1</v>
          </cell>
          <cell r="L335">
            <v>8</v>
          </cell>
          <cell r="M335">
            <v>2</v>
          </cell>
          <cell r="N335">
            <v>0.56737588652482274</v>
          </cell>
          <cell r="O335">
            <v>0.14184397163120568</v>
          </cell>
        </row>
        <row r="336">
          <cell r="J336" t="str">
            <v>URMSTON</v>
          </cell>
          <cell r="K336">
            <v>18.2</v>
          </cell>
          <cell r="L336">
            <v>13</v>
          </cell>
          <cell r="M336">
            <v>4</v>
          </cell>
          <cell r="N336">
            <v>0.7142857142857143</v>
          </cell>
          <cell r="O336">
            <v>0.21978021978021978</v>
          </cell>
        </row>
        <row r="337">
          <cell r="J337" t="str">
            <v>VICTORIA PARK</v>
          </cell>
          <cell r="K337">
            <v>17.100000000000001</v>
          </cell>
          <cell r="L337">
            <v>12</v>
          </cell>
          <cell r="M337">
            <v>4</v>
          </cell>
          <cell r="N337">
            <v>0.70175438596491224</v>
          </cell>
          <cell r="O337">
            <v>0.23391812865497075</v>
          </cell>
        </row>
        <row r="338">
          <cell r="J338" t="str">
            <v>WARBRECK</v>
          </cell>
          <cell r="K338">
            <v>12.2</v>
          </cell>
          <cell r="L338">
            <v>8</v>
          </cell>
          <cell r="M338">
            <v>4</v>
          </cell>
          <cell r="N338">
            <v>0.65573770491803285</v>
          </cell>
          <cell r="O338">
            <v>0.32786885245901642</v>
          </cell>
        </row>
        <row r="339">
          <cell r="J339" t="str">
            <v>WARDLEWORTH</v>
          </cell>
          <cell r="K339">
            <v>13.5</v>
          </cell>
          <cell r="L339">
            <v>9</v>
          </cell>
          <cell r="M339">
            <v>4</v>
          </cell>
          <cell r="N339">
            <v>0.66666666666666663</v>
          </cell>
          <cell r="O339">
            <v>0.29629629629629628</v>
          </cell>
        </row>
        <row r="340">
          <cell r="J340" t="str">
            <v>WARTON</v>
          </cell>
          <cell r="K340">
            <v>14.8</v>
          </cell>
          <cell r="L340">
            <v>10</v>
          </cell>
          <cell r="M340">
            <v>5</v>
          </cell>
          <cell r="N340">
            <v>0.67567567567567566</v>
          </cell>
          <cell r="O340">
            <v>0.33783783783783783</v>
          </cell>
        </row>
        <row r="341">
          <cell r="J341" t="str">
            <v>WATERHEAD</v>
          </cell>
          <cell r="K341">
            <v>8.8000000000000007</v>
          </cell>
          <cell r="L341">
            <v>4</v>
          </cell>
          <cell r="M341">
            <v>2</v>
          </cell>
          <cell r="N341">
            <v>0.45454545454545453</v>
          </cell>
          <cell r="O341">
            <v>0.22727272727272727</v>
          </cell>
        </row>
        <row r="342">
          <cell r="J342" t="str">
            <v>WATERSWALLOWS</v>
          </cell>
          <cell r="K342">
            <v>10.1</v>
          </cell>
          <cell r="L342">
            <v>9</v>
          </cell>
          <cell r="M342">
            <v>1</v>
          </cell>
          <cell r="N342">
            <v>0.8910891089108911</v>
          </cell>
          <cell r="O342">
            <v>9.9009900990099015E-2</v>
          </cell>
        </row>
        <row r="343">
          <cell r="J343" t="str">
            <v>WEASTE</v>
          </cell>
          <cell r="K343">
            <v>15.8</v>
          </cell>
          <cell r="L343">
            <v>9</v>
          </cell>
          <cell r="M343">
            <v>4</v>
          </cell>
          <cell r="N343">
            <v>0.56962025316455689</v>
          </cell>
          <cell r="O343">
            <v>0.25316455696202528</v>
          </cell>
        </row>
        <row r="344">
          <cell r="J344" t="str">
            <v>WERNETH</v>
          </cell>
          <cell r="K344">
            <v>10.199999999999999</v>
          </cell>
          <cell r="L344">
            <v>7</v>
          </cell>
          <cell r="M344">
            <v>3</v>
          </cell>
          <cell r="N344">
            <v>0.68627450980392157</v>
          </cell>
          <cell r="O344">
            <v>0.29411764705882354</v>
          </cell>
        </row>
        <row r="345">
          <cell r="J345" t="str">
            <v>WESLEY PLACE BACUP</v>
          </cell>
          <cell r="K345">
            <v>11</v>
          </cell>
          <cell r="L345">
            <v>7</v>
          </cell>
          <cell r="M345">
            <v>3</v>
          </cell>
          <cell r="N345">
            <v>0.63636363636363635</v>
          </cell>
          <cell r="O345">
            <v>0.27272727272727271</v>
          </cell>
        </row>
        <row r="346">
          <cell r="J346" t="str">
            <v>WEST DIDSBURY</v>
          </cell>
          <cell r="K346">
            <v>12.6</v>
          </cell>
          <cell r="L346">
            <v>9</v>
          </cell>
          <cell r="M346">
            <v>4</v>
          </cell>
          <cell r="N346">
            <v>0.7142857142857143</v>
          </cell>
          <cell r="O346">
            <v>0.31746031746031744</v>
          </cell>
        </row>
        <row r="347">
          <cell r="J347" t="str">
            <v>WESTGATE</v>
          </cell>
          <cell r="K347">
            <v>16.600000000000001</v>
          </cell>
          <cell r="L347">
            <v>13</v>
          </cell>
          <cell r="M347">
            <v>5</v>
          </cell>
          <cell r="N347">
            <v>0.7831325301204819</v>
          </cell>
          <cell r="O347">
            <v>0.3012048192771084</v>
          </cell>
        </row>
        <row r="348">
          <cell r="J348" t="str">
            <v>WESTHOUGHTON</v>
          </cell>
          <cell r="K348">
            <v>18.5</v>
          </cell>
          <cell r="L348">
            <v>12</v>
          </cell>
          <cell r="M348">
            <v>5</v>
          </cell>
          <cell r="N348">
            <v>0.64864864864864868</v>
          </cell>
          <cell r="O348">
            <v>0.27027027027027029</v>
          </cell>
        </row>
        <row r="349">
          <cell r="J349" t="str">
            <v>WESTLINTON</v>
          </cell>
          <cell r="K349">
            <v>5.3</v>
          </cell>
          <cell r="L349">
            <v>4</v>
          </cell>
          <cell r="M349">
            <v>2</v>
          </cell>
          <cell r="N349">
            <v>0.75471698113207553</v>
          </cell>
          <cell r="O349">
            <v>0.37735849056603776</v>
          </cell>
        </row>
        <row r="350">
          <cell r="J350" t="str">
            <v>WHALLEY</v>
          </cell>
          <cell r="K350">
            <v>14.6</v>
          </cell>
          <cell r="L350">
            <v>10</v>
          </cell>
          <cell r="M350">
            <v>5</v>
          </cell>
          <cell r="N350">
            <v>0.68493150684931503</v>
          </cell>
          <cell r="O350">
            <v>0.34246575342465752</v>
          </cell>
        </row>
        <row r="351">
          <cell r="J351" t="str">
            <v>WHALLEY RANGE</v>
          </cell>
          <cell r="K351">
            <v>18.5</v>
          </cell>
          <cell r="L351">
            <v>14</v>
          </cell>
          <cell r="M351">
            <v>6</v>
          </cell>
          <cell r="N351">
            <v>0.7567567567567568</v>
          </cell>
          <cell r="O351">
            <v>0.32432432432432434</v>
          </cell>
        </row>
        <row r="352">
          <cell r="J352" t="str">
            <v>WHASSET</v>
          </cell>
          <cell r="K352">
            <v>12.9</v>
          </cell>
          <cell r="L352">
            <v>8</v>
          </cell>
          <cell r="M352">
            <v>3</v>
          </cell>
          <cell r="N352">
            <v>0.62015503875968991</v>
          </cell>
          <cell r="O352">
            <v>0.23255813953488372</v>
          </cell>
        </row>
        <row r="353">
          <cell r="J353" t="str">
            <v>WHITTLE LE WOODS</v>
          </cell>
          <cell r="K353">
            <v>11.1</v>
          </cell>
          <cell r="L353">
            <v>7</v>
          </cell>
          <cell r="M353">
            <v>3</v>
          </cell>
          <cell r="N353">
            <v>0.63063063063063063</v>
          </cell>
          <cell r="O353">
            <v>0.27027027027027029</v>
          </cell>
        </row>
        <row r="354">
          <cell r="J354" t="str">
            <v>WHITWORTH</v>
          </cell>
          <cell r="K354">
            <v>2.9</v>
          </cell>
          <cell r="L354">
            <v>2</v>
          </cell>
          <cell r="M354">
            <v>1</v>
          </cell>
          <cell r="N354">
            <v>0.68965517241379315</v>
          </cell>
          <cell r="O354">
            <v>0.34482758620689657</v>
          </cell>
        </row>
        <row r="355">
          <cell r="J355" t="str">
            <v>WIGTON</v>
          </cell>
          <cell r="K355">
            <v>23.8</v>
          </cell>
          <cell r="L355">
            <v>16</v>
          </cell>
          <cell r="M355">
            <v>7</v>
          </cell>
          <cell r="N355">
            <v>0.67226890756302515</v>
          </cell>
          <cell r="O355">
            <v>0.29411764705882354</v>
          </cell>
        </row>
        <row r="356">
          <cell r="J356" t="str">
            <v>WILLOW HEY</v>
          </cell>
          <cell r="K356">
            <v>12.8</v>
          </cell>
          <cell r="L356">
            <v>8</v>
          </cell>
          <cell r="M356">
            <v>4</v>
          </cell>
          <cell r="N356">
            <v>0.625</v>
          </cell>
          <cell r="O356">
            <v>0.3125</v>
          </cell>
        </row>
        <row r="357">
          <cell r="J357" t="str">
            <v>WILLOWBANK</v>
          </cell>
          <cell r="K357">
            <v>15.3</v>
          </cell>
          <cell r="L357">
            <v>10</v>
          </cell>
          <cell r="M357">
            <v>5</v>
          </cell>
          <cell r="N357">
            <v>0.65359477124183007</v>
          </cell>
          <cell r="O357">
            <v>0.32679738562091504</v>
          </cell>
        </row>
        <row r="358">
          <cell r="J358" t="str">
            <v>WILLOWHOLME</v>
          </cell>
          <cell r="K358">
            <v>14.7</v>
          </cell>
          <cell r="L358">
            <v>10</v>
          </cell>
          <cell r="M358">
            <v>5</v>
          </cell>
          <cell r="N358">
            <v>0.68027210884353739</v>
          </cell>
          <cell r="O358">
            <v>0.3401360544217687</v>
          </cell>
        </row>
        <row r="359">
          <cell r="J359" t="str">
            <v>WILMSLOW</v>
          </cell>
          <cell r="K359">
            <v>12.5</v>
          </cell>
          <cell r="L359">
            <v>9</v>
          </cell>
          <cell r="M359">
            <v>4</v>
          </cell>
          <cell r="N359">
            <v>0.72</v>
          </cell>
          <cell r="O359">
            <v>0.32</v>
          </cell>
        </row>
        <row r="360">
          <cell r="J360" t="str">
            <v>WINDERMERE</v>
          </cell>
          <cell r="K360">
            <v>11.5</v>
          </cell>
          <cell r="L360">
            <v>9</v>
          </cell>
          <cell r="M360">
            <v>3</v>
          </cell>
          <cell r="N360">
            <v>0.78260869565217395</v>
          </cell>
          <cell r="O360">
            <v>0.2608695652173913</v>
          </cell>
        </row>
        <row r="361">
          <cell r="J361" t="str">
            <v>WINIFRED RD</v>
          </cell>
          <cell r="K361">
            <v>12.4</v>
          </cell>
          <cell r="L361">
            <v>9</v>
          </cell>
          <cell r="M361">
            <v>4</v>
          </cell>
          <cell r="N361">
            <v>0.72580645161290325</v>
          </cell>
          <cell r="O361">
            <v>0.32258064516129031</v>
          </cell>
        </row>
        <row r="362">
          <cell r="J362" t="str">
            <v>WITHINGTON</v>
          </cell>
          <cell r="K362">
            <v>13.6</v>
          </cell>
          <cell r="L362">
            <v>10</v>
          </cell>
          <cell r="M362">
            <v>4</v>
          </cell>
          <cell r="N362">
            <v>0.73529411764705888</v>
          </cell>
          <cell r="O362">
            <v>0.29411764705882354</v>
          </cell>
        </row>
        <row r="363">
          <cell r="J363" t="str">
            <v>WITHYFOLD DRIVE</v>
          </cell>
          <cell r="K363">
            <v>21.4</v>
          </cell>
          <cell r="L363">
            <v>15</v>
          </cell>
          <cell r="M363">
            <v>7</v>
          </cell>
          <cell r="N363">
            <v>0.70093457943925241</v>
          </cell>
          <cell r="O363">
            <v>0.32710280373831779</v>
          </cell>
        </row>
        <row r="364">
          <cell r="J364" t="str">
            <v>WOODBINE ST</v>
          </cell>
          <cell r="K364">
            <v>10.9</v>
          </cell>
          <cell r="L364">
            <v>7</v>
          </cell>
          <cell r="M364">
            <v>3</v>
          </cell>
          <cell r="N364">
            <v>0.64220183486238525</v>
          </cell>
          <cell r="O364">
            <v>0.27522935779816515</v>
          </cell>
        </row>
        <row r="365">
          <cell r="J365" t="str">
            <v>WOODFIELD RD</v>
          </cell>
          <cell r="K365">
            <v>17.899999999999999</v>
          </cell>
          <cell r="L365">
            <v>12</v>
          </cell>
          <cell r="M365">
            <v>4</v>
          </cell>
          <cell r="N365">
            <v>0.67039106145251404</v>
          </cell>
          <cell r="O365">
            <v>0.223463687150838</v>
          </cell>
        </row>
        <row r="366">
          <cell r="J366" t="str">
            <v>WOODHILL LANE</v>
          </cell>
          <cell r="K366">
            <v>7.3</v>
          </cell>
          <cell r="L366">
            <v>5</v>
          </cell>
          <cell r="M366">
            <v>2</v>
          </cell>
          <cell r="N366">
            <v>0.68493150684931503</v>
          </cell>
          <cell r="O366">
            <v>0.27397260273972601</v>
          </cell>
        </row>
        <row r="367">
          <cell r="J367" t="str">
            <v>WOODHOUSE PARK</v>
          </cell>
          <cell r="K367">
            <v>15.3</v>
          </cell>
          <cell r="L367">
            <v>10</v>
          </cell>
          <cell r="M367">
            <v>4</v>
          </cell>
          <cell r="N367">
            <v>0.65359477124183007</v>
          </cell>
          <cell r="O367">
            <v>0.26143790849673204</v>
          </cell>
        </row>
        <row r="368">
          <cell r="J368" t="str">
            <v>WOODLEY</v>
          </cell>
          <cell r="K368">
            <v>14.8</v>
          </cell>
          <cell r="L368">
            <v>11</v>
          </cell>
          <cell r="M368">
            <v>4</v>
          </cell>
          <cell r="N368">
            <v>0.7432432432432432</v>
          </cell>
          <cell r="O368">
            <v>0.27027027027027023</v>
          </cell>
        </row>
        <row r="369">
          <cell r="J369" t="str">
            <v>WOOLFOLD</v>
          </cell>
          <cell r="K369">
            <v>13</v>
          </cell>
          <cell r="L369">
            <v>9</v>
          </cell>
          <cell r="M369">
            <v>3</v>
          </cell>
          <cell r="N369">
            <v>0.69230769230769229</v>
          </cell>
          <cell r="O369">
            <v>0.23076923076923078</v>
          </cell>
        </row>
        <row r="370">
          <cell r="J370" t="str">
            <v>WORDSWORTH ST</v>
          </cell>
          <cell r="K370">
            <v>15.1</v>
          </cell>
          <cell r="L370">
            <v>10</v>
          </cell>
          <cell r="M370">
            <v>5</v>
          </cell>
          <cell r="N370">
            <v>0.66225165562913912</v>
          </cell>
          <cell r="O370">
            <v>0.33112582781456956</v>
          </cell>
        </row>
        <row r="371">
          <cell r="J371" t="str">
            <v>WORSLEY MESNES</v>
          </cell>
          <cell r="K371">
            <v>9.5</v>
          </cell>
          <cell r="L371">
            <v>7</v>
          </cell>
          <cell r="M371">
            <v>3</v>
          </cell>
          <cell r="N371">
            <v>0.73684210526315785</v>
          </cell>
          <cell r="O371">
            <v>0.31578947368421051</v>
          </cell>
        </row>
        <row r="372">
          <cell r="J372" t="str">
            <v>WRIGHTINGTON</v>
          </cell>
          <cell r="K372">
            <v>12</v>
          </cell>
          <cell r="L372">
            <v>7</v>
          </cell>
          <cell r="M372">
            <v>3</v>
          </cell>
          <cell r="N372">
            <v>0.58333333333333337</v>
          </cell>
          <cell r="O372">
            <v>0.25</v>
          </cell>
        </row>
        <row r="373">
          <cell r="J373" t="str">
            <v>YEALAND</v>
          </cell>
          <cell r="K373">
            <v>3.4</v>
          </cell>
          <cell r="L373">
            <v>2</v>
          </cell>
          <cell r="M373">
            <v>1</v>
          </cell>
          <cell r="N373">
            <v>0.58823529411764708</v>
          </cell>
          <cell r="O373">
            <v>0.29411764705882354</v>
          </cell>
        </row>
      </sheetData>
      <sheetData sheetId="3">
        <row r="4">
          <cell r="C4" t="str">
            <v>Adswood</v>
          </cell>
          <cell r="D4" t="str">
            <v>Bredbury GSP</v>
          </cell>
          <cell r="E4">
            <v>117</v>
          </cell>
          <cell r="F4">
            <v>0</v>
          </cell>
          <cell r="G4">
            <v>117</v>
          </cell>
          <cell r="H4">
            <v>57.09</v>
          </cell>
          <cell r="I4">
            <v>57.712748241887901</v>
          </cell>
          <cell r="J4">
            <v>57.5876202136659</v>
          </cell>
          <cell r="K4">
            <v>57.519499454280599</v>
          </cell>
          <cell r="L4">
            <v>57.650740354508102</v>
          </cell>
          <cell r="M4">
            <v>57.745836168274501</v>
          </cell>
          <cell r="N4">
            <v>57.708280873441701</v>
          </cell>
          <cell r="O4">
            <v>57.811910732266199</v>
          </cell>
          <cell r="P4">
            <v>58.068940343809402</v>
          </cell>
          <cell r="Q4">
            <v>58.137198820334099</v>
          </cell>
          <cell r="R4">
            <v>58.378617457542703</v>
          </cell>
          <cell r="S4">
            <v>58.636534838705799</v>
          </cell>
          <cell r="T4">
            <v>58.950393322217799</v>
          </cell>
          <cell r="U4">
            <v>59.360222648584397</v>
          </cell>
          <cell r="V4">
            <v>59.890513617859597</v>
          </cell>
          <cell r="W4">
            <v>60.390112582169998</v>
          </cell>
          <cell r="X4">
            <v>60.871459205234601</v>
          </cell>
          <cell r="Y4">
            <v>61.3103617024925</v>
          </cell>
          <cell r="Z4">
            <v>61.707594812851603</v>
          </cell>
          <cell r="AA4">
            <v>62.028756189680799</v>
          </cell>
          <cell r="AB4">
            <v>62.380991774101602</v>
          </cell>
          <cell r="AC4">
            <v>62.686695740077198</v>
          </cell>
          <cell r="AD4">
            <v>62.963470303905098</v>
          </cell>
          <cell r="AE4">
            <v>63.221358727386601</v>
          </cell>
          <cell r="AF4">
            <v>63.328639196437798</v>
          </cell>
          <cell r="AG4">
            <v>63.389645954184097</v>
          </cell>
          <cell r="AH4">
            <v>63.407276160931701</v>
          </cell>
          <cell r="AI4">
            <v>63.405369663852902</v>
          </cell>
          <cell r="AJ4">
            <v>63.377530896000899</v>
          </cell>
          <cell r="AK4">
            <v>63.354655592159098</v>
          </cell>
          <cell r="AL4">
            <v>63.309080457460098</v>
          </cell>
          <cell r="AM4">
            <v>63.242597672212</v>
          </cell>
          <cell r="AN4">
            <v>63.154667319595099</v>
          </cell>
          <cell r="AO4">
            <v>63.052515012257302</v>
          </cell>
        </row>
        <row r="5">
          <cell r="C5" t="str">
            <v>Agecroft</v>
          </cell>
          <cell r="D5" t="str">
            <v>Kearsley 132 GSP</v>
          </cell>
          <cell r="E5">
            <v>78</v>
          </cell>
          <cell r="F5">
            <v>0.5</v>
          </cell>
          <cell r="G5">
            <v>78.5</v>
          </cell>
          <cell r="H5">
            <v>61.49</v>
          </cell>
          <cell r="I5">
            <v>62.382164031967299</v>
          </cell>
          <cell r="J5">
            <v>62.997680696822698</v>
          </cell>
          <cell r="K5">
            <v>63.560882358127998</v>
          </cell>
          <cell r="L5">
            <v>63.884978024574401</v>
          </cell>
          <cell r="M5">
            <v>64.5680166396847</v>
          </cell>
          <cell r="N5">
            <v>65.341114785293797</v>
          </cell>
          <cell r="O5">
            <v>66.022918261175207</v>
          </cell>
          <cell r="P5">
            <v>66.865532957074393</v>
          </cell>
          <cell r="Q5">
            <v>67.708635297331199</v>
          </cell>
          <cell r="R5">
            <v>68.660068781676898</v>
          </cell>
          <cell r="S5">
            <v>69.658614858405599</v>
          </cell>
          <cell r="T5">
            <v>70.737830868315498</v>
          </cell>
          <cell r="U5">
            <v>71.908617189901094</v>
          </cell>
          <cell r="V5">
            <v>73.109733910301401</v>
          </cell>
          <cell r="W5">
            <v>74.215115714439406</v>
          </cell>
          <cell r="X5">
            <v>75.302147625978193</v>
          </cell>
          <cell r="Y5">
            <v>76.342768757477799</v>
          </cell>
          <cell r="Z5">
            <v>77.341398935671407</v>
          </cell>
          <cell r="AA5">
            <v>78.337503553332894</v>
          </cell>
          <cell r="AB5">
            <v>79.295179835512002</v>
          </cell>
          <cell r="AC5">
            <v>80.210200780791695</v>
          </cell>
          <cell r="AD5">
            <v>81.104090232423601</v>
          </cell>
          <cell r="AE5">
            <v>81.987593749996407</v>
          </cell>
          <cell r="AF5">
            <v>82.805661817883106</v>
          </cell>
          <cell r="AG5">
            <v>83.560663808479703</v>
          </cell>
          <cell r="AH5">
            <v>84.259004292250395</v>
          </cell>
          <cell r="AI5">
            <v>84.907868949753194</v>
          </cell>
          <cell r="AJ5">
            <v>85.510387078565799</v>
          </cell>
          <cell r="AK5">
            <v>86.078743744081606</v>
          </cell>
          <cell r="AL5">
            <v>86.615526632139606</v>
          </cell>
          <cell r="AM5">
            <v>87.123090752845997</v>
          </cell>
          <cell r="AN5">
            <v>87.604649409205095</v>
          </cell>
          <cell r="AO5">
            <v>88.067675719492797</v>
          </cell>
        </row>
        <row r="6">
          <cell r="C6" t="str">
            <v>Altrincham</v>
          </cell>
          <cell r="D6" t="str">
            <v>Carrington ENWL SGTs 1B 2B 4 7</v>
          </cell>
          <cell r="E6">
            <v>117</v>
          </cell>
          <cell r="F6">
            <v>0</v>
          </cell>
          <cell r="G6">
            <v>117</v>
          </cell>
          <cell r="H6">
            <v>62.75</v>
          </cell>
          <cell r="I6">
            <v>67.299147550379502</v>
          </cell>
          <cell r="J6">
            <v>71.986573923926102</v>
          </cell>
          <cell r="K6">
            <v>76.702335299485398</v>
          </cell>
          <cell r="L6">
            <v>80.1707041576894</v>
          </cell>
          <cell r="M6">
            <v>80.998881889042593</v>
          </cell>
          <cell r="N6">
            <v>81.769717286282699</v>
          </cell>
          <cell r="O6">
            <v>82.565074062617597</v>
          </cell>
          <cell r="P6">
            <v>83.368452508362495</v>
          </cell>
          <cell r="Q6">
            <v>84.2169542085079</v>
          </cell>
          <cell r="R6">
            <v>85.106874337041802</v>
          </cell>
          <cell r="S6">
            <v>86.012651086714897</v>
          </cell>
          <cell r="T6">
            <v>86.965192483934501</v>
          </cell>
          <cell r="U6">
            <v>88.017819822823</v>
          </cell>
          <cell r="V6">
            <v>89.109944232482505</v>
          </cell>
          <cell r="W6">
            <v>90.168080640898097</v>
          </cell>
          <cell r="X6">
            <v>91.1994880820681</v>
          </cell>
          <cell r="Y6">
            <v>92.174572453295696</v>
          </cell>
          <cell r="Z6">
            <v>93.094648003704293</v>
          </cell>
          <cell r="AA6">
            <v>93.991304572843802</v>
          </cell>
          <cell r="AB6">
            <v>94.840602665072595</v>
          </cell>
          <cell r="AC6">
            <v>95.636476406032799</v>
          </cell>
          <cell r="AD6">
            <v>96.393709462472302</v>
          </cell>
          <cell r="AE6">
            <v>97.127281595509899</v>
          </cell>
          <cell r="AF6">
            <v>97.7868867288351</v>
          </cell>
          <cell r="AG6">
            <v>98.398325123192095</v>
          </cell>
          <cell r="AH6">
            <v>98.965101454488206</v>
          </cell>
          <cell r="AI6">
            <v>99.494524262572398</v>
          </cell>
          <cell r="AJ6">
            <v>99.973767965423207</v>
          </cell>
          <cell r="AK6">
            <v>100.403442889443</v>
          </cell>
          <cell r="AL6">
            <v>100.809132504658</v>
          </cell>
          <cell r="AM6">
            <v>101.193239817543</v>
          </cell>
          <cell r="AN6">
            <v>101.555817653804</v>
          </cell>
          <cell r="AO6">
            <v>101.904923324054</v>
          </cell>
        </row>
        <row r="7">
          <cell r="C7" t="str">
            <v>Atherton</v>
          </cell>
          <cell r="D7" t="str">
            <v>Kearsley 132 GSP</v>
          </cell>
          <cell r="E7">
            <v>117</v>
          </cell>
          <cell r="F7">
            <v>1.7</v>
          </cell>
          <cell r="G7">
            <v>118.7</v>
          </cell>
          <cell r="H7">
            <v>90.3</v>
          </cell>
          <cell r="I7">
            <v>92.585654106002707</v>
          </cell>
          <cell r="J7">
            <v>93.288882483407306</v>
          </cell>
          <cell r="K7">
            <v>94.021317186959493</v>
          </cell>
          <cell r="L7">
            <v>94.922037169573002</v>
          </cell>
          <cell r="M7">
            <v>95.954160695787607</v>
          </cell>
          <cell r="N7">
            <v>96.906266271572093</v>
          </cell>
          <cell r="O7">
            <v>97.958791946052898</v>
          </cell>
          <cell r="P7">
            <v>99.022812728430196</v>
          </cell>
          <cell r="Q7">
            <v>100.18896175416</v>
          </cell>
          <cell r="R7">
            <v>101.457805958706</v>
          </cell>
          <cell r="S7">
            <v>102.78008954213399</v>
          </cell>
          <cell r="T7">
            <v>104.214122274852</v>
          </cell>
          <cell r="U7">
            <v>105.791948085748</v>
          </cell>
          <cell r="V7">
            <v>107.484541796741</v>
          </cell>
          <cell r="W7">
            <v>109.095613231033</v>
          </cell>
          <cell r="X7">
            <v>110.676243156471</v>
          </cell>
          <cell r="Y7">
            <v>112.189730551929</v>
          </cell>
          <cell r="Z7">
            <v>113.631796768211</v>
          </cell>
          <cell r="AA7">
            <v>115.044339846835</v>
          </cell>
          <cell r="AB7">
            <v>116.389726071251</v>
          </cell>
          <cell r="AC7">
            <v>117.660939479197</v>
          </cell>
          <cell r="AD7">
            <v>118.893804701611</v>
          </cell>
          <cell r="AE7">
            <v>120.101590160171</v>
          </cell>
          <cell r="AF7">
            <v>121.120685027615</v>
          </cell>
          <cell r="AG7">
            <v>122.044077144957</v>
          </cell>
          <cell r="AH7">
            <v>122.87897230081801</v>
          </cell>
          <cell r="AI7">
            <v>123.636539286198</v>
          </cell>
          <cell r="AJ7">
            <v>124.314229785476</v>
          </cell>
          <cell r="AK7">
            <v>124.95302829406</v>
          </cell>
          <cell r="AL7">
            <v>125.54257953603801</v>
          </cell>
          <cell r="AM7">
            <v>126.08686782426101</v>
          </cell>
          <cell r="AN7">
            <v>126.58739885501301</v>
          </cell>
          <cell r="AO7">
            <v>127.057422010889</v>
          </cell>
        </row>
        <row r="8">
          <cell r="C8" t="str">
            <v>Barrow &amp; Sandgate</v>
          </cell>
          <cell r="D8" t="str">
            <v>Harker ENWL SGTs 1 2 3A 4 / Hutton GSP GROUP</v>
          </cell>
          <cell r="E8">
            <v>124</v>
          </cell>
          <cell r="F8">
            <v>2.4</v>
          </cell>
          <cell r="G8">
            <v>126.4</v>
          </cell>
          <cell r="H8">
            <v>75.349999999999994</v>
          </cell>
          <cell r="I8">
            <v>76.716026765409197</v>
          </cell>
          <cell r="J8">
            <v>79.915364931725307</v>
          </cell>
          <cell r="K8">
            <v>80.378338934961405</v>
          </cell>
          <cell r="L8">
            <v>85.055887957444497</v>
          </cell>
          <cell r="M8">
            <v>89.840630493034993</v>
          </cell>
          <cell r="N8">
            <v>93.174746100616005</v>
          </cell>
          <cell r="O8">
            <v>93.813536798972095</v>
          </cell>
          <cell r="P8">
            <v>94.442456814846807</v>
          </cell>
          <cell r="Q8">
            <v>95.125900213876605</v>
          </cell>
          <cell r="R8">
            <v>95.830394457998096</v>
          </cell>
          <cell r="S8">
            <v>96.532840382963201</v>
          </cell>
          <cell r="T8">
            <v>97.282080237447303</v>
          </cell>
          <cell r="U8">
            <v>98.059245227358602</v>
          </cell>
          <cell r="V8">
            <v>98.821597922194002</v>
          </cell>
          <cell r="W8">
            <v>99.5943333068507</v>
          </cell>
          <cell r="X8">
            <v>100.367316609724</v>
          </cell>
          <cell r="Y8">
            <v>101.14553231336799</v>
          </cell>
          <cell r="Z8">
            <v>101.90195692777399</v>
          </cell>
          <cell r="AA8">
            <v>102.668078606349</v>
          </cell>
          <cell r="AB8">
            <v>103.426554739835</v>
          </cell>
          <cell r="AC8">
            <v>104.161940357844</v>
          </cell>
          <cell r="AD8">
            <v>104.90070600102599</v>
          </cell>
          <cell r="AE8">
            <v>105.64952850216601</v>
          </cell>
          <cell r="AF8">
            <v>106.374125555441</v>
          </cell>
          <cell r="AG8">
            <v>107.061903936238</v>
          </cell>
          <cell r="AH8">
            <v>107.715130932223</v>
          </cell>
          <cell r="AI8">
            <v>108.34100812835899</v>
          </cell>
          <cell r="AJ8">
            <v>108.934862315822</v>
          </cell>
          <cell r="AK8">
            <v>109.513127573478</v>
          </cell>
          <cell r="AL8">
            <v>110.07597366327199</v>
          </cell>
          <cell r="AM8">
            <v>110.625292021497</v>
          </cell>
          <cell r="AN8">
            <v>111.160188746006</v>
          </cell>
          <cell r="AO8">
            <v>111.688398913475</v>
          </cell>
        </row>
        <row r="9">
          <cell r="C9" t="str">
            <v>Barton</v>
          </cell>
          <cell r="D9" t="str">
            <v>Carrington ENWL SGTs 1B 2B 4 7</v>
          </cell>
          <cell r="E9">
            <v>150</v>
          </cell>
          <cell r="F9">
            <v>16.7</v>
          </cell>
          <cell r="G9">
            <v>166.7</v>
          </cell>
          <cell r="H9">
            <v>91.81</v>
          </cell>
          <cell r="I9">
            <v>97.294918022652197</v>
          </cell>
          <cell r="J9">
            <v>98.376923253036693</v>
          </cell>
          <cell r="K9">
            <v>99.105569177273097</v>
          </cell>
          <cell r="L9">
            <v>99.943610561785604</v>
          </cell>
          <cell r="M9">
            <v>100.921934769952</v>
          </cell>
          <cell r="N9">
            <v>101.796385822695</v>
          </cell>
          <cell r="O9">
            <v>102.684262294302</v>
          </cell>
          <cell r="P9">
            <v>103.56817923378</v>
          </cell>
          <cell r="Q9">
            <v>104.54487648026399</v>
          </cell>
          <cell r="R9">
            <v>105.558336200322</v>
          </cell>
          <cell r="S9">
            <v>106.596999248055</v>
          </cell>
          <cell r="T9">
            <v>107.691876130944</v>
          </cell>
          <cell r="U9">
            <v>108.871502583694</v>
          </cell>
          <cell r="V9">
            <v>110.092799122768</v>
          </cell>
          <cell r="W9">
            <v>111.261275406957</v>
          </cell>
          <cell r="X9">
            <v>112.414272901137</v>
          </cell>
          <cell r="Y9">
            <v>113.52770168533</v>
          </cell>
          <cell r="Z9">
            <v>114.605705443274</v>
          </cell>
          <cell r="AA9">
            <v>115.683466234222</v>
          </cell>
          <cell r="AB9">
            <v>116.73311909637501</v>
          </cell>
          <cell r="AC9">
            <v>117.78127416693199</v>
          </cell>
          <cell r="AD9">
            <v>118.8441575603</v>
          </cell>
          <cell r="AE9">
            <v>119.902680733035</v>
          </cell>
          <cell r="AF9">
            <v>120.89452579576199</v>
          </cell>
          <cell r="AG9">
            <v>121.845166075587</v>
          </cell>
          <cell r="AH9">
            <v>122.75955079029001</v>
          </cell>
          <cell r="AI9">
            <v>123.643457937544</v>
          </cell>
          <cell r="AJ9">
            <v>124.493987142206</v>
          </cell>
          <cell r="AK9">
            <v>125.354138712026</v>
          </cell>
          <cell r="AL9">
            <v>126.198894633245</v>
          </cell>
          <cell r="AM9">
            <v>127.030174776929</v>
          </cell>
          <cell r="AN9">
            <v>127.850229059957</v>
          </cell>
          <cell r="AO9">
            <v>128.66508880895901</v>
          </cell>
        </row>
        <row r="10">
          <cell r="C10" t="str">
            <v>Belfield</v>
          </cell>
          <cell r="D10" t="str">
            <v>Rochdale SGTs 2 3 4</v>
          </cell>
          <cell r="E10">
            <v>117</v>
          </cell>
          <cell r="F10">
            <v>9</v>
          </cell>
          <cell r="G10">
            <v>126</v>
          </cell>
          <cell r="H10">
            <v>52.91</v>
          </cell>
          <cell r="I10">
            <v>53.687086701409903</v>
          </cell>
          <cell r="J10">
            <v>53.913572236766399</v>
          </cell>
          <cell r="K10">
            <v>54.157570866297597</v>
          </cell>
          <cell r="L10">
            <v>54.420319703758402</v>
          </cell>
          <cell r="M10">
            <v>54.758338673346898</v>
          </cell>
          <cell r="N10">
            <v>55.052635447872497</v>
          </cell>
          <cell r="O10">
            <v>55.326389466826001</v>
          </cell>
          <cell r="P10">
            <v>55.608508876071802</v>
          </cell>
          <cell r="Q10">
            <v>55.913403651450203</v>
          </cell>
          <cell r="R10">
            <v>56.222464362169703</v>
          </cell>
          <cell r="S10">
            <v>56.534376440919402</v>
          </cell>
          <cell r="T10">
            <v>56.857283368250798</v>
          </cell>
          <cell r="U10">
            <v>57.368933172389902</v>
          </cell>
          <cell r="V10">
            <v>57.977254004371197</v>
          </cell>
          <cell r="W10">
            <v>58.559905335380499</v>
          </cell>
          <cell r="X10">
            <v>59.127322685571301</v>
          </cell>
          <cell r="Y10">
            <v>59.659635448590898</v>
          </cell>
          <cell r="Z10">
            <v>60.164363151268098</v>
          </cell>
          <cell r="AA10">
            <v>60.6638983886291</v>
          </cell>
          <cell r="AB10">
            <v>61.137227554402699</v>
          </cell>
          <cell r="AC10">
            <v>61.6409293828846</v>
          </cell>
          <cell r="AD10">
            <v>62.135913749875698</v>
          </cell>
          <cell r="AE10">
            <v>62.625936910604501</v>
          </cell>
          <cell r="AF10">
            <v>63.0905684020452</v>
          </cell>
          <cell r="AG10">
            <v>63.526684512255002</v>
          </cell>
          <cell r="AH10">
            <v>63.937306862224297</v>
          </cell>
          <cell r="AI10">
            <v>64.326814875944507</v>
          </cell>
          <cell r="AJ10">
            <v>64.691727611431602</v>
          </cell>
          <cell r="AK10">
            <v>65.007102423811901</v>
          </cell>
          <cell r="AL10">
            <v>65.308813228328006</v>
          </cell>
          <cell r="AM10">
            <v>65.598766317958507</v>
          </cell>
          <cell r="AN10">
            <v>65.878034167253006</v>
          </cell>
          <cell r="AO10">
            <v>66.151123596274402</v>
          </cell>
        </row>
        <row r="11">
          <cell r="C11" t="str">
            <v>Bispham</v>
          </cell>
          <cell r="D11" t="str">
            <v>Penwortham West GSP / Stanah GSP GROUP</v>
          </cell>
          <cell r="E11">
            <v>117</v>
          </cell>
          <cell r="F11">
            <v>0</v>
          </cell>
          <cell r="G11">
            <v>117</v>
          </cell>
          <cell r="H11">
            <v>73.680000000000007</v>
          </cell>
          <cell r="I11">
            <v>75.452914863583302</v>
          </cell>
          <cell r="J11">
            <v>75.466978317637896</v>
          </cell>
          <cell r="K11">
            <v>75.461181514844597</v>
          </cell>
          <cell r="L11">
            <v>75.579723317362905</v>
          </cell>
          <cell r="M11">
            <v>75.786686399955499</v>
          </cell>
          <cell r="N11">
            <v>76.014399920340097</v>
          </cell>
          <cell r="O11">
            <v>76.325976705285299</v>
          </cell>
          <cell r="P11">
            <v>76.683580047300595</v>
          </cell>
          <cell r="Q11">
            <v>77.136817007116605</v>
          </cell>
          <cell r="R11">
            <v>77.682867371117396</v>
          </cell>
          <cell r="S11">
            <v>78.2881304713964</v>
          </cell>
          <cell r="T11">
            <v>78.998737713821697</v>
          </cell>
          <cell r="U11">
            <v>79.866834133461694</v>
          </cell>
          <cell r="V11">
            <v>80.795730284680104</v>
          </cell>
          <cell r="W11">
            <v>81.689978060623901</v>
          </cell>
          <cell r="X11">
            <v>82.563285174721102</v>
          </cell>
          <cell r="Y11">
            <v>83.370966607826205</v>
          </cell>
          <cell r="Z11">
            <v>84.120797002666905</v>
          </cell>
          <cell r="AA11">
            <v>84.851976574732305</v>
          </cell>
          <cell r="AB11">
            <v>85.5257668247352</v>
          </cell>
          <cell r="AC11">
            <v>86.139595716305905</v>
          </cell>
          <cell r="AD11">
            <v>86.712261262669998</v>
          </cell>
          <cell r="AE11">
            <v>87.2569417697228</v>
          </cell>
          <cell r="AF11">
            <v>87.680764636791594</v>
          </cell>
          <cell r="AG11">
            <v>88.025507862117493</v>
          </cell>
          <cell r="AH11">
            <v>88.297121882639402</v>
          </cell>
          <cell r="AI11">
            <v>88.508639152590803</v>
          </cell>
          <cell r="AJ11">
            <v>88.649161164461503</v>
          </cell>
          <cell r="AK11">
            <v>88.747786730366897</v>
          </cell>
          <cell r="AL11">
            <v>88.807025621990505</v>
          </cell>
          <cell r="AM11">
            <v>88.8305694596161</v>
          </cell>
          <cell r="AN11">
            <v>88.820194850529106</v>
          </cell>
          <cell r="AO11">
            <v>88.787294792531995</v>
          </cell>
        </row>
        <row r="12">
          <cell r="C12" t="str">
            <v>Blackburn</v>
          </cell>
          <cell r="D12" t="str">
            <v>Penwortham East GSP / Rochdale SGT 1 GROUP</v>
          </cell>
          <cell r="E12">
            <v>117</v>
          </cell>
          <cell r="F12">
            <v>6.1</v>
          </cell>
          <cell r="G12">
            <v>123.1</v>
          </cell>
          <cell r="H12">
            <v>54.21</v>
          </cell>
          <cell r="I12">
            <v>55.670292004223803</v>
          </cell>
          <cell r="J12">
            <v>55.977443885910603</v>
          </cell>
          <cell r="K12">
            <v>56.347943770071502</v>
          </cell>
          <cell r="L12">
            <v>56.807258707163498</v>
          </cell>
          <cell r="M12">
            <v>57.337278164740098</v>
          </cell>
          <cell r="N12">
            <v>57.7770251308824</v>
          </cell>
          <cell r="O12">
            <v>58.230459579210901</v>
          </cell>
          <cell r="P12">
            <v>58.655832629443601</v>
          </cell>
          <cell r="Q12">
            <v>59.102940965424402</v>
          </cell>
          <cell r="R12">
            <v>59.568981433236303</v>
          </cell>
          <cell r="S12">
            <v>60.0677014351323</v>
          </cell>
          <cell r="T12">
            <v>60.735892173300797</v>
          </cell>
          <cell r="U12">
            <v>61.516316824697</v>
          </cell>
          <cell r="V12">
            <v>62.235374935113803</v>
          </cell>
          <cell r="W12">
            <v>62.9644782900642</v>
          </cell>
          <cell r="X12">
            <v>63.686691691410601</v>
          </cell>
          <cell r="Y12">
            <v>64.385444093699405</v>
          </cell>
          <cell r="Z12">
            <v>65.064525846359899</v>
          </cell>
          <cell r="AA12">
            <v>65.738109417070405</v>
          </cell>
          <cell r="AB12">
            <v>66.394438869177804</v>
          </cell>
          <cell r="AC12">
            <v>67.031997738814098</v>
          </cell>
          <cell r="AD12">
            <v>67.658794318264597</v>
          </cell>
          <cell r="AE12">
            <v>68.282243634864997</v>
          </cell>
          <cell r="AF12">
            <v>68.868258867987095</v>
          </cell>
          <cell r="AG12">
            <v>69.430057950060402</v>
          </cell>
          <cell r="AH12">
            <v>69.970408458855502</v>
          </cell>
          <cell r="AI12">
            <v>70.491895531436498</v>
          </cell>
          <cell r="AJ12">
            <v>70.996629535237204</v>
          </cell>
          <cell r="AK12">
            <v>71.508095893967806</v>
          </cell>
          <cell r="AL12">
            <v>72.012191276668901</v>
          </cell>
          <cell r="AM12">
            <v>72.510299847738693</v>
          </cell>
          <cell r="AN12">
            <v>73.003183298128107</v>
          </cell>
          <cell r="AO12">
            <v>73.494961650783196</v>
          </cell>
        </row>
        <row r="13">
          <cell r="C13" t="str">
            <v>Blackpool</v>
          </cell>
          <cell r="D13" t="str">
            <v>Penwortham West GSP / Stanah GSP GROUP</v>
          </cell>
          <cell r="E13">
            <v>117</v>
          </cell>
          <cell r="F13">
            <v>3.8</v>
          </cell>
          <cell r="G13">
            <v>120.8</v>
          </cell>
          <cell r="H13">
            <v>80.540000000000006</v>
          </cell>
          <cell r="I13">
            <v>82.089980208904393</v>
          </cell>
          <cell r="J13">
            <v>82.255533940214093</v>
          </cell>
          <cell r="K13">
            <v>82.397810324541197</v>
          </cell>
          <cell r="L13">
            <v>82.762404839495503</v>
          </cell>
          <cell r="M13">
            <v>83.211521232008906</v>
          </cell>
          <cell r="N13">
            <v>83.616296970798004</v>
          </cell>
          <cell r="O13">
            <v>84.079291024217198</v>
          </cell>
          <cell r="P13">
            <v>84.566155533784396</v>
          </cell>
          <cell r="Q13">
            <v>85.107697770418397</v>
          </cell>
          <cell r="R13">
            <v>85.740714939958096</v>
          </cell>
          <cell r="S13">
            <v>86.398898887890994</v>
          </cell>
          <cell r="T13">
            <v>87.126729243462805</v>
          </cell>
          <cell r="U13">
            <v>87.999719865089801</v>
          </cell>
          <cell r="V13">
            <v>88.771209622130499</v>
          </cell>
          <cell r="W13">
            <v>89.514397431316297</v>
          </cell>
          <cell r="X13">
            <v>90.230695063483196</v>
          </cell>
          <cell r="Y13">
            <v>90.880312044094296</v>
          </cell>
          <cell r="Z13">
            <v>91.459147937931604</v>
          </cell>
          <cell r="AA13">
            <v>91.996684355504399</v>
          </cell>
          <cell r="AB13">
            <v>92.471253757396099</v>
          </cell>
          <cell r="AC13">
            <v>92.880141520548605</v>
          </cell>
          <cell r="AD13">
            <v>93.238386024180201</v>
          </cell>
          <cell r="AE13">
            <v>93.552702928613698</v>
          </cell>
          <cell r="AF13">
            <v>93.764012327140406</v>
          </cell>
          <cell r="AG13">
            <v>93.9071508429803</v>
          </cell>
          <cell r="AH13">
            <v>93.984919658326604</v>
          </cell>
          <cell r="AI13">
            <v>94.010042000178998</v>
          </cell>
          <cell r="AJ13">
            <v>93.962192707180407</v>
          </cell>
          <cell r="AK13">
            <v>93.838968930818297</v>
          </cell>
          <cell r="AL13">
            <v>93.678480988792998</v>
          </cell>
          <cell r="AM13">
            <v>93.483712414120106</v>
          </cell>
          <cell r="AN13">
            <v>93.297330726613694</v>
          </cell>
          <cell r="AO13">
            <v>93.239009338146403</v>
          </cell>
        </row>
        <row r="14">
          <cell r="C14" t="str">
            <v>Bloom St</v>
          </cell>
          <cell r="D14" t="str">
            <v>South Manchester GSP</v>
          </cell>
          <cell r="E14">
            <v>93.2</v>
          </cell>
          <cell r="F14">
            <v>0</v>
          </cell>
          <cell r="G14">
            <v>93.2</v>
          </cell>
          <cell r="H14">
            <v>81.819999999999993</v>
          </cell>
          <cell r="I14">
            <v>93.426776358308402</v>
          </cell>
          <cell r="J14">
            <v>95.497748226465703</v>
          </cell>
          <cell r="K14">
            <v>96.574972275361802</v>
          </cell>
          <cell r="L14">
            <v>97.730600227444</v>
          </cell>
          <cell r="M14">
            <v>99.066444361389301</v>
          </cell>
          <cell r="N14">
            <v>100.23644589448899</v>
          </cell>
          <cell r="O14">
            <v>101.35705122991099</v>
          </cell>
          <cell r="P14">
            <v>102.433935985376</v>
          </cell>
          <cell r="Q14">
            <v>103.500207825929</v>
          </cell>
          <cell r="R14">
            <v>104.522945438948</v>
          </cell>
          <cell r="S14">
            <v>105.50464659225899</v>
          </cell>
          <cell r="T14">
            <v>106.446009598892</v>
          </cell>
          <cell r="U14">
            <v>107.363270241349</v>
          </cell>
          <cell r="V14">
            <v>108.16918649991599</v>
          </cell>
          <cell r="W14">
            <v>108.972621749528</v>
          </cell>
          <cell r="X14">
            <v>109.78875948698401</v>
          </cell>
          <cell r="Y14">
            <v>110.61669365605</v>
          </cell>
          <cell r="Z14">
            <v>111.458349162967</v>
          </cell>
          <cell r="AA14">
            <v>112.312286963125</v>
          </cell>
          <cell r="AB14">
            <v>113.181800340604</v>
          </cell>
          <cell r="AC14">
            <v>114.06296142962</v>
          </cell>
          <cell r="AD14">
            <v>114.95679366986001</v>
          </cell>
          <cell r="AE14">
            <v>115.86799386869799</v>
          </cell>
          <cell r="AF14">
            <v>116.79094944311601</v>
          </cell>
          <cell r="AG14">
            <v>117.726909491635</v>
          </cell>
          <cell r="AH14">
            <v>118.675822481542</v>
          </cell>
          <cell r="AI14">
            <v>119.637875949582</v>
          </cell>
          <cell r="AJ14">
            <v>120.608080592546</v>
          </cell>
          <cell r="AK14">
            <v>121.589625550736</v>
          </cell>
          <cell r="AL14">
            <v>122.584863502088</v>
          </cell>
          <cell r="AM14">
            <v>123.594156042937</v>
          </cell>
          <cell r="AN14">
            <v>124.617040916664</v>
          </cell>
          <cell r="AO14">
            <v>125.654438119088</v>
          </cell>
        </row>
        <row r="15">
          <cell r="C15" t="str">
            <v>Bolton</v>
          </cell>
          <cell r="D15" t="str">
            <v>Kearsley 132 GSP</v>
          </cell>
          <cell r="E15">
            <v>143</v>
          </cell>
          <cell r="F15">
            <v>0</v>
          </cell>
          <cell r="G15">
            <v>143</v>
          </cell>
          <cell r="H15">
            <v>110.78</v>
          </cell>
          <cell r="I15">
            <v>113.33145100478301</v>
          </cell>
          <cell r="J15">
            <v>114.085234802221</v>
          </cell>
          <cell r="K15">
            <v>114.89189925235399</v>
          </cell>
          <cell r="L15">
            <v>115.89866049013899</v>
          </cell>
          <cell r="M15">
            <v>117.079024211931</v>
          </cell>
          <cell r="N15">
            <v>118.18016340875</v>
          </cell>
          <cell r="O15">
            <v>119.39953532021001</v>
          </cell>
          <cell r="P15">
            <v>120.599752337263</v>
          </cell>
          <cell r="Q15">
            <v>121.98980320909899</v>
          </cell>
          <cell r="R15">
            <v>123.45696268456599</v>
          </cell>
          <cell r="S15">
            <v>124.981932793779</v>
          </cell>
          <cell r="T15">
            <v>126.643943138165</v>
          </cell>
          <cell r="U15">
            <v>128.46237367358799</v>
          </cell>
          <cell r="V15">
            <v>130.25864162055899</v>
          </cell>
          <cell r="W15">
            <v>131.966029182065</v>
          </cell>
          <cell r="X15">
            <v>133.62110266808099</v>
          </cell>
          <cell r="Y15">
            <v>135.20110541934</v>
          </cell>
          <cell r="Z15">
            <v>136.69051980229801</v>
          </cell>
          <cell r="AA15">
            <v>138.14261613055001</v>
          </cell>
          <cell r="AB15">
            <v>139.51995263943499</v>
          </cell>
          <cell r="AC15">
            <v>140.802834395584</v>
          </cell>
          <cell r="AD15">
            <v>142.03034654856901</v>
          </cell>
          <cell r="AE15">
            <v>143.219682542779</v>
          </cell>
          <cell r="AF15">
            <v>144.19981904372901</v>
          </cell>
          <cell r="AG15">
            <v>145.068383562104</v>
          </cell>
          <cell r="AH15">
            <v>145.83474116606101</v>
          </cell>
          <cell r="AI15">
            <v>146.50810810796301</v>
          </cell>
          <cell r="AJ15">
            <v>147.09974561255501</v>
          </cell>
          <cell r="AK15">
            <v>147.66663628032799</v>
          </cell>
          <cell r="AL15">
            <v>148.17890841720299</v>
          </cell>
          <cell r="AM15">
            <v>148.64121130343801</v>
          </cell>
          <cell r="AN15">
            <v>149.055800032994</v>
          </cell>
          <cell r="AO15">
            <v>149.437062278702</v>
          </cell>
        </row>
        <row r="16">
          <cell r="C16" t="str">
            <v>Burnley</v>
          </cell>
          <cell r="D16" t="str">
            <v>Rochdale SGTs 2 3 4</v>
          </cell>
          <cell r="E16">
            <v>117</v>
          </cell>
          <cell r="F16">
            <v>2.2999999999999998</v>
          </cell>
          <cell r="G16">
            <v>119.3</v>
          </cell>
          <cell r="H16">
            <v>48.7</v>
          </cell>
          <cell r="I16">
            <v>51.358953438609902</v>
          </cell>
          <cell r="J16">
            <v>51.900224040550498</v>
          </cell>
          <cell r="K16">
            <v>52.308895100707097</v>
          </cell>
          <cell r="L16">
            <v>52.8029751316109</v>
          </cell>
          <cell r="M16">
            <v>53.370940125446403</v>
          </cell>
          <cell r="N16">
            <v>53.9052845700663</v>
          </cell>
          <cell r="O16">
            <v>54.461741033511899</v>
          </cell>
          <cell r="P16">
            <v>55.0280161977118</v>
          </cell>
          <cell r="Q16">
            <v>55.648326973401197</v>
          </cell>
          <cell r="R16">
            <v>56.305374991970297</v>
          </cell>
          <cell r="S16">
            <v>56.991645165444602</v>
          </cell>
          <cell r="T16">
            <v>57.717773601901698</v>
          </cell>
          <cell r="U16">
            <v>58.511928081408797</v>
          </cell>
          <cell r="V16">
            <v>59.282969508597802</v>
          </cell>
          <cell r="W16">
            <v>60.038975464646001</v>
          </cell>
          <cell r="X16">
            <v>60.790729447744901</v>
          </cell>
          <cell r="Y16">
            <v>61.516562239859901</v>
          </cell>
          <cell r="Z16">
            <v>62.218106558109099</v>
          </cell>
          <cell r="AA16">
            <v>62.912165242129902</v>
          </cell>
          <cell r="AB16">
            <v>63.585090248896698</v>
          </cell>
          <cell r="AC16">
            <v>64.234102710149401</v>
          </cell>
          <cell r="AD16">
            <v>64.870682670907101</v>
          </cell>
          <cell r="AE16">
            <v>65.500097170665398</v>
          </cell>
          <cell r="AF16">
            <v>66.075773742703007</v>
          </cell>
          <cell r="AG16">
            <v>66.6169003880552</v>
          </cell>
          <cell r="AH16">
            <v>67.126636187905206</v>
          </cell>
          <cell r="AI16">
            <v>67.672843852883005</v>
          </cell>
          <cell r="AJ16">
            <v>68.199356583903494</v>
          </cell>
          <cell r="AK16">
            <v>68.702951363908497</v>
          </cell>
          <cell r="AL16">
            <v>69.194097877533906</v>
          </cell>
          <cell r="AM16">
            <v>69.674943249247093</v>
          </cell>
          <cell r="AN16">
            <v>70.145934723894499</v>
          </cell>
          <cell r="AO16">
            <v>70.613067407986506</v>
          </cell>
        </row>
        <row r="17">
          <cell r="C17" t="str">
            <v>Bury</v>
          </cell>
          <cell r="D17" t="str">
            <v>Kearsley 132 GSP</v>
          </cell>
          <cell r="E17">
            <v>117</v>
          </cell>
          <cell r="F17">
            <v>5.7</v>
          </cell>
          <cell r="G17">
            <v>122.7</v>
          </cell>
          <cell r="H17">
            <v>80.459999999999994</v>
          </cell>
          <cell r="I17">
            <v>82.740280724556101</v>
          </cell>
          <cell r="J17">
            <v>83.368564495848403</v>
          </cell>
          <cell r="K17">
            <v>83.973774897966706</v>
          </cell>
          <cell r="L17">
            <v>84.848458592855906</v>
          </cell>
          <cell r="M17">
            <v>86.095481639700395</v>
          </cell>
          <cell r="N17">
            <v>87.273420415761095</v>
          </cell>
          <cell r="O17">
            <v>88.492755938917796</v>
          </cell>
          <cell r="P17">
            <v>89.705660000039501</v>
          </cell>
          <cell r="Q17">
            <v>91.037200880981402</v>
          </cell>
          <cell r="R17">
            <v>92.4011554047256</v>
          </cell>
          <cell r="S17">
            <v>93.789804714159104</v>
          </cell>
          <cell r="T17">
            <v>95.259030126725705</v>
          </cell>
          <cell r="U17">
            <v>96.869354530144903</v>
          </cell>
          <cell r="V17">
            <v>98.5502939148232</v>
          </cell>
          <cell r="W17">
            <v>100.10532969661401</v>
          </cell>
          <cell r="X17">
            <v>101.577666821726</v>
          </cell>
          <cell r="Y17">
            <v>102.919995683113</v>
          </cell>
          <cell r="Z17">
            <v>104.141383030249</v>
          </cell>
          <cell r="AA17">
            <v>105.258927951765</v>
          </cell>
          <cell r="AB17">
            <v>106.268229902857</v>
          </cell>
          <cell r="AC17">
            <v>107.17433307557</v>
          </cell>
          <cell r="AD17">
            <v>108.007685160579</v>
          </cell>
          <cell r="AE17">
            <v>108.78331249039699</v>
          </cell>
          <cell r="AF17">
            <v>109.435384864178</v>
          </cell>
          <cell r="AG17">
            <v>110.076439648967</v>
          </cell>
          <cell r="AH17">
            <v>110.691902893899</v>
          </cell>
          <cell r="AI17">
            <v>111.24891497807999</v>
          </cell>
          <cell r="AJ17">
            <v>111.744726208652</v>
          </cell>
          <cell r="AK17">
            <v>112.201280146293</v>
          </cell>
          <cell r="AL17">
            <v>112.62032700272199</v>
          </cell>
          <cell r="AM17">
            <v>113.00486622870901</v>
          </cell>
          <cell r="AN17">
            <v>113.356420283299</v>
          </cell>
          <cell r="AO17">
            <v>113.684760357138</v>
          </cell>
        </row>
        <row r="18">
          <cell r="C18" t="str">
            <v>Buxton</v>
          </cell>
          <cell r="D18" t="str">
            <v>Stalybridge GSP</v>
          </cell>
          <cell r="E18">
            <v>103.5</v>
          </cell>
          <cell r="F18">
            <v>0</v>
          </cell>
          <cell r="G18">
            <v>103.5</v>
          </cell>
          <cell r="H18">
            <v>66.680000000000007</v>
          </cell>
          <cell r="I18">
            <v>67.756222203139501</v>
          </cell>
          <cell r="J18">
            <v>68.256920423316402</v>
          </cell>
          <cell r="K18">
            <v>68.755949542533699</v>
          </cell>
          <cell r="L18">
            <v>69.293741521741495</v>
          </cell>
          <cell r="M18">
            <v>69.942079672816106</v>
          </cell>
          <cell r="N18">
            <v>70.4933311274754</v>
          </cell>
          <cell r="O18">
            <v>71.031263223875996</v>
          </cell>
          <cell r="P18">
            <v>71.549388772316206</v>
          </cell>
          <cell r="Q18">
            <v>72.064173625777997</v>
          </cell>
          <cell r="R18">
            <v>72.574346134481601</v>
          </cell>
          <cell r="S18">
            <v>73.069391277085501</v>
          </cell>
          <cell r="T18">
            <v>73.550780061484005</v>
          </cell>
          <cell r="U18">
            <v>74.021523846968293</v>
          </cell>
          <cell r="V18">
            <v>74.479042721659496</v>
          </cell>
          <cell r="W18">
            <v>74.952702896692003</v>
          </cell>
          <cell r="X18">
            <v>75.436791791083706</v>
          </cell>
          <cell r="Y18">
            <v>75.929244932734605</v>
          </cell>
          <cell r="Z18">
            <v>76.436926594054498</v>
          </cell>
          <cell r="AA18">
            <v>77.054275043833897</v>
          </cell>
          <cell r="AB18">
            <v>77.671000686581394</v>
          </cell>
          <cell r="AC18">
            <v>78.288385132248095</v>
          </cell>
          <cell r="AD18">
            <v>78.910883352681196</v>
          </cell>
          <cell r="AE18">
            <v>79.540959809050904</v>
          </cell>
          <cell r="AF18">
            <v>80.1451741565795</v>
          </cell>
          <cell r="AG18">
            <v>80.742795160432905</v>
          </cell>
          <cell r="AH18">
            <v>81.335166185403494</v>
          </cell>
          <cell r="AI18">
            <v>81.924735750438401</v>
          </cell>
          <cell r="AJ18">
            <v>82.509843270088595</v>
          </cell>
          <cell r="AK18">
            <v>83.095299038252193</v>
          </cell>
          <cell r="AL18">
            <v>83.682622704188603</v>
          </cell>
          <cell r="AM18">
            <v>84.2725391949851</v>
          </cell>
          <cell r="AN18">
            <v>84.8653419812793</v>
          </cell>
          <cell r="AO18">
            <v>85.463617708436303</v>
          </cell>
        </row>
        <row r="19">
          <cell r="C19" t="str">
            <v>Carlisle</v>
          </cell>
          <cell r="D19" t="str">
            <v>Harker ENWL SGTs 1 2 3A 4 / Hutton GSP GROUP</v>
          </cell>
          <cell r="E19">
            <v>150</v>
          </cell>
          <cell r="F19">
            <v>18.8</v>
          </cell>
          <cell r="G19">
            <v>168.8</v>
          </cell>
          <cell r="H19">
            <v>132.79</v>
          </cell>
          <cell r="I19">
            <v>134.79332272922099</v>
          </cell>
          <cell r="J19">
            <v>135.73352020730101</v>
          </cell>
          <cell r="K19">
            <v>136.83205913286201</v>
          </cell>
          <cell r="L19">
            <v>138.18314261234201</v>
          </cell>
          <cell r="M19">
            <v>139.739676207305</v>
          </cell>
          <cell r="N19">
            <v>141.16793707590301</v>
          </cell>
          <cell r="O19">
            <v>142.70364272040899</v>
          </cell>
          <cell r="P19">
            <v>144.21443530502401</v>
          </cell>
          <cell r="Q19">
            <v>145.890711639519</v>
          </cell>
          <cell r="R19">
            <v>147.64158191851499</v>
          </cell>
          <cell r="S19">
            <v>149.46846490059701</v>
          </cell>
          <cell r="T19">
            <v>151.43505096500201</v>
          </cell>
          <cell r="U19">
            <v>153.58665793993299</v>
          </cell>
          <cell r="V19">
            <v>155.697248422293</v>
          </cell>
          <cell r="W19">
            <v>157.75729507857201</v>
          </cell>
          <cell r="X19">
            <v>159.743412118864</v>
          </cell>
          <cell r="Y19">
            <v>161.63969950193399</v>
          </cell>
          <cell r="Z19">
            <v>163.48770001454099</v>
          </cell>
          <cell r="AA19">
            <v>165.28793916622899</v>
          </cell>
          <cell r="AB19">
            <v>166.996205934226</v>
          </cell>
          <cell r="AC19">
            <v>168.608998359477</v>
          </cell>
          <cell r="AD19">
            <v>170.16568948366501</v>
          </cell>
          <cell r="AE19">
            <v>171.698628732407</v>
          </cell>
          <cell r="AF19">
            <v>173.080607370602</v>
          </cell>
          <cell r="AG19">
            <v>174.36994044697201</v>
          </cell>
          <cell r="AH19">
            <v>175.5794640718</v>
          </cell>
          <cell r="AI19">
            <v>176.71566460619999</v>
          </cell>
          <cell r="AJ19">
            <v>177.76586074314699</v>
          </cell>
          <cell r="AK19">
            <v>178.75945688669901</v>
          </cell>
          <cell r="AL19">
            <v>179.708329677194</v>
          </cell>
          <cell r="AM19">
            <v>180.616783068704</v>
          </cell>
          <cell r="AN19">
            <v>181.493345174886</v>
          </cell>
          <cell r="AO19">
            <v>182.347574130607</v>
          </cell>
        </row>
        <row r="20">
          <cell r="C20" t="str">
            <v>Carlisle North</v>
          </cell>
          <cell r="D20" t="str">
            <v>Harker ENWL SGTs 1 2 3A 4 / Hutton GSP GROUP</v>
          </cell>
          <cell r="E20">
            <v>24.5</v>
          </cell>
          <cell r="F20">
            <v>0</v>
          </cell>
          <cell r="G20">
            <v>24.5</v>
          </cell>
          <cell r="H20">
            <v>16.39</v>
          </cell>
          <cell r="I20">
            <v>17.098591420592101</v>
          </cell>
          <cell r="J20">
            <v>17.2763585436375</v>
          </cell>
          <cell r="K20">
            <v>17.410784245835899</v>
          </cell>
          <cell r="L20">
            <v>17.5599303234705</v>
          </cell>
          <cell r="M20">
            <v>17.740677799608601</v>
          </cell>
          <cell r="N20">
            <v>17.890084941334901</v>
          </cell>
          <cell r="O20">
            <v>18.034470459048901</v>
          </cell>
          <cell r="P20">
            <v>18.2024581266948</v>
          </cell>
          <cell r="Q20">
            <v>18.387017998781399</v>
          </cell>
          <cell r="R20">
            <v>18.5693599431665</v>
          </cell>
          <cell r="S20">
            <v>18.751331252720401</v>
          </cell>
          <cell r="T20">
            <v>18.937414503557701</v>
          </cell>
          <cell r="U20">
            <v>19.126830296174202</v>
          </cell>
          <cell r="V20">
            <v>19.3014283727566</v>
          </cell>
          <cell r="W20">
            <v>19.477044397287699</v>
          </cell>
          <cell r="X20">
            <v>19.650344582445399</v>
          </cell>
          <cell r="Y20">
            <v>19.8204041497305</v>
          </cell>
          <cell r="Z20">
            <v>19.987282962059499</v>
          </cell>
          <cell r="AA20">
            <v>20.153697565866899</v>
          </cell>
          <cell r="AB20">
            <v>20.3177135918001</v>
          </cell>
          <cell r="AC20">
            <v>20.479181857641901</v>
          </cell>
          <cell r="AD20">
            <v>20.639909526707399</v>
          </cell>
          <cell r="AE20">
            <v>20.8007421685776</v>
          </cell>
          <cell r="AF20">
            <v>20.955577096767399</v>
          </cell>
          <cell r="AG20">
            <v>21.107019958496402</v>
          </cell>
          <cell r="AH20">
            <v>21.2555592337484</v>
          </cell>
          <cell r="AI20">
            <v>21.4015748673853</v>
          </cell>
          <cell r="AJ20">
            <v>21.545343954590798</v>
          </cell>
          <cell r="AK20">
            <v>21.690321997766102</v>
          </cell>
          <cell r="AL20">
            <v>21.834609323713</v>
          </cell>
          <cell r="AM20">
            <v>21.9784879556594</v>
          </cell>
          <cell r="AN20">
            <v>22.122276303971301</v>
          </cell>
          <cell r="AO20">
            <v>22.2663659578919</v>
          </cell>
        </row>
        <row r="21">
          <cell r="C21" t="str">
            <v>Carrington BSP</v>
          </cell>
          <cell r="D21" t="str">
            <v>Carrington ENWL SGTs 1B 2B 4 7</v>
          </cell>
          <cell r="E21">
            <v>69</v>
          </cell>
          <cell r="F21">
            <v>0.6</v>
          </cell>
          <cell r="G21">
            <v>69.599999999999994</v>
          </cell>
          <cell r="H21">
            <v>36.950000000000003</v>
          </cell>
          <cell r="I21">
            <v>38.387292725284702</v>
          </cell>
          <cell r="J21">
            <v>38.661640851385599</v>
          </cell>
          <cell r="K21">
            <v>38.855566926844901</v>
          </cell>
          <cell r="L21">
            <v>39.084572422846499</v>
          </cell>
          <cell r="M21">
            <v>39.346663487674903</v>
          </cell>
          <cell r="N21">
            <v>39.590271910484098</v>
          </cell>
          <cell r="O21">
            <v>39.846030135839499</v>
          </cell>
          <cell r="P21">
            <v>40.111905629124401</v>
          </cell>
          <cell r="Q21">
            <v>40.420071243551099</v>
          </cell>
          <cell r="R21">
            <v>40.749893118162902</v>
          </cell>
          <cell r="S21">
            <v>41.097392012094502</v>
          </cell>
          <cell r="T21">
            <v>41.4767271930777</v>
          </cell>
          <cell r="U21">
            <v>41.902732571497701</v>
          </cell>
          <cell r="V21">
            <v>42.422923645316303</v>
          </cell>
          <cell r="W21">
            <v>42.905792939324002</v>
          </cell>
          <cell r="X21">
            <v>43.386121490407497</v>
          </cell>
          <cell r="Y21">
            <v>43.851573316148603</v>
          </cell>
          <cell r="Z21">
            <v>44.3033542308332</v>
          </cell>
          <cell r="AA21">
            <v>44.763181505332902</v>
          </cell>
          <cell r="AB21">
            <v>45.2127992069043</v>
          </cell>
          <cell r="AC21">
            <v>45.650258160190504</v>
          </cell>
          <cell r="AD21">
            <v>46.082914863783898</v>
          </cell>
          <cell r="AE21">
            <v>46.514792906781899</v>
          </cell>
          <cell r="AF21">
            <v>46.921058077214198</v>
          </cell>
          <cell r="AG21">
            <v>47.309628176139199</v>
          </cell>
          <cell r="AH21">
            <v>47.682583692985901</v>
          </cell>
          <cell r="AI21">
            <v>48.0432610499535</v>
          </cell>
          <cell r="AJ21">
            <v>48.387609639741498</v>
          </cell>
          <cell r="AK21">
            <v>48.717300950560499</v>
          </cell>
          <cell r="AL21">
            <v>49.040787870494597</v>
          </cell>
          <cell r="AM21">
            <v>49.3592821365405</v>
          </cell>
          <cell r="AN21">
            <v>49.673627875966801</v>
          </cell>
          <cell r="AO21">
            <v>49.9867847877155</v>
          </cell>
        </row>
        <row r="22">
          <cell r="C22" t="str">
            <v>Castleton</v>
          </cell>
          <cell r="D22" t="str">
            <v>Rochdale SGTs 2 3 4</v>
          </cell>
          <cell r="E22">
            <v>117</v>
          </cell>
          <cell r="F22">
            <v>0.1</v>
          </cell>
          <cell r="G22">
            <v>117.1</v>
          </cell>
          <cell r="H22">
            <v>55.63</v>
          </cell>
          <cell r="I22">
            <v>56.700772882715</v>
          </cell>
          <cell r="J22">
            <v>57.030633005849097</v>
          </cell>
          <cell r="K22">
            <v>57.3913449664281</v>
          </cell>
          <cell r="L22">
            <v>57.846034272998601</v>
          </cell>
          <cell r="M22">
            <v>58.376616842908597</v>
          </cell>
          <cell r="N22">
            <v>58.889490865029401</v>
          </cell>
          <cell r="O22">
            <v>59.4265644821226</v>
          </cell>
          <cell r="P22">
            <v>59.9800729143683</v>
          </cell>
          <cell r="Q22">
            <v>60.621030764458602</v>
          </cell>
          <cell r="R22">
            <v>61.339459691902498</v>
          </cell>
          <cell r="S22">
            <v>62.0937239904761</v>
          </cell>
          <cell r="T22">
            <v>62.913722136388799</v>
          </cell>
          <cell r="U22">
            <v>63.827410577298799</v>
          </cell>
          <cell r="V22">
            <v>64.733747015237</v>
          </cell>
          <cell r="W22">
            <v>65.615702059912294</v>
          </cell>
          <cell r="X22">
            <v>66.4749877511356</v>
          </cell>
          <cell r="Y22">
            <v>67.281329014648605</v>
          </cell>
          <cell r="Z22">
            <v>68.046107586790697</v>
          </cell>
          <cell r="AA22">
            <v>68.787267310716501</v>
          </cell>
          <cell r="AB22">
            <v>69.485678547919207</v>
          </cell>
          <cell r="AC22">
            <v>70.139519201341102</v>
          </cell>
          <cell r="AD22">
            <v>70.761117974534997</v>
          </cell>
          <cell r="AE22">
            <v>71.369836217824002</v>
          </cell>
          <cell r="AF22">
            <v>71.909635216704203</v>
          </cell>
          <cell r="AG22">
            <v>72.398381928855102</v>
          </cell>
          <cell r="AH22">
            <v>72.841342047287895</v>
          </cell>
          <cell r="AI22">
            <v>73.243096711740804</v>
          </cell>
          <cell r="AJ22">
            <v>73.605630069007304</v>
          </cell>
          <cell r="AK22">
            <v>73.948307137655803</v>
          </cell>
          <cell r="AL22">
            <v>74.265181667822503</v>
          </cell>
          <cell r="AM22">
            <v>74.558666874394305</v>
          </cell>
          <cell r="AN22">
            <v>74.831362892580003</v>
          </cell>
          <cell r="AO22">
            <v>75.089104877804402</v>
          </cell>
        </row>
        <row r="23">
          <cell r="C23" t="str">
            <v>Chadderton</v>
          </cell>
          <cell r="D23" t="str">
            <v>Whitegate GSP</v>
          </cell>
          <cell r="E23">
            <v>117</v>
          </cell>
          <cell r="F23">
            <v>1.7</v>
          </cell>
          <cell r="G23">
            <v>118.7</v>
          </cell>
          <cell r="H23">
            <v>93.3</v>
          </cell>
          <cell r="I23">
            <v>97.254415997182704</v>
          </cell>
          <cell r="J23">
            <v>98.100997969246805</v>
          </cell>
          <cell r="K23">
            <v>98.820028945695896</v>
          </cell>
          <cell r="L23">
            <v>99.688246027054603</v>
          </cell>
          <cell r="M23">
            <v>100.717169045009</v>
          </cell>
          <cell r="N23">
            <v>101.738990596481</v>
          </cell>
          <cell r="O23">
            <v>102.842974171983</v>
          </cell>
          <cell r="P23">
            <v>104.00223417691799</v>
          </cell>
          <cell r="Q23">
            <v>105.298837552582</v>
          </cell>
          <cell r="R23">
            <v>106.700685821666</v>
          </cell>
          <cell r="S23">
            <v>108.173850710564</v>
          </cell>
          <cell r="T23">
            <v>109.769299816554</v>
          </cell>
          <cell r="U23">
            <v>111.53967455890501</v>
          </cell>
          <cell r="V23">
            <v>113.417841082549</v>
          </cell>
          <cell r="W23">
            <v>115.25941794069099</v>
          </cell>
          <cell r="X23">
            <v>117.072717043989</v>
          </cell>
          <cell r="Y23">
            <v>118.810228834097</v>
          </cell>
          <cell r="Z23">
            <v>120.484160117207</v>
          </cell>
          <cell r="AA23">
            <v>122.158087131003</v>
          </cell>
          <cell r="AB23">
            <v>123.774691748423</v>
          </cell>
          <cell r="AC23">
            <v>125.32848917891801</v>
          </cell>
          <cell r="AD23">
            <v>126.842757864359</v>
          </cell>
          <cell r="AE23">
            <v>128.347198378944</v>
          </cell>
          <cell r="AF23">
            <v>129.70752687767001</v>
          </cell>
          <cell r="AG23">
            <v>130.977690675475</v>
          </cell>
          <cell r="AH23">
            <v>132.167531018283</v>
          </cell>
          <cell r="AI23">
            <v>133.28694514803601</v>
          </cell>
          <cell r="AJ23">
            <v>134.34004468430601</v>
          </cell>
          <cell r="AK23">
            <v>135.40495038320799</v>
          </cell>
          <cell r="AL23">
            <v>136.43426359441</v>
          </cell>
          <cell r="AM23">
            <v>137.43255624276901</v>
          </cell>
          <cell r="AN23">
            <v>138.40356252548</v>
          </cell>
          <cell r="AO23">
            <v>139.35974804460901</v>
          </cell>
        </row>
        <row r="24">
          <cell r="C24" t="str">
            <v>Droylsden</v>
          </cell>
          <cell r="D24" t="str">
            <v>Stalybridge GSP</v>
          </cell>
          <cell r="E24">
            <v>117</v>
          </cell>
          <cell r="F24">
            <v>0.2</v>
          </cell>
          <cell r="G24">
            <v>117.2</v>
          </cell>
          <cell r="H24">
            <v>72.84</v>
          </cell>
          <cell r="I24">
            <v>73.620881935775898</v>
          </cell>
          <cell r="J24">
            <v>73.707070338295395</v>
          </cell>
          <cell r="K24">
            <v>73.881243122213505</v>
          </cell>
          <cell r="L24">
            <v>74.160092062761393</v>
          </cell>
          <cell r="M24">
            <v>74.543264553868497</v>
          </cell>
          <cell r="N24">
            <v>74.9005959173208</v>
          </cell>
          <cell r="O24">
            <v>75.322030114749893</v>
          </cell>
          <cell r="P24">
            <v>75.7900650367217</v>
          </cell>
          <cell r="Q24">
            <v>76.370684941726793</v>
          </cell>
          <cell r="R24">
            <v>77.036600060383805</v>
          </cell>
          <cell r="S24">
            <v>77.761819675843796</v>
          </cell>
          <cell r="T24">
            <v>78.591322766698397</v>
          </cell>
          <cell r="U24">
            <v>79.540545918920898</v>
          </cell>
          <cell r="V24">
            <v>80.467454439444197</v>
          </cell>
          <cell r="W24">
            <v>81.395727495041896</v>
          </cell>
          <cell r="X24">
            <v>82.303435247382495</v>
          </cell>
          <cell r="Y24">
            <v>83.1614712803554</v>
          </cell>
          <cell r="Z24">
            <v>83.976568939242597</v>
          </cell>
          <cell r="AA24">
            <v>84.772582447917301</v>
          </cell>
          <cell r="AB24">
            <v>85.634616046465794</v>
          </cell>
          <cell r="AC24">
            <v>86.452615863466207</v>
          </cell>
          <cell r="AD24">
            <v>87.244738263887399</v>
          </cell>
          <cell r="AE24">
            <v>88.028553579785694</v>
          </cell>
          <cell r="AF24">
            <v>88.6882986132116</v>
          </cell>
          <cell r="AG24">
            <v>89.272374199591397</v>
          </cell>
          <cell r="AH24">
            <v>89.787308241640304</v>
          </cell>
          <cell r="AI24">
            <v>90.241813254789903</v>
          </cell>
          <cell r="AJ24">
            <v>90.634985525647707</v>
          </cell>
          <cell r="AK24">
            <v>91.009774481233194</v>
          </cell>
          <cell r="AL24">
            <v>91.347404962562905</v>
          </cell>
          <cell r="AM24">
            <v>91.651164338119997</v>
          </cell>
          <cell r="AN24">
            <v>91.923119190948995</v>
          </cell>
          <cell r="AO24">
            <v>92.173596596390496</v>
          </cell>
        </row>
        <row r="25">
          <cell r="C25" t="str">
            <v>Egremont</v>
          </cell>
          <cell r="D25" t="str">
            <v>Harker ENWL SGTs 1 2 3A 4 / Hutton GSP GROUP</v>
          </cell>
          <cell r="E25">
            <v>117</v>
          </cell>
          <cell r="F25">
            <v>0.6</v>
          </cell>
          <cell r="G25">
            <v>117.6</v>
          </cell>
          <cell r="H25">
            <v>46.81</v>
          </cell>
          <cell r="I25">
            <v>48.1865761127398</v>
          </cell>
          <cell r="J25">
            <v>48.511835382688801</v>
          </cell>
          <cell r="K25">
            <v>48.827310649967202</v>
          </cell>
          <cell r="L25">
            <v>49.242963485565603</v>
          </cell>
          <cell r="M25">
            <v>49.723963459708003</v>
          </cell>
          <cell r="N25">
            <v>50.177390149983303</v>
          </cell>
          <cell r="O25">
            <v>50.646991495253701</v>
          </cell>
          <cell r="P25">
            <v>51.129010347892702</v>
          </cell>
          <cell r="Q25">
            <v>51.678578798978798</v>
          </cell>
          <cell r="R25">
            <v>52.264831301947297</v>
          </cell>
          <cell r="S25">
            <v>52.876992966286103</v>
          </cell>
          <cell r="T25">
            <v>53.538735706387499</v>
          </cell>
          <cell r="U25">
            <v>54.285294120635903</v>
          </cell>
          <cell r="V25">
            <v>55.0440659484264</v>
          </cell>
          <cell r="W25">
            <v>55.776979130526101</v>
          </cell>
          <cell r="X25">
            <v>56.4822294276984</v>
          </cell>
          <cell r="Y25">
            <v>57.142092289720701</v>
          </cell>
          <cell r="Z25">
            <v>57.764029477513503</v>
          </cell>
          <cell r="AA25">
            <v>58.383398505570398</v>
          </cell>
          <cell r="AB25">
            <v>58.968033888972997</v>
          </cell>
          <cell r="AC25">
            <v>59.516447647302698</v>
          </cell>
          <cell r="AD25">
            <v>60.029564198563698</v>
          </cell>
          <cell r="AE25">
            <v>60.533547578866703</v>
          </cell>
          <cell r="AF25">
            <v>60.967138977671098</v>
          </cell>
          <cell r="AG25">
            <v>61.355666984531901</v>
          </cell>
          <cell r="AH25">
            <v>61.703663486689301</v>
          </cell>
          <cell r="AI25">
            <v>62.0129541904709</v>
          </cell>
          <cell r="AJ25">
            <v>62.283659654600498</v>
          </cell>
          <cell r="AK25">
            <v>62.5392233382209</v>
          </cell>
          <cell r="AL25">
            <v>62.773117070563003</v>
          </cell>
          <cell r="AM25">
            <v>62.987167407791098</v>
          </cell>
          <cell r="AN25">
            <v>63.1832867074991</v>
          </cell>
          <cell r="AO25">
            <v>63.367088943712503</v>
          </cell>
        </row>
        <row r="26">
          <cell r="C26" t="str">
            <v>Frederick Rd</v>
          </cell>
          <cell r="D26" t="str">
            <v>Kearsley 132 GSP</v>
          </cell>
          <cell r="E26">
            <v>138</v>
          </cell>
          <cell r="F26">
            <v>0</v>
          </cell>
          <cell r="G26">
            <v>138</v>
          </cell>
          <cell r="H26">
            <v>93.5</v>
          </cell>
          <cell r="I26">
            <v>113.595199593503</v>
          </cell>
          <cell r="J26">
            <v>117.748585295109</v>
          </cell>
          <cell r="K26">
            <v>120.70909179522199</v>
          </cell>
          <cell r="L26">
            <v>123.80280810759901</v>
          </cell>
          <cell r="M26">
            <v>126.454262033061</v>
          </cell>
          <cell r="N26">
            <v>127.425943920425</v>
          </cell>
          <cell r="O26">
            <v>128.40954145109299</v>
          </cell>
          <cell r="P26">
            <v>129.37941583982499</v>
          </cell>
          <cell r="Q26">
            <v>130.445041921495</v>
          </cell>
          <cell r="R26">
            <v>131.54507531284301</v>
          </cell>
          <cell r="S26">
            <v>132.66479792554901</v>
          </cell>
          <cell r="T26">
            <v>133.836985929794</v>
          </cell>
          <cell r="U26">
            <v>135.09228822781</v>
          </cell>
          <cell r="V26">
            <v>136.30624720523599</v>
          </cell>
          <cell r="W26">
            <v>137.47549530186899</v>
          </cell>
          <cell r="X26">
            <v>138.61846234768899</v>
          </cell>
          <cell r="Y26">
            <v>139.706639120788</v>
          </cell>
          <cell r="Z26">
            <v>140.74469782268099</v>
          </cell>
          <cell r="AA26">
            <v>141.75759836722099</v>
          </cell>
          <cell r="AB26">
            <v>142.72868821194999</v>
          </cell>
          <cell r="AC26">
            <v>143.65313231979701</v>
          </cell>
          <cell r="AD26">
            <v>144.54939208865599</v>
          </cell>
          <cell r="AE26">
            <v>145.436206735544</v>
          </cell>
          <cell r="AF26">
            <v>146.23922122166201</v>
          </cell>
          <cell r="AG26">
            <v>146.99740002599799</v>
          </cell>
          <cell r="AH26">
            <v>147.71626798967</v>
          </cell>
          <cell r="AI26">
            <v>148.39676880377999</v>
          </cell>
          <cell r="AJ26">
            <v>149.048259157172</v>
          </cell>
          <cell r="AK26">
            <v>149.703591556221</v>
          </cell>
          <cell r="AL26">
            <v>150.338700701406</v>
          </cell>
          <cell r="AM26">
            <v>150.95380293277199</v>
          </cell>
          <cell r="AN26">
            <v>151.55264430229499</v>
          </cell>
          <cell r="AO26">
            <v>152.14059370539201</v>
          </cell>
        </row>
        <row r="27">
          <cell r="C27" t="str">
            <v>Golborne</v>
          </cell>
          <cell r="D27" t="str">
            <v>Bold</v>
          </cell>
          <cell r="E27">
            <v>117</v>
          </cell>
          <cell r="F27">
            <v>4.0999999999999996</v>
          </cell>
          <cell r="G27">
            <v>121.1</v>
          </cell>
          <cell r="H27">
            <v>84.84</v>
          </cell>
          <cell r="I27">
            <v>90.334365969539206</v>
          </cell>
          <cell r="J27">
            <v>91.362292675459599</v>
          </cell>
          <cell r="K27">
            <v>91.915612175019106</v>
          </cell>
          <cell r="L27">
            <v>92.621333504767705</v>
          </cell>
          <cell r="M27">
            <v>93.449335054920297</v>
          </cell>
          <cell r="N27">
            <v>94.235991139191199</v>
          </cell>
          <cell r="O27">
            <v>95.097860277442095</v>
          </cell>
          <cell r="P27">
            <v>95.977084177041107</v>
          </cell>
          <cell r="Q27">
            <v>96.966081151473404</v>
          </cell>
          <cell r="R27">
            <v>98.021207538237604</v>
          </cell>
          <cell r="S27">
            <v>99.123380934771703</v>
          </cell>
          <cell r="T27">
            <v>100.332680306973</v>
          </cell>
          <cell r="U27">
            <v>101.678770109667</v>
          </cell>
          <cell r="V27">
            <v>103.140917384037</v>
          </cell>
          <cell r="W27">
            <v>104.53874768739</v>
          </cell>
          <cell r="X27">
            <v>105.894821623821</v>
          </cell>
          <cell r="Y27">
            <v>107.179844371999</v>
          </cell>
          <cell r="Z27">
            <v>108.389347970134</v>
          </cell>
          <cell r="AA27">
            <v>109.55261522371801</v>
          </cell>
          <cell r="AB27">
            <v>110.64665477740699</v>
          </cell>
          <cell r="AC27">
            <v>111.67068676036899</v>
          </cell>
          <cell r="AD27">
            <v>112.656265609694</v>
          </cell>
          <cell r="AE27">
            <v>113.61311784797</v>
          </cell>
          <cell r="AF27">
            <v>114.434857489835</v>
          </cell>
          <cell r="AG27">
            <v>115.17492040640001</v>
          </cell>
          <cell r="AH27">
            <v>115.8407585903</v>
          </cell>
          <cell r="AI27">
            <v>116.440432866658</v>
          </cell>
          <cell r="AJ27">
            <v>116.974598486266</v>
          </cell>
          <cell r="AK27">
            <v>117.46902375587</v>
          </cell>
          <cell r="AL27">
            <v>117.923361389984</v>
          </cell>
          <cell r="AM27">
            <v>118.341269404328</v>
          </cell>
          <cell r="AN27">
            <v>118.725872900631</v>
          </cell>
          <cell r="AO27">
            <v>119.08727808613</v>
          </cell>
        </row>
        <row r="28">
          <cell r="C28" t="str">
            <v>Greenhill</v>
          </cell>
          <cell r="D28" t="str">
            <v>Whitegate GSP</v>
          </cell>
          <cell r="E28">
            <v>117</v>
          </cell>
          <cell r="F28">
            <v>0</v>
          </cell>
          <cell r="G28">
            <v>117</v>
          </cell>
          <cell r="H28">
            <v>77.349999999999994</v>
          </cell>
          <cell r="I28">
            <v>79.115102696408997</v>
          </cell>
          <cell r="J28">
            <v>79.746396941594099</v>
          </cell>
          <cell r="K28">
            <v>80.438795862132494</v>
          </cell>
          <cell r="L28">
            <v>81.246228420717898</v>
          </cell>
          <cell r="M28">
            <v>82.186474060181396</v>
          </cell>
          <cell r="N28">
            <v>83.070910623519396</v>
          </cell>
          <cell r="O28">
            <v>83.991805972074701</v>
          </cell>
          <cell r="P28">
            <v>84.930209784857396</v>
          </cell>
          <cell r="Q28">
            <v>85.954849784440398</v>
          </cell>
          <cell r="R28">
            <v>87.038168558371794</v>
          </cell>
          <cell r="S28">
            <v>88.157708607225203</v>
          </cell>
          <cell r="T28">
            <v>89.3396759084102</v>
          </cell>
          <cell r="U28">
            <v>90.607714720983793</v>
          </cell>
          <cell r="V28">
            <v>91.851028883030395</v>
          </cell>
          <cell r="W28">
            <v>93.065272314264703</v>
          </cell>
          <cell r="X28">
            <v>94.276712951355904</v>
          </cell>
          <cell r="Y28">
            <v>95.459635661432998</v>
          </cell>
          <cell r="Z28">
            <v>96.616920540558596</v>
          </cell>
          <cell r="AA28">
            <v>97.778555300757702</v>
          </cell>
          <cell r="AB28">
            <v>98.917272126872902</v>
          </cell>
          <cell r="AC28">
            <v>100.033299703168</v>
          </cell>
          <cell r="AD28">
            <v>101.13386199497</v>
          </cell>
          <cell r="AE28">
            <v>102.240060204879</v>
          </cell>
          <cell r="AF28">
            <v>103.289834790849</v>
          </cell>
          <cell r="AG28">
            <v>104.30090421376499</v>
          </cell>
          <cell r="AH28">
            <v>105.278358362932</v>
          </cell>
          <cell r="AI28">
            <v>106.225861047476</v>
          </cell>
          <cell r="AJ28">
            <v>107.148986980583</v>
          </cell>
          <cell r="AK28">
            <v>108.092675124436</v>
          </cell>
          <cell r="AL28">
            <v>109.02608466404401</v>
          </cell>
          <cell r="AM28">
            <v>109.951588407702</v>
          </cell>
          <cell r="AN28">
            <v>110.870623051956</v>
          </cell>
          <cell r="AO28">
            <v>111.789720477145</v>
          </cell>
        </row>
        <row r="29">
          <cell r="C29" t="str">
            <v>Hartshead-Heyrod</v>
          </cell>
          <cell r="D29" t="str">
            <v>Stalybridge GSP</v>
          </cell>
          <cell r="E29">
            <v>118</v>
          </cell>
          <cell r="F29">
            <v>3.1</v>
          </cell>
          <cell r="G29">
            <v>121.1</v>
          </cell>
          <cell r="H29">
            <v>93.2</v>
          </cell>
          <cell r="I29">
            <v>93.902096522897395</v>
          </cell>
          <cell r="J29">
            <v>93.777026642032794</v>
          </cell>
          <cell r="K29">
            <v>93.787936261776196</v>
          </cell>
          <cell r="L29">
            <v>93.9318424879704</v>
          </cell>
          <cell r="M29">
            <v>94.234114118514299</v>
          </cell>
          <cell r="N29">
            <v>94.499304000238496</v>
          </cell>
          <cell r="O29">
            <v>94.857146610310494</v>
          </cell>
          <cell r="P29">
            <v>95.248584934691095</v>
          </cell>
          <cell r="Q29">
            <v>95.764020641545997</v>
          </cell>
          <cell r="R29">
            <v>96.401364804343899</v>
          </cell>
          <cell r="S29">
            <v>97.105743350977903</v>
          </cell>
          <cell r="T29">
            <v>97.934314794639505</v>
          </cell>
          <cell r="U29">
            <v>98.912334667214097</v>
          </cell>
          <cell r="V29">
            <v>99.820301346728201</v>
          </cell>
          <cell r="W29">
            <v>100.720247099582</v>
          </cell>
          <cell r="X29">
            <v>101.592509655699</v>
          </cell>
          <cell r="Y29">
            <v>102.39578143973399</v>
          </cell>
          <cell r="Z29">
            <v>103.135341829609</v>
          </cell>
          <cell r="AA29">
            <v>103.84672958013699</v>
          </cell>
          <cell r="AB29">
            <v>104.521225820691</v>
          </cell>
          <cell r="AC29">
            <v>105.253590554545</v>
          </cell>
          <cell r="AD29">
            <v>105.941359342132</v>
          </cell>
          <cell r="AE29">
            <v>106.60961049436401</v>
          </cell>
          <cell r="AF29">
            <v>107.121099308533</v>
          </cell>
          <cell r="AG29">
            <v>107.542176076945</v>
          </cell>
          <cell r="AH29">
            <v>107.880006105329</v>
          </cell>
          <cell r="AI29">
            <v>108.142490293867</v>
          </cell>
          <cell r="AJ29">
            <v>108.334146833568</v>
          </cell>
          <cell r="AK29">
            <v>108.512077114281</v>
          </cell>
          <cell r="AL29">
            <v>108.646601638151</v>
          </cell>
          <cell r="AM29">
            <v>108.741175165808</v>
          </cell>
          <cell r="AN29">
            <v>108.796855549471</v>
          </cell>
          <cell r="AO29">
            <v>108.827037862686</v>
          </cell>
        </row>
        <row r="30">
          <cell r="C30" t="str">
            <v>Hazel Grove</v>
          </cell>
          <cell r="D30" t="str">
            <v>Bredbury GSP</v>
          </cell>
          <cell r="E30">
            <v>117</v>
          </cell>
          <cell r="F30">
            <v>0</v>
          </cell>
          <cell r="G30">
            <v>117</v>
          </cell>
          <cell r="H30">
            <v>74.180000000000007</v>
          </cell>
          <cell r="I30">
            <v>75.082379459144406</v>
          </cell>
          <cell r="J30">
            <v>75.207313168698803</v>
          </cell>
          <cell r="K30">
            <v>75.444906894863195</v>
          </cell>
          <cell r="L30">
            <v>75.833508826077903</v>
          </cell>
          <cell r="M30">
            <v>76.324636838410001</v>
          </cell>
          <cell r="N30">
            <v>76.771276594102503</v>
          </cell>
          <cell r="O30">
            <v>77.252817736837301</v>
          </cell>
          <cell r="P30">
            <v>77.805924542745004</v>
          </cell>
          <cell r="Q30">
            <v>78.508709327987603</v>
          </cell>
          <cell r="R30">
            <v>79.314983626437197</v>
          </cell>
          <cell r="S30">
            <v>80.151957711066601</v>
          </cell>
          <cell r="T30">
            <v>81.075687945720105</v>
          </cell>
          <cell r="U30">
            <v>82.138250562962099</v>
          </cell>
          <cell r="V30">
            <v>83.332826605573899</v>
          </cell>
          <cell r="W30">
            <v>84.462316314193004</v>
          </cell>
          <cell r="X30">
            <v>85.5783467931562</v>
          </cell>
          <cell r="Y30">
            <v>86.623371804781598</v>
          </cell>
          <cell r="Z30">
            <v>87.6015253514135</v>
          </cell>
          <cell r="AA30">
            <v>88.526042122085002</v>
          </cell>
          <cell r="AB30">
            <v>89.392619012814393</v>
          </cell>
          <cell r="AC30">
            <v>90.191623234091296</v>
          </cell>
          <cell r="AD30">
            <v>90.949067104988202</v>
          </cell>
          <cell r="AE30">
            <v>91.680969973606395</v>
          </cell>
          <cell r="AF30">
            <v>92.289650517918105</v>
          </cell>
          <cell r="AG30">
            <v>92.834211702912697</v>
          </cell>
          <cell r="AH30">
            <v>93.319014782404906</v>
          </cell>
          <cell r="AI30">
            <v>93.755173385258601</v>
          </cell>
          <cell r="AJ30">
            <v>94.127518684534195</v>
          </cell>
          <cell r="AK30">
            <v>94.437794404459595</v>
          </cell>
          <cell r="AL30">
            <v>94.714587629346994</v>
          </cell>
          <cell r="AM30">
            <v>94.960911571782702</v>
          </cell>
          <cell r="AN30">
            <v>95.177535079570802</v>
          </cell>
          <cell r="AO30">
            <v>95.374527235486994</v>
          </cell>
        </row>
        <row r="31">
          <cell r="C31" t="str">
            <v>Huncoat</v>
          </cell>
          <cell r="D31" t="str">
            <v>Padiham GSP</v>
          </cell>
          <cell r="E31">
            <v>117</v>
          </cell>
          <cell r="F31">
            <v>6.3</v>
          </cell>
          <cell r="G31">
            <v>123.3</v>
          </cell>
          <cell r="H31">
            <v>73.36</v>
          </cell>
          <cell r="I31">
            <v>75.481724971554499</v>
          </cell>
          <cell r="J31">
            <v>75.8731881865655</v>
          </cell>
          <cell r="K31">
            <v>76.263145333821598</v>
          </cell>
          <cell r="L31">
            <v>76.764143241173201</v>
          </cell>
          <cell r="M31">
            <v>77.336955952580894</v>
          </cell>
          <cell r="N31">
            <v>77.884903546860897</v>
          </cell>
          <cell r="O31">
            <v>78.473550382549305</v>
          </cell>
          <cell r="P31">
            <v>79.095521794320405</v>
          </cell>
          <cell r="Q31">
            <v>79.773771226797507</v>
          </cell>
          <cell r="R31">
            <v>80.524066139933893</v>
          </cell>
          <cell r="S31">
            <v>81.318905357528394</v>
          </cell>
          <cell r="T31">
            <v>82.174908610364696</v>
          </cell>
          <cell r="U31">
            <v>83.130501034735801</v>
          </cell>
          <cell r="V31">
            <v>84.011348630176499</v>
          </cell>
          <cell r="W31">
            <v>84.874363476933397</v>
          </cell>
          <cell r="X31">
            <v>85.731509940025603</v>
          </cell>
          <cell r="Y31">
            <v>86.550580036134804</v>
          </cell>
          <cell r="Z31">
            <v>87.330404693538995</v>
          </cell>
          <cell r="AA31">
            <v>88.089267309137895</v>
          </cell>
          <cell r="AB31">
            <v>88.811985842427404</v>
          </cell>
          <cell r="AC31">
            <v>89.501489120825397</v>
          </cell>
          <cell r="AD31">
            <v>90.163133469662199</v>
          </cell>
          <cell r="AE31">
            <v>90.808082048106797</v>
          </cell>
          <cell r="AF31">
            <v>91.364735578462501</v>
          </cell>
          <cell r="AG31">
            <v>91.865701301097403</v>
          </cell>
          <cell r="AH31">
            <v>92.314894957615707</v>
          </cell>
          <cell r="AI31">
            <v>92.719393974697397</v>
          </cell>
          <cell r="AJ31">
            <v>93.075845338015696</v>
          </cell>
          <cell r="AK31">
            <v>93.407635052632003</v>
          </cell>
          <cell r="AL31">
            <v>93.712489044453704</v>
          </cell>
          <cell r="AM31">
            <v>93.992959091950993</v>
          </cell>
          <cell r="AN31">
            <v>94.249257007490598</v>
          </cell>
          <cell r="AO31">
            <v>94.489883511913703</v>
          </cell>
        </row>
        <row r="32">
          <cell r="C32" t="str">
            <v>Hyde</v>
          </cell>
          <cell r="D32" t="str">
            <v>Stalybridge GSP</v>
          </cell>
          <cell r="E32">
            <v>117</v>
          </cell>
          <cell r="F32">
            <v>0.7</v>
          </cell>
          <cell r="G32">
            <v>117.7</v>
          </cell>
          <cell r="H32">
            <v>60.35</v>
          </cell>
          <cell r="I32">
            <v>60.874447818968903</v>
          </cell>
          <cell r="J32">
            <v>61.023224317335497</v>
          </cell>
          <cell r="K32">
            <v>61.265509753279801</v>
          </cell>
          <cell r="L32">
            <v>61.643852186161403</v>
          </cell>
          <cell r="M32">
            <v>62.1013165204579</v>
          </cell>
          <cell r="N32">
            <v>62.547280485320798</v>
          </cell>
          <cell r="O32">
            <v>63.038728549454198</v>
          </cell>
          <cell r="P32">
            <v>63.544815749961103</v>
          </cell>
          <cell r="Q32">
            <v>64.157072633255396</v>
          </cell>
          <cell r="R32">
            <v>64.832399290885405</v>
          </cell>
          <cell r="S32">
            <v>65.553341923750807</v>
          </cell>
          <cell r="T32">
            <v>66.358673934702594</v>
          </cell>
          <cell r="U32">
            <v>67.264533418493599</v>
          </cell>
          <cell r="V32">
            <v>68.158878105528004</v>
          </cell>
          <cell r="W32">
            <v>69.041022658318397</v>
          </cell>
          <cell r="X32">
            <v>69.903574309389896</v>
          </cell>
          <cell r="Y32">
            <v>70.719482614264706</v>
          </cell>
          <cell r="Z32">
            <v>71.4925812993216</v>
          </cell>
          <cell r="AA32">
            <v>72.2459129244276</v>
          </cell>
          <cell r="AB32">
            <v>72.956410226108602</v>
          </cell>
          <cell r="AC32">
            <v>73.6259481467374</v>
          </cell>
          <cell r="AD32">
            <v>74.269744272729397</v>
          </cell>
          <cell r="AE32">
            <v>74.902456270547404</v>
          </cell>
          <cell r="AF32">
            <v>75.442516045896298</v>
          </cell>
          <cell r="AG32">
            <v>75.926149720265002</v>
          </cell>
          <cell r="AH32">
            <v>76.358577334741099</v>
          </cell>
          <cell r="AI32">
            <v>76.745800827673605</v>
          </cell>
          <cell r="AJ32">
            <v>77.087756493983505</v>
          </cell>
          <cell r="AK32">
            <v>77.416551760807494</v>
          </cell>
          <cell r="AL32">
            <v>77.719429048032694</v>
          </cell>
          <cell r="AM32">
            <v>77.9990681579133</v>
          </cell>
          <cell r="AN32">
            <v>78.2572532123272</v>
          </cell>
          <cell r="AO32">
            <v>78.501806346110698</v>
          </cell>
        </row>
        <row r="33">
          <cell r="C33" t="str">
            <v>Kendal (Parkside Rd)</v>
          </cell>
          <cell r="D33" t="str">
            <v>Harker ENWL SGTs 1 2 3A 4 / Hutton GSP GROUP</v>
          </cell>
          <cell r="E33">
            <v>117</v>
          </cell>
          <cell r="F33">
            <v>11.9</v>
          </cell>
          <cell r="G33">
            <v>128.9</v>
          </cell>
          <cell r="H33">
            <v>98.05</v>
          </cell>
          <cell r="I33">
            <v>100.41977493757101</v>
          </cell>
          <cell r="J33">
            <v>100.92208374102501</v>
          </cell>
          <cell r="K33">
            <v>101.324130910867</v>
          </cell>
          <cell r="L33">
            <v>101.796297238924</v>
          </cell>
          <cell r="M33">
            <v>102.393414186786</v>
          </cell>
          <cell r="N33">
            <v>102.82892907109699</v>
          </cell>
          <cell r="O33">
            <v>103.261569400101</v>
          </cell>
          <cell r="P33">
            <v>103.62178589783301</v>
          </cell>
          <cell r="Q33">
            <v>104.013333571411</v>
          </cell>
          <cell r="R33">
            <v>104.655381583158</v>
          </cell>
          <cell r="S33">
            <v>105.878588969353</v>
          </cell>
          <cell r="T33">
            <v>107.20911218711301</v>
          </cell>
          <cell r="U33">
            <v>108.695148117206</v>
          </cell>
          <cell r="V33">
            <v>110.004317204857</v>
          </cell>
          <cell r="W33">
            <v>111.279196923718</v>
          </cell>
          <cell r="X33">
            <v>112.505504718917</v>
          </cell>
          <cell r="Y33">
            <v>113.66210323412901</v>
          </cell>
          <cell r="Z33">
            <v>114.756507436094</v>
          </cell>
          <cell r="AA33">
            <v>115.816492218051</v>
          </cell>
          <cell r="AB33">
            <v>116.822652926115</v>
          </cell>
          <cell r="AC33">
            <v>117.83654392050801</v>
          </cell>
          <cell r="AD33">
            <v>118.831142875769</v>
          </cell>
          <cell r="AE33">
            <v>119.81204870610701</v>
          </cell>
          <cell r="AF33">
            <v>120.676055503208</v>
          </cell>
          <cell r="AG33">
            <v>121.472874672706</v>
          </cell>
          <cell r="AH33">
            <v>122.210302855593</v>
          </cell>
          <cell r="AI33">
            <v>122.89075558805099</v>
          </cell>
          <cell r="AJ33">
            <v>123.504157602693</v>
          </cell>
          <cell r="AK33">
            <v>124.06497703286099</v>
          </cell>
          <cell r="AL33">
            <v>124.589948133479</v>
          </cell>
          <cell r="AM33">
            <v>125.08121709296501</v>
          </cell>
          <cell r="AN33">
            <v>125.54160571183699</v>
          </cell>
          <cell r="AO33">
            <v>125.980835891886</v>
          </cell>
        </row>
        <row r="34">
          <cell r="C34" t="str">
            <v>Lancaster</v>
          </cell>
          <cell r="D34" t="str">
            <v>Heysham GSP</v>
          </cell>
          <cell r="E34">
            <v>135</v>
          </cell>
          <cell r="F34">
            <v>7.5</v>
          </cell>
          <cell r="G34">
            <v>142.5</v>
          </cell>
          <cell r="H34">
            <v>104.04</v>
          </cell>
          <cell r="I34">
            <v>106.23209463378301</v>
          </cell>
          <cell r="J34">
            <v>106.910589468918</v>
          </cell>
          <cell r="K34">
            <v>107.637861468918</v>
          </cell>
          <cell r="L34">
            <v>108.54680766891801</v>
          </cell>
          <cell r="M34">
            <v>109.567846068918</v>
          </cell>
          <cell r="N34">
            <v>110.55784396891799</v>
          </cell>
          <cell r="O34">
            <v>111.636295768918</v>
          </cell>
          <cell r="P34">
            <v>112.757598968918</v>
          </cell>
          <cell r="Q34">
            <v>114.03456206891801</v>
          </cell>
          <cell r="R34">
            <v>115.404213668918</v>
          </cell>
          <cell r="S34">
            <v>116.839172368918</v>
          </cell>
          <cell r="T34">
            <v>118.38204186891799</v>
          </cell>
          <cell r="U34">
            <v>120.112469368918</v>
          </cell>
          <cell r="V34">
            <v>121.867203868918</v>
          </cell>
          <cell r="W34">
            <v>123.576442468918</v>
          </cell>
          <cell r="X34">
            <v>125.224851768918</v>
          </cell>
          <cell r="Y34">
            <v>126.766358468918</v>
          </cell>
          <cell r="Z34">
            <v>128.237576668918</v>
          </cell>
          <cell r="AA34">
            <v>129.695732568918</v>
          </cell>
          <cell r="AB34">
            <v>131.08989056891801</v>
          </cell>
          <cell r="AC34">
            <v>132.40916136891801</v>
          </cell>
          <cell r="AD34">
            <v>133.67723446891799</v>
          </cell>
          <cell r="AE34">
            <v>134.91736726891801</v>
          </cell>
          <cell r="AF34">
            <v>136.00054756891799</v>
          </cell>
          <cell r="AG34">
            <v>136.982353068918</v>
          </cell>
          <cell r="AH34">
            <v>137.87215496891801</v>
          </cell>
          <cell r="AI34">
            <v>138.681597868918</v>
          </cell>
          <cell r="AJ34">
            <v>139.397487068918</v>
          </cell>
          <cell r="AK34">
            <v>140.04987486891801</v>
          </cell>
          <cell r="AL34">
            <v>140.648007868918</v>
          </cell>
          <cell r="AM34">
            <v>141.19573906891799</v>
          </cell>
          <cell r="AN34">
            <v>141.69733186891801</v>
          </cell>
          <cell r="AO34">
            <v>142.165681368918</v>
          </cell>
        </row>
        <row r="35">
          <cell r="C35" t="str">
            <v>Leyland</v>
          </cell>
          <cell r="D35" t="str">
            <v>Penwortham West GSP / Stanah GSP GROUP</v>
          </cell>
          <cell r="E35">
            <v>117</v>
          </cell>
          <cell r="F35">
            <v>5.6</v>
          </cell>
          <cell r="G35">
            <v>122.6</v>
          </cell>
          <cell r="H35">
            <v>85.98</v>
          </cell>
          <cell r="I35">
            <v>89.449379494823603</v>
          </cell>
          <cell r="J35">
            <v>90.311805558151804</v>
          </cell>
          <cell r="K35">
            <v>91.140424821687901</v>
          </cell>
          <cell r="L35">
            <v>92.147178174594302</v>
          </cell>
          <cell r="M35">
            <v>93.328062926939594</v>
          </cell>
          <cell r="N35">
            <v>94.421090355153098</v>
          </cell>
          <cell r="O35">
            <v>95.560640949324196</v>
          </cell>
          <cell r="P35">
            <v>96.692757620422</v>
          </cell>
          <cell r="Q35">
            <v>97.9299894831138</v>
          </cell>
          <cell r="R35">
            <v>99.244402112720493</v>
          </cell>
          <cell r="S35">
            <v>100.594069945195</v>
          </cell>
          <cell r="T35">
            <v>102.04181052735601</v>
          </cell>
          <cell r="U35">
            <v>103.635561791303</v>
          </cell>
          <cell r="V35">
            <v>105.29425624905799</v>
          </cell>
          <cell r="W35">
            <v>106.915972060594</v>
          </cell>
          <cell r="X35">
            <v>108.484689554889</v>
          </cell>
          <cell r="Y35">
            <v>109.96810879198399</v>
          </cell>
          <cell r="Z35">
            <v>111.36814707717799</v>
          </cell>
          <cell r="AA35">
            <v>112.74243632561701</v>
          </cell>
          <cell r="AB35">
            <v>114.04661424647399</v>
          </cell>
          <cell r="AC35">
            <v>115.281120967017</v>
          </cell>
          <cell r="AD35">
            <v>116.477520222862</v>
          </cell>
          <cell r="AE35">
            <v>117.661555550505</v>
          </cell>
          <cell r="AF35">
            <v>118.753133270021</v>
          </cell>
          <cell r="AG35">
            <v>119.78774979470001</v>
          </cell>
          <cell r="AH35">
            <v>120.77409815650699</v>
          </cell>
          <cell r="AI35">
            <v>121.717971750141</v>
          </cell>
          <cell r="AJ35">
            <v>122.610326178618</v>
          </cell>
          <cell r="AK35">
            <v>123.476599153016</v>
          </cell>
          <cell r="AL35">
            <v>124.32278749993399</v>
          </cell>
          <cell r="AM35">
            <v>125.153081424799</v>
          </cell>
          <cell r="AN35">
            <v>125.973745974148</v>
          </cell>
          <cell r="AO35">
            <v>126.791088084428</v>
          </cell>
        </row>
        <row r="36">
          <cell r="C36" t="str">
            <v>Longsight</v>
          </cell>
          <cell r="D36" t="str">
            <v>Bredbury GSP</v>
          </cell>
          <cell r="E36">
            <v>117</v>
          </cell>
          <cell r="F36">
            <v>0</v>
          </cell>
          <cell r="G36">
            <v>117</v>
          </cell>
          <cell r="H36">
            <v>76.040000000000006</v>
          </cell>
          <cell r="I36">
            <v>78.179680690622206</v>
          </cell>
          <cell r="J36">
            <v>80.181408392047999</v>
          </cell>
          <cell r="K36">
            <v>82.742746465667494</v>
          </cell>
          <cell r="L36">
            <v>85.446139861465895</v>
          </cell>
          <cell r="M36">
            <v>87.765801956145296</v>
          </cell>
          <cell r="N36">
            <v>88.984588791734595</v>
          </cell>
          <cell r="O36">
            <v>90.151048218763805</v>
          </cell>
          <cell r="P36">
            <v>91.411567096102402</v>
          </cell>
          <cell r="Q36">
            <v>92.708329117147699</v>
          </cell>
          <cell r="R36">
            <v>94.041783577445898</v>
          </cell>
          <cell r="S36">
            <v>95.395057023879801</v>
          </cell>
          <cell r="T36">
            <v>96.801022459463397</v>
          </cell>
          <cell r="U36">
            <v>98.269398091167005</v>
          </cell>
          <cell r="V36">
            <v>99.803371766336198</v>
          </cell>
          <cell r="W36">
            <v>101.251415597855</v>
          </cell>
          <cell r="X36">
            <v>102.67532089969001</v>
          </cell>
          <cell r="Y36">
            <v>104.05961474054</v>
          </cell>
          <cell r="Z36">
            <v>105.412400642386</v>
          </cell>
          <cell r="AA36">
            <v>106.749664516102</v>
          </cell>
          <cell r="AB36">
            <v>108.059630931124</v>
          </cell>
          <cell r="AC36">
            <v>109.333881924702</v>
          </cell>
          <cell r="AD36">
            <v>110.592422416131</v>
          </cell>
          <cell r="AE36">
            <v>111.846264526864</v>
          </cell>
          <cell r="AF36">
            <v>113.011357460333</v>
          </cell>
          <cell r="AG36">
            <v>114.129732846211</v>
          </cell>
          <cell r="AH36">
            <v>115.208129525434</v>
          </cell>
          <cell r="AI36">
            <v>116.24850271896899</v>
          </cell>
          <cell r="AJ36">
            <v>117.26459659349599</v>
          </cell>
          <cell r="AK36">
            <v>118.298977309393</v>
          </cell>
          <cell r="AL36">
            <v>119.317127871094</v>
          </cell>
          <cell r="AM36">
            <v>120.32119105701901</v>
          </cell>
          <cell r="AN36">
            <v>121.314742840853</v>
          </cell>
          <cell r="AO36">
            <v>122.303388679028</v>
          </cell>
        </row>
        <row r="37">
          <cell r="C37" t="str">
            <v>Lower Darwen</v>
          </cell>
          <cell r="D37" t="str">
            <v>Penwortham East GSP / Rochdale SGT 1 GROUP</v>
          </cell>
          <cell r="E37">
            <v>85</v>
          </cell>
          <cell r="F37">
            <v>0</v>
          </cell>
          <cell r="G37">
            <v>85</v>
          </cell>
          <cell r="H37">
            <v>80.78</v>
          </cell>
          <cell r="I37">
            <v>82.993107931480793</v>
          </cell>
          <cell r="J37">
            <v>83.520118298019099</v>
          </cell>
          <cell r="K37">
            <v>84.055583482410796</v>
          </cell>
          <cell r="L37">
            <v>84.731063383304004</v>
          </cell>
          <cell r="M37">
            <v>85.558206587168598</v>
          </cell>
          <cell r="N37">
            <v>86.288930560101704</v>
          </cell>
          <cell r="O37">
            <v>87.059908478586607</v>
          </cell>
          <cell r="P37">
            <v>87.885006251345601</v>
          </cell>
          <cell r="Q37">
            <v>88.779044458211203</v>
          </cell>
          <cell r="R37">
            <v>89.745809659240606</v>
          </cell>
          <cell r="S37">
            <v>90.736345114509305</v>
          </cell>
          <cell r="T37">
            <v>91.787703209044693</v>
          </cell>
          <cell r="U37">
            <v>92.931448867675797</v>
          </cell>
          <cell r="V37">
            <v>94.033459630629693</v>
          </cell>
          <cell r="W37">
            <v>95.142183745795705</v>
          </cell>
          <cell r="X37">
            <v>96.235595158117405</v>
          </cell>
          <cell r="Y37">
            <v>97.282539772963304</v>
          </cell>
          <cell r="Z37">
            <v>98.2918024256671</v>
          </cell>
          <cell r="AA37">
            <v>99.283638681095596</v>
          </cell>
          <cell r="AB37">
            <v>100.24231211269201</v>
          </cell>
          <cell r="AC37">
            <v>101.16235517659599</v>
          </cell>
          <cell r="AD37">
            <v>102.055229191387</v>
          </cell>
          <cell r="AE37">
            <v>102.938308279569</v>
          </cell>
          <cell r="AF37">
            <v>103.738490388163</v>
          </cell>
          <cell r="AG37">
            <v>104.487482682882</v>
          </cell>
          <cell r="AH37">
            <v>105.19017900746999</v>
          </cell>
          <cell r="AI37">
            <v>105.852944552973</v>
          </cell>
          <cell r="AJ37">
            <v>106.47587121523</v>
          </cell>
          <cell r="AK37">
            <v>107.10272791071399</v>
          </cell>
          <cell r="AL37">
            <v>107.710335240446</v>
          </cell>
          <cell r="AM37">
            <v>108.301177062645</v>
          </cell>
          <cell r="AN37">
            <v>108.876291395596</v>
          </cell>
          <cell r="AO37">
            <v>109.443891662242</v>
          </cell>
        </row>
        <row r="38">
          <cell r="C38" t="str">
            <v>Lytham</v>
          </cell>
          <cell r="D38" t="str">
            <v>Penwortham West GSP / Stanah GSP GROUP</v>
          </cell>
          <cell r="E38">
            <v>58.5</v>
          </cell>
          <cell r="F38">
            <v>0</v>
          </cell>
          <cell r="G38">
            <v>58.5</v>
          </cell>
          <cell r="H38">
            <v>33.82</v>
          </cell>
          <cell r="I38">
            <v>34.8037925617121</v>
          </cell>
          <cell r="J38">
            <v>35.083931608734403</v>
          </cell>
          <cell r="K38">
            <v>35.383036268734401</v>
          </cell>
          <cell r="L38">
            <v>35.7635064887344</v>
          </cell>
          <cell r="M38">
            <v>36.181880838734401</v>
          </cell>
          <cell r="N38">
            <v>36.5968188387344</v>
          </cell>
          <cell r="O38">
            <v>37.037345038734401</v>
          </cell>
          <cell r="P38">
            <v>37.495847738734398</v>
          </cell>
          <cell r="Q38">
            <v>37.9978957487344</v>
          </cell>
          <cell r="R38">
            <v>38.5367550587344</v>
          </cell>
          <cell r="S38">
            <v>39.098061258734397</v>
          </cell>
          <cell r="T38">
            <v>39.704814058734399</v>
          </cell>
          <cell r="U38">
            <v>40.401371638734403</v>
          </cell>
          <cell r="V38">
            <v>41.131076248734402</v>
          </cell>
          <cell r="W38">
            <v>41.833652578734402</v>
          </cell>
          <cell r="X38">
            <v>42.514993768734399</v>
          </cell>
          <cell r="Y38">
            <v>43.144406318734397</v>
          </cell>
          <cell r="Z38">
            <v>43.733749738734403</v>
          </cell>
          <cell r="AA38">
            <v>44.303183338734399</v>
          </cell>
          <cell r="AB38">
            <v>44.832273148734402</v>
          </cell>
          <cell r="AC38">
            <v>45.318283618734398</v>
          </cell>
          <cell r="AD38">
            <v>45.772557018734403</v>
          </cell>
          <cell r="AE38">
            <v>46.216533298734397</v>
          </cell>
          <cell r="AF38">
            <v>46.601494208734401</v>
          </cell>
          <cell r="AG38">
            <v>46.948316048734398</v>
          </cell>
          <cell r="AH38">
            <v>47.260257728734402</v>
          </cell>
          <cell r="AI38">
            <v>47.543944878734401</v>
          </cell>
          <cell r="AJ38">
            <v>47.789462598734403</v>
          </cell>
          <cell r="AK38">
            <v>48.000075768734398</v>
          </cell>
          <cell r="AL38">
            <v>48.189222438734397</v>
          </cell>
          <cell r="AM38">
            <v>48.358219118734397</v>
          </cell>
          <cell r="AN38">
            <v>48.508598828734399</v>
          </cell>
          <cell r="AO38">
            <v>48.645568848734399</v>
          </cell>
        </row>
        <row r="39">
          <cell r="C39" t="str">
            <v>Moss Nook</v>
          </cell>
          <cell r="D39" t="str">
            <v>South Manchester GSP</v>
          </cell>
          <cell r="E39">
            <v>146</v>
          </cell>
          <cell r="F39">
            <v>2.2000000000000002</v>
          </cell>
          <cell r="G39">
            <v>148.19999999999999</v>
          </cell>
          <cell r="H39">
            <v>108.48</v>
          </cell>
          <cell r="I39">
            <v>111.47097505354201</v>
          </cell>
          <cell r="J39">
            <v>112.377470491945</v>
          </cell>
          <cell r="K39">
            <v>113.293659981193</v>
          </cell>
          <cell r="L39">
            <v>114.40873606306999</v>
          </cell>
          <cell r="M39">
            <v>115.66626448795</v>
          </cell>
          <cell r="N39">
            <v>116.86839780252799</v>
          </cell>
          <cell r="O39">
            <v>118.133416577437</v>
          </cell>
          <cell r="P39">
            <v>119.414842056849</v>
          </cell>
          <cell r="Q39">
            <v>120.804143755311</v>
          </cell>
          <cell r="R39">
            <v>122.26367320418299</v>
          </cell>
          <cell r="S39">
            <v>123.758795812649</v>
          </cell>
          <cell r="T39">
            <v>125.349264408846</v>
          </cell>
          <cell r="U39">
            <v>127.076652272266</v>
          </cell>
          <cell r="V39">
            <v>128.84587874291</v>
          </cell>
          <cell r="W39">
            <v>130.541114040926</v>
          </cell>
          <cell r="X39">
            <v>132.16747638889899</v>
          </cell>
          <cell r="Y39">
            <v>133.69174330942101</v>
          </cell>
          <cell r="Z39">
            <v>135.12410658485101</v>
          </cell>
          <cell r="AA39">
            <v>136.502509628778</v>
          </cell>
          <cell r="AB39">
            <v>137.83826267826601</v>
          </cell>
          <cell r="AC39">
            <v>139.159914096184</v>
          </cell>
          <cell r="AD39">
            <v>140.430933700542</v>
          </cell>
          <cell r="AE39">
            <v>141.66931490238801</v>
          </cell>
          <cell r="AF39">
            <v>142.78744279737401</v>
          </cell>
          <cell r="AG39">
            <v>143.83981937894299</v>
          </cell>
          <cell r="AH39">
            <v>144.83464870109299</v>
          </cell>
          <cell r="AI39">
            <v>145.778092449236</v>
          </cell>
          <cell r="AJ39">
            <v>146.673169671268</v>
          </cell>
          <cell r="AK39">
            <v>147.556784504154</v>
          </cell>
          <cell r="AL39">
            <v>148.41328572073499</v>
          </cell>
          <cell r="AM39">
            <v>149.24583537226999</v>
          </cell>
          <cell r="AN39">
            <v>150.05803791838801</v>
          </cell>
          <cell r="AO39">
            <v>150.85930767978101</v>
          </cell>
        </row>
        <row r="40">
          <cell r="C40" t="str">
            <v>Moss Nook Primary</v>
          </cell>
          <cell r="D40" t="str">
            <v>South Manchester GSP</v>
          </cell>
          <cell r="E40">
            <v>32</v>
          </cell>
          <cell r="F40">
            <v>6.7</v>
          </cell>
          <cell r="G40">
            <v>38.700000000000003</v>
          </cell>
          <cell r="H40">
            <v>19.96</v>
          </cell>
          <cell r="I40">
            <v>22.002768131661</v>
          </cell>
          <cell r="J40">
            <v>22.184779525431601</v>
          </cell>
          <cell r="K40">
            <v>22.187045920726899</v>
          </cell>
          <cell r="L40">
            <v>22.213303469804998</v>
          </cell>
          <cell r="M40">
            <v>22.265200103480399</v>
          </cell>
          <cell r="N40">
            <v>22.3033558985443</v>
          </cell>
          <cell r="O40">
            <v>22.348030435873</v>
          </cell>
          <cell r="P40">
            <v>22.395752617519101</v>
          </cell>
          <cell r="Q40">
            <v>22.4578698960451</v>
          </cell>
          <cell r="R40">
            <v>22.530167413529298</v>
          </cell>
          <cell r="S40">
            <v>22.605821771484798</v>
          </cell>
          <cell r="T40">
            <v>22.693223297339699</v>
          </cell>
          <cell r="U40">
            <v>22.8005332083114</v>
          </cell>
          <cell r="V40">
            <v>22.917472730314699</v>
          </cell>
          <cell r="W40">
            <v>23.031130077539899</v>
          </cell>
          <cell r="X40">
            <v>23.139822231376201</v>
          </cell>
          <cell r="Y40">
            <v>23.238806190949798</v>
          </cell>
          <cell r="Z40">
            <v>23.328726244445399</v>
          </cell>
          <cell r="AA40">
            <v>23.4149812702891</v>
          </cell>
          <cell r="AB40">
            <v>23.4933075543114</v>
          </cell>
          <cell r="AC40">
            <v>23.562336682511202</v>
          </cell>
          <cell r="AD40">
            <v>23.625912767145699</v>
          </cell>
          <cell r="AE40">
            <v>23.6860366224773</v>
          </cell>
          <cell r="AF40">
            <v>23.732018745816699</v>
          </cell>
          <cell r="AG40">
            <v>23.769446548633901</v>
          </cell>
          <cell r="AH40">
            <v>23.798972014593499</v>
          </cell>
          <cell r="AI40">
            <v>23.822005797098299</v>
          </cell>
          <cell r="AJ40">
            <v>23.837628225915999</v>
          </cell>
          <cell r="AK40">
            <v>23.849871058928301</v>
          </cell>
          <cell r="AL40">
            <v>23.858197004849099</v>
          </cell>
          <cell r="AM40">
            <v>23.863010092759101</v>
          </cell>
          <cell r="AN40">
            <v>23.864368151688701</v>
          </cell>
          <cell r="AO40">
            <v>23.863716536441402</v>
          </cell>
        </row>
        <row r="41">
          <cell r="C41" t="str">
            <v>Nelson</v>
          </cell>
          <cell r="D41" t="str">
            <v>Padiham GSP</v>
          </cell>
          <cell r="E41">
            <v>68.599999999999994</v>
          </cell>
          <cell r="F41">
            <v>0.1</v>
          </cell>
          <cell r="G41">
            <v>68.7</v>
          </cell>
          <cell r="H41">
            <v>65.23</v>
          </cell>
          <cell r="I41">
            <v>66.034717873634705</v>
          </cell>
          <cell r="J41">
            <v>66.305958022722194</v>
          </cell>
          <cell r="K41">
            <v>66.603707799105806</v>
          </cell>
          <cell r="L41">
            <v>66.865866049664902</v>
          </cell>
          <cell r="M41">
            <v>67.310458412409005</v>
          </cell>
          <cell r="N41">
            <v>67.648825061602693</v>
          </cell>
          <cell r="O41">
            <v>68.127821384522093</v>
          </cell>
          <cell r="P41">
            <v>68.472110147619802</v>
          </cell>
          <cell r="Q41">
            <v>68.878855396066399</v>
          </cell>
          <cell r="R41">
            <v>69.363680613218904</v>
          </cell>
          <cell r="S41">
            <v>69.859956203077999</v>
          </cell>
          <cell r="T41">
            <v>70.394774494333404</v>
          </cell>
          <cell r="U41">
            <v>70.9930149366335</v>
          </cell>
          <cell r="V41">
            <v>71.562143940590005</v>
          </cell>
          <cell r="W41">
            <v>72.138639577558905</v>
          </cell>
          <cell r="X41">
            <v>72.716238146683494</v>
          </cell>
          <cell r="Y41">
            <v>73.274281797508806</v>
          </cell>
          <cell r="Z41">
            <v>73.815955623091995</v>
          </cell>
          <cell r="AA41">
            <v>74.356370644518194</v>
          </cell>
          <cell r="AB41">
            <v>74.884511157235195</v>
          </cell>
          <cell r="AC41">
            <v>75.398316746744101</v>
          </cell>
          <cell r="AD41">
            <v>75.900374500389603</v>
          </cell>
          <cell r="AE41">
            <v>76.404386773440805</v>
          </cell>
          <cell r="AF41">
            <v>76.857304537474306</v>
          </cell>
          <cell r="AG41">
            <v>77.281161877185198</v>
          </cell>
          <cell r="AH41">
            <v>77.677462742375297</v>
          </cell>
          <cell r="AI41">
            <v>78.051401947242994</v>
          </cell>
          <cell r="AJ41">
            <v>78.3941664313286</v>
          </cell>
          <cell r="AK41">
            <v>78.713538131276195</v>
          </cell>
          <cell r="AL41">
            <v>79.323530659468901</v>
          </cell>
          <cell r="AM41">
            <v>79.911875353680998</v>
          </cell>
          <cell r="AN41">
            <v>80.470190682574298</v>
          </cell>
          <cell r="AO41">
            <v>81.007508454130402</v>
          </cell>
        </row>
        <row r="42">
          <cell r="C42" t="str">
            <v>New Mills</v>
          </cell>
          <cell r="D42" t="str">
            <v>Stalybridge GSP</v>
          </cell>
          <cell r="E42">
            <v>58.5</v>
          </cell>
          <cell r="F42">
            <v>0.7</v>
          </cell>
          <cell r="G42">
            <v>59.2</v>
          </cell>
          <cell r="H42">
            <v>33.81</v>
          </cell>
          <cell r="I42">
            <v>34.930481785029002</v>
          </cell>
          <cell r="J42">
            <v>35.291869205940202</v>
          </cell>
          <cell r="K42">
            <v>35.647438241108503</v>
          </cell>
          <cell r="L42">
            <v>36.183859433026299</v>
          </cell>
          <cell r="M42">
            <v>36.563682837448503</v>
          </cell>
          <cell r="N42">
            <v>37.0240252215388</v>
          </cell>
          <cell r="O42">
            <v>37.504081222840703</v>
          </cell>
          <cell r="P42">
            <v>37.986784276432097</v>
          </cell>
          <cell r="Q42">
            <v>38.492771699405601</v>
          </cell>
          <cell r="R42">
            <v>39.022519890769402</v>
          </cell>
          <cell r="S42">
            <v>39.561161886589503</v>
          </cell>
          <cell r="T42">
            <v>40.135350080201498</v>
          </cell>
          <cell r="U42">
            <v>40.749901229994599</v>
          </cell>
          <cell r="V42">
            <v>41.377566422822099</v>
          </cell>
          <cell r="W42">
            <v>41.991761827441302</v>
          </cell>
          <cell r="X42">
            <v>42.583902574429501</v>
          </cell>
          <cell r="Y42">
            <v>43.144378625488898</v>
          </cell>
          <cell r="Z42">
            <v>43.674725632563799</v>
          </cell>
          <cell r="AA42">
            <v>44.185195126589598</v>
          </cell>
          <cell r="AB42">
            <v>44.667377801259903</v>
          </cell>
          <cell r="AC42">
            <v>45.124318713215999</v>
          </cell>
          <cell r="AD42">
            <v>45.565359453884803</v>
          </cell>
          <cell r="AE42">
            <v>45.9946423101959</v>
          </cell>
          <cell r="AF42">
            <v>46.3855363859455</v>
          </cell>
          <cell r="AG42">
            <v>46.753830422803603</v>
          </cell>
          <cell r="AH42">
            <v>47.101827295443798</v>
          </cell>
          <cell r="AI42">
            <v>47.429293456962597</v>
          </cell>
          <cell r="AJ42">
            <v>47.736477891284203</v>
          </cell>
          <cell r="AK42">
            <v>48.031966052362499</v>
          </cell>
          <cell r="AL42">
            <v>48.319131972570297</v>
          </cell>
          <cell r="AM42">
            <v>48.599053427785499</v>
          </cell>
          <cell r="AN42">
            <v>48.872323241512902</v>
          </cell>
          <cell r="AO42">
            <v>49.142438760786</v>
          </cell>
        </row>
        <row r="43">
          <cell r="C43" t="str">
            <v>Orrell</v>
          </cell>
          <cell r="D43" t="str">
            <v>Washway Farm GSP / Kirkby GSP GROUP</v>
          </cell>
          <cell r="E43">
            <v>78</v>
          </cell>
          <cell r="F43">
            <v>4.2</v>
          </cell>
          <cell r="G43">
            <v>82.2</v>
          </cell>
          <cell r="H43">
            <v>43.17</v>
          </cell>
          <cell r="I43">
            <v>44.067327700036898</v>
          </cell>
          <cell r="J43">
            <v>44.334954769572498</v>
          </cell>
          <cell r="K43">
            <v>44.638636616709697</v>
          </cell>
          <cell r="L43">
            <v>45.014271942817899</v>
          </cell>
          <cell r="M43">
            <v>45.461586060767601</v>
          </cell>
          <cell r="N43">
            <v>45.8471954865268</v>
          </cell>
          <cell r="O43">
            <v>46.2630273094112</v>
          </cell>
          <cell r="P43">
            <v>46.672046208871599</v>
          </cell>
          <cell r="Q43">
            <v>47.112300427564101</v>
          </cell>
          <cell r="R43">
            <v>47.581808393086</v>
          </cell>
          <cell r="S43">
            <v>48.059565498411402</v>
          </cell>
          <cell r="T43">
            <v>48.567668873540498</v>
          </cell>
          <cell r="U43">
            <v>49.141667303181499</v>
          </cell>
          <cell r="V43">
            <v>49.786663472502298</v>
          </cell>
          <cell r="W43">
            <v>50.422943831447</v>
          </cell>
          <cell r="X43">
            <v>51.049027681336902</v>
          </cell>
          <cell r="Y43">
            <v>51.644436000305497</v>
          </cell>
          <cell r="Z43">
            <v>52.207689882784202</v>
          </cell>
          <cell r="AA43">
            <v>52.761305097093697</v>
          </cell>
          <cell r="AB43">
            <v>53.285419623864499</v>
          </cell>
          <cell r="AC43">
            <v>53.777942086078198</v>
          </cell>
          <cell r="AD43">
            <v>54.251584003071102</v>
          </cell>
          <cell r="AE43">
            <v>54.712080869561603</v>
          </cell>
          <cell r="AF43">
            <v>55.106193142370898</v>
          </cell>
          <cell r="AG43">
            <v>55.4591081372294</v>
          </cell>
          <cell r="AH43">
            <v>55.773153526723497</v>
          </cell>
          <cell r="AI43">
            <v>56.055660440660802</v>
          </cell>
          <cell r="AJ43">
            <v>56.293376079305297</v>
          </cell>
          <cell r="AK43">
            <v>56.484318183194297</v>
          </cell>
          <cell r="AL43">
            <v>56.653527560384198</v>
          </cell>
          <cell r="AM43">
            <v>56.803277654438503</v>
          </cell>
          <cell r="AN43">
            <v>56.933146847164302</v>
          </cell>
          <cell r="AO43">
            <v>57.050008087864498</v>
          </cell>
        </row>
        <row r="44">
          <cell r="C44" t="str">
            <v>Padiham</v>
          </cell>
          <cell r="D44" t="str">
            <v>Padiham GSP</v>
          </cell>
          <cell r="E44">
            <v>103.5</v>
          </cell>
          <cell r="F44">
            <v>0.5</v>
          </cell>
          <cell r="G44">
            <v>104</v>
          </cell>
          <cell r="H44">
            <v>75.900000000000006</v>
          </cell>
          <cell r="I44">
            <v>78.111296693412797</v>
          </cell>
          <cell r="J44">
            <v>78.298232375968396</v>
          </cell>
          <cell r="K44">
            <v>78.484034631959702</v>
          </cell>
          <cell r="L44">
            <v>78.914407783636904</v>
          </cell>
          <cell r="M44">
            <v>79.250462309528501</v>
          </cell>
          <cell r="N44">
            <v>79.698980436654907</v>
          </cell>
          <cell r="O44">
            <v>80.001007528867106</v>
          </cell>
          <cell r="P44">
            <v>80.446656154059099</v>
          </cell>
          <cell r="Q44">
            <v>80.980820671735501</v>
          </cell>
          <cell r="R44">
            <v>81.528721488990797</v>
          </cell>
          <cell r="S44">
            <v>82.123653800207094</v>
          </cell>
          <cell r="T44">
            <v>82.839862624757103</v>
          </cell>
          <cell r="U44">
            <v>83.655152252213199</v>
          </cell>
          <cell r="V44">
            <v>84.378947399898905</v>
          </cell>
          <cell r="W44">
            <v>85.101756717355102</v>
          </cell>
          <cell r="X44">
            <v>85.785001247674202</v>
          </cell>
          <cell r="Y44">
            <v>86.423892376552601</v>
          </cell>
          <cell r="Z44">
            <v>87.024073866366393</v>
          </cell>
          <cell r="AA44">
            <v>87.594678422982696</v>
          </cell>
          <cell r="AB44">
            <v>88.129436385129296</v>
          </cell>
          <cell r="AC44">
            <v>88.6330610479244</v>
          </cell>
          <cell r="AD44">
            <v>89.181694808718404</v>
          </cell>
          <cell r="AE44">
            <v>89.734298569467498</v>
          </cell>
          <cell r="AF44">
            <v>90.239985388837098</v>
          </cell>
          <cell r="AG44">
            <v>90.718500120173005</v>
          </cell>
          <cell r="AH44">
            <v>91.174180232604797</v>
          </cell>
          <cell r="AI44">
            <v>91.607520650834701</v>
          </cell>
          <cell r="AJ44">
            <v>92.010046187121802</v>
          </cell>
          <cell r="AK44">
            <v>92.395522411686002</v>
          </cell>
          <cell r="AL44">
            <v>92.769731382879002</v>
          </cell>
          <cell r="AM44">
            <v>93.133954389822307</v>
          </cell>
          <cell r="AN44">
            <v>93.490627039228102</v>
          </cell>
          <cell r="AO44">
            <v>93.843685345256304</v>
          </cell>
        </row>
        <row r="45">
          <cell r="C45" t="str">
            <v>Peel</v>
          </cell>
          <cell r="D45" t="str">
            <v>Penwortham West GSP / Stanah GSP GROUP</v>
          </cell>
          <cell r="E45">
            <v>58.5</v>
          </cell>
          <cell r="F45">
            <v>5.2</v>
          </cell>
          <cell r="G45">
            <v>63.7</v>
          </cell>
          <cell r="H45">
            <v>45.25</v>
          </cell>
          <cell r="I45">
            <v>45.519264613613899</v>
          </cell>
          <cell r="J45">
            <v>45.5356978060641</v>
          </cell>
          <cell r="K45">
            <v>45.5813618733482</v>
          </cell>
          <cell r="L45">
            <v>45.642680823364699</v>
          </cell>
          <cell r="M45">
            <v>45.762025724894499</v>
          </cell>
          <cell r="N45">
            <v>45.827056672400502</v>
          </cell>
          <cell r="O45">
            <v>45.885586854361499</v>
          </cell>
          <cell r="P45">
            <v>45.935856364040703</v>
          </cell>
          <cell r="Q45">
            <v>45.990934593753302</v>
          </cell>
          <cell r="R45">
            <v>46.052259784358398</v>
          </cell>
          <cell r="S45">
            <v>46.222871988104203</v>
          </cell>
          <cell r="T45">
            <v>46.539512547797301</v>
          </cell>
          <cell r="U45">
            <v>46.901528939951604</v>
          </cell>
          <cell r="V45">
            <v>47.258536036204703</v>
          </cell>
          <cell r="W45">
            <v>47.6028403788711</v>
          </cell>
          <cell r="X45">
            <v>47.9366042896159</v>
          </cell>
          <cell r="Y45">
            <v>48.246346630782803</v>
          </cell>
          <cell r="Z45">
            <v>48.538643849731301</v>
          </cell>
          <cell r="AA45">
            <v>48.825051978850198</v>
          </cell>
          <cell r="AB45">
            <v>49.094412326112497</v>
          </cell>
          <cell r="AC45">
            <v>49.3451736999274</v>
          </cell>
          <cell r="AD45">
            <v>49.584393338047299</v>
          </cell>
          <cell r="AE45">
            <v>49.822655581924501</v>
          </cell>
          <cell r="AF45">
            <v>50.033985832137802</v>
          </cell>
          <cell r="AG45">
            <v>50.228900226742503</v>
          </cell>
          <cell r="AH45">
            <v>50.409685363216298</v>
          </cell>
          <cell r="AI45">
            <v>50.576660611797401</v>
          </cell>
          <cell r="AJ45">
            <v>50.728985483318802</v>
          </cell>
          <cell r="AK45">
            <v>50.877350039670901</v>
          </cell>
          <cell r="AL45">
            <v>51.0189648317848</v>
          </cell>
          <cell r="AM45">
            <v>51.154658653697901</v>
          </cell>
          <cell r="AN45">
            <v>51.285790826773102</v>
          </cell>
          <cell r="AO45">
            <v>51.414291251960002</v>
          </cell>
        </row>
        <row r="46">
          <cell r="C46" t="str">
            <v>Penrith &amp; Shap</v>
          </cell>
          <cell r="D46" t="str">
            <v>Harker ENWL SGTs 1 2 3A 4 / Hutton GSP GROUP</v>
          </cell>
          <cell r="E46">
            <v>118.2</v>
          </cell>
          <cell r="F46">
            <v>3.8</v>
          </cell>
          <cell r="G46">
            <v>122</v>
          </cell>
          <cell r="H46">
            <v>72.98</v>
          </cell>
          <cell r="I46">
            <v>74.856231811722793</v>
          </cell>
          <cell r="J46">
            <v>75.295857956794706</v>
          </cell>
          <cell r="K46">
            <v>75.689666552097094</v>
          </cell>
          <cell r="L46">
            <v>76.189811422555195</v>
          </cell>
          <cell r="M46">
            <v>76.766406139144493</v>
          </cell>
          <cell r="N46">
            <v>77.297244276716995</v>
          </cell>
          <cell r="O46">
            <v>77.863404824450797</v>
          </cell>
          <cell r="P46">
            <v>78.4349567909276</v>
          </cell>
          <cell r="Q46">
            <v>79.0968902031928</v>
          </cell>
          <cell r="R46">
            <v>79.802149689338805</v>
          </cell>
          <cell r="S46">
            <v>80.539879692316106</v>
          </cell>
          <cell r="T46">
            <v>81.342471753509898</v>
          </cell>
          <cell r="U46">
            <v>82.269396034340602</v>
          </cell>
          <cell r="V46">
            <v>83.148589917188801</v>
          </cell>
          <cell r="W46">
            <v>83.997305796346097</v>
          </cell>
          <cell r="X46">
            <v>84.814836400078306</v>
          </cell>
          <cell r="Y46">
            <v>85.577670367620101</v>
          </cell>
          <cell r="Z46">
            <v>86.294867683487396</v>
          </cell>
          <cell r="AA46">
            <v>86.974667789555198</v>
          </cell>
          <cell r="AB46">
            <v>87.615079752538705</v>
          </cell>
          <cell r="AC46">
            <v>88.219595121732993</v>
          </cell>
          <cell r="AD46">
            <v>88.795567458326303</v>
          </cell>
          <cell r="AE46">
            <v>89.356422804420404</v>
          </cell>
          <cell r="AF46">
            <v>89.848838616960293</v>
          </cell>
          <cell r="AG46">
            <v>90.295581144382993</v>
          </cell>
          <cell r="AH46">
            <v>90.702776850761694</v>
          </cell>
          <cell r="AI46">
            <v>91.070422233112893</v>
          </cell>
          <cell r="AJ46">
            <v>91.393163635173593</v>
          </cell>
          <cell r="AK46">
            <v>91.669075093032006</v>
          </cell>
          <cell r="AL46">
            <v>91.921055034216707</v>
          </cell>
          <cell r="AM46">
            <v>92.150576944266703</v>
          </cell>
          <cell r="AN46">
            <v>92.361036916573795</v>
          </cell>
          <cell r="AO46">
            <v>92.557299711266296</v>
          </cell>
        </row>
        <row r="47">
          <cell r="C47" t="str">
            <v>Preston East</v>
          </cell>
          <cell r="D47" t="str">
            <v>Penwortham East GSP / Rochdale SGT 1 GROUP</v>
          </cell>
          <cell r="E47">
            <v>117</v>
          </cell>
          <cell r="F47">
            <v>2.8</v>
          </cell>
          <cell r="G47">
            <v>119.8</v>
          </cell>
          <cell r="H47">
            <v>66.94</v>
          </cell>
          <cell r="I47">
            <v>68.224423467500202</v>
          </cell>
          <cell r="J47">
            <v>68.367083427762594</v>
          </cell>
          <cell r="K47">
            <v>68.5094386918434</v>
          </cell>
          <cell r="L47">
            <v>68.745041136212706</v>
          </cell>
          <cell r="M47">
            <v>69.054240907584401</v>
          </cell>
          <cell r="N47">
            <v>69.368037483493893</v>
          </cell>
          <cell r="O47">
            <v>69.749861571461906</v>
          </cell>
          <cell r="P47">
            <v>70.154529084040703</v>
          </cell>
          <cell r="Q47">
            <v>70.657302613369893</v>
          </cell>
          <cell r="R47">
            <v>71.224914819176902</v>
          </cell>
          <cell r="S47">
            <v>71.831276680272694</v>
          </cell>
          <cell r="T47">
            <v>72.510079793470297</v>
          </cell>
          <cell r="U47">
            <v>73.288334846743993</v>
          </cell>
          <cell r="V47">
            <v>74.011386814913294</v>
          </cell>
          <cell r="W47">
            <v>74.699874761757997</v>
          </cell>
          <cell r="X47">
            <v>75.363884370057505</v>
          </cell>
          <cell r="Y47">
            <v>75.985753554120393</v>
          </cell>
          <cell r="Z47">
            <v>76.564037582160296</v>
          </cell>
          <cell r="AA47">
            <v>77.164143059379498</v>
          </cell>
          <cell r="AB47">
            <v>77.782944113865199</v>
          </cell>
          <cell r="AC47">
            <v>78.363639004957506</v>
          </cell>
          <cell r="AD47">
            <v>78.915073268044594</v>
          </cell>
          <cell r="AE47">
            <v>79.451968210602701</v>
          </cell>
          <cell r="AF47">
            <v>79.9142690207714</v>
          </cell>
          <cell r="AG47">
            <v>80.329285872063593</v>
          </cell>
          <cell r="AH47">
            <v>80.701670881287598</v>
          </cell>
          <cell r="AI47">
            <v>81.037149377042894</v>
          </cell>
          <cell r="AJ47">
            <v>81.328015617599704</v>
          </cell>
          <cell r="AK47">
            <v>81.5904452051915</v>
          </cell>
          <cell r="AL47">
            <v>81.830888711477201</v>
          </cell>
          <cell r="AM47">
            <v>82.051619767755398</v>
          </cell>
          <cell r="AN47">
            <v>82.253780737830795</v>
          </cell>
          <cell r="AO47">
            <v>82.444953837402693</v>
          </cell>
        </row>
        <row r="48">
          <cell r="C48" t="str">
            <v>Radcliffe</v>
          </cell>
          <cell r="D48" t="str">
            <v>Kearsley 132 GSP</v>
          </cell>
          <cell r="E48">
            <v>38</v>
          </cell>
          <cell r="F48">
            <v>0</v>
          </cell>
          <cell r="G48">
            <v>38</v>
          </cell>
          <cell r="H48">
            <v>30.22</v>
          </cell>
          <cell r="I48">
            <v>30.812926594956298</v>
          </cell>
          <cell r="J48">
            <v>31.003235075943799</v>
          </cell>
          <cell r="K48">
            <v>31.225355400038801</v>
          </cell>
          <cell r="L48">
            <v>31.4948041733652</v>
          </cell>
          <cell r="M48">
            <v>31.8055229907159</v>
          </cell>
          <cell r="N48">
            <v>32.103045047583002</v>
          </cell>
          <cell r="O48">
            <v>32.4248863417804</v>
          </cell>
          <cell r="P48">
            <v>32.759131691599698</v>
          </cell>
          <cell r="Q48">
            <v>33.129444290694501</v>
          </cell>
          <cell r="R48">
            <v>33.5279079265405</v>
          </cell>
          <cell r="S48">
            <v>33.947189406775799</v>
          </cell>
          <cell r="T48">
            <v>34.407016423199202</v>
          </cell>
          <cell r="U48">
            <v>34.915120513236403</v>
          </cell>
          <cell r="V48">
            <v>35.443719543832401</v>
          </cell>
          <cell r="W48">
            <v>35.9566757901381</v>
          </cell>
          <cell r="X48">
            <v>36.459508582682098</v>
          </cell>
          <cell r="Y48">
            <v>36.9365511677995</v>
          </cell>
          <cell r="Z48">
            <v>37.387427148235503</v>
          </cell>
          <cell r="AA48">
            <v>37.827365298630099</v>
          </cell>
          <cell r="AB48">
            <v>38.242123807554201</v>
          </cell>
          <cell r="AC48">
            <v>38.629704687145797</v>
          </cell>
          <cell r="AD48">
            <v>39.001947023394202</v>
          </cell>
          <cell r="AE48">
            <v>39.363474583854497</v>
          </cell>
          <cell r="AF48">
            <v>39.6704046751167</v>
          </cell>
          <cell r="AG48">
            <v>39.942681876495598</v>
          </cell>
          <cell r="AH48">
            <v>40.183208935180097</v>
          </cell>
          <cell r="AI48">
            <v>40.395064947209697</v>
          </cell>
          <cell r="AJ48">
            <v>40.580498721945297</v>
          </cell>
          <cell r="AK48">
            <v>40.760358640300304</v>
          </cell>
          <cell r="AL48">
            <v>40.923071927421702</v>
          </cell>
          <cell r="AM48">
            <v>41.070068054686097</v>
          </cell>
          <cell r="AN48">
            <v>41.202069321339202</v>
          </cell>
          <cell r="AO48">
            <v>41.323632735569802</v>
          </cell>
        </row>
        <row r="49">
          <cell r="C49" t="str">
            <v>Red Bank</v>
          </cell>
          <cell r="D49" t="str">
            <v>Whitegate GSP</v>
          </cell>
          <cell r="E49">
            <v>117</v>
          </cell>
          <cell r="F49">
            <v>0</v>
          </cell>
          <cell r="G49">
            <v>117</v>
          </cell>
          <cell r="H49">
            <v>93.94</v>
          </cell>
          <cell r="I49">
            <v>101.46322285081</v>
          </cell>
          <cell r="J49">
            <v>103.034968181979</v>
          </cell>
          <cell r="K49">
            <v>105.993354190793</v>
          </cell>
          <cell r="L49">
            <v>109.083753888457</v>
          </cell>
          <cell r="M49">
            <v>111.780533869029</v>
          </cell>
          <cell r="N49">
            <v>113.15178558808201</v>
          </cell>
          <cell r="O49">
            <v>114.54554571058</v>
          </cell>
          <cell r="P49">
            <v>115.942985086915</v>
          </cell>
          <cell r="Q49">
            <v>117.425925493063</v>
          </cell>
          <cell r="R49">
            <v>118.93075308971299</v>
          </cell>
          <cell r="S49">
            <v>120.44794358750499</v>
          </cell>
          <cell r="T49">
            <v>122.008200311878</v>
          </cell>
          <cell r="U49">
            <v>123.62549042785</v>
          </cell>
          <cell r="V49">
            <v>125.19645109152999</v>
          </cell>
          <cell r="W49">
            <v>126.75965652348501</v>
          </cell>
          <cell r="X49">
            <v>128.31969915688899</v>
          </cell>
          <cell r="Y49">
            <v>129.85940977275499</v>
          </cell>
          <cell r="Z49">
            <v>131.38490976305101</v>
          </cell>
          <cell r="AA49">
            <v>132.92101660026501</v>
          </cell>
          <cell r="AB49">
            <v>134.445115317709</v>
          </cell>
          <cell r="AC49">
            <v>135.94771035376999</v>
          </cell>
          <cell r="AD49">
            <v>137.44822018033599</v>
          </cell>
          <cell r="AE49">
            <v>138.95777190522301</v>
          </cell>
          <cell r="AF49">
            <v>140.412970880697</v>
          </cell>
          <cell r="AG49">
            <v>141.829814984449</v>
          </cell>
          <cell r="AH49">
            <v>143.21401239998599</v>
          </cell>
          <cell r="AI49">
            <v>144.56798666858401</v>
          </cell>
          <cell r="AJ49">
            <v>145.90582968202099</v>
          </cell>
          <cell r="AK49">
            <v>147.283198683395</v>
          </cell>
          <cell r="AL49">
            <v>148.65243221619701</v>
          </cell>
          <cell r="AM49">
            <v>150.01475106208201</v>
          </cell>
          <cell r="AN49">
            <v>151.37256219393001</v>
          </cell>
          <cell r="AO49">
            <v>152.7328495081</v>
          </cell>
        </row>
        <row r="50">
          <cell r="C50" t="str">
            <v>Ribble</v>
          </cell>
          <cell r="D50" t="str">
            <v>Penwortham East GSP / Rochdale SGT 1 GROUP</v>
          </cell>
          <cell r="E50">
            <v>234</v>
          </cell>
          <cell r="F50">
            <v>1.4</v>
          </cell>
          <cell r="G50">
            <v>235.4</v>
          </cell>
          <cell r="H50">
            <v>135.44999999999999</v>
          </cell>
          <cell r="I50">
            <v>137.65285712409101</v>
          </cell>
          <cell r="J50">
            <v>137.72369056162199</v>
          </cell>
          <cell r="K50">
            <v>139.99760510550499</v>
          </cell>
          <cell r="L50">
            <v>143.39605752970201</v>
          </cell>
          <cell r="M50">
            <v>147.41940495539899</v>
          </cell>
          <cell r="N50">
            <v>150.366142435863</v>
          </cell>
          <cell r="O50">
            <v>151.31603515996801</v>
          </cell>
          <cell r="P50">
            <v>152.380127185368</v>
          </cell>
          <cell r="Q50">
            <v>153.53915128852299</v>
          </cell>
          <cell r="R50">
            <v>154.82067787641299</v>
          </cell>
          <cell r="S50">
            <v>156.162724634743</v>
          </cell>
          <cell r="T50">
            <v>157.64467009323999</v>
          </cell>
          <cell r="U50">
            <v>159.317117153064</v>
          </cell>
          <cell r="V50">
            <v>161.03076585206401</v>
          </cell>
          <cell r="W50">
            <v>162.699554957229</v>
          </cell>
          <cell r="X50">
            <v>164.31952355097999</v>
          </cell>
          <cell r="Y50">
            <v>165.84765329549501</v>
          </cell>
          <cell r="Z50">
            <v>167.386403846241</v>
          </cell>
          <cell r="AA50">
            <v>168.950671327408</v>
          </cell>
          <cell r="AB50">
            <v>170.434796590058</v>
          </cell>
          <cell r="AC50">
            <v>171.838337835575</v>
          </cell>
          <cell r="AD50">
            <v>173.19090187550501</v>
          </cell>
          <cell r="AE50">
            <v>174.51998085130001</v>
          </cell>
          <cell r="AF50">
            <v>175.72638829994401</v>
          </cell>
          <cell r="AG50">
            <v>176.84960279266201</v>
          </cell>
          <cell r="AH50">
            <v>177.89889363416799</v>
          </cell>
          <cell r="AI50">
            <v>178.88703607032301</v>
          </cell>
          <cell r="AJ50">
            <v>179.79909191484299</v>
          </cell>
          <cell r="AK50">
            <v>180.673564458621</v>
          </cell>
          <cell r="AL50">
            <v>181.51496536241399</v>
          </cell>
          <cell r="AM50">
            <v>182.327626525857</v>
          </cell>
          <cell r="AN50">
            <v>183.115033904212</v>
          </cell>
          <cell r="AO50">
            <v>183.89116504733201</v>
          </cell>
        </row>
        <row r="51">
          <cell r="C51" t="str">
            <v>Risley</v>
          </cell>
          <cell r="D51" t="str">
            <v>Risley</v>
          </cell>
          <cell r="E51">
            <v>19.3</v>
          </cell>
          <cell r="F51">
            <v>3</v>
          </cell>
          <cell r="G51">
            <v>22.3</v>
          </cell>
          <cell r="H51">
            <v>15.93</v>
          </cell>
          <cell r="I51">
            <v>16.305669861032101</v>
          </cell>
          <cell r="J51">
            <v>16.521694935492398</v>
          </cell>
          <cell r="K51">
            <v>16.746600419572399</v>
          </cell>
          <cell r="L51">
            <v>16.999068915745401</v>
          </cell>
          <cell r="M51">
            <v>17.289606607183099</v>
          </cell>
          <cell r="N51">
            <v>17.546308929310101</v>
          </cell>
          <cell r="O51">
            <v>17.7993528061265</v>
          </cell>
          <cell r="P51">
            <v>18.040627215267701</v>
          </cell>
          <cell r="Q51">
            <v>18.293314607225302</v>
          </cell>
          <cell r="R51">
            <v>18.546236140324702</v>
          </cell>
          <cell r="S51">
            <v>18.7938901808221</v>
          </cell>
          <cell r="T51">
            <v>19.051033278002699</v>
          </cell>
          <cell r="U51">
            <v>19.3483468872173</v>
          </cell>
          <cell r="V51">
            <v>19.679517762104901</v>
          </cell>
          <cell r="W51">
            <v>20.0075241357968</v>
          </cell>
          <cell r="X51">
            <v>20.3295319548326</v>
          </cell>
          <cell r="Y51">
            <v>20.643167289944699</v>
          </cell>
          <cell r="Z51">
            <v>20.948813371655</v>
          </cell>
          <cell r="AA51">
            <v>21.251558766766401</v>
          </cell>
          <cell r="AB51">
            <v>21.547791698213</v>
          </cell>
          <cell r="AC51">
            <v>21.836729015471398</v>
          </cell>
          <cell r="AD51">
            <v>22.1233105268266</v>
          </cell>
          <cell r="AE51">
            <v>22.4084494930445</v>
          </cell>
          <cell r="AF51">
            <v>22.683104727275602</v>
          </cell>
          <cell r="AG51">
            <v>22.952182999787802</v>
          </cell>
          <cell r="AH51">
            <v>23.216927823666801</v>
          </cell>
          <cell r="AI51">
            <v>23.477380812865601</v>
          </cell>
          <cell r="AJ51">
            <v>23.735803765405699</v>
          </cell>
          <cell r="AK51">
            <v>24.0009395554066</v>
          </cell>
          <cell r="AL51">
            <v>24.265472201280701</v>
          </cell>
          <cell r="AM51">
            <v>24.529848885514902</v>
          </cell>
          <cell r="AN51">
            <v>24.794876134214899</v>
          </cell>
          <cell r="AO51">
            <v>25.061261335075201</v>
          </cell>
        </row>
        <row r="52">
          <cell r="C52" t="str">
            <v>Rochdale Central</v>
          </cell>
          <cell r="D52" t="str">
            <v>Rochdale SGTs 2 3 4</v>
          </cell>
          <cell r="E52">
            <v>68.599999999999994</v>
          </cell>
          <cell r="F52">
            <v>0.2</v>
          </cell>
          <cell r="G52">
            <v>68.8</v>
          </cell>
          <cell r="H52">
            <v>37.22</v>
          </cell>
          <cell r="I52">
            <v>39.511090794533501</v>
          </cell>
          <cell r="J52">
            <v>39.872065660169802</v>
          </cell>
          <cell r="K52">
            <v>40.102996900328499</v>
          </cell>
          <cell r="L52">
            <v>40.3845524654337</v>
          </cell>
          <cell r="M52">
            <v>40.712760112594601</v>
          </cell>
          <cell r="N52">
            <v>41.022077240687402</v>
          </cell>
          <cell r="O52">
            <v>41.358793740587402</v>
          </cell>
          <cell r="P52">
            <v>41.706409016993099</v>
          </cell>
          <cell r="Q52">
            <v>42.098521180177997</v>
          </cell>
          <cell r="R52">
            <v>42.523307002511601</v>
          </cell>
          <cell r="S52">
            <v>42.970491646679498</v>
          </cell>
          <cell r="T52">
            <v>43.456945154628201</v>
          </cell>
          <cell r="U52">
            <v>43.9997956827428</v>
          </cell>
          <cell r="V52">
            <v>44.516743379322499</v>
          </cell>
          <cell r="W52">
            <v>45.020824163649699</v>
          </cell>
          <cell r="X52">
            <v>45.511537965917697</v>
          </cell>
          <cell r="Y52">
            <v>45.971240064838597</v>
          </cell>
          <cell r="Z52">
            <v>46.407472204300802</v>
          </cell>
          <cell r="AA52">
            <v>46.834800919121498</v>
          </cell>
          <cell r="AB52">
            <v>47.239798017803103</v>
          </cell>
          <cell r="AC52">
            <v>47.620740102107</v>
          </cell>
          <cell r="AD52">
            <v>47.984405152847799</v>
          </cell>
          <cell r="AE52">
            <v>48.343282308456402</v>
          </cell>
          <cell r="AF52">
            <v>48.6599579054255</v>
          </cell>
          <cell r="AG52">
            <v>48.949018246731697</v>
          </cell>
          <cell r="AH52">
            <v>49.2134984981545</v>
          </cell>
          <cell r="AI52">
            <v>49.4560470345506</v>
          </cell>
          <cell r="AJ52">
            <v>49.675382904436802</v>
          </cell>
          <cell r="AK52">
            <v>49.884629143330002</v>
          </cell>
          <cell r="AL52">
            <v>50.080611726721202</v>
          </cell>
          <cell r="AM52">
            <v>50.264757088699298</v>
          </cell>
          <cell r="AN52">
            <v>50.438771314043798</v>
          </cell>
          <cell r="AO52">
            <v>50.605735610194102</v>
          </cell>
        </row>
        <row r="53">
          <cell r="C53" t="str">
            <v>Rossendale</v>
          </cell>
          <cell r="D53" t="str">
            <v>Padiham GSP</v>
          </cell>
          <cell r="E53">
            <v>117</v>
          </cell>
          <cell r="F53">
            <v>3</v>
          </cell>
          <cell r="G53">
            <v>120</v>
          </cell>
          <cell r="H53">
            <v>61.55</v>
          </cell>
          <cell r="I53">
            <v>62.372616723583</v>
          </cell>
          <cell r="J53">
            <v>62.773161178409801</v>
          </cell>
          <cell r="K53">
            <v>63.244926992445997</v>
          </cell>
          <cell r="L53">
            <v>63.799882711439501</v>
          </cell>
          <cell r="M53">
            <v>64.450222784572802</v>
          </cell>
          <cell r="N53">
            <v>65.088200405743194</v>
          </cell>
          <cell r="O53">
            <v>65.785890635717706</v>
          </cell>
          <cell r="P53">
            <v>66.504300601083898</v>
          </cell>
          <cell r="Q53">
            <v>67.293025652851</v>
          </cell>
          <cell r="R53">
            <v>68.1378956476821</v>
          </cell>
          <cell r="S53">
            <v>69.011127744336093</v>
          </cell>
          <cell r="T53">
            <v>69.942387692347396</v>
          </cell>
          <cell r="U53">
            <v>70.9732002400781</v>
          </cell>
          <cell r="V53">
            <v>72.000195873696995</v>
          </cell>
          <cell r="W53">
            <v>73.014492892265906</v>
          </cell>
          <cell r="X53">
            <v>74.004143063792398</v>
          </cell>
          <cell r="Y53">
            <v>74.936071200908103</v>
          </cell>
          <cell r="Z53">
            <v>75.820363396620706</v>
          </cell>
          <cell r="AA53">
            <v>76.677297981262001</v>
          </cell>
          <cell r="AB53">
            <v>77.493854829252896</v>
          </cell>
          <cell r="AC53">
            <v>78.264476837717197</v>
          </cell>
          <cell r="AD53">
            <v>79.0051735148283</v>
          </cell>
          <cell r="AE53">
            <v>79.731671932370503</v>
          </cell>
          <cell r="AF53">
            <v>80.375856851456703</v>
          </cell>
          <cell r="AG53">
            <v>80.970358339291906</v>
          </cell>
          <cell r="AH53">
            <v>81.519658678645598</v>
          </cell>
          <cell r="AI53">
            <v>82.030274114741204</v>
          </cell>
          <cell r="AJ53">
            <v>82.495704351523401</v>
          </cell>
          <cell r="AK53">
            <v>82.934235475464604</v>
          </cell>
          <cell r="AL53">
            <v>83.348266895176394</v>
          </cell>
          <cell r="AM53">
            <v>83.740070355598704</v>
          </cell>
          <cell r="AN53">
            <v>84.111827482408202</v>
          </cell>
          <cell r="AO53">
            <v>84.469930963575493</v>
          </cell>
        </row>
        <row r="54">
          <cell r="C54" t="str">
            <v>Royton</v>
          </cell>
          <cell r="D54" t="str">
            <v>Whitegate GSP</v>
          </cell>
          <cell r="E54">
            <v>68.599999999999994</v>
          </cell>
          <cell r="F54">
            <v>0</v>
          </cell>
          <cell r="G54">
            <v>68.599999999999994</v>
          </cell>
          <cell r="H54">
            <v>35</v>
          </cell>
          <cell r="I54">
            <v>35.354479181224796</v>
          </cell>
          <cell r="J54">
            <v>35.5959764774136</v>
          </cell>
          <cell r="K54">
            <v>35.9348385638</v>
          </cell>
          <cell r="L54">
            <v>36.346785674924703</v>
          </cell>
          <cell r="M54">
            <v>36.818709991080297</v>
          </cell>
          <cell r="N54">
            <v>37.275888039397302</v>
          </cell>
          <cell r="O54">
            <v>37.7593730385382</v>
          </cell>
          <cell r="P54">
            <v>38.262156076171699</v>
          </cell>
          <cell r="Q54">
            <v>38.814628034601398</v>
          </cell>
          <cell r="R54">
            <v>39.405372380101298</v>
          </cell>
          <cell r="S54">
            <v>40.020546531939203</v>
          </cell>
          <cell r="T54">
            <v>40.678516849767</v>
          </cell>
          <cell r="U54">
            <v>41.401702144701098</v>
          </cell>
          <cell r="V54">
            <v>42.173196788497101</v>
          </cell>
          <cell r="W54">
            <v>42.905241557728999</v>
          </cell>
          <cell r="X54">
            <v>43.624892430688</v>
          </cell>
          <cell r="Y54">
            <v>44.314136665109899</v>
          </cell>
          <cell r="Z54">
            <v>44.975075580507401</v>
          </cell>
          <cell r="AA54">
            <v>45.628827602297797</v>
          </cell>
          <cell r="AB54">
            <v>46.257289945502599</v>
          </cell>
          <cell r="AC54">
            <v>46.8611850136448</v>
          </cell>
          <cell r="AD54">
            <v>47.4536657744477</v>
          </cell>
          <cell r="AE54">
            <v>48.077814142394097</v>
          </cell>
          <cell r="AF54">
            <v>48.658919089554203</v>
          </cell>
          <cell r="AG54">
            <v>49.206673587362502</v>
          </cell>
          <cell r="AH54">
            <v>49.723977327165201</v>
          </cell>
          <cell r="AI54">
            <v>50.215797925821498</v>
          </cell>
          <cell r="AJ54">
            <v>50.679836837851497</v>
          </cell>
          <cell r="AK54">
            <v>51.1314286895579</v>
          </cell>
          <cell r="AL54">
            <v>51.568563099811101</v>
          </cell>
          <cell r="AM54">
            <v>51.992928608433303</v>
          </cell>
          <cell r="AN54">
            <v>52.404916315314303</v>
          </cell>
          <cell r="AO54">
            <v>52.8101324609733</v>
          </cell>
        </row>
        <row r="55">
          <cell r="C55" t="str">
            <v>Sale</v>
          </cell>
          <cell r="D55" t="str">
            <v>Carrington ENWL SGTs 1B 2B 4 7</v>
          </cell>
          <cell r="E55">
            <v>78</v>
          </cell>
          <cell r="F55">
            <v>0.2</v>
          </cell>
          <cell r="G55">
            <v>78.2</v>
          </cell>
          <cell r="H55">
            <v>57.02</v>
          </cell>
          <cell r="I55">
            <v>58.390350936363198</v>
          </cell>
          <cell r="J55">
            <v>58.913836277112303</v>
          </cell>
          <cell r="K55">
            <v>59.493309443156903</v>
          </cell>
          <cell r="L55">
            <v>60.188299524375701</v>
          </cell>
          <cell r="M55">
            <v>60.959944053737402</v>
          </cell>
          <cell r="N55">
            <v>61.706679050554797</v>
          </cell>
          <cell r="O55">
            <v>62.490382173404001</v>
          </cell>
          <cell r="P55">
            <v>63.293452276486903</v>
          </cell>
          <cell r="Q55">
            <v>64.187035289341694</v>
          </cell>
          <cell r="R55">
            <v>65.141353789131998</v>
          </cell>
          <cell r="S55">
            <v>66.132923838092793</v>
          </cell>
          <cell r="T55">
            <v>67.196173380563806</v>
          </cell>
          <cell r="U55">
            <v>68.368114821242301</v>
          </cell>
          <cell r="V55">
            <v>69.681564296916505</v>
          </cell>
          <cell r="W55">
            <v>70.9269131269008</v>
          </cell>
          <cell r="X55">
            <v>72.156118994113996</v>
          </cell>
          <cell r="Y55">
            <v>73.341059596728499</v>
          </cell>
          <cell r="Z55">
            <v>74.484051475203003</v>
          </cell>
          <cell r="AA55">
            <v>75.635729055906296</v>
          </cell>
          <cell r="AB55">
            <v>76.752573321713797</v>
          </cell>
          <cell r="AC55">
            <v>77.826905967514406</v>
          </cell>
          <cell r="AD55">
            <v>78.876821486291902</v>
          </cell>
          <cell r="AE55">
            <v>79.915695912268305</v>
          </cell>
          <cell r="AF55">
            <v>80.872933037036304</v>
          </cell>
          <cell r="AG55">
            <v>81.779610463036306</v>
          </cell>
          <cell r="AH55">
            <v>82.640794773460101</v>
          </cell>
          <cell r="AI55">
            <v>83.463365547994698</v>
          </cell>
          <cell r="AJ55">
            <v>84.246598123707898</v>
          </cell>
          <cell r="AK55">
            <v>85.040249718586495</v>
          </cell>
          <cell r="AL55">
            <v>85.8159509450619</v>
          </cell>
          <cell r="AM55">
            <v>86.576226508736994</v>
          </cell>
          <cell r="AN55">
            <v>87.321869900673605</v>
          </cell>
          <cell r="AO55">
            <v>88.061407736286597</v>
          </cell>
        </row>
        <row r="56">
          <cell r="C56" t="str">
            <v>Skelmersdale</v>
          </cell>
          <cell r="D56" t="str">
            <v>Washway Farm GSP / Kirkby GSP GROUP</v>
          </cell>
          <cell r="E56">
            <v>117</v>
          </cell>
          <cell r="F56">
            <v>0.6</v>
          </cell>
          <cell r="G56">
            <v>117.6</v>
          </cell>
          <cell r="H56">
            <v>67.75</v>
          </cell>
          <cell r="I56">
            <v>73.144543000137702</v>
          </cell>
          <cell r="J56">
            <v>77.314044459757596</v>
          </cell>
          <cell r="K56">
            <v>77.454352902513307</v>
          </cell>
          <cell r="L56">
            <v>77.664769316936301</v>
          </cell>
          <cell r="M56">
            <v>77.946853913086301</v>
          </cell>
          <cell r="N56">
            <v>78.363066353579796</v>
          </cell>
          <cell r="O56">
            <v>78.838486165893102</v>
          </cell>
          <cell r="P56">
            <v>79.324697372938104</v>
          </cell>
          <cell r="Q56">
            <v>79.881864588776097</v>
          </cell>
          <cell r="R56">
            <v>80.496422334148306</v>
          </cell>
          <cell r="S56">
            <v>81.134804804247295</v>
          </cell>
          <cell r="T56">
            <v>81.822370925067503</v>
          </cell>
          <cell r="U56">
            <v>82.609314581892093</v>
          </cell>
          <cell r="V56">
            <v>83.409009760871001</v>
          </cell>
          <cell r="W56">
            <v>84.195284684439301</v>
          </cell>
          <cell r="X56">
            <v>84.950437794979294</v>
          </cell>
          <cell r="Y56">
            <v>85.641274055212094</v>
          </cell>
          <cell r="Z56">
            <v>86.2833538022781</v>
          </cell>
          <cell r="AA56">
            <v>86.8994149661591</v>
          </cell>
          <cell r="AB56">
            <v>87.467138441350698</v>
          </cell>
          <cell r="AC56">
            <v>87.986809822209807</v>
          </cell>
          <cell r="AD56">
            <v>88.470086394268193</v>
          </cell>
          <cell r="AE56">
            <v>88.939293362780802</v>
          </cell>
          <cell r="AF56">
            <v>89.336063650013202</v>
          </cell>
          <cell r="AG56">
            <v>89.688991985049995</v>
          </cell>
          <cell r="AH56">
            <v>90.003141923293498</v>
          </cell>
          <cell r="AI56">
            <v>90.281924159018004</v>
          </cell>
          <cell r="AJ56">
            <v>90.521850302324594</v>
          </cell>
          <cell r="AK56">
            <v>90.741378714094594</v>
          </cell>
          <cell r="AL56">
            <v>90.939250949648894</v>
          </cell>
          <cell r="AM56">
            <v>91.117286175046701</v>
          </cell>
          <cell r="AN56">
            <v>91.277734168165495</v>
          </cell>
          <cell r="AO56">
            <v>91.426168316510498</v>
          </cell>
        </row>
        <row r="57">
          <cell r="C57" t="str">
            <v>Spadeadam 11/33kV</v>
          </cell>
          <cell r="D57" t="str">
            <v>Harker ENWL SGTs 1 2 3A 4 / Hutton GSP GROUP</v>
          </cell>
          <cell r="E57">
            <v>9.5</v>
          </cell>
          <cell r="F57">
            <v>0</v>
          </cell>
          <cell r="G57">
            <v>9.5</v>
          </cell>
          <cell r="H57">
            <v>2.78</v>
          </cell>
          <cell r="I57">
            <v>2.79926527441574</v>
          </cell>
          <cell r="J57">
            <v>2.8231820500103799</v>
          </cell>
          <cell r="K57">
            <v>2.8550166815142499</v>
          </cell>
          <cell r="L57">
            <v>2.8935471415143201</v>
          </cell>
          <cell r="M57">
            <v>2.9369929597033302</v>
          </cell>
          <cell r="N57">
            <v>2.9769829788096902</v>
          </cell>
          <cell r="O57">
            <v>3.0185857434029399</v>
          </cell>
          <cell r="P57">
            <v>3.06000959125481</v>
          </cell>
          <cell r="Q57">
            <v>3.1042022583475202</v>
          </cell>
          <cell r="R57">
            <v>3.1512661947431</v>
          </cell>
          <cell r="S57">
            <v>3.2023347834737899</v>
          </cell>
          <cell r="T57">
            <v>3.2560029265717501</v>
          </cell>
          <cell r="U57">
            <v>3.31508839493809</v>
          </cell>
          <cell r="V57">
            <v>3.3629399099169599</v>
          </cell>
          <cell r="W57">
            <v>3.4095723101908</v>
          </cell>
          <cell r="X57">
            <v>3.4543462361709598</v>
          </cell>
          <cell r="Y57">
            <v>3.49649027214158</v>
          </cell>
          <cell r="Z57">
            <v>3.5358923771442501</v>
          </cell>
          <cell r="AA57">
            <v>3.5741827846500498</v>
          </cell>
          <cell r="AB57">
            <v>3.6103284505791899</v>
          </cell>
          <cell r="AC57">
            <v>3.6442088887235098</v>
          </cell>
          <cell r="AD57">
            <v>3.6766755531155302</v>
          </cell>
          <cell r="AE57">
            <v>3.7084236840913398</v>
          </cell>
          <cell r="AF57">
            <v>3.7370140173194701</v>
          </cell>
          <cell r="AG57">
            <v>3.76370258205821</v>
          </cell>
          <cell r="AH57">
            <v>3.7887233316893099</v>
          </cell>
          <cell r="AI57">
            <v>3.8121614162541899</v>
          </cell>
          <cell r="AJ57">
            <v>3.8338388575412998</v>
          </cell>
          <cell r="AK57">
            <v>3.85454751534377</v>
          </cell>
          <cell r="AL57">
            <v>3.8743102094895301</v>
          </cell>
          <cell r="AM57">
            <v>3.8932121513232798</v>
          </cell>
          <cell r="AN57">
            <v>3.9113906917705399</v>
          </cell>
          <cell r="AO57">
            <v>3.9290823052040702</v>
          </cell>
        </row>
        <row r="58">
          <cell r="C58" t="str">
            <v>Spadeadam 132/11kV</v>
          </cell>
          <cell r="D58" t="str">
            <v>Harker ENWL SGTs 1 2 3A 4 / Hutton GSP GROUP</v>
          </cell>
          <cell r="E58">
            <v>38</v>
          </cell>
          <cell r="F58">
            <v>0</v>
          </cell>
          <cell r="G58">
            <v>38</v>
          </cell>
          <cell r="H58">
            <v>12.21</v>
          </cell>
          <cell r="I58">
            <v>12.2790812394346</v>
          </cell>
          <cell r="J58">
            <v>12.3558183556241</v>
          </cell>
          <cell r="K58">
            <v>12.450470797071601</v>
          </cell>
          <cell r="L58">
            <v>12.5557946906218</v>
          </cell>
          <cell r="M58">
            <v>12.6831045955345</v>
          </cell>
          <cell r="N58">
            <v>12.788364890199601</v>
          </cell>
          <cell r="O58">
            <v>12.892118707397501</v>
          </cell>
          <cell r="P58">
            <v>12.9922589628525</v>
          </cell>
          <cell r="Q58">
            <v>13.091766047940199</v>
          </cell>
          <cell r="R58">
            <v>13.190653928943</v>
          </cell>
          <cell r="S58">
            <v>13.289651093408001</v>
          </cell>
          <cell r="T58">
            <v>13.387243098475</v>
          </cell>
          <cell r="U58">
            <v>13.4863508196752</v>
          </cell>
          <cell r="V58">
            <v>13.5728900623385</v>
          </cell>
          <cell r="W58">
            <v>13.6601932785874</v>
          </cell>
          <cell r="X58">
            <v>13.7471024379814</v>
          </cell>
          <cell r="Y58">
            <v>13.8327226139843</v>
          </cell>
          <cell r="Z58">
            <v>13.916896569993201</v>
          </cell>
          <cell r="AA58">
            <v>14.0012833839574</v>
          </cell>
          <cell r="AB58">
            <v>14.0848213233468</v>
          </cell>
          <cell r="AC58">
            <v>14.167357150454301</v>
          </cell>
          <cell r="AD58">
            <v>14.2497790311079</v>
          </cell>
          <cell r="AE58">
            <v>14.332796428124</v>
          </cell>
          <cell r="AF58">
            <v>14.4137079147196</v>
          </cell>
          <cell r="AG58">
            <v>14.493877919331201</v>
          </cell>
          <cell r="AH58">
            <v>14.5735305280123</v>
          </cell>
          <cell r="AI58">
            <v>14.6527620758794</v>
          </cell>
          <cell r="AJ58">
            <v>14.7313415090738</v>
          </cell>
          <cell r="AK58">
            <v>14.810114556373501</v>
          </cell>
          <cell r="AL58">
            <v>14.8891213315196</v>
          </cell>
          <cell r="AM58">
            <v>14.968437883460201</v>
          </cell>
          <cell r="AN58">
            <v>15.0481807223549</v>
          </cell>
          <cell r="AO58">
            <v>15.128602620699001</v>
          </cell>
        </row>
        <row r="59">
          <cell r="C59" t="str">
            <v>Stainburn &amp; Siddick</v>
          </cell>
          <cell r="D59" t="str">
            <v>Harker ENWL SGTs 1 2 3A 4 / Hutton GSP GROUP</v>
          </cell>
          <cell r="E59">
            <v>131.9</v>
          </cell>
          <cell r="F59">
            <v>52.8</v>
          </cell>
          <cell r="G59">
            <v>184.7</v>
          </cell>
          <cell r="H59">
            <v>101.05</v>
          </cell>
          <cell r="I59">
            <v>102.79901170708</v>
          </cell>
          <cell r="J59">
            <v>103.19505960564</v>
          </cell>
          <cell r="K59">
            <v>103.525479437204</v>
          </cell>
          <cell r="L59">
            <v>103.93107194000901</v>
          </cell>
          <cell r="M59">
            <v>104.45223156831899</v>
          </cell>
          <cell r="N59">
            <v>105.113538772609</v>
          </cell>
          <cell r="O59">
            <v>105.99470331930701</v>
          </cell>
          <cell r="P59">
            <v>106.865472684243</v>
          </cell>
          <cell r="Q59">
            <v>107.853710272355</v>
          </cell>
          <cell r="R59">
            <v>108.931854754938</v>
          </cell>
          <cell r="S59">
            <v>110.06610300731499</v>
          </cell>
          <cell r="T59">
            <v>111.297366187348</v>
          </cell>
          <cell r="U59">
            <v>112.683359062831</v>
          </cell>
          <cell r="V59">
            <v>113.92632435404199</v>
          </cell>
          <cell r="W59">
            <v>115.124314510489</v>
          </cell>
          <cell r="X59">
            <v>116.293654522358</v>
          </cell>
          <cell r="Y59">
            <v>117.40053150727201</v>
          </cell>
          <cell r="Z59">
            <v>118.443748214837</v>
          </cell>
          <cell r="AA59">
            <v>119.461348481182</v>
          </cell>
          <cell r="AB59">
            <v>120.419346949652</v>
          </cell>
          <cell r="AC59">
            <v>121.33757108975</v>
          </cell>
          <cell r="AD59">
            <v>122.246564738762</v>
          </cell>
          <cell r="AE59">
            <v>123.142339945336</v>
          </cell>
          <cell r="AF59">
            <v>123.927862366857</v>
          </cell>
          <cell r="AG59">
            <v>124.64498944234001</v>
          </cell>
          <cell r="AH59">
            <v>125.30354664655</v>
          </cell>
          <cell r="AI59">
            <v>125.90433627339701</v>
          </cell>
          <cell r="AJ59">
            <v>126.44456180015</v>
          </cell>
          <cell r="AK59">
            <v>126.97163082080201</v>
          </cell>
          <cell r="AL59">
            <v>127.484621938983</v>
          </cell>
          <cell r="AM59">
            <v>127.962828130444</v>
          </cell>
          <cell r="AN59">
            <v>128.41217836079801</v>
          </cell>
          <cell r="AO59">
            <v>128.84043590509401</v>
          </cell>
        </row>
        <row r="60">
          <cell r="C60" t="str">
            <v>Stretford</v>
          </cell>
          <cell r="D60" t="str">
            <v>South Manchester GSP</v>
          </cell>
          <cell r="E60">
            <v>117</v>
          </cell>
          <cell r="F60">
            <v>2.5</v>
          </cell>
          <cell r="G60">
            <v>119.5</v>
          </cell>
          <cell r="H60">
            <v>68.23</v>
          </cell>
          <cell r="I60">
            <v>76.426424456553704</v>
          </cell>
          <cell r="J60">
            <v>77.663265212421706</v>
          </cell>
          <cell r="K60">
            <v>78.188429641710698</v>
          </cell>
          <cell r="L60">
            <v>78.750702113989206</v>
          </cell>
          <cell r="M60">
            <v>79.439781945991399</v>
          </cell>
          <cell r="N60">
            <v>80.003731826608004</v>
          </cell>
          <cell r="O60">
            <v>80.550294612764901</v>
          </cell>
          <cell r="P60">
            <v>81.068052997313401</v>
          </cell>
          <cell r="Q60">
            <v>81.588573413224907</v>
          </cell>
          <cell r="R60">
            <v>82.102759462035095</v>
          </cell>
          <cell r="S60">
            <v>82.596668290741604</v>
          </cell>
          <cell r="T60">
            <v>83.075991093608494</v>
          </cell>
          <cell r="U60">
            <v>83.562566424272106</v>
          </cell>
          <cell r="V60">
            <v>84.036868842049103</v>
          </cell>
          <cell r="W60">
            <v>84.491805669303403</v>
          </cell>
          <cell r="X60">
            <v>84.952544896119207</v>
          </cell>
          <cell r="Y60">
            <v>85.412371908201195</v>
          </cell>
          <cell r="Z60">
            <v>85.8713203746929</v>
          </cell>
          <cell r="AA60">
            <v>86.341028296918395</v>
          </cell>
          <cell r="AB60">
            <v>86.811199078388597</v>
          </cell>
          <cell r="AC60">
            <v>87.278163407857505</v>
          </cell>
          <cell r="AD60">
            <v>87.743622872901398</v>
          </cell>
          <cell r="AE60">
            <v>88.213658074858103</v>
          </cell>
          <cell r="AF60">
            <v>88.675536399374394</v>
          </cell>
          <cell r="AG60">
            <v>89.135377185127496</v>
          </cell>
          <cell r="AH60">
            <v>89.593886879192496</v>
          </cell>
          <cell r="AI60">
            <v>90.052280783942905</v>
          </cell>
          <cell r="AJ60">
            <v>90.499821252915098</v>
          </cell>
          <cell r="AK60">
            <v>90.914007648600403</v>
          </cell>
          <cell r="AL60">
            <v>91.328639528390298</v>
          </cell>
          <cell r="AM60">
            <v>91.744171392589095</v>
          </cell>
          <cell r="AN60">
            <v>92.160473622190295</v>
          </cell>
          <cell r="AO60">
            <v>92.579007052600502</v>
          </cell>
        </row>
        <row r="61">
          <cell r="C61" t="str">
            <v>Stuart St</v>
          </cell>
          <cell r="D61" t="str">
            <v>Stalybridge GSP</v>
          </cell>
          <cell r="E61">
            <v>103.5</v>
          </cell>
          <cell r="F61">
            <v>0</v>
          </cell>
          <cell r="G61">
            <v>103.5</v>
          </cell>
          <cell r="H61">
            <v>79.7</v>
          </cell>
          <cell r="I61">
            <v>89.775309956731704</v>
          </cell>
          <cell r="J61">
            <v>91.616196087919803</v>
          </cell>
          <cell r="K61">
            <v>92.567728938495705</v>
          </cell>
          <cell r="L61">
            <v>93.665820093412904</v>
          </cell>
          <cell r="M61">
            <v>94.832980783400998</v>
          </cell>
          <cell r="N61">
            <v>95.956610416791193</v>
          </cell>
          <cell r="O61">
            <v>97.096188877769507</v>
          </cell>
          <cell r="P61">
            <v>98.269245330274103</v>
          </cell>
          <cell r="Q61">
            <v>99.561327651769702</v>
          </cell>
          <cell r="R61">
            <v>100.82824402289999</v>
          </cell>
          <cell r="S61">
            <v>102.10739473836399</v>
          </cell>
          <cell r="T61">
            <v>103.427622905864</v>
          </cell>
          <cell r="U61">
            <v>104.80351062043199</v>
          </cell>
          <cell r="V61">
            <v>106.067440425329</v>
          </cell>
          <cell r="W61">
            <v>107.363850148007</v>
          </cell>
          <cell r="X61">
            <v>108.645542568688</v>
          </cell>
          <cell r="Y61">
            <v>109.897653472217</v>
          </cell>
          <cell r="Z61">
            <v>111.126173333057</v>
          </cell>
          <cell r="AA61">
            <v>112.353003807333</v>
          </cell>
          <cell r="AB61">
            <v>113.55769958911699</v>
          </cell>
          <cell r="AC61">
            <v>114.732492067903</v>
          </cell>
          <cell r="AD61">
            <v>115.89614594659299</v>
          </cell>
          <cell r="AE61">
            <v>117.058428700855</v>
          </cell>
          <cell r="AF61">
            <v>118.145606719664</v>
          </cell>
          <cell r="AG61">
            <v>119.19211610189799</v>
          </cell>
          <cell r="AH61">
            <v>120.203807118033</v>
          </cell>
          <cell r="AI61">
            <v>121.180724415179</v>
          </cell>
          <cell r="AJ61">
            <v>122.143522825893</v>
          </cell>
          <cell r="AK61">
            <v>123.145457846977</v>
          </cell>
          <cell r="AL61">
            <v>124.137094087682</v>
          </cell>
          <cell r="AM61">
            <v>125.11960383437599</v>
          </cell>
          <cell r="AN61">
            <v>126.095411038908</v>
          </cell>
          <cell r="AO61">
            <v>127.07058678550599</v>
          </cell>
        </row>
        <row r="62">
          <cell r="C62" t="str">
            <v>Thornton</v>
          </cell>
          <cell r="D62" t="str">
            <v>Penwortham West GSP / Stanah GSP GROUP</v>
          </cell>
          <cell r="E62">
            <v>75</v>
          </cell>
          <cell r="F62">
            <v>5</v>
          </cell>
          <cell r="G62">
            <v>80</v>
          </cell>
          <cell r="H62">
            <v>53.89</v>
          </cell>
          <cell r="I62">
            <v>54.225790828109197</v>
          </cell>
          <cell r="J62">
            <v>54.229580318247201</v>
          </cell>
          <cell r="K62">
            <v>54.298287371623402</v>
          </cell>
          <cell r="L62">
            <v>54.447829834071896</v>
          </cell>
          <cell r="M62">
            <v>54.6395163522904</v>
          </cell>
          <cell r="N62">
            <v>54.837826610939402</v>
          </cell>
          <cell r="O62">
            <v>55.070910016795402</v>
          </cell>
          <cell r="P62">
            <v>55.324507403150498</v>
          </cell>
          <cell r="Q62">
            <v>55.642789704986797</v>
          </cell>
          <cell r="R62">
            <v>56.012518360563199</v>
          </cell>
          <cell r="S62">
            <v>56.414274654673797</v>
          </cell>
          <cell r="T62">
            <v>56.879232999099997</v>
          </cell>
          <cell r="U62">
            <v>57.442202271923101</v>
          </cell>
          <cell r="V62">
            <v>58.0112035697218</v>
          </cell>
          <cell r="W62">
            <v>58.553504172313197</v>
          </cell>
          <cell r="X62">
            <v>59.073418832932902</v>
          </cell>
          <cell r="Y62">
            <v>59.5490328322769</v>
          </cell>
          <cell r="Z62">
            <v>59.992010502877498</v>
          </cell>
          <cell r="AA62">
            <v>60.418091840896203</v>
          </cell>
          <cell r="AB62">
            <v>60.808251309049602</v>
          </cell>
          <cell r="AC62">
            <v>61.163299987175101</v>
          </cell>
          <cell r="AD62">
            <v>61.495685837655898</v>
          </cell>
          <cell r="AE62">
            <v>61.816990743886002</v>
          </cell>
          <cell r="AF62">
            <v>62.077762614334297</v>
          </cell>
          <cell r="AG62">
            <v>62.298987033752901</v>
          </cell>
          <cell r="AH62">
            <v>62.485336148937201</v>
          </cell>
          <cell r="AI62">
            <v>62.638086863505897</v>
          </cell>
          <cell r="AJ62">
            <v>62.754616016084498</v>
          </cell>
          <cell r="AK62">
            <v>62.852358382981002</v>
          </cell>
          <cell r="AL62">
            <v>62.930697344048497</v>
          </cell>
          <cell r="AM62">
            <v>62.991231072573299</v>
          </cell>
          <cell r="AN62">
            <v>63.036093729531601</v>
          </cell>
          <cell r="AO62">
            <v>63.070204898193801</v>
          </cell>
        </row>
        <row r="63">
          <cell r="C63" t="str">
            <v>Trimpell</v>
          </cell>
          <cell r="D63" t="str">
            <v>Heysham GSP</v>
          </cell>
          <cell r="E63">
            <v>23.8</v>
          </cell>
          <cell r="F63">
            <v>1.8</v>
          </cell>
          <cell r="G63">
            <v>25.6</v>
          </cell>
          <cell r="H63">
            <v>3.46</v>
          </cell>
          <cell r="I63">
            <v>3.4697433238884599</v>
          </cell>
          <cell r="J63">
            <v>3.48241706658622</v>
          </cell>
          <cell r="K63">
            <v>3.5006843536006298</v>
          </cell>
          <cell r="L63">
            <v>3.5235360986177602</v>
          </cell>
          <cell r="M63">
            <v>3.5505172586970399</v>
          </cell>
          <cell r="N63">
            <v>3.5751342003290998</v>
          </cell>
          <cell r="O63">
            <v>3.6010235832370898</v>
          </cell>
          <cell r="P63">
            <v>3.6266464225596202</v>
          </cell>
          <cell r="Q63">
            <v>3.6567668566462501</v>
          </cell>
          <cell r="R63">
            <v>3.6885214444913901</v>
          </cell>
          <cell r="S63">
            <v>3.72140397504015</v>
          </cell>
          <cell r="T63">
            <v>3.7561401155190701</v>
          </cell>
          <cell r="U63">
            <v>3.7944989892058101</v>
          </cell>
          <cell r="V63">
            <v>3.8332878785446001</v>
          </cell>
          <cell r="W63">
            <v>3.8705161657529299</v>
          </cell>
          <cell r="X63">
            <v>3.9067815565294999</v>
          </cell>
          <cell r="Y63">
            <v>3.9412928291128999</v>
          </cell>
          <cell r="Z63">
            <v>3.9748879403221098</v>
          </cell>
          <cell r="AA63">
            <v>4.0087191876476904</v>
          </cell>
          <cell r="AB63">
            <v>4.04181751363088</v>
          </cell>
          <cell r="AC63">
            <v>4.0739202277875801</v>
          </cell>
          <cell r="AD63">
            <v>4.1054146438590902</v>
          </cell>
          <cell r="AE63">
            <v>4.1368096869497304</v>
          </cell>
          <cell r="AF63">
            <v>4.1660108502019098</v>
          </cell>
          <cell r="AG63">
            <v>4.1938010722179104</v>
          </cell>
          <cell r="AH63">
            <v>4.2203640508937603</v>
          </cell>
          <cell r="AI63">
            <v>4.2458608587647699</v>
          </cell>
          <cell r="AJ63">
            <v>4.2699404137301498</v>
          </cell>
          <cell r="AK63">
            <v>4.2929402255557196</v>
          </cell>
          <cell r="AL63">
            <v>4.3153017954965902</v>
          </cell>
          <cell r="AM63">
            <v>4.3371069606130801</v>
          </cell>
          <cell r="AN63">
            <v>4.3584745909413298</v>
          </cell>
          <cell r="AO63">
            <v>4.3795639982699601</v>
          </cell>
        </row>
        <row r="64">
          <cell r="C64" t="str">
            <v>Ulverston</v>
          </cell>
          <cell r="D64" t="str">
            <v>Harker ENWL SGTs 1 2 3A 4 / Hutton GSP GROUP</v>
          </cell>
          <cell r="E64">
            <v>117</v>
          </cell>
          <cell r="F64">
            <v>6.9</v>
          </cell>
          <cell r="G64">
            <v>123.9</v>
          </cell>
          <cell r="H64">
            <v>52.65</v>
          </cell>
          <cell r="I64">
            <v>54.469686393835303</v>
          </cell>
          <cell r="J64">
            <v>54.899781738626302</v>
          </cell>
          <cell r="K64">
            <v>55.260787691933203</v>
          </cell>
          <cell r="L64">
            <v>55.7169244100482</v>
          </cell>
          <cell r="M64">
            <v>56.242711077038798</v>
          </cell>
          <cell r="N64">
            <v>56.734956314363899</v>
          </cell>
          <cell r="O64">
            <v>57.251545174847202</v>
          </cell>
          <cell r="P64">
            <v>57.761107667074398</v>
          </cell>
          <cell r="Q64">
            <v>58.444276121424998</v>
          </cell>
          <cell r="R64">
            <v>59.161146993201001</v>
          </cell>
          <cell r="S64">
            <v>59.898143504882803</v>
          </cell>
          <cell r="T64">
            <v>60.715437353875799</v>
          </cell>
          <cell r="U64">
            <v>61.604817145092497</v>
          </cell>
          <cell r="V64">
            <v>62.4714706890841</v>
          </cell>
          <cell r="W64">
            <v>63.323646044830603</v>
          </cell>
          <cell r="X64">
            <v>64.152150274649401</v>
          </cell>
          <cell r="Y64">
            <v>64.947880095948094</v>
          </cell>
          <cell r="Z64">
            <v>65.708614407577102</v>
          </cell>
          <cell r="AA64">
            <v>66.459616212302393</v>
          </cell>
          <cell r="AB64">
            <v>67.180620803116994</v>
          </cell>
          <cell r="AC64">
            <v>67.862875192550902</v>
          </cell>
          <cell r="AD64">
            <v>68.524061506655897</v>
          </cell>
          <cell r="AE64">
            <v>69.172997142526498</v>
          </cell>
          <cell r="AF64">
            <v>69.750923202343401</v>
          </cell>
          <cell r="AG64">
            <v>70.281863944559305</v>
          </cell>
          <cell r="AH64">
            <v>70.770269487896798</v>
          </cell>
          <cell r="AI64">
            <v>71.216780337878902</v>
          </cell>
          <cell r="AJ64">
            <v>71.619067668248505</v>
          </cell>
          <cell r="AK64">
            <v>71.996998273971997</v>
          </cell>
          <cell r="AL64">
            <v>72.354161444662296</v>
          </cell>
          <cell r="AM64">
            <v>72.692662974983307</v>
          </cell>
          <cell r="AN64">
            <v>73.013939992248893</v>
          </cell>
          <cell r="AO64">
            <v>73.323971945266393</v>
          </cell>
        </row>
        <row r="65">
          <cell r="C65" t="str">
            <v>Vernon Park</v>
          </cell>
          <cell r="D65" t="str">
            <v>Bredbury GSP</v>
          </cell>
          <cell r="E65">
            <v>117</v>
          </cell>
          <cell r="F65">
            <v>3.2</v>
          </cell>
          <cell r="G65">
            <v>120.2</v>
          </cell>
          <cell r="H65">
            <v>86.55</v>
          </cell>
          <cell r="I65">
            <v>88.067312486320404</v>
          </cell>
          <cell r="J65">
            <v>88.178955703084696</v>
          </cell>
          <cell r="K65">
            <v>88.349571679957293</v>
          </cell>
          <cell r="L65">
            <v>88.679770623111196</v>
          </cell>
          <cell r="M65">
            <v>89.088264856374195</v>
          </cell>
          <cell r="N65">
            <v>89.360569667121794</v>
          </cell>
          <cell r="O65">
            <v>89.839992433916905</v>
          </cell>
          <cell r="P65">
            <v>90.500819804460207</v>
          </cell>
          <cell r="Q65">
            <v>91.009312544634099</v>
          </cell>
          <cell r="R65">
            <v>91.770509625486199</v>
          </cell>
          <cell r="S65">
            <v>92.570007760130906</v>
          </cell>
          <cell r="T65">
            <v>93.474720217241</v>
          </cell>
          <cell r="U65">
            <v>94.528264472546297</v>
          </cell>
          <cell r="V65">
            <v>95.590189987293599</v>
          </cell>
          <cell r="W65">
            <v>96.557704860475198</v>
          </cell>
          <cell r="X65">
            <v>97.483075487673801</v>
          </cell>
          <cell r="Y65">
            <v>98.333681585073293</v>
          </cell>
          <cell r="Z65">
            <v>99.113147910366905</v>
          </cell>
          <cell r="AA65">
            <v>99.814624976420603</v>
          </cell>
          <cell r="AB65">
            <v>100.511251811102</v>
          </cell>
          <cell r="AC65">
            <v>101.237628003138</v>
          </cell>
          <cell r="AD65">
            <v>101.91383994206601</v>
          </cell>
          <cell r="AE65">
            <v>102.558812248926</v>
          </cell>
          <cell r="AF65">
            <v>103.098081971342</v>
          </cell>
          <cell r="AG65">
            <v>103.55075900521901</v>
          </cell>
          <cell r="AH65">
            <v>103.922087908322</v>
          </cell>
          <cell r="AI65">
            <v>104.22311414070001</v>
          </cell>
          <cell r="AJ65">
            <v>104.448289298136</v>
          </cell>
          <cell r="AK65">
            <v>104.60053114093201</v>
          </cell>
          <cell r="AL65">
            <v>104.706686043663</v>
          </cell>
          <cell r="AM65">
            <v>104.770179193017</v>
          </cell>
          <cell r="AN65">
            <v>104.78993286532901</v>
          </cell>
          <cell r="AO65">
            <v>104.77983905594201</v>
          </cell>
        </row>
        <row r="66">
          <cell r="C66" t="str">
            <v>West Didsbury</v>
          </cell>
          <cell r="D66" t="str">
            <v>South Manchester GSP</v>
          </cell>
          <cell r="E66">
            <v>124</v>
          </cell>
          <cell r="F66">
            <v>2.2999999999999998</v>
          </cell>
          <cell r="G66">
            <v>126.3</v>
          </cell>
          <cell r="H66">
            <v>102.57</v>
          </cell>
          <cell r="I66">
            <v>106.987038250563</v>
          </cell>
          <cell r="J66">
            <v>108.47951908180499</v>
          </cell>
          <cell r="K66">
            <v>109.63518362403801</v>
          </cell>
          <cell r="L66">
            <v>111.22121590030601</v>
          </cell>
          <cell r="M66">
            <v>112.867721225167</v>
          </cell>
          <cell r="N66">
            <v>114.537802474488</v>
          </cell>
          <cell r="O66">
            <v>116.235681059915</v>
          </cell>
          <cell r="P66">
            <v>117.98535096824</v>
          </cell>
          <cell r="Q66">
            <v>119.871807935007</v>
          </cell>
          <cell r="R66">
            <v>121.836234276664</v>
          </cell>
          <cell r="S66">
            <v>123.84409622811199</v>
          </cell>
          <cell r="T66">
            <v>125.97272862484201</v>
          </cell>
          <cell r="U66">
            <v>128.310419018423</v>
          </cell>
          <cell r="V66">
            <v>130.86428623895301</v>
          </cell>
          <cell r="W66">
            <v>133.379120744674</v>
          </cell>
          <cell r="X66">
            <v>135.83278032774601</v>
          </cell>
          <cell r="Y66">
            <v>138.173456865585</v>
          </cell>
          <cell r="Z66">
            <v>140.41320259061399</v>
          </cell>
          <cell r="AA66">
            <v>142.61464812467801</v>
          </cell>
          <cell r="AB66">
            <v>144.727789804184</v>
          </cell>
          <cell r="AC66">
            <v>146.735785493035</v>
          </cell>
          <cell r="AD66">
            <v>148.680881622085</v>
          </cell>
          <cell r="AE66">
            <v>150.58444324243399</v>
          </cell>
          <cell r="AF66">
            <v>152.28154989473899</v>
          </cell>
          <cell r="AG66">
            <v>153.84883555356001</v>
          </cell>
          <cell r="AH66">
            <v>155.29697982200599</v>
          </cell>
          <cell r="AI66">
            <v>156.64367532628501</v>
          </cell>
          <cell r="AJ66">
            <v>157.888603534369</v>
          </cell>
          <cell r="AK66">
            <v>159.07706512939001</v>
          </cell>
          <cell r="AL66">
            <v>160.202402911484</v>
          </cell>
          <cell r="AM66">
            <v>161.26993159788199</v>
          </cell>
          <cell r="AN66">
            <v>162.28277656575301</v>
          </cell>
          <cell r="AO66">
            <v>163.259709054729</v>
          </cell>
        </row>
        <row r="67">
          <cell r="C67" t="str">
            <v>Westhoughton</v>
          </cell>
          <cell r="D67" t="str">
            <v>Kearsley 132 GSP</v>
          </cell>
          <cell r="E67">
            <v>117</v>
          </cell>
          <cell r="F67">
            <v>0.4</v>
          </cell>
          <cell r="G67">
            <v>117.4</v>
          </cell>
          <cell r="H67">
            <v>63.3</v>
          </cell>
          <cell r="I67">
            <v>64.844386597256701</v>
          </cell>
          <cell r="J67">
            <v>65.219306676980594</v>
          </cell>
          <cell r="K67">
            <v>65.571223294213596</v>
          </cell>
          <cell r="L67">
            <v>66.059462532656298</v>
          </cell>
          <cell r="M67">
            <v>66.593583950074603</v>
          </cell>
          <cell r="N67">
            <v>67.120081660794199</v>
          </cell>
          <cell r="O67">
            <v>67.747707639818998</v>
          </cell>
          <cell r="P67">
            <v>68.381617444096804</v>
          </cell>
          <cell r="Q67">
            <v>69.077594373405304</v>
          </cell>
          <cell r="R67">
            <v>69.827067428411297</v>
          </cell>
          <cell r="S67">
            <v>70.596336216807899</v>
          </cell>
          <cell r="T67">
            <v>71.427336356573093</v>
          </cell>
          <cell r="U67">
            <v>72.340514576216606</v>
          </cell>
          <cell r="V67">
            <v>73.335711981771695</v>
          </cell>
          <cell r="W67">
            <v>74.265842394928399</v>
          </cell>
          <cell r="X67">
            <v>75.1651329838419</v>
          </cell>
          <cell r="Y67">
            <v>76.017913577838996</v>
          </cell>
          <cell r="Z67">
            <v>76.818568335864299</v>
          </cell>
          <cell r="AA67">
            <v>77.588200277207804</v>
          </cell>
          <cell r="AB67">
            <v>78.314047106288498</v>
          </cell>
          <cell r="AC67">
            <v>78.989108112205898</v>
          </cell>
          <cell r="AD67">
            <v>79.633590939021801</v>
          </cell>
          <cell r="AE67">
            <v>80.256071568568302</v>
          </cell>
          <cell r="AF67">
            <v>80.779209839780606</v>
          </cell>
          <cell r="AG67">
            <v>81.249890282078994</v>
          </cell>
          <cell r="AH67">
            <v>81.672109592679504</v>
          </cell>
          <cell r="AI67">
            <v>82.049927516878</v>
          </cell>
          <cell r="AJ67">
            <v>82.385267370399703</v>
          </cell>
          <cell r="AK67">
            <v>82.686405647104706</v>
          </cell>
          <cell r="AL67">
            <v>82.960945820831896</v>
          </cell>
          <cell r="AM67">
            <v>83.210861747597306</v>
          </cell>
          <cell r="AN67">
            <v>83.436939980331204</v>
          </cell>
          <cell r="AO67">
            <v>83.646344786654495</v>
          </cell>
        </row>
        <row r="68">
          <cell r="C68" t="str">
            <v>Wigan</v>
          </cell>
          <cell r="D68" t="str">
            <v>Washway Farm GSP / Kirkby GSP GROUP</v>
          </cell>
          <cell r="E68">
            <v>72</v>
          </cell>
          <cell r="F68">
            <v>0</v>
          </cell>
          <cell r="G68">
            <v>72</v>
          </cell>
          <cell r="H68">
            <v>71.02</v>
          </cell>
          <cell r="I68">
            <v>71.983218366214501</v>
          </cell>
          <cell r="J68">
            <v>72.522541747298206</v>
          </cell>
          <cell r="K68">
            <v>73.151286088673302</v>
          </cell>
          <cell r="L68">
            <v>73.887591896314206</v>
          </cell>
          <cell r="M68">
            <v>74.742835424296402</v>
          </cell>
          <cell r="N68">
            <v>75.528993648084196</v>
          </cell>
          <cell r="O68">
            <v>76.332064786200505</v>
          </cell>
          <cell r="P68">
            <v>77.128939320935601</v>
          </cell>
          <cell r="Q68">
            <v>77.988847729130995</v>
          </cell>
          <cell r="R68">
            <v>78.888079459335302</v>
          </cell>
          <cell r="S68">
            <v>79.804682370831102</v>
          </cell>
          <cell r="T68">
            <v>80.771589929087298</v>
          </cell>
          <cell r="U68">
            <v>81.805451556567903</v>
          </cell>
          <cell r="V68">
            <v>82.801888285691504</v>
          </cell>
          <cell r="W68">
            <v>83.7823535805407</v>
          </cell>
          <cell r="X68">
            <v>84.744893458059494</v>
          </cell>
          <cell r="Y68">
            <v>85.669073496259401</v>
          </cell>
          <cell r="Z68">
            <v>86.553284782328404</v>
          </cell>
          <cell r="AA68">
            <v>87.419519341929998</v>
          </cell>
          <cell r="AB68">
            <v>88.248499353892399</v>
          </cell>
          <cell r="AC68">
            <v>89.037021236101396</v>
          </cell>
          <cell r="AD68">
            <v>89.805674689044906</v>
          </cell>
          <cell r="AE68">
            <v>90.5628519303297</v>
          </cell>
          <cell r="AF68">
            <v>91.243854337899506</v>
          </cell>
          <cell r="AG68">
            <v>91.878534759498095</v>
          </cell>
          <cell r="AH68">
            <v>92.471303657824706</v>
          </cell>
          <cell r="AI68">
            <v>93.026607131068801</v>
          </cell>
          <cell r="AJ68">
            <v>93.547184562810003</v>
          </cell>
          <cell r="AK68">
            <v>94.064409316400997</v>
          </cell>
          <cell r="AL68">
            <v>94.561035924400898</v>
          </cell>
          <cell r="AM68">
            <v>95.039218306560102</v>
          </cell>
          <cell r="AN68">
            <v>95.500258138577806</v>
          </cell>
          <cell r="AO68">
            <v>95.950600916077903</v>
          </cell>
        </row>
        <row r="69">
          <cell r="C69" t="str">
            <v>Wrightington</v>
          </cell>
          <cell r="D69" t="str">
            <v>Penwortham West GSP / Stanah GSP GROUP</v>
          </cell>
          <cell r="E69">
            <v>117</v>
          </cell>
          <cell r="F69">
            <v>3.1</v>
          </cell>
          <cell r="G69">
            <v>120.1</v>
          </cell>
          <cell r="H69">
            <v>77.27</v>
          </cell>
          <cell r="I69">
            <v>80.869662114910597</v>
          </cell>
          <cell r="J69">
            <v>81.664227771911897</v>
          </cell>
          <cell r="K69">
            <v>82.392318072835096</v>
          </cell>
          <cell r="L69">
            <v>83.312047741148405</v>
          </cell>
          <cell r="M69">
            <v>84.381128322754904</v>
          </cell>
          <cell r="N69">
            <v>85.428084404376307</v>
          </cell>
          <cell r="O69">
            <v>86.567790156737502</v>
          </cell>
          <cell r="P69">
            <v>87.747413713513794</v>
          </cell>
          <cell r="Q69">
            <v>89.073355338357501</v>
          </cell>
          <cell r="R69">
            <v>90.531376177364095</v>
          </cell>
          <cell r="S69">
            <v>92.071418220264604</v>
          </cell>
          <cell r="T69">
            <v>93.777532834985095</v>
          </cell>
          <cell r="U69">
            <v>95.711414115766004</v>
          </cell>
          <cell r="V69">
            <v>97.663746509504193</v>
          </cell>
          <cell r="W69">
            <v>99.535958081621402</v>
          </cell>
          <cell r="X69">
            <v>101.30420961949299</v>
          </cell>
          <cell r="Y69">
            <v>102.955144116063</v>
          </cell>
          <cell r="Z69">
            <v>104.516557646157</v>
          </cell>
          <cell r="AA69">
            <v>106.00666044895399</v>
          </cell>
          <cell r="AB69">
            <v>107.366127082749</v>
          </cell>
          <cell r="AC69">
            <v>108.597941246338</v>
          </cell>
          <cell r="AD69">
            <v>109.747126323826</v>
          </cell>
          <cell r="AE69">
            <v>110.855048585052</v>
          </cell>
          <cell r="AF69">
            <v>111.809291008705</v>
          </cell>
          <cell r="AG69">
            <v>112.664864022204</v>
          </cell>
          <cell r="AH69">
            <v>113.435692458633</v>
          </cell>
          <cell r="AI69">
            <v>114.125889982959</v>
          </cell>
          <cell r="AJ69">
            <v>114.727933422474</v>
          </cell>
          <cell r="AK69">
            <v>115.349566157015</v>
          </cell>
          <cell r="AL69">
            <v>115.928021313944</v>
          </cell>
          <cell r="AM69">
            <v>116.464272956846</v>
          </cell>
          <cell r="AN69">
            <v>116.968740666713</v>
          </cell>
          <cell r="AO69">
            <v>117.44964701514699</v>
          </cell>
        </row>
      </sheetData>
      <sheetData sheetId="4">
        <row r="4">
          <cell r="C4" t="str">
            <v>Albion St</v>
          </cell>
          <cell r="D4" t="str">
            <v>Lower Darwen</v>
          </cell>
          <cell r="E4" t="str">
            <v>Penwortham East GSP / Rochdale SGT 1 GROUP</v>
          </cell>
          <cell r="F4">
            <v>22.863</v>
          </cell>
          <cell r="G4">
            <v>0</v>
          </cell>
          <cell r="H4">
            <v>22.863</v>
          </cell>
          <cell r="I4">
            <v>13.2</v>
          </cell>
          <cell r="J4">
            <v>13.409101128765901</v>
          </cell>
          <cell r="K4">
            <v>13.4627872362378</v>
          </cell>
          <cell r="L4">
            <v>13.5429425855883</v>
          </cell>
          <cell r="M4">
            <v>13.6477461942803</v>
          </cell>
          <cell r="N4">
            <v>13.7772139158178</v>
          </cell>
          <cell r="O4">
            <v>13.9009048921955</v>
          </cell>
          <cell r="P4">
            <v>14.0378945917188</v>
          </cell>
          <cell r="Q4">
            <v>14.1835544582576</v>
          </cell>
          <cell r="R4">
            <v>14.3444894289147</v>
          </cell>
          <cell r="S4">
            <v>14.5240352159528</v>
          </cell>
          <cell r="T4">
            <v>14.7128286013261</v>
          </cell>
          <cell r="U4">
            <v>14.9191723703197</v>
          </cell>
          <cell r="V4">
            <v>15.151505229251001</v>
          </cell>
          <cell r="W4">
            <v>15.397893226064999</v>
          </cell>
          <cell r="X4">
            <v>15.641300441661899</v>
          </cell>
          <cell r="Y4">
            <v>15.882188705458001</v>
          </cell>
          <cell r="Z4">
            <v>16.112509010609301</v>
          </cell>
          <cell r="AA4">
            <v>16.334478612744899</v>
          </cell>
          <cell r="AB4">
            <v>16.553225721183601</v>
          </cell>
          <cell r="AC4">
            <v>16.764972442527</v>
          </cell>
          <cell r="AD4">
            <v>16.968158760965</v>
          </cell>
          <cell r="AE4">
            <v>17.165075124543701</v>
          </cell>
          <cell r="AF4">
            <v>17.360038067373701</v>
          </cell>
          <cell r="AG4">
            <v>17.534367824568001</v>
          </cell>
          <cell r="AH4">
            <v>17.6962127205346</v>
          </cell>
          <cell r="AI4">
            <v>17.8465236743105</v>
          </cell>
          <cell r="AJ4">
            <v>17.987476377184301</v>
          </cell>
          <cell r="AK4">
            <v>18.1172211909028</v>
          </cell>
          <cell r="AL4">
            <v>18.240806753642499</v>
          </cell>
          <cell r="AM4">
            <v>18.3592628396284</v>
          </cell>
          <cell r="AN4">
            <v>18.473322277205</v>
          </cell>
          <cell r="AO4">
            <v>18.582997049551299</v>
          </cell>
          <cell r="AP4">
            <v>18.690545620588399</v>
          </cell>
        </row>
        <row r="5">
          <cell r="C5" t="str">
            <v>Alderley &amp; Chelford</v>
          </cell>
          <cell r="D5" t="str">
            <v>Moss Nook</v>
          </cell>
          <cell r="E5" t="str">
            <v>South Manchester GSP</v>
          </cell>
          <cell r="F5">
            <v>28.31</v>
          </cell>
          <cell r="G5">
            <v>2.1419999999999999</v>
          </cell>
          <cell r="H5">
            <v>30.452000000000002</v>
          </cell>
          <cell r="I5">
            <v>15.68</v>
          </cell>
          <cell r="J5">
            <v>16.806366493829199</v>
          </cell>
          <cell r="K5">
            <v>17.063637975754201</v>
          </cell>
          <cell r="L5">
            <v>17.274689122558801</v>
          </cell>
          <cell r="M5">
            <v>17.535667825654201</v>
          </cell>
          <cell r="N5">
            <v>17.8218088432705</v>
          </cell>
          <cell r="O5">
            <v>18.092116048430601</v>
          </cell>
          <cell r="P5">
            <v>18.367616466979801</v>
          </cell>
          <cell r="Q5">
            <v>18.643543470986199</v>
          </cell>
          <cell r="R5">
            <v>18.933090052307001</v>
          </cell>
          <cell r="S5">
            <v>19.237961539932598</v>
          </cell>
          <cell r="T5">
            <v>19.544356807778598</v>
          </cell>
          <cell r="U5">
            <v>19.861548180479101</v>
          </cell>
          <cell r="V5">
            <v>20.2128353628033</v>
          </cell>
          <cell r="W5">
            <v>20.586923582437901</v>
          </cell>
          <cell r="X5">
            <v>20.949173667047301</v>
          </cell>
          <cell r="Y5">
            <v>21.296801223687201</v>
          </cell>
          <cell r="Z5">
            <v>21.622236268339599</v>
          </cell>
          <cell r="AA5">
            <v>21.9271149862271</v>
          </cell>
          <cell r="AB5">
            <v>22.221398321762202</v>
          </cell>
          <cell r="AC5">
            <v>22.498954681853501</v>
          </cell>
          <cell r="AD5">
            <v>22.760210270890202</v>
          </cell>
          <cell r="AE5">
            <v>23.011548868688301</v>
          </cell>
          <cell r="AF5">
            <v>23.257894153294799</v>
          </cell>
          <cell r="AG5">
            <v>23.490911036574399</v>
          </cell>
          <cell r="AH5">
            <v>23.717247167807201</v>
          </cell>
          <cell r="AI5">
            <v>23.938271302775401</v>
          </cell>
          <cell r="AJ5">
            <v>24.1552942949967</v>
          </cell>
          <cell r="AK5">
            <v>24.364078819851301</v>
          </cell>
          <cell r="AL5">
            <v>24.562249871656501</v>
          </cell>
          <cell r="AM5">
            <v>24.757782950843701</v>
          </cell>
          <cell r="AN5">
            <v>24.951066716586201</v>
          </cell>
          <cell r="AO5">
            <v>25.142882578696</v>
          </cell>
          <cell r="AP5">
            <v>25.334648691388601</v>
          </cell>
        </row>
        <row r="6">
          <cell r="C6" t="str">
            <v>Alston</v>
          </cell>
          <cell r="D6" t="str">
            <v>Penrith &amp; Shap</v>
          </cell>
          <cell r="E6" t="str">
            <v>Harker ENWL SGTs 1 2 3A 4 / Hutton GSP GROUP</v>
          </cell>
          <cell r="F6">
            <v>2.5</v>
          </cell>
          <cell r="G6">
            <v>0.14616000000000001</v>
          </cell>
          <cell r="H6">
            <v>2.6461600000000001</v>
          </cell>
          <cell r="I6">
            <v>2.58</v>
          </cell>
          <cell r="J6">
            <v>2.5845730296269802</v>
          </cell>
          <cell r="K6">
            <v>2.58996721636333</v>
          </cell>
          <cell r="L6">
            <v>2.5970273124899199</v>
          </cell>
          <cell r="M6">
            <v>2.6066990563580399</v>
          </cell>
          <cell r="N6">
            <v>2.6185592251419099</v>
          </cell>
          <cell r="O6">
            <v>2.65825408960686</v>
          </cell>
          <cell r="P6">
            <v>2.7108414553234699</v>
          </cell>
          <cell r="Q6">
            <v>2.76493011412752</v>
          </cell>
          <cell r="R6">
            <v>2.8248257947634299</v>
          </cell>
          <cell r="S6">
            <v>2.8782687280181198</v>
          </cell>
          <cell r="T6">
            <v>2.9343108059149201</v>
          </cell>
          <cell r="U6">
            <v>3.00095063552825</v>
          </cell>
          <cell r="V6">
            <v>3.0638881592988998</v>
          </cell>
          <cell r="W6">
            <v>3.12567588261492</v>
          </cell>
          <cell r="X6">
            <v>3.1843961719513598</v>
          </cell>
          <cell r="Y6">
            <v>3.23887545005877</v>
          </cell>
          <cell r="Z6">
            <v>3.2897105271568901</v>
          </cell>
          <cell r="AA6">
            <v>3.33723402915893</v>
          </cell>
          <cell r="AB6">
            <v>3.3817252630186001</v>
          </cell>
          <cell r="AC6">
            <v>3.4230816038078</v>
          </cell>
          <cell r="AD6">
            <v>3.4614135103016799</v>
          </cell>
          <cell r="AE6">
            <v>3.4970195173414802</v>
          </cell>
          <cell r="AF6">
            <v>3.53022758350341</v>
          </cell>
          <cell r="AG6">
            <v>3.5598617443790799</v>
          </cell>
          <cell r="AH6">
            <v>3.5864157308081199</v>
          </cell>
          <cell r="AI6">
            <v>3.6101500943839899</v>
          </cell>
          <cell r="AJ6">
            <v>3.6309567553887399</v>
          </cell>
          <cell r="AK6">
            <v>3.6483231018728102</v>
          </cell>
          <cell r="AL6">
            <v>3.661368838459</v>
          </cell>
          <cell r="AM6">
            <v>3.6738252896746602</v>
          </cell>
          <cell r="AN6">
            <v>3.6860001756514702</v>
          </cell>
          <cell r="AO6">
            <v>3.6981247190400999</v>
          </cell>
          <cell r="AP6">
            <v>3.7101649338102001</v>
          </cell>
        </row>
        <row r="7">
          <cell r="C7" t="str">
            <v>Ambleside</v>
          </cell>
          <cell r="D7" t="str">
            <v>Kendal (Parkside Rd)</v>
          </cell>
          <cell r="E7" t="str">
            <v>Harker ENWL SGTs 1 2 3A 4 / Hutton GSP GROUP</v>
          </cell>
          <cell r="F7">
            <v>17.8</v>
          </cell>
          <cell r="G7">
            <v>0.2676</v>
          </cell>
          <cell r="H7">
            <v>18.067599999999999</v>
          </cell>
          <cell r="I7">
            <v>10.31</v>
          </cell>
          <cell r="J7">
            <v>10.3845028888245</v>
          </cell>
          <cell r="K7">
            <v>10.466628168063901</v>
          </cell>
          <cell r="L7">
            <v>10.562102417573</v>
          </cell>
          <cell r="M7">
            <v>10.6736911478251</v>
          </cell>
          <cell r="N7">
            <v>10.801848962817299</v>
          </cell>
          <cell r="O7">
            <v>10.9239527415192</v>
          </cell>
          <cell r="P7">
            <v>11.0565334316716</v>
          </cell>
          <cell r="Q7">
            <v>11.1875856478414</v>
          </cell>
          <cell r="R7">
            <v>11.3327007795295</v>
          </cell>
          <cell r="S7">
            <v>11.4777480298347</v>
          </cell>
          <cell r="T7">
            <v>11.6267770005289</v>
          </cell>
          <cell r="U7">
            <v>11.789569141517999</v>
          </cell>
          <cell r="V7">
            <v>11.958268382521499</v>
          </cell>
          <cell r="W7">
            <v>12.097867303201699</v>
          </cell>
          <cell r="X7">
            <v>12.236957437833899</v>
          </cell>
          <cell r="Y7">
            <v>12.3735690318628</v>
          </cell>
          <cell r="Z7">
            <v>12.506591139799299</v>
          </cell>
          <cell r="AA7">
            <v>12.6361518476421</v>
          </cell>
          <cell r="AB7">
            <v>12.764160429488699</v>
          </cell>
          <cell r="AC7">
            <v>12.888659825119699</v>
          </cell>
          <cell r="AD7">
            <v>13.008907034207599</v>
          </cell>
          <cell r="AE7">
            <v>13.1268328089226</v>
          </cell>
          <cell r="AF7">
            <v>13.2430348917036</v>
          </cell>
          <cell r="AG7">
            <v>13.349532864573399</v>
          </cell>
          <cell r="AH7">
            <v>13.449387290026801</v>
          </cell>
          <cell r="AI7">
            <v>13.543207285857701</v>
          </cell>
          <cell r="AJ7">
            <v>13.630821358763001</v>
          </cell>
          <cell r="AK7">
            <v>13.7124841230854</v>
          </cell>
          <cell r="AL7">
            <v>13.7910266116663</v>
          </cell>
          <cell r="AM7">
            <v>13.867157127112</v>
          </cell>
          <cell r="AN7">
            <v>13.9412348090128</v>
          </cell>
          <cell r="AO7">
            <v>14.0135201323068</v>
          </cell>
          <cell r="AP7">
            <v>14.0846584710653</v>
          </cell>
        </row>
        <row r="8">
          <cell r="C8" t="str">
            <v>Ancoats North T11 &amp; T12</v>
          </cell>
          <cell r="D8" t="str">
            <v>Red Bank</v>
          </cell>
          <cell r="E8" t="str">
            <v>Whitegate GSP</v>
          </cell>
          <cell r="F8">
            <v>22.863</v>
          </cell>
          <cell r="G8">
            <v>0</v>
          </cell>
          <cell r="H8">
            <v>22.863</v>
          </cell>
          <cell r="I8">
            <v>15.4</v>
          </cell>
          <cell r="J8">
            <v>18.085207461828102</v>
          </cell>
          <cell r="K8">
            <v>18.538032299045401</v>
          </cell>
          <cell r="L8">
            <v>18.759860217526501</v>
          </cell>
          <cell r="M8">
            <v>19.0023612885776</v>
          </cell>
          <cell r="N8">
            <v>19.274085810483701</v>
          </cell>
          <cell r="O8">
            <v>19.5233938864625</v>
          </cell>
          <cell r="P8">
            <v>19.778057447699901</v>
          </cell>
          <cell r="Q8">
            <v>20.037388040567802</v>
          </cell>
          <cell r="R8">
            <v>20.308520487953999</v>
          </cell>
          <cell r="S8">
            <v>20.584012737335701</v>
          </cell>
          <cell r="T8">
            <v>20.8597839882197</v>
          </cell>
          <cell r="U8">
            <v>21.140806538457099</v>
          </cell>
          <cell r="V8">
            <v>21.432547486820699</v>
          </cell>
          <cell r="W8">
            <v>21.717458060122102</v>
          </cell>
          <cell r="X8">
            <v>22.0070315448122</v>
          </cell>
          <cell r="Y8">
            <v>22.296790033333401</v>
          </cell>
          <cell r="Z8">
            <v>22.583322996293901</v>
          </cell>
          <cell r="AA8">
            <v>22.867854940178699</v>
          </cell>
          <cell r="AB8">
            <v>23.1560679073282</v>
          </cell>
          <cell r="AC8">
            <v>23.443173688522698</v>
          </cell>
          <cell r="AD8">
            <v>23.726269781117601</v>
          </cell>
          <cell r="AE8">
            <v>24.008798810656401</v>
          </cell>
          <cell r="AF8">
            <v>24.2972559562543</v>
          </cell>
          <cell r="AG8">
            <v>24.593427364871399</v>
          </cell>
          <cell r="AH8">
            <v>24.883707248333799</v>
          </cell>
          <cell r="AI8">
            <v>25.168818286520199</v>
          </cell>
          <cell r="AJ8">
            <v>25.4493720098971</v>
          </cell>
          <cell r="AK8">
            <v>25.727246962448799</v>
          </cell>
          <cell r="AL8">
            <v>26.011024119459599</v>
          </cell>
          <cell r="AM8">
            <v>26.295165317532099</v>
          </cell>
          <cell r="AN8">
            <v>26.579784031124898</v>
          </cell>
          <cell r="AO8">
            <v>26.864918310656702</v>
          </cell>
          <cell r="AP8">
            <v>27.152645479601599</v>
          </cell>
        </row>
        <row r="9">
          <cell r="C9" t="str">
            <v>Ancoats North T14</v>
          </cell>
          <cell r="D9" t="str">
            <v>Red Bank</v>
          </cell>
          <cell r="E9" t="str">
            <v>Whitegate GSP</v>
          </cell>
          <cell r="F9">
            <v>13.25</v>
          </cell>
          <cell r="G9">
            <v>0</v>
          </cell>
          <cell r="H9">
            <v>13.25</v>
          </cell>
          <cell r="I9">
            <v>8.11</v>
          </cell>
          <cell r="J9">
            <v>9.7249943102095706</v>
          </cell>
          <cell r="K9">
            <v>9.9948475194604907</v>
          </cell>
          <cell r="L9">
            <v>10.1210510491421</v>
          </cell>
          <cell r="M9">
            <v>10.2573120634445</v>
          </cell>
          <cell r="N9">
            <v>10.4151645513309</v>
          </cell>
          <cell r="O9">
            <v>10.560169687875399</v>
          </cell>
          <cell r="P9">
            <v>10.7079782700254</v>
          </cell>
          <cell r="Q9">
            <v>10.858350220177099</v>
          </cell>
          <cell r="R9">
            <v>11.012773072842</v>
          </cell>
          <cell r="S9">
            <v>11.1699543548664</v>
          </cell>
          <cell r="T9">
            <v>11.3296244959022</v>
          </cell>
          <cell r="U9">
            <v>11.492054286534501</v>
          </cell>
          <cell r="V9">
            <v>11.6582640353461</v>
          </cell>
          <cell r="W9">
            <v>11.742920558659</v>
          </cell>
          <cell r="X9">
            <v>11.8323477220329</v>
          </cell>
          <cell r="Y9">
            <v>11.9262344314992</v>
          </cell>
          <cell r="Z9">
            <v>12.0245382431608</v>
          </cell>
          <cell r="AA9">
            <v>12.1274462887292</v>
          </cell>
          <cell r="AB9">
            <v>12.235405193899799</v>
          </cell>
          <cell r="AC9">
            <v>12.3482072737072</v>
          </cell>
          <cell r="AD9">
            <v>12.4655255292476</v>
          </cell>
          <cell r="AE9">
            <v>12.587515383219101</v>
          </cell>
          <cell r="AF9">
            <v>12.7146226510357</v>
          </cell>
          <cell r="AG9">
            <v>12.845895270369001</v>
          </cell>
          <cell r="AH9">
            <v>12.981672031208699</v>
          </cell>
          <cell r="AI9">
            <v>13.121952511688599</v>
          </cell>
          <cell r="AJ9">
            <v>13.266838120774899</v>
          </cell>
          <cell r="AK9">
            <v>13.416178531375399</v>
          </cell>
          <cell r="AL9">
            <v>13.570006629085199</v>
          </cell>
          <cell r="AM9">
            <v>13.7295072215478</v>
          </cell>
          <cell r="AN9">
            <v>13.8943677163555</v>
          </cell>
          <cell r="AO9">
            <v>14.064108712326201</v>
          </cell>
          <cell r="AP9">
            <v>14.2388996084387</v>
          </cell>
        </row>
        <row r="10">
          <cell r="C10" t="str">
            <v>Annie Pit</v>
          </cell>
          <cell r="D10" t="str">
            <v>Stainburn &amp; Siddick</v>
          </cell>
          <cell r="E10" t="str">
            <v>Harker ENWL SGTs 1 2 3A 4 / Hutton GSP GROUP</v>
          </cell>
          <cell r="F10">
            <v>21.5</v>
          </cell>
          <cell r="G10">
            <v>0</v>
          </cell>
          <cell r="H10">
            <v>21.5</v>
          </cell>
          <cell r="I10">
            <v>17.91</v>
          </cell>
          <cell r="J10">
            <v>18.389657252922699</v>
          </cell>
          <cell r="K10">
            <v>18.538496995169599</v>
          </cell>
          <cell r="L10">
            <v>18.687760823839501</v>
          </cell>
          <cell r="M10">
            <v>18.865711076424301</v>
          </cell>
          <cell r="N10">
            <v>19.076435599213902</v>
          </cell>
          <cell r="O10">
            <v>19.275614025762899</v>
          </cell>
          <cell r="P10">
            <v>19.4883383073741</v>
          </cell>
          <cell r="Q10">
            <v>19.7046590635372</v>
          </cell>
          <cell r="R10">
            <v>19.945367669283399</v>
          </cell>
          <cell r="S10">
            <v>20.205320545244199</v>
          </cell>
          <cell r="T10">
            <v>20.480818045187299</v>
          </cell>
          <cell r="U10">
            <v>20.782806457241101</v>
          </cell>
          <cell r="V10">
            <v>21.113040026108099</v>
          </cell>
          <cell r="W10">
            <v>21.431219231932399</v>
          </cell>
          <cell r="X10">
            <v>21.739115709387601</v>
          </cell>
          <cell r="Y10">
            <v>22.0420929966572</v>
          </cell>
          <cell r="Z10">
            <v>22.3315189395529</v>
          </cell>
          <cell r="AA10">
            <v>22.6072383610502</v>
          </cell>
          <cell r="AB10">
            <v>22.880454717282699</v>
          </cell>
          <cell r="AC10">
            <v>23.140706458694101</v>
          </cell>
          <cell r="AD10">
            <v>23.390191751142801</v>
          </cell>
          <cell r="AE10">
            <v>23.634514554208899</v>
          </cell>
          <cell r="AF10">
            <v>23.8780120274388</v>
          </cell>
          <cell r="AG10">
            <v>24.099010388549001</v>
          </cell>
          <cell r="AH10">
            <v>24.305924794589998</v>
          </cell>
          <cell r="AI10">
            <v>24.5008078913256</v>
          </cell>
          <cell r="AJ10">
            <v>24.684867337233801</v>
          </cell>
          <cell r="AK10">
            <v>24.857010727741301</v>
          </cell>
          <cell r="AL10">
            <v>25.024569832253999</v>
          </cell>
          <cell r="AM10">
            <v>25.185780478866299</v>
          </cell>
          <cell r="AN10">
            <v>25.3414818023398</v>
          </cell>
          <cell r="AO10">
            <v>25.493330836150399</v>
          </cell>
          <cell r="AP10">
            <v>25.642437543432699</v>
          </cell>
        </row>
        <row r="11">
          <cell r="C11" t="str">
            <v>Ansdell</v>
          </cell>
          <cell r="D11" t="str">
            <v>Lytham</v>
          </cell>
          <cell r="E11" t="str">
            <v>Penwortham West GSP / Stanah GSP GROUP</v>
          </cell>
          <cell r="F11">
            <v>16</v>
          </cell>
          <cell r="G11">
            <v>0</v>
          </cell>
          <cell r="H11">
            <v>16</v>
          </cell>
          <cell r="I11">
            <v>8.92</v>
          </cell>
          <cell r="J11">
            <v>9.3476013604488006</v>
          </cell>
          <cell r="K11">
            <v>9.4323629567947602</v>
          </cell>
          <cell r="L11">
            <v>9.5046647306824408</v>
          </cell>
          <cell r="M11">
            <v>9.5997437453078494</v>
          </cell>
          <cell r="N11">
            <v>9.7099850224203408</v>
          </cell>
          <cell r="O11">
            <v>9.8183011625869501</v>
          </cell>
          <cell r="P11">
            <v>9.9340722364879799</v>
          </cell>
          <cell r="Q11">
            <v>10.0558290383015</v>
          </cell>
          <cell r="R11">
            <v>10.188617030485901</v>
          </cell>
          <cell r="S11">
            <v>10.3313685380894</v>
          </cell>
          <cell r="T11">
            <v>10.4808412641807</v>
          </cell>
          <cell r="U11">
            <v>10.643377427419599</v>
          </cell>
          <cell r="V11">
            <v>10.828832090128801</v>
          </cell>
          <cell r="W11">
            <v>11.027255882690801</v>
          </cell>
          <cell r="X11">
            <v>11.219776173014701</v>
          </cell>
          <cell r="Y11">
            <v>11.4062355198711</v>
          </cell>
          <cell r="Z11">
            <v>11.5788788108452</v>
          </cell>
          <cell r="AA11">
            <v>11.7406212721218</v>
          </cell>
          <cell r="AB11">
            <v>11.8971660645783</v>
          </cell>
          <cell r="AC11">
            <v>12.043045296251501</v>
          </cell>
          <cell r="AD11">
            <v>12.177773282962599</v>
          </cell>
          <cell r="AE11">
            <v>12.304646634906501</v>
          </cell>
          <cell r="AF11">
            <v>12.4287164112399</v>
          </cell>
          <cell r="AG11">
            <v>12.536923381541399</v>
          </cell>
          <cell r="AH11">
            <v>12.6350255524201</v>
          </cell>
          <cell r="AI11">
            <v>12.723909544163799</v>
          </cell>
          <cell r="AJ11">
            <v>12.805380686758999</v>
          </cell>
          <cell r="AK11">
            <v>12.8785488586147</v>
          </cell>
          <cell r="AL11">
            <v>12.9484565835346</v>
          </cell>
          <cell r="AM11">
            <v>13.0132651191661</v>
          </cell>
          <cell r="AN11">
            <v>13.0733419532902</v>
          </cell>
          <cell r="AO11">
            <v>13.129153974127</v>
          </cell>
          <cell r="AP11">
            <v>13.1820910983055</v>
          </cell>
        </row>
        <row r="12">
          <cell r="C12" t="str">
            <v>Ardwick</v>
          </cell>
          <cell r="D12" t="str">
            <v>Stuart St</v>
          </cell>
          <cell r="E12" t="str">
            <v>Stalybridge GSP</v>
          </cell>
          <cell r="F12">
            <v>16</v>
          </cell>
          <cell r="G12">
            <v>0</v>
          </cell>
          <cell r="H12">
            <v>16</v>
          </cell>
          <cell r="I12">
            <v>12.94</v>
          </cell>
          <cell r="J12">
            <v>14.7724377451802</v>
          </cell>
          <cell r="K12">
            <v>15.0868625352962</v>
          </cell>
          <cell r="L12">
            <v>15.241745793278699</v>
          </cell>
          <cell r="M12">
            <v>15.410112429017101</v>
          </cell>
          <cell r="N12">
            <v>15.603710129273001</v>
          </cell>
          <cell r="O12">
            <v>15.7703647716177</v>
          </cell>
          <cell r="P12">
            <v>15.933983067893299</v>
          </cell>
          <cell r="Q12">
            <v>16.091761497204001</v>
          </cell>
          <cell r="R12">
            <v>16.252998809354398</v>
          </cell>
          <cell r="S12">
            <v>16.411552239711099</v>
          </cell>
          <cell r="T12">
            <v>16.564901529987601</v>
          </cell>
          <cell r="U12">
            <v>16.7141630569174</v>
          </cell>
          <cell r="V12">
            <v>16.8649593138312</v>
          </cell>
          <cell r="W12">
            <v>16.9990606765694</v>
          </cell>
          <cell r="X12">
            <v>17.1350113086467</v>
          </cell>
          <cell r="Y12">
            <v>17.273683312179301</v>
          </cell>
          <cell r="Z12">
            <v>17.414413558444899</v>
          </cell>
          <cell r="AA12">
            <v>17.5576713153547</v>
          </cell>
          <cell r="AB12">
            <v>17.7045761621963</v>
          </cell>
          <cell r="AC12">
            <v>17.8647359671677</v>
          </cell>
          <cell r="AD12">
            <v>18.043105434712899</v>
          </cell>
          <cell r="AE12">
            <v>18.2192438623382</v>
          </cell>
          <cell r="AF12">
            <v>18.394757914151398</v>
          </cell>
          <cell r="AG12">
            <v>18.559899525080201</v>
          </cell>
          <cell r="AH12">
            <v>18.719005597972</v>
          </cell>
          <cell r="AI12">
            <v>18.872972486513401</v>
          </cell>
          <cell r="AJ12">
            <v>19.021420810257599</v>
          </cell>
          <cell r="AK12">
            <v>19.167371106720701</v>
          </cell>
          <cell r="AL12">
            <v>19.318877743305499</v>
          </cell>
          <cell r="AM12">
            <v>19.468758476603199</v>
          </cell>
          <cell r="AN12">
            <v>19.635338705940399</v>
          </cell>
          <cell r="AO12">
            <v>19.805198135114001</v>
          </cell>
          <cell r="AP12">
            <v>19.975924154897701</v>
          </cell>
        </row>
        <row r="13">
          <cell r="C13" t="str">
            <v>Arnside</v>
          </cell>
          <cell r="D13" t="str">
            <v>Kendal (Parkside Rd)</v>
          </cell>
          <cell r="E13" t="str">
            <v>Harker ENWL SGTs 1 2 3A 4 / Hutton GSP GROUP</v>
          </cell>
          <cell r="F13">
            <v>15</v>
          </cell>
          <cell r="G13">
            <v>0</v>
          </cell>
          <cell r="H13">
            <v>15</v>
          </cell>
          <cell r="I13">
            <v>4.09</v>
          </cell>
          <cell r="J13">
            <v>4.1133572311178099</v>
          </cell>
          <cell r="K13">
            <v>4.1448236739517803</v>
          </cell>
          <cell r="L13">
            <v>4.1883896925718602</v>
          </cell>
          <cell r="M13">
            <v>4.2432651951864004</v>
          </cell>
          <cell r="N13">
            <v>4.3046192429978598</v>
          </cell>
          <cell r="O13">
            <v>4.3658101025701397</v>
          </cell>
          <cell r="P13">
            <v>4.4313474839528997</v>
          </cell>
          <cell r="Q13">
            <v>4.4990443310575596</v>
          </cell>
          <cell r="R13">
            <v>4.5733871700011299</v>
          </cell>
          <cell r="S13">
            <v>4.6489221773006397</v>
          </cell>
          <cell r="T13">
            <v>4.72731872140323</v>
          </cell>
          <cell r="U13">
            <v>4.8162721428628403</v>
          </cell>
          <cell r="V13">
            <v>4.91207800824417</v>
          </cell>
          <cell r="W13">
            <v>5.0110023813079598</v>
          </cell>
          <cell r="X13">
            <v>5.1070026451776398</v>
          </cell>
          <cell r="Y13">
            <v>5.1980859242111004</v>
          </cell>
          <cell r="Z13">
            <v>5.2830597167914704</v>
          </cell>
          <cell r="AA13">
            <v>5.3625415385892099</v>
          </cell>
          <cell r="AB13">
            <v>5.4389259869483499</v>
          </cell>
          <cell r="AC13">
            <v>5.5102615516073499</v>
          </cell>
          <cell r="AD13">
            <v>5.5760668478794004</v>
          </cell>
          <cell r="AE13">
            <v>5.6381737243291798</v>
          </cell>
          <cell r="AF13">
            <v>5.6974994987739702</v>
          </cell>
          <cell r="AG13">
            <v>5.7483866250566997</v>
          </cell>
          <cell r="AH13">
            <v>5.7935436645101399</v>
          </cell>
          <cell r="AI13">
            <v>5.8335071250027504</v>
          </cell>
          <cell r="AJ13">
            <v>5.8716840184394101</v>
          </cell>
          <cell r="AK13">
            <v>5.9391955338017501</v>
          </cell>
          <cell r="AL13">
            <v>6.0033943654212196</v>
          </cell>
          <cell r="AM13">
            <v>6.0653625776301796</v>
          </cell>
          <cell r="AN13">
            <v>6.1252782062739799</v>
          </cell>
          <cell r="AO13">
            <v>6.1828957006042504</v>
          </cell>
          <cell r="AP13">
            <v>6.2389289262098098</v>
          </cell>
        </row>
        <row r="14">
          <cell r="C14" t="str">
            <v>Ashton (Golborne)</v>
          </cell>
          <cell r="D14" t="str">
            <v>Golborne</v>
          </cell>
          <cell r="E14" t="str">
            <v>Bold</v>
          </cell>
          <cell r="F14">
            <v>19.54</v>
          </cell>
          <cell r="G14">
            <v>0</v>
          </cell>
          <cell r="H14">
            <v>19.54</v>
          </cell>
          <cell r="I14">
            <v>16.87</v>
          </cell>
          <cell r="J14">
            <v>17.428792282523901</v>
          </cell>
          <cell r="K14">
            <v>17.564289553700998</v>
          </cell>
          <cell r="L14">
            <v>17.695025689061598</v>
          </cell>
          <cell r="M14">
            <v>17.853861748207201</v>
          </cell>
          <cell r="N14">
            <v>18.036118368621899</v>
          </cell>
          <cell r="O14">
            <v>18.205955895588001</v>
          </cell>
          <cell r="P14">
            <v>18.3877516733336</v>
          </cell>
          <cell r="Q14">
            <v>18.573831362387001</v>
          </cell>
          <cell r="R14">
            <v>18.778332808803</v>
          </cell>
          <cell r="S14">
            <v>18.9977715704315</v>
          </cell>
          <cell r="T14">
            <v>19.225697821455899</v>
          </cell>
          <cell r="U14">
            <v>19.472958758289799</v>
          </cell>
          <cell r="V14">
            <v>19.7485804541781</v>
          </cell>
          <cell r="W14">
            <v>20.040477498270199</v>
          </cell>
          <cell r="X14">
            <v>20.3238216014581</v>
          </cell>
          <cell r="Y14">
            <v>20.600961572182499</v>
          </cell>
          <cell r="Z14">
            <v>20.864756080433999</v>
          </cell>
          <cell r="AA14">
            <v>21.1139755585803</v>
          </cell>
          <cell r="AB14">
            <v>21.3590507653111</v>
          </cell>
          <cell r="AC14">
            <v>21.590961742193599</v>
          </cell>
          <cell r="AD14">
            <v>21.808681681160898</v>
          </cell>
          <cell r="AE14">
            <v>22.018394418704499</v>
          </cell>
          <cell r="AF14">
            <v>22.222713711771299</v>
          </cell>
          <cell r="AG14">
            <v>22.398887685327999</v>
          </cell>
          <cell r="AH14">
            <v>22.556728761452302</v>
          </cell>
          <cell r="AI14">
            <v>22.697515576391901</v>
          </cell>
          <cell r="AJ14">
            <v>22.824105538840598</v>
          </cell>
          <cell r="AK14">
            <v>22.9327075953546</v>
          </cell>
          <cell r="AL14">
            <v>23.026452689891599</v>
          </cell>
          <cell r="AM14">
            <v>23.1107578154603</v>
          </cell>
          <cell r="AN14">
            <v>23.186616453900601</v>
          </cell>
          <cell r="AO14">
            <v>23.260534157316499</v>
          </cell>
          <cell r="AP14">
            <v>23.347197111226901</v>
          </cell>
        </row>
        <row r="15">
          <cell r="C15" t="str">
            <v>Ashton (Ribble)</v>
          </cell>
          <cell r="D15" t="str">
            <v>Ribble</v>
          </cell>
          <cell r="E15" t="str">
            <v>Penwortham East GSP / Rochdale SGT 1 GROUP</v>
          </cell>
          <cell r="F15">
            <v>10.5</v>
          </cell>
          <cell r="G15">
            <v>0</v>
          </cell>
          <cell r="H15">
            <v>10.5</v>
          </cell>
          <cell r="I15">
            <v>6.55</v>
          </cell>
          <cell r="J15">
            <v>6.84474915105677</v>
          </cell>
          <cell r="K15">
            <v>6.8811243310865198</v>
          </cell>
          <cell r="L15">
            <v>6.9076755494427102</v>
          </cell>
          <cell r="M15">
            <v>6.95056105132229</v>
          </cell>
          <cell r="N15">
            <v>7.0076961273818998</v>
          </cell>
          <cell r="O15">
            <v>7.0616909030468502</v>
          </cell>
          <cell r="P15">
            <v>7.1214592181883702</v>
          </cell>
          <cell r="Q15">
            <v>7.1859769528935598</v>
          </cell>
          <cell r="R15">
            <v>7.2598713807658397</v>
          </cell>
          <cell r="S15">
            <v>7.3373547475728396</v>
          </cell>
          <cell r="T15">
            <v>7.4200369028999997</v>
          </cell>
          <cell r="U15">
            <v>7.5159241487276898</v>
          </cell>
          <cell r="V15">
            <v>7.6210506716428901</v>
          </cell>
          <cell r="W15">
            <v>7.7266881230245197</v>
          </cell>
          <cell r="X15">
            <v>7.8299154464082399</v>
          </cell>
          <cell r="Y15">
            <v>7.9273983430036203</v>
          </cell>
          <cell r="Z15">
            <v>8.0163625098679692</v>
          </cell>
          <cell r="AA15">
            <v>8.0970150120983604</v>
          </cell>
          <cell r="AB15">
            <v>8.1736359093083504</v>
          </cell>
          <cell r="AC15">
            <v>8.2426877794116304</v>
          </cell>
          <cell r="AD15">
            <v>8.3045413543650408</v>
          </cell>
          <cell r="AE15">
            <v>8.3613272846949407</v>
          </cell>
          <cell r="AF15">
            <v>8.4139589907271493</v>
          </cell>
          <cell r="AG15">
            <v>8.4552996328612604</v>
          </cell>
          <cell r="AH15">
            <v>8.4891920215280408</v>
          </cell>
          <cell r="AI15">
            <v>8.5163334633872498</v>
          </cell>
          <cell r="AJ15">
            <v>8.5370864031873097</v>
          </cell>
          <cell r="AK15">
            <v>8.5532807330060496</v>
          </cell>
          <cell r="AL15">
            <v>8.5720465186834591</v>
          </cell>
          <cell r="AM15">
            <v>8.5882168730403308</v>
          </cell>
          <cell r="AN15">
            <v>8.6022132056667999</v>
          </cell>
          <cell r="AO15">
            <v>8.6143075908112703</v>
          </cell>
          <cell r="AP15">
            <v>8.6252868586896092</v>
          </cell>
        </row>
        <row r="16">
          <cell r="C16" t="str">
            <v>Ashton On Mersey</v>
          </cell>
          <cell r="D16" t="str">
            <v>Sale</v>
          </cell>
          <cell r="E16" t="str">
            <v>Carrington ENWL SGTs 1B 2B 4 7</v>
          </cell>
          <cell r="F16">
            <v>22.86</v>
          </cell>
          <cell r="G16">
            <v>0</v>
          </cell>
          <cell r="H16">
            <v>22.86</v>
          </cell>
          <cell r="I16">
            <v>13.03</v>
          </cell>
          <cell r="J16">
            <v>13.194023759782599</v>
          </cell>
          <cell r="K16">
            <v>13.2922543811924</v>
          </cell>
          <cell r="L16">
            <v>13.4260922532237</v>
          </cell>
          <cell r="M16">
            <v>13.590803025540501</v>
          </cell>
          <cell r="N16">
            <v>13.773529589198599</v>
          </cell>
          <cell r="O16">
            <v>13.9489314243874</v>
          </cell>
          <cell r="P16">
            <v>14.1336785230961</v>
          </cell>
          <cell r="Q16">
            <v>14.324134632727599</v>
          </cell>
          <cell r="R16">
            <v>14.5296820111221</v>
          </cell>
          <cell r="S16">
            <v>14.750954338302201</v>
          </cell>
          <cell r="T16">
            <v>14.979477173581699</v>
          </cell>
          <cell r="U16">
            <v>15.2242307243946</v>
          </cell>
          <cell r="V16">
            <v>15.4991885036023</v>
          </cell>
          <cell r="W16">
            <v>15.8051747826831</v>
          </cell>
          <cell r="X16">
            <v>16.104094641772399</v>
          </cell>
          <cell r="Y16">
            <v>16.397488504644901</v>
          </cell>
          <cell r="Z16">
            <v>16.676555325437398</v>
          </cell>
          <cell r="AA16">
            <v>16.941357765290402</v>
          </cell>
          <cell r="AB16">
            <v>17.201035836681299</v>
          </cell>
          <cell r="AC16">
            <v>17.4480732261339</v>
          </cell>
          <cell r="AD16">
            <v>17.680771468404799</v>
          </cell>
          <cell r="AE16">
            <v>17.903552104782701</v>
          </cell>
          <cell r="AF16">
            <v>18.1202880518663</v>
          </cell>
          <cell r="AG16">
            <v>18.312503044221401</v>
          </cell>
          <cell r="AH16">
            <v>18.558469320320501</v>
          </cell>
          <cell r="AI16">
            <v>18.7930158709332</v>
          </cell>
          <cell r="AJ16">
            <v>19.018734386618299</v>
          </cell>
          <cell r="AK16">
            <v>19.2324783377674</v>
          </cell>
          <cell r="AL16">
            <v>19.4433878796738</v>
          </cell>
          <cell r="AM16">
            <v>19.6516868017255</v>
          </cell>
          <cell r="AN16">
            <v>19.855786451102599</v>
          </cell>
          <cell r="AO16">
            <v>20.055198039940599</v>
          </cell>
          <cell r="AP16">
            <v>20.252838831791799</v>
          </cell>
        </row>
        <row r="17">
          <cell r="C17" t="str">
            <v>Ashton Under Lyne T11 &amp; T12</v>
          </cell>
          <cell r="D17" t="str">
            <v>Hartshead-Heyrod</v>
          </cell>
          <cell r="E17" t="str">
            <v>Stalybridge GSP</v>
          </cell>
          <cell r="F17">
            <v>22.863</v>
          </cell>
          <cell r="G17">
            <v>0</v>
          </cell>
          <cell r="H17">
            <v>22.863</v>
          </cell>
          <cell r="I17">
            <v>18.52</v>
          </cell>
          <cell r="J17">
            <v>19.096664149105099</v>
          </cell>
          <cell r="K17">
            <v>19.1537425957995</v>
          </cell>
          <cell r="L17">
            <v>19.167687760834699</v>
          </cell>
          <cell r="M17">
            <v>19.194454264311702</v>
          </cell>
          <cell r="N17">
            <v>19.222926102079999</v>
          </cell>
          <cell r="O17">
            <v>19.2537144577982</v>
          </cell>
          <cell r="P17">
            <v>19.2934892504408</v>
          </cell>
          <cell r="Q17">
            <v>19.3324068505753</v>
          </cell>
          <cell r="R17">
            <v>19.3806077958095</v>
          </cell>
          <cell r="S17">
            <v>19.438217899651701</v>
          </cell>
          <cell r="T17">
            <v>19.4953492950692</v>
          </cell>
          <cell r="U17">
            <v>19.572101368793501</v>
          </cell>
          <cell r="V17">
            <v>19.648561619022999</v>
          </cell>
          <cell r="W17">
            <v>19.690473168494002</v>
          </cell>
          <cell r="X17">
            <v>19.738064979783399</v>
          </cell>
          <cell r="Y17">
            <v>19.771551890378799</v>
          </cell>
          <cell r="Z17">
            <v>19.8311357052125</v>
          </cell>
          <cell r="AA17">
            <v>19.9770061837105</v>
          </cell>
          <cell r="AB17">
            <v>20.139341951493002</v>
          </cell>
          <cell r="AC17">
            <v>20.298311315380801</v>
          </cell>
          <cell r="AD17">
            <v>20.454073024401399</v>
          </cell>
          <cell r="AE17">
            <v>20.5967769529374</v>
          </cell>
          <cell r="AF17">
            <v>20.736564732386899</v>
          </cell>
          <cell r="AG17">
            <v>20.8535703238027</v>
          </cell>
          <cell r="AH17">
            <v>20.957920555368801</v>
          </cell>
          <cell r="AI17">
            <v>21.059735604622201</v>
          </cell>
          <cell r="AJ17">
            <v>21.149129448025199</v>
          </cell>
          <cell r="AK17">
            <v>21.216210272863002</v>
          </cell>
          <cell r="AL17">
            <v>21.291080859003099</v>
          </cell>
          <cell r="AM17">
            <v>21.363838930515399</v>
          </cell>
          <cell r="AN17">
            <v>21.424577479665199</v>
          </cell>
          <cell r="AO17">
            <v>21.4833850683024</v>
          </cell>
          <cell r="AP17">
            <v>21.540346109157301</v>
          </cell>
        </row>
        <row r="18">
          <cell r="C18" t="str">
            <v>Ashton Under Lyne T13</v>
          </cell>
          <cell r="D18" t="str">
            <v>Hartshead-Heyrod</v>
          </cell>
          <cell r="E18" t="str">
            <v>Stalybridge GSP</v>
          </cell>
          <cell r="F18">
            <v>13.25</v>
          </cell>
          <cell r="G18">
            <v>0</v>
          </cell>
          <cell r="H18">
            <v>13.25</v>
          </cell>
          <cell r="I18">
            <v>6.44</v>
          </cell>
          <cell r="J18">
            <v>6.7323441816814897</v>
          </cell>
          <cell r="K18">
            <v>6.7712381096291896</v>
          </cell>
          <cell r="L18">
            <v>6.7759364164146403</v>
          </cell>
          <cell r="M18">
            <v>6.79162522851618</v>
          </cell>
          <cell r="N18">
            <v>6.81151065619403</v>
          </cell>
          <cell r="O18">
            <v>6.8352214509627203</v>
          </cell>
          <cell r="P18">
            <v>6.8585630619355502</v>
          </cell>
          <cell r="Q18">
            <v>6.8815843561792702</v>
          </cell>
          <cell r="R18">
            <v>6.9143290822290204</v>
          </cell>
          <cell r="S18">
            <v>6.9568362551015301</v>
          </cell>
          <cell r="T18">
            <v>6.9991404994369502</v>
          </cell>
          <cell r="U18">
            <v>7.0412723701730204</v>
          </cell>
          <cell r="V18">
            <v>7.0932586395177797</v>
          </cell>
          <cell r="W18">
            <v>7.1437728295820699</v>
          </cell>
          <cell r="X18">
            <v>7.1828895726829698</v>
          </cell>
          <cell r="Y18">
            <v>7.2206789014036001</v>
          </cell>
          <cell r="Z18">
            <v>7.2572065958199596</v>
          </cell>
          <cell r="AA18">
            <v>7.2925345143876603</v>
          </cell>
          <cell r="AB18">
            <v>7.3267208829571402</v>
          </cell>
          <cell r="AC18">
            <v>7.3598205654063502</v>
          </cell>
          <cell r="AD18">
            <v>7.3818853087420404</v>
          </cell>
          <cell r="AE18">
            <v>7.4129639647121301</v>
          </cell>
          <cell r="AF18">
            <v>7.4331026960993096</v>
          </cell>
          <cell r="AG18">
            <v>7.4623451656532502</v>
          </cell>
          <cell r="AH18">
            <v>7.47073270664026</v>
          </cell>
          <cell r="AI18">
            <v>7.4883044801165797</v>
          </cell>
          <cell r="AJ18">
            <v>7.5050976260742299</v>
          </cell>
          <cell r="AK18">
            <v>7.5111473900765597</v>
          </cell>
          <cell r="AL18">
            <v>7.5264872529577902</v>
          </cell>
          <cell r="AM18">
            <v>7.54114904213976</v>
          </cell>
          <cell r="AN18">
            <v>7.5551630388637703</v>
          </cell>
          <cell r="AO18">
            <v>7.5685580731673303</v>
          </cell>
          <cell r="AP18">
            <v>7.5713616168183799</v>
          </cell>
        </row>
        <row r="19">
          <cell r="C19" t="str">
            <v>Ashwood Dale</v>
          </cell>
          <cell r="D19" t="str">
            <v>Buxton</v>
          </cell>
          <cell r="E19" t="str">
            <v>Stalybridge GSP</v>
          </cell>
          <cell r="F19">
            <v>19.719000000000001</v>
          </cell>
          <cell r="G19">
            <v>0</v>
          </cell>
          <cell r="H19">
            <v>19.719000000000001</v>
          </cell>
          <cell r="I19">
            <v>15.77</v>
          </cell>
          <cell r="J19">
            <v>16.370169807569901</v>
          </cell>
          <cell r="K19">
            <v>16.5355600781653</v>
          </cell>
          <cell r="L19">
            <v>16.680747560779299</v>
          </cell>
          <cell r="M19">
            <v>16.851961632721299</v>
          </cell>
          <cell r="N19">
            <v>17.047716601274701</v>
          </cell>
          <cell r="O19">
            <v>17.234384661834401</v>
          </cell>
          <cell r="P19">
            <v>17.429956402443</v>
          </cell>
          <cell r="Q19">
            <v>17.626331487823801</v>
          </cell>
          <cell r="R19">
            <v>17.841833808920999</v>
          </cell>
          <cell r="S19">
            <v>18.070386827924899</v>
          </cell>
          <cell r="T19">
            <v>18.308090785639902</v>
          </cell>
          <cell r="U19">
            <v>18.562022877860802</v>
          </cell>
          <cell r="V19">
            <v>18.835129184992802</v>
          </cell>
          <cell r="W19">
            <v>19.099551464850499</v>
          </cell>
          <cell r="X19">
            <v>19.3591274608664</v>
          </cell>
          <cell r="Y19">
            <v>19.6176177807078</v>
          </cell>
          <cell r="Z19">
            <v>19.869935849886399</v>
          </cell>
          <cell r="AA19">
            <v>20.1164876752689</v>
          </cell>
          <cell r="AB19">
            <v>20.362066707044299</v>
          </cell>
          <cell r="AC19">
            <v>20.601029519763401</v>
          </cell>
          <cell r="AD19">
            <v>20.8345824559641</v>
          </cell>
          <cell r="AE19">
            <v>21.066216707200599</v>
          </cell>
          <cell r="AF19">
            <v>21.298475142823701</v>
          </cell>
          <cell r="AG19">
            <v>21.512764007389301</v>
          </cell>
          <cell r="AH19">
            <v>21.716387812505399</v>
          </cell>
          <cell r="AI19">
            <v>21.9106028592421</v>
          </cell>
          <cell r="AJ19">
            <v>22.0970452714255</v>
          </cell>
          <cell r="AK19">
            <v>22.273258104597399</v>
          </cell>
          <cell r="AL19">
            <v>22.440707094512799</v>
          </cell>
          <cell r="AM19">
            <v>22.6039911704285</v>
          </cell>
          <cell r="AN19">
            <v>22.763706752083198</v>
          </cell>
          <cell r="AO19">
            <v>22.920275136994999</v>
          </cell>
          <cell r="AP19">
            <v>23.0755573400182</v>
          </cell>
        </row>
        <row r="20">
          <cell r="C20" t="str">
            <v>Askam &amp; Dalton</v>
          </cell>
          <cell r="D20" t="str">
            <v>Ulverston</v>
          </cell>
          <cell r="E20" t="str">
            <v>Harker ENWL SGTs 1 2 3A 4 / Hutton GSP GROUP</v>
          </cell>
          <cell r="F20">
            <v>20.02</v>
          </cell>
          <cell r="G20">
            <v>1.4076</v>
          </cell>
          <cell r="H20">
            <v>21.427600000000002</v>
          </cell>
          <cell r="I20">
            <v>17.5</v>
          </cell>
          <cell r="J20">
            <v>17.993440343492601</v>
          </cell>
          <cell r="K20">
            <v>18.150071146681601</v>
          </cell>
          <cell r="L20">
            <v>18.301503672925101</v>
          </cell>
          <cell r="M20">
            <v>18.4895416337977</v>
          </cell>
          <cell r="N20">
            <v>18.7132381370959</v>
          </cell>
          <cell r="O20">
            <v>18.929984409409901</v>
          </cell>
          <cell r="P20">
            <v>19.1556583540114</v>
          </cell>
          <cell r="Q20">
            <v>19.382214976349399</v>
          </cell>
          <cell r="R20">
            <v>19.634375287338202</v>
          </cell>
          <cell r="S20">
            <v>19.893593750431801</v>
          </cell>
          <cell r="T20">
            <v>20.162975892918698</v>
          </cell>
          <cell r="U20">
            <v>20.462698793185901</v>
          </cell>
          <cell r="V20">
            <v>20.783146775823401</v>
          </cell>
          <cell r="W20">
            <v>21.100148171985101</v>
          </cell>
          <cell r="X20">
            <v>21.415850538107101</v>
          </cell>
          <cell r="Y20">
            <v>21.7296588272524</v>
          </cell>
          <cell r="Z20">
            <v>22.0315143967387</v>
          </cell>
          <cell r="AA20">
            <v>22.319314766042101</v>
          </cell>
          <cell r="AB20">
            <v>22.603318292932599</v>
          </cell>
          <cell r="AC20">
            <v>22.8746797530425</v>
          </cell>
          <cell r="AD20">
            <v>23.131523304627699</v>
          </cell>
          <cell r="AE20">
            <v>23.3795141581341</v>
          </cell>
          <cell r="AF20">
            <v>23.6195054668358</v>
          </cell>
          <cell r="AG20">
            <v>23.828251090892799</v>
          </cell>
          <cell r="AH20">
            <v>24.0160100867271</v>
          </cell>
          <cell r="AI20">
            <v>24.184226002755501</v>
          </cell>
          <cell r="AJ20">
            <v>24.333540980479299</v>
          </cell>
          <cell r="AK20">
            <v>24.463676302280401</v>
          </cell>
          <cell r="AL20">
            <v>24.582732930534899</v>
          </cell>
          <cell r="AM20">
            <v>24.6925819110132</v>
          </cell>
          <cell r="AN20">
            <v>24.794272768972199</v>
          </cell>
          <cell r="AO20">
            <v>24.888007708236898</v>
          </cell>
          <cell r="AP20">
            <v>24.9764688234003</v>
          </cell>
        </row>
        <row r="21">
          <cell r="C21" t="str">
            <v>Askerton Castle</v>
          </cell>
          <cell r="D21" t="str">
            <v>Spadeadam 11/33kV</v>
          </cell>
          <cell r="E21" t="str">
            <v>Harker ENWL SGTs 1 2 3A 4 / Hutton GSP GROUP</v>
          </cell>
          <cell r="F21">
            <v>2.2999999999999998</v>
          </cell>
          <cell r="G21">
            <v>1.4400000000000001E-3</v>
          </cell>
          <cell r="H21">
            <v>2.3014399999999999</v>
          </cell>
          <cell r="I21">
            <v>1.1499999999999999</v>
          </cell>
          <cell r="J21">
            <v>1.15932033029905</v>
          </cell>
          <cell r="K21">
            <v>1.16931334206215</v>
          </cell>
          <cell r="L21">
            <v>1.1810323903495701</v>
          </cell>
          <cell r="M21">
            <v>1.1938557430738499</v>
          </cell>
          <cell r="N21">
            <v>1.20895130290537</v>
          </cell>
          <cell r="O21">
            <v>1.2217865073408301</v>
          </cell>
          <cell r="P21">
            <v>1.2344654752700801</v>
          </cell>
          <cell r="Q21">
            <v>1.2467093253611301</v>
          </cell>
          <cell r="R21">
            <v>1.2590074269998901</v>
          </cell>
          <cell r="S21">
            <v>1.27175146575247</v>
          </cell>
          <cell r="T21">
            <v>1.28428935815706</v>
          </cell>
          <cell r="U21">
            <v>1.29620248201833</v>
          </cell>
          <cell r="V21">
            <v>1.30869538031315</v>
          </cell>
          <cell r="W21">
            <v>1.3155225738496701</v>
          </cell>
          <cell r="X21">
            <v>1.32511568136531</v>
          </cell>
          <cell r="Y21">
            <v>1.33478806875751</v>
          </cell>
          <cell r="Z21">
            <v>1.34429749719099</v>
          </cell>
          <cell r="AA21">
            <v>1.35356660737156</v>
          </cell>
          <cell r="AB21">
            <v>1.3629422051778499</v>
          </cell>
          <cell r="AC21">
            <v>1.37214911834562</v>
          </cell>
          <cell r="AD21">
            <v>1.3811630776066799</v>
          </cell>
          <cell r="AE21">
            <v>1.39010968323658</v>
          </cell>
          <cell r="AF21">
            <v>1.3990917560214799</v>
          </cell>
          <cell r="AG21">
            <v>1.4075911915687001</v>
          </cell>
          <cell r="AH21">
            <v>1.4158758765530499</v>
          </cell>
          <cell r="AI21">
            <v>1.4239598571741801</v>
          </cell>
          <cell r="AJ21">
            <v>1.4319353534452</v>
          </cell>
          <cell r="AK21">
            <v>1.43967485753249</v>
          </cell>
          <cell r="AL21">
            <v>1.4472120763076901</v>
          </cell>
          <cell r="AM21">
            <v>1.4546186463908</v>
          </cell>
          <cell r="AN21">
            <v>1.4618989239070701</v>
          </cell>
          <cell r="AO21">
            <v>1.4690309168359601</v>
          </cell>
          <cell r="AP21">
            <v>1.47610450181959</v>
          </cell>
        </row>
        <row r="22">
          <cell r="C22" t="str">
            <v>Aspatria</v>
          </cell>
          <cell r="D22" t="str">
            <v>Stainburn &amp; Siddick</v>
          </cell>
          <cell r="E22" t="str">
            <v>Harker ENWL SGTs 1 2 3A 4 / Hutton GSP GROUP</v>
          </cell>
          <cell r="F22">
            <v>13</v>
          </cell>
          <cell r="G22">
            <v>0.65249999999999997</v>
          </cell>
          <cell r="H22">
            <v>13.6525</v>
          </cell>
          <cell r="I22">
            <v>9.25</v>
          </cell>
          <cell r="J22">
            <v>9.49461819765272</v>
          </cell>
          <cell r="K22">
            <v>9.5713898690707797</v>
          </cell>
          <cell r="L22">
            <v>9.6404428129811102</v>
          </cell>
          <cell r="M22">
            <v>9.7275782374283608</v>
          </cell>
          <cell r="N22">
            <v>9.8258335606170402</v>
          </cell>
          <cell r="O22">
            <v>9.9238621457456695</v>
          </cell>
          <cell r="P22">
            <v>10.027302110428</v>
          </cell>
          <cell r="Q22">
            <v>10.131238240310401</v>
          </cell>
          <cell r="R22">
            <v>10.247795652051799</v>
          </cell>
          <cell r="S22">
            <v>10.365138291193499</v>
          </cell>
          <cell r="T22">
            <v>10.488030634882501</v>
          </cell>
          <cell r="U22">
            <v>10.627432866318101</v>
          </cell>
          <cell r="V22">
            <v>10.7783173471664</v>
          </cell>
          <cell r="W22">
            <v>10.9340709052391</v>
          </cell>
          <cell r="X22">
            <v>11.084155886087</v>
          </cell>
          <cell r="Y22">
            <v>11.229076200922499</v>
          </cell>
          <cell r="Z22">
            <v>11.3676026373284</v>
          </cell>
          <cell r="AA22">
            <v>11.4989140177991</v>
          </cell>
          <cell r="AB22">
            <v>11.6281010230748</v>
          </cell>
          <cell r="AC22">
            <v>11.7499713069011</v>
          </cell>
          <cell r="AD22">
            <v>11.8659168996936</v>
          </cell>
          <cell r="AE22">
            <v>11.9781906784967</v>
          </cell>
          <cell r="AF22">
            <v>12.0892296456596</v>
          </cell>
          <cell r="AG22">
            <v>12.189577302085</v>
          </cell>
          <cell r="AH22">
            <v>12.2830118344291</v>
          </cell>
          <cell r="AI22">
            <v>12.3703903988081</v>
          </cell>
          <cell r="AJ22">
            <v>12.452223053606399</v>
          </cell>
          <cell r="AK22">
            <v>12.524726509867801</v>
          </cell>
          <cell r="AL22">
            <v>12.583067937215</v>
          </cell>
          <cell r="AM22">
            <v>12.6383250145239</v>
          </cell>
          <cell r="AN22">
            <v>12.690944148751701</v>
          </cell>
          <cell r="AO22">
            <v>12.741351355293901</v>
          </cell>
          <cell r="AP22">
            <v>12.7902599605102</v>
          </cell>
        </row>
        <row r="23">
          <cell r="C23" t="str">
            <v>Atherton Town Centre</v>
          </cell>
          <cell r="D23" t="str">
            <v>Atherton</v>
          </cell>
          <cell r="E23" t="str">
            <v>Kearsley 132 GSP</v>
          </cell>
          <cell r="F23">
            <v>33.24</v>
          </cell>
          <cell r="G23">
            <v>0</v>
          </cell>
          <cell r="H23">
            <v>33.24</v>
          </cell>
          <cell r="I23">
            <v>23.26</v>
          </cell>
          <cell r="J23">
            <v>23.559526933481202</v>
          </cell>
          <cell r="K23">
            <v>23.717718145935201</v>
          </cell>
          <cell r="L23">
            <v>23.928127097249401</v>
          </cell>
          <cell r="M23">
            <v>24.184787267542202</v>
          </cell>
          <cell r="N23">
            <v>24.475369856764001</v>
          </cell>
          <cell r="O23">
            <v>24.7566692578005</v>
          </cell>
          <cell r="P23">
            <v>25.061202204285301</v>
          </cell>
          <cell r="Q23">
            <v>25.376588203657001</v>
          </cell>
          <cell r="R23">
            <v>25.727358027913201</v>
          </cell>
          <cell r="S23">
            <v>26.107100934882499</v>
          </cell>
          <cell r="T23">
            <v>26.5052429307175</v>
          </cell>
          <cell r="U23">
            <v>26.9416329160671</v>
          </cell>
          <cell r="V23">
            <v>27.423116312474701</v>
          </cell>
          <cell r="W23">
            <v>27.9228994072379</v>
          </cell>
          <cell r="X23">
            <v>28.4096391879572</v>
          </cell>
          <cell r="Y23">
            <v>28.886054924080899</v>
          </cell>
          <cell r="Z23">
            <v>29.340708491468899</v>
          </cell>
          <cell r="AA23">
            <v>29.771548944606302</v>
          </cell>
          <cell r="AB23">
            <v>30.1948108366899</v>
          </cell>
          <cell r="AC23">
            <v>30.595714737395198</v>
          </cell>
          <cell r="AD23">
            <v>30.971444501537398</v>
          </cell>
          <cell r="AE23">
            <v>31.3340760503003</v>
          </cell>
          <cell r="AF23">
            <v>31.688041474805399</v>
          </cell>
          <cell r="AG23">
            <v>31.992082250039299</v>
          </cell>
          <cell r="AH23">
            <v>32.26366546285</v>
          </cell>
          <cell r="AI23">
            <v>32.505301200323601</v>
          </cell>
          <cell r="AJ23">
            <v>32.720198882562897</v>
          </cell>
          <cell r="AK23">
            <v>32.909566363887301</v>
          </cell>
          <cell r="AL23">
            <v>33.093056058447402</v>
          </cell>
          <cell r="AM23">
            <v>33.260086612971399</v>
          </cell>
          <cell r="AN23">
            <v>33.4119749478564</v>
          </cell>
          <cell r="AO23">
            <v>33.549153487498103</v>
          </cell>
          <cell r="AP23">
            <v>33.676065845213202</v>
          </cell>
        </row>
        <row r="24">
          <cell r="C24" t="str">
            <v>Athletic St</v>
          </cell>
          <cell r="D24" t="str">
            <v>Burnley</v>
          </cell>
          <cell r="E24" t="str">
            <v>Rochdale SGTs 2 3 4</v>
          </cell>
          <cell r="F24">
            <v>17.5</v>
          </cell>
          <cell r="G24">
            <v>0.26748</v>
          </cell>
          <cell r="H24">
            <v>17.767479999999999</v>
          </cell>
          <cell r="I24">
            <v>10.63</v>
          </cell>
          <cell r="J24">
            <v>10.8500477028917</v>
          </cell>
          <cell r="K24">
            <v>10.904543340261601</v>
          </cell>
          <cell r="L24">
            <v>10.969129985091101</v>
          </cell>
          <cell r="M24">
            <v>11.054991567860601</v>
          </cell>
          <cell r="N24">
            <v>11.152488980108201</v>
          </cell>
          <cell r="O24">
            <v>11.2499433095782</v>
          </cell>
          <cell r="P24">
            <v>11.3555367883489</v>
          </cell>
          <cell r="Q24">
            <v>11.4674855037744</v>
          </cell>
          <cell r="R24">
            <v>11.5942923395645</v>
          </cell>
          <cell r="S24">
            <v>11.7342370632614</v>
          </cell>
          <cell r="T24">
            <v>11.8849939510451</v>
          </cell>
          <cell r="U24">
            <v>12.0494199847756</v>
          </cell>
          <cell r="V24">
            <v>12.236194705593499</v>
          </cell>
          <cell r="W24">
            <v>12.428088175529201</v>
          </cell>
          <cell r="X24">
            <v>12.6144287992594</v>
          </cell>
          <cell r="Y24">
            <v>12.798388267079799</v>
          </cell>
          <cell r="Z24">
            <v>12.973378029322999</v>
          </cell>
          <cell r="AA24">
            <v>13.1398038249159</v>
          </cell>
          <cell r="AB24">
            <v>13.3026914747084</v>
          </cell>
          <cell r="AC24">
            <v>13.459020566614299</v>
          </cell>
          <cell r="AD24">
            <v>13.609168480591</v>
          </cell>
          <cell r="AE24">
            <v>13.765957318031701</v>
          </cell>
          <cell r="AF24">
            <v>13.919679532122499</v>
          </cell>
          <cell r="AG24">
            <v>14.0534608368976</v>
          </cell>
          <cell r="AH24">
            <v>14.1746802751807</v>
          </cell>
          <cell r="AI24">
            <v>14.284353124982299</v>
          </cell>
          <cell r="AJ24">
            <v>14.383955769999201</v>
          </cell>
          <cell r="AK24">
            <v>14.472541191201399</v>
          </cell>
          <cell r="AL24">
            <v>14.555595090181001</v>
          </cell>
          <cell r="AM24">
            <v>14.632414201383201</v>
          </cell>
          <cell r="AN24">
            <v>14.7035389791246</v>
          </cell>
          <cell r="AO24">
            <v>14.7691157452368</v>
          </cell>
          <cell r="AP24">
            <v>14.8310887344614</v>
          </cell>
        </row>
        <row r="25">
          <cell r="C25" t="str">
            <v>Avenham</v>
          </cell>
          <cell r="D25" t="str">
            <v>Preston East</v>
          </cell>
          <cell r="E25" t="str">
            <v>Penwortham East GSP / Rochdale SGT 1 GROUP</v>
          </cell>
          <cell r="F25">
            <v>17.5</v>
          </cell>
          <cell r="G25">
            <v>0</v>
          </cell>
          <cell r="H25">
            <v>17.5</v>
          </cell>
          <cell r="I25">
            <v>11.48</v>
          </cell>
          <cell r="J25">
            <v>11.4419463925038</v>
          </cell>
          <cell r="K25">
            <v>11.4114464620818</v>
          </cell>
          <cell r="L25">
            <v>11.3969754273894</v>
          </cell>
          <cell r="M25">
            <v>11.3943435902173</v>
          </cell>
          <cell r="N25">
            <v>11.409122744448</v>
          </cell>
          <cell r="O25">
            <v>11.4149035564069</v>
          </cell>
          <cell r="P25">
            <v>11.4232298478515</v>
          </cell>
          <cell r="Q25">
            <v>11.4307652460763</v>
          </cell>
          <cell r="R25">
            <v>11.4500123375167</v>
          </cell>
          <cell r="S25">
            <v>11.4732348379443</v>
          </cell>
          <cell r="T25">
            <v>11.499564901516701</v>
          </cell>
          <cell r="U25">
            <v>11.5305049043758</v>
          </cell>
          <cell r="V25">
            <v>11.570445779599</v>
          </cell>
          <cell r="W25">
            <v>11.576921010264799</v>
          </cell>
          <cell r="X25">
            <v>11.5844822816803</v>
          </cell>
          <cell r="Y25">
            <v>11.5938094056603</v>
          </cell>
          <cell r="Z25">
            <v>11.6037301389016</v>
          </cell>
          <cell r="AA25">
            <v>11.613880486135599</v>
          </cell>
          <cell r="AB25">
            <v>11.626648610757499</v>
          </cell>
          <cell r="AC25">
            <v>11.640203669280201</v>
          </cell>
          <cell r="AD25">
            <v>11.6544637057416</v>
          </cell>
          <cell r="AE25">
            <v>11.669464790341401</v>
          </cell>
          <cell r="AF25">
            <v>11.686073476043701</v>
          </cell>
          <cell r="AG25">
            <v>11.7006589234036</v>
          </cell>
          <cell r="AH25">
            <v>11.7146451853184</v>
          </cell>
          <cell r="AI25">
            <v>11.7281905148166</v>
          </cell>
          <cell r="AJ25">
            <v>11.741601074545899</v>
          </cell>
          <cell r="AK25">
            <v>11.754382016421999</v>
          </cell>
          <cell r="AL25">
            <v>11.7669769138114</v>
          </cell>
          <cell r="AM25">
            <v>11.779829027632299</v>
          </cell>
          <cell r="AN25">
            <v>11.792935327627999</v>
          </cell>
          <cell r="AO25">
            <v>11.8063142644361</v>
          </cell>
          <cell r="AP25">
            <v>11.8203212400662</v>
          </cell>
        </row>
        <row r="26">
          <cell r="C26" t="str">
            <v>Baguley</v>
          </cell>
          <cell r="D26" t="str">
            <v>Sale</v>
          </cell>
          <cell r="E26" t="str">
            <v>Carrington ENWL SGTs 1B 2B 4 7</v>
          </cell>
          <cell r="F26">
            <v>22.863</v>
          </cell>
          <cell r="G26">
            <v>0</v>
          </cell>
          <cell r="H26">
            <v>22.863</v>
          </cell>
          <cell r="I26">
            <v>22.2</v>
          </cell>
          <cell r="J26">
            <v>22.668860332534798</v>
          </cell>
          <cell r="K26">
            <v>22.8838295050646</v>
          </cell>
          <cell r="L26">
            <v>23.115133177003401</v>
          </cell>
          <cell r="M26">
            <v>23.379068994116199</v>
          </cell>
          <cell r="N26">
            <v>23.670575532034501</v>
          </cell>
          <cell r="O26">
            <v>23.951017151361501</v>
          </cell>
          <cell r="P26">
            <v>24.245762314533401</v>
          </cell>
          <cell r="Q26">
            <v>24.5497291260955</v>
          </cell>
          <cell r="R26">
            <v>24.8934483078962</v>
          </cell>
          <cell r="S26">
            <v>25.2561249759659</v>
          </cell>
          <cell r="T26">
            <v>25.6327774495699</v>
          </cell>
          <cell r="U26">
            <v>26.036516972358498</v>
          </cell>
          <cell r="V26">
            <v>26.471738646577201</v>
          </cell>
          <cell r="W26">
            <v>26.926206910594001</v>
          </cell>
          <cell r="X26">
            <v>27.381165932787699</v>
          </cell>
          <cell r="Y26">
            <v>27.829185694683002</v>
          </cell>
          <cell r="Z26">
            <v>28.264000254470702</v>
          </cell>
          <cell r="AA26">
            <v>28.688645534848899</v>
          </cell>
          <cell r="AB26">
            <v>29.112545851750699</v>
          </cell>
          <cell r="AC26">
            <v>29.527501053195198</v>
          </cell>
          <cell r="AD26">
            <v>29.929655177550799</v>
          </cell>
          <cell r="AE26">
            <v>30.326891425782101</v>
          </cell>
          <cell r="AF26">
            <v>30.7238282405301</v>
          </cell>
          <cell r="AG26">
            <v>31.090489219705098</v>
          </cell>
          <cell r="AH26">
            <v>31.4390659838317</v>
          </cell>
          <cell r="AI26">
            <v>31.7721529601721</v>
          </cell>
          <cell r="AJ26">
            <v>32.0903036394933</v>
          </cell>
          <cell r="AK26">
            <v>32.396093102894902</v>
          </cell>
          <cell r="AL26">
            <v>32.703784027591098</v>
          </cell>
          <cell r="AM26">
            <v>33.004912511113901</v>
          </cell>
          <cell r="AN26">
            <v>33.364029766694003</v>
          </cell>
          <cell r="AO26">
            <v>34.139619221866802</v>
          </cell>
          <cell r="AP26">
            <v>34.924478692757198</v>
          </cell>
        </row>
        <row r="27">
          <cell r="C27" t="str">
            <v>Bamber Bridge</v>
          </cell>
          <cell r="D27" t="str">
            <v>Ribble</v>
          </cell>
          <cell r="E27" t="str">
            <v>Penwortham East GSP / Rochdale SGT 1 GROUP</v>
          </cell>
          <cell r="F27">
            <v>22.863</v>
          </cell>
          <cell r="G27">
            <v>0</v>
          </cell>
          <cell r="H27">
            <v>22.863</v>
          </cell>
          <cell r="I27">
            <v>15.08</v>
          </cell>
          <cell r="J27">
            <v>15.390643327630499</v>
          </cell>
          <cell r="K27">
            <v>15.5483446350504</v>
          </cell>
          <cell r="L27">
            <v>15.737391613877501</v>
          </cell>
          <cell r="M27">
            <v>15.967468029242699</v>
          </cell>
          <cell r="N27">
            <v>16.2293156103147</v>
          </cell>
          <cell r="O27">
            <v>16.474310960177899</v>
          </cell>
          <cell r="P27">
            <v>16.730156488323601</v>
          </cell>
          <cell r="Q27">
            <v>16.987181111451498</v>
          </cell>
          <cell r="R27">
            <v>17.263505988834002</v>
          </cell>
          <cell r="S27">
            <v>17.553786889976699</v>
          </cell>
          <cell r="T27">
            <v>17.849868612166201</v>
          </cell>
          <cell r="U27">
            <v>18.165555210286101</v>
          </cell>
          <cell r="V27">
            <v>18.507114379850101</v>
          </cell>
          <cell r="W27">
            <v>18.862639568610501</v>
          </cell>
          <cell r="X27">
            <v>19.210243887714</v>
          </cell>
          <cell r="Y27">
            <v>19.549929788127798</v>
          </cell>
          <cell r="Z27">
            <v>19.8758972329091</v>
          </cell>
          <cell r="AA27">
            <v>20.187510365410599</v>
          </cell>
          <cell r="AB27">
            <v>20.495029012673601</v>
          </cell>
          <cell r="AC27">
            <v>20.790847346751399</v>
          </cell>
          <cell r="AD27">
            <v>21.0748263012539</v>
          </cell>
          <cell r="AE27">
            <v>21.3526739340411</v>
          </cell>
          <cell r="AF27">
            <v>21.6285394120241</v>
          </cell>
          <cell r="AG27">
            <v>21.888403768040501</v>
          </cell>
          <cell r="AH27">
            <v>22.139541357810401</v>
          </cell>
          <cell r="AI27">
            <v>22.383371798269899</v>
          </cell>
          <cell r="AJ27">
            <v>22.621642297248599</v>
          </cell>
          <cell r="AK27">
            <v>22.852129745205101</v>
          </cell>
          <cell r="AL27">
            <v>23.078116511056301</v>
          </cell>
          <cell r="AM27">
            <v>23.302196482557999</v>
          </cell>
          <cell r="AN27">
            <v>23.525074400672001</v>
          </cell>
          <cell r="AO27">
            <v>23.747623797311199</v>
          </cell>
          <cell r="AP27">
            <v>23.971428558170999</v>
          </cell>
        </row>
        <row r="28">
          <cell r="C28" t="str">
            <v>Barbara St</v>
          </cell>
          <cell r="D28" t="str">
            <v>Bolton</v>
          </cell>
          <cell r="E28" t="str">
            <v>Kearsley 132 GSP</v>
          </cell>
          <cell r="F28">
            <v>15.6</v>
          </cell>
          <cell r="G28">
            <v>0</v>
          </cell>
          <cell r="H28">
            <v>15.6</v>
          </cell>
          <cell r="I28">
            <v>13.64</v>
          </cell>
          <cell r="J28">
            <v>13.883605276302299</v>
          </cell>
          <cell r="K28">
            <v>13.9614715671028</v>
          </cell>
          <cell r="L28">
            <v>14.0504376707815</v>
          </cell>
          <cell r="M28">
            <v>14.1599950558731</v>
          </cell>
          <cell r="N28">
            <v>14.287530701503799</v>
          </cell>
          <cell r="O28">
            <v>14.4108092832812</v>
          </cell>
          <cell r="P28">
            <v>14.5449048324021</v>
          </cell>
          <cell r="Q28">
            <v>14.680687865620801</v>
          </cell>
          <cell r="R28">
            <v>14.8390577434224</v>
          </cell>
          <cell r="S28">
            <v>15.0116337666945</v>
          </cell>
          <cell r="T28">
            <v>15.192928531226601</v>
          </cell>
          <cell r="U28">
            <v>15.3934260894329</v>
          </cell>
          <cell r="V28">
            <v>15.611414352273901</v>
          </cell>
          <cell r="W28">
            <v>15.818961364555699</v>
          </cell>
          <cell r="X28">
            <v>16.020944957097399</v>
          </cell>
          <cell r="Y28">
            <v>16.218204908346099</v>
          </cell>
          <cell r="Z28">
            <v>16.4126402788661</v>
          </cell>
          <cell r="AA28">
            <v>16.6025761679238</v>
          </cell>
          <cell r="AB28">
            <v>16.7899382979672</v>
          </cell>
          <cell r="AC28">
            <v>16.9679503575321</v>
          </cell>
          <cell r="AD28">
            <v>17.133459611869601</v>
          </cell>
          <cell r="AE28">
            <v>17.3085884859724</v>
          </cell>
          <cell r="AF28">
            <v>17.485130187707298</v>
          </cell>
          <cell r="AG28">
            <v>17.635064056353301</v>
          </cell>
          <cell r="AH28">
            <v>17.767658282170999</v>
          </cell>
          <cell r="AI28">
            <v>17.8842958342399</v>
          </cell>
          <cell r="AJ28">
            <v>17.9857977462622</v>
          </cell>
          <cell r="AK28">
            <v>18.0753531555245</v>
          </cell>
          <cell r="AL28">
            <v>18.168722922830099</v>
          </cell>
          <cell r="AM28">
            <v>18.278397182836599</v>
          </cell>
          <cell r="AN28">
            <v>18.382068637846601</v>
          </cell>
          <cell r="AO28">
            <v>18.479050729393801</v>
          </cell>
          <cell r="AP28">
            <v>18.572369094362699</v>
          </cell>
        </row>
        <row r="29">
          <cell r="C29" t="str">
            <v>Barrow</v>
          </cell>
          <cell r="D29" t="str">
            <v>Barrow &amp; Sandgate</v>
          </cell>
          <cell r="E29" t="str">
            <v>Harker ENWL SGTs 1 2 3A 4 / Hutton GSP GROUP</v>
          </cell>
          <cell r="F29">
            <v>23</v>
          </cell>
          <cell r="G29">
            <v>2.0526</v>
          </cell>
          <cell r="H29">
            <v>25.052600000000002</v>
          </cell>
          <cell r="I29">
            <v>12.45</v>
          </cell>
          <cell r="J29">
            <v>12.622060019629201</v>
          </cell>
          <cell r="K29">
            <v>12.7228795785214</v>
          </cell>
          <cell r="L29">
            <v>12.844148826459399</v>
          </cell>
          <cell r="M29">
            <v>12.9922049170611</v>
          </cell>
          <cell r="N29">
            <v>13.168738453937699</v>
          </cell>
          <cell r="O29">
            <v>13.3270026902156</v>
          </cell>
          <cell r="P29">
            <v>13.495222113361001</v>
          </cell>
          <cell r="Q29">
            <v>13.664782049669601</v>
          </cell>
          <cell r="R29">
            <v>13.846603194699499</v>
          </cell>
          <cell r="S29">
            <v>14.036649653524201</v>
          </cell>
          <cell r="T29">
            <v>14.2300463517756</v>
          </cell>
          <cell r="U29">
            <v>14.4398407452095</v>
          </cell>
          <cell r="V29">
            <v>14.664235413020201</v>
          </cell>
          <cell r="W29">
            <v>14.9009291036708</v>
          </cell>
          <cell r="X29">
            <v>15.141539108349701</v>
          </cell>
          <cell r="Y29">
            <v>15.382119152903</v>
          </cell>
          <cell r="Z29">
            <v>15.620778662474899</v>
          </cell>
          <cell r="AA29">
            <v>15.8521974113256</v>
          </cell>
          <cell r="AB29">
            <v>16.085482125163999</v>
          </cell>
          <cell r="AC29">
            <v>16.314077282090501</v>
          </cell>
          <cell r="AD29">
            <v>16.5350790949472</v>
          </cell>
          <cell r="AE29">
            <v>16.755093926336301</v>
          </cell>
          <cell r="AF29">
            <v>16.9714937336623</v>
          </cell>
          <cell r="AG29">
            <v>17.165966354778899</v>
          </cell>
          <cell r="AH29">
            <v>17.346708069330202</v>
          </cell>
          <cell r="AI29">
            <v>17.514444299657701</v>
          </cell>
          <cell r="AJ29">
            <v>17.6717470054272</v>
          </cell>
          <cell r="AK29">
            <v>17.817849705792199</v>
          </cell>
          <cell r="AL29">
            <v>17.9605802537783</v>
          </cell>
          <cell r="AM29">
            <v>18.0973957869804</v>
          </cell>
          <cell r="AN29">
            <v>18.229007553661301</v>
          </cell>
          <cell r="AO29">
            <v>18.355198130970599</v>
          </cell>
          <cell r="AP29">
            <v>18.478473430358498</v>
          </cell>
        </row>
        <row r="30">
          <cell r="C30" t="str">
            <v>Barton Dock Rd</v>
          </cell>
          <cell r="D30" t="str">
            <v>Barton</v>
          </cell>
          <cell r="E30" t="str">
            <v>Carrington ENWL SGTs 1B 2B 4 7</v>
          </cell>
          <cell r="F30">
            <v>16</v>
          </cell>
          <cell r="G30">
            <v>0</v>
          </cell>
          <cell r="H30">
            <v>16</v>
          </cell>
          <cell r="I30">
            <v>10.4</v>
          </cell>
          <cell r="J30">
            <v>10.859895560859201</v>
          </cell>
          <cell r="K30">
            <v>10.9667108503532</v>
          </cell>
          <cell r="L30">
            <v>11.0460159826935</v>
          </cell>
          <cell r="M30">
            <v>11.1330953605285</v>
          </cell>
          <cell r="N30">
            <v>11.240156987116899</v>
          </cell>
          <cell r="O30">
            <v>11.34013272612</v>
          </cell>
          <cell r="P30">
            <v>11.438667453959299</v>
          </cell>
          <cell r="Q30">
            <v>11.532969651136501</v>
          </cell>
          <cell r="R30">
            <v>11.6311093583898</v>
          </cell>
          <cell r="S30">
            <v>11.731230958040101</v>
          </cell>
          <cell r="T30">
            <v>11.831550246000701</v>
          </cell>
          <cell r="U30">
            <v>11.932575001936801</v>
          </cell>
          <cell r="V30">
            <v>12.0376106860412</v>
          </cell>
          <cell r="W30">
            <v>12.1383209929151</v>
          </cell>
          <cell r="X30">
            <v>12.2384798768613</v>
          </cell>
          <cell r="Y30">
            <v>12.3390982612862</v>
          </cell>
          <cell r="Z30">
            <v>12.438640063752199</v>
          </cell>
          <cell r="AA30">
            <v>12.5372054988001</v>
          </cell>
          <cell r="AB30">
            <v>12.6363904699221</v>
          </cell>
          <cell r="AC30">
            <v>12.7349817501284</v>
          </cell>
          <cell r="AD30">
            <v>12.832513709569101</v>
          </cell>
          <cell r="AE30">
            <v>12.9297520375505</v>
          </cell>
          <cell r="AF30">
            <v>13.027640540847299</v>
          </cell>
          <cell r="AG30">
            <v>13.123208628282001</v>
          </cell>
          <cell r="AH30">
            <v>13.2178976590613</v>
          </cell>
          <cell r="AI30">
            <v>13.3118489584154</v>
          </cell>
          <cell r="AJ30">
            <v>13.4053814666721</v>
          </cell>
          <cell r="AK30">
            <v>13.497805304336</v>
          </cell>
          <cell r="AL30">
            <v>13.589394751431501</v>
          </cell>
          <cell r="AM30">
            <v>13.822765962878901</v>
          </cell>
          <cell r="AN30">
            <v>14.1198657259448</v>
          </cell>
          <cell r="AO30">
            <v>14.4224923020254</v>
          </cell>
          <cell r="AP30">
            <v>14.7311814384489</v>
          </cell>
        </row>
        <row r="31">
          <cell r="C31" t="str">
            <v>Bedford</v>
          </cell>
          <cell r="D31" t="str">
            <v>Atherton</v>
          </cell>
          <cell r="E31" t="str">
            <v>Kearsley 132 GSP</v>
          </cell>
          <cell r="F31">
            <v>23</v>
          </cell>
          <cell r="G31">
            <v>1.0070399999999999</v>
          </cell>
          <cell r="H31">
            <v>24.00704</v>
          </cell>
          <cell r="I31">
            <v>17.54</v>
          </cell>
          <cell r="J31">
            <v>18.137600282545101</v>
          </cell>
          <cell r="K31">
            <v>18.3054209607788</v>
          </cell>
          <cell r="L31">
            <v>18.4622092919343</v>
          </cell>
          <cell r="M31">
            <v>18.645321748503399</v>
          </cell>
          <cell r="N31">
            <v>18.854440957675401</v>
          </cell>
          <cell r="O31">
            <v>19.0494786056835</v>
          </cell>
          <cell r="P31">
            <v>19.254890967432999</v>
          </cell>
          <cell r="Q31">
            <v>19.462683969867999</v>
          </cell>
          <cell r="R31">
            <v>19.690811139856599</v>
          </cell>
          <cell r="S31">
            <v>19.932784358591299</v>
          </cell>
          <cell r="T31">
            <v>20.1835631148444</v>
          </cell>
          <cell r="U31">
            <v>20.452888143137798</v>
          </cell>
          <cell r="V31">
            <v>20.746560197720999</v>
          </cell>
          <cell r="W31">
            <v>21.0300483415546</v>
          </cell>
          <cell r="X31">
            <v>21.305629683749</v>
          </cell>
          <cell r="Y31">
            <v>21.575795714632299</v>
          </cell>
          <cell r="Z31">
            <v>21.835208120044602</v>
          </cell>
          <cell r="AA31">
            <v>22.083579658918701</v>
          </cell>
          <cell r="AB31">
            <v>22.328757805926401</v>
          </cell>
          <cell r="AC31">
            <v>22.5641301676852</v>
          </cell>
          <cell r="AD31">
            <v>22.788361440672599</v>
          </cell>
          <cell r="AE31">
            <v>23.0075313129222</v>
          </cell>
          <cell r="AF31">
            <v>23.2243289624917</v>
          </cell>
          <cell r="AG31">
            <v>23.419341590413499</v>
          </cell>
          <cell r="AH31">
            <v>23.600535343057199</v>
          </cell>
          <cell r="AI31">
            <v>23.769193883166999</v>
          </cell>
          <cell r="AJ31">
            <v>23.926924310364299</v>
          </cell>
          <cell r="AK31">
            <v>24.0721052207907</v>
          </cell>
          <cell r="AL31">
            <v>24.2804315903748</v>
          </cell>
          <cell r="AM31">
            <v>24.502773802495</v>
          </cell>
          <cell r="AN31">
            <v>24.724407655453401</v>
          </cell>
          <cell r="AO31">
            <v>24.945673130371301</v>
          </cell>
          <cell r="AP31">
            <v>25.168442702420599</v>
          </cell>
        </row>
        <row r="32">
          <cell r="C32" t="str">
            <v>Belgrave</v>
          </cell>
          <cell r="D32" t="str">
            <v>Greenhill</v>
          </cell>
          <cell r="E32" t="str">
            <v>Whitegate GSP</v>
          </cell>
          <cell r="F32">
            <v>17.5</v>
          </cell>
          <cell r="G32">
            <v>0</v>
          </cell>
          <cell r="H32">
            <v>17.5</v>
          </cell>
          <cell r="I32">
            <v>9.74</v>
          </cell>
          <cell r="J32">
            <v>9.8902755001145408</v>
          </cell>
          <cell r="K32">
            <v>9.96484259393538</v>
          </cell>
          <cell r="L32">
            <v>10.063247029848</v>
          </cell>
          <cell r="M32">
            <v>10.177408409664499</v>
          </cell>
          <cell r="N32">
            <v>10.3122356475528</v>
          </cell>
          <cell r="O32">
            <v>10.4414190869637</v>
          </cell>
          <cell r="P32">
            <v>10.5798395216512</v>
          </cell>
          <cell r="Q32">
            <v>10.726008919148301</v>
          </cell>
          <cell r="R32">
            <v>10.8869312537163</v>
          </cell>
          <cell r="S32">
            <v>11.060910883003499</v>
          </cell>
          <cell r="T32">
            <v>11.244205107327801</v>
          </cell>
          <cell r="U32">
            <v>11.442024788801801</v>
          </cell>
          <cell r="V32">
            <v>11.657948920198701</v>
          </cell>
          <cell r="W32">
            <v>11.8799428331097</v>
          </cell>
          <cell r="X32">
            <v>12.1003629466941</v>
          </cell>
          <cell r="Y32">
            <v>12.3214679576622</v>
          </cell>
          <cell r="Z32">
            <v>12.5377977682282</v>
          </cell>
          <cell r="AA32">
            <v>12.7497057362005</v>
          </cell>
          <cell r="AB32">
            <v>12.961675598907</v>
          </cell>
          <cell r="AC32">
            <v>13.1689773924299</v>
          </cell>
          <cell r="AD32">
            <v>13.371620739095601</v>
          </cell>
          <cell r="AE32">
            <v>13.571228529876301</v>
          </cell>
          <cell r="AF32">
            <v>13.772118171640001</v>
          </cell>
          <cell r="AG32">
            <v>13.9561150022347</v>
          </cell>
          <cell r="AH32">
            <v>14.1301542284339</v>
          </cell>
          <cell r="AI32">
            <v>14.2953330150449</v>
          </cell>
          <cell r="AJ32">
            <v>14.452527755157099</v>
          </cell>
          <cell r="AK32">
            <v>14.603353488731999</v>
          </cell>
          <cell r="AL32">
            <v>14.757332619677401</v>
          </cell>
          <cell r="AM32">
            <v>14.908006933495299</v>
          </cell>
          <cell r="AN32">
            <v>15.0559214006697</v>
          </cell>
          <cell r="AO32">
            <v>15.2012816673702</v>
          </cell>
          <cell r="AP32">
            <v>15.3457989506199</v>
          </cell>
        </row>
        <row r="33">
          <cell r="C33" t="str">
            <v>Benchill</v>
          </cell>
          <cell r="D33" t="str">
            <v>West Didsbury</v>
          </cell>
          <cell r="E33" t="str">
            <v>South Manchester GSP</v>
          </cell>
          <cell r="F33">
            <v>12</v>
          </cell>
          <cell r="G33">
            <v>0</v>
          </cell>
          <cell r="H33">
            <v>12</v>
          </cell>
          <cell r="I33">
            <v>4.29</v>
          </cell>
          <cell r="J33">
            <v>4.3459299737248402</v>
          </cell>
          <cell r="K33">
            <v>4.4074723871966999</v>
          </cell>
          <cell r="L33">
            <v>4.4852862111907301</v>
          </cell>
          <cell r="M33">
            <v>4.5723560588394596</v>
          </cell>
          <cell r="N33">
            <v>4.6708855641790903</v>
          </cell>
          <cell r="O33">
            <v>4.7619640759672697</v>
          </cell>
          <cell r="P33">
            <v>4.8563586483090297</v>
          </cell>
          <cell r="Q33">
            <v>4.9532458624738602</v>
          </cell>
          <cell r="R33">
            <v>5.0560426303706301</v>
          </cell>
          <cell r="S33">
            <v>5.1624628318507302</v>
          </cell>
          <cell r="T33">
            <v>5.27086094333335</v>
          </cell>
          <cell r="U33">
            <v>5.3848011068788297</v>
          </cell>
          <cell r="V33">
            <v>5.5053663636530796</v>
          </cell>
          <cell r="W33">
            <v>5.6297504435419103</v>
          </cell>
          <cell r="X33">
            <v>5.7533194152756701</v>
          </cell>
          <cell r="Y33">
            <v>5.8741241434516001</v>
          </cell>
          <cell r="Z33">
            <v>5.9903030177975598</v>
          </cell>
          <cell r="AA33">
            <v>6.1026102252531</v>
          </cell>
          <cell r="AB33">
            <v>6.2137666005074399</v>
          </cell>
          <cell r="AC33">
            <v>6.3214422165844804</v>
          </cell>
          <cell r="AD33">
            <v>6.4248024844358502</v>
          </cell>
          <cell r="AE33">
            <v>6.5259822067546498</v>
          </cell>
          <cell r="AF33">
            <v>6.6259590333788099</v>
          </cell>
          <cell r="AG33">
            <v>6.7170167200476198</v>
          </cell>
          <cell r="AH33">
            <v>6.8024817622309701</v>
          </cell>
          <cell r="AI33">
            <v>6.8830025418926999</v>
          </cell>
          <cell r="AJ33">
            <v>6.9587605619692203</v>
          </cell>
          <cell r="AK33">
            <v>7.0309620376993003</v>
          </cell>
          <cell r="AL33">
            <v>7.1046306254795502</v>
          </cell>
          <cell r="AM33">
            <v>7.1760779557659298</v>
          </cell>
          <cell r="AN33">
            <v>7.2456064986604103</v>
          </cell>
          <cell r="AO33">
            <v>7.3134352333284696</v>
          </cell>
          <cell r="AP33">
            <v>7.3802609001306401</v>
          </cell>
        </row>
        <row r="34">
          <cell r="C34" t="str">
            <v>Bentham</v>
          </cell>
          <cell r="D34" t="str">
            <v>Kendal (Parkside Rd)</v>
          </cell>
          <cell r="E34" t="str">
            <v>Harker ENWL SGTs 1 2 3A 4 / Hutton GSP GROUP</v>
          </cell>
          <cell r="F34">
            <v>5.5</v>
          </cell>
          <cell r="G34">
            <v>1.044E-2</v>
          </cell>
          <cell r="H34">
            <v>5.51044</v>
          </cell>
          <cell r="I34">
            <v>4.99</v>
          </cell>
          <cell r="J34">
            <v>5.1002598928135798</v>
          </cell>
          <cell r="K34">
            <v>5.1280779313746203</v>
          </cell>
          <cell r="L34">
            <v>5.1591352214649797</v>
          </cell>
          <cell r="M34">
            <v>5.2056118168680898</v>
          </cell>
          <cell r="N34">
            <v>5.2778121430816203</v>
          </cell>
          <cell r="O34">
            <v>5.3465021789230898</v>
          </cell>
          <cell r="P34">
            <v>5.4176975908793796</v>
          </cell>
          <cell r="Q34">
            <v>5.4907685994286197</v>
          </cell>
          <cell r="R34">
            <v>5.5703036934770997</v>
          </cell>
          <cell r="S34">
            <v>5.6493302043245004</v>
          </cell>
          <cell r="T34">
            <v>5.7310522550857002</v>
          </cell>
          <cell r="U34">
            <v>5.8233280899731996</v>
          </cell>
          <cell r="V34">
            <v>5.9212734416486201</v>
          </cell>
          <cell r="W34">
            <v>6.0170442303008</v>
          </cell>
          <cell r="X34">
            <v>6.11017376934414</v>
          </cell>
          <cell r="Y34">
            <v>6.1975307636836101</v>
          </cell>
          <cell r="Z34">
            <v>6.2778418800456999</v>
          </cell>
          <cell r="AA34">
            <v>6.3516766337492401</v>
          </cell>
          <cell r="AB34">
            <v>6.4212785618465897</v>
          </cell>
          <cell r="AC34">
            <v>6.4846785994745799</v>
          </cell>
          <cell r="AD34">
            <v>6.5420175458979202</v>
          </cell>
          <cell r="AE34">
            <v>6.59525769820109</v>
          </cell>
          <cell r="AF34">
            <v>6.6452879833694602</v>
          </cell>
          <cell r="AG34">
            <v>6.6880039517798799</v>
          </cell>
          <cell r="AH34">
            <v>6.7256777505721299</v>
          </cell>
          <cell r="AI34">
            <v>6.7588171997995801</v>
          </cell>
          <cell r="AJ34">
            <v>6.7871391777613201</v>
          </cell>
          <cell r="AK34">
            <v>6.8109160767463699</v>
          </cell>
          <cell r="AL34">
            <v>6.8326233242126602</v>
          </cell>
          <cell r="AM34">
            <v>6.85244189035412</v>
          </cell>
          <cell r="AN34">
            <v>6.8706456135523197</v>
          </cell>
          <cell r="AO34">
            <v>6.8875539906508303</v>
          </cell>
          <cell r="AP34">
            <v>6.9035325214330303</v>
          </cell>
        </row>
        <row r="35">
          <cell r="C35" t="str">
            <v>Bispham</v>
          </cell>
          <cell r="D35" t="str">
            <v>Bispham</v>
          </cell>
          <cell r="E35" t="str">
            <v>Penwortham West GSP / Stanah GSP GROUP</v>
          </cell>
          <cell r="F35">
            <v>22.863</v>
          </cell>
          <cell r="G35">
            <v>0</v>
          </cell>
          <cell r="H35">
            <v>22.863</v>
          </cell>
          <cell r="I35">
            <v>18.47</v>
          </cell>
          <cell r="J35">
            <v>18.901736974436599</v>
          </cell>
          <cell r="K35">
            <v>18.914258289912301</v>
          </cell>
          <cell r="L35">
            <v>18.924143275503202</v>
          </cell>
          <cell r="M35">
            <v>18.964874633147598</v>
          </cell>
          <cell r="N35">
            <v>19.026031877249899</v>
          </cell>
          <cell r="O35">
            <v>19.083830750650801</v>
          </cell>
          <cell r="P35">
            <v>19.157613617420001</v>
          </cell>
          <cell r="Q35">
            <v>19.2390559265653</v>
          </cell>
          <cell r="R35">
            <v>19.340504673141201</v>
          </cell>
          <cell r="S35">
            <v>19.4636185121458</v>
          </cell>
          <cell r="T35">
            <v>19.597422043275099</v>
          </cell>
          <cell r="U35">
            <v>19.7525810353699</v>
          </cell>
          <cell r="V35">
            <v>19.945148268661999</v>
          </cell>
          <cell r="W35">
            <v>20.140819783682701</v>
          </cell>
          <cell r="X35">
            <v>20.332087529034698</v>
          </cell>
          <cell r="Y35">
            <v>20.523947518076898</v>
          </cell>
          <cell r="Z35">
            <v>20.705910309298002</v>
          </cell>
          <cell r="AA35">
            <v>20.876788781184199</v>
          </cell>
          <cell r="AB35">
            <v>21.0460054862173</v>
          </cell>
          <cell r="AC35">
            <v>21.204331147198499</v>
          </cell>
          <cell r="AD35">
            <v>21.350032946463799</v>
          </cell>
          <cell r="AE35">
            <v>21.486561435688099</v>
          </cell>
          <cell r="AF35">
            <v>21.615789257963499</v>
          </cell>
          <cell r="AG35">
            <v>21.714733995368402</v>
          </cell>
          <cell r="AH35">
            <v>21.794182922167298</v>
          </cell>
          <cell r="AI35">
            <v>21.855121654110398</v>
          </cell>
          <cell r="AJ35">
            <v>21.928372697155901</v>
          </cell>
          <cell r="AK35">
            <v>21.992663045207198</v>
          </cell>
          <cell r="AL35">
            <v>22.040800607438701</v>
          </cell>
          <cell r="AM35">
            <v>22.079339327202099</v>
          </cell>
          <cell r="AN35">
            <v>22.1089980616823</v>
          </cell>
          <cell r="AO35">
            <v>22.129309572004001</v>
          </cell>
          <cell r="AP35">
            <v>22.143542814139298</v>
          </cell>
        </row>
        <row r="36">
          <cell r="C36" t="str">
            <v>Blackbull</v>
          </cell>
          <cell r="D36" t="str">
            <v>Ribble</v>
          </cell>
          <cell r="E36" t="str">
            <v>Penwortham East GSP / Rochdale SGT 1 GROUP</v>
          </cell>
          <cell r="F36">
            <v>22.863</v>
          </cell>
          <cell r="G36">
            <v>7.1999999999999995E-2</v>
          </cell>
          <cell r="H36">
            <v>22.934999999999999</v>
          </cell>
          <cell r="I36">
            <v>12.81</v>
          </cell>
          <cell r="J36">
            <v>13.728973169221399</v>
          </cell>
          <cell r="K36">
            <v>13.811825588245799</v>
          </cell>
          <cell r="L36">
            <v>13.824865422592501</v>
          </cell>
          <cell r="M36">
            <v>13.8621447835789</v>
          </cell>
          <cell r="N36">
            <v>13.9164215071772</v>
          </cell>
          <cell r="O36">
            <v>13.970174068856499</v>
          </cell>
          <cell r="P36">
            <v>14.0351086343387</v>
          </cell>
          <cell r="Q36">
            <v>14.105877719281199</v>
          </cell>
          <cell r="R36">
            <v>14.194865836730401</v>
          </cell>
          <cell r="S36">
            <v>14.2987577198612</v>
          </cell>
          <cell r="T36">
            <v>14.409469135124199</v>
          </cell>
          <cell r="U36">
            <v>14.5337492667096</v>
          </cell>
          <cell r="V36">
            <v>14.6841404361631</v>
          </cell>
          <cell r="W36">
            <v>14.8543834792955</v>
          </cell>
          <cell r="X36">
            <v>15.0174368554019</v>
          </cell>
          <cell r="Y36">
            <v>15.174982678338701</v>
          </cell>
          <cell r="Z36">
            <v>15.321292809042999</v>
          </cell>
          <cell r="AA36">
            <v>15.4558975158264</v>
          </cell>
          <cell r="AB36">
            <v>15.5889116501851</v>
          </cell>
          <cell r="AC36">
            <v>15.713271302544999</v>
          </cell>
          <cell r="AD36">
            <v>15.8291637713134</v>
          </cell>
          <cell r="AE36">
            <v>15.9380657777198</v>
          </cell>
          <cell r="AF36">
            <v>16.0432538348498</v>
          </cell>
          <cell r="AG36">
            <v>16.133101108307901</v>
          </cell>
          <cell r="AH36">
            <v>16.213737960741099</v>
          </cell>
          <cell r="AI36">
            <v>16.286053677170401</v>
          </cell>
          <cell r="AJ36">
            <v>16.351609667208798</v>
          </cell>
          <cell r="AK36">
            <v>16.4064815866655</v>
          </cell>
          <cell r="AL36">
            <v>16.449029391621899</v>
          </cell>
          <cell r="AM36">
            <v>16.486755991077899</v>
          </cell>
          <cell r="AN36">
            <v>16.520097874490499</v>
          </cell>
          <cell r="AO36">
            <v>16.549305722803801</v>
          </cell>
          <cell r="AP36">
            <v>16.575955342131198</v>
          </cell>
        </row>
        <row r="37">
          <cell r="C37" t="str">
            <v>Blackburn</v>
          </cell>
          <cell r="D37" t="str">
            <v>Blackburn</v>
          </cell>
          <cell r="E37" t="str">
            <v>Penwortham East GSP / Rochdale SGT 1 GROUP</v>
          </cell>
          <cell r="F37">
            <v>22.863</v>
          </cell>
          <cell r="G37">
            <v>0</v>
          </cell>
          <cell r="H37">
            <v>22.863</v>
          </cell>
          <cell r="I37">
            <v>15.19</v>
          </cell>
          <cell r="J37">
            <v>15.5577037055477</v>
          </cell>
          <cell r="K37">
            <v>15.6629233162486</v>
          </cell>
          <cell r="L37">
            <v>15.7588591665245</v>
          </cell>
          <cell r="M37">
            <v>15.8666053967632</v>
          </cell>
          <cell r="N37">
            <v>16.0032105658258</v>
          </cell>
          <cell r="O37">
            <v>16.111963021925099</v>
          </cell>
          <cell r="P37">
            <v>16.217478255672599</v>
          </cell>
          <cell r="Q37">
            <v>16.316923571658702</v>
          </cell>
          <cell r="R37">
            <v>16.418599082009401</v>
          </cell>
          <cell r="S37">
            <v>16.518883334585599</v>
          </cell>
          <cell r="T37">
            <v>16.615336473122699</v>
          </cell>
          <cell r="U37">
            <v>16.707745127294199</v>
          </cell>
          <cell r="V37">
            <v>16.8002061732798</v>
          </cell>
          <cell r="W37">
            <v>16.872830848534999</v>
          </cell>
          <cell r="X37">
            <v>16.946692352477299</v>
          </cell>
          <cell r="Y37">
            <v>17.0235772401698</v>
          </cell>
          <cell r="Z37">
            <v>17.102267629717101</v>
          </cell>
          <cell r="AA37">
            <v>17.182792799046499</v>
          </cell>
          <cell r="AB37">
            <v>17.2657166512492</v>
          </cell>
          <cell r="AC37">
            <v>17.350549386994</v>
          </cell>
          <cell r="AD37">
            <v>17.437249624119602</v>
          </cell>
          <cell r="AE37">
            <v>17.525591914662598</v>
          </cell>
          <cell r="AF37">
            <v>17.6163065929372</v>
          </cell>
          <cell r="AG37">
            <v>17.707367296735502</v>
          </cell>
          <cell r="AH37">
            <v>17.7996593221411</v>
          </cell>
          <cell r="AI37">
            <v>17.893193850089201</v>
          </cell>
          <cell r="AJ37">
            <v>17.9882796321032</v>
          </cell>
          <cell r="AK37">
            <v>18.0844965472171</v>
          </cell>
          <cell r="AL37">
            <v>18.182039097655402</v>
          </cell>
          <cell r="AM37">
            <v>18.2811988509823</v>
          </cell>
          <cell r="AN37">
            <v>18.381991482034099</v>
          </cell>
          <cell r="AO37">
            <v>18.484292624567502</v>
          </cell>
          <cell r="AP37">
            <v>18.5884242357799</v>
          </cell>
        </row>
        <row r="38">
          <cell r="C38" t="str">
            <v>Blackburn Rd Clayton</v>
          </cell>
          <cell r="D38" t="str">
            <v>Huncoat</v>
          </cell>
          <cell r="E38" t="str">
            <v>Padiham GSP</v>
          </cell>
          <cell r="F38">
            <v>19.32</v>
          </cell>
          <cell r="G38">
            <v>0</v>
          </cell>
          <cell r="H38">
            <v>19.32</v>
          </cell>
          <cell r="I38">
            <v>7.96</v>
          </cell>
          <cell r="J38">
            <v>8.0857956631247401</v>
          </cell>
          <cell r="K38">
            <v>8.13327940379164</v>
          </cell>
          <cell r="L38">
            <v>8.1917993584114797</v>
          </cell>
          <cell r="M38">
            <v>8.2668836997533006</v>
          </cell>
          <cell r="N38">
            <v>8.3562029222036092</v>
          </cell>
          <cell r="O38">
            <v>8.4402173279357005</v>
          </cell>
          <cell r="P38">
            <v>8.5284607890609703</v>
          </cell>
          <cell r="Q38">
            <v>8.6192192741287794</v>
          </cell>
          <cell r="R38">
            <v>8.7206445073396406</v>
          </cell>
          <cell r="S38">
            <v>8.8295776514839304</v>
          </cell>
          <cell r="T38">
            <v>8.9441109302174198</v>
          </cell>
          <cell r="U38">
            <v>9.0685119297660499</v>
          </cell>
          <cell r="V38">
            <v>9.2082403868249898</v>
          </cell>
          <cell r="W38">
            <v>9.3412956657020896</v>
          </cell>
          <cell r="X38">
            <v>9.4743934616571206</v>
          </cell>
          <cell r="Y38">
            <v>9.6066075914993601</v>
          </cell>
          <cell r="Z38">
            <v>9.7330703579926094</v>
          </cell>
          <cell r="AA38">
            <v>9.8532810930739103</v>
          </cell>
          <cell r="AB38">
            <v>9.9714064213218307</v>
          </cell>
          <cell r="AC38">
            <v>10.0830386829908</v>
          </cell>
          <cell r="AD38">
            <v>10.1886097778414</v>
          </cell>
          <cell r="AE38">
            <v>10.289810420632</v>
          </cell>
          <cell r="AF38">
            <v>10.3872154514596</v>
          </cell>
          <cell r="AG38">
            <v>10.4681615128796</v>
          </cell>
          <cell r="AH38">
            <v>10.538320009403799</v>
          </cell>
          <cell r="AI38">
            <v>10.598290761525</v>
          </cell>
          <cell r="AJ38">
            <v>10.649364576962901</v>
          </cell>
          <cell r="AK38">
            <v>10.6924277634366</v>
          </cell>
          <cell r="AL38">
            <v>10.7349313272919</v>
          </cell>
          <cell r="AM38">
            <v>10.772074616353301</v>
          </cell>
          <cell r="AN38">
            <v>10.804298999287401</v>
          </cell>
          <cell r="AO38">
            <v>10.8314651945756</v>
          </cell>
          <cell r="AP38">
            <v>10.8552131932006</v>
          </cell>
        </row>
        <row r="39">
          <cell r="C39" t="str">
            <v>Blackfriars</v>
          </cell>
          <cell r="D39" t="str">
            <v>Frederick Rd</v>
          </cell>
          <cell r="E39" t="str">
            <v>Kearsley 132 GSP</v>
          </cell>
          <cell r="F39">
            <v>17.8</v>
          </cell>
          <cell r="G39">
            <v>0</v>
          </cell>
          <cell r="H39">
            <v>17.8</v>
          </cell>
          <cell r="I39">
            <v>13.86</v>
          </cell>
          <cell r="J39">
            <v>16.7752817693456</v>
          </cell>
          <cell r="K39">
            <v>17.166585570842901</v>
          </cell>
          <cell r="L39">
            <v>17.287036623450501</v>
          </cell>
          <cell r="M39">
            <v>17.427265355591</v>
          </cell>
          <cell r="N39">
            <v>17.583829266453801</v>
          </cell>
          <cell r="O39">
            <v>17.7231620882262</v>
          </cell>
          <cell r="P39">
            <v>17.862867166724499</v>
          </cell>
          <cell r="Q39">
            <v>18.002345124855399</v>
          </cell>
          <cell r="R39">
            <v>18.151180658887899</v>
          </cell>
          <cell r="S39">
            <v>18.305431156424699</v>
          </cell>
          <cell r="T39">
            <v>18.459360271149201</v>
          </cell>
          <cell r="U39">
            <v>18.617970974363299</v>
          </cell>
          <cell r="V39">
            <v>18.791867475055199</v>
          </cell>
          <cell r="W39">
            <v>18.966151633286</v>
          </cell>
          <cell r="X39">
            <v>19.138136752171501</v>
          </cell>
          <cell r="Y39">
            <v>19.307065467632398</v>
          </cell>
          <cell r="Z39">
            <v>19.467504917459699</v>
          </cell>
          <cell r="AA39">
            <v>19.619792683544102</v>
          </cell>
          <cell r="AB39">
            <v>19.769598583548301</v>
          </cell>
          <cell r="AC39">
            <v>19.912317132455399</v>
          </cell>
          <cell r="AD39">
            <v>20.047052084073702</v>
          </cell>
          <cell r="AE39">
            <v>20.1766132060514</v>
          </cell>
          <cell r="AF39">
            <v>20.304030110048199</v>
          </cell>
          <cell r="AG39">
            <v>20.421948935444899</v>
          </cell>
          <cell r="AH39">
            <v>20.536089441522002</v>
          </cell>
          <cell r="AI39">
            <v>20.643691374006099</v>
          </cell>
          <cell r="AJ39">
            <v>20.744898216902499</v>
          </cell>
          <cell r="AK39">
            <v>20.840111096838701</v>
          </cell>
          <cell r="AL39">
            <v>20.932768183295199</v>
          </cell>
          <cell r="AM39">
            <v>21.021984957504401</v>
          </cell>
          <cell r="AN39">
            <v>21.107847357776599</v>
          </cell>
          <cell r="AO39">
            <v>21.190512297807398</v>
          </cell>
          <cell r="AP39">
            <v>21.2711876898335</v>
          </cell>
        </row>
        <row r="40">
          <cell r="C40" t="str">
            <v>Blackley</v>
          </cell>
          <cell r="D40" t="str">
            <v>Red Bank</v>
          </cell>
          <cell r="E40" t="str">
            <v>Whitegate GSP</v>
          </cell>
          <cell r="F40">
            <v>22.863</v>
          </cell>
          <cell r="G40">
            <v>1.056E-2</v>
          </cell>
          <cell r="H40">
            <v>22.873560000000001</v>
          </cell>
          <cell r="I40">
            <v>12.62</v>
          </cell>
          <cell r="J40">
            <v>12.8047263319725</v>
          </cell>
          <cell r="K40">
            <v>12.9148404358588</v>
          </cell>
          <cell r="L40">
            <v>13.0455772577017</v>
          </cell>
          <cell r="M40">
            <v>13.200873883670701</v>
          </cell>
          <cell r="N40">
            <v>13.3783470450014</v>
          </cell>
          <cell r="O40">
            <v>13.5544426518923</v>
          </cell>
          <cell r="P40">
            <v>13.743364341024201</v>
          </cell>
          <cell r="Q40">
            <v>13.942673093203</v>
          </cell>
          <cell r="R40">
            <v>14.1639407059438</v>
          </cell>
          <cell r="S40">
            <v>14.3970739469089</v>
          </cell>
          <cell r="T40">
            <v>14.643254796386101</v>
          </cell>
          <cell r="U40">
            <v>14.911319785853101</v>
          </cell>
          <cell r="V40">
            <v>15.1994119541726</v>
          </cell>
          <cell r="W40">
            <v>15.487188457933099</v>
          </cell>
          <cell r="X40">
            <v>15.777622830996</v>
          </cell>
          <cell r="Y40">
            <v>16.0649121896294</v>
          </cell>
          <cell r="Z40">
            <v>16.345204714620301</v>
          </cell>
          <cell r="AA40">
            <v>16.619752264776501</v>
          </cell>
          <cell r="AB40">
            <v>16.895049945151499</v>
          </cell>
          <cell r="AC40">
            <v>17.1652871072232</v>
          </cell>
          <cell r="AD40">
            <v>17.429181482153499</v>
          </cell>
          <cell r="AE40">
            <v>17.691742697822701</v>
          </cell>
          <cell r="AF40">
            <v>17.954926070710599</v>
          </cell>
          <cell r="AG40">
            <v>18.197626593787</v>
          </cell>
          <cell r="AH40">
            <v>18.428041992192401</v>
          </cell>
          <cell r="AI40">
            <v>18.647535377606999</v>
          </cell>
          <cell r="AJ40">
            <v>18.8575101115803</v>
          </cell>
          <cell r="AK40">
            <v>19.0629904538023</v>
          </cell>
          <cell r="AL40">
            <v>19.282714661699998</v>
          </cell>
          <cell r="AM40">
            <v>19.498785159169898</v>
          </cell>
          <cell r="AN40">
            <v>19.711818485981901</v>
          </cell>
          <cell r="AO40">
            <v>19.9223310718539</v>
          </cell>
          <cell r="AP40">
            <v>20.132227510193001</v>
          </cell>
        </row>
        <row r="41">
          <cell r="C41" t="str">
            <v>Blackpool</v>
          </cell>
          <cell r="D41" t="str">
            <v>Blackpool</v>
          </cell>
          <cell r="E41" t="str">
            <v>Penwortham West GSP / Stanah GSP GROUP</v>
          </cell>
          <cell r="F41">
            <v>23.75</v>
          </cell>
          <cell r="G41">
            <v>0</v>
          </cell>
          <cell r="H41">
            <v>23.75</v>
          </cell>
          <cell r="I41">
            <v>13.52</v>
          </cell>
          <cell r="J41">
            <v>14.0938567069485</v>
          </cell>
          <cell r="K41">
            <v>14.1391403124398</v>
          </cell>
          <cell r="L41">
            <v>14.139030354416599</v>
          </cell>
          <cell r="M41">
            <v>14.155456392473701</v>
          </cell>
          <cell r="N41">
            <v>14.1923458390267</v>
          </cell>
          <cell r="O41">
            <v>14.215903141441199</v>
          </cell>
          <cell r="P41">
            <v>14.238723543922401</v>
          </cell>
          <cell r="Q41">
            <v>14.255403746475</v>
          </cell>
          <cell r="R41">
            <v>14.286503143279701</v>
          </cell>
          <cell r="S41">
            <v>14.3209097991971</v>
          </cell>
          <cell r="T41">
            <v>14.3566335358594</v>
          </cell>
          <cell r="U41">
            <v>14.395175173763899</v>
          </cell>
          <cell r="V41">
            <v>14.441697168401999</v>
          </cell>
          <cell r="W41">
            <v>14.4049648915219</v>
          </cell>
          <cell r="X41">
            <v>14.368539117420401</v>
          </cell>
          <cell r="Y41">
            <v>14.353540956637699</v>
          </cell>
          <cell r="Z41">
            <v>14.3427932923352</v>
          </cell>
          <cell r="AA41">
            <v>14.329885185573101</v>
          </cell>
          <cell r="AB41">
            <v>14.316387464084301</v>
          </cell>
          <cell r="AC41">
            <v>14.3010054731257</v>
          </cell>
          <cell r="AD41">
            <v>14.283605495087199</v>
          </cell>
          <cell r="AE41">
            <v>14.264678146597699</v>
          </cell>
          <cell r="AF41">
            <v>14.244525106806099</v>
          </cell>
          <cell r="AG41">
            <v>14.221564394403901</v>
          </cell>
          <cell r="AH41">
            <v>14.197006176413399</v>
          </cell>
          <cell r="AI41">
            <v>14.170890445489499</v>
          </cell>
          <cell r="AJ41">
            <v>14.143626638926801</v>
          </cell>
          <cell r="AK41">
            <v>14.1144300184038</v>
          </cell>
          <cell r="AL41">
            <v>14.0830911223114</v>
          </cell>
          <cell r="AM41">
            <v>14.050912816926701</v>
          </cell>
          <cell r="AN41">
            <v>14.017928435976399</v>
          </cell>
          <cell r="AO41">
            <v>13.984029354526101</v>
          </cell>
          <cell r="AP41">
            <v>13.949612972397899</v>
          </cell>
        </row>
        <row r="42">
          <cell r="C42" t="str">
            <v>Bollington</v>
          </cell>
          <cell r="D42" t="str">
            <v>N/A</v>
          </cell>
          <cell r="E42" t="str">
            <v>Macclesfield 33 GSP</v>
          </cell>
          <cell r="F42">
            <v>13</v>
          </cell>
          <cell r="G42">
            <v>0</v>
          </cell>
          <cell r="H42">
            <v>13</v>
          </cell>
          <cell r="I42">
            <v>9.7799999999999994</v>
          </cell>
          <cell r="J42">
            <v>9.8704967345840409</v>
          </cell>
          <cell r="K42">
            <v>9.9823592552918097</v>
          </cell>
          <cell r="L42">
            <v>10.136253203122401</v>
          </cell>
          <cell r="M42">
            <v>10.3254763385762</v>
          </cell>
          <cell r="N42">
            <v>10.5362454098077</v>
          </cell>
          <cell r="O42">
            <v>10.7361307018866</v>
          </cell>
          <cell r="P42">
            <v>10.941414958632601</v>
          </cell>
          <cell r="Q42">
            <v>11.149595653305701</v>
          </cell>
          <cell r="R42">
            <v>11.367810595481201</v>
          </cell>
          <cell r="S42">
            <v>11.598647857822201</v>
          </cell>
          <cell r="T42">
            <v>11.8377257621447</v>
          </cell>
          <cell r="U42">
            <v>12.0917154496848</v>
          </cell>
          <cell r="V42">
            <v>12.368154414595701</v>
          </cell>
          <cell r="W42">
            <v>12.6610967877051</v>
          </cell>
          <cell r="X42">
            <v>12.948658123855701</v>
          </cell>
          <cell r="Y42">
            <v>13.2272868952004</v>
          </cell>
          <cell r="Z42">
            <v>13.4919264260645</v>
          </cell>
          <cell r="AA42">
            <v>13.743786565961599</v>
          </cell>
          <cell r="AB42">
            <v>13.9898360940707</v>
          </cell>
          <cell r="AC42">
            <v>14.2255407410946</v>
          </cell>
          <cell r="AD42">
            <v>14.4512132349967</v>
          </cell>
          <cell r="AE42">
            <v>14.671559088463701</v>
          </cell>
          <cell r="AF42">
            <v>14.8892362823414</v>
          </cell>
          <cell r="AG42">
            <v>15.095447984963901</v>
          </cell>
          <cell r="AH42">
            <v>15.295723337205001</v>
          </cell>
          <cell r="AI42">
            <v>15.4912494265573</v>
          </cell>
          <cell r="AJ42">
            <v>15.682644758393501</v>
          </cell>
          <cell r="AK42">
            <v>15.8686043309258</v>
          </cell>
          <cell r="AL42">
            <v>16.051695957730299</v>
          </cell>
          <cell r="AM42">
            <v>16.234250204955899</v>
          </cell>
          <cell r="AN42">
            <v>16.416819835583901</v>
          </cell>
          <cell r="AO42">
            <v>16.600183088538301</v>
          </cell>
          <cell r="AP42">
            <v>16.785500053243901</v>
          </cell>
        </row>
        <row r="43">
          <cell r="C43" t="str">
            <v>Bolton By Bowland</v>
          </cell>
          <cell r="D43" t="str">
            <v>Padiham</v>
          </cell>
          <cell r="E43" t="str">
            <v>Padiham GSP</v>
          </cell>
          <cell r="F43">
            <v>3</v>
          </cell>
          <cell r="G43">
            <v>0.3624</v>
          </cell>
          <cell r="H43">
            <v>3.3624000000000001</v>
          </cell>
          <cell r="I43">
            <v>2.82</v>
          </cell>
          <cell r="J43">
            <v>2.82967647798454</v>
          </cell>
          <cell r="K43">
            <v>2.8419854232726398</v>
          </cell>
          <cell r="L43">
            <v>2.8599393015631902</v>
          </cell>
          <cell r="M43">
            <v>2.8818486588816699</v>
          </cell>
          <cell r="N43">
            <v>2.90774969232679</v>
          </cell>
          <cell r="O43">
            <v>2.9311394766800398</v>
          </cell>
          <cell r="P43">
            <v>2.9551237320768999</v>
          </cell>
          <cell r="Q43">
            <v>2.9786980040670099</v>
          </cell>
          <cell r="R43">
            <v>3.0051411015683298</v>
          </cell>
          <cell r="S43">
            <v>3.0333383553351299</v>
          </cell>
          <cell r="T43">
            <v>3.0623326383315801</v>
          </cell>
          <cell r="U43">
            <v>3.0936168528779699</v>
          </cell>
          <cell r="V43">
            <v>3.1282410164940302</v>
          </cell>
          <cell r="W43">
            <v>3.1547920411947699</v>
          </cell>
          <cell r="X43">
            <v>3.1802644581953601</v>
          </cell>
          <cell r="Y43">
            <v>3.20459289527281</v>
          </cell>
          <cell r="Z43">
            <v>3.2274411887813401</v>
          </cell>
          <cell r="AA43">
            <v>3.24893711747906</v>
          </cell>
          <cell r="AB43">
            <v>3.26962319216593</v>
          </cell>
          <cell r="AC43">
            <v>3.2889875637344401</v>
          </cell>
          <cell r="AD43">
            <v>3.3070682847830501</v>
          </cell>
          <cell r="AE43">
            <v>3.3243196147369201</v>
          </cell>
          <cell r="AF43">
            <v>3.3415465656904799</v>
          </cell>
          <cell r="AG43">
            <v>3.3569482982049399</v>
          </cell>
          <cell r="AH43">
            <v>3.3712418869416898</v>
          </cell>
          <cell r="AI43">
            <v>3.3846098804919502</v>
          </cell>
          <cell r="AJ43">
            <v>3.3970185974857698</v>
          </cell>
          <cell r="AK43">
            <v>3.4084671413496199</v>
          </cell>
          <cell r="AL43">
            <v>3.4196414615367599</v>
          </cell>
          <cell r="AM43">
            <v>3.4303181660454101</v>
          </cell>
          <cell r="AN43">
            <v>3.4405456115216801</v>
          </cell>
          <cell r="AO43">
            <v>3.45047007328946</v>
          </cell>
          <cell r="AP43">
            <v>3.46018090634935</v>
          </cell>
        </row>
        <row r="44">
          <cell r="C44" t="str">
            <v>Bolton Le Sands</v>
          </cell>
          <cell r="D44" t="str">
            <v>Lancaster</v>
          </cell>
          <cell r="E44" t="str">
            <v>Heysham GSP</v>
          </cell>
          <cell r="F44">
            <v>17.5</v>
          </cell>
          <cell r="G44">
            <v>0.12</v>
          </cell>
          <cell r="H44">
            <v>17.62</v>
          </cell>
          <cell r="I44">
            <v>9.85</v>
          </cell>
          <cell r="J44">
            <v>10.5150146474768</v>
          </cell>
          <cell r="K44">
            <v>10.664708009040901</v>
          </cell>
          <cell r="L44">
            <v>10.786558280327601</v>
          </cell>
          <cell r="M44">
            <v>10.9389904628009</v>
          </cell>
          <cell r="N44">
            <v>11.1101046596752</v>
          </cell>
          <cell r="O44">
            <v>11.2793400924566</v>
          </cell>
          <cell r="P44">
            <v>11.459048747032</v>
          </cell>
          <cell r="Q44">
            <v>11.645558928612701</v>
          </cell>
          <cell r="R44">
            <v>11.852377700957</v>
          </cell>
          <cell r="S44">
            <v>12.0648701285035</v>
          </cell>
          <cell r="T44">
            <v>12.2875610150663</v>
          </cell>
          <cell r="U44">
            <v>12.536407033869599</v>
          </cell>
          <cell r="V44">
            <v>12.8061366547331</v>
          </cell>
          <cell r="W44">
            <v>13.073038727015399</v>
          </cell>
          <cell r="X44">
            <v>13.332943815034101</v>
          </cell>
          <cell r="Y44">
            <v>13.5787673357278</v>
          </cell>
          <cell r="Z44">
            <v>13.8077672523105</v>
          </cell>
          <cell r="AA44">
            <v>14.0244653428507</v>
          </cell>
          <cell r="AB44">
            <v>14.245115696027399</v>
          </cell>
          <cell r="AC44">
            <v>14.451305837014299</v>
          </cell>
          <cell r="AD44">
            <v>14.642699967203701</v>
          </cell>
          <cell r="AE44">
            <v>14.8238196757985</v>
          </cell>
          <cell r="AF44">
            <v>14.9964909252975</v>
          </cell>
          <cell r="AG44">
            <v>15.1459721009892</v>
          </cell>
          <cell r="AH44">
            <v>15.2798112346598</v>
          </cell>
          <cell r="AI44">
            <v>15.399372466356199</v>
          </cell>
          <cell r="AJ44">
            <v>15.5048302182282</v>
          </cell>
          <cell r="AK44">
            <v>15.595767695259299</v>
          </cell>
          <cell r="AL44">
            <v>15.6785889091655</v>
          </cell>
          <cell r="AM44">
            <v>15.754475235480101</v>
          </cell>
          <cell r="AN44">
            <v>15.824214283744601</v>
          </cell>
          <cell r="AO44">
            <v>15.8885147049017</v>
          </cell>
          <cell r="AP44">
            <v>15.948968297115099</v>
          </cell>
        </row>
        <row r="45">
          <cell r="C45" t="str">
            <v>Botany Bay</v>
          </cell>
          <cell r="D45" t="str">
            <v>Leyland</v>
          </cell>
          <cell r="E45" t="str">
            <v>Penwortham West GSP / Stanah GSP GROUP</v>
          </cell>
          <cell r="F45">
            <v>10</v>
          </cell>
          <cell r="G45">
            <v>0</v>
          </cell>
          <cell r="H45">
            <v>10</v>
          </cell>
          <cell r="I45">
            <v>7.67</v>
          </cell>
          <cell r="J45">
            <v>7.8892280391560101</v>
          </cell>
          <cell r="K45">
            <v>7.94467338438385</v>
          </cell>
          <cell r="L45">
            <v>8.0082510990301401</v>
          </cell>
          <cell r="M45">
            <v>8.09064342295415</v>
          </cell>
          <cell r="N45">
            <v>8.1840234608570004</v>
          </cell>
          <cell r="O45">
            <v>8.2765990105782201</v>
          </cell>
          <cell r="P45">
            <v>8.3779831704087204</v>
          </cell>
          <cell r="Q45">
            <v>8.4850322620797005</v>
          </cell>
          <cell r="R45">
            <v>8.6084696129284897</v>
          </cell>
          <cell r="S45">
            <v>8.7440316054346194</v>
          </cell>
          <cell r="T45">
            <v>8.8898559074659005</v>
          </cell>
          <cell r="U45">
            <v>9.0545583020735396</v>
          </cell>
          <cell r="V45">
            <v>9.2410622956121902</v>
          </cell>
          <cell r="W45">
            <v>9.4308431947723701</v>
          </cell>
          <cell r="X45">
            <v>9.6118917971722109</v>
          </cell>
          <cell r="Y45">
            <v>9.7829457016417898</v>
          </cell>
          <cell r="Z45">
            <v>9.9401316133819808</v>
          </cell>
          <cell r="AA45">
            <v>10.0846928987807</v>
          </cell>
          <cell r="AB45">
            <v>10.2238173980785</v>
          </cell>
          <cell r="AC45">
            <v>10.3517270478643</v>
          </cell>
          <cell r="AD45">
            <v>10.4687384645107</v>
          </cell>
          <cell r="AE45">
            <v>10.5796596560083</v>
          </cell>
          <cell r="AF45">
            <v>10.6890724935054</v>
          </cell>
          <cell r="AG45">
            <v>10.7848539442695</v>
          </cell>
          <cell r="AH45">
            <v>10.8719622886008</v>
          </cell>
          <cell r="AI45">
            <v>10.958788190989001</v>
          </cell>
          <cell r="AJ45">
            <v>11.0418679147547</v>
          </cell>
          <cell r="AK45">
            <v>11.1173044341964</v>
          </cell>
          <cell r="AL45">
            <v>11.190586399748801</v>
          </cell>
          <cell r="AM45">
            <v>11.259666345685901</v>
          </cell>
          <cell r="AN45">
            <v>11.325020351641101</v>
          </cell>
          <cell r="AO45">
            <v>11.388116896735401</v>
          </cell>
          <cell r="AP45">
            <v>11.449404371983199</v>
          </cell>
        </row>
        <row r="46">
          <cell r="C46" t="str">
            <v>Bow Lane</v>
          </cell>
          <cell r="D46" t="str">
            <v>Leyland</v>
          </cell>
          <cell r="E46" t="str">
            <v>Penwortham West GSP / Stanah GSP GROUP</v>
          </cell>
          <cell r="F46">
            <v>22.863</v>
          </cell>
          <cell r="G46">
            <v>0</v>
          </cell>
          <cell r="H46">
            <v>22.863</v>
          </cell>
          <cell r="I46">
            <v>17.7</v>
          </cell>
          <cell r="J46">
            <v>18.966790422310801</v>
          </cell>
          <cell r="K46">
            <v>19.278043100161401</v>
          </cell>
          <cell r="L46">
            <v>19.5326275276655</v>
          </cell>
          <cell r="M46">
            <v>19.834225740163401</v>
          </cell>
          <cell r="N46">
            <v>20.177644209384901</v>
          </cell>
          <cell r="O46">
            <v>20.501786770246301</v>
          </cell>
          <cell r="P46">
            <v>20.839596572705801</v>
          </cell>
          <cell r="Q46">
            <v>21.182144529319899</v>
          </cell>
          <cell r="R46">
            <v>21.5495367317594</v>
          </cell>
          <cell r="S46">
            <v>21.934660074749399</v>
          </cell>
          <cell r="T46">
            <v>22.331444001372699</v>
          </cell>
          <cell r="U46">
            <v>22.755747085031601</v>
          </cell>
          <cell r="V46">
            <v>23.213220048138002</v>
          </cell>
          <cell r="W46">
            <v>23.670463399673999</v>
          </cell>
          <cell r="X46">
            <v>24.121093589793801</v>
          </cell>
          <cell r="Y46">
            <v>24.5606989128861</v>
          </cell>
          <cell r="Z46">
            <v>24.982365725376301</v>
          </cell>
          <cell r="AA46">
            <v>25.401636621142998</v>
          </cell>
          <cell r="AB46">
            <v>25.8230025092797</v>
          </cell>
          <cell r="AC46">
            <v>26.229536840849502</v>
          </cell>
          <cell r="AD46">
            <v>26.6211648206625</v>
          </cell>
          <cell r="AE46">
            <v>27.0056701925885</v>
          </cell>
          <cell r="AF46">
            <v>27.3878206603564</v>
          </cell>
          <cell r="AG46">
            <v>27.745174322114501</v>
          </cell>
          <cell r="AH46">
            <v>28.088116495445799</v>
          </cell>
          <cell r="AI46">
            <v>28.4186572072242</v>
          </cell>
          <cell r="AJ46">
            <v>28.739545905074301</v>
          </cell>
          <cell r="AK46">
            <v>29.0489583457639</v>
          </cell>
          <cell r="AL46">
            <v>29.3558539167874</v>
          </cell>
          <cell r="AM46">
            <v>29.658162581716802</v>
          </cell>
          <cell r="AN46">
            <v>29.956864891165999</v>
          </cell>
          <cell r="AO46">
            <v>30.253433368779401</v>
          </cell>
          <cell r="AP46">
            <v>30.549928111547199</v>
          </cell>
        </row>
        <row r="47">
          <cell r="C47" t="str">
            <v>Bowaters</v>
          </cell>
          <cell r="D47" t="str">
            <v>Barrow &amp; Sandgate</v>
          </cell>
          <cell r="E47" t="str">
            <v>Harker ENWL SGTs 1 2 3A 4 / Hutton GSP GROUP</v>
          </cell>
          <cell r="F47">
            <v>34.5</v>
          </cell>
          <cell r="G47">
            <v>0</v>
          </cell>
          <cell r="H47">
            <v>34.5</v>
          </cell>
          <cell r="I47">
            <v>26.32</v>
          </cell>
          <cell r="J47">
            <v>26.570198958443701</v>
          </cell>
          <cell r="K47">
            <v>26.831418656919102</v>
          </cell>
          <cell r="L47">
            <v>27.129767957240201</v>
          </cell>
          <cell r="M47">
            <v>27.4453295090632</v>
          </cell>
          <cell r="N47">
            <v>27.827726435818899</v>
          </cell>
          <cell r="O47">
            <v>28.1396408635309</v>
          </cell>
          <cell r="P47">
            <v>28.4401252583123</v>
          </cell>
          <cell r="Q47">
            <v>28.7280149762009</v>
          </cell>
          <cell r="R47">
            <v>29.0027490724068</v>
          </cell>
          <cell r="S47">
            <v>29.263211099185199</v>
          </cell>
          <cell r="T47">
            <v>29.508418313773099</v>
          </cell>
          <cell r="U47">
            <v>29.737624586839399</v>
          </cell>
          <cell r="V47">
            <v>29.949977060170799</v>
          </cell>
          <cell r="W47">
            <v>30.163606003633401</v>
          </cell>
          <cell r="X47">
            <v>30.384058704572698</v>
          </cell>
          <cell r="Y47">
            <v>30.611330156905701</v>
          </cell>
          <cell r="Z47">
            <v>30.845413824349599</v>
          </cell>
          <cell r="AA47">
            <v>31.0861930570602</v>
          </cell>
          <cell r="AB47">
            <v>31.333717936136601</v>
          </cell>
          <cell r="AC47">
            <v>31.587928510186099</v>
          </cell>
          <cell r="AD47">
            <v>31.848757774711501</v>
          </cell>
          <cell r="AE47">
            <v>32.1162517674368</v>
          </cell>
          <cell r="AF47">
            <v>32.390358218368299</v>
          </cell>
          <cell r="AG47">
            <v>32.670973854240401</v>
          </cell>
          <cell r="AH47">
            <v>32.958134822216003</v>
          </cell>
          <cell r="AI47">
            <v>33.251836410091499</v>
          </cell>
          <cell r="AJ47">
            <v>33.552091862706199</v>
          </cell>
          <cell r="AK47">
            <v>33.858877193422899</v>
          </cell>
          <cell r="AL47">
            <v>34.172198533173301</v>
          </cell>
          <cell r="AM47">
            <v>34.492081763610102</v>
          </cell>
          <cell r="AN47">
            <v>34.818528333862403</v>
          </cell>
          <cell r="AO47">
            <v>35.151531403634699</v>
          </cell>
          <cell r="AP47">
            <v>35.491104916996299</v>
          </cell>
        </row>
        <row r="48">
          <cell r="C48" t="str">
            <v>Bowdon</v>
          </cell>
          <cell r="D48" t="str">
            <v>Altrincham</v>
          </cell>
          <cell r="E48" t="str">
            <v>Carrington ENWL SGTs 1B 2B 4 7</v>
          </cell>
          <cell r="F48">
            <v>22.863</v>
          </cell>
          <cell r="G48">
            <v>0</v>
          </cell>
          <cell r="H48">
            <v>22.863</v>
          </cell>
          <cell r="I48">
            <v>15.63</v>
          </cell>
          <cell r="J48">
            <v>15.8173693714722</v>
          </cell>
          <cell r="K48">
            <v>15.9386162769863</v>
          </cell>
          <cell r="L48">
            <v>16.0966478622402</v>
          </cell>
          <cell r="M48">
            <v>16.283433663716</v>
          </cell>
          <cell r="N48">
            <v>16.491726500280102</v>
          </cell>
          <cell r="O48">
            <v>16.685713709555799</v>
          </cell>
          <cell r="P48">
            <v>16.886113796929401</v>
          </cell>
          <cell r="Q48">
            <v>17.088059444531101</v>
          </cell>
          <cell r="R48">
            <v>17.299264289375198</v>
          </cell>
          <cell r="S48">
            <v>17.525013005962698</v>
          </cell>
          <cell r="T48">
            <v>17.754369461549199</v>
          </cell>
          <cell r="U48">
            <v>17.993974934589001</v>
          </cell>
          <cell r="V48">
            <v>18.259861229434001</v>
          </cell>
          <cell r="W48">
            <v>18.5286311819712</v>
          </cell>
          <cell r="X48">
            <v>18.788118056145699</v>
          </cell>
          <cell r="Y48">
            <v>19.041726623253702</v>
          </cell>
          <cell r="Z48">
            <v>19.2820335957365</v>
          </cell>
          <cell r="AA48">
            <v>19.5092947047875</v>
          </cell>
          <cell r="AB48">
            <v>19.731246827926</v>
          </cell>
          <cell r="AC48">
            <v>19.942075899243299</v>
          </cell>
          <cell r="AD48">
            <v>20.1401972895925</v>
          </cell>
          <cell r="AE48">
            <v>20.3762578174479</v>
          </cell>
          <cell r="AF48">
            <v>20.654147995575698</v>
          </cell>
          <cell r="AG48">
            <v>20.917353437479601</v>
          </cell>
          <cell r="AH48">
            <v>21.173373143147199</v>
          </cell>
          <cell r="AI48">
            <v>21.422872396464101</v>
          </cell>
          <cell r="AJ48">
            <v>21.667977312681899</v>
          </cell>
          <cell r="AK48">
            <v>21.9041438795558</v>
          </cell>
          <cell r="AL48">
            <v>22.130157060696899</v>
          </cell>
          <cell r="AM48">
            <v>22.354232581930599</v>
          </cell>
          <cell r="AN48">
            <v>22.576803023305999</v>
          </cell>
          <cell r="AO48">
            <v>22.7975825220099</v>
          </cell>
          <cell r="AP48">
            <v>23.018859505570202</v>
          </cell>
        </row>
        <row r="49">
          <cell r="C49" t="str">
            <v>Bradford</v>
          </cell>
          <cell r="D49" t="str">
            <v>Stuart St</v>
          </cell>
          <cell r="E49" t="str">
            <v>Stalybridge GSP</v>
          </cell>
          <cell r="F49">
            <v>22.863</v>
          </cell>
          <cell r="G49">
            <v>0</v>
          </cell>
          <cell r="H49">
            <v>22.863</v>
          </cell>
          <cell r="I49">
            <v>14.04</v>
          </cell>
          <cell r="J49">
            <v>14.879442756958801</v>
          </cell>
          <cell r="K49">
            <v>15.0987422874702</v>
          </cell>
          <cell r="L49">
            <v>15.271440588371901</v>
          </cell>
          <cell r="M49">
            <v>15.4709855890939</v>
          </cell>
          <cell r="N49">
            <v>15.6994029877757</v>
          </cell>
          <cell r="O49">
            <v>15.9102674695565</v>
          </cell>
          <cell r="P49">
            <v>16.122421197129999</v>
          </cell>
          <cell r="Q49">
            <v>16.330202016567402</v>
          </cell>
          <cell r="R49">
            <v>16.560238853612699</v>
          </cell>
          <cell r="S49">
            <v>16.7957452675296</v>
          </cell>
          <cell r="T49">
            <v>17.033926840315001</v>
          </cell>
          <cell r="U49">
            <v>17.280114455925101</v>
          </cell>
          <cell r="V49">
            <v>17.533052908010099</v>
          </cell>
          <cell r="W49">
            <v>17.757292264339</v>
          </cell>
          <cell r="X49">
            <v>17.9806716546545</v>
          </cell>
          <cell r="Y49">
            <v>18.200837505478301</v>
          </cell>
          <cell r="Z49">
            <v>18.416152233950001</v>
          </cell>
          <cell r="AA49">
            <v>18.627685975898402</v>
          </cell>
          <cell r="AB49">
            <v>18.837767920770901</v>
          </cell>
          <cell r="AC49">
            <v>19.043593697403399</v>
          </cell>
          <cell r="AD49">
            <v>19.2443868174689</v>
          </cell>
          <cell r="AE49">
            <v>19.443697458268499</v>
          </cell>
          <cell r="AF49">
            <v>19.6428632400597</v>
          </cell>
          <cell r="AG49">
            <v>19.832149261647899</v>
          </cell>
          <cell r="AH49">
            <v>20.015947398171399</v>
          </cell>
          <cell r="AI49">
            <v>20.195535048315499</v>
          </cell>
          <cell r="AJ49">
            <v>20.369537603587101</v>
          </cell>
          <cell r="AK49">
            <v>20.545761046628598</v>
          </cell>
          <cell r="AL49">
            <v>20.740814124592202</v>
          </cell>
          <cell r="AM49">
            <v>20.935556202502902</v>
          </cell>
          <cell r="AN49">
            <v>21.1302502022127</v>
          </cell>
          <cell r="AO49">
            <v>21.325327703704801</v>
          </cell>
          <cell r="AP49">
            <v>21.5214135538451</v>
          </cell>
        </row>
        <row r="50">
          <cell r="C50" t="str">
            <v>Bradshawgate</v>
          </cell>
          <cell r="D50" t="str">
            <v>Bolton</v>
          </cell>
          <cell r="E50" t="str">
            <v>Kearsley 132 GSP</v>
          </cell>
          <cell r="F50">
            <v>20.86</v>
          </cell>
          <cell r="G50">
            <v>0</v>
          </cell>
          <cell r="H50">
            <v>20.86</v>
          </cell>
          <cell r="I50">
            <v>11.53</v>
          </cell>
          <cell r="J50">
            <v>11.9824915821871</v>
          </cell>
          <cell r="K50">
            <v>12.077472396858999</v>
          </cell>
          <cell r="L50">
            <v>12.1437163365588</v>
          </cell>
          <cell r="M50">
            <v>12.2197036599373</v>
          </cell>
          <cell r="N50">
            <v>12.314801591759601</v>
          </cell>
          <cell r="O50">
            <v>12.3915585235906</v>
          </cell>
          <cell r="P50">
            <v>12.465319535157199</v>
          </cell>
          <cell r="Q50">
            <v>12.531861500671599</v>
          </cell>
          <cell r="R50">
            <v>12.6051818006604</v>
          </cell>
          <cell r="S50">
            <v>12.6773963963123</v>
          </cell>
          <cell r="T50">
            <v>12.7472084632756</v>
          </cell>
          <cell r="U50">
            <v>12.815829225998501</v>
          </cell>
          <cell r="V50">
            <v>12.8855466419528</v>
          </cell>
          <cell r="W50">
            <v>12.9277846879029</v>
          </cell>
          <cell r="X50">
            <v>12.969863768072001</v>
          </cell>
          <cell r="Y50">
            <v>13.012643439177401</v>
          </cell>
          <cell r="Z50">
            <v>13.0560654949922</v>
          </cell>
          <cell r="AA50">
            <v>13.0996817023101</v>
          </cell>
          <cell r="AB50">
            <v>13.1443020806076</v>
          </cell>
          <cell r="AC50">
            <v>13.1893576710064</v>
          </cell>
          <cell r="AD50">
            <v>13.2342885849972</v>
          </cell>
          <cell r="AE50">
            <v>13.2794640652381</v>
          </cell>
          <cell r="AF50">
            <v>13.3252233074712</v>
          </cell>
          <cell r="AG50">
            <v>13.3700257980031</v>
          </cell>
          <cell r="AH50">
            <v>13.414424253351401</v>
          </cell>
          <cell r="AI50">
            <v>13.458469350158399</v>
          </cell>
          <cell r="AJ50">
            <v>13.5022697649388</v>
          </cell>
          <cell r="AK50">
            <v>13.5452426951968</v>
          </cell>
          <cell r="AL50">
            <v>13.5867139263251</v>
          </cell>
          <cell r="AM50">
            <v>13.6531188689855</v>
          </cell>
          <cell r="AN50">
            <v>13.7552744096631</v>
          </cell>
          <cell r="AO50">
            <v>13.8603449607679</v>
          </cell>
          <cell r="AP50">
            <v>13.9706758176696</v>
          </cell>
        </row>
        <row r="51">
          <cell r="C51" t="str">
            <v>Bramhall</v>
          </cell>
          <cell r="D51" t="str">
            <v>Hazel Grove</v>
          </cell>
          <cell r="E51" t="str">
            <v>Bredbury GSP</v>
          </cell>
          <cell r="F51">
            <v>17.5</v>
          </cell>
          <cell r="G51">
            <v>0</v>
          </cell>
          <cell r="H51">
            <v>17.5</v>
          </cell>
          <cell r="I51">
            <v>12.29</v>
          </cell>
          <cell r="J51">
            <v>12.342599080183</v>
          </cell>
          <cell r="K51">
            <v>12.329148721394301</v>
          </cell>
          <cell r="L51">
            <v>12.3485557013885</v>
          </cell>
          <cell r="M51">
            <v>12.3940501438694</v>
          </cell>
          <cell r="N51">
            <v>12.4542645637676</v>
          </cell>
          <cell r="O51">
            <v>12.510717177038201</v>
          </cell>
          <cell r="P51">
            <v>12.5772107571978</v>
          </cell>
          <cell r="Q51">
            <v>12.6518867584353</v>
          </cell>
          <cell r="R51">
            <v>12.7377091583786</v>
          </cell>
          <cell r="S51">
            <v>12.837103149191099</v>
          </cell>
          <cell r="T51">
            <v>12.9407556170353</v>
          </cell>
          <cell r="U51">
            <v>13.059195772145401</v>
          </cell>
          <cell r="V51">
            <v>13.2031929402877</v>
          </cell>
          <cell r="W51">
            <v>13.369655918516001</v>
          </cell>
          <cell r="X51">
            <v>13.5293842605363</v>
          </cell>
          <cell r="Y51">
            <v>13.681187608074699</v>
          </cell>
          <cell r="Z51">
            <v>13.823295655518301</v>
          </cell>
          <cell r="AA51">
            <v>13.950110816909</v>
          </cell>
          <cell r="AB51">
            <v>14.069304179911001</v>
          </cell>
          <cell r="AC51">
            <v>14.1751819777932</v>
          </cell>
          <cell r="AD51">
            <v>14.2660378237305</v>
          </cell>
          <cell r="AE51">
            <v>14.346684432325899</v>
          </cell>
          <cell r="AF51">
            <v>14.419975408670201</v>
          </cell>
          <cell r="AG51">
            <v>14.4738885426891</v>
          </cell>
          <cell r="AH51">
            <v>14.5153184818254</v>
          </cell>
          <cell r="AI51">
            <v>14.544919419988901</v>
          </cell>
          <cell r="AJ51">
            <v>14.5651233764883</v>
          </cell>
          <cell r="AK51">
            <v>14.572476518461899</v>
          </cell>
          <cell r="AL51">
            <v>14.5701879019568</v>
          </cell>
          <cell r="AM51">
            <v>14.5671350406102</v>
          </cell>
          <cell r="AN51">
            <v>14.558220173582299</v>
          </cell>
          <cell r="AO51">
            <v>14.543325433333001</v>
          </cell>
          <cell r="AP51">
            <v>14.524406555052799</v>
          </cell>
        </row>
        <row r="52">
          <cell r="C52" t="str">
            <v>Bridgewater</v>
          </cell>
          <cell r="D52" t="str">
            <v>Bloom St</v>
          </cell>
          <cell r="E52" t="str">
            <v>South Manchester GSP</v>
          </cell>
          <cell r="F52">
            <v>20.5</v>
          </cell>
          <cell r="G52">
            <v>0</v>
          </cell>
          <cell r="H52">
            <v>20.5</v>
          </cell>
          <cell r="I52">
            <v>12.7</v>
          </cell>
          <cell r="J52">
            <v>15.2597921260236</v>
          </cell>
          <cell r="K52">
            <v>15.6724667730552</v>
          </cell>
          <cell r="L52">
            <v>15.8530923846516</v>
          </cell>
          <cell r="M52">
            <v>16.048371011790302</v>
          </cell>
          <cell r="N52">
            <v>16.272268918110999</v>
          </cell>
          <cell r="O52">
            <v>16.4662729734832</v>
          </cell>
          <cell r="P52">
            <v>16.656688407428199</v>
          </cell>
          <cell r="Q52">
            <v>16.8416829528813</v>
          </cell>
          <cell r="R52">
            <v>17.029049782808698</v>
          </cell>
          <cell r="S52">
            <v>17.211810410346001</v>
          </cell>
          <cell r="T52">
            <v>17.388334902086601</v>
          </cell>
          <cell r="U52">
            <v>17.559504035785501</v>
          </cell>
          <cell r="V52">
            <v>17.729109478052901</v>
          </cell>
          <cell r="W52">
            <v>17.890184567369602</v>
          </cell>
          <cell r="X52">
            <v>18.053068473490502</v>
          </cell>
          <cell r="Y52">
            <v>18.216172802038798</v>
          </cell>
          <cell r="Z52">
            <v>18.378797242050702</v>
          </cell>
          <cell r="AA52">
            <v>18.541608572621801</v>
          </cell>
          <cell r="AB52">
            <v>18.706454964903699</v>
          </cell>
          <cell r="AC52">
            <v>18.872424063461601</v>
          </cell>
          <cell r="AD52">
            <v>19.038294680946802</v>
          </cell>
          <cell r="AE52">
            <v>19.2047185441936</v>
          </cell>
          <cell r="AF52">
            <v>19.373244803467699</v>
          </cell>
          <cell r="AG52">
            <v>19.5406823493221</v>
          </cell>
          <cell r="AH52">
            <v>19.708243490075098</v>
          </cell>
          <cell r="AI52">
            <v>19.8759477475677</v>
          </cell>
          <cell r="AJ52">
            <v>20.044107280844599</v>
          </cell>
          <cell r="AK52">
            <v>20.212424552198701</v>
          </cell>
          <cell r="AL52">
            <v>20.381464462371401</v>
          </cell>
          <cell r="AM52">
            <v>20.551722924243901</v>
          </cell>
          <cell r="AN52">
            <v>20.723039473896701</v>
          </cell>
          <cell r="AO52">
            <v>20.895553720551799</v>
          </cell>
          <cell r="AP52">
            <v>21.0697248684131</v>
          </cell>
        </row>
        <row r="53">
          <cell r="C53" t="str">
            <v>Brinksway</v>
          </cell>
          <cell r="D53" t="str">
            <v>Adswood</v>
          </cell>
          <cell r="E53" t="str">
            <v>Bredbury GSP</v>
          </cell>
          <cell r="F53">
            <v>22.863</v>
          </cell>
          <cell r="G53">
            <v>0</v>
          </cell>
          <cell r="H53">
            <v>22.863</v>
          </cell>
          <cell r="I53">
            <v>10.29</v>
          </cell>
          <cell r="J53">
            <v>11.058493667861301</v>
          </cell>
          <cell r="K53">
            <v>11.1147078001535</v>
          </cell>
          <cell r="L53">
            <v>11.108189776724</v>
          </cell>
          <cell r="M53">
            <v>11.1124112145613</v>
          </cell>
          <cell r="N53">
            <v>11.1266786477313</v>
          </cell>
          <cell r="O53">
            <v>11.138032391045799</v>
          </cell>
          <cell r="P53">
            <v>11.1553698081731</v>
          </cell>
          <cell r="Q53">
            <v>11.1801893569243</v>
          </cell>
          <cell r="R53">
            <v>11.221148697284701</v>
          </cell>
          <cell r="S53">
            <v>11.271448345470599</v>
          </cell>
          <cell r="T53">
            <v>11.3249701506588</v>
          </cell>
          <cell r="U53">
            <v>11.388323158289801</v>
          </cell>
          <cell r="V53">
            <v>11.4666773543962</v>
          </cell>
          <cell r="W53">
            <v>11.5411998922494</v>
          </cell>
          <cell r="X53">
            <v>11.6123055306842</v>
          </cell>
          <cell r="Y53">
            <v>11.681191884950501</v>
          </cell>
          <cell r="Z53">
            <v>11.7448239187864</v>
          </cell>
          <cell r="AA53">
            <v>11.803503867563199</v>
          </cell>
          <cell r="AB53">
            <v>11.867277374992099</v>
          </cell>
          <cell r="AC53">
            <v>11.9316512340245</v>
          </cell>
          <cell r="AD53">
            <v>11.9887454345197</v>
          </cell>
          <cell r="AE53">
            <v>12.0415536445004</v>
          </cell>
          <cell r="AF53">
            <v>12.092241028768701</v>
          </cell>
          <cell r="AG53">
            <v>12.130601022475901</v>
          </cell>
          <cell r="AH53">
            <v>12.161187351351099</v>
          </cell>
          <cell r="AI53">
            <v>12.1844864698715</v>
          </cell>
          <cell r="AJ53">
            <v>12.201666682677899</v>
          </cell>
          <cell r="AK53">
            <v>12.2100493418681</v>
          </cell>
          <cell r="AL53">
            <v>12.208466719816901</v>
          </cell>
          <cell r="AM53">
            <v>12.2026420717868</v>
          </cell>
          <cell r="AN53">
            <v>12.192932094618101</v>
          </cell>
          <cell r="AO53">
            <v>12.1791863998371</v>
          </cell>
          <cell r="AP53">
            <v>12.162788417653699</v>
          </cell>
        </row>
        <row r="54">
          <cell r="C54" t="str">
            <v>Broadheath</v>
          </cell>
          <cell r="D54" t="str">
            <v>Altrincham</v>
          </cell>
          <cell r="E54" t="str">
            <v>Carrington ENWL SGTs 1B 2B 4 7</v>
          </cell>
          <cell r="F54">
            <v>40.1</v>
          </cell>
          <cell r="G54">
            <v>0</v>
          </cell>
          <cell r="H54">
            <v>40.1</v>
          </cell>
          <cell r="I54">
            <v>28.68</v>
          </cell>
          <cell r="J54">
            <v>30.3230498380901</v>
          </cell>
          <cell r="K54">
            <v>30.640445047578702</v>
          </cell>
          <cell r="L54">
            <v>30.846172494395798</v>
          </cell>
          <cell r="M54">
            <v>31.120938078203</v>
          </cell>
          <cell r="N54">
            <v>31.493579120352599</v>
          </cell>
          <cell r="O54">
            <v>31.842292933486</v>
          </cell>
          <cell r="P54">
            <v>32.202331850617703</v>
          </cell>
          <cell r="Q54">
            <v>32.565919217144803</v>
          </cell>
          <cell r="R54">
            <v>32.963676658674999</v>
          </cell>
          <cell r="S54">
            <v>33.384597607715399</v>
          </cell>
          <cell r="T54">
            <v>33.816734673542904</v>
          </cell>
          <cell r="U54">
            <v>34.272373511684499</v>
          </cell>
          <cell r="V54">
            <v>34.7677379303557</v>
          </cell>
          <cell r="W54">
            <v>35.247069540052102</v>
          </cell>
          <cell r="X54">
            <v>35.7126939178764</v>
          </cell>
          <cell r="Y54">
            <v>36.169444722863098</v>
          </cell>
          <cell r="Z54">
            <v>36.606521911459303</v>
          </cell>
          <cell r="AA54">
            <v>37.024765484027398</v>
          </cell>
          <cell r="AB54">
            <v>37.435629031620898</v>
          </cell>
          <cell r="AC54">
            <v>37.830467939129598</v>
          </cell>
          <cell r="AD54">
            <v>38.206940367745098</v>
          </cell>
          <cell r="AE54">
            <v>38.571217951688297</v>
          </cell>
          <cell r="AF54">
            <v>38.929933701034301</v>
          </cell>
          <cell r="AG54">
            <v>39.262767125837897</v>
          </cell>
          <cell r="AH54">
            <v>39.580533311372001</v>
          </cell>
          <cell r="AI54">
            <v>39.899528690627697</v>
          </cell>
          <cell r="AJ54">
            <v>40.215746031926699</v>
          </cell>
          <cell r="AK54">
            <v>40.517218910106898</v>
          </cell>
          <cell r="AL54">
            <v>40.811886327106997</v>
          </cell>
          <cell r="AM54">
            <v>41.099855389742999</v>
          </cell>
          <cell r="AN54">
            <v>41.381849431360898</v>
          </cell>
          <cell r="AO54">
            <v>41.657855388502398</v>
          </cell>
          <cell r="AP54">
            <v>41.931268773676301</v>
          </cell>
        </row>
        <row r="55">
          <cell r="C55" t="str">
            <v>Broadway</v>
          </cell>
          <cell r="D55" t="str">
            <v>Lancaster</v>
          </cell>
          <cell r="E55" t="str">
            <v>Heysham GSP</v>
          </cell>
          <cell r="F55">
            <v>22.863</v>
          </cell>
          <cell r="G55">
            <v>0</v>
          </cell>
          <cell r="H55">
            <v>22.863</v>
          </cell>
          <cell r="I55">
            <v>11.7</v>
          </cell>
          <cell r="J55">
            <v>11.727826114303401</v>
          </cell>
          <cell r="K55">
            <v>11.773258667656901</v>
          </cell>
          <cell r="L55">
            <v>11.849775152046799</v>
          </cell>
          <cell r="M55">
            <v>11.944835174363501</v>
          </cell>
          <cell r="N55">
            <v>12.0508771813951</v>
          </cell>
          <cell r="O55">
            <v>12.1578206908037</v>
          </cell>
          <cell r="P55">
            <v>12.280942906915</v>
          </cell>
          <cell r="Q55">
            <v>12.4135253269489</v>
          </cell>
          <cell r="R55">
            <v>12.568253224454599</v>
          </cell>
          <cell r="S55">
            <v>12.737612493596099</v>
          </cell>
          <cell r="T55">
            <v>12.9189561683531</v>
          </cell>
          <cell r="U55">
            <v>13.116675044334199</v>
          </cell>
          <cell r="V55">
            <v>13.341161726769601</v>
          </cell>
          <cell r="W55">
            <v>13.583651893944699</v>
          </cell>
          <cell r="X55">
            <v>13.8196936262998</v>
          </cell>
          <cell r="Y55">
            <v>14.0498742913369</v>
          </cell>
          <cell r="Z55">
            <v>14.2673444837574</v>
          </cell>
          <cell r="AA55">
            <v>14.4779320653002</v>
          </cell>
          <cell r="AB55">
            <v>14.6896633035555</v>
          </cell>
          <cell r="AC55">
            <v>14.895491341089199</v>
          </cell>
          <cell r="AD55">
            <v>15.0932623375594</v>
          </cell>
          <cell r="AE55">
            <v>15.2856754539481</v>
          </cell>
          <cell r="AF55">
            <v>15.476338181726501</v>
          </cell>
          <cell r="AG55">
            <v>15.6455731059323</v>
          </cell>
          <cell r="AH55">
            <v>15.8010890624812</v>
          </cell>
          <cell r="AI55">
            <v>15.944171320233901</v>
          </cell>
          <cell r="AJ55">
            <v>16.077312222969599</v>
          </cell>
          <cell r="AK55">
            <v>16.196284251627699</v>
          </cell>
          <cell r="AL55">
            <v>16.3015405353533</v>
          </cell>
          <cell r="AM55">
            <v>16.399586857845499</v>
          </cell>
          <cell r="AN55">
            <v>16.491077557098698</v>
          </cell>
          <cell r="AO55">
            <v>16.5767442342853</v>
          </cell>
          <cell r="AP55">
            <v>16.658388098991701</v>
          </cell>
        </row>
        <row r="56">
          <cell r="C56" t="str">
            <v>Buckshaw</v>
          </cell>
          <cell r="D56" t="str">
            <v>Leyland</v>
          </cell>
          <cell r="E56" t="str">
            <v>Penwortham West GSP / Stanah GSP GROUP</v>
          </cell>
          <cell r="F56">
            <v>23</v>
          </cell>
          <cell r="G56">
            <v>0.89775000000000005</v>
          </cell>
          <cell r="H56">
            <v>23.897749999999998</v>
          </cell>
          <cell r="I56">
            <v>9.91</v>
          </cell>
          <cell r="J56">
            <v>10.835957078706199</v>
          </cell>
          <cell r="K56">
            <v>10.9706859891766</v>
          </cell>
          <cell r="L56">
            <v>11.041264086811999</v>
          </cell>
          <cell r="M56">
            <v>11.1332700291957</v>
          </cell>
          <cell r="N56">
            <v>11.2456371878953</v>
          </cell>
          <cell r="O56">
            <v>11.3461919852903</v>
          </cell>
          <cell r="P56">
            <v>11.4510417414484</v>
          </cell>
          <cell r="Q56">
            <v>11.5569016286519</v>
          </cell>
          <cell r="R56">
            <v>11.674520215091301</v>
          </cell>
          <cell r="S56">
            <v>11.799154207740401</v>
          </cell>
          <cell r="T56">
            <v>11.9279575194908</v>
          </cell>
          <cell r="U56">
            <v>12.067608857055101</v>
          </cell>
          <cell r="V56">
            <v>12.2201523661219</v>
          </cell>
          <cell r="W56">
            <v>12.3765564456974</v>
          </cell>
          <cell r="X56">
            <v>12.5281870648249</v>
          </cell>
          <cell r="Y56">
            <v>12.6738537648473</v>
          </cell>
          <cell r="Z56">
            <v>12.8101010727689</v>
          </cell>
          <cell r="AA56">
            <v>12.9373518636722</v>
          </cell>
          <cell r="AB56">
            <v>13.0608750544773</v>
          </cell>
          <cell r="AC56">
            <v>13.176015484646401</v>
          </cell>
          <cell r="AD56">
            <v>13.2831946759828</v>
          </cell>
          <cell r="AE56">
            <v>13.3861268799696</v>
          </cell>
          <cell r="AF56">
            <v>13.487565004871501</v>
          </cell>
          <cell r="AG56">
            <v>13.578918203974199</v>
          </cell>
          <cell r="AH56">
            <v>13.6643340906001</v>
          </cell>
          <cell r="AI56">
            <v>13.744928483711099</v>
          </cell>
          <cell r="AJ56">
            <v>13.820858147608799</v>
          </cell>
          <cell r="AK56">
            <v>13.893991411494699</v>
          </cell>
          <cell r="AL56">
            <v>13.9719236115185</v>
          </cell>
          <cell r="AM56">
            <v>14.0481923149088</v>
          </cell>
          <cell r="AN56">
            <v>14.123115709710699</v>
          </cell>
          <cell r="AO56">
            <v>14.1975487156444</v>
          </cell>
          <cell r="AP56">
            <v>14.2719974690879</v>
          </cell>
        </row>
        <row r="57">
          <cell r="C57" t="str">
            <v>Burnley</v>
          </cell>
          <cell r="D57" t="str">
            <v>Burnley</v>
          </cell>
          <cell r="E57" t="str">
            <v>Rochdale SGTs 2 3 4</v>
          </cell>
          <cell r="F57">
            <v>22.863</v>
          </cell>
          <cell r="G57">
            <v>4.3200000000000002E-2</v>
          </cell>
          <cell r="H57">
            <v>22.906199999999998</v>
          </cell>
          <cell r="I57">
            <v>10.18</v>
          </cell>
          <cell r="J57">
            <v>11.107466522099401</v>
          </cell>
          <cell r="K57">
            <v>11.2424271718365</v>
          </cell>
          <cell r="L57">
            <v>11.3112021686304</v>
          </cell>
          <cell r="M57">
            <v>11.399002061011799</v>
          </cell>
          <cell r="N57">
            <v>11.5001189722232</v>
          </cell>
          <cell r="O57">
            <v>11.596728743083199</v>
          </cell>
          <cell r="P57">
            <v>11.701582698184399</v>
          </cell>
          <cell r="Q57">
            <v>11.8109826481724</v>
          </cell>
          <cell r="R57">
            <v>11.9328154990594</v>
          </cell>
          <cell r="S57">
            <v>12.0650613984863</v>
          </cell>
          <cell r="T57">
            <v>12.205679445583399</v>
          </cell>
          <cell r="U57">
            <v>12.3582858568461</v>
          </cell>
          <cell r="V57">
            <v>12.5303182271052</v>
          </cell>
          <cell r="W57">
            <v>12.714402029304001</v>
          </cell>
          <cell r="X57">
            <v>12.894625664914701</v>
          </cell>
          <cell r="Y57">
            <v>13.0738267158755</v>
          </cell>
          <cell r="Z57">
            <v>13.2457818815788</v>
          </cell>
          <cell r="AA57">
            <v>13.410919054291901</v>
          </cell>
          <cell r="AB57">
            <v>13.574039369787201</v>
          </cell>
          <cell r="AC57">
            <v>13.7310220752255</v>
          </cell>
          <cell r="AD57">
            <v>13.881065593538199</v>
          </cell>
          <cell r="AE57">
            <v>14.026898097669401</v>
          </cell>
          <cell r="AF57">
            <v>14.1703291641272</v>
          </cell>
          <cell r="AG57">
            <v>14.2965757808677</v>
          </cell>
          <cell r="AH57">
            <v>14.4118478460195</v>
          </cell>
          <cell r="AI57">
            <v>14.516944420347301</v>
          </cell>
          <cell r="AJ57">
            <v>14.613845405709601</v>
          </cell>
          <cell r="AK57">
            <v>14.7003931444379</v>
          </cell>
          <cell r="AL57">
            <v>14.779383592292</v>
          </cell>
          <cell r="AM57">
            <v>14.85299176979</v>
          </cell>
          <cell r="AN57">
            <v>14.9217891067573</v>
          </cell>
          <cell r="AO57">
            <v>14.985978322900401</v>
          </cell>
          <cell r="AP57">
            <v>15.047224371165401</v>
          </cell>
        </row>
        <row r="58">
          <cell r="C58" t="str">
            <v>Burnley Centre</v>
          </cell>
          <cell r="D58" t="str">
            <v>Burnley</v>
          </cell>
          <cell r="E58" t="str">
            <v>Rochdale SGTs 2 3 4</v>
          </cell>
          <cell r="F58">
            <v>18.3</v>
          </cell>
          <cell r="G58">
            <v>0</v>
          </cell>
          <cell r="H58">
            <v>18.3</v>
          </cell>
          <cell r="I58">
            <v>12.97</v>
          </cell>
          <cell r="J58">
            <v>13.2894291169103</v>
          </cell>
          <cell r="K58">
            <v>13.4389454858636</v>
          </cell>
          <cell r="L58">
            <v>13.5924975806874</v>
          </cell>
          <cell r="M58">
            <v>13.764749724314299</v>
          </cell>
          <cell r="N58">
            <v>13.965668903464699</v>
          </cell>
          <cell r="O58">
            <v>14.1432967595084</v>
          </cell>
          <cell r="P58">
            <v>14.319942716843</v>
          </cell>
          <cell r="Q58">
            <v>14.492022714022699</v>
          </cell>
          <cell r="R58">
            <v>14.671350105581601</v>
          </cell>
          <cell r="S58">
            <v>14.8512012252269</v>
          </cell>
          <cell r="T58">
            <v>15.0304342795029</v>
          </cell>
          <cell r="U58">
            <v>15.208563665872701</v>
          </cell>
          <cell r="V58">
            <v>15.389342160038399</v>
          </cell>
          <cell r="W58">
            <v>15.5352026080072</v>
          </cell>
          <cell r="X58">
            <v>15.6808166109321</v>
          </cell>
          <cell r="Y58">
            <v>15.8297419587128</v>
          </cell>
          <cell r="Z58">
            <v>15.980252652101299</v>
          </cell>
          <cell r="AA58">
            <v>16.1324025673898</v>
          </cell>
          <cell r="AB58">
            <v>16.287128600828499</v>
          </cell>
          <cell r="AC58">
            <v>16.443853340398501</v>
          </cell>
          <cell r="AD58">
            <v>16.602231356746302</v>
          </cell>
          <cell r="AE58">
            <v>16.7629088148744</v>
          </cell>
          <cell r="AF58">
            <v>16.926517052956001</v>
          </cell>
          <cell r="AG58">
            <v>17.090554875215702</v>
          </cell>
          <cell r="AH58">
            <v>17.259914642175701</v>
          </cell>
          <cell r="AI58">
            <v>17.430828202981498</v>
          </cell>
          <cell r="AJ58">
            <v>17.6037137071643</v>
          </cell>
          <cell r="AK58">
            <v>17.7778829769114</v>
          </cell>
          <cell r="AL58">
            <v>17.953480358098901</v>
          </cell>
          <cell r="AM58">
            <v>18.131532214342901</v>
          </cell>
          <cell r="AN58">
            <v>18.3121458020311</v>
          </cell>
          <cell r="AO58">
            <v>18.4952444143535</v>
          </cell>
          <cell r="AP58">
            <v>18.681276786453601</v>
          </cell>
        </row>
        <row r="59">
          <cell r="C59" t="str">
            <v>Burnley North</v>
          </cell>
          <cell r="D59" t="str">
            <v>Burnley</v>
          </cell>
          <cell r="E59" t="str">
            <v>Rochdale SGTs 2 3 4</v>
          </cell>
          <cell r="F59">
            <v>9</v>
          </cell>
          <cell r="G59">
            <v>0</v>
          </cell>
          <cell r="H59">
            <v>9</v>
          </cell>
          <cell r="I59">
            <v>6.56</v>
          </cell>
          <cell r="J59">
            <v>7.9997863776172</v>
          </cell>
          <cell r="K59">
            <v>8.1909209149022004</v>
          </cell>
          <cell r="L59">
            <v>8.2537173261249404</v>
          </cell>
          <cell r="M59">
            <v>8.3300674829516694</v>
          </cell>
          <cell r="N59">
            <v>8.4197138505217399</v>
          </cell>
          <cell r="O59">
            <v>8.5035320881231797</v>
          </cell>
          <cell r="P59">
            <v>8.5912582803331006</v>
          </cell>
          <cell r="Q59">
            <v>8.6810735802061902</v>
          </cell>
          <cell r="R59">
            <v>8.7793254596977004</v>
          </cell>
          <cell r="S59">
            <v>8.8836537043074806</v>
          </cell>
          <cell r="T59">
            <v>8.9930269858773801</v>
          </cell>
          <cell r="U59">
            <v>9.1090373364947599</v>
          </cell>
          <cell r="V59">
            <v>9.23652752891239</v>
          </cell>
          <cell r="W59">
            <v>9.3642871495520801</v>
          </cell>
          <cell r="X59">
            <v>9.4912758378126103</v>
          </cell>
          <cell r="Y59">
            <v>9.61881447113341</v>
          </cell>
          <cell r="Z59">
            <v>9.7436393054354102</v>
          </cell>
          <cell r="AA59">
            <v>9.8660004754489403</v>
          </cell>
          <cell r="AB59">
            <v>9.9885755857897802</v>
          </cell>
          <cell r="AC59">
            <v>10.1093268899557</v>
          </cell>
          <cell r="AD59">
            <v>10.2278302586171</v>
          </cell>
          <cell r="AE59">
            <v>10.345797481701601</v>
          </cell>
          <cell r="AF59">
            <v>10.4638969512018</v>
          </cell>
          <cell r="AG59">
            <v>10.574564896656099</v>
          </cell>
          <cell r="AH59">
            <v>10.681069155370601</v>
          </cell>
          <cell r="AI59">
            <v>10.7838611482158</v>
          </cell>
          <cell r="AJ59">
            <v>10.8839773631111</v>
          </cell>
          <cell r="AK59">
            <v>10.9802080518681</v>
          </cell>
          <cell r="AL59">
            <v>11.073899805340099</v>
          </cell>
          <cell r="AM59">
            <v>11.1665202087047</v>
          </cell>
          <cell r="AN59">
            <v>11.258432534026401</v>
          </cell>
          <cell r="AO59">
            <v>11.349800841726999</v>
          </cell>
          <cell r="AP59">
            <v>11.441470583302999</v>
          </cell>
        </row>
        <row r="60">
          <cell r="C60" t="str">
            <v>Burrow Beck</v>
          </cell>
          <cell r="D60" t="str">
            <v>Lancaster</v>
          </cell>
          <cell r="E60" t="str">
            <v>Heysham GSP</v>
          </cell>
          <cell r="F60">
            <v>22.863</v>
          </cell>
          <cell r="G60">
            <v>1.4977499999999999</v>
          </cell>
          <cell r="H60">
            <v>24.360749999999999</v>
          </cell>
          <cell r="I60">
            <v>19.66</v>
          </cell>
          <cell r="J60">
            <v>19.797124893655599</v>
          </cell>
          <cell r="K60">
            <v>19.863245080723701</v>
          </cell>
          <cell r="L60">
            <v>19.955202856388102</v>
          </cell>
          <cell r="M60">
            <v>20.074715529451801</v>
          </cell>
          <cell r="N60">
            <v>20.226792120168401</v>
          </cell>
          <cell r="O60">
            <v>20.3598501631073</v>
          </cell>
          <cell r="P60">
            <v>20.499564082669799</v>
          </cell>
          <cell r="Q60">
            <v>20.642006869541301</v>
          </cell>
          <cell r="R60">
            <v>20.796048535166801</v>
          </cell>
          <cell r="S60">
            <v>20.9571633642874</v>
          </cell>
          <cell r="T60">
            <v>21.1211297003703</v>
          </cell>
          <cell r="U60">
            <v>21.293561763110599</v>
          </cell>
          <cell r="V60">
            <v>21.485842676687</v>
          </cell>
          <cell r="W60">
            <v>21.682713297148801</v>
          </cell>
          <cell r="X60">
            <v>21.8761798519478</v>
          </cell>
          <cell r="Y60">
            <v>22.062315302706899</v>
          </cell>
          <cell r="Z60">
            <v>22.235490980684901</v>
          </cell>
          <cell r="AA60">
            <v>22.399508302722801</v>
          </cell>
          <cell r="AB60">
            <v>22.561649190478601</v>
          </cell>
          <cell r="AC60">
            <v>22.715494575747002</v>
          </cell>
          <cell r="AD60">
            <v>22.860004306954</v>
          </cell>
          <cell r="AE60">
            <v>22.998077810055101</v>
          </cell>
          <cell r="AF60">
            <v>23.132302810921701</v>
          </cell>
          <cell r="AG60">
            <v>23.247855085305499</v>
          </cell>
          <cell r="AH60">
            <v>23.3515948297146</v>
          </cell>
          <cell r="AI60">
            <v>23.444505700328101</v>
          </cell>
          <cell r="AJ60">
            <v>23.528092462186599</v>
          </cell>
          <cell r="AK60">
            <v>23.6003429364035</v>
          </cell>
          <cell r="AL60">
            <v>23.6639121747254</v>
          </cell>
          <cell r="AM60">
            <v>23.721559805785599</v>
          </cell>
          <cell r="AN60">
            <v>23.773864720042202</v>
          </cell>
          <cell r="AO60">
            <v>23.821057975635199</v>
          </cell>
          <cell r="AP60">
            <v>23.864845934926301</v>
          </cell>
        </row>
        <row r="61">
          <cell r="C61" t="str">
            <v>Burscough Bridge</v>
          </cell>
          <cell r="D61" t="str">
            <v>Wrightington</v>
          </cell>
          <cell r="E61" t="str">
            <v>Penwortham West GSP / Stanah GSP GROUP</v>
          </cell>
          <cell r="F61">
            <v>17.5</v>
          </cell>
          <cell r="G61">
            <v>0</v>
          </cell>
          <cell r="H61">
            <v>17.5</v>
          </cell>
          <cell r="I61">
            <v>12.84</v>
          </cell>
          <cell r="J61">
            <v>13.1421903134106</v>
          </cell>
          <cell r="K61">
            <v>13.1924517759316</v>
          </cell>
          <cell r="L61">
            <v>13.2445275738297</v>
          </cell>
          <cell r="M61">
            <v>13.3193335033775</v>
          </cell>
          <cell r="N61">
            <v>13.407819182632601</v>
          </cell>
          <cell r="O61">
            <v>13.4882795834736</v>
          </cell>
          <cell r="P61">
            <v>13.5750042349328</v>
          </cell>
          <cell r="Q61">
            <v>13.664087704520201</v>
          </cell>
          <cell r="R61">
            <v>13.7656030926246</v>
          </cell>
          <cell r="S61">
            <v>13.879917077388299</v>
          </cell>
          <cell r="T61">
            <v>13.9990189540408</v>
          </cell>
          <cell r="U61">
            <v>14.126752974315901</v>
          </cell>
          <cell r="V61">
            <v>14.2783252609188</v>
          </cell>
          <cell r="W61">
            <v>14.4310010565054</v>
          </cell>
          <cell r="X61">
            <v>14.575053016518201</v>
          </cell>
          <cell r="Y61">
            <v>14.711794469291799</v>
          </cell>
          <cell r="Z61">
            <v>14.8361752866151</v>
          </cell>
          <cell r="AA61">
            <v>14.951753681493299</v>
          </cell>
          <cell r="AB61">
            <v>15.063537154906101</v>
          </cell>
          <cell r="AC61">
            <v>15.166968224107</v>
          </cell>
          <cell r="AD61">
            <v>15.2622396448555</v>
          </cell>
          <cell r="AE61">
            <v>15.351552509980101</v>
          </cell>
          <cell r="AF61">
            <v>15.4397779560929</v>
          </cell>
          <cell r="AG61">
            <v>15.5184228785849</v>
          </cell>
          <cell r="AH61">
            <v>15.591962393462101</v>
          </cell>
          <cell r="AI61">
            <v>15.6614656495841</v>
          </cell>
          <cell r="AJ61">
            <v>15.7261729391962</v>
          </cell>
          <cell r="AK61">
            <v>15.785588741317101</v>
          </cell>
          <cell r="AL61">
            <v>15.841646033064199</v>
          </cell>
          <cell r="AM61">
            <v>15.895173049137099</v>
          </cell>
          <cell r="AN61">
            <v>15.9462993693237</v>
          </cell>
          <cell r="AO61">
            <v>15.9956233894471</v>
          </cell>
          <cell r="AP61">
            <v>16.043868178795901</v>
          </cell>
        </row>
        <row r="62">
          <cell r="C62" t="str">
            <v>Bury Town Centre</v>
          </cell>
          <cell r="D62" t="str">
            <v>Bury</v>
          </cell>
          <cell r="E62" t="str">
            <v>Kearsley 132 GSP</v>
          </cell>
          <cell r="F62">
            <v>22.863</v>
          </cell>
          <cell r="G62">
            <v>0</v>
          </cell>
          <cell r="H62">
            <v>22.863</v>
          </cell>
          <cell r="I62">
            <v>16.899999999999999</v>
          </cell>
          <cell r="J62">
            <v>17.3704637059218</v>
          </cell>
          <cell r="K62">
            <v>17.4946028700566</v>
          </cell>
          <cell r="L62">
            <v>17.6061986480182</v>
          </cell>
          <cell r="M62">
            <v>17.732416237759601</v>
          </cell>
          <cell r="N62">
            <v>17.882657344350498</v>
          </cell>
          <cell r="O62">
            <v>18.011314276092101</v>
          </cell>
          <cell r="P62">
            <v>18.192515200241299</v>
          </cell>
          <cell r="Q62">
            <v>18.3742728550313</v>
          </cell>
          <cell r="R62">
            <v>18.574781242299501</v>
          </cell>
          <cell r="S62">
            <v>18.794627961744801</v>
          </cell>
          <cell r="T62">
            <v>19.019165607717198</v>
          </cell>
          <cell r="U62">
            <v>19.256341771483399</v>
          </cell>
          <cell r="V62">
            <v>19.512582844702301</v>
          </cell>
          <cell r="W62">
            <v>19.751830022694701</v>
          </cell>
          <cell r="X62">
            <v>19.978962439884299</v>
          </cell>
          <cell r="Y62">
            <v>20.1960092617553</v>
          </cell>
          <cell r="Z62">
            <v>20.39597350311</v>
          </cell>
          <cell r="AA62">
            <v>20.5800979627275</v>
          </cell>
          <cell r="AB62">
            <v>20.7546543756368</v>
          </cell>
          <cell r="AC62">
            <v>20.914702476721999</v>
          </cell>
          <cell r="AD62">
            <v>21.060806309997201</v>
          </cell>
          <cell r="AE62">
            <v>21.197634283765101</v>
          </cell>
          <cell r="AF62">
            <v>21.327526278903399</v>
          </cell>
          <cell r="AG62">
            <v>21.442570707882599</v>
          </cell>
          <cell r="AH62">
            <v>21.548110662691599</v>
          </cell>
          <cell r="AI62">
            <v>21.645151490442998</v>
          </cell>
          <cell r="AJ62">
            <v>21.734284576501501</v>
          </cell>
          <cell r="AK62">
            <v>21.816856257676399</v>
          </cell>
          <cell r="AL62">
            <v>21.900374215909</v>
          </cell>
          <cell r="AM62">
            <v>21.979496705843498</v>
          </cell>
          <cell r="AN62">
            <v>22.0546424932276</v>
          </cell>
          <cell r="AO62">
            <v>22.1262208903415</v>
          </cell>
          <cell r="AP62">
            <v>22.195347403276202</v>
          </cell>
        </row>
        <row r="63">
          <cell r="C63" t="str">
            <v>Campbell St</v>
          </cell>
          <cell r="D63" t="str">
            <v>N/A</v>
          </cell>
          <cell r="E63" t="str">
            <v>Kearsley Local 33 GSP</v>
          </cell>
          <cell r="F63">
            <v>17.5</v>
          </cell>
          <cell r="G63">
            <v>0.75600000000000001</v>
          </cell>
          <cell r="H63">
            <v>18.256</v>
          </cell>
          <cell r="I63">
            <v>12.55</v>
          </cell>
          <cell r="J63">
            <v>12.725053805154101</v>
          </cell>
          <cell r="K63">
            <v>12.7329546849608</v>
          </cell>
          <cell r="L63">
            <v>12.747504102547</v>
          </cell>
          <cell r="M63">
            <v>12.7763955880721</v>
          </cell>
          <cell r="N63">
            <v>12.831378867437699</v>
          </cell>
          <cell r="O63">
            <v>12.8866521293665</v>
          </cell>
          <cell r="P63">
            <v>12.983538509420899</v>
          </cell>
          <cell r="Q63">
            <v>13.0814495200796</v>
          </cell>
          <cell r="R63">
            <v>13.192090295573101</v>
          </cell>
          <cell r="S63">
            <v>13.311031245330099</v>
          </cell>
          <cell r="T63">
            <v>13.4352338510234</v>
          </cell>
          <cell r="U63">
            <v>13.571411465107399</v>
          </cell>
          <cell r="V63">
            <v>13.718740924086401</v>
          </cell>
          <cell r="W63">
            <v>13.858542952109101</v>
          </cell>
          <cell r="X63">
            <v>13.994929075130999</v>
          </cell>
          <cell r="Y63">
            <v>14.207886490326199</v>
          </cell>
          <cell r="Z63">
            <v>14.430507379967899</v>
          </cell>
          <cell r="AA63">
            <v>14.664978670847299</v>
          </cell>
          <cell r="AB63">
            <v>14.9116944901269</v>
          </cell>
          <cell r="AC63">
            <v>15.1662088636678</v>
          </cell>
          <cell r="AD63">
            <v>15.4258642981418</v>
          </cell>
          <cell r="AE63">
            <v>15.694194385970301</v>
          </cell>
          <cell r="AF63">
            <v>15.972914291403701</v>
          </cell>
          <cell r="AG63">
            <v>16.247072397207599</v>
          </cell>
          <cell r="AH63">
            <v>16.521903407768399</v>
          </cell>
          <cell r="AI63">
            <v>16.797663525447501</v>
          </cell>
          <cell r="AJ63">
            <v>17.075060306860099</v>
          </cell>
          <cell r="AK63">
            <v>17.352876075120999</v>
          </cell>
          <cell r="AL63">
            <v>17.6354850604001</v>
          </cell>
          <cell r="AM63">
            <v>17.9216567977636</v>
          </cell>
          <cell r="AN63">
            <v>18.2114849296884</v>
          </cell>
          <cell r="AO63">
            <v>18.504539131632701</v>
          </cell>
          <cell r="AP63">
            <v>18.8021229883506</v>
          </cell>
        </row>
        <row r="64">
          <cell r="C64" t="str">
            <v>Cannon St</v>
          </cell>
          <cell r="D64" t="str">
            <v>Red Bank</v>
          </cell>
          <cell r="E64" t="str">
            <v>Whitegate GSP</v>
          </cell>
          <cell r="F64">
            <v>36</v>
          </cell>
          <cell r="G64">
            <v>0</v>
          </cell>
          <cell r="H64">
            <v>36</v>
          </cell>
          <cell r="I64">
            <v>24.02</v>
          </cell>
          <cell r="J64">
            <v>25.472650120356398</v>
          </cell>
          <cell r="K64">
            <v>25.863210859207701</v>
          </cell>
          <cell r="L64">
            <v>26.168489709571599</v>
          </cell>
          <cell r="M64">
            <v>26.506611908889202</v>
          </cell>
          <cell r="N64">
            <v>26.914679121145301</v>
          </cell>
          <cell r="O64">
            <v>27.260350139677399</v>
          </cell>
          <cell r="P64">
            <v>27.5985155185944</v>
          </cell>
          <cell r="Q64">
            <v>27.924659273792599</v>
          </cell>
          <cell r="R64">
            <v>28.254800174024801</v>
          </cell>
          <cell r="S64">
            <v>28.5839852339118</v>
          </cell>
          <cell r="T64">
            <v>28.912094053962601</v>
          </cell>
          <cell r="U64">
            <v>29.233979278228801</v>
          </cell>
          <cell r="V64">
            <v>29.552654991781001</v>
          </cell>
          <cell r="W64">
            <v>29.8401490369878</v>
          </cell>
          <cell r="X64">
            <v>30.140311711911401</v>
          </cell>
          <cell r="Y64">
            <v>30.452901684699999</v>
          </cell>
          <cell r="Z64">
            <v>30.777830619750301</v>
          </cell>
          <cell r="AA64">
            <v>31.115401183166199</v>
          </cell>
          <cell r="AB64">
            <v>31.4661807734341</v>
          </cell>
          <cell r="AC64">
            <v>31.830100254892901</v>
          </cell>
          <cell r="AD64">
            <v>32.206984092922703</v>
          </cell>
          <cell r="AE64">
            <v>32.597133416913302</v>
          </cell>
          <cell r="AF64">
            <v>33.001091846392598</v>
          </cell>
          <cell r="AG64">
            <v>33.418345278384798</v>
          </cell>
          <cell r="AH64">
            <v>33.849297035377603</v>
          </cell>
          <cell r="AI64">
            <v>34.294108590618698</v>
          </cell>
          <cell r="AJ64">
            <v>34.752974736508001</v>
          </cell>
          <cell r="AK64">
            <v>35.2260095688885</v>
          </cell>
          <cell r="AL64">
            <v>35.713503369309102</v>
          </cell>
          <cell r="AM64">
            <v>36.218327470239899</v>
          </cell>
          <cell r="AN64">
            <v>36.744693811011999</v>
          </cell>
          <cell r="AO64">
            <v>37.286558934695599</v>
          </cell>
          <cell r="AP64">
            <v>37.844140646347803</v>
          </cell>
        </row>
        <row r="65">
          <cell r="C65" t="str">
            <v>Capontree</v>
          </cell>
          <cell r="D65" t="str">
            <v>Carlisle</v>
          </cell>
          <cell r="E65" t="str">
            <v>Harker ENWL SGTs 1 2 3A 4 / Hutton GSP GROUP</v>
          </cell>
          <cell r="F65">
            <v>22.863</v>
          </cell>
          <cell r="G65">
            <v>0</v>
          </cell>
          <cell r="H65">
            <v>22.863</v>
          </cell>
          <cell r="I65">
            <v>7.63</v>
          </cell>
          <cell r="J65">
            <v>7.8126945730259303</v>
          </cell>
          <cell r="K65">
            <v>7.92605805386615</v>
          </cell>
          <cell r="L65">
            <v>8.0599947555419398</v>
          </cell>
          <cell r="M65">
            <v>8.2255386460241908</v>
          </cell>
          <cell r="N65">
            <v>8.4090643954343207</v>
          </cell>
          <cell r="O65">
            <v>8.5898979243171194</v>
          </cell>
          <cell r="P65">
            <v>8.7784782862740496</v>
          </cell>
          <cell r="Q65">
            <v>8.9710473048251806</v>
          </cell>
          <cell r="R65">
            <v>9.1782969260728091</v>
          </cell>
          <cell r="S65">
            <v>9.3823727560368297</v>
          </cell>
          <cell r="T65">
            <v>9.5936980857432506</v>
          </cell>
          <cell r="U65">
            <v>9.8305759694139798</v>
          </cell>
          <cell r="V65">
            <v>10.078306108212701</v>
          </cell>
          <cell r="W65">
            <v>10.3297804718599</v>
          </cell>
          <cell r="X65">
            <v>10.573653786911599</v>
          </cell>
          <cell r="Y65">
            <v>10.8028260529977</v>
          </cell>
          <cell r="Z65">
            <v>11.015434890177501</v>
          </cell>
          <cell r="AA65">
            <v>11.2117466948754</v>
          </cell>
          <cell r="AB65">
            <v>11.397747705340899</v>
          </cell>
          <cell r="AC65">
            <v>11.5693707417295</v>
          </cell>
          <cell r="AD65">
            <v>11.7268603259892</v>
          </cell>
          <cell r="AE65">
            <v>11.8741883074405</v>
          </cell>
          <cell r="AF65">
            <v>12.0132637377345</v>
          </cell>
          <cell r="AG65">
            <v>12.1363805855379</v>
          </cell>
          <cell r="AH65">
            <v>12.248384955102701</v>
          </cell>
          <cell r="AI65">
            <v>12.350403364431401</v>
          </cell>
          <cell r="AJ65">
            <v>12.4420931708149</v>
          </cell>
          <cell r="AK65">
            <v>12.522893666978799</v>
          </cell>
          <cell r="AL65">
            <v>12.5954882825369</v>
          </cell>
          <cell r="AM65">
            <v>12.6641902408162</v>
          </cell>
          <cell r="AN65">
            <v>12.729698840520999</v>
          </cell>
          <cell r="AO65">
            <v>12.7926864163109</v>
          </cell>
          <cell r="AP65">
            <v>12.8539754032339</v>
          </cell>
        </row>
        <row r="66">
          <cell r="C66" t="str">
            <v>Carleton</v>
          </cell>
          <cell r="D66" t="str">
            <v>Egremont</v>
          </cell>
          <cell r="E66" t="str">
            <v>Harker ENWL SGTs 1 2 3A 4 / Hutton GSP GROUP</v>
          </cell>
          <cell r="F66">
            <v>5</v>
          </cell>
          <cell r="G66">
            <v>3.5999999999999997E-2</v>
          </cell>
          <cell r="H66">
            <v>5.0359999999999996</v>
          </cell>
          <cell r="I66">
            <v>1.84</v>
          </cell>
          <cell r="J66">
            <v>1.86865972628576</v>
          </cell>
          <cell r="K66">
            <v>1.9010293039983699</v>
          </cell>
          <cell r="L66">
            <v>1.93861423306004</v>
          </cell>
          <cell r="M66">
            <v>1.9891427102829</v>
          </cell>
          <cell r="N66">
            <v>2.0470925422162698</v>
          </cell>
          <cell r="O66">
            <v>2.10683444588319</v>
          </cell>
          <cell r="P66">
            <v>2.16925970043809</v>
          </cell>
          <cell r="Q66">
            <v>2.2339293723862599</v>
          </cell>
          <cell r="R66">
            <v>2.3041722466491299</v>
          </cell>
          <cell r="S66">
            <v>2.3649551937098101</v>
          </cell>
          <cell r="T66">
            <v>2.4280816115547199</v>
          </cell>
          <cell r="U66">
            <v>2.5030694879533599</v>
          </cell>
          <cell r="V66">
            <v>2.57169795637303</v>
          </cell>
          <cell r="W66">
            <v>2.6407919652821801</v>
          </cell>
          <cell r="X66">
            <v>2.7063814113818601</v>
          </cell>
          <cell r="Y66">
            <v>2.7671485425522602</v>
          </cell>
          <cell r="Z66">
            <v>2.8243032982184699</v>
          </cell>
          <cell r="AA66">
            <v>2.8780778595165599</v>
          </cell>
          <cell r="AB66">
            <v>2.9289198498518298</v>
          </cell>
          <cell r="AC66">
            <v>2.97643555004848</v>
          </cell>
          <cell r="AD66">
            <v>3.02068674519044</v>
          </cell>
          <cell r="AE66">
            <v>3.0621761992880701</v>
          </cell>
          <cell r="AF66">
            <v>3.1127861070953</v>
          </cell>
          <cell r="AG66">
            <v>3.1587681821171101</v>
          </cell>
          <cell r="AH66">
            <v>3.2008463298555698</v>
          </cell>
          <cell r="AI66">
            <v>3.2390128082748402</v>
          </cell>
          <cell r="AJ66">
            <v>3.2734682322755502</v>
          </cell>
          <cell r="AK66">
            <v>3.3034126794978298</v>
          </cell>
          <cell r="AL66">
            <v>3.3283822151580802</v>
          </cell>
          <cell r="AM66">
            <v>3.3524338264283502</v>
          </cell>
          <cell r="AN66">
            <v>3.3759238579366202</v>
          </cell>
          <cell r="AO66">
            <v>3.39874324117004</v>
          </cell>
          <cell r="AP66">
            <v>3.4211333637238202</v>
          </cell>
        </row>
        <row r="67">
          <cell r="C67" t="str">
            <v>Carlisle North</v>
          </cell>
          <cell r="D67" t="str">
            <v>Carlisle North</v>
          </cell>
          <cell r="E67" t="str">
            <v>Harker ENWL SGTs 1 2 3A 4 / Hutton GSP GROUP</v>
          </cell>
          <cell r="F67">
            <v>24.5</v>
          </cell>
          <cell r="G67">
            <v>0</v>
          </cell>
          <cell r="H67">
            <v>24.5</v>
          </cell>
          <cell r="I67">
            <v>14.63</v>
          </cell>
          <cell r="J67">
            <v>15.338574094857499</v>
          </cell>
          <cell r="K67">
            <v>15.5163224948785</v>
          </cell>
          <cell r="L67">
            <v>15.650728072488899</v>
          </cell>
          <cell r="M67">
            <v>15.799842427081501</v>
          </cell>
          <cell r="N67">
            <v>15.9805615056887</v>
          </cell>
          <cell r="O67">
            <v>16.129932700430398</v>
          </cell>
          <cell r="P67">
            <v>16.2742809970438</v>
          </cell>
          <cell r="Q67">
            <v>16.441910676928501</v>
          </cell>
          <cell r="R67">
            <v>16.626353029469499</v>
          </cell>
          <cell r="S67">
            <v>16.808555105002799</v>
          </cell>
          <cell r="T67">
            <v>16.9903621437258</v>
          </cell>
          <cell r="U67">
            <v>17.176260435886199</v>
          </cell>
          <cell r="V67">
            <v>17.365469255961798</v>
          </cell>
          <cell r="W67">
            <v>17.5400541790119</v>
          </cell>
          <cell r="X67">
            <v>17.7155443899006</v>
          </cell>
          <cell r="Y67">
            <v>17.888709919329099</v>
          </cell>
          <cell r="Z67">
            <v>18.058626463224002</v>
          </cell>
          <cell r="AA67">
            <v>18.225354952930601</v>
          </cell>
          <cell r="AB67">
            <v>18.3916824720995</v>
          </cell>
          <cell r="AC67">
            <v>18.555603792712098</v>
          </cell>
          <cell r="AD67">
            <v>18.716970602122199</v>
          </cell>
          <cell r="AE67">
            <v>18.8775912625042</v>
          </cell>
          <cell r="AF67">
            <v>19.038312028571301</v>
          </cell>
          <cell r="AG67">
            <v>19.193095464218501</v>
          </cell>
          <cell r="AH67">
            <v>19.344481071038398</v>
          </cell>
          <cell r="AI67">
            <v>19.492958333996999</v>
          </cell>
          <cell r="AJ67">
            <v>19.638908001191599</v>
          </cell>
          <cell r="AK67">
            <v>19.782607954462801</v>
          </cell>
          <cell r="AL67">
            <v>19.9275572066148</v>
          </cell>
          <cell r="AM67">
            <v>20.0718115521668</v>
          </cell>
          <cell r="AN67">
            <v>20.215653461834101</v>
          </cell>
          <cell r="AO67">
            <v>20.3594016770382</v>
          </cell>
          <cell r="AP67">
            <v>20.503448056654701</v>
          </cell>
        </row>
        <row r="68">
          <cell r="C68" t="str">
            <v>Carr St</v>
          </cell>
          <cell r="D68" t="str">
            <v>N/A</v>
          </cell>
          <cell r="E68" t="str">
            <v>Kearsley Local 33 GSP</v>
          </cell>
          <cell r="F68">
            <v>22.863</v>
          </cell>
          <cell r="G68">
            <v>0</v>
          </cell>
          <cell r="H68">
            <v>22.863</v>
          </cell>
          <cell r="I68">
            <v>12.99</v>
          </cell>
          <cell r="J68">
            <v>13.173526169341599</v>
          </cell>
          <cell r="K68">
            <v>13.284811581428499</v>
          </cell>
          <cell r="L68">
            <v>13.4288743970083</v>
          </cell>
          <cell r="M68">
            <v>13.596573159640799</v>
          </cell>
          <cell r="N68">
            <v>13.779588876985899</v>
          </cell>
          <cell r="O68">
            <v>13.9593301740094</v>
          </cell>
          <cell r="P68">
            <v>14.1535925044276</v>
          </cell>
          <cell r="Q68">
            <v>14.360182472649999</v>
          </cell>
          <cell r="R68">
            <v>14.5927582397309</v>
          </cell>
          <cell r="S68">
            <v>14.8453715422275</v>
          </cell>
          <cell r="T68">
            <v>15.115235034351601</v>
          </cell>
          <cell r="U68">
            <v>15.414611191768801</v>
          </cell>
          <cell r="V68">
            <v>15.7534151793673</v>
          </cell>
          <cell r="W68">
            <v>16.1260512963458</v>
          </cell>
          <cell r="X68">
            <v>16.4913912358309</v>
          </cell>
          <cell r="Y68">
            <v>16.846933182340202</v>
          </cell>
          <cell r="Z68">
            <v>17.1831453715502</v>
          </cell>
          <cell r="AA68">
            <v>17.502406013146299</v>
          </cell>
          <cell r="AB68">
            <v>17.816277305794401</v>
          </cell>
          <cell r="AC68">
            <v>18.116477173218399</v>
          </cell>
          <cell r="AD68">
            <v>18.4481845113806</v>
          </cell>
          <cell r="AE68">
            <v>18.870849186196899</v>
          </cell>
          <cell r="AF68">
            <v>19.303179907399901</v>
          </cell>
          <cell r="AG68">
            <v>19.718861412669199</v>
          </cell>
          <cell r="AH68">
            <v>20.127890816108199</v>
          </cell>
          <cell r="AI68">
            <v>20.531883109551998</v>
          </cell>
          <cell r="AJ68">
            <v>20.933074144780299</v>
          </cell>
          <cell r="AK68">
            <v>21.3252844018497</v>
          </cell>
          <cell r="AL68">
            <v>21.709211585849602</v>
          </cell>
          <cell r="AM68">
            <v>22.093725296168198</v>
          </cell>
          <cell r="AN68">
            <v>22.479687969024202</v>
          </cell>
          <cell r="AO68">
            <v>22.868222646245101</v>
          </cell>
          <cell r="AP68">
            <v>23.261046920263201</v>
          </cell>
        </row>
        <row r="69">
          <cell r="C69" t="str">
            <v>Castleton</v>
          </cell>
          <cell r="D69" t="str">
            <v>Castleton</v>
          </cell>
          <cell r="E69" t="str">
            <v>Rochdale SGTs 2 3 4</v>
          </cell>
          <cell r="F69">
            <v>22.863</v>
          </cell>
          <cell r="G69">
            <v>2.64E-3</v>
          </cell>
          <cell r="H69">
            <v>22.865639999999999</v>
          </cell>
          <cell r="I69">
            <v>13.84</v>
          </cell>
          <cell r="J69">
            <v>14.3490370217545</v>
          </cell>
          <cell r="K69">
            <v>14.417298009667</v>
          </cell>
          <cell r="L69">
            <v>14.4567861010458</v>
          </cell>
          <cell r="M69">
            <v>14.506322982808101</v>
          </cell>
          <cell r="N69">
            <v>14.5780379920886</v>
          </cell>
          <cell r="O69">
            <v>14.6366779410759</v>
          </cell>
          <cell r="P69">
            <v>14.714032107402501</v>
          </cell>
          <cell r="Q69">
            <v>14.8163184687839</v>
          </cell>
          <cell r="R69">
            <v>14.946786845552801</v>
          </cell>
          <cell r="S69">
            <v>15.0864403903516</v>
          </cell>
          <cell r="T69">
            <v>15.232896281295799</v>
          </cell>
          <cell r="U69">
            <v>15.391656684340701</v>
          </cell>
          <cell r="V69">
            <v>15.5680219183429</v>
          </cell>
          <cell r="W69">
            <v>15.746307140385699</v>
          </cell>
          <cell r="X69">
            <v>15.9197501760568</v>
          </cell>
          <cell r="Y69">
            <v>16.089637458523299</v>
          </cell>
          <cell r="Z69">
            <v>16.250210423685999</v>
          </cell>
          <cell r="AA69">
            <v>16.404038368238499</v>
          </cell>
          <cell r="AB69">
            <v>16.555905177060598</v>
          </cell>
          <cell r="AC69">
            <v>16.701225684695</v>
          </cell>
          <cell r="AD69">
            <v>16.839511322162799</v>
          </cell>
          <cell r="AE69">
            <v>16.972871979702798</v>
          </cell>
          <cell r="AF69">
            <v>17.105603800877699</v>
          </cell>
          <cell r="AG69">
            <v>17.2246477004498</v>
          </cell>
          <cell r="AH69">
            <v>17.3351306406419</v>
          </cell>
          <cell r="AI69">
            <v>17.438000123919199</v>
          </cell>
          <cell r="AJ69">
            <v>17.534064404421699</v>
          </cell>
          <cell r="AK69">
            <v>17.6230201309303</v>
          </cell>
          <cell r="AL69">
            <v>17.709746666967501</v>
          </cell>
          <cell r="AM69">
            <v>17.792484478500299</v>
          </cell>
          <cell r="AN69">
            <v>17.898697116968201</v>
          </cell>
          <cell r="AO69">
            <v>18.007923669302102</v>
          </cell>
          <cell r="AP69">
            <v>18.117368767144001</v>
          </cell>
        </row>
        <row r="70">
          <cell r="C70" t="str">
            <v>Catterall Waterworks</v>
          </cell>
          <cell r="D70" t="str">
            <v>Ribble</v>
          </cell>
          <cell r="E70" t="str">
            <v>Penwortham East GSP / Rochdale SGT 1 GROUP</v>
          </cell>
          <cell r="F70">
            <v>5</v>
          </cell>
          <cell r="G70">
            <v>0</v>
          </cell>
          <cell r="H70">
            <v>8</v>
          </cell>
          <cell r="I70">
            <v>7.56</v>
          </cell>
          <cell r="J70">
            <v>7.7140507878887901</v>
          </cell>
          <cell r="K70">
            <v>7.6981869812721699</v>
          </cell>
          <cell r="L70">
            <v>7.66232317465556</v>
          </cell>
          <cell r="M70">
            <v>7.6364593680389401</v>
          </cell>
          <cell r="N70">
            <v>7.6299924758683302</v>
          </cell>
          <cell r="O70">
            <v>7.6335255836977201</v>
          </cell>
          <cell r="P70">
            <v>7.6476617770811002</v>
          </cell>
          <cell r="Q70">
            <v>7.65119488491049</v>
          </cell>
          <cell r="R70">
            <v>7.6647279927398699</v>
          </cell>
          <cell r="S70">
            <v>7.6888641861232596</v>
          </cell>
          <cell r="T70">
            <v>7.7023972939526404</v>
          </cell>
          <cell r="U70">
            <v>7.7259304017820298</v>
          </cell>
          <cell r="V70">
            <v>7.7494635096114202</v>
          </cell>
          <cell r="W70">
            <v>7.7723935318868103</v>
          </cell>
          <cell r="X70">
            <v>7.7959266397161997</v>
          </cell>
          <cell r="Y70">
            <v>7.8294597475455801</v>
          </cell>
          <cell r="Z70">
            <v>7.8523897698209701</v>
          </cell>
          <cell r="AA70">
            <v>7.8753197920963602</v>
          </cell>
          <cell r="AB70">
            <v>7.8882498143717497</v>
          </cell>
          <cell r="AC70">
            <v>7.9111798366471398</v>
          </cell>
          <cell r="AD70">
            <v>7.9341098589225298</v>
          </cell>
          <cell r="AE70">
            <v>7.9570398811979199</v>
          </cell>
          <cell r="AF70">
            <v>7.9793668179193098</v>
          </cell>
          <cell r="AG70">
            <v>8.0022968401947008</v>
          </cell>
          <cell r="AH70">
            <v>8.0146237769160997</v>
          </cell>
          <cell r="AI70">
            <v>8.0369507136374896</v>
          </cell>
          <cell r="AJ70">
            <v>8.0592776503588794</v>
          </cell>
          <cell r="AK70">
            <v>8.0922076726342702</v>
          </cell>
          <cell r="AL70">
            <v>8.1145346093556601</v>
          </cell>
          <cell r="AM70">
            <v>8.1262584605230597</v>
          </cell>
          <cell r="AN70">
            <v>8.1485853972444495</v>
          </cell>
          <cell r="AO70">
            <v>8.17091233396585</v>
          </cell>
          <cell r="AP70">
            <v>8.1932392706872399</v>
          </cell>
        </row>
        <row r="71">
          <cell r="C71" t="str">
            <v>Cecil St</v>
          </cell>
          <cell r="D71" t="str">
            <v>Blackpool</v>
          </cell>
          <cell r="E71" t="str">
            <v>Penwortham West GSP / Stanah GSP GROUP</v>
          </cell>
          <cell r="F71">
            <v>22.31</v>
          </cell>
          <cell r="G71">
            <v>0</v>
          </cell>
          <cell r="H71">
            <v>22.31</v>
          </cell>
          <cell r="I71">
            <v>12.67</v>
          </cell>
          <cell r="J71">
            <v>12.828607136419601</v>
          </cell>
          <cell r="K71">
            <v>12.832366001154</v>
          </cell>
          <cell r="L71">
            <v>12.8566350397388</v>
          </cell>
          <cell r="M71">
            <v>12.910577602916399</v>
          </cell>
          <cell r="N71">
            <v>12.9805235861737</v>
          </cell>
          <cell r="O71">
            <v>13.047508619292801</v>
          </cell>
          <cell r="P71">
            <v>13.1251769299089</v>
          </cell>
          <cell r="Q71">
            <v>13.206813409660001</v>
          </cell>
          <cell r="R71">
            <v>13.303984209100101</v>
          </cell>
          <cell r="S71">
            <v>13.415724515207501</v>
          </cell>
          <cell r="T71">
            <v>13.533851772918901</v>
          </cell>
          <cell r="U71">
            <v>13.665869991257701</v>
          </cell>
          <cell r="V71">
            <v>13.8217280401651</v>
          </cell>
          <cell r="W71">
            <v>13.9654569771041</v>
          </cell>
          <cell r="X71">
            <v>14.1019937163778</v>
          </cell>
          <cell r="Y71">
            <v>14.234259952685299</v>
          </cell>
          <cell r="Z71">
            <v>14.3560295460818</v>
          </cell>
          <cell r="AA71">
            <v>14.46653844828</v>
          </cell>
          <cell r="AB71">
            <v>14.5723891853923</v>
          </cell>
          <cell r="AC71">
            <v>14.668244124260401</v>
          </cell>
          <cell r="AD71">
            <v>14.7534842960434</v>
          </cell>
          <cell r="AE71">
            <v>14.830525351549101</v>
          </cell>
          <cell r="AF71">
            <v>14.9008008495908</v>
          </cell>
          <cell r="AG71">
            <v>14.955153774037999</v>
          </cell>
          <cell r="AH71">
            <v>14.999404539201</v>
          </cell>
          <cell r="AI71">
            <v>15.0340670263614</v>
          </cell>
          <cell r="AJ71">
            <v>15.060816623088</v>
          </cell>
          <cell r="AK71">
            <v>15.077547733007901</v>
          </cell>
          <cell r="AL71">
            <v>15.085922242732901</v>
          </cell>
          <cell r="AM71">
            <v>15.0890269066323</v>
          </cell>
          <cell r="AN71">
            <v>15.0872481032495</v>
          </cell>
          <cell r="AO71">
            <v>15.080319100642299</v>
          </cell>
          <cell r="AP71">
            <v>15.070089183017499</v>
          </cell>
        </row>
        <row r="72">
          <cell r="C72" t="str">
            <v>Central Manchester</v>
          </cell>
          <cell r="D72" t="str">
            <v>Stuart St</v>
          </cell>
          <cell r="E72" t="str">
            <v>Stalybridge GSP</v>
          </cell>
          <cell r="F72">
            <v>29</v>
          </cell>
          <cell r="G72">
            <v>0</v>
          </cell>
          <cell r="H72">
            <v>29</v>
          </cell>
          <cell r="I72">
            <v>14.23</v>
          </cell>
          <cell r="J72">
            <v>20.143422558715798</v>
          </cell>
          <cell r="K72">
            <v>20.906835311938</v>
          </cell>
          <cell r="L72">
            <v>21.086230217418802</v>
          </cell>
          <cell r="M72">
            <v>21.280772539729</v>
          </cell>
          <cell r="N72">
            <v>21.5102190292979</v>
          </cell>
          <cell r="O72">
            <v>21.704635366673799</v>
          </cell>
          <cell r="P72">
            <v>21.8940716419892</v>
          </cell>
          <cell r="Q72">
            <v>22.076084783005602</v>
          </cell>
          <cell r="R72">
            <v>22.259871509552202</v>
          </cell>
          <cell r="S72">
            <v>22.438100155306401</v>
          </cell>
          <cell r="T72">
            <v>22.6097133259481</v>
          </cell>
          <cell r="U72">
            <v>22.774835545641398</v>
          </cell>
          <cell r="V72">
            <v>22.935737292673501</v>
          </cell>
          <cell r="W72">
            <v>23.074108621429598</v>
          </cell>
          <cell r="X72">
            <v>23.2157363866636</v>
          </cell>
          <cell r="Y72">
            <v>23.359943768849401</v>
          </cell>
          <cell r="Z72">
            <v>23.506778855929099</v>
          </cell>
          <cell r="AA72">
            <v>23.656657830683201</v>
          </cell>
          <cell r="AB72">
            <v>23.810282783353902</v>
          </cell>
          <cell r="AC72">
            <v>23.9673935429553</v>
          </cell>
          <cell r="AD72">
            <v>24.127224834316198</v>
          </cell>
          <cell r="AE72">
            <v>24.289976390021501</v>
          </cell>
          <cell r="AF72">
            <v>24.456602464551299</v>
          </cell>
          <cell r="AG72">
            <v>24.625684983909299</v>
          </cell>
          <cell r="AH72">
            <v>24.797629326187199</v>
          </cell>
          <cell r="AI72">
            <v>24.9724157540584</v>
          </cell>
          <cell r="AJ72">
            <v>25.150094235716601</v>
          </cell>
          <cell r="AK72">
            <v>25.330638537523701</v>
          </cell>
          <cell r="AL72">
            <v>25.514339099806101</v>
          </cell>
          <cell r="AM72">
            <v>25.701261483384901</v>
          </cell>
          <cell r="AN72">
            <v>25.8914584377582</v>
          </cell>
          <cell r="AO72">
            <v>26.084888141643699</v>
          </cell>
          <cell r="AP72">
            <v>26.281739675715301</v>
          </cell>
        </row>
        <row r="73">
          <cell r="C73" t="str">
            <v>Chadderton</v>
          </cell>
          <cell r="D73" t="str">
            <v>Chadderton</v>
          </cell>
          <cell r="E73" t="str">
            <v>Whitegate GSP</v>
          </cell>
          <cell r="F73">
            <v>38</v>
          </cell>
          <cell r="G73">
            <v>0.33705000000000002</v>
          </cell>
          <cell r="H73">
            <v>38.337049999999998</v>
          </cell>
          <cell r="I73">
            <v>15.16</v>
          </cell>
          <cell r="J73">
            <v>16.754390433695701</v>
          </cell>
          <cell r="K73">
            <v>17.017929777858999</v>
          </cell>
          <cell r="L73">
            <v>17.160298634685301</v>
          </cell>
          <cell r="M73">
            <v>17.325423764754699</v>
          </cell>
          <cell r="N73">
            <v>17.5220843760018</v>
          </cell>
          <cell r="O73">
            <v>17.7010862368614</v>
          </cell>
          <cell r="P73">
            <v>17.885050419953402</v>
          </cell>
          <cell r="Q73">
            <v>18.0702506787053</v>
          </cell>
          <cell r="R73">
            <v>18.2711888096153</v>
          </cell>
          <cell r="S73">
            <v>18.480968338373899</v>
          </cell>
          <cell r="T73">
            <v>18.696424514863999</v>
          </cell>
          <cell r="U73">
            <v>18.921489132391599</v>
          </cell>
          <cell r="V73">
            <v>19.162028077362599</v>
          </cell>
          <cell r="W73">
            <v>19.4026335720717</v>
          </cell>
          <cell r="X73">
            <v>19.6440783285774</v>
          </cell>
          <cell r="Y73">
            <v>19.888027704787302</v>
          </cell>
          <cell r="Z73">
            <v>20.130732356042198</v>
          </cell>
          <cell r="AA73">
            <v>20.372836798462298</v>
          </cell>
          <cell r="AB73">
            <v>20.617867422478099</v>
          </cell>
          <cell r="AC73">
            <v>20.862986505220402</v>
          </cell>
          <cell r="AD73">
            <v>21.108280030078301</v>
          </cell>
          <cell r="AE73">
            <v>21.354723612286499</v>
          </cell>
          <cell r="AF73">
            <v>21.6057552587746</v>
          </cell>
          <cell r="AG73">
            <v>21.850660284848601</v>
          </cell>
          <cell r="AH73">
            <v>22.093704187441201</v>
          </cell>
          <cell r="AI73">
            <v>22.335535610980202</v>
          </cell>
          <cell r="AJ73">
            <v>22.577020725867801</v>
          </cell>
          <cell r="AK73">
            <v>22.8175627005999</v>
          </cell>
          <cell r="AL73">
            <v>23.060654186009</v>
          </cell>
          <cell r="AM73">
            <v>23.305647289926402</v>
          </cell>
          <cell r="AN73">
            <v>23.552911604828601</v>
          </cell>
          <cell r="AO73">
            <v>23.8026714993496</v>
          </cell>
          <cell r="AP73">
            <v>24.055961125810001</v>
          </cell>
        </row>
        <row r="74">
          <cell r="C74" t="str">
            <v>Chamberhall</v>
          </cell>
          <cell r="D74" t="str">
            <v>Bury</v>
          </cell>
          <cell r="E74" t="str">
            <v>Kearsley 132 GSP</v>
          </cell>
          <cell r="F74">
            <v>21.68</v>
          </cell>
          <cell r="G74">
            <v>0.18</v>
          </cell>
          <cell r="H74">
            <v>21.86</v>
          </cell>
          <cell r="I74">
            <v>19.920000000000002</v>
          </cell>
          <cell r="J74">
            <v>20.021214007463001</v>
          </cell>
          <cell r="K74">
            <v>20.173086209995599</v>
          </cell>
          <cell r="L74">
            <v>20.411627143195499</v>
          </cell>
          <cell r="M74">
            <v>20.715409589416801</v>
          </cell>
          <cell r="N74">
            <v>21.0520052006875</v>
          </cell>
          <cell r="O74">
            <v>21.369162521255401</v>
          </cell>
          <cell r="P74">
            <v>21.696658671567199</v>
          </cell>
          <cell r="Q74">
            <v>22.026041602429402</v>
          </cell>
          <cell r="R74">
            <v>22.377116299208101</v>
          </cell>
          <cell r="S74">
            <v>22.7438752478654</v>
          </cell>
          <cell r="T74">
            <v>23.1156041028486</v>
          </cell>
          <cell r="U74">
            <v>23.508135762477899</v>
          </cell>
          <cell r="V74">
            <v>23.9397995547085</v>
          </cell>
          <cell r="W74">
            <v>24.386308703648801</v>
          </cell>
          <cell r="X74">
            <v>24.810120612169499</v>
          </cell>
          <cell r="Y74">
            <v>25.2112631900164</v>
          </cell>
          <cell r="Z74">
            <v>25.575734794906101</v>
          </cell>
          <cell r="AA74">
            <v>25.905635425822702</v>
          </cell>
          <cell r="AB74">
            <v>26.214055876152401</v>
          </cell>
          <cell r="AC74">
            <v>26.491106213929399</v>
          </cell>
          <cell r="AD74">
            <v>26.738325928795</v>
          </cell>
          <cell r="AE74">
            <v>26.9642950671367</v>
          </cell>
          <cell r="AF74">
            <v>27.17313170437</v>
          </cell>
          <cell r="AG74">
            <v>27.353375662624899</v>
          </cell>
          <cell r="AH74">
            <v>27.515121750443502</v>
          </cell>
          <cell r="AI74">
            <v>27.659918149786701</v>
          </cell>
          <cell r="AJ74">
            <v>27.789735708959402</v>
          </cell>
          <cell r="AK74">
            <v>27.904814770732401</v>
          </cell>
          <cell r="AL74">
            <v>28.015587492098899</v>
          </cell>
          <cell r="AM74">
            <v>28.117072442142401</v>
          </cell>
          <cell r="AN74">
            <v>28.210024122931301</v>
          </cell>
          <cell r="AO74">
            <v>28.294846592198201</v>
          </cell>
          <cell r="AP74">
            <v>28.374014782634401</v>
          </cell>
        </row>
        <row r="75">
          <cell r="C75" t="str">
            <v>Chapel Wharf</v>
          </cell>
          <cell r="D75" t="str">
            <v>Frederick Rd</v>
          </cell>
          <cell r="E75" t="str">
            <v>Kearsley 132 GSP</v>
          </cell>
          <cell r="F75">
            <v>22.863</v>
          </cell>
          <cell r="G75">
            <v>1.26E-2</v>
          </cell>
          <cell r="H75">
            <v>22.875599999999999</v>
          </cell>
          <cell r="I75">
            <v>4.99</v>
          </cell>
          <cell r="J75">
            <v>9.8606581319764501</v>
          </cell>
          <cell r="K75">
            <v>10.402013598672699</v>
          </cell>
          <cell r="L75">
            <v>10.4404229863288</v>
          </cell>
          <cell r="M75">
            <v>10.4808177764181</v>
          </cell>
          <cell r="N75">
            <v>10.5269613529056</v>
          </cell>
          <cell r="O75">
            <v>10.564603147102099</v>
          </cell>
          <cell r="P75">
            <v>10.601075476143199</v>
          </cell>
          <cell r="Q75">
            <v>10.6362863647262</v>
          </cell>
          <cell r="R75">
            <v>10.6725004274174</v>
          </cell>
          <cell r="S75">
            <v>10.7084277661691</v>
          </cell>
          <cell r="T75">
            <v>10.7507842882608</v>
          </cell>
          <cell r="U75">
            <v>10.823335977081699</v>
          </cell>
          <cell r="V75">
            <v>10.9004920642026</v>
          </cell>
          <cell r="W75">
            <v>10.9735681111069</v>
          </cell>
          <cell r="X75">
            <v>11.044954454875</v>
          </cell>
          <cell r="Y75">
            <v>11.1147400505282</v>
          </cell>
          <cell r="Z75">
            <v>11.180867480981499</v>
          </cell>
          <cell r="AA75">
            <v>11.2435863840159</v>
          </cell>
          <cell r="AB75">
            <v>11.305245777902799</v>
          </cell>
          <cell r="AC75">
            <v>11.364196320790599</v>
          </cell>
          <cell r="AD75">
            <v>11.419931949267299</v>
          </cell>
          <cell r="AE75">
            <v>11.473489463280099</v>
          </cell>
          <cell r="AF75">
            <v>11.526542153555701</v>
          </cell>
          <cell r="AG75">
            <v>11.575390956257401</v>
          </cell>
          <cell r="AH75">
            <v>11.621613210607</v>
          </cell>
          <cell r="AI75">
            <v>11.665448585324601</v>
          </cell>
          <cell r="AJ75">
            <v>11.706912870913101</v>
          </cell>
          <cell r="AK75">
            <v>11.7465822279243</v>
          </cell>
          <cell r="AL75">
            <v>11.7865131653672</v>
          </cell>
          <cell r="AM75">
            <v>11.825272824611901</v>
          </cell>
          <cell r="AN75">
            <v>11.862762735721599</v>
          </cell>
          <cell r="AO75">
            <v>11.899167168400201</v>
          </cell>
          <cell r="AP75">
            <v>11.934916138415501</v>
          </cell>
        </row>
        <row r="76">
          <cell r="C76" t="str">
            <v>Chassen Rd</v>
          </cell>
          <cell r="D76" t="str">
            <v>Barton</v>
          </cell>
          <cell r="E76" t="str">
            <v>Carrington ENWL SGTs 1B 2B 4 7</v>
          </cell>
          <cell r="F76">
            <v>16.600000000000001</v>
          </cell>
          <cell r="G76">
            <v>0.24407999999999999</v>
          </cell>
          <cell r="H76">
            <v>16.844080000000002</v>
          </cell>
          <cell r="I76">
            <v>13.83</v>
          </cell>
          <cell r="J76">
            <v>13.9151006559121</v>
          </cell>
          <cell r="K76">
            <v>14.024181530302601</v>
          </cell>
          <cell r="L76">
            <v>14.179901027272001</v>
          </cell>
          <cell r="M76">
            <v>14.364963896752201</v>
          </cell>
          <cell r="N76">
            <v>14.572506967622299</v>
          </cell>
          <cell r="O76">
            <v>14.7721497750313</v>
          </cell>
          <cell r="P76">
            <v>14.9825911443137</v>
          </cell>
          <cell r="Q76">
            <v>15.199252328695099</v>
          </cell>
          <cell r="R76">
            <v>15.4373097105718</v>
          </cell>
          <cell r="S76">
            <v>15.6926921563962</v>
          </cell>
          <cell r="T76">
            <v>15.959034649397999</v>
          </cell>
          <cell r="U76">
            <v>16.2449279879879</v>
          </cell>
          <cell r="V76">
            <v>16.560684638578099</v>
          </cell>
          <cell r="W76">
            <v>16.885567179331201</v>
          </cell>
          <cell r="X76">
            <v>17.202440514517399</v>
          </cell>
          <cell r="Y76">
            <v>17.5130482381694</v>
          </cell>
          <cell r="Z76">
            <v>17.809756663230999</v>
          </cell>
          <cell r="AA76">
            <v>18.105410083884799</v>
          </cell>
          <cell r="AB76">
            <v>18.410234063709801</v>
          </cell>
          <cell r="AC76">
            <v>18.7034839488832</v>
          </cell>
          <cell r="AD76">
            <v>19.004151982771301</v>
          </cell>
          <cell r="AE76">
            <v>19.328050675261199</v>
          </cell>
          <cell r="AF76">
            <v>19.649452005113101</v>
          </cell>
          <cell r="AG76">
            <v>19.946281528681599</v>
          </cell>
          <cell r="AH76">
            <v>20.228977196268701</v>
          </cell>
          <cell r="AI76">
            <v>20.4984467073192</v>
          </cell>
          <cell r="AJ76">
            <v>20.757957572953199</v>
          </cell>
          <cell r="AK76">
            <v>21.0037284862441</v>
          </cell>
          <cell r="AL76">
            <v>21.2404196931403</v>
          </cell>
          <cell r="AM76">
            <v>21.471443679282899</v>
          </cell>
          <cell r="AN76">
            <v>21.697569305561998</v>
          </cell>
          <cell r="AO76">
            <v>21.918524175915</v>
          </cell>
          <cell r="AP76">
            <v>22.137407408842598</v>
          </cell>
        </row>
        <row r="77">
          <cell r="C77" t="str">
            <v>Chatsworth St</v>
          </cell>
          <cell r="D77" t="str">
            <v>Barrow &amp; Sandgate</v>
          </cell>
          <cell r="E77" t="str">
            <v>Harker ENWL SGTs 1 2 3A 4 / Hutton GSP GROUP</v>
          </cell>
          <cell r="F77">
            <v>20.100000000000001</v>
          </cell>
          <cell r="G77">
            <v>0.39600000000000002</v>
          </cell>
          <cell r="H77">
            <v>20.495999999999999</v>
          </cell>
          <cell r="I77">
            <v>14.04</v>
          </cell>
          <cell r="J77">
            <v>14.3831564707905</v>
          </cell>
          <cell r="K77">
            <v>14.4763421534354</v>
          </cell>
          <cell r="L77">
            <v>14.564485398912399</v>
          </cell>
          <cell r="M77">
            <v>14.679716913377799</v>
          </cell>
          <cell r="N77">
            <v>14.814773784183201</v>
          </cell>
          <cell r="O77">
            <v>14.936014131127401</v>
          </cell>
          <cell r="P77">
            <v>15.0713508484013</v>
          </cell>
          <cell r="Q77">
            <v>15.2027980087027</v>
          </cell>
          <cell r="R77">
            <v>15.3559546516656</v>
          </cell>
          <cell r="S77">
            <v>15.520456943256001</v>
          </cell>
          <cell r="T77">
            <v>15.687620968138701</v>
          </cell>
          <cell r="U77">
            <v>15.873292974449599</v>
          </cell>
          <cell r="V77">
            <v>16.069819965989399</v>
          </cell>
          <cell r="W77">
            <v>16.251981923858501</v>
          </cell>
          <cell r="X77">
            <v>16.432332011726</v>
          </cell>
          <cell r="Y77">
            <v>16.612573614635298</v>
          </cell>
          <cell r="Z77">
            <v>16.796014242880801</v>
          </cell>
          <cell r="AA77">
            <v>16.973239463304999</v>
          </cell>
          <cell r="AB77">
            <v>17.153744042084998</v>
          </cell>
          <cell r="AC77">
            <v>17.339425897755898</v>
          </cell>
          <cell r="AD77">
            <v>17.5229366148724</v>
          </cell>
          <cell r="AE77">
            <v>17.708879644984201</v>
          </cell>
          <cell r="AF77">
            <v>17.8928946981713</v>
          </cell>
          <cell r="AG77">
            <v>18.061527823346399</v>
          </cell>
          <cell r="AH77">
            <v>18.220930895558102</v>
          </cell>
          <cell r="AI77">
            <v>18.371758398914</v>
          </cell>
          <cell r="AJ77">
            <v>18.515572163529999</v>
          </cell>
          <cell r="AK77">
            <v>18.651196077598499</v>
          </cell>
          <cell r="AL77">
            <v>18.7826904546157</v>
          </cell>
          <cell r="AM77">
            <v>18.910294407696501</v>
          </cell>
          <cell r="AN77">
            <v>19.0344662450476</v>
          </cell>
          <cell r="AO77">
            <v>19.155076998041</v>
          </cell>
          <cell r="AP77">
            <v>19.2739583226763</v>
          </cell>
        </row>
        <row r="78">
          <cell r="C78" t="str">
            <v>Cheadle Heath</v>
          </cell>
          <cell r="D78" t="str">
            <v>Adswood</v>
          </cell>
          <cell r="E78" t="str">
            <v>Bredbury GSP</v>
          </cell>
          <cell r="F78">
            <v>17.5</v>
          </cell>
          <cell r="G78">
            <v>0</v>
          </cell>
          <cell r="H78">
            <v>17.5</v>
          </cell>
          <cell r="I78">
            <v>12.86</v>
          </cell>
          <cell r="J78">
            <v>12.862391877096</v>
          </cell>
          <cell r="K78">
            <v>12.792126918787</v>
          </cell>
          <cell r="L78">
            <v>12.7444079340057</v>
          </cell>
          <cell r="M78">
            <v>12.7125831573961</v>
          </cell>
          <cell r="N78">
            <v>12.6944170551869</v>
          </cell>
          <cell r="O78">
            <v>12.6689173965281</v>
          </cell>
          <cell r="P78">
            <v>12.649756566989099</v>
          </cell>
          <cell r="Q78">
            <v>12.634847211508999</v>
          </cell>
          <cell r="R78">
            <v>12.6279780972501</v>
          </cell>
          <cell r="S78">
            <v>12.631082600482801</v>
          </cell>
          <cell r="T78">
            <v>12.6355468389949</v>
          </cell>
          <cell r="U78">
            <v>12.6491450782418</v>
          </cell>
          <cell r="V78">
            <v>12.683628141949001</v>
          </cell>
          <cell r="W78">
            <v>12.7483486421092</v>
          </cell>
          <cell r="X78">
            <v>12.8111271698492</v>
          </cell>
          <cell r="Y78">
            <v>12.8728707611406</v>
          </cell>
          <cell r="Z78">
            <v>12.936103646431301</v>
          </cell>
          <cell r="AA78">
            <v>13.0113295064182</v>
          </cell>
          <cell r="AB78">
            <v>13.083128338248301</v>
          </cell>
          <cell r="AC78">
            <v>13.147381355644599</v>
          </cell>
          <cell r="AD78">
            <v>13.202219851329099</v>
          </cell>
          <cell r="AE78">
            <v>13.251200844948601</v>
          </cell>
          <cell r="AF78">
            <v>13.296616165626601</v>
          </cell>
          <cell r="AG78">
            <v>13.3275935653225</v>
          </cell>
          <cell r="AH78">
            <v>13.349394267382801</v>
          </cell>
          <cell r="AI78">
            <v>13.3625609931019</v>
          </cell>
          <cell r="AJ78">
            <v>13.368672544170501</v>
          </cell>
          <cell r="AK78">
            <v>13.365125491986801</v>
          </cell>
          <cell r="AL78">
            <v>13.3603517907537</v>
          </cell>
          <cell r="AM78">
            <v>13.3524205324444</v>
          </cell>
          <cell r="AN78">
            <v>13.3401996281144</v>
          </cell>
          <cell r="AO78">
            <v>13.323588590400099</v>
          </cell>
          <cell r="AP78">
            <v>13.304059382647001</v>
          </cell>
        </row>
        <row r="79">
          <cell r="C79" t="str">
            <v>Cheadle Hulme</v>
          </cell>
          <cell r="D79" t="str">
            <v>Adswood</v>
          </cell>
          <cell r="E79" t="str">
            <v>Bredbury GSP</v>
          </cell>
          <cell r="F79">
            <v>22.863</v>
          </cell>
          <cell r="G79">
            <v>0</v>
          </cell>
          <cell r="H79">
            <v>22.863</v>
          </cell>
          <cell r="I79">
            <v>15.55</v>
          </cell>
          <cell r="J79">
            <v>15.7400166406909</v>
          </cell>
          <cell r="K79">
            <v>15.6880363929087</v>
          </cell>
          <cell r="L79">
            <v>15.652837514392999</v>
          </cell>
          <cell r="M79">
            <v>15.650145081057399</v>
          </cell>
          <cell r="N79">
            <v>15.6710942896955</v>
          </cell>
          <cell r="O79">
            <v>15.6862850695559</v>
          </cell>
          <cell r="P79">
            <v>15.711508383793699</v>
          </cell>
          <cell r="Q79">
            <v>15.7451603212542</v>
          </cell>
          <cell r="R79">
            <v>15.792704247204</v>
          </cell>
          <cell r="S79">
            <v>15.854708664088699</v>
          </cell>
          <cell r="T79">
            <v>15.923284138912701</v>
          </cell>
          <cell r="U79">
            <v>16.008820603911001</v>
          </cell>
          <cell r="V79">
            <v>16.122728903263798</v>
          </cell>
          <cell r="W79">
            <v>16.245938380265699</v>
          </cell>
          <cell r="X79">
            <v>16.365251736551102</v>
          </cell>
          <cell r="Y79">
            <v>16.474112744796901</v>
          </cell>
          <cell r="Z79">
            <v>16.565302917188902</v>
          </cell>
          <cell r="AA79">
            <v>16.639289529134899</v>
          </cell>
          <cell r="AB79">
            <v>16.704634315702101</v>
          </cell>
          <cell r="AC79">
            <v>16.754765399124299</v>
          </cell>
          <cell r="AD79">
            <v>16.789327974648401</v>
          </cell>
          <cell r="AE79">
            <v>16.813240088276199</v>
          </cell>
          <cell r="AF79">
            <v>16.829430521396102</v>
          </cell>
          <cell r="AG79">
            <v>16.827529810365</v>
          </cell>
          <cell r="AH79">
            <v>16.810709334310001</v>
          </cell>
          <cell r="AI79">
            <v>16.779654080884999</v>
          </cell>
          <cell r="AJ79">
            <v>16.737151537711899</v>
          </cell>
          <cell r="AK79">
            <v>16.683561828903098</v>
          </cell>
          <cell r="AL79">
            <v>16.629177827227998</v>
          </cell>
          <cell r="AM79">
            <v>16.567663130262002</v>
          </cell>
          <cell r="AN79">
            <v>16.499743084567701</v>
          </cell>
          <cell r="AO79">
            <v>16.425252539090199</v>
          </cell>
          <cell r="AP79">
            <v>16.3465524683767</v>
          </cell>
        </row>
        <row r="80">
          <cell r="C80" t="str">
            <v>Cheetham Hill</v>
          </cell>
          <cell r="D80" t="str">
            <v>Agecroft</v>
          </cell>
          <cell r="E80" t="str">
            <v>Kearsley 132 GSP</v>
          </cell>
          <cell r="F80">
            <v>18.3</v>
          </cell>
          <cell r="G80">
            <v>0</v>
          </cell>
          <cell r="H80">
            <v>18.3</v>
          </cell>
          <cell r="I80">
            <v>14.72</v>
          </cell>
          <cell r="J80">
            <v>14.9076129163596</v>
          </cell>
          <cell r="K80">
            <v>15.017993020446101</v>
          </cell>
          <cell r="L80">
            <v>15.153338363245201</v>
          </cell>
          <cell r="M80">
            <v>15.309197348615299</v>
          </cell>
          <cell r="N80">
            <v>15.4781320572172</v>
          </cell>
          <cell r="O80">
            <v>15.646495163611601</v>
          </cell>
          <cell r="P80">
            <v>15.8294366954994</v>
          </cell>
          <cell r="Q80">
            <v>16.024308499261299</v>
          </cell>
          <cell r="R80">
            <v>16.242840075294801</v>
          </cell>
          <cell r="S80">
            <v>16.478137791328798</v>
          </cell>
          <cell r="T80">
            <v>16.7268895554102</v>
          </cell>
          <cell r="U80">
            <v>16.999328104748301</v>
          </cell>
          <cell r="V80">
            <v>17.304586223850901</v>
          </cell>
          <cell r="W80">
            <v>17.629252616261699</v>
          </cell>
          <cell r="X80">
            <v>17.951630558683899</v>
          </cell>
          <cell r="Y80">
            <v>18.269156506699201</v>
          </cell>
          <cell r="Z80">
            <v>18.573922307369301</v>
          </cell>
          <cell r="AA80">
            <v>18.867534487586099</v>
          </cell>
          <cell r="AB80">
            <v>19.159550882449398</v>
          </cell>
          <cell r="AC80">
            <v>19.4417355221922</v>
          </cell>
          <cell r="AD80">
            <v>19.711443931860298</v>
          </cell>
          <cell r="AE80">
            <v>19.974712433948401</v>
          </cell>
          <cell r="AF80">
            <v>20.235383216894601</v>
          </cell>
          <cell r="AG80">
            <v>20.465922990148702</v>
          </cell>
          <cell r="AH80">
            <v>20.677100779178801</v>
          </cell>
          <cell r="AI80">
            <v>20.870817278100098</v>
          </cell>
          <cell r="AJ80">
            <v>21.049655349166201</v>
          </cell>
          <cell r="AK80">
            <v>21.210647552340198</v>
          </cell>
          <cell r="AL80">
            <v>21.358049715806398</v>
          </cell>
          <cell r="AM80">
            <v>21.495359932592301</v>
          </cell>
          <cell r="AN80">
            <v>21.6233484650832</v>
          </cell>
          <cell r="AO80">
            <v>21.74278105466</v>
          </cell>
          <cell r="AP80">
            <v>21.856258455930501</v>
          </cell>
        </row>
        <row r="81">
          <cell r="C81" t="str">
            <v>Chester Rd T11 &amp; T12</v>
          </cell>
          <cell r="D81" t="str">
            <v>Stretford</v>
          </cell>
          <cell r="E81" t="str">
            <v>South Manchester GSP</v>
          </cell>
          <cell r="F81">
            <v>16</v>
          </cell>
          <cell r="G81">
            <v>0</v>
          </cell>
          <cell r="H81">
            <v>16</v>
          </cell>
          <cell r="I81">
            <v>8.94</v>
          </cell>
          <cell r="J81">
            <v>12.4011040393251</v>
          </cell>
          <cell r="K81">
            <v>12.819297516562701</v>
          </cell>
          <cell r="L81">
            <v>12.892221678556201</v>
          </cell>
          <cell r="M81">
            <v>12.9730871456985</v>
          </cell>
          <cell r="N81">
            <v>13.070921722473599</v>
          </cell>
          <cell r="O81">
            <v>13.151534296458401</v>
          </cell>
          <cell r="P81">
            <v>13.2294608378142</v>
          </cell>
          <cell r="Q81">
            <v>13.3019456343601</v>
          </cell>
          <cell r="R81">
            <v>13.377158000994701</v>
          </cell>
          <cell r="S81">
            <v>13.4508643965496</v>
          </cell>
          <cell r="T81">
            <v>13.521771334612399</v>
          </cell>
          <cell r="U81">
            <v>13.590361008341301</v>
          </cell>
          <cell r="V81">
            <v>13.658955653743</v>
          </cell>
          <cell r="W81">
            <v>13.721304716085299</v>
          </cell>
          <cell r="X81">
            <v>13.802743125058401</v>
          </cell>
          <cell r="Y81">
            <v>13.8963271644151</v>
          </cell>
          <cell r="Z81">
            <v>13.9877916304394</v>
          </cell>
          <cell r="AA81">
            <v>14.0771738305256</v>
          </cell>
          <cell r="AB81">
            <v>14.166190055200801</v>
          </cell>
          <cell r="AC81">
            <v>14.2534444905702</v>
          </cell>
          <cell r="AD81">
            <v>14.338379460772</v>
          </cell>
          <cell r="AE81">
            <v>14.4217988744804</v>
          </cell>
          <cell r="AF81">
            <v>14.504735437665101</v>
          </cell>
          <cell r="AG81">
            <v>14.5832848478014</v>
          </cell>
          <cell r="AH81">
            <v>14.6591994094341</v>
          </cell>
          <cell r="AI81">
            <v>14.7327069172414</v>
          </cell>
          <cell r="AJ81">
            <v>14.8654527194052</v>
          </cell>
          <cell r="AK81">
            <v>15.0556854750117</v>
          </cell>
          <cell r="AL81">
            <v>15.249204015038901</v>
          </cell>
          <cell r="AM81">
            <v>15.448147228742901</v>
          </cell>
          <cell r="AN81">
            <v>15.6524752587293</v>
          </cell>
          <cell r="AO81">
            <v>15.8620205369701</v>
          </cell>
          <cell r="AP81">
            <v>16.076931595619399</v>
          </cell>
        </row>
        <row r="82">
          <cell r="C82" t="str">
            <v>Chester Rd T13</v>
          </cell>
          <cell r="D82" t="str">
            <v>Stretford</v>
          </cell>
          <cell r="E82" t="str">
            <v>South Manchester GSP</v>
          </cell>
          <cell r="F82">
            <v>13.25</v>
          </cell>
          <cell r="G82">
            <v>0</v>
          </cell>
          <cell r="H82">
            <v>13.25</v>
          </cell>
          <cell r="I82">
            <v>4.6399999999999997</v>
          </cell>
          <cell r="J82">
            <v>5.07008360843228</v>
          </cell>
          <cell r="K82">
            <v>5.1433724722224898</v>
          </cell>
          <cell r="L82">
            <v>5.1803062883749202</v>
          </cell>
          <cell r="M82">
            <v>5.2207799706513498</v>
          </cell>
          <cell r="N82">
            <v>5.2695676054256602</v>
          </cell>
          <cell r="O82">
            <v>5.3094783098684797</v>
          </cell>
          <cell r="P82">
            <v>5.3477160018958498</v>
          </cell>
          <cell r="Q82">
            <v>5.3831014952531202</v>
          </cell>
          <cell r="R82">
            <v>5.4194356111793001</v>
          </cell>
          <cell r="S82">
            <v>5.4549788536278596</v>
          </cell>
          <cell r="T82">
            <v>5.4889116208345996</v>
          </cell>
          <cell r="U82">
            <v>5.5215740154760899</v>
          </cell>
          <cell r="V82">
            <v>5.5547862791801297</v>
          </cell>
          <cell r="W82">
            <v>5.5827357470182104</v>
          </cell>
          <cell r="X82">
            <v>5.6109189996287299</v>
          </cell>
          <cell r="Y82">
            <v>5.6400518386294696</v>
          </cell>
          <cell r="Z82">
            <v>5.6697314738862197</v>
          </cell>
          <cell r="AA82">
            <v>5.6999244000855196</v>
          </cell>
          <cell r="AB82">
            <v>5.7308504065532597</v>
          </cell>
          <cell r="AC82">
            <v>5.7622906307147801</v>
          </cell>
          <cell r="AD82">
            <v>5.7939807210370198</v>
          </cell>
          <cell r="AE82">
            <v>5.8259572265850901</v>
          </cell>
          <cell r="AF82">
            <v>5.8585735982590696</v>
          </cell>
          <cell r="AG82">
            <v>5.8911404132881096</v>
          </cell>
          <cell r="AH82">
            <v>5.9239121114755404</v>
          </cell>
          <cell r="AI82">
            <v>5.9569104799915698</v>
          </cell>
          <cell r="AJ82">
            <v>5.9901561999163198</v>
          </cell>
          <cell r="AK82">
            <v>6.0225540186006503</v>
          </cell>
          <cell r="AL82">
            <v>6.0519520076433597</v>
          </cell>
          <cell r="AM82">
            <v>6.0815060064907103</v>
          </cell>
          <cell r="AN82">
            <v>6.1112329170815096</v>
          </cell>
          <cell r="AO82">
            <v>6.1410945382287201</v>
          </cell>
          <cell r="AP82">
            <v>6.1711760368684203</v>
          </cell>
        </row>
        <row r="83">
          <cell r="C83" t="str">
            <v>Chorley South</v>
          </cell>
          <cell r="D83" t="str">
            <v>Wrightington</v>
          </cell>
          <cell r="E83" t="str">
            <v>Penwortham West GSP / Stanah GSP GROUP</v>
          </cell>
          <cell r="F83">
            <v>17.5</v>
          </cell>
          <cell r="G83">
            <v>0</v>
          </cell>
          <cell r="H83">
            <v>17.5</v>
          </cell>
          <cell r="I83">
            <v>14.21</v>
          </cell>
          <cell r="J83">
            <v>14.5716762842944</v>
          </cell>
          <cell r="K83">
            <v>14.6999231265665</v>
          </cell>
          <cell r="L83">
            <v>14.8622980163778</v>
          </cell>
          <cell r="M83">
            <v>15.0684454574171</v>
          </cell>
          <cell r="N83">
            <v>15.294450053029401</v>
          </cell>
          <cell r="O83">
            <v>15.525054103287101</v>
          </cell>
          <cell r="P83">
            <v>15.7847554820229</v>
          </cell>
          <cell r="Q83">
            <v>16.058148210269401</v>
          </cell>
          <cell r="R83">
            <v>16.3668083103294</v>
          </cell>
          <cell r="S83">
            <v>16.703281364452501</v>
          </cell>
          <cell r="T83">
            <v>17.061711496795802</v>
          </cell>
          <cell r="U83">
            <v>17.462663813689002</v>
          </cell>
          <cell r="V83">
            <v>17.9162841006153</v>
          </cell>
          <cell r="W83">
            <v>18.399188581263001</v>
          </cell>
          <cell r="X83">
            <v>18.861580301973198</v>
          </cell>
          <cell r="Y83">
            <v>19.300329919767201</v>
          </cell>
          <cell r="Z83">
            <v>19.705199472399698</v>
          </cell>
          <cell r="AA83">
            <v>20.078657573924801</v>
          </cell>
          <cell r="AB83">
            <v>20.4384082473006</v>
          </cell>
          <cell r="AC83">
            <v>20.770038421987</v>
          </cell>
          <cell r="AD83">
            <v>21.074452290676199</v>
          </cell>
          <cell r="AE83">
            <v>21.362954284362601</v>
          </cell>
          <cell r="AF83">
            <v>21.6461072623182</v>
          </cell>
          <cell r="AG83">
            <v>21.896105020577199</v>
          </cell>
          <cell r="AH83">
            <v>22.1250578987345</v>
          </cell>
          <cell r="AI83">
            <v>22.336431787376299</v>
          </cell>
          <cell r="AJ83">
            <v>22.5313250067056</v>
          </cell>
          <cell r="AK83">
            <v>22.708244593377401</v>
          </cell>
          <cell r="AL83">
            <v>22.878362095468798</v>
          </cell>
          <cell r="AM83">
            <v>23.038646540057101</v>
          </cell>
          <cell r="AN83">
            <v>23.190161086214101</v>
          </cell>
          <cell r="AO83">
            <v>23.336221990727601</v>
          </cell>
          <cell r="AP83">
            <v>23.477916876624299</v>
          </cell>
        </row>
        <row r="84">
          <cell r="C84" t="str">
            <v>Chorlton</v>
          </cell>
          <cell r="D84" t="str">
            <v>West Didsbury</v>
          </cell>
          <cell r="E84" t="str">
            <v>South Manchester GSP</v>
          </cell>
          <cell r="F84">
            <v>12</v>
          </cell>
          <cell r="G84">
            <v>0</v>
          </cell>
          <cell r="H84">
            <v>12</v>
          </cell>
          <cell r="I84">
            <v>7.5</v>
          </cell>
          <cell r="J84">
            <v>7.8644537880296497</v>
          </cell>
          <cell r="K84">
            <v>7.9735735851825504</v>
          </cell>
          <cell r="L84">
            <v>8.0909457209144406</v>
          </cell>
          <cell r="M84">
            <v>8.2330382973967406</v>
          </cell>
          <cell r="N84">
            <v>8.3868584647927609</v>
          </cell>
          <cell r="O84">
            <v>8.5368357806760802</v>
          </cell>
          <cell r="P84">
            <v>8.6936070419986908</v>
          </cell>
          <cell r="Q84">
            <v>8.8558043153894701</v>
          </cell>
          <cell r="R84">
            <v>9.0294505365873796</v>
          </cell>
          <cell r="S84">
            <v>9.2109187849943002</v>
          </cell>
          <cell r="T84">
            <v>9.3964572569591205</v>
          </cell>
          <cell r="U84">
            <v>9.5930020644695109</v>
          </cell>
          <cell r="V84">
            <v>9.8071409459585599</v>
          </cell>
          <cell r="W84">
            <v>10.0286116583991</v>
          </cell>
          <cell r="X84">
            <v>10.2457891820718</v>
          </cell>
          <cell r="Y84">
            <v>10.4529617142279</v>
          </cell>
          <cell r="Z84">
            <v>10.6459691362824</v>
          </cell>
          <cell r="AA84">
            <v>10.826198851477599</v>
          </cell>
          <cell r="AB84">
            <v>10.999890110410799</v>
          </cell>
          <cell r="AC84">
            <v>11.1625863255619</v>
          </cell>
          <cell r="AD84">
            <v>11.3135213832684</v>
          </cell>
          <cell r="AE84">
            <v>11.4565592339193</v>
          </cell>
          <cell r="AF84">
            <v>11.593705739376199</v>
          </cell>
          <cell r="AG84">
            <v>11.714309851647601</v>
          </cell>
          <cell r="AH84">
            <v>11.8241026017593</v>
          </cell>
          <cell r="AI84">
            <v>11.9240457644502</v>
          </cell>
          <cell r="AJ84">
            <v>12.015592943732001</v>
          </cell>
          <cell r="AK84">
            <v>12.100064616292901</v>
          </cell>
          <cell r="AL84">
            <v>12.1859374338833</v>
          </cell>
          <cell r="AM84">
            <v>12.2666779926638</v>
          </cell>
          <cell r="AN84">
            <v>12.3427141546291</v>
          </cell>
          <cell r="AO84">
            <v>12.4144420738129</v>
          </cell>
          <cell r="AP84">
            <v>12.483255817843199</v>
          </cell>
        </row>
        <row r="85">
          <cell r="C85" t="str">
            <v>Church</v>
          </cell>
          <cell r="D85" t="str">
            <v>Huncoat</v>
          </cell>
          <cell r="E85" t="str">
            <v>Padiham GSP</v>
          </cell>
          <cell r="F85">
            <v>12</v>
          </cell>
          <cell r="G85">
            <v>0</v>
          </cell>
          <cell r="H85">
            <v>12</v>
          </cell>
          <cell r="I85">
            <v>5.94</v>
          </cell>
          <cell r="J85">
            <v>6.0330182088994899</v>
          </cell>
          <cell r="K85">
            <v>6.0449766565683003</v>
          </cell>
          <cell r="L85">
            <v>6.0612253358110602</v>
          </cell>
          <cell r="M85">
            <v>6.0850117587720902</v>
          </cell>
          <cell r="N85">
            <v>6.11489424684539</v>
          </cell>
          <cell r="O85">
            <v>6.1434025497917899</v>
          </cell>
          <cell r="P85">
            <v>6.1764052834257903</v>
          </cell>
          <cell r="Q85">
            <v>6.2128595811169598</v>
          </cell>
          <cell r="R85">
            <v>6.25514142624725</v>
          </cell>
          <cell r="S85">
            <v>6.3025096094658997</v>
          </cell>
          <cell r="T85">
            <v>6.3543165376035899</v>
          </cell>
          <cell r="U85">
            <v>6.4117869971812</v>
          </cell>
          <cell r="V85">
            <v>6.4777062410466897</v>
          </cell>
          <cell r="W85">
            <v>6.5440196168274802</v>
          </cell>
          <cell r="X85">
            <v>6.6082855594320096</v>
          </cell>
          <cell r="Y85">
            <v>6.6740317326704597</v>
          </cell>
          <cell r="Z85">
            <v>6.7384603733980999</v>
          </cell>
          <cell r="AA85">
            <v>6.8012463599011701</v>
          </cell>
          <cell r="AB85">
            <v>6.8643417911678899</v>
          </cell>
          <cell r="AC85">
            <v>6.9258108854534299</v>
          </cell>
          <cell r="AD85">
            <v>6.9861128166832103</v>
          </cell>
          <cell r="AE85">
            <v>7.0451591468244201</v>
          </cell>
          <cell r="AF85">
            <v>7.1040504591230196</v>
          </cell>
          <cell r="AG85">
            <v>7.1560120051947598</v>
          </cell>
          <cell r="AH85">
            <v>7.2038441746966404</v>
          </cell>
          <cell r="AI85">
            <v>7.2477558018917296</v>
          </cell>
          <cell r="AJ85">
            <v>7.2883472498090196</v>
          </cell>
          <cell r="AK85">
            <v>7.32499606774428</v>
          </cell>
          <cell r="AL85">
            <v>7.3593885639922503</v>
          </cell>
          <cell r="AM85">
            <v>7.3918013502276398</v>
          </cell>
          <cell r="AN85">
            <v>7.4224025769337896</v>
          </cell>
          <cell r="AO85">
            <v>7.4509860948305002</v>
          </cell>
          <cell r="AP85">
            <v>7.4784225117849896</v>
          </cell>
        </row>
        <row r="86">
          <cell r="C86" t="str">
            <v>Clarendon Rd</v>
          </cell>
          <cell r="D86" t="str">
            <v>Blackburn</v>
          </cell>
          <cell r="E86" t="str">
            <v>Penwortham East GSP / Rochdale SGT 1 GROUP</v>
          </cell>
          <cell r="F86">
            <v>22.863</v>
          </cell>
          <cell r="G86">
            <v>0</v>
          </cell>
          <cell r="H86">
            <v>22.863</v>
          </cell>
          <cell r="I86">
            <v>13.85</v>
          </cell>
          <cell r="J86">
            <v>15.0836637398764</v>
          </cell>
          <cell r="K86">
            <v>15.2598572196497</v>
          </cell>
          <cell r="L86">
            <v>15.3543858022661</v>
          </cell>
          <cell r="M86">
            <v>15.475331452752799</v>
          </cell>
          <cell r="N86">
            <v>15.6221183753626</v>
          </cell>
          <cell r="O86">
            <v>15.759098504448399</v>
          </cell>
          <cell r="P86">
            <v>15.906339104032</v>
          </cell>
          <cell r="Q86">
            <v>16.0592719479198</v>
          </cell>
          <cell r="R86">
            <v>16.226810096703801</v>
          </cell>
          <cell r="S86">
            <v>16.410554412048601</v>
          </cell>
          <cell r="T86">
            <v>16.601702483254801</v>
          </cell>
          <cell r="U86">
            <v>16.8085554544815</v>
          </cell>
          <cell r="V86">
            <v>17.039947834126799</v>
          </cell>
          <cell r="W86">
            <v>17.280731234726399</v>
          </cell>
          <cell r="X86">
            <v>17.518363277380399</v>
          </cell>
          <cell r="Y86">
            <v>17.752475807841702</v>
          </cell>
          <cell r="Z86">
            <v>17.976575572431301</v>
          </cell>
          <cell r="AA86">
            <v>18.192438691096399</v>
          </cell>
          <cell r="AB86">
            <v>18.404968510476699</v>
          </cell>
          <cell r="AC86">
            <v>18.610416840221699</v>
          </cell>
          <cell r="AD86">
            <v>18.807939642132499</v>
          </cell>
          <cell r="AE86">
            <v>19.0001265273401</v>
          </cell>
          <cell r="AF86">
            <v>19.191413997149301</v>
          </cell>
          <cell r="AG86">
            <v>19.366055218972299</v>
          </cell>
          <cell r="AH86">
            <v>19.531095537246699</v>
          </cell>
          <cell r="AI86">
            <v>19.687513881621399</v>
          </cell>
          <cell r="AJ86">
            <v>19.836988744124699</v>
          </cell>
          <cell r="AK86">
            <v>19.9780250438906</v>
          </cell>
          <cell r="AL86">
            <v>20.1151164248123</v>
          </cell>
          <cell r="AM86">
            <v>20.2488072320795</v>
          </cell>
          <cell r="AN86">
            <v>20.379732661531602</v>
          </cell>
          <cell r="AO86">
            <v>20.508123648980899</v>
          </cell>
          <cell r="AP86">
            <v>20.635749908811398</v>
          </cell>
        </row>
        <row r="87">
          <cell r="C87" t="str">
            <v>Claughton</v>
          </cell>
          <cell r="D87" t="str">
            <v>Lancaster</v>
          </cell>
          <cell r="E87" t="str">
            <v>Heysham GSP</v>
          </cell>
          <cell r="F87">
            <v>4</v>
          </cell>
          <cell r="G87">
            <v>0</v>
          </cell>
          <cell r="H87">
            <v>4</v>
          </cell>
          <cell r="I87">
            <v>4.41</v>
          </cell>
          <cell r="J87">
            <v>4.4260760815809501</v>
          </cell>
          <cell r="K87">
            <v>4.44887867250422</v>
          </cell>
          <cell r="L87">
            <v>4.4827316772435797</v>
          </cell>
          <cell r="M87">
            <v>4.5261755504445</v>
          </cell>
          <cell r="N87">
            <v>4.5746278416817603</v>
          </cell>
          <cell r="O87">
            <v>4.6212370894097399</v>
          </cell>
          <cell r="P87">
            <v>4.6706316721021697</v>
          </cell>
          <cell r="Q87">
            <v>4.7216749975601697</v>
          </cell>
          <cell r="R87">
            <v>4.7770254444047904</v>
          </cell>
          <cell r="S87">
            <v>4.83303531673302</v>
          </cell>
          <cell r="T87">
            <v>4.8904054548685103</v>
          </cell>
          <cell r="U87">
            <v>4.9529686639287398</v>
          </cell>
          <cell r="V87">
            <v>5.0212424224435903</v>
          </cell>
          <cell r="W87">
            <v>5.0921451864246601</v>
          </cell>
          <cell r="X87">
            <v>5.15985324993789</v>
          </cell>
          <cell r="Y87">
            <v>5.2226405973690699</v>
          </cell>
          <cell r="Z87">
            <v>5.2797168642436398</v>
          </cell>
          <cell r="AA87">
            <v>5.33239411764281</v>
          </cell>
          <cell r="AB87">
            <v>5.3827316889122097</v>
          </cell>
          <cell r="AC87">
            <v>5.4292739322505801</v>
          </cell>
          <cell r="AD87">
            <v>5.4719395068924896</v>
          </cell>
          <cell r="AE87">
            <v>5.5116866818238703</v>
          </cell>
          <cell r="AF87">
            <v>5.5494487026559902</v>
          </cell>
          <cell r="AG87">
            <v>5.5828687671259498</v>
          </cell>
          <cell r="AH87">
            <v>5.6135030051789601</v>
          </cell>
          <cell r="AI87">
            <v>5.6416934617688597</v>
          </cell>
          <cell r="AJ87">
            <v>5.6675294418106601</v>
          </cell>
          <cell r="AK87">
            <v>5.6901008490672504</v>
          </cell>
          <cell r="AL87">
            <v>5.7086786821783697</v>
          </cell>
          <cell r="AM87">
            <v>5.7261182413902896</v>
          </cell>
          <cell r="AN87">
            <v>5.7426095686865901</v>
          </cell>
          <cell r="AO87">
            <v>5.7583159861956199</v>
          </cell>
          <cell r="AP87">
            <v>5.7735402717948796</v>
          </cell>
        </row>
        <row r="88">
          <cell r="C88" t="str">
            <v>Cleveleys</v>
          </cell>
          <cell r="D88" t="str">
            <v>Bispham</v>
          </cell>
          <cell r="E88" t="str">
            <v>Penwortham West GSP / Stanah GSP GROUP</v>
          </cell>
          <cell r="F88">
            <v>17.5</v>
          </cell>
          <cell r="G88">
            <v>0</v>
          </cell>
          <cell r="H88">
            <v>17.5</v>
          </cell>
          <cell r="I88">
            <v>12.56</v>
          </cell>
          <cell r="J88">
            <v>12.522368553570001</v>
          </cell>
          <cell r="K88">
            <v>12.5100792580452</v>
          </cell>
          <cell r="L88">
            <v>12.537915219415201</v>
          </cell>
          <cell r="M88">
            <v>12.587874640648099</v>
          </cell>
          <cell r="N88">
            <v>12.6507619589133</v>
          </cell>
          <cell r="O88">
            <v>12.7180398403724</v>
          </cell>
          <cell r="P88">
            <v>12.8010857123836</v>
          </cell>
          <cell r="Q88">
            <v>12.8946157473439</v>
          </cell>
          <cell r="R88">
            <v>13.008558314429999</v>
          </cell>
          <cell r="S88">
            <v>13.142072525107899</v>
          </cell>
          <cell r="T88">
            <v>13.289171053627699</v>
          </cell>
          <cell r="U88">
            <v>13.458728066925101</v>
          </cell>
          <cell r="V88">
            <v>13.6620488196774</v>
          </cell>
          <cell r="W88">
            <v>13.875250085024501</v>
          </cell>
          <cell r="X88">
            <v>14.097587727925101</v>
          </cell>
          <cell r="Y88">
            <v>14.3217354870121</v>
          </cell>
          <cell r="Z88">
            <v>14.532129196243799</v>
          </cell>
          <cell r="AA88">
            <v>14.732417403189499</v>
          </cell>
          <cell r="AB88">
            <v>14.9289318612161</v>
          </cell>
          <cell r="AC88">
            <v>15.114816272538601</v>
          </cell>
          <cell r="AD88">
            <v>15.289663351829001</v>
          </cell>
          <cell r="AE88">
            <v>15.4572157056419</v>
          </cell>
          <cell r="AF88">
            <v>15.621476250876301</v>
          </cell>
          <cell r="AG88">
            <v>15.762084805222001</v>
          </cell>
          <cell r="AH88">
            <v>15.8877688730636</v>
          </cell>
          <cell r="AI88">
            <v>15.9997896398349</v>
          </cell>
          <cell r="AJ88">
            <v>16.101021921791801</v>
          </cell>
          <cell r="AK88">
            <v>16.1857956916514</v>
          </cell>
          <cell r="AL88">
            <v>16.2532636743741</v>
          </cell>
          <cell r="AM88">
            <v>16.3126867447445</v>
          </cell>
          <cell r="AN88">
            <v>16.364759325788601</v>
          </cell>
          <cell r="AO88">
            <v>16.410071257114399</v>
          </cell>
          <cell r="AP88">
            <v>16.4507713934752</v>
          </cell>
        </row>
        <row r="89">
          <cell r="C89" t="str">
            <v>Clifton Junction</v>
          </cell>
          <cell r="D89" t="str">
            <v>N/A</v>
          </cell>
          <cell r="E89" t="str">
            <v>Kearsley Local 33 GSP</v>
          </cell>
          <cell r="F89">
            <v>17.5</v>
          </cell>
          <cell r="G89">
            <v>0.91979999999999995</v>
          </cell>
          <cell r="H89">
            <v>18.419799999999999</v>
          </cell>
          <cell r="I89">
            <v>9.5</v>
          </cell>
          <cell r="J89">
            <v>9.9521505953564393</v>
          </cell>
          <cell r="K89">
            <v>10.0466554449622</v>
          </cell>
          <cell r="L89">
            <v>10.1181405823092</v>
          </cell>
          <cell r="M89">
            <v>10.199454743270699</v>
          </cell>
          <cell r="N89">
            <v>10.2942405557397</v>
          </cell>
          <cell r="O89">
            <v>10.3798409846755</v>
          </cell>
          <cell r="P89">
            <v>10.4692401076779</v>
          </cell>
          <cell r="Q89">
            <v>10.5611432234628</v>
          </cell>
          <cell r="R89">
            <v>10.6636429010525</v>
          </cell>
          <cell r="S89">
            <v>10.772549323563601</v>
          </cell>
          <cell r="T89">
            <v>10.8869146564203</v>
          </cell>
          <cell r="U89">
            <v>11.0116447847721</v>
          </cell>
          <cell r="V89">
            <v>11.1500850239409</v>
          </cell>
          <cell r="W89">
            <v>11.2988407852995</v>
          </cell>
          <cell r="X89">
            <v>11.445939299031799</v>
          </cell>
          <cell r="Y89">
            <v>11.590213977511</v>
          </cell>
          <cell r="Z89">
            <v>11.728022966919999</v>
          </cell>
          <cell r="AA89">
            <v>11.860270710689701</v>
          </cell>
          <cell r="AB89">
            <v>11.9912855597711</v>
          </cell>
          <cell r="AC89">
            <v>12.1178156189867</v>
          </cell>
          <cell r="AD89">
            <v>12.2391526190391</v>
          </cell>
          <cell r="AE89">
            <v>12.358000699345</v>
          </cell>
          <cell r="AF89">
            <v>12.4761642534489</v>
          </cell>
          <cell r="AG89">
            <v>12.5831551443053</v>
          </cell>
          <cell r="AH89">
            <v>12.683006072822</v>
          </cell>
          <cell r="AI89">
            <v>12.7766070425428</v>
          </cell>
          <cell r="AJ89">
            <v>12.864751215819201</v>
          </cell>
          <cell r="AK89">
            <v>12.946262262696401</v>
          </cell>
          <cell r="AL89">
            <v>13.0233241905171</v>
          </cell>
          <cell r="AM89">
            <v>13.106106190097501</v>
          </cell>
          <cell r="AN89">
            <v>13.326486995562201</v>
          </cell>
          <cell r="AO89">
            <v>13.5508683082061</v>
          </cell>
          <cell r="AP89">
            <v>13.7796907631478</v>
          </cell>
        </row>
        <row r="90">
          <cell r="C90" t="str">
            <v>Clover Hill</v>
          </cell>
          <cell r="D90" t="str">
            <v>Nelson</v>
          </cell>
          <cell r="E90" t="str">
            <v>Padiham GSP</v>
          </cell>
          <cell r="F90">
            <v>19.399999999999999</v>
          </cell>
          <cell r="G90">
            <v>9.4799999999999995E-2</v>
          </cell>
          <cell r="H90">
            <v>19.494800000000001</v>
          </cell>
          <cell r="I90">
            <v>9.4700000000000006</v>
          </cell>
          <cell r="J90">
            <v>9.6793579983260596</v>
          </cell>
          <cell r="K90">
            <v>9.7180241278470092</v>
          </cell>
          <cell r="L90">
            <v>9.7533750525157803</v>
          </cell>
          <cell r="M90">
            <v>9.7985657876868206</v>
          </cell>
          <cell r="N90">
            <v>9.8550570948561003</v>
          </cell>
          <cell r="O90">
            <v>9.9019176468951908</v>
          </cell>
          <cell r="P90">
            <v>9.9581596246503992</v>
          </cell>
          <cell r="Q90">
            <v>10.0130257391186</v>
          </cell>
          <cell r="R90">
            <v>10.0764055848332</v>
          </cell>
          <cell r="S90">
            <v>10.1437125885207</v>
          </cell>
          <cell r="T90">
            <v>10.213170421195301</v>
          </cell>
          <cell r="U90">
            <v>10.311158882594899</v>
          </cell>
          <cell r="V90">
            <v>10.4779949784414</v>
          </cell>
          <cell r="W90">
            <v>10.6571395899111</v>
          </cell>
          <cell r="X90">
            <v>10.8309681327831</v>
          </cell>
          <cell r="Y90">
            <v>11.0028326014468</v>
          </cell>
          <cell r="Z90">
            <v>11.166063519705499</v>
          </cell>
          <cell r="AA90">
            <v>11.3214343836013</v>
          </cell>
          <cell r="AB90">
            <v>11.4745173920182</v>
          </cell>
          <cell r="AC90">
            <v>11.619683763087499</v>
          </cell>
          <cell r="AD90">
            <v>11.7564780963255</v>
          </cell>
          <cell r="AE90">
            <v>11.8862281304074</v>
          </cell>
          <cell r="AF90">
            <v>12.0125557080209</v>
          </cell>
          <cell r="AG90">
            <v>12.1186064489027</v>
          </cell>
          <cell r="AH90">
            <v>12.211462012078</v>
          </cell>
          <cell r="AI90">
            <v>12.2918067934015</v>
          </cell>
          <cell r="AJ90">
            <v>12.361754666008601</v>
          </cell>
          <cell r="AK90">
            <v>12.419745551583899</v>
          </cell>
          <cell r="AL90">
            <v>12.4705282901439</v>
          </cell>
          <cell r="AM90">
            <v>12.514270295869499</v>
          </cell>
          <cell r="AN90">
            <v>12.5515268920773</v>
          </cell>
          <cell r="AO90">
            <v>12.582126802894001</v>
          </cell>
          <cell r="AP90">
            <v>12.6081818946032</v>
          </cell>
        </row>
        <row r="91">
          <cell r="C91" t="str">
            <v>Cog Lane</v>
          </cell>
          <cell r="D91" t="str">
            <v>Huncoat</v>
          </cell>
          <cell r="E91" t="str">
            <v>Padiham GSP</v>
          </cell>
          <cell r="F91">
            <v>27.075101010000001</v>
          </cell>
          <cell r="G91">
            <v>5.9999999999999995E-4</v>
          </cell>
          <cell r="H91">
            <v>27.07570101</v>
          </cell>
          <cell r="I91">
            <v>21.22</v>
          </cell>
          <cell r="J91">
            <v>22.4124628977954</v>
          </cell>
          <cell r="K91">
            <v>22.639636168133599</v>
          </cell>
          <cell r="L91">
            <v>22.8089938446617</v>
          </cell>
          <cell r="M91">
            <v>23.017411883308299</v>
          </cell>
          <cell r="N91">
            <v>23.258016647486802</v>
          </cell>
          <cell r="O91">
            <v>23.483209574737302</v>
          </cell>
          <cell r="P91">
            <v>23.7182018204503</v>
          </cell>
          <cell r="Q91">
            <v>23.957897265092601</v>
          </cell>
          <cell r="R91">
            <v>24.221191221864402</v>
          </cell>
          <cell r="S91">
            <v>24.501233561977301</v>
          </cell>
          <cell r="T91">
            <v>24.7944803560225</v>
          </cell>
          <cell r="U91">
            <v>25.104891533382801</v>
          </cell>
          <cell r="V91">
            <v>25.4463269027917</v>
          </cell>
          <cell r="W91">
            <v>25.7946105927047</v>
          </cell>
          <cell r="X91">
            <v>26.133669483625699</v>
          </cell>
          <cell r="Y91">
            <v>26.470225678663599</v>
          </cell>
          <cell r="Z91">
            <v>26.793996898115601</v>
          </cell>
          <cell r="AA91">
            <v>27.105890622151499</v>
          </cell>
          <cell r="AB91">
            <v>27.4132672104226</v>
          </cell>
          <cell r="AC91">
            <v>27.7105786783263</v>
          </cell>
          <cell r="AD91">
            <v>27.9964945136919</v>
          </cell>
          <cell r="AE91">
            <v>28.276562634538099</v>
          </cell>
          <cell r="AF91">
            <v>28.553310451578</v>
          </cell>
          <cell r="AG91">
            <v>28.805791038675</v>
          </cell>
          <cell r="AH91">
            <v>29.043387543853701</v>
          </cell>
          <cell r="AI91">
            <v>29.267563461470601</v>
          </cell>
          <cell r="AJ91">
            <v>29.480607272720398</v>
          </cell>
          <cell r="AK91">
            <v>29.679972621942198</v>
          </cell>
          <cell r="AL91">
            <v>29.8706177597874</v>
          </cell>
          <cell r="AM91">
            <v>30.054936278366199</v>
          </cell>
          <cell r="AN91">
            <v>30.233793142859302</v>
          </cell>
          <cell r="AO91">
            <v>30.407743550403602</v>
          </cell>
          <cell r="AP91">
            <v>30.579068576458301</v>
          </cell>
        </row>
        <row r="92">
          <cell r="C92" t="str">
            <v>Coniston</v>
          </cell>
          <cell r="D92" t="str">
            <v>Ulverston</v>
          </cell>
          <cell r="E92" t="str">
            <v>Harker ENWL SGTs 1 2 3A 4 / Hutton GSP GROUP</v>
          </cell>
          <cell r="F92">
            <v>1.8</v>
          </cell>
          <cell r="G92">
            <v>0.1134</v>
          </cell>
          <cell r="H92">
            <v>1.9134</v>
          </cell>
          <cell r="I92">
            <v>3.46</v>
          </cell>
          <cell r="J92">
            <v>3.5739346653818802</v>
          </cell>
          <cell r="K92">
            <v>3.5995724935690099</v>
          </cell>
          <cell r="L92">
            <v>3.6178355833559999</v>
          </cell>
          <cell r="M92">
            <v>3.6404648899377698</v>
          </cell>
          <cell r="N92">
            <v>3.6679048130105301</v>
          </cell>
          <cell r="O92">
            <v>3.7012841944938302</v>
          </cell>
          <cell r="P92">
            <v>3.7557452092220802</v>
          </cell>
          <cell r="Q92">
            <v>3.8095335883623398</v>
          </cell>
          <cell r="R92">
            <v>3.8690209291149502</v>
          </cell>
          <cell r="S92">
            <v>3.9264541237995401</v>
          </cell>
          <cell r="T92">
            <v>3.98506023521916</v>
          </cell>
          <cell r="U92">
            <v>4.0501247741601301</v>
          </cell>
          <cell r="V92">
            <v>4.1160876250928098</v>
          </cell>
          <cell r="W92">
            <v>4.1735794746298396</v>
          </cell>
          <cell r="X92">
            <v>4.2300114113947096</v>
          </cell>
          <cell r="Y92">
            <v>4.2846107480802402</v>
          </cell>
          <cell r="Z92">
            <v>4.3376283658263004</v>
          </cell>
          <cell r="AA92">
            <v>4.3891102073639301</v>
          </cell>
          <cell r="AB92">
            <v>4.4396188733904696</v>
          </cell>
          <cell r="AC92">
            <v>4.4886458493617303</v>
          </cell>
          <cell r="AD92">
            <v>4.53576476886305</v>
          </cell>
          <cell r="AE92">
            <v>4.5816518768300103</v>
          </cell>
          <cell r="AF92">
            <v>4.6267993498353599</v>
          </cell>
          <cell r="AG92">
            <v>4.6685574374962204</v>
          </cell>
          <cell r="AH92">
            <v>4.7078860402854703</v>
          </cell>
          <cell r="AI92">
            <v>4.7449855696363903</v>
          </cell>
          <cell r="AJ92">
            <v>4.77995617207743</v>
          </cell>
          <cell r="AK92">
            <v>4.8119938305357</v>
          </cell>
          <cell r="AL92">
            <v>4.8400974424421799</v>
          </cell>
          <cell r="AM92">
            <v>4.8674057770849704</v>
          </cell>
          <cell r="AN92">
            <v>4.8941158559581899</v>
          </cell>
          <cell r="AO92">
            <v>4.9202916943466102</v>
          </cell>
          <cell r="AP92">
            <v>4.9461385581427102</v>
          </cell>
        </row>
        <row r="93">
          <cell r="C93" t="str">
            <v>Copse Rd</v>
          </cell>
          <cell r="D93" t="str">
            <v>Thornton</v>
          </cell>
          <cell r="E93" t="str">
            <v>Penwortham West GSP / Stanah GSP GROUP</v>
          </cell>
          <cell r="F93">
            <v>22.863</v>
          </cell>
          <cell r="G93">
            <v>0</v>
          </cell>
          <cell r="H93">
            <v>22.863</v>
          </cell>
          <cell r="I93">
            <v>16.96</v>
          </cell>
          <cell r="J93">
            <v>17.0502410557873</v>
          </cell>
          <cell r="K93">
            <v>16.9905044078678</v>
          </cell>
          <cell r="L93">
            <v>16.954351638587799</v>
          </cell>
          <cell r="M93">
            <v>16.943698648074299</v>
          </cell>
          <cell r="N93">
            <v>16.956177997146199</v>
          </cell>
          <cell r="O93">
            <v>16.972970539411499</v>
          </cell>
          <cell r="P93">
            <v>17.006826849172601</v>
          </cell>
          <cell r="Q93">
            <v>17.052152495002598</v>
          </cell>
          <cell r="R93">
            <v>17.127200332817399</v>
          </cell>
          <cell r="S93">
            <v>17.2371204602935</v>
          </cell>
          <cell r="T93">
            <v>17.373805948732599</v>
          </cell>
          <cell r="U93">
            <v>17.540091753215201</v>
          </cell>
          <cell r="V93">
            <v>17.7441659314029</v>
          </cell>
          <cell r="W93">
            <v>17.937915417394098</v>
          </cell>
          <cell r="X93">
            <v>18.1249307095989</v>
          </cell>
          <cell r="Y93">
            <v>18.305787455056802</v>
          </cell>
          <cell r="Z93">
            <v>18.470260552848799</v>
          </cell>
          <cell r="AA93">
            <v>18.622745283131898</v>
          </cell>
          <cell r="AB93">
            <v>18.7692227191996</v>
          </cell>
          <cell r="AC93">
            <v>18.902482828068301</v>
          </cell>
          <cell r="AD93">
            <v>19.022692822927699</v>
          </cell>
          <cell r="AE93">
            <v>19.135092385574399</v>
          </cell>
          <cell r="AF93">
            <v>19.2434833801161</v>
          </cell>
          <cell r="AG93">
            <v>19.341111600095299</v>
          </cell>
          <cell r="AH93">
            <v>19.433317519458399</v>
          </cell>
          <cell r="AI93">
            <v>19.509022278667899</v>
          </cell>
          <cell r="AJ93">
            <v>19.570418201365399</v>
          </cell>
          <cell r="AK93">
            <v>19.617588395495801</v>
          </cell>
          <cell r="AL93">
            <v>19.662284269210399</v>
          </cell>
          <cell r="AM93">
            <v>19.6981751590613</v>
          </cell>
          <cell r="AN93">
            <v>19.7260228008344</v>
          </cell>
          <cell r="AO93">
            <v>19.746745418378701</v>
          </cell>
          <cell r="AP93">
            <v>19.762630363969102</v>
          </cell>
        </row>
        <row r="94">
          <cell r="C94" t="str">
            <v>Cox Green</v>
          </cell>
          <cell r="D94" t="str">
            <v>Bolton</v>
          </cell>
          <cell r="E94" t="str">
            <v>Kearsley 132 GSP</v>
          </cell>
          <cell r="F94">
            <v>16.7</v>
          </cell>
          <cell r="G94">
            <v>0</v>
          </cell>
          <cell r="H94">
            <v>16.7</v>
          </cell>
          <cell r="I94">
            <v>10.79</v>
          </cell>
          <cell r="J94">
            <v>10.8239834355032</v>
          </cell>
          <cell r="K94">
            <v>10.867031600767501</v>
          </cell>
          <cell r="L94">
            <v>10.929799179902499</v>
          </cell>
          <cell r="M94">
            <v>11.0053549065096</v>
          </cell>
          <cell r="N94">
            <v>11.105599207892199</v>
          </cell>
          <cell r="O94">
            <v>11.195923607449</v>
          </cell>
          <cell r="P94">
            <v>11.2934269867217</v>
          </cell>
          <cell r="Q94">
            <v>11.3968591935622</v>
          </cell>
          <cell r="R94">
            <v>11.509945137255199</v>
          </cell>
          <cell r="S94">
            <v>11.6306838986781</v>
          </cell>
          <cell r="T94">
            <v>11.7594892012463</v>
          </cell>
          <cell r="U94">
            <v>11.9020238649421</v>
          </cell>
          <cell r="V94">
            <v>12.0597789400202</v>
          </cell>
          <cell r="W94">
            <v>12.210374523596901</v>
          </cell>
          <cell r="X94">
            <v>12.3658215996465</v>
          </cell>
          <cell r="Y94">
            <v>12.5226839424156</v>
          </cell>
          <cell r="Z94">
            <v>12.6777576589189</v>
          </cell>
          <cell r="AA94">
            <v>12.8299781560622</v>
          </cell>
          <cell r="AB94">
            <v>12.9837736415704</v>
          </cell>
          <cell r="AC94">
            <v>13.1348229751693</v>
          </cell>
          <cell r="AD94">
            <v>13.2823502914247</v>
          </cell>
          <cell r="AE94">
            <v>13.4285310488498</v>
          </cell>
          <cell r="AF94">
            <v>13.5736313777038</v>
          </cell>
          <cell r="AG94">
            <v>13.709210638458201</v>
          </cell>
          <cell r="AH94">
            <v>13.839148084835699</v>
          </cell>
          <cell r="AI94">
            <v>13.962971688242501</v>
          </cell>
          <cell r="AJ94">
            <v>14.0818508470218</v>
          </cell>
          <cell r="AK94">
            <v>14.1962361273428</v>
          </cell>
          <cell r="AL94">
            <v>14.3146031198914</v>
          </cell>
          <cell r="AM94">
            <v>14.428955029806801</v>
          </cell>
          <cell r="AN94">
            <v>14.5391761036442</v>
          </cell>
          <cell r="AO94">
            <v>14.6443319068078</v>
          </cell>
          <cell r="AP94">
            <v>14.7459105030537</v>
          </cell>
        </row>
        <row r="95">
          <cell r="C95" t="str">
            <v>Craggs Row &amp; Bushell St</v>
          </cell>
          <cell r="D95" t="str">
            <v>Preston East</v>
          </cell>
          <cell r="E95" t="str">
            <v>Penwortham East GSP / Rochdale SGT 1 GROUP</v>
          </cell>
          <cell r="F95">
            <v>22.86</v>
          </cell>
          <cell r="G95">
            <v>0</v>
          </cell>
          <cell r="H95">
            <v>22.86</v>
          </cell>
          <cell r="I95">
            <v>18.100000000000001</v>
          </cell>
          <cell r="J95">
            <v>18.6365219341371</v>
          </cell>
          <cell r="K95">
            <v>18.6485694219291</v>
          </cell>
          <cell r="L95">
            <v>18.635869417096799</v>
          </cell>
          <cell r="M95">
            <v>18.646541395842</v>
          </cell>
          <cell r="N95">
            <v>18.6839971801971</v>
          </cell>
          <cell r="O95">
            <v>18.710699191081201</v>
          </cell>
          <cell r="P95">
            <v>18.753811185609401</v>
          </cell>
          <cell r="Q95">
            <v>18.807434679138598</v>
          </cell>
          <cell r="R95">
            <v>18.885617305119499</v>
          </cell>
          <cell r="S95">
            <v>18.977939133700701</v>
          </cell>
          <cell r="T95">
            <v>19.0791239270532</v>
          </cell>
          <cell r="U95">
            <v>19.1959689940192</v>
          </cell>
          <cell r="V95">
            <v>19.332793174389199</v>
          </cell>
          <cell r="W95">
            <v>19.4503747056769</v>
          </cell>
          <cell r="X95">
            <v>19.564154650216899</v>
          </cell>
          <cell r="Y95">
            <v>19.677026511133199</v>
          </cell>
          <cell r="Z95">
            <v>19.783487434449999</v>
          </cell>
          <cell r="AA95">
            <v>19.882503929080499</v>
          </cell>
          <cell r="AB95">
            <v>19.982989019945599</v>
          </cell>
          <cell r="AC95">
            <v>20.077741678757398</v>
          </cell>
          <cell r="AD95">
            <v>20.166764085948198</v>
          </cell>
          <cell r="AE95">
            <v>20.251418465891199</v>
          </cell>
          <cell r="AF95">
            <v>20.3345071395213</v>
          </cell>
          <cell r="AG95">
            <v>20.401707401256399</v>
          </cell>
          <cell r="AH95">
            <v>20.4594117779369</v>
          </cell>
          <cell r="AI95">
            <v>20.508614037301101</v>
          </cell>
          <cell r="AJ95">
            <v>20.550193224125</v>
          </cell>
          <cell r="AK95">
            <v>20.584902491438498</v>
          </cell>
          <cell r="AL95">
            <v>20.6197698571847</v>
          </cell>
          <cell r="AM95">
            <v>20.669112654562099</v>
          </cell>
          <cell r="AN95">
            <v>20.715278208643099</v>
          </cell>
          <cell r="AO95">
            <v>20.7653710946967</v>
          </cell>
          <cell r="AP95">
            <v>20.840966657931599</v>
          </cell>
        </row>
        <row r="96">
          <cell r="C96" t="str">
            <v>Crown Lane</v>
          </cell>
          <cell r="D96" t="str">
            <v>Westhoughton</v>
          </cell>
          <cell r="E96" t="str">
            <v>Kearsley 132 GSP</v>
          </cell>
          <cell r="F96">
            <v>20.6</v>
          </cell>
          <cell r="G96">
            <v>0</v>
          </cell>
          <cell r="H96">
            <v>20.6</v>
          </cell>
          <cell r="I96">
            <v>18.440000000000001</v>
          </cell>
          <cell r="J96">
            <v>18.7013438494063</v>
          </cell>
          <cell r="K96">
            <v>18.819855525249999</v>
          </cell>
          <cell r="L96">
            <v>18.990578974279199</v>
          </cell>
          <cell r="M96">
            <v>19.210444307184499</v>
          </cell>
          <cell r="N96">
            <v>19.461094329063599</v>
          </cell>
          <cell r="O96">
            <v>19.697324939787801</v>
          </cell>
          <cell r="P96">
            <v>19.949345622546101</v>
          </cell>
          <cell r="Q96">
            <v>20.2053275126651</v>
          </cell>
          <cell r="R96">
            <v>20.489499445481901</v>
          </cell>
          <cell r="S96">
            <v>20.796224536949001</v>
          </cell>
          <cell r="T96">
            <v>21.112922977016801</v>
          </cell>
          <cell r="U96">
            <v>21.4582763330238</v>
          </cell>
          <cell r="V96">
            <v>21.8428136015016</v>
          </cell>
          <cell r="W96">
            <v>22.236789989467301</v>
          </cell>
          <cell r="X96">
            <v>22.6133747016363</v>
          </cell>
          <cell r="Y96">
            <v>22.971929827468902</v>
          </cell>
          <cell r="Z96">
            <v>23.305468501671001</v>
          </cell>
          <cell r="AA96">
            <v>23.612243862308201</v>
          </cell>
          <cell r="AB96">
            <v>23.9075708019061</v>
          </cell>
          <cell r="AC96">
            <v>24.180436089992401</v>
          </cell>
          <cell r="AD96">
            <v>24.428330237266199</v>
          </cell>
          <cell r="AE96">
            <v>24.6605385296075</v>
          </cell>
          <cell r="AF96">
            <v>24.882065168326001</v>
          </cell>
          <cell r="AG96">
            <v>25.069789034710499</v>
          </cell>
          <cell r="AH96">
            <v>25.235565737601501</v>
          </cell>
          <cell r="AI96">
            <v>25.381445473796902</v>
          </cell>
          <cell r="AJ96">
            <v>25.508503559061001</v>
          </cell>
          <cell r="AK96">
            <v>25.617598230514002</v>
          </cell>
          <cell r="AL96">
            <v>25.721564567059101</v>
          </cell>
          <cell r="AM96">
            <v>25.814611455985698</v>
          </cell>
          <cell r="AN96">
            <v>25.8975971405759</v>
          </cell>
          <cell r="AO96">
            <v>25.971368143949199</v>
          </cell>
          <cell r="AP96">
            <v>26.0386496690369</v>
          </cell>
        </row>
        <row r="97">
          <cell r="C97" t="str">
            <v>Culcheth</v>
          </cell>
          <cell r="D97" t="str">
            <v>Golborne</v>
          </cell>
          <cell r="E97" t="str">
            <v>Bold</v>
          </cell>
          <cell r="F97">
            <v>12</v>
          </cell>
          <cell r="G97">
            <v>0.17324999999999999</v>
          </cell>
          <cell r="H97">
            <v>12.173249999999999</v>
          </cell>
          <cell r="I97">
            <v>9.0500000000000007</v>
          </cell>
          <cell r="J97">
            <v>9.3163902442052606</v>
          </cell>
          <cell r="K97">
            <v>9.4185576244302993</v>
          </cell>
          <cell r="L97">
            <v>9.5251967373022506</v>
          </cell>
          <cell r="M97">
            <v>9.65062403476621</v>
          </cell>
          <cell r="N97">
            <v>9.7913344438338505</v>
          </cell>
          <cell r="O97">
            <v>9.9213341538729605</v>
          </cell>
          <cell r="P97">
            <v>10.056242353677501</v>
          </cell>
          <cell r="Q97">
            <v>10.1914225990758</v>
          </cell>
          <cell r="R97">
            <v>10.3348331023273</v>
          </cell>
          <cell r="S97">
            <v>10.488244064384901</v>
          </cell>
          <cell r="T97">
            <v>10.6437214669794</v>
          </cell>
          <cell r="U97">
            <v>10.808664279623301</v>
          </cell>
          <cell r="V97">
            <v>10.989152567659699</v>
          </cell>
          <cell r="W97">
            <v>11.172370170672</v>
          </cell>
          <cell r="X97">
            <v>11.350429218558</v>
          </cell>
          <cell r="Y97">
            <v>11.521943642819901</v>
          </cell>
          <cell r="Z97">
            <v>11.6854745314056</v>
          </cell>
          <cell r="AA97">
            <v>11.8411645308456</v>
          </cell>
          <cell r="AB97">
            <v>11.993753696960701</v>
          </cell>
          <cell r="AC97">
            <v>12.140216508262</v>
          </cell>
          <cell r="AD97">
            <v>12.2795055038799</v>
          </cell>
          <cell r="AE97">
            <v>12.4157164852082</v>
          </cell>
          <cell r="AF97">
            <v>12.549852567823899</v>
          </cell>
          <cell r="AG97">
            <v>12.6743295040737</v>
          </cell>
          <cell r="AH97">
            <v>12.7931837377992</v>
          </cell>
          <cell r="AI97">
            <v>12.9073795110428</v>
          </cell>
          <cell r="AJ97">
            <v>13.0163595963884</v>
          </cell>
          <cell r="AK97">
            <v>13.120955340301499</v>
          </cell>
          <cell r="AL97">
            <v>13.226087286449999</v>
          </cell>
          <cell r="AM97">
            <v>13.328959877511</v>
          </cell>
          <cell r="AN97">
            <v>13.429794288764</v>
          </cell>
          <cell r="AO97">
            <v>13.529236067413899</v>
          </cell>
          <cell r="AP97">
            <v>13.6279580493054</v>
          </cell>
        </row>
        <row r="98">
          <cell r="C98" t="str">
            <v>Cutacre</v>
          </cell>
          <cell r="D98" t="str">
            <v>N/A</v>
          </cell>
          <cell r="E98" t="str">
            <v>Kearsley Local 33 GSP</v>
          </cell>
          <cell r="F98">
            <v>23</v>
          </cell>
          <cell r="G98">
            <v>0</v>
          </cell>
          <cell r="H98">
            <v>23</v>
          </cell>
          <cell r="I98">
            <v>2.04</v>
          </cell>
          <cell r="J98">
            <v>3.35266436111112</v>
          </cell>
          <cell r="K98">
            <v>3.4822530974686901</v>
          </cell>
          <cell r="L98">
            <v>3.47749656476255</v>
          </cell>
          <cell r="M98">
            <v>3.4751720579385399</v>
          </cell>
          <cell r="N98">
            <v>3.4788711614519001</v>
          </cell>
          <cell r="O98">
            <v>3.4804935220725701</v>
          </cell>
          <cell r="P98">
            <v>3.4836131871573999</v>
          </cell>
          <cell r="Q98">
            <v>3.48819840896219</v>
          </cell>
          <cell r="R98">
            <v>3.49427597088104</v>
          </cell>
          <cell r="S98">
            <v>3.50179764597853</v>
          </cell>
          <cell r="T98">
            <v>3.5107250506105099</v>
          </cell>
          <cell r="U98">
            <v>3.5210295645549698</v>
          </cell>
          <cell r="V98">
            <v>3.5326759471003699</v>
          </cell>
          <cell r="W98">
            <v>3.5465134836294201</v>
          </cell>
          <cell r="X98">
            <v>3.5629015438358298</v>
          </cell>
          <cell r="Y98">
            <v>3.5818101375381199</v>
          </cell>
          <cell r="Z98">
            <v>3.6031993842787302</v>
          </cell>
          <cell r="AA98">
            <v>3.6270240721458</v>
          </cell>
          <cell r="AB98">
            <v>3.6532488745587499</v>
          </cell>
          <cell r="AC98">
            <v>3.6818247283139001</v>
          </cell>
          <cell r="AD98">
            <v>3.71270177670403</v>
          </cell>
          <cell r="AE98">
            <v>3.7458364129544801</v>
          </cell>
          <cell r="AF98">
            <v>3.7811843429656999</v>
          </cell>
          <cell r="AG98">
            <v>3.8186861373029299</v>
          </cell>
          <cell r="AH98">
            <v>3.8582976173707499</v>
          </cell>
          <cell r="AI98">
            <v>3.8999698690289502</v>
          </cell>
          <cell r="AJ98">
            <v>3.94365553489307</v>
          </cell>
          <cell r="AK98">
            <v>3.9893031711643498</v>
          </cell>
          <cell r="AL98">
            <v>4.0368648839672199</v>
          </cell>
          <cell r="AM98">
            <v>4.0862949646520503</v>
          </cell>
          <cell r="AN98">
            <v>4.1375456000788198</v>
          </cell>
          <cell r="AO98">
            <v>4.1905686035882601</v>
          </cell>
          <cell r="AP98">
            <v>4.2453188343783497</v>
          </cell>
        </row>
        <row r="99">
          <cell r="C99" t="str">
            <v>Deansgate</v>
          </cell>
          <cell r="D99" t="str">
            <v>Bloom St</v>
          </cell>
          <cell r="E99" t="str">
            <v>South Manchester GSP</v>
          </cell>
          <cell r="F99">
            <v>20.170000000000002</v>
          </cell>
          <cell r="G99">
            <v>0</v>
          </cell>
          <cell r="H99">
            <v>20.170000000000002</v>
          </cell>
          <cell r="I99">
            <v>14.26</v>
          </cell>
          <cell r="J99">
            <v>16.119349906138101</v>
          </cell>
          <cell r="K99">
            <v>16.461458966189301</v>
          </cell>
          <cell r="L99">
            <v>16.646674288309502</v>
          </cell>
          <cell r="M99">
            <v>16.8474215568354</v>
          </cell>
          <cell r="N99">
            <v>17.085485126503499</v>
          </cell>
          <cell r="O99">
            <v>17.285911121074399</v>
          </cell>
          <cell r="P99">
            <v>17.479708085193302</v>
          </cell>
          <cell r="Q99">
            <v>17.664443095083001</v>
          </cell>
          <cell r="R99">
            <v>17.848154795355399</v>
          </cell>
          <cell r="S99">
            <v>18.025426172153299</v>
          </cell>
          <cell r="T99">
            <v>18.195187989510501</v>
          </cell>
          <cell r="U99">
            <v>18.357568885305898</v>
          </cell>
          <cell r="V99">
            <v>18.528214706329599</v>
          </cell>
          <cell r="W99">
            <v>18.712593331907499</v>
          </cell>
          <cell r="X99">
            <v>18.906814064907401</v>
          </cell>
          <cell r="Y99">
            <v>19.110659768975001</v>
          </cell>
          <cell r="Z99">
            <v>19.324021622834302</v>
          </cell>
          <cell r="AA99">
            <v>19.5470355010685</v>
          </cell>
          <cell r="AB99">
            <v>19.780013369966301</v>
          </cell>
          <cell r="AC99">
            <v>20.0229144688691</v>
          </cell>
          <cell r="AD99">
            <v>20.275799067190199</v>
          </cell>
          <cell r="AE99">
            <v>20.5388277816669</v>
          </cell>
          <cell r="AF99">
            <v>20.812194283654598</v>
          </cell>
          <cell r="AG99">
            <v>21.096278564528699</v>
          </cell>
          <cell r="AH99">
            <v>21.3911821524465</v>
          </cell>
          <cell r="AI99">
            <v>21.6969537557633</v>
          </cell>
          <cell r="AJ99">
            <v>22.0136552241446</v>
          </cell>
          <cell r="AK99">
            <v>22.3413336691832</v>
          </cell>
          <cell r="AL99">
            <v>22.695741779420299</v>
          </cell>
          <cell r="AM99">
            <v>23.0649916994943</v>
          </cell>
          <cell r="AN99">
            <v>23.446078653051799</v>
          </cell>
          <cell r="AO99">
            <v>23.839034605000201</v>
          </cell>
          <cell r="AP99">
            <v>24.243935238540701</v>
          </cell>
        </row>
        <row r="100">
          <cell r="C100" t="str">
            <v>Denton East</v>
          </cell>
          <cell r="D100" t="str">
            <v>Droylsden</v>
          </cell>
          <cell r="E100" t="str">
            <v>Stalybridge GSP</v>
          </cell>
          <cell r="F100">
            <v>22.863</v>
          </cell>
          <cell r="G100">
            <v>9.4500000000000001E-2</v>
          </cell>
          <cell r="H100">
            <v>22.9575</v>
          </cell>
          <cell r="I100">
            <v>13.18</v>
          </cell>
          <cell r="J100">
            <v>13.135379097706</v>
          </cell>
          <cell r="K100">
            <v>13.111594672153901</v>
          </cell>
          <cell r="L100">
            <v>13.123234136034499</v>
          </cell>
          <cell r="M100">
            <v>13.156800092732899</v>
          </cell>
          <cell r="N100">
            <v>13.2037791733162</v>
          </cell>
          <cell r="O100">
            <v>13.2513888204374</v>
          </cell>
          <cell r="P100">
            <v>13.315177231001501</v>
          </cell>
          <cell r="Q100">
            <v>13.387137380236</v>
          </cell>
          <cell r="R100">
            <v>13.4830081446409</v>
          </cell>
          <cell r="S100">
            <v>13.596274363752199</v>
          </cell>
          <cell r="T100">
            <v>13.722946350346</v>
          </cell>
          <cell r="U100">
            <v>13.8729959474592</v>
          </cell>
          <cell r="V100">
            <v>14.0549064964313</v>
          </cell>
          <cell r="W100">
            <v>14.2750720568042</v>
          </cell>
          <cell r="X100">
            <v>14.4894327298503</v>
          </cell>
          <cell r="Y100">
            <v>14.6998157828952</v>
          </cell>
          <cell r="Z100">
            <v>14.8972352179458</v>
          </cell>
          <cell r="AA100">
            <v>15.082528921983901</v>
          </cell>
          <cell r="AB100">
            <v>15.2647463141338</v>
          </cell>
          <cell r="AC100">
            <v>15.434548447112</v>
          </cell>
          <cell r="AD100">
            <v>15.5916762683781</v>
          </cell>
          <cell r="AE100">
            <v>15.7398267806026</v>
          </cell>
          <cell r="AF100">
            <v>15.8838087541706</v>
          </cell>
          <cell r="AG100">
            <v>16.000214610839802</v>
          </cell>
          <cell r="AH100">
            <v>16.106723364785701</v>
          </cell>
          <cell r="AI100">
            <v>16.1971120495473</v>
          </cell>
          <cell r="AJ100">
            <v>16.273630072511398</v>
          </cell>
          <cell r="AK100">
            <v>16.334834419962299</v>
          </cell>
          <cell r="AL100">
            <v>16.3879807071906</v>
          </cell>
          <cell r="AM100">
            <v>16.4321345061744</v>
          </cell>
          <cell r="AN100">
            <v>16.468052253135401</v>
          </cell>
          <cell r="AO100">
            <v>16.4959619890586</v>
          </cell>
          <cell r="AP100">
            <v>16.518377203618201</v>
          </cell>
        </row>
        <row r="101">
          <cell r="C101" t="str">
            <v>Denton West</v>
          </cell>
          <cell r="D101" t="str">
            <v>Droylsden</v>
          </cell>
          <cell r="E101" t="str">
            <v>Stalybridge GSP</v>
          </cell>
          <cell r="F101">
            <v>22.863</v>
          </cell>
          <cell r="G101">
            <v>0</v>
          </cell>
          <cell r="H101">
            <v>22.863</v>
          </cell>
          <cell r="I101">
            <v>14.71</v>
          </cell>
          <cell r="J101">
            <v>14.9364867669732</v>
          </cell>
          <cell r="K101">
            <v>14.997080961153101</v>
          </cell>
          <cell r="L101">
            <v>15.068407866559101</v>
          </cell>
          <cell r="M101">
            <v>15.1549737609056</v>
          </cell>
          <cell r="N101">
            <v>15.2590439284429</v>
          </cell>
          <cell r="O101">
            <v>15.356763726094799</v>
          </cell>
          <cell r="P101">
            <v>15.466921790313901</v>
          </cell>
          <cell r="Q101">
            <v>15.584905938602301</v>
          </cell>
          <cell r="R101">
            <v>15.7213993231221</v>
          </cell>
          <cell r="S101">
            <v>15.870603377885701</v>
          </cell>
          <cell r="T101">
            <v>16.029831930521699</v>
          </cell>
          <cell r="U101">
            <v>16.206668824911699</v>
          </cell>
          <cell r="V101">
            <v>16.407535638268602</v>
          </cell>
          <cell r="W101">
            <v>16.615559829559199</v>
          </cell>
          <cell r="X101">
            <v>16.821657514519298</v>
          </cell>
          <cell r="Y101">
            <v>17.025057054252901</v>
          </cell>
          <cell r="Z101">
            <v>17.220697365175798</v>
          </cell>
          <cell r="AA101">
            <v>17.410102336763401</v>
          </cell>
          <cell r="AB101">
            <v>17.600026800403999</v>
          </cell>
          <cell r="AC101">
            <v>17.784724679901998</v>
          </cell>
          <cell r="AD101">
            <v>17.9621989300643</v>
          </cell>
          <cell r="AE101">
            <v>18.135794430089899</v>
          </cell>
          <cell r="AF101">
            <v>18.308634970608999</v>
          </cell>
          <cell r="AG101">
            <v>18.460822704209701</v>
          </cell>
          <cell r="AH101">
            <v>18.599815311401098</v>
          </cell>
          <cell r="AI101">
            <v>18.7267919892255</v>
          </cell>
          <cell r="AJ101">
            <v>18.8438757744231</v>
          </cell>
          <cell r="AK101">
            <v>18.9473844569875</v>
          </cell>
          <cell r="AL101">
            <v>19.0380787546191</v>
          </cell>
          <cell r="AM101">
            <v>19.122300452563799</v>
          </cell>
          <cell r="AN101">
            <v>19.2044357068281</v>
          </cell>
          <cell r="AO101">
            <v>19.293026381429399</v>
          </cell>
          <cell r="AP101">
            <v>19.3781360543509</v>
          </cell>
        </row>
        <row r="102">
          <cell r="C102" t="str">
            <v>Dickinson St</v>
          </cell>
          <cell r="D102" t="str">
            <v>Bloom St</v>
          </cell>
          <cell r="E102" t="str">
            <v>South Manchester GSP</v>
          </cell>
          <cell r="F102">
            <v>31.5</v>
          </cell>
          <cell r="G102">
            <v>0</v>
          </cell>
          <cell r="H102">
            <v>31.5</v>
          </cell>
          <cell r="I102">
            <v>25.26</v>
          </cell>
          <cell r="J102">
            <v>29.1435633345287</v>
          </cell>
          <cell r="K102">
            <v>29.806519258946999</v>
          </cell>
          <cell r="L102">
            <v>30.126731403394999</v>
          </cell>
          <cell r="M102">
            <v>30.4705650356387</v>
          </cell>
          <cell r="N102">
            <v>30.877055104258201</v>
          </cell>
          <cell r="O102">
            <v>31.2177191579453</v>
          </cell>
          <cell r="P102">
            <v>31.547265292505099</v>
          </cell>
          <cell r="Q102">
            <v>31.861952498870501</v>
          </cell>
          <cell r="R102">
            <v>32.174608936210703</v>
          </cell>
          <cell r="S102">
            <v>32.475252767194704</v>
          </cell>
          <cell r="T102">
            <v>32.761947119076197</v>
          </cell>
          <cell r="U102">
            <v>33.034582601637297</v>
          </cell>
          <cell r="V102">
            <v>33.296725057192504</v>
          </cell>
          <cell r="W102">
            <v>33.5369672762208</v>
          </cell>
          <cell r="X102">
            <v>33.782708650213898</v>
          </cell>
          <cell r="Y102">
            <v>34.033128040517802</v>
          </cell>
          <cell r="Z102">
            <v>34.288183197316997</v>
          </cell>
          <cell r="AA102">
            <v>34.5483268845976</v>
          </cell>
          <cell r="AB102">
            <v>34.814324693487102</v>
          </cell>
          <cell r="AC102">
            <v>35.085855613637499</v>
          </cell>
          <cell r="AD102">
            <v>35.361975728210197</v>
          </cell>
          <cell r="AE102">
            <v>35.642869149325897</v>
          </cell>
          <cell r="AF102">
            <v>35.929623401076398</v>
          </cell>
          <cell r="AG102">
            <v>36.220681417804599</v>
          </cell>
          <cell r="AH102">
            <v>36.5164563511604</v>
          </cell>
          <cell r="AI102">
            <v>36.816893475949598</v>
          </cell>
          <cell r="AJ102">
            <v>37.1219989696909</v>
          </cell>
          <cell r="AK102">
            <v>37.431173723380802</v>
          </cell>
          <cell r="AL102">
            <v>37.743543387465401</v>
          </cell>
          <cell r="AM102">
            <v>38.060718429042403</v>
          </cell>
          <cell r="AN102">
            <v>38.382723337561103</v>
          </cell>
          <cell r="AO102">
            <v>38.7094754987369</v>
          </cell>
          <cell r="AP102">
            <v>39.041157339912601</v>
          </cell>
        </row>
        <row r="103">
          <cell r="C103" t="str">
            <v>Didsbury</v>
          </cell>
          <cell r="D103" t="str">
            <v>West Didsbury</v>
          </cell>
          <cell r="E103" t="str">
            <v>South Manchester GSP</v>
          </cell>
          <cell r="F103">
            <v>22.863</v>
          </cell>
          <cell r="G103">
            <v>0</v>
          </cell>
          <cell r="H103">
            <v>22.863</v>
          </cell>
          <cell r="I103">
            <v>16.78</v>
          </cell>
          <cell r="J103">
            <v>16.897573523070101</v>
          </cell>
          <cell r="K103">
            <v>17.029373458205001</v>
          </cell>
          <cell r="L103">
            <v>17.205692076976401</v>
          </cell>
          <cell r="M103">
            <v>17.411543543602502</v>
          </cell>
          <cell r="N103">
            <v>17.6321031602833</v>
          </cell>
          <cell r="O103">
            <v>17.842583336260901</v>
          </cell>
          <cell r="P103">
            <v>18.064241604286899</v>
          </cell>
          <cell r="Q103">
            <v>18.293764602794798</v>
          </cell>
          <cell r="R103">
            <v>18.554217339904799</v>
          </cell>
          <cell r="S103">
            <v>18.830585181766001</v>
          </cell>
          <cell r="T103">
            <v>19.1140062260645</v>
          </cell>
          <cell r="U103">
            <v>19.4161194870602</v>
          </cell>
          <cell r="V103">
            <v>19.754981285768</v>
          </cell>
          <cell r="W103">
            <v>20.118563394131701</v>
          </cell>
          <cell r="X103">
            <v>20.478164009619299</v>
          </cell>
          <cell r="Y103">
            <v>20.829112018709498</v>
          </cell>
          <cell r="Z103">
            <v>21.164387637257601</v>
          </cell>
          <cell r="AA103">
            <v>21.4865600515942</v>
          </cell>
          <cell r="AB103">
            <v>21.805629789248499</v>
          </cell>
          <cell r="AC103">
            <v>22.114327827663899</v>
          </cell>
          <cell r="AD103">
            <v>22.4091701673355</v>
          </cell>
          <cell r="AE103">
            <v>22.695847032681701</v>
          </cell>
          <cell r="AF103">
            <v>22.978435884443002</v>
          </cell>
          <cell r="AG103">
            <v>23.234792635570098</v>
          </cell>
          <cell r="AH103">
            <v>23.474816561947002</v>
          </cell>
          <cell r="AI103">
            <v>23.700065474504399</v>
          </cell>
          <cell r="AJ103">
            <v>23.913091067052399</v>
          </cell>
          <cell r="AK103">
            <v>24.105019786011798</v>
          </cell>
          <cell r="AL103">
            <v>24.2671640721377</v>
          </cell>
          <cell r="AM103">
            <v>24.4206269015808</v>
          </cell>
          <cell r="AN103">
            <v>24.566261384761098</v>
          </cell>
          <cell r="AO103">
            <v>24.7045289451058</v>
          </cell>
          <cell r="AP103">
            <v>24.837996147447399</v>
          </cell>
        </row>
        <row r="104">
          <cell r="C104" t="str">
            <v>Dodgson Rd</v>
          </cell>
          <cell r="D104" t="str">
            <v>Preston East</v>
          </cell>
          <cell r="E104" t="str">
            <v>Penwortham East GSP / Rochdale SGT 1 GROUP</v>
          </cell>
          <cell r="F104">
            <v>22.863</v>
          </cell>
          <cell r="G104">
            <v>0</v>
          </cell>
          <cell r="H104">
            <v>22.863</v>
          </cell>
          <cell r="I104">
            <v>7.73</v>
          </cell>
          <cell r="J104">
            <v>7.7894859895885302</v>
          </cell>
          <cell r="K104">
            <v>7.7641546914245501</v>
          </cell>
          <cell r="L104">
            <v>7.7433593926039004</v>
          </cell>
          <cell r="M104">
            <v>7.7494415294407704</v>
          </cell>
          <cell r="N104">
            <v>7.7919862763309302</v>
          </cell>
          <cell r="O104">
            <v>7.8340992144398003</v>
          </cell>
          <cell r="P104">
            <v>7.88621235874382</v>
          </cell>
          <cell r="Q104">
            <v>7.9440291006175201</v>
          </cell>
          <cell r="R104">
            <v>8.0168690851441404</v>
          </cell>
          <cell r="S104">
            <v>8.1002755312726293</v>
          </cell>
          <cell r="T104">
            <v>8.1904955648194093</v>
          </cell>
          <cell r="U104">
            <v>8.2926842792352708</v>
          </cell>
          <cell r="V104">
            <v>8.4107878161097798</v>
          </cell>
          <cell r="W104">
            <v>8.5333379760674095</v>
          </cell>
          <cell r="X104">
            <v>8.6525501774795508</v>
          </cell>
          <cell r="Y104">
            <v>8.7699202619659005</v>
          </cell>
          <cell r="Z104">
            <v>8.8810868804899101</v>
          </cell>
          <cell r="AA104">
            <v>8.9853472084655692</v>
          </cell>
          <cell r="AB104">
            <v>9.0896709023541096</v>
          </cell>
          <cell r="AC104">
            <v>9.1884701537179492</v>
          </cell>
          <cell r="AD104">
            <v>9.28168731322409</v>
          </cell>
          <cell r="AE104">
            <v>9.3705131656484308</v>
          </cell>
          <cell r="AF104">
            <v>9.4568642681039599</v>
          </cell>
          <cell r="AG104">
            <v>9.5288653563436405</v>
          </cell>
          <cell r="AH104">
            <v>9.5917472139818294</v>
          </cell>
          <cell r="AI104">
            <v>9.6462257433250702</v>
          </cell>
          <cell r="AJ104">
            <v>9.69348403295478</v>
          </cell>
          <cell r="AK104">
            <v>9.7329042829351398</v>
          </cell>
          <cell r="AL104">
            <v>9.7711769781565998</v>
          </cell>
          <cell r="AM104">
            <v>9.8080354405126204</v>
          </cell>
          <cell r="AN104">
            <v>9.84118632418995</v>
          </cell>
          <cell r="AO104">
            <v>9.8707639556871705</v>
          </cell>
          <cell r="AP104">
            <v>9.8980481549264798</v>
          </cell>
        </row>
        <row r="105">
          <cell r="C105" t="str">
            <v>Douglas St</v>
          </cell>
          <cell r="D105" t="str">
            <v>Ribble</v>
          </cell>
          <cell r="E105" t="str">
            <v>Penwortham East GSP / Rochdale SGT 1 GROUP</v>
          </cell>
          <cell r="F105">
            <v>20.84</v>
          </cell>
          <cell r="G105">
            <v>1.26</v>
          </cell>
          <cell r="H105">
            <v>22.1</v>
          </cell>
          <cell r="I105">
            <v>14.76</v>
          </cell>
          <cell r="J105">
            <v>14.9518218431503</v>
          </cell>
          <cell r="K105">
            <v>14.8835934869039</v>
          </cell>
          <cell r="L105">
            <v>14.8092465913374</v>
          </cell>
          <cell r="M105">
            <v>14.7535138090158</v>
          </cell>
          <cell r="N105">
            <v>14.7519560358094</v>
          </cell>
          <cell r="O105">
            <v>14.7371455524558</v>
          </cell>
          <cell r="P105">
            <v>14.7274392329359</v>
          </cell>
          <cell r="Q105">
            <v>14.719042390452399</v>
          </cell>
          <cell r="R105">
            <v>14.723553741007199</v>
          </cell>
          <cell r="S105">
            <v>14.734685112766901</v>
          </cell>
          <cell r="T105">
            <v>14.749748650065101</v>
          </cell>
          <cell r="U105">
            <v>14.7720758164962</v>
          </cell>
          <cell r="V105">
            <v>14.804843330011</v>
          </cell>
          <cell r="W105">
            <v>14.8294882733181</v>
          </cell>
          <cell r="X105">
            <v>14.8541214311511</v>
          </cell>
          <cell r="Y105">
            <v>14.880004563103499</v>
          </cell>
          <cell r="Z105">
            <v>14.9044560722096</v>
          </cell>
          <cell r="AA105">
            <v>14.927028985075401</v>
          </cell>
          <cell r="AB105">
            <v>14.952136283819099</v>
          </cell>
          <cell r="AC105">
            <v>14.976403660714899</v>
          </cell>
          <cell r="AD105">
            <v>14.999772322115501</v>
          </cell>
          <cell r="AE105">
            <v>15.022716085037899</v>
          </cell>
          <cell r="AF105">
            <v>15.0466957283707</v>
          </cell>
          <cell r="AG105">
            <v>15.0655889863149</v>
          </cell>
          <cell r="AH105">
            <v>15.082137622884</v>
          </cell>
          <cell r="AI105">
            <v>15.096695301964701</v>
          </cell>
          <cell r="AJ105">
            <v>15.109696651535</v>
          </cell>
          <cell r="AK105">
            <v>15.120616319507601</v>
          </cell>
          <cell r="AL105">
            <v>15.1311947598863</v>
          </cell>
          <cell r="AM105">
            <v>15.141428664996299</v>
          </cell>
          <cell r="AN105">
            <v>15.151390260340399</v>
          </cell>
          <cell r="AO105">
            <v>15.1611645496734</v>
          </cell>
          <cell r="AP105">
            <v>15.1713857976144</v>
          </cell>
        </row>
        <row r="106">
          <cell r="C106" t="str">
            <v>Droylsden East</v>
          </cell>
          <cell r="D106" t="str">
            <v>Droylsden</v>
          </cell>
          <cell r="E106" t="str">
            <v>Stalybridge GSP</v>
          </cell>
          <cell r="F106">
            <v>19.62</v>
          </cell>
          <cell r="G106">
            <v>0</v>
          </cell>
          <cell r="H106">
            <v>19.62</v>
          </cell>
          <cell r="I106">
            <v>17.3</v>
          </cell>
          <cell r="J106">
            <v>17.649047855550499</v>
          </cell>
          <cell r="K106">
            <v>17.662909502333001</v>
          </cell>
          <cell r="L106">
            <v>17.678004960999498</v>
          </cell>
          <cell r="M106">
            <v>17.718842867258498</v>
          </cell>
          <cell r="N106">
            <v>17.779154483068101</v>
          </cell>
          <cell r="O106">
            <v>17.838100396059701</v>
          </cell>
          <cell r="P106">
            <v>17.9166419346003</v>
          </cell>
          <cell r="Q106">
            <v>18.006238608037499</v>
          </cell>
          <cell r="R106">
            <v>18.123470788024601</v>
          </cell>
          <cell r="S106">
            <v>18.261815522316901</v>
          </cell>
          <cell r="T106">
            <v>18.416515975242401</v>
          </cell>
          <cell r="U106">
            <v>18.599731379827301</v>
          </cell>
          <cell r="V106">
            <v>18.8178527117642</v>
          </cell>
          <cell r="W106">
            <v>19.058600463656699</v>
          </cell>
          <cell r="X106">
            <v>19.295146532533099</v>
          </cell>
          <cell r="Y106">
            <v>19.529343586561701</v>
          </cell>
          <cell r="Z106">
            <v>19.751776296089002</v>
          </cell>
          <cell r="AA106">
            <v>19.963638838790299</v>
          </cell>
          <cell r="AB106">
            <v>20.1748090264566</v>
          </cell>
          <cell r="AC106">
            <v>20.375148562333401</v>
          </cell>
          <cell r="AD106">
            <v>20.563831939951399</v>
          </cell>
          <cell r="AE106">
            <v>20.745069692676001</v>
          </cell>
          <cell r="AF106">
            <v>20.924186482299699</v>
          </cell>
          <cell r="AG106">
            <v>21.071558109492599</v>
          </cell>
          <cell r="AH106">
            <v>21.198473269493402</v>
          </cell>
          <cell r="AI106">
            <v>21.306491236633299</v>
          </cell>
          <cell r="AJ106">
            <v>21.398616997671301</v>
          </cell>
          <cell r="AK106">
            <v>21.472315477258299</v>
          </cell>
          <cell r="AL106">
            <v>21.5349216878097</v>
          </cell>
          <cell r="AM106">
            <v>21.587001630121499</v>
          </cell>
          <cell r="AN106">
            <v>21.6294750583391</v>
          </cell>
          <cell r="AO106">
            <v>21.662772944512302</v>
          </cell>
          <cell r="AP106">
            <v>21.689776452361201</v>
          </cell>
        </row>
        <row r="107">
          <cell r="C107" t="str">
            <v>Dukinfield</v>
          </cell>
          <cell r="D107" t="str">
            <v>Hyde</v>
          </cell>
          <cell r="E107" t="str">
            <v>Stalybridge GSP</v>
          </cell>
          <cell r="F107">
            <v>22.863</v>
          </cell>
          <cell r="G107">
            <v>0.39689999999999998</v>
          </cell>
          <cell r="H107">
            <v>23.259899999999998</v>
          </cell>
          <cell r="I107">
            <v>12.44</v>
          </cell>
          <cell r="J107">
            <v>12.4958228716549</v>
          </cell>
          <cell r="K107">
            <v>12.4964675077133</v>
          </cell>
          <cell r="L107">
            <v>12.477617651737299</v>
          </cell>
          <cell r="M107">
            <v>12.481108213141299</v>
          </cell>
          <cell r="N107">
            <v>12.4814639551265</v>
          </cell>
          <cell r="O107">
            <v>12.4904740046362</v>
          </cell>
          <cell r="P107">
            <v>12.498646403899199</v>
          </cell>
          <cell r="Q107">
            <v>12.5060917487819</v>
          </cell>
          <cell r="R107">
            <v>12.512909047712199</v>
          </cell>
          <cell r="S107">
            <v>12.5291865903462</v>
          </cell>
          <cell r="T107">
            <v>12.5550027353675</v>
          </cell>
          <cell r="U107">
            <v>12.5804266226378</v>
          </cell>
          <cell r="V107">
            <v>12.605518830566</v>
          </cell>
          <cell r="W107">
            <v>12.637277959529801</v>
          </cell>
          <cell r="X107">
            <v>12.6658729769219</v>
          </cell>
          <cell r="Y107">
            <v>12.691462430048499</v>
          </cell>
          <cell r="Z107">
            <v>12.7241952482768</v>
          </cell>
          <cell r="AA107">
            <v>12.744211473445</v>
          </cell>
          <cell r="AB107">
            <v>12.771642926361899</v>
          </cell>
          <cell r="AC107">
            <v>12.796613815916899</v>
          </cell>
          <cell r="AD107">
            <v>12.819241292105101</v>
          </cell>
          <cell r="AE107">
            <v>12.839635952097501</v>
          </cell>
          <cell r="AF107">
            <v>12.867902304572601</v>
          </cell>
          <cell r="AG107">
            <v>12.9241391949205</v>
          </cell>
          <cell r="AH107">
            <v>12.9684401965334</v>
          </cell>
          <cell r="AI107">
            <v>13.010893966881</v>
          </cell>
          <cell r="AJ107">
            <v>13.041584581412501</v>
          </cell>
          <cell r="AK107">
            <v>13.0805918322419</v>
          </cell>
          <cell r="AL107">
            <v>13.1079915124865</v>
          </cell>
          <cell r="AM107">
            <v>13.133855673215001</v>
          </cell>
          <cell r="AN107">
            <v>13.1582528608307</v>
          </cell>
          <cell r="AO107">
            <v>13.1712483414115</v>
          </cell>
          <cell r="AP107">
            <v>13.1929043041821</v>
          </cell>
        </row>
        <row r="108">
          <cell r="C108" t="str">
            <v>Dumers Lane</v>
          </cell>
          <cell r="D108" t="str">
            <v>Bury</v>
          </cell>
          <cell r="E108" t="str">
            <v>Kearsley 132 GSP</v>
          </cell>
          <cell r="F108">
            <v>20.5</v>
          </cell>
          <cell r="G108">
            <v>0.67032000000000003</v>
          </cell>
          <cell r="H108">
            <v>21.17032</v>
          </cell>
          <cell r="I108">
            <v>11.78</v>
          </cell>
          <cell r="J108">
            <v>11.8257868543346</v>
          </cell>
          <cell r="K108">
            <v>11.8795630914227</v>
          </cell>
          <cell r="L108">
            <v>11.9517820968937</v>
          </cell>
          <cell r="M108">
            <v>12.032645015867599</v>
          </cell>
          <cell r="N108">
            <v>12.1327050198151</v>
          </cell>
          <cell r="O108">
            <v>12.2131015773101</v>
          </cell>
          <cell r="P108">
            <v>12.291423177306701</v>
          </cell>
          <cell r="Q108">
            <v>12.3642921178111</v>
          </cell>
          <cell r="R108">
            <v>12.4407117017999</v>
          </cell>
          <cell r="S108">
            <v>12.534778696518901</v>
          </cell>
          <cell r="T108">
            <v>12.663257065729301</v>
          </cell>
          <cell r="U108">
            <v>12.797491087722699</v>
          </cell>
          <cell r="V108">
            <v>12.941368883879701</v>
          </cell>
          <cell r="W108">
            <v>13.081416563152899</v>
          </cell>
          <cell r="X108">
            <v>13.215958690885</v>
          </cell>
          <cell r="Y108">
            <v>13.346423208245801</v>
          </cell>
          <cell r="Z108">
            <v>13.468859093855301</v>
          </cell>
          <cell r="AA108">
            <v>13.5838508294764</v>
          </cell>
          <cell r="AB108">
            <v>13.694835232147099</v>
          </cell>
          <cell r="AC108">
            <v>13.798890772099099</v>
          </cell>
          <cell r="AD108">
            <v>13.8961475597676</v>
          </cell>
          <cell r="AE108">
            <v>13.9891274978322</v>
          </cell>
          <cell r="AF108">
            <v>14.079074749706001</v>
          </cell>
          <cell r="AG108">
            <v>14.159975895312201</v>
          </cell>
          <cell r="AH108">
            <v>14.2350930217507</v>
          </cell>
          <cell r="AI108">
            <v>14.3050067127809</v>
          </cell>
          <cell r="AJ108">
            <v>14.3702768061119</v>
          </cell>
          <cell r="AK108">
            <v>14.431297374879801</v>
          </cell>
          <cell r="AL108">
            <v>14.4919983021818</v>
          </cell>
          <cell r="AM108">
            <v>14.5500832457894</v>
          </cell>
          <cell r="AN108">
            <v>14.6058236559489</v>
          </cell>
          <cell r="AO108">
            <v>14.6594614604452</v>
          </cell>
          <cell r="AP108">
            <v>14.752189649192699</v>
          </cell>
        </row>
        <row r="109">
          <cell r="C109" t="str">
            <v>Dumplington</v>
          </cell>
          <cell r="D109" t="str">
            <v>Barton</v>
          </cell>
          <cell r="E109" t="str">
            <v>Carrington ENWL SGTs 1B 2B 4 7</v>
          </cell>
          <cell r="F109">
            <v>34</v>
          </cell>
          <cell r="G109">
            <v>0</v>
          </cell>
          <cell r="H109">
            <v>34</v>
          </cell>
          <cell r="I109">
            <v>19.07</v>
          </cell>
          <cell r="J109">
            <v>22.066569033500699</v>
          </cell>
          <cell r="K109">
            <v>22.474388402006799</v>
          </cell>
          <cell r="L109">
            <v>22.603777496297099</v>
          </cell>
          <cell r="M109">
            <v>22.7470229838199</v>
          </cell>
          <cell r="N109">
            <v>22.9344444020909</v>
          </cell>
          <cell r="O109">
            <v>23.0831576969378</v>
          </cell>
          <cell r="P109">
            <v>23.228490602143999</v>
          </cell>
          <cell r="Q109">
            <v>23.369133863316801</v>
          </cell>
          <cell r="R109">
            <v>23.509097307830299</v>
          </cell>
          <cell r="S109">
            <v>23.645680812787699</v>
          </cell>
          <cell r="T109">
            <v>23.778562058910701</v>
          </cell>
          <cell r="U109">
            <v>23.907457058156702</v>
          </cell>
          <cell r="V109">
            <v>24.032970307162799</v>
          </cell>
          <cell r="W109">
            <v>24.139674268738101</v>
          </cell>
          <cell r="X109">
            <v>24.254377193031502</v>
          </cell>
          <cell r="Y109">
            <v>24.3769597256649</v>
          </cell>
          <cell r="Z109">
            <v>24.507318465486701</v>
          </cell>
          <cell r="AA109">
            <v>24.6454048262725</v>
          </cell>
          <cell r="AB109">
            <v>24.7912046600072</v>
          </cell>
          <cell r="AC109">
            <v>24.944651412939599</v>
          </cell>
          <cell r="AD109">
            <v>25.105713808908199</v>
          </cell>
          <cell r="AE109">
            <v>25.2743653891687</v>
          </cell>
          <cell r="AF109">
            <v>25.450576251003799</v>
          </cell>
          <cell r="AG109">
            <v>25.634428596911</v>
          </cell>
          <cell r="AH109">
            <v>25.825885356336599</v>
          </cell>
          <cell r="AI109">
            <v>26.024911487336698</v>
          </cell>
          <cell r="AJ109">
            <v>26.231470622169699</v>
          </cell>
          <cell r="AK109">
            <v>26.445529729944202</v>
          </cell>
          <cell r="AL109">
            <v>26.667055970399499</v>
          </cell>
          <cell r="AM109">
            <v>26.896016255870901</v>
          </cell>
          <cell r="AN109">
            <v>27.132594088210102</v>
          </cell>
          <cell r="AO109">
            <v>27.377518328262401</v>
          </cell>
          <cell r="AP109">
            <v>27.6298204258098</v>
          </cell>
        </row>
        <row r="110">
          <cell r="C110" t="str">
            <v>Eastlands</v>
          </cell>
          <cell r="D110" t="str">
            <v>Stuart St</v>
          </cell>
          <cell r="E110" t="str">
            <v>Stalybridge GSP</v>
          </cell>
          <cell r="F110">
            <v>22.863</v>
          </cell>
          <cell r="G110">
            <v>0</v>
          </cell>
          <cell r="H110">
            <v>22.863</v>
          </cell>
          <cell r="I110">
            <v>10.7</v>
          </cell>
          <cell r="J110">
            <v>11.915922075266399</v>
          </cell>
          <cell r="K110">
            <v>12.1407374482087</v>
          </cell>
          <cell r="L110">
            <v>12.2684586022025</v>
          </cell>
          <cell r="M110">
            <v>12.408193422238501</v>
          </cell>
          <cell r="N110">
            <v>12.5688532504309</v>
          </cell>
          <cell r="O110">
            <v>12.7094111262035</v>
          </cell>
          <cell r="P110">
            <v>12.8503091836631</v>
          </cell>
          <cell r="Q110">
            <v>12.990523543373699</v>
          </cell>
          <cell r="R110">
            <v>13.1345866303846</v>
          </cell>
          <cell r="S110">
            <v>13.2782544863891</v>
          </cell>
          <cell r="T110">
            <v>13.4193346586228</v>
          </cell>
          <cell r="U110">
            <v>13.560107557443599</v>
          </cell>
          <cell r="V110">
            <v>13.7046376127846</v>
          </cell>
          <cell r="W110">
            <v>13.854356211771499</v>
          </cell>
          <cell r="X110">
            <v>14.005953586104701</v>
          </cell>
          <cell r="Y110">
            <v>14.1577584163882</v>
          </cell>
          <cell r="Z110">
            <v>14.3079645535392</v>
          </cell>
          <cell r="AA110">
            <v>14.4571696939467</v>
          </cell>
          <cell r="AB110">
            <v>14.6082285084881</v>
          </cell>
          <cell r="AC110">
            <v>14.7589240320504</v>
          </cell>
          <cell r="AD110">
            <v>14.907843180301199</v>
          </cell>
          <cell r="AE110">
            <v>15.056520161326199</v>
          </cell>
          <cell r="AF110">
            <v>15.206518192318301</v>
          </cell>
          <cell r="AG110">
            <v>15.3502976017422</v>
          </cell>
          <cell r="AH110">
            <v>15.4908900755867</v>
          </cell>
          <cell r="AI110">
            <v>15.6286652691158</v>
          </cell>
          <cell r="AJ110">
            <v>15.764232223276901</v>
          </cell>
          <cell r="AK110">
            <v>15.8971520583453</v>
          </cell>
          <cell r="AL110">
            <v>16.028790362118102</v>
          </cell>
          <cell r="AM110">
            <v>16.159886657608201</v>
          </cell>
          <cell r="AN110">
            <v>16.290395507999399</v>
          </cell>
          <cell r="AO110">
            <v>16.4204872182945</v>
          </cell>
          <cell r="AP110">
            <v>16.551116164272099</v>
          </cell>
        </row>
        <row r="111">
          <cell r="C111" t="str">
            <v>Easton</v>
          </cell>
          <cell r="D111" t="str">
            <v>Spadeadam 11/33kV</v>
          </cell>
          <cell r="E111" t="str">
            <v>Harker ENWL SGTs 1 2 3A 4 / Hutton GSP GROUP</v>
          </cell>
          <cell r="F111">
            <v>1.7</v>
          </cell>
          <cell r="G111">
            <v>3.15E-2</v>
          </cell>
          <cell r="H111">
            <v>1.7315</v>
          </cell>
          <cell r="I111">
            <v>1.77</v>
          </cell>
          <cell r="J111">
            <v>1.78119161595562</v>
          </cell>
          <cell r="K111">
            <v>1.7949653154760601</v>
          </cell>
          <cell r="L111">
            <v>1.81287761768879</v>
          </cell>
          <cell r="M111">
            <v>1.8342561779728599</v>
          </cell>
          <cell r="N111">
            <v>1.85872517054516</v>
          </cell>
          <cell r="O111">
            <v>1.88151992594441</v>
          </cell>
          <cell r="P111">
            <v>1.90513172483243</v>
          </cell>
          <cell r="Q111">
            <v>1.9287231363597901</v>
          </cell>
          <cell r="R111">
            <v>1.95424767878392</v>
          </cell>
          <cell r="S111">
            <v>1.98076472864405</v>
          </cell>
          <cell r="T111">
            <v>2.0082139643982502</v>
          </cell>
          <cell r="U111">
            <v>2.03751602198402</v>
          </cell>
          <cell r="V111">
            <v>2.0690996524758698</v>
          </cell>
          <cell r="W111">
            <v>2.0975264521822798</v>
          </cell>
          <cell r="X111">
            <v>2.12602421185716</v>
          </cell>
          <cell r="Y111">
            <v>2.15353484758448</v>
          </cell>
          <cell r="Z111">
            <v>2.1796969388062601</v>
          </cell>
          <cell r="AA111">
            <v>2.2044880376083298</v>
          </cell>
          <cell r="AB111">
            <v>2.2287460102541199</v>
          </cell>
          <cell r="AC111">
            <v>2.2519135921767801</v>
          </cell>
          <cell r="AD111">
            <v>2.27393380543863</v>
          </cell>
          <cell r="AE111">
            <v>2.2952976150067301</v>
          </cell>
          <cell r="AF111">
            <v>2.3163468643404301</v>
          </cell>
          <cell r="AG111">
            <v>2.3357602901405699</v>
          </cell>
          <cell r="AH111">
            <v>2.35418619198412</v>
          </cell>
          <cell r="AI111">
            <v>2.3717695258697402</v>
          </cell>
          <cell r="AJ111">
            <v>2.3885022484874998</v>
          </cell>
          <cell r="AK111">
            <v>2.4043465061372502</v>
          </cell>
          <cell r="AL111">
            <v>2.4198524383278901</v>
          </cell>
          <cell r="AM111">
            <v>2.4349565664320001</v>
          </cell>
          <cell r="AN111">
            <v>2.4497054826854998</v>
          </cell>
          <cell r="AO111">
            <v>2.4642005408367398</v>
          </cell>
          <cell r="AP111">
            <v>2.4785490870731999</v>
          </cell>
        </row>
        <row r="112">
          <cell r="C112" t="str">
            <v>Egremont</v>
          </cell>
          <cell r="D112" t="str">
            <v>Egremont</v>
          </cell>
          <cell r="E112" t="str">
            <v>Harker ENWL SGTs 1 2 3A 4 / Hutton GSP GROUP</v>
          </cell>
          <cell r="F112">
            <v>15</v>
          </cell>
          <cell r="G112">
            <v>0.16775999999999999</v>
          </cell>
          <cell r="H112">
            <v>15.167759999999999</v>
          </cell>
          <cell r="I112">
            <v>12.38</v>
          </cell>
          <cell r="J112">
            <v>12.506114297182201</v>
          </cell>
          <cell r="K112">
            <v>12.5641321722738</v>
          </cell>
          <cell r="L112">
            <v>12.6566804813455</v>
          </cell>
          <cell r="M112">
            <v>12.783791343558599</v>
          </cell>
          <cell r="N112">
            <v>12.9294206340328</v>
          </cell>
          <cell r="O112">
            <v>13.072314899734099</v>
          </cell>
          <cell r="P112">
            <v>13.224221905727401</v>
          </cell>
          <cell r="Q112">
            <v>13.383887091004601</v>
          </cell>
          <cell r="R112">
            <v>13.5701095462484</v>
          </cell>
          <cell r="S112">
            <v>13.773601894762701</v>
          </cell>
          <cell r="T112">
            <v>13.9898604589238</v>
          </cell>
          <cell r="U112">
            <v>14.2288927204925</v>
          </cell>
          <cell r="V112">
            <v>14.4988906500498</v>
          </cell>
          <cell r="W112">
            <v>14.7657565147514</v>
          </cell>
          <cell r="X112">
            <v>15.0197674016941</v>
          </cell>
          <cell r="Y112">
            <v>15.261984878231599</v>
          </cell>
          <cell r="Z112">
            <v>15.4852446114279</v>
          </cell>
          <cell r="AA112">
            <v>15.6926829149229</v>
          </cell>
          <cell r="AB112">
            <v>15.8972444725533</v>
          </cell>
          <cell r="AC112">
            <v>16.087594469309899</v>
          </cell>
          <cell r="AD112">
            <v>16.2631910948041</v>
          </cell>
          <cell r="AE112">
            <v>16.424617300994001</v>
          </cell>
          <cell r="AF112">
            <v>16.581550021108999</v>
          </cell>
          <cell r="AG112">
            <v>16.712926948721201</v>
          </cell>
          <cell r="AH112">
            <v>16.827619041483299</v>
          </cell>
          <cell r="AI112">
            <v>16.9274446656975</v>
          </cell>
          <cell r="AJ112">
            <v>17.0111367524892</v>
          </cell>
          <cell r="AK112">
            <v>17.084387317709499</v>
          </cell>
          <cell r="AL112">
            <v>17.168828404203001</v>
          </cell>
          <cell r="AM112">
            <v>17.244812576063701</v>
          </cell>
          <cell r="AN112">
            <v>17.312914331069098</v>
          </cell>
          <cell r="AO112">
            <v>17.373853727590799</v>
          </cell>
          <cell r="AP112">
            <v>17.4298193850824</v>
          </cell>
        </row>
        <row r="113">
          <cell r="C113" t="str">
            <v>Embleton</v>
          </cell>
          <cell r="D113" t="str">
            <v>Stainburn &amp; Siddick</v>
          </cell>
          <cell r="E113" t="str">
            <v>Harker ENWL SGTs 1 2 3A 4 / Hutton GSP GROUP</v>
          </cell>
          <cell r="F113">
            <v>15.242000000000001</v>
          </cell>
          <cell r="G113">
            <v>0.12</v>
          </cell>
          <cell r="H113">
            <v>15.362</v>
          </cell>
          <cell r="I113">
            <v>12.05</v>
          </cell>
          <cell r="J113">
            <v>12.5884035436176</v>
          </cell>
          <cell r="K113">
            <v>12.698230653326499</v>
          </cell>
          <cell r="L113">
            <v>12.7846893711492</v>
          </cell>
          <cell r="M113">
            <v>12.8946818881011</v>
          </cell>
          <cell r="N113">
            <v>13.0223028097335</v>
          </cell>
          <cell r="O113">
            <v>13.143667854676799</v>
          </cell>
          <cell r="P113">
            <v>13.2727747040345</v>
          </cell>
          <cell r="Q113">
            <v>13.4031188992069</v>
          </cell>
          <cell r="R113">
            <v>13.548159646407401</v>
          </cell>
          <cell r="S113">
            <v>13.708351109465401</v>
          </cell>
          <cell r="T113">
            <v>13.876623382748701</v>
          </cell>
          <cell r="U113">
            <v>14.0602834730265</v>
          </cell>
          <cell r="V113">
            <v>14.265869436504801</v>
          </cell>
          <cell r="W113">
            <v>14.4561502171015</v>
          </cell>
          <cell r="X113">
            <v>14.640264722063399</v>
          </cell>
          <cell r="Y113">
            <v>14.8282424314169</v>
          </cell>
          <cell r="Z113">
            <v>15.0053918270428</v>
          </cell>
          <cell r="AA113">
            <v>15.171065784823901</v>
          </cell>
          <cell r="AB113">
            <v>15.3336072906092</v>
          </cell>
          <cell r="AC113">
            <v>15.484989445789299</v>
          </cell>
          <cell r="AD113">
            <v>15.6271410863962</v>
          </cell>
          <cell r="AE113">
            <v>15.764129895452999</v>
          </cell>
          <cell r="AF113">
            <v>15.899142145167</v>
          </cell>
          <cell r="AG113">
            <v>16.018901420583799</v>
          </cell>
          <cell r="AH113">
            <v>16.129470872958699</v>
          </cell>
          <cell r="AI113">
            <v>16.232213769410301</v>
          </cell>
          <cell r="AJ113">
            <v>16.3264157293683</v>
          </cell>
          <cell r="AK113">
            <v>16.413110038580399</v>
          </cell>
          <cell r="AL113">
            <v>16.499325615132499</v>
          </cell>
          <cell r="AM113">
            <v>16.581121981487001</v>
          </cell>
          <cell r="AN113">
            <v>16.658723564142299</v>
          </cell>
          <cell r="AO113">
            <v>16.732958439010499</v>
          </cell>
          <cell r="AP113">
            <v>16.804901597565699</v>
          </cell>
        </row>
        <row r="114">
          <cell r="C114" t="str">
            <v>Exchange St</v>
          </cell>
          <cell r="D114" t="str">
            <v>Lower Darwen</v>
          </cell>
          <cell r="E114" t="str">
            <v>Penwortham East GSP / Rochdale SGT 1 GROUP</v>
          </cell>
          <cell r="F114">
            <v>17.5</v>
          </cell>
          <cell r="G114">
            <v>0</v>
          </cell>
          <cell r="H114">
            <v>17.5</v>
          </cell>
          <cell r="I114">
            <v>11.79</v>
          </cell>
          <cell r="J114">
            <v>12.531614537839699</v>
          </cell>
          <cell r="K114">
            <v>12.6626275054972</v>
          </cell>
          <cell r="L114">
            <v>12.7587386813842</v>
          </cell>
          <cell r="M114">
            <v>12.8805940014129</v>
          </cell>
          <cell r="N114">
            <v>13.026082027625099</v>
          </cell>
          <cell r="O114">
            <v>13.1615938362007</v>
          </cell>
          <cell r="P114">
            <v>13.3043284045551</v>
          </cell>
          <cell r="Q114">
            <v>13.4496689926233</v>
          </cell>
          <cell r="R114">
            <v>13.608813789953899</v>
          </cell>
          <cell r="S114">
            <v>13.7804631742737</v>
          </cell>
          <cell r="T114">
            <v>13.9570802148125</v>
          </cell>
          <cell r="U114">
            <v>14.1453040811446</v>
          </cell>
          <cell r="V114">
            <v>14.3529337730384</v>
          </cell>
          <cell r="W114">
            <v>14.560213761896</v>
          </cell>
          <cell r="X114">
            <v>14.764891259390501</v>
          </cell>
          <cell r="Y114">
            <v>14.9662839718389</v>
          </cell>
          <cell r="Z114">
            <v>15.1585480469779</v>
          </cell>
          <cell r="AA114">
            <v>15.3432530760823</v>
          </cell>
          <cell r="AB114">
            <v>15.524348405802501</v>
          </cell>
          <cell r="AC114">
            <v>15.6988494739456</v>
          </cell>
          <cell r="AD114">
            <v>15.8659786870576</v>
          </cell>
          <cell r="AE114">
            <v>16.027840282141302</v>
          </cell>
          <cell r="AF114">
            <v>16.1874219500422</v>
          </cell>
          <cell r="AG114">
            <v>16.332473585376501</v>
          </cell>
          <cell r="AH114">
            <v>16.468881505471401</v>
          </cell>
          <cell r="AI114">
            <v>16.59740152777</v>
          </cell>
          <cell r="AJ114">
            <v>16.719408783301802</v>
          </cell>
          <cell r="AK114">
            <v>16.8343923049285</v>
          </cell>
          <cell r="AL114">
            <v>16.947370854885801</v>
          </cell>
          <cell r="AM114">
            <v>17.0568474172753</v>
          </cell>
          <cell r="AN114">
            <v>17.1632569115182</v>
          </cell>
          <cell r="AO114">
            <v>17.266647084724099</v>
          </cell>
          <cell r="AP114">
            <v>17.368617644435599</v>
          </cell>
        </row>
        <row r="115">
          <cell r="C115" t="str">
            <v>Failsworth</v>
          </cell>
          <cell r="D115" t="str">
            <v>Chadderton</v>
          </cell>
          <cell r="E115" t="str">
            <v>Whitegate GSP</v>
          </cell>
          <cell r="F115">
            <v>22.863</v>
          </cell>
          <cell r="G115">
            <v>1.323</v>
          </cell>
          <cell r="H115">
            <v>24.186</v>
          </cell>
          <cell r="I115">
            <v>13.95</v>
          </cell>
          <cell r="J115">
            <v>14.5272560315034</v>
          </cell>
          <cell r="K115">
            <v>14.6738238365374</v>
          </cell>
          <cell r="L115">
            <v>14.810658608585801</v>
          </cell>
          <cell r="M115">
            <v>14.9704214355279</v>
          </cell>
          <cell r="N115">
            <v>15.155952660828101</v>
          </cell>
          <cell r="O115">
            <v>15.333332672574</v>
          </cell>
          <cell r="P115">
            <v>15.521762331273001</v>
          </cell>
          <cell r="Q115">
            <v>15.718105355115799</v>
          </cell>
          <cell r="R115">
            <v>15.933985921556401</v>
          </cell>
          <cell r="S115">
            <v>16.164994879509202</v>
          </cell>
          <cell r="T115">
            <v>16.406965401984099</v>
          </cell>
          <cell r="U115">
            <v>16.666176444642499</v>
          </cell>
          <cell r="V115">
            <v>16.950222847305199</v>
          </cell>
          <cell r="W115">
            <v>17.243821692888101</v>
          </cell>
          <cell r="X115">
            <v>17.536261106110999</v>
          </cell>
          <cell r="Y115">
            <v>17.829367850783601</v>
          </cell>
          <cell r="Z115">
            <v>18.116957738879801</v>
          </cell>
          <cell r="AA115">
            <v>18.3998297025345</v>
          </cell>
          <cell r="AB115">
            <v>18.684046018277499</v>
          </cell>
          <cell r="AC115">
            <v>18.964276694016199</v>
          </cell>
          <cell r="AD115">
            <v>19.240211510891299</v>
          </cell>
          <cell r="AE115">
            <v>19.513894317448599</v>
          </cell>
          <cell r="AF115">
            <v>19.790117057945501</v>
          </cell>
          <cell r="AG115">
            <v>20.0487675067026</v>
          </cell>
          <cell r="AH115">
            <v>20.2975700412759</v>
          </cell>
          <cell r="AI115">
            <v>20.537559539586798</v>
          </cell>
          <cell r="AJ115">
            <v>20.770636571375199</v>
          </cell>
          <cell r="AK115">
            <v>20.9955729619283</v>
          </cell>
          <cell r="AL115">
            <v>21.218665655609399</v>
          </cell>
          <cell r="AM115">
            <v>21.4386456248195</v>
          </cell>
          <cell r="AN115">
            <v>21.656118827844601</v>
          </cell>
          <cell r="AO115">
            <v>21.871333059840399</v>
          </cell>
          <cell r="AP115">
            <v>22.086286465857398</v>
          </cell>
        </row>
        <row r="116">
          <cell r="C116" t="str">
            <v>Fallowfield</v>
          </cell>
          <cell r="D116" t="str">
            <v>West Didsbury</v>
          </cell>
          <cell r="E116" t="str">
            <v>South Manchester GSP</v>
          </cell>
          <cell r="F116">
            <v>22.863</v>
          </cell>
          <cell r="G116">
            <v>0</v>
          </cell>
          <cell r="H116">
            <v>22.863</v>
          </cell>
          <cell r="I116">
            <v>17.64</v>
          </cell>
          <cell r="J116">
            <v>18.697026558779498</v>
          </cell>
          <cell r="K116">
            <v>18.960403634868701</v>
          </cell>
          <cell r="L116">
            <v>19.171725537510302</v>
          </cell>
          <cell r="M116">
            <v>19.407252913241098</v>
          </cell>
          <cell r="N116">
            <v>19.666355865327901</v>
          </cell>
          <cell r="O116">
            <v>19.9095353278442</v>
          </cell>
          <cell r="P116">
            <v>20.164270501878001</v>
          </cell>
          <cell r="Q116">
            <v>20.4279184737047</v>
          </cell>
          <cell r="R116">
            <v>20.7087108084005</v>
          </cell>
          <cell r="S116">
            <v>21.001483862183001</v>
          </cell>
          <cell r="T116">
            <v>21.299744142174202</v>
          </cell>
          <cell r="U116">
            <v>21.613290788160501</v>
          </cell>
          <cell r="V116">
            <v>21.957125735369399</v>
          </cell>
          <cell r="W116">
            <v>22.3168950515654</v>
          </cell>
          <cell r="X116">
            <v>22.677709575629802</v>
          </cell>
          <cell r="Y116">
            <v>23.035350902570499</v>
          </cell>
          <cell r="Z116">
            <v>23.382735528784401</v>
          </cell>
          <cell r="AA116">
            <v>23.721490753609299</v>
          </cell>
          <cell r="AB116">
            <v>24.061434591663598</v>
          </cell>
          <cell r="AC116">
            <v>24.394396507105899</v>
          </cell>
          <cell r="AD116">
            <v>24.716502688197501</v>
          </cell>
          <cell r="AE116">
            <v>25.032964688675701</v>
          </cell>
          <cell r="AF116">
            <v>25.3472230667644</v>
          </cell>
          <cell r="AG116">
            <v>25.632164762332</v>
          </cell>
          <cell r="AH116">
            <v>25.898753931599401</v>
          </cell>
          <cell r="AI116">
            <v>26.1505709223458</v>
          </cell>
          <cell r="AJ116">
            <v>26.390459394767099</v>
          </cell>
          <cell r="AK116">
            <v>26.609998351993699</v>
          </cell>
          <cell r="AL116">
            <v>26.8066303430261</v>
          </cell>
          <cell r="AM116">
            <v>26.9939766229874</v>
          </cell>
          <cell r="AN116">
            <v>27.183326311516801</v>
          </cell>
          <cell r="AO116">
            <v>27.369594425424399</v>
          </cell>
          <cell r="AP116">
            <v>27.5506394499522</v>
          </cell>
        </row>
        <row r="117">
          <cell r="C117" t="str">
            <v>Farnworth</v>
          </cell>
          <cell r="D117" t="str">
            <v>N/A</v>
          </cell>
          <cell r="E117" t="str">
            <v>Kearsley Local 33 GSP</v>
          </cell>
          <cell r="F117">
            <v>23</v>
          </cell>
          <cell r="G117">
            <v>0</v>
          </cell>
          <cell r="H117">
            <v>23</v>
          </cell>
          <cell r="I117">
            <v>14.43</v>
          </cell>
          <cell r="J117">
            <v>14.680114540707899</v>
          </cell>
          <cell r="K117">
            <v>14.763662253568899</v>
          </cell>
          <cell r="L117">
            <v>14.861212330851499</v>
          </cell>
          <cell r="M117">
            <v>14.9781546778035</v>
          </cell>
          <cell r="N117">
            <v>15.1171407511764</v>
          </cell>
          <cell r="O117">
            <v>15.248741093650001</v>
          </cell>
          <cell r="P117">
            <v>15.392002017195001</v>
          </cell>
          <cell r="Q117">
            <v>15.5385008885745</v>
          </cell>
          <cell r="R117">
            <v>15.7057924450508</v>
          </cell>
          <cell r="S117">
            <v>15.887481036873</v>
          </cell>
          <cell r="T117">
            <v>16.0782422303669</v>
          </cell>
          <cell r="U117">
            <v>16.2885515359471</v>
          </cell>
          <cell r="V117">
            <v>16.516156396633701</v>
          </cell>
          <cell r="W117">
            <v>16.729455728684801</v>
          </cell>
          <cell r="X117">
            <v>16.9373398458652</v>
          </cell>
          <cell r="Y117">
            <v>17.140420049787501</v>
          </cell>
          <cell r="Z117">
            <v>17.336368125662499</v>
          </cell>
          <cell r="AA117">
            <v>17.522572846992102</v>
          </cell>
          <cell r="AB117">
            <v>17.755229098001699</v>
          </cell>
          <cell r="AC117">
            <v>18.071249474580899</v>
          </cell>
          <cell r="AD117">
            <v>18.388343103806701</v>
          </cell>
          <cell r="AE117">
            <v>18.711772646849202</v>
          </cell>
          <cell r="AF117">
            <v>19.043401369368699</v>
          </cell>
          <cell r="AG117">
            <v>19.360651813392298</v>
          </cell>
          <cell r="AH117">
            <v>19.672049652571999</v>
          </cell>
          <cell r="AI117">
            <v>19.978365728921101</v>
          </cell>
          <cell r="AJ117">
            <v>20.280503947102801</v>
          </cell>
          <cell r="AK117">
            <v>20.579628812389199</v>
          </cell>
          <cell r="AL117">
            <v>20.887090249180702</v>
          </cell>
          <cell r="AM117">
            <v>21.195436465602999</v>
          </cell>
          <cell r="AN117">
            <v>21.505025852473199</v>
          </cell>
          <cell r="AO117">
            <v>21.815483831703901</v>
          </cell>
          <cell r="AP117">
            <v>22.1289699196005</v>
          </cell>
        </row>
        <row r="118">
          <cell r="C118" t="str">
            <v>Feniscowles</v>
          </cell>
          <cell r="D118" t="str">
            <v>Lower Darwen</v>
          </cell>
          <cell r="E118" t="str">
            <v>Penwortham East GSP / Rochdale SGT 1 GROUP</v>
          </cell>
          <cell r="F118">
            <v>12</v>
          </cell>
          <cell r="G118">
            <v>0</v>
          </cell>
          <cell r="H118">
            <v>12</v>
          </cell>
          <cell r="I118">
            <v>2.9</v>
          </cell>
          <cell r="J118">
            <v>3.0097758829833601</v>
          </cell>
          <cell r="K118">
            <v>3.0343388446667499</v>
          </cell>
          <cell r="L118">
            <v>3.0574222848928398</v>
          </cell>
          <cell r="M118">
            <v>3.0862497718970401</v>
          </cell>
          <cell r="N118">
            <v>3.1213843758719801</v>
          </cell>
          <cell r="O118">
            <v>3.1544975287996802</v>
          </cell>
          <cell r="P118">
            <v>3.1899803619821601</v>
          </cell>
          <cell r="Q118">
            <v>3.2273031156765</v>
          </cell>
          <cell r="R118">
            <v>3.2674635023220802</v>
          </cell>
          <cell r="S118">
            <v>3.3107205551739201</v>
          </cell>
          <cell r="T118">
            <v>3.35602878191508</v>
          </cell>
          <cell r="U118">
            <v>3.4050241240892598</v>
          </cell>
          <cell r="V118">
            <v>3.45876355357847</v>
          </cell>
          <cell r="W118">
            <v>3.51209509517254</v>
          </cell>
          <cell r="X118">
            <v>3.56532743592388</v>
          </cell>
          <cell r="Y118">
            <v>3.6173897461280302</v>
          </cell>
          <cell r="Z118">
            <v>3.6668236283823799</v>
          </cell>
          <cell r="AA118">
            <v>3.71398365421441</v>
          </cell>
          <cell r="AB118">
            <v>3.7601817564000202</v>
          </cell>
          <cell r="AC118">
            <v>3.8044280163067401</v>
          </cell>
          <cell r="AD118">
            <v>3.8465806968162002</v>
          </cell>
          <cell r="AE118">
            <v>3.88732199095766</v>
          </cell>
          <cell r="AF118">
            <v>3.9272304763277801</v>
          </cell>
          <cell r="AG118">
            <v>3.9624181136547301</v>
          </cell>
          <cell r="AH118">
            <v>3.99459834218771</v>
          </cell>
          <cell r="AI118">
            <v>4.0239907533979702</v>
          </cell>
          <cell r="AJ118">
            <v>4.0511718551622202</v>
          </cell>
          <cell r="AK118">
            <v>4.0766634814506197</v>
          </cell>
          <cell r="AL118">
            <v>4.1036807058136899</v>
          </cell>
          <cell r="AM118">
            <v>4.1295223769067899</v>
          </cell>
          <cell r="AN118">
            <v>4.1543517503220402</v>
          </cell>
          <cell r="AO118">
            <v>4.1782583131264497</v>
          </cell>
          <cell r="AP118">
            <v>4.20167976334531</v>
          </cell>
        </row>
        <row r="119">
          <cell r="C119" t="str">
            <v>Ferodo</v>
          </cell>
          <cell r="D119" t="str">
            <v>New Mills</v>
          </cell>
          <cell r="E119" t="str">
            <v>Stalybridge GSP</v>
          </cell>
          <cell r="F119">
            <v>16.54</v>
          </cell>
          <cell r="G119">
            <v>0</v>
          </cell>
          <cell r="H119">
            <v>16.54</v>
          </cell>
          <cell r="I119">
            <v>13.79</v>
          </cell>
          <cell r="J119">
            <v>13.9508580837301</v>
          </cell>
          <cell r="K119">
            <v>14.038446544335001</v>
          </cell>
          <cell r="L119">
            <v>14.149051235979799</v>
          </cell>
          <cell r="M119">
            <v>14.2861356859417</v>
          </cell>
          <cell r="N119">
            <v>14.4438939752769</v>
          </cell>
          <cell r="O119">
            <v>14.582827649094201</v>
          </cell>
          <cell r="P119">
            <v>14.7223580079608</v>
          </cell>
          <cell r="Q119">
            <v>14.858726224433701</v>
          </cell>
          <cell r="R119">
            <v>14.9980184061498</v>
          </cell>
          <cell r="S119">
            <v>15.148548591487399</v>
          </cell>
          <cell r="T119">
            <v>15.297240026011499</v>
          </cell>
          <cell r="U119">
            <v>15.444903357436999</v>
          </cell>
          <cell r="V119">
            <v>15.610757690322499</v>
          </cell>
          <cell r="W119">
            <v>15.7892546358743</v>
          </cell>
          <cell r="X119">
            <v>15.9632608036991</v>
          </cell>
          <cell r="Y119">
            <v>16.132708341067801</v>
          </cell>
          <cell r="Z119">
            <v>16.294432451596901</v>
          </cell>
          <cell r="AA119">
            <v>16.449032763873198</v>
          </cell>
          <cell r="AB119">
            <v>16.6010186964536</v>
          </cell>
          <cell r="AC119">
            <v>16.746733738250501</v>
          </cell>
          <cell r="AD119">
            <v>16.887574654362101</v>
          </cell>
          <cell r="AE119">
            <v>17.026366916787499</v>
          </cell>
          <cell r="AF119">
            <v>17.164933565723601</v>
          </cell>
          <cell r="AG119">
            <v>17.296735737926301</v>
          </cell>
          <cell r="AH119">
            <v>17.426046414392601</v>
          </cell>
          <cell r="AI119">
            <v>17.553559087563201</v>
          </cell>
          <cell r="AJ119">
            <v>17.6793839213131</v>
          </cell>
          <cell r="AK119">
            <v>17.802951618393699</v>
          </cell>
          <cell r="AL119">
            <v>17.926106093757401</v>
          </cell>
          <cell r="AM119">
            <v>18.048598620214399</v>
          </cell>
          <cell r="AN119">
            <v>18.1704986666482</v>
          </cell>
          <cell r="AO119">
            <v>18.291918193970901</v>
          </cell>
          <cell r="AP119">
            <v>18.4139870000628</v>
          </cell>
        </row>
        <row r="120">
          <cell r="C120" t="str">
            <v>Flat Lane</v>
          </cell>
          <cell r="D120" t="str">
            <v>Padiham</v>
          </cell>
          <cell r="E120" t="str">
            <v>Padiham GSP</v>
          </cell>
          <cell r="F120">
            <v>4.5</v>
          </cell>
          <cell r="G120">
            <v>0.1404</v>
          </cell>
          <cell r="H120">
            <v>4.6403999999999996</v>
          </cell>
          <cell r="I120">
            <v>3.97</v>
          </cell>
          <cell r="J120">
            <v>3.9975332833483299</v>
          </cell>
          <cell r="K120">
            <v>4.0320904593716502</v>
          </cell>
          <cell r="L120">
            <v>4.0779020217006403</v>
          </cell>
          <cell r="M120">
            <v>4.1357408215327096</v>
          </cell>
          <cell r="N120">
            <v>4.1984526696463504</v>
          </cell>
          <cell r="O120">
            <v>4.2629191098087498</v>
          </cell>
          <cell r="P120">
            <v>4.3304070894212501</v>
          </cell>
          <cell r="Q120">
            <v>4.40011281794132</v>
          </cell>
          <cell r="R120">
            <v>4.4774569166065996</v>
          </cell>
          <cell r="S120">
            <v>4.5544915314601004</v>
          </cell>
          <cell r="T120">
            <v>4.6349565276048503</v>
          </cell>
          <cell r="U120">
            <v>4.7265417275430996</v>
          </cell>
          <cell r="V120">
            <v>4.8237612650770396</v>
          </cell>
          <cell r="W120">
            <v>4.9150837470078201</v>
          </cell>
          <cell r="X120">
            <v>5.0030726545878803</v>
          </cell>
          <cell r="Y120">
            <v>5.0851237859747496</v>
          </cell>
          <cell r="Z120">
            <v>5.1604006251125796</v>
          </cell>
          <cell r="AA120">
            <v>5.2294152349552601</v>
          </cell>
          <cell r="AB120">
            <v>5.2940531367847399</v>
          </cell>
          <cell r="AC120">
            <v>5.3526307400923603</v>
          </cell>
          <cell r="AD120">
            <v>5.4052922361771198</v>
          </cell>
          <cell r="AE120">
            <v>5.4537784676258996</v>
          </cell>
          <cell r="AF120">
            <v>5.4989705675003098</v>
          </cell>
          <cell r="AG120">
            <v>5.53709539412921</v>
          </cell>
          <cell r="AH120">
            <v>5.5701763559795303</v>
          </cell>
          <cell r="AI120">
            <v>5.5987077667621303</v>
          </cell>
          <cell r="AJ120">
            <v>5.6223505286752804</v>
          </cell>
          <cell r="AK120">
            <v>5.6415294073198403</v>
          </cell>
          <cell r="AL120">
            <v>5.6585696642531502</v>
          </cell>
          <cell r="AM120">
            <v>5.6736894973188496</v>
          </cell>
          <cell r="AN120">
            <v>5.6871669674922201</v>
          </cell>
          <cell r="AO120">
            <v>5.6993087520783403</v>
          </cell>
          <cell r="AP120">
            <v>5.7104343152194401</v>
          </cell>
        </row>
        <row r="121">
          <cell r="C121" t="str">
            <v>Frederick Rd</v>
          </cell>
          <cell r="D121" t="str">
            <v>Frederick Rd</v>
          </cell>
          <cell r="E121" t="str">
            <v>Kearsley 132 GSP</v>
          </cell>
          <cell r="F121">
            <v>20.5</v>
          </cell>
          <cell r="G121">
            <v>0</v>
          </cell>
          <cell r="H121">
            <v>20.5</v>
          </cell>
          <cell r="I121">
            <v>13.26</v>
          </cell>
          <cell r="J121">
            <v>13.9511929766509</v>
          </cell>
          <cell r="K121">
            <v>14.111326449577099</v>
          </cell>
          <cell r="L121">
            <v>14.2390879536485</v>
          </cell>
          <cell r="M121">
            <v>14.3886611875906</v>
          </cell>
          <cell r="N121">
            <v>14.553863871791499</v>
          </cell>
          <cell r="O121">
            <v>14.7125950912015</v>
          </cell>
          <cell r="P121">
            <v>14.879469620503199</v>
          </cell>
          <cell r="Q121">
            <v>15.0528663154667</v>
          </cell>
          <cell r="R121">
            <v>15.2490021077727</v>
          </cell>
          <cell r="S121">
            <v>15.4594739342335</v>
          </cell>
          <cell r="T121">
            <v>15.6811411710374</v>
          </cell>
          <cell r="U121">
            <v>15.923254511727899</v>
          </cell>
          <cell r="V121">
            <v>16.191470416871098</v>
          </cell>
          <cell r="W121">
            <v>16.4629529511258</v>
          </cell>
          <cell r="X121">
            <v>16.7306591799146</v>
          </cell>
          <cell r="Y121">
            <v>16.992855253957199</v>
          </cell>
          <cell r="Z121">
            <v>17.2422438098824</v>
          </cell>
          <cell r="AA121">
            <v>17.479995247164599</v>
          </cell>
          <cell r="AB121">
            <v>17.714160059302401</v>
          </cell>
          <cell r="AC121">
            <v>17.937986054597999</v>
          </cell>
          <cell r="AD121">
            <v>18.150267292851499</v>
          </cell>
          <cell r="AE121">
            <v>18.3562861373427</v>
          </cell>
          <cell r="AF121">
            <v>18.559833032014399</v>
          </cell>
          <cell r="AG121">
            <v>18.743388251997999</v>
          </cell>
          <cell r="AH121">
            <v>18.916439731495799</v>
          </cell>
          <cell r="AI121">
            <v>19.0770178049153</v>
          </cell>
          <cell r="AJ121">
            <v>19.225789801117699</v>
          </cell>
          <cell r="AK121">
            <v>19.363189604203601</v>
          </cell>
          <cell r="AL121">
            <v>19.496748498480599</v>
          </cell>
          <cell r="AM121">
            <v>19.623119813080699</v>
          </cell>
          <cell r="AN121">
            <v>19.742781965104999</v>
          </cell>
          <cell r="AO121">
            <v>19.8566174872654</v>
          </cell>
          <cell r="AP121">
            <v>19.966211147279701</v>
          </cell>
        </row>
        <row r="122">
          <cell r="C122" t="str">
            <v>Fusehill</v>
          </cell>
          <cell r="D122" t="str">
            <v>Carlisle</v>
          </cell>
          <cell r="E122" t="str">
            <v>Harker ENWL SGTs 1 2 3A 4 / Hutton GSP GROUP</v>
          </cell>
          <cell r="F122">
            <v>20.5</v>
          </cell>
          <cell r="G122">
            <v>2.4E-2</v>
          </cell>
          <cell r="H122">
            <v>20.524000000000001</v>
          </cell>
          <cell r="I122">
            <v>19.09</v>
          </cell>
          <cell r="J122">
            <v>19.4095164804292</v>
          </cell>
          <cell r="K122">
            <v>19.576030612030799</v>
          </cell>
          <cell r="L122">
            <v>19.7704777443466</v>
          </cell>
          <cell r="M122">
            <v>20.0042936234248</v>
          </cell>
          <cell r="N122">
            <v>20.275821943819199</v>
          </cell>
          <cell r="O122">
            <v>20.519345956421802</v>
          </cell>
          <cell r="P122">
            <v>20.768706188483701</v>
          </cell>
          <cell r="Q122">
            <v>21.013802216279501</v>
          </cell>
          <cell r="R122">
            <v>21.275171313554399</v>
          </cell>
          <cell r="S122">
            <v>21.5445384038368</v>
          </cell>
          <cell r="T122">
            <v>21.8188687856527</v>
          </cell>
          <cell r="U122">
            <v>22.105032755843801</v>
          </cell>
          <cell r="V122">
            <v>22.4111849731141</v>
          </cell>
          <cell r="W122">
            <v>22.7233816642992</v>
          </cell>
          <cell r="X122">
            <v>23.029351787406199</v>
          </cell>
          <cell r="Y122">
            <v>23.323373029455599</v>
          </cell>
          <cell r="Z122">
            <v>23.600989966183899</v>
          </cell>
          <cell r="AA122">
            <v>23.8617293984178</v>
          </cell>
          <cell r="AB122">
            <v>24.114781039647099</v>
          </cell>
          <cell r="AC122">
            <v>24.354388791890901</v>
          </cell>
          <cell r="AD122">
            <v>24.580141675514898</v>
          </cell>
          <cell r="AE122">
            <v>24.7971854400921</v>
          </cell>
          <cell r="AF122">
            <v>25.0099231240535</v>
          </cell>
          <cell r="AG122">
            <v>25.2078272037249</v>
          </cell>
          <cell r="AH122">
            <v>25.397070079565701</v>
          </cell>
          <cell r="AI122">
            <v>25.579150256319899</v>
          </cell>
          <cell r="AJ122">
            <v>25.754400559972002</v>
          </cell>
          <cell r="AK122">
            <v>25.922854009062899</v>
          </cell>
          <cell r="AL122">
            <v>26.090094217814599</v>
          </cell>
          <cell r="AM122">
            <v>26.2539770499037</v>
          </cell>
          <cell r="AN122">
            <v>26.414893237607799</v>
          </cell>
          <cell r="AO122">
            <v>26.5738509701049</v>
          </cell>
          <cell r="AP122">
            <v>26.7318245634223</v>
          </cell>
        </row>
        <row r="123">
          <cell r="C123" t="str">
            <v>Gale</v>
          </cell>
          <cell r="D123" t="str">
            <v>Belfield</v>
          </cell>
          <cell r="E123" t="str">
            <v>Rochdale SGTs 2 3 4</v>
          </cell>
          <cell r="F123">
            <v>22.863</v>
          </cell>
          <cell r="G123">
            <v>0</v>
          </cell>
          <cell r="H123">
            <v>22.863</v>
          </cell>
          <cell r="I123">
            <v>9.76</v>
          </cell>
          <cell r="J123">
            <v>9.7864279249189607</v>
          </cell>
          <cell r="K123">
            <v>9.8277475955921592</v>
          </cell>
          <cell r="L123">
            <v>9.90550850259927</v>
          </cell>
          <cell r="M123">
            <v>10.002851578179399</v>
          </cell>
          <cell r="N123">
            <v>10.113382593397001</v>
          </cell>
          <cell r="O123">
            <v>10.224027727025099</v>
          </cell>
          <cell r="P123">
            <v>10.3447050161741</v>
          </cell>
          <cell r="Q123">
            <v>10.473285907867799</v>
          </cell>
          <cell r="R123">
            <v>10.618476473224799</v>
          </cell>
          <cell r="S123">
            <v>10.7774723014738</v>
          </cell>
          <cell r="T123">
            <v>10.9462951980613</v>
          </cell>
          <cell r="U123">
            <v>11.131833152761599</v>
          </cell>
          <cell r="V123">
            <v>11.341897769360401</v>
          </cell>
          <cell r="W123">
            <v>11.5650296165937</v>
          </cell>
          <cell r="X123">
            <v>11.780621856323799</v>
          </cell>
          <cell r="Y123">
            <v>11.990448393618401</v>
          </cell>
          <cell r="Z123">
            <v>12.1865492997884</v>
          </cell>
          <cell r="AA123">
            <v>12.3718766080733</v>
          </cell>
          <cell r="AB123">
            <v>12.552907255038599</v>
          </cell>
          <cell r="AC123">
            <v>12.7236479480155</v>
          </cell>
          <cell r="AD123">
            <v>12.883243966481601</v>
          </cell>
          <cell r="AE123">
            <v>13.0346968054904</v>
          </cell>
          <cell r="AF123">
            <v>13.183167559746501</v>
          </cell>
          <cell r="AG123">
            <v>13.3113782010716</v>
          </cell>
          <cell r="AH123">
            <v>13.426408621749999</v>
          </cell>
          <cell r="AI123">
            <v>13.529484845624699</v>
          </cell>
          <cell r="AJ123">
            <v>13.6222017625515</v>
          </cell>
          <cell r="AK123">
            <v>13.7036192271218</v>
          </cell>
          <cell r="AL123">
            <v>13.7793803489753</v>
          </cell>
          <cell r="AM123">
            <v>13.848507446746799</v>
          </cell>
          <cell r="AN123">
            <v>13.911622368940399</v>
          </cell>
          <cell r="AO123">
            <v>13.9693164400339</v>
          </cell>
          <cell r="AP123">
            <v>14.0231846967402</v>
          </cell>
        </row>
        <row r="124">
          <cell r="C124" t="str">
            <v>Garstang</v>
          </cell>
          <cell r="D124" t="str">
            <v>Thornton</v>
          </cell>
          <cell r="E124" t="str">
            <v>Penwortham West GSP / Stanah GSP GROUP</v>
          </cell>
          <cell r="F124">
            <v>19.600000000000001</v>
          </cell>
          <cell r="G124">
            <v>0.54600000000000004</v>
          </cell>
          <cell r="H124">
            <v>20.146000000000001</v>
          </cell>
          <cell r="I124">
            <v>9</v>
          </cell>
          <cell r="J124">
            <v>9.1602664770231392</v>
          </cell>
          <cell r="K124">
            <v>9.1574434635123705</v>
          </cell>
          <cell r="L124">
            <v>9.15858066859996</v>
          </cell>
          <cell r="M124">
            <v>9.1806965503970392</v>
          </cell>
          <cell r="N124">
            <v>9.2148160270162105</v>
          </cell>
          <cell r="O124">
            <v>9.2495463616026097</v>
          </cell>
          <cell r="P124">
            <v>9.3290128953034799</v>
          </cell>
          <cell r="Q124">
            <v>9.4539435803665199</v>
          </cell>
          <cell r="R124">
            <v>9.5974452216203101</v>
          </cell>
          <cell r="S124">
            <v>9.7425374212528499</v>
          </cell>
          <cell r="T124">
            <v>9.8970905827716091</v>
          </cell>
          <cell r="U124">
            <v>10.079827342792999</v>
          </cell>
          <cell r="V124">
            <v>10.2779992687566</v>
          </cell>
          <cell r="W124">
            <v>10.465923236638</v>
          </cell>
          <cell r="X124">
            <v>10.646922705432701</v>
          </cell>
          <cell r="Y124">
            <v>10.816244523741201</v>
          </cell>
          <cell r="Z124">
            <v>10.9700591290364</v>
          </cell>
          <cell r="AA124">
            <v>11.1102716024462</v>
          </cell>
          <cell r="AB124">
            <v>11.2414274157502</v>
          </cell>
          <cell r="AC124">
            <v>11.359105386234001</v>
          </cell>
          <cell r="AD124">
            <v>11.4637528556291</v>
          </cell>
          <cell r="AE124">
            <v>11.5588453874766</v>
          </cell>
          <cell r="AF124">
            <v>11.6461267371687</v>
          </cell>
          <cell r="AG124">
            <v>11.7147931205539</v>
          </cell>
          <cell r="AH124">
            <v>11.770548850479701</v>
          </cell>
          <cell r="AI124">
            <v>11.8146968877703</v>
          </cell>
          <cell r="AJ124">
            <v>11.867718179868101</v>
          </cell>
          <cell r="AK124">
            <v>11.905751261159001</v>
          </cell>
          <cell r="AL124">
            <v>11.9339820692614</v>
          </cell>
          <cell r="AM124">
            <v>11.956794908049099</v>
          </cell>
          <cell r="AN124">
            <v>11.97520058626</v>
          </cell>
          <cell r="AO124">
            <v>11.9897916541443</v>
          </cell>
          <cell r="AP124">
            <v>12.001739506685</v>
          </cell>
        </row>
        <row r="125">
          <cell r="C125" t="str">
            <v>Gatley</v>
          </cell>
          <cell r="D125" t="str">
            <v>Moss Nook</v>
          </cell>
          <cell r="E125" t="str">
            <v>South Manchester GSP</v>
          </cell>
          <cell r="F125">
            <v>10</v>
          </cell>
          <cell r="G125">
            <v>0</v>
          </cell>
          <cell r="H125">
            <v>10</v>
          </cell>
          <cell r="I125">
            <v>8.94</v>
          </cell>
          <cell r="J125">
            <v>8.9390830920053901</v>
          </cell>
          <cell r="K125">
            <v>8.9496852866263801</v>
          </cell>
          <cell r="L125">
            <v>8.9853433236635603</v>
          </cell>
          <cell r="M125">
            <v>9.0345620649394203</v>
          </cell>
          <cell r="N125">
            <v>9.0939900135043708</v>
          </cell>
          <cell r="O125">
            <v>9.1500023238567501</v>
          </cell>
          <cell r="P125">
            <v>9.2127164379510695</v>
          </cell>
          <cell r="Q125">
            <v>9.2805651099853197</v>
          </cell>
          <cell r="R125">
            <v>9.3579944369898005</v>
          </cell>
          <cell r="S125">
            <v>9.4434698954752108</v>
          </cell>
          <cell r="T125">
            <v>9.5328744458633707</v>
          </cell>
          <cell r="U125">
            <v>9.6324049075576603</v>
          </cell>
          <cell r="V125">
            <v>9.7465302310126702</v>
          </cell>
          <cell r="W125">
            <v>9.8732880732701798</v>
          </cell>
          <cell r="X125">
            <v>9.9969118136300601</v>
          </cell>
          <cell r="Y125">
            <v>10.115897538085999</v>
          </cell>
          <cell r="Z125">
            <v>10.226974965901499</v>
          </cell>
          <cell r="AA125">
            <v>10.3310105796697</v>
          </cell>
          <cell r="AB125">
            <v>10.4322763007087</v>
          </cell>
          <cell r="AC125">
            <v>10.5273789805709</v>
          </cell>
          <cell r="AD125">
            <v>10.6149960439461</v>
          </cell>
          <cell r="AE125">
            <v>10.6982315612967</v>
          </cell>
          <cell r="AF125">
            <v>10.778796273525</v>
          </cell>
          <cell r="AG125">
            <v>10.846835672272</v>
          </cell>
          <cell r="AH125">
            <v>10.906936231015401</v>
          </cell>
          <cell r="AI125">
            <v>10.9598387024494</v>
          </cell>
          <cell r="AJ125">
            <v>11.0064269687057</v>
          </cell>
          <cell r="AK125">
            <v>11.046075846572201</v>
          </cell>
          <cell r="AL125">
            <v>11.0819134360675</v>
          </cell>
          <cell r="AM125">
            <v>11.113876652844599</v>
          </cell>
          <cell r="AN125">
            <v>11.142336920148001</v>
          </cell>
          <cell r="AO125">
            <v>11.167508225853799</v>
          </cell>
          <cell r="AP125">
            <v>11.190501363395001</v>
          </cell>
        </row>
        <row r="126">
          <cell r="C126" t="str">
            <v>Gidlow</v>
          </cell>
          <cell r="D126" t="str">
            <v>Wigan</v>
          </cell>
          <cell r="E126" t="str">
            <v>Washway Farm GSP / Kirkby GSP GROUP</v>
          </cell>
          <cell r="F126">
            <v>22.863</v>
          </cell>
          <cell r="G126">
            <v>0</v>
          </cell>
          <cell r="H126">
            <v>22.863</v>
          </cell>
          <cell r="I126">
            <v>16.899999999999999</v>
          </cell>
          <cell r="J126">
            <v>17.067763814335201</v>
          </cell>
          <cell r="K126">
            <v>17.1707722179383</v>
          </cell>
          <cell r="L126">
            <v>17.3098238923248</v>
          </cell>
          <cell r="M126">
            <v>17.480429546045102</v>
          </cell>
          <cell r="N126">
            <v>17.6715988185505</v>
          </cell>
          <cell r="O126">
            <v>17.855203181616599</v>
          </cell>
          <cell r="P126">
            <v>18.052412981350201</v>
          </cell>
          <cell r="Q126">
            <v>18.253358795727198</v>
          </cell>
          <cell r="R126">
            <v>18.479418248546899</v>
          </cell>
          <cell r="S126">
            <v>18.723005133221498</v>
          </cell>
          <cell r="T126">
            <v>18.977687684365701</v>
          </cell>
          <cell r="U126">
            <v>19.254574899034399</v>
          </cell>
          <cell r="V126">
            <v>19.567333993803199</v>
          </cell>
          <cell r="W126">
            <v>19.898861821832099</v>
          </cell>
          <cell r="X126">
            <v>20.219603388862598</v>
          </cell>
          <cell r="Y126">
            <v>20.533832552252001</v>
          </cell>
          <cell r="Z126">
            <v>20.8337804098535</v>
          </cell>
          <cell r="AA126">
            <v>21.118794382110298</v>
          </cell>
          <cell r="AB126">
            <v>21.399071993070301</v>
          </cell>
          <cell r="AC126">
            <v>21.665917045283301</v>
          </cell>
          <cell r="AD126">
            <v>21.917759724440199</v>
          </cell>
          <cell r="AE126">
            <v>22.1617659210984</v>
          </cell>
          <cell r="AF126">
            <v>22.401361794129901</v>
          </cell>
          <cell r="AG126">
            <v>22.613023163664302</v>
          </cell>
          <cell r="AH126">
            <v>22.807021683708498</v>
          </cell>
          <cell r="AI126">
            <v>22.993418585221999</v>
          </cell>
          <cell r="AJ126">
            <v>23.166830206593598</v>
          </cell>
          <cell r="AK126">
            <v>23.323278388568699</v>
          </cell>
          <cell r="AL126">
            <v>23.465990117101502</v>
          </cell>
          <cell r="AM126">
            <v>23.600086750601399</v>
          </cell>
          <cell r="AN126">
            <v>23.726406801322899</v>
          </cell>
          <cell r="AO126">
            <v>23.845323251641801</v>
          </cell>
          <cell r="AP126">
            <v>23.9594924714992</v>
          </cell>
        </row>
        <row r="127">
          <cell r="C127" t="str">
            <v>Gillsrow</v>
          </cell>
          <cell r="D127" t="str">
            <v>Penrith &amp; Shap</v>
          </cell>
          <cell r="E127" t="str">
            <v>Harker ENWL SGTs 1 2 3A 4 / Hutton GSP GROUP</v>
          </cell>
          <cell r="F127">
            <v>5.3</v>
          </cell>
          <cell r="G127">
            <v>0.27254400000000001</v>
          </cell>
          <cell r="H127">
            <v>5.5725439999999997</v>
          </cell>
          <cell r="I127">
            <v>4.59</v>
          </cell>
          <cell r="J127">
            <v>4.6879862040929599</v>
          </cell>
          <cell r="K127">
            <v>4.7049949497622698</v>
          </cell>
          <cell r="L127">
            <v>4.7285556153418602</v>
          </cell>
          <cell r="M127">
            <v>4.7576102510450697</v>
          </cell>
          <cell r="N127">
            <v>4.7928206845285599</v>
          </cell>
          <cell r="O127">
            <v>4.8236699166648798</v>
          </cell>
          <cell r="P127">
            <v>4.85633814729582</v>
          </cell>
          <cell r="Q127">
            <v>4.8892592181824499</v>
          </cell>
          <cell r="R127">
            <v>4.92565794010254</v>
          </cell>
          <cell r="S127">
            <v>4.9664788148634802</v>
          </cell>
          <cell r="T127">
            <v>5.0089252224683802</v>
          </cell>
          <cell r="U127">
            <v>5.0536488256038803</v>
          </cell>
          <cell r="V127">
            <v>5.1066336195423601</v>
          </cell>
          <cell r="W127">
            <v>5.1502842983198596</v>
          </cell>
          <cell r="X127">
            <v>5.1924267111228</v>
          </cell>
          <cell r="Y127">
            <v>5.2336903922149904</v>
          </cell>
          <cell r="Z127">
            <v>5.27235566620572</v>
          </cell>
          <cell r="AA127">
            <v>5.3088889451493602</v>
          </cell>
          <cell r="AB127">
            <v>5.3447170785991203</v>
          </cell>
          <cell r="AC127">
            <v>5.3788365354426899</v>
          </cell>
          <cell r="AD127">
            <v>5.4113460067406498</v>
          </cell>
          <cell r="AE127">
            <v>5.4426303095402497</v>
          </cell>
          <cell r="AF127">
            <v>5.4733222511294501</v>
          </cell>
          <cell r="AG127">
            <v>5.49972682028947</v>
          </cell>
          <cell r="AH127">
            <v>5.5234602398036303</v>
          </cell>
          <cell r="AI127">
            <v>5.5448323993900104</v>
          </cell>
          <cell r="AJ127">
            <v>5.56386863613083</v>
          </cell>
          <cell r="AK127">
            <v>5.58055975521631</v>
          </cell>
          <cell r="AL127">
            <v>5.59639329038695</v>
          </cell>
          <cell r="AM127">
            <v>5.61078410639462</v>
          </cell>
          <cell r="AN127">
            <v>5.62382372589488</v>
          </cell>
          <cell r="AO127">
            <v>5.6356860465291501</v>
          </cell>
          <cell r="AP127">
            <v>5.64668575848542</v>
          </cell>
        </row>
        <row r="128">
          <cell r="C128" t="str">
            <v>Glaxo</v>
          </cell>
          <cell r="D128" t="str">
            <v>Ulverston</v>
          </cell>
          <cell r="E128" t="str">
            <v>Harker ENWL SGTs 1 2 3A 4 / Hutton GSP GROUP</v>
          </cell>
          <cell r="F128">
            <v>12.05</v>
          </cell>
          <cell r="G128">
            <v>0</v>
          </cell>
          <cell r="H128">
            <v>12.05</v>
          </cell>
          <cell r="I128">
            <v>5.09</v>
          </cell>
          <cell r="J128">
            <v>5.1173880456042298</v>
          </cell>
          <cell r="K128">
            <v>5.1468803517924702</v>
          </cell>
          <cell r="L128">
            <v>5.1829633392005201</v>
          </cell>
          <cell r="M128">
            <v>5.2212448628775796</v>
          </cell>
          <cell r="N128">
            <v>5.2708015894794302</v>
          </cell>
          <cell r="O128">
            <v>5.3084149823693201</v>
          </cell>
          <cell r="P128">
            <v>5.3441337423715796</v>
          </cell>
          <cell r="Q128">
            <v>5.3776512725217502</v>
          </cell>
          <cell r="R128">
            <v>5.4094579835193102</v>
          </cell>
          <cell r="S128">
            <v>5.4391578018037903</v>
          </cell>
          <cell r="T128">
            <v>5.4665715498505802</v>
          </cell>
          <cell r="U128">
            <v>5.4917069388865301</v>
          </cell>
          <cell r="V128">
            <v>5.5145999234933303</v>
          </cell>
          <cell r="W128">
            <v>5.5333508518128403</v>
          </cell>
          <cell r="X128">
            <v>5.5531811149617303</v>
          </cell>
          <cell r="Y128">
            <v>5.5741130496884397</v>
          </cell>
          <cell r="Z128">
            <v>5.5960879173908999</v>
          </cell>
          <cell r="AA128">
            <v>5.6190859343357999</v>
          </cell>
          <cell r="AB128">
            <v>5.6431263936972798</v>
          </cell>
          <cell r="AC128">
            <v>5.6681621940447204</v>
          </cell>
          <cell r="AD128">
            <v>5.6941521941388604</v>
          </cell>
          <cell r="AE128">
            <v>5.7211100210479398</v>
          </cell>
          <cell r="AF128">
            <v>5.7490483440078703</v>
          </cell>
          <cell r="AG128">
            <v>5.7778452794814399</v>
          </cell>
          <cell r="AH128">
            <v>5.8075326411108801</v>
          </cell>
          <cell r="AI128">
            <v>5.8381020970013697</v>
          </cell>
          <cell r="AJ128">
            <v>5.86955757112284</v>
          </cell>
          <cell r="AK128">
            <v>5.90187125433249</v>
          </cell>
          <cell r="AL128">
            <v>5.9350488588312196</v>
          </cell>
          <cell r="AM128">
            <v>5.9690994083428901</v>
          </cell>
          <cell r="AN128">
            <v>6.0040169495934403</v>
          </cell>
          <cell r="AO128">
            <v>6.03978984806096</v>
          </cell>
          <cell r="AP128">
            <v>6.0764231340414998</v>
          </cell>
        </row>
        <row r="129">
          <cell r="C129" t="str">
            <v>Glossop</v>
          </cell>
          <cell r="D129" t="str">
            <v>Hyde</v>
          </cell>
          <cell r="E129" t="str">
            <v>Stalybridge GSP</v>
          </cell>
          <cell r="F129">
            <v>22.863</v>
          </cell>
          <cell r="G129">
            <v>0</v>
          </cell>
          <cell r="H129">
            <v>22.863</v>
          </cell>
          <cell r="I129">
            <v>14.62</v>
          </cell>
          <cell r="J129">
            <v>15.0322016319402</v>
          </cell>
          <cell r="K129">
            <v>15.186154446148</v>
          </cell>
          <cell r="L129">
            <v>15.3404295704094</v>
          </cell>
          <cell r="M129">
            <v>15.513863174675</v>
          </cell>
          <cell r="N129">
            <v>15.7161621536428</v>
          </cell>
          <cell r="O129">
            <v>15.8939906045072</v>
          </cell>
          <cell r="P129">
            <v>16.0729801827007</v>
          </cell>
          <cell r="Q129">
            <v>16.271561470473699</v>
          </cell>
          <cell r="R129">
            <v>16.495969516763601</v>
          </cell>
          <cell r="S129">
            <v>16.732558126130201</v>
          </cell>
          <cell r="T129">
            <v>16.9745224109259</v>
          </cell>
          <cell r="U129">
            <v>17.229832216208798</v>
          </cell>
          <cell r="V129">
            <v>17.507622254385002</v>
          </cell>
          <cell r="W129">
            <v>17.8087785683874</v>
          </cell>
          <cell r="X129">
            <v>18.103575879827801</v>
          </cell>
          <cell r="Y129">
            <v>18.393826212025701</v>
          </cell>
          <cell r="Z129">
            <v>18.672714579149201</v>
          </cell>
          <cell r="AA129">
            <v>18.940626581296701</v>
          </cell>
          <cell r="AB129">
            <v>19.204652167075899</v>
          </cell>
          <cell r="AC129">
            <v>19.457876382400698</v>
          </cell>
          <cell r="AD129">
            <v>19.7016119767963</v>
          </cell>
          <cell r="AE129">
            <v>19.939938792808899</v>
          </cell>
          <cell r="AF129">
            <v>20.175174424894301</v>
          </cell>
          <cell r="AG129">
            <v>20.3892544370952</v>
          </cell>
          <cell r="AH129">
            <v>20.5904522691789</v>
          </cell>
          <cell r="AI129">
            <v>20.779786068465999</v>
          </cell>
          <cell r="AJ129">
            <v>20.959866595853601</v>
          </cell>
          <cell r="AK129">
            <v>21.126157369685</v>
          </cell>
          <cell r="AL129">
            <v>21.278281583958499</v>
          </cell>
          <cell r="AM129">
            <v>21.424352551915501</v>
          </cell>
          <cell r="AN129">
            <v>21.565088333621599</v>
          </cell>
          <cell r="AO129">
            <v>21.700590352843101</v>
          </cell>
          <cell r="AP129">
            <v>21.833222828456499</v>
          </cell>
        </row>
        <row r="130">
          <cell r="C130" t="str">
            <v>Golborne</v>
          </cell>
          <cell r="D130" t="str">
            <v>Golborne</v>
          </cell>
          <cell r="E130" t="str">
            <v>Bold</v>
          </cell>
          <cell r="F130">
            <v>32</v>
          </cell>
          <cell r="G130">
            <v>0</v>
          </cell>
          <cell r="H130">
            <v>32</v>
          </cell>
          <cell r="I130">
            <v>24.5</v>
          </cell>
          <cell r="J130">
            <v>26.545447037799601</v>
          </cell>
          <cell r="K130">
            <v>26.926683029622598</v>
          </cell>
          <cell r="L130">
            <v>27.179981723206598</v>
          </cell>
          <cell r="M130">
            <v>27.4852639026346</v>
          </cell>
          <cell r="N130">
            <v>27.836578142988301</v>
          </cell>
          <cell r="O130">
            <v>28.157793366040199</v>
          </cell>
          <cell r="P130">
            <v>28.488638780788399</v>
          </cell>
          <cell r="Q130">
            <v>28.8209594478651</v>
          </cell>
          <cell r="R130">
            <v>29.174971844447001</v>
          </cell>
          <cell r="S130">
            <v>29.544289833710401</v>
          </cell>
          <cell r="T130">
            <v>29.920147389885599</v>
          </cell>
          <cell r="U130">
            <v>30.317657436722399</v>
          </cell>
          <cell r="V130">
            <v>30.746856214839301</v>
          </cell>
          <cell r="W130">
            <v>31.178309594017001</v>
          </cell>
          <cell r="X130">
            <v>31.5966928328581</v>
          </cell>
          <cell r="Y130">
            <v>32.030903649121797</v>
          </cell>
          <cell r="Z130">
            <v>32.441982777976698</v>
          </cell>
          <cell r="AA130">
            <v>32.826948226998503</v>
          </cell>
          <cell r="AB130">
            <v>33.199258952419797</v>
          </cell>
          <cell r="AC130">
            <v>33.547766543147297</v>
          </cell>
          <cell r="AD130">
            <v>33.872299612893698</v>
          </cell>
          <cell r="AE130">
            <v>34.182165189187103</v>
          </cell>
          <cell r="AF130">
            <v>34.480486161929498</v>
          </cell>
          <cell r="AG130">
            <v>34.744029498946297</v>
          </cell>
          <cell r="AH130">
            <v>34.985168913621301</v>
          </cell>
          <cell r="AI130">
            <v>35.205607733073002</v>
          </cell>
          <cell r="AJ130">
            <v>35.4081437610769</v>
          </cell>
          <cell r="AK130">
            <v>35.593763002082703</v>
          </cell>
          <cell r="AL130">
            <v>35.778019515294801</v>
          </cell>
          <cell r="AM130">
            <v>35.951403349737802</v>
          </cell>
          <cell r="AN130">
            <v>36.114913869839697</v>
          </cell>
          <cell r="AO130">
            <v>36.268975129721802</v>
          </cell>
          <cell r="AP130">
            <v>36.416646434202598</v>
          </cell>
        </row>
        <row r="131">
          <cell r="C131" t="str">
            <v>Gowhole</v>
          </cell>
          <cell r="D131" t="str">
            <v>New Mills</v>
          </cell>
          <cell r="E131" t="str">
            <v>Stalybridge GSP</v>
          </cell>
          <cell r="F131">
            <v>22.863</v>
          </cell>
          <cell r="G131">
            <v>0.71730000000000005</v>
          </cell>
          <cell r="H131">
            <v>23.580300000000001</v>
          </cell>
          <cell r="I131">
            <v>16.89</v>
          </cell>
          <cell r="J131">
            <v>17.785763275849099</v>
          </cell>
          <cell r="K131">
            <v>17.991006812698402</v>
          </cell>
          <cell r="L131">
            <v>18.169359707175399</v>
          </cell>
          <cell r="M131">
            <v>18.397421003598101</v>
          </cell>
          <cell r="N131">
            <v>18.651318432561901</v>
          </cell>
          <cell r="O131">
            <v>18.896920399459699</v>
          </cell>
          <cell r="P131">
            <v>19.153624261810201</v>
          </cell>
          <cell r="Q131">
            <v>19.412914650223101</v>
          </cell>
          <cell r="R131">
            <v>19.6939191684482</v>
          </cell>
          <cell r="S131">
            <v>19.994294168868699</v>
          </cell>
          <cell r="T131">
            <v>20.303716721597699</v>
          </cell>
          <cell r="U131">
            <v>20.636390384166098</v>
          </cell>
          <cell r="V131">
            <v>21.004253143490399</v>
          </cell>
          <cell r="W131">
            <v>21.385838164154901</v>
          </cell>
          <cell r="X131">
            <v>21.754449176054301</v>
          </cell>
          <cell r="Y131">
            <v>22.109026455526902</v>
          </cell>
          <cell r="Z131">
            <v>22.442606173452798</v>
          </cell>
          <cell r="AA131">
            <v>22.756382504014301</v>
          </cell>
          <cell r="AB131">
            <v>23.059842268815199</v>
          </cell>
          <cell r="AC131">
            <v>23.3446006847511</v>
          </cell>
          <cell r="AD131">
            <v>23.612912923836699</v>
          </cell>
          <cell r="AE131">
            <v>23.871236639990801</v>
          </cell>
          <cell r="AF131">
            <v>24.123079358330799</v>
          </cell>
          <cell r="AG131">
            <v>24.349445552510101</v>
          </cell>
          <cell r="AH131">
            <v>24.5604309483222</v>
          </cell>
          <cell r="AI131">
            <v>24.757674294239699</v>
          </cell>
          <cell r="AJ131">
            <v>24.9413198529389</v>
          </cell>
          <cell r="AK131">
            <v>25.111129148050399</v>
          </cell>
          <cell r="AL131">
            <v>25.275108104334102</v>
          </cell>
          <cell r="AM131">
            <v>25.432227696866601</v>
          </cell>
          <cell r="AN131">
            <v>25.583103241405102</v>
          </cell>
          <cell r="AO131">
            <v>25.728171837515902</v>
          </cell>
          <cell r="AP131">
            <v>25.869942011938601</v>
          </cell>
        </row>
        <row r="132">
          <cell r="C132" t="str">
            <v>Grane Rd &amp; Prinny Hill</v>
          </cell>
          <cell r="D132" t="str">
            <v>Rossendale</v>
          </cell>
          <cell r="E132" t="str">
            <v>Padiham GSP</v>
          </cell>
          <cell r="F132">
            <v>19</v>
          </cell>
          <cell r="G132">
            <v>0</v>
          </cell>
          <cell r="H132">
            <v>19</v>
          </cell>
          <cell r="I132">
            <v>7.6</v>
          </cell>
          <cell r="J132">
            <v>7.6335096488475003</v>
          </cell>
          <cell r="K132">
            <v>7.6760111440314498</v>
          </cell>
          <cell r="L132">
            <v>7.7395594344368304</v>
          </cell>
          <cell r="M132">
            <v>7.8133679858707001</v>
          </cell>
          <cell r="N132">
            <v>7.9031546466221601</v>
          </cell>
          <cell r="O132">
            <v>7.9811687587897904</v>
          </cell>
          <cell r="P132">
            <v>8.0604914869404602</v>
          </cell>
          <cell r="Q132">
            <v>8.1431813899583503</v>
          </cell>
          <cell r="R132">
            <v>8.2316731168427495</v>
          </cell>
          <cell r="S132">
            <v>8.3240801087158403</v>
          </cell>
          <cell r="T132">
            <v>8.4183030780214896</v>
          </cell>
          <cell r="U132">
            <v>8.51654484505627</v>
          </cell>
          <cell r="V132">
            <v>8.6239907522555406</v>
          </cell>
          <cell r="W132">
            <v>8.7308033588021203</v>
          </cell>
          <cell r="X132">
            <v>8.8348690401770291</v>
          </cell>
          <cell r="Y132">
            <v>8.9382566937095493</v>
          </cell>
          <cell r="Z132">
            <v>9.0375531591782003</v>
          </cell>
          <cell r="AA132">
            <v>9.1334795123879804</v>
          </cell>
          <cell r="AB132">
            <v>9.2285292755199695</v>
          </cell>
          <cell r="AC132">
            <v>9.3208360396447407</v>
          </cell>
          <cell r="AD132">
            <v>9.4100697550584194</v>
          </cell>
          <cell r="AE132">
            <v>9.4970399401435692</v>
          </cell>
          <cell r="AF132">
            <v>9.5835583380794294</v>
          </cell>
          <cell r="AG132">
            <v>9.6631567069398407</v>
          </cell>
          <cell r="AH132">
            <v>9.7385980429935408</v>
          </cell>
          <cell r="AI132">
            <v>9.8102726601344408</v>
          </cell>
          <cell r="AJ132">
            <v>9.8790109514202893</v>
          </cell>
          <cell r="AK132">
            <v>9.94303019126043</v>
          </cell>
          <cell r="AL132">
            <v>10.0018739069225</v>
          </cell>
          <cell r="AM132">
            <v>10.0587824249404</v>
          </cell>
          <cell r="AN132">
            <v>10.113997096486401</v>
          </cell>
          <cell r="AO132">
            <v>10.1676511510676</v>
          </cell>
          <cell r="AP132">
            <v>10.2204346594875</v>
          </cell>
        </row>
        <row r="133">
          <cell r="C133" t="str">
            <v>Grange</v>
          </cell>
          <cell r="D133" t="str">
            <v>Ulverston</v>
          </cell>
          <cell r="E133" t="str">
            <v>Harker ENWL SGTs 1 2 3A 4 / Hutton GSP GROUP</v>
          </cell>
          <cell r="F133">
            <v>13</v>
          </cell>
          <cell r="G133">
            <v>2.1600000000000001E-2</v>
          </cell>
          <cell r="H133">
            <v>13.021599999999999</v>
          </cell>
          <cell r="I133">
            <v>8.0500000000000007</v>
          </cell>
          <cell r="J133">
            <v>8.2058840680270002</v>
          </cell>
          <cell r="K133">
            <v>8.28689750736579</v>
          </cell>
          <cell r="L133">
            <v>8.3796257057676495</v>
          </cell>
          <cell r="M133">
            <v>8.4939826109955092</v>
          </cell>
          <cell r="N133">
            <v>8.6233157523118695</v>
          </cell>
          <cell r="O133">
            <v>8.7491178069317606</v>
          </cell>
          <cell r="P133">
            <v>8.8812692527641097</v>
          </cell>
          <cell r="Q133">
            <v>9.0142793726997201</v>
          </cell>
          <cell r="R133">
            <v>9.1611852072309006</v>
          </cell>
          <cell r="S133">
            <v>9.3127424488615205</v>
          </cell>
          <cell r="T133">
            <v>9.4687968769564392</v>
          </cell>
          <cell r="U133">
            <v>9.6424855911836502</v>
          </cell>
          <cell r="V133">
            <v>9.8282864994234096</v>
          </cell>
          <cell r="W133">
            <v>10.001296252827499</v>
          </cell>
          <cell r="X133">
            <v>10.1698088857685</v>
          </cell>
          <cell r="Y133">
            <v>10.331470115959601</v>
          </cell>
          <cell r="Z133">
            <v>10.483900717723699</v>
          </cell>
          <cell r="AA133">
            <v>10.6276256002177</v>
          </cell>
          <cell r="AB133">
            <v>10.771187701664401</v>
          </cell>
          <cell r="AC133">
            <v>10.906702318252201</v>
          </cell>
          <cell r="AD133">
            <v>11.032368900625499</v>
          </cell>
          <cell r="AE133">
            <v>11.1518512014833</v>
          </cell>
          <cell r="AF133">
            <v>11.266760417365701</v>
          </cell>
          <cell r="AG133">
            <v>11.3668621985681</v>
          </cell>
          <cell r="AH133">
            <v>11.457059654291999</v>
          </cell>
          <cell r="AI133">
            <v>11.5383251769018</v>
          </cell>
          <cell r="AJ133">
            <v>11.6101550751453</v>
          </cell>
          <cell r="AK133">
            <v>11.673435310586701</v>
          </cell>
          <cell r="AL133">
            <v>11.733366585598599</v>
          </cell>
          <cell r="AM133">
            <v>11.7890829162529</v>
          </cell>
          <cell r="AN133">
            <v>11.841006604346999</v>
          </cell>
          <cell r="AO133">
            <v>11.8895196645621</v>
          </cell>
          <cell r="AP133">
            <v>11.9356820676055</v>
          </cell>
        </row>
        <row r="134">
          <cell r="C134" t="str">
            <v>Great Harwood</v>
          </cell>
          <cell r="D134" t="str">
            <v>Huncoat</v>
          </cell>
          <cell r="E134" t="str">
            <v>Padiham GSP</v>
          </cell>
          <cell r="F134">
            <v>18.88</v>
          </cell>
          <cell r="G134">
            <v>2.1600000000000001E-2</v>
          </cell>
          <cell r="H134">
            <v>18.901599999999998</v>
          </cell>
          <cell r="I134">
            <v>8.99</v>
          </cell>
          <cell r="J134">
            <v>9.0952567714873407</v>
          </cell>
          <cell r="K134">
            <v>9.1263203221583709</v>
          </cell>
          <cell r="L134">
            <v>9.1715563599158898</v>
          </cell>
          <cell r="M134">
            <v>9.2353081371541101</v>
          </cell>
          <cell r="N134">
            <v>9.3071955391347796</v>
          </cell>
          <cell r="O134">
            <v>9.3780028495462098</v>
          </cell>
          <cell r="P134">
            <v>9.4547507238047803</v>
          </cell>
          <cell r="Q134">
            <v>9.5352484809394493</v>
          </cell>
          <cell r="R134">
            <v>9.6267142244523694</v>
          </cell>
          <cell r="S134">
            <v>9.7262425041613501</v>
          </cell>
          <cell r="T134">
            <v>9.83192791495342</v>
          </cell>
          <cell r="U134">
            <v>9.9468388480125505</v>
          </cell>
          <cell r="V134">
            <v>10.0884049449351</v>
          </cell>
          <cell r="W134">
            <v>10.235526213764</v>
          </cell>
          <cell r="X134">
            <v>10.376029200393701</v>
          </cell>
          <cell r="Y134">
            <v>10.5133268771409</v>
          </cell>
          <cell r="Z134">
            <v>10.641662421295999</v>
          </cell>
          <cell r="AA134">
            <v>10.760646464984999</v>
          </cell>
          <cell r="AB134">
            <v>10.874916278304299</v>
          </cell>
          <cell r="AC134">
            <v>10.9804666879599</v>
          </cell>
          <cell r="AD134">
            <v>11.0783873694485</v>
          </cell>
          <cell r="AE134">
            <v>11.169232827897099</v>
          </cell>
          <cell r="AF134">
            <v>11.2549829406963</v>
          </cell>
          <cell r="AG134">
            <v>11.325541679399301</v>
          </cell>
          <cell r="AH134">
            <v>11.3862165350812</v>
          </cell>
          <cell r="AI134">
            <v>11.437550694475499</v>
          </cell>
          <cell r="AJ134">
            <v>11.4819709168458</v>
          </cell>
          <cell r="AK134">
            <v>11.520182005531399</v>
          </cell>
          <cell r="AL134">
            <v>11.5539742550553</v>
          </cell>
          <cell r="AM134">
            <v>11.582659723555199</v>
          </cell>
          <cell r="AN134">
            <v>11.606622139337199</v>
          </cell>
          <cell r="AO134">
            <v>11.6256467786681</v>
          </cell>
          <cell r="AP134">
            <v>11.6413812709235</v>
          </cell>
        </row>
        <row r="135">
          <cell r="C135" t="str">
            <v>Green Lane (Altrincham)</v>
          </cell>
          <cell r="D135" t="str">
            <v>Altrincham</v>
          </cell>
          <cell r="E135" t="str">
            <v>Carrington ENWL SGTs 1B 2B 4 7</v>
          </cell>
          <cell r="F135">
            <v>22.863</v>
          </cell>
          <cell r="G135">
            <v>0</v>
          </cell>
          <cell r="H135">
            <v>22.863</v>
          </cell>
          <cell r="I135">
            <v>17.48</v>
          </cell>
          <cell r="J135">
            <v>17.679801151085002</v>
          </cell>
          <cell r="K135">
            <v>17.820955402590901</v>
          </cell>
          <cell r="L135">
            <v>18.011728998233</v>
          </cell>
          <cell r="M135">
            <v>18.241925995264801</v>
          </cell>
          <cell r="N135">
            <v>18.5009840112739</v>
          </cell>
          <cell r="O135">
            <v>18.743257991402199</v>
          </cell>
          <cell r="P135">
            <v>18.994473750316999</v>
          </cell>
          <cell r="Q135">
            <v>19.2504346138413</v>
          </cell>
          <cell r="R135">
            <v>19.517614363796199</v>
          </cell>
          <cell r="S135">
            <v>19.819395299430401</v>
          </cell>
          <cell r="T135">
            <v>20.1434725640529</v>
          </cell>
          <cell r="U135">
            <v>20.489946269404001</v>
          </cell>
          <cell r="V135">
            <v>20.870976348900399</v>
          </cell>
          <cell r="W135">
            <v>21.270176311530701</v>
          </cell>
          <cell r="X135">
            <v>21.662452111029701</v>
          </cell>
          <cell r="Y135">
            <v>22.046935036615601</v>
          </cell>
          <cell r="Z135">
            <v>22.413858369141401</v>
          </cell>
          <cell r="AA135">
            <v>22.763656874016998</v>
          </cell>
          <cell r="AB135">
            <v>23.138795607800802</v>
          </cell>
          <cell r="AC135">
            <v>23.530032901099201</v>
          </cell>
          <cell r="AD135">
            <v>23.907351316033999</v>
          </cell>
          <cell r="AE135">
            <v>24.276809451625901</v>
          </cell>
          <cell r="AF135">
            <v>24.6423879325481</v>
          </cell>
          <cell r="AG135">
            <v>24.980176670544399</v>
          </cell>
          <cell r="AH135">
            <v>25.302053273066999</v>
          </cell>
          <cell r="AI135">
            <v>25.609040930247001</v>
          </cell>
          <cell r="AJ135">
            <v>25.904622259333301</v>
          </cell>
          <cell r="AK135">
            <v>26.186850822997101</v>
          </cell>
          <cell r="AL135">
            <v>26.465764755833298</v>
          </cell>
          <cell r="AM135">
            <v>26.738876814650801</v>
          </cell>
          <cell r="AN135">
            <v>27.0070529528465</v>
          </cell>
          <cell r="AO135">
            <v>27.269957543426901</v>
          </cell>
          <cell r="AP135">
            <v>27.53107611555</v>
          </cell>
        </row>
        <row r="136">
          <cell r="C136" t="str">
            <v>Green Lane (Hazel Grove)</v>
          </cell>
          <cell r="D136" t="str">
            <v>Hazel Grove</v>
          </cell>
          <cell r="E136" t="str">
            <v>Bredbury GSP</v>
          </cell>
          <cell r="F136">
            <v>19.399999999999999</v>
          </cell>
          <cell r="G136">
            <v>0</v>
          </cell>
          <cell r="H136">
            <v>19.399999999999999</v>
          </cell>
          <cell r="I136">
            <v>17.88</v>
          </cell>
          <cell r="J136">
            <v>17.859087824160401</v>
          </cell>
          <cell r="K136">
            <v>17.776805318968201</v>
          </cell>
          <cell r="L136">
            <v>17.722341287696</v>
          </cell>
          <cell r="M136">
            <v>17.772055605694</v>
          </cell>
          <cell r="N136">
            <v>17.8580402008559</v>
          </cell>
          <cell r="O136">
            <v>17.9413664937641</v>
          </cell>
          <cell r="P136">
            <v>18.0420372593575</v>
          </cell>
          <cell r="Q136">
            <v>18.155512461490002</v>
          </cell>
          <cell r="R136">
            <v>18.2913928685394</v>
          </cell>
          <cell r="S136">
            <v>18.449822716528001</v>
          </cell>
          <cell r="T136">
            <v>18.617558164900501</v>
          </cell>
          <cell r="U136">
            <v>18.8101240669946</v>
          </cell>
          <cell r="V136">
            <v>19.038660278553301</v>
          </cell>
          <cell r="W136">
            <v>19.2774104739931</v>
          </cell>
          <cell r="X136">
            <v>19.521443852471599</v>
          </cell>
          <cell r="Y136">
            <v>19.757328683247799</v>
          </cell>
          <cell r="Z136">
            <v>19.9741514466544</v>
          </cell>
          <cell r="AA136">
            <v>20.1725336178202</v>
          </cell>
          <cell r="AB136">
            <v>20.381804217994201</v>
          </cell>
          <cell r="AC136">
            <v>20.578240412903401</v>
          </cell>
          <cell r="AD136">
            <v>20.755544786965299</v>
          </cell>
          <cell r="AE136">
            <v>20.921108882305099</v>
          </cell>
          <cell r="AF136">
            <v>21.079633601594299</v>
          </cell>
          <cell r="AG136">
            <v>21.207599084720002</v>
          </cell>
          <cell r="AH136">
            <v>21.315822549040199</v>
          </cell>
          <cell r="AI136">
            <v>21.405414191251101</v>
          </cell>
          <cell r="AJ136">
            <v>21.479602981027998</v>
          </cell>
          <cell r="AK136">
            <v>21.534607677914</v>
          </cell>
          <cell r="AL136">
            <v>21.5749050227959</v>
          </cell>
          <cell r="AM136">
            <v>21.604449481251699</v>
          </cell>
          <cell r="AN136">
            <v>21.624069100317602</v>
          </cell>
          <cell r="AO136">
            <v>21.633635046149099</v>
          </cell>
          <cell r="AP136">
            <v>21.6363173799427</v>
          </cell>
        </row>
        <row r="137">
          <cell r="C137" t="str">
            <v>Green St T11</v>
          </cell>
          <cell r="D137" t="str">
            <v>Wigan</v>
          </cell>
          <cell r="E137" t="str">
            <v>Washway Farm GSP / Kirkby GSP GROUP</v>
          </cell>
          <cell r="F137">
            <v>13.25</v>
          </cell>
          <cell r="G137">
            <v>0</v>
          </cell>
          <cell r="H137">
            <v>13.25</v>
          </cell>
          <cell r="I137">
            <v>12.39</v>
          </cell>
          <cell r="J137">
            <v>12.7599611448079</v>
          </cell>
          <cell r="K137">
            <v>12.8699647264073</v>
          </cell>
          <cell r="L137">
            <v>12.9710362626786</v>
          </cell>
          <cell r="M137">
            <v>13.086195480665699</v>
          </cell>
          <cell r="N137">
            <v>13.2241722349527</v>
          </cell>
          <cell r="O137">
            <v>13.3432367706782</v>
          </cell>
          <cell r="P137">
            <v>13.4633143950863</v>
          </cell>
          <cell r="Q137">
            <v>13.5805166522445</v>
          </cell>
          <cell r="R137">
            <v>13.705079254457599</v>
          </cell>
          <cell r="S137">
            <v>13.8321751469683</v>
          </cell>
          <cell r="T137">
            <v>13.9596170806389</v>
          </cell>
          <cell r="U137">
            <v>14.090850184697899</v>
          </cell>
          <cell r="V137">
            <v>14.227757594408599</v>
          </cell>
          <cell r="W137">
            <v>14.352958801059</v>
          </cell>
          <cell r="X137">
            <v>14.476349104109399</v>
          </cell>
          <cell r="Y137">
            <v>14.599442999985801</v>
          </cell>
          <cell r="Z137">
            <v>14.7202057644494</v>
          </cell>
          <cell r="AA137">
            <v>14.8384040507213</v>
          </cell>
          <cell r="AB137">
            <v>14.9566254947297</v>
          </cell>
          <cell r="AC137">
            <v>15.072465170710201</v>
          </cell>
          <cell r="AD137">
            <v>15.1854779235065</v>
          </cell>
          <cell r="AE137">
            <v>15.297866649077999</v>
          </cell>
          <cell r="AF137">
            <v>15.4106551139408</v>
          </cell>
          <cell r="AG137">
            <v>15.517161072749699</v>
          </cell>
          <cell r="AH137">
            <v>15.6201975379565</v>
          </cell>
          <cell r="AI137">
            <v>15.7202588412081</v>
          </cell>
          <cell r="AJ137">
            <v>15.8177027040478</v>
          </cell>
          <cell r="AK137">
            <v>15.912597335444699</v>
          </cell>
          <cell r="AL137">
            <v>16.007462249484501</v>
          </cell>
          <cell r="AM137">
            <v>16.101356528733799</v>
          </cell>
          <cell r="AN137">
            <v>16.194469869020299</v>
          </cell>
          <cell r="AO137">
            <v>16.2869575015125</v>
          </cell>
          <cell r="AP137">
            <v>16.379467380983399</v>
          </cell>
        </row>
        <row r="138">
          <cell r="C138" t="str">
            <v>Green St T12 &amp; T13</v>
          </cell>
          <cell r="D138" t="str">
            <v>Wigan</v>
          </cell>
          <cell r="E138" t="str">
            <v>Washway Farm GSP / Kirkby GSP GROUP</v>
          </cell>
          <cell r="F138">
            <v>21.46</v>
          </cell>
          <cell r="G138">
            <v>0</v>
          </cell>
          <cell r="H138">
            <v>21.46</v>
          </cell>
          <cell r="I138">
            <v>15.42</v>
          </cell>
          <cell r="J138">
            <v>15.705055056748501</v>
          </cell>
          <cell r="K138">
            <v>15.828139449366001</v>
          </cell>
          <cell r="L138">
            <v>15.9648436659857</v>
          </cell>
          <cell r="M138">
            <v>16.1296895630074</v>
          </cell>
          <cell r="N138">
            <v>16.315153231743999</v>
          </cell>
          <cell r="O138">
            <v>16.489614445299999</v>
          </cell>
          <cell r="P138">
            <v>16.671398937694502</v>
          </cell>
          <cell r="Q138">
            <v>16.862859159085001</v>
          </cell>
          <cell r="R138">
            <v>17.0773030661802</v>
          </cell>
          <cell r="S138">
            <v>17.305546708207199</v>
          </cell>
          <cell r="T138">
            <v>17.540967321632198</v>
          </cell>
          <cell r="U138">
            <v>17.793644308459999</v>
          </cell>
          <cell r="V138">
            <v>18.070858272471799</v>
          </cell>
          <cell r="W138">
            <v>18.3323634478398</v>
          </cell>
          <cell r="X138">
            <v>18.592863393627901</v>
          </cell>
          <cell r="Y138">
            <v>18.848790793667199</v>
          </cell>
          <cell r="Z138">
            <v>19.0929833979039</v>
          </cell>
          <cell r="AA138">
            <v>19.324799760482101</v>
          </cell>
          <cell r="AB138">
            <v>19.551598181376999</v>
          </cell>
          <cell r="AC138">
            <v>19.7663219670176</v>
          </cell>
          <cell r="AD138">
            <v>19.968070842363598</v>
          </cell>
          <cell r="AE138">
            <v>20.1632982875098</v>
          </cell>
          <cell r="AF138">
            <v>20.354721108725901</v>
          </cell>
          <cell r="AG138">
            <v>20.523232517257401</v>
          </cell>
          <cell r="AH138">
            <v>20.677215254398298</v>
          </cell>
          <cell r="AI138">
            <v>20.818212610613699</v>
          </cell>
          <cell r="AJ138">
            <v>20.9469444989297</v>
          </cell>
          <cell r="AK138">
            <v>21.066319265320399</v>
          </cell>
          <cell r="AL138">
            <v>21.1886786798614</v>
          </cell>
          <cell r="AM138">
            <v>21.304903687339099</v>
          </cell>
          <cell r="AN138">
            <v>21.415682648175601</v>
          </cell>
          <cell r="AO138">
            <v>21.523528123134799</v>
          </cell>
          <cell r="AP138">
            <v>21.630396010440801</v>
          </cell>
        </row>
        <row r="139">
          <cell r="C139" t="str">
            <v>Greenfield</v>
          </cell>
          <cell r="D139" t="str">
            <v>Hartshead-Heyrod</v>
          </cell>
          <cell r="E139" t="str">
            <v>Stalybridge GSP</v>
          </cell>
          <cell r="F139">
            <v>23</v>
          </cell>
          <cell r="G139">
            <v>3.9E-2</v>
          </cell>
          <cell r="H139">
            <v>23.039000000000001</v>
          </cell>
          <cell r="I139">
            <v>10.14</v>
          </cell>
          <cell r="J139">
            <v>10.3096619198203</v>
          </cell>
          <cell r="K139">
            <v>10.406356860069501</v>
          </cell>
          <cell r="L139">
            <v>10.5293243258752</v>
          </cell>
          <cell r="M139">
            <v>10.6797122994716</v>
          </cell>
          <cell r="N139">
            <v>10.8506253704159</v>
          </cell>
          <cell r="O139">
            <v>11.011723471377699</v>
          </cell>
          <cell r="P139">
            <v>11.1774201544328</v>
          </cell>
          <cell r="Q139">
            <v>11.3455062926114</v>
          </cell>
          <cell r="R139">
            <v>11.5265931861735</v>
          </cell>
          <cell r="S139">
            <v>11.7157753850577</v>
          </cell>
          <cell r="T139">
            <v>11.9093329330257</v>
          </cell>
          <cell r="U139">
            <v>12.1167493756317</v>
          </cell>
          <cell r="V139">
            <v>12.3421421637237</v>
          </cell>
          <cell r="W139">
            <v>12.569403250721599</v>
          </cell>
          <cell r="X139">
            <v>12.791888042621199</v>
          </cell>
          <cell r="Y139">
            <v>13.007504201072701</v>
          </cell>
          <cell r="Z139">
            <v>13.211120465214799</v>
          </cell>
          <cell r="AA139">
            <v>13.4032524544068</v>
          </cell>
          <cell r="AB139">
            <v>13.5893416995424</v>
          </cell>
          <cell r="AC139">
            <v>13.7646981025534</v>
          </cell>
          <cell r="AD139">
            <v>13.9297783258703</v>
          </cell>
          <cell r="AE139">
            <v>14.087235050718199</v>
          </cell>
          <cell r="AF139">
            <v>14.2397980261855</v>
          </cell>
          <cell r="AG139">
            <v>14.3755376045759</v>
          </cell>
          <cell r="AH139">
            <v>14.5005404624017</v>
          </cell>
          <cell r="AI139">
            <v>14.615744789533601</v>
          </cell>
          <cell r="AJ139">
            <v>14.720749364267901</v>
          </cell>
          <cell r="AK139">
            <v>14.8175933530226</v>
          </cell>
          <cell r="AL139">
            <v>14.915317475694</v>
          </cell>
          <cell r="AM139">
            <v>15.008549058109701</v>
          </cell>
          <cell r="AN139">
            <v>15.0976836523275</v>
          </cell>
          <cell r="AO139">
            <v>15.182893995596499</v>
          </cell>
          <cell r="AP139">
            <v>15.265698041159901</v>
          </cell>
        </row>
        <row r="140">
          <cell r="C140" t="str">
            <v>Greenhill</v>
          </cell>
          <cell r="D140" t="str">
            <v>Greenhill</v>
          </cell>
          <cell r="E140" t="str">
            <v>Whitegate GSP</v>
          </cell>
          <cell r="F140">
            <v>42</v>
          </cell>
          <cell r="G140">
            <v>0</v>
          </cell>
          <cell r="H140">
            <v>42</v>
          </cell>
          <cell r="I140">
            <v>26.93</v>
          </cell>
          <cell r="J140">
            <v>27.103901233655701</v>
          </cell>
          <cell r="K140">
            <v>27.3030384613125</v>
          </cell>
          <cell r="L140">
            <v>27.564612171410101</v>
          </cell>
          <cell r="M140">
            <v>27.860135644481201</v>
          </cell>
          <cell r="N140">
            <v>28.210669146152402</v>
          </cell>
          <cell r="O140">
            <v>28.528676082636402</v>
          </cell>
          <cell r="P140">
            <v>28.8551940243348</v>
          </cell>
          <cell r="Q140">
            <v>29.184988389359599</v>
          </cell>
          <cell r="R140">
            <v>29.538560770086299</v>
          </cell>
          <cell r="S140">
            <v>29.9062485708493</v>
          </cell>
          <cell r="T140">
            <v>30.283423147573099</v>
          </cell>
          <cell r="U140">
            <v>30.676277367927199</v>
          </cell>
          <cell r="V140">
            <v>31.091430889672498</v>
          </cell>
          <cell r="W140">
            <v>31.473188680956302</v>
          </cell>
          <cell r="X140">
            <v>31.853236004599001</v>
          </cell>
          <cell r="Y140">
            <v>32.235437824498298</v>
          </cell>
          <cell r="Z140">
            <v>32.614031390665701</v>
          </cell>
          <cell r="AA140">
            <v>32.990298759361202</v>
          </cell>
          <cell r="AB140">
            <v>33.3693934049953</v>
          </cell>
          <cell r="AC140">
            <v>33.747132885532103</v>
          </cell>
          <cell r="AD140">
            <v>34.123684787467603</v>
          </cell>
          <cell r="AE140">
            <v>34.500471360123001</v>
          </cell>
          <cell r="AF140">
            <v>34.883862441989102</v>
          </cell>
          <cell r="AG140">
            <v>35.256010117726099</v>
          </cell>
          <cell r="AH140">
            <v>35.623822973928903</v>
          </cell>
          <cell r="AI140">
            <v>35.988726536578604</v>
          </cell>
          <cell r="AJ140">
            <v>36.351587999998401</v>
          </cell>
          <cell r="AK140">
            <v>36.713144975894998</v>
          </cell>
          <cell r="AL140">
            <v>37.081154205666898</v>
          </cell>
          <cell r="AM140">
            <v>37.451644115014901</v>
          </cell>
          <cell r="AN140">
            <v>37.825307624523198</v>
          </cell>
          <cell r="AO140">
            <v>38.202880144853701</v>
          </cell>
          <cell r="AP140">
            <v>38.585785660768401</v>
          </cell>
        </row>
        <row r="141">
          <cell r="C141" t="str">
            <v>Griffin</v>
          </cell>
          <cell r="D141" t="str">
            <v>Lower Darwen</v>
          </cell>
          <cell r="E141" t="str">
            <v>Penwortham East GSP / Rochdale SGT 1 GROUP</v>
          </cell>
          <cell r="F141">
            <v>22.86</v>
          </cell>
          <cell r="G141">
            <v>0</v>
          </cell>
          <cell r="H141">
            <v>22.86</v>
          </cell>
          <cell r="I141">
            <v>15.93</v>
          </cell>
          <cell r="J141">
            <v>16.277892619859301</v>
          </cell>
          <cell r="K141">
            <v>16.3793689558801</v>
          </cell>
          <cell r="L141">
            <v>16.495463335128399</v>
          </cell>
          <cell r="M141">
            <v>16.6417785900016</v>
          </cell>
          <cell r="N141">
            <v>16.8182623045181</v>
          </cell>
          <cell r="O141">
            <v>16.986905156113099</v>
          </cell>
          <cell r="P141">
            <v>17.167521800814601</v>
          </cell>
          <cell r="Q141">
            <v>17.3549473387354</v>
          </cell>
          <cell r="R141">
            <v>17.563125339342999</v>
          </cell>
          <cell r="S141">
            <v>17.7896723707319</v>
          </cell>
          <cell r="T141">
            <v>18.026817802973799</v>
          </cell>
          <cell r="U141">
            <v>18.285377927987099</v>
          </cell>
          <cell r="V141">
            <v>18.570569126170898</v>
          </cell>
          <cell r="W141">
            <v>18.840148592275</v>
          </cell>
          <cell r="X141">
            <v>19.107781670680499</v>
          </cell>
          <cell r="Y141">
            <v>19.371185912237099</v>
          </cell>
          <cell r="Z141">
            <v>19.6290442786553</v>
          </cell>
          <cell r="AA141">
            <v>19.8921440124813</v>
          </cell>
          <cell r="AB141">
            <v>20.151673535412201</v>
          </cell>
          <cell r="AC141">
            <v>20.4023406368098</v>
          </cell>
          <cell r="AD141">
            <v>20.6429658897727</v>
          </cell>
          <cell r="AE141">
            <v>20.877226427785299</v>
          </cell>
          <cell r="AF141">
            <v>21.1096432459974</v>
          </cell>
          <cell r="AG141">
            <v>21.317009489282199</v>
          </cell>
          <cell r="AH141">
            <v>21.509156475048702</v>
          </cell>
          <cell r="AI141">
            <v>21.687453844290999</v>
          </cell>
          <cell r="AJ141">
            <v>21.853670427973402</v>
          </cell>
          <cell r="AK141">
            <v>22.008105955227499</v>
          </cell>
          <cell r="AL141">
            <v>22.1608018267864</v>
          </cell>
          <cell r="AM141">
            <v>22.3069326063627</v>
          </cell>
          <cell r="AN141">
            <v>22.447160639471399</v>
          </cell>
          <cell r="AO141">
            <v>22.581636820509001</v>
          </cell>
          <cell r="AP141">
            <v>22.712930838300402</v>
          </cell>
        </row>
        <row r="142">
          <cell r="C142" t="str">
            <v>Hadfield</v>
          </cell>
          <cell r="D142" t="str">
            <v>Hyde</v>
          </cell>
          <cell r="E142" t="str">
            <v>Stalybridge GSP</v>
          </cell>
          <cell r="F142">
            <v>22.863</v>
          </cell>
          <cell r="G142">
            <v>0.23580000000000001</v>
          </cell>
          <cell r="H142">
            <v>23.098800000000001</v>
          </cell>
          <cell r="I142">
            <v>10.84</v>
          </cell>
          <cell r="J142">
            <v>10.8924718532367</v>
          </cell>
          <cell r="K142">
            <v>10.962987359606901</v>
          </cell>
          <cell r="L142">
            <v>11.066024972308799</v>
          </cell>
          <cell r="M142">
            <v>11.1953610494845</v>
          </cell>
          <cell r="N142">
            <v>11.341911326394101</v>
          </cell>
          <cell r="O142">
            <v>11.484316726437999</v>
          </cell>
          <cell r="P142">
            <v>11.635536314185201</v>
          </cell>
          <cell r="Q142">
            <v>11.7881604757665</v>
          </cell>
          <cell r="R142">
            <v>11.9595786206248</v>
          </cell>
          <cell r="S142">
            <v>12.143951700640701</v>
          </cell>
          <cell r="T142">
            <v>12.3367371110451</v>
          </cell>
          <cell r="U142">
            <v>12.5453982954746</v>
          </cell>
          <cell r="V142">
            <v>12.774104488746699</v>
          </cell>
          <cell r="W142">
            <v>13.005708993847399</v>
          </cell>
          <cell r="X142">
            <v>13.23004926818</v>
          </cell>
          <cell r="Y142">
            <v>13.458826420098999</v>
          </cell>
          <cell r="Z142">
            <v>13.6915222466725</v>
          </cell>
          <cell r="AA142">
            <v>13.9133307697</v>
          </cell>
          <cell r="AB142">
            <v>14.1303902825787</v>
          </cell>
          <cell r="AC142">
            <v>14.336410769689399</v>
          </cell>
          <cell r="AD142">
            <v>14.5324686339787</v>
          </cell>
          <cell r="AE142">
            <v>14.722378736221501</v>
          </cell>
          <cell r="AF142">
            <v>14.908561274555099</v>
          </cell>
          <cell r="AG142">
            <v>15.0740031795923</v>
          </cell>
          <cell r="AH142">
            <v>15.2262258382061</v>
          </cell>
          <cell r="AI142">
            <v>15.366333120362301</v>
          </cell>
          <cell r="AJ142">
            <v>15.4957687448521</v>
          </cell>
          <cell r="AK142">
            <v>15.6139368224027</v>
          </cell>
          <cell r="AL142">
            <v>15.7270095146744</v>
          </cell>
          <cell r="AM142">
            <v>15.833910143929399</v>
          </cell>
          <cell r="AN142">
            <v>15.9352745505547</v>
          </cell>
          <cell r="AO142">
            <v>16.031351729535402</v>
          </cell>
          <cell r="AP142">
            <v>16.124095662703699</v>
          </cell>
        </row>
        <row r="143">
          <cell r="C143" t="str">
            <v>Hall Cross</v>
          </cell>
          <cell r="D143" t="str">
            <v>Peel</v>
          </cell>
          <cell r="E143" t="str">
            <v>Penwortham West GSP / Stanah GSP GROUP</v>
          </cell>
          <cell r="F143">
            <v>22.863</v>
          </cell>
          <cell r="G143">
            <v>0.75600000000000001</v>
          </cell>
          <cell r="H143">
            <v>23.619</v>
          </cell>
          <cell r="I143">
            <v>19.88</v>
          </cell>
          <cell r="J143">
            <v>20.119470600615401</v>
          </cell>
          <cell r="K143">
            <v>20.206055079410401</v>
          </cell>
          <cell r="L143">
            <v>20.3260601472338</v>
          </cell>
          <cell r="M143">
            <v>20.4792743712743</v>
          </cell>
          <cell r="N143">
            <v>20.660682900065002</v>
          </cell>
          <cell r="O143">
            <v>20.827654045752301</v>
          </cell>
          <cell r="P143">
            <v>21.003320079175701</v>
          </cell>
          <cell r="Q143">
            <v>21.1838392563787</v>
          </cell>
          <cell r="R143">
            <v>21.381959879241801</v>
          </cell>
          <cell r="S143">
            <v>21.596135937059699</v>
          </cell>
          <cell r="T143">
            <v>21.818214920932501</v>
          </cell>
          <cell r="U143">
            <v>22.057024740333901</v>
          </cell>
          <cell r="V143">
            <v>22.332134380052199</v>
          </cell>
          <cell r="W143">
            <v>22.617764593916899</v>
          </cell>
          <cell r="X143">
            <v>22.892930092272401</v>
          </cell>
          <cell r="Y143">
            <v>23.1606339508775</v>
          </cell>
          <cell r="Z143">
            <v>23.4095913049436</v>
          </cell>
          <cell r="AA143">
            <v>23.645060643146699</v>
          </cell>
          <cell r="AB143">
            <v>23.874594309385898</v>
          </cell>
          <cell r="AC143">
            <v>24.090412366395402</v>
          </cell>
          <cell r="AD143">
            <v>24.2914044823696</v>
          </cell>
          <cell r="AE143">
            <v>24.482472825669898</v>
          </cell>
          <cell r="AF143">
            <v>24.672517972127</v>
          </cell>
          <cell r="AG143">
            <v>24.842581890577399</v>
          </cell>
          <cell r="AH143">
            <v>25.000718223935301</v>
          </cell>
          <cell r="AI143">
            <v>25.148408639126199</v>
          </cell>
          <cell r="AJ143">
            <v>25.2867352558847</v>
          </cell>
          <cell r="AK143">
            <v>25.413535284232498</v>
          </cell>
          <cell r="AL143">
            <v>25.5327030274313</v>
          </cell>
          <cell r="AM143">
            <v>25.646082098031901</v>
          </cell>
          <cell r="AN143">
            <v>25.754197500498901</v>
          </cell>
          <cell r="AO143">
            <v>25.857837017525199</v>
          </cell>
          <cell r="AP143">
            <v>25.958651572619001</v>
          </cell>
        </row>
        <row r="144">
          <cell r="C144" t="str">
            <v>Handforth</v>
          </cell>
          <cell r="D144" t="str">
            <v>Moss Nook</v>
          </cell>
          <cell r="E144" t="str">
            <v>South Manchester GSP</v>
          </cell>
          <cell r="F144">
            <v>22.863</v>
          </cell>
          <cell r="G144">
            <v>1.9800000000000002E-2</v>
          </cell>
          <cell r="H144">
            <v>22.8828</v>
          </cell>
          <cell r="I144">
            <v>11.33</v>
          </cell>
          <cell r="J144">
            <v>11.813712262393601</v>
          </cell>
          <cell r="K144">
            <v>11.968531445828001</v>
          </cell>
          <cell r="L144">
            <v>12.1493902493976</v>
          </cell>
          <cell r="M144">
            <v>12.3813510890604</v>
          </cell>
          <cell r="N144">
            <v>12.6327881103427</v>
          </cell>
          <cell r="O144">
            <v>12.872397832287</v>
          </cell>
          <cell r="P144">
            <v>13.118181434210401</v>
          </cell>
          <cell r="Q144">
            <v>13.366814239550701</v>
          </cell>
          <cell r="R144">
            <v>13.625730719001499</v>
          </cell>
          <cell r="S144">
            <v>13.899023430842499</v>
          </cell>
          <cell r="T144">
            <v>14.1732624219736</v>
          </cell>
          <cell r="U144">
            <v>14.460789763820699</v>
          </cell>
          <cell r="V144">
            <v>14.7804492094466</v>
          </cell>
          <cell r="W144">
            <v>15.1436266661612</v>
          </cell>
          <cell r="X144">
            <v>15.493013819299</v>
          </cell>
          <cell r="Y144">
            <v>15.8255643097361</v>
          </cell>
          <cell r="Z144">
            <v>16.130649315687702</v>
          </cell>
          <cell r="AA144">
            <v>16.409667404814801</v>
          </cell>
          <cell r="AB144">
            <v>16.673850022756</v>
          </cell>
          <cell r="AC144">
            <v>16.9155374609917</v>
          </cell>
          <cell r="AD144">
            <v>17.135427676362301</v>
          </cell>
          <cell r="AE144">
            <v>17.340543792596701</v>
          </cell>
          <cell r="AF144">
            <v>17.5350171761818</v>
          </cell>
          <cell r="AG144">
            <v>17.7087325956483</v>
          </cell>
          <cell r="AH144">
            <v>17.869940425433899</v>
          </cell>
          <cell r="AI144">
            <v>18.0200523929376</v>
          </cell>
          <cell r="AJ144">
            <v>18.1608236105888</v>
          </cell>
          <cell r="AK144">
            <v>18.288900468429599</v>
          </cell>
          <cell r="AL144">
            <v>18.405106882221101</v>
          </cell>
          <cell r="AM144">
            <v>18.5155335972518</v>
          </cell>
          <cell r="AN144">
            <v>18.6208439884938</v>
          </cell>
          <cell r="AO144">
            <v>18.7215337994948</v>
          </cell>
          <cell r="AP144">
            <v>18.819609780106202</v>
          </cell>
        </row>
        <row r="145">
          <cell r="C145" t="str">
            <v>Hanging Bridge</v>
          </cell>
          <cell r="D145" t="str">
            <v>Wrightington</v>
          </cell>
          <cell r="E145" t="str">
            <v>Penwortham West GSP / Stanah GSP GROUP</v>
          </cell>
          <cell r="F145">
            <v>8</v>
          </cell>
          <cell r="G145">
            <v>0.54</v>
          </cell>
          <cell r="H145">
            <v>8.5399999999999991</v>
          </cell>
          <cell r="I145">
            <v>5.26</v>
          </cell>
          <cell r="J145">
            <v>5.3489319922704697</v>
          </cell>
          <cell r="K145">
            <v>5.3512028842566703</v>
          </cell>
          <cell r="L145">
            <v>5.3504272965914703</v>
          </cell>
          <cell r="M145">
            <v>5.3530878717571397</v>
          </cell>
          <cell r="N145">
            <v>5.3614954598429501</v>
          </cell>
          <cell r="O145">
            <v>5.3629117155060797</v>
          </cell>
          <cell r="P145">
            <v>5.3635702376568801</v>
          </cell>
          <cell r="Q145">
            <v>5.3624361950702104</v>
          </cell>
          <cell r="R145">
            <v>5.3965077006365503</v>
          </cell>
          <cell r="S145">
            <v>5.4759664756442303</v>
          </cell>
          <cell r="T145">
            <v>5.5594677158466403</v>
          </cell>
          <cell r="U145">
            <v>5.6542010501445903</v>
          </cell>
          <cell r="V145">
            <v>5.7573170292304301</v>
          </cell>
          <cell r="W145">
            <v>5.8595792872747099</v>
          </cell>
          <cell r="X145">
            <v>5.9576479896230197</v>
          </cell>
          <cell r="Y145">
            <v>6.0491559107273698</v>
          </cell>
          <cell r="Z145">
            <v>6.13260957670661</v>
          </cell>
          <cell r="AA145">
            <v>6.20889829703769</v>
          </cell>
          <cell r="AB145">
            <v>6.2810524565154502</v>
          </cell>
          <cell r="AC145">
            <v>6.3467782948191802</v>
          </cell>
          <cell r="AD145">
            <v>6.4063267746044499</v>
          </cell>
          <cell r="AE145">
            <v>6.4617045658684402</v>
          </cell>
          <cell r="AF145">
            <v>6.5146299039840398</v>
          </cell>
          <cell r="AG145">
            <v>6.5606394502962999</v>
          </cell>
          <cell r="AH145">
            <v>6.6020275772432901</v>
          </cell>
          <cell r="AI145">
            <v>6.6394743165068402</v>
          </cell>
          <cell r="AJ145">
            <v>6.6727733412198402</v>
          </cell>
          <cell r="AK145">
            <v>6.7015954201137902</v>
          </cell>
          <cell r="AL145">
            <v>6.7273222695501298</v>
          </cell>
          <cell r="AM145">
            <v>6.7513993044686398</v>
          </cell>
          <cell r="AN145">
            <v>6.7741346026237403</v>
          </cell>
          <cell r="AO145">
            <v>6.7961193218712204</v>
          </cell>
          <cell r="AP145">
            <v>6.8175527600386703</v>
          </cell>
        </row>
        <row r="146">
          <cell r="C146" t="str">
            <v>Hareholme</v>
          </cell>
          <cell r="D146" t="str">
            <v>Rossendale</v>
          </cell>
          <cell r="E146" t="str">
            <v>Padiham GSP</v>
          </cell>
          <cell r="F146">
            <v>22.863</v>
          </cell>
          <cell r="G146">
            <v>0.34032000000000001</v>
          </cell>
          <cell r="H146">
            <v>23.203320000000001</v>
          </cell>
          <cell r="I146">
            <v>14.77</v>
          </cell>
          <cell r="J146">
            <v>14.934585266368501</v>
          </cell>
          <cell r="K146">
            <v>15.0189421060504</v>
          </cell>
          <cell r="L146">
            <v>15.125662832980099</v>
          </cell>
          <cell r="M146">
            <v>15.2475409532128</v>
          </cell>
          <cell r="N146">
            <v>15.4001850095813</v>
          </cell>
          <cell r="O146">
            <v>15.608966773152201</v>
          </cell>
          <cell r="P146">
            <v>15.827824016433301</v>
          </cell>
          <cell r="Q146">
            <v>16.0548317313357</v>
          </cell>
          <cell r="R146">
            <v>16.310503268196999</v>
          </cell>
          <cell r="S146">
            <v>16.588176518668998</v>
          </cell>
          <cell r="T146">
            <v>16.878189030229102</v>
          </cell>
          <cell r="U146">
            <v>17.1905623721557</v>
          </cell>
          <cell r="V146">
            <v>17.541530633398001</v>
          </cell>
          <cell r="W146">
            <v>17.897533817752102</v>
          </cell>
          <cell r="X146">
            <v>18.241039429988898</v>
          </cell>
          <cell r="Y146">
            <v>18.573740110923499</v>
          </cell>
          <cell r="Z146">
            <v>18.883930431635399</v>
          </cell>
          <cell r="AA146">
            <v>19.175803952821799</v>
          </cell>
          <cell r="AB146">
            <v>19.4587289629184</v>
          </cell>
          <cell r="AC146">
            <v>19.726112211915101</v>
          </cell>
          <cell r="AD146">
            <v>19.975780740356701</v>
          </cell>
          <cell r="AE146">
            <v>20.213456779669499</v>
          </cell>
          <cell r="AF146">
            <v>20.445526693659701</v>
          </cell>
          <cell r="AG146">
            <v>20.651016415547101</v>
          </cell>
          <cell r="AH146">
            <v>20.8394792610774</v>
          </cell>
          <cell r="AI146">
            <v>21.012531401084701</v>
          </cell>
          <cell r="AJ146">
            <v>21.1723492553295</v>
          </cell>
          <cell r="AK146">
            <v>21.316702266542801</v>
          </cell>
          <cell r="AL146">
            <v>21.451725881937499</v>
          </cell>
          <cell r="AM146">
            <v>21.578026887742599</v>
          </cell>
          <cell r="AN146">
            <v>21.696386419485801</v>
          </cell>
          <cell r="AO146">
            <v>21.807604658627699</v>
          </cell>
          <cell r="AP146">
            <v>21.913812232430299</v>
          </cell>
        </row>
        <row r="147">
          <cell r="C147" t="str">
            <v>Harpurhey</v>
          </cell>
          <cell r="D147" t="str">
            <v>Red Bank</v>
          </cell>
          <cell r="E147" t="str">
            <v>Whitegate GSP</v>
          </cell>
          <cell r="F147">
            <v>22.86</v>
          </cell>
          <cell r="G147">
            <v>0</v>
          </cell>
          <cell r="H147">
            <v>22.86</v>
          </cell>
          <cell r="I147">
            <v>14.01</v>
          </cell>
          <cell r="J147">
            <v>14.126166765247399</v>
          </cell>
          <cell r="K147">
            <v>14.254890529179701</v>
          </cell>
          <cell r="L147">
            <v>14.4136931354812</v>
          </cell>
          <cell r="M147">
            <v>14.585397692104401</v>
          </cell>
          <cell r="N147">
            <v>14.779375028734901</v>
          </cell>
          <cell r="O147">
            <v>14.966505362622099</v>
          </cell>
          <cell r="P147">
            <v>15.190779799881099</v>
          </cell>
          <cell r="Q147">
            <v>15.433036894637301</v>
          </cell>
          <cell r="R147">
            <v>15.7075269598131</v>
          </cell>
          <cell r="S147">
            <v>16.0041779189329</v>
          </cell>
          <cell r="T147">
            <v>16.320476884485</v>
          </cell>
          <cell r="U147">
            <v>16.668786720835101</v>
          </cell>
          <cell r="V147">
            <v>17.0517293553869</v>
          </cell>
          <cell r="W147">
            <v>17.450957248098302</v>
          </cell>
          <cell r="X147">
            <v>17.8510437061563</v>
          </cell>
          <cell r="Y147">
            <v>18.2464275698809</v>
          </cell>
          <cell r="Z147">
            <v>18.6317525917529</v>
          </cell>
          <cell r="AA147">
            <v>19.010214238752699</v>
          </cell>
          <cell r="AB147">
            <v>19.391047677469899</v>
          </cell>
          <cell r="AC147">
            <v>19.766637502501101</v>
          </cell>
          <cell r="AD147">
            <v>20.133299979639599</v>
          </cell>
          <cell r="AE147">
            <v>20.498613841758999</v>
          </cell>
          <cell r="AF147">
            <v>20.866504536179701</v>
          </cell>
          <cell r="AG147">
            <v>21.205751000837001</v>
          </cell>
          <cell r="AH147">
            <v>21.528148578457198</v>
          </cell>
          <cell r="AI147">
            <v>21.836045634613999</v>
          </cell>
          <cell r="AJ147">
            <v>22.1306656783375</v>
          </cell>
          <cell r="AK147">
            <v>22.413953088252899</v>
          </cell>
          <cell r="AL147">
            <v>22.701140215563498</v>
          </cell>
          <cell r="AM147">
            <v>22.982366533433101</v>
          </cell>
          <cell r="AN147">
            <v>23.258503994344402</v>
          </cell>
          <cell r="AO147">
            <v>23.530719315067198</v>
          </cell>
          <cell r="AP147">
            <v>23.801397835155999</v>
          </cell>
        </row>
        <row r="148">
          <cell r="C148" t="str">
            <v>Harwood</v>
          </cell>
          <cell r="D148" t="str">
            <v>Bolton</v>
          </cell>
          <cell r="E148" t="str">
            <v>Kearsley 132 GSP</v>
          </cell>
          <cell r="F148">
            <v>16.7</v>
          </cell>
          <cell r="G148">
            <v>0</v>
          </cell>
          <cell r="H148">
            <v>16.7</v>
          </cell>
          <cell r="I148">
            <v>15.44</v>
          </cell>
          <cell r="J148">
            <v>15.593001649221099</v>
          </cell>
          <cell r="K148">
            <v>15.682553255837</v>
          </cell>
          <cell r="L148">
            <v>15.8145184365316</v>
          </cell>
          <cell r="M148">
            <v>15.9803446390386</v>
          </cell>
          <cell r="N148">
            <v>16.1723840807378</v>
          </cell>
          <cell r="O148">
            <v>16.357415345412001</v>
          </cell>
          <cell r="P148">
            <v>16.5584548913899</v>
          </cell>
          <cell r="Q148">
            <v>16.766192252906201</v>
          </cell>
          <cell r="R148">
            <v>16.998694398773701</v>
          </cell>
          <cell r="S148">
            <v>17.251394882711601</v>
          </cell>
          <cell r="T148">
            <v>17.516286352231901</v>
          </cell>
          <cell r="U148">
            <v>17.808828065082999</v>
          </cell>
          <cell r="V148">
            <v>18.1335621798166</v>
          </cell>
          <cell r="W148">
            <v>18.467216099746398</v>
          </cell>
          <cell r="X148">
            <v>18.7923396682692</v>
          </cell>
          <cell r="Y148">
            <v>19.105994278068401</v>
          </cell>
          <cell r="Z148">
            <v>19.4024967507147</v>
          </cell>
          <cell r="AA148">
            <v>19.679795506163799</v>
          </cell>
          <cell r="AB148">
            <v>19.950428353794099</v>
          </cell>
          <cell r="AC148">
            <v>20.205070224866201</v>
          </cell>
          <cell r="AD148">
            <v>20.440488122263002</v>
          </cell>
          <cell r="AE148">
            <v>20.6642494475295</v>
          </cell>
          <cell r="AF148">
            <v>20.879562787564101</v>
          </cell>
          <cell r="AG148">
            <v>21.060378613068501</v>
          </cell>
          <cell r="AH148">
            <v>21.218369807824999</v>
          </cell>
          <cell r="AI148">
            <v>21.3768167577594</v>
          </cell>
          <cell r="AJ148">
            <v>21.519254405107301</v>
          </cell>
          <cell r="AK148">
            <v>21.641443176524099</v>
          </cell>
          <cell r="AL148">
            <v>21.756958828510701</v>
          </cell>
          <cell r="AM148">
            <v>21.859530829791701</v>
          </cell>
          <cell r="AN148">
            <v>21.950193534232</v>
          </cell>
          <cell r="AO148">
            <v>22.029081870510801</v>
          </cell>
          <cell r="AP148">
            <v>22.099664850625299</v>
          </cell>
        </row>
        <row r="149">
          <cell r="C149" t="str">
            <v>Hattersley</v>
          </cell>
          <cell r="D149" t="str">
            <v>Hyde</v>
          </cell>
          <cell r="E149" t="str">
            <v>Stalybridge GSP</v>
          </cell>
          <cell r="F149">
            <v>17.5</v>
          </cell>
          <cell r="G149">
            <v>0</v>
          </cell>
          <cell r="H149">
            <v>17.5</v>
          </cell>
          <cell r="I149">
            <v>11</v>
          </cell>
          <cell r="J149">
            <v>11.159517795697001</v>
          </cell>
          <cell r="K149">
            <v>11.1554750180469</v>
          </cell>
          <cell r="L149">
            <v>11.1601498168865</v>
          </cell>
          <cell r="M149">
            <v>11.1829395892651</v>
          </cell>
          <cell r="N149">
            <v>11.218003502175799</v>
          </cell>
          <cell r="O149">
            <v>11.251004274411899</v>
          </cell>
          <cell r="P149">
            <v>11.2957859135551</v>
          </cell>
          <cell r="Q149">
            <v>11.346610536286001</v>
          </cell>
          <cell r="R149">
            <v>11.4136411613758</v>
          </cell>
          <cell r="S149">
            <v>11.493886143671199</v>
          </cell>
          <cell r="T149">
            <v>11.583073038149299</v>
          </cell>
          <cell r="U149">
            <v>11.6887018256199</v>
          </cell>
          <cell r="V149">
            <v>11.814691904021601</v>
          </cell>
          <cell r="W149">
            <v>11.9533056472622</v>
          </cell>
          <cell r="X149">
            <v>12.0860750174297</v>
          </cell>
          <cell r="Y149">
            <v>12.2150942121993</v>
          </cell>
          <cell r="Z149">
            <v>12.334943783337801</v>
          </cell>
          <cell r="AA149">
            <v>12.4466060479017</v>
          </cell>
          <cell r="AB149">
            <v>12.5558690425091</v>
          </cell>
          <cell r="AC149">
            <v>12.6605183605269</v>
          </cell>
          <cell r="AD149">
            <v>12.773260319825299</v>
          </cell>
          <cell r="AE149">
            <v>12.8804287199809</v>
          </cell>
          <cell r="AF149">
            <v>12.9858400258437</v>
          </cell>
          <cell r="AG149">
            <v>13.072721585676801</v>
          </cell>
          <cell r="AH149">
            <v>13.1479340249959</v>
          </cell>
          <cell r="AI149">
            <v>13.212434183346</v>
          </cell>
          <cell r="AJ149">
            <v>13.267629191712301</v>
          </cell>
          <cell r="AK149">
            <v>13.3125416570065</v>
          </cell>
          <cell r="AL149">
            <v>13.3522052772433</v>
          </cell>
          <cell r="AM149">
            <v>13.385963549959</v>
          </cell>
          <cell r="AN149">
            <v>13.414323515968301</v>
          </cell>
          <cell r="AO149">
            <v>13.437456241361</v>
          </cell>
          <cell r="AP149">
            <v>13.4571241904051</v>
          </cell>
        </row>
        <row r="150">
          <cell r="C150" t="str">
            <v>Haverthwaite</v>
          </cell>
          <cell r="D150" t="str">
            <v>Ulverston</v>
          </cell>
          <cell r="E150" t="str">
            <v>Harker ENWL SGTs 1 2 3A 4 / Hutton GSP GROUP</v>
          </cell>
          <cell r="F150">
            <v>9.5</v>
          </cell>
          <cell r="G150">
            <v>0.15984000000000001</v>
          </cell>
          <cell r="H150">
            <v>9.6598400000000009</v>
          </cell>
          <cell r="I150">
            <v>6.25</v>
          </cell>
          <cell r="J150">
            <v>6.49793143330173</v>
          </cell>
          <cell r="K150">
            <v>6.5736003641469898</v>
          </cell>
          <cell r="L150">
            <v>6.6400024736679999</v>
          </cell>
          <cell r="M150">
            <v>6.71788067816534</v>
          </cell>
          <cell r="N150">
            <v>6.80992789298557</v>
          </cell>
          <cell r="O150">
            <v>6.9077894773947399</v>
          </cell>
          <cell r="P150">
            <v>7.0077112204771401</v>
          </cell>
          <cell r="Q150">
            <v>7.1066492307800804</v>
          </cell>
          <cell r="R150">
            <v>7.2128454265429101</v>
          </cell>
          <cell r="S150">
            <v>7.31617563360453</v>
          </cell>
          <cell r="T150">
            <v>7.4204393606856698</v>
          </cell>
          <cell r="U150">
            <v>7.5340330258844999</v>
          </cell>
          <cell r="V150">
            <v>7.6504692927884204</v>
          </cell>
          <cell r="W150">
            <v>7.7564192595931303</v>
          </cell>
          <cell r="X150">
            <v>7.8607380980675297</v>
          </cell>
          <cell r="Y150">
            <v>7.9614458685057796</v>
          </cell>
          <cell r="Z150">
            <v>8.0580489828370006</v>
          </cell>
          <cell r="AA150">
            <v>8.1506066725436099</v>
          </cell>
          <cell r="AB150">
            <v>8.2407921532680604</v>
          </cell>
          <cell r="AC150">
            <v>8.3271856633303099</v>
          </cell>
          <cell r="AD150">
            <v>8.4092892750455395</v>
          </cell>
          <cell r="AE150">
            <v>8.4884647893315801</v>
          </cell>
          <cell r="AF150">
            <v>8.5654158869489105</v>
          </cell>
          <cell r="AG150">
            <v>8.6355166436417505</v>
          </cell>
          <cell r="AH150">
            <v>8.7008526826214698</v>
          </cell>
          <cell r="AI150">
            <v>8.7617568802377104</v>
          </cell>
          <cell r="AJ150">
            <v>8.8186096286548104</v>
          </cell>
          <cell r="AK150">
            <v>8.8700827833406901</v>
          </cell>
          <cell r="AL150">
            <v>8.9151637262041508</v>
          </cell>
          <cell r="AM150">
            <v>8.9585078177855504</v>
          </cell>
          <cell r="AN150">
            <v>9.0004656901176094</v>
          </cell>
          <cell r="AO150">
            <v>9.0410893560620007</v>
          </cell>
          <cell r="AP150">
            <v>9.0809019660340606</v>
          </cell>
        </row>
        <row r="151">
          <cell r="C151" t="str">
            <v>Hawk Green</v>
          </cell>
          <cell r="D151" t="str">
            <v>Hazel Grove</v>
          </cell>
          <cell r="E151" t="str">
            <v>Bredbury GSP</v>
          </cell>
          <cell r="F151">
            <v>23</v>
          </cell>
          <cell r="G151">
            <v>1E-3</v>
          </cell>
          <cell r="H151">
            <v>23.001000000000001</v>
          </cell>
          <cell r="I151">
            <v>11.11</v>
          </cell>
          <cell r="J151">
            <v>11.1287375599453</v>
          </cell>
          <cell r="K151">
            <v>11.1698210391332</v>
          </cell>
          <cell r="L151">
            <v>11.2507531450897</v>
          </cell>
          <cell r="M151">
            <v>11.3610618157853</v>
          </cell>
          <cell r="N151">
            <v>11.4971646913715</v>
          </cell>
          <cell r="O151">
            <v>11.623729421315099</v>
          </cell>
          <cell r="P151">
            <v>11.758246542972101</v>
          </cell>
          <cell r="Q151">
            <v>11.898925614924099</v>
          </cell>
          <cell r="R151">
            <v>12.052480403004299</v>
          </cell>
          <cell r="S151">
            <v>12.216090037835</v>
          </cell>
          <cell r="T151">
            <v>12.386152027698699</v>
          </cell>
          <cell r="U151">
            <v>12.573198557085901</v>
          </cell>
          <cell r="V151">
            <v>12.782203138452299</v>
          </cell>
          <cell r="W151">
            <v>12.9992540231598</v>
          </cell>
          <cell r="X151">
            <v>13.215199890827799</v>
          </cell>
          <cell r="Y151">
            <v>13.4241542942697</v>
          </cell>
          <cell r="Z151">
            <v>13.6202872870467</v>
          </cell>
          <cell r="AA151">
            <v>13.804192455796199</v>
          </cell>
          <cell r="AB151">
            <v>13.982948135275899</v>
          </cell>
          <cell r="AC151">
            <v>14.1508937598917</v>
          </cell>
          <cell r="AD151">
            <v>14.3076047191906</v>
          </cell>
          <cell r="AE151">
            <v>14.4576782518937</v>
          </cell>
          <cell r="AF151">
            <v>14.6025368515784</v>
          </cell>
          <cell r="AG151">
            <v>14.7284587982624</v>
          </cell>
          <cell r="AH151">
            <v>14.8424078470316</v>
          </cell>
          <cell r="AI151">
            <v>14.945273290316299</v>
          </cell>
          <cell r="AJ151">
            <v>15.038817587248699</v>
          </cell>
          <cell r="AK151">
            <v>15.123281419885901</v>
          </cell>
          <cell r="AL151">
            <v>15.2074127630741</v>
          </cell>
          <cell r="AM151">
            <v>15.2865339315486</v>
          </cell>
          <cell r="AN151">
            <v>15.361274263717901</v>
          </cell>
          <cell r="AO151">
            <v>15.4319363243736</v>
          </cell>
          <cell r="AP151">
            <v>15.500315896455101</v>
          </cell>
        </row>
        <row r="152">
          <cell r="C152" t="str">
            <v>Haydock</v>
          </cell>
          <cell r="D152" t="str">
            <v>Golborne</v>
          </cell>
          <cell r="E152" t="str">
            <v>Bold</v>
          </cell>
          <cell r="F152">
            <v>32</v>
          </cell>
          <cell r="G152">
            <v>2.5514999999999999</v>
          </cell>
          <cell r="H152">
            <v>34.551499999999997</v>
          </cell>
          <cell r="I152">
            <v>24.51</v>
          </cell>
          <cell r="J152">
            <v>27.155362617525402</v>
          </cell>
          <cell r="K152">
            <v>27.397542168871201</v>
          </cell>
          <cell r="L152">
            <v>27.388692653176701</v>
          </cell>
          <cell r="M152">
            <v>27.3907573200573</v>
          </cell>
          <cell r="N152">
            <v>27.422664742201398</v>
          </cell>
          <cell r="O152">
            <v>27.430268578179302</v>
          </cell>
          <cell r="P152">
            <v>27.440840102031999</v>
          </cell>
          <cell r="Q152">
            <v>27.448490572333299</v>
          </cell>
          <cell r="R152">
            <v>27.466104969579298</v>
          </cell>
          <cell r="S152">
            <v>27.487050334177798</v>
          </cell>
          <cell r="T152">
            <v>27.5092897537242</v>
          </cell>
          <cell r="U152">
            <v>27.536424126360401</v>
          </cell>
          <cell r="V152">
            <v>27.568903666907701</v>
          </cell>
          <cell r="W152">
            <v>27.589590746791099</v>
          </cell>
          <cell r="X152">
            <v>27.6071612611488</v>
          </cell>
          <cell r="Y152">
            <v>27.743781370229101</v>
          </cell>
          <cell r="Z152">
            <v>27.915000818546599</v>
          </cell>
          <cell r="AA152">
            <v>28.075340837014299</v>
          </cell>
          <cell r="AB152">
            <v>28.235521706965201</v>
          </cell>
          <cell r="AC152">
            <v>28.385782903318699</v>
          </cell>
          <cell r="AD152">
            <v>28.526010455395401</v>
          </cell>
          <cell r="AE152">
            <v>28.661010572322901</v>
          </cell>
          <cell r="AF152">
            <v>28.792200614895201</v>
          </cell>
          <cell r="AG152">
            <v>28.896778208471002</v>
          </cell>
          <cell r="AH152">
            <v>28.984249418692599</v>
          </cell>
          <cell r="AI152">
            <v>29.0557646236553</v>
          </cell>
          <cell r="AJ152">
            <v>29.1138578065056</v>
          </cell>
          <cell r="AK152">
            <v>29.1556413796777</v>
          </cell>
          <cell r="AL152">
            <v>29.185857254216099</v>
          </cell>
          <cell r="AM152">
            <v>29.207510762362599</v>
          </cell>
          <cell r="AN152">
            <v>29.22155832684</v>
          </cell>
          <cell r="AO152">
            <v>29.228164942355299</v>
          </cell>
          <cell r="AP152">
            <v>29.2297773696985</v>
          </cell>
        </row>
        <row r="153">
          <cell r="C153" t="str">
            <v>HDA No1 &amp; HDA No2</v>
          </cell>
          <cell r="D153" t="str">
            <v>Stainburn &amp; Siddick</v>
          </cell>
          <cell r="E153" t="str">
            <v>Harker ENWL SGTs 1 2 3A 4 / Hutton GSP GROUP</v>
          </cell>
          <cell r="F153">
            <v>16</v>
          </cell>
          <cell r="G153">
            <v>6.4345800000000004</v>
          </cell>
          <cell r="H153">
            <v>22.43458</v>
          </cell>
          <cell r="I153">
            <v>8.9</v>
          </cell>
          <cell r="J153">
            <v>9.1052561692851892</v>
          </cell>
          <cell r="K153">
            <v>9.2370612773993894</v>
          </cell>
          <cell r="L153">
            <v>9.39053167755503</v>
          </cell>
          <cell r="M153">
            <v>9.5693378624455505</v>
          </cell>
          <cell r="N153">
            <v>9.7812355855352706</v>
          </cell>
          <cell r="O153">
            <v>9.9710600569936805</v>
          </cell>
          <cell r="P153">
            <v>10.162393814909599</v>
          </cell>
          <cell r="Q153">
            <v>10.353277693737301</v>
          </cell>
          <cell r="R153">
            <v>10.5541962666061</v>
          </cell>
          <cell r="S153">
            <v>10.7498712845063</v>
          </cell>
          <cell r="T153">
            <v>10.947534948058699</v>
          </cell>
          <cell r="U153">
            <v>11.160267812950099</v>
          </cell>
          <cell r="V153">
            <v>11.3788206453507</v>
          </cell>
          <cell r="W153">
            <v>11.6078075393046</v>
          </cell>
          <cell r="X153">
            <v>11.8343977498704</v>
          </cell>
          <cell r="Y153">
            <v>12.054265416597399</v>
          </cell>
          <cell r="Z153">
            <v>12.264903071547399</v>
          </cell>
          <cell r="AA153">
            <v>12.467069653394301</v>
          </cell>
          <cell r="AB153">
            <v>12.6660775380671</v>
          </cell>
          <cell r="AC153">
            <v>12.8572528802646</v>
          </cell>
          <cell r="AD153">
            <v>13.0408229812026</v>
          </cell>
          <cell r="AE153">
            <v>13.218758618555601</v>
          </cell>
          <cell r="AF153">
            <v>13.393220469445801</v>
          </cell>
          <cell r="AG153">
            <v>13.5544596866495</v>
          </cell>
          <cell r="AH153">
            <v>13.7069926041657</v>
          </cell>
          <cell r="AI153">
            <v>13.8516277068879</v>
          </cell>
          <cell r="AJ153">
            <v>13.988848527914399</v>
          </cell>
          <cell r="AK153">
            <v>14.117368444772</v>
          </cell>
          <cell r="AL153">
            <v>14.239061986728499</v>
          </cell>
          <cell r="AM153">
            <v>14.358113610858</v>
          </cell>
          <cell r="AN153">
            <v>14.4751600972258</v>
          </cell>
          <cell r="AO153">
            <v>14.590602446321499</v>
          </cell>
          <cell r="AP153">
            <v>14.7053700836421</v>
          </cell>
        </row>
        <row r="154">
          <cell r="C154" t="str">
            <v>Heady Hill</v>
          </cell>
          <cell r="D154" t="str">
            <v>Castleton</v>
          </cell>
          <cell r="E154" t="str">
            <v>Rochdale SGTs 2 3 4</v>
          </cell>
          <cell r="F154">
            <v>17.5</v>
          </cell>
          <cell r="G154">
            <v>0</v>
          </cell>
          <cell r="H154">
            <v>17.5</v>
          </cell>
          <cell r="I154">
            <v>11.83</v>
          </cell>
          <cell r="J154">
            <v>12.159764165554</v>
          </cell>
          <cell r="K154">
            <v>12.233933278362001</v>
          </cell>
          <cell r="L154">
            <v>12.307317247632101</v>
          </cell>
          <cell r="M154">
            <v>12.3975536266117</v>
          </cell>
          <cell r="N154">
            <v>12.505232924592599</v>
          </cell>
          <cell r="O154">
            <v>12.6055465705633</v>
          </cell>
          <cell r="P154">
            <v>12.7121329598311</v>
          </cell>
          <cell r="Q154">
            <v>12.822118042229199</v>
          </cell>
          <cell r="R154">
            <v>12.9472365884087</v>
          </cell>
          <cell r="S154">
            <v>13.0816249800052</v>
          </cell>
          <cell r="T154">
            <v>13.2227024836167</v>
          </cell>
          <cell r="U154">
            <v>13.3759497231393</v>
          </cell>
          <cell r="V154">
            <v>13.546702748854599</v>
          </cell>
          <cell r="W154">
            <v>13.7186119819885</v>
          </cell>
          <cell r="X154">
            <v>13.8855789769884</v>
          </cell>
          <cell r="Y154">
            <v>14.048636493446599</v>
          </cell>
          <cell r="Z154">
            <v>14.201998002785301</v>
          </cell>
          <cell r="AA154">
            <v>14.3480040972092</v>
          </cell>
          <cell r="AB154">
            <v>14.491332337267499</v>
          </cell>
          <cell r="AC154">
            <v>14.6272954117668</v>
          </cell>
          <cell r="AD154">
            <v>14.75546975876</v>
          </cell>
          <cell r="AE154">
            <v>14.878007294203</v>
          </cell>
          <cell r="AF154">
            <v>14.9989661557196</v>
          </cell>
          <cell r="AG154">
            <v>15.1052417686388</v>
          </cell>
          <cell r="AH154">
            <v>15.202125263258401</v>
          </cell>
          <cell r="AI154">
            <v>15.2906554473723</v>
          </cell>
          <cell r="AJ154">
            <v>15.379459459917999</v>
          </cell>
          <cell r="AK154">
            <v>15.461904791104301</v>
          </cell>
          <cell r="AL154">
            <v>15.5411559539425</v>
          </cell>
          <cell r="AM154">
            <v>15.6153723705934</v>
          </cell>
          <cell r="AN154">
            <v>15.685007078175699</v>
          </cell>
          <cell r="AO154">
            <v>15.750412940103701</v>
          </cell>
          <cell r="AP154">
            <v>15.826677805887799</v>
          </cell>
        </row>
        <row r="155">
          <cell r="C155" t="str">
            <v>Heap Bridge</v>
          </cell>
          <cell r="D155" t="str">
            <v>Bury</v>
          </cell>
          <cell r="E155" t="str">
            <v>Kearsley 132 GSP</v>
          </cell>
          <cell r="F155">
            <v>18.289919999999999</v>
          </cell>
          <cell r="G155">
            <v>4.7946600000000004</v>
          </cell>
          <cell r="H155">
            <v>23.084579999999999</v>
          </cell>
          <cell r="I155">
            <v>9.51</v>
          </cell>
          <cell r="J155">
            <v>10.133726543817</v>
          </cell>
          <cell r="K155">
            <v>10.222497615223901</v>
          </cell>
          <cell r="L155">
            <v>10.2641690602275</v>
          </cell>
          <cell r="M155">
            <v>10.316667831811699</v>
          </cell>
          <cell r="N155">
            <v>10.3870096930298</v>
          </cell>
          <cell r="O155">
            <v>10.4436502874492</v>
          </cell>
          <cell r="P155">
            <v>10.5001400379993</v>
          </cell>
          <cell r="Q155">
            <v>10.553640638096599</v>
          </cell>
          <cell r="R155">
            <v>10.6133512417435</v>
          </cell>
          <cell r="S155">
            <v>10.673913275100899</v>
          </cell>
          <cell r="T155">
            <v>10.7343578031285</v>
          </cell>
          <cell r="U155">
            <v>10.7954738905163</v>
          </cell>
          <cell r="V155">
            <v>10.8597404001078</v>
          </cell>
          <cell r="W155">
            <v>10.922375779341101</v>
          </cell>
          <cell r="X155">
            <v>10.9862745222621</v>
          </cell>
          <cell r="Y155">
            <v>11.0529395473754</v>
          </cell>
          <cell r="Z155">
            <v>11.1212809794902</v>
          </cell>
          <cell r="AA155">
            <v>11.191436818815101</v>
          </cell>
          <cell r="AB155">
            <v>11.264222121896999</v>
          </cell>
          <cell r="AC155">
            <v>11.3389160093302</v>
          </cell>
          <cell r="AD155">
            <v>11.4154929243527</v>
          </cell>
          <cell r="AE155">
            <v>11.494311483369399</v>
          </cell>
          <cell r="AF155">
            <v>11.575937462396601</v>
          </cell>
          <cell r="AG155">
            <v>11.659354211807701</v>
          </cell>
          <cell r="AH155">
            <v>11.7451431888116</v>
          </cell>
          <cell r="AI155">
            <v>11.8333175350249</v>
          </cell>
          <cell r="AJ155">
            <v>11.924061738571799</v>
          </cell>
          <cell r="AK155">
            <v>12.0170820588851</v>
          </cell>
          <cell r="AL155">
            <v>12.112475578360501</v>
          </cell>
          <cell r="AM155">
            <v>12.213340076467301</v>
          </cell>
          <cell r="AN155">
            <v>12.3198173883371</v>
          </cell>
          <cell r="AO155">
            <v>12.428852213280299</v>
          </cell>
          <cell r="AP155">
            <v>12.540610048720399</v>
          </cell>
        </row>
        <row r="156">
          <cell r="C156" t="str">
            <v>Heasandford</v>
          </cell>
          <cell r="D156" t="str">
            <v>Burnley</v>
          </cell>
          <cell r="E156" t="str">
            <v>Rochdale SGTs 2 3 4</v>
          </cell>
          <cell r="F156">
            <v>18.29</v>
          </cell>
          <cell r="G156">
            <v>1.9498500000000001</v>
          </cell>
          <cell r="H156">
            <v>20.239850000000001</v>
          </cell>
          <cell r="I156">
            <v>10.41</v>
          </cell>
          <cell r="J156">
            <v>10.698057153721701</v>
          </cell>
          <cell r="K156">
            <v>10.8125423188299</v>
          </cell>
          <cell r="L156">
            <v>10.9229089937268</v>
          </cell>
          <cell r="M156">
            <v>11.043251569313099</v>
          </cell>
          <cell r="N156">
            <v>11.1885370397017</v>
          </cell>
          <cell r="O156">
            <v>11.3102656527553</v>
          </cell>
          <cell r="P156">
            <v>11.4291981830394</v>
          </cell>
          <cell r="Q156">
            <v>11.543799323294801</v>
          </cell>
          <cell r="R156">
            <v>11.658276047555701</v>
          </cell>
          <cell r="S156">
            <v>11.7698937240198</v>
          </cell>
          <cell r="T156">
            <v>11.8780193975734</v>
          </cell>
          <cell r="U156">
            <v>11.982263477200201</v>
          </cell>
          <cell r="V156">
            <v>12.0838516713168</v>
          </cell>
          <cell r="W156">
            <v>12.1829089590733</v>
          </cell>
          <cell r="X156">
            <v>12.2842446810319</v>
          </cell>
          <cell r="Y156">
            <v>12.389102393080501</v>
          </cell>
          <cell r="Z156">
            <v>12.4968763540393</v>
          </cell>
          <cell r="AA156">
            <v>12.607535137271199</v>
          </cell>
          <cell r="AB156">
            <v>12.768181007253601</v>
          </cell>
          <cell r="AC156">
            <v>12.937428239672499</v>
          </cell>
          <cell r="AD156">
            <v>13.1133414886061</v>
          </cell>
          <cell r="AE156">
            <v>13.296407211610401</v>
          </cell>
          <cell r="AF156">
            <v>13.486859521375299</v>
          </cell>
          <cell r="AG156">
            <v>13.682501189280099</v>
          </cell>
          <cell r="AH156">
            <v>13.8843813358893</v>
          </cell>
          <cell r="AI156">
            <v>14.092595224729299</v>
          </cell>
          <cell r="AJ156">
            <v>14.3075680007536</v>
          </cell>
          <cell r="AK156">
            <v>14.5288983255715</v>
          </cell>
          <cell r="AL156">
            <v>14.756923552169701</v>
          </cell>
          <cell r="AM156">
            <v>14.9922517960393</v>
          </cell>
          <cell r="AN156">
            <v>15.235014583748899</v>
          </cell>
          <cell r="AO156">
            <v>15.4851699272199</v>
          </cell>
          <cell r="AP156">
            <v>15.743123726189101</v>
          </cell>
        </row>
        <row r="157">
          <cell r="C157" t="str">
            <v>Heaton Moor</v>
          </cell>
          <cell r="D157" t="str">
            <v>Vernon Park</v>
          </cell>
          <cell r="E157" t="str">
            <v>Bredbury GSP</v>
          </cell>
          <cell r="F157">
            <v>17.5</v>
          </cell>
          <cell r="G157">
            <v>0</v>
          </cell>
          <cell r="H157">
            <v>17.5</v>
          </cell>
          <cell r="I157">
            <v>12.95</v>
          </cell>
          <cell r="J157">
            <v>12.942826023690101</v>
          </cell>
          <cell r="K157">
            <v>12.9590599075327</v>
          </cell>
          <cell r="L157">
            <v>13.017583806851301</v>
          </cell>
          <cell r="M157">
            <v>13.105712378135101</v>
          </cell>
          <cell r="N157">
            <v>13.2091477455236</v>
          </cell>
          <cell r="O157">
            <v>13.3120439733697</v>
          </cell>
          <cell r="P157">
            <v>13.426625425852</v>
          </cell>
          <cell r="Q157">
            <v>13.550111477097399</v>
          </cell>
          <cell r="R157">
            <v>13.6909085278711</v>
          </cell>
          <cell r="S157">
            <v>13.8471123259378</v>
          </cell>
          <cell r="T157">
            <v>14.010496382671599</v>
          </cell>
          <cell r="U157">
            <v>14.191867444835101</v>
          </cell>
          <cell r="V157">
            <v>14.4004373599304</v>
          </cell>
          <cell r="W157">
            <v>14.6164071025786</v>
          </cell>
          <cell r="X157">
            <v>14.8265846030469</v>
          </cell>
          <cell r="Y157">
            <v>15.028083669607099</v>
          </cell>
          <cell r="Z157">
            <v>15.2144818819998</v>
          </cell>
          <cell r="AA157">
            <v>15.3863665849714</v>
          </cell>
          <cell r="AB157">
            <v>15.551767379493199</v>
          </cell>
          <cell r="AC157">
            <v>15.704287804288899</v>
          </cell>
          <cell r="AD157">
            <v>15.8419569493925</v>
          </cell>
          <cell r="AE157">
            <v>15.9700102135366</v>
          </cell>
          <cell r="AF157">
            <v>16.0912587137766</v>
          </cell>
          <cell r="AG157">
            <v>16.188780450897401</v>
          </cell>
          <cell r="AH157">
            <v>16.270664612155802</v>
          </cell>
          <cell r="AI157">
            <v>16.337703502933302</v>
          </cell>
          <cell r="AJ157">
            <v>16.392585830429301</v>
          </cell>
          <cell r="AK157">
            <v>16.435414439155799</v>
          </cell>
          <cell r="AL157">
            <v>16.4759211858238</v>
          </cell>
          <cell r="AM157">
            <v>16.508162586323898</v>
          </cell>
          <cell r="AN157">
            <v>16.532716101564901</v>
          </cell>
          <cell r="AO157">
            <v>16.5495423479462</v>
          </cell>
          <cell r="AP157">
            <v>16.561028550342801</v>
          </cell>
        </row>
        <row r="158">
          <cell r="C158" t="str">
            <v>Heaton Norris</v>
          </cell>
          <cell r="D158" t="str">
            <v>Vernon Park</v>
          </cell>
          <cell r="E158" t="str">
            <v>Bredbury GSP</v>
          </cell>
          <cell r="F158">
            <v>20.5</v>
          </cell>
          <cell r="G158">
            <v>0</v>
          </cell>
          <cell r="H158">
            <v>20.5</v>
          </cell>
          <cell r="I158">
            <v>17.22</v>
          </cell>
          <cell r="J158">
            <v>17.33594141567</v>
          </cell>
          <cell r="K158">
            <v>17.2942393035202</v>
          </cell>
          <cell r="L158">
            <v>17.274263353668498</v>
          </cell>
          <cell r="M158">
            <v>17.2751450815265</v>
          </cell>
          <cell r="N158">
            <v>17.294811190334201</v>
          </cell>
          <cell r="O158">
            <v>17.308230309386499</v>
          </cell>
          <cell r="P158">
            <v>17.332142278821099</v>
          </cell>
          <cell r="Q158">
            <v>17.3636516565054</v>
          </cell>
          <cell r="R158">
            <v>17.410924697271199</v>
          </cell>
          <cell r="S158">
            <v>17.473399119821298</v>
          </cell>
          <cell r="T158">
            <v>17.540562802137199</v>
          </cell>
          <cell r="U158">
            <v>17.623793857612601</v>
          </cell>
          <cell r="V158">
            <v>17.732418505709798</v>
          </cell>
          <cell r="W158">
            <v>17.855866961008399</v>
          </cell>
          <cell r="X158">
            <v>17.9746944456042</v>
          </cell>
          <cell r="Y158">
            <v>18.089468230411001</v>
          </cell>
          <cell r="Z158">
            <v>18.194369594355798</v>
          </cell>
          <cell r="AA158">
            <v>18.289741720029198</v>
          </cell>
          <cell r="AB158">
            <v>18.3819544286163</v>
          </cell>
          <cell r="AC158">
            <v>18.4655290302981</v>
          </cell>
          <cell r="AD158">
            <v>18.537508369264199</v>
          </cell>
          <cell r="AE158">
            <v>18.6027662099861</v>
          </cell>
          <cell r="AF158">
            <v>18.664720247856899</v>
          </cell>
          <cell r="AG158">
            <v>18.707542813317598</v>
          </cell>
          <cell r="AH158">
            <v>18.738383107670501</v>
          </cell>
          <cell r="AI158">
            <v>18.757963776871001</v>
          </cell>
          <cell r="AJ158">
            <v>18.7680432769181</v>
          </cell>
          <cell r="AK158">
            <v>18.766111234787299</v>
          </cell>
          <cell r="AL158">
            <v>18.754115863410998</v>
          </cell>
          <cell r="AM158">
            <v>18.7358066070768</v>
          </cell>
          <cell r="AN158">
            <v>18.711697578091801</v>
          </cell>
          <cell r="AO158">
            <v>18.681548133514699</v>
          </cell>
          <cell r="AP158">
            <v>18.647499596557001</v>
          </cell>
        </row>
        <row r="159">
          <cell r="C159" t="str">
            <v>Helwith Bridge</v>
          </cell>
          <cell r="D159" t="str">
            <v>Padiham</v>
          </cell>
          <cell r="E159" t="str">
            <v>Padiham GSP</v>
          </cell>
          <cell r="F159">
            <v>4</v>
          </cell>
          <cell r="G159">
            <v>0</v>
          </cell>
          <cell r="H159">
            <v>4</v>
          </cell>
          <cell r="I159">
            <v>2.4</v>
          </cell>
          <cell r="J159">
            <v>2.4080712496444199</v>
          </cell>
          <cell r="K159">
            <v>2.4173883136830301</v>
          </cell>
          <cell r="L159">
            <v>2.4287319577204598</v>
          </cell>
          <cell r="M159">
            <v>2.4432183002560102</v>
          </cell>
          <cell r="N159">
            <v>2.4592501380849998</v>
          </cell>
          <cell r="O159">
            <v>2.4770033120516</v>
          </cell>
          <cell r="P159">
            <v>2.4969592075909901</v>
          </cell>
          <cell r="Q159">
            <v>2.5167851214783998</v>
          </cell>
          <cell r="R159">
            <v>2.54008810083314</v>
          </cell>
          <cell r="S159">
            <v>2.5669954333784601</v>
          </cell>
          <cell r="T159">
            <v>2.59803082075506</v>
          </cell>
          <cell r="U159">
            <v>2.6340726727291499</v>
          </cell>
          <cell r="V159">
            <v>2.67119206716391</v>
          </cell>
          <cell r="W159">
            <v>2.7053183044065801</v>
          </cell>
          <cell r="X159">
            <v>2.7382274785645602</v>
          </cell>
          <cell r="Y159">
            <v>2.7687516185054601</v>
          </cell>
          <cell r="Z159">
            <v>2.7974200252646302</v>
          </cell>
          <cell r="AA159">
            <v>2.82443249370368</v>
          </cell>
          <cell r="AB159">
            <v>2.8501183449716301</v>
          </cell>
          <cell r="AC159">
            <v>2.8741893799536502</v>
          </cell>
          <cell r="AD159">
            <v>2.8966839529771602</v>
          </cell>
          <cell r="AE159">
            <v>2.9181081488055498</v>
          </cell>
          <cell r="AF159">
            <v>2.9387196237220601</v>
          </cell>
          <cell r="AG159">
            <v>2.9573559429410001</v>
          </cell>
          <cell r="AH159">
            <v>2.97452449984248</v>
          </cell>
          <cell r="AI159">
            <v>2.9904262389758101</v>
          </cell>
          <cell r="AJ159">
            <v>3.0049270266165302</v>
          </cell>
          <cell r="AK159">
            <v>3.0174918643164998</v>
          </cell>
          <cell r="AL159">
            <v>3.02711414148613</v>
          </cell>
          <cell r="AM159">
            <v>3.0362885708013598</v>
          </cell>
          <cell r="AN159">
            <v>3.0451530146282302</v>
          </cell>
          <cell r="AO159">
            <v>3.0538457237894399</v>
          </cell>
          <cell r="AP159">
            <v>3.0623855033135499</v>
          </cell>
        </row>
        <row r="160">
          <cell r="C160" t="str">
            <v>Hensingham</v>
          </cell>
          <cell r="D160" t="str">
            <v>Egremont</v>
          </cell>
          <cell r="E160" t="str">
            <v>Harker ENWL SGTs 1 2 3A 4 / Hutton GSP GROUP</v>
          </cell>
          <cell r="F160">
            <v>22.863</v>
          </cell>
          <cell r="G160">
            <v>0</v>
          </cell>
          <cell r="H160">
            <v>22.863</v>
          </cell>
          <cell r="I160">
            <v>10.26</v>
          </cell>
          <cell r="J160">
            <v>10.580695114517299</v>
          </cell>
          <cell r="K160">
            <v>10.6443679752698</v>
          </cell>
          <cell r="L160">
            <v>10.703905345399599</v>
          </cell>
          <cell r="M160">
            <v>10.781809531277601</v>
          </cell>
          <cell r="N160">
            <v>10.874022132311699</v>
          </cell>
          <cell r="O160">
            <v>10.960488527770901</v>
          </cell>
          <cell r="P160">
            <v>11.0520500775856</v>
          </cell>
          <cell r="Q160">
            <v>11.1479080556604</v>
          </cell>
          <cell r="R160">
            <v>11.2599242442798</v>
          </cell>
          <cell r="S160">
            <v>11.381208126922401</v>
          </cell>
          <cell r="T160">
            <v>11.5100296285224</v>
          </cell>
          <cell r="U160">
            <v>11.6500772258526</v>
          </cell>
          <cell r="V160">
            <v>11.809019406489799</v>
          </cell>
          <cell r="W160">
            <v>11.9783052335251</v>
          </cell>
          <cell r="X160">
            <v>12.140912108919199</v>
          </cell>
          <cell r="Y160">
            <v>12.299071161831399</v>
          </cell>
          <cell r="Z160">
            <v>12.449213115124</v>
          </cell>
          <cell r="AA160">
            <v>12.5983800642056</v>
          </cell>
          <cell r="AB160">
            <v>12.7490279972958</v>
          </cell>
          <cell r="AC160">
            <v>12.892894202524801</v>
          </cell>
          <cell r="AD160">
            <v>13.029204909151</v>
          </cell>
          <cell r="AE160">
            <v>13.1572334765255</v>
          </cell>
          <cell r="AF160">
            <v>13.284384616299301</v>
          </cell>
          <cell r="AG160">
            <v>13.394208576590801</v>
          </cell>
          <cell r="AH160">
            <v>13.492842011478601</v>
          </cell>
          <cell r="AI160">
            <v>13.581303099782099</v>
          </cell>
          <cell r="AJ160">
            <v>13.661117345388799</v>
          </cell>
          <cell r="AK160">
            <v>13.7302551524614</v>
          </cell>
          <cell r="AL160">
            <v>13.791345639969</v>
          </cell>
          <cell r="AM160">
            <v>13.846757142750301</v>
          </cell>
          <cell r="AN160">
            <v>13.897051371915</v>
          </cell>
          <cell r="AO160">
            <v>13.9427155996545</v>
          </cell>
          <cell r="AP160">
            <v>13.985153142630899</v>
          </cell>
        </row>
        <row r="161">
          <cell r="C161" t="str">
            <v>Heyrod</v>
          </cell>
          <cell r="D161" t="str">
            <v>Hartshead-Heyrod</v>
          </cell>
          <cell r="E161" t="str">
            <v>Stalybridge GSP</v>
          </cell>
          <cell r="F161">
            <v>22.863</v>
          </cell>
          <cell r="G161">
            <v>0</v>
          </cell>
          <cell r="H161">
            <v>22.863</v>
          </cell>
          <cell r="I161">
            <v>14.71</v>
          </cell>
          <cell r="J161">
            <v>14.6455441704229</v>
          </cell>
          <cell r="K161">
            <v>14.6060197792546</v>
          </cell>
          <cell r="L161">
            <v>14.6087123654079</v>
          </cell>
          <cell r="M161">
            <v>14.641443618906299</v>
          </cell>
          <cell r="N161">
            <v>14.6901390016293</v>
          </cell>
          <cell r="O161">
            <v>14.7361793857092</v>
          </cell>
          <cell r="P161">
            <v>14.795926485307101</v>
          </cell>
          <cell r="Q161">
            <v>14.861891430852801</v>
          </cell>
          <cell r="R161">
            <v>14.950046918182601</v>
          </cell>
          <cell r="S161">
            <v>15.0543868199274</v>
          </cell>
          <cell r="T161">
            <v>15.1685292303218</v>
          </cell>
          <cell r="U161">
            <v>15.3031265545635</v>
          </cell>
          <cell r="V161">
            <v>15.463118982962801</v>
          </cell>
          <cell r="W161">
            <v>15.6272184442683</v>
          </cell>
          <cell r="X161">
            <v>15.782473676730399</v>
          </cell>
          <cell r="Y161">
            <v>15.9308938398318</v>
          </cell>
          <cell r="Z161">
            <v>16.065026843950999</v>
          </cell>
          <cell r="AA161">
            <v>16.186098085625801</v>
          </cell>
          <cell r="AB161">
            <v>16.301550214880901</v>
          </cell>
          <cell r="AC161">
            <v>16.4040874014491</v>
          </cell>
          <cell r="AD161">
            <v>16.494061024266902</v>
          </cell>
          <cell r="AE161">
            <v>16.574861388809399</v>
          </cell>
          <cell r="AF161">
            <v>16.6512856720854</v>
          </cell>
          <cell r="AG161">
            <v>16.707653695473201</v>
          </cell>
          <cell r="AH161">
            <v>16.7513755072066</v>
          </cell>
          <cell r="AI161">
            <v>16.787460143205401</v>
          </cell>
          <cell r="AJ161">
            <v>16.820493741169098</v>
          </cell>
          <cell r="AK161">
            <v>16.842422972330802</v>
          </cell>
          <cell r="AL161">
            <v>16.861622111499301</v>
          </cell>
          <cell r="AM161">
            <v>16.874007441047599</v>
          </cell>
          <cell r="AN161">
            <v>16.880125215234699</v>
          </cell>
          <cell r="AO161">
            <v>16.880097868791299</v>
          </cell>
          <cell r="AP161">
            <v>16.876013320877199</v>
          </cell>
        </row>
        <row r="162">
          <cell r="C162" t="str">
            <v>Heyside</v>
          </cell>
          <cell r="D162" t="str">
            <v>Royton</v>
          </cell>
          <cell r="E162" t="str">
            <v>Whitegate GSP</v>
          </cell>
          <cell r="F162">
            <v>22.863</v>
          </cell>
          <cell r="G162">
            <v>0</v>
          </cell>
          <cell r="H162">
            <v>22.863</v>
          </cell>
          <cell r="I162">
            <v>10.59</v>
          </cell>
          <cell r="J162">
            <v>10.745734987094799</v>
          </cell>
          <cell r="K162">
            <v>10.8193873440489</v>
          </cell>
          <cell r="L162">
            <v>10.9036285199034</v>
          </cell>
          <cell r="M162">
            <v>10.9985391462546</v>
          </cell>
          <cell r="N162">
            <v>11.113622093337399</v>
          </cell>
          <cell r="O162">
            <v>11.2127368344825</v>
          </cell>
          <cell r="P162">
            <v>11.3124764628803</v>
          </cell>
          <cell r="Q162">
            <v>11.4108202741595</v>
          </cell>
          <cell r="R162">
            <v>11.5142540021355</v>
          </cell>
          <cell r="S162">
            <v>11.619750351014501</v>
          </cell>
          <cell r="T162">
            <v>11.725078717339001</v>
          </cell>
          <cell r="U162">
            <v>11.8312074910344</v>
          </cell>
          <cell r="V162">
            <v>11.9415162054432</v>
          </cell>
          <cell r="W162">
            <v>12.0566872238131</v>
          </cell>
          <cell r="X162">
            <v>12.1723322219088</v>
          </cell>
          <cell r="Y162">
            <v>12.2912061101748</v>
          </cell>
          <cell r="Z162">
            <v>12.411734645082801</v>
          </cell>
          <cell r="AA162">
            <v>12.534098458270799</v>
          </cell>
          <cell r="AB162">
            <v>12.688080304697801</v>
          </cell>
          <cell r="AC162">
            <v>12.847450815891699</v>
          </cell>
          <cell r="AD162">
            <v>13.0038781621589</v>
          </cell>
          <cell r="AE162">
            <v>13.158339122572199</v>
          </cell>
          <cell r="AF162">
            <v>13.314078584513799</v>
          </cell>
          <cell r="AG162">
            <v>13.461314953344401</v>
          </cell>
          <cell r="AH162">
            <v>13.6040590878155</v>
          </cell>
          <cell r="AI162">
            <v>13.7430154795495</v>
          </cell>
          <cell r="AJ162">
            <v>13.87858068281</v>
          </cell>
          <cell r="AK162">
            <v>14.011242383634899</v>
          </cell>
          <cell r="AL162">
            <v>14.1455806139942</v>
          </cell>
          <cell r="AM162">
            <v>14.2791694060165</v>
          </cell>
          <cell r="AN162">
            <v>14.4123402309091</v>
          </cell>
          <cell r="AO162">
            <v>14.5453178913221</v>
          </cell>
          <cell r="AP162">
            <v>14.6790263060632</v>
          </cell>
        </row>
        <row r="163">
          <cell r="C163" t="str">
            <v>Heywood</v>
          </cell>
          <cell r="D163" t="str">
            <v>Castleton</v>
          </cell>
          <cell r="E163" t="str">
            <v>Rochdale SGTs 2 3 4</v>
          </cell>
          <cell r="F163">
            <v>20.291</v>
          </cell>
          <cell r="G163">
            <v>0</v>
          </cell>
          <cell r="H163">
            <v>20.291</v>
          </cell>
          <cell r="I163">
            <v>12.39</v>
          </cell>
          <cell r="J163">
            <v>12.522545175481801</v>
          </cell>
          <cell r="K163">
            <v>12.571937316951701</v>
          </cell>
          <cell r="L163">
            <v>12.631050732106999</v>
          </cell>
          <cell r="M163">
            <v>12.697754832551</v>
          </cell>
          <cell r="N163">
            <v>12.7799332865285</v>
          </cell>
          <cell r="O163">
            <v>12.848164551466899</v>
          </cell>
          <cell r="P163">
            <v>12.917148584471301</v>
          </cell>
          <cell r="Q163">
            <v>12.983927224603001</v>
          </cell>
          <cell r="R163">
            <v>13.057595092137699</v>
          </cell>
          <cell r="S163">
            <v>13.133217617359101</v>
          </cell>
          <cell r="T163">
            <v>13.2167303506222</v>
          </cell>
          <cell r="U163">
            <v>13.386452181647501</v>
          </cell>
          <cell r="V163">
            <v>13.575504244366501</v>
          </cell>
          <cell r="W163">
            <v>13.756041146270301</v>
          </cell>
          <cell r="X163">
            <v>13.9314742391291</v>
          </cell>
          <cell r="Y163">
            <v>14.103592818484101</v>
          </cell>
          <cell r="Z163">
            <v>14.266555450036099</v>
          </cell>
          <cell r="AA163">
            <v>14.4229407538741</v>
          </cell>
          <cell r="AB163">
            <v>14.577439559161</v>
          </cell>
          <cell r="AC163">
            <v>14.7253829169269</v>
          </cell>
          <cell r="AD163">
            <v>14.8662207290343</v>
          </cell>
          <cell r="AE163">
            <v>15.002044860302499</v>
          </cell>
          <cell r="AF163">
            <v>15.1372645785098</v>
          </cell>
          <cell r="AG163">
            <v>15.258230759378201</v>
          </cell>
          <cell r="AH163">
            <v>15.370203150148701</v>
          </cell>
          <cell r="AI163">
            <v>15.474167794996101</v>
          </cell>
          <cell r="AJ163">
            <v>15.570936643939</v>
          </cell>
          <cell r="AK163">
            <v>15.6601672326572</v>
          </cell>
          <cell r="AL163">
            <v>15.746580364669301</v>
          </cell>
          <cell r="AM163">
            <v>15.828694494869801</v>
          </cell>
          <cell r="AN163">
            <v>15.906937906888199</v>
          </cell>
          <cell r="AO163">
            <v>15.981825234878499</v>
          </cell>
          <cell r="AP163">
            <v>16.054409400997798</v>
          </cell>
        </row>
        <row r="164">
          <cell r="C164" t="str">
            <v>Higher Mill</v>
          </cell>
          <cell r="D164" t="str">
            <v>Moss Nook</v>
          </cell>
          <cell r="E164" t="str">
            <v>South Manchester GSP</v>
          </cell>
          <cell r="F164">
            <v>20</v>
          </cell>
          <cell r="G164">
            <v>0</v>
          </cell>
          <cell r="H164">
            <v>20</v>
          </cell>
          <cell r="I164">
            <v>15.52</v>
          </cell>
          <cell r="J164">
            <v>16.421567495984402</v>
          </cell>
          <cell r="K164">
            <v>16.542754192775899</v>
          </cell>
          <cell r="L164">
            <v>16.622020175981401</v>
          </cell>
          <cell r="M164">
            <v>16.7370091421562</v>
          </cell>
          <cell r="N164">
            <v>16.867166292715801</v>
          </cell>
          <cell r="O164">
            <v>16.994976522844901</v>
          </cell>
          <cell r="P164">
            <v>17.135591265741699</v>
          </cell>
          <cell r="Q164">
            <v>17.285587795867599</v>
          </cell>
          <cell r="R164">
            <v>17.4562477917605</v>
          </cell>
          <cell r="S164">
            <v>17.645455581566601</v>
          </cell>
          <cell r="T164">
            <v>17.840569893883501</v>
          </cell>
          <cell r="U164">
            <v>18.056261319651099</v>
          </cell>
          <cell r="V164">
            <v>18.305078662919598</v>
          </cell>
          <cell r="W164">
            <v>18.574669803229501</v>
          </cell>
          <cell r="X164">
            <v>18.8344554545445</v>
          </cell>
          <cell r="Y164">
            <v>19.082215077169501</v>
          </cell>
          <cell r="Z164">
            <v>19.310055323538499</v>
          </cell>
          <cell r="AA164">
            <v>19.519265253093199</v>
          </cell>
          <cell r="AB164">
            <v>19.719129373880101</v>
          </cell>
          <cell r="AC164">
            <v>19.902158943144698</v>
          </cell>
          <cell r="AD164">
            <v>20.065523732134501</v>
          </cell>
          <cell r="AE164">
            <v>20.216122202264899</v>
          </cell>
          <cell r="AF164">
            <v>20.358171091331901</v>
          </cell>
          <cell r="AG164">
            <v>20.472559611174699</v>
          </cell>
          <cell r="AH164">
            <v>20.5690762690346</v>
          </cell>
          <cell r="AI164">
            <v>20.649134099173601</v>
          </cell>
          <cell r="AJ164">
            <v>20.7146296446682</v>
          </cell>
          <cell r="AK164">
            <v>20.764456675603999</v>
          </cell>
          <cell r="AL164">
            <v>20.804853109300499</v>
          </cell>
          <cell r="AM164">
            <v>20.8362341466221</v>
          </cell>
          <cell r="AN164">
            <v>20.859342553826298</v>
          </cell>
          <cell r="AO164">
            <v>20.874311558483001</v>
          </cell>
          <cell r="AP164">
            <v>20.8837764199688</v>
          </cell>
        </row>
        <row r="165">
          <cell r="C165" t="str">
            <v>Higher Walton</v>
          </cell>
          <cell r="D165" t="str">
            <v>Leyland</v>
          </cell>
          <cell r="E165" t="str">
            <v>Penwortham West GSP / Stanah GSP GROUP</v>
          </cell>
          <cell r="F165">
            <v>22.863</v>
          </cell>
          <cell r="G165">
            <v>4.0730000000000004</v>
          </cell>
          <cell r="H165">
            <v>26.936</v>
          </cell>
          <cell r="I165">
            <v>16.7</v>
          </cell>
          <cell r="J165">
            <v>16.9922224765699</v>
          </cell>
          <cell r="K165">
            <v>17.127242464686599</v>
          </cell>
          <cell r="L165">
            <v>17.2867979700634</v>
          </cell>
          <cell r="M165">
            <v>17.479639892743801</v>
          </cell>
          <cell r="N165">
            <v>17.7059695785005</v>
          </cell>
          <cell r="O165">
            <v>17.9043141663273</v>
          </cell>
          <cell r="P165">
            <v>18.105701149768901</v>
          </cell>
          <cell r="Q165">
            <v>18.3049132862077</v>
          </cell>
          <cell r="R165">
            <v>18.5106659304478</v>
          </cell>
          <cell r="S165">
            <v>18.722949289967801</v>
          </cell>
          <cell r="T165">
            <v>18.9335815721697</v>
          </cell>
          <cell r="U165">
            <v>19.150736428684201</v>
          </cell>
          <cell r="V165">
            <v>19.3854679823406</v>
          </cell>
          <cell r="W165">
            <v>19.646988862455299</v>
          </cell>
          <cell r="X165">
            <v>19.905289279961298</v>
          </cell>
          <cell r="Y165">
            <v>20.158583296182002</v>
          </cell>
          <cell r="Z165">
            <v>20.402817702517499</v>
          </cell>
          <cell r="AA165">
            <v>20.6376084681661</v>
          </cell>
          <cell r="AB165">
            <v>20.870922130999102</v>
          </cell>
          <cell r="AC165">
            <v>21.096534935927099</v>
          </cell>
          <cell r="AD165">
            <v>21.314565166559799</v>
          </cell>
          <cell r="AE165">
            <v>21.5292285122514</v>
          </cell>
          <cell r="AF165">
            <v>21.743923331303499</v>
          </cell>
          <cell r="AG165">
            <v>21.947642945063901</v>
          </cell>
          <cell r="AH165">
            <v>22.146025260643</v>
          </cell>
          <cell r="AI165">
            <v>22.340070894013898</v>
          </cell>
          <cell r="AJ165">
            <v>22.5311173702753</v>
          </cell>
          <cell r="AK165">
            <v>22.7163452607798</v>
          </cell>
          <cell r="AL165">
            <v>22.8959982473156</v>
          </cell>
          <cell r="AM165">
            <v>23.074549109343799</v>
          </cell>
          <cell r="AN165">
            <v>23.252444114951601</v>
          </cell>
          <cell r="AO165">
            <v>23.430238614069101</v>
          </cell>
          <cell r="AP165">
            <v>23.609232837505601</v>
          </cell>
        </row>
        <row r="166">
          <cell r="C166" t="str">
            <v>Hill Top T11 &amp; T12</v>
          </cell>
          <cell r="D166" t="str">
            <v>N/A</v>
          </cell>
          <cell r="E166" t="str">
            <v>Kearsley Local 33 GSP</v>
          </cell>
          <cell r="F166">
            <v>22.86</v>
          </cell>
          <cell r="G166">
            <v>2.0790000000000002</v>
          </cell>
          <cell r="H166">
            <v>24.939</v>
          </cell>
          <cell r="I166">
            <v>17.02</v>
          </cell>
          <cell r="J166">
            <v>17.737143613442701</v>
          </cell>
          <cell r="K166">
            <v>17.935775454239302</v>
          </cell>
          <cell r="L166">
            <v>18.129161791540501</v>
          </cell>
          <cell r="M166">
            <v>18.358901283634101</v>
          </cell>
          <cell r="N166">
            <v>18.607986161756301</v>
          </cell>
          <cell r="O166">
            <v>18.852655199369899</v>
          </cell>
          <cell r="P166">
            <v>19.1147805759866</v>
          </cell>
          <cell r="Q166">
            <v>19.391693730362299</v>
          </cell>
          <cell r="R166">
            <v>19.700239115125701</v>
          </cell>
          <cell r="S166">
            <v>20.033851919926999</v>
          </cell>
          <cell r="T166">
            <v>20.387584357369001</v>
          </cell>
          <cell r="U166">
            <v>20.777698484166098</v>
          </cell>
          <cell r="V166">
            <v>21.215443019460299</v>
          </cell>
          <cell r="W166">
            <v>21.675295363043901</v>
          </cell>
          <cell r="X166">
            <v>22.1215807322329</v>
          </cell>
          <cell r="Y166">
            <v>22.550666481960398</v>
          </cell>
          <cell r="Z166">
            <v>22.951265647007698</v>
          </cell>
          <cell r="AA166">
            <v>23.340266299752098</v>
          </cell>
          <cell r="AB166">
            <v>23.728504693059602</v>
          </cell>
          <cell r="AC166">
            <v>24.095183028282701</v>
          </cell>
          <cell r="AD166">
            <v>24.438804336453501</v>
          </cell>
          <cell r="AE166">
            <v>24.768575035955699</v>
          </cell>
          <cell r="AF166">
            <v>25.201675957311299</v>
          </cell>
          <cell r="AG166">
            <v>25.707322995136799</v>
          </cell>
          <cell r="AH166">
            <v>26.2067547978336</v>
          </cell>
          <cell r="AI166">
            <v>26.701961642359102</v>
          </cell>
          <cell r="AJ166">
            <v>27.194880354461802</v>
          </cell>
          <cell r="AK166">
            <v>27.678124595964501</v>
          </cell>
          <cell r="AL166">
            <v>28.151299034809199</v>
          </cell>
          <cell r="AM166">
            <v>28.626492440054399</v>
          </cell>
          <cell r="AN166">
            <v>29.104624644855701</v>
          </cell>
          <cell r="AO166">
            <v>29.5869650303603</v>
          </cell>
          <cell r="AP166">
            <v>30.0754690363785</v>
          </cell>
        </row>
        <row r="167">
          <cell r="C167" t="str">
            <v>Hill Top T13</v>
          </cell>
          <cell r="D167" t="str">
            <v>N/A</v>
          </cell>
          <cell r="E167" t="str">
            <v>Kearsley Local 33 GSP</v>
          </cell>
          <cell r="F167">
            <v>13.25</v>
          </cell>
          <cell r="G167">
            <v>0.126</v>
          </cell>
          <cell r="H167">
            <v>13.375999999999999</v>
          </cell>
          <cell r="I167">
            <v>8.9600000000000009</v>
          </cell>
          <cell r="J167">
            <v>9.2178984969656508</v>
          </cell>
          <cell r="K167">
            <v>9.3102155436133298</v>
          </cell>
          <cell r="L167">
            <v>9.4124400214384192</v>
          </cell>
          <cell r="M167">
            <v>9.53723316430737</v>
          </cell>
          <cell r="N167">
            <v>9.6804031956180392</v>
          </cell>
          <cell r="O167">
            <v>9.8123920322332499</v>
          </cell>
          <cell r="P167">
            <v>9.9489763051790607</v>
          </cell>
          <cell r="Q167">
            <v>10.0887735179712</v>
          </cell>
          <cell r="R167">
            <v>10.2375867171029</v>
          </cell>
          <cell r="S167">
            <v>10.3943375785288</v>
          </cell>
          <cell r="T167">
            <v>10.555901524295299</v>
          </cell>
          <cell r="U167">
            <v>10.729986823719999</v>
          </cell>
          <cell r="V167">
            <v>10.932496621783001</v>
          </cell>
          <cell r="W167">
            <v>11.1447297273</v>
          </cell>
          <cell r="X167">
            <v>11.3539472002171</v>
          </cell>
          <cell r="Y167">
            <v>11.5547052217079</v>
          </cell>
          <cell r="Z167">
            <v>11.7421347625612</v>
          </cell>
          <cell r="AA167">
            <v>11.9174034976136</v>
          </cell>
          <cell r="AB167">
            <v>12.100894245997999</v>
          </cell>
          <cell r="AC167">
            <v>12.3444623318856</v>
          </cell>
          <cell r="AD167">
            <v>12.5862590661525</v>
          </cell>
          <cell r="AE167">
            <v>12.8300779303299</v>
          </cell>
          <cell r="AF167">
            <v>13.0771569776029</v>
          </cell>
          <cell r="AG167">
            <v>13.3153690918127</v>
          </cell>
          <cell r="AH167">
            <v>13.550292332474999</v>
          </cell>
          <cell r="AI167">
            <v>13.7847163991961</v>
          </cell>
          <cell r="AJ167">
            <v>14.020745839019201</v>
          </cell>
          <cell r="AK167">
            <v>14.2544911051416</v>
          </cell>
          <cell r="AL167">
            <v>14.490222113529001</v>
          </cell>
          <cell r="AM167">
            <v>14.727665557277801</v>
          </cell>
          <cell r="AN167">
            <v>14.9672709317169</v>
          </cell>
          <cell r="AO167">
            <v>15.209529528656001</v>
          </cell>
          <cell r="AP167">
            <v>15.455359040088901</v>
          </cell>
        </row>
        <row r="168">
          <cell r="C168" t="str">
            <v>Hindley Green</v>
          </cell>
          <cell r="D168" t="str">
            <v>Atherton</v>
          </cell>
          <cell r="E168" t="str">
            <v>Kearsley 132 GSP</v>
          </cell>
          <cell r="F168">
            <v>35</v>
          </cell>
          <cell r="G168">
            <v>0.67359000000000002</v>
          </cell>
          <cell r="H168">
            <v>35.673589999999997</v>
          </cell>
          <cell r="I168">
            <v>23.14</v>
          </cell>
          <cell r="J168">
            <v>23.857953676798498</v>
          </cell>
          <cell r="K168">
            <v>24.069830519289301</v>
          </cell>
          <cell r="L168">
            <v>24.286671557241</v>
          </cell>
          <cell r="M168">
            <v>24.552316063924401</v>
          </cell>
          <cell r="N168">
            <v>24.851737877447501</v>
          </cell>
          <cell r="O168">
            <v>25.138325620265899</v>
          </cell>
          <cell r="P168">
            <v>25.443282018903201</v>
          </cell>
          <cell r="Q168">
            <v>25.754277560618799</v>
          </cell>
          <cell r="R168">
            <v>26.100133851661401</v>
          </cell>
          <cell r="S168">
            <v>26.470931955149901</v>
          </cell>
          <cell r="T168">
            <v>26.857245965132702</v>
          </cell>
          <cell r="U168">
            <v>27.276543025695801</v>
          </cell>
          <cell r="V168">
            <v>27.740072403036699</v>
          </cell>
          <cell r="W168">
            <v>28.224405318706399</v>
          </cell>
          <cell r="X168">
            <v>28.6959212632914</v>
          </cell>
          <cell r="Y168">
            <v>29.156765091357901</v>
          </cell>
          <cell r="Z168">
            <v>29.595522803174301</v>
          </cell>
          <cell r="AA168">
            <v>30.011288568468</v>
          </cell>
          <cell r="AB168">
            <v>30.418613244826702</v>
          </cell>
          <cell r="AC168">
            <v>30.804435167326702</v>
          </cell>
          <cell r="AD168">
            <v>31.166939776789199</v>
          </cell>
          <cell r="AE168">
            <v>31.516837072195798</v>
          </cell>
          <cell r="AF168">
            <v>31.858242293753801</v>
          </cell>
          <cell r="AG168">
            <v>32.155661956101497</v>
          </cell>
          <cell r="AH168">
            <v>32.424400623009497</v>
          </cell>
          <cell r="AI168">
            <v>32.666654206527397</v>
          </cell>
          <cell r="AJ168">
            <v>32.885970560206999</v>
          </cell>
          <cell r="AK168">
            <v>33.081069681037199</v>
          </cell>
          <cell r="AL168">
            <v>33.265559331037501</v>
          </cell>
          <cell r="AM168">
            <v>33.4353846813136</v>
          </cell>
          <cell r="AN168">
            <v>33.591819895036799</v>
          </cell>
          <cell r="AO168">
            <v>33.735441689799998</v>
          </cell>
          <cell r="AP168">
            <v>33.870104768229602</v>
          </cell>
        </row>
        <row r="169">
          <cell r="C169" t="str">
            <v>Hollinwood</v>
          </cell>
          <cell r="D169" t="str">
            <v>Chadderton</v>
          </cell>
          <cell r="E169" t="str">
            <v>Whitegate GSP</v>
          </cell>
          <cell r="F169">
            <v>22.863</v>
          </cell>
          <cell r="G169">
            <v>0</v>
          </cell>
          <cell r="H169">
            <v>22.863</v>
          </cell>
          <cell r="I169">
            <v>8.8800000000000008</v>
          </cell>
          <cell r="J169">
            <v>9.5237238635474402</v>
          </cell>
          <cell r="K169">
            <v>9.6395864927640904</v>
          </cell>
          <cell r="L169">
            <v>9.71755333650081</v>
          </cell>
          <cell r="M169">
            <v>9.8089115178655693</v>
          </cell>
          <cell r="N169">
            <v>9.9164811162918998</v>
          </cell>
          <cell r="O169">
            <v>10.019721773391399</v>
          </cell>
          <cell r="P169">
            <v>10.129462448700499</v>
          </cell>
          <cell r="Q169">
            <v>10.244328546420601</v>
          </cell>
          <cell r="R169">
            <v>10.371360655208299</v>
          </cell>
          <cell r="S169">
            <v>10.508105040603599</v>
          </cell>
          <cell r="T169">
            <v>10.6518784206728</v>
          </cell>
          <cell r="U169">
            <v>10.806528939962201</v>
          </cell>
          <cell r="V169">
            <v>10.974250489462699</v>
          </cell>
          <cell r="W169">
            <v>11.1417726718624</v>
          </cell>
          <cell r="X169">
            <v>11.3082053465172</v>
          </cell>
          <cell r="Y169">
            <v>11.474956470571</v>
          </cell>
          <cell r="Z169">
            <v>11.6383237709578</v>
          </cell>
          <cell r="AA169">
            <v>11.798676366226699</v>
          </cell>
          <cell r="AB169">
            <v>11.959037040631101</v>
          </cell>
          <cell r="AC169">
            <v>12.1162682170694</v>
          </cell>
          <cell r="AD169">
            <v>12.2704594870482</v>
          </cell>
          <cell r="AE169">
            <v>12.4227988698918</v>
          </cell>
          <cell r="AF169">
            <v>12.576449819506699</v>
          </cell>
          <cell r="AG169">
            <v>12.7192472873193</v>
          </cell>
          <cell r="AH169">
            <v>12.8559107760238</v>
          </cell>
          <cell r="AI169">
            <v>12.987285366261199</v>
          </cell>
          <cell r="AJ169">
            <v>13.1136964950656</v>
          </cell>
          <cell r="AK169">
            <v>13.237104360411101</v>
          </cell>
          <cell r="AL169">
            <v>13.365394351370201</v>
          </cell>
          <cell r="AM169">
            <v>13.492327367541</v>
          </cell>
          <cell r="AN169">
            <v>13.618289391509901</v>
          </cell>
          <cell r="AO169">
            <v>13.7435155787286</v>
          </cell>
          <cell r="AP169">
            <v>13.8690853719205</v>
          </cell>
        </row>
        <row r="170">
          <cell r="C170" t="str">
            <v>Holme Rd</v>
          </cell>
          <cell r="D170" t="str">
            <v>Ribble</v>
          </cell>
          <cell r="E170" t="str">
            <v>Penwortham East GSP / Rochdale SGT 1 GROUP</v>
          </cell>
          <cell r="F170">
            <v>22.863</v>
          </cell>
          <cell r="G170">
            <v>0</v>
          </cell>
          <cell r="H170">
            <v>22.863</v>
          </cell>
          <cell r="I170">
            <v>15.69</v>
          </cell>
          <cell r="J170">
            <v>16.092147685809</v>
          </cell>
          <cell r="K170">
            <v>16.253293884975601</v>
          </cell>
          <cell r="L170">
            <v>16.437624353030301</v>
          </cell>
          <cell r="M170">
            <v>16.662338659814999</v>
          </cell>
          <cell r="N170">
            <v>16.921406207088499</v>
          </cell>
          <cell r="O170">
            <v>17.167781314022701</v>
          </cell>
          <cell r="P170">
            <v>17.430709730481201</v>
          </cell>
          <cell r="Q170">
            <v>17.701280126067001</v>
          </cell>
          <cell r="R170">
            <v>17.9940200174022</v>
          </cell>
          <cell r="S170">
            <v>18.305917412807901</v>
          </cell>
          <cell r="T170">
            <v>18.630500153292399</v>
          </cell>
          <cell r="U170">
            <v>18.984077542182899</v>
          </cell>
          <cell r="V170">
            <v>19.372429784354601</v>
          </cell>
          <cell r="W170">
            <v>19.788731259071302</v>
          </cell>
          <cell r="X170">
            <v>20.2014158198015</v>
          </cell>
          <cell r="Y170">
            <v>20.607198012422799</v>
          </cell>
          <cell r="Z170">
            <v>20.998651340309401</v>
          </cell>
          <cell r="AA170">
            <v>21.375200767677601</v>
          </cell>
          <cell r="AB170">
            <v>21.749898252321401</v>
          </cell>
          <cell r="AC170">
            <v>22.1126924336548</v>
          </cell>
          <cell r="AD170">
            <v>22.462939094488501</v>
          </cell>
          <cell r="AE170">
            <v>22.807881965422901</v>
          </cell>
          <cell r="AF170">
            <v>23.151885117536398</v>
          </cell>
          <cell r="AG170">
            <v>23.470330629862399</v>
          </cell>
          <cell r="AH170">
            <v>23.773786213923199</v>
          </cell>
          <cell r="AI170">
            <v>24.064020675701101</v>
          </cell>
          <cell r="AJ170">
            <v>24.344392586393202</v>
          </cell>
          <cell r="AK170">
            <v>24.611524284322801</v>
          </cell>
          <cell r="AL170">
            <v>24.872183404697498</v>
          </cell>
          <cell r="AM170">
            <v>25.127563453427999</v>
          </cell>
          <cell r="AN170">
            <v>25.378699463812101</v>
          </cell>
          <cell r="AO170">
            <v>25.6267696005206</v>
          </cell>
          <cell r="AP170">
            <v>25.8741109964324</v>
          </cell>
        </row>
        <row r="171">
          <cell r="C171" t="str">
            <v>Holt St</v>
          </cell>
          <cell r="D171" t="str">
            <v>Bury</v>
          </cell>
          <cell r="E171" t="str">
            <v>Kearsley 132 GSP</v>
          </cell>
          <cell r="F171">
            <v>17.5</v>
          </cell>
          <cell r="G171">
            <v>1.9199999999999998E-2</v>
          </cell>
          <cell r="H171">
            <v>17.519200000000001</v>
          </cell>
          <cell r="I171">
            <v>13.73</v>
          </cell>
          <cell r="J171">
            <v>13.864796721407499</v>
          </cell>
          <cell r="K171">
            <v>13.9453617324893</v>
          </cell>
          <cell r="L171">
            <v>14.075475666667201</v>
          </cell>
          <cell r="M171">
            <v>14.245155737495001</v>
          </cell>
          <cell r="N171">
            <v>14.4370630662468</v>
          </cell>
          <cell r="O171">
            <v>14.6193531361277</v>
          </cell>
          <cell r="P171">
            <v>14.813206877704401</v>
          </cell>
          <cell r="Q171">
            <v>15.013924691997101</v>
          </cell>
          <cell r="R171">
            <v>15.228569957404501</v>
          </cell>
          <cell r="S171">
            <v>15.4578753542479</v>
          </cell>
          <cell r="T171">
            <v>15.694659541933</v>
          </cell>
          <cell r="U171">
            <v>15.949126535918801</v>
          </cell>
          <cell r="V171">
            <v>16.23520912255</v>
          </cell>
          <cell r="W171">
            <v>16.548671515946399</v>
          </cell>
          <cell r="X171">
            <v>16.8510770457953</v>
          </cell>
          <cell r="Y171">
            <v>17.144051909743499</v>
          </cell>
          <cell r="Z171">
            <v>17.4173979767993</v>
          </cell>
          <cell r="AA171">
            <v>17.672504278765501</v>
          </cell>
          <cell r="AB171">
            <v>17.919164495603301</v>
          </cell>
          <cell r="AC171">
            <v>18.149922369817698</v>
          </cell>
          <cell r="AD171">
            <v>18.365215642232801</v>
          </cell>
          <cell r="AE171">
            <v>18.570846022992399</v>
          </cell>
          <cell r="AF171">
            <v>18.769807567532901</v>
          </cell>
          <cell r="AG171">
            <v>18.949262622413102</v>
          </cell>
          <cell r="AH171">
            <v>19.117236298902501</v>
          </cell>
          <cell r="AI171">
            <v>19.274700610707701</v>
          </cell>
          <cell r="AJ171">
            <v>19.4236004892335</v>
          </cell>
          <cell r="AK171">
            <v>19.561805586905301</v>
          </cell>
          <cell r="AL171">
            <v>19.693876948042099</v>
          </cell>
          <cell r="AM171">
            <v>19.821454485762398</v>
          </cell>
          <cell r="AN171">
            <v>19.945207973367001</v>
          </cell>
          <cell r="AO171">
            <v>20.065262052442499</v>
          </cell>
          <cell r="AP171">
            <v>20.1837465456267</v>
          </cell>
        </row>
        <row r="172">
          <cell r="C172" t="str">
            <v>Hurst</v>
          </cell>
          <cell r="D172" t="str">
            <v>Hartshead-Heyrod</v>
          </cell>
          <cell r="E172" t="str">
            <v>Stalybridge GSP</v>
          </cell>
          <cell r="F172">
            <v>17.5</v>
          </cell>
          <cell r="G172">
            <v>0.1134</v>
          </cell>
          <cell r="H172">
            <v>17.613399999999999</v>
          </cell>
          <cell r="I172">
            <v>11.42</v>
          </cell>
          <cell r="J172">
            <v>11.3742771459283</v>
          </cell>
          <cell r="K172">
            <v>11.3474410143076</v>
          </cell>
          <cell r="L172">
            <v>11.3536186443992</v>
          </cell>
          <cell r="M172">
            <v>11.3789681943265</v>
          </cell>
          <cell r="N172">
            <v>11.416749264795</v>
          </cell>
          <cell r="O172">
            <v>11.455147668533201</v>
          </cell>
          <cell r="P172">
            <v>11.509035816808399</v>
          </cell>
          <cell r="Q172">
            <v>11.571582553921701</v>
          </cell>
          <cell r="R172">
            <v>11.6547346890257</v>
          </cell>
          <cell r="S172">
            <v>11.754194769711001</v>
          </cell>
          <cell r="T172">
            <v>11.865846536439401</v>
          </cell>
          <cell r="U172">
            <v>11.9991528325861</v>
          </cell>
          <cell r="V172">
            <v>12.157020262550001</v>
          </cell>
          <cell r="W172">
            <v>12.337367166862601</v>
          </cell>
          <cell r="X172">
            <v>12.5129662989621</v>
          </cell>
          <cell r="Y172">
            <v>12.6868615978698</v>
          </cell>
          <cell r="Z172">
            <v>12.8517714617505</v>
          </cell>
          <cell r="AA172">
            <v>13.008522608141901</v>
          </cell>
          <cell r="AB172">
            <v>13.1644146408727</v>
          </cell>
          <cell r="AC172">
            <v>13.311578179371301</v>
          </cell>
          <cell r="AD172">
            <v>13.449685017129701</v>
          </cell>
          <cell r="AE172">
            <v>13.5817904137828</v>
          </cell>
          <cell r="AF172">
            <v>13.7123864460176</v>
          </cell>
          <cell r="AG172">
            <v>13.819256026911599</v>
          </cell>
          <cell r="AH172">
            <v>13.9109128015773</v>
          </cell>
          <cell r="AI172">
            <v>13.9885467398611</v>
          </cell>
          <cell r="AJ172">
            <v>14.0539189330903</v>
          </cell>
          <cell r="AK172">
            <v>14.1065223391572</v>
          </cell>
          <cell r="AL172">
            <v>14.1540098408964</v>
          </cell>
          <cell r="AM172">
            <v>14.1938177256819</v>
          </cell>
          <cell r="AN172">
            <v>14.226593285861201</v>
          </cell>
          <cell r="AO172">
            <v>14.2525340739461</v>
          </cell>
          <cell r="AP172">
            <v>14.273832318891699</v>
          </cell>
        </row>
        <row r="173">
          <cell r="C173" t="str">
            <v>Hutton End &amp; Skelton C</v>
          </cell>
          <cell r="D173" t="str">
            <v>Penrith &amp; Shap</v>
          </cell>
          <cell r="E173" t="str">
            <v>Harker ENWL SGTs 1 2 3A 4 / Hutton GSP GROUP</v>
          </cell>
          <cell r="F173">
            <v>17.36</v>
          </cell>
          <cell r="G173">
            <v>1.53186</v>
          </cell>
          <cell r="H173">
            <v>18.891860000000001</v>
          </cell>
          <cell r="I173">
            <v>9.27</v>
          </cell>
          <cell r="J173">
            <v>10.0890368993075</v>
          </cell>
          <cell r="K173">
            <v>10.205808721498901</v>
          </cell>
          <cell r="L173">
            <v>10.2618548298893</v>
          </cell>
          <cell r="M173">
            <v>10.3349346510686</v>
          </cell>
          <cell r="N173">
            <v>10.421339557962799</v>
          </cell>
          <cell r="O173">
            <v>10.4966614925883</v>
          </cell>
          <cell r="P173">
            <v>10.573601996393201</v>
          </cell>
          <cell r="Q173">
            <v>10.6498082173797</v>
          </cell>
          <cell r="R173">
            <v>10.7305895164821</v>
          </cell>
          <cell r="S173">
            <v>10.816046221933499</v>
          </cell>
          <cell r="T173">
            <v>10.9018092162641</v>
          </cell>
          <cell r="U173">
            <v>10.992067812996201</v>
          </cell>
          <cell r="V173">
            <v>11.092239298152601</v>
          </cell>
          <cell r="W173">
            <v>11.1844250384855</v>
          </cell>
          <cell r="X173">
            <v>11.270506633897099</v>
          </cell>
          <cell r="Y173">
            <v>11.349834872128801</v>
          </cell>
          <cell r="Z173">
            <v>11.419404204463801</v>
          </cell>
          <cell r="AA173">
            <v>11.4803151339057</v>
          </cell>
          <cell r="AB173">
            <v>11.5355409264891</v>
          </cell>
          <cell r="AC173">
            <v>11.58356184879</v>
          </cell>
          <cell r="AD173">
            <v>11.6250922255487</v>
          </cell>
          <cell r="AE173">
            <v>11.6614105701147</v>
          </cell>
          <cell r="AF173">
            <v>11.6938086629456</v>
          </cell>
          <cell r="AG173">
            <v>11.721128844589099</v>
          </cell>
          <cell r="AH173">
            <v>11.7453608858742</v>
          </cell>
          <cell r="AI173">
            <v>11.767004380185201</v>
          </cell>
          <cell r="AJ173">
            <v>11.785415942734399</v>
          </cell>
          <cell r="AK173">
            <v>11.801768131426</v>
          </cell>
          <cell r="AL173">
            <v>11.819922421629901</v>
          </cell>
          <cell r="AM173">
            <v>11.8367955533379</v>
          </cell>
          <cell r="AN173">
            <v>11.852460880463999</v>
          </cell>
          <cell r="AO173">
            <v>11.867269109762001</v>
          </cell>
          <cell r="AP173">
            <v>11.881470304778</v>
          </cell>
        </row>
        <row r="174">
          <cell r="C174" t="str">
            <v>Hyde</v>
          </cell>
          <cell r="D174" t="str">
            <v>Hyde</v>
          </cell>
          <cell r="E174" t="str">
            <v>Stalybridge GSP</v>
          </cell>
          <cell r="F174">
            <v>22.863</v>
          </cell>
          <cell r="G174">
            <v>9.4500000000000001E-2</v>
          </cell>
          <cell r="H174">
            <v>22.9575</v>
          </cell>
          <cell r="I174">
            <v>16</v>
          </cell>
          <cell r="J174">
            <v>15.9288633729546</v>
          </cell>
          <cell r="K174">
            <v>15.879011743217999</v>
          </cell>
          <cell r="L174">
            <v>15.865762917055999</v>
          </cell>
          <cell r="M174">
            <v>15.876735651291099</v>
          </cell>
          <cell r="N174">
            <v>15.904554295175901</v>
          </cell>
          <cell r="O174">
            <v>15.9308888712814</v>
          </cell>
          <cell r="P174">
            <v>15.9719333474743</v>
          </cell>
          <cell r="Q174">
            <v>16.019045227205201</v>
          </cell>
          <cell r="R174">
            <v>16.092242611187299</v>
          </cell>
          <cell r="S174">
            <v>16.1824778252087</v>
          </cell>
          <cell r="T174">
            <v>16.285189744328498</v>
          </cell>
          <cell r="U174">
            <v>16.409809493533398</v>
          </cell>
          <cell r="V174">
            <v>16.560333804691801</v>
          </cell>
          <cell r="W174">
            <v>16.6989179989014</v>
          </cell>
          <cell r="X174">
            <v>16.8312187780977</v>
          </cell>
          <cell r="Y174">
            <v>16.973626852532799</v>
          </cell>
          <cell r="Z174">
            <v>17.106900929014401</v>
          </cell>
          <cell r="AA174">
            <v>17.238916468961101</v>
          </cell>
          <cell r="AB174">
            <v>17.371352396685001</v>
          </cell>
          <cell r="AC174">
            <v>17.494682701626299</v>
          </cell>
          <cell r="AD174">
            <v>17.608624288569501</v>
          </cell>
          <cell r="AE174">
            <v>17.7162835681447</v>
          </cell>
          <cell r="AF174">
            <v>17.8222488349504</v>
          </cell>
          <cell r="AG174">
            <v>17.905174383233302</v>
          </cell>
          <cell r="AH174">
            <v>17.973511564298398</v>
          </cell>
          <cell r="AI174">
            <v>18.028430239802599</v>
          </cell>
          <cell r="AJ174">
            <v>18.0716852616731</v>
          </cell>
          <cell r="AK174">
            <v>18.102225221218799</v>
          </cell>
          <cell r="AL174">
            <v>18.126332509337701</v>
          </cell>
          <cell r="AM174">
            <v>18.143127997495899</v>
          </cell>
          <cell r="AN174">
            <v>18.153205339477399</v>
          </cell>
          <cell r="AO174">
            <v>18.156729143335099</v>
          </cell>
          <cell r="AP174">
            <v>18.1558938713906</v>
          </cell>
        </row>
        <row r="175">
          <cell r="C175" t="str">
            <v>Hyndburn Rd</v>
          </cell>
          <cell r="D175" t="str">
            <v>Huncoat</v>
          </cell>
          <cell r="E175" t="str">
            <v>Padiham GSP</v>
          </cell>
          <cell r="F175">
            <v>14.7</v>
          </cell>
          <cell r="G175">
            <v>0</v>
          </cell>
          <cell r="H175">
            <v>14.7</v>
          </cell>
          <cell r="I175">
            <v>10.9</v>
          </cell>
          <cell r="J175">
            <v>10.9281483863261</v>
          </cell>
          <cell r="K175">
            <v>10.963922840879301</v>
          </cell>
          <cell r="L175">
            <v>11.0158675894043</v>
          </cell>
          <cell r="M175">
            <v>11.077047162256401</v>
          </cell>
          <cell r="N175">
            <v>11.155968074035099</v>
          </cell>
          <cell r="O175">
            <v>11.2188297524416</v>
          </cell>
          <cell r="P175">
            <v>11.280531365645899</v>
          </cell>
          <cell r="Q175">
            <v>11.3384414087125</v>
          </cell>
          <cell r="R175">
            <v>11.401445135284201</v>
          </cell>
          <cell r="S175">
            <v>11.464202944599601</v>
          </cell>
          <cell r="T175">
            <v>11.526237856850299</v>
          </cell>
          <cell r="U175">
            <v>11.5876774075508</v>
          </cell>
          <cell r="V175">
            <v>11.6509914600689</v>
          </cell>
          <cell r="W175">
            <v>11.694155300340499</v>
          </cell>
          <cell r="X175">
            <v>11.739489477914599</v>
          </cell>
          <cell r="Y175">
            <v>11.809419794764</v>
          </cell>
          <cell r="Z175">
            <v>11.8778156971728</v>
          </cell>
          <cell r="AA175">
            <v>11.944509244571501</v>
          </cell>
          <cell r="AB175">
            <v>12.010966445344099</v>
          </cell>
          <cell r="AC175">
            <v>12.075877763685501</v>
          </cell>
          <cell r="AD175">
            <v>12.139657470726201</v>
          </cell>
          <cell r="AE175">
            <v>12.2020255668514</v>
          </cell>
          <cell r="AF175">
            <v>12.2640400407622</v>
          </cell>
          <cell r="AG175">
            <v>12.320930555905599</v>
          </cell>
          <cell r="AH175">
            <v>12.3747181630052</v>
          </cell>
          <cell r="AI175">
            <v>12.4256577997565</v>
          </cell>
          <cell r="AJ175">
            <v>12.4742914959335</v>
          </cell>
          <cell r="AK175">
            <v>12.520213154176799</v>
          </cell>
          <cell r="AL175">
            <v>12.5646973160434</v>
          </cell>
          <cell r="AM175">
            <v>12.607905411441299</v>
          </cell>
          <cell r="AN175">
            <v>12.6500135953269</v>
          </cell>
          <cell r="AO175">
            <v>12.6910411043919</v>
          </cell>
          <cell r="AP175">
            <v>12.731534648592801</v>
          </cell>
        </row>
        <row r="176">
          <cell r="C176" t="str">
            <v>India St</v>
          </cell>
          <cell r="D176" t="str">
            <v>Lower Darwen</v>
          </cell>
          <cell r="E176" t="str">
            <v>Penwortham East GSP / Rochdale SGT 1 GROUP</v>
          </cell>
          <cell r="F176">
            <v>22.863</v>
          </cell>
          <cell r="G176">
            <v>0</v>
          </cell>
          <cell r="H176">
            <v>22.863</v>
          </cell>
          <cell r="I176">
            <v>10.130000000000001</v>
          </cell>
          <cell r="J176">
            <v>10.3432292155466</v>
          </cell>
          <cell r="K176">
            <v>10.3937007145043</v>
          </cell>
          <cell r="L176">
            <v>10.456121059423801</v>
          </cell>
          <cell r="M176">
            <v>10.5425741975841</v>
          </cell>
          <cell r="N176">
            <v>10.6540589141645</v>
          </cell>
          <cell r="O176">
            <v>10.7623149019738</v>
          </cell>
          <cell r="P176">
            <v>10.879444274879701</v>
          </cell>
          <cell r="Q176">
            <v>11.001521202723501</v>
          </cell>
          <cell r="R176">
            <v>11.136716011586101</v>
          </cell>
          <cell r="S176">
            <v>11.2861638191093</v>
          </cell>
          <cell r="T176">
            <v>11.441764698048001</v>
          </cell>
          <cell r="U176">
            <v>11.6108185023016</v>
          </cell>
          <cell r="V176">
            <v>11.802491046104301</v>
          </cell>
          <cell r="W176">
            <v>12.0029873665596</v>
          </cell>
          <cell r="X176">
            <v>12.1995023290823</v>
          </cell>
          <cell r="Y176">
            <v>12.390773098922599</v>
          </cell>
          <cell r="Z176">
            <v>12.570458356129601</v>
          </cell>
          <cell r="AA176">
            <v>12.740309669380199</v>
          </cell>
          <cell r="AB176">
            <v>12.9047912124096</v>
          </cell>
          <cell r="AC176">
            <v>13.0606607710051</v>
          </cell>
          <cell r="AD176">
            <v>13.207072754638601</v>
          </cell>
          <cell r="AE176">
            <v>13.3463003870965</v>
          </cell>
          <cell r="AF176">
            <v>13.481650406879499</v>
          </cell>
          <cell r="AG176">
            <v>13.5999408432483</v>
          </cell>
          <cell r="AH176">
            <v>13.7075879253289</v>
          </cell>
          <cell r="AI176">
            <v>13.8054428719659</v>
          </cell>
          <cell r="AJ176">
            <v>13.895199106845</v>
          </cell>
          <cell r="AK176">
            <v>13.975332980398999</v>
          </cell>
          <cell r="AL176">
            <v>14.0493579704673</v>
          </cell>
          <cell r="AM176">
            <v>14.11830458252</v>
          </cell>
          <cell r="AN176">
            <v>14.182674300379601</v>
          </cell>
          <cell r="AO176">
            <v>14.242586943766799</v>
          </cell>
          <cell r="AP176">
            <v>14.2997809353301</v>
          </cell>
        </row>
        <row r="177">
          <cell r="C177" t="str">
            <v>Ingleton</v>
          </cell>
          <cell r="D177" t="str">
            <v>Kendal (Parkside Rd)</v>
          </cell>
          <cell r="E177" t="str">
            <v>Harker ENWL SGTs 1 2 3A 4 / Hutton GSP GROUP</v>
          </cell>
          <cell r="F177">
            <v>4</v>
          </cell>
          <cell r="G177">
            <v>4.7999999999999996E-3</v>
          </cell>
          <cell r="H177">
            <v>4.0048000000000004</v>
          </cell>
          <cell r="I177">
            <v>3.02</v>
          </cell>
          <cell r="J177">
            <v>3.1188833004098599</v>
          </cell>
          <cell r="K177">
            <v>3.1289483723249498</v>
          </cell>
          <cell r="L177">
            <v>3.1319243157802799</v>
          </cell>
          <cell r="M177">
            <v>3.1360957753216798</v>
          </cell>
          <cell r="N177">
            <v>3.1438160376826101</v>
          </cell>
          <cell r="O177">
            <v>3.14709078272065</v>
          </cell>
          <cell r="P177">
            <v>3.1495783440549099</v>
          </cell>
          <cell r="Q177">
            <v>3.1510247179517501</v>
          </cell>
          <cell r="R177">
            <v>3.1525287573427301</v>
          </cell>
          <cell r="S177">
            <v>3.1595819498120798</v>
          </cell>
          <cell r="T177">
            <v>3.2051752994010498</v>
          </cell>
          <cell r="U177">
            <v>3.2574702159914102</v>
          </cell>
          <cell r="V177">
            <v>3.3130971589003502</v>
          </cell>
          <cell r="W177">
            <v>3.3637624641658501</v>
          </cell>
          <cell r="X177">
            <v>3.41292283995924</v>
          </cell>
          <cell r="Y177">
            <v>3.4590618628471201</v>
          </cell>
          <cell r="Z177">
            <v>3.50219065885058</v>
          </cell>
          <cell r="AA177">
            <v>3.54265217365923</v>
          </cell>
          <cell r="AB177">
            <v>3.5813805446483</v>
          </cell>
          <cell r="AC177">
            <v>3.6174367778428702</v>
          </cell>
          <cell r="AD177">
            <v>3.6508192136364799</v>
          </cell>
          <cell r="AE177">
            <v>3.6825717420700999</v>
          </cell>
          <cell r="AF177">
            <v>3.7133704391489601</v>
          </cell>
          <cell r="AG177">
            <v>3.7405159753117498</v>
          </cell>
          <cell r="AH177">
            <v>3.7651793697289802</v>
          </cell>
          <cell r="AI177">
            <v>3.78768291382567</v>
          </cell>
          <cell r="AJ177">
            <v>3.8078296711179398</v>
          </cell>
          <cell r="AK177">
            <v>3.8253121556157699</v>
          </cell>
          <cell r="AL177">
            <v>3.8402211696435899</v>
          </cell>
          <cell r="AM177">
            <v>3.8542700439330302</v>
          </cell>
          <cell r="AN177">
            <v>3.8676247611282402</v>
          </cell>
          <cell r="AO177">
            <v>3.8804930051185198</v>
          </cell>
          <cell r="AP177">
            <v>3.8930208547834599</v>
          </cell>
        </row>
        <row r="178">
          <cell r="C178" t="str">
            <v>Irlam</v>
          </cell>
          <cell r="D178" t="str">
            <v>Carrington BSP</v>
          </cell>
          <cell r="E178" t="str">
            <v>Carrington ENWL SGTs 1B 2B 4 7</v>
          </cell>
          <cell r="F178">
            <v>22.86</v>
          </cell>
          <cell r="G178">
            <v>0.64890000000000003</v>
          </cell>
          <cell r="H178">
            <v>23.508900000000001</v>
          </cell>
          <cell r="I178">
            <v>16.52</v>
          </cell>
          <cell r="J178">
            <v>16.917895923984801</v>
          </cell>
          <cell r="K178">
            <v>17.065566171325901</v>
          </cell>
          <cell r="L178">
            <v>17.223780723370499</v>
          </cell>
          <cell r="M178">
            <v>17.4078816977668</v>
          </cell>
          <cell r="N178">
            <v>17.622151213976899</v>
          </cell>
          <cell r="O178">
            <v>17.826179032174199</v>
          </cell>
          <cell r="P178">
            <v>18.0409815742291</v>
          </cell>
          <cell r="Q178">
            <v>18.263257178648502</v>
          </cell>
          <cell r="R178">
            <v>18.518299170335698</v>
          </cell>
          <cell r="S178">
            <v>18.792189623423599</v>
          </cell>
          <cell r="T178">
            <v>19.082303754406301</v>
          </cell>
          <cell r="U178">
            <v>19.400443774919299</v>
          </cell>
          <cell r="V178">
            <v>19.755238559148601</v>
          </cell>
          <cell r="W178">
            <v>20.118878903847001</v>
          </cell>
          <cell r="X178">
            <v>20.476077623720499</v>
          </cell>
          <cell r="Y178">
            <v>20.823837899228401</v>
          </cell>
          <cell r="Z178">
            <v>21.154177631184101</v>
          </cell>
          <cell r="AA178">
            <v>21.469776528682601</v>
          </cell>
          <cell r="AB178">
            <v>21.7807040268885</v>
          </cell>
          <cell r="AC178">
            <v>22.080274243653498</v>
          </cell>
          <cell r="AD178">
            <v>22.404660391697</v>
          </cell>
          <cell r="AE178">
            <v>22.760161300430799</v>
          </cell>
          <cell r="AF178">
            <v>23.117452059491601</v>
          </cell>
          <cell r="AG178">
            <v>23.454131779386</v>
          </cell>
          <cell r="AH178">
            <v>23.779471102005001</v>
          </cell>
          <cell r="AI178">
            <v>24.095481784677698</v>
          </cell>
          <cell r="AJ178">
            <v>24.404053402706001</v>
          </cell>
          <cell r="AK178">
            <v>24.702243672178401</v>
          </cell>
          <cell r="AL178">
            <v>24.995583545785198</v>
          </cell>
          <cell r="AM178">
            <v>25.2855220828441</v>
          </cell>
          <cell r="AN178">
            <v>25.5728474869784</v>
          </cell>
          <cell r="AO178">
            <v>25.8592139117792</v>
          </cell>
          <cell r="AP178">
            <v>26.146059225033699</v>
          </cell>
        </row>
        <row r="179">
          <cell r="C179" t="str">
            <v>James St</v>
          </cell>
          <cell r="D179" t="str">
            <v>Carlisle</v>
          </cell>
          <cell r="E179" t="str">
            <v>Harker ENWL SGTs 1 2 3A 4 / Hutton GSP GROUP</v>
          </cell>
          <cell r="F179">
            <v>22.863</v>
          </cell>
          <cell r="G179">
            <v>0</v>
          </cell>
          <cell r="H179">
            <v>22.863</v>
          </cell>
          <cell r="I179">
            <v>17.98</v>
          </cell>
          <cell r="J179">
            <v>18.327105478911498</v>
          </cell>
          <cell r="K179">
            <v>18.513362740949599</v>
          </cell>
          <cell r="L179">
            <v>18.7136686610582</v>
          </cell>
          <cell r="M179">
            <v>18.946354394241101</v>
          </cell>
          <cell r="N179">
            <v>19.216711810810299</v>
          </cell>
          <cell r="O179">
            <v>19.464684744393299</v>
          </cell>
          <cell r="P179">
            <v>19.719072474483699</v>
          </cell>
          <cell r="Q179">
            <v>19.967212180906401</v>
          </cell>
          <cell r="R179">
            <v>20.2428143892935</v>
          </cell>
          <cell r="S179">
            <v>20.527014028203698</v>
          </cell>
          <cell r="T179">
            <v>20.821584683945201</v>
          </cell>
          <cell r="U179">
            <v>21.1315397302516</v>
          </cell>
          <cell r="V179">
            <v>21.4603347932632</v>
          </cell>
          <cell r="W179">
            <v>21.7439460944065</v>
          </cell>
          <cell r="X179">
            <v>22.025274196298099</v>
          </cell>
          <cell r="Y179">
            <v>22.303575124830299</v>
          </cell>
          <cell r="Z179">
            <v>22.576683329991699</v>
          </cell>
          <cell r="AA179">
            <v>22.844215308954499</v>
          </cell>
          <cell r="AB179">
            <v>23.112458433249099</v>
          </cell>
          <cell r="AC179">
            <v>23.3775290190353</v>
          </cell>
          <cell r="AD179">
            <v>23.638105962198001</v>
          </cell>
          <cell r="AE179">
            <v>23.8977898498255</v>
          </cell>
          <cell r="AF179">
            <v>24.160129182861301</v>
          </cell>
          <cell r="AG179">
            <v>24.411044050689199</v>
          </cell>
          <cell r="AH179">
            <v>24.655535080809599</v>
          </cell>
          <cell r="AI179">
            <v>24.894976494358598</v>
          </cell>
          <cell r="AJ179">
            <v>25.1302062062312</v>
          </cell>
          <cell r="AK179">
            <v>25.3596926368512</v>
          </cell>
          <cell r="AL179">
            <v>25.5859657215235</v>
          </cell>
          <cell r="AM179">
            <v>25.810290651179901</v>
          </cell>
          <cell r="AN179">
            <v>26.0331567789571</v>
          </cell>
          <cell r="AO179">
            <v>26.255808096421799</v>
          </cell>
          <cell r="AP179">
            <v>26.478787899963699</v>
          </cell>
        </row>
        <row r="180">
          <cell r="C180" t="str">
            <v>Kay St</v>
          </cell>
          <cell r="D180" t="str">
            <v>Huncoat</v>
          </cell>
          <cell r="E180" t="str">
            <v>Padiham GSP</v>
          </cell>
          <cell r="F180">
            <v>22.863</v>
          </cell>
          <cell r="G180">
            <v>2.1600000000000001E-2</v>
          </cell>
          <cell r="H180">
            <v>22.884599999999999</v>
          </cell>
          <cell r="I180">
            <v>10.02</v>
          </cell>
          <cell r="J180">
            <v>10.337059286274499</v>
          </cell>
          <cell r="K180">
            <v>10.400560875561</v>
          </cell>
          <cell r="L180">
            <v>10.4594053209767</v>
          </cell>
          <cell r="M180">
            <v>10.536627484367999</v>
          </cell>
          <cell r="N180">
            <v>10.6285753591928</v>
          </cell>
          <cell r="O180">
            <v>10.7161141196783</v>
          </cell>
          <cell r="P180">
            <v>10.810471559905601</v>
          </cell>
          <cell r="Q180">
            <v>10.910305346165099</v>
          </cell>
          <cell r="R180">
            <v>11.0206157211971</v>
          </cell>
          <cell r="S180">
            <v>11.139573995065399</v>
          </cell>
          <cell r="T180">
            <v>11.265771878765101</v>
          </cell>
          <cell r="U180">
            <v>11.402803368056199</v>
          </cell>
          <cell r="V180">
            <v>11.555518345714599</v>
          </cell>
          <cell r="W180">
            <v>11.698652502049001</v>
          </cell>
          <cell r="X180">
            <v>11.838622381328101</v>
          </cell>
          <cell r="Y180">
            <v>11.976534353826899</v>
          </cell>
          <cell r="Z180">
            <v>12.1069351844969</v>
          </cell>
          <cell r="AA180">
            <v>12.2292897497752</v>
          </cell>
          <cell r="AB180">
            <v>12.3482516269417</v>
          </cell>
          <cell r="AC180">
            <v>12.4592750457847</v>
          </cell>
          <cell r="AD180">
            <v>12.5631989186732</v>
          </cell>
          <cell r="AE180">
            <v>12.661176633038901</v>
          </cell>
          <cell r="AF180">
            <v>12.7545239292098</v>
          </cell>
          <cell r="AG180">
            <v>12.8299539806347</v>
          </cell>
          <cell r="AH180">
            <v>12.893529310873101</v>
          </cell>
          <cell r="AI180">
            <v>12.9459166201708</v>
          </cell>
          <cell r="AJ180">
            <v>12.988751807581</v>
          </cell>
          <cell r="AK180">
            <v>13.0240151962754</v>
          </cell>
          <cell r="AL180">
            <v>13.061980003984299</v>
          </cell>
          <cell r="AM180">
            <v>13.0943454598836</v>
          </cell>
          <cell r="AN180">
            <v>13.121618827134601</v>
          </cell>
          <cell r="AO180">
            <v>13.143728009355</v>
          </cell>
          <cell r="AP180">
            <v>13.1626286974167</v>
          </cell>
        </row>
        <row r="181">
          <cell r="C181" t="str">
            <v>Kendal</v>
          </cell>
          <cell r="D181" t="str">
            <v>Kendal (Parkside Rd)</v>
          </cell>
          <cell r="E181" t="str">
            <v>Harker ENWL SGTs 1 2 3A 4 / Hutton GSP GROUP</v>
          </cell>
          <cell r="F181">
            <v>22.86</v>
          </cell>
          <cell r="G181">
            <v>0</v>
          </cell>
          <cell r="H181">
            <v>22.86</v>
          </cell>
          <cell r="I181">
            <v>19.7</v>
          </cell>
          <cell r="J181">
            <v>20.242602289281201</v>
          </cell>
          <cell r="K181">
            <v>20.368969176698702</v>
          </cell>
          <cell r="L181">
            <v>20.487735512946699</v>
          </cell>
          <cell r="M181">
            <v>20.645019126127998</v>
          </cell>
          <cell r="N181">
            <v>20.823678720888399</v>
          </cell>
          <cell r="O181">
            <v>20.9963071478271</v>
          </cell>
          <cell r="P181">
            <v>21.1862431692917</v>
          </cell>
          <cell r="Q181">
            <v>21.376430853775599</v>
          </cell>
          <cell r="R181">
            <v>21.590914751731699</v>
          </cell>
          <cell r="S181">
            <v>21.832027036651901</v>
          </cell>
          <cell r="T181">
            <v>22.079610600299102</v>
          </cell>
          <cell r="U181">
            <v>22.350724409756999</v>
          </cell>
          <cell r="V181">
            <v>22.661325528476802</v>
          </cell>
          <cell r="W181">
            <v>22.960734852703801</v>
          </cell>
          <cell r="X181">
            <v>23.249639018099298</v>
          </cell>
          <cell r="Y181">
            <v>23.530547797178599</v>
          </cell>
          <cell r="Z181">
            <v>23.7967743369435</v>
          </cell>
          <cell r="AA181">
            <v>24.049707224561701</v>
          </cell>
          <cell r="AB181">
            <v>24.2974393401703</v>
          </cell>
          <cell r="AC181">
            <v>24.534265732475401</v>
          </cell>
          <cell r="AD181">
            <v>24.755218989217099</v>
          </cell>
          <cell r="AE181">
            <v>24.968109322663398</v>
          </cell>
          <cell r="AF181">
            <v>25.179210297865701</v>
          </cell>
          <cell r="AG181">
            <v>25.3658280748683</v>
          </cell>
          <cell r="AH181">
            <v>25.537590892506</v>
          </cell>
          <cell r="AI181">
            <v>25.696341557113001</v>
          </cell>
          <cell r="AJ181">
            <v>25.8438596935279</v>
          </cell>
          <cell r="AK181">
            <v>25.975866391112302</v>
          </cell>
          <cell r="AL181">
            <v>26.092561409005199</v>
          </cell>
          <cell r="AM181">
            <v>26.200831245404899</v>
          </cell>
          <cell r="AN181">
            <v>26.301207586554298</v>
          </cell>
          <cell r="AO181">
            <v>26.3945897208167</v>
          </cell>
          <cell r="AP181">
            <v>26.483065722913398</v>
          </cell>
        </row>
        <row r="182">
          <cell r="C182" t="str">
            <v>Keswick</v>
          </cell>
          <cell r="D182" t="str">
            <v>Stainburn &amp; Siddick</v>
          </cell>
          <cell r="E182" t="str">
            <v>Harker ENWL SGTs 1 2 3A 4 / Hutton GSP GROUP</v>
          </cell>
          <cell r="F182">
            <v>15</v>
          </cell>
          <cell r="G182">
            <v>0.25703999999999999</v>
          </cell>
          <cell r="H182">
            <v>15.25704</v>
          </cell>
          <cell r="I182">
            <v>7.91</v>
          </cell>
          <cell r="J182">
            <v>8.05779808911789</v>
          </cell>
          <cell r="K182">
            <v>8.1290665532721604</v>
          </cell>
          <cell r="L182">
            <v>8.2090536339723705</v>
          </cell>
          <cell r="M182">
            <v>8.3106001251344104</v>
          </cell>
          <cell r="N182">
            <v>8.4240376331332101</v>
          </cell>
          <cell r="O182">
            <v>8.5358613899194999</v>
          </cell>
          <cell r="P182">
            <v>8.6526940967391699</v>
          </cell>
          <cell r="Q182">
            <v>8.7684201738206191</v>
          </cell>
          <cell r="R182">
            <v>8.90064460641727</v>
          </cell>
          <cell r="S182">
            <v>9.0432168712406895</v>
          </cell>
          <cell r="T182">
            <v>9.1924718541947108</v>
          </cell>
          <cell r="U182">
            <v>9.3545760339882502</v>
          </cell>
          <cell r="V182">
            <v>9.5346159823956906</v>
          </cell>
          <cell r="W182">
            <v>9.6882695928540201</v>
          </cell>
          <cell r="X182">
            <v>9.8360869315586292</v>
          </cell>
          <cell r="Y182">
            <v>9.9797444186398394</v>
          </cell>
          <cell r="Z182">
            <v>10.1157723122805</v>
          </cell>
          <cell r="AA182">
            <v>10.243936856562099</v>
          </cell>
          <cell r="AB182">
            <v>10.369411762924299</v>
          </cell>
          <cell r="AC182">
            <v>10.4873140049813</v>
          </cell>
          <cell r="AD182">
            <v>10.598795597129101</v>
          </cell>
          <cell r="AE182">
            <v>10.7065322184212</v>
          </cell>
          <cell r="AF182">
            <v>10.812478922682599</v>
          </cell>
          <cell r="AG182">
            <v>10.907821817311</v>
          </cell>
          <cell r="AH182">
            <v>10.9965373675113</v>
          </cell>
          <cell r="AI182">
            <v>11.0796148155009</v>
          </cell>
          <cell r="AJ182">
            <v>11.156699477378201</v>
          </cell>
          <cell r="AK182">
            <v>11.2279402225643</v>
          </cell>
          <cell r="AL182">
            <v>11.2966729951692</v>
          </cell>
          <cell r="AM182">
            <v>11.3621543949913</v>
          </cell>
          <cell r="AN182">
            <v>11.4245916560164</v>
          </cell>
          <cell r="AO182">
            <v>11.4846230031066</v>
          </cell>
          <cell r="AP182">
            <v>11.5428970219953</v>
          </cell>
        </row>
        <row r="183">
          <cell r="C183" t="str">
            <v>Kingsway</v>
          </cell>
          <cell r="D183" t="str">
            <v>Belfield</v>
          </cell>
          <cell r="E183" t="str">
            <v>Rochdale SGTs 2 3 4</v>
          </cell>
          <cell r="F183">
            <v>30</v>
          </cell>
          <cell r="G183">
            <v>0</v>
          </cell>
          <cell r="H183">
            <v>30</v>
          </cell>
          <cell r="I183">
            <v>3.78</v>
          </cell>
          <cell r="J183">
            <v>4.4855396267462702</v>
          </cell>
          <cell r="K183">
            <v>4.5627705988258302</v>
          </cell>
          <cell r="L183">
            <v>4.5710013205183397</v>
          </cell>
          <cell r="M183">
            <v>4.5810122171994498</v>
          </cell>
          <cell r="N183">
            <v>4.5989819518683701</v>
          </cell>
          <cell r="O183">
            <v>4.6099640890600497</v>
          </cell>
          <cell r="P183">
            <v>4.6203052347183498</v>
          </cell>
          <cell r="Q183">
            <v>4.62972123129446</v>
          </cell>
          <cell r="R183">
            <v>4.6392035889374803</v>
          </cell>
          <cell r="S183">
            <v>4.64809560924426</v>
          </cell>
          <cell r="T183">
            <v>4.6563234635173902</v>
          </cell>
          <cell r="U183">
            <v>4.6638740194019004</v>
          </cell>
          <cell r="V183">
            <v>4.6708864257615899</v>
          </cell>
          <cell r="W183">
            <v>4.6781638190316999</v>
          </cell>
          <cell r="X183">
            <v>4.6869914279918303</v>
          </cell>
          <cell r="Y183">
            <v>4.6973419089898103</v>
          </cell>
          <cell r="Z183">
            <v>4.7091897693688196</v>
          </cell>
          <cell r="AA183">
            <v>4.7225112016529396</v>
          </cell>
          <cell r="AB183">
            <v>4.7372826095270204</v>
          </cell>
          <cell r="AC183">
            <v>4.7534820394907102</v>
          </cell>
          <cell r="AD183">
            <v>4.7710881729482999</v>
          </cell>
          <cell r="AE183">
            <v>4.7900802220152903</v>
          </cell>
          <cell r="AF183">
            <v>4.81043849703312</v>
          </cell>
          <cell r="AG183">
            <v>4.8321434317156697</v>
          </cell>
          <cell r="AH183">
            <v>4.8552894193231397</v>
          </cell>
          <cell r="AI183">
            <v>4.8797526520768999</v>
          </cell>
          <cell r="AJ183">
            <v>4.9055132357922604</v>
          </cell>
          <cell r="AK183">
            <v>4.9325534820883101</v>
          </cell>
          <cell r="AL183">
            <v>4.9608557061316096</v>
          </cell>
          <cell r="AM183">
            <v>4.9904021723018701</v>
          </cell>
          <cell r="AN183">
            <v>5.02117547911066</v>
          </cell>
          <cell r="AO183">
            <v>5.0531582963474104</v>
          </cell>
          <cell r="AP183">
            <v>5.0863331065455704</v>
          </cell>
        </row>
        <row r="184">
          <cell r="C184" t="str">
            <v>Kinkry Hill</v>
          </cell>
          <cell r="D184" t="str">
            <v>Spadeadam 11/33kV</v>
          </cell>
          <cell r="E184" t="str">
            <v>Harker ENWL SGTs 1 2 3A 4 / Hutton GSP GROUP</v>
          </cell>
          <cell r="F184">
            <v>1.5</v>
          </cell>
          <cell r="G184">
            <v>0</v>
          </cell>
          <cell r="H184">
            <v>1.5</v>
          </cell>
          <cell r="I184">
            <v>0.66</v>
          </cell>
          <cell r="J184">
            <v>0.66744320088751896</v>
          </cell>
          <cell r="K184">
            <v>0.67602172637424196</v>
          </cell>
          <cell r="L184">
            <v>0.68665534364022196</v>
          </cell>
          <cell r="M184">
            <v>0.69902559641237305</v>
          </cell>
          <cell r="N184">
            <v>0.71301347473423304</v>
          </cell>
          <cell r="O184">
            <v>0.72592970959573699</v>
          </cell>
          <cell r="P184">
            <v>0.73902609935245001</v>
          </cell>
          <cell r="Q184">
            <v>0.75213579109169004</v>
          </cell>
          <cell r="R184">
            <v>0.76571517386464505</v>
          </cell>
          <cell r="S184">
            <v>0.77959039005888298</v>
          </cell>
          <cell r="T184">
            <v>0.79362585000972397</v>
          </cell>
          <cell r="U184">
            <v>0.80825690688299801</v>
          </cell>
          <cell r="V184">
            <v>0.82381176597864103</v>
          </cell>
          <cell r="W184">
            <v>0.83592709163359402</v>
          </cell>
          <cell r="X184">
            <v>0.84788373713268905</v>
          </cell>
          <cell r="Y184">
            <v>0.85937606162811198</v>
          </cell>
          <cell r="Z184">
            <v>0.87017863328068401</v>
          </cell>
          <cell r="AA184">
            <v>0.88030973731851403</v>
          </cell>
          <cell r="AB184">
            <v>0.89010708120293902</v>
          </cell>
          <cell r="AC184">
            <v>0.89934268091495095</v>
          </cell>
          <cell r="AD184">
            <v>0.90802668257726904</v>
          </cell>
          <cell r="AE184">
            <v>0.91634513591966404</v>
          </cell>
          <cell r="AF184">
            <v>0.92436919120986805</v>
          </cell>
          <cell r="AG184">
            <v>0.93168586993805302</v>
          </cell>
          <cell r="AH184">
            <v>0.93855595105497502</v>
          </cell>
          <cell r="AI184">
            <v>0.94502108585010203</v>
          </cell>
          <cell r="AJ184">
            <v>0.95110970776584902</v>
          </cell>
          <cell r="AK184">
            <v>0.95678781382901101</v>
          </cell>
          <cell r="AL184">
            <v>0.96225978373617405</v>
          </cell>
          <cell r="AM184">
            <v>0.96755016067467803</v>
          </cell>
          <cell r="AN184">
            <v>0.97268574731004398</v>
          </cell>
          <cell r="AO184">
            <v>0.97768697390859904</v>
          </cell>
          <cell r="AP184">
            <v>0.98260921092642795</v>
          </cell>
        </row>
        <row r="185">
          <cell r="C185" t="str">
            <v>Kirkby Lonsdale</v>
          </cell>
          <cell r="D185" t="str">
            <v>Kendal (Parkside Rd)</v>
          </cell>
          <cell r="E185" t="str">
            <v>Harker ENWL SGTs 1 2 3A 4 / Hutton GSP GROUP</v>
          </cell>
          <cell r="F185">
            <v>8</v>
          </cell>
          <cell r="G185">
            <v>1.392E-3</v>
          </cell>
          <cell r="H185">
            <v>8.0013919999999992</v>
          </cell>
          <cell r="I185">
            <v>5.97</v>
          </cell>
          <cell r="J185">
            <v>6.2069000488352701</v>
          </cell>
          <cell r="K185">
            <v>6.2714287698766702</v>
          </cell>
          <cell r="L185">
            <v>6.3270693617710698</v>
          </cell>
          <cell r="M185">
            <v>6.4010234722538799</v>
          </cell>
          <cell r="N185">
            <v>6.4856285785125998</v>
          </cell>
          <cell r="O185">
            <v>6.5659263082409902</v>
          </cell>
          <cell r="P185">
            <v>6.6493300446605703</v>
          </cell>
          <cell r="Q185">
            <v>6.7335083808223901</v>
          </cell>
          <cell r="R185">
            <v>6.8237917934785504</v>
          </cell>
          <cell r="S185">
            <v>6.9126175749944503</v>
          </cell>
          <cell r="T185">
            <v>7.0030081441373699</v>
          </cell>
          <cell r="U185">
            <v>7.1030795180502002</v>
          </cell>
          <cell r="V185">
            <v>7.2067900737844601</v>
          </cell>
          <cell r="W185">
            <v>7.3035531157612201</v>
          </cell>
          <cell r="X185">
            <v>7.3980129515701503</v>
          </cell>
          <cell r="Y185">
            <v>7.4883085423038001</v>
          </cell>
          <cell r="Z185">
            <v>7.5739236106828702</v>
          </cell>
          <cell r="AA185">
            <v>7.6552549641512497</v>
          </cell>
          <cell r="AB185">
            <v>7.7340982548860504</v>
          </cell>
          <cell r="AC185">
            <v>7.8089635319475699</v>
          </cell>
          <cell r="AD185">
            <v>7.8794038616111104</v>
          </cell>
          <cell r="AE185">
            <v>7.94693718901084</v>
          </cell>
          <cell r="AF185">
            <v>8.01240780882741</v>
          </cell>
          <cell r="AG185">
            <v>8.0714370294984601</v>
          </cell>
          <cell r="AH185">
            <v>8.1261338026042598</v>
          </cell>
          <cell r="AI185">
            <v>8.1769039304213695</v>
          </cell>
          <cell r="AJ185">
            <v>8.2236641562061799</v>
          </cell>
          <cell r="AK185">
            <v>8.2657858781080709</v>
          </cell>
          <cell r="AL185">
            <v>8.3033823912569709</v>
          </cell>
          <cell r="AM185">
            <v>8.3394740489029306</v>
          </cell>
          <cell r="AN185">
            <v>8.3743365354082897</v>
          </cell>
          <cell r="AO185">
            <v>8.4080829571727396</v>
          </cell>
          <cell r="AP185">
            <v>8.4411781028046402</v>
          </cell>
        </row>
        <row r="186">
          <cell r="C186" t="str">
            <v>Kirkby Moor</v>
          </cell>
          <cell r="D186" t="str">
            <v>Ulverston</v>
          </cell>
          <cell r="E186" t="str">
            <v>Harker ENWL SGTs 1 2 3A 4 / Hutton GSP GROUP</v>
          </cell>
          <cell r="F186">
            <v>4</v>
          </cell>
          <cell r="G186">
            <v>1.3140000000000001</v>
          </cell>
          <cell r="H186">
            <v>5.3140000000000001</v>
          </cell>
          <cell r="I186">
            <v>1.8</v>
          </cell>
          <cell r="J186">
            <v>1.81165978749502</v>
          </cell>
          <cell r="K186">
            <v>1.8239511168837099</v>
          </cell>
          <cell r="L186">
            <v>1.83821081913272</v>
          </cell>
          <cell r="M186">
            <v>1.8538280465861201</v>
          </cell>
          <cell r="N186">
            <v>1.8725868203382301</v>
          </cell>
          <cell r="O186">
            <v>1.8880371760368999</v>
          </cell>
          <cell r="P186">
            <v>1.92271466236554</v>
          </cell>
          <cell r="Q186">
            <v>1.9604478406275501</v>
          </cell>
          <cell r="R186">
            <v>2.0020563704643499</v>
          </cell>
          <cell r="S186">
            <v>2.04038439080824</v>
          </cell>
          <cell r="T186">
            <v>2.0797249574315302</v>
          </cell>
          <cell r="U186">
            <v>2.1244198066981301</v>
          </cell>
          <cell r="V186">
            <v>2.16726329236052</v>
          </cell>
          <cell r="W186">
            <v>2.20783353529538</v>
          </cell>
          <cell r="X186">
            <v>2.2470953612050901</v>
          </cell>
          <cell r="Y186">
            <v>2.2844235772605801</v>
          </cell>
          <cell r="Z186">
            <v>2.3202220521559398</v>
          </cell>
          <cell r="AA186">
            <v>2.3560521396996599</v>
          </cell>
          <cell r="AB186">
            <v>2.4004135045993</v>
          </cell>
          <cell r="AC186">
            <v>2.44397297892302</v>
          </cell>
          <cell r="AD186">
            <v>2.4865737879079699</v>
          </cell>
          <cell r="AE186">
            <v>2.52863986727123</v>
          </cell>
          <cell r="AF186">
            <v>2.5703470034359501</v>
          </cell>
          <cell r="AG186">
            <v>2.6091118696075899</v>
          </cell>
          <cell r="AH186">
            <v>2.6457066984272499</v>
          </cell>
          <cell r="AI186">
            <v>2.6801251594611002</v>
          </cell>
          <cell r="AJ186">
            <v>2.7123757758384301</v>
          </cell>
          <cell r="AK186">
            <v>2.7421875553839699</v>
          </cell>
          <cell r="AL186">
            <v>2.7702035811556902</v>
          </cell>
          <cell r="AM186">
            <v>2.7973825270728399</v>
          </cell>
          <cell r="AN186">
            <v>2.8238362426091399</v>
          </cell>
          <cell r="AO186">
            <v>2.8494608929907699</v>
          </cell>
          <cell r="AP186">
            <v>2.8744955764978801</v>
          </cell>
        </row>
        <row r="187">
          <cell r="C187" t="str">
            <v>Kirkby Stephen</v>
          </cell>
          <cell r="D187" t="str">
            <v>Penrith &amp; Shap</v>
          </cell>
          <cell r="E187" t="str">
            <v>Harker ENWL SGTs 1 2 3A 4 / Hutton GSP GROUP</v>
          </cell>
          <cell r="F187">
            <v>15</v>
          </cell>
          <cell r="G187">
            <v>1.4400000000000001E-3</v>
          </cell>
          <cell r="H187">
            <v>15.001440000000001</v>
          </cell>
          <cell r="I187">
            <v>6.32</v>
          </cell>
          <cell r="J187">
            <v>6.3903975415879897</v>
          </cell>
          <cell r="K187">
            <v>6.4718993228503798</v>
          </cell>
          <cell r="L187">
            <v>6.5650114416619498</v>
          </cell>
          <cell r="M187">
            <v>6.6756518114243297</v>
          </cell>
          <cell r="N187">
            <v>6.7940647363169804</v>
          </cell>
          <cell r="O187">
            <v>6.9202426421944496</v>
          </cell>
          <cell r="P187">
            <v>7.0547391988875097</v>
          </cell>
          <cell r="Q187">
            <v>7.1951117314025597</v>
          </cell>
          <cell r="R187">
            <v>7.3498691378300496</v>
          </cell>
          <cell r="S187">
            <v>7.4941381362167601</v>
          </cell>
          <cell r="T187">
            <v>7.64600621988762</v>
          </cell>
          <cell r="U187">
            <v>7.82431264905685</v>
          </cell>
          <cell r="V187">
            <v>8.0024797405373906</v>
          </cell>
          <cell r="W187">
            <v>8.1736285223357399</v>
          </cell>
          <cell r="X187">
            <v>8.3381038926936402</v>
          </cell>
          <cell r="Y187">
            <v>8.4926226168138701</v>
          </cell>
          <cell r="Z187">
            <v>8.6372535954893497</v>
          </cell>
          <cell r="AA187">
            <v>8.7726450387503903</v>
          </cell>
          <cell r="AB187">
            <v>8.9009418499427202</v>
          </cell>
          <cell r="AC187">
            <v>9.0204804209035494</v>
          </cell>
          <cell r="AD187">
            <v>9.1316605912769298</v>
          </cell>
          <cell r="AE187">
            <v>9.2355304165299206</v>
          </cell>
          <cell r="AF187">
            <v>9.3331708237018791</v>
          </cell>
          <cell r="AG187">
            <v>9.4183252561411095</v>
          </cell>
          <cell r="AH187">
            <v>9.4938782626043707</v>
          </cell>
          <cell r="AI187">
            <v>9.56049821466803</v>
          </cell>
          <cell r="AJ187">
            <v>9.6185106486573009</v>
          </cell>
          <cell r="AK187">
            <v>9.6653910959868998</v>
          </cell>
          <cell r="AL187">
            <v>9.6979678012429602</v>
          </cell>
          <cell r="AM187">
            <v>9.7274093986088204</v>
          </cell>
          <cell r="AN187">
            <v>9.7544783145454499</v>
          </cell>
          <cell r="AO187">
            <v>9.7794689043314804</v>
          </cell>
          <cell r="AP187">
            <v>9.8029598709224892</v>
          </cell>
        </row>
        <row r="188">
          <cell r="C188" t="str">
            <v>Kirkby Thore</v>
          </cell>
          <cell r="D188" t="str">
            <v>Penrith &amp; Shap</v>
          </cell>
          <cell r="E188" t="str">
            <v>Harker ENWL SGTs 1 2 3A 4 / Hutton GSP GROUP</v>
          </cell>
          <cell r="F188">
            <v>15.75</v>
          </cell>
          <cell r="G188">
            <v>0</v>
          </cell>
          <cell r="H188">
            <v>15.75</v>
          </cell>
          <cell r="I188">
            <v>10.6</v>
          </cell>
          <cell r="J188">
            <v>11.110853207110001</v>
          </cell>
          <cell r="K188">
            <v>11.179802840994</v>
          </cell>
          <cell r="L188">
            <v>11.2059484472819</v>
          </cell>
          <cell r="M188">
            <v>11.2396503646059</v>
          </cell>
          <cell r="N188">
            <v>11.2830481047062</v>
          </cell>
          <cell r="O188">
            <v>11.3173365146877</v>
          </cell>
          <cell r="P188">
            <v>11.352130551088999</v>
          </cell>
          <cell r="Q188">
            <v>11.385188779261</v>
          </cell>
          <cell r="R188">
            <v>11.4220637382773</v>
          </cell>
          <cell r="S188">
            <v>11.461391229719901</v>
          </cell>
          <cell r="T188">
            <v>11.5008614835349</v>
          </cell>
          <cell r="U188">
            <v>11.542746271045999</v>
          </cell>
          <cell r="V188">
            <v>11.5964326530842</v>
          </cell>
          <cell r="W188">
            <v>11.647371102797999</v>
          </cell>
          <cell r="X188">
            <v>11.6963611102145</v>
          </cell>
          <cell r="Y188">
            <v>11.7435624101557</v>
          </cell>
          <cell r="Z188">
            <v>11.7874568782971</v>
          </cell>
          <cell r="AA188">
            <v>11.8287117447715</v>
          </cell>
          <cell r="AB188">
            <v>11.868953620839701</v>
          </cell>
          <cell r="AC188">
            <v>11.9083249271899</v>
          </cell>
          <cell r="AD188">
            <v>11.948336377909699</v>
          </cell>
          <cell r="AE188">
            <v>11.987718100163701</v>
          </cell>
          <cell r="AF188">
            <v>12.0276074832604</v>
          </cell>
          <cell r="AG188">
            <v>12.063879689383199</v>
          </cell>
          <cell r="AH188">
            <v>12.0983829815451</v>
          </cell>
          <cell r="AI188">
            <v>12.131537554968</v>
          </cell>
          <cell r="AJ188">
            <v>12.163157523541299</v>
          </cell>
          <cell r="AK188">
            <v>12.1913939590528</v>
          </cell>
          <cell r="AL188">
            <v>12.2132901345168</v>
          </cell>
          <cell r="AM188">
            <v>12.233892720023899</v>
          </cell>
          <cell r="AN188">
            <v>12.253234480255699</v>
          </cell>
          <cell r="AO188">
            <v>12.2714459450153</v>
          </cell>
          <cell r="AP188">
            <v>12.2888497269723</v>
          </cell>
        </row>
        <row r="189">
          <cell r="C189" t="str">
            <v>Kirkhall Lane</v>
          </cell>
          <cell r="D189" t="str">
            <v>Atherton</v>
          </cell>
          <cell r="E189" t="str">
            <v>Kearsley 132 GSP</v>
          </cell>
          <cell r="F189">
            <v>16.649999999999999</v>
          </cell>
          <cell r="G189">
            <v>0</v>
          </cell>
          <cell r="H189">
            <v>16.649999999999999</v>
          </cell>
          <cell r="I189">
            <v>10.220000000000001</v>
          </cell>
          <cell r="J189">
            <v>10.866811163236401</v>
          </cell>
          <cell r="K189">
            <v>10.9882877521236</v>
          </cell>
          <cell r="L189">
            <v>11.075995692990899</v>
          </cell>
          <cell r="M189">
            <v>11.1838057518633</v>
          </cell>
          <cell r="N189">
            <v>11.3055133262399</v>
          </cell>
          <cell r="O189">
            <v>11.423330507119401</v>
          </cell>
          <cell r="P189">
            <v>11.5505883894073</v>
          </cell>
          <cell r="Q189">
            <v>11.682335374063999</v>
          </cell>
          <cell r="R189">
            <v>11.8291151947438</v>
          </cell>
          <cell r="S189">
            <v>11.9879813234257</v>
          </cell>
          <cell r="T189">
            <v>12.1548070220328</v>
          </cell>
          <cell r="U189">
            <v>12.3376968779185</v>
          </cell>
          <cell r="V189">
            <v>12.540513112619101</v>
          </cell>
          <cell r="W189">
            <v>12.7562593080653</v>
          </cell>
          <cell r="X189">
            <v>12.9668330505552</v>
          </cell>
          <cell r="Y189">
            <v>13.173364601022801</v>
          </cell>
          <cell r="Z189">
            <v>13.3704791047599</v>
          </cell>
          <cell r="AA189">
            <v>13.557627070688</v>
          </cell>
          <cell r="AB189">
            <v>13.741522096416899</v>
          </cell>
          <cell r="AC189">
            <v>13.915829140426199</v>
          </cell>
          <cell r="AD189">
            <v>14.0796306656104</v>
          </cell>
          <cell r="AE189">
            <v>14.2380845259701</v>
          </cell>
          <cell r="AF189">
            <v>14.3930802089848</v>
          </cell>
          <cell r="AG189">
            <v>14.5266719481063</v>
          </cell>
          <cell r="AH189">
            <v>14.6463422737506</v>
          </cell>
          <cell r="AI189">
            <v>14.75315488515</v>
          </cell>
          <cell r="AJ189">
            <v>14.848672522684801</v>
          </cell>
          <cell r="AK189">
            <v>14.932800884232901</v>
          </cell>
          <cell r="AL189">
            <v>15.013011200027201</v>
          </cell>
          <cell r="AM189">
            <v>15.0860824250669</v>
          </cell>
          <cell r="AN189">
            <v>15.152602281674801</v>
          </cell>
          <cell r="AO189">
            <v>15.2127850919446</v>
          </cell>
          <cell r="AP189">
            <v>15.2685279354776</v>
          </cell>
        </row>
        <row r="190">
          <cell r="C190" t="str">
            <v>Kitt Green</v>
          </cell>
          <cell r="D190" t="str">
            <v>Orrell</v>
          </cell>
          <cell r="E190" t="str">
            <v>Washway Farm GSP / Kirkby GSP GROUP</v>
          </cell>
          <cell r="F190">
            <v>20.5</v>
          </cell>
          <cell r="G190">
            <v>0</v>
          </cell>
          <cell r="H190">
            <v>20.5</v>
          </cell>
          <cell r="I190">
            <v>16.72</v>
          </cell>
          <cell r="J190">
            <v>17.405124369054601</v>
          </cell>
          <cell r="K190">
            <v>17.561333050074701</v>
          </cell>
          <cell r="L190">
            <v>17.6834033969111</v>
          </cell>
          <cell r="M190">
            <v>17.824603977904999</v>
          </cell>
          <cell r="N190">
            <v>17.997906301518199</v>
          </cell>
          <cell r="O190">
            <v>18.147095413280901</v>
          </cell>
          <cell r="P190">
            <v>18.296586496834301</v>
          </cell>
          <cell r="Q190">
            <v>18.440014988055299</v>
          </cell>
          <cell r="R190">
            <v>18.590266153350601</v>
          </cell>
          <cell r="S190">
            <v>18.741504262873899</v>
          </cell>
          <cell r="T190">
            <v>18.890496880422699</v>
          </cell>
          <cell r="U190">
            <v>19.041813137539499</v>
          </cell>
          <cell r="V190">
            <v>19.199850006696899</v>
          </cell>
          <cell r="W190">
            <v>19.366127483417401</v>
          </cell>
          <cell r="X190">
            <v>19.530777145979702</v>
          </cell>
          <cell r="Y190">
            <v>19.695129490881101</v>
          </cell>
          <cell r="Z190">
            <v>19.856295461174899</v>
          </cell>
          <cell r="AA190">
            <v>20.013956612804801</v>
          </cell>
          <cell r="AB190">
            <v>20.171655823323398</v>
          </cell>
          <cell r="AC190">
            <v>20.326222281674401</v>
          </cell>
          <cell r="AD190">
            <v>20.477017257170999</v>
          </cell>
          <cell r="AE190">
            <v>20.626639721113001</v>
          </cell>
          <cell r="AF190">
            <v>20.776320051691201</v>
          </cell>
          <cell r="AG190">
            <v>20.920642945759599</v>
          </cell>
          <cell r="AH190">
            <v>21.068208362204899</v>
          </cell>
          <cell r="AI190">
            <v>21.2130192288937</v>
          </cell>
          <cell r="AJ190">
            <v>21.355523121680601</v>
          </cell>
          <cell r="AK190">
            <v>21.495114445391</v>
          </cell>
          <cell r="AL190">
            <v>21.633797430585101</v>
          </cell>
          <cell r="AM190">
            <v>21.7719892551677</v>
          </cell>
          <cell r="AN190">
            <v>21.909966742241298</v>
          </cell>
          <cell r="AO190">
            <v>22.047881234594801</v>
          </cell>
          <cell r="AP190">
            <v>22.186517956143199</v>
          </cell>
        </row>
        <row r="191">
          <cell r="C191" t="str">
            <v>Knott Mill</v>
          </cell>
          <cell r="D191" t="str">
            <v>Bloom St</v>
          </cell>
          <cell r="E191" t="str">
            <v>South Manchester GSP</v>
          </cell>
          <cell r="F191">
            <v>22.863</v>
          </cell>
          <cell r="G191">
            <v>0</v>
          </cell>
          <cell r="H191">
            <v>22.863</v>
          </cell>
          <cell r="I191">
            <v>17.510000000000002</v>
          </cell>
          <cell r="J191">
            <v>20.728128488648501</v>
          </cell>
          <cell r="K191">
            <v>21.2667235227931</v>
          </cell>
          <cell r="L191">
            <v>21.526616515089302</v>
          </cell>
          <cell r="M191">
            <v>21.810421983043099</v>
          </cell>
          <cell r="N191">
            <v>22.122392773132901</v>
          </cell>
          <cell r="O191">
            <v>22.406737241629401</v>
          </cell>
          <cell r="P191">
            <v>22.6940993420199</v>
          </cell>
          <cell r="Q191">
            <v>22.983788598785601</v>
          </cell>
          <cell r="R191">
            <v>23.2829626126492</v>
          </cell>
          <cell r="S191">
            <v>23.5839908003977</v>
          </cell>
          <cell r="T191">
            <v>23.8804869970722</v>
          </cell>
          <cell r="U191">
            <v>24.178106902719101</v>
          </cell>
          <cell r="V191">
            <v>24.4873833811216</v>
          </cell>
          <cell r="W191">
            <v>24.7994786661157</v>
          </cell>
          <cell r="X191">
            <v>25.112580976780102</v>
          </cell>
          <cell r="Y191">
            <v>25.421185967865799</v>
          </cell>
          <cell r="Z191">
            <v>25.720893403987098</v>
          </cell>
          <cell r="AA191">
            <v>26.013197203965198</v>
          </cell>
          <cell r="AB191">
            <v>26.305214919039798</v>
          </cell>
          <cell r="AC191">
            <v>26.591516704613099</v>
          </cell>
          <cell r="AD191">
            <v>26.868673237332299</v>
          </cell>
          <cell r="AE191">
            <v>27.1403540172691</v>
          </cell>
          <cell r="AF191">
            <v>27.410838300125999</v>
          </cell>
          <cell r="AG191">
            <v>27.663776442832699</v>
          </cell>
          <cell r="AH191">
            <v>27.9061448570035</v>
          </cell>
          <cell r="AI191">
            <v>28.138555852062101</v>
          </cell>
          <cell r="AJ191">
            <v>28.362013749662498</v>
          </cell>
          <cell r="AK191">
            <v>28.576796162124499</v>
          </cell>
          <cell r="AL191">
            <v>28.7885185998034</v>
          </cell>
          <cell r="AM191">
            <v>28.995864266947301</v>
          </cell>
          <cell r="AN191">
            <v>29.1988099390624</v>
          </cell>
          <cell r="AO191">
            <v>29.397359031220901</v>
          </cell>
          <cell r="AP191">
            <v>29.593817578427899</v>
          </cell>
        </row>
        <row r="192">
          <cell r="C192" t="str">
            <v>Lamberhead</v>
          </cell>
          <cell r="D192" t="str">
            <v>Orrell</v>
          </cell>
          <cell r="E192" t="str">
            <v>Washway Farm GSP / Kirkby GSP GROUP</v>
          </cell>
          <cell r="F192">
            <v>22.86</v>
          </cell>
          <cell r="G192">
            <v>0</v>
          </cell>
          <cell r="H192">
            <v>22.86</v>
          </cell>
          <cell r="I192">
            <v>11.28</v>
          </cell>
          <cell r="J192">
            <v>11.550782716240199</v>
          </cell>
          <cell r="K192">
            <v>11.660382148623199</v>
          </cell>
          <cell r="L192">
            <v>11.783894293012899</v>
          </cell>
          <cell r="M192">
            <v>11.933081633315499</v>
          </cell>
          <cell r="N192">
            <v>12.1066517556619</v>
          </cell>
          <cell r="O192">
            <v>12.267018467771999</v>
          </cell>
          <cell r="P192">
            <v>12.433849872949899</v>
          </cell>
          <cell r="Q192">
            <v>12.603722320573301</v>
          </cell>
          <cell r="R192">
            <v>12.7861356298414</v>
          </cell>
          <cell r="S192">
            <v>12.9785185121028</v>
          </cell>
          <cell r="T192">
            <v>13.1773399349717</v>
          </cell>
          <cell r="U192">
            <v>13.391097225910899</v>
          </cell>
          <cell r="V192">
            <v>13.6262208350074</v>
          </cell>
          <cell r="W192">
            <v>13.8670991102511</v>
          </cell>
          <cell r="X192">
            <v>14.105697371414299</v>
          </cell>
          <cell r="Y192">
            <v>14.338046578929299</v>
          </cell>
          <cell r="Z192">
            <v>14.558502295431399</v>
          </cell>
          <cell r="AA192">
            <v>14.7672786260406</v>
          </cell>
          <cell r="AB192">
            <v>14.9715003755419</v>
          </cell>
          <cell r="AC192">
            <v>15.165237960272201</v>
          </cell>
          <cell r="AD192">
            <v>15.348186499249699</v>
          </cell>
          <cell r="AE192">
            <v>15.5252129467014</v>
          </cell>
          <cell r="AF192">
            <v>15.697576711110001</v>
          </cell>
          <cell r="AG192">
            <v>15.8496903280907</v>
          </cell>
          <cell r="AH192">
            <v>15.9887527804364</v>
          </cell>
          <cell r="AI192">
            <v>16.115831004824798</v>
          </cell>
          <cell r="AJ192">
            <v>16.232851836234001</v>
          </cell>
          <cell r="AK192">
            <v>16.3395313473473</v>
          </cell>
          <cell r="AL192">
            <v>16.443735218065299</v>
          </cell>
          <cell r="AM192">
            <v>16.541821278707602</v>
          </cell>
          <cell r="AN192">
            <v>16.634474269774099</v>
          </cell>
          <cell r="AO192">
            <v>16.722163708306599</v>
          </cell>
          <cell r="AP192">
            <v>16.8065758478525</v>
          </cell>
        </row>
        <row r="193">
          <cell r="C193" t="str">
            <v>Lancaster</v>
          </cell>
          <cell r="D193" t="str">
            <v>Lancaster</v>
          </cell>
          <cell r="E193" t="str">
            <v>Heysham GSP</v>
          </cell>
          <cell r="F193">
            <v>22.863</v>
          </cell>
          <cell r="G193">
            <v>1.4120999999999999</v>
          </cell>
          <cell r="H193">
            <v>24.275099999999998</v>
          </cell>
          <cell r="I193">
            <v>19.47</v>
          </cell>
          <cell r="J193">
            <v>19.909659487888401</v>
          </cell>
          <cell r="K193">
            <v>20.0133803364076</v>
          </cell>
          <cell r="L193">
            <v>20.1174583772668</v>
          </cell>
          <cell r="M193">
            <v>20.248066300125402</v>
          </cell>
          <cell r="N193">
            <v>20.403035764631301</v>
          </cell>
          <cell r="O193">
            <v>20.542169282159801</v>
          </cell>
          <cell r="P193">
            <v>20.6935865063354</v>
          </cell>
          <cell r="Q193">
            <v>20.849799649195901</v>
          </cell>
          <cell r="R193">
            <v>21.027002811034102</v>
          </cell>
          <cell r="S193">
            <v>21.217689986619298</v>
          </cell>
          <cell r="T193">
            <v>21.4153718367997</v>
          </cell>
          <cell r="U193">
            <v>21.624659514950299</v>
          </cell>
          <cell r="V193">
            <v>21.8614153245443</v>
          </cell>
          <cell r="W193">
            <v>22.1184969201055</v>
          </cell>
          <cell r="X193">
            <v>22.369180273755902</v>
          </cell>
          <cell r="Y193">
            <v>22.613105174963501</v>
          </cell>
          <cell r="Z193">
            <v>22.843066002723798</v>
          </cell>
          <cell r="AA193">
            <v>23.065627932367999</v>
          </cell>
          <cell r="AB193">
            <v>23.289355143002801</v>
          </cell>
          <cell r="AC193">
            <v>23.506619182681401</v>
          </cell>
          <cell r="AD193">
            <v>23.715326405553601</v>
          </cell>
          <cell r="AE193">
            <v>23.918561573362901</v>
          </cell>
          <cell r="AF193">
            <v>24.120612207016201</v>
          </cell>
          <cell r="AG193">
            <v>24.302933517415799</v>
          </cell>
          <cell r="AH193">
            <v>24.473478563844601</v>
          </cell>
          <cell r="AI193">
            <v>24.633656510059701</v>
          </cell>
          <cell r="AJ193">
            <v>24.784886402428999</v>
          </cell>
          <cell r="AK193">
            <v>24.923366142911501</v>
          </cell>
          <cell r="AL193">
            <v>25.901989427846701</v>
          </cell>
          <cell r="AM193">
            <v>26.9242935282528</v>
          </cell>
          <cell r="AN193">
            <v>27.9536702727065</v>
          </cell>
          <cell r="AO193">
            <v>28.984150877612699</v>
          </cell>
          <cell r="AP193">
            <v>30.019510205486299</v>
          </cell>
        </row>
        <row r="194">
          <cell r="C194" t="str">
            <v>Langley</v>
          </cell>
          <cell r="D194" t="str">
            <v>Chadderton</v>
          </cell>
          <cell r="E194" t="str">
            <v>Whitegate GSP</v>
          </cell>
          <cell r="F194">
            <v>22.863</v>
          </cell>
          <cell r="G194">
            <v>0</v>
          </cell>
          <cell r="H194">
            <v>22.863</v>
          </cell>
          <cell r="I194">
            <v>14.84</v>
          </cell>
          <cell r="J194">
            <v>15.0727623886453</v>
          </cell>
          <cell r="K194">
            <v>15.1496529186473</v>
          </cell>
          <cell r="L194">
            <v>15.257369661277499</v>
          </cell>
          <cell r="M194">
            <v>15.396354501656401</v>
          </cell>
          <cell r="N194">
            <v>15.5556910044176</v>
          </cell>
          <cell r="O194">
            <v>15.7104935192353</v>
          </cell>
          <cell r="P194">
            <v>15.8775674328776</v>
          </cell>
          <cell r="Q194">
            <v>16.054465393999799</v>
          </cell>
          <cell r="R194">
            <v>16.251959966020699</v>
          </cell>
          <cell r="S194">
            <v>16.467861023998299</v>
          </cell>
          <cell r="T194">
            <v>16.694345679183801</v>
          </cell>
          <cell r="U194">
            <v>16.9447319145428</v>
          </cell>
          <cell r="V194">
            <v>17.276278550860699</v>
          </cell>
          <cell r="W194">
            <v>17.617017421101899</v>
          </cell>
          <cell r="X194">
            <v>17.9513878585561</v>
          </cell>
          <cell r="Y194">
            <v>18.2797856248282</v>
          </cell>
          <cell r="Z194">
            <v>18.5902948474711</v>
          </cell>
          <cell r="AA194">
            <v>18.8867520225172</v>
          </cell>
          <cell r="AB194">
            <v>19.1784842651311</v>
          </cell>
          <cell r="AC194">
            <v>19.4550303008137</v>
          </cell>
          <cell r="AD194">
            <v>19.715959988953699</v>
          </cell>
          <cell r="AE194">
            <v>19.966690326364098</v>
          </cell>
          <cell r="AF194">
            <v>20.214356554851701</v>
          </cell>
          <cell r="AG194">
            <v>20.430301221135501</v>
          </cell>
          <cell r="AH194">
            <v>20.626494452258498</v>
          </cell>
          <cell r="AI194">
            <v>20.805165642020299</v>
          </cell>
          <cell r="AJ194">
            <v>20.9671173728787</v>
          </cell>
          <cell r="AK194">
            <v>21.1174190565992</v>
          </cell>
          <cell r="AL194">
            <v>21.2763806672436</v>
          </cell>
          <cell r="AM194">
            <v>21.427270886071</v>
          </cell>
          <cell r="AN194">
            <v>21.570943161633199</v>
          </cell>
          <cell r="AO194">
            <v>21.7081323619419</v>
          </cell>
          <cell r="AP194">
            <v>21.841424531192501</v>
          </cell>
        </row>
        <row r="195">
          <cell r="C195" t="str">
            <v>Langroyd Rd</v>
          </cell>
          <cell r="D195" t="str">
            <v>Nelson</v>
          </cell>
          <cell r="E195" t="str">
            <v>Padiham GSP</v>
          </cell>
          <cell r="F195">
            <v>22.86</v>
          </cell>
          <cell r="G195">
            <v>4.4639999999999999E-2</v>
          </cell>
          <cell r="H195">
            <v>22.904640000000001</v>
          </cell>
          <cell r="I195">
            <v>13.58</v>
          </cell>
          <cell r="J195">
            <v>13.6951796360737</v>
          </cell>
          <cell r="K195">
            <v>13.744568798209199</v>
          </cell>
          <cell r="L195">
            <v>13.822456818834899</v>
          </cell>
          <cell r="M195">
            <v>13.932380623934099</v>
          </cell>
          <cell r="N195">
            <v>14.0558871416931</v>
          </cell>
          <cell r="O195">
            <v>14.169502313007399</v>
          </cell>
          <cell r="P195">
            <v>14.2982909157225</v>
          </cell>
          <cell r="Q195">
            <v>14.4270499144466</v>
          </cell>
          <cell r="R195">
            <v>14.5750833939519</v>
          </cell>
          <cell r="S195">
            <v>14.7367307384041</v>
          </cell>
          <cell r="T195">
            <v>14.9044232385291</v>
          </cell>
          <cell r="U195">
            <v>15.0887075612566</v>
          </cell>
          <cell r="V195">
            <v>15.2970752825465</v>
          </cell>
          <cell r="W195">
            <v>15.5066049849304</v>
          </cell>
          <cell r="X195">
            <v>15.7054145604294</v>
          </cell>
          <cell r="Y195">
            <v>15.898823016398399</v>
          </cell>
          <cell r="Z195">
            <v>16.079396014492499</v>
          </cell>
          <cell r="AA195">
            <v>16.248641694821099</v>
          </cell>
          <cell r="AB195">
            <v>16.4127628290471</v>
          </cell>
          <cell r="AC195">
            <v>16.5659566195718</v>
          </cell>
          <cell r="AD195">
            <v>16.711861127808</v>
          </cell>
          <cell r="AE195">
            <v>16.8566610074854</v>
          </cell>
          <cell r="AF195">
            <v>16.996008364454699</v>
          </cell>
          <cell r="AG195">
            <v>17.1129238977312</v>
          </cell>
          <cell r="AH195">
            <v>17.215498074139099</v>
          </cell>
          <cell r="AI195">
            <v>17.304629758398001</v>
          </cell>
          <cell r="AJ195">
            <v>17.381915266970601</v>
          </cell>
          <cell r="AK195">
            <v>17.446246278231001</v>
          </cell>
          <cell r="AL195">
            <v>17.503237508271202</v>
          </cell>
          <cell r="AM195">
            <v>17.552735356381799</v>
          </cell>
          <cell r="AN195">
            <v>17.595303887467701</v>
          </cell>
          <cell r="AO195">
            <v>17.630763960067299</v>
          </cell>
          <cell r="AP195">
            <v>17.661487489242401</v>
          </cell>
        </row>
        <row r="196">
          <cell r="C196" t="str">
            <v>Leigh</v>
          </cell>
          <cell r="D196" t="str">
            <v>Atherton</v>
          </cell>
          <cell r="E196" t="str">
            <v>Kearsley 132 GSP</v>
          </cell>
          <cell r="F196">
            <v>10</v>
          </cell>
          <cell r="G196">
            <v>1.89E-2</v>
          </cell>
          <cell r="H196">
            <v>10.0189</v>
          </cell>
          <cell r="I196">
            <v>4</v>
          </cell>
          <cell r="J196">
            <v>4.0193928244295298</v>
          </cell>
          <cell r="K196">
            <v>4.0456260400800099</v>
          </cell>
          <cell r="L196">
            <v>4.0843180474624701</v>
          </cell>
          <cell r="M196">
            <v>4.1325439016364998</v>
          </cell>
          <cell r="N196">
            <v>4.1856033564141697</v>
          </cell>
          <cell r="O196">
            <v>4.23782299553657</v>
          </cell>
          <cell r="P196">
            <v>4.2938864172433</v>
          </cell>
          <cell r="Q196">
            <v>4.3510197278550304</v>
          </cell>
          <cell r="R196">
            <v>4.4157551956472698</v>
          </cell>
          <cell r="S196">
            <v>4.4857216732525602</v>
          </cell>
          <cell r="T196">
            <v>4.5589076545410796</v>
          </cell>
          <cell r="U196">
            <v>4.6385858453050801</v>
          </cell>
          <cell r="V196">
            <v>4.7277152344963804</v>
          </cell>
          <cell r="W196">
            <v>4.8193098008889903</v>
          </cell>
          <cell r="X196">
            <v>4.9082895333370198</v>
          </cell>
          <cell r="Y196">
            <v>4.9956307931387496</v>
          </cell>
          <cell r="Z196">
            <v>5.07903488614149</v>
          </cell>
          <cell r="AA196">
            <v>5.1582257929741404</v>
          </cell>
          <cell r="AB196">
            <v>5.2360486015771404</v>
          </cell>
          <cell r="AC196">
            <v>5.3099042573760302</v>
          </cell>
          <cell r="AD196">
            <v>5.3793608088990696</v>
          </cell>
          <cell r="AE196">
            <v>5.44641189203438</v>
          </cell>
          <cell r="AF196">
            <v>5.5118863662625399</v>
          </cell>
          <cell r="AG196">
            <v>5.5686487200165899</v>
          </cell>
          <cell r="AH196">
            <v>5.6197205651679401</v>
          </cell>
          <cell r="AI196">
            <v>5.6655107342326296</v>
          </cell>
          <cell r="AJ196">
            <v>5.7068664430504201</v>
          </cell>
          <cell r="AK196">
            <v>5.7428093753559404</v>
          </cell>
          <cell r="AL196">
            <v>5.7745061669311601</v>
          </cell>
          <cell r="AM196">
            <v>5.8031743496705497</v>
          </cell>
          <cell r="AN196">
            <v>5.8290665864502103</v>
          </cell>
          <cell r="AO196">
            <v>5.8522583346839703</v>
          </cell>
          <cell r="AP196">
            <v>5.8735665928828604</v>
          </cell>
        </row>
        <row r="197">
          <cell r="C197" t="str">
            <v>Levenshulme</v>
          </cell>
          <cell r="D197" t="str">
            <v>Longsight</v>
          </cell>
          <cell r="E197" t="str">
            <v>Bredbury GSP</v>
          </cell>
          <cell r="F197">
            <v>17.5</v>
          </cell>
          <cell r="G197">
            <v>0</v>
          </cell>
          <cell r="H197">
            <v>17.5</v>
          </cell>
          <cell r="I197">
            <v>14.7</v>
          </cell>
          <cell r="J197">
            <v>14.9352898749215</v>
          </cell>
          <cell r="K197">
            <v>15.099495411107799</v>
          </cell>
          <cell r="L197">
            <v>15.3036275219558</v>
          </cell>
          <cell r="M197">
            <v>15.5395672659346</v>
          </cell>
          <cell r="N197">
            <v>15.7969263905968</v>
          </cell>
          <cell r="O197">
            <v>16.051847367962999</v>
          </cell>
          <cell r="P197">
            <v>16.3256263284865</v>
          </cell>
          <cell r="Q197">
            <v>16.614595384170901</v>
          </cell>
          <cell r="R197">
            <v>16.932507344748199</v>
          </cell>
          <cell r="S197">
            <v>17.270899145784099</v>
          </cell>
          <cell r="T197">
            <v>17.6254111947948</v>
          </cell>
          <cell r="U197">
            <v>18.0103438768733</v>
          </cell>
          <cell r="V197">
            <v>18.436388643674</v>
          </cell>
          <cell r="W197">
            <v>18.887028578536501</v>
          </cell>
          <cell r="X197">
            <v>19.334289440020999</v>
          </cell>
          <cell r="Y197">
            <v>19.769072328462499</v>
          </cell>
          <cell r="Z197">
            <v>20.1834642938387</v>
          </cell>
          <cell r="AA197">
            <v>20.5806485484846</v>
          </cell>
          <cell r="AB197">
            <v>20.972593869217</v>
          </cell>
          <cell r="AC197">
            <v>21.350012505538398</v>
          </cell>
          <cell r="AD197">
            <v>21.7095755278159</v>
          </cell>
          <cell r="AE197">
            <v>22.059342210314298</v>
          </cell>
          <cell r="AF197">
            <v>22.403108374849801</v>
          </cell>
          <cell r="AG197">
            <v>22.708879014358001</v>
          </cell>
          <cell r="AH197">
            <v>22.9973861291869</v>
          </cell>
          <cell r="AI197">
            <v>23.2702658224914</v>
          </cell>
          <cell r="AJ197">
            <v>23.5251413122872</v>
          </cell>
          <cell r="AK197">
            <v>23.7600885280822</v>
          </cell>
          <cell r="AL197">
            <v>23.985498448022</v>
          </cell>
          <cell r="AM197">
            <v>24.1990672882641</v>
          </cell>
          <cell r="AN197">
            <v>24.401851526799199</v>
          </cell>
          <cell r="AO197">
            <v>24.5952181276426</v>
          </cell>
          <cell r="AP197">
            <v>24.781854644710702</v>
          </cell>
        </row>
        <row r="198">
          <cell r="C198" t="str">
            <v>Leyland National</v>
          </cell>
          <cell r="D198" t="str">
            <v>Stainburn &amp; Siddick</v>
          </cell>
          <cell r="E198" t="str">
            <v>Harker ENWL SGTs 1 2 3A 4 / Hutton GSP GROUP</v>
          </cell>
          <cell r="F198">
            <v>22.863</v>
          </cell>
          <cell r="G198">
            <v>2.6414399999999998</v>
          </cell>
          <cell r="H198">
            <v>25.504439999999999</v>
          </cell>
          <cell r="I198">
            <v>5.98</v>
          </cell>
          <cell r="J198">
            <v>6.1138275492383203</v>
          </cell>
          <cell r="K198">
            <v>6.1602086867279997</v>
          </cell>
          <cell r="L198">
            <v>6.2041495649961602</v>
          </cell>
          <cell r="M198">
            <v>6.25142486874757</v>
          </cell>
          <cell r="N198">
            <v>6.3119313969890998</v>
          </cell>
          <cell r="O198">
            <v>6.3584003097229704</v>
          </cell>
          <cell r="P198">
            <v>6.4027925854009897</v>
          </cell>
          <cell r="Q198">
            <v>6.4449416101363797</v>
          </cell>
          <cell r="R198">
            <v>6.4950053893563204</v>
          </cell>
          <cell r="S198">
            <v>6.5502223007028997</v>
          </cell>
          <cell r="T198">
            <v>6.6036918306549701</v>
          </cell>
          <cell r="U198">
            <v>6.6561437440757301</v>
          </cell>
          <cell r="V198">
            <v>6.7221444251287696</v>
          </cell>
          <cell r="W198">
            <v>6.7840015816397701</v>
          </cell>
          <cell r="X198">
            <v>6.8466542077093999</v>
          </cell>
          <cell r="Y198">
            <v>6.9095746956081099</v>
          </cell>
          <cell r="Z198">
            <v>6.9724976667711704</v>
          </cell>
          <cell r="AA198">
            <v>7.0353343092549601</v>
          </cell>
          <cell r="AB198">
            <v>7.0986346125552497</v>
          </cell>
          <cell r="AC198">
            <v>7.1617280508755403</v>
          </cell>
          <cell r="AD198">
            <v>7.22465206486575</v>
          </cell>
          <cell r="AE198">
            <v>7.2877577905487803</v>
          </cell>
          <cell r="AF198">
            <v>7.3511259531929296</v>
          </cell>
          <cell r="AG198">
            <v>7.4132117301029403</v>
          </cell>
          <cell r="AH198">
            <v>7.4745942730468302</v>
          </cell>
          <cell r="AI198">
            <v>7.53528624160493</v>
          </cell>
          <cell r="AJ198">
            <v>7.5952623031034703</v>
          </cell>
          <cell r="AK198">
            <v>7.6542175418445302</v>
          </cell>
          <cell r="AL198">
            <v>7.7123602840104599</v>
          </cell>
          <cell r="AM198">
            <v>7.7705023329390199</v>
          </cell>
          <cell r="AN198">
            <v>7.8286888841183799</v>
          </cell>
          <cell r="AO198">
            <v>7.8868593605836601</v>
          </cell>
          <cell r="AP198">
            <v>7.9451655864845296</v>
          </cell>
        </row>
        <row r="199">
          <cell r="C199" t="str">
            <v>Little Hulton</v>
          </cell>
          <cell r="D199" t="str">
            <v>N/A</v>
          </cell>
          <cell r="E199" t="str">
            <v>Kearsley Local 33 GSP</v>
          </cell>
          <cell r="F199">
            <v>16.95</v>
          </cell>
          <cell r="G199">
            <v>0</v>
          </cell>
          <cell r="H199">
            <v>16.95</v>
          </cell>
          <cell r="I199">
            <v>13.66</v>
          </cell>
          <cell r="J199">
            <v>15.0702276174512</v>
          </cell>
          <cell r="K199">
            <v>15.3189742910715</v>
          </cell>
          <cell r="L199">
            <v>15.4700717150992</v>
          </cell>
          <cell r="M199">
            <v>15.6479901342839</v>
          </cell>
          <cell r="N199">
            <v>15.8537479945689</v>
          </cell>
          <cell r="O199">
            <v>16.049429782060301</v>
          </cell>
          <cell r="P199">
            <v>16.2559236809889</v>
          </cell>
          <cell r="Q199">
            <v>16.4712976064408</v>
          </cell>
          <cell r="R199">
            <v>16.709764750692901</v>
          </cell>
          <cell r="S199">
            <v>16.9653689129456</v>
          </cell>
          <cell r="T199">
            <v>17.236657622727598</v>
          </cell>
          <cell r="U199">
            <v>17.5365999649398</v>
          </cell>
          <cell r="V199">
            <v>17.867516418432</v>
          </cell>
          <cell r="W199">
            <v>18.1998511830108</v>
          </cell>
          <cell r="X199">
            <v>18.528216991127799</v>
          </cell>
          <cell r="Y199">
            <v>18.8620480635856</v>
          </cell>
          <cell r="Z199">
            <v>19.1775411262261</v>
          </cell>
          <cell r="AA199">
            <v>19.474513091710399</v>
          </cell>
          <cell r="AB199">
            <v>19.762946521521901</v>
          </cell>
          <cell r="AC199">
            <v>20.034927111679298</v>
          </cell>
          <cell r="AD199">
            <v>20.2899640900776</v>
          </cell>
          <cell r="AE199">
            <v>20.6349522267137</v>
          </cell>
          <cell r="AF199">
            <v>21.065065316242901</v>
          </cell>
          <cell r="AG199">
            <v>21.475481077839401</v>
          </cell>
          <cell r="AH199">
            <v>21.876675547352001</v>
          </cell>
          <cell r="AI199">
            <v>22.2702957241893</v>
          </cell>
          <cell r="AJ199">
            <v>22.657900264230399</v>
          </cell>
          <cell r="AK199">
            <v>23.039144766366601</v>
          </cell>
          <cell r="AL199">
            <v>23.427373651681101</v>
          </cell>
          <cell r="AM199">
            <v>23.849951829136401</v>
          </cell>
          <cell r="AN199">
            <v>24.287222559705601</v>
          </cell>
          <cell r="AO199">
            <v>24.7298032067878</v>
          </cell>
          <cell r="AP199">
            <v>25.179002873693602</v>
          </cell>
        </row>
        <row r="200">
          <cell r="C200" t="str">
            <v>Little Salkeld</v>
          </cell>
          <cell r="D200" t="str">
            <v>Penrith &amp; Shap</v>
          </cell>
          <cell r="E200" t="str">
            <v>Harker ENWL SGTs 1 2 3A 4 / Hutton GSP GROUP</v>
          </cell>
          <cell r="F200">
            <v>13</v>
          </cell>
          <cell r="G200">
            <v>0.15912000000000001</v>
          </cell>
          <cell r="H200">
            <v>13.15912</v>
          </cell>
          <cell r="I200">
            <v>5.91</v>
          </cell>
          <cell r="J200">
            <v>6.0212717589260398</v>
          </cell>
          <cell r="K200">
            <v>6.05179069098123</v>
          </cell>
          <cell r="L200">
            <v>6.0853938074872502</v>
          </cell>
          <cell r="M200">
            <v>6.12846394011006</v>
          </cell>
          <cell r="N200">
            <v>6.1797144349291102</v>
          </cell>
          <cell r="O200">
            <v>6.2268757974007496</v>
          </cell>
          <cell r="P200">
            <v>6.2777094084376701</v>
          </cell>
          <cell r="Q200">
            <v>6.3295487237149501</v>
          </cell>
          <cell r="R200">
            <v>6.3888952797534504</v>
          </cell>
          <cell r="S200">
            <v>6.4545390911026299</v>
          </cell>
          <cell r="T200">
            <v>6.5240007745959598</v>
          </cell>
          <cell r="U200">
            <v>6.6006481993738699</v>
          </cell>
          <cell r="V200">
            <v>6.68683197617072</v>
          </cell>
          <cell r="W200">
            <v>6.7629361681257496</v>
          </cell>
          <cell r="X200">
            <v>6.8354363662171203</v>
          </cell>
          <cell r="Y200">
            <v>6.9051541024955796</v>
          </cell>
          <cell r="Z200">
            <v>6.9695169222872897</v>
          </cell>
          <cell r="AA200">
            <v>7.02950445031263</v>
          </cell>
          <cell r="AB200">
            <v>7.0872285038463296</v>
          </cell>
          <cell r="AC200">
            <v>7.14130388664507</v>
          </cell>
          <cell r="AD200">
            <v>7.1919738197374601</v>
          </cell>
          <cell r="AE200">
            <v>7.2400752502353303</v>
          </cell>
          <cell r="AF200">
            <v>7.28671106404492</v>
          </cell>
          <cell r="AG200">
            <v>7.3265844373482301</v>
          </cell>
          <cell r="AH200">
            <v>7.3621300681714397</v>
          </cell>
          <cell r="AI200">
            <v>7.3939662752838604</v>
          </cell>
          <cell r="AJ200">
            <v>7.4213905420350796</v>
          </cell>
          <cell r="AK200">
            <v>7.4457654803215201</v>
          </cell>
          <cell r="AL200">
            <v>7.4717135077460703</v>
          </cell>
          <cell r="AM200">
            <v>7.4956871056437704</v>
          </cell>
          <cell r="AN200">
            <v>7.5178034288687199</v>
          </cell>
          <cell r="AO200">
            <v>7.5385033489612399</v>
          </cell>
          <cell r="AP200">
            <v>7.5581110648449998</v>
          </cell>
        </row>
        <row r="201">
          <cell r="C201" t="str">
            <v>Littleborough</v>
          </cell>
          <cell r="D201" t="str">
            <v>Belfield</v>
          </cell>
          <cell r="E201" t="str">
            <v>Rochdale SGTs 2 3 4</v>
          </cell>
          <cell r="F201">
            <v>17.5</v>
          </cell>
          <cell r="G201">
            <v>0</v>
          </cell>
          <cell r="H201">
            <v>17.5</v>
          </cell>
          <cell r="I201">
            <v>13.39</v>
          </cell>
          <cell r="J201">
            <v>13.5195604145011</v>
          </cell>
          <cell r="K201">
            <v>13.576285506605</v>
          </cell>
          <cell r="L201">
            <v>13.6609911011268</v>
          </cell>
          <cell r="M201">
            <v>13.766199549135299</v>
          </cell>
          <cell r="N201">
            <v>13.8906054523571</v>
          </cell>
          <cell r="O201">
            <v>14.007587749300599</v>
          </cell>
          <cell r="P201">
            <v>14.1332674532475</v>
          </cell>
          <cell r="Q201">
            <v>14.2645234385498</v>
          </cell>
          <cell r="R201">
            <v>14.4124215864229</v>
          </cell>
          <cell r="S201">
            <v>14.572069266592999</v>
          </cell>
          <cell r="T201">
            <v>14.7400575446238</v>
          </cell>
          <cell r="U201">
            <v>14.923141080358301</v>
          </cell>
          <cell r="V201">
            <v>15.1300396674613</v>
          </cell>
          <cell r="W201">
            <v>15.3485534578236</v>
          </cell>
          <cell r="X201">
            <v>15.5615915761268</v>
          </cell>
          <cell r="Y201">
            <v>15.7702914337653</v>
          </cell>
          <cell r="Z201">
            <v>15.967053993538601</v>
          </cell>
          <cell r="AA201">
            <v>16.154608201916499</v>
          </cell>
          <cell r="AB201">
            <v>16.339423326942399</v>
          </cell>
          <cell r="AC201">
            <v>16.5153208520743</v>
          </cell>
          <cell r="AD201">
            <v>16.681693786776201</v>
          </cell>
          <cell r="AE201">
            <v>16.841185875720399</v>
          </cell>
          <cell r="AF201">
            <v>16.998643624419898</v>
          </cell>
          <cell r="AG201">
            <v>17.137166352911901</v>
          </cell>
          <cell r="AH201">
            <v>17.263598902553898</v>
          </cell>
          <cell r="AI201">
            <v>17.3790157176824</v>
          </cell>
          <cell r="AJ201">
            <v>17.4852452722598</v>
          </cell>
          <cell r="AK201">
            <v>17.580196138378099</v>
          </cell>
          <cell r="AL201">
            <v>17.667548979998301</v>
          </cell>
          <cell r="AM201">
            <v>17.7487798646053</v>
          </cell>
          <cell r="AN201">
            <v>17.824467860296199</v>
          </cell>
          <cell r="AO201">
            <v>17.8951197653791</v>
          </cell>
          <cell r="AP201">
            <v>17.9623173669086</v>
          </cell>
        </row>
        <row r="202">
          <cell r="C202" t="str">
            <v>Longford Bridge</v>
          </cell>
          <cell r="D202" t="str">
            <v>Stretford</v>
          </cell>
          <cell r="E202" t="str">
            <v>South Manchester GSP</v>
          </cell>
          <cell r="F202">
            <v>22.863</v>
          </cell>
          <cell r="G202">
            <v>0</v>
          </cell>
          <cell r="H202">
            <v>22.863</v>
          </cell>
          <cell r="I202">
            <v>10.91</v>
          </cell>
          <cell r="J202">
            <v>12.6816584241488</v>
          </cell>
          <cell r="K202">
            <v>12.9513151536074</v>
          </cell>
          <cell r="L202">
            <v>13.0830385466338</v>
          </cell>
          <cell r="M202">
            <v>13.244763747531</v>
          </cell>
          <cell r="N202">
            <v>13.4232056300606</v>
          </cell>
          <cell r="O202">
            <v>13.600087105265001</v>
          </cell>
          <cell r="P202">
            <v>13.7875527242354</v>
          </cell>
          <cell r="Q202">
            <v>13.981248409035199</v>
          </cell>
          <cell r="R202">
            <v>14.190678852353299</v>
          </cell>
          <cell r="S202">
            <v>14.415885197703201</v>
          </cell>
          <cell r="T202">
            <v>14.650183618208199</v>
          </cell>
          <cell r="U202">
            <v>14.902019877135199</v>
          </cell>
          <cell r="V202">
            <v>15.179795117179999</v>
          </cell>
          <cell r="W202">
            <v>15.464978604534799</v>
          </cell>
          <cell r="X202">
            <v>15.741340716202201</v>
          </cell>
          <cell r="Y202">
            <v>16.009828193884601</v>
          </cell>
          <cell r="Z202">
            <v>16.262831662020702</v>
          </cell>
          <cell r="AA202">
            <v>16.500511806772298</v>
          </cell>
          <cell r="AB202">
            <v>16.7328847023613</v>
          </cell>
          <cell r="AC202">
            <v>16.956479942845199</v>
          </cell>
          <cell r="AD202">
            <v>17.164049134387199</v>
          </cell>
          <cell r="AE202">
            <v>17.360202553611</v>
          </cell>
          <cell r="AF202">
            <v>17.548592861358099</v>
          </cell>
          <cell r="AG202">
            <v>17.710530029937999</v>
          </cell>
          <cell r="AH202">
            <v>17.855074091636201</v>
          </cell>
          <cell r="AI202">
            <v>17.983379278622898</v>
          </cell>
          <cell r="AJ202">
            <v>18.097527234100799</v>
          </cell>
          <cell r="AK202">
            <v>18.197913084279001</v>
          </cell>
          <cell r="AL202">
            <v>18.294047528325098</v>
          </cell>
          <cell r="AM202">
            <v>18.381257075032401</v>
          </cell>
          <cell r="AN202">
            <v>18.460260857907901</v>
          </cell>
          <cell r="AO202">
            <v>18.531058836879001</v>
          </cell>
          <cell r="AP202">
            <v>18.596198910286201</v>
          </cell>
        </row>
        <row r="203">
          <cell r="C203" t="str">
            <v>Longridge</v>
          </cell>
          <cell r="D203" t="str">
            <v>Preston East</v>
          </cell>
          <cell r="E203" t="str">
            <v>Penwortham East GSP / Rochdale SGT 1 GROUP</v>
          </cell>
          <cell r="F203">
            <v>22.863</v>
          </cell>
          <cell r="G203">
            <v>2.0789999999999999E-2</v>
          </cell>
          <cell r="H203">
            <v>22.883790000000001</v>
          </cell>
          <cell r="I203">
            <v>12.26</v>
          </cell>
          <cell r="J203">
            <v>12.675442055378401</v>
          </cell>
          <cell r="K203">
            <v>12.7473504159973</v>
          </cell>
          <cell r="L203">
            <v>12.8104531112612</v>
          </cell>
          <cell r="M203">
            <v>12.900083337179399</v>
          </cell>
          <cell r="N203">
            <v>12.999865980505099</v>
          </cell>
          <cell r="O203">
            <v>13.100044985239601</v>
          </cell>
          <cell r="P203">
            <v>13.209358379850899</v>
          </cell>
          <cell r="Q203">
            <v>13.323287889179801</v>
          </cell>
          <cell r="R203">
            <v>13.4537950941732</v>
          </cell>
          <cell r="S203">
            <v>13.6003020874606</v>
          </cell>
          <cell r="T203">
            <v>13.754728541664001</v>
          </cell>
          <cell r="U203">
            <v>13.928299524192299</v>
          </cell>
          <cell r="V203">
            <v>14.132923704635401</v>
          </cell>
          <cell r="W203">
            <v>14.345921909450301</v>
          </cell>
          <cell r="X203">
            <v>14.5518575984563</v>
          </cell>
          <cell r="Y203">
            <v>14.7486571591822</v>
          </cell>
          <cell r="Z203">
            <v>14.933756669065</v>
          </cell>
          <cell r="AA203">
            <v>15.107732785932701</v>
          </cell>
          <cell r="AB203">
            <v>15.276676866860999</v>
          </cell>
          <cell r="AC203">
            <v>15.435383002261901</v>
          </cell>
          <cell r="AD203">
            <v>15.5842941127159</v>
          </cell>
          <cell r="AE203">
            <v>15.727015877504501</v>
          </cell>
          <cell r="AF203">
            <v>15.869387612692799</v>
          </cell>
          <cell r="AG203">
            <v>15.9965334760003</v>
          </cell>
          <cell r="AH203">
            <v>16.114965402481701</v>
          </cell>
          <cell r="AI203">
            <v>16.226061282139199</v>
          </cell>
          <cell r="AJ203">
            <v>16.330368015294098</v>
          </cell>
          <cell r="AK203">
            <v>16.424773739985199</v>
          </cell>
          <cell r="AL203">
            <v>16.509040279651</v>
          </cell>
          <cell r="AM203">
            <v>16.5888319137716</v>
          </cell>
          <cell r="AN203">
            <v>16.664524095382401</v>
          </cell>
          <cell r="AO203">
            <v>16.736935289386999</v>
          </cell>
          <cell r="AP203">
            <v>16.807271471969599</v>
          </cell>
        </row>
        <row r="204">
          <cell r="C204" t="str">
            <v>Longsight</v>
          </cell>
          <cell r="D204" t="str">
            <v>Longsight</v>
          </cell>
          <cell r="E204" t="str">
            <v>Bredbury GSP</v>
          </cell>
          <cell r="F204">
            <v>22.863</v>
          </cell>
          <cell r="G204">
            <v>0</v>
          </cell>
          <cell r="H204">
            <v>22.863</v>
          </cell>
          <cell r="I204">
            <v>18.510000000000002</v>
          </cell>
          <cell r="J204">
            <v>19.004439665299</v>
          </cell>
          <cell r="K204">
            <v>19.246726869035601</v>
          </cell>
          <cell r="L204">
            <v>19.5063207700424</v>
          </cell>
          <cell r="M204">
            <v>19.798856356752999</v>
          </cell>
          <cell r="N204">
            <v>20.126576210009201</v>
          </cell>
          <cell r="O204">
            <v>20.43004606693</v>
          </cell>
          <cell r="P204">
            <v>20.742195741494601</v>
          </cell>
          <cell r="Q204">
            <v>21.060239958361599</v>
          </cell>
          <cell r="R204">
            <v>21.395037297963501</v>
          </cell>
          <cell r="S204">
            <v>21.740193139173002</v>
          </cell>
          <cell r="T204">
            <v>22.089664221729201</v>
          </cell>
          <cell r="U204">
            <v>22.453534902802499</v>
          </cell>
          <cell r="V204">
            <v>22.843146315288699</v>
          </cell>
          <cell r="W204">
            <v>23.225434651402502</v>
          </cell>
          <cell r="X204">
            <v>23.608129840158199</v>
          </cell>
          <cell r="Y204">
            <v>23.984902143119999</v>
          </cell>
          <cell r="Z204">
            <v>24.3490053573315</v>
          </cell>
          <cell r="AA204">
            <v>24.7020961307467</v>
          </cell>
          <cell r="AB204">
            <v>25.053496298254501</v>
          </cell>
          <cell r="AC204">
            <v>25.395546588694401</v>
          </cell>
          <cell r="AD204">
            <v>25.725651272569198</v>
          </cell>
          <cell r="AE204">
            <v>26.0494107907924</v>
          </cell>
          <cell r="AF204">
            <v>26.369634152111001</v>
          </cell>
          <cell r="AG204">
            <v>26.662803098345599</v>
          </cell>
          <cell r="AH204">
            <v>26.939133921501998</v>
          </cell>
          <cell r="AI204">
            <v>27.200026872421098</v>
          </cell>
          <cell r="AJ204">
            <v>27.447596323344499</v>
          </cell>
          <cell r="AK204">
            <v>27.679795114874501</v>
          </cell>
          <cell r="AL204">
            <v>27.901975888270702</v>
          </cell>
          <cell r="AM204">
            <v>28.1164445502835</v>
          </cell>
          <cell r="AN204">
            <v>28.337670408772201</v>
          </cell>
          <cell r="AO204">
            <v>28.554233342283698</v>
          </cell>
          <cell r="AP204">
            <v>28.7668236938616</v>
          </cell>
        </row>
        <row r="205">
          <cell r="C205" t="str">
            <v>Lostock</v>
          </cell>
          <cell r="D205" t="str">
            <v>Westhoughton</v>
          </cell>
          <cell r="E205" t="str">
            <v>Kearsley 132 GSP</v>
          </cell>
          <cell r="F205">
            <v>32</v>
          </cell>
          <cell r="G205">
            <v>0.39438000000000001</v>
          </cell>
          <cell r="H205">
            <v>32.394379999999998</v>
          </cell>
          <cell r="I205">
            <v>24.44</v>
          </cell>
          <cell r="J205">
            <v>25.252594615251098</v>
          </cell>
          <cell r="K205">
            <v>25.3586482129618</v>
          </cell>
          <cell r="L205">
            <v>25.417563024092001</v>
          </cell>
          <cell r="M205">
            <v>25.495144974150001</v>
          </cell>
          <cell r="N205">
            <v>25.617270269672801</v>
          </cell>
          <cell r="O205">
            <v>25.702918620649001</v>
          </cell>
          <cell r="P205">
            <v>25.788767293105099</v>
          </cell>
          <cell r="Q205">
            <v>25.868466732187098</v>
          </cell>
          <cell r="R205">
            <v>25.9578900291813</v>
          </cell>
          <cell r="S205">
            <v>26.049397119380899</v>
          </cell>
          <cell r="T205">
            <v>26.139231613403599</v>
          </cell>
          <cell r="U205">
            <v>26.2969693459649</v>
          </cell>
          <cell r="V205">
            <v>26.482163599916401</v>
          </cell>
          <cell r="W205">
            <v>26.675197185294198</v>
          </cell>
          <cell r="X205">
            <v>26.863428760252798</v>
          </cell>
          <cell r="Y205">
            <v>27.046400734730401</v>
          </cell>
          <cell r="Z205">
            <v>27.2214358220556</v>
          </cell>
          <cell r="AA205">
            <v>27.387072981308499</v>
          </cell>
          <cell r="AB205">
            <v>27.550154768788101</v>
          </cell>
          <cell r="AC205">
            <v>27.7060586485544</v>
          </cell>
          <cell r="AD205">
            <v>27.852929093944098</v>
          </cell>
          <cell r="AE205">
            <v>27.994397185009301</v>
          </cell>
          <cell r="AF205">
            <v>28.1323033298059</v>
          </cell>
          <cell r="AG205">
            <v>28.256756006748098</v>
          </cell>
          <cell r="AH205">
            <v>28.372812702974699</v>
          </cell>
          <cell r="AI205">
            <v>28.545099471896201</v>
          </cell>
          <cell r="AJ205">
            <v>28.749906394509001</v>
          </cell>
          <cell r="AK205">
            <v>28.952868043091001</v>
          </cell>
          <cell r="AL205">
            <v>29.153011024626299</v>
          </cell>
          <cell r="AM205">
            <v>29.3554218551789</v>
          </cell>
          <cell r="AN205">
            <v>29.560346212801701</v>
          </cell>
          <cell r="AO205">
            <v>29.767616199367701</v>
          </cell>
          <cell r="AP205">
            <v>29.9783296644231</v>
          </cell>
        </row>
        <row r="206">
          <cell r="C206" t="str">
            <v>Lower Darwen</v>
          </cell>
          <cell r="D206" t="str">
            <v>Lower Darwen</v>
          </cell>
          <cell r="E206" t="str">
            <v>Penwortham East GSP / Rochdale SGT 1 GROUP</v>
          </cell>
          <cell r="F206">
            <v>20.5</v>
          </cell>
          <cell r="G206">
            <v>5.9999999999999995E-4</v>
          </cell>
          <cell r="H206">
            <v>20.500599999999999</v>
          </cell>
          <cell r="I206">
            <v>12.43</v>
          </cell>
          <cell r="J206">
            <v>12.9933283380802</v>
          </cell>
          <cell r="K206">
            <v>13.111011166338001</v>
          </cell>
          <cell r="L206">
            <v>13.193455007416899</v>
          </cell>
          <cell r="M206">
            <v>13.2852541461281</v>
          </cell>
          <cell r="N206">
            <v>13.405362983418801</v>
          </cell>
          <cell r="O206">
            <v>13.4982548559887</v>
          </cell>
          <cell r="P206">
            <v>13.5874176368207</v>
          </cell>
          <cell r="Q206">
            <v>13.673356680253301</v>
          </cell>
          <cell r="R206">
            <v>13.7612184222727</v>
          </cell>
          <cell r="S206">
            <v>13.8467458410124</v>
          </cell>
          <cell r="T206">
            <v>13.9286845708606</v>
          </cell>
          <cell r="U206">
            <v>14.007100733037801</v>
          </cell>
          <cell r="V206">
            <v>14.083747833005001</v>
          </cell>
          <cell r="W206">
            <v>14.157358902154</v>
          </cell>
          <cell r="X206">
            <v>14.234968379063099</v>
          </cell>
          <cell r="Y206">
            <v>14.316661907670699</v>
          </cell>
          <cell r="Z206">
            <v>14.4022292082012</v>
          </cell>
          <cell r="AA206">
            <v>14.4918422293583</v>
          </cell>
          <cell r="AB206">
            <v>14.585596446831399</v>
          </cell>
          <cell r="AC206">
            <v>14.683470151206301</v>
          </cell>
          <cell r="AD206">
            <v>14.7853675492559</v>
          </cell>
          <cell r="AE206">
            <v>14.891358633130899</v>
          </cell>
          <cell r="AF206">
            <v>15.001758159088</v>
          </cell>
          <cell r="AG206">
            <v>15.1158682558397</v>
          </cell>
          <cell r="AH206">
            <v>15.233987229236901</v>
          </cell>
          <cell r="AI206">
            <v>15.3561874612226</v>
          </cell>
          <cell r="AJ206">
            <v>15.482495256257801</v>
          </cell>
          <cell r="AK206">
            <v>15.6127593000044</v>
          </cell>
          <cell r="AL206">
            <v>15.7468609283105</v>
          </cell>
          <cell r="AM206">
            <v>15.885112208832</v>
          </cell>
          <cell r="AN206">
            <v>16.027533203200399</v>
          </cell>
          <cell r="AO206">
            <v>16.174160723492101</v>
          </cell>
          <cell r="AP206">
            <v>16.325059544864001</v>
          </cell>
        </row>
        <row r="207">
          <cell r="C207" t="str">
            <v>Lyons Rd</v>
          </cell>
          <cell r="D207" t="str">
            <v>Barton</v>
          </cell>
          <cell r="E207" t="str">
            <v>Carrington ENWL SGTs 1B 2B 4 7</v>
          </cell>
          <cell r="F207">
            <v>22.863</v>
          </cell>
          <cell r="G207">
            <v>0</v>
          </cell>
          <cell r="H207">
            <v>22.863</v>
          </cell>
          <cell r="I207">
            <v>10.47</v>
          </cell>
          <cell r="J207">
            <v>10.63195515712</v>
          </cell>
          <cell r="K207">
            <v>10.7077051771392</v>
          </cell>
          <cell r="L207">
            <v>10.784162697302399</v>
          </cell>
          <cell r="M207">
            <v>10.8678506955627</v>
          </cell>
          <cell r="N207">
            <v>10.9715087725315</v>
          </cell>
          <cell r="O207">
            <v>11.0541752147652</v>
          </cell>
          <cell r="P207">
            <v>11.1318885949996</v>
          </cell>
          <cell r="Q207">
            <v>11.202562248760101</v>
          </cell>
          <cell r="R207">
            <v>11.280268732146601</v>
          </cell>
          <cell r="S207">
            <v>11.3554727926265</v>
          </cell>
          <cell r="T207">
            <v>11.427659316688899</v>
          </cell>
          <cell r="U207">
            <v>11.497000656674301</v>
          </cell>
          <cell r="V207">
            <v>11.5651622275383</v>
          </cell>
          <cell r="W207">
            <v>11.623724567712401</v>
          </cell>
          <cell r="X207">
            <v>11.684871039312</v>
          </cell>
          <cell r="Y207">
            <v>11.7485241125723</v>
          </cell>
          <cell r="Z207">
            <v>11.814622060806601</v>
          </cell>
          <cell r="AA207">
            <v>11.8831508982563</v>
          </cell>
          <cell r="AB207">
            <v>11.95411832636</v>
          </cell>
          <cell r="AC207">
            <v>12.0274918549304</v>
          </cell>
          <cell r="AD207">
            <v>12.1032659176694</v>
          </cell>
          <cell r="AE207">
            <v>12.181436665670899</v>
          </cell>
          <cell r="AF207">
            <v>12.2619995014478</v>
          </cell>
          <cell r="AG207">
            <v>12.3450362105193</v>
          </cell>
          <cell r="AH207">
            <v>12.4305320403259</v>
          </cell>
          <cell r="AI207">
            <v>12.5199291530131</v>
          </cell>
          <cell r="AJ207">
            <v>12.6139913909004</v>
          </cell>
          <cell r="AK207">
            <v>12.7106569018279</v>
          </cell>
          <cell r="AL207">
            <v>12.809915500629</v>
          </cell>
          <cell r="AM207">
            <v>12.911755504071801</v>
          </cell>
          <cell r="AN207">
            <v>13.016910898043999</v>
          </cell>
          <cell r="AO207">
            <v>13.1360462737587</v>
          </cell>
          <cell r="AP207">
            <v>13.2582090795791</v>
          </cell>
        </row>
        <row r="208">
          <cell r="C208" t="str">
            <v>Manchester Airport</v>
          </cell>
          <cell r="D208" t="str">
            <v>Moss Nook</v>
          </cell>
          <cell r="E208" t="str">
            <v>South Manchester GSP</v>
          </cell>
          <cell r="F208">
            <v>30</v>
          </cell>
          <cell r="G208">
            <v>0</v>
          </cell>
          <cell r="H208">
            <v>30</v>
          </cell>
          <cell r="I208">
            <v>17.77</v>
          </cell>
          <cell r="J208">
            <v>17.77</v>
          </cell>
          <cell r="K208">
            <v>17.77</v>
          </cell>
          <cell r="L208">
            <v>17.77</v>
          </cell>
          <cell r="M208">
            <v>17.77</v>
          </cell>
          <cell r="N208">
            <v>17.77</v>
          </cell>
          <cell r="O208">
            <v>17.77</v>
          </cell>
          <cell r="P208">
            <v>17.77</v>
          </cell>
          <cell r="Q208">
            <v>17.77</v>
          </cell>
          <cell r="R208">
            <v>17.77</v>
          </cell>
          <cell r="S208">
            <v>17.77</v>
          </cell>
          <cell r="T208">
            <v>17.77</v>
          </cell>
          <cell r="U208">
            <v>17.77</v>
          </cell>
          <cell r="V208">
            <v>17.77</v>
          </cell>
          <cell r="W208">
            <v>17.77</v>
          </cell>
          <cell r="X208">
            <v>17.77</v>
          </cell>
          <cell r="Y208">
            <v>17.77</v>
          </cell>
          <cell r="Z208">
            <v>17.77</v>
          </cell>
          <cell r="AA208">
            <v>17.77</v>
          </cell>
          <cell r="AB208">
            <v>17.77</v>
          </cell>
          <cell r="AC208">
            <v>17.77</v>
          </cell>
          <cell r="AD208">
            <v>17.77</v>
          </cell>
          <cell r="AE208">
            <v>17.77</v>
          </cell>
          <cell r="AF208">
            <v>17.77</v>
          </cell>
          <cell r="AG208">
            <v>17.77</v>
          </cell>
          <cell r="AH208">
            <v>17.77</v>
          </cell>
          <cell r="AI208">
            <v>17.77</v>
          </cell>
          <cell r="AJ208">
            <v>17.77</v>
          </cell>
          <cell r="AK208">
            <v>17.77</v>
          </cell>
          <cell r="AL208">
            <v>17.77</v>
          </cell>
          <cell r="AM208">
            <v>17.77</v>
          </cell>
          <cell r="AN208">
            <v>17.77</v>
          </cell>
          <cell r="AO208">
            <v>17.77</v>
          </cell>
          <cell r="AP208">
            <v>17.77</v>
          </cell>
        </row>
        <row r="209">
          <cell r="C209" t="str">
            <v>Manchester University</v>
          </cell>
          <cell r="D209" t="str">
            <v>Longsight</v>
          </cell>
          <cell r="E209" t="str">
            <v>Bredbury GSP</v>
          </cell>
          <cell r="F209">
            <v>22.863</v>
          </cell>
          <cell r="G209">
            <v>0</v>
          </cell>
          <cell r="H209">
            <v>22.863</v>
          </cell>
          <cell r="I209">
            <v>16.649999999999999</v>
          </cell>
          <cell r="J209">
            <v>16.82</v>
          </cell>
          <cell r="K209">
            <v>17</v>
          </cell>
          <cell r="L209">
            <v>17.23</v>
          </cell>
          <cell r="M209">
            <v>17.46</v>
          </cell>
          <cell r="N209">
            <v>17.73</v>
          </cell>
          <cell r="O209">
            <v>17.95</v>
          </cell>
          <cell r="P209">
            <v>18.149999999999999</v>
          </cell>
          <cell r="Q209">
            <v>18.34</v>
          </cell>
          <cell r="R209">
            <v>18.53</v>
          </cell>
          <cell r="S209">
            <v>18.72</v>
          </cell>
          <cell r="T209">
            <v>18.89</v>
          </cell>
          <cell r="U209">
            <v>19.05</v>
          </cell>
          <cell r="V209">
            <v>19.2</v>
          </cell>
          <cell r="W209">
            <v>19.350000000000001</v>
          </cell>
          <cell r="X209">
            <v>19.510000000000002</v>
          </cell>
          <cell r="Y209">
            <v>19.66</v>
          </cell>
          <cell r="Z209">
            <v>19.829999999999998</v>
          </cell>
          <cell r="AA209">
            <v>20</v>
          </cell>
          <cell r="AB209">
            <v>20.170000000000002</v>
          </cell>
          <cell r="AC209">
            <v>20.350000000000001</v>
          </cell>
          <cell r="AD209">
            <v>20.53</v>
          </cell>
          <cell r="AE209">
            <v>20.71</v>
          </cell>
          <cell r="AF209">
            <v>20.9</v>
          </cell>
          <cell r="AG209">
            <v>21.09</v>
          </cell>
          <cell r="AH209">
            <v>21.29</v>
          </cell>
          <cell r="AI209">
            <v>21.49</v>
          </cell>
          <cell r="AJ209">
            <v>21.69</v>
          </cell>
          <cell r="AK209">
            <v>21.9</v>
          </cell>
          <cell r="AL209">
            <v>22.11</v>
          </cell>
          <cell r="AM209">
            <v>22.32</v>
          </cell>
          <cell r="AN209">
            <v>22.54</v>
          </cell>
          <cell r="AO209">
            <v>22.76</v>
          </cell>
          <cell r="AP209">
            <v>22.99</v>
          </cell>
        </row>
        <row r="210">
          <cell r="C210" t="str">
            <v>Marple</v>
          </cell>
          <cell r="D210" t="str">
            <v>Hazel Grove</v>
          </cell>
          <cell r="E210" t="str">
            <v>Bredbury GSP</v>
          </cell>
          <cell r="F210">
            <v>6</v>
          </cell>
          <cell r="G210">
            <v>0</v>
          </cell>
          <cell r="H210">
            <v>6</v>
          </cell>
          <cell r="I210">
            <v>4.6900000000000004</v>
          </cell>
          <cell r="J210">
            <v>4.6755576835241799</v>
          </cell>
          <cell r="K210">
            <v>4.6702829721974499</v>
          </cell>
          <cell r="L210">
            <v>4.6814674419829796</v>
          </cell>
          <cell r="M210">
            <v>4.7022417319649001</v>
          </cell>
          <cell r="N210">
            <v>4.7289919024058698</v>
          </cell>
          <cell r="O210">
            <v>4.7549702209833997</v>
          </cell>
          <cell r="P210">
            <v>4.7853853761483096</v>
          </cell>
          <cell r="Q210">
            <v>4.8192117971871902</v>
          </cell>
          <cell r="R210">
            <v>4.8589230893964901</v>
          </cell>
          <cell r="S210">
            <v>4.9046418665441101</v>
          </cell>
          <cell r="T210">
            <v>4.9529165717483599</v>
          </cell>
          <cell r="U210">
            <v>5.0095970913889802</v>
          </cell>
          <cell r="V210">
            <v>5.0802680161368903</v>
          </cell>
          <cell r="W210">
            <v>5.1570458300124802</v>
          </cell>
          <cell r="X210">
            <v>5.2313250351487603</v>
          </cell>
          <cell r="Y210">
            <v>5.3024910723570402</v>
          </cell>
          <cell r="Z210">
            <v>5.3678777436883998</v>
          </cell>
          <cell r="AA210">
            <v>5.4276963032632901</v>
          </cell>
          <cell r="AB210">
            <v>5.4850342776856102</v>
          </cell>
          <cell r="AC210">
            <v>5.5374364985402398</v>
          </cell>
          <cell r="AD210">
            <v>5.5840839447475599</v>
          </cell>
          <cell r="AE210">
            <v>5.6270220667943303</v>
          </cell>
          <cell r="AF210">
            <v>5.6673685809839496</v>
          </cell>
          <cell r="AG210">
            <v>5.6989712478661803</v>
          </cell>
          <cell r="AH210">
            <v>5.7248947934388097</v>
          </cell>
          <cell r="AI210">
            <v>5.7454263639098198</v>
          </cell>
          <cell r="AJ210">
            <v>5.7615782179740602</v>
          </cell>
          <cell r="AK210">
            <v>5.7724155661891903</v>
          </cell>
          <cell r="AL210">
            <v>5.7796398924044201</v>
          </cell>
          <cell r="AM210">
            <v>5.7837779009395103</v>
          </cell>
          <cell r="AN210">
            <v>5.7850605144473404</v>
          </cell>
          <cell r="AO210">
            <v>5.7834468986185303</v>
          </cell>
          <cell r="AP210">
            <v>5.7798468257604299</v>
          </cell>
        </row>
        <row r="211">
          <cell r="C211" t="str">
            <v>Marton</v>
          </cell>
          <cell r="D211" t="str">
            <v>Blackpool</v>
          </cell>
          <cell r="E211" t="str">
            <v>Penwortham West GSP / Stanah GSP GROUP</v>
          </cell>
          <cell r="F211">
            <v>22.9</v>
          </cell>
          <cell r="G211">
            <v>3.78</v>
          </cell>
          <cell r="H211">
            <v>26.68</v>
          </cell>
          <cell r="I211">
            <v>12.13</v>
          </cell>
          <cell r="J211">
            <v>12.2817584257949</v>
          </cell>
          <cell r="K211">
            <v>12.2749157978214</v>
          </cell>
          <cell r="L211">
            <v>12.2831019698438</v>
          </cell>
          <cell r="M211">
            <v>12.3141435961416</v>
          </cell>
          <cell r="N211">
            <v>12.360754973053099</v>
          </cell>
          <cell r="O211">
            <v>12.403964366216799</v>
          </cell>
          <cell r="P211">
            <v>12.4585113565126</v>
          </cell>
          <cell r="Q211">
            <v>12.522258323489901</v>
          </cell>
          <cell r="R211">
            <v>12.599717749978501</v>
          </cell>
          <cell r="S211">
            <v>12.690944405307899</v>
          </cell>
          <cell r="T211">
            <v>12.7887299184856</v>
          </cell>
          <cell r="U211">
            <v>12.9002371752561</v>
          </cell>
          <cell r="V211">
            <v>13.034310183264401</v>
          </cell>
          <cell r="W211">
            <v>13.1826597532555</v>
          </cell>
          <cell r="X211">
            <v>13.326440577384901</v>
          </cell>
          <cell r="Y211">
            <v>13.4684347798016</v>
          </cell>
          <cell r="Z211">
            <v>13.602276023363199</v>
          </cell>
          <cell r="AA211">
            <v>13.727193273100299</v>
          </cell>
          <cell r="AB211">
            <v>13.8496861456427</v>
          </cell>
          <cell r="AC211">
            <v>13.964021179685099</v>
          </cell>
          <cell r="AD211">
            <v>14.069334816605</v>
          </cell>
          <cell r="AE211">
            <v>14.1680972100351</v>
          </cell>
          <cell r="AF211">
            <v>14.261681365540399</v>
          </cell>
          <cell r="AG211">
            <v>14.3379070120848</v>
          </cell>
          <cell r="AH211">
            <v>14.4031630978654</v>
          </cell>
          <cell r="AI211">
            <v>14.4579538231302</v>
          </cell>
          <cell r="AJ211">
            <v>14.504098209455</v>
          </cell>
          <cell r="AK211">
            <v>14.5393456762549</v>
          </cell>
          <cell r="AL211">
            <v>14.5660666464032</v>
          </cell>
          <cell r="AM211">
            <v>14.5870308704643</v>
          </cell>
          <cell r="AN211">
            <v>14.602675824425299</v>
          </cell>
          <cell r="AO211">
            <v>14.612660575493599</v>
          </cell>
          <cell r="AP211">
            <v>14.619008257597899</v>
          </cell>
        </row>
        <row r="212">
          <cell r="C212" t="str">
            <v>Maryport</v>
          </cell>
          <cell r="D212" t="str">
            <v>Stainburn &amp; Siddick</v>
          </cell>
          <cell r="E212" t="str">
            <v>Harker ENWL SGTs 1 2 3A 4 / Hutton GSP GROUP</v>
          </cell>
          <cell r="F212">
            <v>15.2</v>
          </cell>
          <cell r="G212">
            <v>0.27012000000000003</v>
          </cell>
          <cell r="H212">
            <v>15.47</v>
          </cell>
          <cell r="I212">
            <v>10.09</v>
          </cell>
          <cell r="J212">
            <v>10.4284392614881</v>
          </cell>
          <cell r="K212">
            <v>10.5065488107847</v>
          </cell>
          <cell r="L212">
            <v>10.595270252028101</v>
          </cell>
          <cell r="M212">
            <v>10.7161516820325</v>
          </cell>
          <cell r="N212">
            <v>10.8568853211987</v>
          </cell>
          <cell r="O212">
            <v>10.996870956301001</v>
          </cell>
          <cell r="P212">
            <v>11.1485083561836</v>
          </cell>
          <cell r="Q212">
            <v>11.3062917215928</v>
          </cell>
          <cell r="R212">
            <v>11.4848207571122</v>
          </cell>
          <cell r="S212">
            <v>11.678564822804899</v>
          </cell>
          <cell r="T212">
            <v>11.887367123457601</v>
          </cell>
          <cell r="U212">
            <v>12.124518924320601</v>
          </cell>
          <cell r="V212">
            <v>12.387297268033601</v>
          </cell>
          <cell r="W212">
            <v>12.643723635649399</v>
          </cell>
          <cell r="X212">
            <v>12.894326825456</v>
          </cell>
          <cell r="Y212">
            <v>13.138130581657901</v>
          </cell>
          <cell r="Z212">
            <v>13.3687966972126</v>
          </cell>
          <cell r="AA212">
            <v>13.5866456638292</v>
          </cell>
          <cell r="AB212">
            <v>13.8003020496669</v>
          </cell>
          <cell r="AC212">
            <v>14.0017492020567</v>
          </cell>
          <cell r="AD212">
            <v>14.192142250872401</v>
          </cell>
          <cell r="AE212">
            <v>14.376666443111599</v>
          </cell>
          <cell r="AF212">
            <v>14.566116084778301</v>
          </cell>
          <cell r="AG212">
            <v>14.7388579971132</v>
          </cell>
          <cell r="AH212">
            <v>14.895381993233499</v>
          </cell>
          <cell r="AI212">
            <v>15.0375675094957</v>
          </cell>
          <cell r="AJ212">
            <v>15.1653149524928</v>
          </cell>
          <cell r="AK212">
            <v>15.279068504531899</v>
          </cell>
          <cell r="AL212">
            <v>15.3884886799865</v>
          </cell>
          <cell r="AM212">
            <v>15.4903782617668</v>
          </cell>
          <cell r="AN212">
            <v>15.5854372098526</v>
          </cell>
          <cell r="AO212">
            <v>15.6750374791658</v>
          </cell>
          <cell r="AP212">
            <v>15.7606184980549</v>
          </cell>
        </row>
        <row r="213">
          <cell r="C213" t="str">
            <v>Melling</v>
          </cell>
          <cell r="D213" t="str">
            <v>Kendal (Parkside Rd)</v>
          </cell>
          <cell r="E213" t="str">
            <v>Harker ENWL SGTs 1 2 3A 4 / Hutton GSP GROUP</v>
          </cell>
          <cell r="F213">
            <v>4</v>
          </cell>
          <cell r="G213">
            <v>0</v>
          </cell>
          <cell r="H213">
            <v>4</v>
          </cell>
          <cell r="I213">
            <v>2.23</v>
          </cell>
          <cell r="J213">
            <v>2.2461578571462799</v>
          </cell>
          <cell r="K213">
            <v>2.2660095263227502</v>
          </cell>
          <cell r="L213">
            <v>2.2912723833291602</v>
          </cell>
          <cell r="M213">
            <v>2.3225685442747301</v>
          </cell>
          <cell r="N213">
            <v>2.3559740807146601</v>
          </cell>
          <cell r="O213">
            <v>2.38982391410998</v>
          </cell>
          <cell r="P213">
            <v>2.42571844754199</v>
          </cell>
          <cell r="Q213">
            <v>2.4628249920191698</v>
          </cell>
          <cell r="R213">
            <v>2.5035130585026999</v>
          </cell>
          <cell r="S213">
            <v>2.5435529158419898</v>
          </cell>
          <cell r="T213">
            <v>2.5846626019882</v>
          </cell>
          <cell r="U213">
            <v>2.6299154930780699</v>
          </cell>
          <cell r="V213">
            <v>2.6779150112972498</v>
          </cell>
          <cell r="W213">
            <v>2.72441243796793</v>
          </cell>
          <cell r="X213">
            <v>2.7689161115101899</v>
          </cell>
          <cell r="Y213">
            <v>2.8102809631960901</v>
          </cell>
          <cell r="Z213">
            <v>2.8483075372525399</v>
          </cell>
          <cell r="AA213">
            <v>2.8838205726575601</v>
          </cell>
          <cell r="AB213">
            <v>2.9179779681627802</v>
          </cell>
          <cell r="AC213">
            <v>2.9498412957341902</v>
          </cell>
          <cell r="AD213">
            <v>2.97929285462881</v>
          </cell>
          <cell r="AE213">
            <v>3.0068068090896198</v>
          </cell>
          <cell r="AF213">
            <v>3.0330317996219698</v>
          </cell>
          <cell r="AG213">
            <v>3.0562724709726101</v>
          </cell>
          <cell r="AH213">
            <v>3.0774839673702798</v>
          </cell>
          <cell r="AI213">
            <v>3.09684561523959</v>
          </cell>
          <cell r="AJ213">
            <v>3.1143998920391001</v>
          </cell>
          <cell r="AK213">
            <v>3.12943137865757</v>
          </cell>
          <cell r="AL213">
            <v>3.1410506550891002</v>
          </cell>
          <cell r="AM213">
            <v>3.1518205582737102</v>
          </cell>
          <cell r="AN213">
            <v>3.16187770838732</v>
          </cell>
          <cell r="AO213">
            <v>3.17124834402434</v>
          </cell>
          <cell r="AP213">
            <v>3.1801575221663501</v>
          </cell>
        </row>
        <row r="214">
          <cell r="C214" t="str">
            <v>Mereside</v>
          </cell>
          <cell r="D214" t="str">
            <v>Peel</v>
          </cell>
          <cell r="E214" t="str">
            <v>Penwortham West GSP / Stanah GSP GROUP</v>
          </cell>
          <cell r="F214">
            <v>16.239999999999998</v>
          </cell>
          <cell r="G214">
            <v>0</v>
          </cell>
          <cell r="H214">
            <v>16.239999999999998</v>
          </cell>
          <cell r="I214">
            <v>9.42</v>
          </cell>
          <cell r="J214">
            <v>9.5866543632275398</v>
          </cell>
          <cell r="K214">
            <v>9.5804954369264692</v>
          </cell>
          <cell r="L214">
            <v>9.5670856887163804</v>
          </cell>
          <cell r="M214">
            <v>9.5583803638592606</v>
          </cell>
          <cell r="N214">
            <v>9.5627326395473595</v>
          </cell>
          <cell r="O214">
            <v>9.5569155167190196</v>
          </cell>
          <cell r="P214">
            <v>9.5521405938131796</v>
          </cell>
          <cell r="Q214">
            <v>9.5538998415888106</v>
          </cell>
          <cell r="R214">
            <v>9.5833289896904397</v>
          </cell>
          <cell r="S214">
            <v>9.6182612865261898</v>
          </cell>
          <cell r="T214">
            <v>9.6565722528015794</v>
          </cell>
          <cell r="U214">
            <v>9.7013972121849399</v>
          </cell>
          <cell r="V214">
            <v>9.7551575901029892</v>
          </cell>
          <cell r="W214">
            <v>9.8033375555097599</v>
          </cell>
          <cell r="X214">
            <v>9.8503365376199898</v>
          </cell>
          <cell r="Y214">
            <v>9.8975411260073791</v>
          </cell>
          <cell r="Z214">
            <v>9.9422098124173104</v>
          </cell>
          <cell r="AA214">
            <v>9.9848516590887506</v>
          </cell>
          <cell r="AB214">
            <v>10.0275106743203</v>
          </cell>
          <cell r="AC214">
            <v>10.068039503766</v>
          </cell>
          <cell r="AD214">
            <v>10.1060151185018</v>
          </cell>
          <cell r="AE214">
            <v>10.142609004864299</v>
          </cell>
          <cell r="AF214">
            <v>10.179096704717001</v>
          </cell>
          <cell r="AG214">
            <v>10.209702085133101</v>
          </cell>
          <cell r="AH214">
            <v>10.236894690037399</v>
          </cell>
          <cell r="AI214">
            <v>10.2610409295624</v>
          </cell>
          <cell r="AJ214">
            <v>10.282272143624899</v>
          </cell>
          <cell r="AK214">
            <v>10.3005394073507</v>
          </cell>
          <cell r="AL214">
            <v>10.318103230548299</v>
          </cell>
          <cell r="AM214">
            <v>10.334351435162599</v>
          </cell>
          <cell r="AN214">
            <v>10.349443134019401</v>
          </cell>
          <cell r="AO214">
            <v>10.363465659844101</v>
          </cell>
          <cell r="AP214">
            <v>10.376986859662599</v>
          </cell>
        </row>
        <row r="215">
          <cell r="C215" t="str">
            <v>Middleton Junction</v>
          </cell>
          <cell r="D215" t="str">
            <v>Chadderton</v>
          </cell>
          <cell r="E215" t="str">
            <v>Whitegate GSP</v>
          </cell>
          <cell r="F215">
            <v>23</v>
          </cell>
          <cell r="G215">
            <v>0</v>
          </cell>
          <cell r="H215">
            <v>23</v>
          </cell>
          <cell r="I215">
            <v>17.37</v>
          </cell>
          <cell r="J215">
            <v>17.704546728355201</v>
          </cell>
          <cell r="K215">
            <v>17.783196979882799</v>
          </cell>
          <cell r="L215">
            <v>17.861059555060798</v>
          </cell>
          <cell r="M215">
            <v>17.950536546086099</v>
          </cell>
          <cell r="N215">
            <v>18.0670772439411</v>
          </cell>
          <cell r="O215">
            <v>18.166520407937199</v>
          </cell>
          <cell r="P215">
            <v>18.269959946579799</v>
          </cell>
          <cell r="Q215">
            <v>18.374541774357201</v>
          </cell>
          <cell r="R215">
            <v>18.4917935025993</v>
          </cell>
          <cell r="S215">
            <v>18.614183029925002</v>
          </cell>
          <cell r="T215">
            <v>18.741750663857399</v>
          </cell>
          <cell r="U215">
            <v>18.877779467933902</v>
          </cell>
          <cell r="V215">
            <v>19.021266576531101</v>
          </cell>
          <cell r="W215">
            <v>19.2806361923864</v>
          </cell>
          <cell r="X215">
            <v>19.5389261266814</v>
          </cell>
          <cell r="Y215">
            <v>19.795907380426598</v>
          </cell>
          <cell r="Z215">
            <v>20.042891754880401</v>
          </cell>
          <cell r="AA215">
            <v>20.282402753702701</v>
          </cell>
          <cell r="AB215">
            <v>20.521658829040401</v>
          </cell>
          <cell r="AC215">
            <v>20.753743718763101</v>
          </cell>
          <cell r="AD215">
            <v>20.978053123105099</v>
          </cell>
          <cell r="AE215">
            <v>21.197116516282598</v>
          </cell>
          <cell r="AF215">
            <v>21.416653454897499</v>
          </cell>
          <cell r="AG215">
            <v>21.617512590226799</v>
          </cell>
          <cell r="AH215">
            <v>21.807531787320698</v>
          </cell>
          <cell r="AI215">
            <v>21.9878388265466</v>
          </cell>
          <cell r="AJ215">
            <v>22.160532523557599</v>
          </cell>
          <cell r="AK215">
            <v>22.3220010295001</v>
          </cell>
          <cell r="AL215">
            <v>22.473457483815501</v>
          </cell>
          <cell r="AM215">
            <v>22.620555929531701</v>
          </cell>
          <cell r="AN215">
            <v>22.7639337897091</v>
          </cell>
          <cell r="AO215">
            <v>22.903941150714601</v>
          </cell>
          <cell r="AP215">
            <v>23.042537280766801</v>
          </cell>
        </row>
        <row r="216">
          <cell r="C216" t="str">
            <v>Midway</v>
          </cell>
          <cell r="D216" t="str">
            <v>Egremont</v>
          </cell>
          <cell r="E216" t="str">
            <v>Harker ENWL SGTs 1 2 3A 4 / Hutton GSP GROUP</v>
          </cell>
          <cell r="F216">
            <v>15</v>
          </cell>
          <cell r="G216">
            <v>0.42270000000000002</v>
          </cell>
          <cell r="H216">
            <v>15.422700000000001</v>
          </cell>
          <cell r="I216">
            <v>5.74</v>
          </cell>
          <cell r="J216">
            <v>6.6963029525302904</v>
          </cell>
          <cell r="K216">
            <v>6.8572132389281402</v>
          </cell>
          <cell r="L216">
            <v>6.9417340741858302</v>
          </cell>
          <cell r="M216">
            <v>7.0455667465615202</v>
          </cell>
          <cell r="N216">
            <v>7.1615951442179702</v>
          </cell>
          <cell r="O216">
            <v>7.2767562612432002</v>
          </cell>
          <cell r="P216">
            <v>7.39619478339268</v>
          </cell>
          <cell r="Q216">
            <v>7.5194440382374497</v>
          </cell>
          <cell r="R216">
            <v>7.6534346273162299</v>
          </cell>
          <cell r="S216">
            <v>7.7837646402771599</v>
          </cell>
          <cell r="T216">
            <v>7.9193021703344098</v>
          </cell>
          <cell r="U216">
            <v>8.0736421818373891</v>
          </cell>
          <cell r="V216">
            <v>8.2313070508864197</v>
          </cell>
          <cell r="W216">
            <v>8.3921457902756806</v>
          </cell>
          <cell r="X216">
            <v>8.5475631179453799</v>
          </cell>
          <cell r="Y216">
            <v>8.6937751175847993</v>
          </cell>
          <cell r="Z216">
            <v>8.8302409036251603</v>
          </cell>
          <cell r="AA216">
            <v>8.9754230808615407</v>
          </cell>
          <cell r="AB216">
            <v>9.1363003289400506</v>
          </cell>
          <cell r="AC216">
            <v>9.2911027013156602</v>
          </cell>
          <cell r="AD216">
            <v>9.4396535409749092</v>
          </cell>
          <cell r="AE216">
            <v>9.5828287295403491</v>
          </cell>
          <cell r="AF216">
            <v>9.72191547496484</v>
          </cell>
          <cell r="AG216">
            <v>9.8504400699880801</v>
          </cell>
          <cell r="AH216">
            <v>9.9710750990962698</v>
          </cell>
          <cell r="AI216">
            <v>10.083848260227899</v>
          </cell>
          <cell r="AJ216">
            <v>10.188763360855299</v>
          </cell>
          <cell r="AK216">
            <v>10.2848914439216</v>
          </cell>
          <cell r="AL216">
            <v>10.3742657377784</v>
          </cell>
          <cell r="AM216">
            <v>10.461251282266501</v>
          </cell>
          <cell r="AN216">
            <v>10.546374566677599</v>
          </cell>
          <cell r="AO216">
            <v>10.6293272082145</v>
          </cell>
          <cell r="AP216">
            <v>10.7109222947135</v>
          </cell>
        </row>
        <row r="217">
          <cell r="C217" t="str">
            <v>Milnrow</v>
          </cell>
          <cell r="D217" t="str">
            <v>Castleton</v>
          </cell>
          <cell r="E217" t="str">
            <v>Rochdale SGTs 2 3 4</v>
          </cell>
          <cell r="F217">
            <v>22.86</v>
          </cell>
          <cell r="G217">
            <v>0.1134</v>
          </cell>
          <cell r="H217">
            <v>22.973400000000002</v>
          </cell>
          <cell r="I217">
            <v>12.48</v>
          </cell>
          <cell r="J217">
            <v>12.7065297879196</v>
          </cell>
          <cell r="K217">
            <v>12.769961229596801</v>
          </cell>
          <cell r="L217">
            <v>12.849243742566699</v>
          </cell>
          <cell r="M217">
            <v>12.950424621994999</v>
          </cell>
          <cell r="N217">
            <v>13.0684070948141</v>
          </cell>
          <cell r="O217">
            <v>13.180921724183699</v>
          </cell>
          <cell r="P217">
            <v>13.3015884280029</v>
          </cell>
          <cell r="Q217">
            <v>13.427259930860499</v>
          </cell>
          <cell r="R217">
            <v>13.5702951406967</v>
          </cell>
          <cell r="S217">
            <v>13.7251689189633</v>
          </cell>
          <cell r="T217">
            <v>13.888008724199899</v>
          </cell>
          <cell r="U217">
            <v>14.065729794550601</v>
          </cell>
          <cell r="V217">
            <v>14.2668906346192</v>
          </cell>
          <cell r="W217">
            <v>14.4825158306279</v>
          </cell>
          <cell r="X217">
            <v>14.692433338045699</v>
          </cell>
          <cell r="Y217">
            <v>14.897838190623499</v>
          </cell>
          <cell r="Z217">
            <v>15.0911327354906</v>
          </cell>
          <cell r="AA217">
            <v>15.2750586082193</v>
          </cell>
          <cell r="AB217">
            <v>15.455835938312299</v>
          </cell>
          <cell r="AC217">
            <v>15.6273255245077</v>
          </cell>
          <cell r="AD217">
            <v>15.788989155124399</v>
          </cell>
          <cell r="AE217">
            <v>15.943501139296201</v>
          </cell>
          <cell r="AF217">
            <v>16.0958153687981</v>
          </cell>
          <cell r="AG217">
            <v>16.229678537984999</v>
          </cell>
          <cell r="AH217">
            <v>16.351802629256401</v>
          </cell>
          <cell r="AI217">
            <v>16.4632690561568</v>
          </cell>
          <cell r="AJ217">
            <v>16.565470040444701</v>
          </cell>
          <cell r="AK217">
            <v>16.6569554463955</v>
          </cell>
          <cell r="AL217">
            <v>16.741978997817402</v>
          </cell>
          <cell r="AM217">
            <v>16.821081886123999</v>
          </cell>
          <cell r="AN217">
            <v>16.8948065615558</v>
          </cell>
          <cell r="AO217">
            <v>16.963582496792199</v>
          </cell>
          <cell r="AP217">
            <v>17.0289465161304</v>
          </cell>
        </row>
        <row r="218">
          <cell r="C218" t="str">
            <v>Mintsfeet</v>
          </cell>
          <cell r="D218" t="str">
            <v>Kendal (Parkside Rd)</v>
          </cell>
          <cell r="E218" t="str">
            <v>Harker ENWL SGTs 1 2 3A 4 / Hutton GSP GROUP</v>
          </cell>
          <cell r="F218">
            <v>21</v>
          </cell>
          <cell r="G218">
            <v>5.7781799999999999</v>
          </cell>
          <cell r="H218">
            <v>26.778179999999999</v>
          </cell>
          <cell r="I218">
            <v>19.37</v>
          </cell>
          <cell r="J218">
            <v>20.639900824432299</v>
          </cell>
          <cell r="K218">
            <v>20.843230968919102</v>
          </cell>
          <cell r="L218">
            <v>20.9466010778415</v>
          </cell>
          <cell r="M218">
            <v>21.075196554279401</v>
          </cell>
          <cell r="N218">
            <v>21.234069537637598</v>
          </cell>
          <cell r="O218">
            <v>21.3651683391879</v>
          </cell>
          <cell r="P218">
            <v>21.495856983871601</v>
          </cell>
          <cell r="Q218">
            <v>21.617370765872099</v>
          </cell>
          <cell r="R218">
            <v>21.7480205930446</v>
          </cell>
          <cell r="S218">
            <v>21.883712793593901</v>
          </cell>
          <cell r="T218">
            <v>22.0157182290869</v>
          </cell>
          <cell r="U218">
            <v>22.147632586919698</v>
          </cell>
          <cell r="V218">
            <v>22.287472271733002</v>
          </cell>
          <cell r="W218">
            <v>22.417129049236401</v>
          </cell>
          <cell r="X218">
            <v>22.546386526812</v>
          </cell>
          <cell r="Y218">
            <v>22.678367306299801</v>
          </cell>
          <cell r="Z218">
            <v>22.811332358183599</v>
          </cell>
          <cell r="AA218">
            <v>22.945694072377101</v>
          </cell>
          <cell r="AB218">
            <v>23.082928124356101</v>
          </cell>
          <cell r="AC218">
            <v>23.222093269797401</v>
          </cell>
          <cell r="AD218">
            <v>23.361282543723998</v>
          </cell>
          <cell r="AE218">
            <v>23.502422998987601</v>
          </cell>
          <cell r="AF218">
            <v>23.647692801984899</v>
          </cell>
          <cell r="AG218">
            <v>23.791764074872901</v>
          </cell>
          <cell r="AH218">
            <v>23.936653426107199</v>
          </cell>
          <cell r="AI218">
            <v>24.082854737874101</v>
          </cell>
          <cell r="AJ218">
            <v>24.230488091662099</v>
          </cell>
          <cell r="AK218">
            <v>24.377719293737002</v>
          </cell>
          <cell r="AL218">
            <v>24.522300571068801</v>
          </cell>
          <cell r="AM218">
            <v>24.668286565992499</v>
          </cell>
          <cell r="AN218">
            <v>24.815698334677599</v>
          </cell>
          <cell r="AO218">
            <v>24.964819344655599</v>
          </cell>
          <cell r="AP218">
            <v>25.116015394007501</v>
          </cell>
        </row>
        <row r="219">
          <cell r="C219" t="str">
            <v>Monsall</v>
          </cell>
          <cell r="D219" t="str">
            <v>Stuart St</v>
          </cell>
          <cell r="E219" t="str">
            <v>Stalybridge GSP</v>
          </cell>
          <cell r="F219">
            <v>18</v>
          </cell>
          <cell r="G219">
            <v>0</v>
          </cell>
          <cell r="H219">
            <v>18</v>
          </cell>
          <cell r="I219">
            <v>3</v>
          </cell>
          <cell r="J219">
            <v>3.0275250290167399</v>
          </cell>
          <cell r="K219">
            <v>3.05632168462368</v>
          </cell>
          <cell r="L219">
            <v>3.0894797506601899</v>
          </cell>
          <cell r="M219">
            <v>3.12603788940095</v>
          </cell>
          <cell r="N219">
            <v>3.17036006899469</v>
          </cell>
          <cell r="O219">
            <v>3.2068012705288802</v>
          </cell>
          <cell r="P219">
            <v>3.2417286637667702</v>
          </cell>
          <cell r="Q219">
            <v>3.2744653466014801</v>
          </cell>
          <cell r="R219">
            <v>3.3074022276802899</v>
          </cell>
          <cell r="S219">
            <v>3.3389729454661601</v>
          </cell>
          <cell r="T219">
            <v>3.3689924543899701</v>
          </cell>
          <cell r="U219">
            <v>3.39747809936916</v>
          </cell>
          <cell r="V219">
            <v>3.4247871301628501</v>
          </cell>
          <cell r="W219">
            <v>3.4519309557194902</v>
          </cell>
          <cell r="X219">
            <v>3.4798492133338699</v>
          </cell>
          <cell r="Y219">
            <v>3.50852958490968</v>
          </cell>
          <cell r="Z219">
            <v>3.5379597810982299</v>
          </cell>
          <cell r="AA219">
            <v>3.5681540841168999</v>
          </cell>
          <cell r="AB219">
            <v>3.5991324002863099</v>
          </cell>
          <cell r="AC219">
            <v>3.63087515716196</v>
          </cell>
          <cell r="AD219">
            <v>3.6633593464248602</v>
          </cell>
          <cell r="AE219">
            <v>3.6966081823178998</v>
          </cell>
          <cell r="AF219">
            <v>3.7306456613775798</v>
          </cell>
          <cell r="AG219">
            <v>3.7653796915186901</v>
          </cell>
          <cell r="AH219">
            <v>3.8008417303709199</v>
          </cell>
          <cell r="AI219">
            <v>3.8370418896188698</v>
          </cell>
          <cell r="AJ219">
            <v>3.8739729124303102</v>
          </cell>
          <cell r="AK219">
            <v>3.9116417163460002</v>
          </cell>
          <cell r="AL219">
            <v>3.9500762339564099</v>
          </cell>
          <cell r="AM219">
            <v>3.98926598342655</v>
          </cell>
          <cell r="AN219">
            <v>4.0292126197952296</v>
          </cell>
          <cell r="AO219">
            <v>4.0699235514689196</v>
          </cell>
          <cell r="AP219">
            <v>4.1114037628665203</v>
          </cell>
        </row>
        <row r="220">
          <cell r="C220" t="str">
            <v>Monton</v>
          </cell>
          <cell r="D220" t="str">
            <v>Barton</v>
          </cell>
          <cell r="E220" t="str">
            <v>Carrington ENWL SGTs 1B 2B 4 7</v>
          </cell>
          <cell r="F220">
            <v>17.5</v>
          </cell>
          <cell r="G220">
            <v>0</v>
          </cell>
          <cell r="H220">
            <v>17.5</v>
          </cell>
          <cell r="I220">
            <v>10.88</v>
          </cell>
          <cell r="J220">
            <v>11.0587487067148</v>
          </cell>
          <cell r="K220">
            <v>11.160420766569001</v>
          </cell>
          <cell r="L220">
            <v>11.2827410825517</v>
          </cell>
          <cell r="M220">
            <v>11.4234625444667</v>
          </cell>
          <cell r="N220">
            <v>11.5753671730919</v>
          </cell>
          <cell r="O220">
            <v>11.7242329147926</v>
          </cell>
          <cell r="P220">
            <v>11.883087183703999</v>
          </cell>
          <cell r="Q220">
            <v>12.051397776657099</v>
          </cell>
          <cell r="R220">
            <v>12.2425898129123</v>
          </cell>
          <cell r="S220">
            <v>12.449294089323599</v>
          </cell>
          <cell r="T220">
            <v>12.6687605336035</v>
          </cell>
          <cell r="U220">
            <v>12.9101152061377</v>
          </cell>
          <cell r="V220">
            <v>13.179877596971799</v>
          </cell>
          <cell r="W220">
            <v>13.4610195148909</v>
          </cell>
          <cell r="X220">
            <v>13.738021888358601</v>
          </cell>
          <cell r="Y220">
            <v>14.0097978371431</v>
          </cell>
          <cell r="Z220">
            <v>14.2688886232326</v>
          </cell>
          <cell r="AA220">
            <v>14.5166803487593</v>
          </cell>
          <cell r="AB220">
            <v>14.761696014103</v>
          </cell>
          <cell r="AC220">
            <v>15.018413036508401</v>
          </cell>
          <cell r="AD220">
            <v>15.2914597243547</v>
          </cell>
          <cell r="AE220">
            <v>15.5622214140884</v>
          </cell>
          <cell r="AF220">
            <v>15.834668648866099</v>
          </cell>
          <cell r="AG220">
            <v>16.0882736071468</v>
          </cell>
          <cell r="AH220">
            <v>16.331268230458299</v>
          </cell>
          <cell r="AI220">
            <v>16.565227099474001</v>
          </cell>
          <cell r="AJ220">
            <v>16.79157526318</v>
          </cell>
          <cell r="AK220">
            <v>17.008544334242</v>
          </cell>
          <cell r="AL220">
            <v>17.220733586156499</v>
          </cell>
          <cell r="AM220">
            <v>17.429126243821901</v>
          </cell>
          <cell r="AN220">
            <v>17.634259853681801</v>
          </cell>
          <cell r="AO220">
            <v>17.836974385604702</v>
          </cell>
          <cell r="AP220">
            <v>18.039014304063699</v>
          </cell>
        </row>
        <row r="221">
          <cell r="C221" t="str">
            <v>Moorside</v>
          </cell>
          <cell r="D221" t="str">
            <v>Ribble</v>
          </cell>
          <cell r="E221" t="str">
            <v>Penwortham East GSP / Rochdale SGT 1 GROUP</v>
          </cell>
          <cell r="F221">
            <v>17.5</v>
          </cell>
          <cell r="G221">
            <v>6.0432E-2</v>
          </cell>
          <cell r="H221">
            <v>17.560431999999999</v>
          </cell>
          <cell r="I221">
            <v>7.7</v>
          </cell>
          <cell r="J221">
            <v>7.9356939755048401</v>
          </cell>
          <cell r="K221">
            <v>7.9778038708632497</v>
          </cell>
          <cell r="L221">
            <v>8.01469054848382</v>
          </cell>
          <cell r="M221">
            <v>8.0675943717006007</v>
          </cell>
          <cell r="N221">
            <v>8.1309500744744891</v>
          </cell>
          <cell r="O221">
            <v>8.1939939975450091</v>
          </cell>
          <cell r="P221">
            <v>8.2828920753905795</v>
          </cell>
          <cell r="Q221">
            <v>8.3853339665333095</v>
          </cell>
          <cell r="R221">
            <v>8.5001159633793701</v>
          </cell>
          <cell r="S221">
            <v>8.6081472178390008</v>
          </cell>
          <cell r="T221">
            <v>8.7222423505016806</v>
          </cell>
          <cell r="U221">
            <v>8.8594044411336199</v>
          </cell>
          <cell r="V221">
            <v>9.0010559643861399</v>
          </cell>
          <cell r="W221">
            <v>9.1467130374674905</v>
          </cell>
          <cell r="X221">
            <v>9.2865261228521696</v>
          </cell>
          <cell r="Y221">
            <v>9.4168100583305101</v>
          </cell>
          <cell r="Z221">
            <v>9.5369823603753208</v>
          </cell>
          <cell r="AA221">
            <v>9.6478809776879206</v>
          </cell>
          <cell r="AB221">
            <v>9.7527228594062905</v>
          </cell>
          <cell r="AC221">
            <v>9.8487048047420203</v>
          </cell>
          <cell r="AD221">
            <v>9.9360926614280807</v>
          </cell>
          <cell r="AE221">
            <v>10.016737169652099</v>
          </cell>
          <cell r="AF221">
            <v>10.0922857577633</v>
          </cell>
          <cell r="AG221">
            <v>10.156467049540099</v>
          </cell>
          <cell r="AH221">
            <v>10.212559146160901</v>
          </cell>
          <cell r="AI221">
            <v>10.261209043434199</v>
          </cell>
          <cell r="AJ221">
            <v>10.302444498382</v>
          </cell>
          <cell r="AK221">
            <v>10.334070138447199</v>
          </cell>
          <cell r="AL221">
            <v>10.3536967652954</v>
          </cell>
          <cell r="AM221">
            <v>10.371008809960401</v>
          </cell>
          <cell r="AN221">
            <v>10.386701881395499</v>
          </cell>
          <cell r="AO221">
            <v>10.4009523130978</v>
          </cell>
          <cell r="AP221">
            <v>10.414455117770901</v>
          </cell>
        </row>
        <row r="222">
          <cell r="C222" t="str">
            <v>Morton Park &amp; Pirelli</v>
          </cell>
          <cell r="D222" t="str">
            <v>Carlisle</v>
          </cell>
          <cell r="E222" t="str">
            <v>Harker ENWL SGTs 1 2 3A 4 / Hutton GSP GROUP</v>
          </cell>
          <cell r="F222">
            <v>28.2</v>
          </cell>
          <cell r="G222">
            <v>1.8061199999999999</v>
          </cell>
          <cell r="H222">
            <v>30.006119999999999</v>
          </cell>
          <cell r="I222">
            <v>18.850000000000001</v>
          </cell>
          <cell r="J222">
            <v>18.923114010610998</v>
          </cell>
          <cell r="K222">
            <v>19.0203825558952</v>
          </cell>
          <cell r="L222">
            <v>19.158318817949301</v>
          </cell>
          <cell r="M222">
            <v>19.3267794852398</v>
          </cell>
          <cell r="N222">
            <v>19.523826219146098</v>
          </cell>
          <cell r="O222">
            <v>19.710056108256602</v>
          </cell>
          <cell r="P222">
            <v>19.911184998002302</v>
          </cell>
          <cell r="Q222">
            <v>20.115642543485201</v>
          </cell>
          <cell r="R222">
            <v>20.345518006635299</v>
          </cell>
          <cell r="S222">
            <v>20.591008181590102</v>
          </cell>
          <cell r="T222">
            <v>20.853781351009399</v>
          </cell>
          <cell r="U222">
            <v>21.143032482601299</v>
          </cell>
          <cell r="V222">
            <v>21.462828001636701</v>
          </cell>
          <cell r="W222">
            <v>21.797211049429698</v>
          </cell>
          <cell r="X222">
            <v>22.126275983702399</v>
          </cell>
          <cell r="Y222">
            <v>22.4455414598673</v>
          </cell>
          <cell r="Z222">
            <v>22.750827908525402</v>
          </cell>
          <cell r="AA222">
            <v>23.041344975799099</v>
          </cell>
          <cell r="AB222">
            <v>23.3281796138385</v>
          </cell>
          <cell r="AC222">
            <v>23.603643438349199</v>
          </cell>
          <cell r="AD222">
            <v>23.865998797291802</v>
          </cell>
          <cell r="AE222">
            <v>24.134546091614499</v>
          </cell>
          <cell r="AF222">
            <v>24.410287796829198</v>
          </cell>
          <cell r="AG222">
            <v>24.658323210117601</v>
          </cell>
          <cell r="AH222">
            <v>24.889111300856801</v>
          </cell>
          <cell r="AI222">
            <v>25.104921521944199</v>
          </cell>
          <cell r="AJ222">
            <v>25.307472799033899</v>
          </cell>
          <cell r="AK222">
            <v>25.494498956929601</v>
          </cell>
          <cell r="AL222">
            <v>25.672641654091102</v>
          </cell>
          <cell r="AM222">
            <v>25.842497633087198</v>
          </cell>
          <cell r="AN222">
            <v>26.004940412911601</v>
          </cell>
          <cell r="AO222">
            <v>26.161531723875299</v>
          </cell>
          <cell r="AP222">
            <v>26.3140545538716</v>
          </cell>
        </row>
        <row r="223">
          <cell r="C223" t="str">
            <v>Mosley Rd</v>
          </cell>
          <cell r="D223" t="str">
            <v>Stretford</v>
          </cell>
          <cell r="E223" t="str">
            <v>South Manchester GSP</v>
          </cell>
          <cell r="F223">
            <v>17.5</v>
          </cell>
          <cell r="G223">
            <v>0</v>
          </cell>
          <cell r="H223">
            <v>17.5</v>
          </cell>
          <cell r="I223">
            <v>14.31</v>
          </cell>
          <cell r="J223">
            <v>14.990040231820601</v>
          </cell>
          <cell r="K223">
            <v>15.1368503761468</v>
          </cell>
          <cell r="L223">
            <v>15.2356363804738</v>
          </cell>
          <cell r="M223">
            <v>15.3428936475556</v>
          </cell>
          <cell r="N223">
            <v>15.476762524059501</v>
          </cell>
          <cell r="O223">
            <v>15.5822445878874</v>
          </cell>
          <cell r="P223">
            <v>15.6812600423667</v>
          </cell>
          <cell r="Q223">
            <v>15.7710242498352</v>
          </cell>
          <cell r="R223">
            <v>15.862226628097099</v>
          </cell>
          <cell r="S223">
            <v>15.948238958921101</v>
          </cell>
          <cell r="T223">
            <v>16.028373242476999</v>
          </cell>
          <cell r="U223">
            <v>16.102821211495598</v>
          </cell>
          <cell r="V223">
            <v>16.1734840143633</v>
          </cell>
          <cell r="W223">
            <v>16.232325876780099</v>
          </cell>
          <cell r="X223">
            <v>16.2928769444765</v>
          </cell>
          <cell r="Y223">
            <v>16.354994171752001</v>
          </cell>
          <cell r="Z223">
            <v>16.418561831739702</v>
          </cell>
          <cell r="AA223">
            <v>16.4835527158031</v>
          </cell>
          <cell r="AB223">
            <v>16.549985637572298</v>
          </cell>
          <cell r="AC223">
            <v>16.617795069914699</v>
          </cell>
          <cell r="AD223">
            <v>16.686967208153799</v>
          </cell>
          <cell r="AE223">
            <v>16.757491072663001</v>
          </cell>
          <cell r="AF223">
            <v>16.829349472713201</v>
          </cell>
          <cell r="AG223">
            <v>16.902682638972902</v>
          </cell>
          <cell r="AH223">
            <v>16.977448636481501</v>
          </cell>
          <cell r="AI223">
            <v>17.053609056581699</v>
          </cell>
          <cell r="AJ223">
            <v>17.1311201210181</v>
          </cell>
          <cell r="AK223">
            <v>17.2099459055746</v>
          </cell>
          <cell r="AL223">
            <v>17.290049614476999</v>
          </cell>
          <cell r="AM223">
            <v>17.467414300758101</v>
          </cell>
          <cell r="AN223">
            <v>17.697632737680198</v>
          </cell>
          <cell r="AO223">
            <v>17.934766896395601</v>
          </cell>
          <cell r="AP223">
            <v>18.178750387096098</v>
          </cell>
        </row>
        <row r="224">
          <cell r="C224" t="str">
            <v>Moss Lane</v>
          </cell>
          <cell r="D224" t="str">
            <v>N/A</v>
          </cell>
          <cell r="E224" t="str">
            <v>Kearsley Local 33 GSP</v>
          </cell>
          <cell r="F224">
            <v>22.863</v>
          </cell>
          <cell r="G224">
            <v>0</v>
          </cell>
          <cell r="H224">
            <v>22.863</v>
          </cell>
          <cell r="I224">
            <v>20.56</v>
          </cell>
          <cell r="J224">
            <v>21.8601630314209</v>
          </cell>
          <cell r="K224">
            <v>22.104834225644002</v>
          </cell>
          <cell r="L224">
            <v>22.291165518108102</v>
          </cell>
          <cell r="M224">
            <v>22.523389480719299</v>
          </cell>
          <cell r="N224">
            <v>22.781711927007201</v>
          </cell>
          <cell r="O224">
            <v>23.028151658709199</v>
          </cell>
          <cell r="P224">
            <v>23.288933829542501</v>
          </cell>
          <cell r="Q224">
            <v>23.5554845454398</v>
          </cell>
          <cell r="R224">
            <v>23.8451057117957</v>
          </cell>
          <cell r="S224">
            <v>24.152282256469501</v>
          </cell>
          <cell r="T224">
            <v>24.470043515683699</v>
          </cell>
          <cell r="U224">
            <v>24.812535138343801</v>
          </cell>
          <cell r="V224">
            <v>25.195615874270899</v>
          </cell>
          <cell r="W224">
            <v>25.613979356463599</v>
          </cell>
          <cell r="X224">
            <v>26.0166384104675</v>
          </cell>
          <cell r="Y224">
            <v>26.407775058503599</v>
          </cell>
          <cell r="Z224">
            <v>26.772876537445999</v>
          </cell>
          <cell r="AA224">
            <v>27.1133086478984</v>
          </cell>
          <cell r="AB224">
            <v>27.441656777782399</v>
          </cell>
          <cell r="AC224">
            <v>27.746852166643301</v>
          </cell>
          <cell r="AD224">
            <v>28.028938754556702</v>
          </cell>
          <cell r="AE224">
            <v>28.296171890480501</v>
          </cell>
          <cell r="AF224">
            <v>28.552575831328198</v>
          </cell>
          <cell r="AG224">
            <v>28.9448765350024</v>
          </cell>
          <cell r="AH224">
            <v>29.424748201091798</v>
          </cell>
          <cell r="AI224">
            <v>29.901791333714201</v>
          </cell>
          <cell r="AJ224">
            <v>30.3783039510237</v>
          </cell>
          <cell r="AK224">
            <v>30.8472292446504</v>
          </cell>
          <cell r="AL224">
            <v>31.307272337438899</v>
          </cell>
          <cell r="AM224">
            <v>31.770126846855401</v>
          </cell>
          <cell r="AN224">
            <v>32.236328613508199</v>
          </cell>
          <cell r="AO224">
            <v>32.705526696704197</v>
          </cell>
          <cell r="AP224">
            <v>33.180509051234203</v>
          </cell>
        </row>
        <row r="225">
          <cell r="C225" t="str">
            <v>Moss Nook Primary</v>
          </cell>
          <cell r="D225" t="str">
            <v>Moss Nook Primary</v>
          </cell>
          <cell r="E225" t="str">
            <v>South Manchester GSP</v>
          </cell>
          <cell r="F225">
            <v>32</v>
          </cell>
          <cell r="G225">
            <v>6.7095000000000002</v>
          </cell>
          <cell r="H225">
            <v>38.709499999999998</v>
          </cell>
          <cell r="I225">
            <v>11.99</v>
          </cell>
          <cell r="J225">
            <v>14.032583818434601</v>
          </cell>
          <cell r="K225">
            <v>14.2144568450754</v>
          </cell>
          <cell r="L225">
            <v>14.2165505445973</v>
          </cell>
          <cell r="M225">
            <v>14.242559655941101</v>
          </cell>
          <cell r="N225">
            <v>14.2942913113208</v>
          </cell>
          <cell r="O225">
            <v>14.3322193285341</v>
          </cell>
          <cell r="P225">
            <v>14.376667415701601</v>
          </cell>
          <cell r="Q225">
            <v>14.424153136369499</v>
          </cell>
          <cell r="R225">
            <v>14.4860019050438</v>
          </cell>
          <cell r="S225">
            <v>14.558033295267499</v>
          </cell>
          <cell r="T225">
            <v>14.6334256927422</v>
          </cell>
          <cell r="U225">
            <v>14.720586794945101</v>
          </cell>
          <cell r="V225">
            <v>14.8276945145486</v>
          </cell>
          <cell r="W225">
            <v>14.9440758547837</v>
          </cell>
          <cell r="X225">
            <v>15.057426634285999</v>
          </cell>
          <cell r="Y225">
            <v>15.1658091150735</v>
          </cell>
          <cell r="Z225">
            <v>15.264469976507399</v>
          </cell>
          <cell r="AA225">
            <v>15.3540545435207</v>
          </cell>
          <cell r="AB225">
            <v>15.440109939716001</v>
          </cell>
          <cell r="AC225">
            <v>15.518226094084801</v>
          </cell>
          <cell r="AD225">
            <v>15.587031490782699</v>
          </cell>
          <cell r="AE225">
            <v>15.650378143419699</v>
          </cell>
          <cell r="AF225">
            <v>15.7102708710716</v>
          </cell>
          <cell r="AG225">
            <v>15.756132169351201</v>
          </cell>
          <cell r="AH225">
            <v>15.7934262622117</v>
          </cell>
          <cell r="AI225">
            <v>15.822806398891</v>
          </cell>
          <cell r="AJ225">
            <v>15.8456860008811</v>
          </cell>
          <cell r="AK225">
            <v>15.8611432841883</v>
          </cell>
          <cell r="AL225">
            <v>15.873311780615801</v>
          </cell>
          <cell r="AM225">
            <v>15.8815595193373</v>
          </cell>
          <cell r="AN225">
            <v>15.8862912610221</v>
          </cell>
          <cell r="AO225">
            <v>15.887564799999801</v>
          </cell>
          <cell r="AP225">
            <v>15.886828430714599</v>
          </cell>
        </row>
        <row r="226">
          <cell r="C226" t="str">
            <v>Moss Side (Leyland) &amp; Seven Stars</v>
          </cell>
          <cell r="D226" t="str">
            <v>Leyland</v>
          </cell>
          <cell r="E226" t="str">
            <v>Penwortham West GSP / Stanah GSP GROUP</v>
          </cell>
          <cell r="F226">
            <v>21.15</v>
          </cell>
          <cell r="G226">
            <v>0.63</v>
          </cell>
          <cell r="H226">
            <v>21.78</v>
          </cell>
          <cell r="I226">
            <v>18.23</v>
          </cell>
          <cell r="J226">
            <v>18.511782513941402</v>
          </cell>
          <cell r="K226">
            <v>18.634618707330699</v>
          </cell>
          <cell r="L226">
            <v>18.779679847354</v>
          </cell>
          <cell r="M226">
            <v>18.957012184036302</v>
          </cell>
          <cell r="N226">
            <v>19.167082630291901</v>
          </cell>
          <cell r="O226">
            <v>19.355637773194999</v>
          </cell>
          <cell r="P226">
            <v>19.551663340590999</v>
          </cell>
          <cell r="Q226">
            <v>19.746434450547</v>
          </cell>
          <cell r="R226">
            <v>19.957891047092801</v>
          </cell>
          <cell r="S226">
            <v>20.181447137081999</v>
          </cell>
          <cell r="T226">
            <v>20.409035737822698</v>
          </cell>
          <cell r="U226">
            <v>20.651387970066601</v>
          </cell>
          <cell r="V226">
            <v>20.916247902194499</v>
          </cell>
          <cell r="W226">
            <v>21.214638460962099</v>
          </cell>
          <cell r="X226">
            <v>21.5138871262564</v>
          </cell>
          <cell r="Y226">
            <v>21.806854475056301</v>
          </cell>
          <cell r="Z226">
            <v>22.088858291447298</v>
          </cell>
          <cell r="AA226">
            <v>22.359308801217601</v>
          </cell>
          <cell r="AB226">
            <v>22.627255730773001</v>
          </cell>
          <cell r="AC226">
            <v>22.8855386518558</v>
          </cell>
          <cell r="AD226">
            <v>23.133949762498698</v>
          </cell>
          <cell r="AE226">
            <v>23.3780064432462</v>
          </cell>
          <cell r="AF226">
            <v>23.6227846332316</v>
          </cell>
          <cell r="AG226">
            <v>23.874709858068201</v>
          </cell>
          <cell r="AH226">
            <v>24.1224669171268</v>
          </cell>
          <cell r="AI226">
            <v>24.367167310866002</v>
          </cell>
          <cell r="AJ226">
            <v>24.609580248265502</v>
          </cell>
          <cell r="AK226">
            <v>24.845801803727198</v>
          </cell>
          <cell r="AL226">
            <v>25.0738397226019</v>
          </cell>
          <cell r="AM226">
            <v>25.301884827669099</v>
          </cell>
          <cell r="AN226">
            <v>25.530477162542301</v>
          </cell>
          <cell r="AO226">
            <v>25.7601540168043</v>
          </cell>
          <cell r="AP226">
            <v>25.992164043011702</v>
          </cell>
        </row>
        <row r="227">
          <cell r="C227" t="str">
            <v>Moss Side (Longsight)</v>
          </cell>
          <cell r="D227" t="str">
            <v>Longsight</v>
          </cell>
          <cell r="E227" t="str">
            <v>Bredbury GSP</v>
          </cell>
          <cell r="F227">
            <v>20.5</v>
          </cell>
          <cell r="G227">
            <v>0</v>
          </cell>
          <cell r="H227">
            <v>20.5</v>
          </cell>
          <cell r="I227">
            <v>18.510000000000002</v>
          </cell>
          <cell r="J227">
            <v>19.572230269703098</v>
          </cell>
          <cell r="K227">
            <v>19.842816185851699</v>
          </cell>
          <cell r="L227">
            <v>20.061763451287401</v>
          </cell>
          <cell r="M227">
            <v>20.305428231521901</v>
          </cell>
          <cell r="N227">
            <v>20.584745517941599</v>
          </cell>
          <cell r="O227">
            <v>20.836598331381701</v>
          </cell>
          <cell r="P227">
            <v>21.094069456203499</v>
          </cell>
          <cell r="Q227">
            <v>21.355629068070201</v>
          </cell>
          <cell r="R227">
            <v>21.626362627318102</v>
          </cell>
          <cell r="S227">
            <v>21.903503060997298</v>
          </cell>
          <cell r="T227">
            <v>22.181407064524802</v>
          </cell>
          <cell r="U227">
            <v>22.467859343945701</v>
          </cell>
          <cell r="V227">
            <v>22.767465580286899</v>
          </cell>
          <cell r="W227">
            <v>23.077017487951998</v>
          </cell>
          <cell r="X227">
            <v>23.388454814607599</v>
          </cell>
          <cell r="Y227">
            <v>23.6983398581058</v>
          </cell>
          <cell r="Z227">
            <v>24.000755811107499</v>
          </cell>
          <cell r="AA227">
            <v>24.296397765094401</v>
          </cell>
          <cell r="AB227">
            <v>24.592395594219902</v>
          </cell>
          <cell r="AC227">
            <v>24.8817464138349</v>
          </cell>
          <cell r="AD227">
            <v>25.162152452187701</v>
          </cell>
          <cell r="AE227">
            <v>25.438491280272999</v>
          </cell>
          <cell r="AF227">
            <v>25.713266375409599</v>
          </cell>
          <cell r="AG227">
            <v>25.964205749949301</v>
          </cell>
          <cell r="AH227">
            <v>26.200540860679599</v>
          </cell>
          <cell r="AI227">
            <v>26.423466853438001</v>
          </cell>
          <cell r="AJ227">
            <v>26.633987332978499</v>
          </cell>
          <cell r="AK227">
            <v>26.833890730646299</v>
          </cell>
          <cell r="AL227">
            <v>27.0341381629861</v>
          </cell>
          <cell r="AM227">
            <v>27.228049202724002</v>
          </cell>
          <cell r="AN227">
            <v>27.416191420919802</v>
          </cell>
          <cell r="AO227">
            <v>27.598403749163001</v>
          </cell>
          <cell r="AP227">
            <v>27.777209759506601</v>
          </cell>
        </row>
        <row r="228">
          <cell r="C228" t="str">
            <v>Mossley</v>
          </cell>
          <cell r="D228" t="str">
            <v>Hartshead-Heyrod</v>
          </cell>
          <cell r="E228" t="str">
            <v>Stalybridge GSP</v>
          </cell>
          <cell r="F228">
            <v>22.863</v>
          </cell>
          <cell r="G228">
            <v>2.7757800000000001</v>
          </cell>
          <cell r="H228">
            <v>25.638780000000001</v>
          </cell>
          <cell r="I228">
            <v>13.19</v>
          </cell>
          <cell r="J228">
            <v>13.1774184603186</v>
          </cell>
          <cell r="K228">
            <v>13.1860567917228</v>
          </cell>
          <cell r="L228">
            <v>13.2379214163144</v>
          </cell>
          <cell r="M228">
            <v>13.3143805877648</v>
          </cell>
          <cell r="N228">
            <v>13.4051540145072</v>
          </cell>
          <cell r="O228">
            <v>13.495411796739599</v>
          </cell>
          <cell r="P228">
            <v>13.600091465374099</v>
          </cell>
          <cell r="Q228">
            <v>13.713521289094301</v>
          </cell>
          <cell r="R228">
            <v>13.847889536893399</v>
          </cell>
          <cell r="S228">
            <v>14.000721360433101</v>
          </cell>
          <cell r="T228">
            <v>14.1650456174516</v>
          </cell>
          <cell r="U228">
            <v>14.3498718313437</v>
          </cell>
          <cell r="V228">
            <v>14.5653968248595</v>
          </cell>
          <cell r="W228">
            <v>14.8030573609509</v>
          </cell>
          <cell r="X228">
            <v>15.033476278436799</v>
          </cell>
          <cell r="Y228">
            <v>15.259954573879901</v>
          </cell>
          <cell r="Z228">
            <v>15.474102198493201</v>
          </cell>
          <cell r="AA228">
            <v>15.6766895798881</v>
          </cell>
          <cell r="AB228">
            <v>15.8759379527408</v>
          </cell>
          <cell r="AC228">
            <v>16.064008548722299</v>
          </cell>
          <cell r="AD228">
            <v>16.240734022249899</v>
          </cell>
          <cell r="AE228">
            <v>16.408811833869802</v>
          </cell>
          <cell r="AF228">
            <v>16.5737553199552</v>
          </cell>
          <cell r="AG228">
            <v>16.712435715370301</v>
          </cell>
          <cell r="AH228">
            <v>16.834281125923098</v>
          </cell>
          <cell r="AI228">
            <v>16.940572636643999</v>
          </cell>
          <cell r="AJ228">
            <v>17.0334771925301</v>
          </cell>
          <cell r="AK228">
            <v>17.110745308667301</v>
          </cell>
          <cell r="AL228">
            <v>17.177478637381</v>
          </cell>
          <cell r="AM228">
            <v>17.235630032276099</v>
          </cell>
          <cell r="AN228">
            <v>17.285933131966502</v>
          </cell>
          <cell r="AO228">
            <v>17.328632140994799</v>
          </cell>
          <cell r="AP228">
            <v>17.366266181128498</v>
          </cell>
        </row>
        <row r="229">
          <cell r="C229" t="str">
            <v>Mount St</v>
          </cell>
          <cell r="D229" t="str">
            <v>Barton</v>
          </cell>
          <cell r="E229" t="str">
            <v>Carrington ENWL SGTs 1B 2B 4 7</v>
          </cell>
          <cell r="F229">
            <v>20.5</v>
          </cell>
          <cell r="G229">
            <v>0</v>
          </cell>
          <cell r="H229">
            <v>20.5</v>
          </cell>
          <cell r="I229">
            <v>12.36</v>
          </cell>
          <cell r="J229">
            <v>14.4389631737507</v>
          </cell>
          <cell r="K229">
            <v>14.7431482621657</v>
          </cell>
          <cell r="L229">
            <v>14.8731507464466</v>
          </cell>
          <cell r="M229">
            <v>15.030022034284199</v>
          </cell>
          <cell r="N229">
            <v>15.205027231815601</v>
          </cell>
          <cell r="O229">
            <v>15.3771523813601</v>
          </cell>
          <cell r="P229">
            <v>15.559938029614701</v>
          </cell>
          <cell r="Q229">
            <v>15.753015949183901</v>
          </cell>
          <cell r="R229">
            <v>15.982469612728201</v>
          </cell>
          <cell r="S229">
            <v>16.2327849522561</v>
          </cell>
          <cell r="T229">
            <v>16.501360080876999</v>
          </cell>
          <cell r="U229">
            <v>16.8003979444339</v>
          </cell>
          <cell r="V229">
            <v>17.1367717726169</v>
          </cell>
          <cell r="W229">
            <v>17.4905135707574</v>
          </cell>
          <cell r="X229">
            <v>17.846614579687198</v>
          </cell>
          <cell r="Y229">
            <v>18.1981942440419</v>
          </cell>
          <cell r="Z229">
            <v>18.536785038880598</v>
          </cell>
          <cell r="AA229">
            <v>18.863981864731699</v>
          </cell>
          <cell r="AB229">
            <v>19.189630065725101</v>
          </cell>
          <cell r="AC229">
            <v>19.5056595522402</v>
          </cell>
          <cell r="AD229">
            <v>19.8114077848352</v>
          </cell>
          <cell r="AE229">
            <v>20.113723435662699</v>
          </cell>
          <cell r="AF229">
            <v>20.415326959035301</v>
          </cell>
          <cell r="AG229">
            <v>20.691921346198701</v>
          </cell>
          <cell r="AH229">
            <v>20.953774069697001</v>
          </cell>
          <cell r="AI229">
            <v>21.202981192520699</v>
          </cell>
          <cell r="AJ229">
            <v>21.441280013346301</v>
          </cell>
          <cell r="AK229">
            <v>21.669475353132899</v>
          </cell>
          <cell r="AL229">
            <v>21.900142162936898</v>
          </cell>
          <cell r="AM229">
            <v>22.125333887341998</v>
          </cell>
          <cell r="AN229">
            <v>22.3457508821038</v>
          </cell>
          <cell r="AO229">
            <v>22.562727723203199</v>
          </cell>
          <cell r="AP229">
            <v>22.778172374530001</v>
          </cell>
        </row>
        <row r="230">
          <cell r="C230" t="str">
            <v>Musgrave Rd</v>
          </cell>
          <cell r="D230" t="str">
            <v>Bolton</v>
          </cell>
          <cell r="E230" t="str">
            <v>Kearsley 132 GSP</v>
          </cell>
          <cell r="F230">
            <v>21.88</v>
          </cell>
          <cell r="G230">
            <v>0</v>
          </cell>
          <cell r="H230">
            <v>21.88</v>
          </cell>
          <cell r="I230">
            <v>13.02</v>
          </cell>
          <cell r="J230">
            <v>13.347223621227499</v>
          </cell>
          <cell r="K230">
            <v>13.424745907985599</v>
          </cell>
          <cell r="L230">
            <v>13.512617350079701</v>
          </cell>
          <cell r="M230">
            <v>13.625269415976399</v>
          </cell>
          <cell r="N230">
            <v>13.7534455348311</v>
          </cell>
          <cell r="O230">
            <v>13.876929816793499</v>
          </cell>
          <cell r="P230">
            <v>14.013419725724701</v>
          </cell>
          <cell r="Q230">
            <v>14.1547280837217</v>
          </cell>
          <cell r="R230">
            <v>14.312375032888401</v>
          </cell>
          <cell r="S230">
            <v>14.4853584309885</v>
          </cell>
          <cell r="T230">
            <v>14.665272224585999</v>
          </cell>
          <cell r="U230">
            <v>14.8641180373222</v>
          </cell>
          <cell r="V230">
            <v>15.0890875344377</v>
          </cell>
          <cell r="W230">
            <v>15.340194505856299</v>
          </cell>
          <cell r="X230">
            <v>15.5843132259863</v>
          </cell>
          <cell r="Y230">
            <v>15.8216653143605</v>
          </cell>
          <cell r="Z230">
            <v>16.047803551170599</v>
          </cell>
          <cell r="AA230">
            <v>16.259793643795501</v>
          </cell>
          <cell r="AB230">
            <v>16.4686658922483</v>
          </cell>
          <cell r="AC230">
            <v>16.666237810543699</v>
          </cell>
          <cell r="AD230">
            <v>16.849157091334401</v>
          </cell>
          <cell r="AE230">
            <v>17.023422106807001</v>
          </cell>
          <cell r="AF230">
            <v>17.226397324828099</v>
          </cell>
          <cell r="AG230">
            <v>17.410386892145599</v>
          </cell>
          <cell r="AH230">
            <v>17.580366078889799</v>
          </cell>
          <cell r="AI230">
            <v>17.7371407174418</v>
          </cell>
          <cell r="AJ230">
            <v>17.8834535021922</v>
          </cell>
          <cell r="AK230">
            <v>18.0142826871026</v>
          </cell>
          <cell r="AL230">
            <v>18.129293337367098</v>
          </cell>
          <cell r="AM230">
            <v>18.237646804999699</v>
          </cell>
          <cell r="AN230">
            <v>18.340092476852998</v>
          </cell>
          <cell r="AO230">
            <v>18.436204060413701</v>
          </cell>
          <cell r="AP230">
            <v>18.528828167062699</v>
          </cell>
        </row>
        <row r="231">
          <cell r="C231" t="str">
            <v>Nelson</v>
          </cell>
          <cell r="D231" t="str">
            <v>Nelson</v>
          </cell>
          <cell r="E231" t="str">
            <v>Padiham GSP</v>
          </cell>
          <cell r="F231">
            <v>22.86</v>
          </cell>
          <cell r="G231">
            <v>0</v>
          </cell>
          <cell r="H231">
            <v>22.86</v>
          </cell>
          <cell r="I231">
            <v>18.57</v>
          </cell>
          <cell r="J231">
            <v>18.797899749992101</v>
          </cell>
          <cell r="K231">
            <v>18.856436555181801</v>
          </cell>
          <cell r="L231">
            <v>18.918857349421</v>
          </cell>
          <cell r="M231">
            <v>18.997420339507801</v>
          </cell>
          <cell r="N231">
            <v>19.101359089944602</v>
          </cell>
          <cell r="O231">
            <v>19.178004704644099</v>
          </cell>
          <cell r="P231">
            <v>19.255966909564801</v>
          </cell>
          <cell r="Q231">
            <v>19.3246479444526</v>
          </cell>
          <cell r="R231">
            <v>19.404012461878999</v>
          </cell>
          <cell r="S231">
            <v>19.486598230562802</v>
          </cell>
          <cell r="T231">
            <v>19.5668901393054</v>
          </cell>
          <cell r="U231">
            <v>19.645967614258701</v>
          </cell>
          <cell r="V231">
            <v>19.7320301729475</v>
          </cell>
          <cell r="W231">
            <v>19.791928899493499</v>
          </cell>
          <cell r="X231">
            <v>19.849719260336901</v>
          </cell>
          <cell r="Y231">
            <v>19.910784998048399</v>
          </cell>
          <cell r="Z231">
            <v>19.972780359664998</v>
          </cell>
          <cell r="AA231">
            <v>20.0362462677944</v>
          </cell>
          <cell r="AB231">
            <v>20.1024814250429</v>
          </cell>
          <cell r="AC231">
            <v>20.173091162592801</v>
          </cell>
          <cell r="AD231">
            <v>20.306556860049199</v>
          </cell>
          <cell r="AE231">
            <v>20.435561859502101</v>
          </cell>
          <cell r="AF231">
            <v>20.5642071149401</v>
          </cell>
          <cell r="AG231">
            <v>20.679308730653801</v>
          </cell>
          <cell r="AH231">
            <v>20.786138836097201</v>
          </cell>
          <cell r="AI231">
            <v>20.885300111906599</v>
          </cell>
          <cell r="AJ231">
            <v>20.978105994535099</v>
          </cell>
          <cell r="AK231">
            <v>21.0627452042296</v>
          </cell>
          <cell r="AL231">
            <v>21.1410390356255</v>
          </cell>
          <cell r="AM231">
            <v>21.215037848918801</v>
          </cell>
          <cell r="AN231">
            <v>21.285107978930402</v>
          </cell>
          <cell r="AO231">
            <v>21.351195014257499</v>
          </cell>
          <cell r="AP231">
            <v>21.414769024042499</v>
          </cell>
        </row>
        <row r="232">
          <cell r="C232" t="str">
            <v>New Moston</v>
          </cell>
          <cell r="D232" t="str">
            <v>Chadderton</v>
          </cell>
          <cell r="E232" t="str">
            <v>Whitegate GSP</v>
          </cell>
          <cell r="F232">
            <v>22.863</v>
          </cell>
          <cell r="G232">
            <v>0</v>
          </cell>
          <cell r="H232">
            <v>22.863</v>
          </cell>
          <cell r="I232">
            <v>12.3</v>
          </cell>
          <cell r="J232">
            <v>12.396681433582099</v>
          </cell>
          <cell r="K232">
            <v>12.508654997392799</v>
          </cell>
          <cell r="L232">
            <v>12.6563333046088</v>
          </cell>
          <cell r="M232">
            <v>12.827707848295899</v>
          </cell>
          <cell r="N232">
            <v>13.020486064634699</v>
          </cell>
          <cell r="O232">
            <v>13.2124187114884</v>
          </cell>
          <cell r="P232">
            <v>13.419663972447999</v>
          </cell>
          <cell r="Q232">
            <v>13.6405174003661</v>
          </cell>
          <cell r="R232">
            <v>13.884798598134299</v>
          </cell>
          <cell r="S232">
            <v>14.145081789097899</v>
          </cell>
          <cell r="T232">
            <v>14.4205561573759</v>
          </cell>
          <cell r="U232">
            <v>14.7213834131387</v>
          </cell>
          <cell r="V232">
            <v>15.0484095704831</v>
          </cell>
          <cell r="W232">
            <v>15.375456284512801</v>
          </cell>
          <cell r="X232">
            <v>15.7035732434308</v>
          </cell>
          <cell r="Y232">
            <v>16.025188174313101</v>
          </cell>
          <cell r="Z232">
            <v>16.336143082491301</v>
          </cell>
          <cell r="AA232">
            <v>16.6389209911367</v>
          </cell>
          <cell r="AB232">
            <v>16.940969133378001</v>
          </cell>
          <cell r="AC232">
            <v>17.2365114531015</v>
          </cell>
          <cell r="AD232">
            <v>17.523492103065699</v>
          </cell>
          <cell r="AE232">
            <v>17.807854172464101</v>
          </cell>
          <cell r="AF232">
            <v>18.092291076477501</v>
          </cell>
          <cell r="AG232">
            <v>18.3547674979135</v>
          </cell>
          <cell r="AH232">
            <v>18.604126335896002</v>
          </cell>
          <cell r="AI232">
            <v>18.842282059230101</v>
          </cell>
          <cell r="AJ232">
            <v>19.070286216338999</v>
          </cell>
          <cell r="AK232">
            <v>19.292002659035401</v>
          </cell>
          <cell r="AL232">
            <v>19.524123172295901</v>
          </cell>
          <cell r="AM232">
            <v>19.752618916828801</v>
          </cell>
          <cell r="AN232">
            <v>19.978294911482099</v>
          </cell>
          <cell r="AO232">
            <v>20.202393231132699</v>
          </cell>
          <cell r="AP232">
            <v>20.4265141142297</v>
          </cell>
        </row>
        <row r="233">
          <cell r="C233" t="str">
            <v>Newbiggin on Lune</v>
          </cell>
          <cell r="D233" t="str">
            <v>Penrith &amp; Shap</v>
          </cell>
          <cell r="E233" t="str">
            <v>Harker ENWL SGTs 1 2 3A 4 / Hutton GSP GROUP</v>
          </cell>
          <cell r="F233">
            <v>1.5</v>
          </cell>
          <cell r="G233">
            <v>0</v>
          </cell>
          <cell r="H233">
            <v>1.5</v>
          </cell>
          <cell r="I233">
            <v>0.97</v>
          </cell>
          <cell r="J233">
            <v>0.97546988425117798</v>
          </cell>
          <cell r="K233">
            <v>0.98846564077358201</v>
          </cell>
          <cell r="L233">
            <v>1.0035976839313001</v>
          </cell>
          <cell r="M233">
            <v>1.0212579323378099</v>
          </cell>
          <cell r="N233">
            <v>1.04084700456812</v>
          </cell>
          <cell r="O233">
            <v>1.0607899071703</v>
          </cell>
          <cell r="P233">
            <v>1.0819033460675</v>
          </cell>
          <cell r="Q233">
            <v>1.1038457157018999</v>
          </cell>
          <cell r="R233">
            <v>1.1276699114059201</v>
          </cell>
          <cell r="S233">
            <v>1.1495010593052</v>
          </cell>
          <cell r="T233">
            <v>1.1722882959333101</v>
          </cell>
          <cell r="U233">
            <v>1.19896377115762</v>
          </cell>
          <cell r="V233">
            <v>1.2252177507006401</v>
          </cell>
          <cell r="W233">
            <v>1.25013340865607</v>
          </cell>
          <cell r="X233">
            <v>1.27405104573227</v>
          </cell>
          <cell r="Y233">
            <v>1.29649405790154</v>
          </cell>
          <cell r="Z233">
            <v>1.3175322291821601</v>
          </cell>
          <cell r="AA233">
            <v>1.3372586038193099</v>
          </cell>
          <cell r="AB233">
            <v>1.3559668790030901</v>
          </cell>
          <cell r="AC233">
            <v>1.37343215371317</v>
          </cell>
          <cell r="AD233">
            <v>1.38971543073047</v>
          </cell>
          <cell r="AE233">
            <v>1.4049364667358299</v>
          </cell>
          <cell r="AF233">
            <v>1.41927156372498</v>
          </cell>
          <cell r="AG233">
            <v>1.4318393358152199</v>
          </cell>
          <cell r="AH233">
            <v>1.44303963500374</v>
          </cell>
          <cell r="AI233">
            <v>1.4529623573141901</v>
          </cell>
          <cell r="AJ233">
            <v>1.4616780291259599</v>
          </cell>
          <cell r="AK233">
            <v>1.46870229168296</v>
          </cell>
          <cell r="AL233">
            <v>1.4733224476029601</v>
          </cell>
          <cell r="AM233">
            <v>1.4775296500094299</v>
          </cell>
          <cell r="AN233">
            <v>1.4814418211799101</v>
          </cell>
          <cell r="AO233">
            <v>1.4850930097224599</v>
          </cell>
          <cell r="AP233">
            <v>1.4885645842416899</v>
          </cell>
        </row>
        <row r="234">
          <cell r="C234" t="str">
            <v>Newby</v>
          </cell>
          <cell r="D234" t="str">
            <v>Penrith &amp; Shap</v>
          </cell>
          <cell r="E234" t="str">
            <v>Harker ENWL SGTs 1 2 3A 4 / Hutton GSP GROUP</v>
          </cell>
          <cell r="F234">
            <v>7</v>
          </cell>
          <cell r="G234">
            <v>0</v>
          </cell>
          <cell r="H234">
            <v>7</v>
          </cell>
          <cell r="I234">
            <v>5.19</v>
          </cell>
          <cell r="J234">
            <v>5.2334882076354301</v>
          </cell>
          <cell r="K234">
            <v>5.2870311952106297</v>
          </cell>
          <cell r="L234">
            <v>5.35312966648182</v>
          </cell>
          <cell r="M234">
            <v>5.4336362740221702</v>
          </cell>
          <cell r="N234">
            <v>5.5228977162186004</v>
          </cell>
          <cell r="O234">
            <v>5.6130925307641801</v>
          </cell>
          <cell r="P234">
            <v>5.70883529018373</v>
          </cell>
          <cell r="Q234">
            <v>5.8079065830071199</v>
          </cell>
          <cell r="R234">
            <v>5.9171107550254902</v>
          </cell>
          <cell r="S234">
            <v>6.0225157624814196</v>
          </cell>
          <cell r="T234">
            <v>6.1329394783756896</v>
          </cell>
          <cell r="U234">
            <v>6.2605397003610896</v>
          </cell>
          <cell r="V234">
            <v>6.3926520561007401</v>
          </cell>
          <cell r="W234">
            <v>6.5206145254300001</v>
          </cell>
          <cell r="X234">
            <v>6.6435963010887198</v>
          </cell>
          <cell r="Y234">
            <v>6.75936976413041</v>
          </cell>
          <cell r="Z234">
            <v>6.8670297468393402</v>
          </cell>
          <cell r="AA234">
            <v>6.9673229624375397</v>
          </cell>
          <cell r="AB234">
            <v>7.0624795173856496</v>
          </cell>
          <cell r="AC234">
            <v>7.1508467167062397</v>
          </cell>
          <cell r="AD234">
            <v>7.2328072522792404</v>
          </cell>
          <cell r="AE234">
            <v>7.3385988742710202</v>
          </cell>
          <cell r="AF234">
            <v>7.4482050396921498</v>
          </cell>
          <cell r="AG234">
            <v>7.54772933248843</v>
          </cell>
          <cell r="AH234">
            <v>7.6395998506857197</v>
          </cell>
          <cell r="AI234">
            <v>7.72397750842019</v>
          </cell>
          <cell r="AJ234">
            <v>7.8007437872532401</v>
          </cell>
          <cell r="AK234">
            <v>7.8692693739961799</v>
          </cell>
          <cell r="AL234">
            <v>7.9317305655158199</v>
          </cell>
          <cell r="AM234">
            <v>7.99165038347624</v>
          </cell>
          <cell r="AN234">
            <v>8.0494717295881095</v>
          </cell>
          <cell r="AO234">
            <v>8.1050946477822201</v>
          </cell>
          <cell r="AP234">
            <v>8.15914245382411</v>
          </cell>
        </row>
        <row r="235">
          <cell r="C235" t="str">
            <v>Newton</v>
          </cell>
          <cell r="D235" t="str">
            <v>Hyde</v>
          </cell>
          <cell r="E235" t="str">
            <v>Stalybridge GSP</v>
          </cell>
          <cell r="F235">
            <v>15.242000000000001</v>
          </cell>
          <cell r="G235">
            <v>0</v>
          </cell>
          <cell r="H235">
            <v>15.242000000000001</v>
          </cell>
          <cell r="I235">
            <v>3.79</v>
          </cell>
          <cell r="J235">
            <v>3.76970835184785</v>
          </cell>
          <cell r="K235">
            <v>3.75518139568688</v>
          </cell>
          <cell r="L235">
            <v>3.7503606837299199</v>
          </cell>
          <cell r="M235">
            <v>3.7518118099983102</v>
          </cell>
          <cell r="N235">
            <v>3.7579002290234</v>
          </cell>
          <cell r="O235">
            <v>3.7638054890936798</v>
          </cell>
          <cell r="P235">
            <v>3.7736832559036602</v>
          </cell>
          <cell r="Q235">
            <v>3.7856392089854798</v>
          </cell>
          <cell r="R235">
            <v>3.8040360664039001</v>
          </cell>
          <cell r="S235">
            <v>3.8270330441648999</v>
          </cell>
          <cell r="T235">
            <v>3.8535284873195601</v>
          </cell>
          <cell r="U235">
            <v>3.8861841105553601</v>
          </cell>
          <cell r="V235">
            <v>3.9257883099858999</v>
          </cell>
          <cell r="W235">
            <v>3.9665901033811402</v>
          </cell>
          <cell r="X235">
            <v>4.0062091878538002</v>
          </cell>
          <cell r="Y235">
            <v>4.0449129648911804</v>
          </cell>
          <cell r="Z235">
            <v>4.0807915150016196</v>
          </cell>
          <cell r="AA235">
            <v>4.1141057364937703</v>
          </cell>
          <cell r="AB235">
            <v>4.1467875786661104</v>
          </cell>
          <cell r="AC235">
            <v>4.1768049229402404</v>
          </cell>
          <cell r="AD235">
            <v>4.2041261079602696</v>
          </cell>
          <cell r="AE235">
            <v>4.2296857475134697</v>
          </cell>
          <cell r="AF235">
            <v>4.2545661796329899</v>
          </cell>
          <cell r="AG235">
            <v>4.2732224407928596</v>
          </cell>
          <cell r="AH235">
            <v>4.28788870545314</v>
          </cell>
          <cell r="AI235">
            <v>4.2989243347911703</v>
          </cell>
          <cell r="AJ235">
            <v>4.3067062470988002</v>
          </cell>
          <cell r="AK235">
            <v>4.3115618571251701</v>
          </cell>
          <cell r="AL235">
            <v>4.3163251798306304</v>
          </cell>
          <cell r="AM235">
            <v>4.3192195744381099</v>
          </cell>
          <cell r="AN235">
            <v>4.3204244123056004</v>
          </cell>
          <cell r="AO235">
            <v>4.3200492468410197</v>
          </cell>
          <cell r="AP235">
            <v>4.3186170230887502</v>
          </cell>
        </row>
        <row r="236">
          <cell r="C236" t="str">
            <v>Newton Heath</v>
          </cell>
          <cell r="D236" t="str">
            <v>Chadderton</v>
          </cell>
          <cell r="E236" t="str">
            <v>Whitegate GSP</v>
          </cell>
          <cell r="F236">
            <v>12</v>
          </cell>
          <cell r="G236">
            <v>0</v>
          </cell>
          <cell r="H236">
            <v>12</v>
          </cell>
          <cell r="I236">
            <v>7.83</v>
          </cell>
          <cell r="J236">
            <v>8.38550435704337</v>
          </cell>
          <cell r="K236">
            <v>8.5017932380688404</v>
          </cell>
          <cell r="L236">
            <v>8.5902564900824991</v>
          </cell>
          <cell r="M236">
            <v>8.6929433125634308</v>
          </cell>
          <cell r="N236">
            <v>8.8048972639695595</v>
          </cell>
          <cell r="O236">
            <v>8.9194283200548998</v>
          </cell>
          <cell r="P236">
            <v>9.0445550335560707</v>
          </cell>
          <cell r="Q236">
            <v>9.1783171129466403</v>
          </cell>
          <cell r="R236">
            <v>9.3294791356881195</v>
          </cell>
          <cell r="S236">
            <v>9.4927740953597208</v>
          </cell>
          <cell r="T236">
            <v>9.6659303218344093</v>
          </cell>
          <cell r="U236">
            <v>9.8552240609040602</v>
          </cell>
          <cell r="V236">
            <v>10.0638099510424</v>
          </cell>
          <cell r="W236">
            <v>10.276205681608999</v>
          </cell>
          <cell r="X236">
            <v>10.486779700332599</v>
          </cell>
          <cell r="Y236">
            <v>10.6938392069837</v>
          </cell>
          <cell r="Z236">
            <v>10.894068712090901</v>
          </cell>
          <cell r="AA236">
            <v>11.089060297610599</v>
          </cell>
          <cell r="AB236">
            <v>11.2836218334423</v>
          </cell>
          <cell r="AC236">
            <v>11.473972976178199</v>
          </cell>
          <cell r="AD236">
            <v>11.661622758018099</v>
          </cell>
          <cell r="AE236">
            <v>11.848603993049601</v>
          </cell>
          <cell r="AF236">
            <v>12.035656347093999</v>
          </cell>
          <cell r="AG236">
            <v>12.2067034467798</v>
          </cell>
          <cell r="AH236">
            <v>12.368102979881799</v>
          </cell>
          <cell r="AI236">
            <v>12.521044282684899</v>
          </cell>
          <cell r="AJ236">
            <v>12.666417217486099</v>
          </cell>
          <cell r="AK236">
            <v>12.8044459391646</v>
          </cell>
          <cell r="AL236">
            <v>12.9475615691222</v>
          </cell>
          <cell r="AM236">
            <v>13.092488448053301</v>
          </cell>
          <cell r="AN236">
            <v>13.234342266351</v>
          </cell>
          <cell r="AO236">
            <v>13.373531540220901</v>
          </cell>
          <cell r="AP236">
            <v>13.5115128316676</v>
          </cell>
        </row>
        <row r="237">
          <cell r="C237" t="str">
            <v>Newton Le Willows</v>
          </cell>
          <cell r="D237" t="str">
            <v>Golborne</v>
          </cell>
          <cell r="E237" t="str">
            <v>Bold</v>
          </cell>
          <cell r="F237">
            <v>22.863</v>
          </cell>
          <cell r="G237">
            <v>1.3828499999999999</v>
          </cell>
          <cell r="H237">
            <v>24.245850000000001</v>
          </cell>
          <cell r="I237">
            <v>12.41</v>
          </cell>
          <cell r="J237">
            <v>14.1106332532325</v>
          </cell>
          <cell r="K237">
            <v>14.3103964774341</v>
          </cell>
          <cell r="L237">
            <v>14.3790593689923</v>
          </cell>
          <cell r="M237">
            <v>14.4794325216593</v>
          </cell>
          <cell r="N237">
            <v>14.5936600093418</v>
          </cell>
          <cell r="O237">
            <v>14.711154817646699</v>
          </cell>
          <cell r="P237">
            <v>14.8440636029278</v>
          </cell>
          <cell r="Q237">
            <v>14.984659302395199</v>
          </cell>
          <cell r="R237">
            <v>15.151128882712801</v>
          </cell>
          <cell r="S237">
            <v>15.3373723618816</v>
          </cell>
          <cell r="T237">
            <v>15.5376975779171</v>
          </cell>
          <cell r="U237">
            <v>15.7655604766331</v>
          </cell>
          <cell r="V237">
            <v>16.024067513640301</v>
          </cell>
          <cell r="W237">
            <v>16.293287112109301</v>
          </cell>
          <cell r="X237">
            <v>16.552469569696498</v>
          </cell>
          <cell r="Y237">
            <v>16.8005856850661</v>
          </cell>
          <cell r="Z237">
            <v>17.0323606272378</v>
          </cell>
          <cell r="AA237">
            <v>17.245054760132</v>
          </cell>
          <cell r="AB237">
            <v>17.451300903011202</v>
          </cell>
          <cell r="AC237">
            <v>17.639650921083</v>
          </cell>
          <cell r="AD237">
            <v>17.8112319518176</v>
          </cell>
          <cell r="AE237">
            <v>17.972573064162301</v>
          </cell>
          <cell r="AF237">
            <v>18.125653796744398</v>
          </cell>
          <cell r="AG237">
            <v>18.247384683615401</v>
          </cell>
          <cell r="AH237">
            <v>18.348478907608701</v>
          </cell>
          <cell r="AI237">
            <v>18.430940651738702</v>
          </cell>
          <cell r="AJ237">
            <v>18.496322813081001</v>
          </cell>
          <cell r="AK237">
            <v>18.546781359623299</v>
          </cell>
          <cell r="AL237">
            <v>18.596829991528399</v>
          </cell>
          <cell r="AM237">
            <v>18.636772630602799</v>
          </cell>
          <cell r="AN237">
            <v>18.667509744080199</v>
          </cell>
          <cell r="AO237">
            <v>18.689940526385101</v>
          </cell>
          <cell r="AP237">
            <v>18.7063197535639</v>
          </cell>
        </row>
        <row r="238">
          <cell r="C238" t="str">
            <v>Newtongate T11 &amp; T12</v>
          </cell>
          <cell r="D238" t="str">
            <v>Penrith &amp; Shap</v>
          </cell>
          <cell r="E238" t="str">
            <v>Harker ENWL SGTs 1 2 3A 4 / Hutton GSP GROUP</v>
          </cell>
          <cell r="F238">
            <v>23</v>
          </cell>
          <cell r="G238">
            <v>1.69926</v>
          </cell>
          <cell r="H238">
            <v>24.699259999999999</v>
          </cell>
          <cell r="I238">
            <v>18.45</v>
          </cell>
          <cell r="J238">
            <v>18.8628329075678</v>
          </cell>
          <cell r="K238">
            <v>18.9264543701312</v>
          </cell>
          <cell r="L238">
            <v>18.9689107739561</v>
          </cell>
          <cell r="M238">
            <v>19.024627362862901</v>
          </cell>
          <cell r="N238">
            <v>19.1051447002943</v>
          </cell>
          <cell r="O238">
            <v>19.159883326228201</v>
          </cell>
          <cell r="P238">
            <v>19.212276225437598</v>
          </cell>
          <cell r="Q238">
            <v>19.255664644499898</v>
          </cell>
          <cell r="R238">
            <v>19.308624013575201</v>
          </cell>
          <cell r="S238">
            <v>19.3675631388904</v>
          </cell>
          <cell r="T238">
            <v>19.424412520172801</v>
          </cell>
          <cell r="U238">
            <v>19.482602186269801</v>
          </cell>
          <cell r="V238">
            <v>19.665790215000001</v>
          </cell>
          <cell r="W238">
            <v>19.835544558947099</v>
          </cell>
          <cell r="X238">
            <v>20.000529583349</v>
          </cell>
          <cell r="Y238">
            <v>20.162151812852802</v>
          </cell>
          <cell r="Z238">
            <v>20.315069101904701</v>
          </cell>
          <cell r="AA238">
            <v>20.461206259352199</v>
          </cell>
          <cell r="AB238">
            <v>20.604848951619399</v>
          </cell>
          <cell r="AC238">
            <v>20.7431547384884</v>
          </cell>
          <cell r="AD238">
            <v>20.884587599638699</v>
          </cell>
          <cell r="AE238">
            <v>21.025838057683998</v>
          </cell>
          <cell r="AF238">
            <v>21.166113713667301</v>
          </cell>
          <cell r="AG238">
            <v>21.2922265424715</v>
          </cell>
          <cell r="AH238">
            <v>21.409818566046098</v>
          </cell>
          <cell r="AI238">
            <v>21.520088165099398</v>
          </cell>
          <cell r="AJ238">
            <v>21.623624606378598</v>
          </cell>
          <cell r="AK238">
            <v>21.719108266467401</v>
          </cell>
          <cell r="AL238">
            <v>21.809378734559001</v>
          </cell>
          <cell r="AM238">
            <v>21.895439364757099</v>
          </cell>
          <cell r="AN238">
            <v>21.977606204730499</v>
          </cell>
          <cell r="AO238">
            <v>22.056640957560301</v>
          </cell>
          <cell r="AP238">
            <v>22.1335575838194</v>
          </cell>
        </row>
        <row r="239">
          <cell r="C239" t="str">
            <v>Newtongate T13</v>
          </cell>
          <cell r="D239" t="str">
            <v>Penrith &amp; Shap</v>
          </cell>
          <cell r="E239" t="str">
            <v>Harker ENWL SGTs 1 2 3A 4 / Hutton GSP GROUP</v>
          </cell>
          <cell r="F239">
            <v>13.25</v>
          </cell>
          <cell r="G239">
            <v>0</v>
          </cell>
          <cell r="H239">
            <v>13.25</v>
          </cell>
          <cell r="I239">
            <v>9.26</v>
          </cell>
          <cell r="J239">
            <v>9.56650393200084</v>
          </cell>
          <cell r="K239">
            <v>9.6100183355708495</v>
          </cell>
          <cell r="L239">
            <v>9.6344126973588899</v>
          </cell>
          <cell r="M239">
            <v>9.6644811977206899</v>
          </cell>
          <cell r="N239">
            <v>9.7079512716317709</v>
          </cell>
          <cell r="O239">
            <v>9.7386228097940393</v>
          </cell>
          <cell r="P239">
            <v>9.7868826908253208</v>
          </cell>
          <cell r="Q239">
            <v>9.8618986631360208</v>
          </cell>
          <cell r="R239">
            <v>9.9469634681816892</v>
          </cell>
          <cell r="S239">
            <v>10.0394377252934</v>
          </cell>
          <cell r="T239">
            <v>10.137280404806299</v>
          </cell>
          <cell r="U239">
            <v>10.2445680332447</v>
          </cell>
          <cell r="V239">
            <v>10.3638496099506</v>
          </cell>
          <cell r="W239">
            <v>10.470982526036099</v>
          </cell>
          <cell r="X239">
            <v>10.574689254670901</v>
          </cell>
          <cell r="Y239">
            <v>10.675731895110999</v>
          </cell>
          <cell r="Z239">
            <v>10.770264720414801</v>
          </cell>
          <cell r="AA239">
            <v>10.859490169002999</v>
          </cell>
          <cell r="AB239">
            <v>10.9462908131717</v>
          </cell>
          <cell r="AC239">
            <v>11.028518684070299</v>
          </cell>
          <cell r="AD239">
            <v>11.1064861798537</v>
          </cell>
          <cell r="AE239">
            <v>11.181387809491</v>
          </cell>
          <cell r="AF239">
            <v>11.254625225252999</v>
          </cell>
          <cell r="AG239">
            <v>11.317693246146501</v>
          </cell>
          <cell r="AH239">
            <v>11.3742839567572</v>
          </cell>
          <cell r="AI239">
            <v>11.425279587033501</v>
          </cell>
          <cell r="AJ239">
            <v>11.471058374371999</v>
          </cell>
          <cell r="AK239">
            <v>11.5120645454908</v>
          </cell>
          <cell r="AL239">
            <v>11.552617135957799</v>
          </cell>
          <cell r="AM239">
            <v>11.5900658353716</v>
          </cell>
          <cell r="AN239">
            <v>11.6246645311757</v>
          </cell>
          <cell r="AO239">
            <v>11.6570116411584</v>
          </cell>
          <cell r="AP239">
            <v>11.687679593680199</v>
          </cell>
        </row>
        <row r="240">
          <cell r="C240" t="str">
            <v>Norbreck</v>
          </cell>
          <cell r="D240" t="str">
            <v>Bispham</v>
          </cell>
          <cell r="E240" t="str">
            <v>Penwortham West GSP / Stanah GSP GROUP</v>
          </cell>
          <cell r="F240">
            <v>22.863</v>
          </cell>
          <cell r="G240">
            <v>0</v>
          </cell>
          <cell r="H240">
            <v>22.863</v>
          </cell>
          <cell r="I240">
            <v>5.18</v>
          </cell>
          <cell r="J240">
            <v>6.0606420747825096</v>
          </cell>
          <cell r="K240">
            <v>6.1438703124810203</v>
          </cell>
          <cell r="L240">
            <v>6.14853942543008</v>
          </cell>
          <cell r="M240">
            <v>6.1651624332392103</v>
          </cell>
          <cell r="N240">
            <v>6.1896634524411898</v>
          </cell>
          <cell r="O240">
            <v>6.2144937031607901</v>
          </cell>
          <cell r="P240">
            <v>6.2449371898179802</v>
          </cell>
          <cell r="Q240">
            <v>6.2791552081486204</v>
          </cell>
          <cell r="R240">
            <v>6.3198992775918201</v>
          </cell>
          <cell r="S240">
            <v>6.3669014219357196</v>
          </cell>
          <cell r="T240">
            <v>6.4182698842699999</v>
          </cell>
          <cell r="U240">
            <v>6.4767328387668002</v>
          </cell>
          <cell r="V240">
            <v>6.5443687826424197</v>
          </cell>
          <cell r="W240">
            <v>6.61470964145136</v>
          </cell>
          <cell r="X240">
            <v>6.6842438243179298</v>
          </cell>
          <cell r="Y240">
            <v>6.7522570053635604</v>
          </cell>
          <cell r="Z240">
            <v>6.8160155811615004</v>
          </cell>
          <cell r="AA240">
            <v>6.8750488064331003</v>
          </cell>
          <cell r="AB240">
            <v>6.9327025335872001</v>
          </cell>
          <cell r="AC240">
            <v>6.9859919041866503</v>
          </cell>
          <cell r="AD240">
            <v>7.0347193620702297</v>
          </cell>
          <cell r="AE240">
            <v>7.0801880403594897</v>
          </cell>
          <cell r="AF240">
            <v>7.1226913040614201</v>
          </cell>
          <cell r="AG240">
            <v>7.1549585289678097</v>
          </cell>
          <cell r="AH240">
            <v>7.1803767073563396</v>
          </cell>
          <cell r="AI240">
            <v>7.1991124244977502</v>
          </cell>
          <cell r="AJ240">
            <v>7.2124671748117199</v>
          </cell>
          <cell r="AK240">
            <v>7.2220924189802203</v>
          </cell>
          <cell r="AL240">
            <v>7.2358926525827503</v>
          </cell>
          <cell r="AM240">
            <v>7.2463472029897398</v>
          </cell>
          <cell r="AN240">
            <v>7.2537161113220003</v>
          </cell>
          <cell r="AO240">
            <v>7.2578059229901104</v>
          </cell>
          <cell r="AP240">
            <v>7.2597191385922999</v>
          </cell>
        </row>
        <row r="241">
          <cell r="C241" t="str">
            <v>Norbury</v>
          </cell>
          <cell r="D241" t="str">
            <v>Hazel Grove</v>
          </cell>
          <cell r="E241" t="str">
            <v>Bredbury GSP</v>
          </cell>
          <cell r="F241">
            <v>22.863</v>
          </cell>
          <cell r="G241">
            <v>5.0000000000000001E-4</v>
          </cell>
          <cell r="H241">
            <v>22.863499999999998</v>
          </cell>
          <cell r="I241">
            <v>14.63</v>
          </cell>
          <cell r="J241">
            <v>15.320146220556699</v>
          </cell>
          <cell r="K241">
            <v>15.3045120883476</v>
          </cell>
          <cell r="L241">
            <v>15.236329135416399</v>
          </cell>
          <cell r="M241">
            <v>15.1809139621428</v>
          </cell>
          <cell r="N241">
            <v>15.1424823698128</v>
          </cell>
          <cell r="O241">
            <v>15.0963691179357</v>
          </cell>
          <cell r="P241">
            <v>15.057596275917501</v>
          </cell>
          <cell r="Q241">
            <v>15.023940456480901</v>
          </cell>
          <cell r="R241">
            <v>14.9999504926627</v>
          </cell>
          <cell r="S241">
            <v>14.9859208337592</v>
          </cell>
          <cell r="T241">
            <v>14.9753523405641</v>
          </cell>
          <cell r="U241">
            <v>14.9750249776455</v>
          </cell>
          <cell r="V241">
            <v>14.992149388322501</v>
          </cell>
          <cell r="W241">
            <v>15.026216215182201</v>
          </cell>
          <cell r="X241">
            <v>15.0582140705959</v>
          </cell>
          <cell r="Y241">
            <v>15.089180891631299</v>
          </cell>
          <cell r="Z241">
            <v>15.1155095782113</v>
          </cell>
          <cell r="AA241">
            <v>15.1376412165049</v>
          </cell>
          <cell r="AB241">
            <v>15.159523642039201</v>
          </cell>
          <cell r="AC241">
            <v>15.178199862369</v>
          </cell>
          <cell r="AD241">
            <v>15.210525382498</v>
          </cell>
          <cell r="AE241">
            <v>15.241799340473699</v>
          </cell>
          <cell r="AF241">
            <v>15.270360109278799</v>
          </cell>
          <cell r="AG241">
            <v>15.2871737909459</v>
          </cell>
          <cell r="AH241">
            <v>15.296850957765701</v>
          </cell>
          <cell r="AI241">
            <v>15.2998186380389</v>
          </cell>
          <cell r="AJ241">
            <v>15.297546721225</v>
          </cell>
          <cell r="AK241">
            <v>15.28681134649</v>
          </cell>
          <cell r="AL241">
            <v>15.2665372393543</v>
          </cell>
          <cell r="AM241">
            <v>15.2425205267403</v>
          </cell>
          <cell r="AN241">
            <v>15.2151066067727</v>
          </cell>
          <cell r="AO241">
            <v>15.184237582624499</v>
          </cell>
          <cell r="AP241">
            <v>15.1512549348046</v>
          </cell>
        </row>
        <row r="242">
          <cell r="C242" t="str">
            <v>Northenden</v>
          </cell>
          <cell r="D242" t="str">
            <v>West Didsbury</v>
          </cell>
          <cell r="E242" t="str">
            <v>South Manchester GSP</v>
          </cell>
          <cell r="F242">
            <v>17.5</v>
          </cell>
          <cell r="G242">
            <v>1.3796999999999999</v>
          </cell>
          <cell r="H242">
            <v>18.8797</v>
          </cell>
          <cell r="I242">
            <v>9.69</v>
          </cell>
          <cell r="J242">
            <v>9.8720593677172808</v>
          </cell>
          <cell r="K242">
            <v>9.9725665830258308</v>
          </cell>
          <cell r="L242">
            <v>10.087093665629601</v>
          </cell>
          <cell r="M242">
            <v>10.2181482271913</v>
          </cell>
          <cell r="N242">
            <v>10.3607703292785</v>
          </cell>
          <cell r="O242">
            <v>10.5005040434386</v>
          </cell>
          <cell r="P242">
            <v>10.6485905900389</v>
          </cell>
          <cell r="Q242">
            <v>10.8021697332966</v>
          </cell>
          <cell r="R242">
            <v>10.972877425353101</v>
          </cell>
          <cell r="S242">
            <v>11.1529644049073</v>
          </cell>
          <cell r="T242">
            <v>11.3402225489538</v>
          </cell>
          <cell r="U242">
            <v>11.541296977056501</v>
          </cell>
          <cell r="V242">
            <v>11.7599698049198</v>
          </cell>
          <cell r="W242">
            <v>11.9783335007776</v>
          </cell>
          <cell r="X242">
            <v>12.193710722505999</v>
          </cell>
          <cell r="Y242">
            <v>12.4028660295252</v>
          </cell>
          <cell r="Z242">
            <v>12.60296238374</v>
          </cell>
          <cell r="AA242">
            <v>12.795865689608499</v>
          </cell>
          <cell r="AB242">
            <v>12.986431725638299</v>
          </cell>
          <cell r="AC242">
            <v>13.171069363400401</v>
          </cell>
          <cell r="AD242">
            <v>13.347912076622301</v>
          </cell>
          <cell r="AE242">
            <v>13.520701442723301</v>
          </cell>
          <cell r="AF242">
            <v>13.6917450549495</v>
          </cell>
          <cell r="AG242">
            <v>13.847666392414499</v>
          </cell>
          <cell r="AH242">
            <v>13.9939750914952</v>
          </cell>
          <cell r="AI242">
            <v>14.1319369155185</v>
          </cell>
          <cell r="AJ242">
            <v>14.2621895351216</v>
          </cell>
          <cell r="AK242">
            <v>14.384874573541801</v>
          </cell>
          <cell r="AL242">
            <v>14.5050501196013</v>
          </cell>
          <cell r="AM242">
            <v>14.620892311517</v>
          </cell>
          <cell r="AN242">
            <v>14.7328719430015</v>
          </cell>
          <cell r="AO242">
            <v>14.841730658072199</v>
          </cell>
          <cell r="AP242">
            <v>14.948479938095501</v>
          </cell>
        </row>
        <row r="243">
          <cell r="C243" t="str">
            <v>NWGB Partington</v>
          </cell>
          <cell r="D243" t="str">
            <v>Carrington BSP</v>
          </cell>
          <cell r="E243" t="str">
            <v>Carrington ENWL SGTs 1B 2B 4 7</v>
          </cell>
          <cell r="F243">
            <v>16.059999999999999</v>
          </cell>
          <cell r="G243">
            <v>0</v>
          </cell>
          <cell r="H243">
            <v>16.059999999999999</v>
          </cell>
          <cell r="I243">
            <v>4.72</v>
          </cell>
          <cell r="J243">
            <v>6.0461559204818496</v>
          </cell>
          <cell r="K243">
            <v>6.2109979354823803</v>
          </cell>
          <cell r="L243">
            <v>6.2462899596337502</v>
          </cell>
          <cell r="M243">
            <v>6.2853865980883903</v>
          </cell>
          <cell r="N243">
            <v>6.3310099961438002</v>
          </cell>
          <cell r="O243">
            <v>6.3706540919127299</v>
          </cell>
          <cell r="P243">
            <v>6.4104867861125197</v>
          </cell>
          <cell r="Q243">
            <v>6.4589989428322498</v>
          </cell>
          <cell r="R243">
            <v>6.5323356937454102</v>
          </cell>
          <cell r="S243">
            <v>6.6125139173183998</v>
          </cell>
          <cell r="T243">
            <v>6.6975282255500197</v>
          </cell>
          <cell r="U243">
            <v>6.7897823532513604</v>
          </cell>
          <cell r="V243">
            <v>6.8903798644663601</v>
          </cell>
          <cell r="W243">
            <v>6.9893598978307097</v>
          </cell>
          <cell r="X243">
            <v>7.0876010223196104</v>
          </cell>
          <cell r="Y243">
            <v>7.1861189962293697</v>
          </cell>
          <cell r="Z243">
            <v>7.2829748228345901</v>
          </cell>
          <cell r="AA243">
            <v>7.3782527183769702</v>
          </cell>
          <cell r="AB243">
            <v>7.4740658477834803</v>
          </cell>
          <cell r="AC243">
            <v>7.5684418054893099</v>
          </cell>
          <cell r="AD243">
            <v>7.6606037121004098</v>
          </cell>
          <cell r="AE243">
            <v>7.7519252760378601</v>
          </cell>
          <cell r="AF243">
            <v>7.8436532668135701</v>
          </cell>
          <cell r="AG243">
            <v>7.9282897520700297</v>
          </cell>
          <cell r="AH243">
            <v>8.0086275635845396</v>
          </cell>
          <cell r="AI243">
            <v>8.0850865310783906</v>
          </cell>
          <cell r="AJ243">
            <v>8.1579992333390798</v>
          </cell>
          <cell r="AK243">
            <v>8.2282455490146802</v>
          </cell>
          <cell r="AL243">
            <v>8.3170166034481507</v>
          </cell>
          <cell r="AM243">
            <v>8.4085365034827806</v>
          </cell>
          <cell r="AN243">
            <v>8.4986143025159802</v>
          </cell>
          <cell r="AO243">
            <v>8.5872216249866007</v>
          </cell>
          <cell r="AP243">
            <v>8.6753456172989907</v>
          </cell>
        </row>
        <row r="244">
          <cell r="C244" t="str">
            <v>Offerton</v>
          </cell>
          <cell r="D244" t="str">
            <v>Vernon Park</v>
          </cell>
          <cell r="E244" t="str">
            <v>Bredbury GSP</v>
          </cell>
          <cell r="F244">
            <v>17.5</v>
          </cell>
          <cell r="G244">
            <v>0</v>
          </cell>
          <cell r="H244">
            <v>17.5</v>
          </cell>
          <cell r="I244">
            <v>9.2100000000000009</v>
          </cell>
          <cell r="J244">
            <v>9.2845750040012707</v>
          </cell>
          <cell r="K244">
            <v>9.2877193993810891</v>
          </cell>
          <cell r="L244">
            <v>9.3147771506472399</v>
          </cell>
          <cell r="M244">
            <v>9.3655796329573509</v>
          </cell>
          <cell r="N244">
            <v>9.4287487331845306</v>
          </cell>
          <cell r="O244">
            <v>9.4907181971665295</v>
          </cell>
          <cell r="P244">
            <v>9.5609958009342506</v>
          </cell>
          <cell r="Q244">
            <v>9.6383826810853908</v>
          </cell>
          <cell r="R244">
            <v>9.7261868822870401</v>
          </cell>
          <cell r="S244">
            <v>9.8257277980477298</v>
          </cell>
          <cell r="T244">
            <v>9.9298783513085898</v>
          </cell>
          <cell r="U244">
            <v>10.047560707541001</v>
          </cell>
          <cell r="V244">
            <v>10.185976900458201</v>
          </cell>
          <cell r="W244">
            <v>10.340708346756999</v>
          </cell>
          <cell r="X244">
            <v>10.4918615796074</v>
          </cell>
          <cell r="Y244">
            <v>10.635464260304801</v>
          </cell>
          <cell r="Z244">
            <v>10.7658016805029</v>
          </cell>
          <cell r="AA244">
            <v>10.8831089608779</v>
          </cell>
          <cell r="AB244">
            <v>10.993836918635401</v>
          </cell>
          <cell r="AC244">
            <v>11.0925114406667</v>
          </cell>
          <cell r="AD244">
            <v>11.178141133273799</v>
          </cell>
          <cell r="AE244">
            <v>11.255078677820901</v>
          </cell>
          <cell r="AF244">
            <v>11.3250461104021</v>
          </cell>
          <cell r="AG244">
            <v>11.375302147202801</v>
          </cell>
          <cell r="AH244">
            <v>11.4125547276065</v>
          </cell>
          <cell r="AI244">
            <v>11.4375266142039</v>
          </cell>
          <cell r="AJ244">
            <v>11.452064308379899</v>
          </cell>
          <cell r="AK244">
            <v>11.457101674370101</v>
          </cell>
          <cell r="AL244">
            <v>11.4615861582334</v>
          </cell>
          <cell r="AM244">
            <v>11.4595021906546</v>
          </cell>
          <cell r="AN244">
            <v>11.4513785405844</v>
          </cell>
          <cell r="AO244">
            <v>11.4402375141017</v>
          </cell>
          <cell r="AP244">
            <v>11.4300988722407</v>
          </cell>
        </row>
        <row r="245">
          <cell r="C245" t="str">
            <v>Openshaw</v>
          </cell>
          <cell r="D245" t="str">
            <v>Droylsden</v>
          </cell>
          <cell r="E245" t="str">
            <v>Stalybridge GSP</v>
          </cell>
          <cell r="F245">
            <v>17.5</v>
          </cell>
          <cell r="G245">
            <v>0.1008</v>
          </cell>
          <cell r="H245">
            <v>17.6008</v>
          </cell>
          <cell r="I245">
            <v>15.09</v>
          </cell>
          <cell r="J245">
            <v>15.297747816093199</v>
          </cell>
          <cell r="K245">
            <v>15.423701578720101</v>
          </cell>
          <cell r="L245">
            <v>15.5657337729538</v>
          </cell>
          <cell r="M245">
            <v>15.7235189703235</v>
          </cell>
          <cell r="N245">
            <v>15.905940353483301</v>
          </cell>
          <cell r="O245">
            <v>16.0664854235965</v>
          </cell>
          <cell r="P245">
            <v>16.230182491503498</v>
          </cell>
          <cell r="Q245">
            <v>16.449563602277401</v>
          </cell>
          <cell r="R245">
            <v>16.697816049685301</v>
          </cell>
          <cell r="S245">
            <v>16.9599285953066</v>
          </cell>
          <cell r="T245">
            <v>17.2332811193445</v>
          </cell>
          <cell r="U245">
            <v>17.527242359655801</v>
          </cell>
          <cell r="V245">
            <v>17.841969356948599</v>
          </cell>
          <cell r="W245">
            <v>18.140490086785601</v>
          </cell>
          <cell r="X245">
            <v>18.4352988226237</v>
          </cell>
          <cell r="Y245">
            <v>18.723399348741399</v>
          </cell>
          <cell r="Z245">
            <v>19.001001860342001</v>
          </cell>
          <cell r="AA245">
            <v>19.270468061581202</v>
          </cell>
          <cell r="AB245">
            <v>19.5377384568895</v>
          </cell>
          <cell r="AC245">
            <v>19.7976497290007</v>
          </cell>
          <cell r="AD245">
            <v>20.048448030233299</v>
          </cell>
          <cell r="AE245">
            <v>20.295455041780802</v>
          </cell>
          <cell r="AF245">
            <v>20.5416332536117</v>
          </cell>
          <cell r="AG245">
            <v>20.767642719091199</v>
          </cell>
          <cell r="AH245">
            <v>20.9812160626945</v>
          </cell>
          <cell r="AI245">
            <v>21.184204808112199</v>
          </cell>
          <cell r="AJ245">
            <v>21.3765202481225</v>
          </cell>
          <cell r="AK245">
            <v>21.5629644274584</v>
          </cell>
          <cell r="AL245">
            <v>21.759299405859501</v>
          </cell>
          <cell r="AM245">
            <v>21.951073640064699</v>
          </cell>
          <cell r="AN245">
            <v>22.1389166486621</v>
          </cell>
          <cell r="AO245">
            <v>22.323803273433199</v>
          </cell>
          <cell r="AP245">
            <v>22.506982874212401</v>
          </cell>
        </row>
        <row r="246">
          <cell r="C246" t="str">
            <v>Ormskirk</v>
          </cell>
          <cell r="D246" t="str">
            <v>Skelmersdale</v>
          </cell>
          <cell r="E246" t="str">
            <v>Washway Farm GSP / Kirkby GSP GROUP</v>
          </cell>
          <cell r="F246">
            <v>22.863</v>
          </cell>
          <cell r="G246">
            <v>0</v>
          </cell>
          <cell r="H246">
            <v>22.863</v>
          </cell>
          <cell r="I246">
            <v>13.86</v>
          </cell>
          <cell r="J246">
            <v>14.0487539075169</v>
          </cell>
          <cell r="K246">
            <v>14.0653474643434</v>
          </cell>
          <cell r="L246">
            <v>14.082766110070001</v>
          </cell>
          <cell r="M246">
            <v>14.111250532481</v>
          </cell>
          <cell r="N246">
            <v>14.155598533510499</v>
          </cell>
          <cell r="O246">
            <v>14.1819316462981</v>
          </cell>
          <cell r="P246">
            <v>14.207611553404799</v>
          </cell>
          <cell r="Q246">
            <v>14.2592674487819</v>
          </cell>
          <cell r="R246">
            <v>14.394260271189999</v>
          </cell>
          <cell r="S246">
            <v>14.542477863194501</v>
          </cell>
          <cell r="T246">
            <v>14.6961649173507</v>
          </cell>
          <cell r="U246">
            <v>14.8588311895617</v>
          </cell>
          <cell r="V246">
            <v>15.0465390774608</v>
          </cell>
          <cell r="W246">
            <v>15.2282758802552</v>
          </cell>
          <cell r="X246">
            <v>15.399418416492599</v>
          </cell>
          <cell r="Y246">
            <v>15.5625624109162</v>
          </cell>
          <cell r="Z246">
            <v>15.7102742998895</v>
          </cell>
          <cell r="AA246">
            <v>15.8466519077701</v>
          </cell>
          <cell r="AB246">
            <v>15.977686566059999</v>
          </cell>
          <cell r="AC246">
            <v>16.0978566625746</v>
          </cell>
          <cell r="AD246">
            <v>16.207296172106201</v>
          </cell>
          <cell r="AE246">
            <v>16.3081727784568</v>
          </cell>
          <cell r="AF246">
            <v>16.406214986130099</v>
          </cell>
          <cell r="AG246">
            <v>16.490948396169401</v>
          </cell>
          <cell r="AH246">
            <v>16.567625916416102</v>
          </cell>
          <cell r="AI246">
            <v>16.6373274770799</v>
          </cell>
          <cell r="AJ246">
            <v>16.7010735255094</v>
          </cell>
          <cell r="AK246">
            <v>16.757086118655899</v>
          </cell>
          <cell r="AL246">
            <v>16.806953862704699</v>
          </cell>
          <cell r="AM246">
            <v>16.852477315983201</v>
          </cell>
          <cell r="AN246">
            <v>16.893990267488402</v>
          </cell>
          <cell r="AO246">
            <v>16.932125849222199</v>
          </cell>
          <cell r="AP246">
            <v>16.967889071800599</v>
          </cell>
        </row>
        <row r="247">
          <cell r="C247" t="str">
            <v>Padiham</v>
          </cell>
          <cell r="D247" t="str">
            <v>Padiham</v>
          </cell>
          <cell r="E247" t="str">
            <v>Padiham GSP</v>
          </cell>
          <cell r="F247">
            <v>38</v>
          </cell>
          <cell r="G247">
            <v>0</v>
          </cell>
          <cell r="H247">
            <v>38</v>
          </cell>
          <cell r="I247">
            <v>20.99</v>
          </cell>
          <cell r="J247">
            <v>21.9001971960224</v>
          </cell>
          <cell r="K247">
            <v>22.104761343331301</v>
          </cell>
          <cell r="L247">
            <v>22.265475588472601</v>
          </cell>
          <cell r="M247">
            <v>22.453244252026899</v>
          </cell>
          <cell r="N247">
            <v>22.6786881096101</v>
          </cell>
          <cell r="O247">
            <v>22.874249370167401</v>
          </cell>
          <cell r="P247">
            <v>23.0709664754851</v>
          </cell>
          <cell r="Q247">
            <v>23.264375442165399</v>
          </cell>
          <cell r="R247">
            <v>23.469638528080001</v>
          </cell>
          <cell r="S247">
            <v>23.680761993012599</v>
          </cell>
          <cell r="T247">
            <v>23.894621641800502</v>
          </cell>
          <cell r="U247">
            <v>24.113202436959899</v>
          </cell>
          <cell r="V247">
            <v>24.3458442595484</v>
          </cell>
          <cell r="W247">
            <v>24.5752758250079</v>
          </cell>
          <cell r="X247">
            <v>24.8027150543791</v>
          </cell>
          <cell r="Y247">
            <v>25.031541087758701</v>
          </cell>
          <cell r="Z247">
            <v>25.257220317487</v>
          </cell>
          <cell r="AA247">
            <v>25.480309278512902</v>
          </cell>
          <cell r="AB247">
            <v>25.704347799484498</v>
          </cell>
          <cell r="AC247">
            <v>25.926633558360201</v>
          </cell>
          <cell r="AD247">
            <v>26.146456664277999</v>
          </cell>
          <cell r="AE247">
            <v>26.366589062389799</v>
          </cell>
          <cell r="AF247">
            <v>26.588666280698401</v>
          </cell>
          <cell r="AG247">
            <v>26.801638897568999</v>
          </cell>
          <cell r="AH247">
            <v>27.010252354621301</v>
          </cell>
          <cell r="AI247">
            <v>27.215301293190599</v>
          </cell>
          <cell r="AJ247">
            <v>27.417424152975599</v>
          </cell>
          <cell r="AK247">
            <v>27.615133700645199</v>
          </cell>
          <cell r="AL247">
            <v>27.810033549865199</v>
          </cell>
          <cell r="AM247">
            <v>28.004316749855501</v>
          </cell>
          <cell r="AN247">
            <v>28.198341015766701</v>
          </cell>
          <cell r="AO247">
            <v>28.392411851113799</v>
          </cell>
          <cell r="AP247">
            <v>28.587623416237101</v>
          </cell>
        </row>
        <row r="248">
          <cell r="C248" t="str">
            <v>Peel St &amp; Ribblesdale T13</v>
          </cell>
          <cell r="D248" t="str">
            <v>Padiham</v>
          </cell>
          <cell r="E248" t="str">
            <v>Padiham GSP</v>
          </cell>
          <cell r="F248">
            <v>16</v>
          </cell>
          <cell r="G248">
            <v>0</v>
          </cell>
          <cell r="H248">
            <v>16</v>
          </cell>
          <cell r="I248">
            <v>12.16</v>
          </cell>
          <cell r="J248">
            <v>12.609652142866301</v>
          </cell>
          <cell r="K248">
            <v>12.7207064693247</v>
          </cell>
          <cell r="L248">
            <v>12.8313387836158</v>
          </cell>
          <cell r="M248">
            <v>12.9724259623968</v>
          </cell>
          <cell r="N248">
            <v>13.133292559013899</v>
          </cell>
          <cell r="O248">
            <v>13.287775931891201</v>
          </cell>
          <cell r="P248">
            <v>13.4509979379044</v>
          </cell>
          <cell r="Q248">
            <v>13.6177448002814</v>
          </cell>
          <cell r="R248">
            <v>13.803535458725401</v>
          </cell>
          <cell r="S248">
            <v>14.003661473384099</v>
          </cell>
          <cell r="T248">
            <v>14.213031395365199</v>
          </cell>
          <cell r="U248">
            <v>14.4451560058314</v>
          </cell>
          <cell r="V248">
            <v>14.706425683974899</v>
          </cell>
          <cell r="W248">
            <v>14.967219457571099</v>
          </cell>
          <cell r="X248">
            <v>15.2198267099562</v>
          </cell>
          <cell r="Y248">
            <v>15.4606302933783</v>
          </cell>
          <cell r="Z248">
            <v>15.6844801726866</v>
          </cell>
          <cell r="AA248">
            <v>15.8926862848041</v>
          </cell>
          <cell r="AB248">
            <v>16.091609558264501</v>
          </cell>
          <cell r="AC248">
            <v>16.275847896001899</v>
          </cell>
          <cell r="AD248">
            <v>16.445866179421799</v>
          </cell>
          <cell r="AE248">
            <v>16.606349074377</v>
          </cell>
          <cell r="AF248">
            <v>16.762590684086</v>
          </cell>
          <cell r="AG248">
            <v>16.898466156092699</v>
          </cell>
          <cell r="AH248">
            <v>17.0212115809484</v>
          </cell>
          <cell r="AI248">
            <v>17.132393107245498</v>
          </cell>
          <cell r="AJ248">
            <v>17.233698145563999</v>
          </cell>
          <cell r="AK248">
            <v>17.323031501905501</v>
          </cell>
          <cell r="AL248">
            <v>17.4048400918848</v>
          </cell>
          <cell r="AM248">
            <v>17.480037280376798</v>
          </cell>
          <cell r="AN248">
            <v>17.549271621579202</v>
          </cell>
          <cell r="AO248">
            <v>17.613782869981002</v>
          </cell>
          <cell r="AP248">
            <v>17.6747562491521</v>
          </cell>
        </row>
        <row r="249">
          <cell r="C249" t="str">
            <v>Pendleton</v>
          </cell>
          <cell r="D249" t="str">
            <v>Frederick Rd</v>
          </cell>
          <cell r="E249" t="str">
            <v>Kearsley 132 GSP</v>
          </cell>
          <cell r="F249">
            <v>22.863</v>
          </cell>
          <cell r="G249">
            <v>0</v>
          </cell>
          <cell r="H249">
            <v>22.863</v>
          </cell>
          <cell r="I249">
            <v>13.51</v>
          </cell>
          <cell r="J249">
            <v>14.0771789376236</v>
          </cell>
          <cell r="K249">
            <v>14.193661505238</v>
          </cell>
          <cell r="L249">
            <v>14.2729187845983</v>
          </cell>
          <cell r="M249">
            <v>14.359015411776101</v>
          </cell>
          <cell r="N249">
            <v>14.459537581424501</v>
          </cell>
          <cell r="O249">
            <v>14.539861597070701</v>
          </cell>
          <cell r="P249">
            <v>14.6176546467735</v>
          </cell>
          <cell r="Q249">
            <v>14.709874466529399</v>
          </cell>
          <cell r="R249">
            <v>14.828265805438701</v>
          </cell>
          <cell r="S249">
            <v>14.9498266143589</v>
          </cell>
          <cell r="T249">
            <v>15.1136879741524</v>
          </cell>
          <cell r="U249">
            <v>15.2970756522486</v>
          </cell>
          <cell r="V249">
            <v>15.4916539633625</v>
          </cell>
          <cell r="W249">
            <v>15.6643165790985</v>
          </cell>
          <cell r="X249">
            <v>15.8331485244207</v>
          </cell>
          <cell r="Y249">
            <v>15.9977020228113</v>
          </cell>
          <cell r="Z249">
            <v>16.154302697013598</v>
          </cell>
          <cell r="AA249">
            <v>16.304100977831599</v>
          </cell>
          <cell r="AB249">
            <v>16.451564959550598</v>
          </cell>
          <cell r="AC249">
            <v>16.593446421061401</v>
          </cell>
          <cell r="AD249">
            <v>16.728865506774898</v>
          </cell>
          <cell r="AE249">
            <v>16.861014055415701</v>
          </cell>
          <cell r="AF249">
            <v>16.994287770644299</v>
          </cell>
          <cell r="AG249">
            <v>17.150102334322099</v>
          </cell>
          <cell r="AH249">
            <v>17.295935331622601</v>
          </cell>
          <cell r="AI249">
            <v>17.433071614473999</v>
          </cell>
          <cell r="AJ249">
            <v>17.561476943179301</v>
          </cell>
          <cell r="AK249">
            <v>17.682697742732501</v>
          </cell>
          <cell r="AL249">
            <v>17.803858290302902</v>
          </cell>
          <cell r="AM249">
            <v>17.920126805935801</v>
          </cell>
          <cell r="AN249">
            <v>18.081013494715599</v>
          </cell>
          <cell r="AO249">
            <v>18.261114566119002</v>
          </cell>
          <cell r="AP249">
            <v>18.441747840597301</v>
          </cell>
        </row>
        <row r="250">
          <cell r="C250" t="str">
            <v>Petteril Bank</v>
          </cell>
          <cell r="D250" t="str">
            <v>Carlisle</v>
          </cell>
          <cell r="E250" t="str">
            <v>Harker ENWL SGTs 1 2 3A 4 / Hutton GSP GROUP</v>
          </cell>
          <cell r="F250">
            <v>22.863</v>
          </cell>
          <cell r="G250">
            <v>0</v>
          </cell>
          <cell r="H250">
            <v>22.863</v>
          </cell>
          <cell r="I250">
            <v>14.15</v>
          </cell>
          <cell r="J250">
            <v>14.6090696385239</v>
          </cell>
          <cell r="K250">
            <v>14.7394594607406</v>
          </cell>
          <cell r="L250">
            <v>14.8747847627486</v>
          </cell>
          <cell r="M250">
            <v>15.052464655726199</v>
          </cell>
          <cell r="N250">
            <v>15.252463648175899</v>
          </cell>
          <cell r="O250">
            <v>15.4480252228346</v>
          </cell>
          <cell r="P250">
            <v>15.658515765359301</v>
          </cell>
          <cell r="Q250">
            <v>15.8734830359585</v>
          </cell>
          <cell r="R250">
            <v>16.1137485213623</v>
          </cell>
          <cell r="S250">
            <v>16.3706439808706</v>
          </cell>
          <cell r="T250">
            <v>16.6432990029802</v>
          </cell>
          <cell r="U250">
            <v>16.944508760009398</v>
          </cell>
          <cell r="V250">
            <v>17.281720271460699</v>
          </cell>
          <cell r="W250">
            <v>17.6452237703799</v>
          </cell>
          <cell r="X250">
            <v>18.000544180627401</v>
          </cell>
          <cell r="Y250">
            <v>18.340555824931599</v>
          </cell>
          <cell r="Z250">
            <v>18.659038027111201</v>
          </cell>
          <cell r="AA250">
            <v>18.9552620300827</v>
          </cell>
          <cell r="AB250">
            <v>19.2421066298289</v>
          </cell>
          <cell r="AC250">
            <v>19.510432862585301</v>
          </cell>
          <cell r="AD250">
            <v>19.759220469598102</v>
          </cell>
          <cell r="AE250">
            <v>19.995912587375699</v>
          </cell>
          <cell r="AF250">
            <v>20.2255609221668</v>
          </cell>
          <cell r="AG250">
            <v>20.4245609824928</v>
          </cell>
          <cell r="AH250">
            <v>20.603711605386799</v>
          </cell>
          <cell r="AI250">
            <v>20.7652986527549</v>
          </cell>
          <cell r="AJ250">
            <v>20.910661948627101</v>
          </cell>
          <cell r="AK250">
            <v>21.038961809467398</v>
          </cell>
          <cell r="AL250">
            <v>21.1592857621762</v>
          </cell>
          <cell r="AM250">
            <v>21.2698855062254</v>
          </cell>
          <cell r="AN250">
            <v>21.371678846245501</v>
          </cell>
          <cell r="AO250">
            <v>21.4661327344703</v>
          </cell>
          <cell r="AP250">
            <v>21.555218103905499</v>
          </cell>
        </row>
        <row r="251">
          <cell r="C251" t="str">
            <v>Phillips Lane</v>
          </cell>
          <cell r="D251" t="str">
            <v>Nelson</v>
          </cell>
          <cell r="E251" t="str">
            <v>Padiham GSP</v>
          </cell>
          <cell r="F251">
            <v>9</v>
          </cell>
          <cell r="G251">
            <v>0</v>
          </cell>
          <cell r="H251">
            <v>9</v>
          </cell>
          <cell r="I251">
            <v>5.74</v>
          </cell>
          <cell r="J251">
            <v>5.8485501789076899</v>
          </cell>
          <cell r="K251">
            <v>5.8745958685488704</v>
          </cell>
          <cell r="L251">
            <v>5.9030517984438404</v>
          </cell>
          <cell r="M251">
            <v>5.9404254861343802</v>
          </cell>
          <cell r="N251">
            <v>5.9848425763876403</v>
          </cell>
          <cell r="O251">
            <v>6.0238365218001899</v>
          </cell>
          <cell r="P251">
            <v>6.0676485678081598</v>
          </cell>
          <cell r="Q251">
            <v>6.1114331709867198</v>
          </cell>
          <cell r="R251">
            <v>6.16124113929712</v>
          </cell>
          <cell r="S251">
            <v>6.2148032779268298</v>
          </cell>
          <cell r="T251">
            <v>6.2704494612507</v>
          </cell>
          <cell r="U251">
            <v>6.3314234078954899</v>
          </cell>
          <cell r="V251">
            <v>6.3991282686966899</v>
          </cell>
          <cell r="W251">
            <v>6.4624474721252696</v>
          </cell>
          <cell r="X251">
            <v>6.5230829973445204</v>
          </cell>
          <cell r="Y251">
            <v>6.5829637136537498</v>
          </cell>
          <cell r="Z251">
            <v>6.6398060716710896</v>
          </cell>
          <cell r="AA251">
            <v>6.6940870148493596</v>
          </cell>
          <cell r="AB251">
            <v>6.7476072249847103</v>
          </cell>
          <cell r="AC251">
            <v>6.7986314616039998</v>
          </cell>
          <cell r="AD251">
            <v>6.8469848745938799</v>
          </cell>
          <cell r="AE251">
            <v>6.8929230604547698</v>
          </cell>
          <cell r="AF251">
            <v>6.9381492971951602</v>
          </cell>
          <cell r="AG251">
            <v>6.9774063070084402</v>
          </cell>
          <cell r="AH251">
            <v>7.01292031312307</v>
          </cell>
          <cell r="AI251">
            <v>7.0449447058263299</v>
          </cell>
          <cell r="AJ251">
            <v>7.0739996059266304</v>
          </cell>
          <cell r="AK251">
            <v>7.09951487938564</v>
          </cell>
          <cell r="AL251">
            <v>7.1226867079149701</v>
          </cell>
          <cell r="AM251">
            <v>7.14397957687423</v>
          </cell>
          <cell r="AN251">
            <v>7.16356345035227</v>
          </cell>
          <cell r="AO251">
            <v>7.1814198996253999</v>
          </cell>
          <cell r="AP251">
            <v>7.1981707133056299</v>
          </cell>
        </row>
        <row r="252">
          <cell r="C252" t="str">
            <v>Piccadilly</v>
          </cell>
          <cell r="D252" t="str">
            <v>Bloom St</v>
          </cell>
          <cell r="E252" t="str">
            <v>South Manchester GSP</v>
          </cell>
          <cell r="F252">
            <v>22.863</v>
          </cell>
          <cell r="G252">
            <v>0</v>
          </cell>
          <cell r="H252">
            <v>22.863</v>
          </cell>
          <cell r="I252">
            <v>10.199999999999999</v>
          </cell>
          <cell r="J252">
            <v>11.416076193869699</v>
          </cell>
          <cell r="K252">
            <v>11.6505835454295</v>
          </cell>
          <cell r="L252">
            <v>11.7842973282829</v>
          </cell>
          <cell r="M252">
            <v>11.9282890028007</v>
          </cell>
          <cell r="N252">
            <v>12.0987163015151</v>
          </cell>
          <cell r="O252">
            <v>12.2426183566833</v>
          </cell>
          <cell r="P252">
            <v>12.382042650429399</v>
          </cell>
          <cell r="Q252">
            <v>12.515228064849</v>
          </cell>
          <cell r="R252">
            <v>12.648202099834499</v>
          </cell>
          <cell r="S252">
            <v>12.7766547710045</v>
          </cell>
          <cell r="T252">
            <v>12.900010300337399</v>
          </cell>
          <cell r="U252">
            <v>13.018212211111701</v>
          </cell>
          <cell r="V252">
            <v>13.1323200655339</v>
          </cell>
          <cell r="W252">
            <v>13.2261296632638</v>
          </cell>
          <cell r="X252">
            <v>13.3222323641664</v>
          </cell>
          <cell r="Y252">
            <v>13.4204584575472</v>
          </cell>
          <cell r="Z252">
            <v>13.520792874932001</v>
          </cell>
          <cell r="AA252">
            <v>13.6233098566092</v>
          </cell>
          <cell r="AB252">
            <v>13.7281465918192</v>
          </cell>
          <cell r="AC252">
            <v>13.835230703794799</v>
          </cell>
          <cell r="AD252">
            <v>13.9443840258626</v>
          </cell>
          <cell r="AE252">
            <v>14.055636674933201</v>
          </cell>
          <cell r="AF252">
            <v>14.1691832888047</v>
          </cell>
          <cell r="AG252">
            <v>14.284716246179199</v>
          </cell>
          <cell r="AH252">
            <v>14.4023118312073</v>
          </cell>
          <cell r="AI252">
            <v>14.5219575602994</v>
          </cell>
          <cell r="AJ252">
            <v>14.6436530527361</v>
          </cell>
          <cell r="AK252">
            <v>14.7673959139925</v>
          </cell>
          <cell r="AL252">
            <v>14.893260765076599</v>
          </cell>
          <cell r="AM252">
            <v>15.021219893621501</v>
          </cell>
          <cell r="AN252">
            <v>15.1512721374311</v>
          </cell>
          <cell r="AO252">
            <v>15.2834028287885</v>
          </cell>
          <cell r="AP252">
            <v>15.4176399305339</v>
          </cell>
        </row>
        <row r="253">
          <cell r="C253" t="str">
            <v>Pimbo</v>
          </cell>
          <cell r="D253" t="str">
            <v>Skelmersdale</v>
          </cell>
          <cell r="E253" t="str">
            <v>Washway Farm GSP / Kirkby GSP GROUP</v>
          </cell>
          <cell r="F253">
            <v>30</v>
          </cell>
          <cell r="G253">
            <v>0.55200000000000005</v>
          </cell>
          <cell r="H253">
            <v>30.552</v>
          </cell>
          <cell r="I253">
            <v>22.34</v>
          </cell>
          <cell r="J253">
            <v>22.518184428377602</v>
          </cell>
          <cell r="K253">
            <v>22.526856493301199</v>
          </cell>
          <cell r="L253">
            <v>22.542392986708599</v>
          </cell>
          <cell r="M253">
            <v>22.565459274978501</v>
          </cell>
          <cell r="N253">
            <v>22.618840907313899</v>
          </cell>
          <cell r="O253">
            <v>22.641034006857499</v>
          </cell>
          <cell r="P253">
            <v>22.660932974060302</v>
          </cell>
          <cell r="Q253">
            <v>22.6734148692871</v>
          </cell>
          <cell r="R253">
            <v>22.693130779051099</v>
          </cell>
          <cell r="S253">
            <v>22.712681734820499</v>
          </cell>
          <cell r="T253">
            <v>22.729133879043101</v>
          </cell>
          <cell r="U253">
            <v>22.7428416775488</v>
          </cell>
          <cell r="V253">
            <v>22.794766798982</v>
          </cell>
          <cell r="W253">
            <v>22.918239845032101</v>
          </cell>
          <cell r="X253">
            <v>23.038034097601201</v>
          </cell>
          <cell r="Y253">
            <v>23.1565722682797</v>
          </cell>
          <cell r="Z253">
            <v>23.282151348509402</v>
          </cell>
          <cell r="AA253">
            <v>23.424378268051001</v>
          </cell>
          <cell r="AB253">
            <v>23.565660442156702</v>
          </cell>
          <cell r="AC253">
            <v>23.699698479830399</v>
          </cell>
          <cell r="AD253">
            <v>23.826135371295798</v>
          </cell>
          <cell r="AE253">
            <v>23.947392872772799</v>
          </cell>
          <cell r="AF253">
            <v>24.068437884768901</v>
          </cell>
          <cell r="AG253">
            <v>24.172732952089898</v>
          </cell>
          <cell r="AH253">
            <v>24.266803824945399</v>
          </cell>
          <cell r="AI253">
            <v>24.351905879626202</v>
          </cell>
          <cell r="AJ253">
            <v>24.4285897884773</v>
          </cell>
          <cell r="AK253">
            <v>24.497754222999401</v>
          </cell>
          <cell r="AL253">
            <v>24.567103973397799</v>
          </cell>
          <cell r="AM253">
            <v>24.632025411234501</v>
          </cell>
          <cell r="AN253">
            <v>24.6929857323283</v>
          </cell>
          <cell r="AO253">
            <v>24.750502184885601</v>
          </cell>
          <cell r="AP253">
            <v>24.805853645788002</v>
          </cell>
        </row>
        <row r="254">
          <cell r="C254" t="str">
            <v>Portwood</v>
          </cell>
          <cell r="D254" t="str">
            <v>Vernon Park</v>
          </cell>
          <cell r="E254" t="str">
            <v>Bredbury GSP</v>
          </cell>
          <cell r="F254">
            <v>22.863</v>
          </cell>
          <cell r="G254">
            <v>0</v>
          </cell>
          <cell r="H254">
            <v>22.863</v>
          </cell>
          <cell r="I254">
            <v>15.6</v>
          </cell>
          <cell r="J254">
            <v>16.64</v>
          </cell>
          <cell r="K254">
            <v>16.79</v>
          </cell>
          <cell r="L254">
            <v>16.850000000000001</v>
          </cell>
          <cell r="M254">
            <v>16.93</v>
          </cell>
          <cell r="N254">
            <v>17.010000000000002</v>
          </cell>
          <cell r="O254">
            <v>17.09</v>
          </cell>
          <cell r="P254">
            <v>17.170000000000002</v>
          </cell>
          <cell r="Q254">
            <v>17.260000000000002</v>
          </cell>
          <cell r="R254">
            <v>17.350000000000001</v>
          </cell>
          <cell r="S254">
            <v>17.46</v>
          </cell>
          <cell r="T254">
            <v>17.559999999999999</v>
          </cell>
          <cell r="U254">
            <v>17.68</v>
          </cell>
          <cell r="V254">
            <v>17.8</v>
          </cell>
          <cell r="W254">
            <v>17.86</v>
          </cell>
          <cell r="X254">
            <v>17.920000000000002</v>
          </cell>
          <cell r="Y254">
            <v>17.98</v>
          </cell>
          <cell r="Z254">
            <v>18.02</v>
          </cell>
          <cell r="AA254">
            <v>18.059999999999999</v>
          </cell>
          <cell r="AB254">
            <v>18.100000000000001</v>
          </cell>
          <cell r="AC254">
            <v>18.13</v>
          </cell>
          <cell r="AD254">
            <v>18.16</v>
          </cell>
          <cell r="AE254">
            <v>18.170000000000002</v>
          </cell>
          <cell r="AF254">
            <v>18.18</v>
          </cell>
          <cell r="AG254">
            <v>18.18</v>
          </cell>
          <cell r="AH254">
            <v>18.190000000000001</v>
          </cell>
          <cell r="AI254">
            <v>18.18</v>
          </cell>
          <cell r="AJ254">
            <v>18.170000000000002</v>
          </cell>
          <cell r="AK254">
            <v>18.16</v>
          </cell>
          <cell r="AL254">
            <v>18.14</v>
          </cell>
          <cell r="AM254">
            <v>18.13</v>
          </cell>
          <cell r="AN254">
            <v>18.11</v>
          </cell>
          <cell r="AO254">
            <v>18.07</v>
          </cell>
          <cell r="AP254">
            <v>18.05</v>
          </cell>
        </row>
        <row r="255">
          <cell r="C255" t="str">
            <v>Poulton</v>
          </cell>
          <cell r="D255" t="str">
            <v>Bispham</v>
          </cell>
          <cell r="E255" t="str">
            <v>Penwortham West GSP / Stanah GSP GROUP</v>
          </cell>
          <cell r="F255">
            <v>20.96</v>
          </cell>
          <cell r="G255">
            <v>0</v>
          </cell>
          <cell r="H255">
            <v>20.96</v>
          </cell>
          <cell r="I255">
            <v>11.27</v>
          </cell>
          <cell r="J255">
            <v>11.534186920930299</v>
          </cell>
          <cell r="K255">
            <v>11.536930748836999</v>
          </cell>
          <cell r="L255">
            <v>11.521054057038601</v>
          </cell>
          <cell r="M255">
            <v>11.513019260535501</v>
          </cell>
          <cell r="N255">
            <v>11.510998597297</v>
          </cell>
          <cell r="O255">
            <v>11.5575170029944</v>
          </cell>
          <cell r="P255">
            <v>11.686167573985101</v>
          </cell>
          <cell r="Q255">
            <v>11.822965873748499</v>
          </cell>
          <cell r="R255">
            <v>11.976730170005901</v>
          </cell>
          <cell r="S255">
            <v>12.142415331304001</v>
          </cell>
          <cell r="T255">
            <v>12.3193146885428</v>
          </cell>
          <cell r="U255">
            <v>12.5214234204668</v>
          </cell>
          <cell r="V255">
            <v>12.7505917911251</v>
          </cell>
          <cell r="W255">
            <v>12.9770380354223</v>
          </cell>
          <cell r="X255">
            <v>13.1979773639292</v>
          </cell>
          <cell r="Y255">
            <v>13.408942570558199</v>
          </cell>
          <cell r="Z255">
            <v>13.603262528653699</v>
          </cell>
          <cell r="AA255">
            <v>13.783444811730099</v>
          </cell>
          <cell r="AB255">
            <v>13.955634084795999</v>
          </cell>
          <cell r="AC255">
            <v>14.114420368166099</v>
          </cell>
          <cell r="AD255">
            <v>14.2602399687065</v>
          </cell>
          <cell r="AE255">
            <v>14.3971517062421</v>
          </cell>
          <cell r="AF255">
            <v>14.527404585703399</v>
          </cell>
          <cell r="AG255">
            <v>14.6370598010603</v>
          </cell>
          <cell r="AH255">
            <v>14.732959924481801</v>
          </cell>
          <cell r="AI255">
            <v>14.816217371160599</v>
          </cell>
          <cell r="AJ255">
            <v>14.888957549588101</v>
          </cell>
          <cell r="AK255">
            <v>14.9510383654133</v>
          </cell>
          <cell r="AL255">
            <v>15.0108918186155</v>
          </cell>
          <cell r="AM255">
            <v>15.063915555475001</v>
          </cell>
          <cell r="AN255">
            <v>15.1107426029801</v>
          </cell>
          <cell r="AO255">
            <v>15.152090516026499</v>
          </cell>
          <cell r="AP255">
            <v>15.1894466696224</v>
          </cell>
        </row>
        <row r="256">
          <cell r="C256" t="str">
            <v>Poynton</v>
          </cell>
          <cell r="D256" t="str">
            <v>Hazel Grove</v>
          </cell>
          <cell r="E256" t="str">
            <v>Bredbury GSP</v>
          </cell>
          <cell r="F256">
            <v>17.5</v>
          </cell>
          <cell r="G256">
            <v>0</v>
          </cell>
          <cell r="H256">
            <v>17.5</v>
          </cell>
          <cell r="I256">
            <v>9.7100000000000009</v>
          </cell>
          <cell r="J256">
            <v>9.9226413027132292</v>
          </cell>
          <cell r="K256">
            <v>10.054790094112899</v>
          </cell>
          <cell r="L256">
            <v>10.2003207751549</v>
          </cell>
          <cell r="M256">
            <v>10.362092464604</v>
          </cell>
          <cell r="N256">
            <v>10.546779413261801</v>
          </cell>
          <cell r="O256">
            <v>10.7151266076777</v>
          </cell>
          <cell r="P256">
            <v>10.8855374704745</v>
          </cell>
          <cell r="Q256">
            <v>11.055374807292001</v>
          </cell>
          <cell r="R256">
            <v>11.2311781925888</v>
          </cell>
          <cell r="S256">
            <v>11.4102088155635</v>
          </cell>
          <cell r="T256">
            <v>11.627378471726599</v>
          </cell>
          <cell r="U256">
            <v>11.859633601405701</v>
          </cell>
          <cell r="V256">
            <v>12.1120127495736</v>
          </cell>
          <cell r="W256">
            <v>12.37638505904</v>
          </cell>
          <cell r="X256">
            <v>12.6369443318364</v>
          </cell>
          <cell r="Y256">
            <v>12.8916843918186</v>
          </cell>
          <cell r="Z256">
            <v>13.135051827541</v>
          </cell>
          <cell r="AA256">
            <v>13.368207084440099</v>
          </cell>
          <cell r="AB256">
            <v>13.5975577620774</v>
          </cell>
          <cell r="AC256">
            <v>13.8186796242898</v>
          </cell>
          <cell r="AD256">
            <v>14.031245118488499</v>
          </cell>
          <cell r="AE256">
            <v>14.239559085702799</v>
          </cell>
          <cell r="AF256">
            <v>14.4461974036175</v>
          </cell>
          <cell r="AG256">
            <v>14.638941090040699</v>
          </cell>
          <cell r="AH256">
            <v>14.8233641232974</v>
          </cell>
          <cell r="AI256">
            <v>15.0005672310237</v>
          </cell>
          <cell r="AJ256">
            <v>15.1722550868067</v>
          </cell>
          <cell r="AK256">
            <v>15.3361966546779</v>
          </cell>
          <cell r="AL256">
            <v>15.494946142742601</v>
          </cell>
          <cell r="AM256">
            <v>15.6504643849158</v>
          </cell>
          <cell r="AN256">
            <v>15.803316621353799</v>
          </cell>
          <cell r="AO256">
            <v>15.9543592253405</v>
          </cell>
          <cell r="AP256">
            <v>16.104671851807399</v>
          </cell>
        </row>
        <row r="257">
          <cell r="C257" t="str">
            <v>Preesall</v>
          </cell>
          <cell r="D257" t="str">
            <v>Thornton</v>
          </cell>
          <cell r="E257" t="str">
            <v>Penwortham West GSP / Stanah GSP GROUP</v>
          </cell>
          <cell r="F257">
            <v>23</v>
          </cell>
          <cell r="G257">
            <v>4.0800000000000003E-3</v>
          </cell>
          <cell r="H257">
            <v>23.004079999999998</v>
          </cell>
          <cell r="I257">
            <v>9.83</v>
          </cell>
          <cell r="J257">
            <v>10.028500589091101</v>
          </cell>
          <cell r="K257">
            <v>10.067537986942</v>
          </cell>
          <cell r="L257">
            <v>10.1141624987316</v>
          </cell>
          <cell r="M257">
            <v>10.1839000148635</v>
          </cell>
          <cell r="N257">
            <v>10.2662487975534</v>
          </cell>
          <cell r="O257">
            <v>10.3530251102046</v>
          </cell>
          <cell r="P257">
            <v>10.4500049273723</v>
          </cell>
          <cell r="Q257">
            <v>10.555046660950801</v>
          </cell>
          <cell r="R257">
            <v>10.675968139762301</v>
          </cell>
          <cell r="S257">
            <v>10.800545761013</v>
          </cell>
          <cell r="T257">
            <v>10.9342632492225</v>
          </cell>
          <cell r="U257">
            <v>11.0933486363823</v>
          </cell>
          <cell r="V257">
            <v>11.2707912890241</v>
          </cell>
          <cell r="W257">
            <v>11.453394073583</v>
          </cell>
          <cell r="X257">
            <v>11.628687226105299</v>
          </cell>
          <cell r="Y257">
            <v>11.7935405415351</v>
          </cell>
          <cell r="Z257">
            <v>11.944450347125899</v>
          </cell>
          <cell r="AA257">
            <v>12.0839040365488</v>
          </cell>
          <cell r="AB257">
            <v>12.215880041593699</v>
          </cell>
          <cell r="AC257">
            <v>12.336176183722699</v>
          </cell>
          <cell r="AD257">
            <v>12.445176204851</v>
          </cell>
          <cell r="AE257">
            <v>12.546227100330899</v>
          </cell>
          <cell r="AF257">
            <v>12.6417517583936</v>
          </cell>
          <cell r="AG257">
            <v>12.7200534852151</v>
          </cell>
          <cell r="AH257">
            <v>12.786831868454099</v>
          </cell>
          <cell r="AI257">
            <v>12.843287114706101</v>
          </cell>
          <cell r="AJ257">
            <v>12.8893717699265</v>
          </cell>
          <cell r="AK257">
            <v>12.9232992485579</v>
          </cell>
          <cell r="AL257">
            <v>12.945724371013901</v>
          </cell>
          <cell r="AM257">
            <v>12.9634993286503</v>
          </cell>
          <cell r="AN257">
            <v>12.977332861661701</v>
          </cell>
          <cell r="AO257">
            <v>12.9878072893083</v>
          </cell>
          <cell r="AP257">
            <v>12.9960433830973</v>
          </cell>
        </row>
        <row r="258">
          <cell r="C258" t="str">
            <v>Preston East</v>
          </cell>
          <cell r="D258" t="str">
            <v>Preston East</v>
          </cell>
          <cell r="E258" t="str">
            <v>Penwortham East GSP / Rochdale SGT 1 GROUP</v>
          </cell>
          <cell r="F258">
            <v>32</v>
          </cell>
          <cell r="G258">
            <v>2.8274400000000002</v>
          </cell>
          <cell r="H258">
            <v>34.827440000000003</v>
          </cell>
          <cell r="I258">
            <v>17.09</v>
          </cell>
          <cell r="J258">
            <v>17.9176085650702</v>
          </cell>
          <cell r="K258">
            <v>17.948118520716001</v>
          </cell>
          <cell r="L258">
            <v>17.914279795039199</v>
          </cell>
          <cell r="M258">
            <v>17.8994186609834</v>
          </cell>
          <cell r="N258">
            <v>17.9144680188042</v>
          </cell>
          <cell r="O258">
            <v>17.914812038138201</v>
          </cell>
          <cell r="P258">
            <v>17.920956509343799</v>
          </cell>
          <cell r="Q258">
            <v>17.929977338121201</v>
          </cell>
          <cell r="R258">
            <v>17.953076909547399</v>
          </cell>
          <cell r="S258">
            <v>17.981713364191101</v>
          </cell>
          <cell r="T258">
            <v>18.016030103502001</v>
          </cell>
          <cell r="U258">
            <v>18.061626332453301</v>
          </cell>
          <cell r="V258">
            <v>18.116605556137301</v>
          </cell>
          <cell r="W258">
            <v>18.1587437181471</v>
          </cell>
          <cell r="X258">
            <v>18.201233971028199</v>
          </cell>
          <cell r="Y258">
            <v>18.241539013380098</v>
          </cell>
          <cell r="Z258">
            <v>18.277707294199001</v>
          </cell>
          <cell r="AA258">
            <v>18.309660776400602</v>
          </cell>
          <cell r="AB258">
            <v>18.341754628122501</v>
          </cell>
          <cell r="AC258">
            <v>18.370587464044899</v>
          </cell>
          <cell r="AD258">
            <v>18.3964770971753</v>
          </cell>
          <cell r="AE258">
            <v>18.420927713492301</v>
          </cell>
          <cell r="AF258">
            <v>18.445106056041901</v>
          </cell>
          <cell r="AG258">
            <v>18.462128984556799</v>
          </cell>
          <cell r="AH258">
            <v>18.475267608278401</v>
          </cell>
          <cell r="AI258">
            <v>18.485071228271501</v>
          </cell>
          <cell r="AJ258">
            <v>18.491699334465501</v>
          </cell>
          <cell r="AK258">
            <v>18.4985643620149</v>
          </cell>
          <cell r="AL258">
            <v>18.515913946247299</v>
          </cell>
          <cell r="AM258">
            <v>18.533019341903401</v>
          </cell>
          <cell r="AN258">
            <v>18.5501061045996</v>
          </cell>
          <cell r="AO258">
            <v>18.5674178210284</v>
          </cell>
          <cell r="AP258">
            <v>18.585518664633501</v>
          </cell>
        </row>
        <row r="259">
          <cell r="C259" t="str">
            <v>Preston Old Rd</v>
          </cell>
          <cell r="D259" t="str">
            <v>Blackpool</v>
          </cell>
          <cell r="E259" t="str">
            <v>Penwortham West GSP / Stanah GSP GROUP</v>
          </cell>
          <cell r="F259">
            <v>22.863</v>
          </cell>
          <cell r="G259">
            <v>0</v>
          </cell>
          <cell r="H259">
            <v>22.863</v>
          </cell>
          <cell r="I259">
            <v>10.23</v>
          </cell>
          <cell r="J259">
            <v>10.1739320627073</v>
          </cell>
          <cell r="K259">
            <v>10.1399834323694</v>
          </cell>
          <cell r="L259">
            <v>10.144328091112</v>
          </cell>
          <cell r="M259">
            <v>10.174223451816401</v>
          </cell>
          <cell r="N259">
            <v>10.2170786860848</v>
          </cell>
          <cell r="O259">
            <v>10.255607062132199</v>
          </cell>
          <cell r="P259">
            <v>10.303055154700001</v>
          </cell>
          <cell r="Q259">
            <v>10.355387149818</v>
          </cell>
          <cell r="R259">
            <v>10.4156572907947</v>
          </cell>
          <cell r="S259">
            <v>10.487951835871201</v>
          </cell>
          <cell r="T259">
            <v>10.564100026258</v>
          </cell>
          <cell r="U259">
            <v>10.6563457346305</v>
          </cell>
          <cell r="V259">
            <v>10.772607695961799</v>
          </cell>
          <cell r="W259">
            <v>10.918295818241299</v>
          </cell>
          <cell r="X259">
            <v>11.059570160947199</v>
          </cell>
          <cell r="Y259">
            <v>11.197612991627301</v>
          </cell>
          <cell r="Z259">
            <v>11.325539813491901</v>
          </cell>
          <cell r="AA259">
            <v>11.442470681497401</v>
          </cell>
          <cell r="AB259">
            <v>11.5555633348434</v>
          </cell>
          <cell r="AC259">
            <v>11.658766389342199</v>
          </cell>
          <cell r="AD259">
            <v>11.7514648416866</v>
          </cell>
          <cell r="AE259">
            <v>11.836227212142401</v>
          </cell>
          <cell r="AF259">
            <v>11.9141055988588</v>
          </cell>
          <cell r="AG259">
            <v>11.9735872307434</v>
          </cell>
          <cell r="AH259">
            <v>12.021300986399</v>
          </cell>
          <cell r="AI259">
            <v>12.057694248567801</v>
          </cell>
          <cell r="AJ259">
            <v>12.0851648386486</v>
          </cell>
          <cell r="AK259">
            <v>12.0996153066743</v>
          </cell>
          <cell r="AL259">
            <v>12.100086624177401</v>
          </cell>
          <cell r="AM259">
            <v>12.094130359882699</v>
          </cell>
          <cell r="AN259">
            <v>12.082271577229299</v>
          </cell>
          <cell r="AO259">
            <v>12.064088880627301</v>
          </cell>
          <cell r="AP259">
            <v>12.0417921675428</v>
          </cell>
        </row>
        <row r="260">
          <cell r="C260" t="str">
            <v>Prestwich</v>
          </cell>
          <cell r="D260" t="str">
            <v>Agecroft</v>
          </cell>
          <cell r="E260" t="str">
            <v>Kearsley 132 GSP</v>
          </cell>
          <cell r="F260">
            <v>22.863</v>
          </cell>
          <cell r="G260">
            <v>0</v>
          </cell>
          <cell r="H260">
            <v>22.863</v>
          </cell>
          <cell r="I260">
            <v>15.7</v>
          </cell>
          <cell r="J260">
            <v>16.051067045135301</v>
          </cell>
          <cell r="K260">
            <v>16.1577933419785</v>
          </cell>
          <cell r="L260">
            <v>16.275640515745302</v>
          </cell>
          <cell r="M260">
            <v>16.421888605367698</v>
          </cell>
          <cell r="N260">
            <v>16.583900048190099</v>
          </cell>
          <cell r="O260">
            <v>16.743160895414501</v>
          </cell>
          <cell r="P260">
            <v>16.914823849996701</v>
          </cell>
          <cell r="Q260">
            <v>17.093326666415301</v>
          </cell>
          <cell r="R260">
            <v>17.290840397276199</v>
          </cell>
          <cell r="S260">
            <v>17.503465273218001</v>
          </cell>
          <cell r="T260">
            <v>17.727110446902199</v>
          </cell>
          <cell r="U260">
            <v>17.9712924186043</v>
          </cell>
          <cell r="V260">
            <v>18.2474135479798</v>
          </cell>
          <cell r="W260">
            <v>18.539966061451501</v>
          </cell>
          <cell r="X260">
            <v>18.8252367143416</v>
          </cell>
          <cell r="Y260">
            <v>19.106103476208101</v>
          </cell>
          <cell r="Z260">
            <v>19.3719802879525</v>
          </cell>
          <cell r="AA260">
            <v>19.6233454567964</v>
          </cell>
          <cell r="AB260">
            <v>19.869394612271002</v>
          </cell>
          <cell r="AC260">
            <v>20.101116770561401</v>
          </cell>
          <cell r="AD260">
            <v>20.318081227998899</v>
          </cell>
          <cell r="AE260">
            <v>20.526522435186301</v>
          </cell>
          <cell r="AF260">
            <v>20.729387772675999</v>
          </cell>
          <cell r="AG260">
            <v>20.941679105484901</v>
          </cell>
          <cell r="AH260">
            <v>21.1520479413856</v>
          </cell>
          <cell r="AI260">
            <v>21.350110164050001</v>
          </cell>
          <cell r="AJ260">
            <v>21.538441008618101</v>
          </cell>
          <cell r="AK260">
            <v>21.7109615417925</v>
          </cell>
          <cell r="AL260">
            <v>21.864912726414499</v>
          </cell>
          <cell r="AM260">
            <v>22.012619918630499</v>
          </cell>
          <cell r="AN260">
            <v>22.154802029484301</v>
          </cell>
          <cell r="AO260">
            <v>22.291371080513599</v>
          </cell>
          <cell r="AP260">
            <v>22.425211593542102</v>
          </cell>
        </row>
        <row r="261">
          <cell r="C261" t="str">
            <v>Pringle St</v>
          </cell>
          <cell r="D261" t="str">
            <v>Blackburn</v>
          </cell>
          <cell r="E261" t="str">
            <v>Penwortham East GSP / Rochdale SGT 1 GROUP</v>
          </cell>
          <cell r="F261">
            <v>19.940000000000001</v>
          </cell>
          <cell r="G261">
            <v>0</v>
          </cell>
          <cell r="H261">
            <v>19.940000000000001</v>
          </cell>
          <cell r="I261">
            <v>12.51</v>
          </cell>
          <cell r="J261">
            <v>12.5523338151513</v>
          </cell>
          <cell r="K261">
            <v>12.613058026576301</v>
          </cell>
          <cell r="L261">
            <v>12.712580929839</v>
          </cell>
          <cell r="M261">
            <v>12.8399479522609</v>
          </cell>
          <cell r="N261">
            <v>12.992918938672499</v>
          </cell>
          <cell r="O261">
            <v>13.136091126090999</v>
          </cell>
          <cell r="P261">
            <v>13.2869482640501</v>
          </cell>
          <cell r="Q261">
            <v>13.440738022084901</v>
          </cell>
          <cell r="R261">
            <v>13.6102887632982</v>
          </cell>
          <cell r="S261">
            <v>13.792989221365699</v>
          </cell>
          <cell r="T261">
            <v>13.9817045708755</v>
          </cell>
          <cell r="U261">
            <v>14.183487873675</v>
          </cell>
          <cell r="V261">
            <v>14.4017777495296</v>
          </cell>
          <cell r="W261">
            <v>14.606228809928201</v>
          </cell>
          <cell r="X261">
            <v>14.8077764800725</v>
          </cell>
          <cell r="Y261">
            <v>15.0061593574627</v>
          </cell>
          <cell r="Z261">
            <v>15.195678134636699</v>
          </cell>
          <cell r="AA261">
            <v>15.3780221147421</v>
          </cell>
          <cell r="AB261">
            <v>15.5563580818249</v>
          </cell>
          <cell r="AC261">
            <v>15.7279448690858</v>
          </cell>
          <cell r="AD261">
            <v>15.8919557819452</v>
          </cell>
          <cell r="AE261">
            <v>16.0506675115066</v>
          </cell>
          <cell r="AF261">
            <v>16.207206792820202</v>
          </cell>
          <cell r="AG261">
            <v>16.3484129377706</v>
          </cell>
          <cell r="AH261">
            <v>16.480334997670798</v>
          </cell>
          <cell r="AI261">
            <v>16.603959134497099</v>
          </cell>
          <cell r="AJ261">
            <v>16.719797711579201</v>
          </cell>
          <cell r="AK261">
            <v>16.830514581249201</v>
          </cell>
          <cell r="AL261">
            <v>16.946511454562401</v>
          </cell>
          <cell r="AM261">
            <v>17.059219942644098</v>
          </cell>
          <cell r="AN261">
            <v>17.1690836925331</v>
          </cell>
          <cell r="AO261">
            <v>17.276260580651499</v>
          </cell>
          <cell r="AP261">
            <v>17.382225332983701</v>
          </cell>
        </row>
        <row r="262">
          <cell r="C262" t="str">
            <v>Queens Park</v>
          </cell>
          <cell r="D262" t="str">
            <v>Stuart St</v>
          </cell>
          <cell r="E262" t="str">
            <v>Stalybridge GSP</v>
          </cell>
          <cell r="F262">
            <v>19.2</v>
          </cell>
          <cell r="G262">
            <v>0</v>
          </cell>
          <cell r="H262">
            <v>19.2</v>
          </cell>
          <cell r="I262">
            <v>16.77</v>
          </cell>
          <cell r="J262">
            <v>17.206874814310101</v>
          </cell>
          <cell r="K262">
            <v>17.3793303263312</v>
          </cell>
          <cell r="L262">
            <v>17.5458351890749</v>
          </cell>
          <cell r="M262">
            <v>17.7256888799288</v>
          </cell>
          <cell r="N262">
            <v>17.9314227921423</v>
          </cell>
          <cell r="O262">
            <v>18.1087152740653</v>
          </cell>
          <cell r="P262">
            <v>18.285379018042001</v>
          </cell>
          <cell r="Q262">
            <v>18.4573025201829</v>
          </cell>
          <cell r="R262">
            <v>18.635703301322501</v>
          </cell>
          <cell r="S262">
            <v>18.813463569677399</v>
          </cell>
          <cell r="T262">
            <v>18.986393863746599</v>
          </cell>
          <cell r="U262">
            <v>19.1557201707875</v>
          </cell>
          <cell r="V262">
            <v>19.440085148361</v>
          </cell>
          <cell r="W262">
            <v>19.7358875355675</v>
          </cell>
          <cell r="X262">
            <v>20.028525377474601</v>
          </cell>
          <cell r="Y262">
            <v>20.314323668025601</v>
          </cell>
          <cell r="Z262">
            <v>20.590972420724999</v>
          </cell>
          <cell r="AA262">
            <v>20.861223891460199</v>
          </cell>
          <cell r="AB262">
            <v>21.1303666016778</v>
          </cell>
          <cell r="AC262">
            <v>21.3945128590472</v>
          </cell>
          <cell r="AD262">
            <v>21.651118303613799</v>
          </cell>
          <cell r="AE262">
            <v>21.905279943384201</v>
          </cell>
          <cell r="AF262">
            <v>22.160138594698601</v>
          </cell>
          <cell r="AG262">
            <v>22.398076882558499</v>
          </cell>
          <cell r="AH262">
            <v>22.625948472344501</v>
          </cell>
          <cell r="AI262">
            <v>22.8457155727612</v>
          </cell>
          <cell r="AJ262">
            <v>23.057172866165001</v>
          </cell>
          <cell r="AK262">
            <v>23.2633059580746</v>
          </cell>
          <cell r="AL262">
            <v>23.474470429228599</v>
          </cell>
          <cell r="AM262">
            <v>23.682397188742399</v>
          </cell>
          <cell r="AN262">
            <v>23.887650199435601</v>
          </cell>
          <cell r="AO262">
            <v>24.091485551358399</v>
          </cell>
          <cell r="AP262">
            <v>24.294851144054199</v>
          </cell>
        </row>
        <row r="263">
          <cell r="C263" t="str">
            <v>Radcliffe</v>
          </cell>
          <cell r="D263" t="str">
            <v>Radcliffe</v>
          </cell>
          <cell r="E263" t="str">
            <v>Kearsley 132 GSP</v>
          </cell>
          <cell r="F263">
            <v>38</v>
          </cell>
          <cell r="G263">
            <v>0</v>
          </cell>
          <cell r="H263">
            <v>38</v>
          </cell>
          <cell r="I263">
            <v>29.65</v>
          </cell>
          <cell r="J263">
            <v>30.242911451812699</v>
          </cell>
          <cell r="K263">
            <v>30.433146861918701</v>
          </cell>
          <cell r="L263">
            <v>30.655121153811699</v>
          </cell>
          <cell r="M263">
            <v>30.924354053868399</v>
          </cell>
          <cell r="N263">
            <v>31.234874516702199</v>
          </cell>
          <cell r="O263">
            <v>31.532131624486698</v>
          </cell>
          <cell r="P263">
            <v>31.853652106335598</v>
          </cell>
          <cell r="Q263">
            <v>32.187540979637099</v>
          </cell>
          <cell r="R263">
            <v>32.557423756179197</v>
          </cell>
          <cell r="S263">
            <v>32.955339338358698</v>
          </cell>
          <cell r="T263">
            <v>33.374164874251797</v>
          </cell>
          <cell r="U263">
            <v>33.833787465415497</v>
          </cell>
          <cell r="V263">
            <v>34.3419821803611</v>
          </cell>
          <cell r="W263">
            <v>34.869111547862403</v>
          </cell>
          <cell r="X263">
            <v>35.381622173940201</v>
          </cell>
          <cell r="Y263">
            <v>35.883843687400301</v>
          </cell>
          <cell r="Z263">
            <v>36.359996110666998</v>
          </cell>
          <cell r="AA263">
            <v>36.8097147047569</v>
          </cell>
          <cell r="AB263">
            <v>37.249609278876498</v>
          </cell>
          <cell r="AC263">
            <v>37.664065317276297</v>
          </cell>
          <cell r="AD263">
            <v>38.051085692244797</v>
          </cell>
          <cell r="AE263">
            <v>38.422605790790399</v>
          </cell>
          <cell r="AF263">
            <v>38.7832891225748</v>
          </cell>
          <cell r="AG263">
            <v>39.090455245082097</v>
          </cell>
          <cell r="AH263">
            <v>39.3626907383805</v>
          </cell>
          <cell r="AI263">
            <v>39.602934813158598</v>
          </cell>
          <cell r="AJ263">
            <v>39.8143011055719</v>
          </cell>
          <cell r="AK263">
            <v>39.999065247065197</v>
          </cell>
          <cell r="AL263">
            <v>40.179054571386402</v>
          </cell>
          <cell r="AM263">
            <v>40.341771461062699</v>
          </cell>
          <cell r="AN263">
            <v>40.4886617608406</v>
          </cell>
          <cell r="AO263">
            <v>40.620459207846103</v>
          </cell>
          <cell r="AP263">
            <v>40.741751456290103</v>
          </cell>
        </row>
        <row r="264">
          <cell r="C264" t="str">
            <v>Randal St</v>
          </cell>
          <cell r="D264" t="str">
            <v>Blackburn</v>
          </cell>
          <cell r="E264" t="str">
            <v>Penwortham East GSP / Rochdale SGT 1 GROUP</v>
          </cell>
          <cell r="F264">
            <v>18.8</v>
          </cell>
          <cell r="G264">
            <v>4.41E-2</v>
          </cell>
          <cell r="H264">
            <v>18.844100000000001</v>
          </cell>
          <cell r="I264">
            <v>15.59</v>
          </cell>
          <cell r="J264">
            <v>15.875388150481401</v>
          </cell>
          <cell r="K264">
            <v>15.9916574938342</v>
          </cell>
          <cell r="L264">
            <v>16.114913282878199</v>
          </cell>
          <cell r="M264">
            <v>16.251335228310801</v>
          </cell>
          <cell r="N264">
            <v>16.417810685209702</v>
          </cell>
          <cell r="O264">
            <v>16.557557403200398</v>
          </cell>
          <cell r="P264">
            <v>16.696778549225598</v>
          </cell>
          <cell r="Q264">
            <v>16.831709457662299</v>
          </cell>
          <cell r="R264">
            <v>16.969814479820901</v>
          </cell>
          <cell r="S264">
            <v>17.110231250957298</v>
          </cell>
          <cell r="T264">
            <v>17.247623402556101</v>
          </cell>
          <cell r="U264">
            <v>17.382419129804902</v>
          </cell>
          <cell r="V264">
            <v>17.520071522807498</v>
          </cell>
          <cell r="W264">
            <v>17.616645877486398</v>
          </cell>
          <cell r="X264">
            <v>17.712954516920199</v>
          </cell>
          <cell r="Y264">
            <v>17.812052953146399</v>
          </cell>
          <cell r="Z264">
            <v>17.981051334021899</v>
          </cell>
          <cell r="AA264">
            <v>18.167265483186998</v>
          </cell>
          <cell r="AB264">
            <v>18.353233005077499</v>
          </cell>
          <cell r="AC264">
            <v>18.5371693283263</v>
          </cell>
          <cell r="AD264">
            <v>18.718132115407801</v>
          </cell>
          <cell r="AE264">
            <v>18.897556795789701</v>
          </cell>
          <cell r="AF264">
            <v>19.078744308777001</v>
          </cell>
          <cell r="AG264">
            <v>19.250994429270499</v>
          </cell>
          <cell r="AH264">
            <v>19.418847618238999</v>
          </cell>
          <cell r="AI264">
            <v>19.5829553588942</v>
          </cell>
          <cell r="AJ264">
            <v>19.744520366115498</v>
          </cell>
          <cell r="AK264">
            <v>19.901729414130202</v>
          </cell>
          <cell r="AL264">
            <v>20.056188948974398</v>
          </cell>
          <cell r="AM264">
            <v>20.209943443015401</v>
          </cell>
          <cell r="AN264">
            <v>20.363381259381299</v>
          </cell>
          <cell r="AO264">
            <v>20.516733762363799</v>
          </cell>
          <cell r="AP264">
            <v>20.671108773385601</v>
          </cell>
        </row>
        <row r="265">
          <cell r="C265" t="str">
            <v>Rawtenstall Rd</v>
          </cell>
          <cell r="D265" t="str">
            <v>Rossendale</v>
          </cell>
          <cell r="E265" t="str">
            <v>Padiham GSP</v>
          </cell>
          <cell r="F265">
            <v>22.863</v>
          </cell>
          <cell r="G265">
            <v>0</v>
          </cell>
          <cell r="H265">
            <v>22.863</v>
          </cell>
          <cell r="I265">
            <v>13.64</v>
          </cell>
          <cell r="J265">
            <v>14.1073127802789</v>
          </cell>
          <cell r="K265">
            <v>14.2317106729624</v>
          </cell>
          <cell r="L265">
            <v>14.3585538011524</v>
          </cell>
          <cell r="M265">
            <v>14.5067148482834</v>
          </cell>
          <cell r="N265">
            <v>14.6796186364114</v>
          </cell>
          <cell r="O265">
            <v>14.8427608011323</v>
          </cell>
          <cell r="P265">
            <v>15.012518137919299</v>
          </cell>
          <cell r="Q265">
            <v>15.1880212216023</v>
          </cell>
          <cell r="R265">
            <v>15.3765640635919</v>
          </cell>
          <cell r="S265">
            <v>15.5787880948797</v>
          </cell>
          <cell r="T265">
            <v>15.7890053520773</v>
          </cell>
          <cell r="U265">
            <v>16.013917817676699</v>
          </cell>
          <cell r="V265">
            <v>16.262825228661001</v>
          </cell>
          <cell r="W265">
            <v>16.5097772486696</v>
          </cell>
          <cell r="X265">
            <v>16.748174245754502</v>
          </cell>
          <cell r="Y265">
            <v>16.979632950331901</v>
          </cell>
          <cell r="Z265">
            <v>17.1963870199464</v>
          </cell>
          <cell r="AA265">
            <v>17.4018409943194</v>
          </cell>
          <cell r="AB265">
            <v>17.602153499211799</v>
          </cell>
          <cell r="AC265">
            <v>17.793470454962701</v>
          </cell>
          <cell r="AD265">
            <v>17.974070012788001</v>
          </cell>
          <cell r="AE265">
            <v>18.147763642048801</v>
          </cell>
          <cell r="AF265">
            <v>18.319332905980801</v>
          </cell>
          <cell r="AG265">
            <v>18.475002552531102</v>
          </cell>
          <cell r="AH265">
            <v>18.6207806389463</v>
          </cell>
          <cell r="AI265">
            <v>18.7578177149318</v>
          </cell>
          <cell r="AJ265">
            <v>18.887447459660599</v>
          </cell>
          <cell r="AK265">
            <v>19.007677140605601</v>
          </cell>
          <cell r="AL265">
            <v>19.121552880444501</v>
          </cell>
          <cell r="AM265">
            <v>19.230807339077199</v>
          </cell>
          <cell r="AN265">
            <v>19.336012130219402</v>
          </cell>
          <cell r="AO265">
            <v>19.4379311428156</v>
          </cell>
          <cell r="AP265">
            <v>19.537692875722598</v>
          </cell>
        </row>
        <row r="266">
          <cell r="C266" t="str">
            <v>Reddish Vale</v>
          </cell>
          <cell r="D266" t="str">
            <v>Vernon Park</v>
          </cell>
          <cell r="E266" t="str">
            <v>Bredbury GSP</v>
          </cell>
          <cell r="F266">
            <v>18.5</v>
          </cell>
          <cell r="G266">
            <v>0</v>
          </cell>
          <cell r="H266">
            <v>18.5</v>
          </cell>
          <cell r="I266">
            <v>10.95</v>
          </cell>
          <cell r="J266">
            <v>11.1346295987681</v>
          </cell>
          <cell r="K266">
            <v>11.155591654066701</v>
          </cell>
          <cell r="L266">
            <v>11.1879294883336</v>
          </cell>
          <cell r="M266">
            <v>11.2400278477119</v>
          </cell>
          <cell r="N266">
            <v>11.3049526351168</v>
          </cell>
          <cell r="O266">
            <v>11.370904398845299</v>
          </cell>
          <cell r="P266">
            <v>11.448098541194801</v>
          </cell>
          <cell r="Q266">
            <v>11.533605463114601</v>
          </cell>
          <cell r="R266">
            <v>11.636724580025501</v>
          </cell>
          <cell r="S266">
            <v>11.7555588470175</v>
          </cell>
          <cell r="T266">
            <v>11.8822901184458</v>
          </cell>
          <cell r="U266">
            <v>12.0271573327684</v>
          </cell>
          <cell r="V266">
            <v>12.1975157375596</v>
          </cell>
          <cell r="W266">
            <v>12.379609778158599</v>
          </cell>
          <cell r="X266">
            <v>12.5591002739844</v>
          </cell>
          <cell r="Y266">
            <v>12.7353201343238</v>
          </cell>
          <cell r="Z266">
            <v>12.9021818653795</v>
          </cell>
          <cell r="AA266">
            <v>13.059697037831601</v>
          </cell>
          <cell r="AB266">
            <v>13.214591618244199</v>
          </cell>
          <cell r="AC266">
            <v>13.3604351732453</v>
          </cell>
          <cell r="AD266">
            <v>13.4946219107379</v>
          </cell>
          <cell r="AE266">
            <v>13.6220481518413</v>
          </cell>
          <cell r="AF266">
            <v>13.745142767586501</v>
          </cell>
          <cell r="AG266">
            <v>13.8429601745241</v>
          </cell>
          <cell r="AH266">
            <v>13.9240877812568</v>
          </cell>
          <cell r="AI266">
            <v>13.9894567086652</v>
          </cell>
          <cell r="AJ266">
            <v>14.041537848684801</v>
          </cell>
          <cell r="AK266">
            <v>14.0794695247621</v>
          </cell>
          <cell r="AL266">
            <v>14.110532357126999</v>
          </cell>
          <cell r="AM266">
            <v>14.132803355415801</v>
          </cell>
          <cell r="AN266">
            <v>14.146996955985999</v>
          </cell>
          <cell r="AO266">
            <v>14.1530063704688</v>
          </cell>
          <cell r="AP266">
            <v>14.153352488690601</v>
          </cell>
        </row>
        <row r="267">
          <cell r="C267" t="str">
            <v>Ribblesdale T14</v>
          </cell>
          <cell r="D267" t="str">
            <v>Padiham</v>
          </cell>
          <cell r="E267" t="str">
            <v>Padiham GSP</v>
          </cell>
          <cell r="F267">
            <v>13.25</v>
          </cell>
          <cell r="G267">
            <v>0</v>
          </cell>
          <cell r="H267">
            <v>13.25</v>
          </cell>
          <cell r="I267">
            <v>7.42</v>
          </cell>
          <cell r="J267">
            <v>7.81218586599398</v>
          </cell>
          <cell r="K267">
            <v>7.8434604981859302</v>
          </cell>
          <cell r="L267">
            <v>7.8396025704400802</v>
          </cell>
          <cell r="M267">
            <v>7.8430282897867203</v>
          </cell>
          <cell r="N267">
            <v>7.8902541660383898</v>
          </cell>
          <cell r="O267">
            <v>7.9351816490541403</v>
          </cell>
          <cell r="P267">
            <v>7.9832020433163704</v>
          </cell>
          <cell r="Q267">
            <v>8.0329902792136991</v>
          </cell>
          <cell r="R267">
            <v>8.0897543980425102</v>
          </cell>
          <cell r="S267">
            <v>8.1480056429885899</v>
          </cell>
          <cell r="T267">
            <v>8.2103153309133496</v>
          </cell>
          <cell r="U267">
            <v>8.2829560602440608</v>
          </cell>
          <cell r="V267">
            <v>8.3621263945905007</v>
          </cell>
          <cell r="W267">
            <v>8.4394253843395202</v>
          </cell>
          <cell r="X267">
            <v>8.5171426411168003</v>
          </cell>
          <cell r="Y267">
            <v>8.594204396077</v>
          </cell>
          <cell r="Z267">
            <v>8.6698193418839402</v>
          </cell>
          <cell r="AA267">
            <v>8.7439586724485601</v>
          </cell>
          <cell r="AB267">
            <v>8.81788314114619</v>
          </cell>
          <cell r="AC267">
            <v>8.8899395046348193</v>
          </cell>
          <cell r="AD267">
            <v>8.9600487956691506</v>
          </cell>
          <cell r="AE267">
            <v>9.0292830006666893</v>
          </cell>
          <cell r="AF267">
            <v>9.0990910668837692</v>
          </cell>
          <cell r="AG267">
            <v>9.1643339527406908</v>
          </cell>
          <cell r="AH267">
            <v>9.2268605713527805</v>
          </cell>
          <cell r="AI267">
            <v>9.2867999150161609</v>
          </cell>
          <cell r="AJ267">
            <v>9.3442081343584604</v>
          </cell>
          <cell r="AK267">
            <v>9.3982180423555697</v>
          </cell>
          <cell r="AL267">
            <v>9.4498732313178397</v>
          </cell>
          <cell r="AM267">
            <v>9.5001583113067003</v>
          </cell>
          <cell r="AN267">
            <v>9.5491097290911</v>
          </cell>
          <cell r="AO267">
            <v>9.5966951589027101</v>
          </cell>
          <cell r="AP267">
            <v>9.64335262582075</v>
          </cell>
        </row>
        <row r="268">
          <cell r="C268" t="str">
            <v>Ribbleton</v>
          </cell>
          <cell r="D268" t="str">
            <v>Preston East</v>
          </cell>
          <cell r="E268" t="str">
            <v>Penwortham East GSP / Rochdale SGT 1 GROUP</v>
          </cell>
          <cell r="F268">
            <v>22.863</v>
          </cell>
          <cell r="G268">
            <v>0</v>
          </cell>
          <cell r="H268">
            <v>22.863</v>
          </cell>
          <cell r="I268">
            <v>10.24</v>
          </cell>
          <cell r="J268">
            <v>10.489532085360199</v>
          </cell>
          <cell r="K268">
            <v>10.4751327509096</v>
          </cell>
          <cell r="L268">
            <v>10.4471508764061</v>
          </cell>
          <cell r="M268">
            <v>10.431857566175999</v>
          </cell>
          <cell r="N268">
            <v>10.461561685981501</v>
          </cell>
          <cell r="O268">
            <v>10.485300948429099</v>
          </cell>
          <cell r="P268">
            <v>10.516511208022299</v>
          </cell>
          <cell r="Q268">
            <v>10.552482882673701</v>
          </cell>
          <cell r="R268">
            <v>10.5995186258413</v>
          </cell>
          <cell r="S268">
            <v>10.6551826521011</v>
          </cell>
          <cell r="T268">
            <v>10.716306186767801</v>
          </cell>
          <cell r="U268">
            <v>10.7876316016198</v>
          </cell>
          <cell r="V268">
            <v>10.872444946606301</v>
          </cell>
          <cell r="W268">
            <v>10.959773190435699</v>
          </cell>
          <cell r="X268">
            <v>11.090034906390001</v>
          </cell>
          <cell r="Y268">
            <v>11.2159440927198</v>
          </cell>
          <cell r="Z268">
            <v>11.332711195214801</v>
          </cell>
          <cell r="AA268">
            <v>11.4398901019905</v>
          </cell>
          <cell r="AB268">
            <v>11.545352787429399</v>
          </cell>
          <cell r="AC268">
            <v>11.643176698682099</v>
          </cell>
          <cell r="AD268">
            <v>11.733587454962001</v>
          </cell>
          <cell r="AE268">
            <v>11.818162580108</v>
          </cell>
          <cell r="AF268">
            <v>11.899338729864001</v>
          </cell>
          <cell r="AG268">
            <v>11.966487795929501</v>
          </cell>
          <cell r="AH268">
            <v>12.0249365617682</v>
          </cell>
          <cell r="AI268">
            <v>12.075576620299699</v>
          </cell>
          <cell r="AJ268">
            <v>12.119073993632799</v>
          </cell>
          <cell r="AK268">
            <v>12.1558419451933</v>
          </cell>
          <cell r="AL268">
            <v>12.1915420816802</v>
          </cell>
          <cell r="AM268">
            <v>12.2233903550293</v>
          </cell>
          <cell r="AN268">
            <v>12.251778066028599</v>
          </cell>
          <cell r="AO268">
            <v>12.2769616710909</v>
          </cell>
          <cell r="AP268">
            <v>12.3001712538472</v>
          </cell>
        </row>
        <row r="269">
          <cell r="C269" t="str">
            <v>Ringley</v>
          </cell>
          <cell r="D269" t="str">
            <v>N/A</v>
          </cell>
          <cell r="E269" t="str">
            <v>Kearsley Local 33 GSP</v>
          </cell>
          <cell r="F269">
            <v>23</v>
          </cell>
          <cell r="G269">
            <v>0.66779999999999995</v>
          </cell>
          <cell r="H269">
            <v>23.6678</v>
          </cell>
          <cell r="I269">
            <v>6.86</v>
          </cell>
          <cell r="J269">
            <v>6.8722433789222697</v>
          </cell>
          <cell r="K269">
            <v>6.8921248199175897</v>
          </cell>
          <cell r="L269">
            <v>6.9288239374662997</v>
          </cell>
          <cell r="M269">
            <v>6.9761094546698601</v>
          </cell>
          <cell r="N269">
            <v>7.0306875742074402</v>
          </cell>
          <cell r="O269">
            <v>7.0822397411626401</v>
          </cell>
          <cell r="P269">
            <v>7.1388727292896901</v>
          </cell>
          <cell r="Q269">
            <v>7.1966666038602201</v>
          </cell>
          <cell r="R269">
            <v>7.2623771359134004</v>
          </cell>
          <cell r="S269">
            <v>7.3347731359335802</v>
          </cell>
          <cell r="T269">
            <v>7.4100925344726498</v>
          </cell>
          <cell r="U269">
            <v>7.4937639042551902</v>
          </cell>
          <cell r="V269">
            <v>7.5898691106525504</v>
          </cell>
          <cell r="W269">
            <v>7.7005022560195799</v>
          </cell>
          <cell r="X269">
            <v>7.8095308680577098</v>
          </cell>
          <cell r="Y269">
            <v>7.9169956218603197</v>
          </cell>
          <cell r="Z269">
            <v>8.0209019975470994</v>
          </cell>
          <cell r="AA269">
            <v>8.1198168694191395</v>
          </cell>
          <cell r="AB269">
            <v>8.21858695734009</v>
          </cell>
          <cell r="AC269">
            <v>8.3134887325631208</v>
          </cell>
          <cell r="AD269">
            <v>8.4028077599898001</v>
          </cell>
          <cell r="AE269">
            <v>8.4890384018215403</v>
          </cell>
          <cell r="AF269">
            <v>8.5733375353611603</v>
          </cell>
          <cell r="AG269">
            <v>8.6454304527293608</v>
          </cell>
          <cell r="AH269">
            <v>8.7096587189994903</v>
          </cell>
          <cell r="AI269">
            <v>8.7665070374378207</v>
          </cell>
          <cell r="AJ269">
            <v>8.9022725010250898</v>
          </cell>
          <cell r="AK269">
            <v>9.0574058679512301</v>
          </cell>
          <cell r="AL269">
            <v>9.2067129139125097</v>
          </cell>
          <cell r="AM269">
            <v>9.3572812371468093</v>
          </cell>
          <cell r="AN269">
            <v>9.5091728280351706</v>
          </cell>
          <cell r="AO269">
            <v>9.6620919538970895</v>
          </cell>
          <cell r="AP269">
            <v>9.8168919069626899</v>
          </cell>
        </row>
        <row r="270">
          <cell r="C270" t="str">
            <v>Risley</v>
          </cell>
          <cell r="D270" t="str">
            <v>Risley</v>
          </cell>
          <cell r="E270" t="str">
            <v>Risley</v>
          </cell>
          <cell r="F270">
            <v>19.3</v>
          </cell>
          <cell r="G270">
            <v>3.0208499999999998</v>
          </cell>
          <cell r="H270">
            <v>22.32085</v>
          </cell>
          <cell r="I270">
            <v>15.56</v>
          </cell>
          <cell r="J270">
            <v>15.94985619</v>
          </cell>
          <cell r="K270">
            <v>16.1737172915789</v>
          </cell>
          <cell r="L270">
            <v>16.406548641578901</v>
          </cell>
          <cell r="M270">
            <v>16.667632611578899</v>
          </cell>
          <cell r="N270">
            <v>16.967774641578998</v>
          </cell>
          <cell r="O270">
            <v>17.232664691578901</v>
          </cell>
          <cell r="P270">
            <v>17.493531911579002</v>
          </cell>
          <cell r="Q270">
            <v>17.742055021578999</v>
          </cell>
          <cell r="R270">
            <v>18.002093111578901</v>
          </cell>
          <cell r="S270">
            <v>18.262148271578901</v>
          </cell>
          <cell r="T270">
            <v>18.516583511579</v>
          </cell>
          <cell r="U270">
            <v>18.780435782026601</v>
          </cell>
          <cell r="V270">
            <v>19.084570395183398</v>
          </cell>
          <cell r="W270">
            <v>19.4238858951834</v>
          </cell>
          <cell r="X270">
            <v>19.759685795183401</v>
          </cell>
          <cell r="Y270">
            <v>20.0890962151834</v>
          </cell>
          <cell r="Z270">
            <v>20.409719625183399</v>
          </cell>
          <cell r="AA270">
            <v>20.721976115183399</v>
          </cell>
          <cell r="AB270">
            <v>21.031080685183401</v>
          </cell>
          <cell r="AC270">
            <v>21.333366285183399</v>
          </cell>
          <cell r="AD270">
            <v>21.628054415183399</v>
          </cell>
          <cell r="AE270">
            <v>21.9201933951834</v>
          </cell>
          <cell r="AF270">
            <v>22.2107224851834</v>
          </cell>
          <cell r="AG270">
            <v>22.4904534251834</v>
          </cell>
          <cell r="AH270">
            <v>22.764394685183401</v>
          </cell>
          <cell r="AI270">
            <v>23.033821865183398</v>
          </cell>
          <cell r="AJ270">
            <v>23.298786695183399</v>
          </cell>
          <cell r="AK270">
            <v>23.5615948451834</v>
          </cell>
          <cell r="AL270">
            <v>23.831127245183399</v>
          </cell>
          <cell r="AM270">
            <v>24.099955785183401</v>
          </cell>
          <cell r="AN270">
            <v>24.368538025183401</v>
          </cell>
          <cell r="AO270">
            <v>24.637695205183402</v>
          </cell>
          <cell r="AP270">
            <v>24.908146785183401</v>
          </cell>
        </row>
        <row r="271">
          <cell r="C271" t="str">
            <v>Robert Hall St</v>
          </cell>
          <cell r="D271" t="str">
            <v>Frederick Rd</v>
          </cell>
          <cell r="E271" t="str">
            <v>Kearsley 132 GSP</v>
          </cell>
          <cell r="F271">
            <v>20.5</v>
          </cell>
          <cell r="G271">
            <v>0</v>
          </cell>
          <cell r="H271">
            <v>20.5</v>
          </cell>
          <cell r="I271">
            <v>12.94</v>
          </cell>
          <cell r="J271">
            <v>16.777616107609301</v>
          </cell>
          <cell r="K271">
            <v>17.280760125299</v>
          </cell>
          <cell r="L271">
            <v>17.424004556219302</v>
          </cell>
          <cell r="M271">
            <v>17.5915773054078</v>
          </cell>
          <cell r="N271">
            <v>17.7766869137673</v>
          </cell>
          <cell r="O271">
            <v>17.9423334444337</v>
          </cell>
          <cell r="P271">
            <v>18.108300810411698</v>
          </cell>
          <cell r="Q271">
            <v>18.2743795594075</v>
          </cell>
          <cell r="R271">
            <v>18.450210007361299</v>
          </cell>
          <cell r="S271">
            <v>18.631227136086899</v>
          </cell>
          <cell r="T271">
            <v>18.8114946016631</v>
          </cell>
          <cell r="U271">
            <v>18.997081157220499</v>
          </cell>
          <cell r="V271">
            <v>19.199774426653601</v>
          </cell>
          <cell r="W271">
            <v>19.414538691134599</v>
          </cell>
          <cell r="X271">
            <v>19.624240706202102</v>
          </cell>
          <cell r="Y271">
            <v>19.827770404978601</v>
          </cell>
          <cell r="Z271">
            <v>20.018027889027898</v>
          </cell>
          <cell r="AA271">
            <v>20.1954705293772</v>
          </cell>
          <cell r="AB271">
            <v>20.3677125720383</v>
          </cell>
          <cell r="AC271">
            <v>20.529283751173899</v>
          </cell>
          <cell r="AD271">
            <v>20.679477469930401</v>
          </cell>
          <cell r="AE271">
            <v>20.821523051907999</v>
          </cell>
          <cell r="AF271">
            <v>20.959272307228101</v>
          </cell>
          <cell r="AG271">
            <v>21.083017253309102</v>
          </cell>
          <cell r="AH271">
            <v>21.197909391407599</v>
          </cell>
          <cell r="AI271">
            <v>21.304569111664399</v>
          </cell>
          <cell r="AJ271">
            <v>21.4038967843004</v>
          </cell>
          <cell r="AK271">
            <v>21.494920867927</v>
          </cell>
          <cell r="AL271">
            <v>21.579783231281699</v>
          </cell>
          <cell r="AM271">
            <v>21.660110889194002</v>
          </cell>
          <cell r="AN271">
            <v>21.7358896383287</v>
          </cell>
          <cell r="AO271">
            <v>21.807380664834401</v>
          </cell>
          <cell r="AP271">
            <v>21.876108901537901</v>
          </cell>
        </row>
        <row r="272">
          <cell r="C272" t="str">
            <v>Rochdale Central</v>
          </cell>
          <cell r="D272" t="str">
            <v>Rochdale Central</v>
          </cell>
          <cell r="E272" t="str">
            <v>Rochdale SGTs 2 3 4</v>
          </cell>
          <cell r="F272">
            <v>42</v>
          </cell>
          <cell r="G272">
            <v>0.1008</v>
          </cell>
          <cell r="H272">
            <v>42.1008</v>
          </cell>
          <cell r="I272">
            <v>24.15</v>
          </cell>
          <cell r="J272">
            <v>26.225156672714</v>
          </cell>
          <cell r="K272">
            <v>26.5293464330414</v>
          </cell>
          <cell r="L272">
            <v>26.672069769703398</v>
          </cell>
          <cell r="M272">
            <v>26.840700720133299</v>
          </cell>
          <cell r="N272">
            <v>27.0438904551037</v>
          </cell>
          <cell r="O272">
            <v>27.228430034527399</v>
          </cell>
          <cell r="P272">
            <v>27.420937197757201</v>
          </cell>
          <cell r="Q272">
            <v>27.616055529162601</v>
          </cell>
          <cell r="R272">
            <v>27.836310126211998</v>
          </cell>
          <cell r="S272">
            <v>28.069367235669802</v>
          </cell>
          <cell r="T272">
            <v>28.311930072957999</v>
          </cell>
          <cell r="U272">
            <v>28.571537710497299</v>
          </cell>
          <cell r="V272">
            <v>28.8556440144778</v>
          </cell>
          <cell r="W272">
            <v>29.101025110847399</v>
          </cell>
          <cell r="X272">
            <v>29.340826023474001</v>
          </cell>
          <cell r="Y272">
            <v>29.6046831695664</v>
          </cell>
          <cell r="Z272">
            <v>29.855454315583899</v>
          </cell>
          <cell r="AA272">
            <v>30.0969287772851</v>
          </cell>
          <cell r="AB272">
            <v>30.336156702745701</v>
          </cell>
          <cell r="AC272">
            <v>30.565868305045701</v>
          </cell>
          <cell r="AD272">
            <v>30.785313437871601</v>
          </cell>
          <cell r="AE272">
            <v>30.9976180365428</v>
          </cell>
          <cell r="AF272">
            <v>31.2096113808139</v>
          </cell>
          <cell r="AG272">
            <v>31.400971218383699</v>
          </cell>
          <cell r="AH272">
            <v>31.5796892053432</v>
          </cell>
          <cell r="AI272">
            <v>31.747235438024902</v>
          </cell>
          <cell r="AJ272">
            <v>31.904585777714502</v>
          </cell>
          <cell r="AK272">
            <v>32.051651173131603</v>
          </cell>
          <cell r="AL272">
            <v>32.195819182279401</v>
          </cell>
          <cell r="AM272">
            <v>32.3342229166594</v>
          </cell>
          <cell r="AN272">
            <v>32.467464709077198</v>
          </cell>
          <cell r="AO272">
            <v>32.596155225074597</v>
          </cell>
          <cell r="AP272">
            <v>32.721965516464003</v>
          </cell>
        </row>
        <row r="273">
          <cell r="C273" t="str">
            <v>Roman Rd</v>
          </cell>
          <cell r="D273" t="str">
            <v>Lower Darwen</v>
          </cell>
          <cell r="E273" t="str">
            <v>Penwortham East GSP / Rochdale SGT 1 GROUP</v>
          </cell>
          <cell r="F273">
            <v>20.5</v>
          </cell>
          <cell r="G273">
            <v>0</v>
          </cell>
          <cell r="H273">
            <v>20.5</v>
          </cell>
          <cell r="I273">
            <v>14.65</v>
          </cell>
          <cell r="J273">
            <v>14.9183046478629</v>
          </cell>
          <cell r="K273">
            <v>15.0156083548351</v>
          </cell>
          <cell r="L273">
            <v>15.1162195315127</v>
          </cell>
          <cell r="M273">
            <v>15.2287203799156</v>
          </cell>
          <cell r="N273">
            <v>15.3733967875087</v>
          </cell>
          <cell r="O273">
            <v>15.489065787706901</v>
          </cell>
          <cell r="P273">
            <v>15.6025390522982</v>
          </cell>
          <cell r="Q273">
            <v>15.7110937915131</v>
          </cell>
          <cell r="R273">
            <v>15.8212869562376</v>
          </cell>
          <cell r="S273">
            <v>15.9300746967061</v>
          </cell>
          <cell r="T273">
            <v>16.035181362566</v>
          </cell>
          <cell r="U273">
            <v>16.1374339128852</v>
          </cell>
          <cell r="V273">
            <v>16.2380751313171</v>
          </cell>
          <cell r="W273">
            <v>16.335918693235499</v>
          </cell>
          <cell r="X273">
            <v>16.436183176949999</v>
          </cell>
          <cell r="Y273">
            <v>16.540162675665002</v>
          </cell>
          <cell r="Z273">
            <v>16.648012917111298</v>
          </cell>
          <cell r="AA273">
            <v>16.759105545949598</v>
          </cell>
          <cell r="AB273">
            <v>16.873565448816599</v>
          </cell>
          <cell r="AC273">
            <v>16.992910296988001</v>
          </cell>
          <cell r="AD273">
            <v>17.136361347948998</v>
          </cell>
          <cell r="AE273">
            <v>17.280899098467899</v>
          </cell>
          <cell r="AF273">
            <v>17.428020729387399</v>
          </cell>
          <cell r="AG273">
            <v>17.570727571858601</v>
          </cell>
          <cell r="AH273">
            <v>17.711980462057301</v>
          </cell>
          <cell r="AI273">
            <v>17.8522867869953</v>
          </cell>
          <cell r="AJ273">
            <v>17.991706304029901</v>
          </cell>
          <cell r="AK273">
            <v>18.132114099218398</v>
          </cell>
          <cell r="AL273">
            <v>18.279618650386599</v>
          </cell>
          <cell r="AM273">
            <v>18.4523169337204</v>
          </cell>
          <cell r="AN273">
            <v>18.636288046221299</v>
          </cell>
          <cell r="AO273">
            <v>18.8238048584689</v>
          </cell>
          <cell r="AP273">
            <v>19.015591184173001</v>
          </cell>
        </row>
        <row r="274">
          <cell r="C274" t="str">
            <v>Romiley</v>
          </cell>
          <cell r="D274" t="str">
            <v>Vernon Park</v>
          </cell>
          <cell r="E274" t="str">
            <v>Bredbury GSP</v>
          </cell>
          <cell r="F274">
            <v>17.5</v>
          </cell>
          <cell r="G274">
            <v>1.12374</v>
          </cell>
          <cell r="H274">
            <v>18.623740000000002</v>
          </cell>
          <cell r="I274">
            <v>15.51</v>
          </cell>
          <cell r="J274">
            <v>15.592202123389001</v>
          </cell>
          <cell r="K274">
            <v>15.614778765776</v>
          </cell>
          <cell r="L274">
            <v>15.681044157777301</v>
          </cell>
          <cell r="M274">
            <v>15.785367310235101</v>
          </cell>
          <cell r="N274">
            <v>15.908605193201099</v>
          </cell>
          <cell r="O274">
            <v>16.0318129694123</v>
          </cell>
          <cell r="P274">
            <v>16.169164334482801</v>
          </cell>
          <cell r="Q274">
            <v>16.317710293346199</v>
          </cell>
          <cell r="R274">
            <v>16.487018521758401</v>
          </cell>
          <cell r="S274">
            <v>16.676676842465799</v>
          </cell>
          <cell r="T274">
            <v>16.875057887193101</v>
          </cell>
          <cell r="U274">
            <v>17.0971098215159</v>
          </cell>
          <cell r="V274">
            <v>17.353412620351101</v>
          </cell>
          <cell r="W274">
            <v>17.622644560641</v>
          </cell>
          <cell r="X274">
            <v>17.8840544504231</v>
          </cell>
          <cell r="Y274">
            <v>18.133746277354501</v>
          </cell>
          <cell r="Z274">
            <v>18.363020979948899</v>
          </cell>
          <cell r="AA274">
            <v>18.5724144908129</v>
          </cell>
          <cell r="AB274">
            <v>18.7719099811736</v>
          </cell>
          <cell r="AC274">
            <v>18.953030275112699</v>
          </cell>
          <cell r="AD274">
            <v>19.1137310369838</v>
          </cell>
          <cell r="AE274">
            <v>19.2611709772724</v>
          </cell>
          <cell r="AF274">
            <v>19.398511335572302</v>
          </cell>
          <cell r="AG274">
            <v>19.504824730660001</v>
          </cell>
          <cell r="AH274">
            <v>19.590702184689</v>
          </cell>
          <cell r="AI274">
            <v>19.657290799409701</v>
          </cell>
          <cell r="AJ274">
            <v>19.7071839136153</v>
          </cell>
          <cell r="AK274">
            <v>19.742157471755299</v>
          </cell>
          <cell r="AL274">
            <v>19.777053759938202</v>
          </cell>
          <cell r="AM274">
            <v>19.8013741703937</v>
          </cell>
          <cell r="AN274">
            <v>19.815918535191798</v>
          </cell>
          <cell r="AO274">
            <v>19.820539234116001</v>
          </cell>
          <cell r="AP274">
            <v>19.8182556428415</v>
          </cell>
        </row>
        <row r="275">
          <cell r="C275" t="str">
            <v>Rossall</v>
          </cell>
          <cell r="D275" t="str">
            <v>Thornton</v>
          </cell>
          <cell r="E275" t="str">
            <v>Penwortham West GSP / Stanah GSP GROUP</v>
          </cell>
          <cell r="F275">
            <v>3.5</v>
          </cell>
          <cell r="G275">
            <v>3.5028000000000001</v>
          </cell>
          <cell r="H275">
            <v>7.0027999999999997</v>
          </cell>
          <cell r="I275">
            <v>5.01</v>
          </cell>
          <cell r="J275">
            <v>4.9858053544494698</v>
          </cell>
          <cell r="K275">
            <v>4.9815285444947204</v>
          </cell>
          <cell r="L275">
            <v>4.97654660633484</v>
          </cell>
          <cell r="M275">
            <v>4.9715646681749597</v>
          </cell>
          <cell r="N275">
            <v>4.9665827300150802</v>
          </cell>
          <cell r="O275">
            <v>4.9616007918551999</v>
          </cell>
          <cell r="P275">
            <v>4.9559137254902002</v>
          </cell>
          <cell r="Q275">
            <v>4.9609317873303196</v>
          </cell>
          <cell r="R275">
            <v>4.9659498491704399</v>
          </cell>
          <cell r="S275">
            <v>4.9602627828054304</v>
          </cell>
          <cell r="T275">
            <v>4.9752808446455496</v>
          </cell>
          <cell r="U275">
            <v>4.9695937782805402</v>
          </cell>
          <cell r="V275">
            <v>4.9946118401206601</v>
          </cell>
          <cell r="W275">
            <v>4.9989247737556601</v>
          </cell>
          <cell r="X275">
            <v>5.0132377073906502</v>
          </cell>
          <cell r="Y275">
            <v>5.0275506410256403</v>
          </cell>
          <cell r="Z275">
            <v>5.0518635746606302</v>
          </cell>
          <cell r="AA275">
            <v>5.0554713800905002</v>
          </cell>
          <cell r="AB275">
            <v>5.0797843137254901</v>
          </cell>
          <cell r="AC275">
            <v>5.0933921191553599</v>
          </cell>
          <cell r="AD275">
            <v>5.1177050527903498</v>
          </cell>
          <cell r="AE275">
            <v>5.1413128582202097</v>
          </cell>
          <cell r="AF275">
            <v>5.17492066365008</v>
          </cell>
          <cell r="AG275">
            <v>5.2085284690799396</v>
          </cell>
          <cell r="AH275">
            <v>5.2321362745098003</v>
          </cell>
          <cell r="AI275">
            <v>5.2657440799396698</v>
          </cell>
          <cell r="AJ275">
            <v>5.2893518853695296</v>
          </cell>
          <cell r="AK275">
            <v>5.3229596907993999</v>
          </cell>
          <cell r="AL275">
            <v>5.3358623680241299</v>
          </cell>
          <cell r="AM275">
            <v>5.3594701734539996</v>
          </cell>
          <cell r="AN275">
            <v>5.3723728506787296</v>
          </cell>
          <cell r="AO275">
            <v>5.4059806561085999</v>
          </cell>
          <cell r="AP275">
            <v>5.4188833333333299</v>
          </cell>
        </row>
        <row r="276">
          <cell r="C276" t="str">
            <v>Royton</v>
          </cell>
          <cell r="D276" t="str">
            <v>Royton</v>
          </cell>
          <cell r="E276" t="str">
            <v>Whitegate GSP</v>
          </cell>
          <cell r="F276">
            <v>22.863</v>
          </cell>
          <cell r="G276">
            <v>0</v>
          </cell>
          <cell r="H276">
            <v>22.863</v>
          </cell>
          <cell r="I276">
            <v>11.97</v>
          </cell>
          <cell r="J276">
            <v>12.1293435434635</v>
          </cell>
          <cell r="K276">
            <v>12.219517506846101</v>
          </cell>
          <cell r="L276">
            <v>12.3424184480882</v>
          </cell>
          <cell r="M276">
            <v>12.493964137371499</v>
          </cell>
          <cell r="N276">
            <v>12.666651675638301</v>
          </cell>
          <cell r="O276">
            <v>12.8373680214868</v>
          </cell>
          <cell r="P276">
            <v>13.019393423801599</v>
          </cell>
          <cell r="Q276">
            <v>13.2108065787684</v>
          </cell>
          <cell r="R276">
            <v>13.421531999498299</v>
          </cell>
          <cell r="S276">
            <v>13.648906282232099</v>
          </cell>
          <cell r="T276">
            <v>13.8879231851285</v>
          </cell>
          <cell r="U276">
            <v>14.146171355293699</v>
          </cell>
          <cell r="V276">
            <v>14.431434189144801</v>
          </cell>
          <cell r="W276">
            <v>14.7186447096249</v>
          </cell>
          <cell r="X276">
            <v>15.002033555370099</v>
          </cell>
          <cell r="Y276">
            <v>15.280855147665701</v>
          </cell>
          <cell r="Z276">
            <v>15.548139099934</v>
          </cell>
          <cell r="AA276">
            <v>15.8047041115949</v>
          </cell>
          <cell r="AB276">
            <v>16.068553785055201</v>
          </cell>
          <cell r="AC276">
            <v>16.3313500460428</v>
          </cell>
          <cell r="AD276">
            <v>16.5845511775508</v>
          </cell>
          <cell r="AE276">
            <v>16.830976091157499</v>
          </cell>
          <cell r="AF276">
            <v>17.075490901201199</v>
          </cell>
          <cell r="AG276">
            <v>17.2975880427913</v>
          </cell>
          <cell r="AH276">
            <v>17.5061912035248</v>
          </cell>
          <cell r="AI276">
            <v>17.702389817317101</v>
          </cell>
          <cell r="AJ276">
            <v>17.8881755290498</v>
          </cell>
          <cell r="AK276">
            <v>18.0641020704814</v>
          </cell>
          <cell r="AL276">
            <v>18.241028346620499</v>
          </cell>
          <cell r="AM276">
            <v>18.412442702951498</v>
          </cell>
          <cell r="AN276">
            <v>18.5789928699439</v>
          </cell>
          <cell r="AO276">
            <v>18.740749147015801</v>
          </cell>
          <cell r="AP276">
            <v>18.900111671521302</v>
          </cell>
        </row>
        <row r="277">
          <cell r="C277" t="str">
            <v>S.E. Macclesfield</v>
          </cell>
          <cell r="D277" t="str">
            <v>N/A</v>
          </cell>
          <cell r="E277" t="str">
            <v>Macclesfield 33 GSP</v>
          </cell>
          <cell r="F277">
            <v>22.863</v>
          </cell>
          <cell r="G277">
            <v>1.2760000000000001E-2</v>
          </cell>
          <cell r="H277">
            <v>22.87576</v>
          </cell>
          <cell r="I277">
            <v>11.99</v>
          </cell>
          <cell r="J277">
            <v>12.7257801256963</v>
          </cell>
          <cell r="K277">
            <v>12.9505932958263</v>
          </cell>
          <cell r="L277">
            <v>13.1626568502809</v>
          </cell>
          <cell r="M277">
            <v>13.4189161266862</v>
          </cell>
          <cell r="N277">
            <v>13.705073996511899</v>
          </cell>
          <cell r="O277">
            <v>13.9821643303726</v>
          </cell>
          <cell r="P277">
            <v>14.269093035659999</v>
          </cell>
          <cell r="Q277">
            <v>14.5620549804948</v>
          </cell>
          <cell r="R277">
            <v>14.874510027189601</v>
          </cell>
          <cell r="S277">
            <v>15.1998435919842</v>
          </cell>
          <cell r="T277">
            <v>15.5345746486782</v>
          </cell>
          <cell r="U277">
            <v>15.891465688939499</v>
          </cell>
          <cell r="V277">
            <v>16.276443278358801</v>
          </cell>
          <cell r="W277">
            <v>16.667406316648101</v>
          </cell>
          <cell r="X277">
            <v>17.0541710524862</v>
          </cell>
          <cell r="Y277">
            <v>17.431201168678498</v>
          </cell>
          <cell r="Z277">
            <v>17.791415863979498</v>
          </cell>
          <cell r="AA277">
            <v>18.136191993828401</v>
          </cell>
          <cell r="AB277">
            <v>18.4745229793646</v>
          </cell>
          <cell r="AC277">
            <v>18.799954434060599</v>
          </cell>
          <cell r="AD277">
            <v>19.112758592586601</v>
          </cell>
          <cell r="AE277">
            <v>19.419202127078201</v>
          </cell>
          <cell r="AF277">
            <v>19.7223194198641</v>
          </cell>
          <cell r="AG277">
            <v>20.006990929411401</v>
          </cell>
          <cell r="AH277">
            <v>20.281291438119499</v>
          </cell>
          <cell r="AI277">
            <v>20.546847146428899</v>
          </cell>
          <cell r="AJ277">
            <v>20.805557964539101</v>
          </cell>
          <cell r="AK277">
            <v>21.056864643733299</v>
          </cell>
          <cell r="AL277">
            <v>21.308169600185401</v>
          </cell>
          <cell r="AM277">
            <v>21.557491963199499</v>
          </cell>
          <cell r="AN277">
            <v>21.805669957189501</v>
          </cell>
          <cell r="AO277">
            <v>22.053749853023099</v>
          </cell>
          <cell r="AP277">
            <v>22.303456344816201</v>
          </cell>
        </row>
        <row r="278">
          <cell r="C278" t="str">
            <v>S.W. Macclesfield</v>
          </cell>
          <cell r="D278" t="str">
            <v>N/A</v>
          </cell>
          <cell r="E278" t="str">
            <v>Macclesfield 33 GSP</v>
          </cell>
          <cell r="F278">
            <v>22.863</v>
          </cell>
          <cell r="G278">
            <v>3.19347</v>
          </cell>
          <cell r="H278">
            <v>26.056470000000001</v>
          </cell>
          <cell r="I278">
            <v>18.5</v>
          </cell>
          <cell r="J278">
            <v>19.264945741644201</v>
          </cell>
          <cell r="K278">
            <v>19.615621266673799</v>
          </cell>
          <cell r="L278">
            <v>19.9809254298535</v>
          </cell>
          <cell r="M278">
            <v>20.395958518826401</v>
          </cell>
          <cell r="N278">
            <v>20.920071266193698</v>
          </cell>
          <cell r="O278">
            <v>21.445359516620101</v>
          </cell>
          <cell r="P278">
            <v>21.976195839097901</v>
          </cell>
          <cell r="Q278">
            <v>22.538532114081899</v>
          </cell>
          <cell r="R278">
            <v>23.137303962325401</v>
          </cell>
          <cell r="S278">
            <v>23.7451366548</v>
          </cell>
          <cell r="T278">
            <v>24.364588969481201</v>
          </cell>
          <cell r="U278">
            <v>25.021559707235902</v>
          </cell>
          <cell r="V278">
            <v>25.713685270045801</v>
          </cell>
          <cell r="W278">
            <v>26.432324758253799</v>
          </cell>
          <cell r="X278">
            <v>27.145991850079099</v>
          </cell>
          <cell r="Y278">
            <v>27.840469229580599</v>
          </cell>
          <cell r="Z278">
            <v>28.505764945041999</v>
          </cell>
          <cell r="AA278">
            <v>29.157053533103301</v>
          </cell>
          <cell r="AB278">
            <v>29.803379510013499</v>
          </cell>
          <cell r="AC278">
            <v>30.429016514550401</v>
          </cell>
          <cell r="AD278">
            <v>31.035093689903501</v>
          </cell>
          <cell r="AE278">
            <v>31.714329653116199</v>
          </cell>
          <cell r="AF278">
            <v>32.423525910661702</v>
          </cell>
          <cell r="AG278">
            <v>33.115761961265797</v>
          </cell>
          <cell r="AH278">
            <v>33.801345985700301</v>
          </cell>
          <cell r="AI278">
            <v>34.480254958803997</v>
          </cell>
          <cell r="AJ278">
            <v>35.1548260930156</v>
          </cell>
          <cell r="AK278">
            <v>35.818820737586201</v>
          </cell>
          <cell r="AL278">
            <v>36.476681135905103</v>
          </cell>
          <cell r="AM278">
            <v>37.133586362157899</v>
          </cell>
          <cell r="AN278">
            <v>37.790043999319501</v>
          </cell>
          <cell r="AO278">
            <v>38.4450220248957</v>
          </cell>
          <cell r="AP278">
            <v>39.101706675229501</v>
          </cell>
        </row>
        <row r="279">
          <cell r="C279" t="str">
            <v>Sale</v>
          </cell>
          <cell r="D279" t="str">
            <v>Sale</v>
          </cell>
          <cell r="E279" t="str">
            <v>Carrington ENWL SGTs 1B 2B 4 7</v>
          </cell>
          <cell r="F279">
            <v>22.86</v>
          </cell>
          <cell r="G279">
            <v>0.189</v>
          </cell>
          <cell r="H279">
            <v>23.048999999999999</v>
          </cell>
          <cell r="I279">
            <v>12.84</v>
          </cell>
          <cell r="J279">
            <v>13.6304850409698</v>
          </cell>
          <cell r="K279">
            <v>13.809251639703801</v>
          </cell>
          <cell r="L279">
            <v>13.946328728703399</v>
          </cell>
          <cell r="M279">
            <v>14.107356832864999</v>
          </cell>
          <cell r="N279">
            <v>14.2875947182647</v>
          </cell>
          <cell r="O279">
            <v>14.4588645007926</v>
          </cell>
          <cell r="P279">
            <v>14.635619851299801</v>
          </cell>
          <cell r="Q279">
            <v>14.8197617357115</v>
          </cell>
          <cell r="R279">
            <v>15.0350036247084</v>
          </cell>
          <cell r="S279">
            <v>15.265213527763301</v>
          </cell>
          <cell r="T279">
            <v>15.504925407834801</v>
          </cell>
          <cell r="U279">
            <v>15.7599510366388</v>
          </cell>
          <cell r="V279">
            <v>16.039855763818899</v>
          </cell>
          <cell r="W279">
            <v>16.302870756373899</v>
          </cell>
          <cell r="X279">
            <v>16.562424320652401</v>
          </cell>
          <cell r="Y279">
            <v>16.8218827484143</v>
          </cell>
          <cell r="Z279">
            <v>17.075918194283801</v>
          </cell>
          <cell r="AA279">
            <v>17.324756966963498</v>
          </cell>
          <cell r="AB279">
            <v>17.574012008897299</v>
          </cell>
          <cell r="AC279">
            <v>17.8193263364026</v>
          </cell>
          <cell r="AD279">
            <v>18.0591560198663</v>
          </cell>
          <cell r="AE279">
            <v>18.303260517391699</v>
          </cell>
          <cell r="AF279">
            <v>18.564818308285901</v>
          </cell>
          <cell r="AG279">
            <v>18.813103934783999</v>
          </cell>
          <cell r="AH279">
            <v>19.0546890205467</v>
          </cell>
          <cell r="AI279">
            <v>19.2902444835882</v>
          </cell>
          <cell r="AJ279">
            <v>19.521547349132099</v>
          </cell>
          <cell r="AK279">
            <v>19.744917310919799</v>
          </cell>
          <cell r="AL279">
            <v>19.959456635351401</v>
          </cell>
          <cell r="AM279">
            <v>20.172138117185501</v>
          </cell>
          <cell r="AN279">
            <v>20.383340688809501</v>
          </cell>
          <cell r="AO279">
            <v>20.592880419049699</v>
          </cell>
          <cell r="AP279">
            <v>20.8027666421494</v>
          </cell>
        </row>
        <row r="280">
          <cell r="C280" t="str">
            <v>Sale Moor</v>
          </cell>
          <cell r="D280" t="str">
            <v>Sale</v>
          </cell>
          <cell r="E280" t="str">
            <v>Carrington ENWL SGTs 1B 2B 4 7</v>
          </cell>
          <cell r="F280">
            <v>10</v>
          </cell>
          <cell r="G280">
            <v>0</v>
          </cell>
          <cell r="H280">
            <v>10</v>
          </cell>
          <cell r="I280">
            <v>7.92</v>
          </cell>
          <cell r="J280">
            <v>7.9696870756083698</v>
          </cell>
          <cell r="K280">
            <v>8.0372380815487396</v>
          </cell>
          <cell r="L280">
            <v>8.13788563788804</v>
          </cell>
          <cell r="M280">
            <v>8.2626386186374603</v>
          </cell>
          <cell r="N280">
            <v>8.4016356529886291</v>
          </cell>
          <cell r="O280">
            <v>8.5367673531188597</v>
          </cell>
          <cell r="P280">
            <v>8.6790055878959098</v>
          </cell>
          <cell r="Q280">
            <v>8.8261075121756694</v>
          </cell>
          <cell r="R280">
            <v>8.9866906301447393</v>
          </cell>
          <cell r="S280">
            <v>9.1590966361638895</v>
          </cell>
          <cell r="T280">
            <v>9.3382169650977804</v>
          </cell>
          <cell r="U280">
            <v>9.5308380664343808</v>
          </cell>
          <cell r="V280">
            <v>9.7446155402814405</v>
          </cell>
          <cell r="W280">
            <v>9.9741591684084501</v>
          </cell>
          <cell r="X280">
            <v>10.2084323129849</v>
          </cell>
          <cell r="Y280">
            <v>10.4393371271596</v>
          </cell>
          <cell r="Z280">
            <v>10.6611155673223</v>
          </cell>
          <cell r="AA280">
            <v>10.873951385357101</v>
          </cell>
          <cell r="AB280">
            <v>11.084280103036701</v>
          </cell>
          <cell r="AC280">
            <v>11.2866946679904</v>
          </cell>
          <cell r="AD280">
            <v>11.480457002423501</v>
          </cell>
          <cell r="AE280">
            <v>11.669172129043099</v>
          </cell>
          <cell r="AF280">
            <v>11.855000686657499</v>
          </cell>
          <cell r="AG280">
            <v>12.0242092449071</v>
          </cell>
          <cell r="AH280">
            <v>12.183400119524601</v>
          </cell>
          <cell r="AI280">
            <v>12.3332923224208</v>
          </cell>
          <cell r="AJ280">
            <v>12.475476228090599</v>
          </cell>
          <cell r="AK280">
            <v>12.611518380739801</v>
          </cell>
          <cell r="AL280">
            <v>12.752230537187501</v>
          </cell>
          <cell r="AM280">
            <v>12.889094593414301</v>
          </cell>
          <cell r="AN280">
            <v>13.0225483811111</v>
          </cell>
          <cell r="AO280">
            <v>13.152607908168299</v>
          </cell>
          <cell r="AP280">
            <v>13.2810779139377</v>
          </cell>
        </row>
        <row r="281">
          <cell r="C281" t="str">
            <v>Salford Quays</v>
          </cell>
          <cell r="D281" t="str">
            <v>Frederick Rd</v>
          </cell>
          <cell r="E281" t="str">
            <v>Kearsley 132 GSP</v>
          </cell>
          <cell r="F281">
            <v>20.5</v>
          </cell>
          <cell r="G281">
            <v>0</v>
          </cell>
          <cell r="H281">
            <v>20.5</v>
          </cell>
          <cell r="I281">
            <v>9.9600000000000009</v>
          </cell>
          <cell r="J281">
            <v>11.9255008226593</v>
          </cell>
          <cell r="K281">
            <v>12.179104339689401</v>
          </cell>
          <cell r="L281">
            <v>12.2440175520205</v>
          </cell>
          <cell r="M281">
            <v>12.316029578250101</v>
          </cell>
          <cell r="N281">
            <v>12.4045986465147</v>
          </cell>
          <cell r="O281">
            <v>12.474817631805999</v>
          </cell>
          <cell r="P281">
            <v>12.541628134214401</v>
          </cell>
          <cell r="Q281">
            <v>12.603290493526099</v>
          </cell>
          <cell r="R281">
            <v>12.668392441611999</v>
          </cell>
          <cell r="S281">
            <v>12.7314169284478</v>
          </cell>
          <cell r="T281">
            <v>12.791398924955899</v>
          </cell>
          <cell r="U281">
            <v>12.8489311195182</v>
          </cell>
          <cell r="V281">
            <v>12.9065399931425</v>
          </cell>
          <cell r="W281">
            <v>12.9511937752845</v>
          </cell>
          <cell r="X281">
            <v>12.9954954069675</v>
          </cell>
          <cell r="Y281">
            <v>13.0399409194823</v>
          </cell>
          <cell r="Z281">
            <v>13.083556577927499</v>
          </cell>
          <cell r="AA281">
            <v>13.1263907854587</v>
          </cell>
          <cell r="AB281">
            <v>13.1905740886027</v>
          </cell>
          <cell r="AC281">
            <v>13.264002709698101</v>
          </cell>
          <cell r="AD281">
            <v>13.3336462792166</v>
          </cell>
          <cell r="AE281">
            <v>13.400607145769801</v>
          </cell>
          <cell r="AF281">
            <v>13.4664557792672</v>
          </cell>
          <cell r="AG281">
            <v>13.5282366538119</v>
          </cell>
          <cell r="AH281">
            <v>13.5874918947321</v>
          </cell>
          <cell r="AI281">
            <v>13.6444403387785</v>
          </cell>
          <cell r="AJ281">
            <v>13.6993845382838</v>
          </cell>
          <cell r="AK281">
            <v>13.7522650780432</v>
          </cell>
          <cell r="AL281">
            <v>13.804396153827801</v>
          </cell>
          <cell r="AM281">
            <v>13.855411119758701</v>
          </cell>
          <cell r="AN281">
            <v>13.944192608079</v>
          </cell>
          <cell r="AO281">
            <v>14.0561120372641</v>
          </cell>
          <cell r="AP281">
            <v>14.171133428275001</v>
          </cell>
        </row>
        <row r="282">
          <cell r="C282" t="str">
            <v>Sandgate</v>
          </cell>
          <cell r="D282" t="str">
            <v>Barrow &amp; Sandgate</v>
          </cell>
          <cell r="E282" t="str">
            <v>Harker ENWL SGTs 1 2 3A 4 / Hutton GSP GROUP</v>
          </cell>
          <cell r="F282">
            <v>23</v>
          </cell>
          <cell r="G282">
            <v>0</v>
          </cell>
          <cell r="H282">
            <v>23</v>
          </cell>
          <cell r="I282">
            <v>13.06</v>
          </cell>
          <cell r="J282">
            <v>13.7704069239457</v>
          </cell>
          <cell r="K282">
            <v>13.876565255104801</v>
          </cell>
          <cell r="L282">
            <v>13.941422883667601</v>
          </cell>
          <cell r="M282">
            <v>14.034965524418601</v>
          </cell>
          <cell r="N282">
            <v>14.1454038027795</v>
          </cell>
          <cell r="O282">
            <v>14.2461741788917</v>
          </cell>
          <cell r="P282">
            <v>14.3649043315777</v>
          </cell>
          <cell r="Q282">
            <v>14.4834675625233</v>
          </cell>
          <cell r="R282">
            <v>14.6231512262372</v>
          </cell>
          <cell r="S282">
            <v>14.777093567308899</v>
          </cell>
          <cell r="T282">
            <v>14.9352221298129</v>
          </cell>
          <cell r="U282">
            <v>15.1157257988043</v>
          </cell>
          <cell r="V282">
            <v>15.3189785185325</v>
          </cell>
          <cell r="W282">
            <v>15.5244722813949</v>
          </cell>
          <cell r="X282">
            <v>15.7249392442671</v>
          </cell>
          <cell r="Y282">
            <v>15.9213590852916</v>
          </cell>
          <cell r="Z282">
            <v>16.116155519872802</v>
          </cell>
          <cell r="AA282">
            <v>16.2987785445514</v>
          </cell>
          <cell r="AB282">
            <v>16.481450554429902</v>
          </cell>
          <cell r="AC282">
            <v>16.657873731104999</v>
          </cell>
          <cell r="AD282">
            <v>16.822086562415699</v>
          </cell>
          <cell r="AE282">
            <v>16.984480351826399</v>
          </cell>
          <cell r="AF282">
            <v>17.1400578658121</v>
          </cell>
          <cell r="AG282">
            <v>17.273186343012799</v>
          </cell>
          <cell r="AH282">
            <v>17.391964120714</v>
          </cell>
          <cell r="AI282">
            <v>17.4994382779334</v>
          </cell>
          <cell r="AJ282">
            <v>17.609359675747001</v>
          </cell>
          <cell r="AK282">
            <v>17.708957982151102</v>
          </cell>
          <cell r="AL282">
            <v>17.804117996578601</v>
          </cell>
          <cell r="AM282">
            <v>17.893659472945899</v>
          </cell>
          <cell r="AN282">
            <v>17.978150223057199</v>
          </cell>
          <cell r="AO282">
            <v>18.057483089908299</v>
          </cell>
          <cell r="AP282">
            <v>18.133747590393</v>
          </cell>
        </row>
        <row r="283">
          <cell r="C283" t="str">
            <v>Scarisbrick</v>
          </cell>
          <cell r="D283" t="str">
            <v>Skelmersdale</v>
          </cell>
          <cell r="E283" t="str">
            <v>Washway Farm GSP / Kirkby GSP GROUP</v>
          </cell>
          <cell r="F283">
            <v>6</v>
          </cell>
          <cell r="G283">
            <v>0</v>
          </cell>
          <cell r="H283">
            <v>6</v>
          </cell>
          <cell r="I283">
            <v>4.8600000000000003</v>
          </cell>
          <cell r="J283">
            <v>5.0881938040685704</v>
          </cell>
          <cell r="K283">
            <v>5.1504877214010598</v>
          </cell>
          <cell r="L283">
            <v>5.2146866988269203</v>
          </cell>
          <cell r="M283">
            <v>5.2995254460480004</v>
          </cell>
          <cell r="N283">
            <v>5.4020588060414596</v>
          </cell>
          <cell r="O283">
            <v>5.5045463130471202</v>
          </cell>
          <cell r="P283">
            <v>5.6101840721124399</v>
          </cell>
          <cell r="Q283">
            <v>5.7179492074038798</v>
          </cell>
          <cell r="R283">
            <v>5.8318474293856104</v>
          </cell>
          <cell r="S283">
            <v>5.9441021387277502</v>
          </cell>
          <cell r="T283">
            <v>6.0575771099741296</v>
          </cell>
          <cell r="U283">
            <v>6.1832528067886798</v>
          </cell>
          <cell r="V283">
            <v>6.3157988155458602</v>
          </cell>
          <cell r="W283">
            <v>6.4536699130510904</v>
          </cell>
          <cell r="X283">
            <v>6.58307028586065</v>
          </cell>
          <cell r="Y283">
            <v>6.7000705497488102</v>
          </cell>
          <cell r="Z283">
            <v>6.8019899091624501</v>
          </cell>
          <cell r="AA283">
            <v>6.8901857304967802</v>
          </cell>
          <cell r="AB283">
            <v>6.9683705464716503</v>
          </cell>
          <cell r="AC283">
            <v>7.0344006698947004</v>
          </cell>
          <cell r="AD283">
            <v>7.0907269789929304</v>
          </cell>
          <cell r="AE283">
            <v>7.13687292223804</v>
          </cell>
          <cell r="AF283">
            <v>7.1744067488135697</v>
          </cell>
          <cell r="AG283">
            <v>7.2036646638070501</v>
          </cell>
          <cell r="AH283">
            <v>7.2270366886219097</v>
          </cell>
          <cell r="AI283">
            <v>7.24504826441754</v>
          </cell>
          <cell r="AJ283">
            <v>7.2575380854956304</v>
          </cell>
          <cell r="AK283">
            <v>7.2660526439383402</v>
          </cell>
          <cell r="AL283">
            <v>7.2717171864239898</v>
          </cell>
          <cell r="AM283">
            <v>7.2755765335158102</v>
          </cell>
          <cell r="AN283">
            <v>7.27798920579046</v>
          </cell>
          <cell r="AO283">
            <v>7.2792368365962998</v>
          </cell>
          <cell r="AP283">
            <v>7.2796833037770696</v>
          </cell>
        </row>
        <row r="284">
          <cell r="C284" t="str">
            <v>Sebergham</v>
          </cell>
          <cell r="D284" t="str">
            <v>Carlisle</v>
          </cell>
          <cell r="E284" t="str">
            <v>Harker ENWL SGTs 1 2 3A 4 / Hutton GSP GROUP</v>
          </cell>
          <cell r="F284">
            <v>4</v>
          </cell>
          <cell r="G284">
            <v>0</v>
          </cell>
          <cell r="H284">
            <v>4</v>
          </cell>
          <cell r="I284">
            <v>3.7</v>
          </cell>
          <cell r="J284">
            <v>3.7268791411167301</v>
          </cell>
          <cell r="K284">
            <v>3.7555229263254302</v>
          </cell>
          <cell r="L284">
            <v>3.7897680254854702</v>
          </cell>
          <cell r="M284">
            <v>3.8269178346245498</v>
          </cell>
          <cell r="N284">
            <v>3.8731091773939501</v>
          </cell>
          <cell r="O284">
            <v>3.90860150495527</v>
          </cell>
          <cell r="P284">
            <v>3.9420074823675701</v>
          </cell>
          <cell r="Q284">
            <v>3.9727204628198298</v>
          </cell>
          <cell r="R284">
            <v>4.0020108037010402</v>
          </cell>
          <cell r="S284">
            <v>4.0330662226539999</v>
          </cell>
          <cell r="T284">
            <v>4.0619788629073001</v>
          </cell>
          <cell r="U284">
            <v>4.0863421622836098</v>
          </cell>
          <cell r="V284">
            <v>4.1128754266008496</v>
          </cell>
          <cell r="W284">
            <v>4.1214283660825801</v>
          </cell>
          <cell r="X284">
            <v>4.1313544500976498</v>
          </cell>
          <cell r="Y284">
            <v>4.1431147603063003</v>
          </cell>
          <cell r="Z284">
            <v>4.1562289430939501</v>
          </cell>
          <cell r="AA284">
            <v>4.1705411804105603</v>
          </cell>
          <cell r="AB284">
            <v>4.1864803926610197</v>
          </cell>
          <cell r="AC284">
            <v>4.2035891356877197</v>
          </cell>
          <cell r="AD284">
            <v>4.2219416820294402</v>
          </cell>
          <cell r="AE284">
            <v>4.24159069772361</v>
          </cell>
          <cell r="AF284">
            <v>4.2627318385375501</v>
          </cell>
          <cell r="AG284">
            <v>4.2848482355747501</v>
          </cell>
          <cell r="AH284">
            <v>4.3081676448770896</v>
          </cell>
          <cell r="AI284">
            <v>4.3326769901358899</v>
          </cell>
          <cell r="AJ284">
            <v>4.3604842823753804</v>
          </cell>
          <cell r="AK284">
            <v>4.3972791150244603</v>
          </cell>
          <cell r="AL284">
            <v>4.4272650225630299</v>
          </cell>
          <cell r="AM284">
            <v>4.4565531208811402</v>
          </cell>
          <cell r="AN284">
            <v>4.4855010138551696</v>
          </cell>
          <cell r="AO284">
            <v>4.5142062743511699</v>
          </cell>
          <cell r="AP284">
            <v>4.5428773720468003</v>
          </cell>
        </row>
        <row r="285">
          <cell r="C285" t="str">
            <v>Sedbergh</v>
          </cell>
          <cell r="D285" t="str">
            <v>Kendal (Parkside Rd)</v>
          </cell>
          <cell r="E285" t="str">
            <v>Harker ENWL SGTs 1 2 3A 4 / Hutton GSP GROUP</v>
          </cell>
          <cell r="F285">
            <v>7.6210235533030604</v>
          </cell>
          <cell r="G285">
            <v>1.7999999999999999E-2</v>
          </cell>
          <cell r="H285">
            <v>7.6390235533030602</v>
          </cell>
          <cell r="I285">
            <v>4.67</v>
          </cell>
          <cell r="J285">
            <v>4.7915004939642598</v>
          </cell>
          <cell r="K285">
            <v>4.8280045505795401</v>
          </cell>
          <cell r="L285">
            <v>4.8633865957030302</v>
          </cell>
          <cell r="M285">
            <v>4.9066074082595303</v>
          </cell>
          <cell r="N285">
            <v>4.9568147189536802</v>
          </cell>
          <cell r="O285">
            <v>5.00008837984391</v>
          </cell>
          <cell r="P285">
            <v>5.0435528847069797</v>
          </cell>
          <cell r="Q285">
            <v>5.0855008809911002</v>
          </cell>
          <cell r="R285">
            <v>5.1283902254719598</v>
          </cell>
          <cell r="S285">
            <v>5.1772298498435596</v>
          </cell>
          <cell r="T285">
            <v>5.2319488780091898</v>
          </cell>
          <cell r="U285">
            <v>5.2885456460422997</v>
          </cell>
          <cell r="V285">
            <v>5.3546361330863004</v>
          </cell>
          <cell r="W285">
            <v>5.3945696532485599</v>
          </cell>
          <cell r="X285">
            <v>5.4347778068888797</v>
          </cell>
          <cell r="Y285">
            <v>5.4747716478097503</v>
          </cell>
          <cell r="Z285">
            <v>5.5126395990589501</v>
          </cell>
          <cell r="AA285">
            <v>5.5482874195821603</v>
          </cell>
          <cell r="AB285">
            <v>5.5836162004486898</v>
          </cell>
          <cell r="AC285">
            <v>5.6170695678221696</v>
          </cell>
          <cell r="AD285">
            <v>5.6482893535435501</v>
          </cell>
          <cell r="AE285">
            <v>5.6783286211527004</v>
          </cell>
          <cell r="AF285">
            <v>5.7077810025053104</v>
          </cell>
          <cell r="AG285">
            <v>5.7334963843433098</v>
          </cell>
          <cell r="AH285">
            <v>5.7572838618587001</v>
          </cell>
          <cell r="AI285">
            <v>5.7792434924232099</v>
          </cell>
          <cell r="AJ285">
            <v>5.79999916643541</v>
          </cell>
          <cell r="AK285">
            <v>5.8298232877762297</v>
          </cell>
          <cell r="AL285">
            <v>5.8824226005622702</v>
          </cell>
          <cell r="AM285">
            <v>5.9338915991227097</v>
          </cell>
          <cell r="AN285">
            <v>5.9841062513429604</v>
          </cell>
          <cell r="AO285">
            <v>6.0325885592503399</v>
          </cell>
          <cell r="AP285">
            <v>6.0799552383280897</v>
          </cell>
        </row>
        <row r="286">
          <cell r="C286" t="str">
            <v>Selsmire</v>
          </cell>
          <cell r="D286" t="str">
            <v>Penrith &amp; Shap</v>
          </cell>
          <cell r="E286" t="str">
            <v>Harker ENWL SGTs 1 2 3A 4 / Hutton GSP GROUP</v>
          </cell>
          <cell r="F286">
            <v>4</v>
          </cell>
          <cell r="G286">
            <v>7.1999999999999998E-3</v>
          </cell>
          <cell r="H286">
            <v>4.0072000000000001</v>
          </cell>
          <cell r="I286">
            <v>1.93</v>
          </cell>
          <cell r="J286">
            <v>2.3329692116895901</v>
          </cell>
          <cell r="K286">
            <v>2.37994792317141</v>
          </cell>
          <cell r="L286">
            <v>2.3886418534558098</v>
          </cell>
          <cell r="M286">
            <v>2.3994846707717299</v>
          </cell>
          <cell r="N286">
            <v>2.4131954525863399</v>
          </cell>
          <cell r="O286">
            <v>2.42499250173476</v>
          </cell>
          <cell r="P286">
            <v>2.4376373393917601</v>
          </cell>
          <cell r="Q286">
            <v>2.45047174104932</v>
          </cell>
          <cell r="R286">
            <v>2.4648914951921101</v>
          </cell>
          <cell r="S286">
            <v>2.4806722578376599</v>
          </cell>
          <cell r="T286">
            <v>2.49722948493541</v>
          </cell>
          <cell r="U286">
            <v>2.5153010855423301</v>
          </cell>
          <cell r="V286">
            <v>2.5355787905110101</v>
          </cell>
          <cell r="W286">
            <v>2.5538641418702199</v>
          </cell>
          <cell r="X286">
            <v>2.5714785614766802</v>
          </cell>
          <cell r="Y286">
            <v>2.5886915473229699</v>
          </cell>
          <cell r="Z286">
            <v>2.6047956362956901</v>
          </cell>
          <cell r="AA286">
            <v>2.6199985864618101</v>
          </cell>
          <cell r="AB286">
            <v>2.6348533146847601</v>
          </cell>
          <cell r="AC286">
            <v>2.6489646024443601</v>
          </cell>
          <cell r="AD286">
            <v>2.6623765000557098</v>
          </cell>
          <cell r="AE286">
            <v>2.6752619402467599</v>
          </cell>
          <cell r="AF286">
            <v>2.68788477852417</v>
          </cell>
          <cell r="AG286">
            <v>2.6987606178375798</v>
          </cell>
          <cell r="AH286">
            <v>2.70859566177222</v>
          </cell>
          <cell r="AI286">
            <v>2.71826946382558</v>
          </cell>
          <cell r="AJ286">
            <v>2.7269782679150301</v>
          </cell>
          <cell r="AK286">
            <v>2.7348588214215299</v>
          </cell>
          <cell r="AL286">
            <v>2.74280173169325</v>
          </cell>
          <cell r="AM286">
            <v>2.75028742545335</v>
          </cell>
          <cell r="AN286">
            <v>2.7573542223958101</v>
          </cell>
          <cell r="AO286">
            <v>2.7640884046674099</v>
          </cell>
          <cell r="AP286">
            <v>2.7706046270437601</v>
          </cell>
        </row>
        <row r="287">
          <cell r="C287" t="str">
            <v>Settle</v>
          </cell>
          <cell r="D287" t="str">
            <v>Padiham</v>
          </cell>
          <cell r="E287" t="str">
            <v>Padiham GSP</v>
          </cell>
          <cell r="F287">
            <v>5</v>
          </cell>
          <cell r="G287">
            <v>0</v>
          </cell>
          <cell r="H287">
            <v>5</v>
          </cell>
          <cell r="I287">
            <v>4.53</v>
          </cell>
          <cell r="J287">
            <v>4.6413952715259796</v>
          </cell>
          <cell r="K287">
            <v>4.6667709456101099</v>
          </cell>
          <cell r="L287">
            <v>4.6903898584147301</v>
          </cell>
          <cell r="M287">
            <v>4.7220929705838399</v>
          </cell>
          <cell r="N287">
            <v>4.7572586531513297</v>
          </cell>
          <cell r="O287">
            <v>4.7934116690009896</v>
          </cell>
          <cell r="P287">
            <v>4.8322529064384998</v>
          </cell>
          <cell r="Q287">
            <v>4.8726783596930803</v>
          </cell>
          <cell r="R287">
            <v>4.9213982649750898</v>
          </cell>
          <cell r="S287">
            <v>4.9731948974838902</v>
          </cell>
          <cell r="T287">
            <v>5.0284192976020403</v>
          </cell>
          <cell r="U287">
            <v>5.09088249935966</v>
          </cell>
          <cell r="V287">
            <v>5.1631779462263703</v>
          </cell>
          <cell r="W287">
            <v>5.2307347186280699</v>
          </cell>
          <cell r="X287">
            <v>5.2964970550290102</v>
          </cell>
          <cell r="Y287">
            <v>5.3597559263063497</v>
          </cell>
          <cell r="Z287">
            <v>5.4202660985548103</v>
          </cell>
          <cell r="AA287">
            <v>5.4785080864295104</v>
          </cell>
          <cell r="AB287">
            <v>5.53598007599272</v>
          </cell>
          <cell r="AC287">
            <v>5.5906412734709301</v>
          </cell>
          <cell r="AD287">
            <v>5.6421940376440096</v>
          </cell>
          <cell r="AE287">
            <v>5.6924281677272504</v>
          </cell>
          <cell r="AF287">
            <v>5.74309907758881</v>
          </cell>
          <cell r="AG287">
            <v>5.7875817731722696</v>
          </cell>
          <cell r="AH287">
            <v>5.8281811072116199</v>
          </cell>
          <cell r="AI287">
            <v>5.8654414788135902</v>
          </cell>
          <cell r="AJ287">
            <v>5.8992970999449001</v>
          </cell>
          <cell r="AK287">
            <v>5.9291133221043903</v>
          </cell>
          <cell r="AL287">
            <v>5.9552454637291197</v>
          </cell>
          <cell r="AM287">
            <v>5.9793878889515399</v>
          </cell>
          <cell r="AN287">
            <v>6.0016942392526298</v>
          </cell>
          <cell r="AO287">
            <v>6.0224654450169703</v>
          </cell>
          <cell r="AP287">
            <v>6.0421139057286597</v>
          </cell>
        </row>
        <row r="288">
          <cell r="C288" t="str">
            <v>Shannon St South</v>
          </cell>
          <cell r="D288" t="str">
            <v>Blackpool</v>
          </cell>
          <cell r="E288" t="str">
            <v>Penwortham West GSP / Stanah GSP GROUP</v>
          </cell>
          <cell r="F288">
            <v>22</v>
          </cell>
          <cell r="G288">
            <v>0</v>
          </cell>
          <cell r="H288">
            <v>22</v>
          </cell>
          <cell r="I288">
            <v>17.86</v>
          </cell>
          <cell r="J288">
            <v>18.495095801010699</v>
          </cell>
          <cell r="K288">
            <v>18.536177608897599</v>
          </cell>
          <cell r="L288">
            <v>18.564564243579401</v>
          </cell>
          <cell r="M288">
            <v>18.642179917179401</v>
          </cell>
          <cell r="N288">
            <v>18.743090293645199</v>
          </cell>
          <cell r="O288">
            <v>18.835226072137601</v>
          </cell>
          <cell r="P288">
            <v>18.9419105900323</v>
          </cell>
          <cell r="Q288">
            <v>19.0751151752795</v>
          </cell>
          <cell r="R288">
            <v>19.236776777407499</v>
          </cell>
          <cell r="S288">
            <v>19.438091005312899</v>
          </cell>
          <cell r="T288">
            <v>19.648308760135599</v>
          </cell>
          <cell r="U288">
            <v>19.877185065883399</v>
          </cell>
          <cell r="V288">
            <v>20.145325812513601</v>
          </cell>
          <cell r="W288">
            <v>20.373116911970801</v>
          </cell>
          <cell r="X288">
            <v>20.590420757358299</v>
          </cell>
          <cell r="Y288">
            <v>20.799395810923802</v>
          </cell>
          <cell r="Z288">
            <v>20.989966467931701</v>
          </cell>
          <cell r="AA288">
            <v>21.161046585261399</v>
          </cell>
          <cell r="AB288">
            <v>21.3232555603254</v>
          </cell>
          <cell r="AC288">
            <v>21.468112928199599</v>
          </cell>
          <cell r="AD288">
            <v>21.594966446442101</v>
          </cell>
          <cell r="AE288">
            <v>21.707542830480499</v>
          </cell>
          <cell r="AF288">
            <v>21.829095794436299</v>
          </cell>
          <cell r="AG288">
            <v>21.9377159372218</v>
          </cell>
          <cell r="AH288">
            <v>22.030846291790301</v>
          </cell>
          <cell r="AI288">
            <v>22.109048034530701</v>
          </cell>
          <cell r="AJ288">
            <v>22.175454337078602</v>
          </cell>
          <cell r="AK288">
            <v>22.2253918901371</v>
          </cell>
          <cell r="AL288">
            <v>22.259426088261201</v>
          </cell>
          <cell r="AM288">
            <v>22.2848118880522</v>
          </cell>
          <cell r="AN288">
            <v>22.3021430054884</v>
          </cell>
          <cell r="AO288">
            <v>22.310832947243</v>
          </cell>
          <cell r="AP288">
            <v>22.3138283156119</v>
          </cell>
        </row>
        <row r="289">
          <cell r="C289" t="str">
            <v>Shap</v>
          </cell>
          <cell r="D289" t="str">
            <v>Penrith &amp; Shap</v>
          </cell>
          <cell r="E289" t="str">
            <v>Harker ENWL SGTs 1 2 3A 4 / Hutton GSP GROUP</v>
          </cell>
          <cell r="F289">
            <v>8.5</v>
          </cell>
          <cell r="G289">
            <v>0</v>
          </cell>
          <cell r="H289">
            <v>8.5</v>
          </cell>
          <cell r="I289">
            <v>4.6399999999999997</v>
          </cell>
          <cell r="J289">
            <v>4.6455329818778104</v>
          </cell>
          <cell r="K289">
            <v>4.65351184022862</v>
          </cell>
          <cell r="L289">
            <v>4.6665714526149102</v>
          </cell>
          <cell r="M289">
            <v>4.6818184822496303</v>
          </cell>
          <cell r="N289">
            <v>4.70386657358259</v>
          </cell>
          <cell r="O289">
            <v>4.71949043381517</v>
          </cell>
          <cell r="P289">
            <v>4.7346317639563296</v>
          </cell>
          <cell r="Q289">
            <v>4.7483716240773601</v>
          </cell>
          <cell r="R289">
            <v>4.7635335863829296</v>
          </cell>
          <cell r="S289">
            <v>4.7782859404531797</v>
          </cell>
          <cell r="T289">
            <v>4.7927453558646604</v>
          </cell>
          <cell r="U289">
            <v>4.8078927650567804</v>
          </cell>
          <cell r="V289">
            <v>4.8235478581072</v>
          </cell>
          <cell r="W289">
            <v>4.8365815632951596</v>
          </cell>
          <cell r="X289">
            <v>4.8492106519762102</v>
          </cell>
          <cell r="Y289">
            <v>4.8614496209343399</v>
          </cell>
          <cell r="Z289">
            <v>4.8731523503202396</v>
          </cell>
          <cell r="AA289">
            <v>4.8845746218039796</v>
          </cell>
          <cell r="AB289">
            <v>4.8959488373883104</v>
          </cell>
          <cell r="AC289">
            <v>4.90718981990097</v>
          </cell>
          <cell r="AD289">
            <v>4.9183291466989001</v>
          </cell>
          <cell r="AE289">
            <v>4.9294734282564603</v>
          </cell>
          <cell r="AF289">
            <v>4.9408797737225099</v>
          </cell>
          <cell r="AG289">
            <v>4.9516772106431501</v>
          </cell>
          <cell r="AH289">
            <v>4.9621832926522904</v>
          </cell>
          <cell r="AI289">
            <v>4.97253736268497</v>
          </cell>
          <cell r="AJ289">
            <v>4.9825125362786302</v>
          </cell>
          <cell r="AK289">
            <v>4.9921641372849299</v>
          </cell>
          <cell r="AL289">
            <v>5.0017337228819301</v>
          </cell>
          <cell r="AM289">
            <v>5.0113055848187598</v>
          </cell>
          <cell r="AN289">
            <v>5.0208973079724499</v>
          </cell>
          <cell r="AO289">
            <v>5.0306380634421597</v>
          </cell>
          <cell r="AP289">
            <v>5.0404926478254799</v>
          </cell>
        </row>
        <row r="290">
          <cell r="C290" t="str">
            <v>Shaw</v>
          </cell>
          <cell r="D290" t="str">
            <v>Royton</v>
          </cell>
          <cell r="E290" t="str">
            <v>Whitegate GSP</v>
          </cell>
          <cell r="F290">
            <v>16</v>
          </cell>
          <cell r="G290">
            <v>0</v>
          </cell>
          <cell r="H290">
            <v>16</v>
          </cell>
          <cell r="I290">
            <v>13.52</v>
          </cell>
          <cell r="J290">
            <v>13.5783249403369</v>
          </cell>
          <cell r="K290">
            <v>13.6567546460789</v>
          </cell>
          <cell r="L290">
            <v>13.7815068145468</v>
          </cell>
          <cell r="M290">
            <v>13.9326299875268</v>
          </cell>
          <cell r="N290">
            <v>14.1035409210052</v>
          </cell>
          <cell r="O290">
            <v>14.271056907328401</v>
          </cell>
          <cell r="P290">
            <v>14.4499458505997</v>
          </cell>
          <cell r="Q290">
            <v>14.637081592145099</v>
          </cell>
          <cell r="R290">
            <v>14.844267205807</v>
          </cell>
          <cell r="S290">
            <v>15.0683062730518</v>
          </cell>
          <cell r="T290">
            <v>15.3032606637724</v>
          </cell>
          <cell r="U290">
            <v>15.556054198447701</v>
          </cell>
          <cell r="V290">
            <v>15.8377350048137</v>
          </cell>
          <cell r="W290">
            <v>16.1335288760685</v>
          </cell>
          <cell r="X290">
            <v>16.423344271640001</v>
          </cell>
          <cell r="Y290">
            <v>16.710025177586999</v>
          </cell>
          <cell r="Z290">
            <v>16.986452993326498</v>
          </cell>
          <cell r="AA290">
            <v>17.253677108571001</v>
          </cell>
          <cell r="AB290">
            <v>17.518254489071602</v>
          </cell>
          <cell r="AC290">
            <v>17.774979085761402</v>
          </cell>
          <cell r="AD290">
            <v>18.0240053372966</v>
          </cell>
          <cell r="AE290">
            <v>18.2668820359434</v>
          </cell>
          <cell r="AF290">
            <v>18.509798161767598</v>
          </cell>
          <cell r="AG290">
            <v>18.734730235520999</v>
          </cell>
          <cell r="AH290">
            <v>18.949185394233702</v>
          </cell>
          <cell r="AI290">
            <v>19.154248784899</v>
          </cell>
          <cell r="AJ290">
            <v>19.3518364612816</v>
          </cell>
          <cell r="AK290">
            <v>19.539090090967001</v>
          </cell>
          <cell r="AL290">
            <v>19.718484050888399</v>
          </cell>
          <cell r="AM290">
            <v>19.893816665915999</v>
          </cell>
          <cell r="AN290">
            <v>20.065746937409099</v>
          </cell>
          <cell r="AO290">
            <v>20.2346067452341</v>
          </cell>
          <cell r="AP290">
            <v>20.4115140559501</v>
          </cell>
        </row>
        <row r="291">
          <cell r="C291" t="str">
            <v>Siddick</v>
          </cell>
          <cell r="D291" t="str">
            <v>Stainburn &amp; Siddick</v>
          </cell>
          <cell r="E291" t="str">
            <v>Harker ENWL SGTs 1 2 3A 4 / Hutton GSP GROUP</v>
          </cell>
          <cell r="F291">
            <v>20.5</v>
          </cell>
          <cell r="G291">
            <v>3.8159999999999998</v>
          </cell>
          <cell r="H291">
            <v>24.315999999999999</v>
          </cell>
          <cell r="I291">
            <v>5.36</v>
          </cell>
          <cell r="J291">
            <v>5.59647146374218</v>
          </cell>
          <cell r="K291">
            <v>5.6550182705221399</v>
          </cell>
          <cell r="L291">
            <v>5.6991115252387203</v>
          </cell>
          <cell r="M291">
            <v>5.74782514508858</v>
          </cell>
          <cell r="N291">
            <v>5.8082234147806702</v>
          </cell>
          <cell r="O291">
            <v>5.8563004579798497</v>
          </cell>
          <cell r="P291">
            <v>5.9017337821557501</v>
          </cell>
          <cell r="Q291">
            <v>5.94326231293826</v>
          </cell>
          <cell r="R291">
            <v>5.9853644579878997</v>
          </cell>
          <cell r="S291">
            <v>6.0253003205878297</v>
          </cell>
          <cell r="T291">
            <v>6.0627236798479096</v>
          </cell>
          <cell r="U291">
            <v>6.0977300567172801</v>
          </cell>
          <cell r="V291">
            <v>6.1311310497584701</v>
          </cell>
          <cell r="W291">
            <v>6.16277873354161</v>
          </cell>
          <cell r="X291">
            <v>6.1952263666834702</v>
          </cell>
          <cell r="Y291">
            <v>6.2285670441055903</v>
          </cell>
          <cell r="Z291">
            <v>6.2626523665906602</v>
          </cell>
          <cell r="AA291">
            <v>6.2974253863170304</v>
          </cell>
          <cell r="AB291">
            <v>6.3330002386034998</v>
          </cell>
          <cell r="AC291">
            <v>6.369211377928</v>
          </cell>
          <cell r="AD291">
            <v>6.4060616490114803</v>
          </cell>
          <cell r="AE291">
            <v>6.4435703805543403</v>
          </cell>
          <cell r="AF291">
            <v>6.4817552698058698</v>
          </cell>
          <cell r="AG291">
            <v>6.5203465287889104</v>
          </cell>
          <cell r="AH291">
            <v>6.5594390897488202</v>
          </cell>
          <cell r="AI291">
            <v>6.5990252044855398</v>
          </cell>
          <cell r="AJ291">
            <v>6.6391311122083998</v>
          </cell>
          <cell r="AK291">
            <v>6.6796989257336303</v>
          </cell>
          <cell r="AL291">
            <v>6.7207469683472096</v>
          </cell>
          <cell r="AM291">
            <v>6.7623220742164403</v>
          </cell>
          <cell r="AN291">
            <v>6.8044207032062296</v>
          </cell>
          <cell r="AO291">
            <v>6.84702125991081</v>
          </cell>
          <cell r="AP291">
            <v>6.8901491122282401</v>
          </cell>
        </row>
        <row r="292">
          <cell r="C292" t="str">
            <v>Silloth</v>
          </cell>
          <cell r="D292" t="str">
            <v>Carlisle</v>
          </cell>
          <cell r="E292" t="str">
            <v>Harker ENWL SGTs 1 2 3A 4 / Hutton GSP GROUP</v>
          </cell>
          <cell r="F292">
            <v>30.69</v>
          </cell>
          <cell r="G292">
            <v>1.5209999999999999</v>
          </cell>
          <cell r="H292">
            <v>32.210999999999999</v>
          </cell>
          <cell r="I292">
            <v>6.75</v>
          </cell>
          <cell r="J292">
            <v>6.7565888999728196</v>
          </cell>
          <cell r="K292">
            <v>6.7682367775104497</v>
          </cell>
          <cell r="L292">
            <v>6.7878567576478099</v>
          </cell>
          <cell r="M292">
            <v>6.8149166880770702</v>
          </cell>
          <cell r="N292">
            <v>6.8480034566843804</v>
          </cell>
          <cell r="O292">
            <v>6.8758820815019996</v>
          </cell>
          <cell r="P292">
            <v>6.9046373015115403</v>
          </cell>
          <cell r="Q292">
            <v>6.9347339694137</v>
          </cell>
          <cell r="R292">
            <v>6.9797209836865797</v>
          </cell>
          <cell r="S292">
            <v>7.0318114616393101</v>
          </cell>
          <cell r="T292">
            <v>7.0908851155907904</v>
          </cell>
          <cell r="U292">
            <v>7.1539021941566503</v>
          </cell>
          <cell r="V292">
            <v>7.2276577718539601</v>
          </cell>
          <cell r="W292">
            <v>7.2984893705481904</v>
          </cell>
          <cell r="X292">
            <v>7.3673254102016799</v>
          </cell>
          <cell r="Y292">
            <v>7.4359721467398598</v>
          </cell>
          <cell r="Z292">
            <v>7.5028704626393301</v>
          </cell>
          <cell r="AA292">
            <v>7.5675565024212403</v>
          </cell>
          <cell r="AB292">
            <v>7.6330422909174196</v>
          </cell>
          <cell r="AC292">
            <v>7.6962590430681503</v>
          </cell>
          <cell r="AD292">
            <v>7.7579635420400903</v>
          </cell>
          <cell r="AE292">
            <v>7.8194228921734901</v>
          </cell>
          <cell r="AF292">
            <v>7.8820569313179698</v>
          </cell>
          <cell r="AG292">
            <v>7.9402862047600404</v>
          </cell>
          <cell r="AH292">
            <v>7.9962696479028699</v>
          </cell>
          <cell r="AI292">
            <v>8.0505018790601408</v>
          </cell>
          <cell r="AJ292">
            <v>8.1031111842496504</v>
          </cell>
          <cell r="AK292">
            <v>8.1528569548174996</v>
          </cell>
          <cell r="AL292">
            <v>8.1989560535581099</v>
          </cell>
          <cell r="AM292">
            <v>8.2459479255244794</v>
          </cell>
          <cell r="AN292">
            <v>8.3165049962214201</v>
          </cell>
          <cell r="AO292">
            <v>8.3857598260091297</v>
          </cell>
          <cell r="AP292">
            <v>8.4541880019323106</v>
          </cell>
        </row>
        <row r="293">
          <cell r="C293" t="str">
            <v>Skelmersdale</v>
          </cell>
          <cell r="D293" t="str">
            <v>Skelmersdale</v>
          </cell>
          <cell r="E293" t="str">
            <v>Washway Farm GSP / Kirkby GSP GROUP</v>
          </cell>
          <cell r="F293">
            <v>22.863</v>
          </cell>
          <cell r="G293">
            <v>0</v>
          </cell>
          <cell r="H293">
            <v>22.863</v>
          </cell>
          <cell r="I293">
            <v>15.33</v>
          </cell>
          <cell r="J293">
            <v>15.7828093427252</v>
          </cell>
          <cell r="K293">
            <v>15.7895135568491</v>
          </cell>
          <cell r="L293">
            <v>15.7609982068634</v>
          </cell>
          <cell r="M293">
            <v>15.736403169047399</v>
          </cell>
          <cell r="N293">
            <v>15.728266837682</v>
          </cell>
          <cell r="O293">
            <v>15.7707915989072</v>
          </cell>
          <cell r="P293">
            <v>15.820947022093501</v>
          </cell>
          <cell r="Q293">
            <v>15.8744540513065</v>
          </cell>
          <cell r="R293">
            <v>15.939373213482799</v>
          </cell>
          <cell r="S293">
            <v>16.035918168809602</v>
          </cell>
          <cell r="T293">
            <v>16.140103588532298</v>
          </cell>
          <cell r="U293">
            <v>16.250734991225599</v>
          </cell>
          <cell r="V293">
            <v>16.393171685402798</v>
          </cell>
          <cell r="W293">
            <v>16.560074092215</v>
          </cell>
          <cell r="X293">
            <v>16.718809981943402</v>
          </cell>
          <cell r="Y293">
            <v>16.8736679589612</v>
          </cell>
          <cell r="Z293">
            <v>17.0162901693216</v>
          </cell>
          <cell r="AA293">
            <v>17.151232727878</v>
          </cell>
          <cell r="AB293">
            <v>17.285068113243799</v>
          </cell>
          <cell r="AC293">
            <v>17.410609366974299</v>
          </cell>
          <cell r="AD293">
            <v>17.5275424986865</v>
          </cell>
          <cell r="AE293">
            <v>17.6381081929114</v>
          </cell>
          <cell r="AF293">
            <v>17.749217230081001</v>
          </cell>
          <cell r="AG293">
            <v>17.8434492406064</v>
          </cell>
          <cell r="AH293">
            <v>17.9280098731336</v>
          </cell>
          <cell r="AI293">
            <v>18.004298071353301</v>
          </cell>
          <cell r="AJ293">
            <v>18.0734644279656</v>
          </cell>
          <cell r="AK293">
            <v>18.1327627323058</v>
          </cell>
          <cell r="AL293">
            <v>18.182798943609999</v>
          </cell>
          <cell r="AM293">
            <v>18.228273928187701</v>
          </cell>
          <cell r="AN293">
            <v>18.278811119836</v>
          </cell>
          <cell r="AO293">
            <v>18.3248087032085</v>
          </cell>
          <cell r="AP293">
            <v>18.3677163843203</v>
          </cell>
        </row>
        <row r="294">
          <cell r="C294" t="str">
            <v>Slipway</v>
          </cell>
          <cell r="D294" t="str">
            <v>Egremont</v>
          </cell>
          <cell r="E294" t="str">
            <v>Harker ENWL SGTs 1 2 3A 4 / Hutton GSP GROUP</v>
          </cell>
          <cell r="F294">
            <v>13</v>
          </cell>
          <cell r="G294">
            <v>0</v>
          </cell>
          <cell r="H294">
            <v>13</v>
          </cell>
          <cell r="I294">
            <v>7.45</v>
          </cell>
          <cell r="J294">
            <v>7.47283431474973</v>
          </cell>
          <cell r="K294">
            <v>7.5047999511483603</v>
          </cell>
          <cell r="L294">
            <v>7.5576994975065501</v>
          </cell>
          <cell r="M294">
            <v>7.6284920870163599</v>
          </cell>
          <cell r="N294">
            <v>7.7098727512694802</v>
          </cell>
          <cell r="O294">
            <v>7.7901930969917297</v>
          </cell>
          <cell r="P294">
            <v>7.8749663426103398</v>
          </cell>
          <cell r="Q294">
            <v>7.9629934819677102</v>
          </cell>
          <cell r="R294">
            <v>8.0681215685109802</v>
          </cell>
          <cell r="S294">
            <v>8.1823064934514402</v>
          </cell>
          <cell r="T294">
            <v>8.3037880311686507</v>
          </cell>
          <cell r="U294">
            <v>8.43584560731321</v>
          </cell>
          <cell r="V294">
            <v>8.5839819921130793</v>
          </cell>
          <cell r="W294">
            <v>8.7210376889660708</v>
          </cell>
          <cell r="X294">
            <v>8.8527894899758302</v>
          </cell>
          <cell r="Y294">
            <v>8.98103557661452</v>
          </cell>
          <cell r="Z294">
            <v>9.1018742446708405</v>
          </cell>
          <cell r="AA294">
            <v>9.2167811473767198</v>
          </cell>
          <cell r="AB294">
            <v>9.3324569530043195</v>
          </cell>
          <cell r="AC294">
            <v>9.4424362483427906</v>
          </cell>
          <cell r="AD294">
            <v>9.5462553992764594</v>
          </cell>
          <cell r="AE294">
            <v>9.6435382176451903</v>
          </cell>
          <cell r="AF294">
            <v>9.7400257133093699</v>
          </cell>
          <cell r="AG294">
            <v>9.8228958559776895</v>
          </cell>
          <cell r="AH294">
            <v>9.8970430995937004</v>
          </cell>
          <cell r="AI294">
            <v>9.9634363206775909</v>
          </cell>
          <cell r="AJ294">
            <v>10.022701504376901</v>
          </cell>
          <cell r="AK294">
            <v>10.0755365697638</v>
          </cell>
          <cell r="AL294">
            <v>10.127450208987501</v>
          </cell>
          <cell r="AM294">
            <v>10.175362980542801</v>
          </cell>
          <cell r="AN294">
            <v>10.2196295652949</v>
          </cell>
          <cell r="AO294">
            <v>10.260678697352001</v>
          </cell>
          <cell r="AP294">
            <v>10.2995685068275</v>
          </cell>
        </row>
        <row r="295">
          <cell r="C295" t="str">
            <v>Snipe</v>
          </cell>
          <cell r="D295" t="str">
            <v>Droylsden</v>
          </cell>
          <cell r="E295" t="str">
            <v>Stalybridge GSP</v>
          </cell>
          <cell r="F295">
            <v>19.5</v>
          </cell>
          <cell r="G295">
            <v>0</v>
          </cell>
          <cell r="H295">
            <v>19.5</v>
          </cell>
          <cell r="I295">
            <v>15.3</v>
          </cell>
          <cell r="J295">
            <v>15.468524069456</v>
          </cell>
          <cell r="K295">
            <v>15.4822877212544</v>
          </cell>
          <cell r="L295">
            <v>15.4962892357107</v>
          </cell>
          <cell r="M295">
            <v>15.5225441666595</v>
          </cell>
          <cell r="N295">
            <v>15.555297160272101</v>
          </cell>
          <cell r="O295">
            <v>15.586952007787399</v>
          </cell>
          <cell r="P295">
            <v>15.627748997663</v>
          </cell>
          <cell r="Q295">
            <v>15.667801828130299</v>
          </cell>
          <cell r="R295">
            <v>15.7272122885761</v>
          </cell>
          <cell r="S295">
            <v>15.786071151426601</v>
          </cell>
          <cell r="T295">
            <v>15.8644589831361</v>
          </cell>
          <cell r="U295">
            <v>15.952446876330599</v>
          </cell>
          <cell r="V295">
            <v>16.050097125631499</v>
          </cell>
          <cell r="W295">
            <v>16.164323172622499</v>
          </cell>
          <cell r="X295">
            <v>16.275298630435401</v>
          </cell>
          <cell r="Y295">
            <v>16.3831864044821</v>
          </cell>
          <cell r="Z295">
            <v>16.478139517779098</v>
          </cell>
          <cell r="AA295">
            <v>16.5703018656185</v>
          </cell>
          <cell r="AB295">
            <v>16.669808896511899</v>
          </cell>
          <cell r="AC295">
            <v>16.7567882347679</v>
          </cell>
          <cell r="AD295">
            <v>16.831360255967301</v>
          </cell>
          <cell r="AE295">
            <v>16.913638602022498</v>
          </cell>
          <cell r="AF295">
            <v>16.983730660399001</v>
          </cell>
          <cell r="AG295">
            <v>17.051738000328701</v>
          </cell>
          <cell r="AH295">
            <v>17.117756774209301</v>
          </cell>
          <cell r="AI295">
            <v>17.171878084187099</v>
          </cell>
          <cell r="AJ295">
            <v>17.224188324165599</v>
          </cell>
          <cell r="AK295">
            <v>17.264769489046301</v>
          </cell>
          <cell r="AL295">
            <v>17.3036994645135</v>
          </cell>
          <cell r="AM295">
            <v>17.331052292244902</v>
          </cell>
          <cell r="AN295">
            <v>17.3568984125932</v>
          </cell>
          <cell r="AO295">
            <v>17.381304898053401</v>
          </cell>
          <cell r="AP295">
            <v>17.394335656009702</v>
          </cell>
        </row>
        <row r="296">
          <cell r="C296" t="str">
            <v>South Park</v>
          </cell>
          <cell r="D296" t="str">
            <v>Lytham</v>
          </cell>
          <cell r="E296" t="str">
            <v>Penwortham West GSP / Stanah GSP GROUP</v>
          </cell>
          <cell r="F296">
            <v>23</v>
          </cell>
          <cell r="G296">
            <v>0</v>
          </cell>
          <cell r="H296">
            <v>23</v>
          </cell>
          <cell r="I296">
            <v>7.95</v>
          </cell>
          <cell r="J296">
            <v>8.1737200317867504</v>
          </cell>
          <cell r="K296">
            <v>8.2301329203864402</v>
          </cell>
          <cell r="L296">
            <v>8.2899222467317006</v>
          </cell>
          <cell r="M296">
            <v>8.3641069073372396</v>
          </cell>
          <cell r="N296">
            <v>8.4494824831828002</v>
          </cell>
          <cell r="O296">
            <v>8.5311918950965495</v>
          </cell>
          <cell r="P296">
            <v>8.6184166041007302</v>
          </cell>
          <cell r="Q296">
            <v>8.7093371003197504</v>
          </cell>
          <cell r="R296">
            <v>8.8091551018919407</v>
          </cell>
          <cell r="S296">
            <v>8.9164995234295503</v>
          </cell>
          <cell r="T296">
            <v>9.0288316039190697</v>
          </cell>
          <cell r="U296">
            <v>9.15052925457457</v>
          </cell>
          <cell r="V296">
            <v>9.2895542018919208</v>
          </cell>
          <cell r="W296">
            <v>9.4265326930840807</v>
          </cell>
          <cell r="X296">
            <v>9.55769519154099</v>
          </cell>
          <cell r="Y296">
            <v>9.6852586854355298</v>
          </cell>
          <cell r="Z296">
            <v>9.8035369340185596</v>
          </cell>
          <cell r="AA296">
            <v>9.9151355602696807</v>
          </cell>
          <cell r="AB296">
            <v>10.0236266927794</v>
          </cell>
          <cell r="AC296">
            <v>10.1254727626578</v>
          </cell>
          <cell r="AD296">
            <v>10.220063707355999</v>
          </cell>
          <cell r="AE296">
            <v>10.3095332682277</v>
          </cell>
          <cell r="AF296">
            <v>10.398266106427</v>
          </cell>
          <cell r="AG296">
            <v>10.4773075477503</v>
          </cell>
          <cell r="AH296">
            <v>10.5503708542412</v>
          </cell>
          <cell r="AI296">
            <v>10.6181982504232</v>
          </cell>
          <cell r="AJ296">
            <v>10.681867450447699</v>
          </cell>
          <cell r="AK296">
            <v>10.7391938565373</v>
          </cell>
          <cell r="AL296">
            <v>10.7897502650339</v>
          </cell>
          <cell r="AM296">
            <v>10.8374165864949</v>
          </cell>
          <cell r="AN296">
            <v>10.8824708737921</v>
          </cell>
          <cell r="AO296">
            <v>10.9254135710336</v>
          </cell>
          <cell r="AP296">
            <v>10.9670182681835</v>
          </cell>
        </row>
        <row r="297">
          <cell r="C297" t="str">
            <v>Spa Rd</v>
          </cell>
          <cell r="D297" t="str">
            <v>Bolton</v>
          </cell>
          <cell r="E297" t="str">
            <v>Kearsley 132 GSP</v>
          </cell>
          <cell r="F297">
            <v>31.5</v>
          </cell>
          <cell r="G297">
            <v>0</v>
          </cell>
          <cell r="H297">
            <v>31.5</v>
          </cell>
          <cell r="I297">
            <v>23.84</v>
          </cell>
          <cell r="J297">
            <v>24.517538884660699</v>
          </cell>
          <cell r="K297">
            <v>24.662669148726899</v>
          </cell>
          <cell r="L297">
            <v>24.772600008616699</v>
          </cell>
          <cell r="M297">
            <v>24.8988809936716</v>
          </cell>
          <cell r="N297">
            <v>25.057085272251399</v>
          </cell>
          <cell r="O297">
            <v>25.180791170703898</v>
          </cell>
          <cell r="P297">
            <v>25.300270074059501</v>
          </cell>
          <cell r="Q297">
            <v>25.405985103624499</v>
          </cell>
          <cell r="R297">
            <v>25.523558054054401</v>
          </cell>
          <cell r="S297">
            <v>25.6413897739832</v>
          </cell>
          <cell r="T297">
            <v>25.753510110620802</v>
          </cell>
          <cell r="U297">
            <v>25.864697362289</v>
          </cell>
          <cell r="V297">
            <v>25.983408329571098</v>
          </cell>
          <cell r="W297">
            <v>26.0806557969624</v>
          </cell>
          <cell r="X297">
            <v>26.176757957366402</v>
          </cell>
          <cell r="Y297">
            <v>26.275322127357398</v>
          </cell>
          <cell r="Z297">
            <v>26.376087375611402</v>
          </cell>
          <cell r="AA297">
            <v>26.477119274204</v>
          </cell>
          <cell r="AB297">
            <v>26.581781926838801</v>
          </cell>
          <cell r="AC297">
            <v>26.687957538277399</v>
          </cell>
          <cell r="AD297">
            <v>26.826344646326099</v>
          </cell>
          <cell r="AE297">
            <v>26.972091547103801</v>
          </cell>
          <cell r="AF297">
            <v>27.1430803356476</v>
          </cell>
          <cell r="AG297">
            <v>27.345946680666302</v>
          </cell>
          <cell r="AH297">
            <v>27.555207409726101</v>
          </cell>
          <cell r="AI297">
            <v>27.770927733438899</v>
          </cell>
          <cell r="AJ297">
            <v>27.993584798346799</v>
          </cell>
          <cell r="AK297">
            <v>28.214181749071098</v>
          </cell>
          <cell r="AL297">
            <v>28.4155853125086</v>
          </cell>
          <cell r="AM297">
            <v>28.622420984833301</v>
          </cell>
          <cell r="AN297">
            <v>28.834720238596699</v>
          </cell>
          <cell r="AO297">
            <v>29.052016222813101</v>
          </cell>
          <cell r="AP297">
            <v>29.275064687436299</v>
          </cell>
        </row>
        <row r="298">
          <cell r="C298" t="str">
            <v>Spadeadam 132/11kV</v>
          </cell>
          <cell r="D298" t="str">
            <v>Spadeadam 132/11kV</v>
          </cell>
          <cell r="E298" t="str">
            <v>Harker ENWL SGTs 1 2 3A 4 / Hutton GSP GROUP</v>
          </cell>
          <cell r="F298">
            <v>38</v>
          </cell>
          <cell r="G298">
            <v>0</v>
          </cell>
          <cell r="H298">
            <v>38</v>
          </cell>
          <cell r="I298">
            <v>12.21</v>
          </cell>
          <cell r="J298">
            <v>12.2790812394346</v>
          </cell>
          <cell r="K298">
            <v>12.3558183556241</v>
          </cell>
          <cell r="L298">
            <v>12.450470797071601</v>
          </cell>
          <cell r="M298">
            <v>12.5557946906218</v>
          </cell>
          <cell r="N298">
            <v>12.6831045955345</v>
          </cell>
          <cell r="O298">
            <v>12.788364890199601</v>
          </cell>
          <cell r="P298">
            <v>12.892118707397501</v>
          </cell>
          <cell r="Q298">
            <v>12.9922589628525</v>
          </cell>
          <cell r="R298">
            <v>13.091766047940199</v>
          </cell>
          <cell r="S298">
            <v>13.190653928943</v>
          </cell>
          <cell r="T298">
            <v>13.289651093408001</v>
          </cell>
          <cell r="U298">
            <v>13.387243098475</v>
          </cell>
          <cell r="V298">
            <v>13.4863508196752</v>
          </cell>
          <cell r="W298">
            <v>13.5728900623385</v>
          </cell>
          <cell r="X298">
            <v>13.6601932785874</v>
          </cell>
          <cell r="Y298">
            <v>13.7471024379814</v>
          </cell>
          <cell r="Z298">
            <v>13.8327226139843</v>
          </cell>
          <cell r="AA298">
            <v>13.916896569993201</v>
          </cell>
          <cell r="AB298">
            <v>14.0012833839574</v>
          </cell>
          <cell r="AC298">
            <v>14.0848213233468</v>
          </cell>
          <cell r="AD298">
            <v>14.167357150454301</v>
          </cell>
          <cell r="AE298">
            <v>14.2497790311079</v>
          </cell>
          <cell r="AF298">
            <v>14.332796428124</v>
          </cell>
          <cell r="AG298">
            <v>14.4137079147196</v>
          </cell>
          <cell r="AH298">
            <v>14.493877919331201</v>
          </cell>
          <cell r="AI298">
            <v>14.5735305280123</v>
          </cell>
          <cell r="AJ298">
            <v>14.6527620758794</v>
          </cell>
          <cell r="AK298">
            <v>14.7313415090738</v>
          </cell>
          <cell r="AL298">
            <v>14.810114556373501</v>
          </cell>
          <cell r="AM298">
            <v>14.8891213315196</v>
          </cell>
          <cell r="AN298">
            <v>14.968437883460201</v>
          </cell>
          <cell r="AO298">
            <v>15.0481807223549</v>
          </cell>
          <cell r="AP298">
            <v>15.128602620699001</v>
          </cell>
        </row>
        <row r="299">
          <cell r="C299" t="str">
            <v>Spadeadam 11/33kV</v>
          </cell>
          <cell r="D299" t="str">
            <v>Spadeadam 132/11kV</v>
          </cell>
          <cell r="E299" t="str">
            <v>Harker ENWL SGTs 1 2 3A 4 / Hutton GSP GROUP</v>
          </cell>
          <cell r="F299">
            <v>9.5</v>
          </cell>
          <cell r="G299">
            <v>0</v>
          </cell>
          <cell r="H299">
            <v>9.5</v>
          </cell>
          <cell r="I299">
            <v>2.78</v>
          </cell>
          <cell r="J299">
            <v>2.79926527441574</v>
          </cell>
          <cell r="K299">
            <v>2.8231820500103799</v>
          </cell>
          <cell r="L299">
            <v>2.8550166815142499</v>
          </cell>
          <cell r="M299">
            <v>2.8935471415143201</v>
          </cell>
          <cell r="N299">
            <v>2.9369929597033302</v>
          </cell>
          <cell r="O299">
            <v>2.9769829788096902</v>
          </cell>
          <cell r="P299">
            <v>3.0185857434029399</v>
          </cell>
          <cell r="Q299">
            <v>3.06000959125481</v>
          </cell>
          <cell r="R299">
            <v>3.1042022583475202</v>
          </cell>
          <cell r="S299">
            <v>3.1512661947431</v>
          </cell>
          <cell r="T299">
            <v>3.2023347834737899</v>
          </cell>
          <cell r="U299">
            <v>3.2560029265717501</v>
          </cell>
          <cell r="V299">
            <v>3.31508839493809</v>
          </cell>
          <cell r="W299">
            <v>3.3629399099169599</v>
          </cell>
          <cell r="X299">
            <v>3.4095723101908</v>
          </cell>
          <cell r="Y299">
            <v>3.4543462361709598</v>
          </cell>
          <cell r="Z299">
            <v>3.49649027214158</v>
          </cell>
          <cell r="AA299">
            <v>3.5358923771442501</v>
          </cell>
          <cell r="AB299">
            <v>3.5741827846500498</v>
          </cell>
          <cell r="AC299">
            <v>3.6103284505791899</v>
          </cell>
          <cell r="AD299">
            <v>3.6442088887235098</v>
          </cell>
          <cell r="AE299">
            <v>3.6766755531155302</v>
          </cell>
          <cell r="AF299">
            <v>3.7084236840913398</v>
          </cell>
          <cell r="AG299">
            <v>3.7370140173194701</v>
          </cell>
          <cell r="AH299">
            <v>3.76370258205821</v>
          </cell>
          <cell r="AI299">
            <v>3.7887233316893099</v>
          </cell>
          <cell r="AJ299">
            <v>3.8121614162541899</v>
          </cell>
          <cell r="AK299">
            <v>3.8338388575412998</v>
          </cell>
          <cell r="AL299">
            <v>3.85454751534377</v>
          </cell>
          <cell r="AM299">
            <v>3.8743102094895301</v>
          </cell>
          <cell r="AN299">
            <v>3.8932121513232798</v>
          </cell>
          <cell r="AO299">
            <v>3.9113906917705399</v>
          </cell>
          <cell r="AP299">
            <v>3.9290823052040702</v>
          </cell>
        </row>
        <row r="300">
          <cell r="C300" t="str">
            <v>Spotland</v>
          </cell>
          <cell r="D300" t="str">
            <v>Rochdale Central</v>
          </cell>
          <cell r="E300" t="str">
            <v>Rochdale SGTs 2 3 4</v>
          </cell>
          <cell r="F300">
            <v>17.5</v>
          </cell>
          <cell r="G300">
            <v>0.13439999999999999</v>
          </cell>
          <cell r="H300">
            <v>17.634399999999999</v>
          </cell>
          <cell r="I300">
            <v>10.119999999999999</v>
          </cell>
          <cell r="J300">
            <v>10.3506770860364</v>
          </cell>
          <cell r="K300">
            <v>10.418775140253</v>
          </cell>
          <cell r="L300">
            <v>10.4990653816003</v>
          </cell>
          <cell r="M300">
            <v>10.6001011226614</v>
          </cell>
          <cell r="N300">
            <v>10.718196035539</v>
          </cell>
          <cell r="O300">
            <v>10.8329694350653</v>
          </cell>
          <cell r="P300">
            <v>10.9566434584146</v>
          </cell>
          <cell r="Q300">
            <v>11.0876897975253</v>
          </cell>
          <cell r="R300">
            <v>11.233557331256</v>
          </cell>
          <cell r="S300">
            <v>11.391251219651901</v>
          </cell>
          <cell r="T300">
            <v>11.5586686024467</v>
          </cell>
          <cell r="U300">
            <v>11.742984830257299</v>
          </cell>
          <cell r="V300">
            <v>11.9503335811236</v>
          </cell>
          <cell r="W300">
            <v>12.1639965105581</v>
          </cell>
          <cell r="X300">
            <v>12.3738009552969</v>
          </cell>
          <cell r="Y300">
            <v>12.576469847153801</v>
          </cell>
          <cell r="Z300">
            <v>12.7652817971173</v>
          </cell>
          <cell r="AA300">
            <v>12.9426251330465</v>
          </cell>
          <cell r="AB300">
            <v>13.1151562013651</v>
          </cell>
          <cell r="AC300">
            <v>13.277052265431699</v>
          </cell>
          <cell r="AD300">
            <v>13.4280815276579</v>
          </cell>
          <cell r="AE300">
            <v>13.5715502586502</v>
          </cell>
          <cell r="AF300">
            <v>13.7110162497654</v>
          </cell>
          <cell r="AG300">
            <v>13.8302995368519</v>
          </cell>
          <cell r="AH300">
            <v>13.936248698223899</v>
          </cell>
          <cell r="AI300">
            <v>14.0300151767077</v>
          </cell>
          <cell r="AJ300">
            <v>14.1134185500093</v>
          </cell>
          <cell r="AK300">
            <v>14.1870403768814</v>
          </cell>
          <cell r="AL300">
            <v>14.2605035554305</v>
          </cell>
          <cell r="AM300">
            <v>14.3274649375147</v>
          </cell>
          <cell r="AN300">
            <v>14.3885827081975</v>
          </cell>
          <cell r="AO300">
            <v>14.444580054530199</v>
          </cell>
          <cell r="AP300">
            <v>14.4968835649433</v>
          </cell>
        </row>
        <row r="301">
          <cell r="C301" t="str">
            <v>Spring Cottage</v>
          </cell>
          <cell r="D301" t="str">
            <v>Nelson</v>
          </cell>
          <cell r="E301" t="str">
            <v>Padiham GSP</v>
          </cell>
          <cell r="F301">
            <v>13.752000000000001</v>
          </cell>
          <cell r="G301">
            <v>0</v>
          </cell>
          <cell r="H301">
            <v>13.752000000000001</v>
          </cell>
          <cell r="I301">
            <v>8.9600000000000009</v>
          </cell>
          <cell r="J301">
            <v>9.1727912763606003</v>
          </cell>
          <cell r="K301">
            <v>9.2118090401842192</v>
          </cell>
          <cell r="L301">
            <v>9.2427008697894095</v>
          </cell>
          <cell r="M301">
            <v>9.2812159762949804</v>
          </cell>
          <cell r="N301">
            <v>9.3320784365747098</v>
          </cell>
          <cell r="O301">
            <v>9.3706837413490796</v>
          </cell>
          <cell r="P301">
            <v>9.41095370889831</v>
          </cell>
          <cell r="Q301">
            <v>9.4481183144052903</v>
          </cell>
          <cell r="R301">
            <v>9.4904522702188991</v>
          </cell>
          <cell r="S301">
            <v>9.5341301985335907</v>
          </cell>
          <cell r="T301">
            <v>9.5777265309935107</v>
          </cell>
          <cell r="U301">
            <v>9.6234028420449302</v>
          </cell>
          <cell r="V301">
            <v>9.6733852230882391</v>
          </cell>
          <cell r="W301">
            <v>9.7201302334775104</v>
          </cell>
          <cell r="X301">
            <v>9.7651739052971607</v>
          </cell>
          <cell r="Y301">
            <v>9.8101803016924602</v>
          </cell>
          <cell r="Z301">
            <v>9.8538983186669498</v>
          </cell>
          <cell r="AA301">
            <v>9.8967360334330206</v>
          </cell>
          <cell r="AB301">
            <v>9.9397934036742708</v>
          </cell>
          <cell r="AC301">
            <v>9.9820366963584508</v>
          </cell>
          <cell r="AD301">
            <v>10.023283146002999</v>
          </cell>
          <cell r="AE301">
            <v>10.063545219189299</v>
          </cell>
          <cell r="AF301">
            <v>10.104190923291</v>
          </cell>
          <cell r="AG301">
            <v>10.141631383721201</v>
          </cell>
          <cell r="AH301">
            <v>10.1772827970346</v>
          </cell>
          <cell r="AI301">
            <v>10.211356500871901</v>
          </cell>
          <cell r="AJ301">
            <v>10.244178203593799</v>
          </cell>
          <cell r="AK301">
            <v>10.274892831474499</v>
          </cell>
          <cell r="AL301">
            <v>10.303144199820199</v>
          </cell>
          <cell r="AM301">
            <v>10.3306273593947</v>
          </cell>
          <cell r="AN301">
            <v>10.3574552700558</v>
          </cell>
          <cell r="AO301">
            <v>10.3836817305491</v>
          </cell>
          <cell r="AP301">
            <v>10.409656206889199</v>
          </cell>
        </row>
        <row r="302">
          <cell r="C302" t="str">
            <v>Spring Garden St 11kV</v>
          </cell>
          <cell r="D302" t="str">
            <v>Lancaster</v>
          </cell>
          <cell r="E302" t="str">
            <v>Heysham GSP</v>
          </cell>
          <cell r="F302">
            <v>32</v>
          </cell>
          <cell r="G302">
            <v>0</v>
          </cell>
          <cell r="H302">
            <v>32</v>
          </cell>
          <cell r="I302">
            <v>11.39</v>
          </cell>
          <cell r="J302">
            <v>11.9237153146326</v>
          </cell>
          <cell r="K302">
            <v>12.0233274386476</v>
          </cell>
          <cell r="L302">
            <v>12.095201927623499</v>
          </cell>
          <cell r="M302">
            <v>12.181270014673901</v>
          </cell>
          <cell r="N302">
            <v>12.2808119620358</v>
          </cell>
          <cell r="O302">
            <v>12.3753379764937</v>
          </cell>
          <cell r="P302">
            <v>12.4801026260714</v>
          </cell>
          <cell r="Q302">
            <v>12.5898072677193</v>
          </cell>
          <cell r="R302">
            <v>12.7160415542289</v>
          </cell>
          <cell r="S302">
            <v>12.8515825350987</v>
          </cell>
          <cell r="T302">
            <v>12.994613655613801</v>
          </cell>
          <cell r="U302">
            <v>13.147944165421301</v>
          </cell>
          <cell r="V302">
            <v>13.317650536553099</v>
          </cell>
          <cell r="W302">
            <v>13.486610291537501</v>
          </cell>
          <cell r="X302">
            <v>13.650759416747199</v>
          </cell>
          <cell r="Y302">
            <v>13.810772268374301</v>
          </cell>
          <cell r="Z302">
            <v>13.962308721098401</v>
          </cell>
          <cell r="AA302">
            <v>14.1098242453468</v>
          </cell>
          <cell r="AB302">
            <v>14.258548844875399</v>
          </cell>
          <cell r="AC302">
            <v>14.4040036744912</v>
          </cell>
          <cell r="AD302">
            <v>14.5446982645903</v>
          </cell>
          <cell r="AE302">
            <v>14.682435623515399</v>
          </cell>
          <cell r="AF302">
            <v>14.8199649590789</v>
          </cell>
          <cell r="AG302">
            <v>14.9448907725266</v>
          </cell>
          <cell r="AH302">
            <v>15.062016488053599</v>
          </cell>
          <cell r="AI302">
            <v>15.1722049426706</v>
          </cell>
          <cell r="AJ302">
            <v>15.2765434639534</v>
          </cell>
          <cell r="AK302">
            <v>15.373452715830201</v>
          </cell>
          <cell r="AL302">
            <v>15.4650896599783</v>
          </cell>
          <cell r="AM302">
            <v>15.552954354124299</v>
          </cell>
          <cell r="AN302">
            <v>15.637358334166001</v>
          </cell>
          <cell r="AO302">
            <v>15.9092565064661</v>
          </cell>
          <cell r="AP302">
            <v>16.265010204807002</v>
          </cell>
        </row>
        <row r="303">
          <cell r="C303" t="str">
            <v>Spring Garden St 6.6kV</v>
          </cell>
          <cell r="D303" t="str">
            <v>Lancaster</v>
          </cell>
          <cell r="E303" t="str">
            <v>Heysham GSP</v>
          </cell>
          <cell r="F303">
            <v>22.863</v>
          </cell>
          <cell r="G303">
            <v>0</v>
          </cell>
          <cell r="H303">
            <v>22.863</v>
          </cell>
          <cell r="I303">
            <v>11.19</v>
          </cell>
          <cell r="J303">
            <v>11.427564077905499</v>
          </cell>
          <cell r="K303">
            <v>11.4921480719442</v>
          </cell>
          <cell r="L303">
            <v>11.5499462361244</v>
          </cell>
          <cell r="M303">
            <v>11.6167885579705</v>
          </cell>
          <cell r="N303">
            <v>11.6996229602578</v>
          </cell>
          <cell r="O303">
            <v>11.7688637646733</v>
          </cell>
          <cell r="P303">
            <v>11.838907044543401</v>
          </cell>
          <cell r="Q303">
            <v>11.9057737197038</v>
          </cell>
          <cell r="R303">
            <v>11.9813178986052</v>
          </cell>
          <cell r="S303">
            <v>12.0583077983477</v>
          </cell>
          <cell r="T303">
            <v>12.1351168254038</v>
          </cell>
          <cell r="U303">
            <v>12.211811459563499</v>
          </cell>
          <cell r="V303">
            <v>12.2935830443088</v>
          </cell>
          <cell r="W303">
            <v>12.3539235248052</v>
          </cell>
          <cell r="X303">
            <v>12.414383848182601</v>
          </cell>
          <cell r="Y303">
            <v>12.4767332989328</v>
          </cell>
          <cell r="Z303">
            <v>12.5594856610306</v>
          </cell>
          <cell r="AA303">
            <v>12.656130174182801</v>
          </cell>
          <cell r="AB303">
            <v>12.7547612572485</v>
          </cell>
          <cell r="AC303">
            <v>12.8530815526727</v>
          </cell>
          <cell r="AD303">
            <v>12.950296375775499</v>
          </cell>
          <cell r="AE303">
            <v>13.0472047682804</v>
          </cell>
          <cell r="AF303">
            <v>13.145375000473599</v>
          </cell>
          <cell r="AG303">
            <v>13.2386606690542</v>
          </cell>
          <cell r="AH303">
            <v>13.3294093406501</v>
          </cell>
          <cell r="AI303">
            <v>13.418040036994199</v>
          </cell>
          <cell r="AJ303">
            <v>13.5049808150375</v>
          </cell>
          <cell r="AK303">
            <v>13.590040243416</v>
          </cell>
          <cell r="AL303">
            <v>13.723803048031799</v>
          </cell>
          <cell r="AM303">
            <v>14.028679181491601</v>
          </cell>
          <cell r="AN303">
            <v>14.3378947165392</v>
          </cell>
          <cell r="AO303">
            <v>14.650939043567799</v>
          </cell>
          <cell r="AP303">
            <v>14.9680531044293</v>
          </cell>
        </row>
        <row r="304">
          <cell r="C304" t="str">
            <v>Squires Gate</v>
          </cell>
          <cell r="D304" t="str">
            <v>Blackpool</v>
          </cell>
          <cell r="E304" t="str">
            <v>Penwortham West GSP / Stanah GSP GROUP</v>
          </cell>
          <cell r="F304">
            <v>22.9</v>
          </cell>
          <cell r="G304">
            <v>0</v>
          </cell>
          <cell r="H304">
            <v>22.9</v>
          </cell>
          <cell r="I304">
            <v>12.72</v>
          </cell>
          <cell r="J304">
            <v>13.0736204463087</v>
          </cell>
          <cell r="K304">
            <v>13.087981495987201</v>
          </cell>
          <cell r="L304">
            <v>13.094177023632399</v>
          </cell>
          <cell r="M304">
            <v>13.1226759913461</v>
          </cell>
          <cell r="N304">
            <v>13.1658728117946</v>
          </cell>
          <cell r="O304">
            <v>13.2057933592881</v>
          </cell>
          <cell r="P304">
            <v>13.2553488195424</v>
          </cell>
          <cell r="Q304">
            <v>13.3091726302172</v>
          </cell>
          <cell r="R304">
            <v>13.3759878638726</v>
          </cell>
          <cell r="S304">
            <v>13.455533830776201</v>
          </cell>
          <cell r="T304">
            <v>13.5414379860255</v>
          </cell>
          <cell r="U304">
            <v>13.6400302327256</v>
          </cell>
          <cell r="V304">
            <v>13.7600701101711</v>
          </cell>
          <cell r="W304">
            <v>13.8806840993877</v>
          </cell>
          <cell r="X304">
            <v>13.9964715742745</v>
          </cell>
          <cell r="Y304">
            <v>14.1105414346953</v>
          </cell>
          <cell r="Z304">
            <v>14.2171595521811</v>
          </cell>
          <cell r="AA304">
            <v>14.316017794231</v>
          </cell>
          <cell r="AB304">
            <v>14.412644230925199</v>
          </cell>
          <cell r="AC304">
            <v>14.502255130108299</v>
          </cell>
          <cell r="AD304">
            <v>14.590751291733101</v>
          </cell>
          <cell r="AE304">
            <v>14.685748658845201</v>
          </cell>
          <cell r="AF304">
            <v>14.776551823087701</v>
          </cell>
          <cell r="AG304">
            <v>14.8514182363574</v>
          </cell>
          <cell r="AH304">
            <v>14.916367676823899</v>
          </cell>
          <cell r="AI304">
            <v>14.9718749301008</v>
          </cell>
          <cell r="AJ304">
            <v>15.0197753233995</v>
          </cell>
          <cell r="AK304">
            <v>15.056475947876701</v>
          </cell>
          <cell r="AL304">
            <v>15.0812014911433</v>
          </cell>
          <cell r="AM304">
            <v>15.1005876011063</v>
          </cell>
          <cell r="AN304">
            <v>15.1150385009693</v>
          </cell>
          <cell r="AO304">
            <v>15.124232936579601</v>
          </cell>
          <cell r="AP304">
            <v>15.1301027160813</v>
          </cell>
        </row>
        <row r="305">
          <cell r="C305" t="str">
            <v>St Annes</v>
          </cell>
          <cell r="D305" t="str">
            <v>Lytham</v>
          </cell>
          <cell r="E305" t="str">
            <v>Penwortham West GSP / Stanah GSP GROUP</v>
          </cell>
          <cell r="F305">
            <v>17.5</v>
          </cell>
          <cell r="G305">
            <v>0</v>
          </cell>
          <cell r="H305">
            <v>17.5</v>
          </cell>
          <cell r="I305">
            <v>6.85</v>
          </cell>
          <cell r="J305">
            <v>7.0803890491386401</v>
          </cell>
          <cell r="K305">
            <v>7.1465282640127601</v>
          </cell>
          <cell r="L305">
            <v>7.21754582080003</v>
          </cell>
          <cell r="M305">
            <v>7.3092140184983201</v>
          </cell>
          <cell r="N305">
            <v>7.4121611177436399</v>
          </cell>
          <cell r="O305">
            <v>7.5166468579988397</v>
          </cell>
          <cell r="P305">
            <v>7.62871276716798</v>
          </cell>
          <cell r="Q305">
            <v>7.7474065192437402</v>
          </cell>
          <cell r="R305">
            <v>7.8771042544222096</v>
          </cell>
          <cell r="S305">
            <v>8.0156336761807996</v>
          </cell>
          <cell r="T305">
            <v>8.16164565704252</v>
          </cell>
          <cell r="U305">
            <v>8.3199303577517707</v>
          </cell>
          <cell r="V305">
            <v>8.4945374945625307</v>
          </cell>
          <cell r="W305">
            <v>8.66237342494105</v>
          </cell>
          <cell r="X305">
            <v>8.8236931731669301</v>
          </cell>
          <cell r="Y305">
            <v>8.9768344546604606</v>
          </cell>
          <cell r="Z305">
            <v>9.1161476203927805</v>
          </cell>
          <cell r="AA305">
            <v>9.2441623322720297</v>
          </cell>
          <cell r="AB305">
            <v>9.3656205928675504</v>
          </cell>
          <cell r="AC305">
            <v>9.4762594960000808</v>
          </cell>
          <cell r="AD305">
            <v>9.5760244515783999</v>
          </cell>
          <cell r="AE305">
            <v>9.6678659903180595</v>
          </cell>
          <cell r="AF305">
            <v>9.7558640261943701</v>
          </cell>
          <cell r="AG305">
            <v>9.8360040613255801</v>
          </cell>
          <cell r="AH305">
            <v>9.9119361955151302</v>
          </cell>
          <cell r="AI305">
            <v>9.9782678470895991</v>
          </cell>
          <cell r="AJ305">
            <v>10.0366228193769</v>
          </cell>
          <cell r="AK305">
            <v>10.0904289419646</v>
          </cell>
          <cell r="AL305">
            <v>10.1532525244097</v>
          </cell>
          <cell r="AM305">
            <v>10.2112134853682</v>
          </cell>
          <cell r="AN305">
            <v>10.264665733721101</v>
          </cell>
          <cell r="AO305">
            <v>10.3140471372036</v>
          </cell>
          <cell r="AP305">
            <v>10.360577862635401</v>
          </cell>
        </row>
        <row r="306">
          <cell r="C306" t="str">
            <v>St Marys</v>
          </cell>
          <cell r="D306" t="str">
            <v>Greenhill</v>
          </cell>
          <cell r="E306" t="str">
            <v>Whitegate GSP</v>
          </cell>
          <cell r="F306">
            <v>22.863</v>
          </cell>
          <cell r="G306">
            <v>0</v>
          </cell>
          <cell r="H306">
            <v>22.863</v>
          </cell>
          <cell r="I306">
            <v>8.8000000000000007</v>
          </cell>
          <cell r="J306">
            <v>9.1853789921535292</v>
          </cell>
          <cell r="K306">
            <v>9.3080739168142603</v>
          </cell>
          <cell r="L306">
            <v>9.4165175318836898</v>
          </cell>
          <cell r="M306">
            <v>9.5387022660230798</v>
          </cell>
          <cell r="N306">
            <v>9.6872504675449207</v>
          </cell>
          <cell r="O306">
            <v>9.8134920247481006</v>
          </cell>
          <cell r="P306">
            <v>9.9372835607103998</v>
          </cell>
          <cell r="Q306">
            <v>10.05652819819</v>
          </cell>
          <cell r="R306">
            <v>10.1797437008548</v>
          </cell>
          <cell r="S306">
            <v>10.302034046921399</v>
          </cell>
          <cell r="T306">
            <v>10.4222228417684</v>
          </cell>
          <cell r="U306">
            <v>10.540905170213399</v>
          </cell>
          <cell r="V306">
            <v>10.6606332873206</v>
          </cell>
          <cell r="W306">
            <v>10.765664970760501</v>
          </cell>
          <cell r="X306">
            <v>10.874832173586899</v>
          </cell>
          <cell r="Y306">
            <v>10.9883058717454</v>
          </cell>
          <cell r="Z306">
            <v>11.1054668243424</v>
          </cell>
          <cell r="AA306">
            <v>11.2263328996371</v>
          </cell>
          <cell r="AB306">
            <v>11.351326266470601</v>
          </cell>
          <cell r="AC306">
            <v>11.4800405248128</v>
          </cell>
          <cell r="AD306">
            <v>11.612496581924299</v>
          </cell>
          <cell r="AE306">
            <v>11.7487605317373</v>
          </cell>
          <cell r="AF306">
            <v>11.8893709884959</v>
          </cell>
          <cell r="AG306">
            <v>12.0412540533517</v>
          </cell>
          <cell r="AH306">
            <v>12.198172298960801</v>
          </cell>
          <cell r="AI306">
            <v>12.359269002837999</v>
          </cell>
          <cell r="AJ306">
            <v>12.524651547668601</v>
          </cell>
          <cell r="AK306">
            <v>12.6936275647326</v>
          </cell>
          <cell r="AL306">
            <v>12.865165296701701</v>
          </cell>
          <cell r="AM306">
            <v>13.041262873764399</v>
          </cell>
          <cell r="AN306">
            <v>13.221994145340799</v>
          </cell>
          <cell r="AO306">
            <v>13.407326680369399</v>
          </cell>
          <cell r="AP306">
            <v>13.5974908096604</v>
          </cell>
        </row>
        <row r="307">
          <cell r="C307" t="str">
            <v>St Marys St</v>
          </cell>
          <cell r="D307" t="str">
            <v>Ribble</v>
          </cell>
          <cell r="E307" t="str">
            <v>Penwortham East GSP / Rochdale SGT 1 GROUP</v>
          </cell>
          <cell r="F307">
            <v>17.5</v>
          </cell>
          <cell r="G307">
            <v>0</v>
          </cell>
          <cell r="H307">
            <v>17.5</v>
          </cell>
          <cell r="I307">
            <v>10</v>
          </cell>
          <cell r="J307">
            <v>10.0674018282077</v>
          </cell>
          <cell r="K307">
            <v>10.0515121940371</v>
          </cell>
          <cell r="L307">
            <v>10.0427511454058</v>
          </cell>
          <cell r="M307">
            <v>10.043940620900999</v>
          </cell>
          <cell r="N307">
            <v>10.0578157846343</v>
          </cell>
          <cell r="O307">
            <v>10.0666849909198</v>
          </cell>
          <cell r="P307">
            <v>10.0814783612218</v>
          </cell>
          <cell r="Q307">
            <v>10.0991910817706</v>
          </cell>
          <cell r="R307">
            <v>10.128250812577599</v>
          </cell>
          <cell r="S307">
            <v>10.1641222054762</v>
          </cell>
          <cell r="T307">
            <v>10.204558651985501</v>
          </cell>
          <cell r="U307">
            <v>10.2523956432549</v>
          </cell>
          <cell r="V307">
            <v>10.309891297948999</v>
          </cell>
          <cell r="W307">
            <v>10.351782163079401</v>
          </cell>
          <cell r="X307">
            <v>10.3921423216141</v>
          </cell>
          <cell r="Y307">
            <v>10.432899166020199</v>
          </cell>
          <cell r="Z307">
            <v>10.4719468446514</v>
          </cell>
          <cell r="AA307">
            <v>10.5088036463317</v>
          </cell>
          <cell r="AB307">
            <v>10.553006218129401</v>
          </cell>
          <cell r="AC307">
            <v>10.6087851541196</v>
          </cell>
          <cell r="AD307">
            <v>10.6624368434804</v>
          </cell>
          <cell r="AE307">
            <v>10.7143494585883</v>
          </cell>
          <cell r="AF307">
            <v>10.766266950156201</v>
          </cell>
          <cell r="AG307">
            <v>10.8102749505567</v>
          </cell>
          <cell r="AH307">
            <v>10.8497545836117</v>
          </cell>
          <cell r="AI307">
            <v>10.885233089267</v>
          </cell>
          <cell r="AJ307">
            <v>10.917281858728099</v>
          </cell>
          <cell r="AK307">
            <v>10.9448370369974</v>
          </cell>
          <cell r="AL307">
            <v>10.9696772515282</v>
          </cell>
          <cell r="AM307">
            <v>10.9969233493992</v>
          </cell>
          <cell r="AN307">
            <v>11.022943762191399</v>
          </cell>
          <cell r="AO307">
            <v>11.0477717323986</v>
          </cell>
          <cell r="AP307">
            <v>11.0721812734323</v>
          </cell>
        </row>
        <row r="308">
          <cell r="C308" t="str">
            <v>St Thomas Rd</v>
          </cell>
          <cell r="D308" t="str">
            <v>Lytham</v>
          </cell>
          <cell r="E308" t="str">
            <v>Penwortham West GSP / Stanah GSP GROUP</v>
          </cell>
          <cell r="F308">
            <v>22.863</v>
          </cell>
          <cell r="G308">
            <v>0</v>
          </cell>
          <cell r="H308">
            <v>22.863</v>
          </cell>
          <cell r="I308">
            <v>10.02</v>
          </cell>
          <cell r="J308">
            <v>10.1583301563563</v>
          </cell>
          <cell r="K308">
            <v>10.2239310676886</v>
          </cell>
          <cell r="L308">
            <v>10.3133758831564</v>
          </cell>
          <cell r="M308">
            <v>10.426818957289299</v>
          </cell>
          <cell r="N308">
            <v>10.551856053020799</v>
          </cell>
          <cell r="O308">
            <v>10.672915451655401</v>
          </cell>
          <cell r="P308">
            <v>10.8001857077594</v>
          </cell>
          <cell r="Q308">
            <v>10.9313504759983</v>
          </cell>
          <cell r="R308">
            <v>11.073501540810801</v>
          </cell>
          <cell r="S308">
            <v>11.225710867700901</v>
          </cell>
          <cell r="T308">
            <v>11.382173731471701</v>
          </cell>
          <cell r="U308">
            <v>11.5585869909166</v>
          </cell>
          <cell r="V308">
            <v>11.763747069829799</v>
          </cell>
          <cell r="W308">
            <v>11.9765953765656</v>
          </cell>
          <cell r="X308">
            <v>12.181599248469499</v>
          </cell>
          <cell r="Y308">
            <v>12.382290412308899</v>
          </cell>
          <cell r="Z308">
            <v>12.5690909633906</v>
          </cell>
          <cell r="AA308">
            <v>12.7455229995103</v>
          </cell>
          <cell r="AB308">
            <v>12.9173430183882</v>
          </cell>
          <cell r="AC308">
            <v>13.078465058500599</v>
          </cell>
          <cell r="AD308">
            <v>13.2279071407609</v>
          </cell>
          <cell r="AE308">
            <v>13.3685685824404</v>
          </cell>
          <cell r="AF308">
            <v>13.507351111048401</v>
          </cell>
          <cell r="AG308">
            <v>13.630304175875001</v>
          </cell>
          <cell r="AH308">
            <v>13.743414942403399</v>
          </cell>
          <cell r="AI308">
            <v>13.853972145318201</v>
          </cell>
          <cell r="AJ308">
            <v>13.961295112721</v>
          </cell>
          <cell r="AK308">
            <v>14.057485029719199</v>
          </cell>
          <cell r="AL308">
            <v>14.1385669424815</v>
          </cell>
          <cell r="AM308">
            <v>14.214546499715</v>
          </cell>
          <cell r="AN308">
            <v>14.285706516664201</v>
          </cell>
          <cell r="AO308">
            <v>14.3523264799828</v>
          </cell>
          <cell r="AP308">
            <v>14.415985992943799</v>
          </cell>
        </row>
        <row r="309">
          <cell r="C309" t="str">
            <v>Stainburn</v>
          </cell>
          <cell r="D309" t="str">
            <v>Stainburn &amp; Siddick</v>
          </cell>
          <cell r="E309" t="str">
            <v>Harker ENWL SGTs 1 2 3A 4 / Hutton GSP GROUP</v>
          </cell>
          <cell r="F309">
            <v>15</v>
          </cell>
          <cell r="G309">
            <v>0</v>
          </cell>
          <cell r="H309">
            <v>15</v>
          </cell>
          <cell r="I309">
            <v>5.9</v>
          </cell>
          <cell r="J309">
            <v>6.02053266008918</v>
          </cell>
          <cell r="K309">
            <v>6.0621147127315202</v>
          </cell>
          <cell r="L309">
            <v>6.1076813439245399</v>
          </cell>
          <cell r="M309">
            <v>6.1669195265309602</v>
          </cell>
          <cell r="N309">
            <v>6.2333503401838897</v>
          </cell>
          <cell r="O309">
            <v>6.3034103414662601</v>
          </cell>
          <cell r="P309">
            <v>6.38003051225565</v>
          </cell>
          <cell r="Q309">
            <v>6.4615401102183201</v>
          </cell>
          <cell r="R309">
            <v>6.5534477610253399</v>
          </cell>
          <cell r="S309">
            <v>6.65336530265352</v>
          </cell>
          <cell r="T309">
            <v>6.7617005754754302</v>
          </cell>
          <cell r="U309">
            <v>6.8857582381846996</v>
          </cell>
          <cell r="V309">
            <v>7.0252099870288101</v>
          </cell>
          <cell r="W309">
            <v>7.1711337154199501</v>
          </cell>
          <cell r="X309">
            <v>7.3151435032376302</v>
          </cell>
          <cell r="Y309">
            <v>7.4537455689714998</v>
          </cell>
          <cell r="Z309">
            <v>7.5832662804980098</v>
          </cell>
          <cell r="AA309">
            <v>7.7041358940725999</v>
          </cell>
          <cell r="AB309">
            <v>7.8212656181307398</v>
          </cell>
          <cell r="AC309">
            <v>7.9304006699951701</v>
          </cell>
          <cell r="AD309">
            <v>8.0320964781124804</v>
          </cell>
          <cell r="AE309">
            <v>8.12941873463725</v>
          </cell>
          <cell r="AF309">
            <v>8.2233595357380604</v>
          </cell>
          <cell r="AG309">
            <v>8.3032697802412407</v>
          </cell>
          <cell r="AH309">
            <v>8.3737331754945306</v>
          </cell>
          <cell r="AI309">
            <v>8.4357047943266803</v>
          </cell>
          <cell r="AJ309">
            <v>8.4898852767513304</v>
          </cell>
          <cell r="AK309">
            <v>8.5364985387196306</v>
          </cell>
          <cell r="AL309">
            <v>8.5815299485854499</v>
          </cell>
          <cell r="AM309">
            <v>8.6219909128891103</v>
          </cell>
          <cell r="AN309">
            <v>8.6583447717615201</v>
          </cell>
          <cell r="AO309">
            <v>8.6913557233947998</v>
          </cell>
          <cell r="AP309">
            <v>8.7217708527183202</v>
          </cell>
        </row>
        <row r="310">
          <cell r="C310" t="str">
            <v>Standish</v>
          </cell>
          <cell r="D310" t="str">
            <v>Wrightington</v>
          </cell>
          <cell r="E310" t="str">
            <v>Penwortham West GSP / Stanah GSP GROUP</v>
          </cell>
          <cell r="F310">
            <v>23</v>
          </cell>
          <cell r="G310">
            <v>2.52</v>
          </cell>
          <cell r="H310">
            <v>25.52</v>
          </cell>
          <cell r="I310">
            <v>15.05</v>
          </cell>
          <cell r="J310">
            <v>15.9124013779854</v>
          </cell>
          <cell r="K310">
            <v>16.0996749453349</v>
          </cell>
          <cell r="L310">
            <v>16.2488817019903</v>
          </cell>
          <cell r="M310">
            <v>16.432399320613701</v>
          </cell>
          <cell r="N310">
            <v>16.647453215170401</v>
          </cell>
          <cell r="O310">
            <v>16.8462336427271</v>
          </cell>
          <cell r="P310">
            <v>17.053434169417098</v>
          </cell>
          <cell r="Q310">
            <v>17.264785217702901</v>
          </cell>
          <cell r="R310">
            <v>17.493016962009801</v>
          </cell>
          <cell r="S310">
            <v>17.733052901792998</v>
          </cell>
          <cell r="T310">
            <v>17.9810917723545</v>
          </cell>
          <cell r="U310">
            <v>18.250080094680701</v>
          </cell>
          <cell r="V310">
            <v>18.545334565561301</v>
          </cell>
          <cell r="W310">
            <v>18.858424697363098</v>
          </cell>
          <cell r="X310">
            <v>19.1695103948413</v>
          </cell>
          <cell r="Y310">
            <v>19.473547655001902</v>
          </cell>
          <cell r="Z310">
            <v>19.762557981264699</v>
          </cell>
          <cell r="AA310">
            <v>20.036592078712001</v>
          </cell>
          <cell r="AB310">
            <v>20.305064199696499</v>
          </cell>
          <cell r="AC310">
            <v>20.559436934722299</v>
          </cell>
          <cell r="AD310">
            <v>20.799328796316399</v>
          </cell>
          <cell r="AE310">
            <v>21.0310356383692</v>
          </cell>
          <cell r="AF310">
            <v>21.2561147080573</v>
          </cell>
          <cell r="AG310">
            <v>21.452336481848501</v>
          </cell>
          <cell r="AH310">
            <v>21.629891391821101</v>
          </cell>
          <cell r="AI310">
            <v>21.790196371892101</v>
          </cell>
          <cell r="AJ310">
            <v>21.935014869082401</v>
          </cell>
          <cell r="AK310">
            <v>22.0653763035879</v>
          </cell>
          <cell r="AL310">
            <v>22.1940842114494</v>
          </cell>
          <cell r="AM310">
            <v>22.314393045053901</v>
          </cell>
          <cell r="AN310">
            <v>22.427166766592698</v>
          </cell>
          <cell r="AO310">
            <v>22.532827994989599</v>
          </cell>
          <cell r="AP310">
            <v>22.633958752398101</v>
          </cell>
        </row>
        <row r="311">
          <cell r="C311" t="str">
            <v>Strangeways</v>
          </cell>
          <cell r="D311" t="str">
            <v>Red Bank</v>
          </cell>
          <cell r="E311" t="str">
            <v>Whitegate GSP</v>
          </cell>
          <cell r="F311">
            <v>20.5</v>
          </cell>
          <cell r="G311">
            <v>0</v>
          </cell>
          <cell r="H311">
            <v>20.5</v>
          </cell>
          <cell r="I311">
            <v>14.16</v>
          </cell>
          <cell r="J311">
            <v>15.587099556221499</v>
          </cell>
          <cell r="K311">
            <v>15.854314421541799</v>
          </cell>
          <cell r="L311">
            <v>16.006046886351498</v>
          </cell>
          <cell r="M311">
            <v>16.174711304492799</v>
          </cell>
          <cell r="N311">
            <v>16.3722492661445</v>
          </cell>
          <cell r="O311">
            <v>16.545095651493501</v>
          </cell>
          <cell r="P311">
            <v>16.716517639350499</v>
          </cell>
          <cell r="Q311">
            <v>16.8829175617429</v>
          </cell>
          <cell r="R311">
            <v>17.075354808623601</v>
          </cell>
          <cell r="S311">
            <v>17.303601177459502</v>
          </cell>
          <cell r="T311">
            <v>17.536753253307001</v>
          </cell>
          <cell r="U311">
            <v>17.778372994279199</v>
          </cell>
          <cell r="V311">
            <v>18.027720173507799</v>
          </cell>
          <cell r="W311">
            <v>18.241249305116199</v>
          </cell>
          <cell r="X311">
            <v>18.458665382737301</v>
          </cell>
          <cell r="Y311">
            <v>18.6788971712419</v>
          </cell>
          <cell r="Z311">
            <v>18.9005947981308</v>
          </cell>
          <cell r="AA311">
            <v>19.1246516583107</v>
          </cell>
          <cell r="AB311">
            <v>19.3531989235296</v>
          </cell>
          <cell r="AC311">
            <v>19.584426408465902</v>
          </cell>
          <cell r="AD311">
            <v>19.817717874723201</v>
          </cell>
          <cell r="AE311">
            <v>20.0554641444296</v>
          </cell>
          <cell r="AF311">
            <v>20.299372200321699</v>
          </cell>
          <cell r="AG311">
            <v>20.542341544900701</v>
          </cell>
          <cell r="AH311">
            <v>20.7872095516035</v>
          </cell>
          <cell r="AI311">
            <v>21.034932688701399</v>
          </cell>
          <cell r="AJ311">
            <v>21.284641504397602</v>
          </cell>
          <cell r="AK311">
            <v>21.541016278396299</v>
          </cell>
          <cell r="AL311">
            <v>21.814161344359501</v>
          </cell>
          <cell r="AM311">
            <v>22.092670641925899</v>
          </cell>
          <cell r="AN311">
            <v>22.376660920891801</v>
          </cell>
          <cell r="AO311">
            <v>22.666750462265401</v>
          </cell>
          <cell r="AP311">
            <v>22.963298618735099</v>
          </cell>
        </row>
        <row r="312">
          <cell r="C312" t="str">
            <v>Strawberry Bank</v>
          </cell>
          <cell r="D312" t="str">
            <v>Huncoat</v>
          </cell>
          <cell r="E312" t="str">
            <v>Padiham GSP</v>
          </cell>
          <cell r="F312">
            <v>18.29</v>
          </cell>
          <cell r="G312">
            <v>3.38625</v>
          </cell>
          <cell r="H312">
            <v>21.67625</v>
          </cell>
          <cell r="I312">
            <v>10.88</v>
          </cell>
          <cell r="J312">
            <v>11.187333175776301</v>
          </cell>
          <cell r="K312">
            <v>11.2362891937318</v>
          </cell>
          <cell r="L312">
            <v>11.2743051745143</v>
          </cell>
          <cell r="M312">
            <v>11.3235824984258</v>
          </cell>
          <cell r="N312">
            <v>11.3857217315113</v>
          </cell>
          <cell r="O312">
            <v>11.4395225756963</v>
          </cell>
          <cell r="P312">
            <v>11.4966742982587</v>
          </cell>
          <cell r="Q312">
            <v>11.555299664735299</v>
          </cell>
          <cell r="R312">
            <v>11.6211675600959</v>
          </cell>
          <cell r="S312">
            <v>11.691610363057601</v>
          </cell>
          <cell r="T312">
            <v>11.7655958308419</v>
          </cell>
          <cell r="U312">
            <v>11.844809800987299</v>
          </cell>
          <cell r="V312">
            <v>11.9331903636016</v>
          </cell>
          <cell r="W312">
            <v>12.020830186169301</v>
          </cell>
          <cell r="X312">
            <v>12.1138318428386</v>
          </cell>
          <cell r="Y312">
            <v>12.2081251071056</v>
          </cell>
          <cell r="Z312">
            <v>12.2997899012486</v>
          </cell>
          <cell r="AA312">
            <v>12.388312478933999</v>
          </cell>
          <cell r="AB312">
            <v>12.4764016351495</v>
          </cell>
          <cell r="AC312">
            <v>12.5612364471151</v>
          </cell>
          <cell r="AD312">
            <v>12.643388030453901</v>
          </cell>
          <cell r="AE312">
            <v>12.7229193012914</v>
          </cell>
          <cell r="AF312">
            <v>12.8011398317085</v>
          </cell>
          <cell r="AG312">
            <v>12.868941186532499</v>
          </cell>
          <cell r="AH312">
            <v>12.930236651502099</v>
          </cell>
          <cell r="AI312">
            <v>12.9853855908441</v>
          </cell>
          <cell r="AJ312">
            <v>13.0353391025749</v>
          </cell>
          <cell r="AK312">
            <v>13.0793370477873</v>
          </cell>
          <cell r="AL312">
            <v>13.119713944818599</v>
          </cell>
          <cell r="AM312">
            <v>13.1568440933682</v>
          </cell>
          <cell r="AN312">
            <v>13.1909891824202</v>
          </cell>
          <cell r="AO312">
            <v>13.2219528771741</v>
          </cell>
          <cell r="AP312">
            <v>13.2509375758193</v>
          </cell>
        </row>
        <row r="313">
          <cell r="C313" t="str">
            <v>Stuart St</v>
          </cell>
          <cell r="D313" t="str">
            <v>Stuart St</v>
          </cell>
          <cell r="E313" t="str">
            <v>Stalybridge GSP</v>
          </cell>
          <cell r="F313">
            <v>20.5</v>
          </cell>
          <cell r="G313">
            <v>0</v>
          </cell>
          <cell r="H313">
            <v>20.5</v>
          </cell>
          <cell r="I313">
            <v>15.17</v>
          </cell>
          <cell r="J313">
            <v>15.5948700533958</v>
          </cell>
          <cell r="K313">
            <v>15.7606601605723</v>
          </cell>
          <cell r="L313">
            <v>15.930671482372301</v>
          </cell>
          <cell r="M313">
            <v>16.125307920767401</v>
          </cell>
          <cell r="N313">
            <v>16.348301531023001</v>
          </cell>
          <cell r="O313">
            <v>16.547903909407399</v>
          </cell>
          <cell r="P313">
            <v>16.751168335616001</v>
          </cell>
          <cell r="Q313">
            <v>16.9546814062574</v>
          </cell>
          <cell r="R313">
            <v>17.169808968716801</v>
          </cell>
          <cell r="S313">
            <v>17.389373009360199</v>
          </cell>
          <cell r="T313">
            <v>17.609531705448902</v>
          </cell>
          <cell r="U313">
            <v>17.836476496094399</v>
          </cell>
          <cell r="V313">
            <v>18.0773469365237</v>
          </cell>
          <cell r="W313">
            <v>18.336250838518701</v>
          </cell>
          <cell r="X313">
            <v>18.594136793566001</v>
          </cell>
          <cell r="Y313">
            <v>18.847985270968302</v>
          </cell>
          <cell r="Z313">
            <v>19.094375142785498</v>
          </cell>
          <cell r="AA313">
            <v>19.334871610957801</v>
          </cell>
          <cell r="AB313">
            <v>19.5748494253926</v>
          </cell>
          <cell r="AC313">
            <v>19.810398074906399</v>
          </cell>
          <cell r="AD313">
            <v>20.039932731908099</v>
          </cell>
          <cell r="AE313">
            <v>20.266804715927101</v>
          </cell>
          <cell r="AF313">
            <v>20.4933777246864</v>
          </cell>
          <cell r="AG313">
            <v>20.7076148058249</v>
          </cell>
          <cell r="AH313">
            <v>20.914884508692701</v>
          </cell>
          <cell r="AI313">
            <v>21.116142847092298</v>
          </cell>
          <cell r="AJ313">
            <v>21.312454993129599</v>
          </cell>
          <cell r="AK313">
            <v>21.502412068233198</v>
          </cell>
          <cell r="AL313">
            <v>21.6883119511328</v>
          </cell>
          <cell r="AM313">
            <v>21.8719511604241</v>
          </cell>
          <cell r="AN313">
            <v>22.053747354523299</v>
          </cell>
          <cell r="AO313">
            <v>22.2341333131657</v>
          </cell>
          <cell r="AP313">
            <v>22.414370337226799</v>
          </cell>
        </row>
        <row r="314">
          <cell r="C314" t="str">
            <v>Stubbins</v>
          </cell>
          <cell r="D314" t="str">
            <v>Rossendale</v>
          </cell>
          <cell r="E314" t="str">
            <v>Padiham GSP</v>
          </cell>
          <cell r="F314">
            <v>28</v>
          </cell>
          <cell r="G314">
            <v>0</v>
          </cell>
          <cell r="H314">
            <v>28</v>
          </cell>
          <cell r="I314">
            <v>15.84</v>
          </cell>
          <cell r="J314">
            <v>15.9830657905084</v>
          </cell>
          <cell r="K314">
            <v>16.045399791703101</v>
          </cell>
          <cell r="L314">
            <v>16.121619541188601</v>
          </cell>
          <cell r="M314">
            <v>16.206716490419101</v>
          </cell>
          <cell r="N314">
            <v>16.322556916971699</v>
          </cell>
          <cell r="O314">
            <v>16.411442665948901</v>
          </cell>
          <cell r="P314">
            <v>16.499267301167599</v>
          </cell>
          <cell r="Q314">
            <v>16.5856016294303</v>
          </cell>
          <cell r="R314">
            <v>16.671034589167899</v>
          </cell>
          <cell r="S314">
            <v>16.7562038645207</v>
          </cell>
          <cell r="T314">
            <v>16.8394974083301</v>
          </cell>
          <cell r="U314">
            <v>16.9219392229686</v>
          </cell>
          <cell r="V314">
            <v>17.006565781841498</v>
          </cell>
          <cell r="W314">
            <v>17.061126280873602</v>
          </cell>
          <cell r="X314">
            <v>17.118698073713599</v>
          </cell>
          <cell r="Y314">
            <v>17.179568329540199</v>
          </cell>
          <cell r="Z314">
            <v>17.2420159042845</v>
          </cell>
          <cell r="AA314">
            <v>17.306118316436098</v>
          </cell>
          <cell r="AB314">
            <v>17.373250445550202</v>
          </cell>
          <cell r="AC314">
            <v>17.442176066160499</v>
          </cell>
          <cell r="AD314">
            <v>17.5127421685611</v>
          </cell>
          <cell r="AE314">
            <v>17.585548205833199</v>
          </cell>
          <cell r="AF314">
            <v>17.6610415762032</v>
          </cell>
          <cell r="AG314">
            <v>17.736671416111498</v>
          </cell>
          <cell r="AH314">
            <v>17.813744214933099</v>
          </cell>
          <cell r="AI314">
            <v>17.8923022363327</v>
          </cell>
          <cell r="AJ314">
            <v>17.972801038945398</v>
          </cell>
          <cell r="AK314">
            <v>18.054594256916999</v>
          </cell>
          <cell r="AL314">
            <v>18.137900278920601</v>
          </cell>
          <cell r="AM314">
            <v>18.223566986638701</v>
          </cell>
          <cell r="AN314">
            <v>18.3116659551198</v>
          </cell>
          <cell r="AO314">
            <v>18.402060436324099</v>
          </cell>
          <cell r="AP314">
            <v>18.495182410314499</v>
          </cell>
        </row>
        <row r="315">
          <cell r="C315" t="str">
            <v>Swinton</v>
          </cell>
          <cell r="D315" t="str">
            <v>Agecroft</v>
          </cell>
          <cell r="E315" t="str">
            <v>Kearsley 132 GSP</v>
          </cell>
          <cell r="F315">
            <v>23</v>
          </cell>
          <cell r="G315">
            <v>0</v>
          </cell>
          <cell r="H315">
            <v>23</v>
          </cell>
          <cell r="I315">
            <v>9.9499999999999993</v>
          </cell>
          <cell r="J315">
            <v>10.017143397549599</v>
          </cell>
          <cell r="K315">
            <v>10.094968179997</v>
          </cell>
          <cell r="L315">
            <v>10.198439904096499</v>
          </cell>
          <cell r="M315">
            <v>10.316715843334601</v>
          </cell>
          <cell r="N315">
            <v>10.4469811303981</v>
          </cell>
          <cell r="O315">
            <v>10.574482268901599</v>
          </cell>
          <cell r="P315">
            <v>10.710570658322199</v>
          </cell>
          <cell r="Q315">
            <v>10.853392057909</v>
          </cell>
          <cell r="R315">
            <v>11.015968168700899</v>
          </cell>
          <cell r="S315">
            <v>11.195998609328299</v>
          </cell>
          <cell r="T315">
            <v>11.3918714463365</v>
          </cell>
          <cell r="U315">
            <v>11.607932306357499</v>
          </cell>
          <cell r="V315">
            <v>11.847404962708699</v>
          </cell>
          <cell r="W315">
            <v>12.084028062391999</v>
          </cell>
          <cell r="X315">
            <v>12.3225529950272</v>
          </cell>
          <cell r="Y315">
            <v>12.5558414999207</v>
          </cell>
          <cell r="Z315">
            <v>12.777768209701399</v>
          </cell>
          <cell r="AA315">
            <v>12.989675985957099</v>
          </cell>
          <cell r="AB315">
            <v>13.1985790967473</v>
          </cell>
          <cell r="AC315">
            <v>13.3988553659515</v>
          </cell>
          <cell r="AD315">
            <v>13.589455102644999</v>
          </cell>
          <cell r="AE315">
            <v>13.775111478254701</v>
          </cell>
          <cell r="AF315">
            <v>13.9587565636373</v>
          </cell>
          <cell r="AG315">
            <v>14.122519388952201</v>
          </cell>
          <cell r="AH315">
            <v>14.273432961673199</v>
          </cell>
          <cell r="AI315">
            <v>14.4131079746381</v>
          </cell>
          <cell r="AJ315">
            <v>14.5425737317355</v>
          </cell>
          <cell r="AK315">
            <v>14.6615365212946</v>
          </cell>
          <cell r="AL315">
            <v>14.776310883858001</v>
          </cell>
          <cell r="AM315">
            <v>14.884528388436401</v>
          </cell>
          <cell r="AN315">
            <v>14.986704798732299</v>
          </cell>
          <cell r="AO315">
            <v>15.0838861426358</v>
          </cell>
          <cell r="AP315">
            <v>15.177286311004901</v>
          </cell>
        </row>
        <row r="316">
          <cell r="C316" t="str">
            <v>Tame Valley</v>
          </cell>
          <cell r="D316" t="str">
            <v>Hartshead-Heyrod</v>
          </cell>
          <cell r="E316" t="str">
            <v>Stalybridge GSP</v>
          </cell>
          <cell r="F316">
            <v>18.920000000000002</v>
          </cell>
          <cell r="G316">
            <v>1.26E-2</v>
          </cell>
          <cell r="H316">
            <v>18.932600000000001</v>
          </cell>
          <cell r="I316">
            <v>16.690000000000001</v>
          </cell>
          <cell r="J316">
            <v>16.814829718988001</v>
          </cell>
          <cell r="K316">
            <v>16.784136779837102</v>
          </cell>
          <cell r="L316">
            <v>16.7752613733137</v>
          </cell>
          <cell r="M316">
            <v>16.793934844722301</v>
          </cell>
          <cell r="N316">
            <v>16.830859356245</v>
          </cell>
          <cell r="O316">
            <v>16.866339300186301</v>
          </cell>
          <cell r="P316">
            <v>16.918875652506902</v>
          </cell>
          <cell r="Q316">
            <v>16.979209647586501</v>
          </cell>
          <cell r="R316">
            <v>17.067400898162798</v>
          </cell>
          <cell r="S316">
            <v>17.180653413430299</v>
          </cell>
          <cell r="T316">
            <v>17.3228620235116</v>
          </cell>
          <cell r="U316">
            <v>17.4912156667659</v>
          </cell>
          <cell r="V316">
            <v>17.689588692113301</v>
          </cell>
          <cell r="W316">
            <v>17.888001492881401</v>
          </cell>
          <cell r="X316">
            <v>18.0768157666256</v>
          </cell>
          <cell r="Y316">
            <v>18.259342105897002</v>
          </cell>
          <cell r="Z316">
            <v>18.426973017696099</v>
          </cell>
          <cell r="AA316">
            <v>18.5810595579281</v>
          </cell>
          <cell r="AB316">
            <v>18.7301827179183</v>
          </cell>
          <cell r="AC316">
            <v>18.865490188093499</v>
          </cell>
          <cell r="AD316">
            <v>19.017088265533399</v>
          </cell>
          <cell r="AE316">
            <v>19.1605265759449</v>
          </cell>
          <cell r="AF316">
            <v>19.299835676839599</v>
          </cell>
          <cell r="AG316">
            <v>19.4103115683629</v>
          </cell>
          <cell r="AH316">
            <v>19.502372649054202</v>
          </cell>
          <cell r="AI316">
            <v>19.577515994501201</v>
          </cell>
          <cell r="AJ316">
            <v>19.637592564037298</v>
          </cell>
          <cell r="AK316">
            <v>19.6831115580251</v>
          </cell>
          <cell r="AL316">
            <v>19.725031313616</v>
          </cell>
          <cell r="AM316">
            <v>19.757840557906501</v>
          </cell>
          <cell r="AN316">
            <v>19.782261706025501</v>
          </cell>
          <cell r="AO316">
            <v>19.798502307352901</v>
          </cell>
          <cell r="AP316">
            <v>19.8092404573501</v>
          </cell>
        </row>
        <row r="317">
          <cell r="C317" t="str">
            <v>Tardy Gate</v>
          </cell>
          <cell r="D317" t="str">
            <v>Ribble</v>
          </cell>
          <cell r="E317" t="str">
            <v>Penwortham East GSP / Rochdale SGT 1 GROUP</v>
          </cell>
          <cell r="F317">
            <v>22.863</v>
          </cell>
          <cell r="G317">
            <v>5.0000000000000001E-4</v>
          </cell>
          <cell r="H317">
            <v>22.863499999999998</v>
          </cell>
          <cell r="I317">
            <v>12.45</v>
          </cell>
          <cell r="J317">
            <v>12.7337658198353</v>
          </cell>
          <cell r="K317">
            <v>12.848126983892399</v>
          </cell>
          <cell r="L317">
            <v>12.9687800396418</v>
          </cell>
          <cell r="M317">
            <v>13.106519636915801</v>
          </cell>
          <cell r="N317">
            <v>13.271032479560301</v>
          </cell>
          <cell r="O317">
            <v>13.412963738054399</v>
          </cell>
          <cell r="P317">
            <v>13.557519777418699</v>
          </cell>
          <cell r="Q317">
            <v>13.698609675381199</v>
          </cell>
          <cell r="R317">
            <v>13.845028588856101</v>
          </cell>
          <cell r="S317">
            <v>14.0657246388476</v>
          </cell>
          <cell r="T317">
            <v>14.294250865784001</v>
          </cell>
          <cell r="U317">
            <v>14.543267525012499</v>
          </cell>
          <cell r="V317">
            <v>14.815748156181501</v>
          </cell>
          <cell r="W317">
            <v>15.1034593478192</v>
          </cell>
          <cell r="X317">
            <v>15.383983107339301</v>
          </cell>
          <cell r="Y317">
            <v>15.6575785265567</v>
          </cell>
          <cell r="Z317">
            <v>15.9194053601819</v>
          </cell>
          <cell r="AA317">
            <v>16.168928879706399</v>
          </cell>
          <cell r="AB317">
            <v>16.415275137815701</v>
          </cell>
          <cell r="AC317">
            <v>16.651634496022101</v>
          </cell>
          <cell r="AD317">
            <v>16.8776917706532</v>
          </cell>
          <cell r="AE317">
            <v>17.098744482531799</v>
          </cell>
          <cell r="AF317">
            <v>17.318719227459201</v>
          </cell>
          <cell r="AG317">
            <v>17.523462664145299</v>
          </cell>
          <cell r="AH317">
            <v>17.719668292657499</v>
          </cell>
          <cell r="AI317">
            <v>17.9087901122532</v>
          </cell>
          <cell r="AJ317">
            <v>18.092224219789301</v>
          </cell>
          <cell r="AK317">
            <v>18.2683870352251</v>
          </cell>
          <cell r="AL317">
            <v>18.441048436189099</v>
          </cell>
          <cell r="AM317">
            <v>18.611661855542401</v>
          </cell>
          <cell r="AN317">
            <v>18.780929251474699</v>
          </cell>
          <cell r="AO317">
            <v>18.949830580089301</v>
          </cell>
          <cell r="AP317">
            <v>19.119650074597502</v>
          </cell>
        </row>
        <row r="318">
          <cell r="C318" t="str">
            <v>Tarleton</v>
          </cell>
          <cell r="D318" t="str">
            <v>Wrightington</v>
          </cell>
          <cell r="E318" t="str">
            <v>Penwortham West GSP / Stanah GSP GROUP</v>
          </cell>
          <cell r="F318">
            <v>22.863</v>
          </cell>
          <cell r="G318">
            <v>2.64E-3</v>
          </cell>
          <cell r="H318">
            <v>22.865639999999999</v>
          </cell>
          <cell r="I318">
            <v>16.57</v>
          </cell>
          <cell r="J318">
            <v>16.8534212939946</v>
          </cell>
          <cell r="K318">
            <v>16.989852738385402</v>
          </cell>
          <cell r="L318">
            <v>17.1614284298116</v>
          </cell>
          <cell r="M318">
            <v>17.377813264574201</v>
          </cell>
          <cell r="N318">
            <v>17.630010812421801</v>
          </cell>
          <cell r="O318">
            <v>17.862738319971999</v>
          </cell>
          <cell r="P318">
            <v>18.1024578097906</v>
          </cell>
          <cell r="Q318">
            <v>18.348433881096501</v>
          </cell>
          <cell r="R318">
            <v>18.643227565613</v>
          </cell>
          <cell r="S318">
            <v>18.939512549771901</v>
          </cell>
          <cell r="T318">
            <v>19.239825409012099</v>
          </cell>
          <cell r="U318">
            <v>19.565846067801601</v>
          </cell>
          <cell r="V318">
            <v>19.9102875530528</v>
          </cell>
          <cell r="W318">
            <v>20.264344246412101</v>
          </cell>
          <cell r="X318">
            <v>20.606209903399002</v>
          </cell>
          <cell r="Y318">
            <v>20.926811210201201</v>
          </cell>
          <cell r="Z318">
            <v>21.218823279757501</v>
          </cell>
          <cell r="AA318">
            <v>21.484655465845801</v>
          </cell>
          <cell r="AB318">
            <v>21.733973594613001</v>
          </cell>
          <cell r="AC318">
            <v>21.9597679205262</v>
          </cell>
          <cell r="AD318">
            <v>22.163444139982701</v>
          </cell>
          <cell r="AE318">
            <v>22.3506694745363</v>
          </cell>
          <cell r="AF318">
            <v>22.524651929084602</v>
          </cell>
          <cell r="AG318">
            <v>22.676557706660699</v>
          </cell>
          <cell r="AH318">
            <v>22.81378372663</v>
          </cell>
          <cell r="AI318">
            <v>22.951787548448198</v>
          </cell>
          <cell r="AJ318">
            <v>23.077621770992899</v>
          </cell>
          <cell r="AK318">
            <v>23.193326220683101</v>
          </cell>
          <cell r="AL318">
            <v>23.312291606613702</v>
          </cell>
          <cell r="AM318">
            <v>23.427096351329201</v>
          </cell>
          <cell r="AN318">
            <v>23.538604870275702</v>
          </cell>
          <cell r="AO318">
            <v>23.647608586011799</v>
          </cell>
          <cell r="AP318">
            <v>23.755488629612302</v>
          </cell>
        </row>
        <row r="319">
          <cell r="C319" t="str">
            <v>The Height</v>
          </cell>
          <cell r="D319" t="str">
            <v>Agecroft</v>
          </cell>
          <cell r="E319" t="str">
            <v>Kearsley 132 GSP</v>
          </cell>
          <cell r="F319">
            <v>16.8</v>
          </cell>
          <cell r="G319">
            <v>0.47249999999999998</v>
          </cell>
          <cell r="H319">
            <v>17.272500000000001</v>
          </cell>
          <cell r="I319">
            <v>11.57</v>
          </cell>
          <cell r="J319">
            <v>11.731105872385299</v>
          </cell>
          <cell r="K319">
            <v>11.8117130698776</v>
          </cell>
          <cell r="L319">
            <v>11.907773905644</v>
          </cell>
          <cell r="M319">
            <v>12.0186888759978</v>
          </cell>
          <cell r="N319">
            <v>12.1396830533963</v>
          </cell>
          <cell r="O319">
            <v>12.259929736576799</v>
          </cell>
          <cell r="P319">
            <v>12.393270009356799</v>
          </cell>
          <cell r="Q319">
            <v>12.5399396499083</v>
          </cell>
          <cell r="R319">
            <v>12.7083929753022</v>
          </cell>
          <cell r="S319">
            <v>12.892785637018701</v>
          </cell>
          <cell r="T319">
            <v>13.091891176232799</v>
          </cell>
          <cell r="U319">
            <v>13.314494719158899</v>
          </cell>
          <cell r="V319">
            <v>13.565508362752199</v>
          </cell>
          <cell r="W319">
            <v>13.8330224929322</v>
          </cell>
          <cell r="X319">
            <v>14.0979957885794</v>
          </cell>
          <cell r="Y319">
            <v>14.358604517429599</v>
          </cell>
          <cell r="Z319">
            <v>14.6076630685419</v>
          </cell>
          <cell r="AA319">
            <v>14.846552118950999</v>
          </cell>
          <cell r="AB319">
            <v>15.0835078814704</v>
          </cell>
          <cell r="AC319">
            <v>15.3118044203495</v>
          </cell>
          <cell r="AD319">
            <v>15.529820815230799</v>
          </cell>
          <cell r="AE319">
            <v>15.7427197527968</v>
          </cell>
          <cell r="AF319">
            <v>15.9542682641935</v>
          </cell>
          <cell r="AG319">
            <v>16.141730708439901</v>
          </cell>
          <cell r="AH319">
            <v>16.313503179695601</v>
          </cell>
          <cell r="AI319">
            <v>16.471461080279301</v>
          </cell>
          <cell r="AJ319">
            <v>16.617219876404999</v>
          </cell>
          <cell r="AK319">
            <v>16.749754446041202</v>
          </cell>
          <cell r="AL319">
            <v>16.875409230920901</v>
          </cell>
          <cell r="AM319">
            <v>16.993134684093899</v>
          </cell>
          <cell r="AN319">
            <v>17.103585926482602</v>
          </cell>
          <cell r="AO319">
            <v>17.2080100106167</v>
          </cell>
          <cell r="AP319">
            <v>17.307949035804199</v>
          </cell>
        </row>
        <row r="320">
          <cell r="C320" t="str">
            <v>Thornton</v>
          </cell>
          <cell r="D320" t="str">
            <v>Bispham</v>
          </cell>
          <cell r="E320" t="str">
            <v>Penwortham West GSP / Stanah GSP GROUP</v>
          </cell>
          <cell r="F320">
            <v>22.863</v>
          </cell>
          <cell r="G320">
            <v>0</v>
          </cell>
          <cell r="H320">
            <v>22.863</v>
          </cell>
          <cell r="I320">
            <v>13.17</v>
          </cell>
          <cell r="J320">
            <v>13.6081232212332</v>
          </cell>
          <cell r="K320">
            <v>13.621477556810101</v>
          </cell>
          <cell r="L320">
            <v>13.6194409869249</v>
          </cell>
          <cell r="M320">
            <v>13.6359692236862</v>
          </cell>
          <cell r="N320">
            <v>13.665850239837001</v>
          </cell>
          <cell r="O320">
            <v>13.698800763324201</v>
          </cell>
          <cell r="P320">
            <v>13.746276657947901</v>
          </cell>
          <cell r="Q320">
            <v>13.8036792171789</v>
          </cell>
          <cell r="R320">
            <v>13.8798508994157</v>
          </cell>
          <cell r="S320">
            <v>13.974018097438501</v>
          </cell>
          <cell r="T320">
            <v>14.0808528727985</v>
          </cell>
          <cell r="U320">
            <v>14.2084395518546</v>
          </cell>
          <cell r="V320">
            <v>14.366575015108401</v>
          </cell>
          <cell r="W320">
            <v>14.5401433896299</v>
          </cell>
          <cell r="X320">
            <v>14.7056544296906</v>
          </cell>
          <cell r="Y320">
            <v>14.8673986808653</v>
          </cell>
          <cell r="Z320">
            <v>15.016857582412699</v>
          </cell>
          <cell r="AA320">
            <v>15.1580608918773</v>
          </cell>
          <cell r="AB320">
            <v>15.2956014428953</v>
          </cell>
          <cell r="AC320">
            <v>15.4305669170803</v>
          </cell>
          <cell r="AD320">
            <v>15.5739030911641</v>
          </cell>
          <cell r="AE320">
            <v>15.7113225410822</v>
          </cell>
          <cell r="AF320">
            <v>15.8467629017041</v>
          </cell>
          <cell r="AG320">
            <v>15.961904000818199</v>
          </cell>
          <cell r="AH320">
            <v>16.0644229798792</v>
          </cell>
          <cell r="AI320">
            <v>16.155522734327501</v>
          </cell>
          <cell r="AJ320">
            <v>16.2375039579277</v>
          </cell>
          <cell r="AK320">
            <v>16.3051921017707</v>
          </cell>
          <cell r="AL320">
            <v>16.3574346707403</v>
          </cell>
          <cell r="AM320">
            <v>16.403069952119299</v>
          </cell>
          <cell r="AN320">
            <v>16.442742010516302</v>
          </cell>
          <cell r="AO320">
            <v>16.477098242341</v>
          </cell>
          <cell r="AP320">
            <v>16.507886861144801</v>
          </cell>
        </row>
        <row r="321">
          <cell r="C321" t="str">
            <v>Townley St</v>
          </cell>
          <cell r="D321" t="str">
            <v>Chadderton</v>
          </cell>
          <cell r="E321" t="str">
            <v>Whitegate GSP</v>
          </cell>
          <cell r="F321">
            <v>15.242000000000001</v>
          </cell>
          <cell r="G321">
            <v>0</v>
          </cell>
          <cell r="H321">
            <v>15.242000000000001</v>
          </cell>
          <cell r="I321">
            <v>8.56</v>
          </cell>
          <cell r="J321">
            <v>8.7761517087290208</v>
          </cell>
          <cell r="K321">
            <v>8.8218772226311302</v>
          </cell>
          <cell r="L321">
            <v>8.8669786021834707</v>
          </cell>
          <cell r="M321">
            <v>8.9223062656412502</v>
          </cell>
          <cell r="N321">
            <v>8.9906149433839104</v>
          </cell>
          <cell r="O321">
            <v>9.0533853404804905</v>
          </cell>
          <cell r="P321">
            <v>9.1207985835790506</v>
          </cell>
          <cell r="Q321">
            <v>9.1910212157829605</v>
          </cell>
          <cell r="R321">
            <v>9.2708520614302206</v>
          </cell>
          <cell r="S321">
            <v>9.3569091819013099</v>
          </cell>
          <cell r="T321">
            <v>9.4478365540269404</v>
          </cell>
          <cell r="U321">
            <v>9.5466288888112008</v>
          </cell>
          <cell r="V321">
            <v>9.6573774131022407</v>
          </cell>
          <cell r="W321">
            <v>9.7667904745659708</v>
          </cell>
          <cell r="X321">
            <v>9.8745310173961691</v>
          </cell>
          <cell r="Y321">
            <v>9.9817219386353901</v>
          </cell>
          <cell r="Z321">
            <v>10.0850065376101</v>
          </cell>
          <cell r="AA321">
            <v>10.1859406965724</v>
          </cell>
          <cell r="AB321">
            <v>10.2873160625178</v>
          </cell>
          <cell r="AC321">
            <v>10.386574293918899</v>
          </cell>
          <cell r="AD321">
            <v>10.4833484816627</v>
          </cell>
          <cell r="AE321">
            <v>10.5786669466841</v>
          </cell>
          <cell r="AF321">
            <v>10.6751840737814</v>
          </cell>
          <cell r="AG321">
            <v>10.765497792789199</v>
          </cell>
          <cell r="AH321">
            <v>10.852433535206799</v>
          </cell>
          <cell r="AI321">
            <v>10.936498879747401</v>
          </cell>
          <cell r="AJ321">
            <v>11.0183636561939</v>
          </cell>
          <cell r="AK321">
            <v>11.096716121823199</v>
          </cell>
          <cell r="AL321">
            <v>11.1721973348949</v>
          </cell>
          <cell r="AM321">
            <v>11.246638842072899</v>
          </cell>
          <cell r="AN321">
            <v>11.320293834590601</v>
          </cell>
          <cell r="AO321">
            <v>11.3934721651112</v>
          </cell>
          <cell r="AP321">
            <v>11.4667372594983</v>
          </cell>
        </row>
        <row r="322">
          <cell r="C322" t="str">
            <v>Trafford</v>
          </cell>
          <cell r="D322" t="str">
            <v>Stretford</v>
          </cell>
          <cell r="E322" t="str">
            <v>South Manchester GSP</v>
          </cell>
          <cell r="F322">
            <v>20.5</v>
          </cell>
          <cell r="G322">
            <v>0</v>
          </cell>
          <cell r="H322">
            <v>20.5</v>
          </cell>
          <cell r="I322">
            <v>17.45</v>
          </cell>
          <cell r="J322">
            <v>20.3579438311613</v>
          </cell>
          <cell r="K322">
            <v>20.762326390251499</v>
          </cell>
          <cell r="L322">
            <v>20.8922464984133</v>
          </cell>
          <cell r="M322">
            <v>21.034847668157099</v>
          </cell>
          <cell r="N322">
            <v>21.212512086640601</v>
          </cell>
          <cell r="O322">
            <v>21.352898625518201</v>
          </cell>
          <cell r="P322">
            <v>21.485018526333</v>
          </cell>
          <cell r="Q322">
            <v>21.605339542924899</v>
          </cell>
          <cell r="R322">
            <v>21.727220465498799</v>
          </cell>
          <cell r="S322">
            <v>21.842460891931999</v>
          </cell>
          <cell r="T322">
            <v>21.949988603524002</v>
          </cell>
          <cell r="U322">
            <v>22.050193130922398</v>
          </cell>
          <cell r="V322">
            <v>22.145717800107999</v>
          </cell>
          <cell r="W322">
            <v>22.227065493402399</v>
          </cell>
          <cell r="X322">
            <v>22.310330111509199</v>
          </cell>
          <cell r="Y322">
            <v>22.395266418139698</v>
          </cell>
          <cell r="Z322">
            <v>22.481604480046801</v>
          </cell>
          <cell r="AA322">
            <v>22.569334578751999</v>
          </cell>
          <cell r="AB322">
            <v>22.658613312007901</v>
          </cell>
          <cell r="AC322">
            <v>22.749293570102299</v>
          </cell>
          <cell r="AD322">
            <v>22.841378008083399</v>
          </cell>
          <cell r="AE322">
            <v>22.9349173423828</v>
          </cell>
          <cell r="AF322">
            <v>23.029949705505</v>
          </cell>
          <cell r="AG322">
            <v>23.1268368452719</v>
          </cell>
          <cell r="AH322">
            <v>23.225563222136799</v>
          </cell>
          <cell r="AI322">
            <v>23.326086505613301</v>
          </cell>
          <cell r="AJ322">
            <v>23.428352392449899</v>
          </cell>
          <cell r="AK322">
            <v>23.532321888503802</v>
          </cell>
          <cell r="AL322">
            <v>23.6379935710697</v>
          </cell>
          <cell r="AM322">
            <v>23.745287938985498</v>
          </cell>
          <cell r="AN322">
            <v>23.8541611288498</v>
          </cell>
          <cell r="AO322">
            <v>23.964571591662001</v>
          </cell>
          <cell r="AP322">
            <v>24.076480012669698</v>
          </cell>
        </row>
        <row r="323">
          <cell r="C323" t="str">
            <v>Trafford Park North</v>
          </cell>
          <cell r="D323" t="str">
            <v>Barton</v>
          </cell>
          <cell r="E323" t="str">
            <v>Carrington ENWL SGTs 1B 2B 4 7</v>
          </cell>
          <cell r="F323">
            <v>15.75</v>
          </cell>
          <cell r="G323">
            <v>8.82</v>
          </cell>
          <cell r="H323">
            <v>24.57</v>
          </cell>
          <cell r="I323">
            <v>17.309999999999999</v>
          </cell>
          <cell r="J323">
            <v>17.385419879379501</v>
          </cell>
          <cell r="K323">
            <v>17.466719345000101</v>
          </cell>
          <cell r="L323">
            <v>17.567625356213501</v>
          </cell>
          <cell r="M323">
            <v>17.6720136888481</v>
          </cell>
          <cell r="N323">
            <v>17.810865351416801</v>
          </cell>
          <cell r="O323">
            <v>17.912148621129401</v>
          </cell>
          <cell r="P323">
            <v>18.006845978940898</v>
          </cell>
          <cell r="Q323">
            <v>18.094285414399501</v>
          </cell>
          <cell r="R323">
            <v>18.1755553892481</v>
          </cell>
          <cell r="S323">
            <v>18.249862204133699</v>
          </cell>
          <cell r="T323">
            <v>18.317295748803701</v>
          </cell>
          <cell r="U323">
            <v>18.377004383534299</v>
          </cell>
          <cell r="V323">
            <v>18.493964306966699</v>
          </cell>
          <cell r="W323">
            <v>18.668089998039999</v>
          </cell>
          <cell r="X323">
            <v>18.858515723755598</v>
          </cell>
          <cell r="Y323">
            <v>19.065024147684099</v>
          </cell>
          <cell r="Z323">
            <v>19.287393408355801</v>
          </cell>
          <cell r="AA323">
            <v>19.525398133615099</v>
          </cell>
          <cell r="AB323">
            <v>19.778810582018401</v>
          </cell>
          <cell r="AC323">
            <v>20.047401786256199</v>
          </cell>
          <cell r="AD323">
            <v>20.330942627132501</v>
          </cell>
          <cell r="AE323">
            <v>20.6502196310168</v>
          </cell>
          <cell r="AF323">
            <v>21.0201213273712</v>
          </cell>
          <cell r="AG323">
            <v>21.4062578692015</v>
          </cell>
          <cell r="AH323">
            <v>21.808301319729601</v>
          </cell>
          <cell r="AI323">
            <v>22.225934189103601</v>
          </cell>
          <cell r="AJ323">
            <v>22.6588501718077</v>
          </cell>
          <cell r="AK323">
            <v>23.106754718709901</v>
          </cell>
          <cell r="AL323">
            <v>23.569365306466999</v>
          </cell>
          <cell r="AM323">
            <v>24.046411548346001</v>
          </cell>
          <cell r="AN323">
            <v>24.537635187208199</v>
          </cell>
          <cell r="AO323">
            <v>25.042789851204901</v>
          </cell>
          <cell r="AP323">
            <v>25.561640748416899</v>
          </cell>
        </row>
        <row r="324">
          <cell r="C324" t="str">
            <v>Trimpell</v>
          </cell>
          <cell r="D324" t="str">
            <v>Trimpell</v>
          </cell>
          <cell r="E324" t="str">
            <v>Heysham GSP</v>
          </cell>
          <cell r="F324">
            <v>23.815000000000001</v>
          </cell>
          <cell r="G324">
            <v>1.8</v>
          </cell>
          <cell r="H324">
            <v>25.614999999999998</v>
          </cell>
          <cell r="I324">
            <v>3.4</v>
          </cell>
          <cell r="J324">
            <v>3.4100023842232199</v>
          </cell>
          <cell r="K324">
            <v>3.4229379473870698</v>
          </cell>
          <cell r="L324">
            <v>3.4414634713595502</v>
          </cell>
          <cell r="M324">
            <v>3.4645698482300098</v>
          </cell>
          <cell r="N324">
            <v>3.49181434831321</v>
          </cell>
          <cell r="O324">
            <v>3.5166985009998202</v>
          </cell>
          <cell r="P324">
            <v>3.54285954738859</v>
          </cell>
          <cell r="Q324">
            <v>3.5687614783534798</v>
          </cell>
          <cell r="R324">
            <v>3.5991630395123102</v>
          </cell>
          <cell r="S324">
            <v>3.6312764405634699</v>
          </cell>
          <cell r="T324">
            <v>3.66459647442014</v>
          </cell>
          <cell r="U324">
            <v>3.69985786747253</v>
          </cell>
          <cell r="V324">
            <v>3.7388408769577901</v>
          </cell>
          <cell r="W324">
            <v>3.7771783143063602</v>
          </cell>
          <cell r="X324">
            <v>3.8147237028387102</v>
          </cell>
          <cell r="Y324">
            <v>3.85134169347337</v>
          </cell>
          <cell r="Z324">
            <v>3.88624561570232</v>
          </cell>
          <cell r="AA324">
            <v>3.9202816702249201</v>
          </cell>
          <cell r="AB324">
            <v>3.95445570779505</v>
          </cell>
          <cell r="AC324">
            <v>3.98793220449706</v>
          </cell>
          <cell r="AD324">
            <v>4.0204519474102103</v>
          </cell>
          <cell r="AE324">
            <v>4.0524101752100696</v>
          </cell>
          <cell r="AF324">
            <v>4.0843268401276598</v>
          </cell>
          <cell r="AG324">
            <v>4.1139440053873999</v>
          </cell>
          <cell r="AH324">
            <v>4.1421764457848003</v>
          </cell>
          <cell r="AI324">
            <v>4.1692095448440796</v>
          </cell>
          <cell r="AJ324">
            <v>4.1952060744128801</v>
          </cell>
          <cell r="AK324">
            <v>4.2198060767512597</v>
          </cell>
          <cell r="AL324">
            <v>4.2432573451152802</v>
          </cell>
          <cell r="AM324">
            <v>4.2660940526985298</v>
          </cell>
          <cell r="AN324">
            <v>4.2883996720362303</v>
          </cell>
          <cell r="AO324">
            <v>4.3102961571024201</v>
          </cell>
          <cell r="AP324">
            <v>4.3319480396551198</v>
          </cell>
        </row>
        <row r="325">
          <cell r="C325" t="str">
            <v>Trinity</v>
          </cell>
          <cell r="D325" t="str">
            <v>Frederick Rd</v>
          </cell>
          <cell r="E325" t="str">
            <v>Kearsley 132 GSP</v>
          </cell>
          <cell r="F325">
            <v>22.9</v>
          </cell>
          <cell r="G325">
            <v>0</v>
          </cell>
          <cell r="H325">
            <v>22.9</v>
          </cell>
          <cell r="I325">
            <v>13.03</v>
          </cell>
          <cell r="J325">
            <v>20.5613977405005</v>
          </cell>
          <cell r="K325">
            <v>21.412964730196201</v>
          </cell>
          <cell r="L325">
            <v>21.493142407123699</v>
          </cell>
          <cell r="M325">
            <v>21.580666044156601</v>
          </cell>
          <cell r="N325">
            <v>21.689373163118901</v>
          </cell>
          <cell r="O325">
            <v>21.770904665257699</v>
          </cell>
          <cell r="P325">
            <v>21.846467542926501</v>
          </cell>
          <cell r="Q325">
            <v>21.9142944295055</v>
          </cell>
          <cell r="R325">
            <v>21.982974728497901</v>
          </cell>
          <cell r="S325">
            <v>22.048413222719098</v>
          </cell>
          <cell r="T325">
            <v>22.107665357190498</v>
          </cell>
          <cell r="U325">
            <v>22.1610912767479</v>
          </cell>
          <cell r="V325">
            <v>22.216017010983698</v>
          </cell>
          <cell r="W325">
            <v>22.278405765884902</v>
          </cell>
          <cell r="X325">
            <v>22.342956313871898</v>
          </cell>
          <cell r="Y325">
            <v>22.410548981127398</v>
          </cell>
          <cell r="Z325">
            <v>22.479893155712102</v>
          </cell>
          <cell r="AA325">
            <v>22.5510826322082</v>
          </cell>
          <cell r="AB325">
            <v>22.6419154306686</v>
          </cell>
          <cell r="AC325">
            <v>22.743664938786299</v>
          </cell>
          <cell r="AD325">
            <v>22.843672393108001</v>
          </cell>
          <cell r="AE325">
            <v>22.942790740422002</v>
          </cell>
          <cell r="AF325">
            <v>23.042952997476501</v>
          </cell>
          <cell r="AG325">
            <v>23.1402545870137</v>
          </cell>
          <cell r="AH325">
            <v>23.236238008150199</v>
          </cell>
          <cell r="AI325">
            <v>23.331047799034199</v>
          </cell>
          <cell r="AJ325">
            <v>23.424888211761299</v>
          </cell>
          <cell r="AK325">
            <v>23.516482454370902</v>
          </cell>
          <cell r="AL325">
            <v>23.6042665034661</v>
          </cell>
          <cell r="AM325">
            <v>23.691650780207599</v>
          </cell>
          <cell r="AN325">
            <v>23.778513923003601</v>
          </cell>
          <cell r="AO325">
            <v>23.8649523785468</v>
          </cell>
          <cell r="AP325">
            <v>23.9514667409194</v>
          </cell>
        </row>
        <row r="326">
          <cell r="C326" t="str">
            <v>Tulketh</v>
          </cell>
          <cell r="D326" t="str">
            <v>Ribble</v>
          </cell>
          <cell r="E326" t="str">
            <v>Penwortham East GSP / Rochdale SGT 1 GROUP</v>
          </cell>
          <cell r="F326">
            <v>22.863</v>
          </cell>
          <cell r="G326">
            <v>0</v>
          </cell>
          <cell r="H326">
            <v>22.863</v>
          </cell>
          <cell r="I326">
            <v>14.85</v>
          </cell>
          <cell r="J326">
            <v>14.9229298845604</v>
          </cell>
          <cell r="K326">
            <v>14.9361039776987</v>
          </cell>
          <cell r="L326">
            <v>14.998536228050799</v>
          </cell>
          <cell r="M326">
            <v>15.105198864314699</v>
          </cell>
          <cell r="N326">
            <v>15.237892247045201</v>
          </cell>
          <cell r="O326">
            <v>15.370374474892399</v>
          </cell>
          <cell r="P326">
            <v>15.5222983586431</v>
          </cell>
          <cell r="Q326">
            <v>15.688443895381999</v>
          </cell>
          <cell r="R326">
            <v>15.883001777997499</v>
          </cell>
          <cell r="S326">
            <v>16.1007235460308</v>
          </cell>
          <cell r="T326">
            <v>16.334046553225601</v>
          </cell>
          <cell r="U326">
            <v>16.5959991387891</v>
          </cell>
          <cell r="V326">
            <v>16.8942864330342</v>
          </cell>
          <cell r="W326">
            <v>17.191618568925399</v>
          </cell>
          <cell r="X326">
            <v>17.479314136532899</v>
          </cell>
          <cell r="Y326">
            <v>17.755882638383198</v>
          </cell>
          <cell r="Z326">
            <v>18.0432579698757</v>
          </cell>
          <cell r="AA326">
            <v>18.306766227575199</v>
          </cell>
          <cell r="AB326">
            <v>18.562589490254702</v>
          </cell>
          <cell r="AC326">
            <v>18.798231111856602</v>
          </cell>
          <cell r="AD326">
            <v>19.014569186891499</v>
          </cell>
          <cell r="AE326">
            <v>19.216637823383099</v>
          </cell>
          <cell r="AF326">
            <v>19.4078965042067</v>
          </cell>
          <cell r="AG326">
            <v>19.565089644269499</v>
          </cell>
          <cell r="AH326">
            <v>19.700443642462801</v>
          </cell>
          <cell r="AI326">
            <v>19.815541061502799</v>
          </cell>
          <cell r="AJ326">
            <v>19.913283325850202</v>
          </cell>
          <cell r="AK326">
            <v>19.9961707561996</v>
          </cell>
          <cell r="AL326">
            <v>20.082873551413599</v>
          </cell>
          <cell r="AM326">
            <v>20.159182726801198</v>
          </cell>
          <cell r="AN326">
            <v>20.225941379953301</v>
          </cell>
          <cell r="AO326">
            <v>20.283477338845501</v>
          </cell>
          <cell r="AP326">
            <v>20.334920623309099</v>
          </cell>
        </row>
        <row r="327">
          <cell r="C327" t="str">
            <v>Ulverston</v>
          </cell>
          <cell r="D327" t="str">
            <v>Ulverston</v>
          </cell>
          <cell r="E327" t="str">
            <v>Harker ENWL SGTs 1 2 3A 4 / Hutton GSP GROUP</v>
          </cell>
          <cell r="F327">
            <v>15</v>
          </cell>
          <cell r="G327">
            <v>1.12656</v>
          </cell>
          <cell r="H327">
            <v>16.126560000000001</v>
          </cell>
          <cell r="I327">
            <v>10</v>
          </cell>
          <cell r="J327">
            <v>11.1544699717481</v>
          </cell>
          <cell r="K327">
            <v>11.340782485675399</v>
          </cell>
          <cell r="L327">
            <v>11.4388702388648</v>
          </cell>
          <cell r="M327">
            <v>11.5591370668539</v>
          </cell>
          <cell r="N327">
            <v>11.6986059303958</v>
          </cell>
          <cell r="O327">
            <v>11.8317353241096</v>
          </cell>
          <cell r="P327">
            <v>11.9733997270509</v>
          </cell>
          <cell r="Q327">
            <v>12.1183165278751</v>
          </cell>
          <cell r="R327">
            <v>12.276216179368999</v>
          </cell>
          <cell r="S327">
            <v>12.4438964524246</v>
          </cell>
          <cell r="T327">
            <v>12.617902582699401</v>
          </cell>
          <cell r="U327">
            <v>12.810051472090599</v>
          </cell>
          <cell r="V327">
            <v>13.0215855235161</v>
          </cell>
          <cell r="W327">
            <v>13.232473301931201</v>
          </cell>
          <cell r="X327">
            <v>13.441760466257699</v>
          </cell>
          <cell r="Y327">
            <v>13.646067510489001</v>
          </cell>
          <cell r="Z327">
            <v>13.8406941879435</v>
          </cell>
          <cell r="AA327">
            <v>14.0262923889394</v>
          </cell>
          <cell r="AB327">
            <v>14.2082994310932</v>
          </cell>
          <cell r="AC327">
            <v>14.3821865870572</v>
          </cell>
          <cell r="AD327">
            <v>14.546452793769699</v>
          </cell>
          <cell r="AE327">
            <v>14.705567187539</v>
          </cell>
          <cell r="AF327">
            <v>14.861307711167701</v>
          </cell>
          <cell r="AG327">
            <v>14.998527720773399</v>
          </cell>
          <cell r="AH327">
            <v>15.123774537991499</v>
          </cell>
          <cell r="AI327">
            <v>15.238122978451701</v>
          </cell>
          <cell r="AJ327">
            <v>15.342802602271499</v>
          </cell>
          <cell r="AK327">
            <v>15.436771360592299</v>
          </cell>
          <cell r="AL327">
            <v>15.524995438898801</v>
          </cell>
          <cell r="AM327">
            <v>15.6074918611458</v>
          </cell>
          <cell r="AN327">
            <v>15.684821585809001</v>
          </cell>
          <cell r="AO327">
            <v>15.757493227687799</v>
          </cell>
          <cell r="AP327">
            <v>15.8269660750169</v>
          </cell>
        </row>
        <row r="328">
          <cell r="C328" t="str">
            <v>Union Rd</v>
          </cell>
          <cell r="D328" t="str">
            <v>Bolton</v>
          </cell>
          <cell r="E328" t="str">
            <v>Kearsley 132 GSP</v>
          </cell>
          <cell r="F328">
            <v>22.863</v>
          </cell>
          <cell r="G328">
            <v>0</v>
          </cell>
          <cell r="H328">
            <v>22.863</v>
          </cell>
          <cell r="I328">
            <v>17.59</v>
          </cell>
          <cell r="J328">
            <v>18.299151318266201</v>
          </cell>
          <cell r="K328">
            <v>18.386965472673399</v>
          </cell>
          <cell r="L328">
            <v>18.428568743409102</v>
          </cell>
          <cell r="M328">
            <v>18.4844989093375</v>
          </cell>
          <cell r="N328">
            <v>18.567202692727001</v>
          </cell>
          <cell r="O328">
            <v>18.630502191758801</v>
          </cell>
          <cell r="P328">
            <v>18.725396631456199</v>
          </cell>
          <cell r="Q328">
            <v>18.865941343563801</v>
          </cell>
          <cell r="R328">
            <v>19.0249685052828</v>
          </cell>
          <cell r="S328">
            <v>19.1943195523565</v>
          </cell>
          <cell r="T328">
            <v>19.369860437937898</v>
          </cell>
          <cell r="U328">
            <v>19.5604010565777</v>
          </cell>
          <cell r="V328">
            <v>19.766232552828502</v>
          </cell>
          <cell r="W328">
            <v>19.949956748218</v>
          </cell>
          <cell r="X328">
            <v>20.139258015194098</v>
          </cell>
          <cell r="Y328">
            <v>20.335685281520501</v>
          </cell>
          <cell r="Z328">
            <v>20.525831734814499</v>
          </cell>
          <cell r="AA328">
            <v>20.707245782563898</v>
          </cell>
          <cell r="AB328">
            <v>20.887974443255199</v>
          </cell>
          <cell r="AC328">
            <v>21.062271383210501</v>
          </cell>
          <cell r="AD328">
            <v>21.226841877166699</v>
          </cell>
          <cell r="AE328">
            <v>21.386543733760099</v>
          </cell>
          <cell r="AF328">
            <v>21.543892526315201</v>
          </cell>
          <cell r="AG328">
            <v>21.6814493949765</v>
          </cell>
          <cell r="AH328">
            <v>21.8062336583221</v>
          </cell>
          <cell r="AI328">
            <v>21.919363506537199</v>
          </cell>
          <cell r="AJ328">
            <v>22.021854073457298</v>
          </cell>
          <cell r="AK328">
            <v>22.113853297924798</v>
          </cell>
          <cell r="AL328">
            <v>22.201880453397699</v>
          </cell>
          <cell r="AM328">
            <v>22.283497586466201</v>
          </cell>
          <cell r="AN328">
            <v>22.401917018837501</v>
          </cell>
          <cell r="AO328">
            <v>22.5730462652276</v>
          </cell>
          <cell r="AP328">
            <v>22.745773453824601</v>
          </cell>
        </row>
        <row r="329">
          <cell r="C329" t="str">
            <v>Upholland</v>
          </cell>
          <cell r="D329" t="str">
            <v>Orrell</v>
          </cell>
          <cell r="E329" t="str">
            <v>Washway Farm GSP / Kirkby GSP GROUP</v>
          </cell>
          <cell r="F329">
            <v>17.5</v>
          </cell>
          <cell r="G329">
            <v>0.24</v>
          </cell>
          <cell r="H329">
            <v>17.739999999999998</v>
          </cell>
          <cell r="I329">
            <v>13.35</v>
          </cell>
          <cell r="J329">
            <v>13.470143380153701</v>
          </cell>
          <cell r="K329">
            <v>13.522162608803299</v>
          </cell>
          <cell r="L329">
            <v>13.604329934813199</v>
          </cell>
          <cell r="M329">
            <v>13.712934578316499</v>
          </cell>
          <cell r="N329">
            <v>13.8420988183523</v>
          </cell>
          <cell r="O329">
            <v>13.966208232537999</v>
          </cell>
          <cell r="P329">
            <v>14.1027536965126</v>
          </cell>
          <cell r="Q329">
            <v>14.246592816295101</v>
          </cell>
          <cell r="R329">
            <v>14.4101495052158</v>
          </cell>
          <cell r="S329">
            <v>14.5885674371601</v>
          </cell>
          <cell r="T329">
            <v>14.7792383744096</v>
          </cell>
          <cell r="U329">
            <v>14.9929024722588</v>
          </cell>
          <cell r="V329">
            <v>15.2348479987972</v>
          </cell>
          <cell r="W329">
            <v>15.488353501576499</v>
          </cell>
          <cell r="X329">
            <v>15.7353194454177</v>
          </cell>
          <cell r="Y329">
            <v>15.9735846725954</v>
          </cell>
          <cell r="Z329">
            <v>16.196667592370201</v>
          </cell>
          <cell r="AA329">
            <v>16.405545891183099</v>
          </cell>
          <cell r="AB329">
            <v>16.609196273563001</v>
          </cell>
          <cell r="AC329">
            <v>16.8000058679471</v>
          </cell>
          <cell r="AD329">
            <v>16.977718066995301</v>
          </cell>
          <cell r="AE329">
            <v>17.147622210505901</v>
          </cell>
          <cell r="AF329">
            <v>17.312710743154199</v>
          </cell>
          <cell r="AG329">
            <v>17.453027505051999</v>
          </cell>
          <cell r="AH329">
            <v>17.577239776331101</v>
          </cell>
          <cell r="AI329">
            <v>17.686979869252401</v>
          </cell>
          <cell r="AJ329">
            <v>17.784331417732201</v>
          </cell>
          <cell r="AK329">
            <v>17.871055396677001</v>
          </cell>
          <cell r="AL329">
            <v>17.962010402392</v>
          </cell>
          <cell r="AM329">
            <v>18.044232147308801</v>
          </cell>
          <cell r="AN329">
            <v>18.118578743095501</v>
          </cell>
          <cell r="AO329">
            <v>18.185763272604401</v>
          </cell>
          <cell r="AP329">
            <v>18.248005677623599</v>
          </cell>
        </row>
        <row r="330">
          <cell r="C330" t="str">
            <v>Urmston</v>
          </cell>
          <cell r="D330" t="str">
            <v>Stretford</v>
          </cell>
          <cell r="E330" t="str">
            <v>South Manchester GSP</v>
          </cell>
          <cell r="F330">
            <v>22.863</v>
          </cell>
          <cell r="G330">
            <v>0</v>
          </cell>
          <cell r="H330">
            <v>22.863</v>
          </cell>
          <cell r="I330">
            <v>13.97</v>
          </cell>
          <cell r="J330">
            <v>14.1653317025955</v>
          </cell>
          <cell r="K330">
            <v>14.285209402569199</v>
          </cell>
          <cell r="L330">
            <v>14.4294245092444</v>
          </cell>
          <cell r="M330">
            <v>14.5853300124698</v>
          </cell>
          <cell r="N330">
            <v>14.774030556074401</v>
          </cell>
          <cell r="O330">
            <v>14.932927268821</v>
          </cell>
          <cell r="P330">
            <v>15.092883033800501</v>
          </cell>
          <cell r="Q330">
            <v>15.2498403721369</v>
          </cell>
          <cell r="R330">
            <v>15.4097828418333</v>
          </cell>
          <cell r="S330">
            <v>15.623314745807001</v>
          </cell>
          <cell r="T330">
            <v>15.882629335413901</v>
          </cell>
          <cell r="U330">
            <v>16.155462208470599</v>
          </cell>
          <cell r="V330">
            <v>16.452750294476701</v>
          </cell>
          <cell r="W330">
            <v>16.7728096644129</v>
          </cell>
          <cell r="X330">
            <v>17.083325138668201</v>
          </cell>
          <cell r="Y330">
            <v>17.3888875725921</v>
          </cell>
          <cell r="Z330">
            <v>17.681666391891699</v>
          </cell>
          <cell r="AA330">
            <v>17.961992463784899</v>
          </cell>
          <cell r="AB330">
            <v>18.238055288413101</v>
          </cell>
          <cell r="AC330">
            <v>18.503269290451499</v>
          </cell>
          <cell r="AD330">
            <v>18.755335206476001</v>
          </cell>
          <cell r="AE330">
            <v>18.998342436564901</v>
          </cell>
          <cell r="AF330">
            <v>19.236915901531901</v>
          </cell>
          <cell r="AG330">
            <v>19.453026817764101</v>
          </cell>
          <cell r="AH330">
            <v>19.654904968291198</v>
          </cell>
          <cell r="AI330">
            <v>19.843548239576499</v>
          </cell>
          <cell r="AJ330">
            <v>20.021129932046801</v>
          </cell>
          <cell r="AK330">
            <v>20.184836240332999</v>
          </cell>
          <cell r="AL330">
            <v>20.3379039050321</v>
          </cell>
          <cell r="AM330">
            <v>20.4835967526461</v>
          </cell>
          <cell r="AN330">
            <v>20.6225610542763</v>
          </cell>
          <cell r="AO330">
            <v>20.7548586833157</v>
          </cell>
          <cell r="AP330">
            <v>20.882744669227701</v>
          </cell>
        </row>
        <row r="331">
          <cell r="C331" t="str">
            <v>Victoria Park</v>
          </cell>
          <cell r="D331" t="str">
            <v>Longsight</v>
          </cell>
          <cell r="E331" t="str">
            <v>Bredbury GSP</v>
          </cell>
          <cell r="F331">
            <v>20.5</v>
          </cell>
          <cell r="G331">
            <v>0</v>
          </cell>
          <cell r="H331">
            <v>20.5</v>
          </cell>
          <cell r="I331">
            <v>17.52</v>
          </cell>
          <cell r="J331">
            <v>18.050040592352801</v>
          </cell>
          <cell r="K331">
            <v>18.228513556010999</v>
          </cell>
          <cell r="L331">
            <v>18.390229347231699</v>
          </cell>
          <cell r="M331">
            <v>18.5667957535087</v>
          </cell>
          <cell r="N331">
            <v>18.7870944030864</v>
          </cell>
          <cell r="O331">
            <v>18.9663535125094</v>
          </cell>
          <cell r="P331">
            <v>19.141083921709601</v>
          </cell>
          <cell r="Q331">
            <v>19.3103818756144</v>
          </cell>
          <cell r="R331">
            <v>19.475813053283201</v>
          </cell>
          <cell r="S331">
            <v>19.635827942903902</v>
          </cell>
          <cell r="T331">
            <v>19.789795364444402</v>
          </cell>
          <cell r="U331">
            <v>19.937469377984101</v>
          </cell>
          <cell r="V331">
            <v>20.079256734306899</v>
          </cell>
          <cell r="W331">
            <v>20.217501860359999</v>
          </cell>
          <cell r="X331">
            <v>20.363281977971099</v>
          </cell>
          <cell r="Y331">
            <v>20.516672922569999</v>
          </cell>
          <cell r="Z331">
            <v>20.6776297356495</v>
          </cell>
          <cell r="AA331">
            <v>20.846209388940501</v>
          </cell>
          <cell r="AB331">
            <v>21.0225308262625</v>
          </cell>
          <cell r="AC331">
            <v>21.206575710242699</v>
          </cell>
          <cell r="AD331">
            <v>21.3983101895335</v>
          </cell>
          <cell r="AE331">
            <v>21.597809890141399</v>
          </cell>
          <cell r="AF331">
            <v>21.805198590178801</v>
          </cell>
          <cell r="AG331">
            <v>22.0203031728472</v>
          </cell>
          <cell r="AH331">
            <v>22.243269830528199</v>
          </cell>
          <cell r="AI331">
            <v>22.474165265632202</v>
          </cell>
          <cell r="AJ331">
            <v>22.7130781456367</v>
          </cell>
          <cell r="AK331">
            <v>22.959644082451199</v>
          </cell>
          <cell r="AL331">
            <v>23.213095495165501</v>
          </cell>
          <cell r="AM331">
            <v>23.474717262854199</v>
          </cell>
          <cell r="AN331">
            <v>23.7445900756084</v>
          </cell>
          <cell r="AO331">
            <v>24.022768202948601</v>
          </cell>
          <cell r="AP331">
            <v>24.309362684581401</v>
          </cell>
        </row>
        <row r="332">
          <cell r="C332" t="str">
            <v>Warbreck</v>
          </cell>
          <cell r="D332" t="str">
            <v>Bispham</v>
          </cell>
          <cell r="E332" t="str">
            <v>Penwortham West GSP / Stanah GSP GROUP</v>
          </cell>
          <cell r="F332">
            <v>17.5</v>
          </cell>
          <cell r="G332">
            <v>0</v>
          </cell>
          <cell r="H332">
            <v>17.5</v>
          </cell>
          <cell r="I332">
            <v>10.130000000000001</v>
          </cell>
          <cell r="J332">
            <v>10.178049995317</v>
          </cell>
          <cell r="K332">
            <v>10.1564988141158</v>
          </cell>
          <cell r="L332">
            <v>10.158521790245601</v>
          </cell>
          <cell r="M332">
            <v>10.1809529720706</v>
          </cell>
          <cell r="N332">
            <v>10.215711231675799</v>
          </cell>
          <cell r="O332">
            <v>10.2515650377309</v>
          </cell>
          <cell r="P332">
            <v>10.2995741204079</v>
          </cell>
          <cell r="Q332">
            <v>10.3546567360965</v>
          </cell>
          <cell r="R332">
            <v>10.4229300143771</v>
          </cell>
          <cell r="S332">
            <v>10.506309599960399</v>
          </cell>
          <cell r="T332">
            <v>10.5977903666068</v>
          </cell>
          <cell r="U332">
            <v>10.7047765151442</v>
          </cell>
          <cell r="V332">
            <v>10.833369123199899</v>
          </cell>
          <cell r="W332">
            <v>10.9790459245958</v>
          </cell>
          <cell r="X332">
            <v>11.1207144584349</v>
          </cell>
          <cell r="Y332">
            <v>11.261543561693699</v>
          </cell>
          <cell r="Z332">
            <v>11.394898002891299</v>
          </cell>
          <cell r="AA332">
            <v>11.5198780796836</v>
          </cell>
          <cell r="AB332">
            <v>11.642718524828799</v>
          </cell>
          <cell r="AC332">
            <v>11.757173556902501</v>
          </cell>
          <cell r="AD332">
            <v>11.8623294159707</v>
          </cell>
          <cell r="AE332">
            <v>11.9609681370828</v>
          </cell>
          <cell r="AF332">
            <v>12.054239807440901</v>
          </cell>
          <cell r="AG332">
            <v>12.126745431925499</v>
          </cell>
          <cell r="AH332">
            <v>12.185890452661299</v>
          </cell>
          <cell r="AI332">
            <v>12.232492523138101</v>
          </cell>
          <cell r="AJ332">
            <v>12.2681652562182</v>
          </cell>
          <cell r="AK332">
            <v>12.292247348526001</v>
          </cell>
          <cell r="AL332">
            <v>12.3141661126419</v>
          </cell>
          <cell r="AM332">
            <v>12.3368062482615</v>
          </cell>
          <cell r="AN332">
            <v>12.3536062540544</v>
          </cell>
          <cell r="AO332">
            <v>12.364254900518</v>
          </cell>
          <cell r="AP332">
            <v>12.370886601074</v>
          </cell>
        </row>
        <row r="333">
          <cell r="C333" t="str">
            <v>Wardleworth</v>
          </cell>
          <cell r="D333" t="str">
            <v>Belfield</v>
          </cell>
          <cell r="E333" t="str">
            <v>Rochdale SGTs 2 3 4</v>
          </cell>
          <cell r="F333">
            <v>22.863</v>
          </cell>
          <cell r="G333">
            <v>0.26963999999999999</v>
          </cell>
          <cell r="H333">
            <v>23.132639999999999</v>
          </cell>
          <cell r="I333">
            <v>12.26</v>
          </cell>
          <cell r="J333">
            <v>12.491923360775401</v>
          </cell>
          <cell r="K333">
            <v>12.5586573562315</v>
          </cell>
          <cell r="L333">
            <v>12.6357228330222</v>
          </cell>
          <cell r="M333">
            <v>12.7304063575908</v>
          </cell>
          <cell r="N333">
            <v>12.841639871522</v>
          </cell>
          <cell r="O333">
            <v>12.947447231022901</v>
          </cell>
          <cell r="P333">
            <v>13.060274848118301</v>
          </cell>
          <cell r="Q333">
            <v>13.176838820013201</v>
          </cell>
          <cell r="R333">
            <v>13.310800652420999</v>
          </cell>
          <cell r="S333">
            <v>13.4550868246224</v>
          </cell>
          <cell r="T333">
            <v>13.6070018819007</v>
          </cell>
          <cell r="U333">
            <v>13.772183414153</v>
          </cell>
          <cell r="V333">
            <v>13.956773346673801</v>
          </cell>
          <cell r="W333">
            <v>14.1596084421833</v>
          </cell>
          <cell r="X333">
            <v>14.3573212221327</v>
          </cell>
          <cell r="Y333">
            <v>14.550910901753801</v>
          </cell>
          <cell r="Z333">
            <v>14.7330974418352</v>
          </cell>
          <cell r="AA333">
            <v>14.9061325963113</v>
          </cell>
          <cell r="AB333">
            <v>15.075815232900201</v>
          </cell>
          <cell r="AC333">
            <v>15.236046401178299</v>
          </cell>
          <cell r="AD333">
            <v>15.386427945108</v>
          </cell>
          <cell r="AE333">
            <v>15.5296232557653</v>
          </cell>
          <cell r="AF333">
            <v>15.6700250846187</v>
          </cell>
          <cell r="AG333">
            <v>15.7916797882739</v>
          </cell>
          <cell r="AH333">
            <v>15.9013107403145</v>
          </cell>
          <cell r="AI333">
            <v>16.0000206310084</v>
          </cell>
          <cell r="AJ333">
            <v>16.0889380686979</v>
          </cell>
          <cell r="AK333">
            <v>16.168305402607501</v>
          </cell>
          <cell r="AL333">
            <v>16.244902691887699</v>
          </cell>
          <cell r="AM333">
            <v>16.317394927177599</v>
          </cell>
          <cell r="AN333">
            <v>16.393882761844399</v>
          </cell>
          <cell r="AO333">
            <v>16.476626716640201</v>
          </cell>
          <cell r="AP333">
            <v>16.557215168651101</v>
          </cell>
        </row>
        <row r="334">
          <cell r="C334" t="str">
            <v>Warton</v>
          </cell>
          <cell r="D334" t="str">
            <v>Peel</v>
          </cell>
          <cell r="E334" t="str">
            <v>Penwortham West GSP / Stanah GSP GROUP</v>
          </cell>
          <cell r="F334">
            <v>22.863</v>
          </cell>
          <cell r="G334">
            <v>0.63</v>
          </cell>
          <cell r="H334">
            <v>23.492999999999999</v>
          </cell>
          <cell r="I334">
            <v>13.32</v>
          </cell>
          <cell r="J334">
            <v>13.417524211300799</v>
          </cell>
          <cell r="K334">
            <v>13.431506298454501</v>
          </cell>
          <cell r="L334">
            <v>13.4520379340559</v>
          </cell>
          <cell r="M334">
            <v>13.474868485259799</v>
          </cell>
          <cell r="N334">
            <v>13.5177349960952</v>
          </cell>
          <cell r="O334">
            <v>13.539641864798201</v>
          </cell>
          <cell r="P334">
            <v>13.559453204892201</v>
          </cell>
          <cell r="Q334">
            <v>13.576379104528201</v>
          </cell>
          <cell r="R334">
            <v>13.592035731536001</v>
          </cell>
          <cell r="S334">
            <v>13.6083629264013</v>
          </cell>
          <cell r="T334">
            <v>13.6220515080211</v>
          </cell>
          <cell r="U334">
            <v>13.632281840336599</v>
          </cell>
          <cell r="V334">
            <v>13.644614584932899</v>
          </cell>
          <cell r="W334">
            <v>13.658633670903599</v>
          </cell>
          <cell r="X334">
            <v>13.672731229735801</v>
          </cell>
          <cell r="Y334">
            <v>13.688705671561101</v>
          </cell>
          <cell r="Z334">
            <v>13.704888491151101</v>
          </cell>
          <cell r="AA334">
            <v>13.722239208214299</v>
          </cell>
          <cell r="AB334">
            <v>13.741384456164701</v>
          </cell>
          <cell r="AC334">
            <v>13.761379114308401</v>
          </cell>
          <cell r="AD334">
            <v>13.7818717483488</v>
          </cell>
          <cell r="AE334">
            <v>13.803323235008101</v>
          </cell>
          <cell r="AF334">
            <v>13.827482649008401</v>
          </cell>
          <cell r="AG334">
            <v>13.851717825566199</v>
          </cell>
          <cell r="AH334">
            <v>13.8768259771707</v>
          </cell>
          <cell r="AI334">
            <v>13.9029926427714</v>
          </cell>
          <cell r="AJ334">
            <v>13.929940734725699</v>
          </cell>
          <cell r="AK334">
            <v>13.958050757821001</v>
          </cell>
          <cell r="AL334">
            <v>13.988760576720599</v>
          </cell>
          <cell r="AM334">
            <v>14.0203644617112</v>
          </cell>
          <cell r="AN334">
            <v>14.0527921827826</v>
          </cell>
          <cell r="AO334">
            <v>14.0861793427905</v>
          </cell>
          <cell r="AP334">
            <v>14.1206071254642</v>
          </cell>
        </row>
        <row r="335">
          <cell r="C335" t="str">
            <v>Waterhead</v>
          </cell>
          <cell r="D335" t="str">
            <v>Greenhill</v>
          </cell>
          <cell r="E335" t="str">
            <v>Whitegate GSP</v>
          </cell>
          <cell r="F335">
            <v>22.863</v>
          </cell>
          <cell r="G335">
            <v>0</v>
          </cell>
          <cell r="H335">
            <v>22.863</v>
          </cell>
          <cell r="I335">
            <v>9.02</v>
          </cell>
          <cell r="J335">
            <v>9.0572003614509899</v>
          </cell>
          <cell r="K335">
            <v>9.1094176826108004</v>
          </cell>
          <cell r="L335">
            <v>9.1957510379397505</v>
          </cell>
          <cell r="M335">
            <v>9.3007300272659599</v>
          </cell>
          <cell r="N335">
            <v>9.4207285977818103</v>
          </cell>
          <cell r="O335">
            <v>9.5387592887128196</v>
          </cell>
          <cell r="P335">
            <v>9.6658721710312197</v>
          </cell>
          <cell r="Q335">
            <v>9.8004793032638506</v>
          </cell>
          <cell r="R335">
            <v>9.9487068923365296</v>
          </cell>
          <cell r="S335">
            <v>10.109827634065701</v>
          </cell>
          <cell r="T335">
            <v>10.2793408005291</v>
          </cell>
          <cell r="U335">
            <v>10.462931707883101</v>
          </cell>
          <cell r="V335">
            <v>10.6678786090126</v>
          </cell>
          <cell r="W335">
            <v>10.8885786336162</v>
          </cell>
          <cell r="X335">
            <v>11.1064005949706</v>
          </cell>
          <cell r="Y335">
            <v>11.3226191817344</v>
          </cell>
          <cell r="Z335">
            <v>11.5312531124308</v>
          </cell>
          <cell r="AA335">
            <v>11.7326745306787</v>
          </cell>
          <cell r="AB335">
            <v>11.932293043192701</v>
          </cell>
          <cell r="AC335">
            <v>12.125164125398999</v>
          </cell>
          <cell r="AD335">
            <v>12.3113910715198</v>
          </cell>
          <cell r="AE335">
            <v>12.4926737539618</v>
          </cell>
          <cell r="AF335">
            <v>12.6730279989139</v>
          </cell>
          <cell r="AG335">
            <v>12.835983698336999</v>
          </cell>
          <cell r="AH335">
            <v>12.9883801555885</v>
          </cell>
          <cell r="AI335">
            <v>13.1311353054625</v>
          </cell>
          <cell r="AJ335">
            <v>13.2658620973978</v>
          </cell>
          <cell r="AK335">
            <v>13.3917314271241</v>
          </cell>
          <cell r="AL335">
            <v>13.514069379925299</v>
          </cell>
          <cell r="AM335">
            <v>13.6340322950645</v>
          </cell>
          <cell r="AN335">
            <v>13.761294735673699</v>
          </cell>
          <cell r="AO335">
            <v>13.885180975584801</v>
          </cell>
          <cell r="AP335">
            <v>14.0074495717256</v>
          </cell>
        </row>
        <row r="336">
          <cell r="C336" t="str">
            <v>Waterswallows</v>
          </cell>
          <cell r="D336" t="str">
            <v>Buxton</v>
          </cell>
          <cell r="E336" t="str">
            <v>Stalybridge GSP</v>
          </cell>
          <cell r="F336">
            <v>22.863</v>
          </cell>
          <cell r="G336">
            <v>0</v>
          </cell>
          <cell r="H336">
            <v>22.863</v>
          </cell>
          <cell r="I336">
            <v>10.28</v>
          </cell>
          <cell r="J336">
            <v>10.6659316972861</v>
          </cell>
          <cell r="K336">
            <v>10.786005239181501</v>
          </cell>
          <cell r="L336">
            <v>10.893810650931201</v>
          </cell>
          <cell r="M336">
            <v>11.020568687416199</v>
          </cell>
          <cell r="N336">
            <v>11.171923093664301</v>
          </cell>
          <cell r="O336">
            <v>11.300189986669301</v>
          </cell>
          <cell r="P336">
            <v>11.4257440838458</v>
          </cell>
          <cell r="Q336">
            <v>11.546589629038399</v>
          </cell>
          <cell r="R336">
            <v>11.6673093213094</v>
          </cell>
          <cell r="S336">
            <v>11.785319333030699</v>
          </cell>
          <cell r="T336">
            <v>11.899791219831499</v>
          </cell>
          <cell r="U336">
            <v>12.010984795721001</v>
          </cell>
          <cell r="V336">
            <v>12.119597004026</v>
          </cell>
          <cell r="W336">
            <v>12.230317593636901</v>
          </cell>
          <cell r="X336">
            <v>12.342834285416201</v>
          </cell>
          <cell r="Y336">
            <v>12.4576174507043</v>
          </cell>
          <cell r="Z336">
            <v>12.5746953218645</v>
          </cell>
          <cell r="AA336">
            <v>12.694282314148801</v>
          </cell>
          <cell r="AB336">
            <v>12.8167197070124</v>
          </cell>
          <cell r="AC336">
            <v>12.9417724779401</v>
          </cell>
          <cell r="AD336">
            <v>13.069636974226301</v>
          </cell>
          <cell r="AE336">
            <v>13.200639054672401</v>
          </cell>
          <cell r="AF336">
            <v>13.33522206062</v>
          </cell>
          <cell r="AG336">
            <v>13.472093201700901</v>
          </cell>
          <cell r="AH336">
            <v>13.611716506294799</v>
          </cell>
          <cell r="AI336">
            <v>13.754252092169599</v>
          </cell>
          <cell r="AJ336">
            <v>13.899752860703201</v>
          </cell>
          <cell r="AK336">
            <v>14.047826864753199</v>
          </cell>
          <cell r="AL336">
            <v>14.1980121634556</v>
          </cell>
          <cell r="AM336">
            <v>14.3513211194288</v>
          </cell>
          <cell r="AN336">
            <v>14.507824174213701</v>
          </cell>
          <cell r="AO336">
            <v>14.6676582893713</v>
          </cell>
          <cell r="AP336">
            <v>14.830903565513999</v>
          </cell>
        </row>
        <row r="337">
          <cell r="C337" t="str">
            <v>Weaste</v>
          </cell>
          <cell r="D337" t="str">
            <v>Frederick Rd</v>
          </cell>
          <cell r="E337" t="str">
            <v>Kearsley 132 GSP</v>
          </cell>
          <cell r="F337">
            <v>20.5</v>
          </cell>
          <cell r="G337">
            <v>0</v>
          </cell>
          <cell r="H337">
            <v>20.5</v>
          </cell>
          <cell r="I337">
            <v>14</v>
          </cell>
          <cell r="J337">
            <v>14.0432416211464</v>
          </cell>
          <cell r="K337">
            <v>14.0920083745032</v>
          </cell>
          <cell r="L337">
            <v>14.1585528459154</v>
          </cell>
          <cell r="M337">
            <v>14.232015621196</v>
          </cell>
          <cell r="N337">
            <v>14.326671996108001</v>
          </cell>
          <cell r="O337">
            <v>14.3962258488987</v>
          </cell>
          <cell r="P337">
            <v>14.461196229536</v>
          </cell>
          <cell r="Q337">
            <v>14.5194256635721</v>
          </cell>
          <cell r="R337">
            <v>14.580300932096</v>
          </cell>
          <cell r="S337">
            <v>14.638500374335299</v>
          </cell>
          <cell r="T337">
            <v>14.692230681989299</v>
          </cell>
          <cell r="U337">
            <v>14.7427642015475</v>
          </cell>
          <cell r="V337">
            <v>14.7944086305261</v>
          </cell>
          <cell r="W337">
            <v>14.844006422920099</v>
          </cell>
          <cell r="X337">
            <v>14.893527420263201</v>
          </cell>
          <cell r="Y337">
            <v>14.961037672569899</v>
          </cell>
          <cell r="Z337">
            <v>15.0577649517242</v>
          </cell>
          <cell r="AA337">
            <v>15.1497768176141</v>
          </cell>
          <cell r="AB337">
            <v>15.239894042168</v>
          </cell>
          <cell r="AC337">
            <v>15.3261611168579</v>
          </cell>
          <cell r="AD337">
            <v>15.408284763351499</v>
          </cell>
          <cell r="AE337">
            <v>15.488087653570499</v>
          </cell>
          <cell r="AF337">
            <v>15.5671720981445</v>
          </cell>
          <cell r="AG337">
            <v>15.640846421549901</v>
          </cell>
          <cell r="AH337">
            <v>15.711305518385499</v>
          </cell>
          <cell r="AI337">
            <v>15.779160680319899</v>
          </cell>
          <cell r="AJ337">
            <v>15.8443729671922</v>
          </cell>
          <cell r="AK337">
            <v>15.9074699545997</v>
          </cell>
          <cell r="AL337">
            <v>15.970991133102</v>
          </cell>
          <cell r="AM337">
            <v>16.033215949337102</v>
          </cell>
          <cell r="AN337">
            <v>16.129493392924601</v>
          </cell>
          <cell r="AO337">
            <v>16.257555391528999</v>
          </cell>
          <cell r="AP337">
            <v>16.3883905070109</v>
          </cell>
        </row>
        <row r="338">
          <cell r="C338" t="str">
            <v>Werneth</v>
          </cell>
          <cell r="D338" t="str">
            <v>Greenhill</v>
          </cell>
          <cell r="E338" t="str">
            <v>Whitegate GSP</v>
          </cell>
          <cell r="F338">
            <v>22.863</v>
          </cell>
          <cell r="G338">
            <v>0</v>
          </cell>
          <cell r="H338">
            <v>22.863</v>
          </cell>
          <cell r="I338">
            <v>10.31</v>
          </cell>
          <cell r="J338">
            <v>10.3655924215886</v>
          </cell>
          <cell r="K338">
            <v>10.4304333862394</v>
          </cell>
          <cell r="L338">
            <v>10.5188887181307</v>
          </cell>
          <cell r="M338">
            <v>10.617336212916801</v>
          </cell>
          <cell r="N338">
            <v>10.734805285874</v>
          </cell>
          <cell r="O338">
            <v>10.841238838900599</v>
          </cell>
          <cell r="P338">
            <v>10.951512987704699</v>
          </cell>
          <cell r="Q338">
            <v>11.0638817964895</v>
          </cell>
          <cell r="R338">
            <v>11.1842773301656</v>
          </cell>
          <cell r="S338">
            <v>11.3289017040128</v>
          </cell>
          <cell r="T338">
            <v>11.4959807991905</v>
          </cell>
          <cell r="U338">
            <v>11.6760343124317</v>
          </cell>
          <cell r="V338">
            <v>11.8723701110611</v>
          </cell>
          <cell r="W338">
            <v>12.067912038964</v>
          </cell>
          <cell r="X338">
            <v>12.2621443539057</v>
          </cell>
          <cell r="Y338">
            <v>12.457328472499199</v>
          </cell>
          <cell r="Z338">
            <v>12.649321578296901</v>
          </cell>
          <cell r="AA338">
            <v>12.838706706450701</v>
          </cell>
          <cell r="AB338">
            <v>13.029131900567799</v>
          </cell>
          <cell r="AC338">
            <v>13.2172200707952</v>
          </cell>
          <cell r="AD338">
            <v>13.402977693986699</v>
          </cell>
          <cell r="AE338">
            <v>13.5875581084785</v>
          </cell>
          <cell r="AF338">
            <v>13.774840050820099</v>
          </cell>
          <cell r="AG338">
            <v>13.950798995378101</v>
          </cell>
          <cell r="AH338">
            <v>14.1206429826881</v>
          </cell>
          <cell r="AI338">
            <v>14.2851982650179</v>
          </cell>
          <cell r="AJ338">
            <v>14.4451390983217</v>
          </cell>
          <cell r="AK338">
            <v>14.6010169019583</v>
          </cell>
          <cell r="AL338">
            <v>14.7591098163191</v>
          </cell>
          <cell r="AM338">
            <v>14.915782179304999</v>
          </cell>
          <cell r="AN338">
            <v>15.0714365895436</v>
          </cell>
          <cell r="AO338">
            <v>15.226299327810301</v>
          </cell>
          <cell r="AP338">
            <v>15.381598137860999</v>
          </cell>
        </row>
        <row r="339">
          <cell r="C339" t="str">
            <v>Wesley Place Bacup</v>
          </cell>
          <cell r="D339" t="str">
            <v>Rossendale</v>
          </cell>
          <cell r="E339" t="str">
            <v>Padiham GSP</v>
          </cell>
          <cell r="F339">
            <v>22.863</v>
          </cell>
          <cell r="G339">
            <v>0.12</v>
          </cell>
          <cell r="H339">
            <v>22.983000000000001</v>
          </cell>
          <cell r="I339">
            <v>10.31</v>
          </cell>
          <cell r="J339">
            <v>10.457536928825499</v>
          </cell>
          <cell r="K339">
            <v>10.5279209926339</v>
          </cell>
          <cell r="L339">
            <v>10.621608793457799</v>
          </cell>
          <cell r="M339">
            <v>10.729733007415501</v>
          </cell>
          <cell r="N339">
            <v>10.8542389996521</v>
          </cell>
          <cell r="O339">
            <v>10.9779070713075</v>
          </cell>
          <cell r="P339">
            <v>11.109511898544699</v>
          </cell>
          <cell r="Q339">
            <v>11.248229705407001</v>
          </cell>
          <cell r="R339">
            <v>11.4014988064165</v>
          </cell>
          <cell r="S339">
            <v>11.569170314719701</v>
          </cell>
          <cell r="T339">
            <v>11.747093087416999</v>
          </cell>
          <cell r="U339">
            <v>11.941343675574201</v>
          </cell>
          <cell r="V339">
            <v>12.157713473347499</v>
          </cell>
          <cell r="W339">
            <v>12.370978306984901</v>
          </cell>
          <cell r="X339">
            <v>12.577416094989299</v>
          </cell>
          <cell r="Y339">
            <v>12.7791691785122</v>
          </cell>
          <cell r="Z339">
            <v>12.9692519887257</v>
          </cell>
          <cell r="AA339">
            <v>13.150558012758999</v>
          </cell>
          <cell r="AB339">
            <v>13.3283684298958</v>
          </cell>
          <cell r="AC339">
            <v>13.4988273669507</v>
          </cell>
          <cell r="AD339">
            <v>13.6600461850465</v>
          </cell>
          <cell r="AE339">
            <v>13.815554934967199</v>
          </cell>
          <cell r="AF339">
            <v>13.9694966365368</v>
          </cell>
          <cell r="AG339">
            <v>14.105610475765101</v>
          </cell>
          <cell r="AH339">
            <v>14.230138473437201</v>
          </cell>
          <cell r="AI339">
            <v>14.3443031019314</v>
          </cell>
          <cell r="AJ339">
            <v>14.449075831021</v>
          </cell>
          <cell r="AK339">
            <v>14.544125306637</v>
          </cell>
          <cell r="AL339">
            <v>14.6356320362614</v>
          </cell>
          <cell r="AM339">
            <v>14.7215943745919</v>
          </cell>
          <cell r="AN339">
            <v>14.802590598451101</v>
          </cell>
          <cell r="AO339">
            <v>14.879397964800701</v>
          </cell>
          <cell r="AP339">
            <v>14.953215532968001</v>
          </cell>
        </row>
        <row r="340">
          <cell r="C340" t="str">
            <v>West Didsbury</v>
          </cell>
          <cell r="D340" t="str">
            <v>West Didsbury</v>
          </cell>
          <cell r="E340" t="str">
            <v>South Manchester GSP</v>
          </cell>
          <cell r="F340">
            <v>20.5</v>
          </cell>
          <cell r="G340">
            <v>2.0160000000000001E-2</v>
          </cell>
          <cell r="H340">
            <v>20.520160000000001</v>
          </cell>
          <cell r="I340">
            <v>12.26</v>
          </cell>
          <cell r="J340">
            <v>14.5816616920099</v>
          </cell>
          <cell r="K340">
            <v>14.9483676933081</v>
          </cell>
          <cell r="L340">
            <v>15.127823171205501</v>
          </cell>
          <cell r="M340">
            <v>15.338877656299299</v>
          </cell>
          <cell r="N340">
            <v>15.565309119640199</v>
          </cell>
          <cell r="O340">
            <v>15.7844962224603</v>
          </cell>
          <cell r="P340">
            <v>16.014507125274999</v>
          </cell>
          <cell r="Q340">
            <v>16.2530367100461</v>
          </cell>
          <cell r="R340">
            <v>16.509317387301401</v>
          </cell>
          <cell r="S340">
            <v>16.7774751557771</v>
          </cell>
          <cell r="T340">
            <v>17.050397297577</v>
          </cell>
          <cell r="U340">
            <v>17.3388321665688</v>
          </cell>
          <cell r="V340">
            <v>17.654671486495399</v>
          </cell>
          <cell r="W340">
            <v>17.9975009196081</v>
          </cell>
          <cell r="X340">
            <v>18.335194317334398</v>
          </cell>
          <cell r="Y340">
            <v>18.661731763818899</v>
          </cell>
          <cell r="Z340">
            <v>18.970477725647701</v>
          </cell>
          <cell r="AA340">
            <v>19.2634600240435</v>
          </cell>
          <cell r="AB340">
            <v>19.5501381290238</v>
          </cell>
          <cell r="AC340">
            <v>19.823198723930801</v>
          </cell>
          <cell r="AD340">
            <v>20.080223196035099</v>
          </cell>
          <cell r="AE340">
            <v>20.327102292375699</v>
          </cell>
          <cell r="AF340">
            <v>20.567458448605901</v>
          </cell>
          <cell r="AG340">
            <v>20.781707901394402</v>
          </cell>
          <cell r="AH340">
            <v>20.979412037629299</v>
          </cell>
          <cell r="AI340">
            <v>21.1620550117213</v>
          </cell>
          <cell r="AJ340">
            <v>21.3314864506163</v>
          </cell>
          <cell r="AK340">
            <v>21.486677060024601</v>
          </cell>
          <cell r="AL340">
            <v>21.6335393304524</v>
          </cell>
          <cell r="AM340">
            <v>21.7721613675117</v>
          </cell>
          <cell r="AN340">
            <v>21.903098886559899</v>
          </cell>
          <cell r="AO340">
            <v>22.026668615103802</v>
          </cell>
          <cell r="AP340">
            <v>22.145435340865099</v>
          </cell>
        </row>
        <row r="341">
          <cell r="C341" t="str">
            <v>Westgate</v>
          </cell>
          <cell r="D341" t="str">
            <v>Lancaster</v>
          </cell>
          <cell r="E341" t="str">
            <v>Heysham GSP</v>
          </cell>
          <cell r="F341">
            <v>17.5</v>
          </cell>
          <cell r="G341">
            <v>0.66359999999999997</v>
          </cell>
          <cell r="H341">
            <v>18.163599999999999</v>
          </cell>
          <cell r="I341">
            <v>16.170000000000002</v>
          </cell>
          <cell r="J341">
            <v>16.421630452176501</v>
          </cell>
          <cell r="K341">
            <v>16.517249406119699</v>
          </cell>
          <cell r="L341">
            <v>16.631770677528301</v>
          </cell>
          <cell r="M341">
            <v>16.773731963394201</v>
          </cell>
          <cell r="N341">
            <v>16.933216924679002</v>
          </cell>
          <cell r="O341">
            <v>17.0925306694356</v>
          </cell>
          <cell r="P341">
            <v>17.2700498441897</v>
          </cell>
          <cell r="Q341">
            <v>17.457148321779901</v>
          </cell>
          <cell r="R341">
            <v>17.6751187640909</v>
          </cell>
          <cell r="S341">
            <v>17.911674700477601</v>
          </cell>
          <cell r="T341">
            <v>18.163449269514601</v>
          </cell>
          <cell r="U341">
            <v>18.436899119435001</v>
          </cell>
          <cell r="V341">
            <v>18.742132274124501</v>
          </cell>
          <cell r="W341">
            <v>19.0444127620225</v>
          </cell>
          <cell r="X341">
            <v>19.3386142951408</v>
          </cell>
          <cell r="Y341">
            <v>19.624016874860502</v>
          </cell>
          <cell r="Z341">
            <v>19.893014078366502</v>
          </cell>
          <cell r="AA341">
            <v>20.1525987729033</v>
          </cell>
          <cell r="AB341">
            <v>20.4118910801125</v>
          </cell>
          <cell r="AC341">
            <v>20.662942118952</v>
          </cell>
          <cell r="AD341">
            <v>20.9036600798092</v>
          </cell>
          <cell r="AE341">
            <v>21.138014355018399</v>
          </cell>
          <cell r="AF341">
            <v>21.3701715564926</v>
          </cell>
          <cell r="AG341">
            <v>21.5781871166492</v>
          </cell>
          <cell r="AH341">
            <v>21.7709930742243</v>
          </cell>
          <cell r="AI341">
            <v>21.950310422527401</v>
          </cell>
          <cell r="AJ341">
            <v>22.117881763327901</v>
          </cell>
          <cell r="AK341">
            <v>22.272128135261401</v>
          </cell>
          <cell r="AL341">
            <v>22.419221564271901</v>
          </cell>
          <cell r="AM341">
            <v>22.558768263013899</v>
          </cell>
          <cell r="AN341">
            <v>22.691459757478501</v>
          </cell>
          <cell r="AO341">
            <v>22.818268111250902</v>
          </cell>
          <cell r="AP341">
            <v>22.940994383393502</v>
          </cell>
        </row>
        <row r="342">
          <cell r="C342" t="str">
            <v>Westhoughton</v>
          </cell>
          <cell r="D342" t="str">
            <v>Westhoughton</v>
          </cell>
          <cell r="E342" t="str">
            <v>Kearsley 132 GSP</v>
          </cell>
          <cell r="F342">
            <v>22.863</v>
          </cell>
          <cell r="G342">
            <v>0</v>
          </cell>
          <cell r="H342">
            <v>22.863</v>
          </cell>
          <cell r="I342">
            <v>18.739999999999998</v>
          </cell>
          <cell r="J342">
            <v>19.308014231694699</v>
          </cell>
          <cell r="K342">
            <v>19.4515148367027</v>
          </cell>
          <cell r="L342">
            <v>19.5940910405435</v>
          </cell>
          <cell r="M342">
            <v>19.774810173585301</v>
          </cell>
          <cell r="N342">
            <v>19.986765703688398</v>
          </cell>
          <cell r="O342">
            <v>20.187819677797201</v>
          </cell>
          <cell r="P342">
            <v>20.401488958209001</v>
          </cell>
          <cell r="Q342">
            <v>20.620262402733498</v>
          </cell>
          <cell r="R342">
            <v>20.863153872289601</v>
          </cell>
          <cell r="S342">
            <v>21.124139073416099</v>
          </cell>
          <cell r="T342">
            <v>21.395878404983101</v>
          </cell>
          <cell r="U342">
            <v>21.693275974612199</v>
          </cell>
          <cell r="V342">
            <v>22.019997243622999</v>
          </cell>
          <cell r="W342">
            <v>22.347940400614799</v>
          </cell>
          <cell r="X342">
            <v>22.671819565848899</v>
          </cell>
          <cell r="Y342">
            <v>22.985765220422898</v>
          </cell>
          <cell r="Z342">
            <v>23.2830914347117</v>
          </cell>
          <cell r="AA342">
            <v>23.561702983842199</v>
          </cell>
          <cell r="AB342">
            <v>23.833726664829801</v>
          </cell>
          <cell r="AC342">
            <v>24.0889413970223</v>
          </cell>
          <cell r="AD342">
            <v>24.325259287220899</v>
          </cell>
          <cell r="AE342">
            <v>24.550464996417301</v>
          </cell>
          <cell r="AF342">
            <v>24.766384234464201</v>
          </cell>
          <cell r="AG342">
            <v>24.946280445496999</v>
          </cell>
          <cell r="AH342">
            <v>25.102351294374301</v>
          </cell>
          <cell r="AI342">
            <v>25.236207848461699</v>
          </cell>
          <cell r="AJ342">
            <v>25.349676500662699</v>
          </cell>
          <cell r="AK342">
            <v>25.4481792658766</v>
          </cell>
          <cell r="AL342">
            <v>25.554796999772499</v>
          </cell>
          <cell r="AM342">
            <v>25.649703265107402</v>
          </cell>
          <cell r="AN342">
            <v>25.733755280693501</v>
          </cell>
          <cell r="AO342">
            <v>25.807120379669499</v>
          </cell>
          <cell r="AP342">
            <v>25.872949750841698</v>
          </cell>
        </row>
        <row r="343">
          <cell r="C343" t="str">
            <v>Westlinton</v>
          </cell>
          <cell r="D343" t="str">
            <v>Carlisle</v>
          </cell>
          <cell r="E343" t="str">
            <v>Harker ENWL SGTs 1 2 3A 4 / Hutton GSP GROUP</v>
          </cell>
          <cell r="F343">
            <v>15</v>
          </cell>
          <cell r="G343">
            <v>1.0990200000000001</v>
          </cell>
          <cell r="H343">
            <v>16.099019999999999</v>
          </cell>
          <cell r="I343">
            <v>4.34</v>
          </cell>
          <cell r="J343">
            <v>4.4759714576703198</v>
          </cell>
          <cell r="K343">
            <v>4.5248245378696996</v>
          </cell>
          <cell r="L343">
            <v>4.5710341218945603</v>
          </cell>
          <cell r="M343">
            <v>4.6219320409099804</v>
          </cell>
          <cell r="N343">
            <v>4.6838376132219697</v>
          </cell>
          <cell r="O343">
            <v>4.7324672794782199</v>
          </cell>
          <cell r="P343">
            <v>4.7788695608726304</v>
          </cell>
          <cell r="Q343">
            <v>4.82148206406867</v>
          </cell>
          <cell r="R343">
            <v>4.8846757879449099</v>
          </cell>
          <cell r="S343">
            <v>4.96636614449055</v>
          </cell>
          <cell r="T343">
            <v>5.0477054934411703</v>
          </cell>
          <cell r="U343">
            <v>5.1326684503373396</v>
          </cell>
          <cell r="V343">
            <v>5.2191699735435702</v>
          </cell>
          <cell r="W343">
            <v>5.3055829901824199</v>
          </cell>
          <cell r="X343">
            <v>5.3907542573086404</v>
          </cell>
          <cell r="Y343">
            <v>5.4729328301862799</v>
          </cell>
          <cell r="Z343">
            <v>5.55111243938725</v>
          </cell>
          <cell r="AA343">
            <v>5.6251844209440103</v>
          </cell>
          <cell r="AB343">
            <v>5.6972666605988103</v>
          </cell>
          <cell r="AC343">
            <v>5.7658672176030699</v>
          </cell>
          <cell r="AD343">
            <v>5.8309498341757502</v>
          </cell>
          <cell r="AE343">
            <v>5.8936518282488501</v>
          </cell>
          <cell r="AF343">
            <v>5.9546905897824303</v>
          </cell>
          <cell r="AG343">
            <v>6.0111300881330099</v>
          </cell>
          <cell r="AH343">
            <v>6.0738902473633898</v>
          </cell>
          <cell r="AI343">
            <v>6.1576286401599303</v>
          </cell>
          <cell r="AJ343">
            <v>6.2391011921637398</v>
          </cell>
          <cell r="AK343">
            <v>6.3177932367421601</v>
          </cell>
          <cell r="AL343">
            <v>6.3950154803972898</v>
          </cell>
          <cell r="AM343">
            <v>6.4714761449387499</v>
          </cell>
          <cell r="AN343">
            <v>6.5472642762731903</v>
          </cell>
          <cell r="AO343">
            <v>6.6222573595692298</v>
          </cell>
          <cell r="AP343">
            <v>6.6968649649940302</v>
          </cell>
        </row>
        <row r="344">
          <cell r="C344" t="str">
            <v>Whalley</v>
          </cell>
          <cell r="D344" t="str">
            <v>Padiham</v>
          </cell>
          <cell r="E344" t="str">
            <v>Padiham GSP</v>
          </cell>
          <cell r="F344">
            <v>22.863</v>
          </cell>
          <cell r="G344">
            <v>3.8399999999999997E-2</v>
          </cell>
          <cell r="H344">
            <v>22.901399999999999</v>
          </cell>
          <cell r="I344">
            <v>12.45</v>
          </cell>
          <cell r="J344">
            <v>13.181378371581101</v>
          </cell>
          <cell r="K344">
            <v>13.300375918107401</v>
          </cell>
          <cell r="L344">
            <v>13.380292866400501</v>
          </cell>
          <cell r="M344">
            <v>13.481161307819701</v>
          </cell>
          <cell r="N344">
            <v>13.5976512558214</v>
          </cell>
          <cell r="O344">
            <v>13.710089313781401</v>
          </cell>
          <cell r="P344">
            <v>13.8314380045801</v>
          </cell>
          <cell r="Q344">
            <v>13.9576438341964</v>
          </cell>
          <cell r="R344">
            <v>14.1000069120148</v>
          </cell>
          <cell r="S344">
            <v>14.257544048876399</v>
          </cell>
          <cell r="T344">
            <v>14.424477950596801</v>
          </cell>
          <cell r="U344">
            <v>14.6143719143406</v>
          </cell>
          <cell r="V344">
            <v>14.8283409149831</v>
          </cell>
          <cell r="W344">
            <v>15.0345271020244</v>
          </cell>
          <cell r="X344">
            <v>15.2320620785442</v>
          </cell>
          <cell r="Y344">
            <v>15.4195559773814</v>
          </cell>
          <cell r="Z344">
            <v>15.593922637084599</v>
          </cell>
          <cell r="AA344">
            <v>15.7562680418563</v>
          </cell>
          <cell r="AB344">
            <v>15.915185570998601</v>
          </cell>
          <cell r="AC344">
            <v>16.065549188992001</v>
          </cell>
          <cell r="AD344">
            <v>16.203142733647301</v>
          </cell>
          <cell r="AE344">
            <v>16.332484650428899</v>
          </cell>
          <cell r="AF344">
            <v>16.459004545015599</v>
          </cell>
          <cell r="AG344">
            <v>16.565482027048802</v>
          </cell>
          <cell r="AH344">
            <v>16.6591903291771</v>
          </cell>
          <cell r="AI344">
            <v>16.741777391458701</v>
          </cell>
          <cell r="AJ344">
            <v>16.812341439432899</v>
          </cell>
          <cell r="AK344">
            <v>16.8730158845255</v>
          </cell>
          <cell r="AL344">
            <v>16.934375694278899</v>
          </cell>
          <cell r="AM344">
            <v>16.989861662467099</v>
          </cell>
          <cell r="AN344">
            <v>17.039912304822298</v>
          </cell>
          <cell r="AO344">
            <v>17.0856197931986</v>
          </cell>
          <cell r="AP344">
            <v>17.128816774142599</v>
          </cell>
        </row>
        <row r="345">
          <cell r="C345" t="str">
            <v>Whalley Range</v>
          </cell>
          <cell r="D345" t="str">
            <v>West Didsbury</v>
          </cell>
          <cell r="E345" t="str">
            <v>South Manchester GSP</v>
          </cell>
          <cell r="F345">
            <v>22.863</v>
          </cell>
          <cell r="G345">
            <v>0</v>
          </cell>
          <cell r="H345">
            <v>22.863</v>
          </cell>
          <cell r="I345">
            <v>19.420000000000002</v>
          </cell>
          <cell r="J345">
            <v>19.710865961757001</v>
          </cell>
          <cell r="K345">
            <v>19.938996670398701</v>
          </cell>
          <cell r="L345">
            <v>20.219874724309001</v>
          </cell>
          <cell r="M345">
            <v>20.548775173318699</v>
          </cell>
          <cell r="N345">
            <v>20.912042594770501</v>
          </cell>
          <cell r="O345">
            <v>21.259393196287402</v>
          </cell>
          <cell r="P345">
            <v>21.620595685421701</v>
          </cell>
          <cell r="Q345">
            <v>21.992106735165599</v>
          </cell>
          <cell r="R345">
            <v>22.388950397663098</v>
          </cell>
          <cell r="S345">
            <v>22.803742889828399</v>
          </cell>
          <cell r="T345">
            <v>23.227896035984401</v>
          </cell>
          <cell r="U345">
            <v>23.676242949962401</v>
          </cell>
          <cell r="V345">
            <v>24.163309758953901</v>
          </cell>
          <cell r="W345">
            <v>24.647117970850001</v>
          </cell>
          <cell r="X345">
            <v>25.1271558122633</v>
          </cell>
          <cell r="Y345">
            <v>25.593675490008302</v>
          </cell>
          <cell r="Z345">
            <v>26.036761416912899</v>
          </cell>
          <cell r="AA345">
            <v>26.458478952115499</v>
          </cell>
          <cell r="AB345">
            <v>26.871762940022901</v>
          </cell>
          <cell r="AC345">
            <v>27.265936491943702</v>
          </cell>
          <cell r="AD345">
            <v>27.6386366882234</v>
          </cell>
          <cell r="AE345">
            <v>27.9981159306856</v>
          </cell>
          <cell r="AF345">
            <v>28.3480741922906</v>
          </cell>
          <cell r="AG345">
            <v>28.659165351195298</v>
          </cell>
          <cell r="AH345">
            <v>28.9453712272757</v>
          </cell>
          <cell r="AI345">
            <v>29.208903127292501</v>
          </cell>
          <cell r="AJ345">
            <v>29.452621035869001</v>
          </cell>
          <cell r="AK345">
            <v>29.677303033462</v>
          </cell>
          <cell r="AL345">
            <v>29.896950950879202</v>
          </cell>
          <cell r="AM345">
            <v>30.1048820274418</v>
          </cell>
          <cell r="AN345">
            <v>30.3021520015227</v>
          </cell>
          <cell r="AO345">
            <v>30.489284277423501</v>
          </cell>
          <cell r="AP345">
            <v>30.6698524304907</v>
          </cell>
        </row>
        <row r="346">
          <cell r="C346" t="str">
            <v>Whasset</v>
          </cell>
          <cell r="D346" t="str">
            <v>Kendal (Parkside Rd)</v>
          </cell>
          <cell r="E346" t="str">
            <v>Harker ENWL SGTs 1 2 3A 4 / Hutton GSP GROUP</v>
          </cell>
          <cell r="F346">
            <v>16</v>
          </cell>
          <cell r="G346">
            <v>3.5999999999999997E-2</v>
          </cell>
          <cell r="H346">
            <v>16.036000000000001</v>
          </cell>
          <cell r="I346">
            <v>13.57</v>
          </cell>
          <cell r="J346">
            <v>13.6110171858529</v>
          </cell>
          <cell r="K346">
            <v>13.656744507534899</v>
          </cell>
          <cell r="L346">
            <v>13.716665049786601</v>
          </cell>
          <cell r="M346">
            <v>13.7831820573057</v>
          </cell>
          <cell r="N346">
            <v>13.8692138891575</v>
          </cell>
          <cell r="O346">
            <v>13.929449577592401</v>
          </cell>
          <cell r="P346">
            <v>13.9849975538935</v>
          </cell>
          <cell r="Q346">
            <v>14.0322041142378</v>
          </cell>
          <cell r="R346">
            <v>14.0765601635555</v>
          </cell>
          <cell r="S346">
            <v>14.128833617008199</v>
          </cell>
          <cell r="T346">
            <v>14.1743370126127</v>
          </cell>
          <cell r="U346">
            <v>14.2064444253636</v>
          </cell>
          <cell r="V346">
            <v>14.246561763756601</v>
          </cell>
          <cell r="W346">
            <v>14.349601700809201</v>
          </cell>
          <cell r="X346">
            <v>14.472777842698999</v>
          </cell>
          <cell r="Y346">
            <v>14.592248485419301</v>
          </cell>
          <cell r="Z346">
            <v>14.7061597608116</v>
          </cell>
          <cell r="AA346">
            <v>14.8148671183011</v>
          </cell>
          <cell r="AB346">
            <v>14.921500222419001</v>
          </cell>
          <cell r="AC346">
            <v>15.023741104193601</v>
          </cell>
          <cell r="AD346">
            <v>15.1204652290985</v>
          </cell>
          <cell r="AE346">
            <v>15.214362442549501</v>
          </cell>
          <cell r="AF346">
            <v>15.3071152573022</v>
          </cell>
          <cell r="AG346">
            <v>15.3914517718251</v>
          </cell>
          <cell r="AH346">
            <v>15.4708805399749</v>
          </cell>
          <cell r="AI346">
            <v>15.546040949544601</v>
          </cell>
          <cell r="AJ346">
            <v>15.616959339337701</v>
          </cell>
          <cell r="AK346">
            <v>15.682896955524701</v>
          </cell>
          <cell r="AL346">
            <v>15.744858023632499</v>
          </cell>
          <cell r="AM346">
            <v>15.804573328992699</v>
          </cell>
          <cell r="AN346">
            <v>15.862249572798</v>
          </cell>
          <cell r="AO346">
            <v>15.918088118069299</v>
          </cell>
          <cell r="AP346">
            <v>15.972876819831599</v>
          </cell>
        </row>
        <row r="347">
          <cell r="C347" t="str">
            <v>Whinfell</v>
          </cell>
          <cell r="D347" t="str">
            <v>Penrith &amp; Shap</v>
          </cell>
          <cell r="E347" t="str">
            <v>Harker ENWL SGTs 1 2 3A 4 / Hutton GSP GROUP</v>
          </cell>
          <cell r="F347">
            <v>4</v>
          </cell>
          <cell r="G347">
            <v>0</v>
          </cell>
          <cell r="H347">
            <v>4</v>
          </cell>
          <cell r="I347">
            <v>2.57</v>
          </cell>
          <cell r="J347">
            <v>2.56919816711883</v>
          </cell>
          <cell r="K347">
            <v>2.5684308916346099</v>
          </cell>
          <cell r="L347">
            <v>2.5676982044305401</v>
          </cell>
          <cell r="M347">
            <v>2.5670001350319498</v>
          </cell>
          <cell r="N347">
            <v>2.5663367116004601</v>
          </cell>
          <cell r="O347">
            <v>2.56570796092829</v>
          </cell>
          <cell r="P347">
            <v>2.5651139084329202</v>
          </cell>
          <cell r="Q347">
            <v>2.5645545781519901</v>
          </cell>
          <cell r="R347">
            <v>2.56402999273842</v>
          </cell>
          <cell r="S347">
            <v>2.56354017345588</v>
          </cell>
          <cell r="T347">
            <v>2.5630851401744899</v>
          </cell>
          <cell r="U347">
            <v>2.5626649113668001</v>
          </cell>
          <cell r="V347">
            <v>2.56227950410406</v>
          </cell>
          <cell r="W347">
            <v>2.5619289340527498</v>
          </cell>
          <cell r="X347">
            <v>2.5616132154714002</v>
          </cell>
          <cell r="Y347">
            <v>2.5613323612077301</v>
          </cell>
          <cell r="Z347">
            <v>2.5610863826960002</v>
          </cell>
          <cell r="AA347">
            <v>2.5608752899547</v>
          </cell>
          <cell r="AB347">
            <v>2.5606990915845098</v>
          </cell>
          <cell r="AC347">
            <v>2.5605577947665799</v>
          </cell>
          <cell r="AD347">
            <v>2.5604514052609901</v>
          </cell>
          <cell r="AE347">
            <v>2.56037992740566</v>
          </cell>
          <cell r="AF347">
            <v>2.5603433641154201</v>
          </cell>
          <cell r="AG347">
            <v>2.56034171688143</v>
          </cell>
          <cell r="AH347">
            <v>2.5603749857708702</v>
          </cell>
          <cell r="AI347">
            <v>2.5604431694269301</v>
          </cell>
          <cell r="AJ347">
            <v>2.5605462650690902</v>
          </cell>
          <cell r="AK347">
            <v>2.5606842684936799</v>
          </cell>
          <cell r="AL347">
            <v>2.5608571740747199</v>
          </cell>
          <cell r="AM347">
            <v>2.56106497476513</v>
          </cell>
          <cell r="AN347">
            <v>2.5613076620980699</v>
          </cell>
          <cell r="AO347">
            <v>2.56158522618875</v>
          </cell>
          <cell r="AP347">
            <v>2.5618976557363902</v>
          </cell>
        </row>
        <row r="348">
          <cell r="C348" t="str">
            <v>Whittle Le Woods</v>
          </cell>
          <cell r="D348" t="str">
            <v>Leyland</v>
          </cell>
          <cell r="E348" t="str">
            <v>Penwortham West GSP / Stanah GSP GROUP</v>
          </cell>
          <cell r="F348">
            <v>17.5</v>
          </cell>
          <cell r="G348">
            <v>0</v>
          </cell>
          <cell r="H348">
            <v>17.5</v>
          </cell>
          <cell r="I348">
            <v>11.61</v>
          </cell>
          <cell r="J348">
            <v>12.352291906925601</v>
          </cell>
          <cell r="K348">
            <v>12.4907321197482</v>
          </cell>
          <cell r="L348">
            <v>12.600753016778199</v>
          </cell>
          <cell r="M348">
            <v>12.7409177058437</v>
          </cell>
          <cell r="N348">
            <v>12.903098457980599</v>
          </cell>
          <cell r="O348">
            <v>13.065776847286701</v>
          </cell>
          <cell r="P348">
            <v>13.242374210702501</v>
          </cell>
          <cell r="Q348">
            <v>13.4279755409973</v>
          </cell>
          <cell r="R348">
            <v>13.6389874783055</v>
          </cell>
          <cell r="S348">
            <v>13.869317211157499</v>
          </cell>
          <cell r="T348">
            <v>14.114796127604199</v>
          </cell>
          <cell r="U348">
            <v>14.389560100792</v>
          </cell>
          <cell r="V348">
            <v>14.700313846888299</v>
          </cell>
          <cell r="W348">
            <v>15.032764777860701</v>
          </cell>
          <cell r="X348">
            <v>15.3519540732048</v>
          </cell>
          <cell r="Y348">
            <v>15.6562853935357</v>
          </cell>
          <cell r="Z348">
            <v>15.938641108930099</v>
          </cell>
          <cell r="AA348">
            <v>16.200485640656101</v>
          </cell>
          <cell r="AB348">
            <v>16.454113865572399</v>
          </cell>
          <cell r="AC348">
            <v>16.689000957901701</v>
          </cell>
          <cell r="AD348">
            <v>16.905715779524801</v>
          </cell>
          <cell r="AE348">
            <v>17.112258851498598</v>
          </cell>
          <cell r="AF348">
            <v>17.316357082137898</v>
          </cell>
          <cell r="AG348">
            <v>17.497063654831798</v>
          </cell>
          <cell r="AH348">
            <v>17.663134348597801</v>
          </cell>
          <cell r="AI348">
            <v>17.817071470901698</v>
          </cell>
          <cell r="AJ348">
            <v>17.959547585967702</v>
          </cell>
          <cell r="AK348">
            <v>18.089898676448101</v>
          </cell>
          <cell r="AL348">
            <v>18.216383438123501</v>
          </cell>
          <cell r="AM348">
            <v>18.336204185438</v>
          </cell>
          <cell r="AN348">
            <v>18.450083891070999</v>
          </cell>
          <cell r="AO348">
            <v>18.560287155231102</v>
          </cell>
          <cell r="AP348">
            <v>18.667640706516899</v>
          </cell>
        </row>
        <row r="349">
          <cell r="C349" t="str">
            <v>Whitworth</v>
          </cell>
          <cell r="D349" t="str">
            <v>Rochdale Central</v>
          </cell>
          <cell r="E349" t="str">
            <v>Rochdale SGTs 2 3 4</v>
          </cell>
          <cell r="F349">
            <v>8</v>
          </cell>
          <cell r="G349">
            <v>0</v>
          </cell>
          <cell r="H349">
            <v>8</v>
          </cell>
          <cell r="I349">
            <v>3.62</v>
          </cell>
          <cell r="J349">
            <v>3.6329107489489498</v>
          </cell>
          <cell r="K349">
            <v>3.6496547468909002</v>
          </cell>
          <cell r="L349">
            <v>3.6758052363778</v>
          </cell>
          <cell r="M349">
            <v>3.7063011035006501</v>
          </cell>
          <cell r="N349">
            <v>3.7437108594777899</v>
          </cell>
          <cell r="O349">
            <v>3.7773460723282102</v>
          </cell>
          <cell r="P349">
            <v>3.8123668149946601</v>
          </cell>
          <cell r="Q349">
            <v>3.8488731162799499</v>
          </cell>
          <cell r="R349">
            <v>3.8867442547597801</v>
          </cell>
          <cell r="S349">
            <v>3.9270944360866902</v>
          </cell>
          <cell r="T349">
            <v>3.96854890184636</v>
          </cell>
          <cell r="U349">
            <v>4.01215437815946</v>
          </cell>
          <cell r="V349">
            <v>4.0605342845549997</v>
          </cell>
          <cell r="W349">
            <v>4.1042444191017502</v>
          </cell>
          <cell r="X349">
            <v>4.14801597643556</v>
          </cell>
          <cell r="Y349">
            <v>4.1922950170793003</v>
          </cell>
          <cell r="Z349">
            <v>4.2353562774087301</v>
          </cell>
          <cell r="AA349">
            <v>4.27740395529902</v>
          </cell>
          <cell r="AB349">
            <v>4.31978120383266</v>
          </cell>
          <cell r="AC349">
            <v>4.36131438484529</v>
          </cell>
          <cell r="AD349">
            <v>4.4043571808232498</v>
          </cell>
          <cell r="AE349">
            <v>4.4543044807760497</v>
          </cell>
          <cell r="AF349">
            <v>4.5040796871845599</v>
          </cell>
          <cell r="AG349">
            <v>4.5490688701617596</v>
          </cell>
          <cell r="AH349">
            <v>4.59123041905994</v>
          </cell>
          <cell r="AI349">
            <v>4.63070469011081</v>
          </cell>
          <cell r="AJ349">
            <v>4.6681053847185803</v>
          </cell>
          <cell r="AK349">
            <v>4.7024930066573898</v>
          </cell>
          <cell r="AL349">
            <v>4.73418124299518</v>
          </cell>
          <cell r="AM349">
            <v>4.7646205716527996</v>
          </cell>
          <cell r="AN349">
            <v>4.7939664915261799</v>
          </cell>
          <cell r="AO349">
            <v>4.82210756021514</v>
          </cell>
          <cell r="AP349">
            <v>4.8496664684735702</v>
          </cell>
        </row>
        <row r="350">
          <cell r="C350" t="str">
            <v>Wigton</v>
          </cell>
          <cell r="D350" t="str">
            <v>Carlisle</v>
          </cell>
          <cell r="E350" t="str">
            <v>Harker ENWL SGTs 1 2 3A 4 / Hutton GSP GROUP</v>
          </cell>
          <cell r="F350">
            <v>22.863</v>
          </cell>
          <cell r="G350">
            <v>2.1566399999999999</v>
          </cell>
          <cell r="H350">
            <v>25.019639999999999</v>
          </cell>
          <cell r="I350">
            <v>20.7</v>
          </cell>
          <cell r="J350">
            <v>21.0879846757664</v>
          </cell>
          <cell r="K350">
            <v>21.2219713240098</v>
          </cell>
          <cell r="L350">
            <v>21.3502345268071</v>
          </cell>
          <cell r="M350">
            <v>21.498006133002299</v>
          </cell>
          <cell r="N350">
            <v>21.679882229234</v>
          </cell>
          <cell r="O350">
            <v>21.836815812563199</v>
          </cell>
          <cell r="P350">
            <v>21.995452753360901</v>
          </cell>
          <cell r="Q350">
            <v>22.149341942806799</v>
          </cell>
          <cell r="R350">
            <v>22.313544811147899</v>
          </cell>
          <cell r="S350">
            <v>22.475896851763501</v>
          </cell>
          <cell r="T350">
            <v>22.6401352695772</v>
          </cell>
          <cell r="U350">
            <v>22.815656576234598</v>
          </cell>
          <cell r="V350">
            <v>22.9956482447643</v>
          </cell>
          <cell r="W350">
            <v>23.178255597299302</v>
          </cell>
          <cell r="X350">
            <v>23.355878812753001</v>
          </cell>
          <cell r="Y350">
            <v>23.5307688704934</v>
          </cell>
          <cell r="Z350">
            <v>23.702842323594702</v>
          </cell>
          <cell r="AA350">
            <v>23.871689782145999</v>
          </cell>
          <cell r="AB350">
            <v>24.041479552060199</v>
          </cell>
          <cell r="AC350">
            <v>24.2183147239299</v>
          </cell>
          <cell r="AD350">
            <v>24.396917120138699</v>
          </cell>
          <cell r="AE350">
            <v>24.574031121910402</v>
          </cell>
          <cell r="AF350">
            <v>24.752663642898799</v>
          </cell>
          <cell r="AG350">
            <v>24.9254158150456</v>
          </cell>
          <cell r="AH350">
            <v>25.094817436786499</v>
          </cell>
          <cell r="AI350">
            <v>25.262128192710399</v>
          </cell>
          <cell r="AJ350">
            <v>25.426029137178801</v>
          </cell>
          <cell r="AK350">
            <v>25.58606630285</v>
          </cell>
          <cell r="AL350">
            <v>25.742275581197902</v>
          </cell>
          <cell r="AM350">
            <v>25.899741884905598</v>
          </cell>
          <cell r="AN350">
            <v>26.058909457603001</v>
          </cell>
          <cell r="AO350">
            <v>26.220980760469601</v>
          </cell>
          <cell r="AP350">
            <v>26.385757575369301</v>
          </cell>
        </row>
        <row r="351">
          <cell r="C351" t="str">
            <v>Willow Hey</v>
          </cell>
          <cell r="D351" t="str">
            <v>Skelmersdale</v>
          </cell>
          <cell r="E351" t="str">
            <v>Washway Farm GSP / Kirkby GSP GROUP</v>
          </cell>
          <cell r="F351">
            <v>22.863</v>
          </cell>
          <cell r="G351">
            <v>0</v>
          </cell>
          <cell r="H351">
            <v>22.863</v>
          </cell>
          <cell r="I351">
            <v>11.99</v>
          </cell>
          <cell r="J351">
            <v>12.4996162627779</v>
          </cell>
          <cell r="K351">
            <v>12.5702818512121</v>
          </cell>
          <cell r="L351">
            <v>12.612331665454001</v>
          </cell>
          <cell r="M351">
            <v>12.6714208490166</v>
          </cell>
          <cell r="N351">
            <v>12.740606851713901</v>
          </cell>
          <cell r="O351">
            <v>12.8048877039139</v>
          </cell>
          <cell r="P351">
            <v>12.8757392769694</v>
          </cell>
          <cell r="Q351">
            <v>12.9485054945598</v>
          </cell>
          <cell r="R351">
            <v>13.0360980145515</v>
          </cell>
          <cell r="S351">
            <v>13.134182742547001</v>
          </cell>
          <cell r="T351">
            <v>13.2383402971974</v>
          </cell>
          <cell r="U351">
            <v>13.351628875167</v>
          </cell>
          <cell r="V351">
            <v>13.484548405890701</v>
          </cell>
          <cell r="W351">
            <v>13.6189922418615</v>
          </cell>
          <cell r="X351">
            <v>13.7466462113929</v>
          </cell>
          <cell r="Y351">
            <v>13.871632879113699</v>
          </cell>
          <cell r="Z351">
            <v>13.987719360757801</v>
          </cell>
          <cell r="AA351">
            <v>14.098535303667999</v>
          </cell>
          <cell r="AB351">
            <v>14.2081595435778</v>
          </cell>
          <cell r="AC351">
            <v>14.312024781456399</v>
          </cell>
          <cell r="AD351">
            <v>14.409723993197799</v>
          </cell>
          <cell r="AE351">
            <v>14.502525296702199</v>
          </cell>
          <cell r="AF351">
            <v>14.595663604783899</v>
          </cell>
          <cell r="AG351">
            <v>14.677691165631501</v>
          </cell>
          <cell r="AH351">
            <v>14.753086516492999</v>
          </cell>
          <cell r="AI351">
            <v>14.8228502955007</v>
          </cell>
          <cell r="AJ351">
            <v>14.887538789022299</v>
          </cell>
          <cell r="AK351">
            <v>14.944080644959801</v>
          </cell>
          <cell r="AL351">
            <v>14.989951529528399</v>
          </cell>
          <cell r="AM351">
            <v>15.0322233828651</v>
          </cell>
          <cell r="AN351">
            <v>15.071256475878799</v>
          </cell>
          <cell r="AO351">
            <v>15.107568446990401</v>
          </cell>
          <cell r="AP351">
            <v>15.141991492082999</v>
          </cell>
        </row>
        <row r="352">
          <cell r="C352" t="str">
            <v>Willowbank</v>
          </cell>
          <cell r="D352" t="str">
            <v>Greenhill</v>
          </cell>
          <cell r="E352" t="str">
            <v>Whitegate GSP</v>
          </cell>
          <cell r="F352">
            <v>17.5</v>
          </cell>
          <cell r="G352">
            <v>0</v>
          </cell>
          <cell r="H352">
            <v>17.5</v>
          </cell>
          <cell r="I352">
            <v>14.83</v>
          </cell>
          <cell r="J352">
            <v>16.014781046864599</v>
          </cell>
          <cell r="K352">
            <v>16.227577145035401</v>
          </cell>
          <cell r="L352">
            <v>16.361309926061701</v>
          </cell>
          <cell r="M352">
            <v>16.516737718445899</v>
          </cell>
          <cell r="N352">
            <v>16.701500785129699</v>
          </cell>
          <cell r="O352">
            <v>16.870685753562999</v>
          </cell>
          <cell r="P352">
            <v>17.045512113544699</v>
          </cell>
          <cell r="Q352">
            <v>17.223238765469102</v>
          </cell>
          <cell r="R352">
            <v>17.415607160202399</v>
          </cell>
          <cell r="S352">
            <v>17.617565408895</v>
          </cell>
          <cell r="T352">
            <v>17.8255445753529</v>
          </cell>
          <cell r="U352">
            <v>18.043730208064101</v>
          </cell>
          <cell r="V352">
            <v>18.277723704333098</v>
          </cell>
          <cell r="W352">
            <v>18.510646851748199</v>
          </cell>
          <cell r="X352">
            <v>18.7439351529476</v>
          </cell>
          <cell r="Y352">
            <v>18.979433967805399</v>
          </cell>
          <cell r="Z352">
            <v>19.2130409819653</v>
          </cell>
          <cell r="AA352">
            <v>19.445392113428301</v>
          </cell>
          <cell r="AB352">
            <v>19.6801126401338</v>
          </cell>
          <cell r="AC352">
            <v>19.914132405467299</v>
          </cell>
          <cell r="AD352">
            <v>20.1475645838578</v>
          </cell>
          <cell r="AE352">
            <v>20.3813232116484</v>
          </cell>
          <cell r="AF352">
            <v>20.619432850613901</v>
          </cell>
          <cell r="AG352">
            <v>20.8502466845088</v>
          </cell>
          <cell r="AH352">
            <v>21.078370335311099</v>
          </cell>
          <cell r="AI352">
            <v>21.3045064976146</v>
          </cell>
          <cell r="AJ352">
            <v>21.529319420093099</v>
          </cell>
          <cell r="AK352">
            <v>21.752464245569001</v>
          </cell>
          <cell r="AL352">
            <v>21.977802010724101</v>
          </cell>
          <cell r="AM352">
            <v>22.2044151452912</v>
          </cell>
          <cell r="AN352">
            <v>22.432685384371499</v>
          </cell>
          <cell r="AO352">
            <v>22.662770459181999</v>
          </cell>
          <cell r="AP352">
            <v>22.895799375245002</v>
          </cell>
        </row>
        <row r="353">
          <cell r="C353" t="str">
            <v>Willowholme</v>
          </cell>
          <cell r="D353" t="str">
            <v>Carlisle</v>
          </cell>
          <cell r="E353" t="str">
            <v>Harker ENWL SGTs 1 2 3A 4 / Hutton GSP GROUP</v>
          </cell>
          <cell r="F353">
            <v>22.863</v>
          </cell>
          <cell r="G353">
            <v>0.62370000000000003</v>
          </cell>
          <cell r="H353">
            <v>23.486699999999999</v>
          </cell>
          <cell r="I353">
            <v>13.34</v>
          </cell>
          <cell r="J353">
            <v>13.6990270655321</v>
          </cell>
          <cell r="K353">
            <v>13.8090175096435</v>
          </cell>
          <cell r="L353">
            <v>13.921951842894099</v>
          </cell>
          <cell r="M353">
            <v>14.062739718180501</v>
          </cell>
          <cell r="N353">
            <v>14.225596318367099</v>
          </cell>
          <cell r="O353">
            <v>14.3760881004316</v>
          </cell>
          <cell r="P353">
            <v>14.5351738499206</v>
          </cell>
          <cell r="Q353">
            <v>14.6937988977097</v>
          </cell>
          <cell r="R353">
            <v>14.869103301861101</v>
          </cell>
          <cell r="S353">
            <v>15.0537919560938</v>
          </cell>
          <cell r="T353">
            <v>15.2472849803326</v>
          </cell>
          <cell r="U353">
            <v>15.4554007717229</v>
          </cell>
          <cell r="V353">
            <v>15.6844892623542</v>
          </cell>
          <cell r="W353">
            <v>15.927677560827201</v>
          </cell>
          <cell r="X353">
            <v>16.164448397850101</v>
          </cell>
          <cell r="Y353">
            <v>16.392909052610499</v>
          </cell>
          <cell r="Z353">
            <v>16.6096421408139</v>
          </cell>
          <cell r="AA353">
            <v>16.814232029423898</v>
          </cell>
          <cell r="AB353">
            <v>17.014589398779801</v>
          </cell>
          <cell r="AC353">
            <v>17.205911156341301</v>
          </cell>
          <cell r="AD353">
            <v>17.387233807344099</v>
          </cell>
          <cell r="AE353">
            <v>17.562699100979302</v>
          </cell>
          <cell r="AF353">
            <v>17.7363529458489</v>
          </cell>
          <cell r="AG353">
            <v>17.895890052264399</v>
          </cell>
          <cell r="AH353">
            <v>18.046837841261201</v>
          </cell>
          <cell r="AI353">
            <v>18.1905524311621</v>
          </cell>
          <cell r="AJ353">
            <v>18.3282699268111</v>
          </cell>
          <cell r="AK353">
            <v>18.457211868339499</v>
          </cell>
          <cell r="AL353">
            <v>18.577990780427001</v>
          </cell>
          <cell r="AM353">
            <v>18.695873635632299</v>
          </cell>
          <cell r="AN353">
            <v>18.812970267438399</v>
          </cell>
          <cell r="AO353">
            <v>18.927002548720399</v>
          </cell>
          <cell r="AP353">
            <v>19.039039758817101</v>
          </cell>
        </row>
        <row r="354">
          <cell r="C354" t="str">
            <v>Wilmslow</v>
          </cell>
          <cell r="D354" t="str">
            <v>Moss Nook</v>
          </cell>
          <cell r="E354" t="str">
            <v>South Manchester GSP</v>
          </cell>
          <cell r="F354">
            <v>17.5</v>
          </cell>
          <cell r="G354">
            <v>0</v>
          </cell>
          <cell r="H354">
            <v>17.5</v>
          </cell>
          <cell r="I354">
            <v>13.25</v>
          </cell>
          <cell r="J354">
            <v>13.620971894749299</v>
          </cell>
          <cell r="K354">
            <v>13.8245799832653</v>
          </cell>
          <cell r="L354">
            <v>14.039820724498099</v>
          </cell>
          <cell r="M354">
            <v>14.276677217720099</v>
          </cell>
          <cell r="N354">
            <v>14.547134064859399</v>
          </cell>
          <cell r="O354">
            <v>14.786788243299901</v>
          </cell>
          <cell r="P354">
            <v>15.0250807642292</v>
          </cell>
          <cell r="Q354">
            <v>15.2588222808461</v>
          </cell>
          <cell r="R354">
            <v>15.493080139717399</v>
          </cell>
          <cell r="S354">
            <v>15.7715473434874</v>
          </cell>
          <cell r="T354">
            <v>16.085147557974601</v>
          </cell>
          <cell r="U354">
            <v>16.4070416962584</v>
          </cell>
          <cell r="V354">
            <v>16.752157165456801</v>
          </cell>
          <cell r="W354">
            <v>17.100778662742499</v>
          </cell>
          <cell r="X354">
            <v>17.4403294455036</v>
          </cell>
          <cell r="Y354">
            <v>17.7691278833721</v>
          </cell>
          <cell r="Z354">
            <v>18.079809258197098</v>
          </cell>
          <cell r="AA354">
            <v>18.3737502371646</v>
          </cell>
          <cell r="AB354">
            <v>18.6593685328315</v>
          </cell>
          <cell r="AC354">
            <v>18.931592765482598</v>
          </cell>
          <cell r="AD354">
            <v>19.190855488278601</v>
          </cell>
          <cell r="AE354">
            <v>19.4421173067309</v>
          </cell>
          <cell r="AF354">
            <v>19.688695738665398</v>
          </cell>
          <cell r="AG354">
            <v>19.923651514354301</v>
          </cell>
          <cell r="AH354">
            <v>20.152626741420502</v>
          </cell>
          <cell r="AI354">
            <v>20.376653274929801</v>
          </cell>
          <cell r="AJ354">
            <v>20.597394020168</v>
          </cell>
          <cell r="AK354">
            <v>20.8113528523435</v>
          </cell>
          <cell r="AL354">
            <v>21.017407019780201</v>
          </cell>
          <cell r="AM354">
            <v>21.222230045039499</v>
          </cell>
          <cell r="AN354">
            <v>21.4263913898867</v>
          </cell>
          <cell r="AO354">
            <v>21.6304807953729</v>
          </cell>
          <cell r="AP354">
            <v>21.835832706527398</v>
          </cell>
        </row>
        <row r="355">
          <cell r="C355" t="str">
            <v>Windermere</v>
          </cell>
          <cell r="D355" t="str">
            <v>Kendal (Parkside Rd)</v>
          </cell>
          <cell r="E355" t="str">
            <v>Harker ENWL SGTs 1 2 3A 4 / Hutton GSP GROUP</v>
          </cell>
          <cell r="F355">
            <v>23</v>
          </cell>
          <cell r="G355">
            <v>6.3E-2</v>
          </cell>
          <cell r="H355">
            <v>23.062999999999999</v>
          </cell>
          <cell r="I355">
            <v>14.34</v>
          </cell>
          <cell r="J355">
            <v>14.685538756646601</v>
          </cell>
          <cell r="K355">
            <v>14.784118272627699</v>
          </cell>
          <cell r="L355">
            <v>14.8845943098947</v>
          </cell>
          <cell r="M355">
            <v>15.0182441414601</v>
          </cell>
          <cell r="N355">
            <v>15.1681594838042</v>
          </cell>
          <cell r="O355">
            <v>15.3145771919497</v>
          </cell>
          <cell r="P355">
            <v>15.4709968164284</v>
          </cell>
          <cell r="Q355">
            <v>15.625914025663</v>
          </cell>
          <cell r="R355">
            <v>15.8022754226684</v>
          </cell>
          <cell r="S355">
            <v>15.9963542007408</v>
          </cell>
          <cell r="T355">
            <v>16.195558357502701</v>
          </cell>
          <cell r="U355">
            <v>16.412035832816201</v>
          </cell>
          <cell r="V355">
            <v>16.656548448184701</v>
          </cell>
          <cell r="W355">
            <v>16.878224945972701</v>
          </cell>
          <cell r="X355">
            <v>17.093161802560701</v>
          </cell>
          <cell r="Y355">
            <v>17.3020627943764</v>
          </cell>
          <cell r="Z355">
            <v>17.500611776186201</v>
          </cell>
          <cell r="AA355">
            <v>17.689471189877299</v>
          </cell>
          <cell r="AB355">
            <v>17.874256783386802</v>
          </cell>
          <cell r="AC355">
            <v>18.050683747936599</v>
          </cell>
          <cell r="AD355">
            <v>18.2163310080416</v>
          </cell>
          <cell r="AE355">
            <v>18.3763385101098</v>
          </cell>
          <cell r="AF355">
            <v>18.5340169638331</v>
          </cell>
          <cell r="AG355">
            <v>18.6753011210604</v>
          </cell>
          <cell r="AH355">
            <v>18.806759074645001</v>
          </cell>
          <cell r="AI355">
            <v>18.929601908386498</v>
          </cell>
          <cell r="AJ355">
            <v>19.043730878809001</v>
          </cell>
          <cell r="AK355">
            <v>19.149104463802999</v>
          </cell>
          <cell r="AL355">
            <v>19.250698384690399</v>
          </cell>
          <cell r="AM355">
            <v>19.3473051417036</v>
          </cell>
          <cell r="AN355">
            <v>19.439171372986301</v>
          </cell>
          <cell r="AO355">
            <v>19.526713051865801</v>
          </cell>
          <cell r="AP355">
            <v>19.6114717571133</v>
          </cell>
        </row>
        <row r="356">
          <cell r="C356" t="str">
            <v>Winifred Rd</v>
          </cell>
          <cell r="D356" t="str">
            <v>Adswood</v>
          </cell>
          <cell r="E356" t="str">
            <v>Bredbury GSP</v>
          </cell>
          <cell r="F356">
            <v>17.5</v>
          </cell>
          <cell r="G356">
            <v>0</v>
          </cell>
          <cell r="H356">
            <v>17.5</v>
          </cell>
          <cell r="I356">
            <v>11.94</v>
          </cell>
          <cell r="J356">
            <v>12.026697947721299</v>
          </cell>
          <cell r="K356">
            <v>12.053460094525001</v>
          </cell>
          <cell r="L356">
            <v>12.111419441610201</v>
          </cell>
          <cell r="M356">
            <v>12.193138025834299</v>
          </cell>
          <cell r="N356">
            <v>12.2886080119016</v>
          </cell>
          <cell r="O356">
            <v>12.384985095469</v>
          </cell>
          <cell r="P356">
            <v>12.4942906426846</v>
          </cell>
          <cell r="Q356">
            <v>12.61313791679</v>
          </cell>
          <cell r="R356">
            <v>12.7514484490738</v>
          </cell>
          <cell r="S356">
            <v>12.9079975845662</v>
          </cell>
          <cell r="T356">
            <v>13.0721171424382</v>
          </cell>
          <cell r="U356">
            <v>13.256183285206699</v>
          </cell>
          <cell r="V356">
            <v>13.4661534375419</v>
          </cell>
          <cell r="W356">
            <v>13.673893201365599</v>
          </cell>
          <cell r="X356">
            <v>13.874328930936301</v>
          </cell>
          <cell r="Y356">
            <v>14.0689761614386</v>
          </cell>
          <cell r="Z356">
            <v>14.251601014141199</v>
          </cell>
          <cell r="AA356">
            <v>14.422544263920701</v>
          </cell>
          <cell r="AB356">
            <v>14.588471117328501</v>
          </cell>
          <cell r="AC356">
            <v>14.7430541886666</v>
          </cell>
          <cell r="AD356">
            <v>14.8833604568492</v>
          </cell>
          <cell r="AE356">
            <v>15.015280253805299</v>
          </cell>
          <cell r="AF356">
            <v>15.1421038249538</v>
          </cell>
          <cell r="AG356">
            <v>15.244532983324699</v>
          </cell>
          <cell r="AH356">
            <v>15.331125381729199</v>
          </cell>
          <cell r="AI356">
            <v>15.4029695472843</v>
          </cell>
          <cell r="AJ356">
            <v>15.4614532435642</v>
          </cell>
          <cell r="AK356">
            <v>15.507592178995999</v>
          </cell>
          <cell r="AL356">
            <v>15.551014060747701</v>
          </cell>
          <cell r="AM356">
            <v>15.5862964963859</v>
          </cell>
          <cell r="AN356">
            <v>15.614026021335601</v>
          </cell>
          <cell r="AO356">
            <v>15.634058141383701</v>
          </cell>
          <cell r="AP356">
            <v>15.6487856454898</v>
          </cell>
        </row>
        <row r="357">
          <cell r="C357" t="str">
            <v>Withington</v>
          </cell>
          <cell r="D357" t="str">
            <v>West Didsbury</v>
          </cell>
          <cell r="E357" t="str">
            <v>South Manchester GSP</v>
          </cell>
          <cell r="F357">
            <v>17.5</v>
          </cell>
          <cell r="G357">
            <v>0</v>
          </cell>
          <cell r="H357">
            <v>17.5</v>
          </cell>
          <cell r="I357">
            <v>14.29</v>
          </cell>
          <cell r="J357">
            <v>14.4251690879268</v>
          </cell>
          <cell r="K357">
            <v>14.579449500671499</v>
          </cell>
          <cell r="L357">
            <v>14.7829695158213</v>
          </cell>
          <cell r="M357">
            <v>15.019714117305901</v>
          </cell>
          <cell r="N357">
            <v>15.2786482855225</v>
          </cell>
          <cell r="O357">
            <v>15.527197810097899</v>
          </cell>
          <cell r="P357">
            <v>15.788452244456201</v>
          </cell>
          <cell r="Q357">
            <v>16.059891495666001</v>
          </cell>
          <cell r="R357">
            <v>16.350167093285901</v>
          </cell>
          <cell r="S357">
            <v>16.6546027819758</v>
          </cell>
          <cell r="T357">
            <v>16.966570597647902</v>
          </cell>
          <cell r="U357">
            <v>17.2978466405844</v>
          </cell>
          <cell r="V357">
            <v>17.662413287908201</v>
          </cell>
          <cell r="W357">
            <v>18.051108291523001</v>
          </cell>
          <cell r="X357">
            <v>18.437574705156901</v>
          </cell>
          <cell r="Y357">
            <v>18.8144840943589</v>
          </cell>
          <cell r="Z357">
            <v>19.1738397120765</v>
          </cell>
          <cell r="AA357">
            <v>19.517544504633101</v>
          </cell>
          <cell r="AB357">
            <v>19.8565635677781</v>
          </cell>
          <cell r="AC357">
            <v>20.182115959745101</v>
          </cell>
          <cell r="AD357">
            <v>20.4916379427798</v>
          </cell>
          <cell r="AE357">
            <v>20.791595039706198</v>
          </cell>
          <cell r="AF357">
            <v>21.085134565027399</v>
          </cell>
          <cell r="AG357">
            <v>21.346827580782399</v>
          </cell>
          <cell r="AH357">
            <v>21.588193255649202</v>
          </cell>
          <cell r="AI357">
            <v>21.810857344256299</v>
          </cell>
          <cell r="AJ357">
            <v>22.018006789965199</v>
          </cell>
          <cell r="AK357">
            <v>22.206201733775099</v>
          </cell>
          <cell r="AL357">
            <v>22.380088556655998</v>
          </cell>
          <cell r="AM357">
            <v>22.543605648043599</v>
          </cell>
          <cell r="AN357">
            <v>22.697627306477301</v>
          </cell>
          <cell r="AO357">
            <v>22.842505845224998</v>
          </cell>
          <cell r="AP357">
            <v>22.981340156872101</v>
          </cell>
        </row>
        <row r="358">
          <cell r="C358" t="str">
            <v>Withyfold Drive</v>
          </cell>
          <cell r="D358" t="str">
            <v>N/A</v>
          </cell>
          <cell r="E358" t="str">
            <v>Macclesfield 33 GSP</v>
          </cell>
          <cell r="F358">
            <v>35</v>
          </cell>
          <cell r="G358">
            <v>0</v>
          </cell>
          <cell r="H358">
            <v>35</v>
          </cell>
          <cell r="I358">
            <v>18.940000000000001</v>
          </cell>
          <cell r="J358">
            <v>19.777745724425898</v>
          </cell>
          <cell r="K358">
            <v>20.018036547504899</v>
          </cell>
          <cell r="L358">
            <v>20.247533864826</v>
          </cell>
          <cell r="M358">
            <v>20.525405384326199</v>
          </cell>
          <cell r="N358">
            <v>20.834538046077299</v>
          </cell>
          <cell r="O358">
            <v>21.132888997910101</v>
          </cell>
          <cell r="P358">
            <v>21.443599634969399</v>
          </cell>
          <cell r="Q358">
            <v>21.763114157973899</v>
          </cell>
          <cell r="R358">
            <v>22.116228330556801</v>
          </cell>
          <cell r="S358">
            <v>22.491645379599401</v>
          </cell>
          <cell r="T358">
            <v>22.878225924204902</v>
          </cell>
          <cell r="U358">
            <v>23.289518967596202</v>
          </cell>
          <cell r="V358">
            <v>23.742533258768098</v>
          </cell>
          <cell r="W358">
            <v>24.208284248783499</v>
          </cell>
          <cell r="X358">
            <v>24.673723899153401</v>
          </cell>
          <cell r="Y358">
            <v>25.1304236312595</v>
          </cell>
          <cell r="Z358">
            <v>25.562420359547701</v>
          </cell>
          <cell r="AA358">
            <v>25.971920304469101</v>
          </cell>
          <cell r="AB358">
            <v>26.371318246963199</v>
          </cell>
          <cell r="AC358">
            <v>26.752439255764099</v>
          </cell>
          <cell r="AD358">
            <v>27.115190567941902</v>
          </cell>
          <cell r="AE358">
            <v>27.4680208019007</v>
          </cell>
          <cell r="AF358">
            <v>27.816892559021401</v>
          </cell>
          <cell r="AG358">
            <v>28.145489113387001</v>
          </cell>
          <cell r="AH358">
            <v>28.4634424684286</v>
          </cell>
          <cell r="AI358">
            <v>28.772872631105901</v>
          </cell>
          <cell r="AJ358">
            <v>29.0759070692337</v>
          </cell>
          <cell r="AK358">
            <v>29.366564135197301</v>
          </cell>
          <cell r="AL358">
            <v>29.642248855159</v>
          </cell>
          <cell r="AM358">
            <v>29.915053331302001</v>
          </cell>
          <cell r="AN358">
            <v>30.1880978973571</v>
          </cell>
          <cell r="AO358">
            <v>30.4728722568499</v>
          </cell>
          <cell r="AP358">
            <v>30.8471492139617</v>
          </cell>
        </row>
        <row r="359">
          <cell r="C359" t="str">
            <v>Woodbine St</v>
          </cell>
          <cell r="D359" t="str">
            <v>Castleton</v>
          </cell>
          <cell r="E359" t="str">
            <v>Rochdale SGTs 2 3 4</v>
          </cell>
          <cell r="F359">
            <v>17.5</v>
          </cell>
          <cell r="G359">
            <v>0</v>
          </cell>
          <cell r="H359">
            <v>17.5</v>
          </cell>
          <cell r="I359">
            <v>9.58</v>
          </cell>
          <cell r="J359">
            <v>9.6079689329559397</v>
          </cell>
          <cell r="K359">
            <v>9.6479708906924806</v>
          </cell>
          <cell r="L359">
            <v>9.7154325685632195</v>
          </cell>
          <cell r="M359">
            <v>9.7986061349270699</v>
          </cell>
          <cell r="N359">
            <v>9.8952183662935997</v>
          </cell>
          <cell r="O359">
            <v>9.9889876879411403</v>
          </cell>
          <cell r="P359">
            <v>10.089682862156099</v>
          </cell>
          <cell r="Q359">
            <v>10.1947240466066</v>
          </cell>
          <cell r="R359">
            <v>10.3150647448106</v>
          </cell>
          <cell r="S359">
            <v>10.4452330453875</v>
          </cell>
          <cell r="T359">
            <v>10.5829240634207</v>
          </cell>
          <cell r="U359">
            <v>10.733399120804799</v>
          </cell>
          <cell r="V359">
            <v>10.900792890135101</v>
          </cell>
          <cell r="W359">
            <v>11.0622365987981</v>
          </cell>
          <cell r="X359">
            <v>11.2187147762584</v>
          </cell>
          <cell r="Y359">
            <v>11.3713511780406</v>
          </cell>
          <cell r="Z359">
            <v>11.5148570829069</v>
          </cell>
          <cell r="AA359">
            <v>11.6515464067078</v>
          </cell>
          <cell r="AB359">
            <v>11.785700849878101</v>
          </cell>
          <cell r="AC359">
            <v>11.913041094771099</v>
          </cell>
          <cell r="AD359">
            <v>12.0332015807401</v>
          </cell>
          <cell r="AE359">
            <v>12.148282152688701</v>
          </cell>
          <cell r="AF359">
            <v>12.2621791161451</v>
          </cell>
          <cell r="AG359">
            <v>12.362826556641201</v>
          </cell>
          <cell r="AH359">
            <v>12.455060666371301</v>
          </cell>
          <cell r="AI359">
            <v>12.5398251571025</v>
          </cell>
          <cell r="AJ359">
            <v>12.6176023056838</v>
          </cell>
          <cell r="AK359">
            <v>12.6890569175693</v>
          </cell>
          <cell r="AL359">
            <v>12.760176810231</v>
          </cell>
          <cell r="AM359">
            <v>12.827342564787701</v>
          </cell>
          <cell r="AN359">
            <v>12.890954614638</v>
          </cell>
          <cell r="AO359">
            <v>12.9514728299319</v>
          </cell>
          <cell r="AP359">
            <v>13.009839553590201</v>
          </cell>
        </row>
        <row r="360">
          <cell r="C360" t="str">
            <v>Woodfield Rd</v>
          </cell>
          <cell r="D360" t="str">
            <v>Wrightington</v>
          </cell>
          <cell r="E360" t="str">
            <v>Penwortham West GSP / Stanah GSP GROUP</v>
          </cell>
          <cell r="F360">
            <v>22.863</v>
          </cell>
          <cell r="G360">
            <v>0</v>
          </cell>
          <cell r="H360">
            <v>22.863</v>
          </cell>
          <cell r="I360">
            <v>16.29</v>
          </cell>
          <cell r="J360">
            <v>17.446861765273599</v>
          </cell>
          <cell r="K360">
            <v>17.649412501428301</v>
          </cell>
          <cell r="L360">
            <v>17.796691516461198</v>
          </cell>
          <cell r="M360">
            <v>17.986869016372999</v>
          </cell>
          <cell r="N360">
            <v>18.1970011238244</v>
          </cell>
          <cell r="O360">
            <v>18.4060189693277</v>
          </cell>
          <cell r="P360">
            <v>18.632363328957801</v>
          </cell>
          <cell r="Q360">
            <v>18.8688414848138</v>
          </cell>
          <cell r="R360">
            <v>19.139229997239202</v>
          </cell>
          <cell r="S360">
            <v>19.433934495159399</v>
          </cell>
          <cell r="T360">
            <v>19.7482498629082</v>
          </cell>
          <cell r="U360">
            <v>20.0993489664476</v>
          </cell>
          <cell r="V360">
            <v>20.498807683030901</v>
          </cell>
          <cell r="W360">
            <v>20.9076291193761</v>
          </cell>
          <cell r="X360">
            <v>21.297580725203701</v>
          </cell>
          <cell r="Y360">
            <v>21.666360004064099</v>
          </cell>
          <cell r="Z360">
            <v>22.005532434323602</v>
          </cell>
          <cell r="AA360">
            <v>22.317645632342899</v>
          </cell>
          <cell r="AB360">
            <v>22.618132348762501</v>
          </cell>
          <cell r="AC360">
            <v>22.894993782261999</v>
          </cell>
          <cell r="AD360">
            <v>23.1489543575317</v>
          </cell>
          <cell r="AE360">
            <v>23.389618971927099</v>
          </cell>
          <cell r="AF360">
            <v>23.6269904245374</v>
          </cell>
          <cell r="AG360">
            <v>23.837890932017899</v>
          </cell>
          <cell r="AH360">
            <v>24.032165250783098</v>
          </cell>
          <cell r="AI360">
            <v>24.2129601984903</v>
          </cell>
          <cell r="AJ360">
            <v>24.3820240589341</v>
          </cell>
          <cell r="AK360">
            <v>24.534892308583501</v>
          </cell>
          <cell r="AL360">
            <v>24.674412599386599</v>
          </cell>
          <cell r="AM360">
            <v>24.806332655281299</v>
          </cell>
          <cell r="AN360">
            <v>24.931753092403</v>
          </cell>
          <cell r="AO360">
            <v>25.053880688012399</v>
          </cell>
          <cell r="AP360">
            <v>25.173265622173499</v>
          </cell>
        </row>
        <row r="361">
          <cell r="C361" t="str">
            <v>Woodhill Lane</v>
          </cell>
          <cell r="D361" t="str">
            <v>Lancaster</v>
          </cell>
          <cell r="E361" t="str">
            <v>Heysham GSP</v>
          </cell>
          <cell r="F361">
            <v>9</v>
          </cell>
          <cell r="G361">
            <v>0</v>
          </cell>
          <cell r="H361">
            <v>9</v>
          </cell>
          <cell r="I361">
            <v>6.83</v>
          </cell>
          <cell r="J361">
            <v>7.0601165363454204</v>
          </cell>
          <cell r="K361">
            <v>7.1188009123317801</v>
          </cell>
          <cell r="L361">
            <v>7.1704787374255101</v>
          </cell>
          <cell r="M361">
            <v>7.2325119536498201</v>
          </cell>
          <cell r="N361">
            <v>7.30221343006993</v>
          </cell>
          <cell r="O361">
            <v>7.3702216270087701</v>
          </cell>
          <cell r="P361">
            <v>7.4443188685775104</v>
          </cell>
          <cell r="Q361">
            <v>7.52049405935057</v>
          </cell>
          <cell r="R361">
            <v>7.6091722419292296</v>
          </cell>
          <cell r="S361">
            <v>7.70405032755236</v>
          </cell>
          <cell r="T361">
            <v>7.8039057319348002</v>
          </cell>
          <cell r="U361">
            <v>7.9103240197963904</v>
          </cell>
          <cell r="V361">
            <v>8.0281674393469107</v>
          </cell>
          <cell r="W361">
            <v>8.1314585365014107</v>
          </cell>
          <cell r="X361">
            <v>8.2322260165021692</v>
          </cell>
          <cell r="Y361">
            <v>8.3313302251638497</v>
          </cell>
          <cell r="Z361">
            <v>8.4261521906881693</v>
          </cell>
          <cell r="AA361">
            <v>8.51914718468438</v>
          </cell>
          <cell r="AB361">
            <v>8.6133052649229391</v>
          </cell>
          <cell r="AC361">
            <v>8.7059145084584006</v>
          </cell>
          <cell r="AD361">
            <v>8.7960609321495493</v>
          </cell>
          <cell r="AE361">
            <v>8.8846993735176092</v>
          </cell>
          <cell r="AF361">
            <v>8.9733971936397197</v>
          </cell>
          <cell r="AG361">
            <v>9.0545893863384208</v>
          </cell>
          <cell r="AH361">
            <v>9.1312027256618897</v>
          </cell>
          <cell r="AI361">
            <v>9.2037755713224705</v>
          </cell>
          <cell r="AJ361">
            <v>9.2731541745637003</v>
          </cell>
          <cell r="AK361">
            <v>9.3589263208147297</v>
          </cell>
          <cell r="AL361">
            <v>9.5526201694544195</v>
          </cell>
          <cell r="AM361">
            <v>9.7474608514948304</v>
          </cell>
          <cell r="AN361">
            <v>9.9433769769283895</v>
          </cell>
          <cell r="AO361">
            <v>10.144361239237901</v>
          </cell>
          <cell r="AP361">
            <v>10.3583056558608</v>
          </cell>
        </row>
        <row r="362">
          <cell r="C362" t="str">
            <v>Woodhouse Park</v>
          </cell>
          <cell r="D362" t="str">
            <v>Moss Nook</v>
          </cell>
          <cell r="E362" t="str">
            <v>South Manchester GSP</v>
          </cell>
          <cell r="F362">
            <v>17.5</v>
          </cell>
          <cell r="G362">
            <v>0</v>
          </cell>
          <cell r="H362">
            <v>17.5</v>
          </cell>
          <cell r="I362">
            <v>12.12</v>
          </cell>
          <cell r="J362">
            <v>12.3320697567317</v>
          </cell>
          <cell r="K362">
            <v>12.4673631678573</v>
          </cell>
          <cell r="L362">
            <v>12.6283862026365</v>
          </cell>
          <cell r="M362">
            <v>12.812014430257699</v>
          </cell>
          <cell r="N362">
            <v>13.0152734959062</v>
          </cell>
          <cell r="O362">
            <v>13.211558515194</v>
          </cell>
          <cell r="P362">
            <v>13.418660001820101</v>
          </cell>
          <cell r="Q362">
            <v>13.6341557022788</v>
          </cell>
          <cell r="R362">
            <v>13.869726560701199</v>
          </cell>
          <cell r="S362">
            <v>14.117668735532</v>
          </cell>
          <cell r="T362">
            <v>14.3742322170412</v>
          </cell>
          <cell r="U362">
            <v>14.6492204479776</v>
          </cell>
          <cell r="V362">
            <v>14.9434192397709</v>
          </cell>
          <cell r="W362">
            <v>15.238620007309899</v>
          </cell>
          <cell r="X362">
            <v>15.5294958943684</v>
          </cell>
          <cell r="Y362">
            <v>15.810945804085</v>
          </cell>
          <cell r="Z362">
            <v>16.0786795365157</v>
          </cell>
          <cell r="AA362">
            <v>16.3349262310246</v>
          </cell>
          <cell r="AB362">
            <v>16.586319234546899</v>
          </cell>
          <cell r="AC362">
            <v>16.827295564427398</v>
          </cell>
          <cell r="AD362">
            <v>17.055793007076399</v>
          </cell>
          <cell r="AE362">
            <v>17.277575850674701</v>
          </cell>
          <cell r="AF362">
            <v>17.495346971317801</v>
          </cell>
          <cell r="AG362">
            <v>17.690047413929001</v>
          </cell>
          <cell r="AH362">
            <v>17.869997609724901</v>
          </cell>
          <cell r="AI362">
            <v>18.037106652562901</v>
          </cell>
          <cell r="AJ362">
            <v>18.191178751312901</v>
          </cell>
          <cell r="AK362">
            <v>18.337249281264601</v>
          </cell>
          <cell r="AL362">
            <v>18.4909004411167</v>
          </cell>
          <cell r="AM362">
            <v>18.638545982774801</v>
          </cell>
          <cell r="AN362">
            <v>18.780944255977602</v>
          </cell>
          <cell r="AO362">
            <v>18.918873542498101</v>
          </cell>
          <cell r="AP362">
            <v>19.053873000443598</v>
          </cell>
        </row>
        <row r="363">
          <cell r="C363" t="str">
            <v>Woodley</v>
          </cell>
          <cell r="D363" t="str">
            <v>Vernon Park</v>
          </cell>
          <cell r="E363" t="str">
            <v>Bredbury GSP</v>
          </cell>
          <cell r="F363">
            <v>22.863</v>
          </cell>
          <cell r="G363">
            <v>2.0916000000000001</v>
          </cell>
          <cell r="H363">
            <v>24.954599999999999</v>
          </cell>
          <cell r="I363">
            <v>13.89</v>
          </cell>
          <cell r="J363">
            <v>14.076134709193999</v>
          </cell>
          <cell r="K363">
            <v>13.999405768060299</v>
          </cell>
          <cell r="L363">
            <v>13.9079459918075</v>
          </cell>
          <cell r="M363">
            <v>13.8374150138839</v>
          </cell>
          <cell r="N363">
            <v>13.847461078847401</v>
          </cell>
          <cell r="O363">
            <v>13.852973855009299</v>
          </cell>
          <cell r="P363">
            <v>13.864799336352499</v>
          </cell>
          <cell r="Q363">
            <v>13.879708772954199</v>
          </cell>
          <cell r="R363">
            <v>13.910466609639199</v>
          </cell>
          <cell r="S363">
            <v>13.9525217505856</v>
          </cell>
          <cell r="T363">
            <v>13.998221206088401</v>
          </cell>
          <cell r="U363">
            <v>14.056284990055699</v>
          </cell>
          <cell r="V363">
            <v>14.1318496737061</v>
          </cell>
          <cell r="W363">
            <v>14.2081341092284</v>
          </cell>
          <cell r="X363">
            <v>14.2816568773284</v>
          </cell>
          <cell r="Y363">
            <v>14.3530756938226</v>
          </cell>
          <cell r="Z363">
            <v>14.4184648750088</v>
          </cell>
          <cell r="AA363">
            <v>14.477953909004601</v>
          </cell>
          <cell r="AB363">
            <v>14.535483775935299</v>
          </cell>
          <cell r="AC363">
            <v>14.587133276754701</v>
          </cell>
          <cell r="AD363">
            <v>14.6307330223467</v>
          </cell>
          <cell r="AE363">
            <v>14.6699856480439</v>
          </cell>
          <cell r="AF363">
            <v>14.7072553876031</v>
          </cell>
          <cell r="AG363">
            <v>14.730201449411901</v>
          </cell>
          <cell r="AH363">
            <v>14.744177024714199</v>
          </cell>
          <cell r="AI363">
            <v>14.7499099640834</v>
          </cell>
          <cell r="AJ363">
            <v>14.7478973354632</v>
          </cell>
          <cell r="AK363">
            <v>14.738068032252301</v>
          </cell>
          <cell r="AL363">
            <v>14.724149755265</v>
          </cell>
          <cell r="AM363">
            <v>14.705772039512899</v>
          </cell>
          <cell r="AN363">
            <v>14.6833247564985</v>
          </cell>
          <cell r="AO363">
            <v>14.6566571488886</v>
          </cell>
          <cell r="AP363">
            <v>14.627265320228799</v>
          </cell>
        </row>
        <row r="364">
          <cell r="C364" t="str">
            <v>Woolfold</v>
          </cell>
          <cell r="D364" t="str">
            <v>Bury</v>
          </cell>
          <cell r="E364" t="str">
            <v>Kearsley 132 GSP</v>
          </cell>
          <cell r="F364">
            <v>22.86</v>
          </cell>
          <cell r="G364">
            <v>0</v>
          </cell>
          <cell r="H364">
            <v>22.86</v>
          </cell>
          <cell r="I364">
            <v>13.12</v>
          </cell>
          <cell r="J364">
            <v>14.1798195382818</v>
          </cell>
          <cell r="K364">
            <v>14.360264771128501</v>
          </cell>
          <cell r="L364">
            <v>14.5409835455603</v>
          </cell>
          <cell r="M364">
            <v>14.8073595834</v>
          </cell>
          <cell r="N364">
            <v>15.096544826989399</v>
          </cell>
          <cell r="O364">
            <v>15.3741344480107</v>
          </cell>
          <cell r="P364">
            <v>15.6625260872216</v>
          </cell>
          <cell r="Q364">
            <v>15.956417575429001</v>
          </cell>
          <cell r="R364">
            <v>16.264905734210799</v>
          </cell>
          <cell r="S364">
            <v>16.588892786337102</v>
          </cell>
          <cell r="T364">
            <v>16.917410297885301</v>
          </cell>
          <cell r="U364">
            <v>17.266448681789399</v>
          </cell>
          <cell r="V364">
            <v>17.669669756172699</v>
          </cell>
          <cell r="W364">
            <v>18.133217489875701</v>
          </cell>
          <cell r="X364">
            <v>18.572399247484299</v>
          </cell>
          <cell r="Y364">
            <v>18.981955661573199</v>
          </cell>
          <cell r="Z364">
            <v>19.3471868882995</v>
          </cell>
          <cell r="AA364">
            <v>19.6706234034414</v>
          </cell>
          <cell r="AB364">
            <v>19.967355779148601</v>
          </cell>
          <cell r="AC364">
            <v>20.227427623144902</v>
          </cell>
          <cell r="AD364">
            <v>20.4529757148097</v>
          </cell>
          <cell r="AE364">
            <v>20.652697604580599</v>
          </cell>
          <cell r="AF364">
            <v>20.830613236969299</v>
          </cell>
          <cell r="AG364">
            <v>20.980690219335699</v>
          </cell>
          <cell r="AH364">
            <v>21.112560504817701</v>
          </cell>
          <cell r="AI364">
            <v>21.2274795548627</v>
          </cell>
          <cell r="AJ364">
            <v>21.3284580022145</v>
          </cell>
          <cell r="AK364">
            <v>21.412297242794899</v>
          </cell>
          <cell r="AL364">
            <v>21.4841430228314</v>
          </cell>
          <cell r="AM364">
            <v>21.5461395363929</v>
          </cell>
          <cell r="AN364">
            <v>21.599113519479602</v>
          </cell>
          <cell r="AO364">
            <v>21.643476673906498</v>
          </cell>
          <cell r="AP364">
            <v>21.681692923479702</v>
          </cell>
        </row>
        <row r="365">
          <cell r="C365" t="str">
            <v>Wordsworth St</v>
          </cell>
          <cell r="D365" t="str">
            <v>Bolton</v>
          </cell>
          <cell r="E365" t="str">
            <v>Kearsley 132 GSP</v>
          </cell>
          <cell r="F365">
            <v>22.863</v>
          </cell>
          <cell r="G365">
            <v>0</v>
          </cell>
          <cell r="H365">
            <v>22.863</v>
          </cell>
          <cell r="I365">
            <v>13.9</v>
          </cell>
          <cell r="J365">
            <v>14.045985472311701</v>
          </cell>
          <cell r="K365">
            <v>14.1239505958953</v>
          </cell>
          <cell r="L365">
            <v>14.2350099902559</v>
          </cell>
          <cell r="M365">
            <v>14.3757454457833</v>
          </cell>
          <cell r="N365">
            <v>14.537971075918</v>
          </cell>
          <cell r="O365">
            <v>14.6963863267964</v>
          </cell>
          <cell r="P365">
            <v>14.8687400199431</v>
          </cell>
          <cell r="Q365">
            <v>15.0469999593307</v>
          </cell>
          <cell r="R365">
            <v>15.247858509874</v>
          </cell>
          <cell r="S365">
            <v>15.4664680932152</v>
          </cell>
          <cell r="T365">
            <v>15.696116258193699</v>
          </cell>
          <cell r="U365">
            <v>15.9498684290249</v>
          </cell>
          <cell r="V365">
            <v>16.2303849487927</v>
          </cell>
          <cell r="W365">
            <v>16.508996033499599</v>
          </cell>
          <cell r="X365">
            <v>16.7805691288427</v>
          </cell>
          <cell r="Y365">
            <v>17.0421597855748</v>
          </cell>
          <cell r="Z365">
            <v>17.310093177790499</v>
          </cell>
          <cell r="AA365">
            <v>17.568084023577899</v>
          </cell>
          <cell r="AB365">
            <v>17.821350368767199</v>
          </cell>
          <cell r="AC365">
            <v>18.060398945474802</v>
          </cell>
          <cell r="AD365">
            <v>18.282379206833799</v>
          </cell>
          <cell r="AE365">
            <v>18.494454663615102</v>
          </cell>
          <cell r="AF365">
            <v>18.6988965282838</v>
          </cell>
          <cell r="AG365">
            <v>18.8702595742458</v>
          </cell>
          <cell r="AH365">
            <v>19.019846422987602</v>
          </cell>
          <cell r="AI365">
            <v>19.1491074434613</v>
          </cell>
          <cell r="AJ365">
            <v>19.260426604171801</v>
          </cell>
          <cell r="AK365">
            <v>19.355564907035198</v>
          </cell>
          <cell r="AL365">
            <v>19.449550966455</v>
          </cell>
          <cell r="AM365">
            <v>19.532307862049301</v>
          </cell>
          <cell r="AN365">
            <v>19.6046746917802</v>
          </cell>
          <cell r="AO365">
            <v>19.666738081253101</v>
          </cell>
          <cell r="AP365">
            <v>19.721520038727601</v>
          </cell>
        </row>
        <row r="366">
          <cell r="C366" t="str">
            <v>Worsley Mesnes</v>
          </cell>
          <cell r="D366" t="str">
            <v>Wigan</v>
          </cell>
          <cell r="E366" t="str">
            <v>Washway Farm GSP / Kirkby GSP GROUP</v>
          </cell>
          <cell r="F366">
            <v>22.863</v>
          </cell>
          <cell r="G366">
            <v>0</v>
          </cell>
          <cell r="H366">
            <v>22.863</v>
          </cell>
          <cell r="I366">
            <v>9.18</v>
          </cell>
          <cell r="J366">
            <v>9.2102025215947503</v>
          </cell>
          <cell r="K366">
            <v>9.2492944175702796</v>
          </cell>
          <cell r="L366">
            <v>9.3074317030630507</v>
          </cell>
          <cell r="M366">
            <v>9.3743909565914301</v>
          </cell>
          <cell r="N366">
            <v>9.4523664206572295</v>
          </cell>
          <cell r="O366">
            <v>9.5229147479680094</v>
          </cell>
          <cell r="P366">
            <v>9.6593028954343492</v>
          </cell>
          <cell r="Q366">
            <v>9.8006062477481493</v>
          </cell>
          <cell r="R366">
            <v>9.9553391170028593</v>
          </cell>
          <cell r="S366">
            <v>10.122908182329001</v>
          </cell>
          <cell r="T366">
            <v>10.297418141469199</v>
          </cell>
          <cell r="U366">
            <v>10.491511344194199</v>
          </cell>
          <cell r="V366">
            <v>10.707850052978401</v>
          </cell>
          <cell r="W366">
            <v>10.942051501082499</v>
          </cell>
          <cell r="X366">
            <v>11.167559613489599</v>
          </cell>
          <cell r="Y366">
            <v>11.385240590592</v>
          </cell>
          <cell r="Z366">
            <v>11.588866115251699</v>
          </cell>
          <cell r="AA366">
            <v>11.778043477132501</v>
          </cell>
          <cell r="AB366">
            <v>11.9604863083573</v>
          </cell>
          <cell r="AC366">
            <v>12.1295017196143</v>
          </cell>
          <cell r="AD366">
            <v>12.2854063568229</v>
          </cell>
          <cell r="AE366">
            <v>12.4327976949684</v>
          </cell>
          <cell r="AF366">
            <v>12.573811825399799</v>
          </cell>
          <cell r="AG366">
            <v>12.6922893096324</v>
          </cell>
          <cell r="AH366">
            <v>12.796235101974</v>
          </cell>
          <cell r="AI366">
            <v>12.8867242742439</v>
          </cell>
          <cell r="AJ366">
            <v>12.9661235286831</v>
          </cell>
          <cell r="AK366">
            <v>13.0351558924065</v>
          </cell>
          <cell r="AL366">
            <v>13.101850672637999</v>
          </cell>
          <cell r="AM366">
            <v>13.1617998983156</v>
          </cell>
          <cell r="AN366">
            <v>13.2156568677742</v>
          </cell>
          <cell r="AO366">
            <v>13.26363270397</v>
          </cell>
          <cell r="AP366">
            <v>13.307696006618301</v>
          </cell>
        </row>
        <row r="367">
          <cell r="C367" t="str">
            <v>Wrightington</v>
          </cell>
          <cell r="D367" t="str">
            <v>Wrightington</v>
          </cell>
          <cell r="E367" t="str">
            <v>Penwortham West GSP / Stanah GSP GROUP</v>
          </cell>
          <cell r="F367">
            <v>22.863</v>
          </cell>
          <cell r="G367">
            <v>0</v>
          </cell>
          <cell r="H367">
            <v>22.863</v>
          </cell>
          <cell r="I367">
            <v>12.03</v>
          </cell>
          <cell r="J367">
            <v>12.970279902640099</v>
          </cell>
          <cell r="K367">
            <v>13.1292821523919</v>
          </cell>
          <cell r="L367">
            <v>13.2377297208883</v>
          </cell>
          <cell r="M367">
            <v>13.380297265595701</v>
          </cell>
          <cell r="N367">
            <v>13.542777978344199</v>
          </cell>
          <cell r="O367">
            <v>13.7041211268998</v>
          </cell>
          <cell r="P367">
            <v>13.878034657419001</v>
          </cell>
          <cell r="Q367">
            <v>14.0611944498702</v>
          </cell>
          <cell r="R367">
            <v>14.267781772896299</v>
          </cell>
          <cell r="S367">
            <v>14.4869873582983</v>
          </cell>
          <cell r="T367">
            <v>14.7212256446022</v>
          </cell>
          <cell r="U367">
            <v>14.9888186444703</v>
          </cell>
          <cell r="V367">
            <v>15.288451658203099</v>
          </cell>
          <cell r="W367">
            <v>15.595150762155299</v>
          </cell>
          <cell r="X367">
            <v>15.8908221787991</v>
          </cell>
          <cell r="Y367">
            <v>16.168038808519899</v>
          </cell>
          <cell r="Z367">
            <v>16.421525364448801</v>
          </cell>
          <cell r="AA367">
            <v>16.653924304769301</v>
          </cell>
          <cell r="AB367">
            <v>16.8753363133753</v>
          </cell>
          <cell r="AC367">
            <v>17.078246081588699</v>
          </cell>
          <cell r="AD367">
            <v>17.263259147377401</v>
          </cell>
          <cell r="AE367">
            <v>17.437330159014699</v>
          </cell>
          <cell r="AF367">
            <v>17.613549491271701</v>
          </cell>
          <cell r="AG367">
            <v>17.7703255942601</v>
          </cell>
          <cell r="AH367">
            <v>17.911420989194301</v>
          </cell>
          <cell r="AI367">
            <v>18.039141438286499</v>
          </cell>
          <cell r="AJ367">
            <v>18.153854489094201</v>
          </cell>
          <cell r="AK367">
            <v>18.253755908563701</v>
          </cell>
          <cell r="AL367">
            <v>18.344158882723299</v>
          </cell>
          <cell r="AM367">
            <v>18.427731849069399</v>
          </cell>
          <cell r="AN367">
            <v>18.505374450786</v>
          </cell>
          <cell r="AO367">
            <v>18.5791932985721</v>
          </cell>
          <cell r="AP367">
            <v>18.6500193030795</v>
          </cell>
        </row>
        <row r="368">
          <cell r="C368" t="str">
            <v>Yealand</v>
          </cell>
          <cell r="D368" t="str">
            <v>Kendal (Parkside Rd)</v>
          </cell>
          <cell r="E368" t="str">
            <v>Harker ENWL SGTs 1 2 3A 4 / Hutton GSP GROUP</v>
          </cell>
          <cell r="F368">
            <v>4</v>
          </cell>
          <cell r="G368">
            <v>2.3519999999999999E-2</v>
          </cell>
          <cell r="H368">
            <v>4.0235200000000004</v>
          </cell>
          <cell r="I368">
            <v>3.76</v>
          </cell>
          <cell r="J368">
            <v>3.8692356530092602</v>
          </cell>
          <cell r="K368">
            <v>3.8924573320323401</v>
          </cell>
          <cell r="L368">
            <v>3.91170636865581</v>
          </cell>
          <cell r="M368">
            <v>3.9358599369591198</v>
          </cell>
          <cell r="N368">
            <v>3.9653325431612898</v>
          </cell>
          <cell r="O368">
            <v>3.9900426680619798</v>
          </cell>
          <cell r="P368">
            <v>4.0153898917187503</v>
          </cell>
          <cell r="Q368">
            <v>4.0395621933763897</v>
          </cell>
          <cell r="R368">
            <v>4.0661985472800497</v>
          </cell>
          <cell r="S368">
            <v>4.0954527242929597</v>
          </cell>
          <cell r="T368">
            <v>4.12446271700456</v>
          </cell>
          <cell r="U368">
            <v>4.1541504066558996</v>
          </cell>
          <cell r="V368">
            <v>4.1882726617661197</v>
          </cell>
          <cell r="W368">
            <v>4.2208446796050501</v>
          </cell>
          <cell r="X368">
            <v>4.2525926704643702</v>
          </cell>
          <cell r="Y368">
            <v>4.2834915834321601</v>
          </cell>
          <cell r="Z368">
            <v>4.3130602264761304</v>
          </cell>
          <cell r="AA368">
            <v>4.3417399870107198</v>
          </cell>
          <cell r="AB368">
            <v>4.37045196672016</v>
          </cell>
          <cell r="AC368">
            <v>4.3984819561499204</v>
          </cell>
          <cell r="AD368">
            <v>4.4254079663859196</v>
          </cell>
          <cell r="AE368">
            <v>4.4519606344325799</v>
          </cell>
          <cell r="AF368">
            <v>4.4788099374654902</v>
          </cell>
          <cell r="AG368">
            <v>4.5036411568408603</v>
          </cell>
          <cell r="AH368">
            <v>4.52746271545311</v>
          </cell>
          <cell r="AI368">
            <v>4.5504939323632296</v>
          </cell>
          <cell r="AJ368">
            <v>4.5725776699906504</v>
          </cell>
          <cell r="AK368">
            <v>4.5936466918438796</v>
          </cell>
          <cell r="AL368">
            <v>4.6141856543161603</v>
          </cell>
          <cell r="AM368">
            <v>4.6341409520104104</v>
          </cell>
          <cell r="AN368">
            <v>4.6535182015174996</v>
          </cell>
          <cell r="AO368">
            <v>4.6724130533941599</v>
          </cell>
          <cell r="AP368">
            <v>4.6910142718187302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User Guide and Network Maps"/>
      <sheetName val="2) 11 kV &amp; 6.6 kV Connections"/>
      <sheetName val="3) 33 kV Connections"/>
      <sheetName val="4) Primary Headroom Data"/>
      <sheetName val="5) BSP Headroom Data"/>
      <sheetName val="6)Transmission Capacity - App G"/>
    </sheetNames>
    <sheetDataSet>
      <sheetData sheetId="0"/>
      <sheetData sheetId="1"/>
      <sheetData sheetId="2"/>
      <sheetData sheetId="3"/>
      <sheetData sheetId="4">
        <row r="7">
          <cell r="E7">
            <v>389188</v>
          </cell>
          <cell r="F7">
            <v>388310</v>
          </cell>
          <cell r="G7">
            <v>55.745999999999995</v>
          </cell>
          <cell r="H7">
            <v>73.745999999999995</v>
          </cell>
          <cell r="I7">
            <v>150.13684210526316</v>
          </cell>
          <cell r="J7">
            <v>53.738938053097343</v>
          </cell>
          <cell r="K7">
            <v>73.175999999999988</v>
          </cell>
        </row>
        <row r="8">
          <cell r="E8">
            <v>380345</v>
          </cell>
          <cell r="F8">
            <v>401831</v>
          </cell>
          <cell r="G8">
            <v>14.344000000000001</v>
          </cell>
          <cell r="H8">
            <v>26.344000000000001</v>
          </cell>
          <cell r="I8">
            <v>83</v>
          </cell>
          <cell r="J8">
            <v>20.048672566371675</v>
          </cell>
          <cell r="K8">
            <v>26.344000000000001</v>
          </cell>
        </row>
        <row r="9">
          <cell r="E9">
            <v>376380</v>
          </cell>
          <cell r="F9">
            <v>389012</v>
          </cell>
          <cell r="G9">
            <v>50.180000000000007</v>
          </cell>
          <cell r="H9">
            <v>68.180000000000007</v>
          </cell>
          <cell r="I9">
            <v>151.52631578947367</v>
          </cell>
          <cell r="J9">
            <v>47.938053097345147</v>
          </cell>
          <cell r="K9">
            <v>65.78</v>
          </cell>
        </row>
        <row r="10">
          <cell r="E10">
            <v>366150</v>
          </cell>
          <cell r="F10">
            <v>402088</v>
          </cell>
          <cell r="G10">
            <v>19.653999999999996</v>
          </cell>
          <cell r="H10">
            <v>37.653999999999996</v>
          </cell>
          <cell r="I10">
            <v>89.585365853658573</v>
          </cell>
          <cell r="J10">
            <v>16.252212389380539</v>
          </cell>
          <cell r="K10">
            <v>37.653999999999996</v>
          </cell>
        </row>
        <row r="11">
          <cell r="E11">
            <v>319709</v>
          </cell>
          <cell r="F11">
            <v>470489</v>
          </cell>
          <cell r="G11">
            <v>38.89500000000001</v>
          </cell>
          <cell r="H11">
            <v>78.89500000000001</v>
          </cell>
          <cell r="I11">
            <v>94.658536585365852</v>
          </cell>
          <cell r="J11">
            <v>17.172566371681416</v>
          </cell>
          <cell r="K11">
            <v>78.89500000000001</v>
          </cell>
        </row>
        <row r="12">
          <cell r="E12">
            <v>376758</v>
          </cell>
          <cell r="F12">
            <v>397174</v>
          </cell>
          <cell r="G12">
            <v>48.09</v>
          </cell>
          <cell r="H12">
            <v>78.09</v>
          </cell>
          <cell r="I12">
            <v>6.7307692307692317</v>
          </cell>
          <cell r="J12">
            <v>1.9358407079646016</v>
          </cell>
          <cell r="K12">
            <v>6.7307692307692317</v>
          </cell>
        </row>
        <row r="13">
          <cell r="E13">
            <v>391033</v>
          </cell>
          <cell r="F13">
            <v>413945</v>
          </cell>
          <cell r="G13">
            <v>55.427</v>
          </cell>
          <cell r="H13">
            <v>75.016999999999996</v>
          </cell>
          <cell r="I13">
            <v>54.73684210526315</v>
          </cell>
          <cell r="J13">
            <v>12.18141592920354</v>
          </cell>
          <cell r="K13">
            <v>54.73684210526315</v>
          </cell>
        </row>
        <row r="14">
          <cell r="E14">
            <v>332328</v>
          </cell>
          <cell r="F14">
            <v>439711</v>
          </cell>
          <cell r="G14">
            <v>33.946999999999989</v>
          </cell>
          <cell r="H14">
            <v>51.946999999999989</v>
          </cell>
          <cell r="I14">
            <v>34.926829268292735</v>
          </cell>
          <cell r="J14">
            <v>6.3362831858407169</v>
          </cell>
          <cell r="K14">
            <v>34.926829268292735</v>
          </cell>
        </row>
        <row r="15">
          <cell r="E15">
            <v>370584</v>
          </cell>
          <cell r="F15">
            <v>429294</v>
          </cell>
          <cell r="G15">
            <v>55.542000000000002</v>
          </cell>
          <cell r="H15">
            <v>73.141999999999996</v>
          </cell>
          <cell r="I15">
            <v>81.73684210526315</v>
          </cell>
          <cell r="J15">
            <v>28.314159292035402</v>
          </cell>
          <cell r="K15">
            <v>67.132000000000005</v>
          </cell>
        </row>
        <row r="16">
          <cell r="E16">
            <v>330835</v>
          </cell>
          <cell r="F16">
            <v>435308</v>
          </cell>
          <cell r="G16">
            <v>28.814999999999998</v>
          </cell>
          <cell r="H16">
            <v>46.814999999999998</v>
          </cell>
          <cell r="I16">
            <v>91.536585365853654</v>
          </cell>
          <cell r="J16">
            <v>16.606194690265486</v>
          </cell>
          <cell r="K16">
            <v>46.814999999999998</v>
          </cell>
        </row>
        <row r="17">
          <cell r="E17">
            <v>384221</v>
          </cell>
          <cell r="F17">
            <v>397717</v>
          </cell>
          <cell r="G17">
            <v>0</v>
          </cell>
          <cell r="H17">
            <v>11.38900000000001</v>
          </cell>
          <cell r="I17">
            <v>160</v>
          </cell>
          <cell r="J17">
            <v>45.783185840707972</v>
          </cell>
          <cell r="K17">
            <v>11.38900000000001</v>
          </cell>
        </row>
        <row r="18">
          <cell r="E18">
            <v>372255</v>
          </cell>
          <cell r="F18">
            <v>410566</v>
          </cell>
          <cell r="G18">
            <v>18.263000000000005</v>
          </cell>
          <cell r="H18">
            <v>37.263000000000005</v>
          </cell>
          <cell r="I18">
            <v>10.670731707317072</v>
          </cell>
          <cell r="J18">
            <v>1.9358407079646016</v>
          </cell>
          <cell r="K18">
            <v>10.670731707317072</v>
          </cell>
        </row>
        <row r="19">
          <cell r="E19">
            <v>385569</v>
          </cell>
          <cell r="F19">
            <v>434469</v>
          </cell>
          <cell r="G19">
            <v>60.311999999999998</v>
          </cell>
          <cell r="H19">
            <v>78.311999999999998</v>
          </cell>
          <cell r="I19">
            <v>10.670731707317072</v>
          </cell>
          <cell r="J19">
            <v>1.9358407079646016</v>
          </cell>
          <cell r="K19">
            <v>10.670731707317072</v>
          </cell>
        </row>
        <row r="20">
          <cell r="E20">
            <v>380272</v>
          </cell>
          <cell r="F20">
            <v>411184</v>
          </cell>
          <cell r="G20">
            <v>22.336000000000013</v>
          </cell>
          <cell r="H20">
            <v>22.336000000000013</v>
          </cell>
          <cell r="I20">
            <v>10.670731707317072</v>
          </cell>
          <cell r="J20">
            <v>1.9358407079646016</v>
          </cell>
          <cell r="K20">
            <v>10.670731707317072</v>
          </cell>
        </row>
        <row r="21">
          <cell r="E21">
            <v>407769</v>
          </cell>
          <cell r="F21">
            <v>375476</v>
          </cell>
          <cell r="G21">
            <v>0</v>
          </cell>
          <cell r="H21">
            <v>48.530999999999992</v>
          </cell>
          <cell r="I21">
            <v>10.670731707317072</v>
          </cell>
          <cell r="J21">
            <v>1.9358407079646016</v>
          </cell>
          <cell r="K21">
            <v>10.670731707317072</v>
          </cell>
        </row>
        <row r="22">
          <cell r="E22">
            <v>338655</v>
          </cell>
          <cell r="F22">
            <v>556583</v>
          </cell>
          <cell r="G22">
            <v>7.4970000000000141</v>
          </cell>
          <cell r="H22">
            <v>30.497000000000014</v>
          </cell>
          <cell r="I22">
            <v>6.7307692307692317</v>
          </cell>
          <cell r="J22">
            <v>1.9358407079646016</v>
          </cell>
          <cell r="K22">
            <v>6.7307692307692317</v>
          </cell>
        </row>
        <row r="23">
          <cell r="E23">
            <v>373110</v>
          </cell>
          <cell r="F23">
            <v>393020</v>
          </cell>
          <cell r="G23">
            <v>20.413999999999994</v>
          </cell>
          <cell r="H23">
            <v>50.413999999999994</v>
          </cell>
          <cell r="I23">
            <v>0</v>
          </cell>
          <cell r="J23">
            <v>0</v>
          </cell>
          <cell r="K23">
            <v>0</v>
          </cell>
        </row>
        <row r="24">
          <cell r="E24">
            <v>388461</v>
          </cell>
          <cell r="F24">
            <v>411290</v>
          </cell>
          <cell r="G24">
            <v>19.82</v>
          </cell>
          <cell r="H24">
            <v>58.820000000000007</v>
          </cell>
          <cell r="I24">
            <v>107.02439024390239</v>
          </cell>
          <cell r="J24">
            <v>19.415929203539815</v>
          </cell>
          <cell r="K24">
            <v>59.418000000000006</v>
          </cell>
        </row>
        <row r="25">
          <cell r="E25">
            <v>389137</v>
          </cell>
          <cell r="F25">
            <v>403821</v>
          </cell>
          <cell r="G25">
            <v>10.503</v>
          </cell>
          <cell r="H25">
            <v>10.503</v>
          </cell>
          <cell r="I25">
            <v>104.00000000000007</v>
          </cell>
          <cell r="J25">
            <v>18.867256637168154</v>
          </cell>
          <cell r="K25">
            <v>10.302999999999997</v>
          </cell>
        </row>
        <row r="26">
          <cell r="E26">
            <v>390140</v>
          </cell>
          <cell r="F26">
            <v>398146</v>
          </cell>
          <cell r="G26">
            <v>42.364999999999995</v>
          </cell>
          <cell r="H26">
            <v>60.364999999999995</v>
          </cell>
          <cell r="I26">
            <v>10.670731707317072</v>
          </cell>
          <cell r="J26">
            <v>1.9358407079646016</v>
          </cell>
          <cell r="K26">
            <v>10.670731707317072</v>
          </cell>
        </row>
        <row r="27">
          <cell r="E27">
            <v>301070</v>
          </cell>
          <cell r="F27">
            <v>513074</v>
          </cell>
          <cell r="G27">
            <v>68.078000000000003</v>
          </cell>
          <cell r="H27">
            <v>76.078000000000003</v>
          </cell>
          <cell r="I27">
            <v>97.526315789473685</v>
          </cell>
          <cell r="J27">
            <v>58.185840707964594</v>
          </cell>
          <cell r="K27">
            <v>76.078000000000003</v>
          </cell>
        </row>
        <row r="28">
          <cell r="E28">
            <v>381795</v>
          </cell>
          <cell r="F28">
            <v>399250</v>
          </cell>
          <cell r="G28">
            <v>0</v>
          </cell>
          <cell r="H28">
            <v>13.486999999999995</v>
          </cell>
          <cell r="I28">
            <v>6.7307692307692317</v>
          </cell>
          <cell r="J28">
            <v>1.9358407079646016</v>
          </cell>
          <cell r="K28">
            <v>6.7307692307692317</v>
          </cell>
        </row>
        <row r="29">
          <cell r="E29">
            <v>360607</v>
          </cell>
          <cell r="F29">
            <v>397690</v>
          </cell>
          <cell r="G29">
            <v>4.7519999999999953</v>
          </cell>
          <cell r="H29">
            <v>22.751999999999995</v>
          </cell>
          <cell r="I29">
            <v>0</v>
          </cell>
          <cell r="J29">
            <v>0</v>
          </cell>
          <cell r="K29">
            <v>0</v>
          </cell>
        </row>
        <row r="30">
          <cell r="E30">
            <v>393262</v>
          </cell>
          <cell r="F30">
            <v>404755</v>
          </cell>
          <cell r="G30">
            <v>31.040000000000006</v>
          </cell>
          <cell r="H30">
            <v>31.040000000000006</v>
          </cell>
          <cell r="I30">
            <v>30.634146341463421</v>
          </cell>
          <cell r="J30">
            <v>5.557522123893806</v>
          </cell>
          <cell r="K30">
            <v>30.634146341463421</v>
          </cell>
        </row>
        <row r="31">
          <cell r="E31">
            <v>391313</v>
          </cell>
          <cell r="F31">
            <v>386877</v>
          </cell>
          <cell r="G31">
            <v>37.36999999999999</v>
          </cell>
          <cell r="H31">
            <v>55.36999999999999</v>
          </cell>
          <cell r="I31">
            <v>99.390243902439096</v>
          </cell>
          <cell r="J31">
            <v>18.030973451327444</v>
          </cell>
          <cell r="K31">
            <v>55.36999999999999</v>
          </cell>
        </row>
        <row r="32">
          <cell r="E32">
            <v>397322</v>
          </cell>
          <cell r="F32">
            <v>399942</v>
          </cell>
          <cell r="G32">
            <v>27.335999999999999</v>
          </cell>
          <cell r="H32">
            <v>84.335999999999999</v>
          </cell>
          <cell r="I32">
            <v>6.7307692307692317</v>
          </cell>
          <cell r="J32">
            <v>1.9358407079646016</v>
          </cell>
          <cell r="K32">
            <v>6.7307692307692317</v>
          </cell>
        </row>
        <row r="33">
          <cell r="E33">
            <v>377997</v>
          </cell>
          <cell r="F33">
            <v>431083</v>
          </cell>
          <cell r="G33">
            <v>36.712999999999994</v>
          </cell>
          <cell r="H33">
            <v>54.712999999999994</v>
          </cell>
          <cell r="I33">
            <v>51.89473684210526</v>
          </cell>
          <cell r="J33">
            <v>10.362831858407073</v>
          </cell>
          <cell r="K33">
            <v>51.89473684210526</v>
          </cell>
        </row>
        <row r="34">
          <cell r="E34">
            <v>395522</v>
          </cell>
          <cell r="F34">
            <v>395647</v>
          </cell>
          <cell r="G34">
            <v>54.652999999999999</v>
          </cell>
          <cell r="H34">
            <v>72.652999999999992</v>
          </cell>
          <cell r="I34">
            <v>10.670731707317072</v>
          </cell>
          <cell r="J34">
            <v>1.9358407079646016</v>
          </cell>
          <cell r="K34">
            <v>10.670731707317072</v>
          </cell>
        </row>
        <row r="35">
          <cell r="E35">
            <v>376355</v>
          </cell>
          <cell r="F35">
            <v>404783</v>
          </cell>
          <cell r="G35">
            <v>8.3622488000000033</v>
          </cell>
          <cell r="H35">
            <v>51.362248800000003</v>
          </cell>
          <cell r="I35">
            <v>6.7307692307692317</v>
          </cell>
          <cell r="J35">
            <v>1.9358407079646016</v>
          </cell>
          <cell r="K35">
            <v>6.7307692307692317</v>
          </cell>
        </row>
        <row r="36">
          <cell r="E36">
            <v>351915</v>
          </cell>
          <cell r="F36">
            <v>491858</v>
          </cell>
          <cell r="G36">
            <v>9.5580000000000069</v>
          </cell>
          <cell r="H36">
            <v>27.558000000000007</v>
          </cell>
          <cell r="I36">
            <v>0</v>
          </cell>
          <cell r="J36">
            <v>0</v>
          </cell>
          <cell r="K36">
            <v>0</v>
          </cell>
        </row>
        <row r="37">
          <cell r="E37">
            <v>348644</v>
          </cell>
          <cell r="F37">
            <v>463628</v>
          </cell>
          <cell r="G37">
            <v>25.397999999999996</v>
          </cell>
          <cell r="H37">
            <v>25.397999999999996</v>
          </cell>
          <cell r="I37">
            <v>91.975609756097583</v>
          </cell>
          <cell r="J37">
            <v>16.685840707964605</v>
          </cell>
          <cell r="K37">
            <v>24.697999999999993</v>
          </cell>
        </row>
        <row r="38">
          <cell r="E38">
            <v>354121</v>
          </cell>
          <cell r="F38">
            <v>423373</v>
          </cell>
          <cell r="G38">
            <v>25.088999999999999</v>
          </cell>
          <cell r="H38">
            <v>43.088999999999999</v>
          </cell>
          <cell r="I38">
            <v>114.02439024390236</v>
          </cell>
          <cell r="J38">
            <v>20.685840707964587</v>
          </cell>
          <cell r="K38">
            <v>43.608999999999995</v>
          </cell>
        </row>
        <row r="39">
          <cell r="E39">
            <v>385592</v>
          </cell>
          <cell r="F39">
            <v>396016</v>
          </cell>
          <cell r="G39">
            <v>19.333999999999989</v>
          </cell>
          <cell r="H39">
            <v>37.333999999999989</v>
          </cell>
          <cell r="I39">
            <v>161.31578947368422</v>
          </cell>
          <cell r="J39">
            <v>42.973451327433644</v>
          </cell>
          <cell r="K39">
            <v>37.333999999999989</v>
          </cell>
        </row>
        <row r="40">
          <cell r="E40">
            <v>369695</v>
          </cell>
          <cell r="F40">
            <v>424981</v>
          </cell>
          <cell r="G40">
            <v>0</v>
          </cell>
          <cell r="H40">
            <v>47.260999999999996</v>
          </cell>
          <cell r="I40">
            <v>3.1463414634145801</v>
          </cell>
          <cell r="J40">
            <v>0.57079646017698138</v>
          </cell>
          <cell r="K40">
            <v>3.1463414634145801</v>
          </cell>
        </row>
        <row r="41">
          <cell r="E41">
            <v>335361</v>
          </cell>
          <cell r="F41">
            <v>429316</v>
          </cell>
          <cell r="G41">
            <v>22.847999999999999</v>
          </cell>
          <cell r="H41">
            <v>30.847999999999999</v>
          </cell>
          <cell r="I41">
            <v>55.94736842105263</v>
          </cell>
          <cell r="J41">
            <v>55.94736842105263</v>
          </cell>
          <cell r="K41">
            <v>30.847999999999999</v>
          </cell>
        </row>
        <row r="42">
          <cell r="E42">
            <v>392047</v>
          </cell>
          <cell r="F42">
            <v>374564</v>
          </cell>
          <cell r="G42">
            <v>47.587785670000002</v>
          </cell>
          <cell r="H42">
            <v>83.587785670000002</v>
          </cell>
          <cell r="I42">
            <v>10.670731707317072</v>
          </cell>
          <cell r="J42">
            <v>1.9358407079646016</v>
          </cell>
          <cell r="K42">
            <v>10.670731707317072</v>
          </cell>
        </row>
        <row r="43">
          <cell r="E43">
            <v>384073</v>
          </cell>
          <cell r="F43">
            <v>385068</v>
          </cell>
          <cell r="G43">
            <v>17.87700000000001</v>
          </cell>
          <cell r="H43">
            <v>44.87700000000001</v>
          </cell>
          <cell r="I43">
            <v>10.670731707317072</v>
          </cell>
          <cell r="J43">
            <v>1.9358407079646016</v>
          </cell>
          <cell r="K43">
            <v>10.670731707317072</v>
          </cell>
        </row>
        <row r="44">
          <cell r="E44">
            <v>385989</v>
          </cell>
          <cell r="F44">
            <v>438643</v>
          </cell>
          <cell r="G44">
            <v>0</v>
          </cell>
          <cell r="H44">
            <v>0</v>
          </cell>
          <cell r="I44">
            <v>0</v>
          </cell>
          <cell r="J44">
            <v>0</v>
          </cell>
          <cell r="K44">
            <v>0</v>
          </cell>
        </row>
        <row r="45">
          <cell r="E45">
            <v>401141</v>
          </cell>
          <cell r="F45">
            <v>383916</v>
          </cell>
          <cell r="G45">
            <v>3.2659999999999982</v>
          </cell>
          <cell r="H45">
            <v>31.265999999999998</v>
          </cell>
          <cell r="I45">
            <v>52.210526315789473</v>
          </cell>
          <cell r="J45">
            <v>50.053097345132734</v>
          </cell>
          <cell r="K45">
            <v>31.265999999999998</v>
          </cell>
        </row>
        <row r="46">
          <cell r="E46">
            <v>352784</v>
          </cell>
          <cell r="F46">
            <v>404565</v>
          </cell>
          <cell r="G46">
            <v>43.379999999999995</v>
          </cell>
          <cell r="H46">
            <v>71.38</v>
          </cell>
          <cell r="I46">
            <v>116.57894736842105</v>
          </cell>
          <cell r="J46">
            <v>57.088495575221245</v>
          </cell>
          <cell r="K46">
            <v>71.38</v>
          </cell>
        </row>
        <row r="47">
          <cell r="E47">
            <v>378571</v>
          </cell>
          <cell r="F47">
            <v>433224</v>
          </cell>
          <cell r="G47">
            <v>0.65500000000000114</v>
          </cell>
          <cell r="H47">
            <v>0.65500000000000114</v>
          </cell>
          <cell r="I47">
            <v>10.670731707317072</v>
          </cell>
          <cell r="J47">
            <v>1.9358407079646016</v>
          </cell>
          <cell r="K47">
            <v>0.16499999999999204</v>
          </cell>
        </row>
        <row r="48">
          <cell r="E48">
            <v>335644</v>
          </cell>
          <cell r="F48">
            <v>432080</v>
          </cell>
          <cell r="G48">
            <v>10.966999999999999</v>
          </cell>
          <cell r="H48">
            <v>19.466999999999999</v>
          </cell>
          <cell r="I48">
            <v>0</v>
          </cell>
          <cell r="J48">
            <v>0</v>
          </cell>
          <cell r="K48">
            <v>0</v>
          </cell>
        </row>
        <row r="49">
          <cell r="E49">
            <v>349996</v>
          </cell>
          <cell r="F49">
            <v>530398</v>
          </cell>
          <cell r="G49">
            <v>0</v>
          </cell>
          <cell r="H49">
            <v>0</v>
          </cell>
          <cell r="I49">
            <v>52.315789473684191</v>
          </cell>
          <cell r="J49">
            <v>30.43362831858407</v>
          </cell>
          <cell r="K49">
            <v>0</v>
          </cell>
        </row>
        <row r="50">
          <cell r="E50">
            <v>356774</v>
          </cell>
          <cell r="F50">
            <v>432942</v>
          </cell>
          <cell r="G50">
            <v>11.986000000000004</v>
          </cell>
          <cell r="H50">
            <v>11.986000000000004</v>
          </cell>
          <cell r="I50">
            <v>6.7307692307692317</v>
          </cell>
          <cell r="J50">
            <v>1.9358407079646016</v>
          </cell>
          <cell r="K50">
            <v>6.7307692307692317</v>
          </cell>
        </row>
        <row r="51">
          <cell r="E51">
            <v>384542</v>
          </cell>
          <cell r="F51">
            <v>399276</v>
          </cell>
          <cell r="G51">
            <v>0</v>
          </cell>
          <cell r="H51">
            <v>2.1750000000000114</v>
          </cell>
          <cell r="I51">
            <v>155.05263157894737</v>
          </cell>
          <cell r="J51">
            <v>38.871681415929189</v>
          </cell>
          <cell r="K51">
            <v>2.5910000000000082</v>
          </cell>
        </row>
        <row r="52">
          <cell r="E52">
            <v>351794</v>
          </cell>
          <cell r="F52">
            <v>429241</v>
          </cell>
          <cell r="G52">
            <v>63.715000000000003</v>
          </cell>
          <cell r="H52">
            <v>103.715</v>
          </cell>
          <cell r="I52">
            <v>10.670731707317072</v>
          </cell>
          <cell r="J52">
            <v>1.9358407079646016</v>
          </cell>
          <cell r="K52">
            <v>10.670731707317072</v>
          </cell>
        </row>
        <row r="53">
          <cell r="E53">
            <v>389111</v>
          </cell>
          <cell r="F53">
            <v>413393</v>
          </cell>
          <cell r="G53">
            <v>25.164000000000001</v>
          </cell>
          <cell r="H53">
            <v>46.164000000000001</v>
          </cell>
          <cell r="I53">
            <v>0</v>
          </cell>
          <cell r="J53">
            <v>0</v>
          </cell>
          <cell r="K53">
            <v>0</v>
          </cell>
        </row>
        <row r="54">
          <cell r="E54">
            <v>380261</v>
          </cell>
          <cell r="F54">
            <v>422010</v>
          </cell>
          <cell r="G54">
            <v>53.795000000000002</v>
          </cell>
          <cell r="H54">
            <v>72.245000000000005</v>
          </cell>
          <cell r="I54">
            <v>136.73684210526315</v>
          </cell>
          <cell r="J54">
            <v>65.544247787610615</v>
          </cell>
          <cell r="K54">
            <v>72.14500000000001</v>
          </cell>
        </row>
        <row r="55">
          <cell r="E55">
            <v>392426</v>
          </cell>
          <cell r="F55">
            <v>407533</v>
          </cell>
          <cell r="G55">
            <v>58.058</v>
          </cell>
          <cell r="H55">
            <v>93.557999999999993</v>
          </cell>
          <cell r="I55">
            <v>0</v>
          </cell>
          <cell r="J55">
            <v>0</v>
          </cell>
          <cell r="K55">
            <v>0</v>
          </cell>
        </row>
        <row r="56">
          <cell r="E56">
            <v>378726</v>
          </cell>
          <cell r="F56">
            <v>392892</v>
          </cell>
          <cell r="G56">
            <v>17.019999999999996</v>
          </cell>
          <cell r="H56">
            <v>29.019999999999996</v>
          </cell>
          <cell r="I56">
            <v>104.89473684210526</v>
          </cell>
          <cell r="J56">
            <v>57.783185840707965</v>
          </cell>
          <cell r="K56">
            <v>29.019999999999996</v>
          </cell>
        </row>
        <row r="57">
          <cell r="E57">
            <v>321492</v>
          </cell>
          <cell r="F57">
            <v>468870</v>
          </cell>
          <cell r="G57">
            <v>38.89500000000001</v>
          </cell>
          <cell r="H57">
            <v>78.89500000000001</v>
          </cell>
          <cell r="I57">
            <v>145.29268292682929</v>
          </cell>
          <cell r="J57">
            <v>26.358407079646021</v>
          </cell>
          <cell r="K57">
            <v>78.89500000000001</v>
          </cell>
        </row>
        <row r="58">
          <cell r="E58">
            <v>356910</v>
          </cell>
          <cell r="F58">
            <v>513357</v>
          </cell>
          <cell r="G58">
            <v>0</v>
          </cell>
          <cell r="H58">
            <v>0</v>
          </cell>
          <cell r="I58">
            <v>52.315789473684191</v>
          </cell>
          <cell r="J58">
            <v>52.315789473684191</v>
          </cell>
          <cell r="K58">
            <v>0</v>
          </cell>
        </row>
        <row r="59">
          <cell r="E59">
            <v>300332</v>
          </cell>
          <cell r="F59">
            <v>530823</v>
          </cell>
          <cell r="G59">
            <v>21.665999999999997</v>
          </cell>
          <cell r="H59">
            <v>65.665999999999997</v>
          </cell>
          <cell r="I59">
            <v>0</v>
          </cell>
          <cell r="J59">
            <v>0</v>
          </cell>
          <cell r="K59">
            <v>0</v>
          </cell>
        </row>
        <row r="60">
          <cell r="E60">
            <v>347172</v>
          </cell>
          <cell r="F60">
            <v>407455</v>
          </cell>
          <cell r="G60">
            <v>9.152000000000001</v>
          </cell>
          <cell r="H60">
            <v>9.152000000000001</v>
          </cell>
          <cell r="I60">
            <v>8.6315789473684106</v>
          </cell>
          <cell r="J60">
            <v>1.9358407079646016</v>
          </cell>
          <cell r="K60">
            <v>0</v>
          </cell>
        </row>
        <row r="61">
          <cell r="E61">
            <v>302535</v>
          </cell>
          <cell r="F61">
            <v>529330</v>
          </cell>
          <cell r="G61">
            <v>21.665999999999997</v>
          </cell>
          <cell r="H61">
            <v>65.665999999999997</v>
          </cell>
          <cell r="I61">
            <v>0</v>
          </cell>
          <cell r="J61">
            <v>0</v>
          </cell>
          <cell r="K61">
            <v>0</v>
          </cell>
        </row>
        <row r="62">
          <cell r="E62">
            <v>380069</v>
          </cell>
          <cell r="F62">
            <v>395104</v>
          </cell>
          <cell r="G62">
            <v>2.6760000000000019</v>
          </cell>
          <cell r="H62">
            <v>29.445999999999998</v>
          </cell>
          <cell r="I62">
            <v>16.560975609756145</v>
          </cell>
          <cell r="J62">
            <v>3.0044247787610709</v>
          </cell>
          <cell r="K62">
            <v>16.560975609756145</v>
          </cell>
        </row>
        <row r="63">
          <cell r="E63">
            <v>387247</v>
          </cell>
          <cell r="F63">
            <v>398875</v>
          </cell>
          <cell r="G63">
            <v>1.1349999999999909</v>
          </cell>
          <cell r="H63">
            <v>9.1349999999999909</v>
          </cell>
          <cell r="I63">
            <v>126.36842105263159</v>
          </cell>
          <cell r="J63">
            <v>49.951327433628322</v>
          </cell>
          <cell r="K63">
            <v>9.1349999999999909</v>
          </cell>
        </row>
        <row r="64">
          <cell r="E64">
            <v>334559</v>
          </cell>
          <cell r="F64">
            <v>443368</v>
          </cell>
          <cell r="G64">
            <v>19.881999999999998</v>
          </cell>
          <cell r="H64">
            <v>34.881999999999998</v>
          </cell>
          <cell r="I64">
            <v>10.670731707317072</v>
          </cell>
          <cell r="J64">
            <v>1.9358407079646016</v>
          </cell>
          <cell r="K64">
            <v>10.670731707317072</v>
          </cell>
        </row>
        <row r="65">
          <cell r="E65">
            <v>327495</v>
          </cell>
          <cell r="F65">
            <v>477808</v>
          </cell>
          <cell r="G65">
            <v>60.984999999999999</v>
          </cell>
          <cell r="H65">
            <v>72.984999999999999</v>
          </cell>
          <cell r="I65">
            <v>94.15789473684211</v>
          </cell>
          <cell r="J65">
            <v>36.420353982300888</v>
          </cell>
          <cell r="K65">
            <v>73.594999999999999</v>
          </cell>
        </row>
        <row r="66">
          <cell r="E66">
            <v>391131</v>
          </cell>
          <cell r="F66">
            <v>390929</v>
          </cell>
          <cell r="G66">
            <v>21.927999999999997</v>
          </cell>
          <cell r="H66">
            <v>39.927999999999997</v>
          </cell>
          <cell r="I66">
            <v>55.75609756097564</v>
          </cell>
          <cell r="J66">
            <v>10.115044247787617</v>
          </cell>
          <cell r="K66">
            <v>39.927999999999997</v>
          </cell>
        </row>
        <row r="67">
          <cell r="E67">
            <v>382900</v>
          </cell>
          <cell r="F67">
            <v>393269</v>
          </cell>
          <cell r="G67">
            <v>14.736000000000004</v>
          </cell>
          <cell r="H67">
            <v>52.736000000000004</v>
          </cell>
          <cell r="I67">
            <v>10.670731707317072</v>
          </cell>
          <cell r="J67">
            <v>1.9358407079646016</v>
          </cell>
          <cell r="K67">
            <v>10.670731707317072</v>
          </cell>
        </row>
        <row r="68">
          <cell r="E68">
            <v>365831</v>
          </cell>
          <cell r="F68">
            <v>407025</v>
          </cell>
          <cell r="G68">
            <v>31.969000000000008</v>
          </cell>
          <cell r="H68">
            <v>47.969000000000008</v>
          </cell>
          <cell r="I68">
            <v>30.609756097561036</v>
          </cell>
          <cell r="J68">
            <v>5.5530973451327545</v>
          </cell>
          <cell r="K68">
            <v>30.609756097561036</v>
          </cell>
        </row>
        <row r="69">
          <cell r="E69">
            <v>358343</v>
          </cell>
          <cell r="F69">
            <v>404626</v>
          </cell>
          <cell r="G69">
            <v>0</v>
          </cell>
          <cell r="H69">
            <v>41.778000000000006</v>
          </cell>
          <cell r="I69">
            <v>72.157894736842124</v>
          </cell>
          <cell r="J69">
            <v>39.314159292035392</v>
          </cell>
          <cell r="K69">
            <v>41.778000000000006</v>
          </cell>
        </row>
        <row r="70">
          <cell r="E70">
            <v>354460</v>
          </cell>
          <cell r="F70">
            <v>413610</v>
          </cell>
          <cell r="G70">
            <v>28.397000000000006</v>
          </cell>
          <cell r="H70">
            <v>46.397000000000006</v>
          </cell>
          <cell r="I70">
            <v>63.731707317073159</v>
          </cell>
          <cell r="J70">
            <v>11.561946902654865</v>
          </cell>
          <cell r="K70">
            <v>45.146000000000001</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Cap Indicator"/>
      <sheetName val="Data Change Log"/>
      <sheetName val="MAP"/>
      <sheetName val="EHV_Cap_List MAP"/>
      <sheetName val="HV_Cap_List_Finder"/>
      <sheetName val="PFout"/>
      <sheetName val="HV_Cap_List_Interface"/>
      <sheetName val="O1"/>
      <sheetName val="O2"/>
      <sheetName val="O3"/>
      <sheetName val="O4"/>
      <sheetName val="O5"/>
      <sheetName val="O6"/>
      <sheetName val="P1"/>
      <sheetName val="P2"/>
      <sheetName val="P3"/>
      <sheetName val="P4"/>
      <sheetName val="P5"/>
      <sheetName val="P6"/>
      <sheetName val="P7"/>
      <sheetName val="P8"/>
      <sheetName val="CALCs"/>
      <sheetName val="FL"/>
      <sheetName val="COSTS"/>
      <sheetName val="CBA"/>
      <sheetName val="heatMAP"/>
      <sheetName val="DATA"/>
      <sheetName val="DATA++"/>
      <sheetName val="REF_FL"/>
      <sheetName val="Opts"/>
      <sheetName val="REF_GEN"/>
      <sheetName val="Matching"/>
      <sheetName val="Primary Headroom Data"/>
      <sheetName val="BSP Headroom Data"/>
      <sheetName val="GSP Headroom Data"/>
      <sheetName val="Appendix G"/>
      <sheetName val="Constraints"/>
      <sheetName val="Constraints_MD_FY2020"/>
    </sheetNames>
    <sheetDataSet>
      <sheetData sheetId="0">
        <row r="25">
          <cell r="G25" t="str">
            <v>Enter Data</v>
          </cell>
        </row>
        <row r="26">
          <cell r="G26" t="str">
            <v>Albion St (6.6)</v>
          </cell>
        </row>
        <row r="27">
          <cell r="G27" t="str">
            <v>Alderley (11)</v>
          </cell>
        </row>
        <row r="28">
          <cell r="G28" t="str">
            <v>Alston (11)</v>
          </cell>
        </row>
        <row r="29">
          <cell r="G29" t="str">
            <v>Ambleside (11)</v>
          </cell>
        </row>
        <row r="30">
          <cell r="G30" t="str">
            <v>Ancoats North T11 &amp; T12 (6.6)</v>
          </cell>
        </row>
        <row r="31">
          <cell r="G31" t="str">
            <v>Ancoats North T14 (6.6)</v>
          </cell>
        </row>
        <row r="32">
          <cell r="G32" t="str">
            <v>Annie Pit (11)</v>
          </cell>
        </row>
        <row r="33">
          <cell r="G33" t="str">
            <v>Ansdell (6.6)</v>
          </cell>
        </row>
        <row r="34">
          <cell r="G34" t="str">
            <v>Ardwick (6.6)</v>
          </cell>
        </row>
        <row r="35">
          <cell r="G35" t="str">
            <v>Arnside (11)</v>
          </cell>
        </row>
        <row r="36">
          <cell r="G36" t="str">
            <v>Ashton / Golborne (6.6)</v>
          </cell>
        </row>
        <row r="37">
          <cell r="G37" t="str">
            <v>Ashton / Ribble (6.6)</v>
          </cell>
        </row>
        <row r="38">
          <cell r="G38" t="str">
            <v>Ashton On Mersey (6.6)</v>
          </cell>
        </row>
        <row r="39">
          <cell r="G39" t="str">
            <v>Ashton Under Lyne T11 &amp; T12 (6.6)</v>
          </cell>
        </row>
        <row r="40">
          <cell r="G40" t="str">
            <v>Ashton Under Lyne T13 (6.6)</v>
          </cell>
        </row>
        <row r="41">
          <cell r="G41" t="str">
            <v>Ashwood Dale (6.6)</v>
          </cell>
        </row>
        <row r="42">
          <cell r="G42" t="str">
            <v>Askam (11)</v>
          </cell>
        </row>
        <row r="43">
          <cell r="G43" t="str">
            <v>Askerton Castle (11)</v>
          </cell>
        </row>
        <row r="44">
          <cell r="G44" t="str">
            <v>Aspatria (11)</v>
          </cell>
        </row>
        <row r="45">
          <cell r="G45" t="str">
            <v>Atherton Town Centre (11)</v>
          </cell>
        </row>
        <row r="46">
          <cell r="G46" t="str">
            <v>Athletic St (6.6)</v>
          </cell>
        </row>
        <row r="47">
          <cell r="G47" t="str">
            <v>Avenham (6.6)</v>
          </cell>
        </row>
        <row r="48">
          <cell r="G48" t="str">
            <v>Baguley (11)</v>
          </cell>
        </row>
        <row r="49">
          <cell r="G49" t="str">
            <v>Bamber Bridge (11)</v>
          </cell>
        </row>
        <row r="50">
          <cell r="G50" t="str">
            <v>Barbara St (6.6)</v>
          </cell>
        </row>
        <row r="51">
          <cell r="G51" t="str">
            <v>Barrow (11)</v>
          </cell>
        </row>
        <row r="52">
          <cell r="G52" t="str">
            <v>Barton Dock Rd (6.6)</v>
          </cell>
        </row>
        <row r="53">
          <cell r="G53"/>
        </row>
        <row r="54">
          <cell r="G54"/>
        </row>
        <row r="55">
          <cell r="G55" t="str">
            <v>Benchill (11)</v>
          </cell>
        </row>
        <row r="56">
          <cell r="G56" t="str">
            <v>Bentham (11)</v>
          </cell>
        </row>
        <row r="57">
          <cell r="G57" t="str">
            <v>Bispham (6.6)</v>
          </cell>
        </row>
        <row r="58">
          <cell r="G58" t="str">
            <v>Blackbull (6.6)</v>
          </cell>
        </row>
        <row r="59">
          <cell r="G59" t="str">
            <v>Blackburn (6.6)</v>
          </cell>
        </row>
        <row r="60">
          <cell r="G60" t="str">
            <v>Blackfriars (6.6)</v>
          </cell>
        </row>
        <row r="61">
          <cell r="G61" t="str">
            <v>Blackley (6.6)</v>
          </cell>
        </row>
        <row r="62">
          <cell r="G62" t="str">
            <v>Blackpool (6.6)</v>
          </cell>
        </row>
        <row r="63">
          <cell r="G63" t="str">
            <v>Bollington (11)</v>
          </cell>
        </row>
        <row r="64">
          <cell r="G64" t="str">
            <v>Bolton By Bowland (11)</v>
          </cell>
        </row>
        <row r="65">
          <cell r="G65" t="str">
            <v>Bolton Le Sands (11)</v>
          </cell>
        </row>
        <row r="66">
          <cell r="G66" t="str">
            <v>Botany Bay (11)</v>
          </cell>
        </row>
        <row r="67">
          <cell r="G67" t="str">
            <v>Bow Lane (11)</v>
          </cell>
        </row>
        <row r="68">
          <cell r="G68" t="str">
            <v>Bowaters (11)</v>
          </cell>
        </row>
        <row r="69">
          <cell r="G69" t="str">
            <v>Bowdon (11)</v>
          </cell>
        </row>
        <row r="70">
          <cell r="G70" t="str">
            <v>Bradford (6.6)</v>
          </cell>
        </row>
        <row r="71">
          <cell r="G71" t="str">
            <v>Bradshawgate (6.6)</v>
          </cell>
        </row>
        <row r="72">
          <cell r="G72" t="str">
            <v>Bramhall (11)</v>
          </cell>
        </row>
        <row r="73">
          <cell r="G73" t="str">
            <v>Bridgewater (6.6)</v>
          </cell>
        </row>
        <row r="74">
          <cell r="G74" t="str">
            <v>Brinksway (6.6)</v>
          </cell>
        </row>
        <row r="75">
          <cell r="G75" t="str">
            <v>Broadheath (11)</v>
          </cell>
        </row>
        <row r="76">
          <cell r="G76" t="str">
            <v>Broadway (6.6)</v>
          </cell>
        </row>
        <row r="77">
          <cell r="G77" t="str">
            <v>Buckshaw (11)</v>
          </cell>
        </row>
        <row r="78">
          <cell r="G78" t="str">
            <v>Burnley (6.6)</v>
          </cell>
        </row>
        <row r="79">
          <cell r="G79" t="str">
            <v>Burnley Centre (6.6)</v>
          </cell>
        </row>
        <row r="80">
          <cell r="G80" t="str">
            <v>Burnley North (6.6)</v>
          </cell>
        </row>
        <row r="81">
          <cell r="G81" t="str">
            <v>Burrow Beck (11)</v>
          </cell>
        </row>
        <row r="82">
          <cell r="G82" t="str">
            <v>Burscough Bridge (11)</v>
          </cell>
        </row>
        <row r="83">
          <cell r="G83" t="str">
            <v>Bury Town Centre (6.6)</v>
          </cell>
        </row>
        <row r="84">
          <cell r="G84" t="str">
            <v>Bushell St (6.6)</v>
          </cell>
        </row>
        <row r="85">
          <cell r="G85" t="str">
            <v>Campbell St (11)</v>
          </cell>
        </row>
        <row r="86">
          <cell r="G86" t="str">
            <v>Cannon St (6.6)</v>
          </cell>
        </row>
        <row r="87">
          <cell r="G87" t="str">
            <v>Capontree (11)</v>
          </cell>
        </row>
        <row r="88">
          <cell r="G88" t="str">
            <v>Carleton (11)</v>
          </cell>
        </row>
        <row r="89">
          <cell r="G89" t="str">
            <v>Carlisle North (11)</v>
          </cell>
        </row>
        <row r="90">
          <cell r="G90" t="str">
            <v>Carr St (11)</v>
          </cell>
        </row>
        <row r="91">
          <cell r="G91" t="str">
            <v>Castleton (6.6)</v>
          </cell>
        </row>
        <row r="92">
          <cell r="G92" t="str">
            <v>Catterall Waterworks (6.6)</v>
          </cell>
        </row>
        <row r="93">
          <cell r="G93" t="str">
            <v>Cecil St (6.6)</v>
          </cell>
        </row>
        <row r="94">
          <cell r="G94" t="str">
            <v>Central Manchester (6.6)</v>
          </cell>
        </row>
        <row r="95">
          <cell r="G95" t="str">
            <v>Chadderton (6.6)</v>
          </cell>
        </row>
        <row r="96">
          <cell r="G96" t="str">
            <v>Chamberhall (6.6)</v>
          </cell>
        </row>
        <row r="97">
          <cell r="G97" t="str">
            <v>Chapel Wharf (6.6)</v>
          </cell>
        </row>
        <row r="98">
          <cell r="G98" t="str">
            <v>Chassen Rd (6.6)</v>
          </cell>
        </row>
        <row r="99">
          <cell r="G99" t="str">
            <v>Chatsworth Street (11)</v>
          </cell>
        </row>
        <row r="100">
          <cell r="G100" t="str">
            <v>Cheadle Heath (6.6)</v>
          </cell>
        </row>
        <row r="101">
          <cell r="G101" t="str">
            <v>Cheadle Hulme (11)</v>
          </cell>
        </row>
        <row r="102">
          <cell r="G102" t="str">
            <v>Cheetham Hill (6.6)</v>
          </cell>
        </row>
        <row r="103">
          <cell r="G103" t="str">
            <v>Chelford (11)</v>
          </cell>
        </row>
        <row r="104">
          <cell r="G104" t="str">
            <v>Chester Rd T11 &amp; T12 (6.6)</v>
          </cell>
        </row>
        <row r="105">
          <cell r="G105" t="str">
            <v>Chester Rd T13 (6.6)</v>
          </cell>
        </row>
        <row r="106">
          <cell r="G106" t="str">
            <v>Chorley South (11)</v>
          </cell>
        </row>
        <row r="107">
          <cell r="G107" t="str">
            <v>Chorlton (6.6)</v>
          </cell>
        </row>
        <row r="108">
          <cell r="G108" t="str">
            <v>Church (6.6)</v>
          </cell>
        </row>
        <row r="109">
          <cell r="G109" t="str">
            <v>Clarendon Road (6.6)</v>
          </cell>
        </row>
        <row r="110">
          <cell r="G110" t="str">
            <v>Claughton (11)</v>
          </cell>
        </row>
        <row r="111">
          <cell r="G111" t="str">
            <v>Clayton (6.6)</v>
          </cell>
        </row>
        <row r="112">
          <cell r="G112" t="str">
            <v>Cleveleys (6.6)</v>
          </cell>
        </row>
        <row r="113">
          <cell r="G113" t="str">
            <v>Clifton Junction (11)</v>
          </cell>
        </row>
        <row r="114">
          <cell r="G114" t="str">
            <v>Clover Hill (6.6)</v>
          </cell>
        </row>
        <row r="115">
          <cell r="G115" t="str">
            <v>Cog Lane (6.6)</v>
          </cell>
        </row>
        <row r="116">
          <cell r="G116" t="str">
            <v>Coniston (11)</v>
          </cell>
        </row>
        <row r="117">
          <cell r="G117" t="str">
            <v>Copse Road (6.6)</v>
          </cell>
        </row>
        <row r="118">
          <cell r="G118" t="str">
            <v>Cox Green (11)</v>
          </cell>
        </row>
        <row r="119">
          <cell r="G119" t="str">
            <v>Craggs Row (6.6)</v>
          </cell>
        </row>
        <row r="120">
          <cell r="G120" t="str">
            <v>Crown Lane (11)</v>
          </cell>
        </row>
        <row r="121">
          <cell r="G121" t="str">
            <v>Culcheth (11)</v>
          </cell>
        </row>
        <row r="122">
          <cell r="G122" t="str">
            <v>Cutacre (11)</v>
          </cell>
        </row>
        <row r="123">
          <cell r="G123" t="str">
            <v>Dalton (11)</v>
          </cell>
        </row>
        <row r="124">
          <cell r="G124" t="str">
            <v>Deansgate (6.6)</v>
          </cell>
        </row>
        <row r="125">
          <cell r="G125" t="str">
            <v>Denton East (6.6)</v>
          </cell>
        </row>
        <row r="126">
          <cell r="G126" t="str">
            <v>Denton West (6.6)</v>
          </cell>
        </row>
        <row r="127">
          <cell r="G127" t="str">
            <v>Dickinson St (6.6)</v>
          </cell>
        </row>
        <row r="128">
          <cell r="G128" t="str">
            <v>Didsbury (6.6)</v>
          </cell>
        </row>
        <row r="129">
          <cell r="G129" t="str">
            <v>Dodgson Rd (6.6)</v>
          </cell>
        </row>
        <row r="130">
          <cell r="G130" t="str">
            <v>Douglas St (6.6)</v>
          </cell>
        </row>
        <row r="131">
          <cell r="G131" t="str">
            <v>Droylsden East (6.6)</v>
          </cell>
        </row>
        <row r="132">
          <cell r="G132" t="str">
            <v>Dukinfield (6.6)</v>
          </cell>
        </row>
        <row r="133">
          <cell r="G133" t="str">
            <v>Dumers Lane (11)</v>
          </cell>
        </row>
        <row r="134">
          <cell r="G134" t="str">
            <v>Dumplington (11)</v>
          </cell>
        </row>
        <row r="135">
          <cell r="G135" t="str">
            <v>Eastlands (6.6)</v>
          </cell>
        </row>
        <row r="136">
          <cell r="G136" t="str">
            <v>Easton (11)</v>
          </cell>
        </row>
        <row r="137">
          <cell r="G137" t="str">
            <v>Egremont (11)</v>
          </cell>
        </row>
        <row r="138">
          <cell r="G138" t="str">
            <v>Embleton (11)</v>
          </cell>
        </row>
        <row r="139">
          <cell r="G139" t="str">
            <v>Exchange St (6.6)</v>
          </cell>
        </row>
        <row r="140">
          <cell r="G140" t="str">
            <v>Failsworth (6.6)</v>
          </cell>
        </row>
        <row r="141">
          <cell r="G141" t="str">
            <v>Fallowfield (6.6)</v>
          </cell>
        </row>
        <row r="142">
          <cell r="G142" t="str">
            <v>Farnworth (11)</v>
          </cell>
        </row>
        <row r="143">
          <cell r="G143" t="str">
            <v>Feniscowles (6.6)</v>
          </cell>
        </row>
        <row r="144">
          <cell r="G144" t="str">
            <v>Ferodo (11)</v>
          </cell>
        </row>
        <row r="145">
          <cell r="G145" t="str">
            <v>Flat Lane (11)</v>
          </cell>
        </row>
        <row r="146">
          <cell r="G146" t="str">
            <v>Frederick Road (6.6)</v>
          </cell>
        </row>
        <row r="147">
          <cell r="G147" t="str">
            <v>Fuse Hill (11)</v>
          </cell>
        </row>
        <row r="148">
          <cell r="G148" t="str">
            <v>Gale (6.6)</v>
          </cell>
        </row>
        <row r="149">
          <cell r="G149" t="str">
            <v>Garstang (6.6)</v>
          </cell>
        </row>
        <row r="150">
          <cell r="G150" t="str">
            <v>Gatley (6.6)</v>
          </cell>
        </row>
        <row r="151">
          <cell r="G151" t="str">
            <v>Gidlow (6.6)</v>
          </cell>
        </row>
        <row r="152">
          <cell r="G152" t="str">
            <v>Gillsrow (11)</v>
          </cell>
        </row>
        <row r="153">
          <cell r="G153" t="str">
            <v>Glaxo (11)</v>
          </cell>
        </row>
        <row r="154">
          <cell r="G154" t="str">
            <v>Glossop (11)</v>
          </cell>
        </row>
        <row r="155">
          <cell r="G155" t="str">
            <v>Golborne (11)</v>
          </cell>
        </row>
        <row r="156">
          <cell r="G156" t="str">
            <v>Gowhole (11)</v>
          </cell>
        </row>
        <row r="157">
          <cell r="G157" t="str">
            <v>Grane Road (6.6)</v>
          </cell>
        </row>
        <row r="158">
          <cell r="G158" t="str">
            <v>Grange (11)</v>
          </cell>
        </row>
        <row r="159">
          <cell r="G159" t="str">
            <v>Great Harwood (6.6)</v>
          </cell>
        </row>
        <row r="160">
          <cell r="G160" t="str">
            <v>Green Lane / Altrincham (11)</v>
          </cell>
        </row>
        <row r="161">
          <cell r="G161" t="str">
            <v>Green Lane / Hazel Grove (11)</v>
          </cell>
        </row>
        <row r="162">
          <cell r="G162" t="str">
            <v>Green St T11 (6.6)</v>
          </cell>
        </row>
        <row r="163">
          <cell r="G163" t="str">
            <v>Green St T12 &amp; T13 (6.6)</v>
          </cell>
        </row>
        <row r="164">
          <cell r="G164" t="str">
            <v>Greenfield (11)</v>
          </cell>
        </row>
        <row r="165">
          <cell r="G165" t="str">
            <v>Greenhill (6.6)</v>
          </cell>
        </row>
        <row r="166">
          <cell r="G166" t="str">
            <v>Griffin (6.6)</v>
          </cell>
        </row>
        <row r="167">
          <cell r="G167" t="str">
            <v>Hadfield (11)</v>
          </cell>
        </row>
        <row r="168">
          <cell r="G168" t="str">
            <v>Hall Cross (6.6)</v>
          </cell>
        </row>
        <row r="169">
          <cell r="G169" t="str">
            <v>Handforth (11)</v>
          </cell>
        </row>
        <row r="170">
          <cell r="G170" t="str">
            <v>Hanging Bridge (11)</v>
          </cell>
        </row>
        <row r="171">
          <cell r="G171" t="str">
            <v>Hareholme (6.6)</v>
          </cell>
        </row>
        <row r="172">
          <cell r="G172" t="str">
            <v>Harpurhey (6.6)</v>
          </cell>
        </row>
        <row r="173">
          <cell r="G173" t="str">
            <v>Harwood (11)</v>
          </cell>
        </row>
        <row r="174">
          <cell r="G174" t="str">
            <v>Hattersley (11)</v>
          </cell>
        </row>
        <row r="175">
          <cell r="G175" t="str">
            <v>Haverthwaite (11)</v>
          </cell>
        </row>
        <row r="176">
          <cell r="G176" t="str">
            <v>Hawk Green (11)</v>
          </cell>
        </row>
        <row r="177">
          <cell r="G177" t="str">
            <v>Haydock (11)</v>
          </cell>
        </row>
        <row r="178">
          <cell r="G178" t="str">
            <v>HDA No1 (11)</v>
          </cell>
        </row>
        <row r="179">
          <cell r="G179" t="str">
            <v>HDA No2 (11)</v>
          </cell>
        </row>
        <row r="180">
          <cell r="G180" t="str">
            <v>Heady Hill (6.6)</v>
          </cell>
        </row>
        <row r="181">
          <cell r="G181" t="str">
            <v>Heap Bridge (6.6)</v>
          </cell>
        </row>
        <row r="182">
          <cell r="G182" t="str">
            <v>Heasandford (6.6)</v>
          </cell>
        </row>
        <row r="183">
          <cell r="G183" t="str">
            <v>Heaton Moor (6.6)</v>
          </cell>
        </row>
        <row r="184">
          <cell r="G184" t="str">
            <v>Heaton Norris (6.6)</v>
          </cell>
        </row>
        <row r="185">
          <cell r="G185" t="str">
            <v>Helwith Bridge (11)</v>
          </cell>
        </row>
        <row r="186">
          <cell r="G186" t="str">
            <v>Hensingham (11)</v>
          </cell>
        </row>
        <row r="187">
          <cell r="G187" t="str">
            <v>Heyrod (6.6)</v>
          </cell>
        </row>
        <row r="188">
          <cell r="G188" t="str">
            <v>Heyside (6.6)</v>
          </cell>
        </row>
        <row r="189">
          <cell r="G189" t="str">
            <v>Heywood (6.6)</v>
          </cell>
        </row>
        <row r="190">
          <cell r="G190" t="str">
            <v>Higher Mill (6.6)</v>
          </cell>
        </row>
        <row r="191">
          <cell r="G191" t="str">
            <v>Higher Walton (11)</v>
          </cell>
        </row>
        <row r="192">
          <cell r="G192" t="str">
            <v>Hill Top T11 &amp; T12 (11)</v>
          </cell>
        </row>
        <row r="193">
          <cell r="G193" t="str">
            <v>Hill Top T13 (11)</v>
          </cell>
        </row>
        <row r="194">
          <cell r="G194" t="str">
            <v>Hindley Green (11)</v>
          </cell>
        </row>
        <row r="195">
          <cell r="G195" t="str">
            <v>Hollinwood (6.6)</v>
          </cell>
        </row>
        <row r="196">
          <cell r="G196" t="str">
            <v>Holme Road (11)</v>
          </cell>
        </row>
        <row r="197">
          <cell r="G197" t="str">
            <v>Holt St (11)</v>
          </cell>
        </row>
        <row r="198">
          <cell r="G198" t="str">
            <v>Hurst (6.6)</v>
          </cell>
        </row>
        <row r="199">
          <cell r="G199" t="str">
            <v>Hutton End (11)</v>
          </cell>
        </row>
        <row r="200">
          <cell r="G200" t="str">
            <v>Hyde (6.6)</v>
          </cell>
        </row>
        <row r="201">
          <cell r="G201" t="str">
            <v>Hyndburn Rd (6.6)</v>
          </cell>
        </row>
        <row r="202">
          <cell r="G202" t="str">
            <v>India St (6.6)</v>
          </cell>
        </row>
        <row r="203">
          <cell r="G203" t="str">
            <v>Ingleton (11)</v>
          </cell>
        </row>
        <row r="204">
          <cell r="G204" t="str">
            <v>Irlam (6.6)</v>
          </cell>
        </row>
        <row r="205">
          <cell r="G205" t="str">
            <v>James St (11)</v>
          </cell>
        </row>
        <row r="206">
          <cell r="G206" t="str">
            <v>Kay St (6.6)</v>
          </cell>
        </row>
        <row r="207">
          <cell r="G207" t="str">
            <v>Kendal (11)</v>
          </cell>
        </row>
        <row r="208">
          <cell r="G208" t="str">
            <v>Keswick (11)</v>
          </cell>
        </row>
        <row r="209">
          <cell r="G209" t="str">
            <v>Kingsway (11)</v>
          </cell>
        </row>
        <row r="210">
          <cell r="G210" t="str">
            <v>Kinkry Hill (11)</v>
          </cell>
        </row>
        <row r="211">
          <cell r="G211" t="str">
            <v>Kirkby Lonsdale (11)</v>
          </cell>
        </row>
        <row r="212">
          <cell r="G212" t="str">
            <v>Kirkby Moor (11)</v>
          </cell>
        </row>
        <row r="213">
          <cell r="G213" t="str">
            <v>Kirkby Stephen (11)</v>
          </cell>
        </row>
        <row r="214">
          <cell r="G214" t="str">
            <v>Kirkby Thore (11)</v>
          </cell>
        </row>
        <row r="215">
          <cell r="G215" t="str">
            <v>Kirkhall Lane (11)</v>
          </cell>
        </row>
        <row r="216">
          <cell r="G216" t="str">
            <v>Kitt Green (6.6)</v>
          </cell>
        </row>
        <row r="217">
          <cell r="G217" t="str">
            <v>Knott Mill (6.6)</v>
          </cell>
        </row>
        <row r="218">
          <cell r="G218" t="str">
            <v>Lamberhead (6.6)</v>
          </cell>
        </row>
        <row r="219">
          <cell r="G219" t="str">
            <v>Lancaster (11)</v>
          </cell>
        </row>
        <row r="220">
          <cell r="G220" t="str">
            <v>Langley (11)</v>
          </cell>
        </row>
        <row r="221">
          <cell r="G221" t="str">
            <v>Langroyd Rd (6.6)</v>
          </cell>
        </row>
        <row r="222">
          <cell r="G222" t="str">
            <v>Leigh (11)</v>
          </cell>
        </row>
        <row r="223">
          <cell r="G223" t="str">
            <v>Levenshulme (6.6)</v>
          </cell>
        </row>
        <row r="224">
          <cell r="G224" t="str">
            <v>Leyland National (11)</v>
          </cell>
        </row>
        <row r="225">
          <cell r="G225" t="str">
            <v>Little Hulton (11)</v>
          </cell>
        </row>
        <row r="226">
          <cell r="G226" t="str">
            <v>Little Salkeld (11)</v>
          </cell>
        </row>
        <row r="227">
          <cell r="G227" t="str">
            <v>Littleborough (6.6)</v>
          </cell>
        </row>
        <row r="228">
          <cell r="G228" t="str">
            <v>Longford Bridge (6.6)</v>
          </cell>
        </row>
        <row r="229">
          <cell r="G229" t="str">
            <v>Longridge (6.6)</v>
          </cell>
        </row>
        <row r="230">
          <cell r="G230" t="str">
            <v>Longsight (6.6)</v>
          </cell>
        </row>
        <row r="231">
          <cell r="G231" t="str">
            <v>Lostock (11)</v>
          </cell>
        </row>
        <row r="232">
          <cell r="G232" t="str">
            <v>Lower Darwen (6.6)</v>
          </cell>
        </row>
        <row r="233">
          <cell r="G233" t="str">
            <v>Lyons Rd (6.6)</v>
          </cell>
        </row>
        <row r="234">
          <cell r="G234" t="str">
            <v>Manchester University (6.6)</v>
          </cell>
        </row>
        <row r="235">
          <cell r="G235" t="str">
            <v>Marple (11)</v>
          </cell>
        </row>
        <row r="236">
          <cell r="G236" t="str">
            <v>Marton (6.6)</v>
          </cell>
        </row>
        <row r="237">
          <cell r="G237" t="str">
            <v>Maryport (11)</v>
          </cell>
        </row>
        <row r="238">
          <cell r="G238" t="str">
            <v>Medipark (11)</v>
          </cell>
        </row>
        <row r="239">
          <cell r="G239" t="str">
            <v>Melling (11)</v>
          </cell>
        </row>
        <row r="240">
          <cell r="G240" t="str">
            <v>Mereside (6.6)</v>
          </cell>
        </row>
        <row r="241">
          <cell r="G241" t="str">
            <v>Middleton Junction (11)</v>
          </cell>
        </row>
        <row r="242">
          <cell r="G242" t="str">
            <v>Midway (11)</v>
          </cell>
        </row>
        <row r="243">
          <cell r="G243" t="str">
            <v>Milnrow (6.6)</v>
          </cell>
        </row>
        <row r="244">
          <cell r="G244" t="str">
            <v>Mintsfeet (11)</v>
          </cell>
        </row>
        <row r="245">
          <cell r="G245" t="str">
            <v>Monsall (6.6)</v>
          </cell>
        </row>
        <row r="246">
          <cell r="G246" t="str">
            <v>Monton (6.6)</v>
          </cell>
        </row>
        <row r="247">
          <cell r="G247" t="str">
            <v>Moorside (6.6)</v>
          </cell>
        </row>
        <row r="248">
          <cell r="G248" t="str">
            <v>Morton Park (11)</v>
          </cell>
        </row>
        <row r="249">
          <cell r="G249" t="str">
            <v>Mosley Rd (6.6)</v>
          </cell>
        </row>
        <row r="250">
          <cell r="G250" t="str">
            <v>Moss Lane (11)</v>
          </cell>
        </row>
        <row r="251">
          <cell r="G251" t="str">
            <v>Moss Nook (11)</v>
          </cell>
        </row>
        <row r="252">
          <cell r="G252" t="str">
            <v>Moss Side / Leyland (11)</v>
          </cell>
        </row>
        <row r="253">
          <cell r="G253" t="str">
            <v>Moss Side / Longsight (6.6)</v>
          </cell>
        </row>
        <row r="254">
          <cell r="G254" t="str">
            <v>Mossley (11)</v>
          </cell>
        </row>
        <row r="255">
          <cell r="G255" t="str">
            <v>Mount St (6.6)</v>
          </cell>
        </row>
        <row r="256">
          <cell r="G256" t="str">
            <v>Musgrave Rd (6.6)</v>
          </cell>
        </row>
        <row r="257">
          <cell r="G257" t="str">
            <v>Nelson (6.6)</v>
          </cell>
        </row>
        <row r="258">
          <cell r="G258" t="str">
            <v>New Moston (6.6)</v>
          </cell>
        </row>
        <row r="259">
          <cell r="G259" t="str">
            <v>Newbiggin on Lune (11)</v>
          </cell>
        </row>
        <row r="260">
          <cell r="G260" t="str">
            <v>Newby (11)</v>
          </cell>
        </row>
        <row r="261">
          <cell r="G261" t="str">
            <v>Newton (11)</v>
          </cell>
        </row>
        <row r="262">
          <cell r="G262" t="str">
            <v>Newton Heath (6.6)</v>
          </cell>
        </row>
        <row r="263">
          <cell r="G263" t="str">
            <v>Newton Le Willows (11)</v>
          </cell>
        </row>
        <row r="264">
          <cell r="G264" t="str">
            <v>Newtongate T11 &amp; T12 (11)</v>
          </cell>
        </row>
        <row r="265">
          <cell r="G265" t="str">
            <v>Newtongate T13 (11)</v>
          </cell>
        </row>
        <row r="266">
          <cell r="G266" t="str">
            <v>Norbreck (6.6)</v>
          </cell>
        </row>
        <row r="267">
          <cell r="G267" t="str">
            <v>Norbury (11)</v>
          </cell>
        </row>
        <row r="268">
          <cell r="G268" t="str">
            <v>Northenden (6.6)</v>
          </cell>
        </row>
        <row r="269">
          <cell r="G269" t="str">
            <v>NWGB Partington (6.6)</v>
          </cell>
        </row>
        <row r="270">
          <cell r="G270" t="str">
            <v>Offerton (6.6)</v>
          </cell>
        </row>
        <row r="271">
          <cell r="G271" t="str">
            <v>Openshaw (6.6)</v>
          </cell>
        </row>
        <row r="272">
          <cell r="G272" t="str">
            <v>Ormskirk (11)</v>
          </cell>
        </row>
        <row r="273">
          <cell r="G273" t="str">
            <v>Padiham (11)</v>
          </cell>
        </row>
        <row r="274">
          <cell r="G274" t="str">
            <v>Peel St (11)</v>
          </cell>
        </row>
        <row r="275">
          <cell r="G275" t="str">
            <v>Pendleton (6.6)</v>
          </cell>
        </row>
        <row r="276">
          <cell r="G276" t="str">
            <v>Petteril Bank (11)</v>
          </cell>
        </row>
        <row r="277">
          <cell r="G277" t="str">
            <v>Phillips Lane (6.6)</v>
          </cell>
        </row>
        <row r="278">
          <cell r="G278" t="str">
            <v>Piccadilly (6.6)</v>
          </cell>
        </row>
        <row r="279">
          <cell r="G279" t="str">
            <v>Pimbo (11)</v>
          </cell>
        </row>
        <row r="280">
          <cell r="G280" t="str">
            <v>Pirelli (11)</v>
          </cell>
        </row>
        <row r="281">
          <cell r="G281" t="str">
            <v>Portwood (6.6)</v>
          </cell>
        </row>
        <row r="282">
          <cell r="G282" t="str">
            <v>Poulton (6.6)</v>
          </cell>
        </row>
        <row r="283">
          <cell r="G283" t="str">
            <v>Poynton (11)</v>
          </cell>
        </row>
        <row r="284">
          <cell r="G284" t="str">
            <v>Preesall (11)</v>
          </cell>
        </row>
        <row r="285">
          <cell r="G285" t="str">
            <v>Preston East (6.6)</v>
          </cell>
        </row>
        <row r="286">
          <cell r="G286" t="str">
            <v>Preston Old Rd (6.6)</v>
          </cell>
        </row>
        <row r="287">
          <cell r="G287" t="str">
            <v>Prestwich (6.6)</v>
          </cell>
        </row>
        <row r="288">
          <cell r="G288" t="str">
            <v>Pringle St (6.6)</v>
          </cell>
        </row>
        <row r="289">
          <cell r="G289" t="str">
            <v>Prinny Hill (6.6)</v>
          </cell>
        </row>
        <row r="290">
          <cell r="G290" t="str">
            <v>Queens Park (6.6)</v>
          </cell>
        </row>
        <row r="291">
          <cell r="G291" t="str">
            <v>Radcliffe (11)</v>
          </cell>
        </row>
        <row r="292">
          <cell r="G292" t="str">
            <v>Randal St (6.6)</v>
          </cell>
        </row>
        <row r="293">
          <cell r="G293" t="str">
            <v>Rawtenstall Rd (6.6)</v>
          </cell>
        </row>
        <row r="294">
          <cell r="G294" t="str">
            <v>Reddish Vale (6.6)</v>
          </cell>
        </row>
        <row r="295">
          <cell r="G295" t="str">
            <v>Ribblesdale (11)</v>
          </cell>
        </row>
        <row r="296">
          <cell r="G296" t="str">
            <v>Ribbleton (6.6)</v>
          </cell>
        </row>
        <row r="297">
          <cell r="G297" t="str">
            <v>Ringley (11)</v>
          </cell>
        </row>
        <row r="298">
          <cell r="G298" t="str">
            <v>Risley (11)</v>
          </cell>
        </row>
        <row r="299">
          <cell r="G299" t="str">
            <v>Robert Hall St (6.6)</v>
          </cell>
        </row>
        <row r="300">
          <cell r="G300" t="str">
            <v>Rochdale Central (6.6)</v>
          </cell>
        </row>
        <row r="301">
          <cell r="G301" t="str">
            <v>Roman Rd (6.6)</v>
          </cell>
        </row>
        <row r="302">
          <cell r="G302" t="str">
            <v>Romiley (11)</v>
          </cell>
        </row>
        <row r="303">
          <cell r="G303" t="str">
            <v>Rossall (6.6)</v>
          </cell>
        </row>
        <row r="304">
          <cell r="G304" t="str">
            <v>Royton (6.6)</v>
          </cell>
        </row>
        <row r="305">
          <cell r="G305" t="str">
            <v>Sale (6.6)</v>
          </cell>
        </row>
        <row r="306">
          <cell r="G306" t="str">
            <v>Sale Moor (6.6)</v>
          </cell>
        </row>
        <row r="307">
          <cell r="G307" t="str">
            <v>Salford Quays (6.6)</v>
          </cell>
        </row>
        <row r="308">
          <cell r="G308" t="str">
            <v>Sandgate (11)</v>
          </cell>
        </row>
        <row r="309">
          <cell r="G309" t="str">
            <v>Scarisbrick (11)</v>
          </cell>
        </row>
        <row r="310">
          <cell r="G310" t="str">
            <v>Sebergham (11)</v>
          </cell>
        </row>
        <row r="311">
          <cell r="G311" t="str">
            <v>Sedbergh (11)</v>
          </cell>
        </row>
        <row r="312">
          <cell r="G312" t="str">
            <v>Selsmire (11)</v>
          </cell>
        </row>
        <row r="313">
          <cell r="G313" t="str">
            <v>Settle (11)</v>
          </cell>
        </row>
        <row r="314">
          <cell r="G314" t="str">
            <v>Seven Stars (11)</v>
          </cell>
        </row>
        <row r="315">
          <cell r="G315" t="str">
            <v>Shannon St (6.6)</v>
          </cell>
        </row>
        <row r="316">
          <cell r="G316" t="str">
            <v>Shap (11)</v>
          </cell>
        </row>
        <row r="317">
          <cell r="G317" t="str">
            <v>Shaw (6.6)</v>
          </cell>
        </row>
        <row r="318">
          <cell r="G318" t="str">
            <v>Siddick (11)</v>
          </cell>
        </row>
        <row r="319">
          <cell r="G319" t="str">
            <v>Silloth (11)</v>
          </cell>
        </row>
        <row r="320">
          <cell r="G320" t="str">
            <v>Skelmersdale (11)</v>
          </cell>
        </row>
        <row r="321">
          <cell r="G321" t="str">
            <v>Skelton C (11)</v>
          </cell>
        </row>
        <row r="322">
          <cell r="G322" t="str">
            <v>Slipway (11)</v>
          </cell>
        </row>
        <row r="323">
          <cell r="G323" t="str">
            <v>Snipe (6.6)</v>
          </cell>
        </row>
        <row r="324">
          <cell r="G324" t="str">
            <v>South East Macclesfield (11)</v>
          </cell>
        </row>
        <row r="325">
          <cell r="G325" t="str">
            <v>South Park (11)</v>
          </cell>
        </row>
        <row r="326">
          <cell r="G326" t="str">
            <v>South West Macclesfield (11)</v>
          </cell>
        </row>
        <row r="327">
          <cell r="G327" t="str">
            <v>Spa Rd (6.6)</v>
          </cell>
        </row>
        <row r="328">
          <cell r="G328" t="str">
            <v>Spadeadam (11)</v>
          </cell>
        </row>
        <row r="329">
          <cell r="G329" t="str">
            <v>Spotland (6.6)</v>
          </cell>
        </row>
        <row r="330">
          <cell r="G330" t="str">
            <v>Spring Cottage (6.6)</v>
          </cell>
        </row>
        <row r="331">
          <cell r="G331" t="str">
            <v>Spring Garden St (11)</v>
          </cell>
        </row>
        <row r="332">
          <cell r="G332" t="str">
            <v>Spring Garden St (6.6)</v>
          </cell>
        </row>
        <row r="333">
          <cell r="G333" t="str">
            <v>Squires Gate (6.6)</v>
          </cell>
        </row>
        <row r="334">
          <cell r="G334" t="str">
            <v>St Annes (6.6)</v>
          </cell>
        </row>
        <row r="335">
          <cell r="G335" t="str">
            <v>St Marys (6.6)</v>
          </cell>
        </row>
        <row r="336">
          <cell r="G336" t="str">
            <v>St Marys St (6.6)</v>
          </cell>
        </row>
        <row r="337">
          <cell r="G337" t="str">
            <v>St Thomas Rd (6.6)</v>
          </cell>
        </row>
        <row r="338">
          <cell r="G338" t="str">
            <v>Stainburn (11)</v>
          </cell>
        </row>
        <row r="339">
          <cell r="G339" t="str">
            <v>Standish (11)</v>
          </cell>
        </row>
        <row r="340">
          <cell r="G340" t="str">
            <v>Strangeways (6.6)</v>
          </cell>
        </row>
        <row r="341">
          <cell r="G341" t="str">
            <v>Strawberry Bank (6.6)</v>
          </cell>
        </row>
        <row r="342">
          <cell r="G342" t="str">
            <v>Stuart St (6.6)</v>
          </cell>
        </row>
        <row r="343">
          <cell r="G343" t="str">
            <v>Stubbins (11)</v>
          </cell>
        </row>
        <row r="344">
          <cell r="G344" t="str">
            <v>Swinton (11)</v>
          </cell>
        </row>
        <row r="345">
          <cell r="G345" t="str">
            <v>Tame Valley (6.6)</v>
          </cell>
        </row>
        <row r="346">
          <cell r="G346" t="str">
            <v>Tardy Gate (11)</v>
          </cell>
        </row>
        <row r="347">
          <cell r="G347" t="str">
            <v>Tarleton (11)</v>
          </cell>
        </row>
        <row r="348">
          <cell r="G348" t="str">
            <v>The Height (6.6)</v>
          </cell>
        </row>
        <row r="349">
          <cell r="G349" t="str">
            <v>Thornton (11)</v>
          </cell>
        </row>
        <row r="350">
          <cell r="G350" t="str">
            <v>Townley St (11)</v>
          </cell>
        </row>
        <row r="351">
          <cell r="G351" t="str">
            <v>Trafford (6.6)</v>
          </cell>
        </row>
        <row r="352">
          <cell r="G352" t="str">
            <v>Trafford Park North (6.6)</v>
          </cell>
        </row>
        <row r="353">
          <cell r="G353" t="str">
            <v>Trimpell (11)</v>
          </cell>
        </row>
        <row r="354">
          <cell r="G354" t="str">
            <v>Trinity (6.6)</v>
          </cell>
        </row>
        <row r="355">
          <cell r="G355" t="str">
            <v>Tulketh (6.6)</v>
          </cell>
        </row>
        <row r="356">
          <cell r="G356" t="str">
            <v>Ulverston (11)</v>
          </cell>
        </row>
        <row r="357">
          <cell r="G357" t="str">
            <v>Union Rd (6.6)</v>
          </cell>
        </row>
        <row r="358">
          <cell r="G358" t="str">
            <v>Upholland (11)</v>
          </cell>
        </row>
        <row r="359">
          <cell r="G359" t="str">
            <v>Urmston (6.6)</v>
          </cell>
        </row>
        <row r="360">
          <cell r="G360" t="str">
            <v>Victoria Park (6.6)</v>
          </cell>
        </row>
        <row r="361">
          <cell r="G361" t="str">
            <v>Warbreck (6.6)</v>
          </cell>
        </row>
        <row r="362">
          <cell r="G362" t="str">
            <v>Wardleworth (6.6)</v>
          </cell>
        </row>
        <row r="363">
          <cell r="G363" t="str">
            <v>Warton (6.6)</v>
          </cell>
        </row>
        <row r="364">
          <cell r="G364" t="str">
            <v>Waterhead (6.6)</v>
          </cell>
        </row>
        <row r="365">
          <cell r="G365" t="str">
            <v>Waterswallows (11)</v>
          </cell>
        </row>
        <row r="366">
          <cell r="G366" t="str">
            <v>Weaste (6.6)</v>
          </cell>
        </row>
        <row r="367">
          <cell r="G367" t="str">
            <v>Werneth (6.6)</v>
          </cell>
        </row>
        <row r="368">
          <cell r="G368" t="str">
            <v>Wesley Place (6.6)</v>
          </cell>
        </row>
        <row r="369">
          <cell r="G369" t="str">
            <v>West Didsbury (6.6)</v>
          </cell>
        </row>
        <row r="370">
          <cell r="G370" t="str">
            <v>Westgate (6.6)</v>
          </cell>
        </row>
        <row r="371">
          <cell r="G371" t="str">
            <v>Westhoughton (11)</v>
          </cell>
        </row>
        <row r="372">
          <cell r="G372" t="str">
            <v>Westlinton (11)</v>
          </cell>
        </row>
        <row r="373">
          <cell r="G373" t="str">
            <v>Whalley (11)</v>
          </cell>
        </row>
        <row r="374">
          <cell r="G374" t="str">
            <v>Whalley Range (6.6)</v>
          </cell>
        </row>
        <row r="375">
          <cell r="G375" t="str">
            <v>Whasset (11)</v>
          </cell>
        </row>
        <row r="376">
          <cell r="G376" t="str">
            <v>Whittle Le Woods (11)</v>
          </cell>
        </row>
        <row r="377">
          <cell r="G377" t="str">
            <v>Whitworth (6.6)</v>
          </cell>
        </row>
        <row r="378">
          <cell r="G378" t="str">
            <v>Wigton (11)</v>
          </cell>
        </row>
        <row r="379">
          <cell r="G379" t="str">
            <v>Willow Hey (11)</v>
          </cell>
        </row>
        <row r="380">
          <cell r="G380" t="str">
            <v>Willowbank (6.6)</v>
          </cell>
        </row>
        <row r="381">
          <cell r="G381" t="str">
            <v>Willowholme (11)</v>
          </cell>
        </row>
        <row r="382">
          <cell r="G382" t="str">
            <v>Wilmslow (11)</v>
          </cell>
        </row>
        <row r="383">
          <cell r="G383" t="str">
            <v>Windermere (11)</v>
          </cell>
        </row>
        <row r="384">
          <cell r="G384" t="str">
            <v>Winifred Rd (6.6)</v>
          </cell>
        </row>
        <row r="385">
          <cell r="G385" t="str">
            <v>Withington (6.6)</v>
          </cell>
        </row>
        <row r="386">
          <cell r="G386" t="str">
            <v>Withyfold Drive (11)</v>
          </cell>
        </row>
        <row r="387">
          <cell r="G387" t="str">
            <v>Woodbine St (6.6)</v>
          </cell>
        </row>
        <row r="388">
          <cell r="G388" t="str">
            <v>Woodfield Road (11)</v>
          </cell>
        </row>
        <row r="389">
          <cell r="G389" t="str">
            <v>Woodhill Lane (6.6)</v>
          </cell>
        </row>
        <row r="390">
          <cell r="G390" t="str">
            <v>Woodhouse Park (11)</v>
          </cell>
        </row>
        <row r="391">
          <cell r="G391" t="str">
            <v>Woodley (11)</v>
          </cell>
        </row>
        <row r="392">
          <cell r="G392" t="str">
            <v>Woolfold (11)</v>
          </cell>
        </row>
        <row r="393">
          <cell r="G393" t="str">
            <v>Wordsworth St (6.6)</v>
          </cell>
        </row>
        <row r="394">
          <cell r="G394" t="str">
            <v>Worsley Mesnes (6.6)</v>
          </cell>
        </row>
        <row r="395">
          <cell r="G395" t="str">
            <v>Wrightington (11)</v>
          </cell>
        </row>
        <row r="396">
          <cell r="G396" t="str">
            <v>Yealand (11)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3">
          <cell r="B3" t="str">
            <v>Enter Data</v>
          </cell>
          <cell r="D3" t="str">
            <v>Enter Data</v>
          </cell>
        </row>
        <row r="4">
          <cell r="B4" t="str">
            <v>Demand</v>
          </cell>
          <cell r="D4" t="str">
            <v>Firm</v>
          </cell>
        </row>
        <row r="5">
          <cell r="B5" t="str">
            <v>LV Connected Synch Gen</v>
          </cell>
          <cell r="D5" t="str">
            <v>N-0</v>
          </cell>
        </row>
        <row r="6">
          <cell r="B6" t="str">
            <v>HV Connected Synch Gen</v>
          </cell>
        </row>
        <row r="7">
          <cell r="B7" t="str">
            <v>HV Connected Inv Gen</v>
          </cell>
        </row>
        <row r="8">
          <cell r="B8" t="str">
            <v>HV Connected Battery Storage</v>
          </cell>
        </row>
      </sheetData>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Start"/>
      <sheetName val="Please hold"/>
      <sheetName val="Navigation"/>
      <sheetName val="Inputs"/>
      <sheetName val="Intermediate outputs"/>
      <sheetName val="Load factor outputs"/>
      <sheetName val="Chart summary"/>
      <sheetName val="Detailed Outputs"/>
      <sheetName val="Detailed output control"/>
      <sheetName val="Stored inputs"/>
      <sheetName val="Building energy demand"/>
      <sheetName val="Energy demand projection"/>
      <sheetName val="Annual stock analysis"/>
      <sheetName val="Domestic Growth by LA"/>
      <sheetName val="Domestic Growth by Asset"/>
      <sheetName val="I&amp;C Floor Space"/>
      <sheetName val="I&amp;C Growth by LA"/>
      <sheetName val="I&amp;C Growth by Asset"/>
      <sheetName val="Building type split"/>
      <sheetName val="Cluster weightings"/>
      <sheetName val="Distribution site data"/>
      <sheetName val="Postal sector sorting"/>
      <sheetName val="Postal sector data"/>
      <sheetName val="Cluster weighted stock"/>
      <sheetName val="Primary data"/>
      <sheetName val="BSP data"/>
      <sheetName val="GSP data"/>
      <sheetName val="GSP I&amp;C max load profiles"/>
      <sheetName val="GSP I&amp;C min load profiles"/>
      <sheetName val="GSP I&amp;C avg load profiles"/>
      <sheetName val="BSP I&amp;C max load profiles"/>
      <sheetName val="BSP I&amp;C min load profiles"/>
      <sheetName val="BSP I&amp;C avg load profiles"/>
      <sheetName val="Primary I&amp;C max load profiles"/>
      <sheetName val="Primary I&amp;C min load profiles"/>
      <sheetName val="Primary I&amp;C avg load profiles"/>
      <sheetName val="Domestic monthly profiles"/>
      <sheetName val="Generation data"/>
      <sheetName val="Energy storage data"/>
      <sheetName val="LCT &amp; generation profiles"/>
      <sheetName val="EV uptake scenarios"/>
      <sheetName val="HP uptake scenarios"/>
      <sheetName val="PV uptake scenarios"/>
      <sheetName val="Wind uptake scenarios"/>
      <sheetName val="CHP uptake scenarios"/>
      <sheetName val="AC uptake scenarios"/>
      <sheetName val="Flexible generation uptake"/>
      <sheetName val="Other generation uptake"/>
      <sheetName val="Energy storage uptake"/>
      <sheetName val="True demand by sector"/>
      <sheetName val="Latent demand by type"/>
      <sheetName val="True and measured demand"/>
      <sheetName val="Peak winter load by sector"/>
      <sheetName val="Generation at peak winter load"/>
      <sheetName val="Storage at peak winter load"/>
      <sheetName val="Peak summer load by sector"/>
      <sheetName val="Generation at peak summer load"/>
      <sheetName val="Storage at peak summer load"/>
      <sheetName val="Half hourly true demand profile"/>
      <sheetName val="Half hourly latent demand"/>
      <sheetName val="Half hourly storage demand"/>
      <sheetName val="Graph Tables"/>
      <sheetName val="References"/>
    </sheetNames>
    <sheetDataSet>
      <sheetData sheetId="0" refreshError="1"/>
      <sheetData sheetId="1" refreshError="1"/>
      <sheetData sheetId="2" refreshError="1"/>
      <sheetData sheetId="3" refreshError="1"/>
      <sheetData sheetId="4">
        <row r="60">
          <cell r="E60" t="str">
            <v>Average</v>
          </cell>
        </row>
        <row r="68">
          <cell r="AD68">
            <v>2</v>
          </cell>
          <cell r="AE68" t="str">
            <v>Average</v>
          </cell>
        </row>
        <row r="172">
          <cell r="H172" t="str">
            <v>Medium</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Navigation"/>
      <sheetName val="Changes Log"/>
      <sheetName val="Summary"/>
      <sheetName val="LI Logic and Risk"/>
      <sheetName val="LI - Substations 2016"/>
      <sheetName val="LI - Substations 2017"/>
      <sheetName val="LI - Substations 2018"/>
      <sheetName val="LI - Substations 2019"/>
      <sheetName val="LI - Substations 2020"/>
      <sheetName val="LI - Substations 2021"/>
      <sheetName val="LI - Substations 2022"/>
      <sheetName val="LI - Substations 2023"/>
      <sheetName val="LI Tracker - Substations"/>
      <sheetName val="LI - Substation Groups 2016"/>
      <sheetName val="LI - Substation Groups 2017"/>
      <sheetName val="LI - Substation Groups 2018"/>
      <sheetName val="LI - Substation Groups 2019"/>
      <sheetName val="LI - Substation Groups 2020"/>
      <sheetName val="LI - Substation Groups 2021"/>
      <sheetName val="LI - Substation Groups 2022"/>
      <sheetName val="LI - Substation Groups 2023"/>
      <sheetName val="LI Tracker - Substation Groups"/>
    </sheetNames>
    <sheetDataSet>
      <sheetData sheetId="0">
        <row r="14">
          <cell r="D14">
            <v>2020</v>
          </cell>
        </row>
        <row r="75">
          <cell r="C75" t="str">
            <v>LV</v>
          </cell>
        </row>
        <row r="76">
          <cell r="C76" t="str">
            <v>HV</v>
          </cell>
        </row>
        <row r="77">
          <cell r="C77" t="str">
            <v>EHV</v>
          </cell>
        </row>
        <row r="78">
          <cell r="C78" t="str">
            <v>132kV</v>
          </cell>
        </row>
        <row r="81">
          <cell r="C81" t="str">
            <v>Winter</v>
          </cell>
        </row>
        <row r="82">
          <cell r="C82" t="str">
            <v>Summer</v>
          </cell>
        </row>
        <row r="85">
          <cell r="C85" t="str">
            <v>A</v>
          </cell>
        </row>
        <row r="86">
          <cell r="C86" t="str">
            <v>B</v>
          </cell>
        </row>
        <row r="87">
          <cell r="C87" t="str">
            <v>C</v>
          </cell>
        </row>
        <row r="88">
          <cell r="C88" t="str">
            <v>D</v>
          </cell>
        </row>
        <row r="89">
          <cell r="C89" t="str">
            <v>E</v>
          </cell>
        </row>
        <row r="90">
          <cell r="C90" t="str">
            <v>F</v>
          </cell>
        </row>
        <row r="91">
          <cell r="C91" t="str">
            <v>G</v>
          </cell>
        </row>
        <row r="92">
          <cell r="C92" t="str">
            <v>H</v>
          </cell>
        </row>
        <row r="93">
          <cell r="C93" t="str">
            <v>I</v>
          </cell>
        </row>
        <row r="94">
          <cell r="C94" t="str">
            <v>J</v>
          </cell>
        </row>
        <row r="95">
          <cell r="C95" t="str">
            <v>K</v>
          </cell>
        </row>
        <row r="102">
          <cell r="C102" t="str">
            <v>N/A</v>
          </cell>
        </row>
        <row r="103">
          <cell r="C103" t="str">
            <v>Yes, in place</v>
          </cell>
        </row>
        <row r="104">
          <cell r="C104" t="str">
            <v>Yes, anticipated</v>
          </cell>
        </row>
        <row r="105">
          <cell r="C105" t="str">
            <v>No, avoided</v>
          </cell>
        </row>
        <row r="106">
          <cell r="C106" t="str">
            <v>Not required</v>
          </cell>
        </row>
      </sheetData>
      <sheetData sheetId="1" refreshError="1"/>
      <sheetData sheetId="2" refreshError="1"/>
      <sheetData sheetId="3" refreshError="1"/>
      <sheetData sheetId="4">
        <row r="12">
          <cell r="D12" t="str">
            <v>LI1</v>
          </cell>
          <cell r="E12">
            <v>0</v>
          </cell>
          <cell r="G12" t="str">
            <v>n/a</v>
          </cell>
        </row>
        <row r="13">
          <cell r="D13" t="str">
            <v>LI2</v>
          </cell>
          <cell r="E13">
            <v>0.8</v>
          </cell>
          <cell r="G13" t="str">
            <v>n/a</v>
          </cell>
        </row>
        <row r="14">
          <cell r="D14" t="str">
            <v>LI3</v>
          </cell>
          <cell r="E14">
            <v>0.95</v>
          </cell>
          <cell r="G14" t="str">
            <v>n/a</v>
          </cell>
        </row>
        <row r="15">
          <cell r="D15" t="str">
            <v>LI4</v>
          </cell>
          <cell r="E15">
            <v>0.99</v>
          </cell>
          <cell r="G15">
            <v>0</v>
          </cell>
        </row>
        <row r="16">
          <cell r="D16" t="str">
            <v>LI5</v>
          </cell>
          <cell r="E16">
            <v>0.99</v>
          </cell>
          <cell r="G16">
            <v>9</v>
          </cell>
        </row>
        <row r="22">
          <cell r="D22" t="str">
            <v>LI1</v>
          </cell>
          <cell r="E22">
            <v>1</v>
          </cell>
        </row>
        <row r="23">
          <cell r="D23" t="str">
            <v>LI2</v>
          </cell>
          <cell r="E23">
            <v>1</v>
          </cell>
        </row>
        <row r="24">
          <cell r="D24" t="str">
            <v>LI3</v>
          </cell>
          <cell r="E24">
            <v>1</v>
          </cell>
        </row>
        <row r="25">
          <cell r="D25" t="str">
            <v>LI4</v>
          </cell>
          <cell r="E25">
            <v>20</v>
          </cell>
        </row>
        <row r="26">
          <cell r="D26" t="str">
            <v>LI5</v>
          </cell>
          <cell r="E26">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Cap Indicator"/>
      <sheetName val="Data Change Log"/>
      <sheetName val="MAP"/>
      <sheetName val="EHV_Cap_List MAP"/>
      <sheetName val="HV_Cap_List_Finder"/>
      <sheetName val="PFout"/>
      <sheetName val="HV_Cap_List_Interface"/>
      <sheetName val="O1"/>
      <sheetName val="O2"/>
      <sheetName val="O3"/>
      <sheetName val="O4"/>
      <sheetName val="O5"/>
      <sheetName val="O6"/>
      <sheetName val="P1"/>
      <sheetName val="P2"/>
      <sheetName val="P3"/>
      <sheetName val="P4"/>
      <sheetName val="P5"/>
      <sheetName val="P6"/>
      <sheetName val="P7"/>
      <sheetName val="P8"/>
      <sheetName val="CALCs"/>
      <sheetName val="FL"/>
      <sheetName val="COSTS"/>
      <sheetName val="CBA"/>
      <sheetName val="heatMAP"/>
      <sheetName val="DATA++"/>
      <sheetName val="REF_FL"/>
      <sheetName val="Opts"/>
      <sheetName val="REF_GEN"/>
      <sheetName val="Matching"/>
      <sheetName val="Primary Headroom Data"/>
      <sheetName val="BSP Headroom Data"/>
      <sheetName val="GSP Headroom Data"/>
      <sheetName val="Appendix G"/>
      <sheetName val="Constraints"/>
      <sheetName val="Constraints (2)"/>
      <sheetName val="DATA"/>
      <sheetName val="NCR_Data"/>
      <sheetName val="NCR_Primary Headroom Data"/>
      <sheetName val="Network Capacity Indicator v3"/>
    </sheetNames>
    <sheetDataSet>
      <sheetData sheetId="0">
        <row r="25">
          <cell r="G25" t="str">
            <v>Enter Data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Enter Data</v>
          </cell>
        </row>
      </sheetData>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_Substation_Look_Up"/>
      <sheetName val="Battery  Generation Heat Map"/>
      <sheetName val="Demand_Heat_Map"/>
      <sheetName val="Fault Level Heat Map "/>
      <sheetName val="MAP"/>
      <sheetName val="PFout"/>
      <sheetName val="O1"/>
      <sheetName val="O2"/>
      <sheetName val="O3"/>
      <sheetName val="O4"/>
      <sheetName val="O5"/>
      <sheetName val="O6"/>
      <sheetName val="P1"/>
      <sheetName val="P2"/>
      <sheetName val="P3"/>
      <sheetName val="P4"/>
      <sheetName val="P5"/>
      <sheetName val="P6"/>
      <sheetName val="P7"/>
      <sheetName val="P8"/>
      <sheetName val="FL"/>
      <sheetName val="CALCs"/>
      <sheetName val="COSTS"/>
      <sheetName val="CBA"/>
      <sheetName val="heatMAP"/>
      <sheetName val="DATA"/>
      <sheetName val="DATA++"/>
      <sheetName val="Opts"/>
      <sheetName val="REF_FL"/>
      <sheetName val="REF_GEN"/>
      <sheetName val="Sheet3"/>
      <sheetName val="Sheet4"/>
      <sheetName val="Sheet5"/>
      <sheetName val="Sheet1"/>
    </sheetNames>
    <sheetDataSet>
      <sheetData sheetId="0"/>
      <sheetData sheetId="1" refreshError="1"/>
      <sheetData sheetId="2">
        <row r="7">
          <cell r="B7" t="str">
            <v>Albion St (6.6)</v>
          </cell>
        </row>
        <row r="8">
          <cell r="B8" t="str">
            <v>Alderley (11)</v>
          </cell>
        </row>
        <row r="9">
          <cell r="B9" t="str">
            <v>Alston (11)</v>
          </cell>
        </row>
        <row r="10">
          <cell r="B10" t="str">
            <v>Ambleside (11)</v>
          </cell>
        </row>
        <row r="11">
          <cell r="B11" t="str">
            <v>Ancoats North T11 &amp; T12 (6.6)</v>
          </cell>
        </row>
        <row r="12">
          <cell r="B12" t="str">
            <v>Ancoats North T14 (6.6)</v>
          </cell>
        </row>
        <row r="13">
          <cell r="B13" t="str">
            <v>Annie Pit (11)</v>
          </cell>
        </row>
        <row r="14">
          <cell r="B14" t="str">
            <v>Ansdell (6.6)</v>
          </cell>
        </row>
        <row r="15">
          <cell r="B15" t="str">
            <v>Ardwick (6.6)</v>
          </cell>
        </row>
        <row r="16">
          <cell r="B16" t="str">
            <v>Arnside (11)</v>
          </cell>
        </row>
        <row r="17">
          <cell r="B17" t="str">
            <v>Ashton / Golborne (6.6)</v>
          </cell>
        </row>
        <row r="18">
          <cell r="B18" t="str">
            <v>Ashton / Ribble (6.6)</v>
          </cell>
        </row>
        <row r="19">
          <cell r="B19" t="str">
            <v>Ashton On Mersey (6.6)</v>
          </cell>
        </row>
        <row r="20">
          <cell r="B20" t="str">
            <v>Ashton Under Lyne T11 &amp; T12 (6.6)</v>
          </cell>
        </row>
        <row r="21">
          <cell r="B21" t="str">
            <v>Ashton Under Lyne T13 (6.6)</v>
          </cell>
        </row>
        <row r="22">
          <cell r="B22" t="str">
            <v>Ashwood Dale (6.6)</v>
          </cell>
        </row>
        <row r="23">
          <cell r="B23" t="str">
            <v>Askam (11)</v>
          </cell>
        </row>
        <row r="24">
          <cell r="B24" t="str">
            <v>Askerton Castle (11)</v>
          </cell>
        </row>
        <row r="25">
          <cell r="B25" t="str">
            <v>Aspatria (11)</v>
          </cell>
        </row>
        <row r="26">
          <cell r="B26" t="str">
            <v>Atherton Town Centre (11)</v>
          </cell>
        </row>
        <row r="27">
          <cell r="B27" t="str">
            <v>Athletic St (6.6)</v>
          </cell>
        </row>
        <row r="28">
          <cell r="B28" t="str">
            <v>Avenham (6.6)</v>
          </cell>
        </row>
        <row r="29">
          <cell r="B29" t="str">
            <v>Baguley (11)</v>
          </cell>
        </row>
        <row r="30">
          <cell r="B30" t="str">
            <v>Bamber Bridge (11)</v>
          </cell>
        </row>
        <row r="31">
          <cell r="B31" t="str">
            <v>Barbara St (6.6)</v>
          </cell>
        </row>
        <row r="32">
          <cell r="B32" t="str">
            <v>Barrow (11)</v>
          </cell>
        </row>
        <row r="33">
          <cell r="B33" t="str">
            <v>Barton Dock Rd (6.6)</v>
          </cell>
        </row>
        <row r="34">
          <cell r="B34" t="str">
            <v>Bedford (11)</v>
          </cell>
        </row>
        <row r="35">
          <cell r="B35" t="str">
            <v>Belgrave (6.6)</v>
          </cell>
        </row>
        <row r="36">
          <cell r="B36" t="str">
            <v>Benchill (11)</v>
          </cell>
        </row>
        <row r="37">
          <cell r="B37" t="str">
            <v>Bentham (11)</v>
          </cell>
        </row>
        <row r="38">
          <cell r="B38" t="str">
            <v>Bispham (6.6)</v>
          </cell>
        </row>
        <row r="39">
          <cell r="B39" t="str">
            <v>Blackbull (6.6)</v>
          </cell>
        </row>
        <row r="40">
          <cell r="B40" t="str">
            <v>Blackburn (6.6)</v>
          </cell>
        </row>
        <row r="41">
          <cell r="B41" t="str">
            <v>Blackfriars (6.6)</v>
          </cell>
        </row>
        <row r="42">
          <cell r="B42" t="str">
            <v>Blackley (6.6)</v>
          </cell>
        </row>
        <row r="43">
          <cell r="B43" t="str">
            <v>Blackpool (6.6)</v>
          </cell>
        </row>
        <row r="44">
          <cell r="B44" t="str">
            <v>Bollington (11)</v>
          </cell>
        </row>
        <row r="45">
          <cell r="B45" t="str">
            <v>Bolton By Bowland (11)</v>
          </cell>
        </row>
        <row r="46">
          <cell r="B46" t="str">
            <v>Bolton Le Sands (11)</v>
          </cell>
        </row>
        <row r="47">
          <cell r="B47" t="str">
            <v>Botany Bay (11)</v>
          </cell>
        </row>
        <row r="48">
          <cell r="B48" t="str">
            <v>Bow Lane (11)</v>
          </cell>
        </row>
        <row r="49">
          <cell r="B49" t="str">
            <v>Bowaters (11)</v>
          </cell>
        </row>
        <row r="50">
          <cell r="B50" t="str">
            <v>Bowdon (11)</v>
          </cell>
        </row>
        <row r="51">
          <cell r="B51" t="str">
            <v>Bradford (6.6)</v>
          </cell>
        </row>
        <row r="52">
          <cell r="B52" t="str">
            <v>Bradshawgate (6.6)</v>
          </cell>
        </row>
        <row r="53">
          <cell r="B53" t="str">
            <v>Bramhall (11)</v>
          </cell>
        </row>
        <row r="54">
          <cell r="B54" t="str">
            <v>Bridgewater (6.6)</v>
          </cell>
        </row>
        <row r="55">
          <cell r="B55" t="str">
            <v>Brinksway (6.6)</v>
          </cell>
        </row>
        <row r="56">
          <cell r="B56" t="str">
            <v>Broadheath (11)</v>
          </cell>
        </row>
        <row r="57">
          <cell r="B57" t="str">
            <v>Broadway (6.6)</v>
          </cell>
        </row>
        <row r="58">
          <cell r="B58" t="str">
            <v>Buckshaw (11)</v>
          </cell>
        </row>
        <row r="59">
          <cell r="B59" t="str">
            <v>Burnley (6.6)</v>
          </cell>
        </row>
        <row r="60">
          <cell r="B60" t="str">
            <v>Burnley Centre (6.6)</v>
          </cell>
        </row>
        <row r="61">
          <cell r="B61" t="str">
            <v>Burnley North (6.6)</v>
          </cell>
        </row>
        <row r="62">
          <cell r="B62" t="str">
            <v>Burrow Beck (11)</v>
          </cell>
        </row>
        <row r="63">
          <cell r="B63" t="str">
            <v>Burscough Bridge (11)</v>
          </cell>
        </row>
        <row r="64">
          <cell r="B64" t="str">
            <v>Bury Town Centre (6.6)</v>
          </cell>
        </row>
        <row r="65">
          <cell r="B65" t="str">
            <v>Bushell St (6.6)</v>
          </cell>
        </row>
        <row r="66">
          <cell r="B66" t="str">
            <v>Campbell St (11)</v>
          </cell>
        </row>
        <row r="67">
          <cell r="B67" t="str">
            <v>Cannon St (33)</v>
          </cell>
        </row>
        <row r="68">
          <cell r="B68" t="str">
            <v>Capontree (11)</v>
          </cell>
        </row>
        <row r="69">
          <cell r="B69" t="str">
            <v>Carleton (11)</v>
          </cell>
        </row>
        <row r="70">
          <cell r="B70" t="str">
            <v>Carlisle North (11)</v>
          </cell>
        </row>
        <row r="71">
          <cell r="B71" t="str">
            <v>Carr St (11)</v>
          </cell>
        </row>
        <row r="72">
          <cell r="B72" t="str">
            <v>Castleton (6.6)</v>
          </cell>
        </row>
        <row r="73">
          <cell r="B73" t="str">
            <v>Catterall Waterworks (6.6)</v>
          </cell>
        </row>
        <row r="74">
          <cell r="B74" t="str">
            <v>Cecil St (6.6)</v>
          </cell>
        </row>
        <row r="75">
          <cell r="B75" t="str">
            <v>Central Manchester (6.6)</v>
          </cell>
        </row>
        <row r="76">
          <cell r="B76" t="str">
            <v>Chadderton (6.6)</v>
          </cell>
        </row>
        <row r="77">
          <cell r="B77" t="str">
            <v>Chamberhall (6.6)</v>
          </cell>
        </row>
        <row r="78">
          <cell r="B78" t="str">
            <v>Chapel Wharf (6.6)</v>
          </cell>
        </row>
        <row r="79">
          <cell r="B79" t="str">
            <v>Chassen Rd (6.6)</v>
          </cell>
        </row>
        <row r="80">
          <cell r="B80" t="str">
            <v>Chatsworth Street (11)</v>
          </cell>
        </row>
        <row r="81">
          <cell r="B81" t="str">
            <v>Cheadle Heath (6.6)</v>
          </cell>
        </row>
        <row r="82">
          <cell r="B82" t="str">
            <v>Cheadle Hulme (11)</v>
          </cell>
        </row>
        <row r="83">
          <cell r="B83" t="str">
            <v>Cheetham Hill (6.6)</v>
          </cell>
        </row>
        <row r="84">
          <cell r="B84" t="str">
            <v>Chelford (11)</v>
          </cell>
        </row>
        <row r="85">
          <cell r="B85" t="str">
            <v>Chester Rd T11 &amp; T12 (6.6)</v>
          </cell>
        </row>
        <row r="86">
          <cell r="B86" t="str">
            <v>Chester Rd T13 (6.6)</v>
          </cell>
        </row>
        <row r="87">
          <cell r="B87" t="str">
            <v>Chorley South (11)</v>
          </cell>
        </row>
        <row r="88">
          <cell r="B88" t="str">
            <v>Chorlton (6.6)</v>
          </cell>
        </row>
        <row r="89">
          <cell r="B89" t="str">
            <v>Church (6.6)</v>
          </cell>
        </row>
        <row r="90">
          <cell r="B90" t="str">
            <v>Clarendon Road (6.6)</v>
          </cell>
        </row>
        <row r="91">
          <cell r="B91" t="str">
            <v>Claughton (11)</v>
          </cell>
        </row>
        <row r="92">
          <cell r="B92" t="str">
            <v>Clayton (6.6)</v>
          </cell>
        </row>
        <row r="93">
          <cell r="B93" t="str">
            <v>Cleveleys (6.6)</v>
          </cell>
        </row>
        <row r="94">
          <cell r="B94" t="str">
            <v>Clifton Junction (11)</v>
          </cell>
        </row>
        <row r="95">
          <cell r="B95" t="str">
            <v>Clover Hill (6.6)</v>
          </cell>
        </row>
        <row r="96">
          <cell r="B96" t="str">
            <v>Cog Lane (6.6)</v>
          </cell>
        </row>
        <row r="97">
          <cell r="B97" t="str">
            <v>Coniston (11)</v>
          </cell>
        </row>
        <row r="98">
          <cell r="B98" t="str">
            <v>Copse Road (6.6)</v>
          </cell>
        </row>
        <row r="99">
          <cell r="B99" t="str">
            <v>Cox Green (11)</v>
          </cell>
        </row>
        <row r="100">
          <cell r="B100" t="str">
            <v>Craggs Row (6.6)</v>
          </cell>
        </row>
        <row r="101">
          <cell r="B101" t="str">
            <v>Crown Lane (11)</v>
          </cell>
        </row>
        <row r="102">
          <cell r="B102" t="str">
            <v>Culcheth (11)</v>
          </cell>
        </row>
        <row r="103">
          <cell r="B103" t="str">
            <v>Cutacre (11)</v>
          </cell>
        </row>
        <row r="104">
          <cell r="B104" t="str">
            <v>Dalton (11)</v>
          </cell>
        </row>
        <row r="105">
          <cell r="B105" t="str">
            <v>Deansgate (6.6)</v>
          </cell>
        </row>
        <row r="106">
          <cell r="B106" t="str">
            <v>Denton East (6.6)</v>
          </cell>
        </row>
        <row r="107">
          <cell r="B107" t="str">
            <v>Denton West (6.6)</v>
          </cell>
        </row>
        <row r="108">
          <cell r="B108" t="str">
            <v>Dickinson St (6.6)</v>
          </cell>
        </row>
        <row r="109">
          <cell r="B109" t="str">
            <v>Didsbury (6.6)</v>
          </cell>
        </row>
        <row r="110">
          <cell r="B110" t="str">
            <v>Dodgson Rd (6.6)</v>
          </cell>
        </row>
        <row r="111">
          <cell r="B111" t="str">
            <v>Douglas St (6.6)</v>
          </cell>
        </row>
        <row r="112">
          <cell r="B112" t="str">
            <v>Droylsden East (6.6)</v>
          </cell>
        </row>
        <row r="113">
          <cell r="B113" t="str">
            <v>Dukinfield (6.6)</v>
          </cell>
        </row>
        <row r="114">
          <cell r="B114" t="str">
            <v>Dumers Lane (11)</v>
          </cell>
        </row>
        <row r="115">
          <cell r="B115" t="str">
            <v>Dumplington (11)</v>
          </cell>
        </row>
        <row r="116">
          <cell r="B116" t="str">
            <v>Eastlands (6.6)</v>
          </cell>
        </row>
        <row r="117">
          <cell r="B117" t="str">
            <v>Easton (11)</v>
          </cell>
        </row>
        <row r="118">
          <cell r="B118" t="str">
            <v>Egremont (11)</v>
          </cell>
        </row>
        <row r="119">
          <cell r="B119" t="str">
            <v>Embleton (11)</v>
          </cell>
        </row>
        <row r="120">
          <cell r="B120" t="str">
            <v>Exchange St (6.6)</v>
          </cell>
        </row>
        <row r="121">
          <cell r="B121" t="str">
            <v>Failsworth (6.6)</v>
          </cell>
        </row>
        <row r="122">
          <cell r="B122" t="str">
            <v>Fallowfield (6.6)</v>
          </cell>
        </row>
        <row r="123">
          <cell r="B123" t="str">
            <v>Farnworth (11)</v>
          </cell>
        </row>
        <row r="124">
          <cell r="B124" t="str">
            <v>Feniscowles (6.6)</v>
          </cell>
        </row>
        <row r="125">
          <cell r="B125" t="str">
            <v>Ferodo (11)</v>
          </cell>
        </row>
        <row r="126">
          <cell r="B126" t="str">
            <v>Flat Lane (11)</v>
          </cell>
        </row>
        <row r="127">
          <cell r="B127" t="str">
            <v>Frederick Road (6.6)</v>
          </cell>
        </row>
        <row r="128">
          <cell r="B128" t="str">
            <v>Fuse Hill (11)</v>
          </cell>
        </row>
        <row r="129">
          <cell r="B129" t="str">
            <v>Gale (6.6)</v>
          </cell>
        </row>
        <row r="130">
          <cell r="B130" t="str">
            <v>Garstang (6.6)</v>
          </cell>
        </row>
        <row r="131">
          <cell r="B131" t="str">
            <v>Gatley (6.6)</v>
          </cell>
        </row>
        <row r="132">
          <cell r="B132" t="str">
            <v>Gidlow (6.6)</v>
          </cell>
        </row>
        <row r="133">
          <cell r="B133" t="str">
            <v>Gillsrow (11)</v>
          </cell>
        </row>
        <row r="134">
          <cell r="B134" t="str">
            <v>Glaxo (11)</v>
          </cell>
        </row>
        <row r="135">
          <cell r="B135" t="str">
            <v>Glossop (11)</v>
          </cell>
        </row>
        <row r="136">
          <cell r="B136" t="str">
            <v>Golborne (11)</v>
          </cell>
        </row>
        <row r="137">
          <cell r="B137" t="str">
            <v>Gowhole (11)</v>
          </cell>
        </row>
        <row r="138">
          <cell r="B138" t="str">
            <v>Grane Road (6.6)</v>
          </cell>
        </row>
        <row r="139">
          <cell r="B139" t="str">
            <v>Grange (11)</v>
          </cell>
        </row>
        <row r="140">
          <cell r="B140" t="str">
            <v>Great Harwood (6.6)</v>
          </cell>
        </row>
        <row r="141">
          <cell r="B141" t="str">
            <v>Green Lane / Altrincham (11)</v>
          </cell>
        </row>
        <row r="142">
          <cell r="B142" t="str">
            <v>Green Lane / Hazel Grove (11)</v>
          </cell>
        </row>
        <row r="143">
          <cell r="B143" t="str">
            <v>Green St T11 (6.6)</v>
          </cell>
        </row>
        <row r="144">
          <cell r="B144" t="str">
            <v>Green St T12 &amp; T13 (6.6)</v>
          </cell>
        </row>
        <row r="145">
          <cell r="B145" t="str">
            <v>Greenfield (11)</v>
          </cell>
        </row>
        <row r="146">
          <cell r="B146" t="str">
            <v>Greenhill (6.6)</v>
          </cell>
        </row>
        <row r="147">
          <cell r="B147" t="str">
            <v>Griffin (6.6)</v>
          </cell>
        </row>
        <row r="148">
          <cell r="B148" t="str">
            <v>Hadfield (11)</v>
          </cell>
        </row>
        <row r="149">
          <cell r="B149" t="str">
            <v>Hall Cross (6.6)</v>
          </cell>
        </row>
        <row r="150">
          <cell r="B150" t="str">
            <v>Handforth (11)</v>
          </cell>
        </row>
        <row r="151">
          <cell r="B151" t="str">
            <v>Hanging Bridge (11)</v>
          </cell>
        </row>
        <row r="152">
          <cell r="B152" t="str">
            <v>Hareholme (6.6)</v>
          </cell>
        </row>
        <row r="153">
          <cell r="B153" t="str">
            <v>Harpurhey (6.6)</v>
          </cell>
        </row>
        <row r="154">
          <cell r="B154" t="str">
            <v>Harwood (11)</v>
          </cell>
        </row>
        <row r="155">
          <cell r="B155" t="str">
            <v>Hattersley (11)</v>
          </cell>
        </row>
        <row r="156">
          <cell r="B156" t="str">
            <v>Haverthwaite (11)</v>
          </cell>
        </row>
        <row r="157">
          <cell r="B157" t="str">
            <v>Hawk Green (11)</v>
          </cell>
        </row>
        <row r="158">
          <cell r="B158" t="str">
            <v>Haydock (11)</v>
          </cell>
        </row>
        <row r="159">
          <cell r="B159" t="str">
            <v>HDA No1 (11)</v>
          </cell>
        </row>
        <row r="160">
          <cell r="B160" t="str">
            <v>HDA No2 (11)</v>
          </cell>
        </row>
        <row r="161">
          <cell r="B161" t="str">
            <v>Heady Hill (6.6)</v>
          </cell>
        </row>
        <row r="162">
          <cell r="B162" t="str">
            <v>Heap Bridge (6.6)</v>
          </cell>
        </row>
        <row r="163">
          <cell r="B163" t="str">
            <v>Heasandford (6.6)</v>
          </cell>
        </row>
        <row r="164">
          <cell r="B164" t="str">
            <v>Heaton Moor (6.6)</v>
          </cell>
        </row>
        <row r="165">
          <cell r="B165" t="str">
            <v>Heaton Norris (6.6)</v>
          </cell>
        </row>
        <row r="166">
          <cell r="B166" t="str">
            <v>Helwith Bridge (11)</v>
          </cell>
        </row>
        <row r="167">
          <cell r="B167" t="str">
            <v>Hensingham (11)</v>
          </cell>
        </row>
        <row r="168">
          <cell r="B168" t="str">
            <v>Heyrod (6.6)</v>
          </cell>
        </row>
        <row r="169">
          <cell r="B169" t="str">
            <v>Heyside (6.6)</v>
          </cell>
        </row>
        <row r="170">
          <cell r="B170" t="str">
            <v>Heywood (6.6)</v>
          </cell>
        </row>
        <row r="171">
          <cell r="B171" t="str">
            <v>Higher Mill (6.6)</v>
          </cell>
        </row>
        <row r="172">
          <cell r="B172" t="str">
            <v>Higher Walton (11)</v>
          </cell>
        </row>
        <row r="173">
          <cell r="B173" t="str">
            <v>Hill Top T11 &amp; T12 (11)</v>
          </cell>
        </row>
        <row r="174">
          <cell r="B174" t="str">
            <v>Hill Top T13 (11)</v>
          </cell>
        </row>
        <row r="175">
          <cell r="B175" t="str">
            <v>Hindley Green (11)</v>
          </cell>
        </row>
        <row r="176">
          <cell r="B176" t="str">
            <v>Hollinwood (6.6)</v>
          </cell>
        </row>
        <row r="177">
          <cell r="B177" t="str">
            <v>Holme Road (11)</v>
          </cell>
        </row>
        <row r="178">
          <cell r="B178" t="str">
            <v>Holt St (11)</v>
          </cell>
        </row>
        <row r="179">
          <cell r="B179" t="str">
            <v>Hurst (6.6)</v>
          </cell>
        </row>
        <row r="180">
          <cell r="B180" t="str">
            <v>Hutton End (11)</v>
          </cell>
        </row>
        <row r="181">
          <cell r="B181" t="str">
            <v>Hyde (6.6)</v>
          </cell>
        </row>
        <row r="182">
          <cell r="B182" t="str">
            <v>Hyndburn Rd (6.6)</v>
          </cell>
        </row>
        <row r="183">
          <cell r="B183" t="str">
            <v>India St (6.6)</v>
          </cell>
        </row>
        <row r="184">
          <cell r="B184" t="str">
            <v>Ingleton (11)</v>
          </cell>
        </row>
        <row r="185">
          <cell r="B185" t="str">
            <v>Irlam (6.6)</v>
          </cell>
        </row>
        <row r="186">
          <cell r="B186" t="str">
            <v>James St (11)</v>
          </cell>
        </row>
        <row r="187">
          <cell r="B187" t="str">
            <v>Kay St (6.6)</v>
          </cell>
        </row>
        <row r="188">
          <cell r="B188" t="str">
            <v>Kendal (11)</v>
          </cell>
        </row>
        <row r="189">
          <cell r="B189" t="str">
            <v>Keswick (11)</v>
          </cell>
        </row>
        <row r="190">
          <cell r="B190" t="str">
            <v>Kingsway (11)</v>
          </cell>
        </row>
        <row r="191">
          <cell r="B191" t="str">
            <v>Kinkry Hill (11)</v>
          </cell>
        </row>
        <row r="192">
          <cell r="B192" t="str">
            <v>Kirkby Lonsdale (11)</v>
          </cell>
        </row>
        <row r="193">
          <cell r="B193" t="str">
            <v>Kirkby Moor (11)</v>
          </cell>
        </row>
        <row r="194">
          <cell r="B194" t="str">
            <v>Kirkby Stephen (11)</v>
          </cell>
        </row>
        <row r="195">
          <cell r="B195" t="str">
            <v>Kirkby Thore (11)</v>
          </cell>
        </row>
        <row r="196">
          <cell r="B196" t="str">
            <v>Kirkhall Lane (11)</v>
          </cell>
        </row>
        <row r="197">
          <cell r="B197" t="str">
            <v>Kitt Green (6.6)</v>
          </cell>
        </row>
        <row r="198">
          <cell r="B198" t="str">
            <v>Knott Mill (6.6)</v>
          </cell>
        </row>
        <row r="199">
          <cell r="B199" t="str">
            <v>Lamberhead (6.6)</v>
          </cell>
        </row>
        <row r="200">
          <cell r="B200" t="str">
            <v>Lancaster (11)</v>
          </cell>
        </row>
        <row r="201">
          <cell r="B201" t="str">
            <v>Langley (11)</v>
          </cell>
        </row>
        <row r="202">
          <cell r="B202" t="str">
            <v>Langroyd Rd (6.6)</v>
          </cell>
        </row>
        <row r="203">
          <cell r="B203" t="str">
            <v>Leigh (11)</v>
          </cell>
        </row>
        <row r="204">
          <cell r="B204" t="str">
            <v>Levenshulme (6.6)</v>
          </cell>
        </row>
        <row r="205">
          <cell r="B205" t="str">
            <v>Leyland National (11)</v>
          </cell>
        </row>
        <row r="206">
          <cell r="B206" t="str">
            <v>Little Hulton (11)</v>
          </cell>
        </row>
        <row r="207">
          <cell r="B207" t="str">
            <v>Little Salkeld (11)</v>
          </cell>
        </row>
        <row r="208">
          <cell r="B208" t="str">
            <v>Littleborough (6.6)</v>
          </cell>
        </row>
        <row r="209">
          <cell r="B209" t="str">
            <v>Longford Bridge (6.6)</v>
          </cell>
        </row>
        <row r="210">
          <cell r="B210" t="str">
            <v>Longridge (6.6)</v>
          </cell>
        </row>
        <row r="211">
          <cell r="B211" t="str">
            <v>Longsight (6.6)</v>
          </cell>
        </row>
        <row r="212">
          <cell r="B212" t="str">
            <v>Lostock (11)</v>
          </cell>
        </row>
        <row r="213">
          <cell r="B213" t="str">
            <v>Lower Darwen (6.6)</v>
          </cell>
        </row>
        <row r="214">
          <cell r="B214" t="str">
            <v>Lyons Rd (6.6)</v>
          </cell>
        </row>
        <row r="215">
          <cell r="B215" t="str">
            <v>Manchester University (6.6)</v>
          </cell>
        </row>
        <row r="216">
          <cell r="B216" t="str">
            <v>Marple (11)</v>
          </cell>
        </row>
        <row r="217">
          <cell r="B217" t="str">
            <v>Marton (6.6)</v>
          </cell>
        </row>
        <row r="218">
          <cell r="B218" t="str">
            <v>Maryport (11)</v>
          </cell>
        </row>
        <row r="219">
          <cell r="B219" t="str">
            <v>Medipark (11)</v>
          </cell>
        </row>
        <row r="220">
          <cell r="B220" t="str">
            <v>Melling (11)</v>
          </cell>
        </row>
        <row r="221">
          <cell r="B221" t="str">
            <v>Mereside (6.6)</v>
          </cell>
        </row>
        <row r="222">
          <cell r="B222" t="str">
            <v>Middleton Junction (11)</v>
          </cell>
        </row>
        <row r="223">
          <cell r="B223" t="str">
            <v>Midway (11)</v>
          </cell>
        </row>
        <row r="224">
          <cell r="B224" t="str">
            <v>Milnrow (6.6)</v>
          </cell>
        </row>
        <row r="225">
          <cell r="B225" t="str">
            <v>Mintsfeet (11)</v>
          </cell>
        </row>
        <row r="226">
          <cell r="B226" t="str">
            <v>Monsall (6.6)</v>
          </cell>
        </row>
        <row r="227">
          <cell r="B227" t="str">
            <v>Monton (6.6)</v>
          </cell>
        </row>
        <row r="228">
          <cell r="B228" t="str">
            <v>Moorside (6.6)</v>
          </cell>
        </row>
        <row r="229">
          <cell r="B229" t="str">
            <v>Morton Park (11)</v>
          </cell>
        </row>
        <row r="230">
          <cell r="B230" t="str">
            <v>Mosley Rd (6.6)</v>
          </cell>
        </row>
        <row r="231">
          <cell r="B231" t="str">
            <v>Moss Lane (11)</v>
          </cell>
        </row>
        <row r="232">
          <cell r="B232" t="str">
            <v>Moss Nook (11)</v>
          </cell>
        </row>
        <row r="233">
          <cell r="B233" t="str">
            <v>Moss Side / Leyland (11)</v>
          </cell>
        </row>
        <row r="234">
          <cell r="B234" t="str">
            <v>Moss Side / Longsight (6.6)</v>
          </cell>
        </row>
        <row r="235">
          <cell r="B235" t="str">
            <v>Mossley (11)</v>
          </cell>
        </row>
        <row r="236">
          <cell r="B236" t="str">
            <v>Mount St (6.6)</v>
          </cell>
        </row>
        <row r="237">
          <cell r="B237" t="str">
            <v>Musgrave Rd (6.6)</v>
          </cell>
        </row>
        <row r="238">
          <cell r="B238" t="str">
            <v>Nelson (6.6)</v>
          </cell>
        </row>
        <row r="239">
          <cell r="B239" t="str">
            <v>New Moston (6.6)</v>
          </cell>
        </row>
        <row r="240">
          <cell r="B240" t="str">
            <v>Newbiggin on Lune (11)</v>
          </cell>
        </row>
        <row r="241">
          <cell r="B241" t="str">
            <v>Newby (11)</v>
          </cell>
        </row>
        <row r="242">
          <cell r="B242" t="str">
            <v>Newton (11)</v>
          </cell>
        </row>
        <row r="243">
          <cell r="B243" t="str">
            <v>Newton Heath (6.6)</v>
          </cell>
        </row>
        <row r="244">
          <cell r="B244" t="str">
            <v>Newton Le Willows (11)</v>
          </cell>
        </row>
        <row r="245">
          <cell r="B245" t="str">
            <v>Newtongate T11 &amp; T12 (11)</v>
          </cell>
        </row>
        <row r="246">
          <cell r="B246" t="str">
            <v>Newtongate T13 (11)</v>
          </cell>
        </row>
        <row r="247">
          <cell r="B247" t="str">
            <v>Norbreck (6.6)</v>
          </cell>
        </row>
        <row r="248">
          <cell r="B248" t="str">
            <v>Norbury (11)</v>
          </cell>
        </row>
        <row r="249">
          <cell r="B249" t="str">
            <v>Northenden (6.6)</v>
          </cell>
        </row>
        <row r="250">
          <cell r="B250" t="str">
            <v>NWGB Partington (6.6)</v>
          </cell>
        </row>
        <row r="251">
          <cell r="B251" t="str">
            <v>Offerton (6.6)</v>
          </cell>
        </row>
        <row r="252">
          <cell r="B252" t="str">
            <v>Openshaw (6.6)</v>
          </cell>
        </row>
        <row r="253">
          <cell r="B253" t="str">
            <v>Ormskirk (11)</v>
          </cell>
        </row>
        <row r="254">
          <cell r="B254" t="str">
            <v>Padiham (11)</v>
          </cell>
        </row>
        <row r="255">
          <cell r="B255" t="str">
            <v>Peel St (11)</v>
          </cell>
        </row>
        <row r="256">
          <cell r="B256" t="str">
            <v>Pendleton (6.6)</v>
          </cell>
        </row>
        <row r="257">
          <cell r="B257" t="str">
            <v>Petteril Bank (11)</v>
          </cell>
        </row>
        <row r="258">
          <cell r="B258" t="str">
            <v>Phillips Lane (6.6)</v>
          </cell>
        </row>
        <row r="259">
          <cell r="B259" t="str">
            <v>Piccadilly (6.6)</v>
          </cell>
        </row>
        <row r="260">
          <cell r="B260" t="str">
            <v>Pimbo (11)</v>
          </cell>
        </row>
        <row r="261">
          <cell r="B261" t="str">
            <v>Pirelli (11)</v>
          </cell>
        </row>
        <row r="262">
          <cell r="B262" t="str">
            <v>Portwood (6.6)</v>
          </cell>
        </row>
        <row r="263">
          <cell r="B263" t="str">
            <v>Poulton (6.6)</v>
          </cell>
        </row>
        <row r="264">
          <cell r="B264" t="str">
            <v>Poynton (11)</v>
          </cell>
        </row>
        <row r="265">
          <cell r="B265" t="str">
            <v>Preesall (11)</v>
          </cell>
        </row>
        <row r="266">
          <cell r="B266" t="str">
            <v>Preston East (6.6)</v>
          </cell>
        </row>
        <row r="267">
          <cell r="B267" t="str">
            <v>Preston Old Rd (6.6)</v>
          </cell>
        </row>
        <row r="268">
          <cell r="B268" t="str">
            <v>Prestwich (6.6)</v>
          </cell>
        </row>
        <row r="269">
          <cell r="B269" t="str">
            <v>Pringle St (6.6)</v>
          </cell>
        </row>
        <row r="270">
          <cell r="B270" t="str">
            <v>Prinny Hill (6.6)</v>
          </cell>
        </row>
        <row r="271">
          <cell r="B271" t="str">
            <v>Queens Park (6.6)</v>
          </cell>
        </row>
        <row r="272">
          <cell r="B272" t="str">
            <v>Radcliffe (11)</v>
          </cell>
        </row>
        <row r="273">
          <cell r="B273" t="str">
            <v>Randal St (6.6)</v>
          </cell>
        </row>
        <row r="274">
          <cell r="B274" t="str">
            <v>Rawtenstall Rd (6.6)</v>
          </cell>
        </row>
        <row r="275">
          <cell r="B275" t="str">
            <v>Reddish Vale (6.6)</v>
          </cell>
        </row>
        <row r="276">
          <cell r="B276" t="str">
            <v>Ribblesdale (11)</v>
          </cell>
        </row>
        <row r="277">
          <cell r="B277" t="str">
            <v>Ribbleton (6.6)</v>
          </cell>
        </row>
        <row r="278">
          <cell r="B278" t="str">
            <v>Ringley (11)</v>
          </cell>
        </row>
        <row r="279">
          <cell r="B279" t="str">
            <v>Risley (11)</v>
          </cell>
        </row>
        <row r="280">
          <cell r="B280" t="str">
            <v>Robert Hall St (6.6)</v>
          </cell>
        </row>
        <row r="281">
          <cell r="B281" t="str">
            <v>Rochdale Central (6.6)</v>
          </cell>
        </row>
        <row r="282">
          <cell r="B282" t="str">
            <v>Roman Rd (6.6)</v>
          </cell>
        </row>
        <row r="283">
          <cell r="B283" t="str">
            <v>Romiley (11)</v>
          </cell>
        </row>
        <row r="284">
          <cell r="B284" t="str">
            <v>Rossall (6.6)</v>
          </cell>
        </row>
        <row r="285">
          <cell r="B285" t="str">
            <v>Royton (6.6)</v>
          </cell>
        </row>
        <row r="286">
          <cell r="B286" t="str">
            <v>Sale (6.6)</v>
          </cell>
        </row>
        <row r="287">
          <cell r="B287" t="str">
            <v>Sale Moor (6.6)</v>
          </cell>
        </row>
        <row r="288">
          <cell r="B288" t="str">
            <v>Salford Quays (6.6)</v>
          </cell>
        </row>
        <row r="289">
          <cell r="B289" t="str">
            <v>Sandgate (11)</v>
          </cell>
        </row>
        <row r="290">
          <cell r="B290" t="str">
            <v>Scarisbrick (11)</v>
          </cell>
        </row>
        <row r="291">
          <cell r="B291" t="str">
            <v>Sebergham (11)</v>
          </cell>
        </row>
        <row r="292">
          <cell r="B292" t="str">
            <v>Sedbergh (11)</v>
          </cell>
        </row>
        <row r="293">
          <cell r="B293" t="str">
            <v>Selsmire (11)</v>
          </cell>
        </row>
        <row r="294">
          <cell r="B294" t="str">
            <v>Settle (11)</v>
          </cell>
        </row>
        <row r="295">
          <cell r="B295" t="str">
            <v>Seven Stars (11)</v>
          </cell>
        </row>
        <row r="296">
          <cell r="B296" t="str">
            <v>Shannon St (6.6)</v>
          </cell>
        </row>
        <row r="297">
          <cell r="B297" t="str">
            <v>Shap (11)</v>
          </cell>
        </row>
        <row r="298">
          <cell r="B298" t="str">
            <v>Shaw (6.6)</v>
          </cell>
        </row>
        <row r="299">
          <cell r="B299" t="str">
            <v>Siddick (11)</v>
          </cell>
        </row>
        <row r="300">
          <cell r="B300" t="str">
            <v>Silloth (11)</v>
          </cell>
        </row>
        <row r="301">
          <cell r="B301" t="str">
            <v>Skelmersdale (11)</v>
          </cell>
        </row>
        <row r="302">
          <cell r="B302" t="str">
            <v>Skelton C (11)</v>
          </cell>
        </row>
        <row r="303">
          <cell r="B303" t="str">
            <v>Slipway (11)</v>
          </cell>
        </row>
        <row r="304">
          <cell r="B304" t="str">
            <v>Snipe (6.6)</v>
          </cell>
        </row>
        <row r="305">
          <cell r="B305" t="str">
            <v>South East Macclesfield (11)</v>
          </cell>
        </row>
        <row r="306">
          <cell r="B306" t="str">
            <v>South Park (11)</v>
          </cell>
        </row>
        <row r="307">
          <cell r="B307" t="str">
            <v>South West Macclesfield (11)</v>
          </cell>
        </row>
        <row r="308">
          <cell r="B308" t="str">
            <v>Spa Rd (6.6)</v>
          </cell>
        </row>
        <row r="309">
          <cell r="B309" t="str">
            <v>Spadeadam (11)</v>
          </cell>
        </row>
        <row r="310">
          <cell r="B310" t="str">
            <v>Spotland (6.6)</v>
          </cell>
        </row>
        <row r="311">
          <cell r="B311" t="str">
            <v>Spring Cottage (6.6)</v>
          </cell>
        </row>
        <row r="312">
          <cell r="B312" t="str">
            <v>Spring Garden St (11)</v>
          </cell>
        </row>
        <row r="313">
          <cell r="B313" t="str">
            <v>Spring Garden St (6.6)</v>
          </cell>
        </row>
        <row r="314">
          <cell r="B314" t="str">
            <v>Squires Gate (6.6)</v>
          </cell>
        </row>
        <row r="315">
          <cell r="B315" t="str">
            <v>St Annes (6.6)</v>
          </cell>
        </row>
        <row r="316">
          <cell r="B316" t="str">
            <v>St Marys (6.6)</v>
          </cell>
        </row>
        <row r="317">
          <cell r="B317" t="str">
            <v>St Marys St (6.6)</v>
          </cell>
        </row>
        <row r="318">
          <cell r="B318" t="str">
            <v>St Thomas Rd (6.6)</v>
          </cell>
        </row>
        <row r="319">
          <cell r="B319" t="str">
            <v>Stainburn (11)</v>
          </cell>
        </row>
        <row r="320">
          <cell r="B320" t="str">
            <v>Standish (11)</v>
          </cell>
        </row>
        <row r="321">
          <cell r="B321" t="str">
            <v>Strangeways (6.6)</v>
          </cell>
        </row>
        <row r="322">
          <cell r="B322" t="str">
            <v>Strawberry Bank (6.6)</v>
          </cell>
        </row>
        <row r="323">
          <cell r="B323" t="str">
            <v>Stuart St (6.6)</v>
          </cell>
        </row>
        <row r="324">
          <cell r="B324" t="str">
            <v>Stubbins (11)</v>
          </cell>
        </row>
        <row r="325">
          <cell r="B325" t="str">
            <v>Swinton (11)</v>
          </cell>
        </row>
        <row r="326">
          <cell r="B326" t="str">
            <v>Tame Valley (6.6)</v>
          </cell>
        </row>
        <row r="327">
          <cell r="B327" t="str">
            <v>Tardy Gate (11)</v>
          </cell>
        </row>
        <row r="328">
          <cell r="B328" t="str">
            <v>Tarleton (11)</v>
          </cell>
        </row>
        <row r="329">
          <cell r="B329" t="str">
            <v>The Height (6.6)</v>
          </cell>
        </row>
        <row r="330">
          <cell r="B330" t="str">
            <v>Thornton (11)</v>
          </cell>
        </row>
        <row r="331">
          <cell r="B331" t="str">
            <v>Townley St (11)</v>
          </cell>
        </row>
        <row r="332">
          <cell r="B332" t="str">
            <v>Trafford (6.6)</v>
          </cell>
        </row>
        <row r="333">
          <cell r="B333" t="str">
            <v>Trafford Park North (6.6)</v>
          </cell>
        </row>
        <row r="334">
          <cell r="B334" t="str">
            <v>Trimpell (11)</v>
          </cell>
        </row>
        <row r="335">
          <cell r="B335" t="str">
            <v>Trinity (6.6)</v>
          </cell>
        </row>
        <row r="336">
          <cell r="B336" t="str">
            <v>Tulketh (6.6)</v>
          </cell>
        </row>
        <row r="337">
          <cell r="B337" t="str">
            <v>Ulverston (11)</v>
          </cell>
        </row>
        <row r="338">
          <cell r="B338" t="str">
            <v>Union Rd (6.6)</v>
          </cell>
        </row>
        <row r="339">
          <cell r="B339" t="str">
            <v>Upholland (11)</v>
          </cell>
        </row>
        <row r="340">
          <cell r="B340" t="str">
            <v>Urmston (6.6)</v>
          </cell>
        </row>
        <row r="341">
          <cell r="B341" t="str">
            <v>Victoria Park (6.6)</v>
          </cell>
        </row>
        <row r="342">
          <cell r="B342" t="str">
            <v>Warbreck (6.6)</v>
          </cell>
        </row>
        <row r="343">
          <cell r="B343" t="str">
            <v>Wardleworth (6.6)</v>
          </cell>
        </row>
        <row r="344">
          <cell r="B344" t="str">
            <v>Warton (6.6)</v>
          </cell>
        </row>
        <row r="345">
          <cell r="B345" t="str">
            <v>Waterhead (6.6)</v>
          </cell>
        </row>
        <row r="346">
          <cell r="B346" t="str">
            <v>Waterswallows (11)</v>
          </cell>
        </row>
        <row r="347">
          <cell r="B347" t="str">
            <v>Weaste (6.6)</v>
          </cell>
        </row>
        <row r="348">
          <cell r="B348" t="str">
            <v>Werneth (6.6)</v>
          </cell>
        </row>
        <row r="349">
          <cell r="B349" t="str">
            <v>Wesley Place (6.6)</v>
          </cell>
        </row>
        <row r="350">
          <cell r="B350" t="str">
            <v>West Didsbury (6.6)</v>
          </cell>
        </row>
        <row r="351">
          <cell r="B351" t="str">
            <v>Westgate (6.6)</v>
          </cell>
        </row>
        <row r="352">
          <cell r="B352" t="str">
            <v>Westhoughton (11)</v>
          </cell>
        </row>
        <row r="353">
          <cell r="B353" t="str">
            <v>Westlinton (11)</v>
          </cell>
        </row>
        <row r="354">
          <cell r="B354" t="str">
            <v>Whalley (11)</v>
          </cell>
        </row>
        <row r="355">
          <cell r="B355" t="str">
            <v>Whalley Range (6.6)</v>
          </cell>
        </row>
        <row r="356">
          <cell r="B356" t="str">
            <v>Whasset (11)</v>
          </cell>
        </row>
        <row r="357">
          <cell r="B357" t="str">
            <v>Whittle Le Woods (11)</v>
          </cell>
        </row>
        <row r="358">
          <cell r="B358" t="str">
            <v>Whitworth (6.6)</v>
          </cell>
        </row>
        <row r="359">
          <cell r="B359" t="str">
            <v>Wigton (11)</v>
          </cell>
        </row>
        <row r="360">
          <cell r="B360" t="str">
            <v>Willow Hey (11)</v>
          </cell>
        </row>
        <row r="361">
          <cell r="B361" t="str">
            <v>Willowbank (6.6)</v>
          </cell>
        </row>
        <row r="362">
          <cell r="B362" t="str">
            <v>Willowholme (11)</v>
          </cell>
        </row>
        <row r="363">
          <cell r="B363" t="str">
            <v>Wilmslow (11)</v>
          </cell>
        </row>
        <row r="364">
          <cell r="B364" t="str">
            <v>Windermere (11)</v>
          </cell>
        </row>
        <row r="365">
          <cell r="B365" t="str">
            <v>Winifred Rd (6.6)</v>
          </cell>
        </row>
        <row r="366">
          <cell r="B366" t="str">
            <v>Withington (6.6)</v>
          </cell>
        </row>
        <row r="367">
          <cell r="B367" t="str">
            <v>Withyfold Drive (11)</v>
          </cell>
        </row>
        <row r="368">
          <cell r="B368" t="str">
            <v>Woodbine St (6.6)</v>
          </cell>
        </row>
        <row r="369">
          <cell r="B369" t="str">
            <v>Woodfield Road (11)</v>
          </cell>
        </row>
        <row r="370">
          <cell r="B370" t="str">
            <v>Woodhill Lane (6.6)</v>
          </cell>
        </row>
        <row r="371">
          <cell r="B371" t="str">
            <v>Woodhouse Park (11)</v>
          </cell>
        </row>
        <row r="372">
          <cell r="B372" t="str">
            <v>Woodley (11)</v>
          </cell>
        </row>
        <row r="373">
          <cell r="B373" t="str">
            <v>Woolfold (11)</v>
          </cell>
        </row>
        <row r="374">
          <cell r="B374" t="str">
            <v>Wordsworth St (6.6)</v>
          </cell>
        </row>
        <row r="375">
          <cell r="B375" t="str">
            <v>Worsley Mesnes (6.6)</v>
          </cell>
        </row>
        <row r="376">
          <cell r="B376" t="str">
            <v>Wrightington (11)</v>
          </cell>
        </row>
        <row r="377">
          <cell r="B377" t="str">
            <v>Yealand (11)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44353-FB75-4DD0-8FE6-61A962516CF8}">
  <sheetPr codeName="Sheet1"/>
  <dimension ref="B3:H44"/>
  <sheetViews>
    <sheetView zoomScale="55" zoomScaleNormal="55" workbookViewId="0">
      <selection activeCell="H14" sqref="H14"/>
    </sheetView>
  </sheetViews>
  <sheetFormatPr defaultColWidth="8.7265625" defaultRowHeight="14.5" x14ac:dyDescent="0.35"/>
  <cols>
    <col min="1" max="1" width="8.7265625" style="5"/>
    <col min="2" max="2" width="27.453125" style="5" customWidth="1"/>
    <col min="3" max="3" width="30.7265625" style="5" customWidth="1"/>
    <col min="4" max="4" width="33.7265625" style="5" customWidth="1"/>
    <col min="5" max="5" width="87.1796875" style="5" customWidth="1"/>
    <col min="6" max="6" width="2.1796875" style="5" customWidth="1"/>
    <col min="7" max="7" width="17.453125" style="5" customWidth="1"/>
    <col min="8" max="8" width="39.26953125" style="5" customWidth="1"/>
    <col min="9" max="9" width="30.26953125" style="5" customWidth="1"/>
    <col min="10" max="16384" width="8.7265625" style="5"/>
  </cols>
  <sheetData>
    <row r="3" spans="4:7" ht="14.65" customHeight="1" x14ac:dyDescent="0.35">
      <c r="D3" s="132" t="s">
        <v>892</v>
      </c>
      <c r="E3" s="133"/>
    </row>
    <row r="4" spans="4:7" ht="14.65" customHeight="1" x14ac:dyDescent="0.35">
      <c r="D4" s="134"/>
      <c r="E4" s="135"/>
    </row>
    <row r="5" spans="4:7" ht="14.65" customHeight="1" x14ac:dyDescent="0.85">
      <c r="D5" s="134"/>
      <c r="E5" s="135"/>
      <c r="G5" s="31"/>
    </row>
    <row r="6" spans="4:7" ht="4.5" customHeight="1" x14ac:dyDescent="0.85">
      <c r="D6" s="134"/>
      <c r="E6" s="135"/>
      <c r="G6" s="31"/>
    </row>
    <row r="7" spans="4:7" ht="14.65" customHeight="1" x14ac:dyDescent="0.85">
      <c r="D7" s="134"/>
      <c r="E7" s="135"/>
      <c r="G7" s="31"/>
    </row>
    <row r="8" spans="4:7" ht="15.4" customHeight="1" x14ac:dyDescent="0.85">
      <c r="D8" s="134"/>
      <c r="E8" s="135"/>
      <c r="G8" s="31"/>
    </row>
    <row r="9" spans="4:7" ht="19.5" customHeight="1" x14ac:dyDescent="0.35">
      <c r="D9" s="136"/>
      <c r="E9" s="137"/>
    </row>
    <row r="10" spans="4:7" ht="6.5" customHeight="1" x14ac:dyDescent="0.35"/>
    <row r="11" spans="4:7" ht="19.5" customHeight="1" x14ac:dyDescent="0.35">
      <c r="D11" s="362" t="s">
        <v>973</v>
      </c>
      <c r="E11" s="362"/>
    </row>
    <row r="12" spans="4:7" ht="28.5" customHeight="1" x14ac:dyDescent="0.35">
      <c r="D12" s="362"/>
      <c r="E12" s="362"/>
    </row>
    <row r="13" spans="4:7" ht="27" customHeight="1" x14ac:dyDescent="0.35">
      <c r="D13" s="362"/>
      <c r="E13" s="362"/>
      <c r="G13" s="30"/>
    </row>
    <row r="14" spans="4:7" ht="19.5" customHeight="1" x14ac:dyDescent="0.35">
      <c r="D14" s="362"/>
      <c r="E14" s="362"/>
      <c r="G14" s="30"/>
    </row>
    <row r="15" spans="4:7" ht="19.5" customHeight="1" x14ac:dyDescent="0.35">
      <c r="D15" s="362"/>
      <c r="E15" s="362"/>
      <c r="G15" s="30"/>
    </row>
    <row r="16" spans="4:7" ht="14.65" customHeight="1" x14ac:dyDescent="0.35">
      <c r="D16" s="362"/>
      <c r="E16" s="362"/>
      <c r="G16" s="30"/>
    </row>
    <row r="17" spans="2:8" ht="20" customHeight="1" x14ac:dyDescent="0.35">
      <c r="D17" s="362"/>
      <c r="E17" s="362"/>
      <c r="G17" s="30"/>
    </row>
    <row r="18" spans="2:8" ht="7" customHeight="1" x14ac:dyDescent="0.35">
      <c r="G18" s="30"/>
      <c r="H18" s="30"/>
    </row>
    <row r="19" spans="2:8" ht="41" customHeight="1" x14ac:dyDescent="0.35">
      <c r="D19" s="361" t="s">
        <v>974</v>
      </c>
      <c r="E19" s="361"/>
      <c r="G19" s="30"/>
      <c r="H19" s="30"/>
    </row>
    <row r="20" spans="2:8" ht="14.65" customHeight="1" x14ac:dyDescent="0.35">
      <c r="D20" s="361"/>
      <c r="E20" s="361"/>
      <c r="G20" s="30"/>
      <c r="H20" s="30"/>
    </row>
    <row r="21" spans="2:8" ht="14.65" customHeight="1" x14ac:dyDescent="0.35">
      <c r="D21" s="361"/>
      <c r="E21" s="361"/>
      <c r="G21" s="30"/>
      <c r="H21" s="30"/>
    </row>
    <row r="22" spans="2:8" x14ac:dyDescent="0.35">
      <c r="D22" s="361"/>
      <c r="E22" s="361"/>
    </row>
    <row r="23" spans="2:8" s="2" customFormat="1" ht="41" customHeight="1" x14ac:dyDescent="0.35">
      <c r="B23" s="10"/>
      <c r="C23" s="32"/>
      <c r="D23" s="361"/>
      <c r="E23" s="361"/>
    </row>
    <row r="24" spans="2:8" ht="34" customHeight="1" x14ac:dyDescent="0.35">
      <c r="D24" s="361"/>
      <c r="E24" s="361"/>
    </row>
    <row r="25" spans="2:8" ht="99" customHeight="1" x14ac:dyDescent="0.35">
      <c r="B25" s="363"/>
      <c r="C25" s="363"/>
      <c r="D25" s="361"/>
      <c r="E25" s="361"/>
    </row>
    <row r="26" spans="2:8" ht="15" thickBot="1" x14ac:dyDescent="0.4"/>
    <row r="27" spans="2:8" x14ac:dyDescent="0.35">
      <c r="B27" s="138" t="s">
        <v>431</v>
      </c>
      <c r="C27" s="139"/>
      <c r="D27" s="139"/>
      <c r="E27" s="139"/>
      <c r="F27" s="140"/>
    </row>
    <row r="28" spans="2:8" ht="15" thickBot="1" x14ac:dyDescent="0.4">
      <c r="B28" s="141"/>
      <c r="C28" s="142"/>
      <c r="D28" s="142"/>
      <c r="E28" s="142"/>
      <c r="F28" s="143"/>
    </row>
    <row r="29" spans="2:8" ht="19" thickBot="1" x14ac:dyDescent="0.4">
      <c r="B29" s="82" t="s">
        <v>432</v>
      </c>
      <c r="C29" s="83" t="s">
        <v>433</v>
      </c>
      <c r="D29" s="144" t="s">
        <v>434</v>
      </c>
      <c r="E29" s="145"/>
      <c r="F29" s="146"/>
    </row>
    <row r="30" spans="2:8" ht="30.75" customHeight="1" thickBot="1" x14ac:dyDescent="0.4">
      <c r="B30" s="153" t="s">
        <v>879</v>
      </c>
      <c r="C30" s="128" t="s">
        <v>962</v>
      </c>
      <c r="D30" s="147" t="s">
        <v>961</v>
      </c>
      <c r="E30" s="148"/>
      <c r="F30" s="149"/>
    </row>
    <row r="31" spans="2:8" ht="15.75" customHeight="1" thickBot="1" x14ac:dyDescent="0.4">
      <c r="B31" s="154"/>
      <c r="C31" s="128"/>
      <c r="D31" s="150"/>
      <c r="E31" s="151"/>
      <c r="F31" s="152"/>
    </row>
    <row r="32" spans="2:8" ht="16.149999999999999" customHeight="1" thickBot="1" x14ac:dyDescent="0.4">
      <c r="B32" s="154"/>
      <c r="C32" s="128" t="s">
        <v>887</v>
      </c>
      <c r="D32" s="147" t="s">
        <v>959</v>
      </c>
      <c r="E32" s="148"/>
      <c r="F32" s="149"/>
    </row>
    <row r="33" spans="2:6" ht="15.75" customHeight="1" thickBot="1" x14ac:dyDescent="0.4">
      <c r="B33" s="154"/>
      <c r="C33" s="128"/>
      <c r="D33" s="150"/>
      <c r="E33" s="151"/>
      <c r="F33" s="152"/>
    </row>
    <row r="34" spans="2:6" ht="14.65" customHeight="1" thickBot="1" x14ac:dyDescent="0.4">
      <c r="B34" s="154"/>
      <c r="C34" s="128" t="s">
        <v>888</v>
      </c>
      <c r="D34" s="129" t="s">
        <v>960</v>
      </c>
      <c r="E34" s="130"/>
      <c r="F34" s="131"/>
    </row>
    <row r="35" spans="2:6" ht="14.65" customHeight="1" thickBot="1" x14ac:dyDescent="0.4">
      <c r="B35" s="154"/>
      <c r="C35" s="128"/>
      <c r="D35" s="129"/>
      <c r="E35" s="130"/>
      <c r="F35" s="131"/>
    </row>
    <row r="36" spans="2:6" ht="15.75" customHeight="1" thickBot="1" x14ac:dyDescent="0.4">
      <c r="B36" s="155"/>
      <c r="C36" s="128"/>
      <c r="D36" s="129"/>
      <c r="E36" s="130"/>
      <c r="F36" s="131"/>
    </row>
    <row r="37" spans="2:6" ht="15.4" customHeight="1" thickBot="1" x14ac:dyDescent="0.4">
      <c r="B37" s="125" t="s">
        <v>898</v>
      </c>
      <c r="C37" s="128" t="s">
        <v>437</v>
      </c>
      <c r="D37" s="129" t="s">
        <v>435</v>
      </c>
      <c r="E37" s="130"/>
      <c r="F37" s="131"/>
    </row>
    <row r="38" spans="2:6" ht="15.65" customHeight="1" thickBot="1" x14ac:dyDescent="0.4">
      <c r="B38" s="126"/>
      <c r="C38" s="128"/>
      <c r="D38" s="129"/>
      <c r="E38" s="130"/>
      <c r="F38" s="131"/>
    </row>
    <row r="39" spans="2:6" ht="15.4" customHeight="1" thickBot="1" x14ac:dyDescent="0.4">
      <c r="B39" s="126"/>
      <c r="C39" s="128" t="s">
        <v>438</v>
      </c>
      <c r="D39" s="129" t="s">
        <v>436</v>
      </c>
      <c r="E39" s="130"/>
      <c r="F39" s="131"/>
    </row>
    <row r="40" spans="2:6" ht="15" thickBot="1" x14ac:dyDescent="0.4">
      <c r="B40" s="126"/>
      <c r="C40" s="128"/>
      <c r="D40" s="129"/>
      <c r="E40" s="130"/>
      <c r="F40" s="131"/>
    </row>
    <row r="41" spans="2:6" ht="15.4" customHeight="1" thickBot="1" x14ac:dyDescent="0.4">
      <c r="B41" s="126"/>
      <c r="C41" s="128" t="s">
        <v>852</v>
      </c>
      <c r="D41" s="129" t="s">
        <v>854</v>
      </c>
      <c r="E41" s="130"/>
      <c r="F41" s="131"/>
    </row>
    <row r="42" spans="2:6" ht="15.4" customHeight="1" thickBot="1" x14ac:dyDescent="0.4">
      <c r="B42" s="126"/>
      <c r="C42" s="128"/>
      <c r="D42" s="129"/>
      <c r="E42" s="130"/>
      <c r="F42" s="131"/>
    </row>
    <row r="43" spans="2:6" ht="15.4" customHeight="1" thickBot="1" x14ac:dyDescent="0.4">
      <c r="B43" s="126"/>
      <c r="C43" s="128" t="s">
        <v>853</v>
      </c>
      <c r="D43" s="129" t="s">
        <v>855</v>
      </c>
      <c r="E43" s="130"/>
      <c r="F43" s="131"/>
    </row>
    <row r="44" spans="2:6" ht="15" thickBot="1" x14ac:dyDescent="0.4">
      <c r="B44" s="127"/>
      <c r="C44" s="128"/>
      <c r="D44" s="129"/>
      <c r="E44" s="130"/>
      <c r="F44" s="131"/>
    </row>
  </sheetData>
  <sheetProtection algorithmName="SHA-512" hashValue="6dS7eCmhkqma3SbrwqZUwp22WkZdHo+YALUIU++JS48Cg+2h0Yei6jjOWhG50QhVasRy4c31mXNyS+3O/Bonzg==" saltValue="XjWXXBDdN9+DcrpR2in6yg==" spinCount="100000" sheet="1" objects="1" scenarios="1"/>
  <mergeCells count="22">
    <mergeCell ref="C32:C33"/>
    <mergeCell ref="D32:F33"/>
    <mergeCell ref="C34:C36"/>
    <mergeCell ref="D34:F36"/>
    <mergeCell ref="B30:B36"/>
    <mergeCell ref="C30:C31"/>
    <mergeCell ref="D30:F31"/>
    <mergeCell ref="D3:E9"/>
    <mergeCell ref="D11:E17"/>
    <mergeCell ref="D19:E25"/>
    <mergeCell ref="B27:F28"/>
    <mergeCell ref="D29:F29"/>
    <mergeCell ref="B25:C25"/>
    <mergeCell ref="B37:B44"/>
    <mergeCell ref="C37:C38"/>
    <mergeCell ref="D37:F38"/>
    <mergeCell ref="C39:C40"/>
    <mergeCell ref="D39:F40"/>
    <mergeCell ref="C41:C42"/>
    <mergeCell ref="D41:F42"/>
    <mergeCell ref="C43:C44"/>
    <mergeCell ref="D43:F44"/>
  </mergeCells>
  <hyperlinks>
    <hyperlink ref="C32" location="'Demand Look Up'!A1" display="Demand Look Up" xr:uid="{B508B983-11CD-4DDB-947E-4A7A0EEA361F}"/>
    <hyperlink ref="C37" location="'Primary Headroom'!A1" display="Primary Headroom" xr:uid="{F4E5A6A8-AA5A-4E87-A08E-A5B524DC92EA}"/>
    <hyperlink ref="C39" location="'BSP Headroom'!A1" display="BSP Headroom" xr:uid="{3F9CA7C3-116D-452D-826A-C18EA8A5015D}"/>
    <hyperlink ref="C41" location="'Gen Primary Headroom'!A1" display="Gen Primary Headroom" xr:uid="{6F4EC7DC-76D3-4C53-9D89-F3FC7D6AFD68}"/>
    <hyperlink ref="C43" location="'Gen BSP Headroom'!A1" display="Gen BSP Headroom" xr:uid="{76E36136-2A19-4256-9A99-DC845FFFC8EC}"/>
    <hyperlink ref="C34:C35" location="'Gen Headroom Look Up'!A1" display="Generation Headroom Look Up" xr:uid="{AAFE711D-1190-4C23-950D-3594DD8059E5}"/>
    <hyperlink ref="C32:C33" location="'2 - Demand headroom table'!A1" display="Demand Headroom Summary Table" xr:uid="{39E08DF2-840A-44D7-99B3-20DFD1CDFF56}"/>
    <hyperlink ref="C34:C36" location="'3 - Generation headroom table'!A1" display="Generation Headroom Summary Table" xr:uid="{17BA3127-9AC6-467E-A8EE-7A8A0500E5BB}"/>
    <hyperlink ref="C30" location="'Gen BSP Headroom'!A1" display="Gen BSP Headroom" xr:uid="{FB591E52-3C73-41FF-A9DB-E162EF5971C8}"/>
    <hyperlink ref="C30:C31" location="'1 - Local Authority Look Up'!A1" display="Gen BSP Headroom" xr:uid="{5B4F449B-D377-4E38-AF99-902808A17E46}"/>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8BC92-B732-4CEA-BF36-D535C3EC3D11}">
  <sheetPr codeName="Sheet9"/>
  <dimension ref="B3:H47"/>
  <sheetViews>
    <sheetView tabSelected="1" zoomScale="55" zoomScaleNormal="55" workbookViewId="0">
      <selection activeCell="I33" sqref="I33"/>
    </sheetView>
  </sheetViews>
  <sheetFormatPr defaultColWidth="8.7265625" defaultRowHeight="14.5" x14ac:dyDescent="0.35"/>
  <cols>
    <col min="1" max="1" width="8.7265625" style="5"/>
    <col min="2" max="2" width="27.453125" style="5" customWidth="1"/>
    <col min="3" max="3" width="30.7265625" style="5" customWidth="1"/>
    <col min="4" max="4" width="33.7265625" style="5" customWidth="1"/>
    <col min="5" max="5" width="87.1796875" style="5" customWidth="1"/>
    <col min="6" max="6" width="2.1796875" style="5" customWidth="1"/>
    <col min="7" max="7" width="17.453125" style="5" customWidth="1"/>
    <col min="8" max="8" width="39.26953125" style="5" customWidth="1"/>
    <col min="9" max="9" width="30.26953125" style="5" customWidth="1"/>
    <col min="10" max="16384" width="8.7265625" style="5"/>
  </cols>
  <sheetData>
    <row r="3" spans="4:7" ht="14.65" customHeight="1" x14ac:dyDescent="0.35">
      <c r="D3" s="132" t="s">
        <v>958</v>
      </c>
      <c r="E3" s="133"/>
    </row>
    <row r="4" spans="4:7" ht="14.65" customHeight="1" x14ac:dyDescent="0.35">
      <c r="D4" s="134"/>
      <c r="E4" s="135"/>
    </row>
    <row r="5" spans="4:7" ht="14.65" customHeight="1" x14ac:dyDescent="0.85">
      <c r="D5" s="134"/>
      <c r="E5" s="135"/>
      <c r="G5" s="31"/>
    </row>
    <row r="6" spans="4:7" ht="14.65" customHeight="1" x14ac:dyDescent="0.85">
      <c r="D6" s="134"/>
      <c r="E6" s="135"/>
      <c r="G6" s="31"/>
    </row>
    <row r="7" spans="4:7" ht="14.65" customHeight="1" x14ac:dyDescent="0.85">
      <c r="D7" s="134"/>
      <c r="E7" s="135"/>
      <c r="G7" s="31"/>
    </row>
    <row r="8" spans="4:7" ht="15.4" customHeight="1" x14ac:dyDescent="0.85">
      <c r="D8" s="134"/>
      <c r="E8" s="135"/>
      <c r="G8" s="31"/>
    </row>
    <row r="9" spans="4:7" ht="19.5" customHeight="1" x14ac:dyDescent="0.35">
      <c r="D9" s="136"/>
      <c r="E9" s="137"/>
    </row>
    <row r="10" spans="4:7" x14ac:dyDescent="0.35">
      <c r="D10" s="115"/>
      <c r="E10" s="116"/>
    </row>
    <row r="11" spans="4:7" x14ac:dyDescent="0.35">
      <c r="D11" s="156" t="s">
        <v>964</v>
      </c>
      <c r="E11" s="157"/>
    </row>
    <row r="12" spans="4:7" ht="14.65" customHeight="1" x14ac:dyDescent="0.35">
      <c r="D12" s="156"/>
      <c r="E12" s="157"/>
    </row>
    <row r="13" spans="4:7" ht="14.65" customHeight="1" x14ac:dyDescent="0.35">
      <c r="D13" s="156"/>
      <c r="E13" s="157"/>
      <c r="G13" s="30"/>
    </row>
    <row r="14" spans="4:7" ht="14.65" customHeight="1" x14ac:dyDescent="0.35">
      <c r="D14" s="156"/>
      <c r="E14" s="157"/>
      <c r="G14" s="30"/>
    </row>
    <row r="15" spans="4:7" ht="14.65" customHeight="1" x14ac:dyDescent="0.35">
      <c r="D15" s="156"/>
      <c r="E15" s="157"/>
      <c r="G15" s="30"/>
    </row>
    <row r="16" spans="4:7" ht="14.65" customHeight="1" x14ac:dyDescent="0.35">
      <c r="D16" s="156"/>
      <c r="E16" s="157"/>
      <c r="G16" s="30"/>
    </row>
    <row r="17" spans="2:8" ht="14.65" customHeight="1" x14ac:dyDescent="0.35">
      <c r="D17" s="156"/>
      <c r="E17" s="157"/>
      <c r="G17" s="30"/>
    </row>
    <row r="18" spans="2:8" ht="3.75" customHeight="1" x14ac:dyDescent="0.35">
      <c r="D18" s="117"/>
      <c r="E18" s="118"/>
      <c r="G18" s="30"/>
      <c r="H18" s="30"/>
    </row>
    <row r="19" spans="2:8" ht="14.65" customHeight="1" x14ac:dyDescent="0.35">
      <c r="D19" s="156" t="s">
        <v>965</v>
      </c>
      <c r="E19" s="157"/>
      <c r="G19" s="30"/>
      <c r="H19" s="30"/>
    </row>
    <row r="20" spans="2:8" ht="14.65" customHeight="1" x14ac:dyDescent="0.35">
      <c r="D20" s="156"/>
      <c r="E20" s="157"/>
      <c r="G20" s="30"/>
      <c r="H20" s="30"/>
    </row>
    <row r="21" spans="2:8" ht="14.65" customHeight="1" x14ac:dyDescent="0.35">
      <c r="D21" s="156"/>
      <c r="E21" s="157"/>
      <c r="G21" s="30"/>
      <c r="H21" s="30"/>
    </row>
    <row r="22" spans="2:8" x14ac:dyDescent="0.35">
      <c r="D22" s="156"/>
      <c r="E22" s="157"/>
    </row>
    <row r="23" spans="2:8" s="2" customFormat="1" ht="39.65" customHeight="1" x14ac:dyDescent="0.35">
      <c r="B23" s="10"/>
      <c r="C23" s="32"/>
      <c r="D23" s="156"/>
      <c r="E23" s="157"/>
    </row>
    <row r="24" spans="2:8" s="2" customFormat="1" ht="39.65" customHeight="1" x14ac:dyDescent="0.35">
      <c r="B24" s="10"/>
      <c r="C24" s="32"/>
      <c r="D24" s="156"/>
      <c r="E24" s="157"/>
    </row>
    <row r="25" spans="2:8" s="2" customFormat="1" ht="39.65" customHeight="1" x14ac:dyDescent="0.35">
      <c r="B25" s="10"/>
      <c r="C25" s="32"/>
      <c r="D25" s="156"/>
      <c r="E25" s="157"/>
    </row>
    <row r="26" spans="2:8" ht="30.75" customHeight="1" x14ac:dyDescent="0.35">
      <c r="D26" s="156"/>
      <c r="E26" s="157"/>
    </row>
    <row r="27" spans="2:8" ht="30.75" customHeight="1" x14ac:dyDescent="0.35">
      <c r="D27" s="156" t="s">
        <v>970</v>
      </c>
      <c r="E27" s="157"/>
    </row>
    <row r="28" spans="2:8" ht="30.75" customHeight="1" x14ac:dyDescent="0.35">
      <c r="D28" s="156"/>
      <c r="E28" s="157"/>
    </row>
    <row r="29" spans="2:8" ht="45" customHeight="1" x14ac:dyDescent="0.35">
      <c r="D29" s="156"/>
      <c r="E29" s="157"/>
    </row>
    <row r="30" spans="2:8" ht="30.75" customHeight="1" x14ac:dyDescent="0.35">
      <c r="D30" s="119"/>
      <c r="E30" s="120"/>
    </row>
    <row r="31" spans="2:8" ht="42" customHeight="1" x14ac:dyDescent="0.35">
      <c r="D31" s="156" t="s">
        <v>971</v>
      </c>
      <c r="E31" s="157"/>
    </row>
    <row r="32" spans="2:8" ht="42" customHeight="1" x14ac:dyDescent="0.35">
      <c r="D32" s="156"/>
      <c r="E32" s="157"/>
    </row>
    <row r="33" spans="4:5" ht="42" customHeight="1" x14ac:dyDescent="0.35">
      <c r="D33" s="156"/>
      <c r="E33" s="157"/>
    </row>
    <row r="34" spans="4:5" ht="42" customHeight="1" x14ac:dyDescent="0.35">
      <c r="D34" s="156"/>
      <c r="E34" s="157"/>
    </row>
    <row r="35" spans="4:5" ht="42" customHeight="1" x14ac:dyDescent="0.35">
      <c r="D35" s="156"/>
      <c r="E35" s="157"/>
    </row>
    <row r="36" spans="4:5" ht="15" customHeight="1" x14ac:dyDescent="0.35">
      <c r="D36" s="156" t="s">
        <v>966</v>
      </c>
      <c r="E36" s="157"/>
    </row>
    <row r="37" spans="4:5" ht="15" customHeight="1" x14ac:dyDescent="0.35">
      <c r="D37" s="156"/>
      <c r="E37" s="157"/>
    </row>
    <row r="38" spans="4:5" ht="15" customHeight="1" x14ac:dyDescent="0.35">
      <c r="D38" s="156"/>
      <c r="E38" s="157"/>
    </row>
    <row r="39" spans="4:5" ht="15" customHeight="1" x14ac:dyDescent="0.35">
      <c r="D39" s="156"/>
      <c r="E39" s="157"/>
    </row>
    <row r="40" spans="4:5" ht="15" customHeight="1" x14ac:dyDescent="0.35">
      <c r="D40" s="156"/>
      <c r="E40" s="157"/>
    </row>
    <row r="41" spans="4:5" ht="15" customHeight="1" x14ac:dyDescent="0.35">
      <c r="D41" s="156"/>
      <c r="E41" s="157"/>
    </row>
    <row r="42" spans="4:5" ht="30" customHeight="1" x14ac:dyDescent="0.35">
      <c r="D42" s="156"/>
      <c r="E42" s="157"/>
    </row>
    <row r="43" spans="4:5" ht="15" customHeight="1" x14ac:dyDescent="0.35">
      <c r="D43" s="156"/>
      <c r="E43" s="157"/>
    </row>
    <row r="44" spans="4:5" ht="15" customHeight="1" x14ac:dyDescent="0.35">
      <c r="D44" s="156"/>
      <c r="E44" s="157"/>
    </row>
    <row r="45" spans="4:5" ht="15" customHeight="1" x14ac:dyDescent="0.35">
      <c r="D45" s="156"/>
      <c r="E45" s="157"/>
    </row>
    <row r="46" spans="4:5" ht="15" customHeight="1" x14ac:dyDescent="0.35">
      <c r="D46" s="156"/>
      <c r="E46" s="157"/>
    </row>
    <row r="47" spans="4:5" ht="15" customHeight="1" x14ac:dyDescent="0.35">
      <c r="D47" s="158"/>
      <c r="E47" s="159"/>
    </row>
  </sheetData>
  <sheetProtection algorithmName="SHA-512" hashValue="eFzVsEzyDsMMB1BRNp7zBUZ60nvBXLiF8p80S1sn/CsFBcP3tEMuGPCju4adM0satx2VkuN1dyAgSotbc8T3Zg==" saltValue="cCbQUiwfAsODnnQmSohS/Q==" spinCount="100000" sheet="1" objects="1" scenarios="1"/>
  <mergeCells count="6">
    <mergeCell ref="D31:E35"/>
    <mergeCell ref="D36:E47"/>
    <mergeCell ref="D3:E9"/>
    <mergeCell ref="D11:E17"/>
    <mergeCell ref="D19:E26"/>
    <mergeCell ref="D27:E2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90E84-302F-4452-A189-B8F3FA04FA74}">
  <sheetPr codeName="Sheet8"/>
  <dimension ref="B3:H542"/>
  <sheetViews>
    <sheetView zoomScaleNormal="100" workbookViewId="0"/>
  </sheetViews>
  <sheetFormatPr defaultRowHeight="14.5" x14ac:dyDescent="0.35"/>
  <cols>
    <col min="2" max="2" width="33.1796875" bestFit="1" customWidth="1"/>
    <col min="3" max="3" width="22.1796875" bestFit="1" customWidth="1"/>
    <col min="4" max="4" width="44.81640625" bestFit="1" customWidth="1"/>
    <col min="5" max="5" width="24" bestFit="1" customWidth="1"/>
    <col min="6" max="6" width="30.54296875" customWidth="1"/>
  </cols>
  <sheetData>
    <row r="3" spans="2:6" s="114" customFormat="1" ht="15.5" x14ac:dyDescent="0.35">
      <c r="B3" s="121" t="s">
        <v>9</v>
      </c>
      <c r="C3" s="121" t="s">
        <v>957</v>
      </c>
      <c r="D3" s="121" t="s">
        <v>967</v>
      </c>
      <c r="E3" s="121" t="s">
        <v>900</v>
      </c>
      <c r="F3" s="122" t="s">
        <v>963</v>
      </c>
    </row>
    <row r="4" spans="2:6" x14ac:dyDescent="0.35">
      <c r="B4" s="113" t="s">
        <v>10</v>
      </c>
      <c r="C4" s="113" t="s">
        <v>213</v>
      </c>
      <c r="D4" s="113" t="s">
        <v>903</v>
      </c>
      <c r="E4" s="113" t="s">
        <v>901</v>
      </c>
      <c r="F4" s="113" t="s">
        <v>902</v>
      </c>
    </row>
    <row r="5" spans="2:6" x14ac:dyDescent="0.35">
      <c r="B5" s="113" t="s">
        <v>11</v>
      </c>
      <c r="C5" s="113" t="s">
        <v>394</v>
      </c>
      <c r="D5" s="113" t="s">
        <v>906</v>
      </c>
      <c r="E5" s="113" t="s">
        <v>904</v>
      </c>
      <c r="F5" s="113" t="s">
        <v>905</v>
      </c>
    </row>
    <row r="6" spans="2:6" x14ac:dyDescent="0.35">
      <c r="B6" s="113" t="s">
        <v>12</v>
      </c>
      <c r="C6" s="113" t="s">
        <v>398</v>
      </c>
      <c r="D6" s="113" t="s">
        <v>909</v>
      </c>
      <c r="E6" s="113" t="s">
        <v>907</v>
      </c>
      <c r="F6" s="113" t="s">
        <v>908</v>
      </c>
    </row>
    <row r="7" spans="2:6" x14ac:dyDescent="0.35">
      <c r="B7" s="113" t="s">
        <v>13</v>
      </c>
      <c r="C7" s="113" t="s">
        <v>391</v>
      </c>
      <c r="D7" s="113" t="s">
        <v>909</v>
      </c>
      <c r="E7" s="113" t="s">
        <v>910</v>
      </c>
      <c r="F7" s="113" t="s">
        <v>908</v>
      </c>
    </row>
    <row r="8" spans="2:6" x14ac:dyDescent="0.35">
      <c r="B8" s="113" t="s">
        <v>14</v>
      </c>
      <c r="C8" s="113" t="s">
        <v>399</v>
      </c>
      <c r="D8" s="113" t="s">
        <v>912</v>
      </c>
      <c r="E8" s="113" t="s">
        <v>911</v>
      </c>
      <c r="F8" s="113" t="s">
        <v>905</v>
      </c>
    </row>
    <row r="9" spans="2:6" x14ac:dyDescent="0.35">
      <c r="B9" s="113" t="s">
        <v>15</v>
      </c>
      <c r="C9" s="113" t="s">
        <v>399</v>
      </c>
      <c r="D9" s="113" t="s">
        <v>912</v>
      </c>
      <c r="E9" s="113" t="s">
        <v>911</v>
      </c>
      <c r="F9" s="113" t="s">
        <v>905</v>
      </c>
    </row>
    <row r="10" spans="2:6" x14ac:dyDescent="0.35">
      <c r="B10" s="113" t="s">
        <v>16</v>
      </c>
      <c r="C10" s="113" t="s">
        <v>402</v>
      </c>
      <c r="D10" s="113" t="s">
        <v>909</v>
      </c>
      <c r="E10" s="113" t="s">
        <v>913</v>
      </c>
      <c r="F10" s="113" t="s">
        <v>908</v>
      </c>
    </row>
    <row r="11" spans="2:6" x14ac:dyDescent="0.35">
      <c r="B11" s="113" t="s">
        <v>17</v>
      </c>
      <c r="C11" s="113" t="s">
        <v>393</v>
      </c>
      <c r="D11" s="113" t="s">
        <v>915</v>
      </c>
      <c r="E11" s="113" t="s">
        <v>914</v>
      </c>
      <c r="F11" s="113" t="s">
        <v>902</v>
      </c>
    </row>
    <row r="12" spans="2:6" x14ac:dyDescent="0.35">
      <c r="B12" s="113" t="s">
        <v>18</v>
      </c>
      <c r="C12" s="113" t="s">
        <v>318</v>
      </c>
      <c r="D12" s="113" t="s">
        <v>916</v>
      </c>
      <c r="E12" s="113" t="s">
        <v>911</v>
      </c>
      <c r="F12" s="113" t="s">
        <v>905</v>
      </c>
    </row>
    <row r="13" spans="2:6" x14ac:dyDescent="0.35">
      <c r="B13" s="113" t="s">
        <v>19</v>
      </c>
      <c r="C13" s="113" t="s">
        <v>391</v>
      </c>
      <c r="D13" s="113" t="s">
        <v>909</v>
      </c>
      <c r="E13" s="113" t="s">
        <v>200</v>
      </c>
      <c r="F13" s="113" t="s">
        <v>908</v>
      </c>
    </row>
    <row r="14" spans="2:6" x14ac:dyDescent="0.35">
      <c r="B14" s="113" t="s">
        <v>19</v>
      </c>
      <c r="C14" s="113" t="s">
        <v>391</v>
      </c>
      <c r="D14" s="113" t="s">
        <v>909</v>
      </c>
      <c r="E14" s="113" t="s">
        <v>910</v>
      </c>
      <c r="F14" s="113" t="s">
        <v>908</v>
      </c>
    </row>
    <row r="15" spans="2:6" x14ac:dyDescent="0.35">
      <c r="B15" s="113" t="s">
        <v>20</v>
      </c>
      <c r="C15" s="113" t="s">
        <v>137</v>
      </c>
      <c r="D15" s="113" t="s">
        <v>919</v>
      </c>
      <c r="E15" s="113" t="s">
        <v>917</v>
      </c>
      <c r="F15" s="113" t="s">
        <v>918</v>
      </c>
    </row>
    <row r="16" spans="2:6" x14ac:dyDescent="0.35">
      <c r="B16" s="113" t="s">
        <v>20</v>
      </c>
      <c r="C16" s="113" t="s">
        <v>137</v>
      </c>
      <c r="D16" s="113" t="s">
        <v>919</v>
      </c>
      <c r="E16" s="113" t="s">
        <v>405</v>
      </c>
      <c r="F16" s="113" t="s">
        <v>905</v>
      </c>
    </row>
    <row r="17" spans="2:8" x14ac:dyDescent="0.35">
      <c r="B17" s="113" t="s">
        <v>21</v>
      </c>
      <c r="C17" s="113" t="s">
        <v>400</v>
      </c>
      <c r="D17" s="113" t="s">
        <v>903</v>
      </c>
      <c r="E17" s="113" t="s">
        <v>914</v>
      </c>
      <c r="F17" s="113" t="s">
        <v>902</v>
      </c>
    </row>
    <row r="18" spans="2:8" x14ac:dyDescent="0.35">
      <c r="B18" s="113" t="s">
        <v>21</v>
      </c>
      <c r="C18" s="113" t="s">
        <v>400</v>
      </c>
      <c r="D18" s="113" t="s">
        <v>903</v>
      </c>
      <c r="E18" s="113" t="s">
        <v>920</v>
      </c>
      <c r="F18" s="113" t="s">
        <v>902</v>
      </c>
    </row>
    <row r="19" spans="2:8" x14ac:dyDescent="0.35">
      <c r="B19" s="113" t="s">
        <v>22</v>
      </c>
      <c r="C19" s="113" t="s">
        <v>285</v>
      </c>
      <c r="D19" s="113" t="s">
        <v>921</v>
      </c>
      <c r="E19" s="113" t="s">
        <v>327</v>
      </c>
      <c r="F19" s="113" t="s">
        <v>905</v>
      </c>
    </row>
    <row r="20" spans="2:8" x14ac:dyDescent="0.35">
      <c r="B20" s="113" t="s">
        <v>23</v>
      </c>
      <c r="C20" s="113" t="s">
        <v>388</v>
      </c>
      <c r="D20" s="113" t="s">
        <v>916</v>
      </c>
      <c r="E20" s="113" t="s">
        <v>922</v>
      </c>
      <c r="F20" s="113" t="s">
        <v>905</v>
      </c>
    </row>
    <row r="21" spans="2:8" x14ac:dyDescent="0.35">
      <c r="B21" s="113" t="s">
        <v>23</v>
      </c>
      <c r="C21" s="113" t="s">
        <v>388</v>
      </c>
      <c r="D21" s="113" t="s">
        <v>916</v>
      </c>
      <c r="E21" s="113" t="s">
        <v>923</v>
      </c>
      <c r="F21" s="113" t="s">
        <v>905</v>
      </c>
    </row>
    <row r="22" spans="2:8" x14ac:dyDescent="0.35">
      <c r="B22" s="113" t="s">
        <v>24</v>
      </c>
      <c r="C22" s="113" t="s">
        <v>388</v>
      </c>
      <c r="D22" s="113" t="s">
        <v>916</v>
      </c>
      <c r="E22" s="113" t="s">
        <v>923</v>
      </c>
      <c r="F22" s="113" t="s">
        <v>905</v>
      </c>
    </row>
    <row r="23" spans="2:8" x14ac:dyDescent="0.35">
      <c r="B23" s="113" t="s">
        <v>25</v>
      </c>
      <c r="C23" s="113" t="s">
        <v>384</v>
      </c>
      <c r="D23" s="113" t="s">
        <v>916</v>
      </c>
      <c r="E23" s="113" t="s">
        <v>924</v>
      </c>
      <c r="F23" s="113" t="s">
        <v>925</v>
      </c>
      <c r="H23" s="114"/>
    </row>
    <row r="24" spans="2:8" x14ac:dyDescent="0.35">
      <c r="B24" s="113" t="s">
        <v>26</v>
      </c>
      <c r="C24" s="113" t="s">
        <v>332</v>
      </c>
      <c r="D24" s="113" t="s">
        <v>909</v>
      </c>
      <c r="E24" s="113" t="s">
        <v>926</v>
      </c>
      <c r="F24" s="113" t="s">
        <v>908</v>
      </c>
    </row>
    <row r="25" spans="2:8" x14ac:dyDescent="0.35">
      <c r="B25" s="113" t="s">
        <v>26</v>
      </c>
      <c r="C25" s="113" t="s">
        <v>332</v>
      </c>
      <c r="D25" s="113" t="s">
        <v>909</v>
      </c>
      <c r="E25" s="113" t="s">
        <v>927</v>
      </c>
      <c r="F25" s="113" t="s">
        <v>908</v>
      </c>
    </row>
    <row r="26" spans="2:8" x14ac:dyDescent="0.35">
      <c r="B26" s="113" t="s">
        <v>26</v>
      </c>
      <c r="C26" s="113" t="s">
        <v>332</v>
      </c>
      <c r="D26" s="113" t="s">
        <v>909</v>
      </c>
      <c r="E26" s="113" t="s">
        <v>910</v>
      </c>
      <c r="F26" s="113" t="s">
        <v>908</v>
      </c>
    </row>
    <row r="27" spans="2:8" x14ac:dyDescent="0.35">
      <c r="B27" s="113" t="s">
        <v>27</v>
      </c>
      <c r="C27" s="113" t="s">
        <v>303</v>
      </c>
      <c r="D27" s="113" t="s">
        <v>909</v>
      </c>
      <c r="E27" s="113" t="s">
        <v>385</v>
      </c>
      <c r="F27" s="113" t="s">
        <v>908</v>
      </c>
    </row>
    <row r="28" spans="2:8" x14ac:dyDescent="0.35">
      <c r="B28" s="113" t="s">
        <v>28</v>
      </c>
      <c r="C28" s="113" t="s">
        <v>402</v>
      </c>
      <c r="D28" s="113" t="s">
        <v>909</v>
      </c>
      <c r="E28" s="113" t="s">
        <v>913</v>
      </c>
      <c r="F28" s="113" t="s">
        <v>908</v>
      </c>
    </row>
    <row r="29" spans="2:8" x14ac:dyDescent="0.35">
      <c r="B29" s="113" t="s">
        <v>29</v>
      </c>
      <c r="C29" s="113" t="s">
        <v>377</v>
      </c>
      <c r="D29" s="113" t="s">
        <v>928</v>
      </c>
      <c r="E29" s="113" t="s">
        <v>382</v>
      </c>
      <c r="F29" s="113" t="s">
        <v>905</v>
      </c>
    </row>
    <row r="30" spans="2:8" x14ac:dyDescent="0.35">
      <c r="B30" s="113" t="s">
        <v>29</v>
      </c>
      <c r="C30" s="113" t="s">
        <v>377</v>
      </c>
      <c r="D30" s="113" t="s">
        <v>928</v>
      </c>
      <c r="E30" s="113" t="s">
        <v>405</v>
      </c>
      <c r="F30" s="113" t="s">
        <v>902</v>
      </c>
    </row>
    <row r="31" spans="2:8" x14ac:dyDescent="0.35">
      <c r="B31" s="113" t="s">
        <v>30</v>
      </c>
      <c r="C31" s="113" t="s">
        <v>63</v>
      </c>
      <c r="D31" s="113" t="s">
        <v>929</v>
      </c>
      <c r="E31" s="113" t="s">
        <v>63</v>
      </c>
      <c r="F31" s="113" t="s">
        <v>902</v>
      </c>
    </row>
    <row r="32" spans="2:8" x14ac:dyDescent="0.35">
      <c r="B32" s="113" t="s">
        <v>31</v>
      </c>
      <c r="C32" s="113" t="s">
        <v>264</v>
      </c>
      <c r="D32" s="113" t="s">
        <v>903</v>
      </c>
      <c r="E32" s="113" t="s">
        <v>920</v>
      </c>
      <c r="F32" s="113" t="s">
        <v>902</v>
      </c>
    </row>
    <row r="33" spans="2:6" x14ac:dyDescent="0.35">
      <c r="B33" s="113" t="s">
        <v>32</v>
      </c>
      <c r="C33" s="113" t="s">
        <v>285</v>
      </c>
      <c r="D33" s="113" t="s">
        <v>921</v>
      </c>
      <c r="E33" s="113" t="s">
        <v>911</v>
      </c>
      <c r="F33" s="113" t="s">
        <v>905</v>
      </c>
    </row>
    <row r="34" spans="2:6" x14ac:dyDescent="0.35">
      <c r="B34" s="113" t="s">
        <v>32</v>
      </c>
      <c r="C34" s="113" t="s">
        <v>285</v>
      </c>
      <c r="D34" s="113" t="s">
        <v>921</v>
      </c>
      <c r="E34" s="113" t="s">
        <v>327</v>
      </c>
      <c r="F34" s="113" t="s">
        <v>905</v>
      </c>
    </row>
    <row r="35" spans="2:6" x14ac:dyDescent="0.35">
      <c r="B35" s="113" t="s">
        <v>33</v>
      </c>
      <c r="C35" s="113" t="s">
        <v>400</v>
      </c>
      <c r="D35" s="113" t="s">
        <v>903</v>
      </c>
      <c r="E35" s="113" t="s">
        <v>930</v>
      </c>
      <c r="F35" s="113" t="s">
        <v>902</v>
      </c>
    </row>
    <row r="36" spans="2:6" x14ac:dyDescent="0.35">
      <c r="B36" s="113" t="s">
        <v>34</v>
      </c>
      <c r="C36" s="113" t="s">
        <v>382</v>
      </c>
      <c r="D36" s="113" t="s">
        <v>928</v>
      </c>
      <c r="E36" s="113" t="s">
        <v>382</v>
      </c>
      <c r="F36" s="113" t="s">
        <v>905</v>
      </c>
    </row>
    <row r="37" spans="2:6" x14ac:dyDescent="0.35">
      <c r="B37" s="113" t="s">
        <v>35</v>
      </c>
      <c r="C37" s="113" t="s">
        <v>378</v>
      </c>
      <c r="D37" s="113" t="s">
        <v>909</v>
      </c>
      <c r="E37" s="113" t="s">
        <v>926</v>
      </c>
      <c r="F37" s="113" t="s">
        <v>908</v>
      </c>
    </row>
    <row r="38" spans="2:6" x14ac:dyDescent="0.35">
      <c r="B38" s="113" t="s">
        <v>35</v>
      </c>
      <c r="C38" s="113" t="s">
        <v>378</v>
      </c>
      <c r="D38" s="113" t="s">
        <v>909</v>
      </c>
      <c r="E38" s="113" t="s">
        <v>910</v>
      </c>
      <c r="F38" s="113" t="s">
        <v>908</v>
      </c>
    </row>
    <row r="39" spans="2:6" x14ac:dyDescent="0.35">
      <c r="B39" s="113" t="s">
        <v>36</v>
      </c>
      <c r="C39" s="113" t="s">
        <v>379</v>
      </c>
      <c r="D39" s="113" t="s">
        <v>921</v>
      </c>
      <c r="E39" s="113" t="s">
        <v>327</v>
      </c>
      <c r="F39" s="113" t="s">
        <v>905</v>
      </c>
    </row>
    <row r="40" spans="2:6" x14ac:dyDescent="0.35">
      <c r="B40" s="113" t="s">
        <v>37</v>
      </c>
      <c r="C40" s="113" t="s">
        <v>377</v>
      </c>
      <c r="D40" s="113" t="s">
        <v>928</v>
      </c>
      <c r="E40" s="113" t="s">
        <v>931</v>
      </c>
      <c r="F40" s="113" t="s">
        <v>905</v>
      </c>
    </row>
    <row r="41" spans="2:6" x14ac:dyDescent="0.35">
      <c r="B41" s="113" t="s">
        <v>37</v>
      </c>
      <c r="C41" s="113" t="s">
        <v>377</v>
      </c>
      <c r="D41" s="113" t="s">
        <v>928</v>
      </c>
      <c r="E41" s="113" t="s">
        <v>932</v>
      </c>
      <c r="F41" s="113" t="s">
        <v>932</v>
      </c>
    </row>
    <row r="42" spans="2:6" x14ac:dyDescent="0.35">
      <c r="B42" s="113" t="s">
        <v>37</v>
      </c>
      <c r="C42" s="113" t="s">
        <v>377</v>
      </c>
      <c r="D42" s="113" t="s">
        <v>928</v>
      </c>
      <c r="E42" s="113" t="s">
        <v>405</v>
      </c>
      <c r="F42" s="113" t="s">
        <v>905</v>
      </c>
    </row>
    <row r="43" spans="2:6" x14ac:dyDescent="0.35">
      <c r="B43" s="113" t="s">
        <v>38</v>
      </c>
      <c r="C43" s="113" t="s">
        <v>147</v>
      </c>
      <c r="D43" s="113" t="s">
        <v>912</v>
      </c>
      <c r="E43" s="113" t="s">
        <v>922</v>
      </c>
      <c r="F43" s="113" t="s">
        <v>905</v>
      </c>
    </row>
    <row r="44" spans="2:6" x14ac:dyDescent="0.35">
      <c r="B44" s="113" t="s">
        <v>38</v>
      </c>
      <c r="C44" s="113" t="s">
        <v>147</v>
      </c>
      <c r="D44" s="113" t="s">
        <v>912</v>
      </c>
      <c r="E44" s="113" t="s">
        <v>923</v>
      </c>
      <c r="F44" s="113" t="s">
        <v>905</v>
      </c>
    </row>
    <row r="45" spans="2:6" x14ac:dyDescent="0.35">
      <c r="B45" s="113" t="s">
        <v>39</v>
      </c>
      <c r="C45" s="113" t="s">
        <v>345</v>
      </c>
      <c r="D45" s="113" t="s">
        <v>906</v>
      </c>
      <c r="E45" s="113" t="s">
        <v>911</v>
      </c>
      <c r="F45" s="113" t="s">
        <v>905</v>
      </c>
    </row>
    <row r="46" spans="2:6" x14ac:dyDescent="0.35">
      <c r="B46" s="113" t="s">
        <v>40</v>
      </c>
      <c r="C46" s="113" t="s">
        <v>391</v>
      </c>
      <c r="D46" s="113" t="s">
        <v>909</v>
      </c>
      <c r="E46" s="113" t="s">
        <v>933</v>
      </c>
      <c r="F46" s="113" t="s">
        <v>908</v>
      </c>
    </row>
    <row r="47" spans="2:6" x14ac:dyDescent="0.35">
      <c r="B47" s="113" t="s">
        <v>40</v>
      </c>
      <c r="C47" s="113" t="s">
        <v>391</v>
      </c>
      <c r="D47" s="113" t="s">
        <v>909</v>
      </c>
      <c r="E47" s="113" t="s">
        <v>200</v>
      </c>
      <c r="F47" s="113" t="s">
        <v>908</v>
      </c>
    </row>
    <row r="48" spans="2:6" x14ac:dyDescent="0.35">
      <c r="B48" s="113" t="s">
        <v>41</v>
      </c>
      <c r="C48" s="113" t="s">
        <v>41</v>
      </c>
      <c r="D48" s="113" t="s">
        <v>915</v>
      </c>
      <c r="E48" s="113" t="s">
        <v>47</v>
      </c>
      <c r="F48" s="113" t="s">
        <v>902</v>
      </c>
    </row>
    <row r="49" spans="2:6" x14ac:dyDescent="0.35">
      <c r="B49" s="113" t="s">
        <v>41</v>
      </c>
      <c r="C49" s="113" t="s">
        <v>41</v>
      </c>
      <c r="D49" s="113" t="s">
        <v>915</v>
      </c>
      <c r="E49" s="113" t="s">
        <v>934</v>
      </c>
      <c r="F49" s="113" t="s">
        <v>902</v>
      </c>
    </row>
    <row r="50" spans="2:6" x14ac:dyDescent="0.35">
      <c r="B50" s="113" t="s">
        <v>42</v>
      </c>
      <c r="C50" s="113" t="s">
        <v>400</v>
      </c>
      <c r="D50" s="113" t="s">
        <v>903</v>
      </c>
      <c r="E50" s="113" t="s">
        <v>920</v>
      </c>
      <c r="F50" s="113" t="s">
        <v>902</v>
      </c>
    </row>
    <row r="51" spans="2:6" x14ac:dyDescent="0.35">
      <c r="B51" s="113" t="s">
        <v>42</v>
      </c>
      <c r="C51" s="113" t="s">
        <v>400</v>
      </c>
      <c r="D51" s="113" t="s">
        <v>903</v>
      </c>
      <c r="E51" s="113" t="s">
        <v>934</v>
      </c>
      <c r="F51" s="113" t="s">
        <v>902</v>
      </c>
    </row>
    <row r="52" spans="2:6" x14ac:dyDescent="0.35">
      <c r="B52" s="113" t="s">
        <v>43</v>
      </c>
      <c r="C52" s="113" t="s">
        <v>43</v>
      </c>
      <c r="D52" s="113" t="s">
        <v>903</v>
      </c>
      <c r="E52" s="113" t="s">
        <v>901</v>
      </c>
      <c r="F52" s="113" t="s">
        <v>902</v>
      </c>
    </row>
    <row r="53" spans="2:6" x14ac:dyDescent="0.35">
      <c r="B53" s="113" t="s">
        <v>43</v>
      </c>
      <c r="C53" s="113" t="s">
        <v>43</v>
      </c>
      <c r="D53" s="113" t="s">
        <v>903</v>
      </c>
      <c r="E53" s="113" t="s">
        <v>935</v>
      </c>
      <c r="F53" s="113" t="s">
        <v>902</v>
      </c>
    </row>
    <row r="54" spans="2:6" x14ac:dyDescent="0.35">
      <c r="B54" s="113" t="s">
        <v>44</v>
      </c>
      <c r="C54" s="113" t="s">
        <v>390</v>
      </c>
      <c r="D54" s="113" t="s">
        <v>936</v>
      </c>
      <c r="E54" s="113" t="s">
        <v>935</v>
      </c>
      <c r="F54" s="113" t="s">
        <v>902</v>
      </c>
    </row>
    <row r="55" spans="2:6" x14ac:dyDescent="0.35">
      <c r="B55" s="113" t="s">
        <v>44</v>
      </c>
      <c r="C55" s="113" t="s">
        <v>390</v>
      </c>
      <c r="D55" s="113" t="s">
        <v>936</v>
      </c>
      <c r="E55" s="113" t="s">
        <v>937</v>
      </c>
      <c r="F55" s="113" t="s">
        <v>902</v>
      </c>
    </row>
    <row r="56" spans="2:6" x14ac:dyDescent="0.35">
      <c r="B56" s="113" t="s">
        <v>45</v>
      </c>
      <c r="C56" s="113" t="s">
        <v>128</v>
      </c>
      <c r="D56" s="113" t="s">
        <v>928</v>
      </c>
      <c r="E56" s="113" t="s">
        <v>911</v>
      </c>
      <c r="F56" s="113" t="s">
        <v>905</v>
      </c>
    </row>
    <row r="57" spans="2:6" x14ac:dyDescent="0.35">
      <c r="B57" s="113" t="s">
        <v>45</v>
      </c>
      <c r="C57" s="113" t="s">
        <v>128</v>
      </c>
      <c r="D57" s="113" t="s">
        <v>928</v>
      </c>
      <c r="E57" s="113" t="s">
        <v>931</v>
      </c>
      <c r="F57" s="113" t="s">
        <v>905</v>
      </c>
    </row>
    <row r="58" spans="2:6" x14ac:dyDescent="0.35">
      <c r="B58" s="113" t="s">
        <v>46</v>
      </c>
      <c r="C58" s="113" t="s">
        <v>399</v>
      </c>
      <c r="D58" s="113" t="s">
        <v>912</v>
      </c>
      <c r="E58" s="113" t="s">
        <v>383</v>
      </c>
      <c r="F58" s="113" t="s">
        <v>905</v>
      </c>
    </row>
    <row r="59" spans="2:6" x14ac:dyDescent="0.35">
      <c r="B59" s="113" t="s">
        <v>46</v>
      </c>
      <c r="C59" s="113" t="s">
        <v>399</v>
      </c>
      <c r="D59" s="113" t="s">
        <v>912</v>
      </c>
      <c r="E59" s="113" t="s">
        <v>911</v>
      </c>
      <c r="F59" s="113" t="s">
        <v>905</v>
      </c>
    </row>
    <row r="60" spans="2:6" x14ac:dyDescent="0.35">
      <c r="B60" s="113" t="s">
        <v>47</v>
      </c>
      <c r="C60" s="113" t="s">
        <v>47</v>
      </c>
      <c r="D60" s="113" t="s">
        <v>915</v>
      </c>
      <c r="E60" s="113" t="s">
        <v>47</v>
      </c>
      <c r="F60" s="113" t="s">
        <v>902</v>
      </c>
    </row>
    <row r="61" spans="2:6" x14ac:dyDescent="0.35">
      <c r="B61" s="113" t="s">
        <v>48</v>
      </c>
      <c r="C61" s="113" t="s">
        <v>938</v>
      </c>
      <c r="D61" s="113" t="s">
        <v>939</v>
      </c>
      <c r="E61" s="113" t="s">
        <v>904</v>
      </c>
      <c r="F61" s="113" t="s">
        <v>904</v>
      </c>
    </row>
    <row r="62" spans="2:6" x14ac:dyDescent="0.35">
      <c r="B62" s="113" t="s">
        <v>49</v>
      </c>
      <c r="C62" s="113" t="s">
        <v>253</v>
      </c>
      <c r="D62" s="113" t="s">
        <v>936</v>
      </c>
      <c r="E62" s="113" t="s">
        <v>937</v>
      </c>
      <c r="F62" s="113" t="s">
        <v>902</v>
      </c>
    </row>
    <row r="63" spans="2:6" x14ac:dyDescent="0.35">
      <c r="B63" s="113" t="s">
        <v>50</v>
      </c>
      <c r="C63" s="113" t="s">
        <v>200</v>
      </c>
      <c r="D63" s="113" t="s">
        <v>940</v>
      </c>
      <c r="E63" s="113" t="s">
        <v>200</v>
      </c>
      <c r="F63" s="113" t="s">
        <v>902</v>
      </c>
    </row>
    <row r="64" spans="2:6" x14ac:dyDescent="0.35">
      <c r="B64" s="113" t="s">
        <v>51</v>
      </c>
      <c r="C64" s="113" t="s">
        <v>392</v>
      </c>
      <c r="D64" s="113" t="s">
        <v>915</v>
      </c>
      <c r="E64" s="113" t="s">
        <v>941</v>
      </c>
      <c r="F64" s="113" t="s">
        <v>902</v>
      </c>
    </row>
    <row r="65" spans="2:6" x14ac:dyDescent="0.35">
      <c r="B65" s="113" t="s">
        <v>52</v>
      </c>
      <c r="C65" s="113" t="s">
        <v>392</v>
      </c>
      <c r="D65" s="113" t="s">
        <v>915</v>
      </c>
      <c r="E65" s="113" t="s">
        <v>941</v>
      </c>
      <c r="F65" s="113" t="s">
        <v>902</v>
      </c>
    </row>
    <row r="66" spans="2:6" x14ac:dyDescent="0.35">
      <c r="B66" s="113" t="s">
        <v>52</v>
      </c>
      <c r="C66" s="113" t="s">
        <v>392</v>
      </c>
      <c r="D66" s="113" t="s">
        <v>915</v>
      </c>
      <c r="E66" s="113" t="s">
        <v>930</v>
      </c>
      <c r="F66" s="113" t="s">
        <v>902</v>
      </c>
    </row>
    <row r="67" spans="2:6" x14ac:dyDescent="0.35">
      <c r="B67" s="113" t="s">
        <v>53</v>
      </c>
      <c r="C67" s="113" t="s">
        <v>378</v>
      </c>
      <c r="D67" s="113" t="s">
        <v>909</v>
      </c>
      <c r="E67" s="113" t="s">
        <v>926</v>
      </c>
      <c r="F67" s="113" t="s">
        <v>908</v>
      </c>
    </row>
    <row r="68" spans="2:6" x14ac:dyDescent="0.35">
      <c r="B68" s="113" t="s">
        <v>54</v>
      </c>
      <c r="C68" s="113" t="s">
        <v>376</v>
      </c>
      <c r="D68" s="113" t="s">
        <v>921</v>
      </c>
      <c r="E68" s="113" t="s">
        <v>904</v>
      </c>
      <c r="F68" s="113" t="s">
        <v>904</v>
      </c>
    </row>
    <row r="69" spans="2:6" x14ac:dyDescent="0.35">
      <c r="B69" s="113" t="s">
        <v>54</v>
      </c>
      <c r="C69" s="113" t="s">
        <v>376</v>
      </c>
      <c r="D69" s="113" t="s">
        <v>921</v>
      </c>
      <c r="E69" s="113" t="s">
        <v>327</v>
      </c>
      <c r="F69" s="113" t="s">
        <v>905</v>
      </c>
    </row>
    <row r="70" spans="2:6" x14ac:dyDescent="0.35">
      <c r="B70" s="113" t="s">
        <v>55</v>
      </c>
      <c r="C70" s="113" t="s">
        <v>318</v>
      </c>
      <c r="D70" s="113" t="s">
        <v>916</v>
      </c>
      <c r="E70" s="113" t="s">
        <v>911</v>
      </c>
      <c r="F70" s="113" t="s">
        <v>905</v>
      </c>
    </row>
    <row r="71" spans="2:6" x14ac:dyDescent="0.35">
      <c r="B71" s="113" t="s">
        <v>56</v>
      </c>
      <c r="C71" s="113" t="s">
        <v>382</v>
      </c>
      <c r="D71" s="113" t="s">
        <v>928</v>
      </c>
      <c r="E71" s="113" t="s">
        <v>382</v>
      </c>
      <c r="F71" s="113" t="s">
        <v>905</v>
      </c>
    </row>
    <row r="72" spans="2:6" x14ac:dyDescent="0.35">
      <c r="B72" s="113" t="s">
        <v>57</v>
      </c>
      <c r="C72" s="113" t="s">
        <v>389</v>
      </c>
      <c r="D72" s="113" t="s">
        <v>943</v>
      </c>
      <c r="E72" s="113" t="s">
        <v>942</v>
      </c>
      <c r="F72" s="113" t="s">
        <v>905</v>
      </c>
    </row>
    <row r="73" spans="2:6" x14ac:dyDescent="0.35">
      <c r="B73" s="113" t="s">
        <v>58</v>
      </c>
      <c r="C73" s="113" t="s">
        <v>381</v>
      </c>
      <c r="D73" s="113" t="s">
        <v>906</v>
      </c>
      <c r="E73" s="113" t="s">
        <v>911</v>
      </c>
      <c r="F73" s="113" t="s">
        <v>905</v>
      </c>
    </row>
    <row r="74" spans="2:6" x14ac:dyDescent="0.35">
      <c r="B74" s="113" t="s">
        <v>59</v>
      </c>
      <c r="C74" s="113" t="s">
        <v>374</v>
      </c>
      <c r="D74" s="113" t="s">
        <v>943</v>
      </c>
      <c r="E74" s="113" t="s">
        <v>942</v>
      </c>
      <c r="F74" s="113" t="s">
        <v>905</v>
      </c>
    </row>
    <row r="75" spans="2:6" x14ac:dyDescent="0.35">
      <c r="B75" s="113" t="s">
        <v>60</v>
      </c>
      <c r="C75" s="113" t="s">
        <v>376</v>
      </c>
      <c r="D75" s="113" t="s">
        <v>921</v>
      </c>
      <c r="E75" s="113" t="s">
        <v>327</v>
      </c>
      <c r="F75" s="113" t="s">
        <v>905</v>
      </c>
    </row>
    <row r="76" spans="2:6" x14ac:dyDescent="0.35">
      <c r="B76" s="113" t="s">
        <v>61</v>
      </c>
      <c r="C76" s="113" t="s">
        <v>200</v>
      </c>
      <c r="D76" s="113" t="s">
        <v>940</v>
      </c>
      <c r="E76" s="113" t="s">
        <v>200</v>
      </c>
      <c r="F76" s="113" t="s">
        <v>902</v>
      </c>
    </row>
    <row r="77" spans="2:6" x14ac:dyDescent="0.35">
      <c r="B77" s="113" t="s">
        <v>62</v>
      </c>
      <c r="C77" s="113" t="s">
        <v>392</v>
      </c>
      <c r="D77" s="113" t="s">
        <v>915</v>
      </c>
      <c r="E77" s="113" t="s">
        <v>941</v>
      </c>
      <c r="F77" s="113" t="s">
        <v>902</v>
      </c>
    </row>
    <row r="78" spans="2:6" x14ac:dyDescent="0.35">
      <c r="B78" s="113" t="s">
        <v>62</v>
      </c>
      <c r="C78" s="113" t="s">
        <v>392</v>
      </c>
      <c r="D78" s="113" t="s">
        <v>915</v>
      </c>
      <c r="E78" s="113" t="s">
        <v>930</v>
      </c>
      <c r="F78" s="113" t="s">
        <v>902</v>
      </c>
    </row>
    <row r="79" spans="2:6" x14ac:dyDescent="0.35">
      <c r="B79" s="113" t="s">
        <v>63</v>
      </c>
      <c r="C79" s="113" t="s">
        <v>63</v>
      </c>
      <c r="D79" s="113" t="s">
        <v>929</v>
      </c>
      <c r="E79" s="113" t="s">
        <v>63</v>
      </c>
      <c r="F79" s="113" t="s">
        <v>902</v>
      </c>
    </row>
    <row r="80" spans="2:6" x14ac:dyDescent="0.35">
      <c r="B80" s="113" t="s">
        <v>63</v>
      </c>
      <c r="C80" s="113" t="s">
        <v>63</v>
      </c>
      <c r="D80" s="113" t="s">
        <v>929</v>
      </c>
      <c r="E80" s="113" t="s">
        <v>944</v>
      </c>
      <c r="F80" s="113" t="s">
        <v>902</v>
      </c>
    </row>
    <row r="81" spans="2:6" x14ac:dyDescent="0.35">
      <c r="B81" s="113" t="s">
        <v>64</v>
      </c>
      <c r="C81" s="113" t="s">
        <v>63</v>
      </c>
      <c r="D81" s="113" t="s">
        <v>929</v>
      </c>
      <c r="E81" s="113" t="s">
        <v>63</v>
      </c>
      <c r="F81" s="113" t="s">
        <v>902</v>
      </c>
    </row>
    <row r="82" spans="2:6" x14ac:dyDescent="0.35">
      <c r="B82" s="113" t="s">
        <v>65</v>
      </c>
      <c r="C82" s="113" t="s">
        <v>63</v>
      </c>
      <c r="D82" s="113" t="s">
        <v>929</v>
      </c>
      <c r="E82" s="113" t="s">
        <v>63</v>
      </c>
      <c r="F82" s="113" t="s">
        <v>902</v>
      </c>
    </row>
    <row r="83" spans="2:6" x14ac:dyDescent="0.35">
      <c r="B83" s="113" t="s">
        <v>65</v>
      </c>
      <c r="C83" s="113" t="s">
        <v>63</v>
      </c>
      <c r="D83" s="113" t="s">
        <v>929</v>
      </c>
      <c r="E83" s="113" t="s">
        <v>944</v>
      </c>
      <c r="F83" s="113" t="s">
        <v>902</v>
      </c>
    </row>
    <row r="84" spans="2:6" x14ac:dyDescent="0.35">
      <c r="B84" s="113" t="s">
        <v>66</v>
      </c>
      <c r="C84" s="113" t="s">
        <v>200</v>
      </c>
      <c r="D84" s="113" t="s">
        <v>940</v>
      </c>
      <c r="E84" s="113" t="s">
        <v>200</v>
      </c>
      <c r="F84" s="113" t="s">
        <v>902</v>
      </c>
    </row>
    <row r="85" spans="2:6" x14ac:dyDescent="0.35">
      <c r="B85" s="113" t="s">
        <v>66</v>
      </c>
      <c r="C85" s="113" t="s">
        <v>200</v>
      </c>
      <c r="D85" s="113" t="s">
        <v>940</v>
      </c>
      <c r="E85" s="113" t="s">
        <v>934</v>
      </c>
      <c r="F85" s="113" t="s">
        <v>902</v>
      </c>
    </row>
    <row r="86" spans="2:6" x14ac:dyDescent="0.35">
      <c r="B86" s="113" t="s">
        <v>67</v>
      </c>
      <c r="C86" s="113" t="s">
        <v>372</v>
      </c>
      <c r="D86" s="113" t="s">
        <v>915</v>
      </c>
      <c r="E86" s="113" t="s">
        <v>945</v>
      </c>
      <c r="F86" s="113" t="s">
        <v>902</v>
      </c>
    </row>
    <row r="87" spans="2:6" x14ac:dyDescent="0.35">
      <c r="B87" s="113" t="s">
        <v>68</v>
      </c>
      <c r="C87" s="113" t="s">
        <v>383</v>
      </c>
      <c r="D87" s="113" t="s">
        <v>928</v>
      </c>
      <c r="E87" s="113" t="s">
        <v>383</v>
      </c>
      <c r="F87" s="113" t="s">
        <v>905</v>
      </c>
    </row>
    <row r="88" spans="2:6" x14ac:dyDescent="0.35">
      <c r="B88" s="113" t="s">
        <v>69</v>
      </c>
      <c r="C88" s="113" t="s">
        <v>938</v>
      </c>
      <c r="D88" s="113" t="s">
        <v>946</v>
      </c>
      <c r="E88" s="113" t="s">
        <v>382</v>
      </c>
      <c r="F88" s="113" t="s">
        <v>905</v>
      </c>
    </row>
    <row r="89" spans="2:6" x14ac:dyDescent="0.35">
      <c r="B89" s="113" t="s">
        <v>70</v>
      </c>
      <c r="C89" s="113" t="s">
        <v>399</v>
      </c>
      <c r="D89" s="113" t="s">
        <v>912</v>
      </c>
      <c r="E89" s="113" t="s">
        <v>911</v>
      </c>
      <c r="F89" s="113" t="s">
        <v>905</v>
      </c>
    </row>
    <row r="90" spans="2:6" x14ac:dyDescent="0.35">
      <c r="B90" s="113" t="s">
        <v>71</v>
      </c>
      <c r="C90" s="113" t="s">
        <v>385</v>
      </c>
      <c r="D90" s="113" t="s">
        <v>909</v>
      </c>
      <c r="E90" s="113" t="s">
        <v>385</v>
      </c>
      <c r="F90" s="113" t="s">
        <v>908</v>
      </c>
    </row>
    <row r="91" spans="2:6" x14ac:dyDescent="0.35">
      <c r="B91" s="113" t="s">
        <v>72</v>
      </c>
      <c r="C91" s="113" t="s">
        <v>119</v>
      </c>
      <c r="D91" s="113" t="s">
        <v>909</v>
      </c>
      <c r="E91" s="113" t="s">
        <v>927</v>
      </c>
      <c r="F91" s="113" t="s">
        <v>908</v>
      </c>
    </row>
    <row r="92" spans="2:6" x14ac:dyDescent="0.35">
      <c r="B92" s="113" t="s">
        <v>73</v>
      </c>
      <c r="C92" s="113" t="s">
        <v>73</v>
      </c>
      <c r="D92" s="113" t="s">
        <v>909</v>
      </c>
      <c r="E92" s="113" t="s">
        <v>385</v>
      </c>
      <c r="F92" s="113" t="s">
        <v>908</v>
      </c>
    </row>
    <row r="93" spans="2:6" x14ac:dyDescent="0.35">
      <c r="B93" s="113" t="s">
        <v>74</v>
      </c>
      <c r="C93" s="113" t="s">
        <v>938</v>
      </c>
      <c r="D93" s="113" t="s">
        <v>946</v>
      </c>
      <c r="E93" s="113" t="s">
        <v>931</v>
      </c>
      <c r="F93" s="113" t="s">
        <v>905</v>
      </c>
    </row>
    <row r="94" spans="2:6" x14ac:dyDescent="0.35">
      <c r="B94" s="113" t="s">
        <v>75</v>
      </c>
      <c r="C94" s="113" t="s">
        <v>75</v>
      </c>
      <c r="D94" s="113" t="s">
        <v>929</v>
      </c>
      <c r="E94" s="113" t="s">
        <v>947</v>
      </c>
      <c r="F94" s="113" t="s">
        <v>905</v>
      </c>
    </row>
    <row r="95" spans="2:6" x14ac:dyDescent="0.35">
      <c r="B95" s="113" t="s">
        <v>76</v>
      </c>
      <c r="C95" s="113" t="s">
        <v>400</v>
      </c>
      <c r="D95" s="113" t="s">
        <v>903</v>
      </c>
      <c r="E95" s="113" t="s">
        <v>934</v>
      </c>
      <c r="F95" s="113" t="s">
        <v>902</v>
      </c>
    </row>
    <row r="96" spans="2:6" x14ac:dyDescent="0.35">
      <c r="B96" s="113" t="s">
        <v>77</v>
      </c>
      <c r="C96" s="113" t="s">
        <v>47</v>
      </c>
      <c r="D96" s="113" t="s">
        <v>915</v>
      </c>
      <c r="E96" s="113" t="s">
        <v>47</v>
      </c>
      <c r="F96" s="113" t="s">
        <v>902</v>
      </c>
    </row>
    <row r="97" spans="2:6" x14ac:dyDescent="0.35">
      <c r="B97" s="113" t="s">
        <v>78</v>
      </c>
      <c r="C97" s="113" t="s">
        <v>318</v>
      </c>
      <c r="D97" s="113" t="s">
        <v>916</v>
      </c>
      <c r="E97" s="113" t="s">
        <v>911</v>
      </c>
      <c r="F97" s="113" t="s">
        <v>905</v>
      </c>
    </row>
    <row r="98" spans="2:6" x14ac:dyDescent="0.35">
      <c r="B98" s="113" t="s">
        <v>79</v>
      </c>
      <c r="C98" s="113" t="s">
        <v>79</v>
      </c>
      <c r="D98" s="113" t="s">
        <v>912</v>
      </c>
      <c r="E98" s="113" t="s">
        <v>922</v>
      </c>
      <c r="F98" s="113" t="s">
        <v>905</v>
      </c>
    </row>
    <row r="99" spans="2:6" x14ac:dyDescent="0.35">
      <c r="B99" s="113" t="s">
        <v>80</v>
      </c>
      <c r="C99" s="113" t="s">
        <v>383</v>
      </c>
      <c r="D99" s="113" t="s">
        <v>928</v>
      </c>
      <c r="E99" s="113" t="s">
        <v>383</v>
      </c>
      <c r="F99" s="113" t="s">
        <v>905</v>
      </c>
    </row>
    <row r="100" spans="2:6" x14ac:dyDescent="0.35">
      <c r="B100" s="113" t="s">
        <v>80</v>
      </c>
      <c r="C100" s="113" t="s">
        <v>383</v>
      </c>
      <c r="D100" s="113" t="s">
        <v>928</v>
      </c>
      <c r="E100" s="113" t="s">
        <v>947</v>
      </c>
      <c r="F100" s="113" t="s">
        <v>905</v>
      </c>
    </row>
    <row r="101" spans="2:6" x14ac:dyDescent="0.35">
      <c r="B101" s="113" t="s">
        <v>80</v>
      </c>
      <c r="C101" s="113" t="s">
        <v>383</v>
      </c>
      <c r="D101" s="113" t="s">
        <v>928</v>
      </c>
      <c r="E101" s="113" t="s">
        <v>401</v>
      </c>
      <c r="F101" s="113" t="s">
        <v>902</v>
      </c>
    </row>
    <row r="102" spans="2:6" x14ac:dyDescent="0.35">
      <c r="B102" s="113" t="s">
        <v>81</v>
      </c>
      <c r="C102" s="113" t="s">
        <v>128</v>
      </c>
      <c r="D102" s="113" t="s">
        <v>928</v>
      </c>
      <c r="E102" s="113" t="s">
        <v>911</v>
      </c>
      <c r="F102" s="113" t="s">
        <v>905</v>
      </c>
    </row>
    <row r="103" spans="2:6" x14ac:dyDescent="0.35">
      <c r="B103" s="113" t="s">
        <v>81</v>
      </c>
      <c r="C103" s="113" t="s">
        <v>128</v>
      </c>
      <c r="D103" s="113" t="s">
        <v>928</v>
      </c>
      <c r="E103" s="113" t="s">
        <v>931</v>
      </c>
      <c r="F103" s="113" t="s">
        <v>905</v>
      </c>
    </row>
    <row r="104" spans="2:6" x14ac:dyDescent="0.35">
      <c r="B104" s="113" t="s">
        <v>82</v>
      </c>
      <c r="C104" s="113" t="s">
        <v>379</v>
      </c>
      <c r="D104" s="113" t="s">
        <v>921</v>
      </c>
      <c r="E104" s="113" t="s">
        <v>327</v>
      </c>
      <c r="F104" s="113" t="s">
        <v>905</v>
      </c>
    </row>
    <row r="105" spans="2:6" x14ac:dyDescent="0.35">
      <c r="B105" s="113" t="s">
        <v>83</v>
      </c>
      <c r="C105" s="113" t="s">
        <v>378</v>
      </c>
      <c r="D105" s="113" t="s">
        <v>909</v>
      </c>
      <c r="E105" s="113" t="s">
        <v>926</v>
      </c>
      <c r="F105" s="113" t="s">
        <v>908</v>
      </c>
    </row>
    <row r="106" spans="2:6" x14ac:dyDescent="0.35">
      <c r="B106" s="113" t="s">
        <v>84</v>
      </c>
      <c r="C106" s="113" t="s">
        <v>374</v>
      </c>
      <c r="D106" s="113" t="s">
        <v>943</v>
      </c>
      <c r="E106" s="113" t="s">
        <v>942</v>
      </c>
      <c r="F106" s="113" t="s">
        <v>905</v>
      </c>
    </row>
    <row r="107" spans="2:6" x14ac:dyDescent="0.35">
      <c r="B107" s="113" t="s">
        <v>85</v>
      </c>
      <c r="C107" s="113" t="s">
        <v>374</v>
      </c>
      <c r="D107" s="113" t="s">
        <v>943</v>
      </c>
      <c r="E107" s="113" t="s">
        <v>942</v>
      </c>
      <c r="F107" s="113" t="s">
        <v>905</v>
      </c>
    </row>
    <row r="108" spans="2:6" x14ac:dyDescent="0.35">
      <c r="B108" s="113" t="s">
        <v>86</v>
      </c>
      <c r="C108" s="113" t="s">
        <v>375</v>
      </c>
      <c r="D108" s="113" t="s">
        <v>928</v>
      </c>
      <c r="E108" s="113" t="s">
        <v>383</v>
      </c>
      <c r="F108" s="113" t="s">
        <v>905</v>
      </c>
    </row>
    <row r="109" spans="2:6" x14ac:dyDescent="0.35">
      <c r="B109" s="113" t="s">
        <v>86</v>
      </c>
      <c r="C109" s="113" t="s">
        <v>375</v>
      </c>
      <c r="D109" s="113" t="s">
        <v>928</v>
      </c>
      <c r="E109" s="113" t="s">
        <v>911</v>
      </c>
      <c r="F109" s="113" t="s">
        <v>905</v>
      </c>
    </row>
    <row r="110" spans="2:6" x14ac:dyDescent="0.35">
      <c r="B110" s="113" t="s">
        <v>86</v>
      </c>
      <c r="C110" s="113" t="s">
        <v>375</v>
      </c>
      <c r="D110" s="113" t="s">
        <v>928</v>
      </c>
      <c r="E110" s="113" t="s">
        <v>931</v>
      </c>
      <c r="F110" s="113" t="s">
        <v>905</v>
      </c>
    </row>
    <row r="111" spans="2:6" x14ac:dyDescent="0.35">
      <c r="B111" s="113" t="s">
        <v>87</v>
      </c>
      <c r="C111" s="113" t="s">
        <v>403</v>
      </c>
      <c r="D111" s="113" t="s">
        <v>906</v>
      </c>
      <c r="E111" s="113" t="s">
        <v>327</v>
      </c>
      <c r="F111" s="113" t="s">
        <v>905</v>
      </c>
    </row>
    <row r="112" spans="2:6" x14ac:dyDescent="0.35">
      <c r="B112" s="113" t="s">
        <v>88</v>
      </c>
      <c r="C112" s="113" t="s">
        <v>403</v>
      </c>
      <c r="D112" s="113" t="s">
        <v>906</v>
      </c>
      <c r="E112" s="113" t="s">
        <v>327</v>
      </c>
      <c r="F112" s="113" t="s">
        <v>905</v>
      </c>
    </row>
    <row r="113" spans="2:6" x14ac:dyDescent="0.35">
      <c r="B113" s="113" t="s">
        <v>89</v>
      </c>
      <c r="C113" s="113" t="s">
        <v>372</v>
      </c>
      <c r="D113" s="113" t="s">
        <v>915</v>
      </c>
      <c r="E113" s="113" t="s">
        <v>941</v>
      </c>
      <c r="F113" s="113" t="s">
        <v>902</v>
      </c>
    </row>
    <row r="114" spans="2:6" x14ac:dyDescent="0.35">
      <c r="B114" s="113" t="s">
        <v>90</v>
      </c>
      <c r="C114" s="113" t="s">
        <v>345</v>
      </c>
      <c r="D114" s="113" t="s">
        <v>906</v>
      </c>
      <c r="E114" s="113" t="s">
        <v>911</v>
      </c>
      <c r="F114" s="113" t="s">
        <v>905</v>
      </c>
    </row>
    <row r="115" spans="2:6" x14ac:dyDescent="0.35">
      <c r="B115" s="113" t="s">
        <v>90</v>
      </c>
      <c r="C115" s="113" t="s">
        <v>345</v>
      </c>
      <c r="D115" s="113" t="s">
        <v>906</v>
      </c>
      <c r="E115" s="113" t="s">
        <v>327</v>
      </c>
      <c r="F115" s="113" t="s">
        <v>905</v>
      </c>
    </row>
    <row r="116" spans="2:6" x14ac:dyDescent="0.35">
      <c r="B116" s="113" t="s">
        <v>91</v>
      </c>
      <c r="C116" s="113" t="s">
        <v>390</v>
      </c>
      <c r="D116" s="113" t="s">
        <v>936</v>
      </c>
      <c r="E116" s="113" t="s">
        <v>935</v>
      </c>
      <c r="F116" s="113" t="s">
        <v>902</v>
      </c>
    </row>
    <row r="117" spans="2:6" x14ac:dyDescent="0.35">
      <c r="B117" s="113" t="s">
        <v>92</v>
      </c>
      <c r="C117" s="113" t="s">
        <v>211</v>
      </c>
      <c r="D117" s="113" t="s">
        <v>943</v>
      </c>
      <c r="E117" s="113" t="s">
        <v>911</v>
      </c>
      <c r="F117" s="113" t="s">
        <v>905</v>
      </c>
    </row>
    <row r="118" spans="2:6" x14ac:dyDescent="0.35">
      <c r="B118" s="113" t="s">
        <v>93</v>
      </c>
      <c r="C118" s="113" t="s">
        <v>43</v>
      </c>
      <c r="D118" s="113" t="s">
        <v>903</v>
      </c>
      <c r="E118" s="113" t="s">
        <v>901</v>
      </c>
      <c r="F118" s="113" t="s">
        <v>902</v>
      </c>
    </row>
    <row r="119" spans="2:6" x14ac:dyDescent="0.35">
      <c r="B119" s="113" t="s">
        <v>93</v>
      </c>
      <c r="C119" s="113" t="s">
        <v>43</v>
      </c>
      <c r="D119" s="113" t="s">
        <v>903</v>
      </c>
      <c r="E119" s="113" t="s">
        <v>935</v>
      </c>
      <c r="F119" s="113" t="s">
        <v>902</v>
      </c>
    </row>
    <row r="120" spans="2:6" x14ac:dyDescent="0.35">
      <c r="B120" s="113" t="s">
        <v>93</v>
      </c>
      <c r="C120" s="113" t="s">
        <v>43</v>
      </c>
      <c r="D120" s="113" t="s">
        <v>903</v>
      </c>
      <c r="E120" s="113" t="s">
        <v>937</v>
      </c>
      <c r="F120" s="113" t="s">
        <v>902</v>
      </c>
    </row>
    <row r="121" spans="2:6" x14ac:dyDescent="0.35">
      <c r="B121" s="113" t="s">
        <v>94</v>
      </c>
      <c r="C121" s="113" t="s">
        <v>200</v>
      </c>
      <c r="D121" s="113" t="s">
        <v>940</v>
      </c>
      <c r="E121" s="113" t="s">
        <v>200</v>
      </c>
      <c r="F121" s="113" t="s">
        <v>902</v>
      </c>
    </row>
    <row r="122" spans="2:6" x14ac:dyDescent="0.35">
      <c r="B122" s="113" t="s">
        <v>95</v>
      </c>
      <c r="C122" s="113" t="s">
        <v>41</v>
      </c>
      <c r="D122" s="113" t="s">
        <v>915</v>
      </c>
      <c r="E122" s="113" t="s">
        <v>47</v>
      </c>
      <c r="F122" s="113" t="s">
        <v>902</v>
      </c>
    </row>
    <row r="123" spans="2:6" x14ac:dyDescent="0.35">
      <c r="B123" s="113" t="s">
        <v>95</v>
      </c>
      <c r="C123" s="113" t="s">
        <v>41</v>
      </c>
      <c r="D123" s="113" t="s">
        <v>915</v>
      </c>
      <c r="E123" s="113" t="s">
        <v>934</v>
      </c>
      <c r="F123" s="113" t="s">
        <v>902</v>
      </c>
    </row>
    <row r="124" spans="2:6" x14ac:dyDescent="0.35">
      <c r="B124" s="113" t="s">
        <v>96</v>
      </c>
      <c r="C124" s="113" t="s">
        <v>938</v>
      </c>
      <c r="D124" s="113" t="s">
        <v>946</v>
      </c>
      <c r="E124" s="113" t="s">
        <v>931</v>
      </c>
      <c r="F124" s="113" t="s">
        <v>905</v>
      </c>
    </row>
    <row r="125" spans="2:6" x14ac:dyDescent="0.35">
      <c r="B125" s="113" t="s">
        <v>97</v>
      </c>
      <c r="C125" s="113" t="s">
        <v>237</v>
      </c>
      <c r="D125" s="113" t="s">
        <v>936</v>
      </c>
      <c r="E125" s="113" t="s">
        <v>63</v>
      </c>
      <c r="F125" s="113" t="s">
        <v>902</v>
      </c>
    </row>
    <row r="126" spans="2:6" x14ac:dyDescent="0.35">
      <c r="B126" s="113" t="s">
        <v>97</v>
      </c>
      <c r="C126" s="113" t="s">
        <v>237</v>
      </c>
      <c r="D126" s="113" t="s">
        <v>936</v>
      </c>
      <c r="E126" s="113" t="s">
        <v>944</v>
      </c>
      <c r="F126" s="113" t="s">
        <v>902</v>
      </c>
    </row>
    <row r="127" spans="2:6" x14ac:dyDescent="0.35">
      <c r="B127" s="113" t="s">
        <v>98</v>
      </c>
      <c r="C127" s="113" t="s">
        <v>390</v>
      </c>
      <c r="D127" s="113" t="s">
        <v>936</v>
      </c>
      <c r="E127" s="113" t="s">
        <v>63</v>
      </c>
      <c r="F127" s="113" t="s">
        <v>902</v>
      </c>
    </row>
    <row r="128" spans="2:6" x14ac:dyDescent="0.35">
      <c r="B128" s="113" t="s">
        <v>99</v>
      </c>
      <c r="C128" s="113" t="s">
        <v>332</v>
      </c>
      <c r="D128" s="113" t="s">
        <v>909</v>
      </c>
      <c r="E128" s="113" t="s">
        <v>910</v>
      </c>
      <c r="F128" s="113" t="s">
        <v>908</v>
      </c>
    </row>
    <row r="129" spans="2:6" x14ac:dyDescent="0.35">
      <c r="B129" s="113" t="s">
        <v>100</v>
      </c>
      <c r="C129" s="113" t="s">
        <v>325</v>
      </c>
      <c r="D129" s="113" t="s">
        <v>915</v>
      </c>
      <c r="E129" s="113" t="s">
        <v>934</v>
      </c>
      <c r="F129" s="113" t="s">
        <v>902</v>
      </c>
    </row>
    <row r="130" spans="2:6" x14ac:dyDescent="0.35">
      <c r="B130" s="113" t="s">
        <v>101</v>
      </c>
      <c r="C130" s="113" t="s">
        <v>382</v>
      </c>
      <c r="D130" s="113" t="s">
        <v>928</v>
      </c>
      <c r="E130" s="113" t="s">
        <v>901</v>
      </c>
      <c r="F130" s="113" t="s">
        <v>902</v>
      </c>
    </row>
    <row r="131" spans="2:6" x14ac:dyDescent="0.35">
      <c r="B131" s="113" t="s">
        <v>101</v>
      </c>
      <c r="C131" s="113" t="s">
        <v>382</v>
      </c>
      <c r="D131" s="113" t="s">
        <v>928</v>
      </c>
      <c r="E131" s="113" t="s">
        <v>382</v>
      </c>
      <c r="F131" s="113" t="s">
        <v>905</v>
      </c>
    </row>
    <row r="132" spans="2:6" x14ac:dyDescent="0.35">
      <c r="B132" s="113" t="s">
        <v>101</v>
      </c>
      <c r="C132" s="113" t="s">
        <v>382</v>
      </c>
      <c r="D132" s="113" t="s">
        <v>928</v>
      </c>
      <c r="E132" s="113" t="s">
        <v>941</v>
      </c>
      <c r="F132" s="113" t="s">
        <v>902</v>
      </c>
    </row>
    <row r="133" spans="2:6" x14ac:dyDescent="0.35">
      <c r="B133" s="113" t="s">
        <v>102</v>
      </c>
      <c r="C133" s="113" t="s">
        <v>264</v>
      </c>
      <c r="D133" s="113" t="s">
        <v>903</v>
      </c>
      <c r="E133" s="113" t="s">
        <v>920</v>
      </c>
      <c r="F133" s="113" t="s">
        <v>902</v>
      </c>
    </row>
    <row r="134" spans="2:6" x14ac:dyDescent="0.35">
      <c r="B134" s="113" t="s">
        <v>103</v>
      </c>
      <c r="C134" s="113" t="s">
        <v>347</v>
      </c>
      <c r="D134" s="113" t="s">
        <v>928</v>
      </c>
      <c r="E134" s="113" t="s">
        <v>382</v>
      </c>
      <c r="F134" s="113" t="s">
        <v>905</v>
      </c>
    </row>
    <row r="135" spans="2:6" x14ac:dyDescent="0.35">
      <c r="B135" s="113" t="s">
        <v>103</v>
      </c>
      <c r="C135" s="113" t="s">
        <v>347</v>
      </c>
      <c r="D135" s="113" t="s">
        <v>928</v>
      </c>
      <c r="E135" s="113" t="s">
        <v>941</v>
      </c>
      <c r="F135" s="113" t="s">
        <v>902</v>
      </c>
    </row>
    <row r="136" spans="2:6" x14ac:dyDescent="0.35">
      <c r="B136" s="113" t="s">
        <v>103</v>
      </c>
      <c r="C136" s="113" t="s">
        <v>347</v>
      </c>
      <c r="D136" s="113" t="s">
        <v>928</v>
      </c>
      <c r="E136" s="113" t="s">
        <v>405</v>
      </c>
      <c r="F136" s="113" t="s">
        <v>905</v>
      </c>
    </row>
    <row r="137" spans="2:6" x14ac:dyDescent="0.35">
      <c r="B137" s="113" t="s">
        <v>104</v>
      </c>
      <c r="C137" s="113" t="s">
        <v>137</v>
      </c>
      <c r="D137" s="113" t="s">
        <v>919</v>
      </c>
      <c r="E137" s="113" t="s">
        <v>931</v>
      </c>
      <c r="F137" s="113" t="s">
        <v>905</v>
      </c>
    </row>
    <row r="138" spans="2:6" x14ac:dyDescent="0.35">
      <c r="B138" s="113" t="s">
        <v>104</v>
      </c>
      <c r="C138" s="113" t="s">
        <v>137</v>
      </c>
      <c r="D138" s="113" t="s">
        <v>919</v>
      </c>
      <c r="E138" s="113" t="s">
        <v>932</v>
      </c>
      <c r="F138" s="113" t="s">
        <v>932</v>
      </c>
    </row>
    <row r="139" spans="2:6" x14ac:dyDescent="0.35">
      <c r="B139" s="113" t="s">
        <v>104</v>
      </c>
      <c r="C139" s="113" t="s">
        <v>137</v>
      </c>
      <c r="D139" s="113" t="s">
        <v>919</v>
      </c>
      <c r="E139" s="113" t="s">
        <v>405</v>
      </c>
      <c r="F139" s="113" t="s">
        <v>905</v>
      </c>
    </row>
    <row r="140" spans="2:6" x14ac:dyDescent="0.35">
      <c r="B140" s="113" t="s">
        <v>105</v>
      </c>
      <c r="C140" s="113" t="s">
        <v>938</v>
      </c>
      <c r="D140" s="113" t="s">
        <v>946</v>
      </c>
      <c r="E140" s="113" t="s">
        <v>382</v>
      </c>
      <c r="F140" s="113" t="s">
        <v>905</v>
      </c>
    </row>
    <row r="141" spans="2:6" x14ac:dyDescent="0.35">
      <c r="B141" s="113" t="s">
        <v>106</v>
      </c>
      <c r="C141" s="113" t="s">
        <v>381</v>
      </c>
      <c r="D141" s="113" t="s">
        <v>906</v>
      </c>
      <c r="E141" s="113" t="s">
        <v>911</v>
      </c>
      <c r="F141" s="113" t="s">
        <v>905</v>
      </c>
    </row>
    <row r="142" spans="2:6" x14ac:dyDescent="0.35">
      <c r="B142" s="113" t="s">
        <v>107</v>
      </c>
      <c r="C142" s="113" t="s">
        <v>387</v>
      </c>
      <c r="D142" s="113" t="s">
        <v>916</v>
      </c>
      <c r="E142" s="113" t="s">
        <v>923</v>
      </c>
      <c r="F142" s="113" t="s">
        <v>905</v>
      </c>
    </row>
    <row r="143" spans="2:6" x14ac:dyDescent="0.35">
      <c r="B143" s="113" t="s">
        <v>108</v>
      </c>
      <c r="C143" s="113" t="s">
        <v>387</v>
      </c>
      <c r="D143" s="113" t="s">
        <v>916</v>
      </c>
      <c r="E143" s="113" t="s">
        <v>911</v>
      </c>
      <c r="F143" s="113" t="s">
        <v>905</v>
      </c>
    </row>
    <row r="144" spans="2:6" x14ac:dyDescent="0.35">
      <c r="B144" s="113" t="s">
        <v>108</v>
      </c>
      <c r="C144" s="113" t="s">
        <v>387</v>
      </c>
      <c r="D144" s="113" t="s">
        <v>916</v>
      </c>
      <c r="E144" s="113" t="s">
        <v>923</v>
      </c>
      <c r="F144" s="113" t="s">
        <v>905</v>
      </c>
    </row>
    <row r="145" spans="2:6" x14ac:dyDescent="0.35">
      <c r="B145" s="113" t="s">
        <v>109</v>
      </c>
      <c r="C145" s="113" t="s">
        <v>381</v>
      </c>
      <c r="D145" s="113" t="s">
        <v>906</v>
      </c>
      <c r="E145" s="113" t="s">
        <v>911</v>
      </c>
      <c r="F145" s="113" t="s">
        <v>905</v>
      </c>
    </row>
    <row r="146" spans="2:6" x14ac:dyDescent="0.35">
      <c r="B146" s="113" t="s">
        <v>110</v>
      </c>
      <c r="C146" s="113" t="s">
        <v>345</v>
      </c>
      <c r="D146" s="113" t="s">
        <v>906</v>
      </c>
      <c r="E146" s="113" t="s">
        <v>911</v>
      </c>
      <c r="F146" s="113" t="s">
        <v>905</v>
      </c>
    </row>
    <row r="147" spans="2:6" x14ac:dyDescent="0.35">
      <c r="B147" s="113" t="s">
        <v>111</v>
      </c>
      <c r="C147" s="113" t="s">
        <v>264</v>
      </c>
      <c r="D147" s="113" t="s">
        <v>903</v>
      </c>
      <c r="E147" s="113" t="s">
        <v>920</v>
      </c>
      <c r="F147" s="113" t="s">
        <v>902</v>
      </c>
    </row>
    <row r="148" spans="2:6" x14ac:dyDescent="0.35">
      <c r="B148" s="113" t="s">
        <v>112</v>
      </c>
      <c r="C148" s="113" t="s">
        <v>400</v>
      </c>
      <c r="D148" s="113" t="s">
        <v>903</v>
      </c>
      <c r="E148" s="113" t="s">
        <v>920</v>
      </c>
      <c r="F148" s="113" t="s">
        <v>902</v>
      </c>
    </row>
    <row r="149" spans="2:6" x14ac:dyDescent="0.35">
      <c r="B149" s="113" t="s">
        <v>113</v>
      </c>
      <c r="C149" s="113" t="s">
        <v>387</v>
      </c>
      <c r="D149" s="113" t="s">
        <v>916</v>
      </c>
      <c r="E149" s="113" t="s">
        <v>911</v>
      </c>
      <c r="F149" s="113" t="s">
        <v>905</v>
      </c>
    </row>
    <row r="150" spans="2:6" x14ac:dyDescent="0.35">
      <c r="B150" s="113" t="s">
        <v>113</v>
      </c>
      <c r="C150" s="113" t="s">
        <v>387</v>
      </c>
      <c r="D150" s="113" t="s">
        <v>916</v>
      </c>
      <c r="E150" s="113" t="s">
        <v>923</v>
      </c>
      <c r="F150" s="113" t="s">
        <v>905</v>
      </c>
    </row>
    <row r="151" spans="2:6" x14ac:dyDescent="0.35">
      <c r="B151" s="113" t="s">
        <v>114</v>
      </c>
      <c r="C151" s="113" t="s">
        <v>181</v>
      </c>
      <c r="D151" s="113" t="s">
        <v>916</v>
      </c>
      <c r="E151" s="113" t="s">
        <v>923</v>
      </c>
      <c r="F151" s="113" t="s">
        <v>905</v>
      </c>
    </row>
    <row r="152" spans="2:6" x14ac:dyDescent="0.35">
      <c r="B152" s="113" t="s">
        <v>115</v>
      </c>
      <c r="C152" s="113" t="s">
        <v>383</v>
      </c>
      <c r="D152" s="113" t="s">
        <v>928</v>
      </c>
      <c r="E152" s="113" t="s">
        <v>383</v>
      </c>
      <c r="F152" s="113" t="s">
        <v>905</v>
      </c>
    </row>
    <row r="153" spans="2:6" x14ac:dyDescent="0.35">
      <c r="B153" s="113" t="s">
        <v>116</v>
      </c>
      <c r="C153" s="113" t="s">
        <v>379</v>
      </c>
      <c r="D153" s="113" t="s">
        <v>921</v>
      </c>
      <c r="E153" s="113" t="s">
        <v>327</v>
      </c>
      <c r="F153" s="113" t="s">
        <v>905</v>
      </c>
    </row>
    <row r="154" spans="2:6" x14ac:dyDescent="0.35">
      <c r="B154" s="113" t="s">
        <v>117</v>
      </c>
      <c r="C154" s="113" t="s">
        <v>318</v>
      </c>
      <c r="D154" s="113" t="s">
        <v>916</v>
      </c>
      <c r="E154" s="113" t="s">
        <v>911</v>
      </c>
      <c r="F154" s="113" t="s">
        <v>905</v>
      </c>
    </row>
    <row r="155" spans="2:6" x14ac:dyDescent="0.35">
      <c r="B155" s="113" t="s">
        <v>118</v>
      </c>
      <c r="C155" s="113" t="s">
        <v>303</v>
      </c>
      <c r="D155" s="113" t="s">
        <v>909</v>
      </c>
      <c r="E155" s="113" t="s">
        <v>385</v>
      </c>
      <c r="F155" s="113" t="s">
        <v>908</v>
      </c>
    </row>
    <row r="156" spans="2:6" x14ac:dyDescent="0.35">
      <c r="B156" s="113" t="s">
        <v>119</v>
      </c>
      <c r="C156" s="113" t="s">
        <v>119</v>
      </c>
      <c r="D156" s="113" t="s">
        <v>909</v>
      </c>
      <c r="E156" s="113" t="s">
        <v>927</v>
      </c>
      <c r="F156" s="113" t="s">
        <v>908</v>
      </c>
    </row>
    <row r="157" spans="2:6" x14ac:dyDescent="0.35">
      <c r="B157" s="113" t="s">
        <v>120</v>
      </c>
      <c r="C157" s="113" t="s">
        <v>402</v>
      </c>
      <c r="D157" s="113" t="s">
        <v>909</v>
      </c>
      <c r="E157" s="113" t="s">
        <v>913</v>
      </c>
      <c r="F157" s="113" t="s">
        <v>908</v>
      </c>
    </row>
    <row r="158" spans="2:6" x14ac:dyDescent="0.35">
      <c r="B158" s="113" t="s">
        <v>121</v>
      </c>
      <c r="C158" s="113" t="s">
        <v>213</v>
      </c>
      <c r="D158" s="113" t="s">
        <v>903</v>
      </c>
      <c r="E158" s="113" t="s">
        <v>901</v>
      </c>
      <c r="F158" s="113" t="s">
        <v>902</v>
      </c>
    </row>
    <row r="159" spans="2:6" x14ac:dyDescent="0.35">
      <c r="B159" s="113" t="s">
        <v>122</v>
      </c>
      <c r="C159" s="113" t="s">
        <v>79</v>
      </c>
      <c r="D159" s="113" t="s">
        <v>912</v>
      </c>
      <c r="E159" s="113" t="s">
        <v>911</v>
      </c>
      <c r="F159" s="113" t="s">
        <v>905</v>
      </c>
    </row>
    <row r="160" spans="2:6" x14ac:dyDescent="0.35">
      <c r="B160" s="113" t="s">
        <v>122</v>
      </c>
      <c r="C160" s="113" t="s">
        <v>79</v>
      </c>
      <c r="D160" s="113" t="s">
        <v>912</v>
      </c>
      <c r="E160" s="113" t="s">
        <v>922</v>
      </c>
      <c r="F160" s="113" t="s">
        <v>905</v>
      </c>
    </row>
    <row r="161" spans="2:6" x14ac:dyDescent="0.35">
      <c r="B161" s="113" t="s">
        <v>123</v>
      </c>
      <c r="C161" s="113" t="s">
        <v>345</v>
      </c>
      <c r="D161" s="113" t="s">
        <v>906</v>
      </c>
      <c r="E161" s="113" t="s">
        <v>911</v>
      </c>
      <c r="F161" s="113" t="s">
        <v>905</v>
      </c>
    </row>
    <row r="162" spans="2:6" x14ac:dyDescent="0.35">
      <c r="B162" s="113" t="s">
        <v>124</v>
      </c>
      <c r="C162" s="113" t="s">
        <v>938</v>
      </c>
      <c r="D162" s="113" t="s">
        <v>946</v>
      </c>
      <c r="E162" s="113" t="s">
        <v>382</v>
      </c>
      <c r="F162" s="113" t="s">
        <v>905</v>
      </c>
    </row>
    <row r="163" spans="2:6" x14ac:dyDescent="0.35">
      <c r="B163" s="113" t="s">
        <v>125</v>
      </c>
      <c r="C163" s="113" t="s">
        <v>213</v>
      </c>
      <c r="D163" s="113" t="s">
        <v>903</v>
      </c>
      <c r="E163" s="113" t="s">
        <v>901</v>
      </c>
      <c r="F163" s="113" t="s">
        <v>902</v>
      </c>
    </row>
    <row r="164" spans="2:6" x14ac:dyDescent="0.35">
      <c r="B164" s="113" t="s">
        <v>126</v>
      </c>
      <c r="C164" s="113" t="s">
        <v>395</v>
      </c>
      <c r="D164" s="113" t="s">
        <v>916</v>
      </c>
      <c r="E164" s="113" t="s">
        <v>924</v>
      </c>
      <c r="F164" s="113" t="s">
        <v>925</v>
      </c>
    </row>
    <row r="165" spans="2:6" x14ac:dyDescent="0.35">
      <c r="B165" s="113" t="s">
        <v>127</v>
      </c>
      <c r="C165" s="113" t="s">
        <v>253</v>
      </c>
      <c r="D165" s="113" t="s">
        <v>936</v>
      </c>
      <c r="E165" s="113" t="s">
        <v>933</v>
      </c>
      <c r="F165" s="113" t="s">
        <v>902</v>
      </c>
    </row>
    <row r="166" spans="2:6" x14ac:dyDescent="0.35">
      <c r="B166" s="113" t="s">
        <v>127</v>
      </c>
      <c r="C166" s="113" t="s">
        <v>253</v>
      </c>
      <c r="D166" s="113" t="s">
        <v>936</v>
      </c>
      <c r="E166" s="113" t="s">
        <v>937</v>
      </c>
      <c r="F166" s="113" t="s">
        <v>902</v>
      </c>
    </row>
    <row r="167" spans="2:6" x14ac:dyDescent="0.35">
      <c r="B167" s="113" t="s">
        <v>128</v>
      </c>
      <c r="C167" s="113" t="s">
        <v>128</v>
      </c>
      <c r="D167" s="113" t="s">
        <v>928</v>
      </c>
      <c r="E167" s="113" t="s">
        <v>931</v>
      </c>
      <c r="F167" s="113" t="s">
        <v>905</v>
      </c>
    </row>
    <row r="168" spans="2:6" x14ac:dyDescent="0.35">
      <c r="B168" s="113" t="s">
        <v>129</v>
      </c>
      <c r="C168" s="113" t="s">
        <v>385</v>
      </c>
      <c r="D168" s="113" t="s">
        <v>909</v>
      </c>
      <c r="E168" s="113" t="s">
        <v>385</v>
      </c>
      <c r="F168" s="113" t="s">
        <v>908</v>
      </c>
    </row>
    <row r="169" spans="2:6" x14ac:dyDescent="0.35">
      <c r="B169" s="113" t="s">
        <v>130</v>
      </c>
      <c r="C169" s="113" t="s">
        <v>380</v>
      </c>
      <c r="D169" s="113" t="s">
        <v>929</v>
      </c>
      <c r="E169" s="113" t="s">
        <v>947</v>
      </c>
      <c r="F169" s="113" t="s">
        <v>905</v>
      </c>
    </row>
    <row r="170" spans="2:6" x14ac:dyDescent="0.35">
      <c r="B170" s="113" t="s">
        <v>130</v>
      </c>
      <c r="C170" s="113" t="s">
        <v>380</v>
      </c>
      <c r="D170" s="113" t="s">
        <v>929</v>
      </c>
      <c r="E170" s="113" t="s">
        <v>401</v>
      </c>
      <c r="F170" s="113" t="s">
        <v>902</v>
      </c>
    </row>
    <row r="171" spans="2:6" x14ac:dyDescent="0.35">
      <c r="B171" s="113" t="s">
        <v>131</v>
      </c>
      <c r="C171" s="113" t="s">
        <v>325</v>
      </c>
      <c r="D171" s="113" t="s">
        <v>915</v>
      </c>
      <c r="E171" s="113" t="s">
        <v>200</v>
      </c>
      <c r="F171" s="113" t="s">
        <v>902</v>
      </c>
    </row>
    <row r="172" spans="2:6" x14ac:dyDescent="0.35">
      <c r="B172" s="113" t="s">
        <v>131</v>
      </c>
      <c r="C172" s="113" t="s">
        <v>325</v>
      </c>
      <c r="D172" s="113" t="s">
        <v>915</v>
      </c>
      <c r="E172" s="113" t="s">
        <v>920</v>
      </c>
      <c r="F172" s="113" t="s">
        <v>902</v>
      </c>
    </row>
    <row r="173" spans="2:6" x14ac:dyDescent="0.35">
      <c r="B173" s="113" t="s">
        <v>131</v>
      </c>
      <c r="C173" s="113" t="s">
        <v>325</v>
      </c>
      <c r="D173" s="113" t="s">
        <v>915</v>
      </c>
      <c r="E173" s="113" t="s">
        <v>934</v>
      </c>
      <c r="F173" s="113" t="s">
        <v>902</v>
      </c>
    </row>
    <row r="174" spans="2:6" x14ac:dyDescent="0.35">
      <c r="B174" s="113" t="s">
        <v>132</v>
      </c>
      <c r="C174" s="113" t="s">
        <v>394</v>
      </c>
      <c r="D174" s="113" t="s">
        <v>906</v>
      </c>
      <c r="E174" s="113" t="s">
        <v>911</v>
      </c>
      <c r="F174" s="113" t="s">
        <v>905</v>
      </c>
    </row>
    <row r="175" spans="2:6" x14ac:dyDescent="0.35">
      <c r="B175" s="113" t="s">
        <v>132</v>
      </c>
      <c r="C175" s="113" t="s">
        <v>394</v>
      </c>
      <c r="D175" s="113" t="s">
        <v>906</v>
      </c>
      <c r="E175" s="113" t="s">
        <v>942</v>
      </c>
      <c r="F175" s="113" t="s">
        <v>905</v>
      </c>
    </row>
    <row r="176" spans="2:6" x14ac:dyDescent="0.35">
      <c r="B176" s="113" t="s">
        <v>133</v>
      </c>
      <c r="C176" s="113" t="s">
        <v>405</v>
      </c>
      <c r="D176" s="113" t="s">
        <v>948</v>
      </c>
      <c r="E176" s="113" t="s">
        <v>382</v>
      </c>
      <c r="F176" s="113" t="s">
        <v>905</v>
      </c>
    </row>
    <row r="177" spans="2:6" x14ac:dyDescent="0.35">
      <c r="B177" s="113" t="s">
        <v>133</v>
      </c>
      <c r="C177" s="113" t="s">
        <v>405</v>
      </c>
      <c r="D177" s="113" t="s">
        <v>948</v>
      </c>
      <c r="E177" s="113" t="s">
        <v>405</v>
      </c>
      <c r="F177" s="113" t="s">
        <v>905</v>
      </c>
    </row>
    <row r="178" spans="2:6" x14ac:dyDescent="0.35">
      <c r="B178" s="113" t="s">
        <v>133</v>
      </c>
      <c r="C178" s="113" t="s">
        <v>405</v>
      </c>
      <c r="D178" s="113" t="s">
        <v>948</v>
      </c>
      <c r="E178" s="113" t="s">
        <v>405</v>
      </c>
      <c r="F178" s="113" t="s">
        <v>905</v>
      </c>
    </row>
    <row r="179" spans="2:6" x14ac:dyDescent="0.35">
      <c r="B179" s="113" t="s">
        <v>134</v>
      </c>
      <c r="C179" s="113" t="s">
        <v>398</v>
      </c>
      <c r="D179" s="113" t="s">
        <v>909</v>
      </c>
      <c r="E179" s="113" t="s">
        <v>913</v>
      </c>
      <c r="F179" s="113" t="s">
        <v>908</v>
      </c>
    </row>
    <row r="180" spans="2:6" x14ac:dyDescent="0.35">
      <c r="B180" s="113" t="s">
        <v>134</v>
      </c>
      <c r="C180" s="113" t="s">
        <v>398</v>
      </c>
      <c r="D180" s="113" t="s">
        <v>909</v>
      </c>
      <c r="E180" s="113" t="s">
        <v>907</v>
      </c>
      <c r="F180" s="113" t="s">
        <v>908</v>
      </c>
    </row>
    <row r="181" spans="2:6" x14ac:dyDescent="0.35">
      <c r="B181" s="113" t="s">
        <v>135</v>
      </c>
      <c r="C181" s="113" t="s">
        <v>332</v>
      </c>
      <c r="D181" s="113" t="s">
        <v>909</v>
      </c>
      <c r="E181" s="113" t="s">
        <v>910</v>
      </c>
      <c r="F181" s="113" t="s">
        <v>908</v>
      </c>
    </row>
    <row r="182" spans="2:6" x14ac:dyDescent="0.35">
      <c r="B182" s="113" t="s">
        <v>136</v>
      </c>
      <c r="C182" s="113" t="s">
        <v>181</v>
      </c>
      <c r="D182" s="113" t="s">
        <v>916</v>
      </c>
      <c r="E182" s="113" t="s">
        <v>924</v>
      </c>
      <c r="F182" s="113" t="s">
        <v>925</v>
      </c>
    </row>
    <row r="183" spans="2:6" x14ac:dyDescent="0.35">
      <c r="B183" s="113" t="s">
        <v>137</v>
      </c>
      <c r="C183" s="113" t="s">
        <v>137</v>
      </c>
      <c r="D183" s="113" t="s">
        <v>919</v>
      </c>
      <c r="E183" s="113" t="s">
        <v>917</v>
      </c>
      <c r="F183" s="113" t="s">
        <v>918</v>
      </c>
    </row>
    <row r="184" spans="2:6" x14ac:dyDescent="0.35">
      <c r="B184" s="113" t="s">
        <v>137</v>
      </c>
      <c r="C184" s="113" t="s">
        <v>137</v>
      </c>
      <c r="D184" s="113" t="s">
        <v>919</v>
      </c>
      <c r="E184" s="113" t="s">
        <v>932</v>
      </c>
      <c r="F184" s="113" t="s">
        <v>932</v>
      </c>
    </row>
    <row r="185" spans="2:6" x14ac:dyDescent="0.35">
      <c r="B185" s="113" t="s">
        <v>137</v>
      </c>
      <c r="C185" s="113" t="s">
        <v>137</v>
      </c>
      <c r="D185" s="113" t="s">
        <v>919</v>
      </c>
      <c r="E185" s="113" t="s">
        <v>405</v>
      </c>
      <c r="F185" s="113" t="s">
        <v>905</v>
      </c>
    </row>
    <row r="186" spans="2:6" x14ac:dyDescent="0.35">
      <c r="B186" s="113" t="s">
        <v>138</v>
      </c>
      <c r="C186" s="113" t="s">
        <v>395</v>
      </c>
      <c r="D186" s="113" t="s">
        <v>916</v>
      </c>
      <c r="E186" s="113" t="s">
        <v>904</v>
      </c>
      <c r="F186" s="113" t="s">
        <v>904</v>
      </c>
    </row>
    <row r="187" spans="2:6" x14ac:dyDescent="0.35">
      <c r="B187" s="113" t="s">
        <v>138</v>
      </c>
      <c r="C187" s="113" t="s">
        <v>395</v>
      </c>
      <c r="D187" s="113" t="s">
        <v>916</v>
      </c>
      <c r="E187" s="113" t="s">
        <v>924</v>
      </c>
      <c r="F187" s="113" t="s">
        <v>925</v>
      </c>
    </row>
    <row r="188" spans="2:6" x14ac:dyDescent="0.35">
      <c r="B188" s="113" t="s">
        <v>138</v>
      </c>
      <c r="C188" s="113" t="s">
        <v>395</v>
      </c>
      <c r="D188" s="113" t="s">
        <v>916</v>
      </c>
      <c r="E188" s="113" t="s">
        <v>942</v>
      </c>
      <c r="F188" s="113" t="s">
        <v>905</v>
      </c>
    </row>
    <row r="189" spans="2:6" x14ac:dyDescent="0.35">
      <c r="B189" s="113" t="s">
        <v>139</v>
      </c>
      <c r="C189" s="113" t="s">
        <v>401</v>
      </c>
      <c r="D189" s="113" t="s">
        <v>936</v>
      </c>
      <c r="E189" s="113" t="s">
        <v>935</v>
      </c>
      <c r="F189" s="113" t="s">
        <v>902</v>
      </c>
    </row>
    <row r="190" spans="2:6" x14ac:dyDescent="0.35">
      <c r="B190" s="113" t="s">
        <v>139</v>
      </c>
      <c r="C190" s="113" t="s">
        <v>401</v>
      </c>
      <c r="D190" s="113" t="s">
        <v>936</v>
      </c>
      <c r="E190" s="113" t="s">
        <v>401</v>
      </c>
      <c r="F190" s="113" t="s">
        <v>902</v>
      </c>
    </row>
    <row r="191" spans="2:6" x14ac:dyDescent="0.35">
      <c r="B191" s="113" t="s">
        <v>140</v>
      </c>
      <c r="C191" s="113" t="s">
        <v>332</v>
      </c>
      <c r="D191" s="113" t="s">
        <v>909</v>
      </c>
      <c r="E191" s="113" t="s">
        <v>910</v>
      </c>
      <c r="F191" s="113" t="s">
        <v>908</v>
      </c>
    </row>
    <row r="192" spans="2:6" x14ac:dyDescent="0.35">
      <c r="B192" s="113" t="s">
        <v>141</v>
      </c>
      <c r="C192" s="113" t="s">
        <v>390</v>
      </c>
      <c r="D192" s="113" t="s">
        <v>936</v>
      </c>
      <c r="E192" s="113" t="s">
        <v>935</v>
      </c>
      <c r="F192" s="113" t="s">
        <v>902</v>
      </c>
    </row>
    <row r="193" spans="2:6" x14ac:dyDescent="0.35">
      <c r="B193" s="113" t="s">
        <v>141</v>
      </c>
      <c r="C193" s="113" t="s">
        <v>390</v>
      </c>
      <c r="D193" s="113" t="s">
        <v>936</v>
      </c>
      <c r="E193" s="113" t="s">
        <v>937</v>
      </c>
      <c r="F193" s="113" t="s">
        <v>902</v>
      </c>
    </row>
    <row r="194" spans="2:6" x14ac:dyDescent="0.35">
      <c r="B194" s="113" t="s">
        <v>142</v>
      </c>
      <c r="C194" s="113" t="s">
        <v>376</v>
      </c>
      <c r="D194" s="113" t="s">
        <v>921</v>
      </c>
      <c r="E194" s="113" t="s">
        <v>327</v>
      </c>
      <c r="F194" s="113" t="s">
        <v>905</v>
      </c>
    </row>
    <row r="195" spans="2:6" x14ac:dyDescent="0.35">
      <c r="B195" s="113" t="s">
        <v>143</v>
      </c>
      <c r="C195" s="113" t="s">
        <v>389</v>
      </c>
      <c r="D195" s="113" t="s">
        <v>943</v>
      </c>
      <c r="E195" s="113" t="s">
        <v>942</v>
      </c>
      <c r="F195" s="113" t="s">
        <v>905</v>
      </c>
    </row>
    <row r="196" spans="2:6" x14ac:dyDescent="0.35">
      <c r="B196" s="113" t="s">
        <v>144</v>
      </c>
      <c r="C196" s="113" t="s">
        <v>405</v>
      </c>
      <c r="D196" s="113" t="s">
        <v>948</v>
      </c>
      <c r="E196" s="113" t="s">
        <v>405</v>
      </c>
      <c r="F196" s="113" t="s">
        <v>905</v>
      </c>
    </row>
    <row r="197" spans="2:6" x14ac:dyDescent="0.35">
      <c r="B197" s="113" t="s">
        <v>145</v>
      </c>
      <c r="C197" s="113" t="s">
        <v>405</v>
      </c>
      <c r="D197" s="113" t="s">
        <v>948</v>
      </c>
      <c r="E197" s="113" t="s">
        <v>405</v>
      </c>
      <c r="F197" s="113" t="s">
        <v>905</v>
      </c>
    </row>
    <row r="198" spans="2:6" x14ac:dyDescent="0.35">
      <c r="B198" s="113" t="s">
        <v>146</v>
      </c>
      <c r="C198" s="113" t="s">
        <v>388</v>
      </c>
      <c r="D198" s="113" t="s">
        <v>916</v>
      </c>
      <c r="E198" s="113" t="s">
        <v>922</v>
      </c>
      <c r="F198" s="113" t="s">
        <v>905</v>
      </c>
    </row>
    <row r="199" spans="2:6" x14ac:dyDescent="0.35">
      <c r="B199" s="113" t="s">
        <v>146</v>
      </c>
      <c r="C199" s="113" t="s">
        <v>388</v>
      </c>
      <c r="D199" s="113" t="s">
        <v>916</v>
      </c>
      <c r="E199" s="113" t="s">
        <v>947</v>
      </c>
      <c r="F199" s="113" t="s">
        <v>905</v>
      </c>
    </row>
    <row r="200" spans="2:6" x14ac:dyDescent="0.35">
      <c r="B200" s="113" t="s">
        <v>147</v>
      </c>
      <c r="C200" s="113" t="s">
        <v>147</v>
      </c>
      <c r="D200" s="113" t="s">
        <v>912</v>
      </c>
      <c r="E200" s="113" t="s">
        <v>922</v>
      </c>
      <c r="F200" s="113" t="s">
        <v>905</v>
      </c>
    </row>
    <row r="201" spans="2:6" x14ac:dyDescent="0.35">
      <c r="B201" s="113" t="s">
        <v>148</v>
      </c>
      <c r="C201" s="113" t="s">
        <v>213</v>
      </c>
      <c r="D201" s="113" t="s">
        <v>903</v>
      </c>
      <c r="E201" s="113" t="s">
        <v>901</v>
      </c>
      <c r="F201" s="113" t="s">
        <v>902</v>
      </c>
    </row>
    <row r="202" spans="2:6" x14ac:dyDescent="0.35">
      <c r="B202" s="113" t="s">
        <v>148</v>
      </c>
      <c r="C202" s="113" t="s">
        <v>213</v>
      </c>
      <c r="D202" s="113" t="s">
        <v>903</v>
      </c>
      <c r="E202" s="113" t="s">
        <v>937</v>
      </c>
      <c r="F202" s="113" t="s">
        <v>902</v>
      </c>
    </row>
    <row r="203" spans="2:6" x14ac:dyDescent="0.35">
      <c r="B203" s="113" t="s">
        <v>148</v>
      </c>
      <c r="C203" s="113" t="s">
        <v>213</v>
      </c>
      <c r="D203" s="113" t="s">
        <v>903</v>
      </c>
      <c r="E203" s="113" t="s">
        <v>930</v>
      </c>
      <c r="F203" s="113" t="s">
        <v>902</v>
      </c>
    </row>
    <row r="204" spans="2:6" x14ac:dyDescent="0.35">
      <c r="B204" s="113" t="s">
        <v>149</v>
      </c>
      <c r="C204" s="113" t="s">
        <v>181</v>
      </c>
      <c r="D204" s="113" t="s">
        <v>916</v>
      </c>
      <c r="E204" s="113" t="s">
        <v>924</v>
      </c>
      <c r="F204" s="113" t="s">
        <v>925</v>
      </c>
    </row>
    <row r="205" spans="2:6" x14ac:dyDescent="0.35">
      <c r="B205" s="113" t="s">
        <v>149</v>
      </c>
      <c r="C205" s="113" t="s">
        <v>181</v>
      </c>
      <c r="D205" s="113" t="s">
        <v>916</v>
      </c>
      <c r="E205" s="113" t="s">
        <v>923</v>
      </c>
      <c r="F205" s="113" t="s">
        <v>905</v>
      </c>
    </row>
    <row r="206" spans="2:6" x14ac:dyDescent="0.35">
      <c r="B206" s="113" t="s">
        <v>150</v>
      </c>
      <c r="C206" s="113" t="s">
        <v>397</v>
      </c>
      <c r="D206" s="113" t="s">
        <v>915</v>
      </c>
      <c r="E206" s="113" t="s">
        <v>914</v>
      </c>
      <c r="F206" s="113" t="s">
        <v>902</v>
      </c>
    </row>
    <row r="207" spans="2:6" x14ac:dyDescent="0.35">
      <c r="B207" s="113" t="s">
        <v>151</v>
      </c>
      <c r="C207" s="113" t="s">
        <v>394</v>
      </c>
      <c r="D207" s="113" t="s">
        <v>906</v>
      </c>
      <c r="E207" s="113" t="s">
        <v>904</v>
      </c>
      <c r="F207" s="113" t="s">
        <v>904</v>
      </c>
    </row>
    <row r="208" spans="2:6" x14ac:dyDescent="0.35">
      <c r="B208" s="113" t="s">
        <v>151</v>
      </c>
      <c r="C208" s="113" t="s">
        <v>394</v>
      </c>
      <c r="D208" s="113" t="s">
        <v>906</v>
      </c>
      <c r="E208" s="113" t="s">
        <v>942</v>
      </c>
      <c r="F208" s="113" t="s">
        <v>905</v>
      </c>
    </row>
    <row r="209" spans="2:6" x14ac:dyDescent="0.35">
      <c r="B209" s="113" t="s">
        <v>152</v>
      </c>
      <c r="C209" s="113" t="s">
        <v>372</v>
      </c>
      <c r="D209" s="113" t="s">
        <v>915</v>
      </c>
      <c r="E209" s="113" t="s">
        <v>941</v>
      </c>
      <c r="F209" s="113" t="s">
        <v>902</v>
      </c>
    </row>
    <row r="210" spans="2:6" x14ac:dyDescent="0.35">
      <c r="B210" s="113" t="s">
        <v>152</v>
      </c>
      <c r="C210" s="113" t="s">
        <v>372</v>
      </c>
      <c r="D210" s="113" t="s">
        <v>915</v>
      </c>
      <c r="E210" s="113" t="s">
        <v>945</v>
      </c>
      <c r="F210" s="113" t="s">
        <v>902</v>
      </c>
    </row>
    <row r="211" spans="2:6" x14ac:dyDescent="0.35">
      <c r="B211" s="113" t="s">
        <v>153</v>
      </c>
      <c r="C211" s="113" t="s">
        <v>401</v>
      </c>
      <c r="D211" s="113" t="s">
        <v>936</v>
      </c>
      <c r="E211" s="113" t="s">
        <v>63</v>
      </c>
      <c r="F211" s="113" t="s">
        <v>902</v>
      </c>
    </row>
    <row r="212" spans="2:6" x14ac:dyDescent="0.35">
      <c r="B212" s="113" t="s">
        <v>153</v>
      </c>
      <c r="C212" s="113" t="s">
        <v>401</v>
      </c>
      <c r="D212" s="113" t="s">
        <v>936</v>
      </c>
      <c r="E212" s="113" t="s">
        <v>401</v>
      </c>
      <c r="F212" s="113" t="s">
        <v>902</v>
      </c>
    </row>
    <row r="213" spans="2:6" x14ac:dyDescent="0.35">
      <c r="B213" s="113" t="s">
        <v>154</v>
      </c>
      <c r="C213" s="113" t="s">
        <v>399</v>
      </c>
      <c r="D213" s="113" t="s">
        <v>912</v>
      </c>
      <c r="E213" s="113" t="s">
        <v>911</v>
      </c>
      <c r="F213" s="113" t="s">
        <v>905</v>
      </c>
    </row>
    <row r="214" spans="2:6" x14ac:dyDescent="0.35">
      <c r="B214" s="113" t="s">
        <v>155</v>
      </c>
      <c r="C214" s="113" t="s">
        <v>382</v>
      </c>
      <c r="D214" s="113" t="s">
        <v>928</v>
      </c>
      <c r="E214" s="113" t="s">
        <v>901</v>
      </c>
      <c r="F214" s="113" t="s">
        <v>902</v>
      </c>
    </row>
    <row r="215" spans="2:6" x14ac:dyDescent="0.35">
      <c r="B215" s="113" t="s">
        <v>155</v>
      </c>
      <c r="C215" s="113" t="s">
        <v>382</v>
      </c>
      <c r="D215" s="113" t="s">
        <v>928</v>
      </c>
      <c r="E215" s="113" t="s">
        <v>382</v>
      </c>
      <c r="F215" s="113" t="s">
        <v>905</v>
      </c>
    </row>
    <row r="216" spans="2:6" x14ac:dyDescent="0.35">
      <c r="B216" s="113" t="s">
        <v>155</v>
      </c>
      <c r="C216" s="113" t="s">
        <v>382</v>
      </c>
      <c r="D216" s="113" t="s">
        <v>928</v>
      </c>
      <c r="E216" s="113" t="s">
        <v>383</v>
      </c>
      <c r="F216" s="113" t="s">
        <v>905</v>
      </c>
    </row>
    <row r="217" spans="2:6" x14ac:dyDescent="0.35">
      <c r="B217" s="113" t="s">
        <v>156</v>
      </c>
      <c r="C217" s="113" t="s">
        <v>181</v>
      </c>
      <c r="D217" s="113" t="s">
        <v>916</v>
      </c>
      <c r="E217" s="113" t="s">
        <v>924</v>
      </c>
      <c r="F217" s="113" t="s">
        <v>925</v>
      </c>
    </row>
    <row r="218" spans="2:6" x14ac:dyDescent="0.35">
      <c r="B218" s="113" t="s">
        <v>156</v>
      </c>
      <c r="C218" s="113" t="s">
        <v>181</v>
      </c>
      <c r="D218" s="113" t="s">
        <v>916</v>
      </c>
      <c r="E218" s="113" t="s">
        <v>923</v>
      </c>
      <c r="F218" s="113" t="s">
        <v>905</v>
      </c>
    </row>
    <row r="219" spans="2:6" x14ac:dyDescent="0.35">
      <c r="B219" s="113" t="s">
        <v>157</v>
      </c>
      <c r="C219" s="113" t="s">
        <v>332</v>
      </c>
      <c r="D219" s="113" t="s">
        <v>909</v>
      </c>
      <c r="E219" s="113" t="s">
        <v>910</v>
      </c>
      <c r="F219" s="113" t="s">
        <v>908</v>
      </c>
    </row>
    <row r="220" spans="2:6" x14ac:dyDescent="0.35">
      <c r="B220" s="113" t="s">
        <v>158</v>
      </c>
      <c r="C220" s="113" t="s">
        <v>389</v>
      </c>
      <c r="D220" s="113" t="s">
        <v>943</v>
      </c>
      <c r="E220" s="113" t="s">
        <v>904</v>
      </c>
      <c r="F220" s="113" t="s">
        <v>904</v>
      </c>
    </row>
    <row r="221" spans="2:6" x14ac:dyDescent="0.35">
      <c r="B221" s="113" t="s">
        <v>158</v>
      </c>
      <c r="C221" s="113" t="s">
        <v>389</v>
      </c>
      <c r="D221" s="113" t="s">
        <v>943</v>
      </c>
      <c r="E221" s="113" t="s">
        <v>924</v>
      </c>
      <c r="F221" s="113" t="s">
        <v>925</v>
      </c>
    </row>
    <row r="222" spans="2:6" x14ac:dyDescent="0.35">
      <c r="B222" s="113" t="s">
        <v>158</v>
      </c>
      <c r="C222" s="113" t="s">
        <v>389</v>
      </c>
      <c r="D222" s="113" t="s">
        <v>943</v>
      </c>
      <c r="E222" s="113" t="s">
        <v>942</v>
      </c>
      <c r="F222" s="113" t="s">
        <v>905</v>
      </c>
    </row>
    <row r="223" spans="2:6" x14ac:dyDescent="0.35">
      <c r="B223" s="113" t="s">
        <v>159</v>
      </c>
      <c r="C223" s="113" t="s">
        <v>137</v>
      </c>
      <c r="D223" s="113" t="s">
        <v>919</v>
      </c>
      <c r="E223" s="113" t="s">
        <v>917</v>
      </c>
      <c r="F223" s="113" t="s">
        <v>918</v>
      </c>
    </row>
    <row r="224" spans="2:6" x14ac:dyDescent="0.35">
      <c r="B224" s="113" t="s">
        <v>159</v>
      </c>
      <c r="C224" s="113" t="s">
        <v>137</v>
      </c>
      <c r="D224" s="113" t="s">
        <v>919</v>
      </c>
      <c r="E224" s="113" t="s">
        <v>405</v>
      </c>
      <c r="F224" s="113" t="s">
        <v>905</v>
      </c>
    </row>
    <row r="225" spans="2:6" x14ac:dyDescent="0.35">
      <c r="B225" s="113" t="s">
        <v>160</v>
      </c>
      <c r="C225" s="113" t="s">
        <v>402</v>
      </c>
      <c r="D225" s="113" t="s">
        <v>909</v>
      </c>
      <c r="E225" s="113" t="s">
        <v>913</v>
      </c>
      <c r="F225" s="113" t="s">
        <v>908</v>
      </c>
    </row>
    <row r="226" spans="2:6" x14ac:dyDescent="0.35">
      <c r="B226" s="113" t="s">
        <v>160</v>
      </c>
      <c r="C226" s="113" t="s">
        <v>402</v>
      </c>
      <c r="D226" s="113" t="s">
        <v>909</v>
      </c>
      <c r="E226" s="113" t="s">
        <v>927</v>
      </c>
      <c r="F226" s="113" t="s">
        <v>908</v>
      </c>
    </row>
    <row r="227" spans="2:6" x14ac:dyDescent="0.35">
      <c r="B227" s="113" t="s">
        <v>161</v>
      </c>
      <c r="C227" s="113" t="s">
        <v>75</v>
      </c>
      <c r="D227" s="113" t="s">
        <v>929</v>
      </c>
      <c r="E227" s="113" t="s">
        <v>947</v>
      </c>
      <c r="F227" s="113" t="s">
        <v>905</v>
      </c>
    </row>
    <row r="228" spans="2:6" x14ac:dyDescent="0.35">
      <c r="B228" s="113" t="s">
        <v>162</v>
      </c>
      <c r="C228" s="113" t="s">
        <v>383</v>
      </c>
      <c r="D228" s="113" t="s">
        <v>928</v>
      </c>
      <c r="E228" s="113" t="s">
        <v>383</v>
      </c>
      <c r="F228" s="113" t="s">
        <v>905</v>
      </c>
    </row>
    <row r="229" spans="2:6" x14ac:dyDescent="0.35">
      <c r="B229" s="113" t="s">
        <v>162</v>
      </c>
      <c r="C229" s="113" t="s">
        <v>383</v>
      </c>
      <c r="D229" s="113" t="s">
        <v>928</v>
      </c>
      <c r="E229" s="113" t="s">
        <v>947</v>
      </c>
      <c r="F229" s="113" t="s">
        <v>905</v>
      </c>
    </row>
    <row r="230" spans="2:6" x14ac:dyDescent="0.35">
      <c r="B230" s="113" t="s">
        <v>163</v>
      </c>
      <c r="C230" s="113" t="s">
        <v>63</v>
      </c>
      <c r="D230" s="113" t="s">
        <v>929</v>
      </c>
      <c r="E230" s="113" t="s">
        <v>63</v>
      </c>
      <c r="F230" s="113" t="s">
        <v>902</v>
      </c>
    </row>
    <row r="231" spans="2:6" x14ac:dyDescent="0.35">
      <c r="B231" s="113" t="s">
        <v>164</v>
      </c>
      <c r="C231" s="113" t="s">
        <v>404</v>
      </c>
      <c r="D231" s="113" t="s">
        <v>943</v>
      </c>
      <c r="E231" s="113" t="s">
        <v>911</v>
      </c>
      <c r="F231" s="113" t="s">
        <v>905</v>
      </c>
    </row>
    <row r="232" spans="2:6" x14ac:dyDescent="0.35">
      <c r="B232" s="113" t="s">
        <v>164</v>
      </c>
      <c r="C232" s="113" t="s">
        <v>404</v>
      </c>
      <c r="D232" s="113" t="s">
        <v>943</v>
      </c>
      <c r="E232" s="113" t="s">
        <v>942</v>
      </c>
      <c r="F232" s="113" t="s">
        <v>905</v>
      </c>
    </row>
    <row r="233" spans="2:6" x14ac:dyDescent="0.35">
      <c r="B233" s="113" t="s">
        <v>165</v>
      </c>
      <c r="C233" s="113" t="s">
        <v>404</v>
      </c>
      <c r="D233" s="113" t="s">
        <v>943</v>
      </c>
      <c r="E233" s="113" t="s">
        <v>911</v>
      </c>
      <c r="F233" s="113" t="s">
        <v>905</v>
      </c>
    </row>
    <row r="234" spans="2:6" x14ac:dyDescent="0.35">
      <c r="B234" s="113" t="s">
        <v>165</v>
      </c>
      <c r="C234" s="113" t="s">
        <v>404</v>
      </c>
      <c r="D234" s="113" t="s">
        <v>943</v>
      </c>
      <c r="E234" s="113" t="s">
        <v>942</v>
      </c>
      <c r="F234" s="113" t="s">
        <v>905</v>
      </c>
    </row>
    <row r="235" spans="2:6" x14ac:dyDescent="0.35">
      <c r="B235" s="113" t="s">
        <v>166</v>
      </c>
      <c r="C235" s="113" t="s">
        <v>253</v>
      </c>
      <c r="D235" s="113" t="s">
        <v>936</v>
      </c>
      <c r="E235" s="113" t="s">
        <v>933</v>
      </c>
      <c r="F235" s="113" t="s">
        <v>902</v>
      </c>
    </row>
    <row r="236" spans="2:6" x14ac:dyDescent="0.35">
      <c r="B236" s="113" t="s">
        <v>167</v>
      </c>
      <c r="C236" s="113" t="s">
        <v>119</v>
      </c>
      <c r="D236" s="113" t="s">
        <v>909</v>
      </c>
      <c r="E236" s="113" t="s">
        <v>927</v>
      </c>
      <c r="F236" s="113" t="s">
        <v>908</v>
      </c>
    </row>
    <row r="237" spans="2:6" x14ac:dyDescent="0.35">
      <c r="B237" s="113" t="s">
        <v>168</v>
      </c>
      <c r="C237" s="113" t="s">
        <v>388</v>
      </c>
      <c r="D237" s="113" t="s">
        <v>916</v>
      </c>
      <c r="E237" s="113" t="s">
        <v>923</v>
      </c>
      <c r="F237" s="113" t="s">
        <v>905</v>
      </c>
    </row>
    <row r="238" spans="2:6" x14ac:dyDescent="0.35">
      <c r="B238" s="113" t="s">
        <v>169</v>
      </c>
      <c r="C238" s="113" t="s">
        <v>282</v>
      </c>
      <c r="D238" s="113" t="s">
        <v>912</v>
      </c>
      <c r="E238" s="113" t="s">
        <v>922</v>
      </c>
      <c r="F238" s="113" t="s">
        <v>905</v>
      </c>
    </row>
    <row r="239" spans="2:6" x14ac:dyDescent="0.35">
      <c r="B239" s="113" t="s">
        <v>170</v>
      </c>
      <c r="C239" s="113" t="s">
        <v>75</v>
      </c>
      <c r="D239" s="113" t="s">
        <v>929</v>
      </c>
      <c r="E239" s="113" t="s">
        <v>383</v>
      </c>
      <c r="F239" s="113" t="s">
        <v>905</v>
      </c>
    </row>
    <row r="240" spans="2:6" x14ac:dyDescent="0.35">
      <c r="B240" s="113" t="s">
        <v>170</v>
      </c>
      <c r="C240" s="113" t="s">
        <v>75</v>
      </c>
      <c r="D240" s="113" t="s">
        <v>929</v>
      </c>
      <c r="E240" s="113" t="s">
        <v>947</v>
      </c>
      <c r="F240" s="113" t="s">
        <v>905</v>
      </c>
    </row>
    <row r="241" spans="2:6" x14ac:dyDescent="0.35">
      <c r="B241" s="113" t="s">
        <v>171</v>
      </c>
      <c r="C241" s="113" t="s">
        <v>394</v>
      </c>
      <c r="D241" s="113" t="s">
        <v>906</v>
      </c>
      <c r="E241" s="113" t="s">
        <v>911</v>
      </c>
      <c r="F241" s="113" t="s">
        <v>905</v>
      </c>
    </row>
    <row r="242" spans="2:6" x14ac:dyDescent="0.35">
      <c r="B242" s="113" t="s">
        <v>171</v>
      </c>
      <c r="C242" s="113" t="s">
        <v>394</v>
      </c>
      <c r="D242" s="113" t="s">
        <v>906</v>
      </c>
      <c r="E242" s="113" t="s">
        <v>942</v>
      </c>
      <c r="F242" s="113" t="s">
        <v>905</v>
      </c>
    </row>
    <row r="243" spans="2:6" x14ac:dyDescent="0.35">
      <c r="B243" s="113" t="s">
        <v>172</v>
      </c>
      <c r="C243" s="113" t="s">
        <v>392</v>
      </c>
      <c r="D243" s="113" t="s">
        <v>915</v>
      </c>
      <c r="E243" s="113" t="s">
        <v>901</v>
      </c>
      <c r="F243" s="113" t="s">
        <v>902</v>
      </c>
    </row>
    <row r="244" spans="2:6" x14ac:dyDescent="0.35">
      <c r="B244" s="113" t="s">
        <v>172</v>
      </c>
      <c r="C244" s="113" t="s">
        <v>392</v>
      </c>
      <c r="D244" s="113" t="s">
        <v>915</v>
      </c>
      <c r="E244" s="113" t="s">
        <v>941</v>
      </c>
      <c r="F244" s="113" t="s">
        <v>902</v>
      </c>
    </row>
    <row r="245" spans="2:6" x14ac:dyDescent="0.35">
      <c r="B245" s="113" t="s">
        <v>172</v>
      </c>
      <c r="C245" s="113" t="s">
        <v>392</v>
      </c>
      <c r="D245" s="113" t="s">
        <v>915</v>
      </c>
      <c r="E245" s="113" t="s">
        <v>920</v>
      </c>
      <c r="F245" s="113" t="s">
        <v>902</v>
      </c>
    </row>
    <row r="246" spans="2:6" x14ac:dyDescent="0.35">
      <c r="B246" s="113" t="s">
        <v>172</v>
      </c>
      <c r="C246" s="113" t="s">
        <v>392</v>
      </c>
      <c r="D246" s="113" t="s">
        <v>915</v>
      </c>
      <c r="E246" s="113" t="s">
        <v>930</v>
      </c>
      <c r="F246" s="113" t="s">
        <v>902</v>
      </c>
    </row>
    <row r="247" spans="2:6" x14ac:dyDescent="0.35">
      <c r="B247" s="113" t="s">
        <v>173</v>
      </c>
      <c r="C247" s="113" t="s">
        <v>938</v>
      </c>
      <c r="D247" s="113" t="s">
        <v>946</v>
      </c>
      <c r="E247" s="113" t="s">
        <v>382</v>
      </c>
      <c r="F247" s="113" t="s">
        <v>905</v>
      </c>
    </row>
    <row r="248" spans="2:6" x14ac:dyDescent="0.35">
      <c r="B248" s="113" t="s">
        <v>173</v>
      </c>
      <c r="C248" s="113" t="s">
        <v>938</v>
      </c>
      <c r="D248" s="113" t="s">
        <v>946</v>
      </c>
      <c r="E248" s="113" t="s">
        <v>931</v>
      </c>
      <c r="F248" s="113" t="s">
        <v>905</v>
      </c>
    </row>
    <row r="249" spans="2:6" x14ac:dyDescent="0.35">
      <c r="B249" s="113" t="s">
        <v>173</v>
      </c>
      <c r="C249" s="113" t="s">
        <v>938</v>
      </c>
      <c r="D249" s="113" t="s">
        <v>946</v>
      </c>
      <c r="E249" s="113" t="s">
        <v>405</v>
      </c>
      <c r="F249" s="113" t="s">
        <v>905</v>
      </c>
    </row>
    <row r="250" spans="2:6" x14ac:dyDescent="0.35">
      <c r="B250" s="113" t="s">
        <v>174</v>
      </c>
      <c r="C250" s="113" t="s">
        <v>938</v>
      </c>
      <c r="D250" s="113" t="s">
        <v>946</v>
      </c>
      <c r="E250" s="113" t="s">
        <v>931</v>
      </c>
      <c r="F250" s="113" t="s">
        <v>905</v>
      </c>
    </row>
    <row r="251" spans="2:6" x14ac:dyDescent="0.35">
      <c r="B251" s="113" t="s">
        <v>174</v>
      </c>
      <c r="C251" s="113" t="s">
        <v>938</v>
      </c>
      <c r="D251" s="113" t="s">
        <v>946</v>
      </c>
      <c r="E251" s="113" t="s">
        <v>405</v>
      </c>
      <c r="F251" s="113" t="s">
        <v>905</v>
      </c>
    </row>
    <row r="252" spans="2:6" x14ac:dyDescent="0.35">
      <c r="B252" s="113" t="s">
        <v>175</v>
      </c>
      <c r="C252" s="113" t="s">
        <v>377</v>
      </c>
      <c r="D252" s="113" t="s">
        <v>928</v>
      </c>
      <c r="E252" s="113" t="s">
        <v>382</v>
      </c>
      <c r="F252" s="113" t="s">
        <v>905</v>
      </c>
    </row>
    <row r="253" spans="2:6" x14ac:dyDescent="0.35">
      <c r="B253" s="113" t="s">
        <v>175</v>
      </c>
      <c r="C253" s="113" t="s">
        <v>377</v>
      </c>
      <c r="D253" s="113" t="s">
        <v>928</v>
      </c>
      <c r="E253" s="113" t="s">
        <v>405</v>
      </c>
      <c r="F253" s="113" t="s">
        <v>905</v>
      </c>
    </row>
    <row r="254" spans="2:6" x14ac:dyDescent="0.35">
      <c r="B254" s="113" t="s">
        <v>176</v>
      </c>
      <c r="C254" s="113" t="s">
        <v>79</v>
      </c>
      <c r="D254" s="113" t="s">
        <v>912</v>
      </c>
      <c r="E254" s="113" t="s">
        <v>922</v>
      </c>
      <c r="F254" s="113" t="s">
        <v>905</v>
      </c>
    </row>
    <row r="255" spans="2:6" x14ac:dyDescent="0.35">
      <c r="B255" s="113" t="s">
        <v>177</v>
      </c>
      <c r="C255" s="113" t="s">
        <v>400</v>
      </c>
      <c r="D255" s="113" t="s">
        <v>903</v>
      </c>
      <c r="E255" s="113" t="s">
        <v>930</v>
      </c>
      <c r="F255" s="113" t="s">
        <v>902</v>
      </c>
    </row>
    <row r="256" spans="2:6" x14ac:dyDescent="0.35">
      <c r="B256" s="113" t="s">
        <v>178</v>
      </c>
      <c r="C256" s="113" t="s">
        <v>383</v>
      </c>
      <c r="D256" s="113" t="s">
        <v>928</v>
      </c>
      <c r="E256" s="113" t="s">
        <v>901</v>
      </c>
      <c r="F256" s="113" t="s">
        <v>902</v>
      </c>
    </row>
    <row r="257" spans="2:6" x14ac:dyDescent="0.35">
      <c r="B257" s="113" t="s">
        <v>178</v>
      </c>
      <c r="C257" s="113" t="s">
        <v>383</v>
      </c>
      <c r="D257" s="113" t="s">
        <v>928</v>
      </c>
      <c r="E257" s="113" t="s">
        <v>383</v>
      </c>
      <c r="F257" s="113" t="s">
        <v>905</v>
      </c>
    </row>
    <row r="258" spans="2:6" x14ac:dyDescent="0.35">
      <c r="B258" s="113" t="s">
        <v>178</v>
      </c>
      <c r="C258" s="113" t="s">
        <v>383</v>
      </c>
      <c r="D258" s="113" t="s">
        <v>928</v>
      </c>
      <c r="E258" s="113" t="s">
        <v>401</v>
      </c>
      <c r="F258" s="113" t="s">
        <v>902</v>
      </c>
    </row>
    <row r="259" spans="2:6" x14ac:dyDescent="0.35">
      <c r="B259" s="113" t="s">
        <v>179</v>
      </c>
      <c r="C259" s="113" t="s">
        <v>388</v>
      </c>
      <c r="D259" s="113" t="s">
        <v>916</v>
      </c>
      <c r="E259" s="113" t="s">
        <v>922</v>
      </c>
      <c r="F259" s="113" t="s">
        <v>905</v>
      </c>
    </row>
    <row r="260" spans="2:6" x14ac:dyDescent="0.35">
      <c r="B260" s="113" t="s">
        <v>179</v>
      </c>
      <c r="C260" s="113" t="s">
        <v>388</v>
      </c>
      <c r="D260" s="113" t="s">
        <v>916</v>
      </c>
      <c r="E260" s="113" t="s">
        <v>923</v>
      </c>
      <c r="F260" s="113" t="s">
        <v>905</v>
      </c>
    </row>
    <row r="261" spans="2:6" x14ac:dyDescent="0.35">
      <c r="B261" s="113" t="s">
        <v>180</v>
      </c>
      <c r="C261" s="113" t="s">
        <v>398</v>
      </c>
      <c r="D261" s="113" t="s">
        <v>909</v>
      </c>
      <c r="E261" s="113" t="s">
        <v>913</v>
      </c>
      <c r="F261" s="113" t="s">
        <v>908</v>
      </c>
    </row>
    <row r="262" spans="2:6" x14ac:dyDescent="0.35">
      <c r="B262" s="113" t="s">
        <v>180</v>
      </c>
      <c r="C262" s="113" t="s">
        <v>398</v>
      </c>
      <c r="D262" s="113" t="s">
        <v>909</v>
      </c>
      <c r="E262" s="113" t="s">
        <v>385</v>
      </c>
      <c r="F262" s="113" t="s">
        <v>908</v>
      </c>
    </row>
    <row r="263" spans="2:6" x14ac:dyDescent="0.35">
      <c r="B263" s="113" t="s">
        <v>180</v>
      </c>
      <c r="C263" s="113" t="s">
        <v>398</v>
      </c>
      <c r="D263" s="113" t="s">
        <v>909</v>
      </c>
      <c r="E263" s="113" t="s">
        <v>907</v>
      </c>
      <c r="F263" s="113" t="s">
        <v>908</v>
      </c>
    </row>
    <row r="264" spans="2:6" x14ac:dyDescent="0.35">
      <c r="B264" s="113" t="s">
        <v>181</v>
      </c>
      <c r="C264" s="113" t="s">
        <v>181</v>
      </c>
      <c r="D264" s="113" t="s">
        <v>916</v>
      </c>
      <c r="E264" s="113" t="s">
        <v>942</v>
      </c>
      <c r="F264" s="113" t="s">
        <v>905</v>
      </c>
    </row>
    <row r="265" spans="2:6" x14ac:dyDescent="0.35">
      <c r="B265" s="113" t="s">
        <v>181</v>
      </c>
      <c r="C265" s="113" t="s">
        <v>181</v>
      </c>
      <c r="D265" s="113" t="s">
        <v>916</v>
      </c>
      <c r="E265" s="113" t="s">
        <v>923</v>
      </c>
      <c r="F265" s="113" t="s">
        <v>905</v>
      </c>
    </row>
    <row r="266" spans="2:6" x14ac:dyDescent="0.35">
      <c r="B266" s="113" t="s">
        <v>182</v>
      </c>
      <c r="C266" s="113" t="s">
        <v>390</v>
      </c>
      <c r="D266" s="113" t="s">
        <v>936</v>
      </c>
      <c r="E266" s="113" t="s">
        <v>935</v>
      </c>
      <c r="F266" s="113" t="s">
        <v>902</v>
      </c>
    </row>
    <row r="267" spans="2:6" x14ac:dyDescent="0.35">
      <c r="B267" s="113" t="s">
        <v>182</v>
      </c>
      <c r="C267" s="113" t="s">
        <v>390</v>
      </c>
      <c r="D267" s="113" t="s">
        <v>936</v>
      </c>
      <c r="E267" s="113" t="s">
        <v>401</v>
      </c>
      <c r="F267" s="113" t="s">
        <v>902</v>
      </c>
    </row>
    <row r="268" spans="2:6" x14ac:dyDescent="0.35">
      <c r="B268" s="113" t="s">
        <v>183</v>
      </c>
      <c r="C268" s="113" t="s">
        <v>213</v>
      </c>
      <c r="D268" s="113" t="s">
        <v>903</v>
      </c>
      <c r="E268" s="113" t="s">
        <v>901</v>
      </c>
      <c r="F268" s="113" t="s">
        <v>902</v>
      </c>
    </row>
    <row r="269" spans="2:6" x14ac:dyDescent="0.35">
      <c r="B269" s="113" t="s">
        <v>184</v>
      </c>
      <c r="C269" s="113" t="s">
        <v>391</v>
      </c>
      <c r="D269" s="113" t="s">
        <v>909</v>
      </c>
      <c r="E269" s="113" t="s">
        <v>933</v>
      </c>
      <c r="F269" s="113" t="s">
        <v>908</v>
      </c>
    </row>
    <row r="270" spans="2:6" x14ac:dyDescent="0.35">
      <c r="B270" s="113" t="s">
        <v>185</v>
      </c>
      <c r="C270" s="113" t="s">
        <v>386</v>
      </c>
      <c r="D270" s="113" t="s">
        <v>921</v>
      </c>
      <c r="E270" s="113" t="s">
        <v>931</v>
      </c>
      <c r="F270" s="113" t="s">
        <v>905</v>
      </c>
    </row>
    <row r="271" spans="2:6" x14ac:dyDescent="0.35">
      <c r="B271" s="113" t="s">
        <v>185</v>
      </c>
      <c r="C271" s="113" t="s">
        <v>386</v>
      </c>
      <c r="D271" s="113" t="s">
        <v>921</v>
      </c>
      <c r="E271" s="113" t="s">
        <v>327</v>
      </c>
      <c r="F271" s="113" t="s">
        <v>905</v>
      </c>
    </row>
    <row r="272" spans="2:6" x14ac:dyDescent="0.35">
      <c r="B272" s="113" t="s">
        <v>185</v>
      </c>
      <c r="C272" s="113" t="s">
        <v>386</v>
      </c>
      <c r="D272" s="113" t="s">
        <v>921</v>
      </c>
      <c r="E272" s="113" t="s">
        <v>932</v>
      </c>
      <c r="F272" s="113" t="s">
        <v>932</v>
      </c>
    </row>
    <row r="273" spans="2:6" x14ac:dyDescent="0.35">
      <c r="B273" s="113" t="s">
        <v>186</v>
      </c>
      <c r="C273" s="113" t="s">
        <v>385</v>
      </c>
      <c r="D273" s="113" t="s">
        <v>909</v>
      </c>
      <c r="E273" s="113" t="s">
        <v>385</v>
      </c>
      <c r="F273" s="113" t="s">
        <v>908</v>
      </c>
    </row>
    <row r="274" spans="2:6" x14ac:dyDescent="0.35">
      <c r="B274" s="113" t="s">
        <v>187</v>
      </c>
      <c r="C274" s="113" t="s">
        <v>390</v>
      </c>
      <c r="D274" s="113" t="s">
        <v>936</v>
      </c>
      <c r="E274" s="113" t="s">
        <v>901</v>
      </c>
      <c r="F274" s="113" t="s">
        <v>902</v>
      </c>
    </row>
    <row r="275" spans="2:6" x14ac:dyDescent="0.35">
      <c r="B275" s="113" t="s">
        <v>187</v>
      </c>
      <c r="C275" s="113" t="s">
        <v>390</v>
      </c>
      <c r="D275" s="113" t="s">
        <v>936</v>
      </c>
      <c r="E275" s="113" t="s">
        <v>935</v>
      </c>
      <c r="F275" s="113" t="s">
        <v>902</v>
      </c>
    </row>
    <row r="276" spans="2:6" x14ac:dyDescent="0.35">
      <c r="B276" s="113" t="s">
        <v>187</v>
      </c>
      <c r="C276" s="113" t="s">
        <v>390</v>
      </c>
      <c r="D276" s="113" t="s">
        <v>936</v>
      </c>
      <c r="E276" s="113" t="s">
        <v>401</v>
      </c>
      <c r="F276" s="113" t="s">
        <v>902</v>
      </c>
    </row>
    <row r="277" spans="2:6" x14ac:dyDescent="0.35">
      <c r="B277" s="113" t="s">
        <v>188</v>
      </c>
      <c r="C277" s="113" t="s">
        <v>391</v>
      </c>
      <c r="D277" s="113" t="s">
        <v>909</v>
      </c>
      <c r="E277" s="113" t="s">
        <v>910</v>
      </c>
      <c r="F277" s="113" t="s">
        <v>908</v>
      </c>
    </row>
    <row r="278" spans="2:6" x14ac:dyDescent="0.35">
      <c r="B278" s="113" t="s">
        <v>189</v>
      </c>
      <c r="C278" s="113" t="s">
        <v>402</v>
      </c>
      <c r="D278" s="113" t="s">
        <v>909</v>
      </c>
      <c r="E278" s="113" t="s">
        <v>913</v>
      </c>
      <c r="F278" s="113" t="s">
        <v>908</v>
      </c>
    </row>
    <row r="279" spans="2:6" x14ac:dyDescent="0.35">
      <c r="B279" s="113" t="s">
        <v>189</v>
      </c>
      <c r="C279" s="113" t="s">
        <v>402</v>
      </c>
      <c r="D279" s="113" t="s">
        <v>909</v>
      </c>
      <c r="E279" s="113" t="s">
        <v>907</v>
      </c>
      <c r="F279" s="113" t="s">
        <v>908</v>
      </c>
    </row>
    <row r="280" spans="2:6" x14ac:dyDescent="0.35">
      <c r="B280" s="113" t="s">
        <v>190</v>
      </c>
      <c r="C280" s="113" t="s">
        <v>380</v>
      </c>
      <c r="D280" s="113" t="s">
        <v>929</v>
      </c>
      <c r="E280" s="113" t="s">
        <v>947</v>
      </c>
      <c r="F280" s="113" t="s">
        <v>905</v>
      </c>
    </row>
    <row r="281" spans="2:6" x14ac:dyDescent="0.35">
      <c r="B281" s="113" t="s">
        <v>191</v>
      </c>
      <c r="C281" s="113" t="s">
        <v>303</v>
      </c>
      <c r="D281" s="113" t="s">
        <v>909</v>
      </c>
      <c r="E281" s="113" t="s">
        <v>385</v>
      </c>
      <c r="F281" s="113" t="s">
        <v>908</v>
      </c>
    </row>
    <row r="282" spans="2:6" x14ac:dyDescent="0.35">
      <c r="B282" s="113" t="s">
        <v>192</v>
      </c>
      <c r="C282" s="113" t="s">
        <v>391</v>
      </c>
      <c r="D282" s="113" t="s">
        <v>909</v>
      </c>
      <c r="E282" s="113" t="s">
        <v>200</v>
      </c>
      <c r="F282" s="113" t="s">
        <v>908</v>
      </c>
    </row>
    <row r="283" spans="2:6" x14ac:dyDescent="0.35">
      <c r="B283" s="113" t="s">
        <v>192</v>
      </c>
      <c r="C283" s="113" t="s">
        <v>391</v>
      </c>
      <c r="D283" s="113" t="s">
        <v>909</v>
      </c>
      <c r="E283" s="113" t="s">
        <v>910</v>
      </c>
      <c r="F283" s="113" t="s">
        <v>908</v>
      </c>
    </row>
    <row r="284" spans="2:6" x14ac:dyDescent="0.35">
      <c r="B284" s="113" t="s">
        <v>193</v>
      </c>
      <c r="C284" s="113" t="s">
        <v>332</v>
      </c>
      <c r="D284" s="113" t="s">
        <v>909</v>
      </c>
      <c r="E284" s="113" t="s">
        <v>927</v>
      </c>
      <c r="F284" s="113" t="s">
        <v>908</v>
      </c>
    </row>
    <row r="285" spans="2:6" x14ac:dyDescent="0.35">
      <c r="B285" s="113" t="s">
        <v>193</v>
      </c>
      <c r="C285" s="113" t="s">
        <v>332</v>
      </c>
      <c r="D285" s="113" t="s">
        <v>909</v>
      </c>
      <c r="E285" s="113" t="s">
        <v>910</v>
      </c>
      <c r="F285" s="113" t="s">
        <v>908</v>
      </c>
    </row>
    <row r="286" spans="2:6" x14ac:dyDescent="0.35">
      <c r="B286" s="113" t="s">
        <v>194</v>
      </c>
      <c r="C286" s="113" t="s">
        <v>398</v>
      </c>
      <c r="D286" s="113" t="s">
        <v>909</v>
      </c>
      <c r="E286" s="113" t="s">
        <v>907</v>
      </c>
      <c r="F286" s="113" t="s">
        <v>908</v>
      </c>
    </row>
    <row r="287" spans="2:6" x14ac:dyDescent="0.35">
      <c r="B287" s="113" t="s">
        <v>194</v>
      </c>
      <c r="C287" s="113" t="s">
        <v>398</v>
      </c>
      <c r="D287" s="113" t="s">
        <v>909</v>
      </c>
      <c r="E287" s="113" t="s">
        <v>949</v>
      </c>
      <c r="F287" s="113" t="s">
        <v>908</v>
      </c>
    </row>
    <row r="288" spans="2:6" x14ac:dyDescent="0.35">
      <c r="B288" s="113" t="s">
        <v>195</v>
      </c>
      <c r="C288" s="113" t="s">
        <v>398</v>
      </c>
      <c r="D288" s="113" t="s">
        <v>909</v>
      </c>
      <c r="E288" s="113" t="s">
        <v>907</v>
      </c>
      <c r="F288" s="113" t="s">
        <v>908</v>
      </c>
    </row>
    <row r="289" spans="2:6" x14ac:dyDescent="0.35">
      <c r="B289" s="113" t="s">
        <v>196</v>
      </c>
      <c r="C289" s="113" t="s">
        <v>377</v>
      </c>
      <c r="D289" s="113" t="s">
        <v>928</v>
      </c>
      <c r="E289" s="113" t="s">
        <v>405</v>
      </c>
      <c r="F289" s="113" t="s">
        <v>905</v>
      </c>
    </row>
    <row r="290" spans="2:6" x14ac:dyDescent="0.35">
      <c r="B290" s="113" t="s">
        <v>197</v>
      </c>
      <c r="C290" s="113" t="s">
        <v>396</v>
      </c>
      <c r="D290" s="113" t="s">
        <v>948</v>
      </c>
      <c r="E290" s="113" t="s">
        <v>405</v>
      </c>
      <c r="F290" s="113" t="s">
        <v>905</v>
      </c>
    </row>
    <row r="291" spans="2:6" x14ac:dyDescent="0.35">
      <c r="B291" s="113" t="s">
        <v>198</v>
      </c>
      <c r="C291" s="113" t="s">
        <v>381</v>
      </c>
      <c r="D291" s="113" t="s">
        <v>906</v>
      </c>
      <c r="E291" s="113" t="s">
        <v>911</v>
      </c>
      <c r="F291" s="113" t="s">
        <v>905</v>
      </c>
    </row>
    <row r="292" spans="2:6" x14ac:dyDescent="0.35">
      <c r="B292" s="113" t="s">
        <v>198</v>
      </c>
      <c r="C292" s="113" t="s">
        <v>381</v>
      </c>
      <c r="D292" s="113" t="s">
        <v>906</v>
      </c>
      <c r="E292" s="113" t="s">
        <v>931</v>
      </c>
      <c r="F292" s="113" t="s">
        <v>905</v>
      </c>
    </row>
    <row r="293" spans="2:6" x14ac:dyDescent="0.35">
      <c r="B293" s="113" t="s">
        <v>198</v>
      </c>
      <c r="C293" s="113" t="s">
        <v>381</v>
      </c>
      <c r="D293" s="113" t="s">
        <v>906</v>
      </c>
      <c r="E293" s="113" t="s">
        <v>327</v>
      </c>
      <c r="F293" s="113" t="s">
        <v>905</v>
      </c>
    </row>
    <row r="294" spans="2:6" x14ac:dyDescent="0.35">
      <c r="B294" s="113" t="s">
        <v>199</v>
      </c>
      <c r="C294" s="113" t="s">
        <v>396</v>
      </c>
      <c r="D294" s="113" t="s">
        <v>948</v>
      </c>
      <c r="E294" s="113" t="s">
        <v>405</v>
      </c>
      <c r="F294" s="113" t="s">
        <v>905</v>
      </c>
    </row>
    <row r="295" spans="2:6" x14ac:dyDescent="0.35">
      <c r="B295" s="113" t="s">
        <v>200</v>
      </c>
      <c r="C295" s="113" t="s">
        <v>200</v>
      </c>
      <c r="D295" s="113" t="s">
        <v>940</v>
      </c>
      <c r="E295" s="113" t="s">
        <v>200</v>
      </c>
      <c r="F295" s="113" t="s">
        <v>902</v>
      </c>
    </row>
    <row r="296" spans="2:6" x14ac:dyDescent="0.35">
      <c r="B296" s="113" t="s">
        <v>201</v>
      </c>
      <c r="C296" s="113" t="s">
        <v>79</v>
      </c>
      <c r="D296" s="113" t="s">
        <v>912</v>
      </c>
      <c r="E296" s="113" t="s">
        <v>947</v>
      </c>
      <c r="F296" s="113" t="s">
        <v>905</v>
      </c>
    </row>
    <row r="297" spans="2:6" x14ac:dyDescent="0.35">
      <c r="B297" s="113" t="s">
        <v>202</v>
      </c>
      <c r="C297" s="113" t="s">
        <v>237</v>
      </c>
      <c r="D297" s="113" t="s">
        <v>936</v>
      </c>
      <c r="E297" s="113" t="s">
        <v>944</v>
      </c>
      <c r="F297" s="113" t="s">
        <v>902</v>
      </c>
    </row>
    <row r="298" spans="2:6" x14ac:dyDescent="0.35">
      <c r="B298" s="113" t="s">
        <v>203</v>
      </c>
      <c r="C298" s="113" t="s">
        <v>377</v>
      </c>
      <c r="D298" s="113" t="s">
        <v>928</v>
      </c>
      <c r="E298" s="113" t="s">
        <v>405</v>
      </c>
      <c r="F298" s="113" t="s">
        <v>905</v>
      </c>
    </row>
    <row r="299" spans="2:6" x14ac:dyDescent="0.35">
      <c r="B299" s="113" t="s">
        <v>204</v>
      </c>
      <c r="C299" s="113" t="s">
        <v>211</v>
      </c>
      <c r="D299" s="113" t="s">
        <v>943</v>
      </c>
      <c r="E299" s="113" t="s">
        <v>911</v>
      </c>
      <c r="F299" s="113" t="s">
        <v>905</v>
      </c>
    </row>
    <row r="300" spans="2:6" x14ac:dyDescent="0.35">
      <c r="B300" s="113" t="s">
        <v>205</v>
      </c>
      <c r="C300" s="113" t="s">
        <v>402</v>
      </c>
      <c r="D300" s="113" t="s">
        <v>909</v>
      </c>
      <c r="E300" s="113" t="s">
        <v>913</v>
      </c>
      <c r="F300" s="113" t="s">
        <v>908</v>
      </c>
    </row>
    <row r="301" spans="2:6" x14ac:dyDescent="0.35">
      <c r="B301" s="113" t="s">
        <v>206</v>
      </c>
      <c r="C301" s="113" t="s">
        <v>938</v>
      </c>
      <c r="D301" s="113" t="s">
        <v>946</v>
      </c>
      <c r="E301" s="113" t="s">
        <v>382</v>
      </c>
      <c r="F301" s="113" t="s">
        <v>905</v>
      </c>
    </row>
    <row r="302" spans="2:6" x14ac:dyDescent="0.35">
      <c r="B302" s="113" t="s">
        <v>206</v>
      </c>
      <c r="C302" s="113" t="s">
        <v>938</v>
      </c>
      <c r="D302" s="113" t="s">
        <v>946</v>
      </c>
      <c r="E302" s="113" t="s">
        <v>931</v>
      </c>
      <c r="F302" s="113" t="s">
        <v>905</v>
      </c>
    </row>
    <row r="303" spans="2:6" x14ac:dyDescent="0.35">
      <c r="B303" s="113" t="s">
        <v>206</v>
      </c>
      <c r="C303" s="113" t="s">
        <v>938</v>
      </c>
      <c r="D303" s="113" t="s">
        <v>946</v>
      </c>
      <c r="E303" s="113" t="s">
        <v>405</v>
      </c>
      <c r="F303" s="113" t="s">
        <v>905</v>
      </c>
    </row>
    <row r="304" spans="2:6" x14ac:dyDescent="0.35">
      <c r="B304" s="113" t="s">
        <v>207</v>
      </c>
      <c r="C304" s="113" t="s">
        <v>398</v>
      </c>
      <c r="D304" s="113" t="s">
        <v>909</v>
      </c>
      <c r="E304" s="113" t="s">
        <v>385</v>
      </c>
      <c r="F304" s="113" t="s">
        <v>908</v>
      </c>
    </row>
    <row r="305" spans="2:6" x14ac:dyDescent="0.35">
      <c r="B305" s="113" t="s">
        <v>207</v>
      </c>
      <c r="C305" s="113" t="s">
        <v>398</v>
      </c>
      <c r="D305" s="113" t="s">
        <v>909</v>
      </c>
      <c r="E305" s="113" t="s">
        <v>907</v>
      </c>
      <c r="F305" s="113" t="s">
        <v>908</v>
      </c>
    </row>
    <row r="306" spans="2:6" x14ac:dyDescent="0.35">
      <c r="B306" s="113" t="s">
        <v>208</v>
      </c>
      <c r="C306" s="113" t="s">
        <v>380</v>
      </c>
      <c r="D306" s="113" t="s">
        <v>929</v>
      </c>
      <c r="E306" s="113" t="s">
        <v>947</v>
      </c>
      <c r="F306" s="113" t="s">
        <v>905</v>
      </c>
    </row>
    <row r="307" spans="2:6" x14ac:dyDescent="0.35">
      <c r="B307" s="113" t="s">
        <v>209</v>
      </c>
      <c r="C307" s="113" t="s">
        <v>403</v>
      </c>
      <c r="D307" s="113" t="s">
        <v>906</v>
      </c>
      <c r="E307" s="113" t="s">
        <v>327</v>
      </c>
      <c r="F307" s="113" t="s">
        <v>905</v>
      </c>
    </row>
    <row r="308" spans="2:6" x14ac:dyDescent="0.35">
      <c r="B308" s="113" t="s">
        <v>210</v>
      </c>
      <c r="C308" s="113" t="s">
        <v>264</v>
      </c>
      <c r="D308" s="113" t="s">
        <v>903</v>
      </c>
      <c r="E308" s="113" t="s">
        <v>920</v>
      </c>
      <c r="F308" s="113" t="s">
        <v>902</v>
      </c>
    </row>
    <row r="309" spans="2:6" x14ac:dyDescent="0.35">
      <c r="B309" s="113" t="s">
        <v>210</v>
      </c>
      <c r="C309" s="113" t="s">
        <v>264</v>
      </c>
      <c r="D309" s="113" t="s">
        <v>903</v>
      </c>
      <c r="E309" s="113" t="s">
        <v>937</v>
      </c>
      <c r="F309" s="113" t="s">
        <v>902</v>
      </c>
    </row>
    <row r="310" spans="2:6" x14ac:dyDescent="0.35">
      <c r="B310" s="113" t="s">
        <v>211</v>
      </c>
      <c r="C310" s="113" t="s">
        <v>211</v>
      </c>
      <c r="D310" s="113" t="s">
        <v>943</v>
      </c>
      <c r="E310" s="113" t="s">
        <v>911</v>
      </c>
      <c r="F310" s="113" t="s">
        <v>905</v>
      </c>
    </row>
    <row r="311" spans="2:6" x14ac:dyDescent="0.35">
      <c r="B311" s="113" t="s">
        <v>212</v>
      </c>
      <c r="C311" s="113" t="s">
        <v>347</v>
      </c>
      <c r="D311" s="113" t="s">
        <v>928</v>
      </c>
      <c r="E311" s="113" t="s">
        <v>382</v>
      </c>
      <c r="F311" s="113" t="s">
        <v>905</v>
      </c>
    </row>
    <row r="312" spans="2:6" x14ac:dyDescent="0.35">
      <c r="B312" s="113" t="s">
        <v>212</v>
      </c>
      <c r="C312" s="113" t="s">
        <v>347</v>
      </c>
      <c r="D312" s="113" t="s">
        <v>928</v>
      </c>
      <c r="E312" s="113" t="s">
        <v>941</v>
      </c>
      <c r="F312" s="113" t="s">
        <v>902</v>
      </c>
    </row>
    <row r="313" spans="2:6" x14ac:dyDescent="0.35">
      <c r="B313" s="113" t="s">
        <v>213</v>
      </c>
      <c r="C313" s="113" t="s">
        <v>213</v>
      </c>
      <c r="D313" s="113" t="s">
        <v>903</v>
      </c>
      <c r="E313" s="113" t="s">
        <v>901</v>
      </c>
      <c r="F313" s="113" t="s">
        <v>902</v>
      </c>
    </row>
    <row r="314" spans="2:6" x14ac:dyDescent="0.35">
      <c r="B314" s="113" t="s">
        <v>213</v>
      </c>
      <c r="C314" s="113" t="s">
        <v>213</v>
      </c>
      <c r="D314" s="113" t="s">
        <v>903</v>
      </c>
      <c r="E314" s="113" t="s">
        <v>935</v>
      </c>
      <c r="F314" s="113" t="s">
        <v>902</v>
      </c>
    </row>
    <row r="315" spans="2:6" x14ac:dyDescent="0.35">
      <c r="B315" s="113" t="s">
        <v>213</v>
      </c>
      <c r="C315" s="113" t="s">
        <v>213</v>
      </c>
      <c r="D315" s="113" t="s">
        <v>903</v>
      </c>
      <c r="E315" s="113" t="s">
        <v>401</v>
      </c>
      <c r="F315" s="113" t="s">
        <v>902</v>
      </c>
    </row>
    <row r="316" spans="2:6" x14ac:dyDescent="0.35">
      <c r="B316" s="113" t="s">
        <v>214</v>
      </c>
      <c r="C316" s="113" t="s">
        <v>379</v>
      </c>
      <c r="D316" s="113" t="s">
        <v>921</v>
      </c>
      <c r="E316" s="113" t="s">
        <v>327</v>
      </c>
      <c r="F316" s="113" t="s">
        <v>905</v>
      </c>
    </row>
    <row r="317" spans="2:6" x14ac:dyDescent="0.35">
      <c r="B317" s="113" t="s">
        <v>950</v>
      </c>
      <c r="C317" s="113" t="s">
        <v>211</v>
      </c>
      <c r="D317" s="113" t="s">
        <v>943</v>
      </c>
      <c r="E317" s="113" t="s">
        <v>911</v>
      </c>
      <c r="F317" s="113" t="s">
        <v>905</v>
      </c>
    </row>
    <row r="318" spans="2:6" x14ac:dyDescent="0.35">
      <c r="B318" s="113" t="s">
        <v>215</v>
      </c>
      <c r="C318" s="113" t="s">
        <v>389</v>
      </c>
      <c r="D318" s="113" t="s">
        <v>943</v>
      </c>
      <c r="E318" s="113" t="s">
        <v>942</v>
      </c>
      <c r="F318" s="113" t="s">
        <v>905</v>
      </c>
    </row>
    <row r="319" spans="2:6" x14ac:dyDescent="0.35">
      <c r="B319" s="113" t="s">
        <v>216</v>
      </c>
      <c r="C319" s="113" t="s">
        <v>47</v>
      </c>
      <c r="D319" s="113" t="s">
        <v>915</v>
      </c>
      <c r="E319" s="113" t="s">
        <v>47</v>
      </c>
      <c r="F319" s="113" t="s">
        <v>902</v>
      </c>
    </row>
    <row r="320" spans="2:6" x14ac:dyDescent="0.35">
      <c r="B320" s="113" t="s">
        <v>216</v>
      </c>
      <c r="C320" s="113" t="s">
        <v>47</v>
      </c>
      <c r="D320" s="113" t="s">
        <v>915</v>
      </c>
      <c r="E320" s="113" t="s">
        <v>914</v>
      </c>
      <c r="F320" s="113" t="s">
        <v>902</v>
      </c>
    </row>
    <row r="321" spans="2:6" x14ac:dyDescent="0.35">
      <c r="B321" s="113" t="s">
        <v>217</v>
      </c>
      <c r="C321" s="113" t="s">
        <v>402</v>
      </c>
      <c r="D321" s="113" t="s">
        <v>909</v>
      </c>
      <c r="E321" s="113" t="s">
        <v>913</v>
      </c>
      <c r="F321" s="113" t="s">
        <v>908</v>
      </c>
    </row>
    <row r="322" spans="2:6" x14ac:dyDescent="0.35">
      <c r="B322" s="113" t="s">
        <v>219</v>
      </c>
      <c r="C322" s="113" t="s">
        <v>391</v>
      </c>
      <c r="D322" s="113" t="s">
        <v>909</v>
      </c>
      <c r="E322" s="113" t="s">
        <v>933</v>
      </c>
      <c r="F322" s="113" t="s">
        <v>908</v>
      </c>
    </row>
    <row r="323" spans="2:6" x14ac:dyDescent="0.35">
      <c r="B323" s="113" t="s">
        <v>219</v>
      </c>
      <c r="C323" s="113" t="s">
        <v>391</v>
      </c>
      <c r="D323" s="113" t="s">
        <v>909</v>
      </c>
      <c r="E323" s="113" t="s">
        <v>200</v>
      </c>
      <c r="F323" s="113" t="s">
        <v>908</v>
      </c>
    </row>
    <row r="324" spans="2:6" x14ac:dyDescent="0.35">
      <c r="B324" s="113" t="s">
        <v>219</v>
      </c>
      <c r="C324" s="113" t="s">
        <v>391</v>
      </c>
      <c r="D324" s="113" t="s">
        <v>909</v>
      </c>
      <c r="E324" s="113" t="s">
        <v>910</v>
      </c>
      <c r="F324" s="113" t="s">
        <v>908</v>
      </c>
    </row>
    <row r="325" spans="2:6" x14ac:dyDescent="0.35">
      <c r="B325" s="113" t="s">
        <v>220</v>
      </c>
      <c r="C325" s="113" t="s">
        <v>397</v>
      </c>
      <c r="D325" s="113" t="s">
        <v>915</v>
      </c>
      <c r="E325" s="113" t="s">
        <v>47</v>
      </c>
      <c r="F325" s="113" t="s">
        <v>902</v>
      </c>
    </row>
    <row r="326" spans="2:6" x14ac:dyDescent="0.35">
      <c r="B326" s="113" t="s">
        <v>220</v>
      </c>
      <c r="C326" s="113" t="s">
        <v>397</v>
      </c>
      <c r="D326" s="113" t="s">
        <v>915</v>
      </c>
      <c r="E326" s="113" t="s">
        <v>914</v>
      </c>
      <c r="F326" s="113" t="s">
        <v>902</v>
      </c>
    </row>
    <row r="327" spans="2:6" x14ac:dyDescent="0.35">
      <c r="B327" s="113" t="s">
        <v>220</v>
      </c>
      <c r="C327" s="113" t="s">
        <v>397</v>
      </c>
      <c r="D327" s="113" t="s">
        <v>915</v>
      </c>
      <c r="E327" s="113" t="s">
        <v>934</v>
      </c>
      <c r="F327" s="113" t="s">
        <v>902</v>
      </c>
    </row>
    <row r="328" spans="2:6" x14ac:dyDescent="0.35">
      <c r="B328" s="113" t="s">
        <v>221</v>
      </c>
      <c r="C328" s="113" t="s">
        <v>79</v>
      </c>
      <c r="D328" s="113" t="s">
        <v>912</v>
      </c>
      <c r="E328" s="113" t="s">
        <v>922</v>
      </c>
      <c r="F328" s="113" t="s">
        <v>905</v>
      </c>
    </row>
    <row r="329" spans="2:6" x14ac:dyDescent="0.35">
      <c r="B329" s="113" t="s">
        <v>221</v>
      </c>
      <c r="C329" s="113" t="s">
        <v>79</v>
      </c>
      <c r="D329" s="113" t="s">
        <v>912</v>
      </c>
      <c r="E329" s="113" t="s">
        <v>947</v>
      </c>
      <c r="F329" s="113" t="s">
        <v>905</v>
      </c>
    </row>
    <row r="330" spans="2:6" x14ac:dyDescent="0.35">
      <c r="B330" s="113" t="s">
        <v>222</v>
      </c>
      <c r="C330" s="113" t="s">
        <v>119</v>
      </c>
      <c r="D330" s="113" t="s">
        <v>909</v>
      </c>
      <c r="E330" s="113" t="s">
        <v>927</v>
      </c>
      <c r="F330" s="113" t="s">
        <v>908</v>
      </c>
    </row>
    <row r="331" spans="2:6" x14ac:dyDescent="0.35">
      <c r="B331" s="113" t="s">
        <v>223</v>
      </c>
      <c r="C331" s="113" t="s">
        <v>75</v>
      </c>
      <c r="D331" s="113" t="s">
        <v>929</v>
      </c>
      <c r="E331" s="113" t="s">
        <v>947</v>
      </c>
      <c r="F331" s="113" t="s">
        <v>905</v>
      </c>
    </row>
    <row r="332" spans="2:6" x14ac:dyDescent="0.35">
      <c r="B332" s="113" t="s">
        <v>224</v>
      </c>
      <c r="C332" s="113" t="s">
        <v>391</v>
      </c>
      <c r="D332" s="113" t="s">
        <v>909</v>
      </c>
      <c r="E332" s="113" t="s">
        <v>910</v>
      </c>
      <c r="F332" s="113" t="s">
        <v>908</v>
      </c>
    </row>
    <row r="333" spans="2:6" x14ac:dyDescent="0.35">
      <c r="B333" s="113" t="s">
        <v>225</v>
      </c>
      <c r="C333" s="113" t="s">
        <v>318</v>
      </c>
      <c r="D333" s="113" t="s">
        <v>916</v>
      </c>
      <c r="E333" s="113" t="s">
        <v>911</v>
      </c>
      <c r="F333" s="113" t="s">
        <v>905</v>
      </c>
    </row>
    <row r="334" spans="2:6" x14ac:dyDescent="0.35">
      <c r="B334" s="113" t="s">
        <v>226</v>
      </c>
      <c r="C334" s="113" t="s">
        <v>379</v>
      </c>
      <c r="D334" s="113" t="s">
        <v>921</v>
      </c>
      <c r="E334" s="113" t="s">
        <v>931</v>
      </c>
      <c r="F334" s="113" t="s">
        <v>905</v>
      </c>
    </row>
    <row r="335" spans="2:6" x14ac:dyDescent="0.35">
      <c r="B335" s="113" t="s">
        <v>227</v>
      </c>
      <c r="C335" s="113" t="s">
        <v>400</v>
      </c>
      <c r="D335" s="113" t="s">
        <v>903</v>
      </c>
      <c r="E335" s="113" t="s">
        <v>914</v>
      </c>
      <c r="F335" s="113" t="s">
        <v>902</v>
      </c>
    </row>
    <row r="336" spans="2:6" x14ac:dyDescent="0.35">
      <c r="B336" s="113" t="s">
        <v>227</v>
      </c>
      <c r="C336" s="113" t="s">
        <v>400</v>
      </c>
      <c r="D336" s="113" t="s">
        <v>903</v>
      </c>
      <c r="E336" s="113" t="s">
        <v>920</v>
      </c>
      <c r="F336" s="113" t="s">
        <v>902</v>
      </c>
    </row>
    <row r="337" spans="2:6" x14ac:dyDescent="0.35">
      <c r="B337" s="113" t="s">
        <v>227</v>
      </c>
      <c r="C337" s="113" t="s">
        <v>400</v>
      </c>
      <c r="D337" s="113" t="s">
        <v>903</v>
      </c>
      <c r="E337" s="113" t="s">
        <v>937</v>
      </c>
      <c r="F337" s="113" t="s">
        <v>902</v>
      </c>
    </row>
    <row r="338" spans="2:6" x14ac:dyDescent="0.35">
      <c r="B338" s="113" t="s">
        <v>227</v>
      </c>
      <c r="C338" s="113" t="s">
        <v>400</v>
      </c>
      <c r="D338" s="113" t="s">
        <v>903</v>
      </c>
      <c r="E338" s="113" t="s">
        <v>934</v>
      </c>
      <c r="F338" s="113" t="s">
        <v>902</v>
      </c>
    </row>
    <row r="339" spans="2:6" x14ac:dyDescent="0.35">
      <c r="B339" s="113" t="s">
        <v>228</v>
      </c>
      <c r="C339" s="113" t="s">
        <v>385</v>
      </c>
      <c r="D339" s="113" t="s">
        <v>909</v>
      </c>
      <c r="E339" s="113" t="s">
        <v>913</v>
      </c>
      <c r="F339" s="113" t="s">
        <v>908</v>
      </c>
    </row>
    <row r="340" spans="2:6" x14ac:dyDescent="0.35">
      <c r="B340" s="113" t="s">
        <v>228</v>
      </c>
      <c r="C340" s="113" t="s">
        <v>385</v>
      </c>
      <c r="D340" s="113" t="s">
        <v>909</v>
      </c>
      <c r="E340" s="113" t="s">
        <v>385</v>
      </c>
      <c r="F340" s="113" t="s">
        <v>908</v>
      </c>
    </row>
    <row r="341" spans="2:6" x14ac:dyDescent="0.35">
      <c r="B341" s="113" t="s">
        <v>229</v>
      </c>
      <c r="C341" s="113" t="s">
        <v>403</v>
      </c>
      <c r="D341" s="113" t="s">
        <v>906</v>
      </c>
      <c r="E341" s="113" t="s">
        <v>327</v>
      </c>
      <c r="F341" s="113" t="s">
        <v>905</v>
      </c>
    </row>
    <row r="342" spans="2:6" x14ac:dyDescent="0.35">
      <c r="B342" s="113" t="s">
        <v>230</v>
      </c>
      <c r="C342" s="113" t="s">
        <v>938</v>
      </c>
      <c r="D342" s="113" t="s">
        <v>946</v>
      </c>
      <c r="E342" s="113" t="s">
        <v>383</v>
      </c>
      <c r="F342" s="113" t="s">
        <v>905</v>
      </c>
    </row>
    <row r="343" spans="2:6" x14ac:dyDescent="0.35">
      <c r="B343" s="113" t="s">
        <v>230</v>
      </c>
      <c r="C343" s="113" t="s">
        <v>938</v>
      </c>
      <c r="D343" s="113" t="s">
        <v>946</v>
      </c>
      <c r="E343" s="113" t="s">
        <v>947</v>
      </c>
      <c r="F343" s="113" t="s">
        <v>905</v>
      </c>
    </row>
    <row r="344" spans="2:6" x14ac:dyDescent="0.35">
      <c r="B344" s="113" t="s">
        <v>231</v>
      </c>
      <c r="C344" s="113" t="s">
        <v>231</v>
      </c>
      <c r="D344" s="113" t="s">
        <v>906</v>
      </c>
      <c r="E344" s="113" t="s">
        <v>904</v>
      </c>
      <c r="F344" s="113" t="s">
        <v>904</v>
      </c>
    </row>
    <row r="345" spans="2:6" x14ac:dyDescent="0.35">
      <c r="B345" s="113" t="s">
        <v>231</v>
      </c>
      <c r="C345" s="113" t="s">
        <v>231</v>
      </c>
      <c r="D345" s="113" t="s">
        <v>906</v>
      </c>
      <c r="E345" s="113" t="s">
        <v>911</v>
      </c>
      <c r="F345" s="113" t="s">
        <v>905</v>
      </c>
    </row>
    <row r="346" spans="2:6" x14ac:dyDescent="0.35">
      <c r="B346" s="113" t="s">
        <v>231</v>
      </c>
      <c r="C346" s="113" t="s">
        <v>231</v>
      </c>
      <c r="D346" s="113" t="s">
        <v>906</v>
      </c>
      <c r="E346" s="113" t="s">
        <v>942</v>
      </c>
      <c r="F346" s="113" t="s">
        <v>905</v>
      </c>
    </row>
    <row r="347" spans="2:6" x14ac:dyDescent="0.35">
      <c r="B347" s="113" t="s">
        <v>232</v>
      </c>
      <c r="C347" s="113" t="s">
        <v>392</v>
      </c>
      <c r="D347" s="113" t="s">
        <v>915</v>
      </c>
      <c r="E347" s="113" t="s">
        <v>941</v>
      </c>
      <c r="F347" s="113" t="s">
        <v>902</v>
      </c>
    </row>
    <row r="348" spans="2:6" x14ac:dyDescent="0.35">
      <c r="B348" s="113" t="s">
        <v>232</v>
      </c>
      <c r="C348" s="113" t="s">
        <v>392</v>
      </c>
      <c r="D348" s="113" t="s">
        <v>915</v>
      </c>
      <c r="E348" s="113" t="s">
        <v>930</v>
      </c>
      <c r="F348" s="113" t="s">
        <v>902</v>
      </c>
    </row>
    <row r="349" spans="2:6" x14ac:dyDescent="0.35">
      <c r="B349" s="113" t="s">
        <v>233</v>
      </c>
      <c r="C349" s="113" t="s">
        <v>211</v>
      </c>
      <c r="D349" s="113" t="s">
        <v>943</v>
      </c>
      <c r="E349" s="113" t="s">
        <v>911</v>
      </c>
      <c r="F349" s="113" t="s">
        <v>905</v>
      </c>
    </row>
    <row r="350" spans="2:6" x14ac:dyDescent="0.35">
      <c r="B350" s="113" t="s">
        <v>233</v>
      </c>
      <c r="C350" s="113" t="s">
        <v>211</v>
      </c>
      <c r="D350" s="113" t="s">
        <v>943</v>
      </c>
      <c r="E350" s="113" t="s">
        <v>327</v>
      </c>
      <c r="F350" s="113" t="s">
        <v>905</v>
      </c>
    </row>
    <row r="351" spans="2:6" x14ac:dyDescent="0.35">
      <c r="B351" s="113" t="s">
        <v>234</v>
      </c>
      <c r="C351" s="113" t="s">
        <v>388</v>
      </c>
      <c r="D351" s="113" t="s">
        <v>916</v>
      </c>
      <c r="E351" s="113" t="s">
        <v>922</v>
      </c>
      <c r="F351" s="113" t="s">
        <v>905</v>
      </c>
    </row>
    <row r="352" spans="2:6" x14ac:dyDescent="0.35">
      <c r="B352" s="113" t="s">
        <v>234</v>
      </c>
      <c r="C352" s="113" t="s">
        <v>388</v>
      </c>
      <c r="D352" s="113" t="s">
        <v>916</v>
      </c>
      <c r="E352" s="113" t="s">
        <v>923</v>
      </c>
      <c r="F352" s="113" t="s">
        <v>905</v>
      </c>
    </row>
    <row r="353" spans="2:6" x14ac:dyDescent="0.35">
      <c r="B353" s="113" t="s">
        <v>235</v>
      </c>
      <c r="C353" s="113" t="s">
        <v>379</v>
      </c>
      <c r="D353" s="113" t="s">
        <v>921</v>
      </c>
      <c r="E353" s="113" t="s">
        <v>931</v>
      </c>
      <c r="F353" s="113" t="s">
        <v>905</v>
      </c>
    </row>
    <row r="354" spans="2:6" x14ac:dyDescent="0.35">
      <c r="B354" s="113" t="s">
        <v>236</v>
      </c>
      <c r="C354" s="113" t="s">
        <v>382</v>
      </c>
      <c r="D354" s="113" t="s">
        <v>928</v>
      </c>
      <c r="E354" s="113" t="s">
        <v>382</v>
      </c>
      <c r="F354" s="113" t="s">
        <v>905</v>
      </c>
    </row>
    <row r="355" spans="2:6" x14ac:dyDescent="0.35">
      <c r="B355" s="113" t="s">
        <v>237</v>
      </c>
      <c r="C355" s="113" t="s">
        <v>237</v>
      </c>
      <c r="D355" s="113" t="s">
        <v>936</v>
      </c>
      <c r="E355" s="113" t="s">
        <v>944</v>
      </c>
      <c r="F355" s="113" t="s">
        <v>902</v>
      </c>
    </row>
    <row r="356" spans="2:6" x14ac:dyDescent="0.35">
      <c r="B356" s="113" t="s">
        <v>238</v>
      </c>
      <c r="C356" s="113" t="s">
        <v>79</v>
      </c>
      <c r="D356" s="113" t="s">
        <v>912</v>
      </c>
      <c r="E356" s="113" t="s">
        <v>911</v>
      </c>
      <c r="F356" s="113" t="s">
        <v>905</v>
      </c>
    </row>
    <row r="357" spans="2:6" x14ac:dyDescent="0.35">
      <c r="B357" s="113" t="s">
        <v>238</v>
      </c>
      <c r="C357" s="113" t="s">
        <v>79</v>
      </c>
      <c r="D357" s="113" t="s">
        <v>912</v>
      </c>
      <c r="E357" s="113" t="s">
        <v>922</v>
      </c>
      <c r="F357" s="113" t="s">
        <v>905</v>
      </c>
    </row>
    <row r="358" spans="2:6" x14ac:dyDescent="0.35">
      <c r="B358" s="113" t="s">
        <v>239</v>
      </c>
      <c r="C358" s="113" t="s">
        <v>398</v>
      </c>
      <c r="D358" s="113" t="s">
        <v>909</v>
      </c>
      <c r="E358" s="113" t="s">
        <v>907</v>
      </c>
      <c r="F358" s="113" t="s">
        <v>908</v>
      </c>
    </row>
    <row r="359" spans="2:6" x14ac:dyDescent="0.35">
      <c r="B359" s="113" t="s">
        <v>240</v>
      </c>
      <c r="C359" s="113" t="s">
        <v>398</v>
      </c>
      <c r="D359" s="113" t="s">
        <v>909</v>
      </c>
      <c r="E359" s="113" t="s">
        <v>907</v>
      </c>
      <c r="F359" s="113" t="s">
        <v>908</v>
      </c>
    </row>
    <row r="360" spans="2:6" x14ac:dyDescent="0.35">
      <c r="B360" s="113" t="s">
        <v>241</v>
      </c>
      <c r="C360" s="113" t="s">
        <v>181</v>
      </c>
      <c r="D360" s="113" t="s">
        <v>916</v>
      </c>
      <c r="E360" s="113" t="s">
        <v>923</v>
      </c>
      <c r="F360" s="113" t="s">
        <v>905</v>
      </c>
    </row>
    <row r="361" spans="2:6" x14ac:dyDescent="0.35">
      <c r="B361" s="113" t="s">
        <v>242</v>
      </c>
      <c r="C361" s="113" t="s">
        <v>79</v>
      </c>
      <c r="D361" s="113" t="s">
        <v>912</v>
      </c>
      <c r="E361" s="113" t="s">
        <v>911</v>
      </c>
      <c r="F361" s="113" t="s">
        <v>905</v>
      </c>
    </row>
    <row r="362" spans="2:6" x14ac:dyDescent="0.35">
      <c r="B362" s="113" t="s">
        <v>242</v>
      </c>
      <c r="C362" s="113" t="s">
        <v>79</v>
      </c>
      <c r="D362" s="113" t="s">
        <v>912</v>
      </c>
      <c r="E362" s="113" t="s">
        <v>922</v>
      </c>
      <c r="F362" s="113" t="s">
        <v>905</v>
      </c>
    </row>
    <row r="363" spans="2:6" x14ac:dyDescent="0.35">
      <c r="B363" s="113" t="s">
        <v>243</v>
      </c>
      <c r="C363" s="113" t="s">
        <v>137</v>
      </c>
      <c r="D363" s="113" t="s">
        <v>919</v>
      </c>
      <c r="E363" s="113" t="s">
        <v>917</v>
      </c>
      <c r="F363" s="113" t="s">
        <v>918</v>
      </c>
    </row>
    <row r="364" spans="2:6" x14ac:dyDescent="0.35">
      <c r="B364" s="113" t="s">
        <v>244</v>
      </c>
      <c r="C364" s="113" t="s">
        <v>398</v>
      </c>
      <c r="D364" s="113" t="s">
        <v>909</v>
      </c>
      <c r="E364" s="113" t="s">
        <v>907</v>
      </c>
      <c r="F364" s="113" t="s">
        <v>908</v>
      </c>
    </row>
    <row r="365" spans="2:6" x14ac:dyDescent="0.35">
      <c r="B365" s="113" t="s">
        <v>245</v>
      </c>
      <c r="C365" s="113" t="s">
        <v>398</v>
      </c>
      <c r="D365" s="113" t="s">
        <v>909</v>
      </c>
      <c r="E365" s="113" t="s">
        <v>907</v>
      </c>
      <c r="F365" s="113" t="s">
        <v>908</v>
      </c>
    </row>
    <row r="366" spans="2:6" x14ac:dyDescent="0.35">
      <c r="B366" s="113" t="s">
        <v>246</v>
      </c>
      <c r="C366" s="113" t="s">
        <v>41</v>
      </c>
      <c r="D366" s="113" t="s">
        <v>915</v>
      </c>
      <c r="E366" s="113" t="s">
        <v>47</v>
      </c>
      <c r="F366" s="113" t="s">
        <v>902</v>
      </c>
    </row>
    <row r="367" spans="2:6" x14ac:dyDescent="0.35">
      <c r="B367" s="113" t="s">
        <v>247</v>
      </c>
      <c r="C367" s="113" t="s">
        <v>389</v>
      </c>
      <c r="D367" s="113" t="s">
        <v>943</v>
      </c>
      <c r="E367" s="113" t="s">
        <v>904</v>
      </c>
      <c r="F367" s="113" t="s">
        <v>904</v>
      </c>
    </row>
    <row r="368" spans="2:6" x14ac:dyDescent="0.35">
      <c r="B368" s="113" t="s">
        <v>247</v>
      </c>
      <c r="C368" s="113" t="s">
        <v>389</v>
      </c>
      <c r="D368" s="113" t="s">
        <v>943</v>
      </c>
      <c r="E368" s="113" t="s">
        <v>942</v>
      </c>
      <c r="F368" s="113" t="s">
        <v>905</v>
      </c>
    </row>
    <row r="369" spans="2:6" x14ac:dyDescent="0.35">
      <c r="B369" s="113" t="s">
        <v>248</v>
      </c>
      <c r="C369" s="113" t="s">
        <v>345</v>
      </c>
      <c r="D369" s="113" t="s">
        <v>906</v>
      </c>
      <c r="E369" s="113" t="s">
        <v>911</v>
      </c>
      <c r="F369" s="113" t="s">
        <v>905</v>
      </c>
    </row>
    <row r="370" spans="2:6" x14ac:dyDescent="0.35">
      <c r="B370" s="113" t="s">
        <v>248</v>
      </c>
      <c r="C370" s="113" t="s">
        <v>345</v>
      </c>
      <c r="D370" s="113" t="s">
        <v>906</v>
      </c>
      <c r="E370" s="113" t="s">
        <v>327</v>
      </c>
      <c r="F370" s="113" t="s">
        <v>905</v>
      </c>
    </row>
    <row r="371" spans="2:6" x14ac:dyDescent="0.35">
      <c r="B371" s="113" t="s">
        <v>249</v>
      </c>
      <c r="C371" s="113" t="s">
        <v>386</v>
      </c>
      <c r="D371" s="113" t="s">
        <v>921</v>
      </c>
      <c r="E371" s="113" t="s">
        <v>327</v>
      </c>
      <c r="F371" s="113" t="s">
        <v>905</v>
      </c>
    </row>
    <row r="372" spans="2:6" x14ac:dyDescent="0.35">
      <c r="B372" s="113" t="s">
        <v>250</v>
      </c>
      <c r="C372" s="113" t="s">
        <v>404</v>
      </c>
      <c r="D372" s="113" t="s">
        <v>943</v>
      </c>
      <c r="E372" s="113" t="s">
        <v>942</v>
      </c>
      <c r="F372" s="113" t="s">
        <v>905</v>
      </c>
    </row>
    <row r="373" spans="2:6" x14ac:dyDescent="0.35">
      <c r="B373" s="113" t="s">
        <v>251</v>
      </c>
      <c r="C373" s="113" t="s">
        <v>387</v>
      </c>
      <c r="D373" s="113" t="s">
        <v>916</v>
      </c>
      <c r="E373" s="113" t="s">
        <v>911</v>
      </c>
      <c r="F373" s="113" t="s">
        <v>905</v>
      </c>
    </row>
    <row r="374" spans="2:6" x14ac:dyDescent="0.35">
      <c r="B374" s="113" t="s">
        <v>251</v>
      </c>
      <c r="C374" s="113" t="s">
        <v>387</v>
      </c>
      <c r="D374" s="113" t="s">
        <v>916</v>
      </c>
      <c r="E374" s="113" t="s">
        <v>923</v>
      </c>
      <c r="F374" s="113" t="s">
        <v>905</v>
      </c>
    </row>
    <row r="375" spans="2:6" x14ac:dyDescent="0.35">
      <c r="B375" s="113" t="s">
        <v>252</v>
      </c>
      <c r="C375" s="113" t="s">
        <v>298</v>
      </c>
      <c r="D375" s="113" t="s">
        <v>948</v>
      </c>
      <c r="E375" s="113" t="s">
        <v>945</v>
      </c>
      <c r="F375" s="113" t="s">
        <v>902</v>
      </c>
    </row>
    <row r="376" spans="2:6" x14ac:dyDescent="0.35">
      <c r="B376" s="113" t="s">
        <v>253</v>
      </c>
      <c r="C376" s="113" t="s">
        <v>253</v>
      </c>
      <c r="D376" s="113" t="s">
        <v>936</v>
      </c>
      <c r="E376" s="113" t="s">
        <v>63</v>
      </c>
      <c r="F376" s="113" t="s">
        <v>902</v>
      </c>
    </row>
    <row r="377" spans="2:6" x14ac:dyDescent="0.35">
      <c r="B377" s="113" t="s">
        <v>253</v>
      </c>
      <c r="C377" s="113" t="s">
        <v>253</v>
      </c>
      <c r="D377" s="113" t="s">
        <v>936</v>
      </c>
      <c r="E377" s="113" t="s">
        <v>935</v>
      </c>
      <c r="F377" s="113" t="s">
        <v>902</v>
      </c>
    </row>
    <row r="378" spans="2:6" x14ac:dyDescent="0.35">
      <c r="B378" s="113" t="s">
        <v>253</v>
      </c>
      <c r="C378" s="113" t="s">
        <v>253</v>
      </c>
      <c r="D378" s="113" t="s">
        <v>936</v>
      </c>
      <c r="E378" s="113" t="s">
        <v>944</v>
      </c>
      <c r="F378" s="113" t="s">
        <v>902</v>
      </c>
    </row>
    <row r="379" spans="2:6" x14ac:dyDescent="0.35">
      <c r="B379" s="113" t="s">
        <v>253</v>
      </c>
      <c r="C379" s="113" t="s">
        <v>253</v>
      </c>
      <c r="D379" s="113" t="s">
        <v>936</v>
      </c>
      <c r="E379" s="113" t="s">
        <v>937</v>
      </c>
      <c r="F379" s="113" t="s">
        <v>902</v>
      </c>
    </row>
    <row r="380" spans="2:6" x14ac:dyDescent="0.35">
      <c r="B380" s="113" t="s">
        <v>254</v>
      </c>
      <c r="C380" s="113" t="s">
        <v>253</v>
      </c>
      <c r="D380" s="113" t="s">
        <v>936</v>
      </c>
      <c r="E380" s="113" t="s">
        <v>944</v>
      </c>
      <c r="F380" s="113" t="s">
        <v>902</v>
      </c>
    </row>
    <row r="381" spans="2:6" x14ac:dyDescent="0.35">
      <c r="B381" s="113" t="s">
        <v>254</v>
      </c>
      <c r="C381" s="113" t="s">
        <v>253</v>
      </c>
      <c r="D381" s="113" t="s">
        <v>936</v>
      </c>
      <c r="E381" s="113" t="s">
        <v>937</v>
      </c>
      <c r="F381" s="113" t="s">
        <v>902</v>
      </c>
    </row>
    <row r="382" spans="2:6" x14ac:dyDescent="0.35">
      <c r="B382" s="113" t="s">
        <v>255</v>
      </c>
      <c r="C382" s="113" t="s">
        <v>128</v>
      </c>
      <c r="D382" s="113" t="s">
        <v>928</v>
      </c>
      <c r="E382" s="113" t="s">
        <v>931</v>
      </c>
      <c r="F382" s="113" t="s">
        <v>905</v>
      </c>
    </row>
    <row r="383" spans="2:6" x14ac:dyDescent="0.35">
      <c r="B383" s="113" t="s">
        <v>256</v>
      </c>
      <c r="C383" s="113" t="s">
        <v>385</v>
      </c>
      <c r="D383" s="113" t="s">
        <v>909</v>
      </c>
      <c r="E383" s="113" t="s">
        <v>385</v>
      </c>
      <c r="F383" s="113" t="s">
        <v>908</v>
      </c>
    </row>
    <row r="384" spans="2:6" x14ac:dyDescent="0.35">
      <c r="B384" s="113" t="s">
        <v>256</v>
      </c>
      <c r="C384" s="113" t="s">
        <v>385</v>
      </c>
      <c r="D384" s="113" t="s">
        <v>909</v>
      </c>
      <c r="E384" s="113" t="s">
        <v>907</v>
      </c>
      <c r="F384" s="113" t="s">
        <v>908</v>
      </c>
    </row>
    <row r="385" spans="2:6" x14ac:dyDescent="0.35">
      <c r="B385" s="113" t="s">
        <v>257</v>
      </c>
      <c r="C385" s="113" t="s">
        <v>237</v>
      </c>
      <c r="D385" s="113" t="s">
        <v>936</v>
      </c>
      <c r="E385" s="113" t="s">
        <v>944</v>
      </c>
      <c r="F385" s="113" t="s">
        <v>902</v>
      </c>
    </row>
    <row r="386" spans="2:6" x14ac:dyDescent="0.35">
      <c r="B386" s="113" t="s">
        <v>258</v>
      </c>
      <c r="C386" s="113" t="s">
        <v>381</v>
      </c>
      <c r="D386" s="113" t="s">
        <v>906</v>
      </c>
      <c r="E386" s="113" t="s">
        <v>911</v>
      </c>
      <c r="F386" s="113" t="s">
        <v>905</v>
      </c>
    </row>
    <row r="387" spans="2:6" x14ac:dyDescent="0.35">
      <c r="B387" s="113" t="s">
        <v>259</v>
      </c>
      <c r="C387" s="113" t="s">
        <v>298</v>
      </c>
      <c r="D387" s="113" t="s">
        <v>948</v>
      </c>
      <c r="E387" s="113" t="s">
        <v>945</v>
      </c>
      <c r="F387" s="113" t="s">
        <v>902</v>
      </c>
    </row>
    <row r="388" spans="2:6" x14ac:dyDescent="0.35">
      <c r="B388" s="113" t="s">
        <v>260</v>
      </c>
      <c r="C388" s="113" t="s">
        <v>404</v>
      </c>
      <c r="D388" s="113" t="s">
        <v>943</v>
      </c>
      <c r="E388" s="113" t="s">
        <v>942</v>
      </c>
      <c r="F388" s="113" t="s">
        <v>905</v>
      </c>
    </row>
    <row r="389" spans="2:6" x14ac:dyDescent="0.35">
      <c r="B389" s="113" t="s">
        <v>261</v>
      </c>
      <c r="C389" s="113" t="s">
        <v>41</v>
      </c>
      <c r="D389" s="113" t="s">
        <v>915</v>
      </c>
      <c r="E389" s="113" t="s">
        <v>914</v>
      </c>
      <c r="F389" s="113" t="s">
        <v>902</v>
      </c>
    </row>
    <row r="390" spans="2:6" x14ac:dyDescent="0.35">
      <c r="B390" s="113" t="s">
        <v>261</v>
      </c>
      <c r="C390" s="113" t="s">
        <v>41</v>
      </c>
      <c r="D390" s="113" t="s">
        <v>915</v>
      </c>
      <c r="E390" s="113" t="s">
        <v>934</v>
      </c>
      <c r="F390" s="113" t="s">
        <v>902</v>
      </c>
    </row>
    <row r="391" spans="2:6" x14ac:dyDescent="0.35">
      <c r="B391" s="113" t="s">
        <v>262</v>
      </c>
      <c r="C391" s="113" t="s">
        <v>389</v>
      </c>
      <c r="D391" s="113" t="s">
        <v>943</v>
      </c>
      <c r="E391" s="113" t="s">
        <v>904</v>
      </c>
      <c r="F391" s="113" t="s">
        <v>904</v>
      </c>
    </row>
    <row r="392" spans="2:6" x14ac:dyDescent="0.35">
      <c r="B392" s="113" t="s">
        <v>263</v>
      </c>
      <c r="C392" s="113" t="s">
        <v>325</v>
      </c>
      <c r="D392" s="113" t="s">
        <v>915</v>
      </c>
      <c r="E392" s="113" t="s">
        <v>934</v>
      </c>
      <c r="F392" s="113" t="s">
        <v>902</v>
      </c>
    </row>
    <row r="393" spans="2:6" x14ac:dyDescent="0.35">
      <c r="B393" s="113" t="s">
        <v>264</v>
      </c>
      <c r="C393" s="113" t="s">
        <v>264</v>
      </c>
      <c r="D393" s="113" t="s">
        <v>903</v>
      </c>
      <c r="E393" s="113" t="s">
        <v>920</v>
      </c>
      <c r="F393" s="113" t="s">
        <v>902</v>
      </c>
    </row>
    <row r="394" spans="2:6" x14ac:dyDescent="0.35">
      <c r="B394" s="113" t="s">
        <v>264</v>
      </c>
      <c r="C394" s="113" t="s">
        <v>264</v>
      </c>
      <c r="D394" s="113" t="s">
        <v>903</v>
      </c>
      <c r="E394" s="113" t="s">
        <v>937</v>
      </c>
      <c r="F394" s="113" t="s">
        <v>902</v>
      </c>
    </row>
    <row r="395" spans="2:6" x14ac:dyDescent="0.35">
      <c r="B395" s="113" t="s">
        <v>265</v>
      </c>
      <c r="C395" s="113" t="s">
        <v>47</v>
      </c>
      <c r="D395" s="113" t="s">
        <v>915</v>
      </c>
      <c r="E395" s="113" t="s">
        <v>47</v>
      </c>
      <c r="F395" s="113" t="s">
        <v>902</v>
      </c>
    </row>
    <row r="396" spans="2:6" x14ac:dyDescent="0.35">
      <c r="B396" s="113" t="s">
        <v>266</v>
      </c>
      <c r="C396" s="113" t="s">
        <v>375</v>
      </c>
      <c r="D396" s="113" t="s">
        <v>928</v>
      </c>
      <c r="E396" s="113" t="s">
        <v>383</v>
      </c>
      <c r="F396" s="113" t="s">
        <v>905</v>
      </c>
    </row>
    <row r="397" spans="2:6" x14ac:dyDescent="0.35">
      <c r="B397" s="113" t="s">
        <v>266</v>
      </c>
      <c r="C397" s="113" t="s">
        <v>375</v>
      </c>
      <c r="D397" s="113" t="s">
        <v>928</v>
      </c>
      <c r="E397" s="113" t="s">
        <v>911</v>
      </c>
      <c r="F397" s="113" t="s">
        <v>905</v>
      </c>
    </row>
    <row r="398" spans="2:6" x14ac:dyDescent="0.35">
      <c r="B398" s="113" t="s">
        <v>266</v>
      </c>
      <c r="C398" s="113" t="s">
        <v>375</v>
      </c>
      <c r="D398" s="113" t="s">
        <v>928</v>
      </c>
      <c r="E398" s="113" t="s">
        <v>931</v>
      </c>
      <c r="F398" s="113" t="s">
        <v>905</v>
      </c>
    </row>
    <row r="399" spans="2:6" x14ac:dyDescent="0.35">
      <c r="B399" s="113" t="s">
        <v>267</v>
      </c>
      <c r="C399" s="113" t="s">
        <v>43</v>
      </c>
      <c r="D399" s="113" t="s">
        <v>903</v>
      </c>
      <c r="E399" s="113" t="s">
        <v>901</v>
      </c>
      <c r="F399" s="113" t="s">
        <v>902</v>
      </c>
    </row>
    <row r="400" spans="2:6" x14ac:dyDescent="0.35">
      <c r="B400" s="113" t="s">
        <v>268</v>
      </c>
      <c r="C400" s="113" t="s">
        <v>318</v>
      </c>
      <c r="D400" s="113" t="s">
        <v>916</v>
      </c>
      <c r="E400" s="113" t="s">
        <v>911</v>
      </c>
      <c r="F400" s="113" t="s">
        <v>905</v>
      </c>
    </row>
    <row r="401" spans="2:6" x14ac:dyDescent="0.35">
      <c r="B401" s="113" t="s">
        <v>269</v>
      </c>
      <c r="C401" s="113" t="s">
        <v>269</v>
      </c>
      <c r="D401" s="113" t="s">
        <v>928</v>
      </c>
      <c r="E401" s="113" t="s">
        <v>382</v>
      </c>
      <c r="F401" s="113" t="s">
        <v>905</v>
      </c>
    </row>
    <row r="402" spans="2:6" x14ac:dyDescent="0.35">
      <c r="B402" s="113" t="s">
        <v>269</v>
      </c>
      <c r="C402" s="113" t="s">
        <v>269</v>
      </c>
      <c r="D402" s="113" t="s">
        <v>928</v>
      </c>
      <c r="E402" s="113" t="s">
        <v>383</v>
      </c>
      <c r="F402" s="113" t="s">
        <v>905</v>
      </c>
    </row>
    <row r="403" spans="2:6" x14ac:dyDescent="0.35">
      <c r="B403" s="113" t="s">
        <v>270</v>
      </c>
      <c r="C403" s="113" t="s">
        <v>43</v>
      </c>
      <c r="D403" s="113" t="s">
        <v>903</v>
      </c>
      <c r="E403" s="113" t="s">
        <v>901</v>
      </c>
      <c r="F403" s="113" t="s">
        <v>902</v>
      </c>
    </row>
    <row r="404" spans="2:6" x14ac:dyDescent="0.35">
      <c r="B404" s="113" t="s">
        <v>270</v>
      </c>
      <c r="C404" s="113" t="s">
        <v>43</v>
      </c>
      <c r="D404" s="113" t="s">
        <v>903</v>
      </c>
      <c r="E404" s="113" t="s">
        <v>937</v>
      </c>
      <c r="F404" s="113" t="s">
        <v>902</v>
      </c>
    </row>
    <row r="405" spans="2:6" x14ac:dyDescent="0.35">
      <c r="B405" s="113" t="s">
        <v>271</v>
      </c>
      <c r="C405" s="113" t="s">
        <v>401</v>
      </c>
      <c r="D405" s="113" t="s">
        <v>936</v>
      </c>
      <c r="E405" s="113" t="s">
        <v>935</v>
      </c>
      <c r="F405" s="113" t="s">
        <v>902</v>
      </c>
    </row>
    <row r="406" spans="2:6" x14ac:dyDescent="0.35">
      <c r="B406" s="113" t="s">
        <v>271</v>
      </c>
      <c r="C406" s="113" t="s">
        <v>401</v>
      </c>
      <c r="D406" s="113" t="s">
        <v>936</v>
      </c>
      <c r="E406" s="113" t="s">
        <v>401</v>
      </c>
      <c r="F406" s="113" t="s">
        <v>902</v>
      </c>
    </row>
    <row r="407" spans="2:6" x14ac:dyDescent="0.35">
      <c r="B407" s="113" t="s">
        <v>272</v>
      </c>
      <c r="C407" s="113" t="s">
        <v>404</v>
      </c>
      <c r="D407" s="113" t="s">
        <v>943</v>
      </c>
      <c r="E407" s="113" t="s">
        <v>942</v>
      </c>
      <c r="F407" s="113" t="s">
        <v>905</v>
      </c>
    </row>
    <row r="408" spans="2:6" x14ac:dyDescent="0.35">
      <c r="B408" s="113" t="s">
        <v>272</v>
      </c>
      <c r="C408" s="113" t="s">
        <v>404</v>
      </c>
      <c r="D408" s="113" t="s">
        <v>943</v>
      </c>
      <c r="E408" s="113" t="s">
        <v>923</v>
      </c>
      <c r="F408" s="113" t="s">
        <v>905</v>
      </c>
    </row>
    <row r="409" spans="2:6" x14ac:dyDescent="0.35">
      <c r="B409" s="113" t="s">
        <v>273</v>
      </c>
      <c r="C409" s="113" t="s">
        <v>253</v>
      </c>
      <c r="D409" s="113" t="s">
        <v>936</v>
      </c>
      <c r="E409" s="113" t="s">
        <v>937</v>
      </c>
      <c r="F409" s="113" t="s">
        <v>902</v>
      </c>
    </row>
    <row r="410" spans="2:6" x14ac:dyDescent="0.35">
      <c r="B410" s="113" t="s">
        <v>274</v>
      </c>
      <c r="C410" s="113" t="s">
        <v>264</v>
      </c>
      <c r="D410" s="113" t="s">
        <v>903</v>
      </c>
      <c r="E410" s="113" t="s">
        <v>920</v>
      </c>
      <c r="F410" s="113" t="s">
        <v>902</v>
      </c>
    </row>
    <row r="411" spans="2:6" x14ac:dyDescent="0.35">
      <c r="B411" s="113" t="s">
        <v>275</v>
      </c>
      <c r="C411" s="113" t="s">
        <v>938</v>
      </c>
      <c r="D411" s="113" t="s">
        <v>946</v>
      </c>
      <c r="E411" s="113" t="s">
        <v>382</v>
      </c>
      <c r="F411" s="113" t="s">
        <v>905</v>
      </c>
    </row>
    <row r="412" spans="2:6" x14ac:dyDescent="0.35">
      <c r="B412" s="113" t="s">
        <v>276</v>
      </c>
      <c r="C412" s="113" t="s">
        <v>276</v>
      </c>
      <c r="D412" s="113" t="s">
        <v>276</v>
      </c>
      <c r="E412" s="113" t="s">
        <v>932</v>
      </c>
      <c r="F412" s="113" t="s">
        <v>932</v>
      </c>
    </row>
    <row r="413" spans="2:6" x14ac:dyDescent="0.35">
      <c r="B413" s="113" t="s">
        <v>277</v>
      </c>
      <c r="C413" s="113" t="s">
        <v>128</v>
      </c>
      <c r="D413" s="113" t="s">
        <v>928</v>
      </c>
      <c r="E413" s="113" t="s">
        <v>931</v>
      </c>
      <c r="F413" s="113" t="s">
        <v>905</v>
      </c>
    </row>
    <row r="414" spans="2:6" x14ac:dyDescent="0.35">
      <c r="B414" s="113" t="s">
        <v>278</v>
      </c>
      <c r="C414" s="113" t="s">
        <v>278</v>
      </c>
      <c r="D414" s="113" t="s">
        <v>929</v>
      </c>
      <c r="E414" s="113" t="s">
        <v>947</v>
      </c>
      <c r="F414" s="113" t="s">
        <v>905</v>
      </c>
    </row>
    <row r="415" spans="2:6" x14ac:dyDescent="0.35">
      <c r="B415" s="113" t="s">
        <v>279</v>
      </c>
      <c r="C415" s="113" t="s">
        <v>213</v>
      </c>
      <c r="D415" s="113" t="s">
        <v>903</v>
      </c>
      <c r="E415" s="113" t="s">
        <v>901</v>
      </c>
      <c r="F415" s="113" t="s">
        <v>902</v>
      </c>
    </row>
    <row r="416" spans="2:6" x14ac:dyDescent="0.35">
      <c r="B416" s="113" t="s">
        <v>280</v>
      </c>
      <c r="C416" s="113" t="s">
        <v>404</v>
      </c>
      <c r="D416" s="113" t="s">
        <v>943</v>
      </c>
      <c r="E416" s="113" t="s">
        <v>942</v>
      </c>
      <c r="F416" s="113" t="s">
        <v>905</v>
      </c>
    </row>
    <row r="417" spans="2:6" x14ac:dyDescent="0.35">
      <c r="B417" s="113" t="s">
        <v>281</v>
      </c>
      <c r="C417" s="113" t="s">
        <v>325</v>
      </c>
      <c r="D417" s="113" t="s">
        <v>915</v>
      </c>
      <c r="E417" s="113" t="s">
        <v>934</v>
      </c>
      <c r="F417" s="113" t="s">
        <v>902</v>
      </c>
    </row>
    <row r="418" spans="2:6" x14ac:dyDescent="0.35">
      <c r="B418" s="113" t="s">
        <v>282</v>
      </c>
      <c r="C418" s="113" t="s">
        <v>282</v>
      </c>
      <c r="D418" s="113" t="s">
        <v>912</v>
      </c>
      <c r="E418" s="113" t="s">
        <v>922</v>
      </c>
      <c r="F418" s="113" t="s">
        <v>905</v>
      </c>
    </row>
    <row r="419" spans="2:6" x14ac:dyDescent="0.35">
      <c r="B419" s="113" t="s">
        <v>283</v>
      </c>
      <c r="C419" s="113" t="s">
        <v>938</v>
      </c>
      <c r="D419" s="113" t="s">
        <v>939</v>
      </c>
      <c r="E419" s="113" t="s">
        <v>904</v>
      </c>
      <c r="F419" s="113" t="s">
        <v>904</v>
      </c>
    </row>
    <row r="420" spans="2:6" x14ac:dyDescent="0.35">
      <c r="B420" s="113" t="s">
        <v>283</v>
      </c>
      <c r="C420" s="113" t="s">
        <v>938</v>
      </c>
      <c r="D420" s="113" t="s">
        <v>939</v>
      </c>
      <c r="E420" s="113" t="s">
        <v>951</v>
      </c>
      <c r="F420" s="113" t="s">
        <v>952</v>
      </c>
    </row>
    <row r="421" spans="2:6" x14ac:dyDescent="0.35">
      <c r="B421" s="113" t="s">
        <v>284</v>
      </c>
      <c r="C421" s="113" t="s">
        <v>938</v>
      </c>
      <c r="D421" s="113" t="s">
        <v>939</v>
      </c>
      <c r="E421" s="113" t="s">
        <v>904</v>
      </c>
      <c r="F421" s="113" t="s">
        <v>904</v>
      </c>
    </row>
    <row r="422" spans="2:6" x14ac:dyDescent="0.35">
      <c r="B422" s="113" t="s">
        <v>285</v>
      </c>
      <c r="C422" s="113" t="s">
        <v>285</v>
      </c>
      <c r="D422" s="113" t="s">
        <v>921</v>
      </c>
      <c r="E422" s="113" t="s">
        <v>327</v>
      </c>
      <c r="F422" s="113" t="s">
        <v>905</v>
      </c>
    </row>
    <row r="423" spans="2:6" x14ac:dyDescent="0.35">
      <c r="B423" s="113" t="s">
        <v>286</v>
      </c>
      <c r="C423" s="113" t="s">
        <v>285</v>
      </c>
      <c r="D423" s="113" t="s">
        <v>921</v>
      </c>
      <c r="E423" s="113" t="s">
        <v>327</v>
      </c>
      <c r="F423" s="113" t="s">
        <v>905</v>
      </c>
    </row>
    <row r="424" spans="2:6" x14ac:dyDescent="0.35">
      <c r="B424" s="113" t="s">
        <v>287</v>
      </c>
      <c r="C424" s="113" t="s">
        <v>128</v>
      </c>
      <c r="D424" s="113" t="s">
        <v>928</v>
      </c>
      <c r="E424" s="113" t="s">
        <v>931</v>
      </c>
      <c r="F424" s="113" t="s">
        <v>905</v>
      </c>
    </row>
    <row r="425" spans="2:6" x14ac:dyDescent="0.35">
      <c r="B425" s="113" t="s">
        <v>288</v>
      </c>
      <c r="C425" s="113" t="s">
        <v>378</v>
      </c>
      <c r="D425" s="113" t="s">
        <v>909</v>
      </c>
      <c r="E425" s="113" t="s">
        <v>926</v>
      </c>
      <c r="F425" s="113" t="s">
        <v>908</v>
      </c>
    </row>
    <row r="426" spans="2:6" x14ac:dyDescent="0.35">
      <c r="B426" s="113" t="s">
        <v>289</v>
      </c>
      <c r="C426" s="113" t="s">
        <v>298</v>
      </c>
      <c r="D426" s="113" t="s">
        <v>948</v>
      </c>
      <c r="E426" s="113" t="s">
        <v>953</v>
      </c>
      <c r="F426" s="113" t="s">
        <v>918</v>
      </c>
    </row>
    <row r="427" spans="2:6" x14ac:dyDescent="0.35">
      <c r="B427" s="113" t="s">
        <v>289</v>
      </c>
      <c r="C427" s="113" t="s">
        <v>298</v>
      </c>
      <c r="D427" s="113" t="s">
        <v>948</v>
      </c>
      <c r="E427" s="113" t="s">
        <v>945</v>
      </c>
      <c r="F427" s="113" t="s">
        <v>902</v>
      </c>
    </row>
    <row r="428" spans="2:6" x14ac:dyDescent="0.35">
      <c r="B428" s="113" t="s">
        <v>290</v>
      </c>
      <c r="C428" s="113" t="s">
        <v>385</v>
      </c>
      <c r="D428" s="113" t="s">
        <v>909</v>
      </c>
      <c r="E428" s="113" t="s">
        <v>913</v>
      </c>
      <c r="F428" s="113" t="s">
        <v>908</v>
      </c>
    </row>
    <row r="429" spans="2:6" x14ac:dyDescent="0.35">
      <c r="B429" s="113" t="s">
        <v>290</v>
      </c>
      <c r="C429" s="113" t="s">
        <v>385</v>
      </c>
      <c r="D429" s="113" t="s">
        <v>909</v>
      </c>
      <c r="E429" s="113" t="s">
        <v>385</v>
      </c>
      <c r="F429" s="113" t="s">
        <v>908</v>
      </c>
    </row>
    <row r="430" spans="2:6" x14ac:dyDescent="0.35">
      <c r="B430" s="113" t="s">
        <v>290</v>
      </c>
      <c r="C430" s="113" t="s">
        <v>385</v>
      </c>
      <c r="D430" s="113" t="s">
        <v>909</v>
      </c>
      <c r="E430" s="113" t="s">
        <v>907</v>
      </c>
      <c r="F430" s="113" t="s">
        <v>908</v>
      </c>
    </row>
    <row r="431" spans="2:6" x14ac:dyDescent="0.35">
      <c r="B431" s="113" t="s">
        <v>291</v>
      </c>
      <c r="C431" s="113" t="s">
        <v>391</v>
      </c>
      <c r="D431" s="113" t="s">
        <v>909</v>
      </c>
      <c r="E431" s="113" t="s">
        <v>949</v>
      </c>
      <c r="F431" s="113" t="s">
        <v>908</v>
      </c>
    </row>
    <row r="432" spans="2:6" x14ac:dyDescent="0.35">
      <c r="B432" s="113" t="s">
        <v>291</v>
      </c>
      <c r="C432" s="113" t="s">
        <v>391</v>
      </c>
      <c r="D432" s="113" t="s">
        <v>909</v>
      </c>
      <c r="E432" s="113" t="s">
        <v>910</v>
      </c>
      <c r="F432" s="113" t="s">
        <v>908</v>
      </c>
    </row>
    <row r="433" spans="2:6" x14ac:dyDescent="0.35">
      <c r="B433" s="113" t="s">
        <v>292</v>
      </c>
      <c r="C433" s="113" t="s">
        <v>398</v>
      </c>
      <c r="D433" s="113" t="s">
        <v>909</v>
      </c>
      <c r="E433" s="113" t="s">
        <v>907</v>
      </c>
      <c r="F433" s="113" t="s">
        <v>908</v>
      </c>
    </row>
    <row r="434" spans="2:6" x14ac:dyDescent="0.35">
      <c r="B434" s="113" t="s">
        <v>292</v>
      </c>
      <c r="C434" s="113" t="s">
        <v>398</v>
      </c>
      <c r="D434" s="113" t="s">
        <v>909</v>
      </c>
      <c r="E434" s="113" t="s">
        <v>910</v>
      </c>
      <c r="F434" s="113" t="s">
        <v>908</v>
      </c>
    </row>
    <row r="435" spans="2:6" x14ac:dyDescent="0.35">
      <c r="B435" s="113" t="s">
        <v>293</v>
      </c>
      <c r="C435" s="113" t="s">
        <v>253</v>
      </c>
      <c r="D435" s="113" t="s">
        <v>936</v>
      </c>
      <c r="E435" s="113" t="s">
        <v>933</v>
      </c>
      <c r="F435" s="113" t="s">
        <v>902</v>
      </c>
    </row>
    <row r="436" spans="2:6" x14ac:dyDescent="0.35">
      <c r="B436" s="113" t="s">
        <v>294</v>
      </c>
      <c r="C436" s="113" t="s">
        <v>47</v>
      </c>
      <c r="D436" s="113" t="s">
        <v>915</v>
      </c>
      <c r="E436" s="113" t="s">
        <v>47</v>
      </c>
      <c r="F436" s="113" t="s">
        <v>902</v>
      </c>
    </row>
    <row r="437" spans="2:6" x14ac:dyDescent="0.35">
      <c r="B437" s="113" t="s">
        <v>295</v>
      </c>
      <c r="C437" s="113" t="s">
        <v>398</v>
      </c>
      <c r="D437" s="113" t="s">
        <v>909</v>
      </c>
      <c r="E437" s="113" t="s">
        <v>907</v>
      </c>
      <c r="F437" s="113" t="s">
        <v>908</v>
      </c>
    </row>
    <row r="438" spans="2:6" x14ac:dyDescent="0.35">
      <c r="B438" s="113" t="s">
        <v>296</v>
      </c>
      <c r="C438" s="113" t="s">
        <v>282</v>
      </c>
      <c r="D438" s="113" t="s">
        <v>912</v>
      </c>
      <c r="E438" s="113" t="s">
        <v>922</v>
      </c>
      <c r="F438" s="113" t="s">
        <v>905</v>
      </c>
    </row>
    <row r="439" spans="2:6" x14ac:dyDescent="0.35">
      <c r="B439" s="113" t="s">
        <v>296</v>
      </c>
      <c r="C439" s="113" t="s">
        <v>282</v>
      </c>
      <c r="D439" s="113" t="s">
        <v>912</v>
      </c>
      <c r="E439" s="113" t="s">
        <v>947</v>
      </c>
      <c r="F439" s="113" t="s">
        <v>905</v>
      </c>
    </row>
    <row r="440" spans="2:6" x14ac:dyDescent="0.35">
      <c r="B440" s="113" t="s">
        <v>3</v>
      </c>
      <c r="C440" s="113" t="s">
        <v>402</v>
      </c>
      <c r="D440" s="113" t="s">
        <v>909</v>
      </c>
      <c r="E440" s="113" t="s">
        <v>913</v>
      </c>
      <c r="F440" s="113" t="s">
        <v>908</v>
      </c>
    </row>
    <row r="441" spans="2:6" x14ac:dyDescent="0.35">
      <c r="B441" s="113" t="s">
        <v>297</v>
      </c>
      <c r="C441" s="113" t="s">
        <v>385</v>
      </c>
      <c r="D441" s="113" t="s">
        <v>909</v>
      </c>
      <c r="E441" s="113" t="s">
        <v>913</v>
      </c>
      <c r="F441" s="113" t="s">
        <v>908</v>
      </c>
    </row>
    <row r="442" spans="2:6" x14ac:dyDescent="0.35">
      <c r="B442" s="113" t="s">
        <v>298</v>
      </c>
      <c r="C442" s="113" t="s">
        <v>298</v>
      </c>
      <c r="D442" s="113" t="s">
        <v>948</v>
      </c>
      <c r="E442" s="113" t="s">
        <v>945</v>
      </c>
      <c r="F442" s="113" t="s">
        <v>902</v>
      </c>
    </row>
    <row r="443" spans="2:6" x14ac:dyDescent="0.35">
      <c r="B443" s="113" t="s">
        <v>299</v>
      </c>
      <c r="C443" s="113" t="s">
        <v>119</v>
      </c>
      <c r="D443" s="113" t="s">
        <v>909</v>
      </c>
      <c r="E443" s="113" t="s">
        <v>927</v>
      </c>
      <c r="F443" s="113" t="s">
        <v>908</v>
      </c>
    </row>
    <row r="444" spans="2:6" x14ac:dyDescent="0.35">
      <c r="B444" s="113" t="s">
        <v>300</v>
      </c>
      <c r="C444" s="113" t="s">
        <v>387</v>
      </c>
      <c r="D444" s="113" t="s">
        <v>916</v>
      </c>
      <c r="E444" s="113" t="s">
        <v>923</v>
      </c>
      <c r="F444" s="113" t="s">
        <v>905</v>
      </c>
    </row>
    <row r="445" spans="2:6" x14ac:dyDescent="0.35">
      <c r="B445" s="113" t="s">
        <v>301</v>
      </c>
      <c r="C445" s="113" t="s">
        <v>393</v>
      </c>
      <c r="D445" s="113" t="s">
        <v>915</v>
      </c>
      <c r="E445" s="113" t="s">
        <v>914</v>
      </c>
      <c r="F445" s="113" t="s">
        <v>902</v>
      </c>
    </row>
    <row r="446" spans="2:6" x14ac:dyDescent="0.35">
      <c r="B446" s="113" t="s">
        <v>302</v>
      </c>
      <c r="C446" s="113" t="s">
        <v>382</v>
      </c>
      <c r="D446" s="113" t="s">
        <v>928</v>
      </c>
      <c r="E446" s="113" t="s">
        <v>382</v>
      </c>
      <c r="F446" s="113" t="s">
        <v>905</v>
      </c>
    </row>
    <row r="447" spans="2:6" x14ac:dyDescent="0.35">
      <c r="B447" s="113" t="s">
        <v>954</v>
      </c>
      <c r="C447" s="113" t="s">
        <v>954</v>
      </c>
      <c r="D447" s="113" t="s">
        <v>909</v>
      </c>
      <c r="E447" s="113" t="s">
        <v>385</v>
      </c>
      <c r="F447" s="113" t="s">
        <v>908</v>
      </c>
    </row>
    <row r="448" spans="2:6" x14ac:dyDescent="0.35">
      <c r="B448" s="113" t="s">
        <v>954</v>
      </c>
      <c r="C448" s="113" t="s">
        <v>954</v>
      </c>
      <c r="D448" s="113" t="s">
        <v>909</v>
      </c>
      <c r="E448" s="113" t="s">
        <v>955</v>
      </c>
      <c r="F448" s="113" t="s">
        <v>908</v>
      </c>
    </row>
    <row r="449" spans="2:6" x14ac:dyDescent="0.35">
      <c r="B449" s="113" t="s">
        <v>305</v>
      </c>
      <c r="C449" s="113" t="s">
        <v>278</v>
      </c>
      <c r="D449" s="113" t="s">
        <v>929</v>
      </c>
      <c r="E449" s="113" t="s">
        <v>947</v>
      </c>
      <c r="F449" s="113" t="s">
        <v>905</v>
      </c>
    </row>
    <row r="450" spans="2:6" x14ac:dyDescent="0.35">
      <c r="B450" s="113" t="s">
        <v>306</v>
      </c>
      <c r="C450" s="113" t="s">
        <v>237</v>
      </c>
      <c r="D450" s="113" t="s">
        <v>936</v>
      </c>
      <c r="E450" s="113" t="s">
        <v>944</v>
      </c>
      <c r="F450" s="113" t="s">
        <v>902</v>
      </c>
    </row>
    <row r="451" spans="2:6" x14ac:dyDescent="0.35">
      <c r="B451" s="113" t="s">
        <v>307</v>
      </c>
      <c r="C451" s="113" t="s">
        <v>200</v>
      </c>
      <c r="D451" s="113" t="s">
        <v>940</v>
      </c>
      <c r="E451" s="113" t="s">
        <v>200</v>
      </c>
      <c r="F451" s="113" t="s">
        <v>902</v>
      </c>
    </row>
    <row r="452" spans="2:6" x14ac:dyDescent="0.35">
      <c r="B452" s="113" t="s">
        <v>308</v>
      </c>
      <c r="C452" s="113" t="s">
        <v>200</v>
      </c>
      <c r="D452" s="113" t="s">
        <v>940</v>
      </c>
      <c r="E452" s="113" t="s">
        <v>200</v>
      </c>
      <c r="F452" s="113" t="s">
        <v>902</v>
      </c>
    </row>
    <row r="453" spans="2:6" x14ac:dyDescent="0.35">
      <c r="B453" s="113" t="s">
        <v>309</v>
      </c>
      <c r="C453" s="113" t="s">
        <v>47</v>
      </c>
      <c r="D453" s="113" t="s">
        <v>915</v>
      </c>
      <c r="E453" s="113" t="s">
        <v>47</v>
      </c>
      <c r="F453" s="113" t="s">
        <v>902</v>
      </c>
    </row>
    <row r="454" spans="2:6" x14ac:dyDescent="0.35">
      <c r="B454" s="113" t="s">
        <v>309</v>
      </c>
      <c r="C454" s="113" t="s">
        <v>47</v>
      </c>
      <c r="D454" s="113" t="s">
        <v>915</v>
      </c>
      <c r="E454" s="113" t="s">
        <v>914</v>
      </c>
      <c r="F454" s="113" t="s">
        <v>902</v>
      </c>
    </row>
    <row r="455" spans="2:6" x14ac:dyDescent="0.35">
      <c r="B455" s="113" t="s">
        <v>310</v>
      </c>
      <c r="C455" s="113" t="s">
        <v>393</v>
      </c>
      <c r="D455" s="113" t="s">
        <v>915</v>
      </c>
      <c r="E455" s="113" t="s">
        <v>914</v>
      </c>
      <c r="F455" s="113" t="s">
        <v>902</v>
      </c>
    </row>
    <row r="456" spans="2:6" x14ac:dyDescent="0.35">
      <c r="B456" s="113" t="s">
        <v>311</v>
      </c>
      <c r="C456" s="113" t="s">
        <v>147</v>
      </c>
      <c r="D456" s="113" t="s">
        <v>912</v>
      </c>
      <c r="E456" s="113" t="s">
        <v>922</v>
      </c>
      <c r="F456" s="113" t="s">
        <v>905</v>
      </c>
    </row>
    <row r="457" spans="2:6" x14ac:dyDescent="0.35">
      <c r="B457" s="113" t="s">
        <v>312</v>
      </c>
      <c r="C457" s="113" t="s">
        <v>400</v>
      </c>
      <c r="D457" s="113" t="s">
        <v>903</v>
      </c>
      <c r="E457" s="113" t="s">
        <v>920</v>
      </c>
      <c r="F457" s="113" t="s">
        <v>902</v>
      </c>
    </row>
    <row r="458" spans="2:6" x14ac:dyDescent="0.35">
      <c r="B458" s="113" t="s">
        <v>313</v>
      </c>
      <c r="C458" s="113" t="s">
        <v>393</v>
      </c>
      <c r="D458" s="113" t="s">
        <v>915</v>
      </c>
      <c r="E458" s="113" t="s">
        <v>914</v>
      </c>
      <c r="F458" s="113" t="s">
        <v>902</v>
      </c>
    </row>
    <row r="459" spans="2:6" x14ac:dyDescent="0.35">
      <c r="B459" s="113" t="s">
        <v>314</v>
      </c>
      <c r="C459" s="113" t="s">
        <v>402</v>
      </c>
      <c r="D459" s="113" t="s">
        <v>909</v>
      </c>
      <c r="E459" s="113" t="s">
        <v>913</v>
      </c>
      <c r="F459" s="113" t="s">
        <v>908</v>
      </c>
    </row>
    <row r="460" spans="2:6" x14ac:dyDescent="0.35">
      <c r="B460" s="113" t="s">
        <v>315</v>
      </c>
      <c r="C460" s="113" t="s">
        <v>372</v>
      </c>
      <c r="D460" s="113" t="s">
        <v>915</v>
      </c>
      <c r="E460" s="113" t="s">
        <v>941</v>
      </c>
      <c r="F460" s="113" t="s">
        <v>902</v>
      </c>
    </row>
    <row r="461" spans="2:6" x14ac:dyDescent="0.35">
      <c r="B461" s="113" t="s">
        <v>315</v>
      </c>
      <c r="C461" s="113" t="s">
        <v>372</v>
      </c>
      <c r="D461" s="113" t="s">
        <v>915</v>
      </c>
      <c r="E461" s="113" t="s">
        <v>945</v>
      </c>
      <c r="F461" s="113" t="s">
        <v>902</v>
      </c>
    </row>
    <row r="462" spans="2:6" x14ac:dyDescent="0.35">
      <c r="B462" s="113" t="s">
        <v>315</v>
      </c>
      <c r="C462" s="113" t="s">
        <v>372</v>
      </c>
      <c r="D462" s="113" t="s">
        <v>915</v>
      </c>
      <c r="E462" s="113" t="s">
        <v>405</v>
      </c>
      <c r="F462" s="113" t="s">
        <v>902</v>
      </c>
    </row>
    <row r="463" spans="2:6" x14ac:dyDescent="0.35">
      <c r="B463" s="113" t="s">
        <v>316</v>
      </c>
      <c r="C463" s="113" t="s">
        <v>399</v>
      </c>
      <c r="D463" s="113" t="s">
        <v>912</v>
      </c>
      <c r="E463" s="113" t="s">
        <v>911</v>
      </c>
      <c r="F463" s="113" t="s">
        <v>905</v>
      </c>
    </row>
    <row r="464" spans="2:6" x14ac:dyDescent="0.35">
      <c r="B464" s="113" t="s">
        <v>316</v>
      </c>
      <c r="C464" s="113" t="s">
        <v>399</v>
      </c>
      <c r="D464" s="113" t="s">
        <v>912</v>
      </c>
      <c r="E464" s="113" t="s">
        <v>931</v>
      </c>
      <c r="F464" s="113" t="s">
        <v>905</v>
      </c>
    </row>
    <row r="465" spans="2:6" x14ac:dyDescent="0.35">
      <c r="B465" s="113" t="s">
        <v>317</v>
      </c>
      <c r="C465" s="113" t="s">
        <v>390</v>
      </c>
      <c r="D465" s="113" t="s">
        <v>936</v>
      </c>
      <c r="E465" s="113" t="s">
        <v>935</v>
      </c>
      <c r="F465" s="113" t="s">
        <v>902</v>
      </c>
    </row>
    <row r="466" spans="2:6" x14ac:dyDescent="0.35">
      <c r="B466" s="113" t="s">
        <v>318</v>
      </c>
      <c r="C466" s="113" t="s">
        <v>318</v>
      </c>
      <c r="D466" s="113" t="s">
        <v>916</v>
      </c>
      <c r="E466" s="113" t="s">
        <v>911</v>
      </c>
      <c r="F466" s="113" t="s">
        <v>905</v>
      </c>
    </row>
    <row r="467" spans="2:6" x14ac:dyDescent="0.35">
      <c r="B467" s="113" t="s">
        <v>318</v>
      </c>
      <c r="C467" s="113" t="s">
        <v>318</v>
      </c>
      <c r="D467" s="113" t="s">
        <v>916</v>
      </c>
      <c r="E467" s="113" t="s">
        <v>923</v>
      </c>
      <c r="F467" s="113" t="s">
        <v>905</v>
      </c>
    </row>
    <row r="468" spans="2:6" x14ac:dyDescent="0.35">
      <c r="B468" s="113" t="s">
        <v>319</v>
      </c>
      <c r="C468" s="113" t="s">
        <v>401</v>
      </c>
      <c r="D468" s="113" t="s">
        <v>936</v>
      </c>
      <c r="E468" s="113" t="s">
        <v>383</v>
      </c>
      <c r="F468" s="113" t="s">
        <v>905</v>
      </c>
    </row>
    <row r="469" spans="2:6" x14ac:dyDescent="0.35">
      <c r="B469" s="113" t="s">
        <v>319</v>
      </c>
      <c r="C469" s="113" t="s">
        <v>401</v>
      </c>
      <c r="D469" s="113" t="s">
        <v>936</v>
      </c>
      <c r="E469" s="113" t="s">
        <v>401</v>
      </c>
      <c r="F469" s="113" t="s">
        <v>902</v>
      </c>
    </row>
    <row r="470" spans="2:6" x14ac:dyDescent="0.35">
      <c r="B470" s="113" t="s">
        <v>320</v>
      </c>
      <c r="C470" s="113" t="s">
        <v>375</v>
      </c>
      <c r="D470" s="113" t="s">
        <v>928</v>
      </c>
      <c r="E470" s="113" t="s">
        <v>931</v>
      </c>
      <c r="F470" s="113" t="s">
        <v>905</v>
      </c>
    </row>
    <row r="471" spans="2:6" x14ac:dyDescent="0.35">
      <c r="B471" s="113" t="s">
        <v>321</v>
      </c>
      <c r="C471" s="113" t="s">
        <v>388</v>
      </c>
      <c r="D471" s="113" t="s">
        <v>916</v>
      </c>
      <c r="E471" s="113" t="s">
        <v>923</v>
      </c>
      <c r="F471" s="113" t="s">
        <v>905</v>
      </c>
    </row>
    <row r="472" spans="2:6" x14ac:dyDescent="0.35">
      <c r="B472" s="113" t="s">
        <v>322</v>
      </c>
      <c r="C472" s="113" t="s">
        <v>400</v>
      </c>
      <c r="D472" s="113" t="s">
        <v>903</v>
      </c>
      <c r="E472" s="113" t="s">
        <v>930</v>
      </c>
      <c r="F472" s="113" t="s">
        <v>902</v>
      </c>
    </row>
    <row r="473" spans="2:6" x14ac:dyDescent="0.35">
      <c r="B473" s="113" t="s">
        <v>323</v>
      </c>
      <c r="C473" s="113" t="s">
        <v>372</v>
      </c>
      <c r="D473" s="113" t="s">
        <v>915</v>
      </c>
      <c r="E473" s="113" t="s">
        <v>941</v>
      </c>
      <c r="F473" s="113" t="s">
        <v>902</v>
      </c>
    </row>
    <row r="474" spans="2:6" x14ac:dyDescent="0.35">
      <c r="B474" s="113" t="s">
        <v>323</v>
      </c>
      <c r="C474" s="113" t="s">
        <v>372</v>
      </c>
      <c r="D474" s="113" t="s">
        <v>915</v>
      </c>
      <c r="E474" s="113" t="s">
        <v>930</v>
      </c>
      <c r="F474" s="113" t="s">
        <v>902</v>
      </c>
    </row>
    <row r="475" spans="2:6" x14ac:dyDescent="0.35">
      <c r="B475" s="113" t="s">
        <v>323</v>
      </c>
      <c r="C475" s="113" t="s">
        <v>372</v>
      </c>
      <c r="D475" s="113" t="s">
        <v>915</v>
      </c>
      <c r="E475" s="113" t="s">
        <v>945</v>
      </c>
      <c r="F475" s="113" t="s">
        <v>902</v>
      </c>
    </row>
    <row r="476" spans="2:6" x14ac:dyDescent="0.35">
      <c r="B476" s="113" t="s">
        <v>324</v>
      </c>
      <c r="C476" s="113" t="s">
        <v>375</v>
      </c>
      <c r="D476" s="113" t="s">
        <v>928</v>
      </c>
      <c r="E476" s="113" t="s">
        <v>931</v>
      </c>
      <c r="F476" s="113" t="s">
        <v>905</v>
      </c>
    </row>
    <row r="477" spans="2:6" x14ac:dyDescent="0.35">
      <c r="B477" s="113" t="s">
        <v>325</v>
      </c>
      <c r="C477" s="113" t="s">
        <v>41</v>
      </c>
      <c r="D477" s="113" t="s">
        <v>915</v>
      </c>
      <c r="E477" s="113" t="s">
        <v>47</v>
      </c>
      <c r="F477" s="113" t="s">
        <v>902</v>
      </c>
    </row>
    <row r="478" spans="2:6" x14ac:dyDescent="0.35">
      <c r="B478" s="113" t="s">
        <v>325</v>
      </c>
      <c r="C478" s="113" t="s">
        <v>41</v>
      </c>
      <c r="D478" s="113" t="s">
        <v>915</v>
      </c>
      <c r="E478" s="113" t="s">
        <v>934</v>
      </c>
      <c r="F478" s="113" t="s">
        <v>902</v>
      </c>
    </row>
    <row r="479" spans="2:6" x14ac:dyDescent="0.35">
      <c r="B479" s="113" t="s">
        <v>326</v>
      </c>
      <c r="C479" s="113" t="s">
        <v>79</v>
      </c>
      <c r="D479" s="113" t="s">
        <v>912</v>
      </c>
      <c r="E479" s="113" t="s">
        <v>947</v>
      </c>
      <c r="F479" s="113" t="s">
        <v>905</v>
      </c>
    </row>
    <row r="480" spans="2:6" x14ac:dyDescent="0.35">
      <c r="B480" s="113" t="s">
        <v>327</v>
      </c>
      <c r="C480" s="113" t="s">
        <v>403</v>
      </c>
      <c r="D480" s="113" t="s">
        <v>906</v>
      </c>
      <c r="E480" s="113" t="s">
        <v>327</v>
      </c>
      <c r="F480" s="113" t="s">
        <v>905</v>
      </c>
    </row>
    <row r="481" spans="2:6" x14ac:dyDescent="0.35">
      <c r="B481" s="113" t="s">
        <v>328</v>
      </c>
      <c r="C481" s="113" t="s">
        <v>379</v>
      </c>
      <c r="D481" s="113" t="s">
        <v>921</v>
      </c>
      <c r="E481" s="113" t="s">
        <v>327</v>
      </c>
      <c r="F481" s="113" t="s">
        <v>905</v>
      </c>
    </row>
    <row r="482" spans="2:6" x14ac:dyDescent="0.35">
      <c r="B482" s="113" t="s">
        <v>329</v>
      </c>
      <c r="C482" s="113" t="s">
        <v>329</v>
      </c>
      <c r="D482" s="113" t="s">
        <v>940</v>
      </c>
      <c r="E482" s="113" t="s">
        <v>200</v>
      </c>
      <c r="F482" s="113" t="s">
        <v>902</v>
      </c>
    </row>
    <row r="483" spans="2:6" x14ac:dyDescent="0.35">
      <c r="B483" s="113" t="s">
        <v>330</v>
      </c>
      <c r="C483" s="113" t="s">
        <v>128</v>
      </c>
      <c r="D483" s="113" t="s">
        <v>928</v>
      </c>
      <c r="E483" s="113" t="s">
        <v>911</v>
      </c>
      <c r="F483" s="113" t="s">
        <v>905</v>
      </c>
    </row>
    <row r="484" spans="2:6" x14ac:dyDescent="0.35">
      <c r="B484" s="113" t="s">
        <v>330</v>
      </c>
      <c r="C484" s="113" t="s">
        <v>128</v>
      </c>
      <c r="D484" s="113" t="s">
        <v>928</v>
      </c>
      <c r="E484" s="113" t="s">
        <v>931</v>
      </c>
      <c r="F484" s="113" t="s">
        <v>905</v>
      </c>
    </row>
    <row r="485" spans="2:6" x14ac:dyDescent="0.35">
      <c r="B485" s="113" t="s">
        <v>331</v>
      </c>
      <c r="C485" s="113" t="s">
        <v>400</v>
      </c>
      <c r="D485" s="113" t="s">
        <v>903</v>
      </c>
      <c r="E485" s="113" t="s">
        <v>920</v>
      </c>
      <c r="F485" s="113" t="s">
        <v>902</v>
      </c>
    </row>
    <row r="486" spans="2:6" x14ac:dyDescent="0.35">
      <c r="B486" s="113" t="s">
        <v>332</v>
      </c>
      <c r="C486" s="113" t="s">
        <v>332</v>
      </c>
      <c r="D486" s="113" t="s">
        <v>909</v>
      </c>
      <c r="E486" s="113" t="s">
        <v>926</v>
      </c>
      <c r="F486" s="113" t="s">
        <v>908</v>
      </c>
    </row>
    <row r="487" spans="2:6" x14ac:dyDescent="0.35">
      <c r="B487" s="113" t="s">
        <v>332</v>
      </c>
      <c r="C487" s="113" t="s">
        <v>332</v>
      </c>
      <c r="D487" s="113" t="s">
        <v>909</v>
      </c>
      <c r="E487" s="113" t="s">
        <v>910</v>
      </c>
      <c r="F487" s="113" t="s">
        <v>908</v>
      </c>
    </row>
    <row r="488" spans="2:6" x14ac:dyDescent="0.35">
      <c r="B488" s="113" t="s">
        <v>333</v>
      </c>
      <c r="C488" s="113" t="s">
        <v>382</v>
      </c>
      <c r="D488" s="113" t="s">
        <v>928</v>
      </c>
      <c r="E488" s="113" t="s">
        <v>382</v>
      </c>
      <c r="F488" s="113" t="s">
        <v>905</v>
      </c>
    </row>
    <row r="489" spans="2:6" x14ac:dyDescent="0.35">
      <c r="B489" s="113" t="s">
        <v>334</v>
      </c>
      <c r="C489" s="113" t="s">
        <v>396</v>
      </c>
      <c r="D489" s="113" t="s">
        <v>948</v>
      </c>
      <c r="E489" s="113" t="s">
        <v>917</v>
      </c>
      <c r="F489" s="113" t="s">
        <v>918</v>
      </c>
    </row>
    <row r="490" spans="2:6" x14ac:dyDescent="0.35">
      <c r="B490" s="113" t="s">
        <v>334</v>
      </c>
      <c r="C490" s="113" t="s">
        <v>396</v>
      </c>
      <c r="D490" s="113" t="s">
        <v>948</v>
      </c>
      <c r="E490" s="113" t="s">
        <v>945</v>
      </c>
      <c r="F490" s="113" t="s">
        <v>902</v>
      </c>
    </row>
    <row r="491" spans="2:6" x14ac:dyDescent="0.35">
      <c r="B491" s="113" t="s">
        <v>334</v>
      </c>
      <c r="C491" s="113" t="s">
        <v>396</v>
      </c>
      <c r="D491" s="113" t="s">
        <v>948</v>
      </c>
      <c r="E491" s="113" t="s">
        <v>405</v>
      </c>
      <c r="F491" s="113" t="s">
        <v>905</v>
      </c>
    </row>
    <row r="492" spans="2:6" x14ac:dyDescent="0.35">
      <c r="B492" s="113" t="s">
        <v>335</v>
      </c>
      <c r="C492" s="113" t="s">
        <v>403</v>
      </c>
      <c r="D492" s="113" t="s">
        <v>906</v>
      </c>
      <c r="E492" s="113" t="s">
        <v>327</v>
      </c>
      <c r="F492" s="113" t="s">
        <v>905</v>
      </c>
    </row>
    <row r="493" spans="2:6" x14ac:dyDescent="0.35">
      <c r="B493" s="113" t="s">
        <v>336</v>
      </c>
      <c r="C493" s="113" t="s">
        <v>211</v>
      </c>
      <c r="D493" s="113" t="s">
        <v>943</v>
      </c>
      <c r="E493" s="113" t="s">
        <v>911</v>
      </c>
      <c r="F493" s="113" t="s">
        <v>905</v>
      </c>
    </row>
    <row r="494" spans="2:6" x14ac:dyDescent="0.35">
      <c r="B494" s="113" t="s">
        <v>337</v>
      </c>
      <c r="C494" s="113" t="s">
        <v>41</v>
      </c>
      <c r="D494" s="113" t="s">
        <v>915</v>
      </c>
      <c r="E494" s="113" t="s">
        <v>47</v>
      </c>
      <c r="F494" s="113" t="s">
        <v>902</v>
      </c>
    </row>
    <row r="495" spans="2:6" x14ac:dyDescent="0.35">
      <c r="B495" s="113" t="s">
        <v>337</v>
      </c>
      <c r="C495" s="113" t="s">
        <v>41</v>
      </c>
      <c r="D495" s="113" t="s">
        <v>915</v>
      </c>
      <c r="E495" s="113" t="s">
        <v>934</v>
      </c>
      <c r="F495" s="113" t="s">
        <v>902</v>
      </c>
    </row>
    <row r="496" spans="2:6" x14ac:dyDescent="0.35">
      <c r="B496" s="113" t="s">
        <v>338</v>
      </c>
      <c r="C496" s="113" t="s">
        <v>380</v>
      </c>
      <c r="D496" s="113" t="s">
        <v>929</v>
      </c>
      <c r="E496" s="113" t="s">
        <v>947</v>
      </c>
      <c r="F496" s="113" t="s">
        <v>905</v>
      </c>
    </row>
    <row r="497" spans="2:6" x14ac:dyDescent="0.35">
      <c r="B497" s="113" t="s">
        <v>339</v>
      </c>
      <c r="C497" s="113" t="s">
        <v>397</v>
      </c>
      <c r="D497" s="113" t="s">
        <v>915</v>
      </c>
      <c r="E497" s="113" t="s">
        <v>914</v>
      </c>
      <c r="F497" s="113" t="s">
        <v>902</v>
      </c>
    </row>
    <row r="498" spans="2:6" x14ac:dyDescent="0.35">
      <c r="B498" s="113" t="s">
        <v>340</v>
      </c>
      <c r="C498" s="113" t="s">
        <v>147</v>
      </c>
      <c r="D498" s="113" t="s">
        <v>912</v>
      </c>
      <c r="E498" s="113" t="s">
        <v>922</v>
      </c>
      <c r="F498" s="113" t="s">
        <v>905</v>
      </c>
    </row>
    <row r="499" spans="2:6" x14ac:dyDescent="0.35">
      <c r="B499" s="113" t="s">
        <v>341</v>
      </c>
      <c r="C499" s="113" t="s">
        <v>384</v>
      </c>
      <c r="D499" s="113" t="s">
        <v>916</v>
      </c>
      <c r="E499" s="113" t="s">
        <v>956</v>
      </c>
      <c r="F499" s="113" t="s">
        <v>925</v>
      </c>
    </row>
    <row r="500" spans="2:6" x14ac:dyDescent="0.35">
      <c r="B500" s="113" t="s">
        <v>341</v>
      </c>
      <c r="C500" s="113" t="s">
        <v>384</v>
      </c>
      <c r="D500" s="113" t="s">
        <v>916</v>
      </c>
      <c r="E500" s="113" t="s">
        <v>924</v>
      </c>
      <c r="F500" s="113" t="s">
        <v>925</v>
      </c>
    </row>
    <row r="501" spans="2:6" x14ac:dyDescent="0.35">
      <c r="B501" s="113" t="s">
        <v>342</v>
      </c>
      <c r="C501" s="113" t="s">
        <v>128</v>
      </c>
      <c r="D501" s="113" t="s">
        <v>928</v>
      </c>
      <c r="E501" s="113" t="s">
        <v>931</v>
      </c>
      <c r="F501" s="113" t="s">
        <v>905</v>
      </c>
    </row>
    <row r="502" spans="2:6" x14ac:dyDescent="0.35">
      <c r="B502" s="113" t="s">
        <v>343</v>
      </c>
      <c r="C502" s="113" t="s">
        <v>147</v>
      </c>
      <c r="D502" s="113" t="s">
        <v>912</v>
      </c>
      <c r="E502" s="113" t="s">
        <v>922</v>
      </c>
      <c r="F502" s="113" t="s">
        <v>905</v>
      </c>
    </row>
    <row r="503" spans="2:6" x14ac:dyDescent="0.35">
      <c r="B503" s="113" t="s">
        <v>344</v>
      </c>
      <c r="C503" s="113" t="s">
        <v>401</v>
      </c>
      <c r="D503" s="113" t="s">
        <v>936</v>
      </c>
      <c r="E503" s="113" t="s">
        <v>401</v>
      </c>
      <c r="F503" s="113" t="s">
        <v>902</v>
      </c>
    </row>
    <row r="504" spans="2:6" x14ac:dyDescent="0.35">
      <c r="B504" s="113" t="s">
        <v>345</v>
      </c>
      <c r="C504" s="113" t="s">
        <v>345</v>
      </c>
      <c r="D504" s="113" t="s">
        <v>906</v>
      </c>
      <c r="E504" s="113" t="s">
        <v>911</v>
      </c>
      <c r="F504" s="113" t="s">
        <v>905</v>
      </c>
    </row>
    <row r="505" spans="2:6" x14ac:dyDescent="0.35">
      <c r="B505" s="113" t="s">
        <v>346</v>
      </c>
      <c r="C505" s="113" t="s">
        <v>200</v>
      </c>
      <c r="D505" s="113" t="s">
        <v>940</v>
      </c>
      <c r="E505" s="113" t="s">
        <v>200</v>
      </c>
      <c r="F505" s="113" t="s">
        <v>902</v>
      </c>
    </row>
    <row r="506" spans="2:6" x14ac:dyDescent="0.35">
      <c r="B506" s="113" t="s">
        <v>347</v>
      </c>
      <c r="C506" s="113" t="s">
        <v>347</v>
      </c>
      <c r="D506" s="113" t="s">
        <v>928</v>
      </c>
      <c r="E506" s="113" t="s">
        <v>382</v>
      </c>
      <c r="F506" s="113" t="s">
        <v>905</v>
      </c>
    </row>
    <row r="507" spans="2:6" x14ac:dyDescent="0.35">
      <c r="B507" s="113" t="s">
        <v>347</v>
      </c>
      <c r="C507" s="113" t="s">
        <v>347</v>
      </c>
      <c r="D507" s="113" t="s">
        <v>928</v>
      </c>
      <c r="E507" s="113" t="s">
        <v>931</v>
      </c>
      <c r="F507" s="113" t="s">
        <v>905</v>
      </c>
    </row>
    <row r="508" spans="2:6" x14ac:dyDescent="0.35">
      <c r="B508" s="113" t="s">
        <v>347</v>
      </c>
      <c r="C508" s="113" t="s">
        <v>347</v>
      </c>
      <c r="D508" s="113" t="s">
        <v>928</v>
      </c>
      <c r="E508" s="113" t="s">
        <v>405</v>
      </c>
      <c r="F508" s="113" t="s">
        <v>905</v>
      </c>
    </row>
    <row r="509" spans="2:6" x14ac:dyDescent="0.35">
      <c r="B509" s="113" t="s">
        <v>348</v>
      </c>
      <c r="C509" s="113" t="s">
        <v>385</v>
      </c>
      <c r="D509" s="113" t="s">
        <v>909</v>
      </c>
      <c r="E509" s="113" t="s">
        <v>385</v>
      </c>
      <c r="F509" s="113" t="s">
        <v>908</v>
      </c>
    </row>
    <row r="510" spans="2:6" x14ac:dyDescent="0.35">
      <c r="B510" s="113" t="s">
        <v>349</v>
      </c>
      <c r="C510" s="113" t="s">
        <v>253</v>
      </c>
      <c r="D510" s="113" t="s">
        <v>936</v>
      </c>
      <c r="E510" s="113" t="s">
        <v>944</v>
      </c>
      <c r="F510" s="113" t="s">
        <v>902</v>
      </c>
    </row>
    <row r="511" spans="2:6" x14ac:dyDescent="0.35">
      <c r="B511" s="113" t="s">
        <v>349</v>
      </c>
      <c r="C511" s="113" t="s">
        <v>253</v>
      </c>
      <c r="D511" s="113" t="s">
        <v>936</v>
      </c>
      <c r="E511" s="113" t="s">
        <v>937</v>
      </c>
      <c r="F511" s="113" t="s">
        <v>902</v>
      </c>
    </row>
    <row r="512" spans="2:6" x14ac:dyDescent="0.35">
      <c r="B512" s="113" t="s">
        <v>350</v>
      </c>
      <c r="C512" s="113" t="s">
        <v>345</v>
      </c>
      <c r="D512" s="113" t="s">
        <v>906</v>
      </c>
      <c r="E512" s="113" t="s">
        <v>911</v>
      </c>
      <c r="F512" s="113" t="s">
        <v>905</v>
      </c>
    </row>
    <row r="513" spans="2:6" x14ac:dyDescent="0.35">
      <c r="B513" s="113" t="s">
        <v>350</v>
      </c>
      <c r="C513" s="113" t="s">
        <v>345</v>
      </c>
      <c r="D513" s="113" t="s">
        <v>906</v>
      </c>
      <c r="E513" s="113" t="s">
        <v>327</v>
      </c>
      <c r="F513" s="113" t="s">
        <v>905</v>
      </c>
    </row>
    <row r="514" spans="2:6" x14ac:dyDescent="0.35">
      <c r="B514" s="113" t="s">
        <v>351</v>
      </c>
      <c r="C514" s="113" t="s">
        <v>391</v>
      </c>
      <c r="D514" s="113" t="s">
        <v>909</v>
      </c>
      <c r="E514" s="113" t="s">
        <v>910</v>
      </c>
      <c r="F514" s="113" t="s">
        <v>908</v>
      </c>
    </row>
    <row r="515" spans="2:6" x14ac:dyDescent="0.35">
      <c r="B515" s="113" t="s">
        <v>353</v>
      </c>
      <c r="C515" s="113" t="s">
        <v>392</v>
      </c>
      <c r="D515" s="113" t="s">
        <v>915</v>
      </c>
      <c r="E515" s="113" t="s">
        <v>941</v>
      </c>
      <c r="F515" s="113" t="s">
        <v>902</v>
      </c>
    </row>
    <row r="516" spans="2:6" x14ac:dyDescent="0.35">
      <c r="B516" s="113" t="s">
        <v>353</v>
      </c>
      <c r="C516" s="113" t="s">
        <v>392</v>
      </c>
      <c r="D516" s="113" t="s">
        <v>915</v>
      </c>
      <c r="E516" s="113" t="s">
        <v>930</v>
      </c>
      <c r="F516" s="113" t="s">
        <v>902</v>
      </c>
    </row>
    <row r="517" spans="2:6" x14ac:dyDescent="0.35">
      <c r="B517" s="113" t="s">
        <v>354</v>
      </c>
      <c r="C517" s="113" t="s">
        <v>278</v>
      </c>
      <c r="D517" s="113" t="s">
        <v>929</v>
      </c>
      <c r="E517" s="113" t="s">
        <v>401</v>
      </c>
      <c r="F517" s="113" t="s">
        <v>902</v>
      </c>
    </row>
    <row r="518" spans="2:6" x14ac:dyDescent="0.35">
      <c r="B518" s="113" t="s">
        <v>355</v>
      </c>
      <c r="C518" s="113" t="s">
        <v>385</v>
      </c>
      <c r="D518" s="113" t="s">
        <v>909</v>
      </c>
      <c r="E518" s="113" t="s">
        <v>913</v>
      </c>
      <c r="F518" s="113" t="s">
        <v>908</v>
      </c>
    </row>
    <row r="519" spans="2:6" x14ac:dyDescent="0.35">
      <c r="B519" s="113" t="s">
        <v>355</v>
      </c>
      <c r="C519" s="113" t="s">
        <v>385</v>
      </c>
      <c r="D519" s="113" t="s">
        <v>909</v>
      </c>
      <c r="E519" s="113" t="s">
        <v>385</v>
      </c>
      <c r="F519" s="113" t="s">
        <v>908</v>
      </c>
    </row>
    <row r="520" spans="2:6" x14ac:dyDescent="0.35">
      <c r="B520" s="113" t="s">
        <v>356</v>
      </c>
      <c r="C520" s="113" t="s">
        <v>298</v>
      </c>
      <c r="D520" s="113" t="s">
        <v>948</v>
      </c>
      <c r="E520" s="113" t="s">
        <v>945</v>
      </c>
      <c r="F520" s="113" t="s">
        <v>902</v>
      </c>
    </row>
    <row r="521" spans="2:6" x14ac:dyDescent="0.35">
      <c r="B521" s="113" t="s">
        <v>357</v>
      </c>
      <c r="C521" s="113" t="s">
        <v>147</v>
      </c>
      <c r="D521" s="113" t="s">
        <v>912</v>
      </c>
      <c r="E521" s="113" t="s">
        <v>922</v>
      </c>
      <c r="F521" s="113" t="s">
        <v>905</v>
      </c>
    </row>
    <row r="522" spans="2:6" x14ac:dyDescent="0.35">
      <c r="B522" s="113" t="s">
        <v>357</v>
      </c>
      <c r="C522" s="113" t="s">
        <v>147</v>
      </c>
      <c r="D522" s="113" t="s">
        <v>912</v>
      </c>
      <c r="E522" s="113" t="s">
        <v>947</v>
      </c>
      <c r="F522" s="113" t="s">
        <v>905</v>
      </c>
    </row>
    <row r="523" spans="2:6" x14ac:dyDescent="0.35">
      <c r="B523" s="113" t="s">
        <v>358</v>
      </c>
      <c r="C523" s="113" t="s">
        <v>385</v>
      </c>
      <c r="D523" s="113" t="s">
        <v>909</v>
      </c>
      <c r="E523" s="113" t="s">
        <v>385</v>
      </c>
      <c r="F523" s="113" t="s">
        <v>908</v>
      </c>
    </row>
    <row r="524" spans="2:6" x14ac:dyDescent="0.35">
      <c r="B524" s="113" t="s">
        <v>359</v>
      </c>
      <c r="C524" s="113" t="s">
        <v>394</v>
      </c>
      <c r="D524" s="113" t="s">
        <v>906</v>
      </c>
      <c r="E524" s="113" t="s">
        <v>904</v>
      </c>
      <c r="F524" s="113" t="s">
        <v>904</v>
      </c>
    </row>
    <row r="525" spans="2:6" x14ac:dyDescent="0.35">
      <c r="B525" s="113" t="s">
        <v>360</v>
      </c>
      <c r="C525" s="113" t="s">
        <v>391</v>
      </c>
      <c r="D525" s="113" t="s">
        <v>909</v>
      </c>
      <c r="E525" s="113" t="s">
        <v>910</v>
      </c>
      <c r="F525" s="113" t="s">
        <v>908</v>
      </c>
    </row>
    <row r="526" spans="2:6" x14ac:dyDescent="0.35">
      <c r="B526" s="113" t="s">
        <v>361</v>
      </c>
      <c r="C526" s="113" t="s">
        <v>374</v>
      </c>
      <c r="D526" s="113" t="s">
        <v>943</v>
      </c>
      <c r="E526" s="113" t="s">
        <v>942</v>
      </c>
      <c r="F526" s="113" t="s">
        <v>905</v>
      </c>
    </row>
    <row r="527" spans="2:6" x14ac:dyDescent="0.35">
      <c r="B527" s="113" t="s">
        <v>362</v>
      </c>
      <c r="C527" s="113" t="s">
        <v>345</v>
      </c>
      <c r="D527" s="113" t="s">
        <v>906</v>
      </c>
      <c r="E527" s="113" t="s">
        <v>911</v>
      </c>
      <c r="F527" s="113" t="s">
        <v>905</v>
      </c>
    </row>
    <row r="528" spans="2:6" x14ac:dyDescent="0.35">
      <c r="B528" s="113" t="s">
        <v>363</v>
      </c>
      <c r="C528" s="113" t="s">
        <v>938</v>
      </c>
      <c r="D528" s="113" t="s">
        <v>939</v>
      </c>
      <c r="E528" s="113" t="s">
        <v>904</v>
      </c>
      <c r="F528" s="113" t="s">
        <v>904</v>
      </c>
    </row>
    <row r="529" spans="2:6" x14ac:dyDescent="0.35">
      <c r="B529" s="113" t="s">
        <v>364</v>
      </c>
      <c r="C529" s="113" t="s">
        <v>75</v>
      </c>
      <c r="D529" s="113" t="s">
        <v>929</v>
      </c>
      <c r="E529" s="113" t="s">
        <v>947</v>
      </c>
      <c r="F529" s="113" t="s">
        <v>905</v>
      </c>
    </row>
    <row r="530" spans="2:6" x14ac:dyDescent="0.35">
      <c r="B530" s="113" t="s">
        <v>365</v>
      </c>
      <c r="C530" s="113" t="s">
        <v>372</v>
      </c>
      <c r="D530" s="113" t="s">
        <v>915</v>
      </c>
      <c r="E530" s="113" t="s">
        <v>941</v>
      </c>
      <c r="F530" s="113" t="s">
        <v>902</v>
      </c>
    </row>
    <row r="531" spans="2:6" x14ac:dyDescent="0.35">
      <c r="B531" s="113" t="s">
        <v>366</v>
      </c>
      <c r="C531" s="113" t="s">
        <v>200</v>
      </c>
      <c r="D531" s="113" t="s">
        <v>940</v>
      </c>
      <c r="E531" s="113" t="s">
        <v>200</v>
      </c>
      <c r="F531" s="113" t="s">
        <v>902</v>
      </c>
    </row>
    <row r="532" spans="2:6" x14ac:dyDescent="0.35">
      <c r="B532" s="113" t="s">
        <v>367</v>
      </c>
      <c r="C532" s="113" t="s">
        <v>394</v>
      </c>
      <c r="D532" s="113" t="s">
        <v>906</v>
      </c>
      <c r="E532" s="113" t="s">
        <v>911</v>
      </c>
      <c r="F532" s="113" t="s">
        <v>905</v>
      </c>
    </row>
    <row r="533" spans="2:6" x14ac:dyDescent="0.35">
      <c r="B533" s="113" t="s">
        <v>367</v>
      </c>
      <c r="C533" s="113" t="s">
        <v>394</v>
      </c>
      <c r="D533" s="113" t="s">
        <v>906</v>
      </c>
      <c r="E533" s="113" t="s">
        <v>942</v>
      </c>
      <c r="F533" s="113" t="s">
        <v>905</v>
      </c>
    </row>
    <row r="534" spans="2:6" x14ac:dyDescent="0.35">
      <c r="B534" s="113" t="s">
        <v>368</v>
      </c>
      <c r="C534" s="113" t="s">
        <v>404</v>
      </c>
      <c r="D534" s="113" t="s">
        <v>943</v>
      </c>
      <c r="E534" s="113" t="s">
        <v>942</v>
      </c>
      <c r="F534" s="113" t="s">
        <v>905</v>
      </c>
    </row>
    <row r="535" spans="2:6" x14ac:dyDescent="0.35">
      <c r="B535" s="113" t="s">
        <v>369</v>
      </c>
      <c r="C535" s="113" t="s">
        <v>383</v>
      </c>
      <c r="D535" s="113" t="s">
        <v>928</v>
      </c>
      <c r="E535" s="113" t="s">
        <v>383</v>
      </c>
      <c r="F535" s="113" t="s">
        <v>905</v>
      </c>
    </row>
    <row r="536" spans="2:6" x14ac:dyDescent="0.35">
      <c r="B536" s="113" t="s">
        <v>370</v>
      </c>
      <c r="C536" s="113" t="s">
        <v>382</v>
      </c>
      <c r="D536" s="113" t="s">
        <v>928</v>
      </c>
      <c r="E536" s="113" t="s">
        <v>382</v>
      </c>
      <c r="F536" s="113" t="s">
        <v>905</v>
      </c>
    </row>
    <row r="537" spans="2:6" x14ac:dyDescent="0.35">
      <c r="B537" s="113" t="s">
        <v>371</v>
      </c>
      <c r="C537" s="113" t="s">
        <v>405</v>
      </c>
      <c r="D537" s="113" t="s">
        <v>948</v>
      </c>
      <c r="E537" s="113" t="s">
        <v>405</v>
      </c>
      <c r="F537" s="113" t="s">
        <v>905</v>
      </c>
    </row>
    <row r="538" spans="2:6" x14ac:dyDescent="0.35">
      <c r="B538" s="113" t="s">
        <v>372</v>
      </c>
      <c r="C538" s="113" t="s">
        <v>372</v>
      </c>
      <c r="D538" s="113" t="s">
        <v>915</v>
      </c>
      <c r="E538" s="113" t="s">
        <v>941</v>
      </c>
      <c r="F538" s="113" t="s">
        <v>902</v>
      </c>
    </row>
    <row r="539" spans="2:6" x14ac:dyDescent="0.35">
      <c r="B539" s="113" t="s">
        <v>372</v>
      </c>
      <c r="C539" s="113" t="s">
        <v>372</v>
      </c>
      <c r="D539" s="113" t="s">
        <v>915</v>
      </c>
      <c r="E539" s="113" t="s">
        <v>945</v>
      </c>
      <c r="F539" s="113" t="s">
        <v>902</v>
      </c>
    </row>
    <row r="540" spans="2:6" x14ac:dyDescent="0.35">
      <c r="B540" s="113" t="s">
        <v>372</v>
      </c>
      <c r="C540" s="113" t="s">
        <v>372</v>
      </c>
      <c r="D540" s="113" t="s">
        <v>915</v>
      </c>
      <c r="E540" s="113" t="s">
        <v>405</v>
      </c>
      <c r="F540" s="113" t="s">
        <v>902</v>
      </c>
    </row>
    <row r="541" spans="2:6" x14ac:dyDescent="0.35">
      <c r="B541" s="113" t="s">
        <v>373</v>
      </c>
      <c r="C541" s="113" t="s">
        <v>391</v>
      </c>
      <c r="D541" s="113" t="s">
        <v>909</v>
      </c>
      <c r="E541" s="113" t="s">
        <v>200</v>
      </c>
      <c r="F541" s="113" t="s">
        <v>908</v>
      </c>
    </row>
    <row r="542" spans="2:6" x14ac:dyDescent="0.35">
      <c r="B542" s="113" t="s">
        <v>373</v>
      </c>
      <c r="C542" s="113" t="s">
        <v>391</v>
      </c>
      <c r="D542" s="113" t="s">
        <v>909</v>
      </c>
      <c r="E542" s="113" t="s">
        <v>910</v>
      </c>
      <c r="F542" s="113" t="s">
        <v>908</v>
      </c>
    </row>
  </sheetData>
  <sheetProtection algorithmName="SHA-512" hashValue="hv5nfngKVmCS8hXHpR6R3CS0Hy0BXnIHHT/PjfMRQbZp6xB1PODGP7zSvvT0IqViPM4ixFzWsVJrJfNloj5sHQ==" saltValue="HwqTLUMJRNt6diVdXTTlLA==" spinCount="100000" sheet="1" objects="1" scenarios="1" autoFilter="0"/>
  <autoFilter ref="B3:F542" xr:uid="{999705CB-4DEC-4AF6-B1FA-63898E021B5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50A4F-F4B5-4367-AEE0-FC0227FDD0BA}">
  <sheetPr codeName="Sheet2"/>
  <dimension ref="C4:S35"/>
  <sheetViews>
    <sheetView zoomScale="85" zoomScaleNormal="85" workbookViewId="0">
      <selection activeCell="D22" sqref="D22:E22"/>
    </sheetView>
  </sheetViews>
  <sheetFormatPr defaultRowHeight="14.5" x14ac:dyDescent="0.35"/>
  <cols>
    <col min="3" max="3" width="26.453125" customWidth="1"/>
    <col min="4" max="4" width="11.26953125" customWidth="1"/>
    <col min="5" max="5" width="13.453125" customWidth="1"/>
  </cols>
  <sheetData>
    <row r="4" spans="3:19" ht="21" x14ac:dyDescent="0.5">
      <c r="C4" s="7" t="s">
        <v>417</v>
      </c>
      <c r="D4" s="196" t="s">
        <v>10</v>
      </c>
      <c r="E4" s="197"/>
      <c r="F4" s="192" t="s">
        <v>421</v>
      </c>
      <c r="G4" s="192"/>
      <c r="H4" s="192"/>
      <c r="I4" s="192"/>
      <c r="J4" s="192"/>
      <c r="K4" s="192"/>
      <c r="L4" s="192"/>
      <c r="M4" s="192"/>
      <c r="N4" s="192"/>
      <c r="O4" s="192"/>
      <c r="P4" s="192"/>
      <c r="Q4" s="192"/>
      <c r="R4" s="192"/>
      <c r="S4" s="192"/>
    </row>
    <row r="5" spans="3:19" x14ac:dyDescent="0.35">
      <c r="C5" s="72" t="s">
        <v>4</v>
      </c>
      <c r="D5" s="185" t="str">
        <f>VLOOKUP($D$4,'Primary Headroom'!$B$7:$EZ$374,154,FALSE)</f>
        <v>LOWER DARWEN</v>
      </c>
      <c r="E5" s="198">
        <f>VLOOKUP($D$4,'Primary Headroom'!$B$7:$EX$373,152,FALSE)</f>
        <v>367434</v>
      </c>
      <c r="F5" s="184">
        <v>2022</v>
      </c>
      <c r="G5" s="184">
        <v>2023</v>
      </c>
      <c r="H5" s="184">
        <v>2024</v>
      </c>
      <c r="I5" s="184">
        <v>2025</v>
      </c>
      <c r="J5" s="184">
        <v>2026</v>
      </c>
      <c r="K5" s="184">
        <v>2027</v>
      </c>
      <c r="L5" s="184">
        <v>2028</v>
      </c>
      <c r="M5" s="184">
        <v>2029</v>
      </c>
      <c r="N5" s="184">
        <v>2030</v>
      </c>
      <c r="O5" s="184">
        <v>2031</v>
      </c>
      <c r="P5" s="184">
        <v>2036</v>
      </c>
      <c r="Q5" s="184">
        <v>2041</v>
      </c>
      <c r="R5" s="184">
        <v>2046</v>
      </c>
      <c r="S5" s="184">
        <v>2051</v>
      </c>
    </row>
    <row r="6" spans="3:19" x14ac:dyDescent="0.35">
      <c r="C6" s="72" t="s">
        <v>856</v>
      </c>
      <c r="D6" s="199" t="str">
        <f>VLOOKUP($D$4,'Primary Headroom'!$B$7:$EZ$374,155,FALSE)</f>
        <v>ROCHDALE</v>
      </c>
      <c r="E6" s="200"/>
      <c r="F6" s="184"/>
      <c r="G6" s="184"/>
      <c r="H6" s="184"/>
      <c r="I6" s="184"/>
      <c r="J6" s="184"/>
      <c r="K6" s="184"/>
      <c r="L6" s="184"/>
      <c r="M6" s="184"/>
      <c r="N6" s="184"/>
      <c r="O6" s="184"/>
      <c r="P6" s="184"/>
      <c r="Q6" s="184"/>
      <c r="R6" s="184"/>
      <c r="S6" s="184"/>
    </row>
    <row r="7" spans="3:19" x14ac:dyDescent="0.35">
      <c r="C7" s="193" t="s">
        <v>419</v>
      </c>
      <c r="D7" s="8" t="s">
        <v>420</v>
      </c>
      <c r="E7" s="90" t="s">
        <v>1</v>
      </c>
      <c r="F7" s="184"/>
      <c r="G7" s="184"/>
      <c r="H7" s="184"/>
      <c r="I7" s="184"/>
      <c r="J7" s="184"/>
      <c r="K7" s="184"/>
      <c r="L7" s="184"/>
      <c r="M7" s="184"/>
      <c r="N7" s="184"/>
      <c r="O7" s="184"/>
      <c r="P7" s="184"/>
      <c r="Q7" s="184"/>
      <c r="R7" s="184"/>
      <c r="S7" s="184"/>
    </row>
    <row r="8" spans="3:19" x14ac:dyDescent="0.35">
      <c r="C8" s="194"/>
      <c r="D8" s="9">
        <f>VLOOKUP($D$4,'Primary Headroom'!$B$7:$EX$374,152,FALSE)</f>
        <v>367434</v>
      </c>
      <c r="E8" s="101">
        <f>VLOOKUP($D$4,'Primary Headroom'!$B$7:$EX$374,153,FALSE)</f>
        <v>426087</v>
      </c>
      <c r="F8" s="195"/>
      <c r="G8" s="195"/>
      <c r="H8" s="195"/>
      <c r="I8" s="195"/>
      <c r="J8" s="195"/>
      <c r="K8" s="195"/>
      <c r="L8" s="195"/>
      <c r="M8" s="195"/>
      <c r="N8" s="195"/>
      <c r="O8" s="195"/>
      <c r="P8" s="195"/>
      <c r="Q8" s="195"/>
      <c r="R8" s="195"/>
      <c r="S8" s="195"/>
    </row>
    <row r="9" spans="3:19" x14ac:dyDescent="0.35">
      <c r="C9" s="187" t="s">
        <v>893</v>
      </c>
      <c r="D9" s="188" t="s">
        <v>2</v>
      </c>
      <c r="E9" s="189"/>
      <c r="F9" s="6">
        <f>VLOOKUP($D$4,'Primary Headroom'!$B$7:$P374,2,FALSE)</f>
        <v>8.6068162812684506</v>
      </c>
      <c r="G9" s="6">
        <f>VLOOKUP($D$4,'Primary Headroom'!$B$7:$P$374,3,FALSE)</f>
        <v>8.3576398752894292</v>
      </c>
      <c r="H9" s="6">
        <f>VLOOKUP($D$4,'Primary Headroom'!$B$7:$P$374,4,FALSE)</f>
        <v>8.1121254232812241</v>
      </c>
      <c r="I9" s="6">
        <f>VLOOKUP($D$4,'Primary Headroom'!$B$7:$P$374,5,FALSE)</f>
        <v>7.8148858557498802</v>
      </c>
      <c r="J9" s="6">
        <f>VLOOKUP($D$4,'Primary Headroom'!$B$7:$P$374,6,FALSE)</f>
        <v>7.5145284997772741</v>
      </c>
      <c r="K9" s="6">
        <f>VLOOKUP($D$4,'Primary Headroom'!$B$7:$P$374,7,FALSE)</f>
        <v>7.2842324241155492</v>
      </c>
      <c r="L9" s="6">
        <f>VLOOKUP($D$4,'Primary Headroom'!$B$7:$P$374,8,FALSE)</f>
        <v>6.8629906902613484</v>
      </c>
      <c r="M9" s="6">
        <f>VLOOKUP($D$4,'Primary Headroom'!$B$7:$P$374,9,FALSE)</f>
        <v>6.5160739474260509</v>
      </c>
      <c r="N9" s="6">
        <f>VLOOKUP($D$4,'Primary Headroom'!$B$7:$P$374,10,FALSE)</f>
        <v>6.1811653633360351</v>
      </c>
      <c r="O9" s="6">
        <f>VLOOKUP($D$4,'Primary Headroom'!$B$7:$P$374,11,FALSE)</f>
        <v>5.7051816360950447</v>
      </c>
      <c r="P9" s="6">
        <f>VLOOKUP($D$4,'Primary Headroom'!$B$7:$P$374,12,FALSE)</f>
        <v>4.1756453838120677</v>
      </c>
      <c r="Q9" s="6">
        <f>VLOOKUP($D$4,'Primary Headroom'!$B$7:$P$374,13,FALSE)</f>
        <v>2.7136044530887595</v>
      </c>
      <c r="R9" s="6">
        <f>VLOOKUP($D$4,'Primary Headroom'!$B$7:$P$374,14,FALSE)</f>
        <v>2.7025484480557971</v>
      </c>
      <c r="S9" s="6">
        <f>VLOOKUP($D$4,'Primary Headroom'!$B$7:$P$374,15,FALSE)</f>
        <v>3.0641035810647175</v>
      </c>
    </row>
    <row r="10" spans="3:19" x14ac:dyDescent="0.35">
      <c r="C10" s="187"/>
      <c r="D10" s="188" t="s">
        <v>5</v>
      </c>
      <c r="E10" s="189"/>
      <c r="F10" s="6">
        <f>VLOOKUP($D$4,'Primary Headroom'!$B$7:$AE374,17,FALSE)</f>
        <v>13.243816281268451</v>
      </c>
      <c r="G10" s="6">
        <f>VLOOKUP($D$4,'Primary Headroom'!$B$7:$AE$374,18,FALSE)</f>
        <v>12.99463987528943</v>
      </c>
      <c r="H10" s="6">
        <f>VLOOKUP($D$4,'Primary Headroom'!$B$7:$AE$374,19,FALSE)</f>
        <v>12.749125423281225</v>
      </c>
      <c r="I10" s="6">
        <f>VLOOKUP($D$4,'Primary Headroom'!$B$7:$AE$374,20,FALSE)</f>
        <v>12.451885855749881</v>
      </c>
      <c r="J10" s="6">
        <f>VLOOKUP($D$4,'Primary Headroom'!$B$7:$AE$374,21,FALSE)</f>
        <v>12.151528499777275</v>
      </c>
      <c r="K10" s="6">
        <f>VLOOKUP($D$4,'Primary Headroom'!$B$7:$AE$374,22,FALSE)</f>
        <v>11.92123242411555</v>
      </c>
      <c r="L10" s="6">
        <f>VLOOKUP($D$4,'Primary Headroom'!$B$7:$AE$374,23,FALSE)</f>
        <v>11.499990690261349</v>
      </c>
      <c r="M10" s="6">
        <f>VLOOKUP($D$4,'Primary Headroom'!$B$7:$AE$374,24,FALSE)</f>
        <v>11.153073947426051</v>
      </c>
      <c r="N10" s="6">
        <f>VLOOKUP($D$4,'Primary Headroom'!$B$7:$AE$374,25,FALSE)</f>
        <v>10.818165363336036</v>
      </c>
      <c r="O10" s="6">
        <f>VLOOKUP($D$4,'Primary Headroom'!$B$7:$AE$374,26,FALSE)</f>
        <v>10.342181636095045</v>
      </c>
      <c r="P10" s="6">
        <f>VLOOKUP($D$4,'Primary Headroom'!$B$7:$AE$374,27,FALSE)</f>
        <v>8.8126453838120682</v>
      </c>
      <c r="Q10" s="6">
        <f>VLOOKUP($D$4,'Primary Headroom'!$B$7:$AE$374,28,FALSE)</f>
        <v>7.35060445308876</v>
      </c>
      <c r="R10" s="6">
        <f>VLOOKUP($D$4,'Primary Headroom'!$B$7:$AE$374,29,FALSE)</f>
        <v>7.3395484480557975</v>
      </c>
      <c r="S10" s="6">
        <f>VLOOKUP($D$4,'Primary Headroom'!$B$7:$AE$374,30,FALSE)</f>
        <v>7.7011035810647179</v>
      </c>
    </row>
    <row r="11" spans="3:19" x14ac:dyDescent="0.35">
      <c r="C11" s="178" t="s">
        <v>406</v>
      </c>
      <c r="D11" s="180" t="s">
        <v>2</v>
      </c>
      <c r="E11" s="181"/>
      <c r="F11" s="6">
        <f>VLOOKUP($D$4,'Primary Headroom'!$B$7:$AT$374,32,FALSE)</f>
        <v>8.7874110562340988</v>
      </c>
      <c r="G11" s="6">
        <f>VLOOKUP($D$4,'Primary Headroom'!$B$7:$AT$374,33,FALSE)</f>
        <v>8.6869091714988382</v>
      </c>
      <c r="H11" s="6">
        <f>VLOOKUP($D$4,'Primary Headroom'!$B$7:$AT$374,34,FALSE)</f>
        <v>8.3880901070307701</v>
      </c>
      <c r="I11" s="6">
        <f>VLOOKUP($D$4,'Primary Headroom'!$B$7:$AT$374,35,FALSE)</f>
        <v>8.0654541075722026</v>
      </c>
      <c r="J11" s="6">
        <f>VLOOKUP($D$4,'Primary Headroom'!$B$7:$AT$374,36,FALSE)</f>
        <v>7.7952162168063666</v>
      </c>
      <c r="K11" s="6">
        <f>VLOOKUP($D$4,'Primary Headroom'!$B$7:$AT$374,37,FALSE)</f>
        <v>7.5897286139999718</v>
      </c>
      <c r="L11" s="6">
        <f>VLOOKUP($D$4,'Primary Headroom'!$B$7:$AT$374,38,FALSE)</f>
        <v>7.1916487115609247</v>
      </c>
      <c r="M11" s="6">
        <f>VLOOKUP($D$4,'Primary Headroom'!$B$7:$AT$374,39,FALSE)</f>
        <v>6.8648107345089446</v>
      </c>
      <c r="N11" s="6">
        <f>VLOOKUP($D$4,'Primary Headroom'!$B$7:$AT$374,40,FALSE)</f>
        <v>6.5402790359724357</v>
      </c>
      <c r="O11" s="6">
        <f>VLOOKUP($D$4,'Primary Headroom'!$B$7:$AT$374,41,FALSE)</f>
        <v>6.1280648476437989</v>
      </c>
      <c r="P11" s="6">
        <f>VLOOKUP($D$4,'Primary Headroom'!$B$7:$AT$374,42,FALSE)</f>
        <v>5.0946543554869699</v>
      </c>
      <c r="Q11" s="6">
        <f>VLOOKUP($D$4,'Primary Headroom'!$B$7:$AT$374,43,FALSE)</f>
        <v>4.4824724294817422</v>
      </c>
      <c r="R11" s="6">
        <f>VLOOKUP($D$4,'Primary Headroom'!$B$7:$AT$374,44,FALSE)</f>
        <v>4.1169594483675489</v>
      </c>
      <c r="S11" s="6">
        <f>VLOOKUP($D$4,'Primary Headroom'!$B$7:$AT$374,45,FALSE)</f>
        <v>4.0766833528887112</v>
      </c>
    </row>
    <row r="12" spans="3:19" x14ac:dyDescent="0.35">
      <c r="C12" s="179"/>
      <c r="D12" s="182" t="s">
        <v>5</v>
      </c>
      <c r="E12" s="183"/>
      <c r="F12" s="6">
        <f>VLOOKUP($D$4,'Primary Headroom'!$B$7:$BI$374,47,FALSE)</f>
        <v>13.424411056234099</v>
      </c>
      <c r="G12" s="6">
        <f>VLOOKUP($D$4,'Primary Headroom'!$B$7:$BI$374,48,FALSE)</f>
        <v>13.323909171498839</v>
      </c>
      <c r="H12" s="6">
        <f>VLOOKUP($D$4,'Primary Headroom'!$B$7:$BI$374,49,FALSE)</f>
        <v>13.025090107030771</v>
      </c>
      <c r="I12" s="6">
        <f>VLOOKUP($D$4,'Primary Headroom'!$B$7:$BI$374,50,FALSE)</f>
        <v>12.702454107572203</v>
      </c>
      <c r="J12" s="6">
        <f>VLOOKUP($D$4,'Primary Headroom'!$B$7:$BI$374,51,FALSE)</f>
        <v>12.432216216806367</v>
      </c>
      <c r="K12" s="6">
        <f>VLOOKUP($D$4,'Primary Headroom'!$B$7:$BI$374,52,FALSE)</f>
        <v>12.226728613999972</v>
      </c>
      <c r="L12" s="6">
        <f>VLOOKUP($D$4,'Primary Headroom'!$B$7:$BI$374,53,FALSE)</f>
        <v>11.828648711560925</v>
      </c>
      <c r="M12" s="6">
        <f>VLOOKUP($D$4,'Primary Headroom'!$B$7:$BI$374,54,FALSE)</f>
        <v>11.501810734508945</v>
      </c>
      <c r="N12" s="6">
        <f>VLOOKUP($D$4,'Primary Headroom'!$B$7:$BI$374,55,FALSE)</f>
        <v>11.177279035972436</v>
      </c>
      <c r="O12" s="6">
        <f>VLOOKUP($D$4,'Primary Headroom'!$B$7:$BI$374,56,FALSE)</f>
        <v>10.765064847643799</v>
      </c>
      <c r="P12" s="6">
        <f>VLOOKUP($D$4,'Primary Headroom'!$B$7:$BI$374,57,FALSE)</f>
        <v>9.7316543554869703</v>
      </c>
      <c r="Q12" s="6">
        <f>VLOOKUP($D$4,'Primary Headroom'!$B$7:$BI$374,58,FALSE)</f>
        <v>9.1194724294817426</v>
      </c>
      <c r="R12" s="6">
        <f>VLOOKUP($D$4,'Primary Headroom'!$B$7:$BI$374,59,FALSE)</f>
        <v>8.7539594483675494</v>
      </c>
      <c r="S12" s="6">
        <f>VLOOKUP($D$4,'Primary Headroom'!$B$7:$BI$374,60,FALSE)</f>
        <v>8.7136833528887117</v>
      </c>
    </row>
    <row r="13" spans="3:19" x14ac:dyDescent="0.35">
      <c r="C13" s="166" t="s">
        <v>407</v>
      </c>
      <c r="D13" s="168" t="s">
        <v>2</v>
      </c>
      <c r="E13" s="169"/>
      <c r="F13" s="6">
        <f>VLOOKUP($D$4,'Primary Headroom'!$B$7:$CM$374,62,FALSE)</f>
        <v>8.616769062678884</v>
      </c>
      <c r="G13" s="6">
        <f>VLOOKUP($D$4,'Primary Headroom'!$B$7:$CM$374,63,FALSE)</f>
        <v>8.3807729058290583</v>
      </c>
      <c r="H13" s="6">
        <f>VLOOKUP($D$4,'Primary Headroom'!$B$7:$CM$374,64,FALSE)</f>
        <v>8.149829873196154</v>
      </c>
      <c r="I13" s="6">
        <f>VLOOKUP($D$4,'Primary Headroom'!$B$7:$CM$374,65,FALSE)</f>
        <v>7.8658212203908473</v>
      </c>
      <c r="J13" s="6">
        <f>VLOOKUP($D$4,'Primary Headroom'!$B$7:$CM$374,66,FALSE)</f>
        <v>7.58209228091164</v>
      </c>
      <c r="K13" s="6">
        <f>VLOOKUP($D$4,'Primary Headroom'!$B$7:$CM$374,67,FALSE)</f>
        <v>7.3676158748682745</v>
      </c>
      <c r="L13" s="6">
        <f>VLOOKUP($D$4,'Primary Headroom'!$B$7:$CM$374,68,FALSE)</f>
        <v>6.964210937769451</v>
      </c>
      <c r="M13" s="6">
        <f>VLOOKUP($D$4,'Primary Headroom'!$B$7:$CM$374,69,FALSE)</f>
        <v>6.6334805566892427</v>
      </c>
      <c r="N13" s="6">
        <f>VLOOKUP($D$4,'Primary Headroom'!$B$7:$CM$374,70,FALSE)</f>
        <v>6.3208707998533242</v>
      </c>
      <c r="O13" s="6">
        <f>VLOOKUP($D$4,'Primary Headroom'!$B$7:$CM$374,71,FALSE)</f>
        <v>5.893149954607118</v>
      </c>
      <c r="P13" s="6">
        <f>VLOOKUP($D$4,'Primary Headroom'!$B$7:$CM$374,72,FALSE)</f>
        <v>4.4953952578259262</v>
      </c>
      <c r="Q13" s="6">
        <f>VLOOKUP($D$4,'Primary Headroom'!$B$7:$CM$374,73,FALSE)</f>
        <v>3.1415142416287338</v>
      </c>
      <c r="R13" s="6">
        <f>VLOOKUP($D$4,'Primary Headroom'!$B$7:$CM$374,74,FALSE)</f>
        <v>3.1618913415802155</v>
      </c>
      <c r="S13" s="6">
        <f>VLOOKUP($D$4,'Primary Headroom'!$B$7:$CM$374,75,FALSE)</f>
        <v>3.5498225040566851</v>
      </c>
    </row>
    <row r="14" spans="3:19" x14ac:dyDescent="0.35">
      <c r="C14" s="167"/>
      <c r="D14" s="170" t="s">
        <v>5</v>
      </c>
      <c r="E14" s="171"/>
      <c r="F14" s="6">
        <f>VLOOKUP($D$4,'Primary Headroom'!$B$7:$CM$374,77,FALSE)</f>
        <v>13.253769062678884</v>
      </c>
      <c r="G14" s="6">
        <f>VLOOKUP($D$4,'Primary Headroom'!$B$7:$CM$374,78,FALSE)</f>
        <v>13.017772905829059</v>
      </c>
      <c r="H14" s="6">
        <f>VLOOKUP($D$4,'Primary Headroom'!$B$7:$CM$374,79,FALSE)</f>
        <v>12.786829873196154</v>
      </c>
      <c r="I14" s="6">
        <f>VLOOKUP($D$4,'Primary Headroom'!$B$7:$CM$374,80,FALSE)</f>
        <v>12.502821220390848</v>
      </c>
      <c r="J14" s="6">
        <f>VLOOKUP($D$4,'Primary Headroom'!$B$7:$CM$374,81,FALSE)</f>
        <v>12.21909228091164</v>
      </c>
      <c r="K14" s="6">
        <f>VLOOKUP($D$4,'Primary Headroom'!$B$7:$CM$374,82,FALSE)</f>
        <v>12.004615874868275</v>
      </c>
      <c r="L14" s="6">
        <f>VLOOKUP($D$4,'Primary Headroom'!$B$7:$CM$374,83,FALSE)</f>
        <v>11.601210937769451</v>
      </c>
      <c r="M14" s="6">
        <f>VLOOKUP($D$4,'Primary Headroom'!$B$7:$CM$374,84,FALSE)</f>
        <v>11.270480556689243</v>
      </c>
      <c r="N14" s="6">
        <f>VLOOKUP($D$4,'Primary Headroom'!$B$7:$CM$374,85,FALSE)</f>
        <v>10.957870799853325</v>
      </c>
      <c r="O14" s="6">
        <f>VLOOKUP($D$4,'Primary Headroom'!$B$7:$CM$374,86,FALSE)</f>
        <v>10.530149954607118</v>
      </c>
      <c r="P14" s="6">
        <f>VLOOKUP($D$4,'Primary Headroom'!$B$7:$CM$374,87,FALSE)</f>
        <v>9.1323952578259266</v>
      </c>
      <c r="Q14" s="6">
        <f>VLOOKUP($D$4,'Primary Headroom'!$B$7:$CM$374,88,FALSE)</f>
        <v>7.7785142416287343</v>
      </c>
      <c r="R14" s="6">
        <f>VLOOKUP($D$4,'Primary Headroom'!$B$7:$CM$374,89,FALSE)</f>
        <v>7.7988913415802159</v>
      </c>
      <c r="S14" s="6">
        <f>VLOOKUP($D$4,'Primary Headroom'!$B$7:$CM$374,90,FALSE)</f>
        <v>8.1868225040566855</v>
      </c>
    </row>
    <row r="15" spans="3:19" x14ac:dyDescent="0.35">
      <c r="C15" s="172" t="s">
        <v>7</v>
      </c>
      <c r="D15" s="174" t="s">
        <v>2</v>
      </c>
      <c r="E15" s="175"/>
      <c r="F15" s="6">
        <f>VLOOKUP($D$4,'Primary Headroom'!$B$7:$DQ$374,92,FALSE)</f>
        <v>8.6181122879757766</v>
      </c>
      <c r="G15" s="6">
        <f>VLOOKUP($D$4,'Primary Headroom'!$B$7:$DQ$374,93,FALSE)</f>
        <v>8.3822499609355194</v>
      </c>
      <c r="H15" s="6">
        <f>VLOOKUP($D$4,'Primary Headroom'!$B$7:$DQ$374,94,FALSE)</f>
        <v>8.1577510003869396</v>
      </c>
      <c r="I15" s="6">
        <f>VLOOKUP($D$4,'Primary Headroom'!$B$7:$DQ$374,95,FALSE)</f>
        <v>7.8866972692463548</v>
      </c>
      <c r="J15" s="6">
        <f>VLOOKUP($D$4,'Primary Headroom'!$B$7:$DQ$374,96,FALSE)</f>
        <v>7.6345127092738334</v>
      </c>
      <c r="K15" s="6">
        <f>VLOOKUP($D$4,'Primary Headroom'!$B$7:$DQ$374,97,FALSE)</f>
        <v>7.460754027516975</v>
      </c>
      <c r="L15" s="6">
        <f>VLOOKUP($D$4,'Primary Headroom'!$B$7:$DQ$374,98,FALSE)</f>
        <v>7.0968037108655597</v>
      </c>
      <c r="M15" s="6">
        <f>VLOOKUP($D$4,'Primary Headroom'!$B$7:$DQ$374,99,FALSE)</f>
        <v>6.8112953299820163</v>
      </c>
      <c r="N15" s="6">
        <f>VLOOKUP($D$4,'Primary Headroom'!$B$7:$DQ$374,100,FALSE)</f>
        <v>6.5958878085951014</v>
      </c>
      <c r="O15" s="6">
        <f>VLOOKUP($D$4,'Primary Headroom'!$B$7:$DQ$374,101,FALSE)</f>
        <v>6.2963978256912085</v>
      </c>
      <c r="P15" s="6">
        <f>VLOOKUP($D$4,'Primary Headroom'!$B$7:$DQ$374,102,FALSE)</f>
        <v>3.5991325195040886</v>
      </c>
      <c r="Q15" s="6">
        <f>VLOOKUP($D$4,'Primary Headroom'!$B$7:$DQ$374,103,FALSE)</f>
        <v>-1.8699681658769691</v>
      </c>
      <c r="R15" s="6">
        <f>VLOOKUP($D$4,'Primary Headroom'!$B$7:$DQ$374,104,FALSE)</f>
        <v>-6.1461885305335109</v>
      </c>
      <c r="S15" s="6">
        <f>VLOOKUP($D$4,'Primary Headroom'!$B$7:$DQ$374,105,FALSE)</f>
        <v>-8.7305100194205281</v>
      </c>
    </row>
    <row r="16" spans="3:19" x14ac:dyDescent="0.35">
      <c r="C16" s="173"/>
      <c r="D16" s="176" t="s">
        <v>5</v>
      </c>
      <c r="E16" s="177"/>
      <c r="F16" s="6">
        <f>VLOOKUP($D$4,'Primary Headroom'!$B$7:$DQ$374,107,FALSE)</f>
        <v>13.255112287975777</v>
      </c>
      <c r="G16" s="6">
        <f>VLOOKUP($D$4,'Primary Headroom'!$B$7:$DQ$374,108,FALSE)</f>
        <v>13.01924996093552</v>
      </c>
      <c r="H16" s="6">
        <f>VLOOKUP($D$4,'Primary Headroom'!$B$7:$DQ$374,109,FALSE)</f>
        <v>12.79475100038694</v>
      </c>
      <c r="I16" s="6">
        <f>VLOOKUP($D$4,'Primary Headroom'!$B$7:$DQ$374,110,FALSE)</f>
        <v>12.523697269246355</v>
      </c>
      <c r="J16" s="6">
        <f>VLOOKUP($D$4,'Primary Headroom'!$B$7:$DQ$374,111,FALSE)</f>
        <v>12.271512709273834</v>
      </c>
      <c r="K16" s="6">
        <f>VLOOKUP($D$4,'Primary Headroom'!$B$7:$DQ$374,112,FALSE)</f>
        <v>12.097754027516975</v>
      </c>
      <c r="L16" s="6">
        <f>VLOOKUP($D$4,'Primary Headroom'!$B$7:$DQ$374,113,FALSE)</f>
        <v>11.73380371086556</v>
      </c>
      <c r="M16" s="6">
        <f>VLOOKUP($D$4,'Primary Headroom'!$B$7:$DQ$374,114,FALSE)</f>
        <v>11.448295329982017</v>
      </c>
      <c r="N16" s="6">
        <f>VLOOKUP($D$4,'Primary Headroom'!$B$7:$DQ$374,115,FALSE)</f>
        <v>11.232887808595102</v>
      </c>
      <c r="O16" s="6">
        <f>VLOOKUP($D$4,'Primary Headroom'!$B$7:$DQ$374,116,FALSE)</f>
        <v>10.933397825691209</v>
      </c>
      <c r="P16" s="6">
        <f>VLOOKUP($D$4,'Primary Headroom'!$B$7:$DQ$374,117,FALSE)</f>
        <v>8.2361325195040891</v>
      </c>
      <c r="Q16" s="6">
        <f>VLOOKUP($D$4,'Primary Headroom'!$B$7:$DQ$374,118,FALSE)</f>
        <v>2.7670318341230313</v>
      </c>
      <c r="R16" s="6">
        <f>VLOOKUP($D$4,'Primary Headroom'!$B$7:$DQ$374,119,FALSE)</f>
        <v>-1.5091885305335104</v>
      </c>
      <c r="S16" s="6">
        <f>VLOOKUP($D$4,'Primary Headroom'!$B$7:$DQ$374,120,FALSE)</f>
        <v>-4.0935100194205276</v>
      </c>
    </row>
    <row r="17" spans="3:19" x14ac:dyDescent="0.35">
      <c r="C17" s="160" t="s">
        <v>8</v>
      </c>
      <c r="D17" s="162" t="s">
        <v>2</v>
      </c>
      <c r="E17" s="163"/>
      <c r="F17" s="6">
        <f>VLOOKUP($D$4,'Primary Headroom'!$B$7:$EU$374,122,FALSE)</f>
        <v>8.6554461335762447</v>
      </c>
      <c r="G17" s="6">
        <f>VLOOKUP($D$4,'Primary Headroom'!$B$7:$EU$374,123,FALSE)</f>
        <v>8.4218360142402044</v>
      </c>
      <c r="H17" s="6">
        <f>VLOOKUP($D$4,'Primary Headroom'!$B$7:$EU$374,124,FALSE)</f>
        <v>8.2069811153779533</v>
      </c>
      <c r="I17" s="6">
        <f>VLOOKUP($D$4,'Primary Headroom'!$B$7:$EU$374,125,FALSE)</f>
        <v>7.9812560351980615</v>
      </c>
      <c r="J17" s="6">
        <f>VLOOKUP($D$4,'Primary Headroom'!$B$7:$EU$374,126,FALSE)</f>
        <v>7.6529500369319727</v>
      </c>
      <c r="K17" s="6">
        <f>VLOOKUP($D$4,'Primary Headroom'!$B$7:$EU$374,127,FALSE)</f>
        <v>7.5506337985263627</v>
      </c>
      <c r="L17" s="6">
        <f>VLOOKUP($D$4,'Primary Headroom'!$B$7:$EU$374,128,FALSE)</f>
        <v>7.2543508395723215</v>
      </c>
      <c r="M17" s="6">
        <f>VLOOKUP($D$4,'Primary Headroom'!$B$7:$EU$374,129,FALSE)</f>
        <v>7.0454855532092786</v>
      </c>
      <c r="N17" s="6">
        <f>VLOOKUP($D$4,'Primary Headroom'!$B$7:$EU$374,130,FALSE)</f>
        <v>6.5837101738387602</v>
      </c>
      <c r="O17" s="6">
        <f>VLOOKUP($D$4,'Primary Headroom'!$B$7:$EU$374,131,FALSE)</f>
        <v>4.7816030499347697</v>
      </c>
      <c r="P17" s="6">
        <f>VLOOKUP($D$4,'Primary Headroom'!$B$7:$EU$374,132,FALSE)</f>
        <v>-1.2205356047480613</v>
      </c>
      <c r="Q17" s="6">
        <f>VLOOKUP($D$4,'Primary Headroom'!$B$7:$EU$374,133,FALSE)</f>
        <v>-5.8364714105816979</v>
      </c>
      <c r="R17" s="6">
        <f>VLOOKUP($D$4,'Primary Headroom'!$B$7:$EU$374,134,FALSE)</f>
        <v>-8.600941145079716</v>
      </c>
      <c r="S17" s="6">
        <f>VLOOKUP($D$4,'Primary Headroom'!$B$7:$EU$374,135,FALSE)</f>
        <v>-7.4048664035804848</v>
      </c>
    </row>
    <row r="18" spans="3:19" x14ac:dyDescent="0.35">
      <c r="C18" s="161"/>
      <c r="D18" s="164" t="s">
        <v>5</v>
      </c>
      <c r="E18" s="165"/>
      <c r="F18" s="6">
        <f>VLOOKUP($D$4,'Primary Headroom'!$B$7:$EU$374,137,FALSE)</f>
        <v>13.292446133576245</v>
      </c>
      <c r="G18" s="6">
        <f>VLOOKUP($D$4,'Primary Headroom'!$B$7:$EU$374,138,FALSE)</f>
        <v>13.058836014240205</v>
      </c>
      <c r="H18" s="6">
        <f>VLOOKUP($D$4,'Primary Headroom'!$B$7:$EU$374,139,FALSE)</f>
        <v>12.843981115377954</v>
      </c>
      <c r="I18" s="6">
        <f>VLOOKUP($D$4,'Primary Headroom'!$B$7:$EU$374,140,FALSE)</f>
        <v>12.618256035198062</v>
      </c>
      <c r="J18" s="6">
        <f>VLOOKUP($D$4,'Primary Headroom'!$B$7:$EU$374,141,FALSE)</f>
        <v>12.289950036931973</v>
      </c>
      <c r="K18" s="6">
        <f>VLOOKUP($D$4,'Primary Headroom'!$B$7:$EU$374,142,FALSE)</f>
        <v>12.187633798526363</v>
      </c>
      <c r="L18" s="6">
        <f>VLOOKUP($D$4,'Primary Headroom'!$B$7:$EU$374,143,FALSE)</f>
        <v>11.891350839572322</v>
      </c>
      <c r="M18" s="6">
        <f>VLOOKUP($D$4,'Primary Headroom'!$B$7:$EU$374,144,FALSE)</f>
        <v>11.682485553209279</v>
      </c>
      <c r="N18" s="6">
        <f>VLOOKUP($D$4,'Primary Headroom'!$B$7:$EU$374,145,FALSE)</f>
        <v>11.220710173838761</v>
      </c>
      <c r="O18" s="6">
        <f>VLOOKUP($D$4,'Primary Headroom'!$B$7:$EU$374,146,FALSE)</f>
        <v>9.4186030499347702</v>
      </c>
      <c r="P18" s="6">
        <f>VLOOKUP($D$4,'Primary Headroom'!$B$7:$EU$374,147,FALSE)</f>
        <v>3.4164643952519391</v>
      </c>
      <c r="Q18" s="6">
        <f>VLOOKUP($D$4,'Primary Headroom'!$B$7:$EU$374,148,FALSE)</f>
        <v>-1.1994714105816975</v>
      </c>
      <c r="R18" s="6">
        <f>VLOOKUP($D$4,'Primary Headroom'!$B$7:$EU$374,149,FALSE)</f>
        <v>-3.9639411450797155</v>
      </c>
      <c r="S18" s="6">
        <f>VLOOKUP($D$4,'Primary Headroom'!$B$7:$EU$374,150,FALSE)</f>
        <v>-2.7678664035804843</v>
      </c>
    </row>
    <row r="22" spans="3:19" ht="21" x14ac:dyDescent="0.5">
      <c r="C22" s="7" t="s">
        <v>418</v>
      </c>
      <c r="D22" s="190" t="s">
        <v>374</v>
      </c>
      <c r="E22" s="191"/>
      <c r="F22" s="192" t="s">
        <v>422</v>
      </c>
      <c r="G22" s="192"/>
      <c r="H22" s="192"/>
      <c r="I22" s="192"/>
      <c r="J22" s="192"/>
      <c r="K22" s="192"/>
      <c r="L22" s="192"/>
      <c r="M22" s="192"/>
      <c r="N22" s="192"/>
      <c r="O22" s="192"/>
      <c r="P22" s="192"/>
      <c r="Q22" s="192"/>
      <c r="R22" s="192"/>
      <c r="S22" s="192"/>
    </row>
    <row r="23" spans="3:19" x14ac:dyDescent="0.35">
      <c r="C23" s="72" t="s">
        <v>856</v>
      </c>
      <c r="D23" s="185" t="str">
        <f>VLOOKUP($D$22,'BSP Headroom'!$B$9:$EY$74,154,FALSE)</f>
        <v>BREDBURY</v>
      </c>
      <c r="E23" s="186"/>
      <c r="F23" s="184">
        <v>2022</v>
      </c>
      <c r="G23" s="184">
        <v>2023</v>
      </c>
      <c r="H23" s="184">
        <v>2024</v>
      </c>
      <c r="I23" s="184">
        <v>2025</v>
      </c>
      <c r="J23" s="184">
        <v>2026</v>
      </c>
      <c r="K23" s="184">
        <v>2027</v>
      </c>
      <c r="L23" s="184">
        <v>2028</v>
      </c>
      <c r="M23" s="184">
        <v>2029</v>
      </c>
      <c r="N23" s="184">
        <v>2030</v>
      </c>
      <c r="O23" s="184">
        <v>2031</v>
      </c>
      <c r="P23" s="184">
        <v>2036</v>
      </c>
      <c r="Q23" s="184">
        <v>2041</v>
      </c>
      <c r="R23" s="184">
        <v>2046</v>
      </c>
      <c r="S23" s="184">
        <v>2051</v>
      </c>
    </row>
    <row r="24" spans="3:19" x14ac:dyDescent="0.35">
      <c r="C24" s="193" t="s">
        <v>419</v>
      </c>
      <c r="D24" s="8" t="s">
        <v>420</v>
      </c>
      <c r="E24" s="8" t="s">
        <v>1</v>
      </c>
      <c r="F24" s="184"/>
      <c r="G24" s="184"/>
      <c r="H24" s="184"/>
      <c r="I24" s="184"/>
      <c r="J24" s="184"/>
      <c r="K24" s="184"/>
      <c r="L24" s="184"/>
      <c r="M24" s="184"/>
      <c r="N24" s="184"/>
      <c r="O24" s="184"/>
      <c r="P24" s="184"/>
      <c r="Q24" s="184"/>
      <c r="R24" s="184"/>
      <c r="S24" s="184"/>
    </row>
    <row r="25" spans="3:19" x14ac:dyDescent="0.35">
      <c r="C25" s="194"/>
      <c r="D25" s="9">
        <f>VLOOKUP($D$22,'BSP Headroom'!$B$7:$EX$74,152,FALSE)</f>
        <v>389188</v>
      </c>
      <c r="E25" s="9">
        <f>VLOOKUP($D$22,'BSP Headroom'!$B$7:$EX$74,153,FALSE)</f>
        <v>388310</v>
      </c>
      <c r="F25" s="184"/>
      <c r="G25" s="184"/>
      <c r="H25" s="184"/>
      <c r="I25" s="184"/>
      <c r="J25" s="184"/>
      <c r="K25" s="184"/>
      <c r="L25" s="184"/>
      <c r="M25" s="184"/>
      <c r="N25" s="184"/>
      <c r="O25" s="184"/>
      <c r="P25" s="184"/>
      <c r="Q25" s="184"/>
      <c r="R25" s="184"/>
      <c r="S25" s="184"/>
    </row>
    <row r="26" spans="3:19" x14ac:dyDescent="0.35">
      <c r="C26" s="187" t="s">
        <v>893</v>
      </c>
      <c r="D26" s="188" t="s">
        <v>2</v>
      </c>
      <c r="E26" s="189"/>
      <c r="F26" s="6">
        <f>VLOOKUP($D$22,'BSP Headroom'!$B$7:$AE$74,2,FALSE)</f>
        <v>54.664080208255676</v>
      </c>
      <c r="G26" s="6">
        <f>VLOOKUP($D$22,'BSP Headroom'!$B$7:$AE$74,3,FALSE)</f>
        <v>45.534460002088281</v>
      </c>
      <c r="H26" s="6">
        <f>VLOOKUP($D$22,'BSP Headroom'!$B$7:$AE$74,4,FALSE)</f>
        <v>44.896541548995941</v>
      </c>
      <c r="I26" s="6">
        <f>VLOOKUP($D$22,'BSP Headroom'!$B$7:$AE$74,5,FALSE)</f>
        <v>44.055949929505459</v>
      </c>
      <c r="J26" s="6">
        <f>VLOOKUP($D$22,'BSP Headroom'!$B$7:$AE$74,6,FALSE)</f>
        <v>42.872059379862918</v>
      </c>
      <c r="K26" s="6">
        <f>VLOOKUP($D$22,'BSP Headroom'!$B$7:$AE$74,7,FALSE)</f>
        <v>41.50978803774791</v>
      </c>
      <c r="L26" s="6">
        <f>VLOOKUP($D$22,'BSP Headroom'!$B$7:$AE$74,8,FALSE)</f>
        <v>39.89988783809477</v>
      </c>
      <c r="M26" s="6">
        <f>VLOOKUP($D$22,'BSP Headroom'!$B$7:$AE$74,9,FALSE)</f>
        <v>38.343855038004165</v>
      </c>
      <c r="N26" s="6">
        <f>VLOOKUP($D$22,'BSP Headroom'!$B$7:$AE$74,10,FALSE)</f>
        <v>36.765442483441348</v>
      </c>
      <c r="O26" s="6">
        <f>VLOOKUP($D$22,'BSP Headroom'!$B$7:$AE$74,11,FALSE)</f>
        <v>34.998136386563459</v>
      </c>
      <c r="P26" s="6">
        <f>VLOOKUP($D$22,'BSP Headroom'!$B$7:$AE$74,12,FALSE)</f>
        <v>28.667662390949573</v>
      </c>
      <c r="Q26" s="6">
        <f>VLOOKUP($D$22,'BSP Headroom'!$B$7:$AE$74,13,FALSE)</f>
        <v>25.491502840013197</v>
      </c>
      <c r="R26" s="6">
        <f>VLOOKUP($D$22,'BSP Headroom'!$B$7:$AE$74,14,FALSE)</f>
        <v>24.854229239561874</v>
      </c>
      <c r="S26" s="6">
        <f>VLOOKUP($D$22,'BSP Headroom'!$B$7:$AE$74,15,FALSE)</f>
        <v>25.551250447142309</v>
      </c>
    </row>
    <row r="27" spans="3:19" x14ac:dyDescent="0.35">
      <c r="C27" s="187"/>
      <c r="D27" s="188" t="s">
        <v>5</v>
      </c>
      <c r="E27" s="189"/>
      <c r="F27" s="6">
        <f>VLOOKUP($D$22,'BSP Headroom'!$B$7:$AE$74,17,FALSE)</f>
        <v>72.664080208255683</v>
      </c>
      <c r="G27" s="6">
        <f>VLOOKUP($D$22,'BSP Headroom'!$B$7:$AE$74,18,FALSE)</f>
        <v>63.534460002088281</v>
      </c>
      <c r="H27" s="6">
        <f>VLOOKUP($D$22,'BSP Headroom'!$B$7:$AE$74,19,FALSE)</f>
        <v>62.896541548995941</v>
      </c>
      <c r="I27" s="6">
        <f>VLOOKUP($D$22,'BSP Headroom'!$B$7:$AE$74,20,FALSE)</f>
        <v>62.055949929505459</v>
      </c>
      <c r="J27" s="6">
        <f>VLOOKUP($D$22,'BSP Headroom'!$B$7:$AE$74,21,FALSE)</f>
        <v>60.872059379862918</v>
      </c>
      <c r="K27" s="6">
        <f>VLOOKUP($D$22,'BSP Headroom'!$B$7:$AE$74,22,FALSE)</f>
        <v>59.50978803774791</v>
      </c>
      <c r="L27" s="6">
        <f>VLOOKUP($D$22,'BSP Headroom'!$B$7:$AE$74,23,FALSE)</f>
        <v>57.89988783809477</v>
      </c>
      <c r="M27" s="6">
        <f>VLOOKUP($D$22,'BSP Headroom'!$B$7:$AE$74,24,FALSE)</f>
        <v>56.343855038004165</v>
      </c>
      <c r="N27" s="6">
        <f>VLOOKUP($D$22,'BSP Headroom'!$B$7:$AE$74,25,FALSE)</f>
        <v>54.765442483441348</v>
      </c>
      <c r="O27" s="6">
        <f>VLOOKUP($D$22,'BSP Headroom'!$B$7:$AE$74,26,FALSE)</f>
        <v>52.998136386563459</v>
      </c>
      <c r="P27" s="6">
        <f>VLOOKUP($D$22,'BSP Headroom'!$B$7:$AE$74,27,FALSE)</f>
        <v>46.667662390949573</v>
      </c>
      <c r="Q27" s="6">
        <f>VLOOKUP($D$22,'BSP Headroom'!$B$7:$AE$74,28,FALSE)</f>
        <v>43.491502840013197</v>
      </c>
      <c r="R27" s="6">
        <f>VLOOKUP($D$22,'BSP Headroom'!$B$7:$AE$74,29,FALSE)</f>
        <v>42.854229239561874</v>
      </c>
      <c r="S27" s="6">
        <f>VLOOKUP($D$22,'BSP Headroom'!$B$7:$AE$74,30,FALSE)</f>
        <v>43.551250447142309</v>
      </c>
    </row>
    <row r="28" spans="3:19" x14ac:dyDescent="0.35">
      <c r="C28" s="178" t="s">
        <v>406</v>
      </c>
      <c r="D28" s="180" t="s">
        <v>2</v>
      </c>
      <c r="E28" s="181"/>
      <c r="F28" s="6">
        <f>VLOOKUP($D$22,'BSP Headroom'!$B$7:$BI$74,32,FALSE)</f>
        <v>59.424665343455828</v>
      </c>
      <c r="G28" s="6">
        <f>VLOOKUP($D$22,'BSP Headroom'!$B$7:$BI$74,33,FALSE)</f>
        <v>54.891070813993146</v>
      </c>
      <c r="H28" s="6">
        <f>VLOOKUP($D$22,'BSP Headroom'!$B$7:$BI$74,34,FALSE)</f>
        <v>53.973307528023781</v>
      </c>
      <c r="I28" s="6">
        <f>VLOOKUP($D$22,'BSP Headroom'!$B$7:$BI$74,35,FALSE)</f>
        <v>53.044800788853657</v>
      </c>
      <c r="J28" s="6">
        <f>VLOOKUP($D$22,'BSP Headroom'!$B$7:$BI$74,36,FALSE)</f>
        <v>51.949112072923754</v>
      </c>
      <c r="K28" s="6">
        <f>VLOOKUP($D$22,'BSP Headroom'!$B$7:$BI$74,37,FALSE)</f>
        <v>50.685985326343285</v>
      </c>
      <c r="L28" s="6">
        <f>VLOOKUP($D$22,'BSP Headroom'!$B$7:$BI$74,38,FALSE)</f>
        <v>49.169205278551942</v>
      </c>
      <c r="M28" s="6">
        <f>VLOOKUP($D$22,'BSP Headroom'!$B$7:$BI$74,39,FALSE)</f>
        <v>47.680356330951355</v>
      </c>
      <c r="N28" s="6">
        <f>VLOOKUP($D$22,'BSP Headroom'!$B$7:$BI$74,40,FALSE)</f>
        <v>46.122680388815979</v>
      </c>
      <c r="O28" s="6">
        <f>VLOOKUP($D$22,'BSP Headroom'!$B$7:$BI$74,41,FALSE)</f>
        <v>44.538938878192909</v>
      </c>
      <c r="P28" s="6">
        <f>VLOOKUP($D$22,'BSP Headroom'!$B$7:$BI$74,42,FALSE)</f>
        <v>39.889604406495948</v>
      </c>
      <c r="Q28" s="6">
        <f>VLOOKUP($D$22,'BSP Headroom'!$B$7:$BI$74,43,FALSE)</f>
        <v>36.751704689240398</v>
      </c>
      <c r="R28" s="6">
        <f>VLOOKUP($D$22,'BSP Headroom'!$B$7:$BI$74,44,FALSE)</f>
        <v>35.003583885519959</v>
      </c>
      <c r="S28" s="6">
        <f>VLOOKUP($D$22,'BSP Headroom'!$B$7:$BI$74,45,FALSE)</f>
        <v>33.978272818086424</v>
      </c>
    </row>
    <row r="29" spans="3:19" x14ac:dyDescent="0.35">
      <c r="C29" s="179"/>
      <c r="D29" s="182" t="s">
        <v>5</v>
      </c>
      <c r="E29" s="183"/>
      <c r="F29" s="6">
        <f>VLOOKUP($D$22,'BSP Headroom'!$B$7:$BI$74,47,FALSE)</f>
        <v>77.424665343455828</v>
      </c>
      <c r="G29" s="6">
        <f>VLOOKUP($D$22,'BSP Headroom'!$B$7:$BI$74,48,FALSE)</f>
        <v>72.891070813993139</v>
      </c>
      <c r="H29" s="6">
        <f>VLOOKUP($D$22,'BSP Headroom'!$B$7:$BI$74,49,FALSE)</f>
        <v>71.973307528023781</v>
      </c>
      <c r="I29" s="6">
        <f>VLOOKUP($D$22,'BSP Headroom'!$B$7:$BI$74,50,FALSE)</f>
        <v>71.044800788853649</v>
      </c>
      <c r="J29" s="6">
        <f>VLOOKUP($D$22,'BSP Headroom'!$B$7:$BI$74,51,FALSE)</f>
        <v>69.949112072923754</v>
      </c>
      <c r="K29" s="6">
        <f>VLOOKUP($D$22,'BSP Headroom'!$B$7:$BI$74,52,FALSE)</f>
        <v>68.685985326343285</v>
      </c>
      <c r="L29" s="6">
        <f>VLOOKUP($D$22,'BSP Headroom'!$B$7:$BI$74,53,FALSE)</f>
        <v>67.169205278551942</v>
      </c>
      <c r="M29" s="6">
        <f>VLOOKUP($D$22,'BSP Headroom'!$B$7:$BI$74,54,FALSE)</f>
        <v>65.680356330951355</v>
      </c>
      <c r="N29" s="6">
        <f>VLOOKUP($D$22,'BSP Headroom'!$B$7:$BI$74,55,FALSE)</f>
        <v>64.122680388815979</v>
      </c>
      <c r="O29" s="6">
        <f>VLOOKUP($D$22,'BSP Headroom'!$B$7:$BI$74,56,FALSE)</f>
        <v>62.538938878192909</v>
      </c>
      <c r="P29" s="6">
        <f>VLOOKUP($D$22,'BSP Headroom'!$B$7:$BI$74,57,FALSE)</f>
        <v>57.889604406495948</v>
      </c>
      <c r="Q29" s="6">
        <f>VLOOKUP($D$22,'BSP Headroom'!$B$7:$BI$74,58,FALSE)</f>
        <v>54.751704689240398</v>
      </c>
      <c r="R29" s="6">
        <f>VLOOKUP($D$22,'BSP Headroom'!$B$7:$BI$74,59,FALSE)</f>
        <v>53.003583885519959</v>
      </c>
      <c r="S29" s="6">
        <f>VLOOKUP($D$22,'BSP Headroom'!$B$7:$BI$74,60,FALSE)</f>
        <v>51.978272818086424</v>
      </c>
    </row>
    <row r="30" spans="3:19" x14ac:dyDescent="0.35">
      <c r="C30" s="166" t="s">
        <v>407</v>
      </c>
      <c r="D30" s="168" t="s">
        <v>2</v>
      </c>
      <c r="E30" s="169"/>
      <c r="F30" s="6">
        <f>VLOOKUP($D$22,'BSP Headroom'!$B$7:$CM$74,62,FALSE)</f>
        <v>54.717581596161494</v>
      </c>
      <c r="G30" s="6">
        <f>VLOOKUP($D$22,'BSP Headroom'!$B$7:$CM$74,63,FALSE)</f>
        <v>45.666207759999367</v>
      </c>
      <c r="H30" s="6">
        <f>VLOOKUP($D$22,'BSP Headroom'!$B$7:$CM$74,64,FALSE)</f>
        <v>45.083977674448391</v>
      </c>
      <c r="I30" s="6">
        <f>VLOOKUP($D$22,'BSP Headroom'!$B$7:$CM$74,65,FALSE)</f>
        <v>44.212358928697</v>
      </c>
      <c r="J30" s="6">
        <f>VLOOKUP($D$22,'BSP Headroom'!$B$7:$CM$74,66,FALSE)</f>
        <v>43.083566420567166</v>
      </c>
      <c r="K30" s="6">
        <f>VLOOKUP($D$22,'BSP Headroom'!$B$7:$CM$74,67,FALSE)</f>
        <v>41.785064637411011</v>
      </c>
      <c r="L30" s="6">
        <f>VLOOKUP($D$22,'BSP Headroom'!$B$7:$CM$74,68,FALSE)</f>
        <v>40.239882694431969</v>
      </c>
      <c r="M30" s="6">
        <f>VLOOKUP($D$22,'BSP Headroom'!$B$7:$CM$74,69,FALSE)</f>
        <v>38.746439488743476</v>
      </c>
      <c r="N30" s="6">
        <f>VLOOKUP($D$22,'BSP Headroom'!$B$7:$CM$74,70,FALSE)</f>
        <v>37.258476773788971</v>
      </c>
      <c r="O30" s="6">
        <f>VLOOKUP($D$22,'BSP Headroom'!$B$7:$CM$74,71,FALSE)</f>
        <v>35.680241949355519</v>
      </c>
      <c r="P30" s="6">
        <f>VLOOKUP($D$22,'BSP Headroom'!$B$7:$CM$74,72,FALSE)</f>
        <v>29.893533297468338</v>
      </c>
      <c r="Q30" s="6">
        <f>VLOOKUP($D$22,'BSP Headroom'!$B$7:$CM$74,73,FALSE)</f>
        <v>27.311434907633412</v>
      </c>
      <c r="R30" s="6">
        <f>VLOOKUP($D$22,'BSP Headroom'!$B$7:$CM$74,74,FALSE)</f>
        <v>26.981932342513858</v>
      </c>
      <c r="S30" s="6">
        <f>VLOOKUP($D$22,'BSP Headroom'!$B$7:$CM$74,75,FALSE)</f>
        <v>27.836669662210596</v>
      </c>
    </row>
    <row r="31" spans="3:19" x14ac:dyDescent="0.35">
      <c r="C31" s="167"/>
      <c r="D31" s="170" t="s">
        <v>5</v>
      </c>
      <c r="E31" s="171"/>
      <c r="F31" s="6">
        <f>VLOOKUP($D$22,'BSP Headroom'!$B$7:$CM$74,77,FALSE)</f>
        <v>72.717581596161494</v>
      </c>
      <c r="G31" s="6">
        <f>VLOOKUP($D$22,'BSP Headroom'!$B$7:$CM$74,78,FALSE)</f>
        <v>63.666207759999367</v>
      </c>
      <c r="H31" s="6">
        <f>VLOOKUP($D$22,'BSP Headroom'!$B$7:$CM$74,79,FALSE)</f>
        <v>63.083977674448391</v>
      </c>
      <c r="I31" s="6">
        <f>VLOOKUP($D$22,'BSP Headroom'!$B$7:$CM$74,80,FALSE)</f>
        <v>62.212358928697</v>
      </c>
      <c r="J31" s="6">
        <f>VLOOKUP($D$22,'BSP Headroom'!$B$7:$CM$74,81,FALSE)</f>
        <v>61.083566420567166</v>
      </c>
      <c r="K31" s="6">
        <f>VLOOKUP($D$22,'BSP Headroom'!$B$7:$CM$74,82,FALSE)</f>
        <v>59.785064637411011</v>
      </c>
      <c r="L31" s="6">
        <f>VLOOKUP($D$22,'BSP Headroom'!$B$7:$CM$74,83,FALSE)</f>
        <v>58.239882694431969</v>
      </c>
      <c r="M31" s="6">
        <f>VLOOKUP($D$22,'BSP Headroom'!$B$7:$CM$74,84,FALSE)</f>
        <v>56.746439488743476</v>
      </c>
      <c r="N31" s="6">
        <f>VLOOKUP($D$22,'BSP Headroom'!$B$7:$CM$74,85,FALSE)</f>
        <v>55.258476773788971</v>
      </c>
      <c r="O31" s="6">
        <f>VLOOKUP($D$22,'BSP Headroom'!$B$7:$CM$74,86,FALSE)</f>
        <v>53.680241949355519</v>
      </c>
      <c r="P31" s="6">
        <f>VLOOKUP($D$22,'BSP Headroom'!$B$7:$CM$74,87,FALSE)</f>
        <v>47.893533297468338</v>
      </c>
      <c r="Q31" s="6">
        <f>VLOOKUP($D$22,'BSP Headroom'!$B$7:$CM$74,88,FALSE)</f>
        <v>45.311434907633412</v>
      </c>
      <c r="R31" s="6">
        <f>VLOOKUP($D$22,'BSP Headroom'!$B$7:$CM$74,89,FALSE)</f>
        <v>44.981932342513858</v>
      </c>
      <c r="S31" s="6">
        <f>VLOOKUP($D$22,'BSP Headroom'!$B$7:$CM$74,90,FALSE)</f>
        <v>45.836669662210596</v>
      </c>
    </row>
    <row r="32" spans="3:19" x14ac:dyDescent="0.35">
      <c r="C32" s="172" t="s">
        <v>7</v>
      </c>
      <c r="D32" s="174" t="s">
        <v>2</v>
      </c>
      <c r="E32" s="175"/>
      <c r="F32" s="6">
        <f>VLOOKUP($D$22,'BSP Headroom'!$B$7:$DQ$74,92,FALSE)</f>
        <v>54.718348760976767</v>
      </c>
      <c r="G32" s="6">
        <f>VLOOKUP($D$22,'BSP Headroom'!$B$7:$DQ$74,93,FALSE)</f>
        <v>45.660808528977441</v>
      </c>
      <c r="H32" s="6">
        <f>VLOOKUP($D$22,'BSP Headroom'!$B$7:$DQ$74,94,FALSE)</f>
        <v>45.128964399850389</v>
      </c>
      <c r="I32" s="6">
        <f>VLOOKUP($D$22,'BSP Headroom'!$B$7:$DQ$74,95,FALSE)</f>
        <v>44.404130531856197</v>
      </c>
      <c r="J32" s="6">
        <f>VLOOKUP($D$22,'BSP Headroom'!$B$7:$DQ$74,96,FALSE)</f>
        <v>43.412072079606133</v>
      </c>
      <c r="K32" s="6">
        <f>VLOOKUP($D$22,'BSP Headroom'!$B$7:$DQ$74,97,FALSE)</f>
        <v>42.25542078605443</v>
      </c>
      <c r="L32" s="6">
        <f>VLOOKUP($D$22,'BSP Headroom'!$B$7:$DQ$74,98,FALSE)</f>
        <v>40.836906764636041</v>
      </c>
      <c r="M32" s="6">
        <f>VLOOKUP($D$22,'BSP Headroom'!$B$7:$DQ$74,99,FALSE)</f>
        <v>39.493417717004121</v>
      </c>
      <c r="N32" s="6">
        <f>VLOOKUP($D$22,'BSP Headroom'!$B$7:$DQ$74,100,FALSE)</f>
        <v>38.315454669182259</v>
      </c>
      <c r="O32" s="6">
        <f>VLOOKUP($D$22,'BSP Headroom'!$B$7:$DQ$74,101,FALSE)</f>
        <v>37.131083584120404</v>
      </c>
      <c r="P32" s="6">
        <f>VLOOKUP($D$22,'BSP Headroom'!$B$7:$DQ$74,102,FALSE)</f>
        <v>28.89477144857517</v>
      </c>
      <c r="Q32" s="6">
        <f>VLOOKUP($D$22,'BSP Headroom'!$B$7:$DQ$74,103,FALSE)</f>
        <v>11.400446689097606</v>
      </c>
      <c r="R32" s="6">
        <f>VLOOKUP($D$22,'BSP Headroom'!$B$7:$DQ$74,104,FALSE)</f>
        <v>-2.06569057717644</v>
      </c>
      <c r="S32" s="6">
        <f>VLOOKUP($D$22,'BSP Headroom'!$B$7:$DQ$74,105,FALSE)</f>
        <v>-10.78573437046407</v>
      </c>
    </row>
    <row r="33" spans="3:19" x14ac:dyDescent="0.35">
      <c r="C33" s="173"/>
      <c r="D33" s="176" t="s">
        <v>5</v>
      </c>
      <c r="E33" s="177"/>
      <c r="F33" s="6">
        <f>VLOOKUP($D$22,'BSP Headroom'!$B$7:$DQ$74,107,FALSE)</f>
        <v>72.718348760976767</v>
      </c>
      <c r="G33" s="6">
        <f>VLOOKUP($D$22,'BSP Headroom'!$B$7:$DQ$74,108,FALSE)</f>
        <v>63.660808528977441</v>
      </c>
      <c r="H33" s="6">
        <f>VLOOKUP($D$22,'BSP Headroom'!$B$7:$DQ$74,109,FALSE)</f>
        <v>63.128964399850389</v>
      </c>
      <c r="I33" s="6">
        <f>VLOOKUP($D$22,'BSP Headroom'!$B$7:$DQ$74,110,FALSE)</f>
        <v>62.404130531856197</v>
      </c>
      <c r="J33" s="6">
        <f>VLOOKUP($D$22,'BSP Headroom'!$B$7:$DQ$74,111,FALSE)</f>
        <v>61.412072079606133</v>
      </c>
      <c r="K33" s="6">
        <f>VLOOKUP($D$22,'BSP Headroom'!$B$7:$DQ$74,112,FALSE)</f>
        <v>60.25542078605443</v>
      </c>
      <c r="L33" s="6">
        <f>VLOOKUP($D$22,'BSP Headroom'!$B$7:$DQ$74,113,FALSE)</f>
        <v>58.836906764636041</v>
      </c>
      <c r="M33" s="6">
        <f>VLOOKUP($D$22,'BSP Headroom'!$B$7:$DQ$74,114,FALSE)</f>
        <v>57.493417717004121</v>
      </c>
      <c r="N33" s="6">
        <f>VLOOKUP($D$22,'BSP Headroom'!$B$7:$DQ$74,115,FALSE)</f>
        <v>56.315454669182259</v>
      </c>
      <c r="O33" s="6">
        <f>VLOOKUP($D$22,'BSP Headroom'!$B$7:$DQ$74,116,FALSE)</f>
        <v>55.131083584120404</v>
      </c>
      <c r="P33" s="6">
        <f>VLOOKUP($D$22,'BSP Headroom'!$B$7:$DQ$74,117,FALSE)</f>
        <v>46.89477144857517</v>
      </c>
      <c r="Q33" s="6">
        <f>VLOOKUP($D$22,'BSP Headroom'!$B$7:$DQ$74,118,FALSE)</f>
        <v>29.400446689097606</v>
      </c>
      <c r="R33" s="6">
        <f>VLOOKUP($D$22,'BSP Headroom'!$B$7:$DQ$74,119,FALSE)</f>
        <v>15.93430942282356</v>
      </c>
      <c r="S33" s="6">
        <f>VLOOKUP($D$22,'BSP Headroom'!$B$7:$DQ$74,120,FALSE)</f>
        <v>7.2142656295359302</v>
      </c>
    </row>
    <row r="34" spans="3:19" x14ac:dyDescent="0.35">
      <c r="C34" s="160" t="s">
        <v>8</v>
      </c>
      <c r="D34" s="162" t="s">
        <v>2</v>
      </c>
      <c r="E34" s="163"/>
      <c r="F34" s="6">
        <f>VLOOKUP($D$22,'BSP Headroom'!$B$7:$EU$74,122,FALSE)</f>
        <v>54.736776166822523</v>
      </c>
      <c r="G34" s="6">
        <f>VLOOKUP($D$22,'BSP Headroom'!$B$7:$EU$74,123,FALSE)</f>
        <v>45.585186485718907</v>
      </c>
      <c r="H34" s="6">
        <f>VLOOKUP($D$22,'BSP Headroom'!$B$7:$EU$74,124,FALSE)</f>
        <v>45.085486022657591</v>
      </c>
      <c r="I34" s="6">
        <f>VLOOKUP($D$22,'BSP Headroom'!$B$7:$EU$74,125,FALSE)</f>
        <v>44.481577875281147</v>
      </c>
      <c r="J34" s="6">
        <f>VLOOKUP($D$22,'BSP Headroom'!$B$7:$EU$74,126,FALSE)</f>
        <v>43.651632702033936</v>
      </c>
      <c r="K34" s="6">
        <f>VLOOKUP($D$22,'BSP Headroom'!$B$7:$EU$74,127,FALSE)</f>
        <v>42.741665686513812</v>
      </c>
      <c r="L34" s="6">
        <f>VLOOKUP($D$22,'BSP Headroom'!$B$7:$EU$74,128,FALSE)</f>
        <v>41.54534219299228</v>
      </c>
      <c r="M34" s="6">
        <f>VLOOKUP($D$22,'BSP Headroom'!$B$7:$EU$74,129,FALSE)</f>
        <v>40.465171967197932</v>
      </c>
      <c r="N34" s="6">
        <f>VLOOKUP($D$22,'BSP Headroom'!$B$7:$EU$74,130,FALSE)</f>
        <v>39.02150290902199</v>
      </c>
      <c r="O34" s="6">
        <f>VLOOKUP($D$22,'BSP Headroom'!$B$7:$EU$74,131,FALSE)</f>
        <v>34.850320887461265</v>
      </c>
      <c r="P34" s="6">
        <f>VLOOKUP($D$22,'BSP Headroom'!$B$7:$EU$74,132,FALSE)</f>
        <v>15.245454199625726</v>
      </c>
      <c r="Q34" s="6">
        <f>VLOOKUP($D$22,'BSP Headroom'!$B$7:$EU$74,133,FALSE)</f>
        <v>-0.37915460884386221</v>
      </c>
      <c r="R34" s="6">
        <f>VLOOKUP($D$22,'BSP Headroom'!$B$7:$EU$74,134,FALSE)</f>
        <v>-9.0784941194019382</v>
      </c>
      <c r="S34" s="6">
        <f>VLOOKUP($D$22,'BSP Headroom'!$B$7:$EU$74,135,FALSE)</f>
        <v>-5.9478036164341574</v>
      </c>
    </row>
    <row r="35" spans="3:19" x14ac:dyDescent="0.35">
      <c r="C35" s="161"/>
      <c r="D35" s="164" t="s">
        <v>5</v>
      </c>
      <c r="E35" s="165"/>
      <c r="F35" s="6">
        <f>VLOOKUP($D$22,'BSP Headroom'!$B$7:$EU$74,137,FALSE)</f>
        <v>72.736776166822523</v>
      </c>
      <c r="G35" s="6">
        <f>VLOOKUP($D$22,'BSP Headroom'!$B$7:$EU$74,138,FALSE)</f>
        <v>63.585186485718907</v>
      </c>
      <c r="H35" s="6">
        <f>VLOOKUP($D$22,'BSP Headroom'!$B$7:$EU$74,139,FALSE)</f>
        <v>63.085486022657591</v>
      </c>
      <c r="I35" s="6">
        <f>VLOOKUP($D$22,'BSP Headroom'!$B$7:$EU$74,140,FALSE)</f>
        <v>62.481577875281147</v>
      </c>
      <c r="J35" s="6">
        <f>VLOOKUP($D$22,'BSP Headroom'!$B$7:$EU$74,141,FALSE)</f>
        <v>61.651632702033936</v>
      </c>
      <c r="K35" s="6">
        <f>VLOOKUP($D$22,'BSP Headroom'!$B$7:$EU$74,142,FALSE)</f>
        <v>60.741665686513812</v>
      </c>
      <c r="L35" s="6">
        <f>VLOOKUP($D$22,'BSP Headroom'!$B$7:$EU$74,143,FALSE)</f>
        <v>59.54534219299228</v>
      </c>
      <c r="M35" s="6">
        <f>VLOOKUP($D$22,'BSP Headroom'!$B$7:$EU$74,144,FALSE)</f>
        <v>58.465171967197932</v>
      </c>
      <c r="N35" s="6">
        <f>VLOOKUP($D$22,'BSP Headroom'!$B$7:$EU$74,145,FALSE)</f>
        <v>57.02150290902199</v>
      </c>
      <c r="O35" s="6">
        <f>VLOOKUP($D$22,'BSP Headroom'!$B$7:$EU$74,146,FALSE)</f>
        <v>52.850320887461265</v>
      </c>
      <c r="P35" s="6">
        <f>VLOOKUP($D$22,'BSP Headroom'!$B$7:$EU$74,147,FALSE)</f>
        <v>33.245454199625726</v>
      </c>
      <c r="Q35" s="6">
        <f>VLOOKUP($D$22,'BSP Headroom'!$B$7:$EU$74,148,FALSE)</f>
        <v>17.620845391156138</v>
      </c>
      <c r="R35" s="6">
        <f>VLOOKUP($D$22,'BSP Headroom'!$B$7:$EU$74,149,FALSE)</f>
        <v>8.9215058805980618</v>
      </c>
      <c r="S35" s="6">
        <f>VLOOKUP($D$22,'BSP Headroom'!$B$7:$EU$74,150,FALSE)</f>
        <v>12.052196383565843</v>
      </c>
    </row>
  </sheetData>
  <sheetProtection algorithmName="SHA-512" hashValue="DWwMDVW1El7PDbuhSRlZ05cPcyIDPSaRmPn4w48tTqGoLgxM1GGD+hiLaOCCTKQ0QKqu5m+1hIMXUsTqRn3U0w==" saltValue="Bgut0TALHZm1HIF9Uh9H7A==" spinCount="100000" sheet="1" autoFilter="0"/>
  <mergeCells count="67">
    <mergeCell ref="D4:E4"/>
    <mergeCell ref="F4:S4"/>
    <mergeCell ref="C7:C8"/>
    <mergeCell ref="F5:F8"/>
    <mergeCell ref="G5:G8"/>
    <mergeCell ref="H5:H8"/>
    <mergeCell ref="I5:I8"/>
    <mergeCell ref="J5:J8"/>
    <mergeCell ref="K5:K8"/>
    <mergeCell ref="L5:L8"/>
    <mergeCell ref="S5:S8"/>
    <mergeCell ref="D5:E5"/>
    <mergeCell ref="D6:E6"/>
    <mergeCell ref="O5:O8"/>
    <mergeCell ref="P5:P8"/>
    <mergeCell ref="Q5:Q8"/>
    <mergeCell ref="R5:R8"/>
    <mergeCell ref="C11:C12"/>
    <mergeCell ref="D11:E11"/>
    <mergeCell ref="D12:E12"/>
    <mergeCell ref="C13:C14"/>
    <mergeCell ref="D13:E13"/>
    <mergeCell ref="D14:E14"/>
    <mergeCell ref="C9:C10"/>
    <mergeCell ref="D9:E9"/>
    <mergeCell ref="D10:E10"/>
    <mergeCell ref="M5:M8"/>
    <mergeCell ref="N5:N8"/>
    <mergeCell ref="C15:C16"/>
    <mergeCell ref="D15:E15"/>
    <mergeCell ref="D16:E16"/>
    <mergeCell ref="C17:C18"/>
    <mergeCell ref="D17:E17"/>
    <mergeCell ref="D18:E18"/>
    <mergeCell ref="D22:E22"/>
    <mergeCell ref="F22:S22"/>
    <mergeCell ref="C24:C25"/>
    <mergeCell ref="F23:F25"/>
    <mergeCell ref="G23:G25"/>
    <mergeCell ref="H23:H25"/>
    <mergeCell ref="I23:I25"/>
    <mergeCell ref="J23:J25"/>
    <mergeCell ref="K23:K25"/>
    <mergeCell ref="L23:L25"/>
    <mergeCell ref="S23:S25"/>
    <mergeCell ref="O23:O25"/>
    <mergeCell ref="P23:P25"/>
    <mergeCell ref="Q23:Q25"/>
    <mergeCell ref="R23:R25"/>
    <mergeCell ref="C28:C29"/>
    <mergeCell ref="D28:E28"/>
    <mergeCell ref="D29:E29"/>
    <mergeCell ref="M23:M25"/>
    <mergeCell ref="N23:N25"/>
    <mergeCell ref="D23:E23"/>
    <mergeCell ref="C26:C27"/>
    <mergeCell ref="D26:E26"/>
    <mergeCell ref="D27:E27"/>
    <mergeCell ref="C34:C35"/>
    <mergeCell ref="D34:E34"/>
    <mergeCell ref="D35:E35"/>
    <mergeCell ref="C30:C31"/>
    <mergeCell ref="D30:E30"/>
    <mergeCell ref="D31:E31"/>
    <mergeCell ref="C32:C33"/>
    <mergeCell ref="D32:E32"/>
    <mergeCell ref="D33:E33"/>
  </mergeCells>
  <conditionalFormatting sqref="D25 D23 F9:S18">
    <cfRule type="cellIs" dxfId="80" priority="22" operator="lessThan">
      <formula>0</formula>
    </cfRule>
  </conditionalFormatting>
  <conditionalFormatting sqref="F26:S26">
    <cfRule type="cellIs" dxfId="79" priority="21" operator="lessThan">
      <formula>0</formula>
    </cfRule>
  </conditionalFormatting>
  <conditionalFormatting sqref="F27:S27">
    <cfRule type="cellIs" dxfId="78" priority="20" operator="lessThan">
      <formula>0</formula>
    </cfRule>
  </conditionalFormatting>
  <conditionalFormatting sqref="F28:S28">
    <cfRule type="cellIs" dxfId="77" priority="19" operator="lessThan">
      <formula>0</formula>
    </cfRule>
  </conditionalFormatting>
  <conditionalFormatting sqref="F29:S29">
    <cfRule type="cellIs" dxfId="76" priority="18" operator="lessThan">
      <formula>0</formula>
    </cfRule>
  </conditionalFormatting>
  <conditionalFormatting sqref="F30:S30">
    <cfRule type="cellIs" dxfId="75" priority="17" operator="lessThan">
      <formula>0</formula>
    </cfRule>
  </conditionalFormatting>
  <conditionalFormatting sqref="F31:S31">
    <cfRule type="cellIs" dxfId="74" priority="16" operator="lessThan">
      <formula>0</formula>
    </cfRule>
  </conditionalFormatting>
  <conditionalFormatting sqref="F32:S32">
    <cfRule type="cellIs" dxfId="73" priority="15" operator="lessThan">
      <formula>0</formula>
    </cfRule>
  </conditionalFormatting>
  <conditionalFormatting sqref="F33:S33">
    <cfRule type="cellIs" dxfId="72" priority="14" operator="lessThan">
      <formula>0</formula>
    </cfRule>
  </conditionalFormatting>
  <conditionalFormatting sqref="F34:S34">
    <cfRule type="cellIs" dxfId="71" priority="13" operator="lessThan">
      <formula>0</formula>
    </cfRule>
  </conditionalFormatting>
  <conditionalFormatting sqref="F35:S35">
    <cfRule type="cellIs" dxfId="70" priority="12" operator="lessThan">
      <formula>0</formula>
    </cfRule>
  </conditionalFormatting>
  <conditionalFormatting sqref="D8">
    <cfRule type="cellIs" dxfId="69" priority="11" operator="lessThan">
      <formula>0</formula>
    </cfRule>
  </conditionalFormatting>
  <conditionalFormatting sqref="E8">
    <cfRule type="cellIs" dxfId="68" priority="10" operator="lessThan">
      <formula>0</formula>
    </cfRule>
  </conditionalFormatting>
  <conditionalFormatting sqref="E25">
    <cfRule type="cellIs" dxfId="67" priority="8" operator="lessThan">
      <formula>0</formula>
    </cfRule>
  </conditionalFormatting>
  <conditionalFormatting sqref="D5">
    <cfRule type="cellIs" dxfId="66" priority="7"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0912553-8A6C-412D-9266-859CAE44E2B7}">
          <x14:formula1>
            <xm:f>'BSP Headroom'!$B$9:$B$74</xm:f>
          </x14:formula1>
          <xm:sqref>E22 D22</xm:sqref>
        </x14:dataValidation>
        <x14:dataValidation type="list" allowBlank="1" showInputMessage="1" showErrorMessage="1" xr:uid="{12E58583-3CE1-42C9-A714-C2CFC89EB06B}">
          <x14:formula1>
            <xm:f>'Primary Headroom'!$B$9:$B$374</xm:f>
          </x14:formula1>
          <xm:sqref>D4:E5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B43EC-8418-4056-91A8-9FCC44B0CC93}">
  <sheetPr codeName="Sheet5"/>
  <dimension ref="C4:U39"/>
  <sheetViews>
    <sheetView zoomScaleNormal="100" workbookViewId="0">
      <selection activeCell="D4" sqref="D4:E4"/>
    </sheetView>
  </sheetViews>
  <sheetFormatPr defaultRowHeight="14.5" x14ac:dyDescent="0.35"/>
  <cols>
    <col min="3" max="3" width="30" customWidth="1"/>
    <col min="4" max="4" width="18.453125" customWidth="1"/>
    <col min="5" max="5" width="19.26953125" customWidth="1"/>
    <col min="6" max="6" width="11" customWidth="1"/>
  </cols>
  <sheetData>
    <row r="4" spans="3:21" ht="21.5" thickBot="1" x14ac:dyDescent="0.55000000000000004">
      <c r="C4" s="7" t="s">
        <v>417</v>
      </c>
      <c r="D4" s="196" t="s">
        <v>447</v>
      </c>
      <c r="E4" s="197"/>
      <c r="F4" s="207" t="s">
        <v>847</v>
      </c>
      <c r="G4" s="208"/>
      <c r="H4" s="208"/>
      <c r="I4" s="208"/>
      <c r="J4" s="208"/>
      <c r="K4" s="208"/>
      <c r="L4" s="208"/>
      <c r="M4" s="208"/>
      <c r="N4" s="208"/>
      <c r="O4" s="208"/>
      <c r="P4" s="208"/>
      <c r="Q4" s="208"/>
      <c r="R4" s="208"/>
      <c r="S4" s="209"/>
    </row>
    <row r="5" spans="3:21" ht="21.5" thickBot="1" x14ac:dyDescent="0.55000000000000004">
      <c r="C5" s="7" t="s">
        <v>846</v>
      </c>
      <c r="D5" s="196" t="s">
        <v>968</v>
      </c>
      <c r="E5" s="197"/>
      <c r="F5" s="214"/>
      <c r="G5" s="215"/>
      <c r="H5" s="215"/>
      <c r="I5" s="215"/>
      <c r="J5" s="215"/>
      <c r="K5" s="215"/>
      <c r="L5" s="215"/>
      <c r="M5" s="215"/>
      <c r="N5" s="215"/>
      <c r="O5" s="215"/>
      <c r="P5" s="215"/>
      <c r="Q5" s="215"/>
      <c r="R5" s="215"/>
      <c r="S5" s="216"/>
    </row>
    <row r="6" spans="3:21" ht="21" x14ac:dyDescent="0.5">
      <c r="C6" s="73" t="s">
        <v>4</v>
      </c>
      <c r="D6" s="204" t="str">
        <f>VLOOKUP($D$4,'Gen Primary Headroom'!$B$11:$F$380,2,FALSE)</f>
        <v>LOWER DARWEN</v>
      </c>
      <c r="E6" s="205" t="str">
        <f>VLOOKUP($D$4,'Gen Primary Headroom'!$B$11:$F$380,3,FALSE)</f>
        <v>ROCHDALE</v>
      </c>
      <c r="F6" s="103"/>
      <c r="G6" s="104"/>
      <c r="H6" s="104"/>
      <c r="I6" s="104"/>
      <c r="J6" s="104"/>
      <c r="K6" s="104"/>
      <c r="L6" s="104"/>
      <c r="M6" s="104"/>
      <c r="N6" s="104"/>
      <c r="O6" s="104"/>
      <c r="P6" s="104"/>
      <c r="Q6" s="104"/>
      <c r="R6" s="104"/>
      <c r="S6" s="105"/>
    </row>
    <row r="7" spans="3:21" ht="21" x14ac:dyDescent="0.5">
      <c r="C7" s="73" t="s">
        <v>856</v>
      </c>
      <c r="D7" s="204" t="str">
        <f>VLOOKUP($D$4,'Gen Primary Headroom'!$B$11:$F$380,3,FALSE)</f>
        <v>ROCHDALE</v>
      </c>
      <c r="E7" s="205" t="str">
        <f>VLOOKUP($D$4,'Gen Primary Headroom'!$B$11:$F$380,3,FALSE)</f>
        <v>ROCHDALE</v>
      </c>
      <c r="F7" s="106"/>
      <c r="G7" s="107"/>
      <c r="H7" s="107"/>
      <c r="I7" s="107"/>
      <c r="J7" s="107"/>
      <c r="K7" s="107"/>
      <c r="L7" s="107"/>
      <c r="M7" s="107"/>
      <c r="N7" s="107"/>
      <c r="O7" s="107"/>
      <c r="P7" s="107"/>
      <c r="Q7" s="107"/>
      <c r="R7" s="107"/>
      <c r="S7" s="108"/>
    </row>
    <row r="8" spans="3:21" x14ac:dyDescent="0.35">
      <c r="C8" s="193" t="s">
        <v>419</v>
      </c>
      <c r="D8" s="8" t="s">
        <v>420</v>
      </c>
      <c r="E8" s="90" t="s">
        <v>1</v>
      </c>
      <c r="F8" s="210">
        <v>2022</v>
      </c>
      <c r="G8" s="212">
        <v>2023</v>
      </c>
      <c r="H8" s="212">
        <v>2024</v>
      </c>
      <c r="I8" s="212">
        <v>2025</v>
      </c>
      <c r="J8" s="212">
        <v>2026</v>
      </c>
      <c r="K8" s="212">
        <v>2027</v>
      </c>
      <c r="L8" s="212">
        <v>2028</v>
      </c>
      <c r="M8" s="212">
        <v>2029</v>
      </c>
      <c r="N8" s="212">
        <v>2030</v>
      </c>
      <c r="O8" s="212">
        <v>2031</v>
      </c>
      <c r="P8" s="212">
        <v>2036</v>
      </c>
      <c r="Q8" s="212">
        <v>2041</v>
      </c>
      <c r="R8" s="212">
        <v>2046</v>
      </c>
      <c r="S8" s="221">
        <v>2051</v>
      </c>
    </row>
    <row r="9" spans="3:21" x14ac:dyDescent="0.35">
      <c r="C9" s="194"/>
      <c r="D9" s="9">
        <f>VLOOKUP($D$4,'Gen Primary Headroom'!$B$11:$F$380,4,FALSE)</f>
        <v>367434</v>
      </c>
      <c r="E9" s="101">
        <f>VLOOKUP($D$4,'Gen Primary Headroom'!$B$11:$F$380,5,FALSE)</f>
        <v>426087</v>
      </c>
      <c r="F9" s="211"/>
      <c r="G9" s="213"/>
      <c r="H9" s="213"/>
      <c r="I9" s="213"/>
      <c r="J9" s="213"/>
      <c r="K9" s="213"/>
      <c r="L9" s="213"/>
      <c r="M9" s="213"/>
      <c r="N9" s="213"/>
      <c r="O9" s="213"/>
      <c r="P9" s="213"/>
      <c r="Q9" s="213"/>
      <c r="R9" s="213"/>
      <c r="S9" s="222"/>
    </row>
    <row r="10" spans="3:21" ht="15" customHeight="1" x14ac:dyDescent="0.35">
      <c r="C10" s="39" t="s">
        <v>893</v>
      </c>
      <c r="D10" s="223" t="s">
        <v>5</v>
      </c>
      <c r="E10" s="224"/>
      <c r="F10" s="102">
        <f>VLOOKUP($D$4,'Gen Primary Headroom'!$B$11:$JZ$380,MATCH(F$8,'Gen Primary Headroom'!$B$8:$JZ$8,0)+IF($D$5="Generation – Synchronous (LV)",1,IF($D$5="Generation – Synchronous (HV)",2,IF($D$5="Generation – Inverter Based",0,IF($D$5="Battery Storage",3,FALSE)))),FALSE)</f>
        <v>11.024814548108642</v>
      </c>
      <c r="G10" s="102">
        <f>VLOOKUP($D$4,'Gen Primary Headroom'!$B$11:$JZ$380,MATCH(G$8,'Gen Primary Headroom'!$B$8:$JZ$8,0)+IF($D$5="Generation – Synchronous (LV)",1,IF($D$5="Generation – Synchronous (HV)",2,IF($D$5="Generation – Inverter Based",0,IF($D$5="Battery Storage",3,FALSE)))),FALSE)</f>
        <v>10.863748056514961</v>
      </c>
      <c r="H10" s="102">
        <f>VLOOKUP($D$4,'Gen Primary Headroom'!$B$11:$JZ$380,MATCH(H$8,'Gen Primary Headroom'!$B$8:$JZ$8,0)+IF($D$5="Generation – Synchronous (LV)",1,IF($D$5="Generation – Synchronous (HV)",2,IF($D$5="Generation – Inverter Based",0,IF($D$5="Battery Storage",3,FALSE)))),FALSE)</f>
        <v>10.68547558749529</v>
      </c>
      <c r="I10" s="102">
        <f>VLOOKUP($D$4,'Gen Primary Headroom'!$B$11:$JZ$380,MATCH(I$8,'Gen Primary Headroom'!$B$8:$JZ$8,0)+IF($D$5="Generation – Synchronous (LV)",1,IF($D$5="Generation – Synchronous (HV)",2,IF($D$5="Generation – Inverter Based",0,IF($D$5="Battery Storage",3,FALSE)))),FALSE)</f>
        <v>10.466506035713756</v>
      </c>
      <c r="J10" s="102">
        <f>VLOOKUP($D$4,'Gen Primary Headroom'!$B$11:$JZ$380,MATCH(J$8,'Gen Primary Headroom'!$B$8:$JZ$8,0)+IF($D$5="Generation – Synchronous (LV)",1,IF($D$5="Generation – Synchronous (HV)",2,IF($D$5="Generation – Inverter Based",0,IF($D$5="Battery Storage",3,FALSE)))),FALSE)</f>
        <v>10.185997279609499</v>
      </c>
      <c r="K10" s="102">
        <f>VLOOKUP($D$4,'Gen Primary Headroom'!$B$11:$JZ$380,MATCH(K$8,'Gen Primary Headroom'!$B$8:$JZ$8,0)+IF($D$5="Generation – Synchronous (LV)",1,IF($D$5="Generation – Synchronous (HV)",2,IF($D$5="Generation – Inverter Based",0,IF($D$5="Battery Storage",3,FALSE)))),FALSE)</f>
        <v>9.9966052872905937</v>
      </c>
      <c r="L10" s="102">
        <f>VLOOKUP($D$4,'Gen Primary Headroom'!$B$11:$JZ$380,MATCH(L$8,'Gen Primary Headroom'!$B$8:$JZ$8,0)+IF($D$5="Generation – Synchronous (LV)",1,IF($D$5="Generation – Synchronous (HV)",2,IF($D$5="Generation – Inverter Based",0,IF($D$5="Battery Storage",3,FALSE)))),FALSE)</f>
        <v>10.07433640493795</v>
      </c>
      <c r="M10" s="102">
        <f>VLOOKUP($D$4,'Gen Primary Headroom'!$B$11:$JZ$380,MATCH(M$8,'Gen Primary Headroom'!$B$8:$JZ$8,0)+IF($D$5="Generation – Synchronous (LV)",1,IF($D$5="Generation – Synchronous (HV)",2,IF($D$5="Generation – Inverter Based",0,IF($D$5="Battery Storage",3,FALSE)))),FALSE)</f>
        <v>10.092589558762493</v>
      </c>
      <c r="N10" s="102">
        <f>VLOOKUP($D$4,'Gen Primary Headroom'!$B$11:$JZ$380,MATCH(N$8,'Gen Primary Headroom'!$B$8:$JZ$8,0)+IF($D$5="Generation – Synchronous (LV)",1,IF($D$5="Generation – Synchronous (HV)",2,IF($D$5="Generation – Inverter Based",0,IF($D$5="Battery Storage",3,FALSE)))),FALSE)</f>
        <v>10.091770029407103</v>
      </c>
      <c r="O10" s="102">
        <f>VLOOKUP($D$4,'Gen Primary Headroom'!$B$11:$JZ$380,MATCH(O$8,'Gen Primary Headroom'!$B$8:$JZ$8,0)+IF($D$5="Generation – Synchronous (LV)",1,IF($D$5="Generation – Synchronous (HV)",2,IF($D$5="Generation – Inverter Based",0,IF($D$5="Battery Storage",3,FALSE)))),FALSE)</f>
        <v>10.053423919745549</v>
      </c>
      <c r="P10" s="102">
        <f>VLOOKUP($D$4,'Gen Primary Headroom'!$B$11:$JZ$380,MATCH(P$8,'Gen Primary Headroom'!$B$8:$JZ$8,0)+IF($D$5="Generation – Synchronous (LV)",1,IF($D$5="Generation – Synchronous (HV)",2,IF($D$5="Generation – Inverter Based",0,IF($D$5="Battery Storage",3,FALSE)))),FALSE)</f>
        <v>9.8530800351319208</v>
      </c>
      <c r="Q10" s="102">
        <f>VLOOKUP($D$4,'Gen Primary Headroom'!$B$11:$JZ$380,MATCH(Q$8,'Gen Primary Headroom'!$B$8:$JZ$8,0)+IF($D$5="Generation – Synchronous (LV)",1,IF($D$5="Generation – Synchronous (HV)",2,IF($D$5="Generation – Inverter Based",0,IF($D$5="Battery Storage",3,FALSE)))),FALSE)</f>
        <v>10.055325807315246</v>
      </c>
      <c r="R10" s="102">
        <f>VLOOKUP($D$4,'Gen Primary Headroom'!$B$11:$JZ$380,MATCH(R$8,'Gen Primary Headroom'!$B$8:$JZ$8,0)+IF($D$5="Generation – Synchronous (LV)",1,IF($D$5="Generation – Synchronous (HV)",2,IF($D$5="Generation – Inverter Based",0,IF($D$5="Battery Storage",3,FALSE)))),FALSE)</f>
        <v>11.38726796167736</v>
      </c>
      <c r="S10" s="102">
        <f>VLOOKUP($D$4,'Gen Primary Headroom'!$B$11:$JZ$380,MATCH(S$8,'Gen Primary Headroom'!$B$8:$JZ$8,0)+IF($D$5="Generation – Synchronous (LV)",1,IF($D$5="Generation – Synchronous (HV)",2,IF($D$5="Generation – Inverter Based",0,IF($D$5="Battery Storage",3,FALSE)))),FALSE)</f>
        <v>12.21712421475017</v>
      </c>
      <c r="U10" s="58"/>
    </row>
    <row r="11" spans="3:21" ht="15" customHeight="1" x14ac:dyDescent="0.35">
      <c r="C11" s="35" t="s">
        <v>406</v>
      </c>
      <c r="D11" s="225" t="s">
        <v>5</v>
      </c>
      <c r="E11" s="226"/>
      <c r="F11" s="6">
        <f>VLOOKUP($D$4,'Gen Primary Headroom'!$B$11:$JZ$380,56+MATCH(F$8,'Gen Primary Headroom'!$B$8:$JZ$8,0)+IF($D$5="Generation – Synchronous (LV)",1,IF($D$5="Generation – Synchronous (HV)",2,IF($D$5="Generation – Inverter Based",0,IF($D$5="Battery Storage",3,FALSE)))),FALSE)</f>
        <v>11.096256806265515</v>
      </c>
      <c r="G11" s="6">
        <f>VLOOKUP($D$4,'Gen Primary Headroom'!$B$11:$JZ$380,56+MATCH(G$8,'Gen Primary Headroom'!$B$8:$JZ$8,0)+IF($D$5="Generation – Synchronous (LV)",1,IF($D$5="Generation – Synchronous (HV)",2,IF($D$5="Generation – Inverter Based",0,IF($D$5="Battery Storage",3,FALSE)))),FALSE)</f>
        <v>10.981485010158273</v>
      </c>
      <c r="H11" s="6">
        <f>VLOOKUP($D$4,'Gen Primary Headroom'!$B$11:$JZ$380,56+MATCH(H$8,'Gen Primary Headroom'!$B$8:$JZ$8,0)+IF($D$5="Generation – Synchronous (LV)",1,IF($D$5="Generation – Synchronous (HV)",2,IF($D$5="Generation – Inverter Based",0,IF($D$5="Battery Storage",3,FALSE)))),FALSE)</f>
        <v>10.834921272885691</v>
      </c>
      <c r="I11" s="6">
        <f>VLOOKUP($D$4,'Gen Primary Headroom'!$B$11:$JZ$380,56+MATCH(I$8,'Gen Primary Headroom'!$B$8:$JZ$8,0)+IF($D$5="Generation – Synchronous (LV)",1,IF($D$5="Generation – Synchronous (HV)",2,IF($D$5="Generation – Inverter Based",0,IF($D$5="Battery Storage",3,FALSE)))),FALSE)</f>
        <v>10.658296646080263</v>
      </c>
      <c r="J11" s="6">
        <f>VLOOKUP($D$4,'Gen Primary Headroom'!$B$11:$JZ$380,56+MATCH(J$8,'Gen Primary Headroom'!$B$8:$JZ$8,0)+IF($D$5="Generation – Synchronous (LV)",1,IF($D$5="Generation – Synchronous (HV)",2,IF($D$5="Generation – Inverter Based",0,IF($D$5="Battery Storage",3,FALSE)))),FALSE)</f>
        <v>10.510804901246114</v>
      </c>
      <c r="K11" s="6">
        <f>VLOOKUP($D$4,'Gen Primary Headroom'!$B$11:$JZ$380,56+MATCH(K$8,'Gen Primary Headroom'!$B$8:$JZ$8,0)+IF($D$5="Generation – Synchronous (LV)",1,IF($D$5="Generation – Synchronous (HV)",2,IF($D$5="Generation – Inverter Based",0,IF($D$5="Battery Storage",3,FALSE)))),FALSE)</f>
        <v>10.354076101014419</v>
      </c>
      <c r="L11" s="6">
        <f>VLOOKUP($D$4,'Gen Primary Headroom'!$B$11:$JZ$380,56+MATCH(L$8,'Gen Primary Headroom'!$B$8:$JZ$8,0)+IF($D$5="Generation – Synchronous (LV)",1,IF($D$5="Generation – Synchronous (HV)",2,IF($D$5="Generation – Inverter Based",0,IF($D$5="Battery Storage",3,FALSE)))),FALSE)</f>
        <v>10.300485200770506</v>
      </c>
      <c r="M11" s="6">
        <f>VLOOKUP($D$4,'Gen Primary Headroom'!$B$11:$JZ$380,56+MATCH(M$8,'Gen Primary Headroom'!$B$8:$JZ$8,0)+IF($D$5="Generation – Synchronous (LV)",1,IF($D$5="Generation – Synchronous (HV)",2,IF($D$5="Generation – Inverter Based",0,IF($D$5="Battery Storage",3,FALSE)))),FALSE)</f>
        <v>10.251038581535516</v>
      </c>
      <c r="N11" s="6">
        <f>VLOOKUP($D$4,'Gen Primary Headroom'!$B$11:$JZ$380,56+MATCH(N$8,'Gen Primary Headroom'!$B$8:$JZ$8,0)+IF($D$5="Generation – Synchronous (LV)",1,IF($D$5="Generation – Synchronous (HV)",2,IF($D$5="Generation – Inverter Based",0,IF($D$5="Battery Storage",3,FALSE)))),FALSE)</f>
        <v>10.196302524057796</v>
      </c>
      <c r="O11" s="6">
        <f>VLOOKUP($D$4,'Gen Primary Headroom'!$B$11:$JZ$380,56+MATCH(O$8,'Gen Primary Headroom'!$B$8:$JZ$8,0)+IF($D$5="Generation – Synchronous (LV)",1,IF($D$5="Generation – Synchronous (HV)",2,IF($D$5="Generation – Inverter Based",0,IF($D$5="Battery Storage",3,FALSE)))),FALSE)</f>
        <v>10.129324141661966</v>
      </c>
      <c r="P11" s="6">
        <f>VLOOKUP($D$4,'Gen Primary Headroom'!$B$11:$JZ$380,56+MATCH(P$8,'Gen Primary Headroom'!$B$8:$JZ$8,0)+IF($D$5="Generation – Synchronous (LV)",1,IF($D$5="Generation – Synchronous (HV)",2,IF($D$5="Generation – Inverter Based",0,IF($D$5="Battery Storage",3,FALSE)))),FALSE)</f>
        <v>10.025129173458371</v>
      </c>
      <c r="Q11" s="6">
        <f>VLOOKUP($D$4,'Gen Primary Headroom'!$B$11:$JZ$380,56+MATCH(Q$8,'Gen Primary Headroom'!$B$8:$JZ$8,0)+IF($D$5="Generation – Synchronous (LV)",1,IF($D$5="Generation – Synchronous (HV)",2,IF($D$5="Generation – Inverter Based",0,IF($D$5="Battery Storage",3,FALSE)))),FALSE)</f>
        <v>10.305414088614043</v>
      </c>
      <c r="R11" s="6">
        <f>VLOOKUP($D$4,'Gen Primary Headroom'!$B$11:$JZ$380,56+MATCH(R$8,'Gen Primary Headroom'!$B$8:$JZ$8,0)+IF($D$5="Generation – Synchronous (LV)",1,IF($D$5="Generation – Synchronous (HV)",2,IF($D$5="Generation – Inverter Based",0,IF($D$5="Battery Storage",3,FALSE)))),FALSE)</f>
        <v>11.466036066530348</v>
      </c>
      <c r="S11" s="6">
        <f>VLOOKUP($D$4,'Gen Primary Headroom'!$B$11:$JZ$380,56+MATCH(S$8,'Gen Primary Headroom'!$B$8:$JZ$8,0)+IF($D$5="Generation – Synchronous (LV)",1,IF($D$5="Generation – Synchronous (HV)",2,IF($D$5="Generation – Inverter Based",0,IF($D$5="Battery Storage",3,FALSE)))),FALSE)</f>
        <v>11.927810990298768</v>
      </c>
    </row>
    <row r="12" spans="3:21" ht="15" customHeight="1" x14ac:dyDescent="0.35">
      <c r="C12" s="37" t="s">
        <v>407</v>
      </c>
      <c r="D12" s="217" t="s">
        <v>5</v>
      </c>
      <c r="E12" s="218"/>
      <c r="F12" s="6">
        <f>VLOOKUP($D$4,'Gen Primary Headroom'!$B$11:$JZ$380,112+MATCH(F$8,'Gen Primary Headroom'!$B$8:$JZ$8,0)+IF($D$5="Generation – Synchronous (LV)",1,IF($D$5="Generation – Synchronous (HV)",2,IF($D$5="Generation – Inverter Based",0,IF($D$5="Battery Storage",3,FALSE)))),FALSE)</f>
        <v>11.090002471868251</v>
      </c>
      <c r="G12" s="6">
        <f>VLOOKUP($D$4,'Gen Primary Headroom'!$B$11:$JZ$380,112+MATCH(G$8,'Gen Primary Headroom'!$B$8:$JZ$8,0)+IF($D$5="Generation – Synchronous (LV)",1,IF($D$5="Generation – Synchronous (HV)",2,IF($D$5="Generation – Inverter Based",0,IF($D$5="Battery Storage",3,FALSE)))),FALSE)</f>
        <v>11.060912567031986</v>
      </c>
      <c r="H12" s="6">
        <f>VLOOKUP($D$4,'Gen Primary Headroom'!$B$11:$JZ$380,112+MATCH(H$8,'Gen Primary Headroom'!$B$8:$JZ$8,0)+IF($D$5="Generation – Synchronous (LV)",1,IF($D$5="Generation – Synchronous (HV)",2,IF($D$5="Generation – Inverter Based",0,IF($D$5="Battery Storage",3,FALSE)))),FALSE)</f>
        <v>10.96782487155593</v>
      </c>
      <c r="I12" s="6">
        <f>VLOOKUP($D$4,'Gen Primary Headroom'!$B$11:$JZ$380,112+MATCH(I$8,'Gen Primary Headroom'!$B$8:$JZ$8,0)+IF($D$5="Generation – Synchronous (LV)",1,IF($D$5="Generation – Synchronous (HV)",2,IF($D$5="Generation – Inverter Based",0,IF($D$5="Battery Storage",3,FALSE)))),FALSE)</f>
        <v>10.862675108497065</v>
      </c>
      <c r="J12" s="6">
        <f>VLOOKUP($D$4,'Gen Primary Headroom'!$B$11:$JZ$380,112+MATCH(J$8,'Gen Primary Headroom'!$B$8:$JZ$8,0)+IF($D$5="Generation – Synchronous (LV)",1,IF($D$5="Generation – Synchronous (HV)",2,IF($D$5="Generation – Inverter Based",0,IF($D$5="Battery Storage",3,FALSE)))),FALSE)</f>
        <v>10.748450114563219</v>
      </c>
      <c r="K12" s="6">
        <f>VLOOKUP($D$4,'Gen Primary Headroom'!$B$11:$JZ$380,112+MATCH(K$8,'Gen Primary Headroom'!$B$8:$JZ$8,0)+IF($D$5="Generation – Synchronous (LV)",1,IF($D$5="Generation – Synchronous (HV)",2,IF($D$5="Generation – Inverter Based",0,IF($D$5="Battery Storage",3,FALSE)))),FALSE)</f>
        <v>10.595703531154642</v>
      </c>
      <c r="L12" s="6">
        <f>VLOOKUP($D$4,'Gen Primary Headroom'!$B$11:$JZ$380,112+MATCH(L$8,'Gen Primary Headroom'!$B$8:$JZ$8,0)+IF($D$5="Generation – Synchronous (LV)",1,IF($D$5="Generation – Synchronous (HV)",2,IF($D$5="Generation – Inverter Based",0,IF($D$5="Battery Storage",3,FALSE)))),FALSE)</f>
        <v>10.543831314227944</v>
      </c>
      <c r="M12" s="6">
        <f>VLOOKUP($D$4,'Gen Primary Headroom'!$B$11:$JZ$380,112+MATCH(M$8,'Gen Primary Headroom'!$B$8:$JZ$8,0)+IF($D$5="Generation – Synchronous (LV)",1,IF($D$5="Generation – Synchronous (HV)",2,IF($D$5="Generation – Inverter Based",0,IF($D$5="Battery Storage",3,FALSE)))),FALSE)</f>
        <v>10.49720757168086</v>
      </c>
      <c r="N12" s="6">
        <f>VLOOKUP($D$4,'Gen Primary Headroom'!$B$11:$JZ$380,112+MATCH(N$8,'Gen Primary Headroom'!$B$8:$JZ$8,0)+IF($D$5="Generation – Synchronous (LV)",1,IF($D$5="Generation – Synchronous (HV)",2,IF($D$5="Generation – Inverter Based",0,IF($D$5="Battery Storage",3,FALSE)))),FALSE)</f>
        <v>10.421313648830919</v>
      </c>
      <c r="O12" s="6">
        <f>VLOOKUP($D$4,'Gen Primary Headroom'!$B$11:$JZ$380,112+MATCH(O$8,'Gen Primary Headroom'!$B$8:$JZ$8,0)+IF($D$5="Generation – Synchronous (LV)",1,IF($D$5="Generation – Synchronous (HV)",2,IF($D$5="Generation – Inverter Based",0,IF($D$5="Battery Storage",3,FALSE)))),FALSE)</f>
        <v>10.392983768973119</v>
      </c>
      <c r="P12" s="6">
        <f>VLOOKUP($D$4,'Gen Primary Headroom'!$B$11:$JZ$380,112+MATCH(P$8,'Gen Primary Headroom'!$B$8:$JZ$8,0)+IF($D$5="Generation – Synchronous (LV)",1,IF($D$5="Generation – Synchronous (HV)",2,IF($D$5="Generation – Inverter Based",0,IF($D$5="Battery Storage",3,FALSE)))),FALSE)</f>
        <v>10.214625777799544</v>
      </c>
      <c r="Q12" s="6">
        <f>VLOOKUP($D$4,'Gen Primary Headroom'!$B$11:$JZ$380,112+MATCH(Q$8,'Gen Primary Headroom'!$B$8:$JZ$8,0)+IF($D$5="Generation – Synchronous (LV)",1,IF($D$5="Generation – Synchronous (HV)",2,IF($D$5="Generation – Inverter Based",0,IF($D$5="Battery Storage",3,FALSE)))),FALSE)</f>
        <v>10.459177642569559</v>
      </c>
      <c r="R12" s="6">
        <f>VLOOKUP($D$4,'Gen Primary Headroom'!$B$11:$JZ$380,112+MATCH(R$8,'Gen Primary Headroom'!$B$8:$JZ$8,0)+IF($D$5="Generation – Synchronous (LV)",1,IF($D$5="Generation – Synchronous (HV)",2,IF($D$5="Generation – Inverter Based",0,IF($D$5="Battery Storage",3,FALSE)))),FALSE)</f>
        <v>12.044810994818748</v>
      </c>
      <c r="S12" s="6">
        <f>VLOOKUP($D$4,'Gen Primary Headroom'!$B$11:$JZ$380,112+MATCH(S$8,'Gen Primary Headroom'!$B$8:$JZ$8,0)+IF($D$5="Generation – Synchronous (LV)",1,IF($D$5="Generation – Synchronous (HV)",2,IF($D$5="Generation – Inverter Based",0,IF($D$5="Battery Storage",3,FALSE)))),FALSE)</f>
        <v>12.849935568707872</v>
      </c>
      <c r="U12" s="58"/>
    </row>
    <row r="13" spans="3:21" ht="15" customHeight="1" x14ac:dyDescent="0.35">
      <c r="C13" s="38" t="s">
        <v>7</v>
      </c>
      <c r="D13" s="219" t="s">
        <v>5</v>
      </c>
      <c r="E13" s="220"/>
      <c r="F13" s="6">
        <f>VLOOKUP($D$4,'Gen Primary Headroom'!$B$11:$JZ$380,168+MATCH(F$8,'Gen Primary Headroom'!$B$8:$JZ$8,0)+IF($D$5="Generation – Synchronous (LV)",1,IF($D$5="Generation – Synchronous (HV)",2,IF($D$5="Generation – Inverter Based",0,IF($D$5="Battery Storage",3,FALSE)))),FALSE)</f>
        <v>11.024820756664363</v>
      </c>
      <c r="G13" s="6">
        <f>VLOOKUP($D$4,'Gen Primary Headroom'!$B$11:$JZ$380,168+MATCH(G$8,'Gen Primary Headroom'!$B$8:$JZ$8,0)+IF($D$5="Generation – Synchronous (LV)",1,IF($D$5="Generation – Synchronous (HV)",2,IF($D$5="Generation – Inverter Based",0,IF($D$5="Battery Storage",3,FALSE)))),FALSE)</f>
        <v>10.878160183865765</v>
      </c>
      <c r="H13" s="6">
        <f>VLOOKUP($D$4,'Gen Primary Headroom'!$B$11:$JZ$380,168+MATCH(H$8,'Gen Primary Headroom'!$B$8:$JZ$8,0)+IF($D$5="Generation – Synchronous (LV)",1,IF($D$5="Generation – Synchronous (HV)",2,IF($D$5="Generation – Inverter Based",0,IF($D$5="Battery Storage",3,FALSE)))),FALSE)</f>
        <v>10.71103000284964</v>
      </c>
      <c r="I13" s="6">
        <f>VLOOKUP($D$4,'Gen Primary Headroom'!$B$11:$JZ$380,168+MATCH(I$8,'Gen Primary Headroom'!$B$8:$JZ$8,0)+IF($D$5="Generation – Synchronous (LV)",1,IF($D$5="Generation – Synchronous (HV)",2,IF($D$5="Generation – Inverter Based",0,IF($D$5="Battery Storage",3,FALSE)))),FALSE)</f>
        <v>10.506896829726633</v>
      </c>
      <c r="J13" s="6">
        <f>VLOOKUP($D$4,'Gen Primary Headroom'!$B$11:$JZ$380,168+MATCH(J$8,'Gen Primary Headroom'!$B$8:$JZ$8,0)+IF($D$5="Generation – Synchronous (LV)",1,IF($D$5="Generation – Synchronous (HV)",2,IF($D$5="Generation – Inverter Based",0,IF($D$5="Battery Storage",3,FALSE)))),FALSE)</f>
        <v>10.27152013468876</v>
      </c>
      <c r="K13" s="6">
        <f>VLOOKUP($D$4,'Gen Primary Headroom'!$B$11:$JZ$380,168+MATCH(K$8,'Gen Primary Headroom'!$B$8:$JZ$8,0)+IF($D$5="Generation – Synchronous (LV)",1,IF($D$5="Generation – Synchronous (HV)",2,IF($D$5="Generation – Inverter Based",0,IF($D$5="Battery Storage",3,FALSE)))),FALSE)</f>
        <v>10.089046542963439</v>
      </c>
      <c r="L13" s="6">
        <f>VLOOKUP($D$4,'Gen Primary Headroom'!$B$11:$JZ$380,168+MATCH(L$8,'Gen Primary Headroom'!$B$8:$JZ$8,0)+IF($D$5="Generation – Synchronous (LV)",1,IF($D$5="Generation – Synchronous (HV)",2,IF($D$5="Generation – Inverter Based",0,IF($D$5="Battery Storage",3,FALSE)))),FALSE)</f>
        <v>10.12414557798205</v>
      </c>
      <c r="M13" s="6">
        <f>VLOOKUP($D$4,'Gen Primary Headroom'!$B$11:$JZ$380,168+MATCH(M$8,'Gen Primary Headroom'!$B$8:$JZ$8,0)+IF($D$5="Generation – Synchronous (LV)",1,IF($D$5="Generation – Synchronous (HV)",2,IF($D$5="Generation – Inverter Based",0,IF($D$5="Battery Storage",3,FALSE)))),FALSE)</f>
        <v>10.128855802256959</v>
      </c>
      <c r="N13" s="6">
        <f>VLOOKUP($D$4,'Gen Primary Headroom'!$B$11:$JZ$380,168+MATCH(N$8,'Gen Primary Headroom'!$B$8:$JZ$8,0)+IF($D$5="Generation – Synchronous (LV)",1,IF($D$5="Generation – Synchronous (HV)",2,IF($D$5="Generation – Inverter Based",0,IF($D$5="Battery Storage",3,FALSE)))),FALSE)</f>
        <v>10.103750472433207</v>
      </c>
      <c r="O13" s="6">
        <f>VLOOKUP($D$4,'Gen Primary Headroom'!$B$11:$JZ$380,168+MATCH(O$8,'Gen Primary Headroom'!$B$8:$JZ$8,0)+IF($D$5="Generation – Synchronous (LV)",1,IF($D$5="Generation – Synchronous (HV)",2,IF($D$5="Generation – Inverter Based",0,IF($D$5="Battery Storage",3,FALSE)))),FALSE)</f>
        <v>10.036900883449047</v>
      </c>
      <c r="P13" s="6">
        <f>VLOOKUP($D$4,'Gen Primary Headroom'!$B$11:$JZ$380,168+MATCH(P$8,'Gen Primary Headroom'!$B$8:$JZ$8,0)+IF($D$5="Generation – Synchronous (LV)",1,IF($D$5="Generation – Synchronous (HV)",2,IF($D$5="Generation – Inverter Based",0,IF($D$5="Battery Storage",3,FALSE)))),FALSE)</f>
        <v>9.5518760932855482</v>
      </c>
      <c r="Q13" s="6">
        <f>VLOOKUP($D$4,'Gen Primary Headroom'!$B$11:$JZ$380,168+MATCH(Q$8,'Gen Primary Headroom'!$B$8:$JZ$8,0)+IF($D$5="Generation – Synchronous (LV)",1,IF($D$5="Generation – Synchronous (HV)",2,IF($D$5="Generation – Inverter Based",0,IF($D$5="Battery Storage",3,FALSE)))),FALSE)</f>
        <v>9.0847691949375626</v>
      </c>
      <c r="R13" s="6">
        <f>VLOOKUP($D$4,'Gen Primary Headroom'!$B$11:$JZ$380,168+MATCH(R$8,'Gen Primary Headroom'!$B$8:$JZ$8,0)+IF($D$5="Generation – Synchronous (LV)",1,IF($D$5="Generation – Synchronous (HV)",2,IF($D$5="Generation – Inverter Based",0,IF($D$5="Battery Storage",3,FALSE)))),FALSE)</f>
        <v>9.7108151197849466</v>
      </c>
      <c r="S13" s="6">
        <f>VLOOKUP($D$4,'Gen Primary Headroom'!$B$11:$JZ$380,168+MATCH(S$8,'Gen Primary Headroom'!$B$8:$JZ$8,0)+IF($D$5="Generation – Synchronous (LV)",1,IF($D$5="Generation – Synchronous (HV)",2,IF($D$5="Generation – Inverter Based",0,IF($D$5="Battery Storage",3,FALSE)))),FALSE)</f>
        <v>10.179393445839189</v>
      </c>
      <c r="U13" s="58"/>
    </row>
    <row r="14" spans="3:21" ht="15" customHeight="1" x14ac:dyDescent="0.35">
      <c r="C14" s="36" t="s">
        <v>8</v>
      </c>
      <c r="D14" s="227" t="s">
        <v>5</v>
      </c>
      <c r="E14" s="228"/>
      <c r="F14" s="6">
        <f>VLOOKUP($D$4,'Gen Primary Headroom'!$B$11:$JZ$380,224+MATCH(F$8,'Gen Primary Headroom'!$B$8:$JZ$8,0)+IF($D$5="Generation – Synchronous (LV)",1,IF($D$5="Generation – Synchronous (HV)",2,IF($D$5="Generation – Inverter Based",0,IF($D$5="Battery Storage",3,FALSE)))),FALSE)</f>
        <v>11.031067698034846</v>
      </c>
      <c r="G14" s="6">
        <f>VLOOKUP($D$4,'Gen Primary Headroom'!$B$11:$JZ$380,224+MATCH(G$8,'Gen Primary Headroom'!$B$8:$JZ$8,0)+IF($D$5="Generation – Synchronous (LV)",1,IF($D$5="Generation – Synchronous (HV)",2,IF($D$5="Generation – Inverter Based",0,IF($D$5="Battery Storage",3,FALSE)))),FALSE)</f>
        <v>11.046118352513359</v>
      </c>
      <c r="H14" s="6">
        <f>VLOOKUP($D$4,'Gen Primary Headroom'!$B$11:$JZ$380,224+MATCH(H$8,'Gen Primary Headroom'!$B$8:$JZ$8,0)+IF($D$5="Generation – Synchronous (LV)",1,IF($D$5="Generation – Synchronous (HV)",2,IF($D$5="Generation – Inverter Based",0,IF($D$5="Battery Storage",3,FALSE)))),FALSE)</f>
        <v>11.008978089227211</v>
      </c>
      <c r="I14" s="6">
        <f>VLOOKUP($D$4,'Gen Primary Headroom'!$B$11:$JZ$380,224+MATCH(I$8,'Gen Primary Headroom'!$B$8:$JZ$8,0)+IF($D$5="Generation – Synchronous (LV)",1,IF($D$5="Generation – Synchronous (HV)",2,IF($D$5="Generation – Inverter Based",0,IF($D$5="Battery Storage",3,FALSE)))),FALSE)</f>
        <v>10.910544490905169</v>
      </c>
      <c r="J14" s="6">
        <f>VLOOKUP($D$4,'Gen Primary Headroom'!$B$11:$JZ$380,224+MATCH(J$8,'Gen Primary Headroom'!$B$8:$JZ$8,0)+IF($D$5="Generation – Synchronous (LV)",1,IF($D$5="Generation – Synchronous (HV)",2,IF($D$5="Generation – Inverter Based",0,IF($D$5="Battery Storage",3,FALSE)))),FALSE)</f>
        <v>10.843812057963673</v>
      </c>
      <c r="K14" s="6">
        <f>VLOOKUP($D$4,'Gen Primary Headroom'!$B$11:$JZ$380,224+MATCH(K$8,'Gen Primary Headroom'!$B$8:$JZ$8,0)+IF($D$5="Generation – Synchronous (LV)",1,IF($D$5="Generation – Synchronous (HV)",2,IF($D$5="Generation – Inverter Based",0,IF($D$5="Battery Storage",3,FALSE)))),FALSE)</f>
        <v>10.828467510067128</v>
      </c>
      <c r="L14" s="6">
        <f>VLOOKUP($D$4,'Gen Primary Headroom'!$B$11:$JZ$380,224+MATCH(L$8,'Gen Primary Headroom'!$B$8:$JZ$8,0)+IF($D$5="Generation – Synchronous (LV)",1,IF($D$5="Generation – Synchronous (HV)",2,IF($D$5="Generation – Inverter Based",0,IF($D$5="Battery Storage",3,FALSE)))),FALSE)</f>
        <v>10.764396675263612</v>
      </c>
      <c r="M14" s="6">
        <f>VLOOKUP($D$4,'Gen Primary Headroom'!$B$11:$JZ$380,224+MATCH(M$8,'Gen Primary Headroom'!$B$8:$JZ$8,0)+IF($D$5="Generation – Synchronous (LV)",1,IF($D$5="Generation – Synchronous (HV)",2,IF($D$5="Generation – Inverter Based",0,IF($D$5="Battery Storage",3,FALSE)))),FALSE)</f>
        <v>10.715589671150264</v>
      </c>
      <c r="N14" s="6">
        <f>VLOOKUP($D$4,'Gen Primary Headroom'!$B$11:$JZ$380,224+MATCH(N$8,'Gen Primary Headroom'!$B$8:$JZ$8,0)+IF($D$5="Generation – Synchronous (LV)",1,IF($D$5="Generation – Synchronous (HV)",2,IF($D$5="Generation – Inverter Based",0,IF($D$5="Battery Storage",3,FALSE)))),FALSE)</f>
        <v>10.640477136450867</v>
      </c>
      <c r="O14" s="6">
        <f>VLOOKUP($D$4,'Gen Primary Headroom'!$B$11:$JZ$380,224+MATCH(O$8,'Gen Primary Headroom'!$B$8:$JZ$8,0)+IF($D$5="Generation – Synchronous (LV)",1,IF($D$5="Generation – Synchronous (HV)",2,IF($D$5="Generation – Inverter Based",0,IF($D$5="Battery Storage",3,FALSE)))),FALSE)</f>
        <v>10.393892280031924</v>
      </c>
      <c r="P14" s="6">
        <f>VLOOKUP($D$4,'Gen Primary Headroom'!$B$11:$JZ$380,224+MATCH(P$8,'Gen Primary Headroom'!$B$8:$JZ$8,0)+IF($D$5="Generation – Synchronous (LV)",1,IF($D$5="Generation – Synchronous (HV)",2,IF($D$5="Generation – Inverter Based",0,IF($D$5="Battery Storage",3,FALSE)))),FALSE)</f>
        <v>10.689284140564206</v>
      </c>
      <c r="Q14" s="6">
        <f>VLOOKUP($D$4,'Gen Primary Headroom'!$B$11:$JZ$380,224+MATCH(Q$8,'Gen Primary Headroom'!$B$8:$JZ$8,0)+IF($D$5="Generation – Synchronous (LV)",1,IF($D$5="Generation – Synchronous (HV)",2,IF($D$5="Generation – Inverter Based",0,IF($D$5="Battery Storage",3,FALSE)))),FALSE)</f>
        <v>9.8694518935807594</v>
      </c>
      <c r="R14" s="6">
        <f>VLOOKUP($D$4,'Gen Primary Headroom'!$B$11:$JZ$380,224+MATCH(R$8,'Gen Primary Headroom'!$B$8:$JZ$8,0)+IF($D$5="Generation – Synchronous (LV)",1,IF($D$5="Generation – Synchronous (HV)",2,IF($D$5="Generation – Inverter Based",0,IF($D$5="Battery Storage",3,FALSE)))),FALSE)</f>
        <v>10.728266411892958</v>
      </c>
      <c r="S14" s="6">
        <f>VLOOKUP($D$4,'Gen Primary Headroom'!$B$11:$JZ$380,224+MATCH(S$8,'Gen Primary Headroom'!$B$8:$JZ$8,0)+IF($D$5="Generation – Synchronous (LV)",1,IF($D$5="Generation – Synchronous (HV)",2,IF($D$5="Generation – Inverter Based",0,IF($D$5="Battery Storage",3,FALSE)))),FALSE)</f>
        <v>10.648501254631995</v>
      </c>
    </row>
    <row r="17" spans="3:19" x14ac:dyDescent="0.35">
      <c r="C17" s="8" t="s">
        <v>969</v>
      </c>
      <c r="D17" s="204" t="s">
        <v>881</v>
      </c>
      <c r="E17" s="205"/>
      <c r="F17" s="206"/>
    </row>
    <row r="18" spans="3:19" x14ac:dyDescent="0.35">
      <c r="C18" s="89" t="s">
        <v>163</v>
      </c>
      <c r="D18" s="201" t="s">
        <v>883</v>
      </c>
      <c r="E18" s="202"/>
      <c r="F18" s="203"/>
    </row>
    <row r="19" spans="3:19" x14ac:dyDescent="0.35">
      <c r="C19" s="89" t="s">
        <v>330</v>
      </c>
      <c r="D19" s="201" t="s">
        <v>886</v>
      </c>
      <c r="E19" s="202"/>
      <c r="F19" s="203"/>
    </row>
    <row r="20" spans="3:19" x14ac:dyDescent="0.35">
      <c r="C20" s="89" t="s">
        <v>306</v>
      </c>
      <c r="D20" s="201" t="s">
        <v>886</v>
      </c>
      <c r="E20" s="202"/>
      <c r="F20" s="203"/>
    </row>
    <row r="21" spans="3:19" x14ac:dyDescent="0.35">
      <c r="C21" s="89" t="s">
        <v>281</v>
      </c>
      <c r="D21" s="201" t="s">
        <v>972</v>
      </c>
      <c r="E21" s="202"/>
      <c r="F21" s="203"/>
    </row>
    <row r="22" spans="3:19" x14ac:dyDescent="0.35">
      <c r="C22" s="123"/>
      <c r="D22" s="124"/>
      <c r="E22" s="124"/>
      <c r="F22" s="124"/>
    </row>
    <row r="24" spans="3:19" ht="21" x14ac:dyDescent="0.5">
      <c r="C24" s="7" t="s">
        <v>418</v>
      </c>
      <c r="D24" s="190" t="s">
        <v>448</v>
      </c>
      <c r="E24" s="197"/>
      <c r="F24" s="229" t="s">
        <v>848</v>
      </c>
      <c r="G24" s="230"/>
      <c r="H24" s="230"/>
      <c r="I24" s="230"/>
      <c r="J24" s="230"/>
      <c r="K24" s="230"/>
      <c r="L24" s="230"/>
      <c r="M24" s="230"/>
      <c r="N24" s="230"/>
      <c r="O24" s="230"/>
      <c r="P24" s="230"/>
      <c r="Q24" s="230"/>
      <c r="R24" s="230"/>
      <c r="S24" s="231"/>
    </row>
    <row r="25" spans="3:19" ht="21" x14ac:dyDescent="0.5">
      <c r="C25" s="7" t="s">
        <v>846</v>
      </c>
      <c r="D25" s="196" t="s">
        <v>899</v>
      </c>
      <c r="E25" s="197"/>
      <c r="F25" s="236"/>
      <c r="G25" s="237"/>
      <c r="H25" s="237"/>
      <c r="I25" s="237"/>
      <c r="J25" s="237"/>
      <c r="K25" s="237"/>
      <c r="L25" s="237"/>
      <c r="M25" s="237"/>
      <c r="N25" s="237"/>
      <c r="O25" s="237"/>
      <c r="P25" s="237"/>
      <c r="Q25" s="237"/>
      <c r="R25" s="237"/>
      <c r="S25" s="238"/>
    </row>
    <row r="26" spans="3:19" ht="21" x14ac:dyDescent="0.5">
      <c r="C26" s="73" t="s">
        <v>856</v>
      </c>
      <c r="D26" s="204" t="str">
        <f>VLOOKUP($D$24,'Gen BSP Headroom'!$B$11:$E$74,2,FALSE)</f>
        <v>ROCHDALE</v>
      </c>
      <c r="E26" s="205"/>
      <c r="F26" s="109"/>
      <c r="G26" s="110"/>
      <c r="H26" s="110"/>
      <c r="I26" s="110"/>
      <c r="J26" s="110"/>
      <c r="K26" s="110"/>
      <c r="L26" s="110"/>
      <c r="M26" s="110"/>
      <c r="N26" s="110"/>
      <c r="O26" s="110"/>
      <c r="P26" s="110"/>
      <c r="Q26" s="110"/>
      <c r="R26" s="110"/>
      <c r="S26" s="111"/>
    </row>
    <row r="27" spans="3:19" x14ac:dyDescent="0.35">
      <c r="C27" s="193" t="s">
        <v>419</v>
      </c>
      <c r="D27" s="8" t="s">
        <v>420</v>
      </c>
      <c r="E27" s="90" t="s">
        <v>1</v>
      </c>
      <c r="F27" s="232">
        <v>2022</v>
      </c>
      <c r="G27" s="234">
        <v>2023</v>
      </c>
      <c r="H27" s="234">
        <v>2024</v>
      </c>
      <c r="I27" s="234">
        <v>2025</v>
      </c>
      <c r="J27" s="234">
        <v>2026</v>
      </c>
      <c r="K27" s="234">
        <v>2027</v>
      </c>
      <c r="L27" s="234">
        <v>2028</v>
      </c>
      <c r="M27" s="234">
        <v>2029</v>
      </c>
      <c r="N27" s="234">
        <v>2030</v>
      </c>
      <c r="O27" s="234">
        <v>2031</v>
      </c>
      <c r="P27" s="234">
        <v>2036</v>
      </c>
      <c r="Q27" s="234">
        <v>2041</v>
      </c>
      <c r="R27" s="234">
        <v>2046</v>
      </c>
      <c r="S27" s="239">
        <v>2051</v>
      </c>
    </row>
    <row r="28" spans="3:19" x14ac:dyDescent="0.35">
      <c r="C28" s="194"/>
      <c r="D28" s="9">
        <f>VLOOKUP($D$24,'Gen BSP Headroom'!$B$11:$E$74,3,FALSE)</f>
        <v>369695</v>
      </c>
      <c r="E28" s="101">
        <f>VLOOKUP($D$24,'Gen BSP Headroom'!$B$11:$E$74,4,FALSE)</f>
        <v>424981</v>
      </c>
      <c r="F28" s="233"/>
      <c r="G28" s="235"/>
      <c r="H28" s="235"/>
      <c r="I28" s="235"/>
      <c r="J28" s="235"/>
      <c r="K28" s="235"/>
      <c r="L28" s="235"/>
      <c r="M28" s="235"/>
      <c r="N28" s="235"/>
      <c r="O28" s="235"/>
      <c r="P28" s="235"/>
      <c r="Q28" s="235"/>
      <c r="R28" s="235"/>
      <c r="S28" s="240"/>
    </row>
    <row r="29" spans="3:19" ht="15" customHeight="1" x14ac:dyDescent="0.35">
      <c r="C29" s="34" t="s">
        <v>893</v>
      </c>
      <c r="D29" s="223" t="s">
        <v>5</v>
      </c>
      <c r="E29" s="224"/>
      <c r="F29" s="6">
        <f>VLOOKUP($D$24,'Gen BSP Headroom'!$B$11:$HG$74,MATCH(F$27,'Gen BSP Headroom'!$B$8:$HG$8,0)+IF($D$25="Generation – Synchronous",1,IF($D$25="Generation – Inverter Based",0,IF($D$25="Battery Storage",2,FALSE))),FALSE)</f>
        <v>14.001187128036673</v>
      </c>
      <c r="G29" s="6">
        <f>VLOOKUP($D$24,'Gen BSP Headroom'!$B$11:$HG$74,MATCH(G$27,'Gen BSP Headroom'!$B$8:$HG$8,0)+IF($D$25="Generation – Synchronous",1,IF($D$25="Generation – Inverter Based",0,IF($D$25="Battery Storage",2,FALSE))),FALSE)</f>
        <v>10.666099772539152</v>
      </c>
      <c r="H29" s="6">
        <f>VLOOKUP($D$24,'Gen BSP Headroom'!$B$11:$HG$74,MATCH(H$27,'Gen BSP Headroom'!$B$8:$HG$8,0)+IF($D$25="Generation – Synchronous",1,IF($D$25="Generation – Inverter Based",0,IF($D$25="Battery Storage",2,FALSE))),FALSE)</f>
        <v>7.6812298736737947</v>
      </c>
      <c r="I29" s="6">
        <f>VLOOKUP($D$24,'Gen BSP Headroom'!$B$11:$HG$74,MATCH(I$27,'Gen BSP Headroom'!$B$8:$HG$8,0)+IF($D$25="Generation – Synchronous",1,IF($D$25="Generation – Inverter Based",0,IF($D$25="Battery Storage",2,FALSE))),FALSE)</f>
        <v>4.6933777010854394</v>
      </c>
      <c r="J29" s="6">
        <f>VLOOKUP($D$24,'Gen BSP Headroom'!$B$11:$HG$74,MATCH(J$27,'Gen BSP Headroom'!$B$8:$HG$8,0)+IF($D$25="Generation – Synchronous",1,IF($D$25="Generation – Inverter Based",0,IF($D$25="Battery Storage",2,FALSE))),FALSE)</f>
        <v>2.0353863042248124</v>
      </c>
      <c r="K29" s="6">
        <f>VLOOKUP($D$24,'Gen BSP Headroom'!$B$11:$HG$74,MATCH(K$27,'Gen BSP Headroom'!$B$8:$HG$8,0)+IF($D$25="Generation – Synchronous",1,IF($D$25="Generation – Inverter Based",0,IF($D$25="Battery Storage",2,FALSE))),FALSE)</f>
        <v>-0.79401926310301896</v>
      </c>
      <c r="L29" s="6">
        <f>VLOOKUP($D$24,'Gen BSP Headroom'!$B$11:$HG$74,MATCH(L$27,'Gen BSP Headroom'!$B$8:$HG$8,0)+IF($D$25="Generation – Synchronous",1,IF($D$25="Generation – Inverter Based",0,IF($D$25="Battery Storage",2,FALSE))),FALSE)</f>
        <v>-1.2555394354715779</v>
      </c>
      <c r="M29" s="6">
        <f>VLOOKUP($D$24,'Gen BSP Headroom'!$B$11:$HG$74,MATCH(M$27,'Gen BSP Headroom'!$B$8:$HG$8,0)+IF($D$25="Generation – Synchronous",1,IF($D$25="Generation – Inverter Based",0,IF($D$25="Battery Storage",2,FALSE))),FALSE)</f>
        <v>-1.6762131088115031</v>
      </c>
      <c r="N29" s="6">
        <f>VLOOKUP($D$24,'Gen BSP Headroom'!$B$11:$HG$74,MATCH(N$27,'Gen BSP Headroom'!$B$8:$HG$8,0)+IF($D$25="Generation – Synchronous",1,IF($D$25="Generation – Inverter Based",0,IF($D$25="Battery Storage",2,FALSE))),FALSE)</f>
        <v>-2.180137485680123</v>
      </c>
      <c r="O29" s="6">
        <f>VLOOKUP($D$24,'Gen BSP Headroom'!$B$11:$HG$74,MATCH(O$27,'Gen BSP Headroom'!$B$8:$HG$8,0)+IF($D$25="Generation – Synchronous",1,IF($D$25="Generation – Inverter Based",0,IF($D$25="Battery Storage",2,FALSE))),FALSE)</f>
        <v>-2.8066413008004241</v>
      </c>
      <c r="P29" s="6">
        <f>VLOOKUP($D$24,'Gen BSP Headroom'!$B$11:$HG$74,MATCH(P$27,'Gen BSP Headroom'!$B$8:$HG$8,0)+IF($D$25="Generation – Synchronous",1,IF($D$25="Generation – Inverter Based",0,IF($D$25="Battery Storage",2,FALSE))),FALSE)</f>
        <v>-4.0589832449422474</v>
      </c>
      <c r="Q29" s="6">
        <f>VLOOKUP($D$24,'Gen BSP Headroom'!$B$11:$HG$74,MATCH(Q$27,'Gen BSP Headroom'!$B$8:$HG$8,0)+IF($D$25="Generation – Synchronous",1,IF($D$25="Generation – Inverter Based",0,IF($D$25="Battery Storage",2,FALSE))),FALSE)</f>
        <v>4.6419068519183506</v>
      </c>
      <c r="R29" s="6">
        <f>VLOOKUP($D$24,'Gen BSP Headroom'!$B$11:$HG$74,MATCH(R$27,'Gen BSP Headroom'!$B$8:$HG$8,0)+IF($D$25="Generation – Synchronous",1,IF($D$25="Generation – Inverter Based",0,IF($D$25="Battery Storage",2,FALSE))),FALSE)</f>
        <v>23.554395078487023</v>
      </c>
      <c r="S29" s="6">
        <f>VLOOKUP($D$24,'Gen BSP Headroom'!$B$11:$HG$74,MATCH(S$27,'Gen BSP Headroom'!$B$8:$HG$8,0)+IF($D$25="Generation – Synchronous",1,IF($D$25="Generation – Inverter Based",0,IF($D$25="Battery Storage",2,FALSE))),FALSE)</f>
        <v>27.999527317625056</v>
      </c>
    </row>
    <row r="30" spans="3:19" ht="15" customHeight="1" x14ac:dyDescent="0.35">
      <c r="C30" s="35" t="s">
        <v>406</v>
      </c>
      <c r="D30" s="225" t="s">
        <v>5</v>
      </c>
      <c r="E30" s="226"/>
      <c r="F30" s="6">
        <f>VLOOKUP($D$24,'Gen BSP Headroom'!$B$11:$HG$74,42+MATCH(F$27,'Gen BSP Headroom'!$B$8:$HG$8,0)+IF($D$25="Generation – Synchronous",1,IF($D$25="Generation – Inverter Based",0,IF($D$25="Battery Storage",2,FALSE))),FALSE)</f>
        <v>14.342250467955841</v>
      </c>
      <c r="G30" s="6">
        <f>VLOOKUP($D$24,'Gen BSP Headroom'!$B$11:$HG$74,42+MATCH(G$27,'Gen BSP Headroom'!$B$8:$HG$8,0)+IF($D$25="Generation – Synchronous",1,IF($D$25="Generation – Inverter Based",0,IF($D$25="Battery Storage",2,FALSE))),FALSE)</f>
        <v>11.355942959086912</v>
      </c>
      <c r="H30" s="6">
        <f>VLOOKUP($D$24,'Gen BSP Headroom'!$B$11:$HG$74,42+MATCH(H$27,'Gen BSP Headroom'!$B$8:$HG$8,0)+IF($D$25="Generation – Synchronous",1,IF($D$25="Generation – Inverter Based",0,IF($D$25="Battery Storage",2,FALSE))),FALSE)</f>
        <v>8.4624238200305548</v>
      </c>
      <c r="I30" s="6">
        <f>VLOOKUP($D$24,'Gen BSP Headroom'!$B$11:$HG$74,42+MATCH(I$27,'Gen BSP Headroom'!$B$8:$HG$8,0)+IF($D$25="Generation – Synchronous",1,IF($D$25="Generation – Inverter Based",0,IF($D$25="Battery Storage",2,FALSE))),FALSE)</f>
        <v>5.5665145600586472</v>
      </c>
      <c r="J30" s="6">
        <f>VLOOKUP($D$24,'Gen BSP Headroom'!$B$11:$HG$74,42+MATCH(J$27,'Gen BSP Headroom'!$B$8:$HG$8,0)+IF($D$25="Generation – Synchronous",1,IF($D$25="Generation – Inverter Based",0,IF($D$25="Battery Storage",2,FALSE))),FALSE)</f>
        <v>3.0252088069435903</v>
      </c>
      <c r="K30" s="6">
        <f>VLOOKUP($D$24,'Gen BSP Headroom'!$B$11:$HG$74,42+MATCH(K$27,'Gen BSP Headroom'!$B$8:$HG$8,0)+IF($D$25="Generation – Synchronous",1,IF($D$25="Generation – Inverter Based",0,IF($D$25="Battery Storage",2,FALSE))),FALSE)</f>
        <v>0.39015863564971409</v>
      </c>
      <c r="L30" s="6">
        <f>VLOOKUP($D$24,'Gen BSP Headroom'!$B$11:$HG$74,42+MATCH(L$27,'Gen BSP Headroom'!$B$8:$HG$8,0)+IF($D$25="Generation – Synchronous",1,IF($D$25="Generation – Inverter Based",0,IF($D$25="Battery Storage",2,FALSE))),FALSE)</f>
        <v>5.5838857643620121E-2</v>
      </c>
      <c r="M30" s="6">
        <f>VLOOKUP($D$24,'Gen BSP Headroom'!$B$11:$HG$74,42+MATCH(M$27,'Gen BSP Headroom'!$B$8:$HG$8,0)+IF($D$25="Generation – Synchronous",1,IF($D$25="Generation – Inverter Based",0,IF($D$25="Battery Storage",2,FALSE))),FALSE)</f>
        <v>-0.2346318912419415</v>
      </c>
      <c r="N30" s="6">
        <f>VLOOKUP($D$24,'Gen BSP Headroom'!$B$11:$HG$74,42+MATCH(N$27,'Gen BSP Headroom'!$B$8:$HG$8,0)+IF($D$25="Generation – Synchronous",1,IF($D$25="Generation – Inverter Based",0,IF($D$25="Battery Storage",2,FALSE))),FALSE)</f>
        <v>-0.55010201294669114</v>
      </c>
      <c r="O30" s="6">
        <f>VLOOKUP($D$24,'Gen BSP Headroom'!$B$11:$HG$74,42+MATCH(O$27,'Gen BSP Headroom'!$B$8:$HG$8,0)+IF($D$25="Generation – Synchronous",1,IF($D$25="Generation – Inverter Based",0,IF($D$25="Battery Storage",2,FALSE))),FALSE)</f>
        <v>-0.92378772841019541</v>
      </c>
      <c r="P30" s="6">
        <f>VLOOKUP($D$24,'Gen BSP Headroom'!$B$11:$HG$74,42+MATCH(P$27,'Gen BSP Headroom'!$B$8:$HG$8,0)+IF($D$25="Generation – Synchronous",1,IF($D$25="Generation – Inverter Based",0,IF($D$25="Battery Storage",2,FALSE))),FALSE)</f>
        <v>-0.8228341887672741</v>
      </c>
      <c r="Q30" s="6">
        <f>VLOOKUP($D$24,'Gen BSP Headroom'!$B$11:$HG$74,42+MATCH(Q$27,'Gen BSP Headroom'!$B$8:$HG$8,0)+IF($D$25="Generation – Synchronous",1,IF($D$25="Generation – Inverter Based",0,IF($D$25="Battery Storage",2,FALSE))),FALSE)</f>
        <v>6.0106248653088583</v>
      </c>
      <c r="R30" s="6">
        <f>VLOOKUP($D$24,'Gen BSP Headroom'!$B$11:$HG$74,42+MATCH(R$27,'Gen BSP Headroom'!$B$8:$HG$8,0)+IF($D$25="Generation – Synchronous",1,IF($D$25="Generation – Inverter Based",0,IF($D$25="Battery Storage",2,FALSE))),FALSE)</f>
        <v>18.163394913687625</v>
      </c>
      <c r="S30" s="6">
        <f>VLOOKUP($D$24,'Gen BSP Headroom'!$B$11:$HG$74,42+MATCH(S$27,'Gen BSP Headroom'!$B$8:$HG$8,0)+IF($D$25="Generation – Synchronous",1,IF($D$25="Generation – Inverter Based",0,IF($D$25="Battery Storage",2,FALSE))),FALSE)</f>
        <v>20.813121719360133</v>
      </c>
    </row>
    <row r="31" spans="3:19" ht="15" customHeight="1" x14ac:dyDescent="0.35">
      <c r="C31" s="37" t="s">
        <v>407</v>
      </c>
      <c r="D31" s="217" t="s">
        <v>5</v>
      </c>
      <c r="E31" s="218"/>
      <c r="F31" s="6">
        <f>VLOOKUP($D$24,'Gen BSP Headroom'!$B$11:$HG$74,84+MATCH(F$27,'Gen BSP Headroom'!$B$8:$HG$8,0)+IF($D$25="Generation – Synchronous",1,IF($D$25="Generation – Inverter Based",0,IF($D$25="Battery Storage",2,FALSE))),FALSE)</f>
        <v>14.324310725329569</v>
      </c>
      <c r="G31" s="6">
        <f>VLOOKUP($D$24,'Gen BSP Headroom'!$B$11:$HG$74,84+MATCH(G$27,'Gen BSP Headroom'!$B$8:$HG$8,0)+IF($D$25="Generation – Synchronous",1,IF($D$25="Generation – Inverter Based",0,IF($D$25="Battery Storage",2,FALSE))),FALSE)</f>
        <v>11.357050786383178</v>
      </c>
      <c r="H31" s="6">
        <f>VLOOKUP($D$24,'Gen BSP Headroom'!$B$11:$HG$74,84+MATCH(H$27,'Gen BSP Headroom'!$B$8:$HG$8,0)+IF($D$25="Generation – Synchronous",1,IF($D$25="Generation – Inverter Based",0,IF($D$25="Battery Storage",2,FALSE))),FALSE)</f>
        <v>8.4650356437706495</v>
      </c>
      <c r="I31" s="6">
        <f>VLOOKUP($D$24,'Gen BSP Headroom'!$B$11:$HG$74,84+MATCH(I$27,'Gen BSP Headroom'!$B$8:$HG$8,0)+IF($D$25="Generation – Synchronous",1,IF($D$25="Generation – Inverter Based",0,IF($D$25="Battery Storage",2,FALSE))),FALSE)</f>
        <v>5.5770514723903499</v>
      </c>
      <c r="J31" s="6">
        <f>VLOOKUP($D$24,'Gen BSP Headroom'!$B$11:$HG$74,84+MATCH(J$27,'Gen BSP Headroom'!$B$8:$HG$8,0)+IF($D$25="Generation – Synchronous",1,IF($D$25="Generation – Inverter Based",0,IF($D$25="Battery Storage",2,FALSE))),FALSE)</f>
        <v>3.0068551195927964</v>
      </c>
      <c r="K31" s="6">
        <f>VLOOKUP($D$24,'Gen BSP Headroom'!$B$11:$HG$74,84+MATCH(K$27,'Gen BSP Headroom'!$B$8:$HG$8,0)+IF($D$25="Generation – Synchronous",1,IF($D$25="Generation – Inverter Based",0,IF($D$25="Battery Storage",2,FALSE))),FALSE)</f>
        <v>0.4728083100889256</v>
      </c>
      <c r="L31" s="6">
        <f>VLOOKUP($D$24,'Gen BSP Headroom'!$B$11:$HG$74,84+MATCH(L$27,'Gen BSP Headroom'!$B$8:$HG$8,0)+IF($D$25="Generation – Synchronous",1,IF($D$25="Generation – Inverter Based",0,IF($D$25="Battery Storage",2,FALSE))),FALSE)</f>
        <v>6.9116877010237623E-2</v>
      </c>
      <c r="M31" s="6">
        <f>VLOOKUP($D$24,'Gen BSP Headroom'!$B$11:$HG$74,84+MATCH(M$27,'Gen BSP Headroom'!$B$8:$HG$8,0)+IF($D$25="Generation – Synchronous",1,IF($D$25="Generation – Inverter Based",0,IF($D$25="Battery Storage",2,FALSE))),FALSE)</f>
        <v>-0.31909666011924737</v>
      </c>
      <c r="N31" s="6">
        <f>VLOOKUP($D$24,'Gen BSP Headroom'!$B$11:$HG$74,84+MATCH(N$27,'Gen BSP Headroom'!$B$8:$HG$8,0)+IF($D$25="Generation – Synchronous",1,IF($D$25="Generation – Inverter Based",0,IF($D$25="Battery Storage",2,FALSE))),FALSE)</f>
        <v>-0.73047536205419128</v>
      </c>
      <c r="O31" s="6">
        <f>VLOOKUP($D$24,'Gen BSP Headroom'!$B$11:$HG$74,84+MATCH(O$27,'Gen BSP Headroom'!$B$8:$HG$8,0)+IF($D$25="Generation – Synchronous",1,IF($D$25="Generation – Inverter Based",0,IF($D$25="Battery Storage",2,FALSE))),FALSE)</f>
        <v>-1.2054710586918378</v>
      </c>
      <c r="P31" s="6">
        <f>VLOOKUP($D$24,'Gen BSP Headroom'!$B$11:$HG$74,84+MATCH(P$27,'Gen BSP Headroom'!$B$8:$HG$8,0)+IF($D$25="Generation – Synchronous",1,IF($D$25="Generation – Inverter Based",0,IF($D$25="Battery Storage",2,FALSE))),FALSE)</f>
        <v>-1.2599925285629239</v>
      </c>
      <c r="Q31" s="6">
        <f>VLOOKUP($D$24,'Gen BSP Headroom'!$B$11:$HG$74,84+MATCH(Q$27,'Gen BSP Headroom'!$B$8:$HG$8,0)+IF($D$25="Generation – Synchronous",1,IF($D$25="Generation – Inverter Based",0,IF($D$25="Battery Storage",2,FALSE))),FALSE)</f>
        <v>9.0562964369414427</v>
      </c>
      <c r="R31" s="6">
        <f>VLOOKUP($D$24,'Gen BSP Headroom'!$B$11:$HG$74,84+MATCH(R$27,'Gen BSP Headroom'!$B$8:$HG$8,0)+IF($D$25="Generation – Synchronous",1,IF($D$25="Generation – Inverter Based",0,IF($D$25="Battery Storage",2,FALSE))),FALSE)</f>
        <v>28.851039581298384</v>
      </c>
      <c r="S31" s="6">
        <f>VLOOKUP($D$24,'Gen BSP Headroom'!$B$11:$HG$74,84+MATCH(S$27,'Gen BSP Headroom'!$B$8:$HG$8,0)+IF($D$25="Generation – Synchronous",1,IF($D$25="Generation – Inverter Based",0,IF($D$25="Battery Storage",2,FALSE))),FALSE)</f>
        <v>33.915786977392216</v>
      </c>
    </row>
    <row r="32" spans="3:19" ht="15" customHeight="1" x14ac:dyDescent="0.35">
      <c r="C32" s="38" t="s">
        <v>7</v>
      </c>
      <c r="D32" s="219" t="s">
        <v>5</v>
      </c>
      <c r="E32" s="220"/>
      <c r="F32" s="6">
        <f>VLOOKUP($D$24,'Gen BSP Headroom'!$B$11:$HG$74,126+MATCH(F$27,'Gen BSP Headroom'!$B$8:$HG$8,0)+IF($D$25="Generation – Synchronous",1,IF($D$25="Generation – Inverter Based",0,IF($D$25="Battery Storage",2,FALSE))),FALSE)</f>
        <v>13.999416403013576</v>
      </c>
      <c r="G32" s="6">
        <f>VLOOKUP($D$24,'Gen BSP Headroom'!$B$11:$HG$74,126+MATCH(G$27,'Gen BSP Headroom'!$B$8:$HG$8,0)+IF($D$25="Generation – Synchronous",1,IF($D$25="Generation – Inverter Based",0,IF($D$25="Battery Storage",2,FALSE))),FALSE)</f>
        <v>10.660454754420456</v>
      </c>
      <c r="H32" s="6">
        <f>VLOOKUP($D$24,'Gen BSP Headroom'!$B$11:$HG$74,126+MATCH(H$27,'Gen BSP Headroom'!$B$8:$HG$8,0)+IF($D$25="Generation – Synchronous",1,IF($D$25="Generation – Inverter Based",0,IF($D$25="Battery Storage",2,FALSE))),FALSE)</f>
        <v>7.6419410801166672</v>
      </c>
      <c r="I32" s="6">
        <f>VLOOKUP($D$24,'Gen BSP Headroom'!$B$11:$HG$74,126+MATCH(I$27,'Gen BSP Headroom'!$B$8:$HG$8,0)+IF($D$25="Generation – Synchronous",1,IF($D$25="Generation – Inverter Based",0,IF($D$25="Battery Storage",2,FALSE))),FALSE)</f>
        <v>4.6239732684139216</v>
      </c>
      <c r="J32" s="6">
        <f>VLOOKUP($D$24,'Gen BSP Headroom'!$B$11:$HG$74,126+MATCH(J$27,'Gen BSP Headroom'!$B$8:$HG$8,0)+IF($D$25="Generation – Synchronous",1,IF($D$25="Generation – Inverter Based",0,IF($D$25="Battery Storage",2,FALSE))),FALSE)</f>
        <v>1.9618013628522486</v>
      </c>
      <c r="K32" s="6">
        <f>VLOOKUP($D$24,'Gen BSP Headroom'!$B$11:$HG$74,126+MATCH(K$27,'Gen BSP Headroom'!$B$8:$HG$8,0)+IF($D$25="Generation – Synchronous",1,IF($D$25="Generation – Inverter Based",0,IF($D$25="Battery Storage",2,FALSE))),FALSE)</f>
        <v>-0.84779338617231614</v>
      </c>
      <c r="L32" s="6">
        <f>VLOOKUP($D$24,'Gen BSP Headroom'!$B$11:$HG$74,126+MATCH(L$27,'Gen BSP Headroom'!$B$8:$HG$8,0)+IF($D$25="Generation – Synchronous",1,IF($D$25="Generation – Inverter Based",0,IF($D$25="Battery Storage",2,FALSE))),FALSE)</f>
        <v>-1.3607311528200152</v>
      </c>
      <c r="M32" s="6">
        <f>VLOOKUP($D$24,'Gen BSP Headroom'!$B$11:$HG$74,126+MATCH(M$27,'Gen BSP Headroom'!$B$8:$HG$8,0)+IF($D$25="Generation – Synchronous",1,IF($D$25="Generation – Inverter Based",0,IF($D$25="Battery Storage",2,FALSE))),FALSE)</f>
        <v>-1.878328722160048</v>
      </c>
      <c r="N32" s="6">
        <f>VLOOKUP($D$24,'Gen BSP Headroom'!$B$11:$HG$74,126+MATCH(N$27,'Gen BSP Headroom'!$B$8:$HG$8,0)+IF($D$25="Generation – Synchronous",1,IF($D$25="Generation – Inverter Based",0,IF($D$25="Battery Storage",2,FALSE))),FALSE)</f>
        <v>-2.4269872048748322</v>
      </c>
      <c r="O32" s="6">
        <f>VLOOKUP($D$24,'Gen BSP Headroom'!$B$11:$HG$74,126+MATCH(O$27,'Gen BSP Headroom'!$B$8:$HG$8,0)+IF($D$25="Generation – Synchronous",1,IF($D$25="Generation – Inverter Based",0,IF($D$25="Battery Storage",2,FALSE))),FALSE)</f>
        <v>-3.0994100470973978</v>
      </c>
      <c r="P32" s="6">
        <f>VLOOKUP($D$24,'Gen BSP Headroom'!$B$11:$HG$74,126+MATCH(P$27,'Gen BSP Headroom'!$B$8:$HG$8,0)+IF($D$25="Generation – Synchronous",1,IF($D$25="Generation – Inverter Based",0,IF($D$25="Battery Storage",2,FALSE))),FALSE)</f>
        <v>-5.4753901850193314</v>
      </c>
      <c r="Q32" s="6">
        <f>VLOOKUP($D$24,'Gen BSP Headroom'!$B$11:$HG$74,126+MATCH(Q$27,'Gen BSP Headroom'!$B$8:$HG$8,0)+IF($D$25="Generation – Synchronous",1,IF($D$25="Generation – Inverter Based",0,IF($D$25="Battery Storage",2,FALSE))),FALSE)</f>
        <v>-0.24107376191129137</v>
      </c>
      <c r="R32" s="6">
        <f>VLOOKUP($D$24,'Gen BSP Headroom'!$B$11:$HG$74,126+MATCH(R$27,'Gen BSP Headroom'!$B$8:$HG$8,0)+IF($D$25="Generation – Synchronous",1,IF($D$25="Generation – Inverter Based",0,IF($D$25="Battery Storage",2,FALSE))),FALSE)</f>
        <v>15.122189204865155</v>
      </c>
      <c r="S32" s="6">
        <f>VLOOKUP($D$24,'Gen BSP Headroom'!$B$11:$HG$74,126+MATCH(S$27,'Gen BSP Headroom'!$B$8:$HG$8,0)+IF($D$25="Generation – Synchronous",1,IF($D$25="Generation – Inverter Based",0,IF($D$25="Battery Storage",2,FALSE))),FALSE)</f>
        <v>17.216517554341742</v>
      </c>
    </row>
    <row r="33" spans="3:19" ht="15" customHeight="1" x14ac:dyDescent="0.35">
      <c r="C33" s="36" t="s">
        <v>8</v>
      </c>
      <c r="D33" s="227" t="s">
        <v>5</v>
      </c>
      <c r="E33" s="228"/>
      <c r="F33" s="6">
        <f>VLOOKUP($D$24,'Gen BSP Headroom'!$B$11:$HG$74,168+MATCH(F$27,'Gen BSP Headroom'!$B$8:$HG$8,0)+IF($D$25="Generation – Synchronous",1,IF($D$25="Generation – Inverter Based",0,IF($D$25="Battery Storage",2,FALSE))),FALSE)</f>
        <v>14.019326948823647</v>
      </c>
      <c r="G33" s="6">
        <f>VLOOKUP($D$24,'Gen BSP Headroom'!$B$11:$HG$74,168+MATCH(G$27,'Gen BSP Headroom'!$B$8:$HG$8,0)+IF($D$25="Generation – Synchronous",1,IF($D$25="Generation – Inverter Based",0,IF($D$25="Battery Storage",2,FALSE))),FALSE)</f>
        <v>13.332203741920337</v>
      </c>
      <c r="H33" s="6">
        <f>VLOOKUP($D$24,'Gen BSP Headroom'!$B$11:$HG$74,168+MATCH(H$27,'Gen BSP Headroom'!$B$8:$HG$8,0)+IF($D$25="Generation – Synchronous",1,IF($D$25="Generation – Inverter Based",0,IF($D$25="Battery Storage",2,FALSE))),FALSE)</f>
        <v>12.736005494420638</v>
      </c>
      <c r="I33" s="6">
        <f>VLOOKUP($D$24,'Gen BSP Headroom'!$B$11:$HG$74,168+MATCH(I$27,'Gen BSP Headroom'!$B$8:$HG$8,0)+IF($D$25="Generation – Synchronous",1,IF($D$25="Generation – Inverter Based",0,IF($D$25="Battery Storage",2,FALSE))),FALSE)</f>
        <v>11.892622904948823</v>
      </c>
      <c r="J33" s="6">
        <f>VLOOKUP($D$24,'Gen BSP Headroom'!$B$11:$HG$74,168+MATCH(J$27,'Gen BSP Headroom'!$B$8:$HG$8,0)+IF($D$25="Generation – Synchronous",1,IF($D$25="Generation – Inverter Based",0,IF($D$25="Battery Storage",2,FALSE))),FALSE)</f>
        <v>11.293988097547114</v>
      </c>
      <c r="K33" s="6">
        <f>VLOOKUP($D$24,'Gen BSP Headroom'!$B$11:$HG$74,168+MATCH(K$27,'Gen BSP Headroom'!$B$8:$HG$8,0)+IF($D$25="Generation – Synchronous",1,IF($D$25="Generation – Inverter Based",0,IF($D$25="Battery Storage",2,FALSE))),FALSE)</f>
        <v>10.156900180870046</v>
      </c>
      <c r="L33" s="6">
        <f>VLOOKUP($D$24,'Gen BSP Headroom'!$B$11:$HG$74,168+MATCH(L$27,'Gen BSP Headroom'!$B$8:$HG$8,0)+IF($D$25="Generation – Synchronous",1,IF($D$25="Generation – Inverter Based",0,IF($D$25="Battery Storage",2,FALSE))),FALSE)</f>
        <v>9.3241559048501319</v>
      </c>
      <c r="M33" s="6">
        <f>VLOOKUP($D$24,'Gen BSP Headroom'!$B$11:$HG$74,168+MATCH(M$27,'Gen BSP Headroom'!$B$8:$HG$8,0)+IF($D$25="Generation – Synchronous",1,IF($D$25="Generation – Inverter Based",0,IF($D$25="Battery Storage",2,FALSE))),FALSE)</f>
        <v>8.9992945657831047</v>
      </c>
      <c r="N33" s="6">
        <f>VLOOKUP($D$24,'Gen BSP Headroom'!$B$11:$HG$74,168+MATCH(N$27,'Gen BSP Headroom'!$B$8:$HG$8,0)+IF($D$25="Generation – Synchronous",1,IF($D$25="Generation – Inverter Based",0,IF($D$25="Battery Storage",2,FALSE))),FALSE)</f>
        <v>8.5438708966659753</v>
      </c>
      <c r="O33" s="6">
        <f>VLOOKUP($D$24,'Gen BSP Headroom'!$B$11:$HG$74,168+MATCH(O$27,'Gen BSP Headroom'!$B$8:$HG$8,0)+IF($D$25="Generation – Synchronous",1,IF($D$25="Generation – Inverter Based",0,IF($D$25="Battery Storage",2,FALSE))),FALSE)</f>
        <v>7.6449533817771345</v>
      </c>
      <c r="P33" s="6">
        <f>VLOOKUP($D$24,'Gen BSP Headroom'!$B$11:$HG$74,168+MATCH(P$27,'Gen BSP Headroom'!$B$8:$HG$8,0)+IF($D$25="Generation – Synchronous",1,IF($D$25="Generation – Inverter Based",0,IF($D$25="Battery Storage",2,FALSE))),FALSE)</f>
        <v>25.366200009018826</v>
      </c>
      <c r="Q33" s="6">
        <f>VLOOKUP($D$24,'Gen BSP Headroom'!$B$11:$HG$74,168+MATCH(Q$27,'Gen BSP Headroom'!$B$8:$HG$8,0)+IF($D$25="Generation – Synchronous",1,IF($D$25="Generation – Inverter Based",0,IF($D$25="Battery Storage",2,FALSE))),FALSE)</f>
        <v>20.401649293255339</v>
      </c>
      <c r="R33" s="6">
        <f>VLOOKUP($D$24,'Gen BSP Headroom'!$B$11:$HG$74,168+MATCH(R$27,'Gen BSP Headroom'!$B$8:$HG$8,0)+IF($D$25="Generation – Synchronous",1,IF($D$25="Generation – Inverter Based",0,IF($D$25="Battery Storage",2,FALSE))),FALSE)</f>
        <v>19.096944695668597</v>
      </c>
      <c r="S33" s="6">
        <f>VLOOKUP($D$24,'Gen BSP Headroom'!$B$11:$HG$74,168+MATCH(S$27,'Gen BSP Headroom'!$B$8:$HG$8,0)+IF($D$25="Generation – Synchronous",1,IF($D$25="Generation – Inverter Based",0,IF($D$25="Battery Storage",2,FALSE))),FALSE)</f>
        <v>18.754068790768603</v>
      </c>
    </row>
    <row r="36" spans="3:19" x14ac:dyDescent="0.35">
      <c r="C36" s="8" t="s">
        <v>885</v>
      </c>
      <c r="D36" s="204" t="s">
        <v>881</v>
      </c>
      <c r="E36" s="205"/>
      <c r="F36" s="206"/>
    </row>
    <row r="37" spans="3:19" x14ac:dyDescent="0.35">
      <c r="C37" s="89" t="s">
        <v>882</v>
      </c>
      <c r="D37" s="201" t="s">
        <v>883</v>
      </c>
      <c r="E37" s="202"/>
      <c r="F37" s="203"/>
    </row>
    <row r="38" spans="3:19" x14ac:dyDescent="0.35">
      <c r="C38" s="89" t="s">
        <v>884</v>
      </c>
      <c r="D38" s="201" t="s">
        <v>886</v>
      </c>
      <c r="E38" s="202"/>
      <c r="F38" s="203"/>
    </row>
    <row r="39" spans="3:19" x14ac:dyDescent="0.35">
      <c r="C39" s="89" t="s">
        <v>402</v>
      </c>
      <c r="D39" s="201" t="s">
        <v>886</v>
      </c>
      <c r="E39" s="202"/>
      <c r="F39" s="203"/>
    </row>
  </sheetData>
  <sheetProtection algorithmName="SHA-512" hashValue="rSFJJU39GC3Powmxrs0I7Tz+SXLQGkLxZcL0nMsDumLvP6oaKyi47koaTM576LrMpP7a4h0cmxm/s0Im3kqiqQ==" saltValue="IiY3+XJk1OINyai0eHfhcQ==" spinCount="100000" sheet="1" selectLockedCells="1" autoFilter="0"/>
  <mergeCells count="60">
    <mergeCell ref="D19:F19"/>
    <mergeCell ref="D20:F20"/>
    <mergeCell ref="D32:E32"/>
    <mergeCell ref="D33:E33"/>
    <mergeCell ref="D30:E30"/>
    <mergeCell ref="D31:E31"/>
    <mergeCell ref="P27:P28"/>
    <mergeCell ref="D29:E29"/>
    <mergeCell ref="J27:J28"/>
    <mergeCell ref="K27:K28"/>
    <mergeCell ref="L27:L28"/>
    <mergeCell ref="M27:M28"/>
    <mergeCell ref="N27:N28"/>
    <mergeCell ref="O27:O28"/>
    <mergeCell ref="D14:E14"/>
    <mergeCell ref="D24:E24"/>
    <mergeCell ref="F24:S24"/>
    <mergeCell ref="C27:C28"/>
    <mergeCell ref="F27:F28"/>
    <mergeCell ref="G27:G28"/>
    <mergeCell ref="H27:H28"/>
    <mergeCell ref="I27:I28"/>
    <mergeCell ref="D25:E25"/>
    <mergeCell ref="F25:S25"/>
    <mergeCell ref="Q27:Q28"/>
    <mergeCell ref="R27:R28"/>
    <mergeCell ref="S27:S28"/>
    <mergeCell ref="D26:E26"/>
    <mergeCell ref="D17:F17"/>
    <mergeCell ref="D18:F18"/>
    <mergeCell ref="D12:E12"/>
    <mergeCell ref="D13:E13"/>
    <mergeCell ref="S8:S9"/>
    <mergeCell ref="D10:E10"/>
    <mergeCell ref="D11:E11"/>
    <mergeCell ref="M8:M9"/>
    <mergeCell ref="N8:N9"/>
    <mergeCell ref="O8:O9"/>
    <mergeCell ref="P8:P9"/>
    <mergeCell ref="Q8:Q9"/>
    <mergeCell ref="R8:R9"/>
    <mergeCell ref="D4:E4"/>
    <mergeCell ref="F4:S4"/>
    <mergeCell ref="C8:C9"/>
    <mergeCell ref="F8:F9"/>
    <mergeCell ref="G8:G9"/>
    <mergeCell ref="H8:H9"/>
    <mergeCell ref="I8:I9"/>
    <mergeCell ref="J8:J9"/>
    <mergeCell ref="K8:K9"/>
    <mergeCell ref="L8:L9"/>
    <mergeCell ref="D5:E5"/>
    <mergeCell ref="F5:S5"/>
    <mergeCell ref="D7:E7"/>
    <mergeCell ref="D6:E6"/>
    <mergeCell ref="D39:F39"/>
    <mergeCell ref="D36:F36"/>
    <mergeCell ref="D37:F37"/>
    <mergeCell ref="D38:F38"/>
    <mergeCell ref="D21:F21"/>
  </mergeCells>
  <conditionalFormatting sqref="F10:S14">
    <cfRule type="cellIs" dxfId="65" priority="19" operator="lessThan">
      <formula>0</formula>
    </cfRule>
  </conditionalFormatting>
  <conditionalFormatting sqref="D9:E9">
    <cfRule type="cellIs" dxfId="64" priority="8" operator="lessThan">
      <formula>0</formula>
    </cfRule>
  </conditionalFormatting>
  <conditionalFormatting sqref="F29:S33">
    <cfRule type="cellIs" dxfId="63" priority="2" operator="lessThan">
      <formula>0</formula>
    </cfRule>
  </conditionalFormatting>
  <conditionalFormatting sqref="D28:E28">
    <cfRule type="cellIs" dxfId="62" priority="1" operator="lessThan">
      <formula>0</formula>
    </cfRule>
  </conditionalFormatting>
  <dataValidations count="2">
    <dataValidation type="list" allowBlank="1" showInputMessage="1" showErrorMessage="1" sqref="D5:E5" xr:uid="{0136C9A9-1363-4826-B841-E73D88CD8A1B}">
      <formula1>"Generation – Synchronous (LV), Generation – Synchronous (HV), Generation – Inverter Based, Battery Storage"</formula1>
    </dataValidation>
    <dataValidation type="list" allowBlank="1" showInputMessage="1" showErrorMessage="1" sqref="D25:E25" xr:uid="{DB8E4263-F4DF-4DDF-B656-CF9A6258A9F2}">
      <formula1>"Generation – Synchronous, Generation – Inverter Based, Battery Storage"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EB49F10-FE46-42D9-9E7F-95489CCC09A6}">
          <x14:formula1>
            <xm:f>'Gen Primary Headroom'!$B$11:$B$380</xm:f>
          </x14:formula1>
          <xm:sqref>D4:E4</xm:sqref>
        </x14:dataValidation>
        <x14:dataValidation type="list" allowBlank="1" showInputMessage="1" showErrorMessage="1" xr:uid="{B7BAFC22-563D-4864-A573-13985D1E4A9C}">
          <x14:formula1>
            <xm:f>'Gen BSP Headroom'!$B$11:$B$74</xm:f>
          </x14:formula1>
          <xm:sqref>D24:E24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78ED0-B42C-4F03-86FF-35928EDBA050}">
  <sheetPr codeName="Sheet3"/>
  <dimension ref="A1:EZ374"/>
  <sheetViews>
    <sheetView zoomScaleNormal="100" workbookViewId="0">
      <pane xSplit="2" ySplit="8" topLeftCell="C9" activePane="bottomRight" state="frozen"/>
      <selection activeCell="H6" sqref="H6"/>
      <selection pane="topRight" activeCell="H6" sqref="H6"/>
      <selection pane="bottomLeft" activeCell="H6" sqref="H6"/>
      <selection pane="bottomRight" activeCell="EN371" sqref="EN371"/>
    </sheetView>
  </sheetViews>
  <sheetFormatPr defaultRowHeight="14.5" x14ac:dyDescent="0.35"/>
  <cols>
    <col min="1" max="1" width="26" customWidth="1"/>
    <col min="2" max="2" width="29.453125" bestFit="1" customWidth="1"/>
    <col min="3" max="15" width="8.7265625" customWidth="1"/>
    <col min="16" max="16" width="9.453125" customWidth="1"/>
    <col min="17" max="17" width="5.26953125" style="3" customWidth="1"/>
    <col min="18" max="21" width="8.7265625" customWidth="1"/>
    <col min="22" max="22" width="10.453125" customWidth="1"/>
    <col min="23" max="36" width="8.7265625" customWidth="1"/>
    <col min="37" max="37" width="10.26953125" customWidth="1"/>
    <col min="38" max="38" width="8" customWidth="1"/>
    <col min="39" max="82" width="8.7265625" customWidth="1"/>
    <col min="83" max="83" width="10" customWidth="1"/>
    <col min="84" max="97" width="8.7265625" customWidth="1"/>
    <col min="98" max="98" width="10.54296875" customWidth="1"/>
    <col min="99" max="108" width="8.7265625" customWidth="1"/>
    <col min="109" max="109" width="9.26953125" customWidth="1"/>
    <col min="110" max="110" width="9.7265625" customWidth="1"/>
    <col min="111" max="111" width="9.54296875" customWidth="1"/>
    <col min="112" max="112" width="9.7265625" customWidth="1"/>
    <col min="113" max="113" width="11.26953125" customWidth="1"/>
    <col min="114" max="151" width="8.7265625" customWidth="1"/>
    <col min="152" max="152" width="10.7265625" customWidth="1"/>
    <col min="153" max="154" width="13.26953125" customWidth="1"/>
    <col min="155" max="155" width="20.1796875" bestFit="1" customWidth="1"/>
    <col min="156" max="156" width="18.7265625" bestFit="1" customWidth="1"/>
  </cols>
  <sheetData>
    <row r="1" spans="1:156" ht="15" customHeight="1" thickBot="1" x14ac:dyDescent="0.4">
      <c r="A1" s="249" t="s">
        <v>891</v>
      </c>
      <c r="B1" s="96" t="s">
        <v>893</v>
      </c>
    </row>
    <row r="2" spans="1:156" ht="15" thickBot="1" x14ac:dyDescent="0.4">
      <c r="A2" s="249"/>
      <c r="B2" s="97" t="s">
        <v>889</v>
      </c>
    </row>
    <row r="3" spans="1:156" x14ac:dyDescent="0.35">
      <c r="A3" s="249"/>
      <c r="B3" s="98" t="s">
        <v>890</v>
      </c>
    </row>
    <row r="4" spans="1:156" x14ac:dyDescent="0.35">
      <c r="B4" s="99" t="s">
        <v>851</v>
      </c>
    </row>
    <row r="5" spans="1:156" x14ac:dyDescent="0.35">
      <c r="B5" s="100" t="s">
        <v>8</v>
      </c>
    </row>
    <row r="6" spans="1:156" ht="15" thickBot="1" x14ac:dyDescent="0.4"/>
    <row r="7" spans="1:156" ht="21.5" thickBot="1" x14ac:dyDescent="0.4">
      <c r="B7" s="250" t="s">
        <v>9</v>
      </c>
      <c r="C7" s="252" t="s">
        <v>894</v>
      </c>
      <c r="D7" s="253"/>
      <c r="E7" s="253"/>
      <c r="F7" s="253"/>
      <c r="G7" s="253"/>
      <c r="H7" s="254"/>
      <c r="R7" s="255" t="s">
        <v>895</v>
      </c>
      <c r="S7" s="256"/>
      <c r="T7" s="256"/>
      <c r="U7" s="256"/>
      <c r="V7" s="256"/>
      <c r="W7" s="257"/>
      <c r="AG7" s="258" t="s">
        <v>423</v>
      </c>
      <c r="AH7" s="259"/>
      <c r="AI7" s="259"/>
      <c r="AJ7" s="259"/>
      <c r="AK7" s="259"/>
      <c r="AL7" s="260"/>
      <c r="AV7" s="261" t="s">
        <v>424</v>
      </c>
      <c r="AW7" s="262"/>
      <c r="AX7" s="262"/>
      <c r="AY7" s="262"/>
      <c r="AZ7" s="262"/>
      <c r="BA7" s="262"/>
      <c r="BB7" s="263"/>
      <c r="BK7" s="241" t="s">
        <v>425</v>
      </c>
      <c r="BL7" s="242"/>
      <c r="BM7" s="242"/>
      <c r="BN7" s="242"/>
      <c r="BO7" s="242"/>
      <c r="BP7" s="242"/>
      <c r="BQ7" s="243"/>
      <c r="BZ7" s="241" t="s">
        <v>426</v>
      </c>
      <c r="CA7" s="242"/>
      <c r="CB7" s="242"/>
      <c r="CC7" s="242"/>
      <c r="CD7" s="242"/>
      <c r="CE7" s="242"/>
      <c r="CF7" s="243"/>
      <c r="CO7" s="244" t="s">
        <v>427</v>
      </c>
      <c r="CP7" s="245"/>
      <c r="CQ7" s="245"/>
      <c r="CR7" s="245"/>
      <c r="CS7" s="245"/>
      <c r="CT7" s="245"/>
      <c r="CU7" s="246"/>
      <c r="DD7" s="244" t="s">
        <v>428</v>
      </c>
      <c r="DE7" s="245"/>
      <c r="DF7" s="245"/>
      <c r="DG7" s="245"/>
      <c r="DH7" s="245"/>
      <c r="DI7" s="245"/>
      <c r="DJ7" s="246"/>
      <c r="DS7" s="247" t="s">
        <v>429</v>
      </c>
      <c r="DT7" s="247"/>
      <c r="DU7" s="247"/>
      <c r="DV7" s="247"/>
      <c r="DW7" s="247"/>
      <c r="DX7" s="247"/>
      <c r="EH7" s="248" t="s">
        <v>430</v>
      </c>
      <c r="EI7" s="248"/>
      <c r="EJ7" s="248"/>
      <c r="EK7" s="248"/>
      <c r="EL7" s="248"/>
      <c r="EM7" s="248"/>
      <c r="EN7" s="248"/>
    </row>
    <row r="8" spans="1:156" ht="15" thickBot="1" x14ac:dyDescent="0.4">
      <c r="B8" s="251"/>
      <c r="C8" s="11" t="s">
        <v>408</v>
      </c>
      <c r="D8" s="11" t="s">
        <v>409</v>
      </c>
      <c r="E8" s="11" t="s">
        <v>410</v>
      </c>
      <c r="F8" s="11" t="s">
        <v>411</v>
      </c>
      <c r="G8" s="11" t="s">
        <v>412</v>
      </c>
      <c r="H8" s="11" t="s">
        <v>413</v>
      </c>
      <c r="I8" s="11" t="s">
        <v>414</v>
      </c>
      <c r="J8" s="11" t="s">
        <v>415</v>
      </c>
      <c r="K8" s="11" t="s">
        <v>416</v>
      </c>
      <c r="L8" s="11">
        <v>2031</v>
      </c>
      <c r="M8" s="11">
        <v>2036</v>
      </c>
      <c r="N8" s="11">
        <v>2041</v>
      </c>
      <c r="O8" s="11">
        <v>2046</v>
      </c>
      <c r="P8" s="11">
        <v>2051</v>
      </c>
      <c r="Q8" s="4"/>
      <c r="R8" s="11" t="s">
        <v>408</v>
      </c>
      <c r="S8" s="11" t="s">
        <v>409</v>
      </c>
      <c r="T8" s="11" t="s">
        <v>410</v>
      </c>
      <c r="U8" s="11" t="s">
        <v>411</v>
      </c>
      <c r="V8" s="11" t="s">
        <v>412</v>
      </c>
      <c r="W8" s="11" t="s">
        <v>413</v>
      </c>
      <c r="X8" s="11" t="s">
        <v>414</v>
      </c>
      <c r="Y8" s="11" t="s">
        <v>415</v>
      </c>
      <c r="Z8" s="11" t="s">
        <v>416</v>
      </c>
      <c r="AA8" s="11">
        <v>2031</v>
      </c>
      <c r="AB8" s="11">
        <v>2036</v>
      </c>
      <c r="AC8" s="11">
        <v>2041</v>
      </c>
      <c r="AD8" s="11">
        <v>2046</v>
      </c>
      <c r="AE8" s="11">
        <v>2051</v>
      </c>
      <c r="AG8" s="12" t="s">
        <v>408</v>
      </c>
      <c r="AH8" s="12" t="s">
        <v>409</v>
      </c>
      <c r="AI8" s="12" t="s">
        <v>410</v>
      </c>
      <c r="AJ8" s="12" t="s">
        <v>411</v>
      </c>
      <c r="AK8" s="12" t="s">
        <v>412</v>
      </c>
      <c r="AL8" s="12" t="s">
        <v>413</v>
      </c>
      <c r="AM8" s="13" t="s">
        <v>414</v>
      </c>
      <c r="AN8" s="13" t="s">
        <v>415</v>
      </c>
      <c r="AO8" s="13" t="s">
        <v>416</v>
      </c>
      <c r="AP8" s="13">
        <v>2031</v>
      </c>
      <c r="AQ8" s="13">
        <v>2036</v>
      </c>
      <c r="AR8" s="13">
        <v>2041</v>
      </c>
      <c r="AS8" s="13">
        <v>2046</v>
      </c>
      <c r="AT8" s="13">
        <v>2051</v>
      </c>
      <c r="AV8" s="14" t="s">
        <v>408</v>
      </c>
      <c r="AW8" s="14" t="s">
        <v>409</v>
      </c>
      <c r="AX8" s="14" t="s">
        <v>410</v>
      </c>
      <c r="AY8" s="14" t="s">
        <v>411</v>
      </c>
      <c r="AZ8" s="14" t="s">
        <v>412</v>
      </c>
      <c r="BA8" s="14" t="s">
        <v>413</v>
      </c>
      <c r="BB8" s="14" t="s">
        <v>414</v>
      </c>
      <c r="BC8" s="15" t="s">
        <v>415</v>
      </c>
      <c r="BD8" s="15" t="s">
        <v>416</v>
      </c>
      <c r="BE8" s="15">
        <v>2031</v>
      </c>
      <c r="BF8" s="15">
        <v>2036</v>
      </c>
      <c r="BG8" s="15">
        <v>2041</v>
      </c>
      <c r="BH8" s="15">
        <v>2046</v>
      </c>
      <c r="BI8" s="15">
        <v>2051</v>
      </c>
      <c r="BK8" s="16" t="s">
        <v>408</v>
      </c>
      <c r="BL8" s="16" t="s">
        <v>409</v>
      </c>
      <c r="BM8" s="16" t="s">
        <v>410</v>
      </c>
      <c r="BN8" s="16" t="s">
        <v>411</v>
      </c>
      <c r="BO8" s="16" t="s">
        <v>412</v>
      </c>
      <c r="BP8" s="16" t="s">
        <v>413</v>
      </c>
      <c r="BQ8" s="16" t="s">
        <v>414</v>
      </c>
      <c r="BR8" s="17" t="s">
        <v>415</v>
      </c>
      <c r="BS8" s="17" t="s">
        <v>416</v>
      </c>
      <c r="BT8" s="17">
        <v>2031</v>
      </c>
      <c r="BU8" s="17">
        <v>2036</v>
      </c>
      <c r="BV8" s="17">
        <v>2041</v>
      </c>
      <c r="BW8" s="17">
        <v>2046</v>
      </c>
      <c r="BX8" s="17">
        <v>2051</v>
      </c>
      <c r="BZ8" s="16" t="s">
        <v>408</v>
      </c>
      <c r="CA8" s="16" t="s">
        <v>409</v>
      </c>
      <c r="CB8" s="16" t="s">
        <v>410</v>
      </c>
      <c r="CC8" s="16" t="s">
        <v>411</v>
      </c>
      <c r="CD8" s="16" t="s">
        <v>412</v>
      </c>
      <c r="CE8" s="16" t="s">
        <v>413</v>
      </c>
      <c r="CF8" s="16" t="s">
        <v>414</v>
      </c>
      <c r="CG8" s="17" t="s">
        <v>415</v>
      </c>
      <c r="CH8" s="17" t="s">
        <v>416</v>
      </c>
      <c r="CI8" s="17">
        <v>2031</v>
      </c>
      <c r="CJ8" s="17">
        <v>2036</v>
      </c>
      <c r="CK8" s="17">
        <v>2041</v>
      </c>
      <c r="CL8" s="17">
        <v>2046</v>
      </c>
      <c r="CM8" s="17">
        <v>2051</v>
      </c>
      <c r="CO8" s="18" t="s">
        <v>408</v>
      </c>
      <c r="CP8" s="18" t="s">
        <v>409</v>
      </c>
      <c r="CQ8" s="18" t="s">
        <v>410</v>
      </c>
      <c r="CR8" s="18" t="s">
        <v>411</v>
      </c>
      <c r="CS8" s="18" t="s">
        <v>412</v>
      </c>
      <c r="CT8" s="18" t="s">
        <v>413</v>
      </c>
      <c r="CU8" s="18" t="s">
        <v>414</v>
      </c>
      <c r="CV8" s="19" t="s">
        <v>415</v>
      </c>
      <c r="CW8" s="19" t="s">
        <v>416</v>
      </c>
      <c r="CX8" s="19">
        <v>2031</v>
      </c>
      <c r="CY8" s="19">
        <v>2036</v>
      </c>
      <c r="CZ8" s="19">
        <v>2041</v>
      </c>
      <c r="DA8" s="19">
        <v>2046</v>
      </c>
      <c r="DB8" s="19">
        <v>2051</v>
      </c>
      <c r="DD8" s="18" t="s">
        <v>408</v>
      </c>
      <c r="DE8" s="18" t="s">
        <v>409</v>
      </c>
      <c r="DF8" s="18" t="s">
        <v>410</v>
      </c>
      <c r="DG8" s="18" t="s">
        <v>411</v>
      </c>
      <c r="DH8" s="18" t="s">
        <v>412</v>
      </c>
      <c r="DI8" s="18" t="s">
        <v>413</v>
      </c>
      <c r="DJ8" s="18" t="s">
        <v>414</v>
      </c>
      <c r="DK8" s="19" t="s">
        <v>415</v>
      </c>
      <c r="DL8" s="19" t="s">
        <v>416</v>
      </c>
      <c r="DM8" s="19">
        <v>2031</v>
      </c>
      <c r="DN8" s="19">
        <v>2036</v>
      </c>
      <c r="DO8" s="19">
        <v>2041</v>
      </c>
      <c r="DP8" s="19">
        <v>2046</v>
      </c>
      <c r="DQ8" s="19">
        <v>2051</v>
      </c>
      <c r="DS8" s="20" t="s">
        <v>408</v>
      </c>
      <c r="DT8" s="20" t="s">
        <v>409</v>
      </c>
      <c r="DU8" s="20" t="s">
        <v>410</v>
      </c>
      <c r="DV8" s="20" t="s">
        <v>411</v>
      </c>
      <c r="DW8" s="20" t="s">
        <v>412</v>
      </c>
      <c r="DX8" s="20" t="s">
        <v>413</v>
      </c>
      <c r="DY8" s="20" t="s">
        <v>414</v>
      </c>
      <c r="DZ8" s="20" t="s">
        <v>415</v>
      </c>
      <c r="EA8" s="20" t="s">
        <v>416</v>
      </c>
      <c r="EB8" s="20">
        <v>2031</v>
      </c>
      <c r="EC8" s="20">
        <v>2036</v>
      </c>
      <c r="ED8" s="20">
        <v>2041</v>
      </c>
      <c r="EE8" s="20">
        <v>2046</v>
      </c>
      <c r="EF8" s="20">
        <v>2051</v>
      </c>
      <c r="EH8" s="20" t="s">
        <v>408</v>
      </c>
      <c r="EI8" s="20" t="s">
        <v>409</v>
      </c>
      <c r="EJ8" s="20" t="s">
        <v>410</v>
      </c>
      <c r="EK8" s="20" t="s">
        <v>411</v>
      </c>
      <c r="EL8" s="20" t="s">
        <v>412</v>
      </c>
      <c r="EM8" s="20" t="s">
        <v>413</v>
      </c>
      <c r="EN8" s="20" t="s">
        <v>414</v>
      </c>
      <c r="EO8" s="20" t="s">
        <v>415</v>
      </c>
      <c r="EP8" s="20" t="s">
        <v>416</v>
      </c>
      <c r="EQ8" s="20">
        <v>2031</v>
      </c>
      <c r="ER8" s="20">
        <v>2036</v>
      </c>
      <c r="ES8" s="20">
        <v>2041</v>
      </c>
      <c r="ET8" s="20">
        <v>2046</v>
      </c>
      <c r="EU8" s="20">
        <v>2051</v>
      </c>
      <c r="EW8" s="33" t="s">
        <v>0</v>
      </c>
      <c r="EX8" s="33" t="s">
        <v>1</v>
      </c>
      <c r="EY8" s="33" t="s">
        <v>4</v>
      </c>
      <c r="EZ8" s="33" t="s">
        <v>856</v>
      </c>
    </row>
    <row r="9" spans="1:156" ht="16" thickBot="1" x14ac:dyDescent="0.4">
      <c r="B9" s="21" t="s">
        <v>10</v>
      </c>
      <c r="C9" s="22">
        <v>8.6068162812684506</v>
      </c>
      <c r="D9" s="23">
        <v>8.3576398752894292</v>
      </c>
      <c r="E9" s="23">
        <v>8.1121254232812241</v>
      </c>
      <c r="F9" s="23">
        <v>7.8148858557498802</v>
      </c>
      <c r="G9" s="23">
        <v>7.5145284997772741</v>
      </c>
      <c r="H9" s="23">
        <v>7.2842324241155492</v>
      </c>
      <c r="I9" s="23">
        <v>6.8629906902613484</v>
      </c>
      <c r="J9" s="23">
        <v>6.5160739474260509</v>
      </c>
      <c r="K9" s="23">
        <v>6.1811653633360351</v>
      </c>
      <c r="L9" s="23">
        <v>5.7051816360950447</v>
      </c>
      <c r="M9" s="23">
        <v>4.1756453838120677</v>
      </c>
      <c r="N9" s="23">
        <v>2.7136044530887595</v>
      </c>
      <c r="O9" s="23">
        <v>2.7025484480557971</v>
      </c>
      <c r="P9" s="23">
        <v>3.0641035810647175</v>
      </c>
      <c r="Q9" s="24"/>
      <c r="R9" s="23">
        <v>13.243816281268451</v>
      </c>
      <c r="S9" s="23">
        <v>12.99463987528943</v>
      </c>
      <c r="T9" s="23">
        <v>12.749125423281225</v>
      </c>
      <c r="U9" s="23">
        <v>12.451885855749881</v>
      </c>
      <c r="V9" s="23">
        <v>12.151528499777275</v>
      </c>
      <c r="W9" s="23">
        <v>11.92123242411555</v>
      </c>
      <c r="X9" s="23">
        <v>11.499990690261349</v>
      </c>
      <c r="Y9" s="23">
        <v>11.153073947426051</v>
      </c>
      <c r="Z9" s="23">
        <v>10.818165363336036</v>
      </c>
      <c r="AA9" s="23">
        <v>10.342181636095045</v>
      </c>
      <c r="AB9" s="23">
        <v>8.8126453838120682</v>
      </c>
      <c r="AC9" s="23">
        <v>7.35060445308876</v>
      </c>
      <c r="AD9" s="23">
        <v>7.3395484480557975</v>
      </c>
      <c r="AE9" s="23">
        <v>7.7011035810647179</v>
      </c>
      <c r="AG9" s="25">
        <v>8.7874110562340988</v>
      </c>
      <c r="AH9" s="25">
        <v>8.6869091714988382</v>
      </c>
      <c r="AI9" s="25">
        <v>8.3880901070307701</v>
      </c>
      <c r="AJ9" s="25">
        <v>8.0654541075722026</v>
      </c>
      <c r="AK9" s="25">
        <v>7.7952162168063666</v>
      </c>
      <c r="AL9" s="25">
        <v>7.5897286139999718</v>
      </c>
      <c r="AM9" s="25">
        <v>7.1916487115609247</v>
      </c>
      <c r="AN9" s="25">
        <v>6.8648107345089446</v>
      </c>
      <c r="AO9" s="25">
        <v>6.5402790359724357</v>
      </c>
      <c r="AP9" s="25">
        <v>6.1280648476437989</v>
      </c>
      <c r="AQ9" s="25">
        <v>5.0946543554869699</v>
      </c>
      <c r="AR9" s="25">
        <v>4.4824724294817422</v>
      </c>
      <c r="AS9" s="25">
        <v>4.1169594483675489</v>
      </c>
      <c r="AT9" s="25">
        <v>4.0766833528887112</v>
      </c>
      <c r="AV9" s="26">
        <v>13.424411056234099</v>
      </c>
      <c r="AW9" s="26">
        <v>13.323909171498839</v>
      </c>
      <c r="AX9" s="26">
        <v>13.025090107030771</v>
      </c>
      <c r="AY9" s="26">
        <v>12.702454107572203</v>
      </c>
      <c r="AZ9" s="26">
        <v>12.432216216806367</v>
      </c>
      <c r="BA9" s="26">
        <v>12.226728613999972</v>
      </c>
      <c r="BB9" s="26">
        <v>11.828648711560925</v>
      </c>
      <c r="BC9" s="26">
        <v>11.501810734508945</v>
      </c>
      <c r="BD9" s="26">
        <v>11.177279035972436</v>
      </c>
      <c r="BE9" s="26">
        <v>10.765064847643799</v>
      </c>
      <c r="BF9" s="26">
        <v>9.7316543554869703</v>
      </c>
      <c r="BG9" s="26">
        <v>9.1194724294817426</v>
      </c>
      <c r="BH9" s="26">
        <v>8.7539594483675494</v>
      </c>
      <c r="BI9" s="26">
        <v>8.7136833528887117</v>
      </c>
      <c r="BK9" s="27">
        <v>8.616769062678884</v>
      </c>
      <c r="BL9" s="27">
        <v>8.3807729058290583</v>
      </c>
      <c r="BM9" s="27">
        <v>8.149829873196154</v>
      </c>
      <c r="BN9" s="27">
        <v>7.8658212203908473</v>
      </c>
      <c r="BO9" s="27">
        <v>7.58209228091164</v>
      </c>
      <c r="BP9" s="27">
        <v>7.3676158748682745</v>
      </c>
      <c r="BQ9" s="27">
        <v>6.964210937769451</v>
      </c>
      <c r="BR9" s="27">
        <v>6.6334805566892427</v>
      </c>
      <c r="BS9" s="27">
        <v>6.3208707998533242</v>
      </c>
      <c r="BT9" s="27">
        <v>5.893149954607118</v>
      </c>
      <c r="BU9" s="27">
        <v>4.4953952578259262</v>
      </c>
      <c r="BV9" s="27">
        <v>3.1415142416287338</v>
      </c>
      <c r="BW9" s="27">
        <v>3.1618913415802155</v>
      </c>
      <c r="BX9" s="27">
        <v>3.5498225040566851</v>
      </c>
      <c r="BZ9" s="27">
        <v>13.253769062678884</v>
      </c>
      <c r="CA9" s="27">
        <v>13.017772905829059</v>
      </c>
      <c r="CB9" s="27">
        <v>12.786829873196154</v>
      </c>
      <c r="CC9" s="27">
        <v>12.502821220390848</v>
      </c>
      <c r="CD9" s="27">
        <v>12.21909228091164</v>
      </c>
      <c r="CE9" s="27">
        <v>12.004615874868275</v>
      </c>
      <c r="CF9" s="27">
        <v>11.601210937769451</v>
      </c>
      <c r="CG9" s="27">
        <v>11.270480556689243</v>
      </c>
      <c r="CH9" s="27">
        <v>10.957870799853325</v>
      </c>
      <c r="CI9" s="27">
        <v>10.530149954607118</v>
      </c>
      <c r="CJ9" s="27">
        <v>9.1323952578259266</v>
      </c>
      <c r="CK9" s="27">
        <v>7.7785142416287343</v>
      </c>
      <c r="CL9" s="27">
        <v>7.7988913415802159</v>
      </c>
      <c r="CM9" s="27">
        <v>8.1868225040566855</v>
      </c>
      <c r="CO9" s="28">
        <v>8.6181122879757766</v>
      </c>
      <c r="CP9" s="28">
        <v>8.3822499609355194</v>
      </c>
      <c r="CQ9" s="28">
        <v>8.1577510003869396</v>
      </c>
      <c r="CR9" s="28">
        <v>7.8866972692463548</v>
      </c>
      <c r="CS9" s="28">
        <v>7.6345127092738334</v>
      </c>
      <c r="CT9" s="28">
        <v>7.460754027516975</v>
      </c>
      <c r="CU9" s="28">
        <v>7.0968037108655597</v>
      </c>
      <c r="CV9" s="28">
        <v>6.8112953299820163</v>
      </c>
      <c r="CW9" s="28">
        <v>6.5958878085951014</v>
      </c>
      <c r="CX9" s="28">
        <v>6.2963978256912085</v>
      </c>
      <c r="CY9" s="28">
        <v>3.5991325195040886</v>
      </c>
      <c r="CZ9" s="28">
        <v>-1.8699681658769691</v>
      </c>
      <c r="DA9" s="28">
        <v>-6.1461885305335109</v>
      </c>
      <c r="DB9" s="28">
        <v>-8.7305100194205281</v>
      </c>
      <c r="DD9" s="28">
        <v>13.255112287975777</v>
      </c>
      <c r="DE9" s="28">
        <v>13.01924996093552</v>
      </c>
      <c r="DF9" s="28">
        <v>12.79475100038694</v>
      </c>
      <c r="DG9" s="28">
        <v>12.523697269246355</v>
      </c>
      <c r="DH9" s="28">
        <v>12.271512709273834</v>
      </c>
      <c r="DI9" s="28">
        <v>12.097754027516975</v>
      </c>
      <c r="DJ9" s="28">
        <v>11.73380371086556</v>
      </c>
      <c r="DK9" s="28">
        <v>11.448295329982017</v>
      </c>
      <c r="DL9" s="28">
        <v>11.232887808595102</v>
      </c>
      <c r="DM9" s="28">
        <v>10.933397825691209</v>
      </c>
      <c r="DN9" s="28">
        <v>8.2361325195040891</v>
      </c>
      <c r="DO9" s="28">
        <v>2.7670318341230313</v>
      </c>
      <c r="DP9" s="28">
        <v>-1.5091885305335104</v>
      </c>
      <c r="DQ9" s="28">
        <v>-4.0935100194205276</v>
      </c>
      <c r="DS9" s="29">
        <v>8.6554461335762447</v>
      </c>
      <c r="DT9" s="29">
        <v>8.4218360142402044</v>
      </c>
      <c r="DU9" s="29">
        <v>8.2069811153779533</v>
      </c>
      <c r="DV9" s="29">
        <v>7.9812560351980615</v>
      </c>
      <c r="DW9" s="29">
        <v>7.6529500369319727</v>
      </c>
      <c r="DX9" s="29">
        <v>7.5506337985263627</v>
      </c>
      <c r="DY9" s="29">
        <v>7.2543508395723215</v>
      </c>
      <c r="DZ9" s="29">
        <v>7.0454855532092786</v>
      </c>
      <c r="EA9" s="29">
        <v>6.5837101738387602</v>
      </c>
      <c r="EB9" s="29">
        <v>4.7816030499347697</v>
      </c>
      <c r="EC9" s="29">
        <v>-1.2205356047480613</v>
      </c>
      <c r="ED9" s="29">
        <v>-5.8364714105816979</v>
      </c>
      <c r="EE9" s="29">
        <v>-8.600941145079716</v>
      </c>
      <c r="EF9" s="29">
        <v>-7.4048664035804848</v>
      </c>
      <c r="EH9" s="29">
        <v>13.292446133576245</v>
      </c>
      <c r="EI9" s="29">
        <v>13.058836014240205</v>
      </c>
      <c r="EJ9" s="29">
        <v>12.843981115377954</v>
      </c>
      <c r="EK9" s="29">
        <v>12.618256035198062</v>
      </c>
      <c r="EL9" s="29">
        <v>12.289950036931973</v>
      </c>
      <c r="EM9" s="29">
        <v>12.187633798526363</v>
      </c>
      <c r="EN9" s="29">
        <v>11.891350839572322</v>
      </c>
      <c r="EO9" s="29">
        <v>11.682485553209279</v>
      </c>
      <c r="EP9" s="29">
        <v>11.220710173838761</v>
      </c>
      <c r="EQ9" s="29">
        <v>9.4186030499347702</v>
      </c>
      <c r="ER9" s="29">
        <v>3.4164643952519391</v>
      </c>
      <c r="ES9" s="29">
        <v>-1.1994714105816975</v>
      </c>
      <c r="ET9" s="29">
        <v>-3.9639411450797155</v>
      </c>
      <c r="EU9" s="29">
        <v>-2.7678664035804843</v>
      </c>
      <c r="EW9" s="1">
        <v>367434</v>
      </c>
      <c r="EX9" s="1">
        <v>426087</v>
      </c>
      <c r="EY9" s="1" t="s">
        <v>448</v>
      </c>
      <c r="EZ9" s="1" t="s">
        <v>858</v>
      </c>
    </row>
    <row r="10" spans="1:156" ht="16" thickBot="1" x14ac:dyDescent="0.4">
      <c r="B10" s="21" t="s">
        <v>11</v>
      </c>
      <c r="C10" s="22">
        <v>10.270277832875266</v>
      </c>
      <c r="D10" s="23">
        <v>9.1062714125157314</v>
      </c>
      <c r="E10" s="23">
        <v>8.6761330653167157</v>
      </c>
      <c r="F10" s="23">
        <v>8.1984445497857692</v>
      </c>
      <c r="G10" s="23">
        <v>7.6469160286741307</v>
      </c>
      <c r="H10" s="23">
        <v>7.0104015864701417</v>
      </c>
      <c r="I10" s="23">
        <v>6.234132442197982</v>
      </c>
      <c r="J10" s="23">
        <v>5.6924523223131693</v>
      </c>
      <c r="K10" s="23">
        <v>2.6269538425870849</v>
      </c>
      <c r="L10" s="23">
        <v>1.9179711174605991</v>
      </c>
      <c r="M10" s="23">
        <v>-1.3054494169514115</v>
      </c>
      <c r="N10" s="23">
        <v>-3.1920897660454877</v>
      </c>
      <c r="O10" s="23">
        <v>-3.5234850266259095</v>
      </c>
      <c r="P10" s="23">
        <v>-3.2499875166445982</v>
      </c>
      <c r="Q10" s="24"/>
      <c r="R10" s="23">
        <v>16.960277832875267</v>
      </c>
      <c r="S10" s="23">
        <v>15.796271412515733</v>
      </c>
      <c r="T10" s="23">
        <v>15.366133065316717</v>
      </c>
      <c r="U10" s="23">
        <v>14.88844454978577</v>
      </c>
      <c r="V10" s="23">
        <v>14.336916028674132</v>
      </c>
      <c r="W10" s="23">
        <v>13.700401586470143</v>
      </c>
      <c r="X10" s="23">
        <v>12.924132442197983</v>
      </c>
      <c r="Y10" s="23">
        <v>12.382452322313171</v>
      </c>
      <c r="Z10" s="23">
        <v>9.3169538425870861</v>
      </c>
      <c r="AA10" s="23">
        <v>8.6079711174606004</v>
      </c>
      <c r="AB10" s="23">
        <v>5.3845505830485898</v>
      </c>
      <c r="AC10" s="23">
        <v>3.4979102339545136</v>
      </c>
      <c r="AD10" s="23">
        <v>3.1665149733740918</v>
      </c>
      <c r="AE10" s="23">
        <v>3.4400124833554031</v>
      </c>
      <c r="AG10" s="25">
        <v>10.875707519610348</v>
      </c>
      <c r="AH10" s="25">
        <v>10.256731992637263</v>
      </c>
      <c r="AI10" s="25">
        <v>9.7618907632303191</v>
      </c>
      <c r="AJ10" s="25">
        <v>9.2832551524702431</v>
      </c>
      <c r="AK10" s="25">
        <v>8.773931918892476</v>
      </c>
      <c r="AL10" s="25">
        <v>8.2043650609817753</v>
      </c>
      <c r="AM10" s="25">
        <v>7.4837824446928352</v>
      </c>
      <c r="AN10" s="25">
        <v>6.971400835019292</v>
      </c>
      <c r="AO10" s="25">
        <v>6.3488563223057639</v>
      </c>
      <c r="AP10" s="25">
        <v>5.7342866181176824</v>
      </c>
      <c r="AQ10" s="25">
        <v>3.829001646290326</v>
      </c>
      <c r="AR10" s="25">
        <v>2.3466309187386862</v>
      </c>
      <c r="AS10" s="25">
        <v>1.5088874841039832</v>
      </c>
      <c r="AT10" s="25">
        <v>1.0854071568259265</v>
      </c>
      <c r="AV10" s="26">
        <v>17.565707519610349</v>
      </c>
      <c r="AW10" s="26">
        <v>16.946731992637265</v>
      </c>
      <c r="AX10" s="26">
        <v>16.45189076323032</v>
      </c>
      <c r="AY10" s="26">
        <v>15.973255152470244</v>
      </c>
      <c r="AZ10" s="26">
        <v>15.463931918892477</v>
      </c>
      <c r="BA10" s="26">
        <v>14.894365060981777</v>
      </c>
      <c r="BB10" s="26">
        <v>14.173782444692836</v>
      </c>
      <c r="BC10" s="26">
        <v>13.661400835019293</v>
      </c>
      <c r="BD10" s="26">
        <v>13.038856322305765</v>
      </c>
      <c r="BE10" s="26">
        <v>12.424286618117684</v>
      </c>
      <c r="BF10" s="26">
        <v>10.519001646290327</v>
      </c>
      <c r="BG10" s="26">
        <v>9.0366309187386875</v>
      </c>
      <c r="BH10" s="26">
        <v>8.1988874841039845</v>
      </c>
      <c r="BI10" s="26">
        <v>7.7754071568259278</v>
      </c>
      <c r="BK10" s="27">
        <v>10.277636053839526</v>
      </c>
      <c r="BL10" s="27">
        <v>9.1352365454055118</v>
      </c>
      <c r="BM10" s="27">
        <v>8.7250241686880727</v>
      </c>
      <c r="BN10" s="27">
        <v>8.2638930118433613</v>
      </c>
      <c r="BO10" s="27">
        <v>7.734608385235056</v>
      </c>
      <c r="BP10" s="27">
        <v>7.1212660121915867</v>
      </c>
      <c r="BQ10" s="27">
        <v>6.3685121437844252</v>
      </c>
      <c r="BR10" s="27">
        <v>5.8461669111778889</v>
      </c>
      <c r="BS10" s="27">
        <v>2.813952420215788</v>
      </c>
      <c r="BT10" s="27">
        <v>2.1802475315769314</v>
      </c>
      <c r="BU10" s="27">
        <v>-0.77820410235891657</v>
      </c>
      <c r="BV10" s="27">
        <v>-2.4768317741734336</v>
      </c>
      <c r="BW10" s="27">
        <v>-2.72914996376754</v>
      </c>
      <c r="BX10" s="27">
        <v>-2.4412357930595263</v>
      </c>
      <c r="BZ10" s="27">
        <v>16.967636053839527</v>
      </c>
      <c r="CA10" s="27">
        <v>15.825236545405513</v>
      </c>
      <c r="CB10" s="27">
        <v>15.415024168688074</v>
      </c>
      <c r="CC10" s="27">
        <v>14.953893011843363</v>
      </c>
      <c r="CD10" s="27">
        <v>14.424608385235057</v>
      </c>
      <c r="CE10" s="27">
        <v>13.811266012191588</v>
      </c>
      <c r="CF10" s="27">
        <v>13.058512143784426</v>
      </c>
      <c r="CG10" s="27">
        <v>12.53616691117789</v>
      </c>
      <c r="CH10" s="27">
        <v>9.5039524202157892</v>
      </c>
      <c r="CI10" s="27">
        <v>8.8702475315769327</v>
      </c>
      <c r="CJ10" s="27">
        <v>5.9117958976410847</v>
      </c>
      <c r="CK10" s="27">
        <v>4.2131682258265677</v>
      </c>
      <c r="CL10" s="27">
        <v>3.9608500362324612</v>
      </c>
      <c r="CM10" s="27">
        <v>4.248764206940475</v>
      </c>
      <c r="CO10" s="28">
        <v>10.317590580292308</v>
      </c>
      <c r="CP10" s="28">
        <v>9.2038624148151378</v>
      </c>
      <c r="CQ10" s="28">
        <v>8.8321853292388148</v>
      </c>
      <c r="CR10" s="28">
        <v>8.4131229110917012</v>
      </c>
      <c r="CS10" s="28">
        <v>7.9313176024544561</v>
      </c>
      <c r="CT10" s="28">
        <v>7.3663379585012052</v>
      </c>
      <c r="CU10" s="28">
        <v>6.6397692731081577</v>
      </c>
      <c r="CV10" s="28">
        <v>6.1556889250957489</v>
      </c>
      <c r="CW10" s="28">
        <v>3.2448139798905338</v>
      </c>
      <c r="CX10" s="28">
        <v>2.7575769980691192</v>
      </c>
      <c r="CY10" s="28">
        <v>-0.42796519663061972</v>
      </c>
      <c r="CZ10" s="28">
        <v>-5.2242506526704311</v>
      </c>
      <c r="DA10" s="28">
        <v>-7.1647070446327739</v>
      </c>
      <c r="DB10" s="28">
        <v>-8.3155977145992459</v>
      </c>
      <c r="DD10" s="28">
        <v>17.007590580292309</v>
      </c>
      <c r="DE10" s="28">
        <v>15.893862414815139</v>
      </c>
      <c r="DF10" s="28">
        <v>15.522185329238816</v>
      </c>
      <c r="DG10" s="28">
        <v>15.103122911091702</v>
      </c>
      <c r="DH10" s="28">
        <v>14.621317602454457</v>
      </c>
      <c r="DI10" s="28">
        <v>14.056337958501206</v>
      </c>
      <c r="DJ10" s="28">
        <v>13.329769273108159</v>
      </c>
      <c r="DK10" s="28">
        <v>12.84568892509575</v>
      </c>
      <c r="DL10" s="28">
        <v>9.9348139798905351</v>
      </c>
      <c r="DM10" s="28">
        <v>9.4475769980691204</v>
      </c>
      <c r="DN10" s="28">
        <v>6.2620348033693816</v>
      </c>
      <c r="DO10" s="28">
        <v>1.4657493473295702</v>
      </c>
      <c r="DP10" s="28">
        <v>-0.47470704463277258</v>
      </c>
      <c r="DQ10" s="28">
        <v>-1.6255977145992446</v>
      </c>
      <c r="DS10" s="29">
        <v>10.126809878052406</v>
      </c>
      <c r="DT10" s="29">
        <v>8.8187436614217489</v>
      </c>
      <c r="DU10" s="29">
        <v>8.4687109832894052</v>
      </c>
      <c r="DV10" s="29">
        <v>8.1076413855572795</v>
      </c>
      <c r="DW10" s="29">
        <v>7.6625349805301504</v>
      </c>
      <c r="DX10" s="29">
        <v>7.165269818736089</v>
      </c>
      <c r="DY10" s="29">
        <v>6.5160136925379639</v>
      </c>
      <c r="DZ10" s="29">
        <v>5.570893088816657</v>
      </c>
      <c r="EA10" s="29">
        <v>2.7076156629767283</v>
      </c>
      <c r="EB10" s="29">
        <v>1.8485800037211639</v>
      </c>
      <c r="EC10" s="29">
        <v>-3.816345407469246</v>
      </c>
      <c r="ED10" s="29">
        <v>-6.496879178797581</v>
      </c>
      <c r="EE10" s="29">
        <v>-7.505110828820083</v>
      </c>
      <c r="EF10" s="29">
        <v>-6.6475353267208668</v>
      </c>
      <c r="EH10" s="29">
        <v>16.816809878052407</v>
      </c>
      <c r="EI10" s="29">
        <v>15.50874366142175</v>
      </c>
      <c r="EJ10" s="29">
        <v>15.50874366142175</v>
      </c>
      <c r="EK10" s="29">
        <v>14.797641385557281</v>
      </c>
      <c r="EL10" s="29">
        <v>14.352534980530152</v>
      </c>
      <c r="EM10" s="29">
        <v>13.85526981873609</v>
      </c>
      <c r="EN10" s="29">
        <v>13.206013692537965</v>
      </c>
      <c r="EO10" s="29">
        <v>12.260893088816658</v>
      </c>
      <c r="EP10" s="29">
        <v>9.3976156629767296</v>
      </c>
      <c r="EQ10" s="29">
        <v>8.5385800037211652</v>
      </c>
      <c r="ER10" s="29">
        <v>2.8736545925307553</v>
      </c>
      <c r="ES10" s="29">
        <v>0.19312082120242025</v>
      </c>
      <c r="ET10" s="29">
        <v>-0.81511082882008168</v>
      </c>
      <c r="EU10" s="29">
        <v>4.2464673279134502E-2</v>
      </c>
      <c r="EW10" s="1">
        <v>385044</v>
      </c>
      <c r="EX10" s="1">
        <v>379026</v>
      </c>
      <c r="EY10" s="1" t="s">
        <v>450</v>
      </c>
      <c r="EZ10" s="1" t="s">
        <v>859</v>
      </c>
    </row>
    <row r="11" spans="1:156" ht="16" thickBot="1" x14ac:dyDescent="0.4">
      <c r="B11" s="21" t="s">
        <v>12</v>
      </c>
      <c r="C11" s="22">
        <v>3.8158893428779095E-3</v>
      </c>
      <c r="D11" s="23">
        <v>-8.4594158481248405E-2</v>
      </c>
      <c r="E11" s="23">
        <v>-0.13046785727601495</v>
      </c>
      <c r="F11" s="23">
        <v>-0.16381755198482373</v>
      </c>
      <c r="G11" s="23">
        <v>-0.23683795317023448</v>
      </c>
      <c r="H11" s="23">
        <v>-0.31153722616441626</v>
      </c>
      <c r="I11" s="23">
        <v>-0.37830714541001531</v>
      </c>
      <c r="J11" s="23">
        <v>-0.42000515943976358</v>
      </c>
      <c r="K11" s="23">
        <v>-0.50097442597881936</v>
      </c>
      <c r="L11" s="23">
        <v>-0.66117009603184562</v>
      </c>
      <c r="M11" s="23">
        <v>-1.3424118041690305</v>
      </c>
      <c r="N11" s="23">
        <v>-1.7419962912795042</v>
      </c>
      <c r="O11" s="23">
        <v>-1.9600492688090771</v>
      </c>
      <c r="P11" s="23">
        <v>-1.8981566715540368</v>
      </c>
      <c r="Q11" s="24"/>
      <c r="R11" s="23">
        <v>1.303815889342878</v>
      </c>
      <c r="S11" s="23">
        <v>1.2154058415187516</v>
      </c>
      <c r="T11" s="23">
        <v>1.1695321427239851</v>
      </c>
      <c r="U11" s="23">
        <v>1.1361824480151763</v>
      </c>
      <c r="V11" s="23">
        <v>1.0631620468297656</v>
      </c>
      <c r="W11" s="23">
        <v>0.98846277383558379</v>
      </c>
      <c r="X11" s="23">
        <v>0.92169285458998473</v>
      </c>
      <c r="Y11" s="23">
        <v>0.87999484056023647</v>
      </c>
      <c r="Z11" s="23">
        <v>0.79902557402118068</v>
      </c>
      <c r="AA11" s="23">
        <v>0.63882990396815442</v>
      </c>
      <c r="AB11" s="23">
        <v>-4.2411804169030454E-2</v>
      </c>
      <c r="AC11" s="23">
        <v>-0.44199629127950413</v>
      </c>
      <c r="AD11" s="23">
        <v>-0.66004926880907711</v>
      </c>
      <c r="AE11" s="23">
        <v>-0.59815667155403673</v>
      </c>
      <c r="AG11" s="25">
        <v>4.8070917086020071E-2</v>
      </c>
      <c r="AH11" s="25">
        <v>-1.5247087627285882E-3</v>
      </c>
      <c r="AI11" s="25">
        <v>-5.6641572205165192E-2</v>
      </c>
      <c r="AJ11" s="25">
        <v>-0.12977971714342784</v>
      </c>
      <c r="AK11" s="25">
        <v>-0.18404735395044436</v>
      </c>
      <c r="AL11" s="25">
        <v>-0.26451318118557032</v>
      </c>
      <c r="AM11" s="25">
        <v>-0.34915567718737006</v>
      </c>
      <c r="AN11" s="25">
        <v>-0.44304323669586254</v>
      </c>
      <c r="AO11" s="25">
        <v>-0.54654096221842896</v>
      </c>
      <c r="AP11" s="25">
        <v>-0.63452020552068888</v>
      </c>
      <c r="AQ11" s="25">
        <v>-0.84225411330085165</v>
      </c>
      <c r="AR11" s="25">
        <v>-1.2855410958901079</v>
      </c>
      <c r="AS11" s="25">
        <v>-1.6579782040903346</v>
      </c>
      <c r="AT11" s="25">
        <v>-1.9130292526934667</v>
      </c>
      <c r="AV11" s="26">
        <v>1.3480709170860201</v>
      </c>
      <c r="AW11" s="26">
        <v>1.2984752912372715</v>
      </c>
      <c r="AX11" s="26">
        <v>1.2433584277948349</v>
      </c>
      <c r="AY11" s="26">
        <v>1.1702202828565722</v>
      </c>
      <c r="AZ11" s="26">
        <v>1.1159526460495557</v>
      </c>
      <c r="BA11" s="26">
        <v>1.0354868188144297</v>
      </c>
      <c r="BB11" s="26">
        <v>0.95084432281262998</v>
      </c>
      <c r="BC11" s="26">
        <v>0.8569567633041375</v>
      </c>
      <c r="BD11" s="26">
        <v>0.75345903778157108</v>
      </c>
      <c r="BE11" s="26">
        <v>0.66547979447931116</v>
      </c>
      <c r="BF11" s="26">
        <v>0.4577458866991484</v>
      </c>
      <c r="BG11" s="26">
        <v>1.4458904109892146E-2</v>
      </c>
      <c r="BH11" s="26">
        <v>-0.35797820409033454</v>
      </c>
      <c r="BI11" s="26">
        <v>-0.61302925269346664</v>
      </c>
      <c r="BK11" s="27">
        <v>5.2412715524070563E-3</v>
      </c>
      <c r="BL11" s="27">
        <v>-8.1281613224900351E-2</v>
      </c>
      <c r="BM11" s="27">
        <v>-0.12536873693640738</v>
      </c>
      <c r="BN11" s="27">
        <v>-0.15716448095649427</v>
      </c>
      <c r="BO11" s="27">
        <v>-0.22763998957562381</v>
      </c>
      <c r="BP11" s="27">
        <v>-0.29965664225712119</v>
      </c>
      <c r="BQ11" s="27">
        <v>-0.36399112497370534</v>
      </c>
      <c r="BR11" s="27">
        <v>-0.40386694796350553</v>
      </c>
      <c r="BS11" s="27">
        <v>-0.48134084823022127</v>
      </c>
      <c r="BT11" s="27">
        <v>-0.59871461273410209</v>
      </c>
      <c r="BU11" s="27">
        <v>-1.2250248668020556</v>
      </c>
      <c r="BV11" s="27">
        <v>-1.583168710633702</v>
      </c>
      <c r="BW11" s="27">
        <v>-1.7738356561170441</v>
      </c>
      <c r="BX11" s="27">
        <v>-1.7130279604936891</v>
      </c>
      <c r="BZ11" s="27">
        <v>1.3052412715524071</v>
      </c>
      <c r="CA11" s="27">
        <v>1.2187183867750997</v>
      </c>
      <c r="CB11" s="27">
        <v>1.1746312630635927</v>
      </c>
      <c r="CC11" s="27">
        <v>1.1428355190435058</v>
      </c>
      <c r="CD11" s="27">
        <v>1.0723600104243762</v>
      </c>
      <c r="CE11" s="27">
        <v>1.0003433577428789</v>
      </c>
      <c r="CF11" s="27">
        <v>0.93600887502629471</v>
      </c>
      <c r="CG11" s="27">
        <v>0.89613305203649452</v>
      </c>
      <c r="CH11" s="27">
        <v>0.81865915176977877</v>
      </c>
      <c r="CI11" s="27">
        <v>0.70128538726589795</v>
      </c>
      <c r="CJ11" s="27">
        <v>7.4975133197944466E-2</v>
      </c>
      <c r="CK11" s="27">
        <v>-0.28316871063370197</v>
      </c>
      <c r="CL11" s="27">
        <v>-0.47383565611704404</v>
      </c>
      <c r="CM11" s="27">
        <v>-0.41302796049368906</v>
      </c>
      <c r="CO11" s="28">
        <v>4.5599062357581932E-3</v>
      </c>
      <c r="CP11" s="28">
        <v>-8.6922895565412661E-2</v>
      </c>
      <c r="CQ11" s="28">
        <v>-0.13669223451363122</v>
      </c>
      <c r="CR11" s="28">
        <v>-0.18730889771578996</v>
      </c>
      <c r="CS11" s="28">
        <v>-0.29045300973116439</v>
      </c>
      <c r="CT11" s="28">
        <v>-0.37615744679044183</v>
      </c>
      <c r="CU11" s="28">
        <v>-0.51763002147118731</v>
      </c>
      <c r="CV11" s="28">
        <v>-0.60214005149862992</v>
      </c>
      <c r="CW11" s="28">
        <v>-0.73510833149114663</v>
      </c>
      <c r="CX11" s="28">
        <v>-0.89536761040383239</v>
      </c>
      <c r="CY11" s="28">
        <v>-1.5607806096123411</v>
      </c>
      <c r="CZ11" s="28">
        <v>-2.4232373170591872</v>
      </c>
      <c r="DA11" s="28">
        <v>-2.9553743968289456</v>
      </c>
      <c r="DB11" s="28">
        <v>-3.3155145338659819</v>
      </c>
      <c r="DD11" s="28">
        <v>1.3045599062357582</v>
      </c>
      <c r="DE11" s="28">
        <v>1.2130771044345874</v>
      </c>
      <c r="DF11" s="28">
        <v>1.1633077654863688</v>
      </c>
      <c r="DG11" s="28">
        <v>1.1126911022842101</v>
      </c>
      <c r="DH11" s="28">
        <v>1.0095469902688357</v>
      </c>
      <c r="DI11" s="28">
        <v>0.92384255320955821</v>
      </c>
      <c r="DJ11" s="28">
        <v>0.78236997852881274</v>
      </c>
      <c r="DK11" s="28">
        <v>0.69785994850137012</v>
      </c>
      <c r="DL11" s="28">
        <v>0.56489166850885342</v>
      </c>
      <c r="DM11" s="28">
        <v>0.40463238959616765</v>
      </c>
      <c r="DN11" s="28">
        <v>-0.26078060961234106</v>
      </c>
      <c r="DO11" s="28">
        <v>-1.1232373170591874</v>
      </c>
      <c r="DP11" s="28">
        <v>-1.6553743968289458</v>
      </c>
      <c r="DQ11" s="28">
        <v>-2.0155145338659821</v>
      </c>
      <c r="DS11" s="29">
        <v>1.5534958941212373E-3</v>
      </c>
      <c r="DT11" s="29">
        <v>-9.6739772509425004E-2</v>
      </c>
      <c r="DU11" s="29">
        <v>-0.14792998052423179</v>
      </c>
      <c r="DV11" s="29">
        <v>-0.1973386762176752</v>
      </c>
      <c r="DW11" s="29">
        <v>-0.31093201914779089</v>
      </c>
      <c r="DX11" s="29">
        <v>-0.39826233952287438</v>
      </c>
      <c r="DY11" s="29">
        <v>-0.53149988905362178</v>
      </c>
      <c r="DZ11" s="29">
        <v>-0.60733516731779891</v>
      </c>
      <c r="EA11" s="29">
        <v>-0.75566689240848928</v>
      </c>
      <c r="EB11" s="29">
        <v>-1.0250951212145833</v>
      </c>
      <c r="EC11" s="29">
        <v>-2.1081638788751684</v>
      </c>
      <c r="ED11" s="29">
        <v>-2.852811900341341</v>
      </c>
      <c r="EE11" s="29">
        <v>-3.1941629213854723</v>
      </c>
      <c r="EF11" s="29">
        <v>-3.0921108733128069</v>
      </c>
      <c r="EH11" s="29">
        <v>1.3015534958941213</v>
      </c>
      <c r="EI11" s="29">
        <v>1.203260227490575</v>
      </c>
      <c r="EJ11" s="29">
        <v>1.203260227490575</v>
      </c>
      <c r="EK11" s="29">
        <v>1.1026613237823248</v>
      </c>
      <c r="EL11" s="29">
        <v>0.98906798085220915</v>
      </c>
      <c r="EM11" s="29">
        <v>0.90173766047712567</v>
      </c>
      <c r="EN11" s="29">
        <v>0.76850011094637827</v>
      </c>
      <c r="EO11" s="29">
        <v>0.69266483268220114</v>
      </c>
      <c r="EP11" s="29">
        <v>0.54433310759151077</v>
      </c>
      <c r="EQ11" s="29">
        <v>0.2749048787854167</v>
      </c>
      <c r="ER11" s="29">
        <v>-0.80816387887516861</v>
      </c>
      <c r="ES11" s="29">
        <v>-1.5528119003413412</v>
      </c>
      <c r="ET11" s="29">
        <v>-1.8941629213854725</v>
      </c>
      <c r="EU11" s="29">
        <v>-1.7921108733128071</v>
      </c>
      <c r="EW11" s="1">
        <v>372125</v>
      </c>
      <c r="EX11" s="1">
        <v>546499</v>
      </c>
      <c r="EY11" s="1" t="s">
        <v>452</v>
      </c>
      <c r="EZ11" s="1" t="s">
        <v>872</v>
      </c>
    </row>
    <row r="12" spans="1:156" ht="16" thickBot="1" x14ac:dyDescent="0.4">
      <c r="B12" s="21" t="s">
        <v>13</v>
      </c>
      <c r="C12" s="22">
        <v>6.8449549815611235</v>
      </c>
      <c r="D12" s="23">
        <v>6.364292186804466</v>
      </c>
      <c r="E12" s="23">
        <v>6.0642435756073905</v>
      </c>
      <c r="F12" s="23">
        <v>5.9523529097534738</v>
      </c>
      <c r="G12" s="23">
        <v>5.7911554369227236</v>
      </c>
      <c r="H12" s="23">
        <v>5.4563734738471741</v>
      </c>
      <c r="I12" s="23">
        <v>5.202173908407822</v>
      </c>
      <c r="J12" s="23">
        <v>5.1106209083161769</v>
      </c>
      <c r="K12" s="23">
        <v>4.8265420337308296</v>
      </c>
      <c r="L12" s="23">
        <v>4.5180842513130877</v>
      </c>
      <c r="M12" s="23">
        <v>3.4274596861151529</v>
      </c>
      <c r="N12" s="23">
        <v>2.8324499760153987</v>
      </c>
      <c r="O12" s="23">
        <v>2.6268339091029542</v>
      </c>
      <c r="P12" s="23">
        <v>2.7809485986859279</v>
      </c>
      <c r="Q12" s="24"/>
      <c r="R12" s="23">
        <v>16.044954981561123</v>
      </c>
      <c r="S12" s="23">
        <v>15.564292186804465</v>
      </c>
      <c r="T12" s="23">
        <v>15.26424357560739</v>
      </c>
      <c r="U12" s="23">
        <v>15.152352909753473</v>
      </c>
      <c r="V12" s="23">
        <v>14.991155436922723</v>
      </c>
      <c r="W12" s="23">
        <v>14.656373473847173</v>
      </c>
      <c r="X12" s="23">
        <v>14.402173908407821</v>
      </c>
      <c r="Y12" s="23">
        <v>14.310620908316176</v>
      </c>
      <c r="Z12" s="23">
        <v>14.026542033730829</v>
      </c>
      <c r="AA12" s="23">
        <v>13.718084251313087</v>
      </c>
      <c r="AB12" s="23">
        <v>12.627459686115152</v>
      </c>
      <c r="AC12" s="23">
        <v>12.032449976015398</v>
      </c>
      <c r="AD12" s="23">
        <v>11.826833909102954</v>
      </c>
      <c r="AE12" s="23">
        <v>11.980948598685927</v>
      </c>
      <c r="AG12" s="25">
        <v>7.0355983160724644</v>
      </c>
      <c r="AH12" s="25">
        <v>6.6772928202114485</v>
      </c>
      <c r="AI12" s="25">
        <v>6.3614410893274265</v>
      </c>
      <c r="AJ12" s="25">
        <v>6.1509907785435356</v>
      </c>
      <c r="AK12" s="25">
        <v>5.8983590740955787</v>
      </c>
      <c r="AL12" s="25">
        <v>5.4708310050465592</v>
      </c>
      <c r="AM12" s="25">
        <v>5.1068988972142257</v>
      </c>
      <c r="AN12" s="25">
        <v>4.886327931012481</v>
      </c>
      <c r="AO12" s="25">
        <v>4.4378308074409869</v>
      </c>
      <c r="AP12" s="25">
        <v>3.9630020912890451</v>
      </c>
      <c r="AQ12" s="25">
        <v>3.5080570908092525</v>
      </c>
      <c r="AR12" s="25">
        <v>3.1747573675518268</v>
      </c>
      <c r="AS12" s="25">
        <v>3.039794787594424</v>
      </c>
      <c r="AT12" s="25">
        <v>2.9212120315049805</v>
      </c>
      <c r="AV12" s="26">
        <v>16.235598316072462</v>
      </c>
      <c r="AW12" s="26">
        <v>15.877292820211448</v>
      </c>
      <c r="AX12" s="26">
        <v>15.561441089327426</v>
      </c>
      <c r="AY12" s="26">
        <v>15.350990778543535</v>
      </c>
      <c r="AZ12" s="26">
        <v>15.098359074095578</v>
      </c>
      <c r="BA12" s="26">
        <v>14.670831005046558</v>
      </c>
      <c r="BB12" s="26">
        <v>14.306898897214225</v>
      </c>
      <c r="BC12" s="26">
        <v>14.08632793101248</v>
      </c>
      <c r="BD12" s="26">
        <v>13.637830807440986</v>
      </c>
      <c r="BE12" s="26">
        <v>13.163002091289044</v>
      </c>
      <c r="BF12" s="26">
        <v>12.708057090809252</v>
      </c>
      <c r="BG12" s="26">
        <v>12.374757367551826</v>
      </c>
      <c r="BH12" s="26">
        <v>12.239794787594423</v>
      </c>
      <c r="BI12" s="26">
        <v>12.12121203150498</v>
      </c>
      <c r="BK12" s="27">
        <v>6.8822709117885168</v>
      </c>
      <c r="BL12" s="27">
        <v>6.4109963756966231</v>
      </c>
      <c r="BM12" s="27">
        <v>6.2117732439658084</v>
      </c>
      <c r="BN12" s="27">
        <v>5.9963416899760844</v>
      </c>
      <c r="BO12" s="27">
        <v>5.8955981771493597</v>
      </c>
      <c r="BP12" s="27">
        <v>5.6303959323123962</v>
      </c>
      <c r="BQ12" s="27">
        <v>5.3328041483758177</v>
      </c>
      <c r="BR12" s="27">
        <v>5.2031485230349581</v>
      </c>
      <c r="BS12" s="27">
        <v>4.9075447686287532</v>
      </c>
      <c r="BT12" s="27">
        <v>4.6282985717210039</v>
      </c>
      <c r="BU12" s="27">
        <v>3.6281604777578629</v>
      </c>
      <c r="BV12" s="27">
        <v>3.1010846971489414</v>
      </c>
      <c r="BW12" s="27">
        <v>2.9295768972273812</v>
      </c>
      <c r="BX12" s="27">
        <v>3.0882280643634736</v>
      </c>
      <c r="BZ12" s="27">
        <v>16.082270911788516</v>
      </c>
      <c r="CA12" s="27">
        <v>15.610996375696622</v>
      </c>
      <c r="CB12" s="27">
        <v>15.411773243965808</v>
      </c>
      <c r="CC12" s="27">
        <v>15.196341689976084</v>
      </c>
      <c r="CD12" s="27">
        <v>15.095598177149359</v>
      </c>
      <c r="CE12" s="27">
        <v>14.830395932312396</v>
      </c>
      <c r="CF12" s="27">
        <v>14.532804148375817</v>
      </c>
      <c r="CG12" s="27">
        <v>14.403148523034957</v>
      </c>
      <c r="CH12" s="27">
        <v>14.107544768628753</v>
      </c>
      <c r="CI12" s="27">
        <v>13.828298571721003</v>
      </c>
      <c r="CJ12" s="27">
        <v>12.828160477757862</v>
      </c>
      <c r="CK12" s="27">
        <v>12.301084697148941</v>
      </c>
      <c r="CL12" s="27">
        <v>12.129576897227381</v>
      </c>
      <c r="CM12" s="27">
        <v>12.288228064363473</v>
      </c>
      <c r="CO12" s="28">
        <v>6.8586552777876566</v>
      </c>
      <c r="CP12" s="28">
        <v>6.3890362258372964</v>
      </c>
      <c r="CQ12" s="28">
        <v>6.1341051718909192</v>
      </c>
      <c r="CR12" s="28">
        <v>5.9946018573897071</v>
      </c>
      <c r="CS12" s="28">
        <v>5.8718008642044293</v>
      </c>
      <c r="CT12" s="28">
        <v>5.5685020375041923</v>
      </c>
      <c r="CU12" s="28">
        <v>5.2473167160658729</v>
      </c>
      <c r="CV12" s="28">
        <v>5.0858693438129894</v>
      </c>
      <c r="CW12" s="28">
        <v>4.7809419655811602</v>
      </c>
      <c r="CX12" s="28">
        <v>4.5470799942033082</v>
      </c>
      <c r="CY12" s="28">
        <v>3.2908806519623592</v>
      </c>
      <c r="CZ12" s="28">
        <v>0.7375945955876837</v>
      </c>
      <c r="DA12" s="28">
        <v>-1.1845905024403685</v>
      </c>
      <c r="DB12" s="28">
        <v>-2.5269826249880225</v>
      </c>
      <c r="DD12" s="28">
        <v>16.058655277787658</v>
      </c>
      <c r="DE12" s="28">
        <v>15.589036225837296</v>
      </c>
      <c r="DF12" s="28">
        <v>15.334105171890918</v>
      </c>
      <c r="DG12" s="28">
        <v>15.194601857389706</v>
      </c>
      <c r="DH12" s="28">
        <v>15.071800864204429</v>
      </c>
      <c r="DI12" s="28">
        <v>14.768502037504192</v>
      </c>
      <c r="DJ12" s="28">
        <v>14.447316716065872</v>
      </c>
      <c r="DK12" s="28">
        <v>14.285869343812989</v>
      </c>
      <c r="DL12" s="28">
        <v>13.98094196558116</v>
      </c>
      <c r="DM12" s="28">
        <v>13.747079994203308</v>
      </c>
      <c r="DN12" s="28">
        <v>12.490880651962359</v>
      </c>
      <c r="DO12" s="28">
        <v>9.937594595587683</v>
      </c>
      <c r="DP12" s="28">
        <v>8.0154094975596308</v>
      </c>
      <c r="DQ12" s="28">
        <v>6.6730173750119768</v>
      </c>
      <c r="DS12" s="29">
        <v>6.8316522762097573</v>
      </c>
      <c r="DT12" s="29">
        <v>6.3617719065895919</v>
      </c>
      <c r="DU12" s="29">
        <v>6.1321929963224999</v>
      </c>
      <c r="DV12" s="29">
        <v>6.0096978949259885</v>
      </c>
      <c r="DW12" s="29">
        <v>5.9167996216220153</v>
      </c>
      <c r="DX12" s="29">
        <v>5.6679776861633329</v>
      </c>
      <c r="DY12" s="29">
        <v>5.3838726653694611</v>
      </c>
      <c r="DZ12" s="29">
        <v>5.282834451702028</v>
      </c>
      <c r="EA12" s="29">
        <v>5.0198694087143672</v>
      </c>
      <c r="EB12" s="29">
        <v>4.4055405989829151</v>
      </c>
      <c r="EC12" s="29">
        <v>1.5124948646265217</v>
      </c>
      <c r="ED12" s="29">
        <v>-0.74052913202345749</v>
      </c>
      <c r="EE12" s="29">
        <v>-2.08518286757025</v>
      </c>
      <c r="EF12" s="29">
        <v>-1.703405768058051</v>
      </c>
      <c r="EH12" s="29">
        <v>16.031652276209755</v>
      </c>
      <c r="EI12" s="29">
        <v>15.561771906589591</v>
      </c>
      <c r="EJ12" s="29">
        <v>15.561771906589591</v>
      </c>
      <c r="EK12" s="29">
        <v>15.209697894925988</v>
      </c>
      <c r="EL12" s="29">
        <v>15.116799621622015</v>
      </c>
      <c r="EM12" s="29">
        <v>14.867977686163332</v>
      </c>
      <c r="EN12" s="29">
        <v>14.58387266536946</v>
      </c>
      <c r="EO12" s="29">
        <v>14.482834451702027</v>
      </c>
      <c r="EP12" s="29">
        <v>14.219869408714366</v>
      </c>
      <c r="EQ12" s="29">
        <v>13.605540598982914</v>
      </c>
      <c r="ER12" s="29">
        <v>10.712494864626521</v>
      </c>
      <c r="ES12" s="29">
        <v>8.4594708679765418</v>
      </c>
      <c r="ET12" s="29">
        <v>7.1148171324297493</v>
      </c>
      <c r="EU12" s="29">
        <v>7.4965942319419483</v>
      </c>
      <c r="EW12" s="1">
        <v>337602</v>
      </c>
      <c r="EX12" s="1">
        <v>503506</v>
      </c>
      <c r="EY12" s="1" t="s">
        <v>454</v>
      </c>
      <c r="EZ12" s="1" t="s">
        <v>872</v>
      </c>
    </row>
    <row r="13" spans="1:156" ht="16" thickBot="1" x14ac:dyDescent="0.4">
      <c r="B13" s="21" t="s">
        <v>14</v>
      </c>
      <c r="C13" s="22">
        <v>6.0810712154583229</v>
      </c>
      <c r="D13" s="23">
        <v>5.0572212566078782</v>
      </c>
      <c r="E13" s="23">
        <v>4.6570880759812283</v>
      </c>
      <c r="F13" s="23">
        <v>4.4406394681886923</v>
      </c>
      <c r="G13" s="23">
        <v>4.2421849949355632</v>
      </c>
      <c r="H13" s="23">
        <v>4.0002256840763728</v>
      </c>
      <c r="I13" s="23">
        <v>3.7561249397318477</v>
      </c>
      <c r="J13" s="23">
        <v>3.5031380345066125</v>
      </c>
      <c r="K13" s="23">
        <v>3.1896485248667332</v>
      </c>
      <c r="L13" s="23">
        <v>2.915578546369332</v>
      </c>
      <c r="M13" s="23">
        <v>1.7768233043523693</v>
      </c>
      <c r="N13" s="23">
        <v>0.85534145701884157</v>
      </c>
      <c r="O13" s="23">
        <v>0.32710853143766272</v>
      </c>
      <c r="P13" s="23">
        <v>8.1729962582318905E-2</v>
      </c>
      <c r="Q13" s="24"/>
      <c r="R13" s="23">
        <v>10.218071215458323</v>
      </c>
      <c r="S13" s="23">
        <v>9.1942212566078787</v>
      </c>
      <c r="T13" s="23">
        <v>8.7940880759812288</v>
      </c>
      <c r="U13" s="23">
        <v>8.5776394681886927</v>
      </c>
      <c r="V13" s="23">
        <v>8.3791849949355637</v>
      </c>
      <c r="W13" s="23">
        <v>8.1372256840763733</v>
      </c>
      <c r="X13" s="23">
        <v>7.8931249397318481</v>
      </c>
      <c r="Y13" s="23">
        <v>7.640138034506613</v>
      </c>
      <c r="Z13" s="23">
        <v>7.3266485248667337</v>
      </c>
      <c r="AA13" s="23">
        <v>7.0525785463693325</v>
      </c>
      <c r="AB13" s="23">
        <v>5.9138233043523698</v>
      </c>
      <c r="AC13" s="23">
        <v>4.992341457018842</v>
      </c>
      <c r="AD13" s="23">
        <v>4.4641085314376632</v>
      </c>
      <c r="AE13" s="23">
        <v>4.2187299625823194</v>
      </c>
      <c r="AG13" s="25">
        <v>6.5801976801915316</v>
      </c>
      <c r="AH13" s="25">
        <v>6.0321361701863978</v>
      </c>
      <c r="AI13" s="25">
        <v>5.6593105607891303</v>
      </c>
      <c r="AJ13" s="25">
        <v>5.3824174811062591</v>
      </c>
      <c r="AK13" s="25">
        <v>5.1044720382177431</v>
      </c>
      <c r="AL13" s="25">
        <v>4.7709969671894434</v>
      </c>
      <c r="AM13" s="25">
        <v>4.4425564685016994</v>
      </c>
      <c r="AN13" s="25">
        <v>4.025758062614198</v>
      </c>
      <c r="AO13" s="25">
        <v>3.3478836867602944</v>
      </c>
      <c r="AP13" s="25">
        <v>2.6389563586876719</v>
      </c>
      <c r="AQ13" s="25">
        <v>1.9979787834749345</v>
      </c>
      <c r="AR13" s="25">
        <v>1.5731382303728623</v>
      </c>
      <c r="AS13" s="25">
        <v>1.1883033854089291</v>
      </c>
      <c r="AT13" s="25">
        <v>0.82822084384182659</v>
      </c>
      <c r="AV13" s="26">
        <v>10.717197680191532</v>
      </c>
      <c r="AW13" s="26">
        <v>10.169136170186398</v>
      </c>
      <c r="AX13" s="26">
        <v>9.7963105607891308</v>
      </c>
      <c r="AY13" s="26">
        <v>9.5194174811062595</v>
      </c>
      <c r="AZ13" s="26">
        <v>9.2414720382177435</v>
      </c>
      <c r="BA13" s="26">
        <v>8.9079969671894439</v>
      </c>
      <c r="BB13" s="26">
        <v>8.5795564685016998</v>
      </c>
      <c r="BC13" s="26">
        <v>8.1627580626141985</v>
      </c>
      <c r="BD13" s="26">
        <v>7.4848836867602948</v>
      </c>
      <c r="BE13" s="26">
        <v>6.7759563586876723</v>
      </c>
      <c r="BF13" s="26">
        <v>6.134978783474935</v>
      </c>
      <c r="BG13" s="26">
        <v>5.7101382303728627</v>
      </c>
      <c r="BH13" s="26">
        <v>5.3253033854089296</v>
      </c>
      <c r="BI13" s="26">
        <v>4.965220843841827</v>
      </c>
      <c r="BK13" s="27">
        <v>6.0936014466203154</v>
      </c>
      <c r="BL13" s="27">
        <v>5.087053978294712</v>
      </c>
      <c r="BM13" s="27">
        <v>4.7091519133334536</v>
      </c>
      <c r="BN13" s="27">
        <v>4.5298468683329247</v>
      </c>
      <c r="BO13" s="27">
        <v>4.3750228441903367</v>
      </c>
      <c r="BP13" s="27">
        <v>4.1562700554326568</v>
      </c>
      <c r="BQ13" s="27">
        <v>3.9697515567788351</v>
      </c>
      <c r="BR13" s="27">
        <v>3.7312612317458331</v>
      </c>
      <c r="BS13" s="27">
        <v>3.4758666949698167</v>
      </c>
      <c r="BT13" s="27">
        <v>3.2018811569919841</v>
      </c>
      <c r="BU13" s="27">
        <v>2.056667743441654</v>
      </c>
      <c r="BV13" s="27">
        <v>1.2669097741316584</v>
      </c>
      <c r="BW13" s="27">
        <v>0.80248020432491529</v>
      </c>
      <c r="BX13" s="27">
        <v>0.62504456592732893</v>
      </c>
      <c r="BZ13" s="27">
        <v>10.230601446620316</v>
      </c>
      <c r="CA13" s="27">
        <v>9.2240539782947124</v>
      </c>
      <c r="CB13" s="27">
        <v>8.8461519133334541</v>
      </c>
      <c r="CC13" s="27">
        <v>8.6668468683329252</v>
      </c>
      <c r="CD13" s="27">
        <v>8.5120228441903372</v>
      </c>
      <c r="CE13" s="27">
        <v>8.2932700554326573</v>
      </c>
      <c r="CF13" s="27">
        <v>8.1067515567788355</v>
      </c>
      <c r="CG13" s="27">
        <v>7.8682612317458336</v>
      </c>
      <c r="CH13" s="27">
        <v>7.6128666949698172</v>
      </c>
      <c r="CI13" s="27">
        <v>7.3388811569919845</v>
      </c>
      <c r="CJ13" s="27">
        <v>6.1936677434416545</v>
      </c>
      <c r="CK13" s="27">
        <v>5.4039097741316588</v>
      </c>
      <c r="CL13" s="27">
        <v>4.9394802043249157</v>
      </c>
      <c r="CM13" s="27">
        <v>4.7620445659273294</v>
      </c>
      <c r="CO13" s="28">
        <v>6.0918197311840743</v>
      </c>
      <c r="CP13" s="28">
        <v>5.0739318143496419</v>
      </c>
      <c r="CQ13" s="28">
        <v>4.6854047368917158</v>
      </c>
      <c r="CR13" s="28">
        <v>4.4821700761822498</v>
      </c>
      <c r="CS13" s="28">
        <v>4.279168654535848</v>
      </c>
      <c r="CT13" s="28">
        <v>4.0203173209344598</v>
      </c>
      <c r="CU13" s="28">
        <v>3.7398568407173798</v>
      </c>
      <c r="CV13" s="28">
        <v>3.4344925368177677</v>
      </c>
      <c r="CW13" s="28">
        <v>3.0971806706777016</v>
      </c>
      <c r="CX13" s="28">
        <v>2.7754576546125769</v>
      </c>
      <c r="CY13" s="28">
        <v>1.1462913214642576</v>
      </c>
      <c r="CZ13" s="28">
        <v>-2.0178550712642789</v>
      </c>
      <c r="DA13" s="28">
        <v>-4.5629595691173535</v>
      </c>
      <c r="DB13" s="28">
        <v>-6.4115331868534433</v>
      </c>
      <c r="DD13" s="28">
        <v>10.228819731184075</v>
      </c>
      <c r="DE13" s="28">
        <v>9.2109318143496424</v>
      </c>
      <c r="DF13" s="28">
        <v>8.8224047368917162</v>
      </c>
      <c r="DG13" s="28">
        <v>8.6191700761822503</v>
      </c>
      <c r="DH13" s="28">
        <v>8.4161686545358485</v>
      </c>
      <c r="DI13" s="28">
        <v>8.1573173209344603</v>
      </c>
      <c r="DJ13" s="28">
        <v>7.8768568407173802</v>
      </c>
      <c r="DK13" s="28">
        <v>7.5714925368177681</v>
      </c>
      <c r="DL13" s="28">
        <v>7.2341806706777021</v>
      </c>
      <c r="DM13" s="28">
        <v>6.9124576546125773</v>
      </c>
      <c r="DN13" s="28">
        <v>5.2832913214642581</v>
      </c>
      <c r="DO13" s="28">
        <v>2.1191449287357216</v>
      </c>
      <c r="DP13" s="28">
        <v>-0.425959569117353</v>
      </c>
      <c r="DQ13" s="28">
        <v>-2.2745331868534429</v>
      </c>
      <c r="DS13" s="29">
        <v>6.1050161906298968</v>
      </c>
      <c r="DT13" s="29">
        <v>5.0935909924379104</v>
      </c>
      <c r="DU13" s="29">
        <v>4.7348828924890043</v>
      </c>
      <c r="DV13" s="29">
        <v>4.5724421252729925</v>
      </c>
      <c r="DW13" s="29">
        <v>4.4058886669171287</v>
      </c>
      <c r="DX13" s="29">
        <v>4.1923354656858578</v>
      </c>
      <c r="DY13" s="29">
        <v>3.9547888137366769</v>
      </c>
      <c r="DZ13" s="29">
        <v>3.6617434494544021</v>
      </c>
      <c r="EA13" s="29">
        <v>3.3224698946359545</v>
      </c>
      <c r="EB13" s="29">
        <v>2.6467952972156041</v>
      </c>
      <c r="EC13" s="29">
        <v>-0.94211244386207937</v>
      </c>
      <c r="ED13" s="29">
        <v>-3.9529126218859751</v>
      </c>
      <c r="EE13" s="29">
        <v>-5.6604143915365519</v>
      </c>
      <c r="EF13" s="29">
        <v>-5.3695716817549268</v>
      </c>
      <c r="EH13" s="29">
        <v>10.242016190629897</v>
      </c>
      <c r="EI13" s="29">
        <v>9.2305909924379108</v>
      </c>
      <c r="EJ13" s="29">
        <v>9.2305909924379108</v>
      </c>
      <c r="EK13" s="29">
        <v>8.709442125272993</v>
      </c>
      <c r="EL13" s="29">
        <v>8.5428886669171291</v>
      </c>
      <c r="EM13" s="29">
        <v>8.3293354656858583</v>
      </c>
      <c r="EN13" s="29">
        <v>8.0917888137366774</v>
      </c>
      <c r="EO13" s="29">
        <v>7.7987434494544026</v>
      </c>
      <c r="EP13" s="29">
        <v>7.459469894635955</v>
      </c>
      <c r="EQ13" s="29">
        <v>6.7837952972156046</v>
      </c>
      <c r="ER13" s="29">
        <v>3.1948875561379211</v>
      </c>
      <c r="ES13" s="29">
        <v>0.18408737811402531</v>
      </c>
      <c r="ET13" s="29">
        <v>-1.5234143915365514</v>
      </c>
      <c r="EU13" s="29">
        <v>-1.2325716817549264</v>
      </c>
      <c r="EW13" s="1">
        <v>385022</v>
      </c>
      <c r="EX13" s="1">
        <v>398830</v>
      </c>
      <c r="EY13" s="1" t="s">
        <v>456</v>
      </c>
      <c r="EZ13" s="1" t="s">
        <v>861</v>
      </c>
    </row>
    <row r="14" spans="1:156" ht="16" thickBot="1" x14ac:dyDescent="0.4">
      <c r="B14" s="21" t="s">
        <v>15</v>
      </c>
      <c r="C14" s="22">
        <v>2.3065168844459194</v>
      </c>
      <c r="D14" s="23">
        <v>2.0181617835177406</v>
      </c>
      <c r="E14" s="23">
        <v>1.9529447995192122</v>
      </c>
      <c r="F14" s="23">
        <v>1.9217772267970403</v>
      </c>
      <c r="G14" s="23">
        <v>1.767154120463573</v>
      </c>
      <c r="H14" s="23">
        <v>1.6243699261076792</v>
      </c>
      <c r="I14" s="23">
        <v>1.4683386912439573</v>
      </c>
      <c r="J14" s="23">
        <v>1.3942669890238015</v>
      </c>
      <c r="K14" s="23">
        <v>1.212353839771545</v>
      </c>
      <c r="L14" s="23">
        <v>1.0783380042353947</v>
      </c>
      <c r="M14" s="23">
        <v>0.71471428652759883</v>
      </c>
      <c r="N14" s="23">
        <v>0.44638479150800592</v>
      </c>
      <c r="O14" s="23">
        <v>0.32619527978782514</v>
      </c>
      <c r="P14" s="23">
        <v>0.27199615893260543</v>
      </c>
      <c r="Q14" s="24"/>
      <c r="R14" s="23">
        <v>7.0565168844459194</v>
      </c>
      <c r="S14" s="23">
        <v>6.7681617835177406</v>
      </c>
      <c r="T14" s="23">
        <v>6.7029447995192122</v>
      </c>
      <c r="U14" s="23">
        <v>6.6717772267970403</v>
      </c>
      <c r="V14" s="23">
        <v>6.517154120463573</v>
      </c>
      <c r="W14" s="23">
        <v>6.3743699261076792</v>
      </c>
      <c r="X14" s="23">
        <v>6.2183386912439573</v>
      </c>
      <c r="Y14" s="23">
        <v>6.1442669890238015</v>
      </c>
      <c r="Z14" s="23">
        <v>5.962353839771545</v>
      </c>
      <c r="AA14" s="23">
        <v>5.8283380042353947</v>
      </c>
      <c r="AB14" s="23">
        <v>5.4647142865275988</v>
      </c>
      <c r="AC14" s="23">
        <v>5.1963847915080059</v>
      </c>
      <c r="AD14" s="23">
        <v>5.0761952797878251</v>
      </c>
      <c r="AE14" s="23">
        <v>5.0219961589326054</v>
      </c>
      <c r="AG14" s="25">
        <v>2.5134707203131974</v>
      </c>
      <c r="AH14" s="25">
        <v>2.3875755216121064</v>
      </c>
      <c r="AI14" s="25">
        <v>2.1911529192069459</v>
      </c>
      <c r="AJ14" s="25">
        <v>2.0401700617486167</v>
      </c>
      <c r="AK14" s="25">
        <v>1.7771763230303943</v>
      </c>
      <c r="AL14" s="25">
        <v>1.5399457189660666</v>
      </c>
      <c r="AM14" s="25">
        <v>1.2126223762093389</v>
      </c>
      <c r="AN14" s="25">
        <v>0.75514317575524714</v>
      </c>
      <c r="AO14" s="25">
        <v>0.22551882638677689</v>
      </c>
      <c r="AP14" s="25">
        <v>-0.33076684000089784</v>
      </c>
      <c r="AQ14" s="25">
        <v>-0.61508125258130164</v>
      </c>
      <c r="AR14" s="25">
        <v>-0.79302606095484052</v>
      </c>
      <c r="AS14" s="25">
        <v>-0.91773910677930637</v>
      </c>
      <c r="AT14" s="25">
        <v>-0.95722341155610913</v>
      </c>
      <c r="AV14" s="26">
        <v>7.2634707203131974</v>
      </c>
      <c r="AW14" s="26">
        <v>7.1375755216121064</v>
      </c>
      <c r="AX14" s="26">
        <v>6.9411529192069459</v>
      </c>
      <c r="AY14" s="26">
        <v>6.7901700617486167</v>
      </c>
      <c r="AZ14" s="26">
        <v>6.5271763230303943</v>
      </c>
      <c r="BA14" s="26">
        <v>6.2899457189660666</v>
      </c>
      <c r="BB14" s="26">
        <v>5.9626223762093389</v>
      </c>
      <c r="BC14" s="26">
        <v>5.5051431757552471</v>
      </c>
      <c r="BD14" s="26">
        <v>4.9755188263867769</v>
      </c>
      <c r="BE14" s="26">
        <v>4.4192331599991022</v>
      </c>
      <c r="BF14" s="26">
        <v>4.1349187474186984</v>
      </c>
      <c r="BG14" s="26">
        <v>3.9569739390451595</v>
      </c>
      <c r="BH14" s="26">
        <v>3.8322608932206936</v>
      </c>
      <c r="BI14" s="26">
        <v>3.7927765884438909</v>
      </c>
      <c r="BK14" s="27">
        <v>2.318910925635155</v>
      </c>
      <c r="BL14" s="27">
        <v>2.0441879158127634</v>
      </c>
      <c r="BM14" s="27">
        <v>1.9933395173488506</v>
      </c>
      <c r="BN14" s="27">
        <v>1.9744724392963278</v>
      </c>
      <c r="BO14" s="27">
        <v>1.8362764109126211</v>
      </c>
      <c r="BP14" s="27">
        <v>1.7091185981053734</v>
      </c>
      <c r="BQ14" s="27">
        <v>1.5699637190061324</v>
      </c>
      <c r="BR14" s="27">
        <v>1.5103849376862364</v>
      </c>
      <c r="BS14" s="27">
        <v>1.3491286761030814</v>
      </c>
      <c r="BT14" s="27">
        <v>1.2377361924302264</v>
      </c>
      <c r="BU14" s="27">
        <v>0.90167813465908253</v>
      </c>
      <c r="BV14" s="27">
        <v>0.69384052712683797</v>
      </c>
      <c r="BW14" s="27">
        <v>0.60186223786588755</v>
      </c>
      <c r="BX14" s="27">
        <v>0.5963772063458066</v>
      </c>
      <c r="BZ14" s="27">
        <v>7.068910925635155</v>
      </c>
      <c r="CA14" s="27">
        <v>6.7941879158127634</v>
      </c>
      <c r="CB14" s="27">
        <v>6.7433395173488506</v>
      </c>
      <c r="CC14" s="27">
        <v>6.7244724392963278</v>
      </c>
      <c r="CD14" s="27">
        <v>6.5862764109126211</v>
      </c>
      <c r="CE14" s="27">
        <v>6.4591185981053734</v>
      </c>
      <c r="CF14" s="27">
        <v>6.3199637190061324</v>
      </c>
      <c r="CG14" s="27">
        <v>6.2603849376862364</v>
      </c>
      <c r="CH14" s="27">
        <v>6.0991286761030814</v>
      </c>
      <c r="CI14" s="27">
        <v>5.9877361924302264</v>
      </c>
      <c r="CJ14" s="27">
        <v>5.6516781346590825</v>
      </c>
      <c r="CK14" s="27">
        <v>5.443840527126838</v>
      </c>
      <c r="CL14" s="27">
        <v>5.3518622378658876</v>
      </c>
      <c r="CM14" s="27">
        <v>5.3463772063458066</v>
      </c>
      <c r="CO14" s="28">
        <v>2.3223641761962419</v>
      </c>
      <c r="CP14" s="28">
        <v>2.0496644157816561</v>
      </c>
      <c r="CQ14" s="28">
        <v>1.9996843507364304</v>
      </c>
      <c r="CR14" s="28">
        <v>1.9823762449862983</v>
      </c>
      <c r="CS14" s="28">
        <v>1.838975385697676</v>
      </c>
      <c r="CT14" s="28">
        <v>1.7045098671655055</v>
      </c>
      <c r="CU14" s="28">
        <v>1.5538070181727903</v>
      </c>
      <c r="CV14" s="28">
        <v>1.4821376480592718</v>
      </c>
      <c r="CW14" s="28">
        <v>1.3040748760797705</v>
      </c>
      <c r="CX14" s="28">
        <v>1.1778748501439438</v>
      </c>
      <c r="CY14" s="28">
        <v>0.75800331891910488</v>
      </c>
      <c r="CZ14" s="28">
        <v>0.15998976356165784</v>
      </c>
      <c r="DA14" s="28">
        <v>-0.22740878245011942</v>
      </c>
      <c r="DB14" s="28">
        <v>-0.5858201568088397</v>
      </c>
      <c r="DD14" s="28">
        <v>7.0723641761962419</v>
      </c>
      <c r="DE14" s="28">
        <v>6.7996644157816561</v>
      </c>
      <c r="DF14" s="28">
        <v>6.7496843507364304</v>
      </c>
      <c r="DG14" s="28">
        <v>6.7323762449862983</v>
      </c>
      <c r="DH14" s="28">
        <v>6.588975385697676</v>
      </c>
      <c r="DI14" s="28">
        <v>6.4545098671655055</v>
      </c>
      <c r="DJ14" s="28">
        <v>6.3038070181727903</v>
      </c>
      <c r="DK14" s="28">
        <v>6.2321376480592718</v>
      </c>
      <c r="DL14" s="28">
        <v>6.0540748760797705</v>
      </c>
      <c r="DM14" s="28">
        <v>5.9278748501439438</v>
      </c>
      <c r="DN14" s="28">
        <v>5.5080033189191049</v>
      </c>
      <c r="DO14" s="28">
        <v>4.9099897635616578</v>
      </c>
      <c r="DP14" s="28">
        <v>4.5225912175498806</v>
      </c>
      <c r="DQ14" s="28">
        <v>4.1641798431911603</v>
      </c>
      <c r="DS14" s="29">
        <v>2.3364698748242922</v>
      </c>
      <c r="DT14" s="29">
        <v>2.0743361014947865</v>
      </c>
      <c r="DU14" s="29">
        <v>2.0435057101669649</v>
      </c>
      <c r="DV14" s="29">
        <v>2.0517406495854793</v>
      </c>
      <c r="DW14" s="29">
        <v>1.9369086051538176</v>
      </c>
      <c r="DX14" s="29">
        <v>1.8328201350835336</v>
      </c>
      <c r="DY14" s="29">
        <v>1.7106054037559772</v>
      </c>
      <c r="DZ14" s="29">
        <v>1.66835408208091</v>
      </c>
      <c r="EA14" s="29">
        <v>1.5264101582452234</v>
      </c>
      <c r="EB14" s="29">
        <v>1.3537976401386125</v>
      </c>
      <c r="EC14" s="29">
        <v>0.61644897795743603</v>
      </c>
      <c r="ED14" s="29">
        <v>-5.3533971652342416E-2</v>
      </c>
      <c r="EE14" s="29">
        <v>-0.4659426718835995</v>
      </c>
      <c r="EF14" s="29">
        <v>-0.23682318409224834</v>
      </c>
      <c r="EH14" s="29">
        <v>7.0864698748242922</v>
      </c>
      <c r="EI14" s="29">
        <v>6.8243361014947865</v>
      </c>
      <c r="EJ14" s="29">
        <v>6.8243361014947865</v>
      </c>
      <c r="EK14" s="29">
        <v>6.8017406495854793</v>
      </c>
      <c r="EL14" s="29">
        <v>6.6869086051538176</v>
      </c>
      <c r="EM14" s="29">
        <v>6.5828201350835336</v>
      </c>
      <c r="EN14" s="29">
        <v>6.4606054037559772</v>
      </c>
      <c r="EO14" s="29">
        <v>6.41835408208091</v>
      </c>
      <c r="EP14" s="29">
        <v>6.2764101582452234</v>
      </c>
      <c r="EQ14" s="29">
        <v>6.1037976401386125</v>
      </c>
      <c r="ER14" s="29">
        <v>5.366448977957436</v>
      </c>
      <c r="ES14" s="29">
        <v>4.6964660283476576</v>
      </c>
      <c r="ET14" s="29">
        <v>4.2840573281164005</v>
      </c>
      <c r="EU14" s="29">
        <v>4.5131768159077517</v>
      </c>
      <c r="EW14" s="1">
        <v>385032</v>
      </c>
      <c r="EX14" s="1">
        <v>398840</v>
      </c>
      <c r="EY14" s="1" t="s">
        <v>456</v>
      </c>
      <c r="EZ14" s="1" t="s">
        <v>861</v>
      </c>
    </row>
    <row r="15" spans="1:156" ht="16" thickBot="1" x14ac:dyDescent="0.4">
      <c r="B15" s="21" t="s">
        <v>16</v>
      </c>
      <c r="C15" s="22">
        <v>4.4859042244127671</v>
      </c>
      <c r="D15" s="23">
        <v>4.1526370907441397</v>
      </c>
      <c r="E15" s="23">
        <v>4.143217782314391</v>
      </c>
      <c r="F15" s="23">
        <v>3.8984466798671455</v>
      </c>
      <c r="G15" s="23">
        <v>3.6457022336186569</v>
      </c>
      <c r="H15" s="23">
        <v>3.3370052793670766</v>
      </c>
      <c r="I15" s="23">
        <v>2.927259174888011</v>
      </c>
      <c r="J15" s="23">
        <v>2.5180010643422257</v>
      </c>
      <c r="K15" s="23">
        <v>2.1566104552212302</v>
      </c>
      <c r="L15" s="23">
        <v>1.6803683342740179</v>
      </c>
      <c r="M15" s="23">
        <v>0.17857392545378303</v>
      </c>
      <c r="N15" s="23">
        <v>-0.95528375338297167</v>
      </c>
      <c r="O15" s="23">
        <v>-1.3740754854261077</v>
      </c>
      <c r="P15" s="23">
        <v>-1.4437621626467063</v>
      </c>
      <c r="Q15" s="24"/>
      <c r="R15" s="23">
        <v>9.9859042244127671</v>
      </c>
      <c r="S15" s="23">
        <v>9.6526370907441397</v>
      </c>
      <c r="T15" s="23">
        <v>9.643217782314391</v>
      </c>
      <c r="U15" s="23">
        <v>9.3984466798671455</v>
      </c>
      <c r="V15" s="23">
        <v>9.1457022336186569</v>
      </c>
      <c r="W15" s="23">
        <v>8.8370052793670766</v>
      </c>
      <c r="X15" s="23">
        <v>8.427259174888011</v>
      </c>
      <c r="Y15" s="23">
        <v>8.0180010643422257</v>
      </c>
      <c r="Z15" s="23">
        <v>7.6566104552212302</v>
      </c>
      <c r="AA15" s="23">
        <v>7.1803683342740179</v>
      </c>
      <c r="AB15" s="23">
        <v>5.678573925453783</v>
      </c>
      <c r="AC15" s="23">
        <v>4.5447162466170283</v>
      </c>
      <c r="AD15" s="23">
        <v>4.1259245145738923</v>
      </c>
      <c r="AE15" s="23">
        <v>4.0562378373532937</v>
      </c>
      <c r="AG15" s="25">
        <v>4.8071496225319059</v>
      </c>
      <c r="AH15" s="25">
        <v>4.7161064300849276</v>
      </c>
      <c r="AI15" s="25">
        <v>4.3668513185213236</v>
      </c>
      <c r="AJ15" s="25">
        <v>3.9072550160808852</v>
      </c>
      <c r="AK15" s="25">
        <v>3.3603402827568871</v>
      </c>
      <c r="AL15" s="25">
        <v>2.9035445668118527</v>
      </c>
      <c r="AM15" s="25">
        <v>2.2008270109478012</v>
      </c>
      <c r="AN15" s="25">
        <v>1.4983054676311234</v>
      </c>
      <c r="AO15" s="25">
        <v>0.78343828273719751</v>
      </c>
      <c r="AP15" s="25">
        <v>-9.8102599264091594E-2</v>
      </c>
      <c r="AQ15" s="25">
        <v>-0.90188000050745742</v>
      </c>
      <c r="AR15" s="25">
        <v>-1.3812356133629144</v>
      </c>
      <c r="AS15" s="25">
        <v>-1.6290078864414461</v>
      </c>
      <c r="AT15" s="25">
        <v>-1.6022989425880212</v>
      </c>
      <c r="AV15" s="26">
        <v>10.307149622531906</v>
      </c>
      <c r="AW15" s="26">
        <v>10.216106430084928</v>
      </c>
      <c r="AX15" s="26">
        <v>9.8668513185213236</v>
      </c>
      <c r="AY15" s="26">
        <v>9.4072550160808852</v>
      </c>
      <c r="AZ15" s="26">
        <v>8.8603402827568871</v>
      </c>
      <c r="BA15" s="26">
        <v>8.4035445668118527</v>
      </c>
      <c r="BB15" s="26">
        <v>7.7008270109478012</v>
      </c>
      <c r="BC15" s="26">
        <v>6.9983054676311234</v>
      </c>
      <c r="BD15" s="26">
        <v>6.2834382827371975</v>
      </c>
      <c r="BE15" s="26">
        <v>5.4018974007359084</v>
      </c>
      <c r="BF15" s="26">
        <v>4.5981199994925426</v>
      </c>
      <c r="BG15" s="26">
        <v>4.1187643866370856</v>
      </c>
      <c r="BH15" s="26">
        <v>3.8709921135585539</v>
      </c>
      <c r="BI15" s="26">
        <v>3.8977010574119788</v>
      </c>
      <c r="BK15" s="27">
        <v>4.4417246392544172</v>
      </c>
      <c r="BL15" s="27">
        <v>4.1170531417735248</v>
      </c>
      <c r="BM15" s="27">
        <v>4.2662396081400331</v>
      </c>
      <c r="BN15" s="27">
        <v>3.9747682342623278</v>
      </c>
      <c r="BO15" s="27">
        <v>3.7875056544646242</v>
      </c>
      <c r="BP15" s="27">
        <v>3.5415865694503808</v>
      </c>
      <c r="BQ15" s="27">
        <v>3.1490949326977571</v>
      </c>
      <c r="BR15" s="27">
        <v>2.8385817627400272</v>
      </c>
      <c r="BS15" s="27">
        <v>2.55587695934598</v>
      </c>
      <c r="BT15" s="27">
        <v>2.04316218796329</v>
      </c>
      <c r="BU15" s="27">
        <v>0.62214178916173779</v>
      </c>
      <c r="BV15" s="27">
        <v>-0.31717912747058818</v>
      </c>
      <c r="BW15" s="27">
        <v>-0.64736619574806298</v>
      </c>
      <c r="BX15" s="27">
        <v>-0.61630819526162384</v>
      </c>
      <c r="BZ15" s="27">
        <v>9.9417246392544172</v>
      </c>
      <c r="CA15" s="27">
        <v>9.6170531417735248</v>
      </c>
      <c r="CB15" s="27">
        <v>9.7662396081400331</v>
      </c>
      <c r="CC15" s="27">
        <v>9.4747682342623278</v>
      </c>
      <c r="CD15" s="27">
        <v>9.2875056544646242</v>
      </c>
      <c r="CE15" s="27">
        <v>9.0415865694503808</v>
      </c>
      <c r="CF15" s="27">
        <v>8.6490949326977571</v>
      </c>
      <c r="CG15" s="27">
        <v>8.3385817627400272</v>
      </c>
      <c r="CH15" s="27">
        <v>8.05587695934598</v>
      </c>
      <c r="CI15" s="27">
        <v>7.54316218796329</v>
      </c>
      <c r="CJ15" s="27">
        <v>6.1221417891617378</v>
      </c>
      <c r="CK15" s="27">
        <v>5.1828208725294118</v>
      </c>
      <c r="CL15" s="27">
        <v>4.852633804251937</v>
      </c>
      <c r="CM15" s="27">
        <v>4.8836918047383762</v>
      </c>
      <c r="CO15" s="28">
        <v>4.514130793318305</v>
      </c>
      <c r="CP15" s="28">
        <v>4.2105531755347094</v>
      </c>
      <c r="CQ15" s="28">
        <v>4.2087720065644874</v>
      </c>
      <c r="CR15" s="28">
        <v>3.8398285282907167</v>
      </c>
      <c r="CS15" s="28">
        <v>3.7797591611982426</v>
      </c>
      <c r="CT15" s="28">
        <v>3.3155340020481106</v>
      </c>
      <c r="CU15" s="28">
        <v>2.8037445030756025</v>
      </c>
      <c r="CV15" s="28">
        <v>2.3848721337013252</v>
      </c>
      <c r="CW15" s="28">
        <v>2.036822231739162</v>
      </c>
      <c r="CX15" s="28">
        <v>1.481052567676123</v>
      </c>
      <c r="CY15" s="28">
        <v>-1.1258004507827302</v>
      </c>
      <c r="CZ15" s="28">
        <v>-7.0371983417071604</v>
      </c>
      <c r="DA15" s="28">
        <v>-11.800452896502911</v>
      </c>
      <c r="DB15" s="28">
        <v>-14.991824118640821</v>
      </c>
      <c r="DD15" s="28">
        <v>10.014130793318305</v>
      </c>
      <c r="DE15" s="28">
        <v>9.7105531755347094</v>
      </c>
      <c r="DF15" s="28">
        <v>9.7087720065644874</v>
      </c>
      <c r="DG15" s="28">
        <v>9.3398285282907167</v>
      </c>
      <c r="DH15" s="28">
        <v>9.2797591611982426</v>
      </c>
      <c r="DI15" s="28">
        <v>8.8155340020481106</v>
      </c>
      <c r="DJ15" s="28">
        <v>8.3037445030756025</v>
      </c>
      <c r="DK15" s="28">
        <v>7.8848721337013252</v>
      </c>
      <c r="DL15" s="28">
        <v>7.536822231739162</v>
      </c>
      <c r="DM15" s="28">
        <v>6.981052567676123</v>
      </c>
      <c r="DN15" s="28">
        <v>4.3741995492172698</v>
      </c>
      <c r="DO15" s="28">
        <v>-1.5371983417071604</v>
      </c>
      <c r="DP15" s="28">
        <v>-6.300452896502911</v>
      </c>
      <c r="DQ15" s="28">
        <v>-9.491824118640821</v>
      </c>
      <c r="DS15" s="29">
        <v>4.5356600668938256</v>
      </c>
      <c r="DT15" s="29">
        <v>4.2313652268176938</v>
      </c>
      <c r="DU15" s="29">
        <v>4.3333731825855217</v>
      </c>
      <c r="DV15" s="29">
        <v>4.0532178236392156</v>
      </c>
      <c r="DW15" s="29">
        <v>4.0408697552962529</v>
      </c>
      <c r="DX15" s="29">
        <v>3.6723950518485715</v>
      </c>
      <c r="DY15" s="29">
        <v>3.2385722526119309</v>
      </c>
      <c r="DZ15" s="29">
        <v>2.9018278500739179</v>
      </c>
      <c r="EA15" s="29">
        <v>2.4802864472532065</v>
      </c>
      <c r="EB15" s="29">
        <v>0.90753597361054616</v>
      </c>
      <c r="EC15" s="29">
        <v>-5.7680057672628209</v>
      </c>
      <c r="ED15" s="29">
        <v>-11.096140289985449</v>
      </c>
      <c r="EE15" s="29">
        <v>-14.305634175562673</v>
      </c>
      <c r="EF15" s="29">
        <v>-13.433279703998423</v>
      </c>
      <c r="EH15" s="29">
        <v>10.035660066893826</v>
      </c>
      <c r="EI15" s="29">
        <v>9.7313652268176938</v>
      </c>
      <c r="EJ15" s="29">
        <v>9.7313652268176938</v>
      </c>
      <c r="EK15" s="29">
        <v>9.5532178236392156</v>
      </c>
      <c r="EL15" s="29">
        <v>9.5408697552962529</v>
      </c>
      <c r="EM15" s="29">
        <v>9.1723950518485715</v>
      </c>
      <c r="EN15" s="29">
        <v>8.7385722526119309</v>
      </c>
      <c r="EO15" s="29">
        <v>8.4018278500739179</v>
      </c>
      <c r="EP15" s="29">
        <v>7.9802864472532065</v>
      </c>
      <c r="EQ15" s="29">
        <v>6.4075359736105462</v>
      </c>
      <c r="ER15" s="29">
        <v>-0.26800576726282088</v>
      </c>
      <c r="ES15" s="29">
        <v>-5.5961402899854491</v>
      </c>
      <c r="ET15" s="29">
        <v>-8.8056341755626732</v>
      </c>
      <c r="EU15" s="29">
        <v>-7.9332797039984229</v>
      </c>
      <c r="EW15" s="1">
        <v>300011</v>
      </c>
      <c r="EX15" s="1">
        <v>527810</v>
      </c>
      <c r="EY15" s="1" t="s">
        <v>459</v>
      </c>
      <c r="EZ15" s="1" t="s">
        <v>873</v>
      </c>
    </row>
    <row r="16" spans="1:156" ht="16" thickBot="1" x14ac:dyDescent="0.4">
      <c r="B16" s="21" t="s">
        <v>17</v>
      </c>
      <c r="C16" s="22">
        <v>6.4690604841576551</v>
      </c>
      <c r="D16" s="23">
        <v>6.1369647843368273</v>
      </c>
      <c r="E16" s="23">
        <v>5.8052119176633372</v>
      </c>
      <c r="F16" s="23">
        <v>5.4616005593813828</v>
      </c>
      <c r="G16" s="23">
        <v>5.1057424764209554</v>
      </c>
      <c r="H16" s="23">
        <v>4.7256959765401252</v>
      </c>
      <c r="I16" s="23">
        <v>4.2880708761024113</v>
      </c>
      <c r="J16" s="23">
        <v>3.8600107760003155</v>
      </c>
      <c r="K16" s="23">
        <v>3.4293300952218537</v>
      </c>
      <c r="L16" s="23">
        <v>2.9376843508402803</v>
      </c>
      <c r="M16" s="23">
        <v>1.3149688291361397</v>
      </c>
      <c r="N16" s="23">
        <v>0.62810750880743704</v>
      </c>
      <c r="O16" s="23">
        <v>0.62582921550109738</v>
      </c>
      <c r="P16" s="23">
        <v>0.88337038461490458</v>
      </c>
      <c r="Q16" s="24"/>
      <c r="R16" s="23">
        <v>9.4690604841576551</v>
      </c>
      <c r="S16" s="23">
        <v>9.1369647843368273</v>
      </c>
      <c r="T16" s="23">
        <v>8.8052119176633372</v>
      </c>
      <c r="U16" s="23">
        <v>8.4616005593813828</v>
      </c>
      <c r="V16" s="23">
        <v>8.1057424764209554</v>
      </c>
      <c r="W16" s="23">
        <v>7.7256959765401252</v>
      </c>
      <c r="X16" s="23">
        <v>7.2880708761024113</v>
      </c>
      <c r="Y16" s="23">
        <v>6.8600107760003155</v>
      </c>
      <c r="Z16" s="23">
        <v>6.4293300952218537</v>
      </c>
      <c r="AA16" s="23">
        <v>5.9376843508402803</v>
      </c>
      <c r="AB16" s="23">
        <v>4.3149688291361397</v>
      </c>
      <c r="AC16" s="23">
        <v>3.628107508807437</v>
      </c>
      <c r="AD16" s="23">
        <v>3.6258292155010974</v>
      </c>
      <c r="AE16" s="23">
        <v>3.8833703846149046</v>
      </c>
      <c r="AG16" s="25">
        <v>6.573849482704512</v>
      </c>
      <c r="AH16" s="25">
        <v>6.3398408813722771</v>
      </c>
      <c r="AI16" s="25">
        <v>6.0111638708813544</v>
      </c>
      <c r="AJ16" s="25">
        <v>5.7170045019421494</v>
      </c>
      <c r="AK16" s="25">
        <v>5.433568885042602</v>
      </c>
      <c r="AL16" s="25">
        <v>5.12145066348792</v>
      </c>
      <c r="AM16" s="25">
        <v>4.7503921061197598</v>
      </c>
      <c r="AN16" s="25">
        <v>4.386454014178117</v>
      </c>
      <c r="AO16" s="25">
        <v>4.0141172995950249</v>
      </c>
      <c r="AP16" s="25">
        <v>3.6327525926160043</v>
      </c>
      <c r="AQ16" s="25">
        <v>2.4288577720753253</v>
      </c>
      <c r="AR16" s="25">
        <v>1.6243564208465902</v>
      </c>
      <c r="AS16" s="25">
        <v>1.203050012264562</v>
      </c>
      <c r="AT16" s="25">
        <v>0.95612121822438034</v>
      </c>
      <c r="AV16" s="26">
        <v>9.573849482704512</v>
      </c>
      <c r="AW16" s="26">
        <v>9.3398408813722771</v>
      </c>
      <c r="AX16" s="26">
        <v>9.0111638708813544</v>
      </c>
      <c r="AY16" s="26">
        <v>8.7170045019421494</v>
      </c>
      <c r="AZ16" s="26">
        <v>8.433568885042602</v>
      </c>
      <c r="BA16" s="26">
        <v>8.12145066348792</v>
      </c>
      <c r="BB16" s="26">
        <v>7.7503921061197598</v>
      </c>
      <c r="BC16" s="26">
        <v>7.386454014178117</v>
      </c>
      <c r="BD16" s="26">
        <v>7.0141172995950249</v>
      </c>
      <c r="BE16" s="26">
        <v>6.6327525926160043</v>
      </c>
      <c r="BF16" s="26">
        <v>5.4288577720753253</v>
      </c>
      <c r="BG16" s="26">
        <v>4.6243564208465902</v>
      </c>
      <c r="BH16" s="26">
        <v>4.203050012264562</v>
      </c>
      <c r="BI16" s="26">
        <v>3.9561212182243803</v>
      </c>
      <c r="BK16" s="27">
        <v>6.4734847563965037</v>
      </c>
      <c r="BL16" s="27">
        <v>6.1631744176491701</v>
      </c>
      <c r="BM16" s="27">
        <v>5.8534932314571826</v>
      </c>
      <c r="BN16" s="27">
        <v>5.522195406383311</v>
      </c>
      <c r="BO16" s="27">
        <v>5.1823344890070331</v>
      </c>
      <c r="BP16" s="27">
        <v>4.8180307790620773</v>
      </c>
      <c r="BQ16" s="27">
        <v>4.3957516236422229</v>
      </c>
      <c r="BR16" s="27">
        <v>3.9619867234053139</v>
      </c>
      <c r="BS16" s="27">
        <v>3.5260786523993062</v>
      </c>
      <c r="BT16" s="27">
        <v>3.0591202990417514</v>
      </c>
      <c r="BU16" s="27">
        <v>1.5809005819919584</v>
      </c>
      <c r="BV16" s="27">
        <v>0.97490410679674255</v>
      </c>
      <c r="BW16" s="27">
        <v>0.98580372367927183</v>
      </c>
      <c r="BX16" s="27">
        <v>1.2213446446825742</v>
      </c>
      <c r="BZ16" s="27">
        <v>9.4734847563965037</v>
      </c>
      <c r="CA16" s="27">
        <v>9.1631744176491701</v>
      </c>
      <c r="CB16" s="27">
        <v>8.8534932314571826</v>
      </c>
      <c r="CC16" s="27">
        <v>8.522195406383311</v>
      </c>
      <c r="CD16" s="27">
        <v>8.1823344890070331</v>
      </c>
      <c r="CE16" s="27">
        <v>7.8180307790620773</v>
      </c>
      <c r="CF16" s="27">
        <v>7.3957516236422229</v>
      </c>
      <c r="CG16" s="27">
        <v>6.9619867234053139</v>
      </c>
      <c r="CH16" s="27">
        <v>6.5260786523993062</v>
      </c>
      <c r="CI16" s="27">
        <v>6.0591202990417514</v>
      </c>
      <c r="CJ16" s="27">
        <v>4.5809005819919584</v>
      </c>
      <c r="CK16" s="27">
        <v>3.9749041067967426</v>
      </c>
      <c r="CL16" s="27">
        <v>3.9858037236792718</v>
      </c>
      <c r="CM16" s="27">
        <v>4.2213446446825742</v>
      </c>
      <c r="CO16" s="28">
        <v>6.4813295007892258</v>
      </c>
      <c r="CP16" s="28">
        <v>6.1633826733431949</v>
      </c>
      <c r="CQ16" s="28">
        <v>5.8559407337637275</v>
      </c>
      <c r="CR16" s="28">
        <v>5.538812595698877</v>
      </c>
      <c r="CS16" s="28">
        <v>5.2307933725351212</v>
      </c>
      <c r="CT16" s="28">
        <v>4.9001381989025941</v>
      </c>
      <c r="CU16" s="28">
        <v>4.5093288770715816</v>
      </c>
      <c r="CV16" s="28">
        <v>4.1398256702394374</v>
      </c>
      <c r="CW16" s="28">
        <v>3.8108695544226521</v>
      </c>
      <c r="CX16" s="28">
        <v>3.4807895793273698</v>
      </c>
      <c r="CY16" s="28">
        <v>1.7817714144930328</v>
      </c>
      <c r="CZ16" s="28">
        <v>-0.9929779047732552</v>
      </c>
      <c r="DA16" s="28">
        <v>-2.917771224360834</v>
      </c>
      <c r="DB16" s="28">
        <v>-4.1788564640633652</v>
      </c>
      <c r="DD16" s="28">
        <v>9.4813295007892258</v>
      </c>
      <c r="DE16" s="28">
        <v>9.1633826733431949</v>
      </c>
      <c r="DF16" s="28">
        <v>8.8559407337637275</v>
      </c>
      <c r="DG16" s="28">
        <v>8.538812595698877</v>
      </c>
      <c r="DH16" s="28">
        <v>8.2307933725351212</v>
      </c>
      <c r="DI16" s="28">
        <v>7.9001381989025941</v>
      </c>
      <c r="DJ16" s="28">
        <v>7.5093288770715816</v>
      </c>
      <c r="DK16" s="28">
        <v>7.1398256702394374</v>
      </c>
      <c r="DL16" s="28">
        <v>6.8108695544226521</v>
      </c>
      <c r="DM16" s="28">
        <v>6.4807895793273698</v>
      </c>
      <c r="DN16" s="28">
        <v>4.7817714144930328</v>
      </c>
      <c r="DO16" s="28">
        <v>2.0070220952267448</v>
      </c>
      <c r="DP16" s="28">
        <v>8.2228775639165974E-2</v>
      </c>
      <c r="DQ16" s="28">
        <v>-1.1788564640633652</v>
      </c>
      <c r="DS16" s="29">
        <v>6.4385144003285077</v>
      </c>
      <c r="DT16" s="29">
        <v>6.0517936611851741</v>
      </c>
      <c r="DU16" s="29">
        <v>5.7284663399224058</v>
      </c>
      <c r="DV16" s="29">
        <v>5.4262030169022637</v>
      </c>
      <c r="DW16" s="29">
        <v>5.1374167871052929</v>
      </c>
      <c r="DX16" s="29">
        <v>4.8497754446440506</v>
      </c>
      <c r="DY16" s="29">
        <v>4.5049576538103668</v>
      </c>
      <c r="DZ16" s="29">
        <v>4.1973310148119438</v>
      </c>
      <c r="EA16" s="29">
        <v>3.8669506138303049</v>
      </c>
      <c r="EB16" s="29">
        <v>3.1108376848869153</v>
      </c>
      <c r="EC16" s="29">
        <v>-0.27896484674464617</v>
      </c>
      <c r="ED16" s="29">
        <v>-2.7094579837871464</v>
      </c>
      <c r="EE16" s="29">
        <v>-3.9092440917284321</v>
      </c>
      <c r="EF16" s="29">
        <v>-3.3154679450000302</v>
      </c>
      <c r="EH16" s="29">
        <v>9.4385144003285077</v>
      </c>
      <c r="EI16" s="29">
        <v>9.0517936611851741</v>
      </c>
      <c r="EJ16" s="29">
        <v>9.0517936611851741</v>
      </c>
      <c r="EK16" s="29">
        <v>8.4262030169022637</v>
      </c>
      <c r="EL16" s="29">
        <v>8.1374167871052929</v>
      </c>
      <c r="EM16" s="29">
        <v>7.8497754446440506</v>
      </c>
      <c r="EN16" s="29">
        <v>7.5049576538103668</v>
      </c>
      <c r="EO16" s="29">
        <v>7.1973310148119438</v>
      </c>
      <c r="EP16" s="29">
        <v>6.8669506138303049</v>
      </c>
      <c r="EQ16" s="29">
        <v>6.1108376848869153</v>
      </c>
      <c r="ER16" s="29">
        <v>2.7210351532553538</v>
      </c>
      <c r="ES16" s="29">
        <v>0.29054201621285358</v>
      </c>
      <c r="ET16" s="29">
        <v>-0.90924409172843212</v>
      </c>
      <c r="EU16" s="29">
        <v>-0.31546794500003017</v>
      </c>
      <c r="EW16" s="1">
        <v>334416</v>
      </c>
      <c r="EX16" s="1">
        <v>428229</v>
      </c>
      <c r="EY16" s="1" t="s">
        <v>461</v>
      </c>
      <c r="EZ16" s="1" t="s">
        <v>874</v>
      </c>
    </row>
    <row r="17" spans="2:156" ht="16" thickBot="1" x14ac:dyDescent="0.4">
      <c r="B17" s="21" t="s">
        <v>18</v>
      </c>
      <c r="C17" s="22">
        <v>1.9304278581474961</v>
      </c>
      <c r="D17" s="23">
        <v>1.3899726286968406</v>
      </c>
      <c r="E17" s="23">
        <v>-0.72000450439307784</v>
      </c>
      <c r="F17" s="23">
        <v>-2.9356453988940956</v>
      </c>
      <c r="G17" s="23">
        <v>-4.9824025633274616</v>
      </c>
      <c r="H17" s="23">
        <v>-7.2807350777710766</v>
      </c>
      <c r="I17" s="23">
        <v>-9.5310489758251258</v>
      </c>
      <c r="J17" s="23">
        <v>1.2492111015381973</v>
      </c>
      <c r="K17" s="23">
        <v>2.624317459883585E-2</v>
      </c>
      <c r="L17" s="23">
        <v>-1.3363635080281924</v>
      </c>
      <c r="M17" s="23">
        <v>-2.4146414520562516</v>
      </c>
      <c r="N17" s="23">
        <v>-3.1620169209289557</v>
      </c>
      <c r="O17" s="23">
        <v>-3.5794310962043099</v>
      </c>
      <c r="P17" s="23">
        <v>-3.7237572170807383</v>
      </c>
      <c r="Q17" s="24"/>
      <c r="R17" s="23">
        <v>6.9304278581474961</v>
      </c>
      <c r="S17" s="23">
        <v>6.3899726286968406</v>
      </c>
      <c r="T17" s="23">
        <v>4.2799954956069222</v>
      </c>
      <c r="U17" s="23">
        <v>2.0643546011059044</v>
      </c>
      <c r="V17" s="23">
        <v>1.7597436672538436E-2</v>
      </c>
      <c r="W17" s="23">
        <v>-2.2807350777710766</v>
      </c>
      <c r="X17" s="23">
        <v>-4.5310489758251258</v>
      </c>
      <c r="Y17" s="23">
        <v>-5.7507888984618027</v>
      </c>
      <c r="Z17" s="23">
        <v>-6.9737568254011641</v>
      </c>
      <c r="AA17" s="23">
        <v>-8.3363635080281924</v>
      </c>
      <c r="AB17" s="23">
        <v>-9.4146414520562516</v>
      </c>
      <c r="AC17" s="23">
        <v>-10.162016920928956</v>
      </c>
      <c r="AD17" s="23">
        <v>-10.57943109620431</v>
      </c>
      <c r="AE17" s="23">
        <v>-10.723757217080738</v>
      </c>
      <c r="AG17" s="25">
        <v>2.3455085277763708</v>
      </c>
      <c r="AH17" s="25">
        <v>2.1602652487945377</v>
      </c>
      <c r="AI17" s="25">
        <v>-4.7306602229426176E-2</v>
      </c>
      <c r="AJ17" s="25">
        <v>-2.3480208598846559</v>
      </c>
      <c r="AK17" s="25">
        <v>-4.4480994756422909</v>
      </c>
      <c r="AL17" s="25">
        <v>-6.7656154539963786</v>
      </c>
      <c r="AM17" s="25">
        <v>-9.0564257222927793</v>
      </c>
      <c r="AN17" s="25">
        <v>1.680807551914711</v>
      </c>
      <c r="AO17" s="25">
        <v>0.40363857626789112</v>
      </c>
      <c r="AP17" s="25">
        <v>-0.98897817159888035</v>
      </c>
      <c r="AQ17" s="25">
        <v>-1.7432280208832189</v>
      </c>
      <c r="AR17" s="25">
        <v>-2.4323804083735894</v>
      </c>
      <c r="AS17" s="25">
        <v>-2.9112694814136688</v>
      </c>
      <c r="AT17" s="25">
        <v>-3.2025669776522108</v>
      </c>
      <c r="AV17" s="26">
        <v>7.3455085277763708</v>
      </c>
      <c r="AW17" s="26">
        <v>7.1602652487945377</v>
      </c>
      <c r="AX17" s="26">
        <v>4.9526933977705738</v>
      </c>
      <c r="AY17" s="26">
        <v>2.6519791401153441</v>
      </c>
      <c r="AZ17" s="26">
        <v>0.55190052435770909</v>
      </c>
      <c r="BA17" s="26">
        <v>-1.7656154539963786</v>
      </c>
      <c r="BB17" s="26">
        <v>-4.0564257222927793</v>
      </c>
      <c r="BC17" s="26">
        <v>-5.319192448085289</v>
      </c>
      <c r="BD17" s="26">
        <v>-6.5963614237321089</v>
      </c>
      <c r="BE17" s="26">
        <v>-7.9889781715988804</v>
      </c>
      <c r="BF17" s="26">
        <v>-8.7432280208832189</v>
      </c>
      <c r="BG17" s="26">
        <v>-9.4323804083735894</v>
      </c>
      <c r="BH17" s="26">
        <v>-9.9112694814136688</v>
      </c>
      <c r="BI17" s="26">
        <v>-10.202566977652211</v>
      </c>
      <c r="BK17" s="27">
        <v>1.9380050428623559</v>
      </c>
      <c r="BL17" s="27">
        <v>1.4049697058759989</v>
      </c>
      <c r="BM17" s="27">
        <v>-0.69623240005009279</v>
      </c>
      <c r="BN17" s="27">
        <v>-2.9031172422069886</v>
      </c>
      <c r="BO17" s="27">
        <v>-4.9405876281199426</v>
      </c>
      <c r="BP17" s="27">
        <v>-7.2266766211603581</v>
      </c>
      <c r="BQ17" s="27">
        <v>-9.466603422240162</v>
      </c>
      <c r="BR17" s="27">
        <v>1.3239234517323553</v>
      </c>
      <c r="BS17" s="27">
        <v>0.11484198060844619</v>
      </c>
      <c r="BT17" s="27">
        <v>-1.2238008463204011</v>
      </c>
      <c r="BU17" s="27">
        <v>-2.2056308730803096</v>
      </c>
      <c r="BV17" s="27">
        <v>-2.8463664037640513</v>
      </c>
      <c r="BW17" s="27">
        <v>-3.199959578328226</v>
      </c>
      <c r="BX17" s="27">
        <v>-3.3032821332616891</v>
      </c>
      <c r="BZ17" s="27">
        <v>6.9380050428623559</v>
      </c>
      <c r="CA17" s="27">
        <v>6.4049697058759989</v>
      </c>
      <c r="CB17" s="27">
        <v>4.3037675999499072</v>
      </c>
      <c r="CC17" s="27">
        <v>2.0968827577930114</v>
      </c>
      <c r="CD17" s="27">
        <v>5.9412371880057435E-2</v>
      </c>
      <c r="CE17" s="27">
        <v>-2.2266766211603581</v>
      </c>
      <c r="CF17" s="27">
        <v>-4.466603422240162</v>
      </c>
      <c r="CG17" s="27">
        <v>-5.6760765482676447</v>
      </c>
      <c r="CH17" s="27">
        <v>-6.8851580193915538</v>
      </c>
      <c r="CI17" s="27">
        <v>-8.2238008463204011</v>
      </c>
      <c r="CJ17" s="27">
        <v>-9.2056308730803096</v>
      </c>
      <c r="CK17" s="27">
        <v>-9.8463664037640513</v>
      </c>
      <c r="CL17" s="27">
        <v>-10.199959578328226</v>
      </c>
      <c r="CM17" s="27">
        <v>-10.303282133261689</v>
      </c>
      <c r="CO17" s="28">
        <v>1.9482525493147538</v>
      </c>
      <c r="CP17" s="28">
        <v>1.4250391799640454</v>
      </c>
      <c r="CQ17" s="28">
        <v>-0.66922656894082166</v>
      </c>
      <c r="CR17" s="28">
        <v>-2.8740756003847814</v>
      </c>
      <c r="CS17" s="28">
        <v>-4.9158049975548579</v>
      </c>
      <c r="CT17" s="28">
        <v>-7.2192339856491827</v>
      </c>
      <c r="CU17" s="28">
        <v>-9.5053993351829895</v>
      </c>
      <c r="CV17" s="28">
        <v>1.2330428094751973</v>
      </c>
      <c r="CW17" s="28">
        <v>-1.5622796631031832E-2</v>
      </c>
      <c r="CX17" s="28">
        <v>-1.3591785995860555</v>
      </c>
      <c r="CY17" s="28">
        <v>-2.6355345677427451</v>
      </c>
      <c r="CZ17" s="28">
        <v>-4.7826953387849471</v>
      </c>
      <c r="DA17" s="28">
        <v>-6.3408908695138138</v>
      </c>
      <c r="DB17" s="28">
        <v>-7.3892500564692014</v>
      </c>
      <c r="DD17" s="28">
        <v>6.9482525493147538</v>
      </c>
      <c r="DE17" s="28">
        <v>6.4250391799640454</v>
      </c>
      <c r="DF17" s="28">
        <v>4.3307734310591783</v>
      </c>
      <c r="DG17" s="28">
        <v>2.1259243996152186</v>
      </c>
      <c r="DH17" s="28">
        <v>8.4195002445142109E-2</v>
      </c>
      <c r="DI17" s="28">
        <v>-2.2192339856491827</v>
      </c>
      <c r="DJ17" s="28">
        <v>-4.5053993351829895</v>
      </c>
      <c r="DK17" s="28">
        <v>-5.7669571905248027</v>
      </c>
      <c r="DL17" s="28">
        <v>-7.0156227966310318</v>
      </c>
      <c r="DM17" s="28">
        <v>-8.3591785995860555</v>
      </c>
      <c r="DN17" s="28">
        <v>-9.6355345677427451</v>
      </c>
      <c r="DO17" s="28">
        <v>-11.782695338784947</v>
      </c>
      <c r="DP17" s="28">
        <v>-13.340890869513814</v>
      </c>
      <c r="DQ17" s="28">
        <v>-14.389250056469201</v>
      </c>
      <c r="DS17" s="29">
        <v>1.9509968964538498</v>
      </c>
      <c r="DT17" s="29">
        <v>1.4229442377830388</v>
      </c>
      <c r="DU17" s="29">
        <v>-0.66457465762686496</v>
      </c>
      <c r="DV17" s="29">
        <v>-2.8547361482899873</v>
      </c>
      <c r="DW17" s="29">
        <v>-4.9052119443955569</v>
      </c>
      <c r="DX17" s="29">
        <v>-7.2015117226457015</v>
      </c>
      <c r="DY17" s="29">
        <v>-9.4630076886892951</v>
      </c>
      <c r="DZ17" s="29">
        <v>1.3050896779679171</v>
      </c>
      <c r="EA17" s="29">
        <v>7.4378600145514895E-2</v>
      </c>
      <c r="EB17" s="29">
        <v>-1.5575100356057625</v>
      </c>
      <c r="EC17" s="29">
        <v>-4.0389189967762107</v>
      </c>
      <c r="ED17" s="29">
        <v>-5.954397625044642</v>
      </c>
      <c r="EE17" s="29">
        <v>-6.9937378603426552</v>
      </c>
      <c r="EF17" s="29">
        <v>-6.6872525393490179</v>
      </c>
      <c r="EH17" s="29">
        <v>6.9509968964538498</v>
      </c>
      <c r="EI17" s="29">
        <v>6.4229442377830388</v>
      </c>
      <c r="EJ17" s="29">
        <v>6.4229442377830388</v>
      </c>
      <c r="EK17" s="29">
        <v>2.1452638517100127</v>
      </c>
      <c r="EL17" s="29">
        <v>9.4788055604443144E-2</v>
      </c>
      <c r="EM17" s="29">
        <v>-2.2015117226457015</v>
      </c>
      <c r="EN17" s="29">
        <v>-4.4630076886892951</v>
      </c>
      <c r="EO17" s="29">
        <v>-5.6949103220320829</v>
      </c>
      <c r="EP17" s="29">
        <v>-6.9256213998544851</v>
      </c>
      <c r="EQ17" s="29">
        <v>-8.5575100356057625</v>
      </c>
      <c r="ER17" s="29">
        <v>-11.038918996776211</v>
      </c>
      <c r="ES17" s="29">
        <v>-12.954397625044642</v>
      </c>
      <c r="ET17" s="29">
        <v>-13.993737860342655</v>
      </c>
      <c r="EU17" s="29">
        <v>-13.687252539349018</v>
      </c>
      <c r="EW17" s="1">
        <v>384753</v>
      </c>
      <c r="EX17" s="1">
        <v>397415</v>
      </c>
      <c r="EY17" s="1" t="s">
        <v>463</v>
      </c>
      <c r="EZ17" s="1" t="s">
        <v>863</v>
      </c>
    </row>
    <row r="18" spans="2:156" ht="16" thickBot="1" x14ac:dyDescent="0.4">
      <c r="B18" s="21" t="s">
        <v>19</v>
      </c>
      <c r="C18" s="22">
        <v>10.833243663060092</v>
      </c>
      <c r="D18" s="23">
        <v>10.606943533585119</v>
      </c>
      <c r="E18" s="23">
        <v>10.573996963362799</v>
      </c>
      <c r="F18" s="23">
        <v>10.431828954552714</v>
      </c>
      <c r="G18" s="23">
        <v>10.388213842714892</v>
      </c>
      <c r="H18" s="23">
        <v>10.152906800297394</v>
      </c>
      <c r="I18" s="23">
        <v>9.9967726800846286</v>
      </c>
      <c r="J18" s="23">
        <v>9.8176653274077772</v>
      </c>
      <c r="K18" s="23">
        <v>9.6039843180851108</v>
      </c>
      <c r="L18" s="23">
        <v>9.2920323796704984</v>
      </c>
      <c r="M18" s="23">
        <v>8.1903169524653645</v>
      </c>
      <c r="N18" s="23">
        <v>7.6670362854004255</v>
      </c>
      <c r="O18" s="23">
        <v>7.5267902255782655</v>
      </c>
      <c r="P18" s="23">
        <v>7.7617025745482735</v>
      </c>
      <c r="Q18" s="24"/>
      <c r="R18" s="23">
        <v>13.333243663060092</v>
      </c>
      <c r="S18" s="23">
        <v>13.106943533585119</v>
      </c>
      <c r="T18" s="23">
        <v>13.073996963362799</v>
      </c>
      <c r="U18" s="23">
        <v>12.931828954552714</v>
      </c>
      <c r="V18" s="23">
        <v>12.888213842714892</v>
      </c>
      <c r="W18" s="23">
        <v>12.652906800297394</v>
      </c>
      <c r="X18" s="23">
        <v>12.496772680084629</v>
      </c>
      <c r="Y18" s="23">
        <v>12.317665327407777</v>
      </c>
      <c r="Z18" s="23">
        <v>12.103984318085111</v>
      </c>
      <c r="AA18" s="23">
        <v>11.792032379670498</v>
      </c>
      <c r="AB18" s="23">
        <v>10.690316952465365</v>
      </c>
      <c r="AC18" s="23">
        <v>10.167036285400425</v>
      </c>
      <c r="AD18" s="23">
        <v>10.026790225578265</v>
      </c>
      <c r="AE18" s="23">
        <v>10.261702574548274</v>
      </c>
      <c r="AG18" s="25">
        <v>10.938667680812312</v>
      </c>
      <c r="AH18" s="25">
        <v>10.798438471801566</v>
      </c>
      <c r="AI18" s="25">
        <v>10.730482562561189</v>
      </c>
      <c r="AJ18" s="25">
        <v>10.601239622865396</v>
      </c>
      <c r="AK18" s="25">
        <v>10.580736237600114</v>
      </c>
      <c r="AL18" s="25">
        <v>10.364312388822842</v>
      </c>
      <c r="AM18" s="25">
        <v>10.227951621801566</v>
      </c>
      <c r="AN18" s="25">
        <v>10.173390531546437</v>
      </c>
      <c r="AO18" s="25">
        <v>10.000308024884042</v>
      </c>
      <c r="AP18" s="25">
        <v>9.8119812910530797</v>
      </c>
      <c r="AQ18" s="25">
        <v>9.2223007362864742</v>
      </c>
      <c r="AR18" s="25">
        <v>8.6722832007043991</v>
      </c>
      <c r="AS18" s="25">
        <v>8.2699210798760721</v>
      </c>
      <c r="AT18" s="25">
        <v>8.0368158653101105</v>
      </c>
      <c r="AV18" s="26">
        <v>13.438667680812312</v>
      </c>
      <c r="AW18" s="26">
        <v>13.298438471801566</v>
      </c>
      <c r="AX18" s="26">
        <v>13.230482562561189</v>
      </c>
      <c r="AY18" s="26">
        <v>13.101239622865396</v>
      </c>
      <c r="AZ18" s="26">
        <v>13.080736237600114</v>
      </c>
      <c r="BA18" s="26">
        <v>12.864312388822842</v>
      </c>
      <c r="BB18" s="26">
        <v>12.727951621801566</v>
      </c>
      <c r="BC18" s="26">
        <v>12.673390531546437</v>
      </c>
      <c r="BD18" s="26">
        <v>12.500308024884042</v>
      </c>
      <c r="BE18" s="26">
        <v>12.31198129105308</v>
      </c>
      <c r="BF18" s="26">
        <v>11.722300736286474</v>
      </c>
      <c r="BG18" s="26">
        <v>11.172283200704399</v>
      </c>
      <c r="BH18" s="26">
        <v>10.769921079876072</v>
      </c>
      <c r="BI18" s="26">
        <v>10.53681586531011</v>
      </c>
      <c r="BK18" s="27">
        <v>10.834403659401193</v>
      </c>
      <c r="BL18" s="27">
        <v>10.614897032895279</v>
      </c>
      <c r="BM18" s="27">
        <v>10.609932194678208</v>
      </c>
      <c r="BN18" s="27">
        <v>10.481462783019868</v>
      </c>
      <c r="BO18" s="27">
        <v>10.41562193319719</v>
      </c>
      <c r="BP18" s="27">
        <v>10.216196585776775</v>
      </c>
      <c r="BQ18" s="27">
        <v>10.070073965755125</v>
      </c>
      <c r="BR18" s="27">
        <v>9.8797755649995693</v>
      </c>
      <c r="BS18" s="27">
        <v>9.6756395690914392</v>
      </c>
      <c r="BT18" s="27">
        <v>9.3914348430402139</v>
      </c>
      <c r="BU18" s="27">
        <v>8.3932157469310589</v>
      </c>
      <c r="BV18" s="27">
        <v>7.9388753427423691</v>
      </c>
      <c r="BW18" s="27">
        <v>7.8231003762363844</v>
      </c>
      <c r="BX18" s="27">
        <v>8.047702047988917</v>
      </c>
      <c r="BZ18" s="27">
        <v>13.334403659401193</v>
      </c>
      <c r="CA18" s="27">
        <v>13.114897032895279</v>
      </c>
      <c r="CB18" s="27">
        <v>13.109932194678208</v>
      </c>
      <c r="CC18" s="27">
        <v>12.981462783019868</v>
      </c>
      <c r="CD18" s="27">
        <v>12.91562193319719</v>
      </c>
      <c r="CE18" s="27">
        <v>12.716196585776775</v>
      </c>
      <c r="CF18" s="27">
        <v>12.570073965755125</v>
      </c>
      <c r="CG18" s="27">
        <v>12.379775564999569</v>
      </c>
      <c r="CH18" s="27">
        <v>12.175639569091439</v>
      </c>
      <c r="CI18" s="27">
        <v>11.891434843040214</v>
      </c>
      <c r="CJ18" s="27">
        <v>10.893215746931059</v>
      </c>
      <c r="CK18" s="27">
        <v>10.438875342742369</v>
      </c>
      <c r="CL18" s="27">
        <v>10.323100376236384</v>
      </c>
      <c r="CM18" s="27">
        <v>10.547702047988917</v>
      </c>
      <c r="CO18" s="28">
        <v>10.839541262982369</v>
      </c>
      <c r="CP18" s="28">
        <v>10.603880954077294</v>
      </c>
      <c r="CQ18" s="28">
        <v>10.561152338030805</v>
      </c>
      <c r="CR18" s="28">
        <v>10.410584210935692</v>
      </c>
      <c r="CS18" s="28">
        <v>10.327867788952311</v>
      </c>
      <c r="CT18" s="28">
        <v>10.051152046042073</v>
      </c>
      <c r="CU18" s="28">
        <v>9.8270275471059048</v>
      </c>
      <c r="CV18" s="28">
        <v>9.6955118411986376</v>
      </c>
      <c r="CW18" s="28">
        <v>9.480284335739988</v>
      </c>
      <c r="CX18" s="28">
        <v>9.2491066110254092</v>
      </c>
      <c r="CY18" s="28">
        <v>8.2445834572275025</v>
      </c>
      <c r="CZ18" s="28">
        <v>6.9862288554505518</v>
      </c>
      <c r="DA18" s="28">
        <v>6.3298351875487668</v>
      </c>
      <c r="DB18" s="28">
        <v>5.8488981427610867</v>
      </c>
      <c r="DD18" s="28">
        <v>13.339541262982369</v>
      </c>
      <c r="DE18" s="28">
        <v>13.103880954077294</v>
      </c>
      <c r="DF18" s="28">
        <v>13.061152338030805</v>
      </c>
      <c r="DG18" s="28">
        <v>12.910584210935692</v>
      </c>
      <c r="DH18" s="28">
        <v>12.827867788952311</v>
      </c>
      <c r="DI18" s="28">
        <v>12.551152046042073</v>
      </c>
      <c r="DJ18" s="28">
        <v>12.327027547105905</v>
      </c>
      <c r="DK18" s="28">
        <v>12.195511841198638</v>
      </c>
      <c r="DL18" s="28">
        <v>11.980284335739988</v>
      </c>
      <c r="DM18" s="28">
        <v>11.749106611025409</v>
      </c>
      <c r="DN18" s="28">
        <v>10.744583457227503</v>
      </c>
      <c r="DO18" s="28">
        <v>9.4862288554505518</v>
      </c>
      <c r="DP18" s="28">
        <v>8.8298351875487668</v>
      </c>
      <c r="DQ18" s="28">
        <v>8.3488981427610867</v>
      </c>
      <c r="DS18" s="29">
        <v>10.83084162017113</v>
      </c>
      <c r="DT18" s="29">
        <v>10.579957592883748</v>
      </c>
      <c r="DU18" s="29">
        <v>10.533420879515209</v>
      </c>
      <c r="DV18" s="29">
        <v>10.376994248169733</v>
      </c>
      <c r="DW18" s="29">
        <v>10.273981691873132</v>
      </c>
      <c r="DX18" s="29">
        <v>10.003948046042074</v>
      </c>
      <c r="DY18" s="29">
        <v>9.7983427332761153</v>
      </c>
      <c r="DZ18" s="29">
        <v>9.6795634697729227</v>
      </c>
      <c r="EA18" s="29">
        <v>9.4961231543993705</v>
      </c>
      <c r="EB18" s="29">
        <v>9.1216116149283284</v>
      </c>
      <c r="EC18" s="29">
        <v>7.4596089910140924</v>
      </c>
      <c r="ED18" s="29">
        <v>6.4761046450459681</v>
      </c>
      <c r="EE18" s="29">
        <v>6.1074639332400125</v>
      </c>
      <c r="EF18" s="29">
        <v>6.4240044057602184</v>
      </c>
      <c r="EH18" s="29">
        <v>13.33084162017113</v>
      </c>
      <c r="EI18" s="29">
        <v>13.079957592883748</v>
      </c>
      <c r="EJ18" s="29">
        <v>13.079957592883748</v>
      </c>
      <c r="EK18" s="29">
        <v>12.876994248169733</v>
      </c>
      <c r="EL18" s="29">
        <v>12.773981691873132</v>
      </c>
      <c r="EM18" s="29">
        <v>12.503948046042074</v>
      </c>
      <c r="EN18" s="29">
        <v>12.298342733276115</v>
      </c>
      <c r="EO18" s="29">
        <v>12.179563469772923</v>
      </c>
      <c r="EP18" s="29">
        <v>11.99612315439937</v>
      </c>
      <c r="EQ18" s="29">
        <v>11.621611614928328</v>
      </c>
      <c r="ER18" s="29">
        <v>9.9596089910140932</v>
      </c>
      <c r="ES18" s="29">
        <v>8.9761046450459681</v>
      </c>
      <c r="ET18" s="29">
        <v>8.6074639332400125</v>
      </c>
      <c r="EU18" s="29">
        <v>8.9240044057602184</v>
      </c>
      <c r="EW18" s="1">
        <v>346495</v>
      </c>
      <c r="EX18" s="1">
        <v>478180</v>
      </c>
      <c r="EY18" s="1" t="s">
        <v>454</v>
      </c>
      <c r="EZ18" s="1" t="s">
        <v>872</v>
      </c>
    </row>
    <row r="19" spans="2:156" ht="16" thickBot="1" x14ac:dyDescent="0.4">
      <c r="B19" s="21" t="s">
        <v>20</v>
      </c>
      <c r="C19" s="22">
        <v>4.2071399003989818</v>
      </c>
      <c r="D19" s="23">
        <v>3.0110853375128137</v>
      </c>
      <c r="E19" s="23">
        <v>2.5218871568700472</v>
      </c>
      <c r="F19" s="23">
        <v>2.022613499609502</v>
      </c>
      <c r="G19" s="23">
        <v>1.7496499874057427</v>
      </c>
      <c r="H19" s="23">
        <v>1.056072272642357</v>
      </c>
      <c r="I19" s="23">
        <v>0.36243813389498669</v>
      </c>
      <c r="J19" s="23">
        <v>-0.27356101247908882</v>
      </c>
      <c r="K19" s="23">
        <v>-1.0455225450435215</v>
      </c>
      <c r="L19" s="23">
        <v>-1.9323432429799574</v>
      </c>
      <c r="M19" s="23">
        <v>-4.9341511375862304</v>
      </c>
      <c r="N19" s="23">
        <v>-7.0124773916707817</v>
      </c>
      <c r="O19" s="23">
        <v>-8.2936887060998039</v>
      </c>
      <c r="P19" s="23">
        <v>-9.0224144865225533</v>
      </c>
      <c r="Q19" s="24"/>
      <c r="R19" s="23">
        <v>10.007139900398982</v>
      </c>
      <c r="S19" s="23">
        <v>8.8110853375128144</v>
      </c>
      <c r="T19" s="23">
        <v>8.3218871568700479</v>
      </c>
      <c r="U19" s="23">
        <v>7.8226134996095027</v>
      </c>
      <c r="V19" s="23">
        <v>7.5496499874057434</v>
      </c>
      <c r="W19" s="23">
        <v>6.8560722726423577</v>
      </c>
      <c r="X19" s="23">
        <v>6.1624381338949874</v>
      </c>
      <c r="Y19" s="23">
        <v>5.5264389875209119</v>
      </c>
      <c r="Z19" s="23">
        <v>4.7544774549564792</v>
      </c>
      <c r="AA19" s="23">
        <v>3.8676567570200433</v>
      </c>
      <c r="AB19" s="23">
        <v>0.86584886241377035</v>
      </c>
      <c r="AC19" s="23">
        <v>-1.2124773916707809</v>
      </c>
      <c r="AD19" s="23">
        <v>-2.4936887060998032</v>
      </c>
      <c r="AE19" s="23">
        <v>-3.2224144865225526</v>
      </c>
      <c r="AG19" s="25">
        <v>4.7152609201485731</v>
      </c>
      <c r="AH19" s="25">
        <v>4.0224234310568825</v>
      </c>
      <c r="AI19" s="25">
        <v>3.5520092588684484</v>
      </c>
      <c r="AJ19" s="25">
        <v>3.0599884304079374</v>
      </c>
      <c r="AK19" s="25">
        <v>2.8177182383901567</v>
      </c>
      <c r="AL19" s="25">
        <v>2.2059401520626132</v>
      </c>
      <c r="AM19" s="25">
        <v>1.6428386203639</v>
      </c>
      <c r="AN19" s="25">
        <v>1.1369605600692552</v>
      </c>
      <c r="AO19" s="25">
        <v>0.45701066955855296</v>
      </c>
      <c r="AP19" s="25">
        <v>-0.24777333653751299</v>
      </c>
      <c r="AQ19" s="25">
        <v>-2.4354235340348431</v>
      </c>
      <c r="AR19" s="25">
        <v>-4.1806755517049332</v>
      </c>
      <c r="AS19" s="25">
        <v>-5.4064429695733196</v>
      </c>
      <c r="AT19" s="25">
        <v>-6.1179067407463883</v>
      </c>
      <c r="AV19" s="26">
        <v>10.515260920148574</v>
      </c>
      <c r="AW19" s="26">
        <v>9.8224234310568832</v>
      </c>
      <c r="AX19" s="26">
        <v>9.3520092588684491</v>
      </c>
      <c r="AY19" s="26">
        <v>8.8599884304079382</v>
      </c>
      <c r="AZ19" s="26">
        <v>8.6177182383901574</v>
      </c>
      <c r="BA19" s="26">
        <v>8.0059401520626139</v>
      </c>
      <c r="BB19" s="26">
        <v>7.4428386203639008</v>
      </c>
      <c r="BC19" s="26">
        <v>6.9369605600692559</v>
      </c>
      <c r="BD19" s="26">
        <v>6.2570106695585537</v>
      </c>
      <c r="BE19" s="26">
        <v>5.5522266634624877</v>
      </c>
      <c r="BF19" s="26">
        <v>3.3645764659651576</v>
      </c>
      <c r="BG19" s="26">
        <v>1.6193244482950675</v>
      </c>
      <c r="BH19" s="26">
        <v>0.39355703042668111</v>
      </c>
      <c r="BI19" s="26">
        <v>-0.31790674074638758</v>
      </c>
      <c r="BK19" s="27">
        <v>4.2089822973978315</v>
      </c>
      <c r="BL19" s="27">
        <v>2.9857959469437709</v>
      </c>
      <c r="BM19" s="27">
        <v>2.553165904263988</v>
      </c>
      <c r="BN19" s="27">
        <v>2.0676019174472238</v>
      </c>
      <c r="BO19" s="27">
        <v>1.8147246537445128</v>
      </c>
      <c r="BP19" s="27">
        <v>1.1553477328040991</v>
      </c>
      <c r="BQ19" s="27">
        <v>0.46351969278084226</v>
      </c>
      <c r="BR19" s="27">
        <v>-0.15010338627557829</v>
      </c>
      <c r="BS19" s="27">
        <v>-0.88478675293131559</v>
      </c>
      <c r="BT19" s="27">
        <v>-1.6926369359804347</v>
      </c>
      <c r="BU19" s="27">
        <v>-4.3291140675482964</v>
      </c>
      <c r="BV19" s="27">
        <v>-5.8214498025473489</v>
      </c>
      <c r="BW19" s="27">
        <v>-6.500278194585178</v>
      </c>
      <c r="BX19" s="27">
        <v>-6.7621684273169826</v>
      </c>
      <c r="BZ19" s="27">
        <v>10.008982297397832</v>
      </c>
      <c r="CA19" s="27">
        <v>8.7857959469437716</v>
      </c>
      <c r="CB19" s="27">
        <v>8.3531659042639888</v>
      </c>
      <c r="CC19" s="27">
        <v>7.8676019174472245</v>
      </c>
      <c r="CD19" s="27">
        <v>7.6147246537445135</v>
      </c>
      <c r="CE19" s="27">
        <v>6.9553477328040998</v>
      </c>
      <c r="CF19" s="27">
        <v>6.263519692780843</v>
      </c>
      <c r="CG19" s="27">
        <v>5.6498966137244224</v>
      </c>
      <c r="CH19" s="27">
        <v>4.9152132470686851</v>
      </c>
      <c r="CI19" s="27">
        <v>4.107363064019566</v>
      </c>
      <c r="CJ19" s="27">
        <v>1.4708859324517043</v>
      </c>
      <c r="CK19" s="27">
        <v>-2.1449802547348185E-2</v>
      </c>
      <c r="CL19" s="27">
        <v>-0.70027819458517726</v>
      </c>
      <c r="CM19" s="27">
        <v>-0.96216842731698193</v>
      </c>
      <c r="CO19" s="28">
        <v>4.2203813558671364</v>
      </c>
      <c r="CP19" s="28">
        <v>3.0529433709826783</v>
      </c>
      <c r="CQ19" s="28">
        <v>2.5836882514197761</v>
      </c>
      <c r="CR19" s="28">
        <v>2.1184392792147655</v>
      </c>
      <c r="CS19" s="28">
        <v>1.927291708152449</v>
      </c>
      <c r="CT19" s="28">
        <v>1.3166899509119894</v>
      </c>
      <c r="CU19" s="28">
        <v>0.72325515522056705</v>
      </c>
      <c r="CV19" s="28">
        <v>0.17504466035441979</v>
      </c>
      <c r="CW19" s="28">
        <v>-0.44409536931602744</v>
      </c>
      <c r="CX19" s="28">
        <v>-1.1373307222493132</v>
      </c>
      <c r="CY19" s="28">
        <v>-5.2136782873784959</v>
      </c>
      <c r="CZ19" s="28">
        <v>-13.42647771652997</v>
      </c>
      <c r="DA19" s="28">
        <v>-20.224961695911954</v>
      </c>
      <c r="DB19" s="28">
        <v>-24.109864513228619</v>
      </c>
      <c r="DD19" s="28">
        <v>10.020381355867137</v>
      </c>
      <c r="DE19" s="28">
        <v>8.852943370982679</v>
      </c>
      <c r="DF19" s="28">
        <v>8.3836882514197768</v>
      </c>
      <c r="DG19" s="28">
        <v>7.9184392792147662</v>
      </c>
      <c r="DH19" s="28">
        <v>7.7272917081524497</v>
      </c>
      <c r="DI19" s="28">
        <v>7.1166899509119901</v>
      </c>
      <c r="DJ19" s="28">
        <v>6.5232551552205678</v>
      </c>
      <c r="DK19" s="28">
        <v>5.9750446603544205</v>
      </c>
      <c r="DL19" s="28">
        <v>5.3559046306839733</v>
      </c>
      <c r="DM19" s="28">
        <v>4.6626692777506875</v>
      </c>
      <c r="DN19" s="28">
        <v>0.58632171262150479</v>
      </c>
      <c r="DO19" s="28">
        <v>-7.6264777165299691</v>
      </c>
      <c r="DP19" s="28">
        <v>-14.424961695911954</v>
      </c>
      <c r="DQ19" s="28">
        <v>-18.309864513228618</v>
      </c>
      <c r="DS19" s="29">
        <v>4.2231724060433073</v>
      </c>
      <c r="DT19" s="29">
        <v>3.0018814684470492</v>
      </c>
      <c r="DU19" s="29">
        <v>2.5366693086307173</v>
      </c>
      <c r="DV19" s="29">
        <v>2.1040366489875915</v>
      </c>
      <c r="DW19" s="29">
        <v>1.9099744690966496</v>
      </c>
      <c r="DX19" s="29">
        <v>1.3134199520395136</v>
      </c>
      <c r="DY19" s="29">
        <v>0.70988975195871618</v>
      </c>
      <c r="DZ19" s="29">
        <v>0.18721699064139941</v>
      </c>
      <c r="EA19" s="29">
        <v>-0.61846558803047103</v>
      </c>
      <c r="EB19" s="29">
        <v>-2.4639032572617516</v>
      </c>
      <c r="EC19" s="29">
        <v>-10.813428393476993</v>
      </c>
      <c r="ED19" s="29">
        <v>-17.743024841062169</v>
      </c>
      <c r="EE19" s="29">
        <v>-22.129449453059419</v>
      </c>
      <c r="EF19" s="29">
        <v>-21.790991814716694</v>
      </c>
      <c r="EH19" s="29">
        <v>10.023172406043308</v>
      </c>
      <c r="EI19" s="29">
        <v>8.8018814684470499</v>
      </c>
      <c r="EJ19" s="29">
        <v>8.8018814684470499</v>
      </c>
      <c r="EK19" s="29">
        <v>7.9040366489875922</v>
      </c>
      <c r="EL19" s="29">
        <v>7.7099744690966503</v>
      </c>
      <c r="EM19" s="29">
        <v>7.1134199520395143</v>
      </c>
      <c r="EN19" s="29">
        <v>6.5098897519587169</v>
      </c>
      <c r="EO19" s="29">
        <v>5.9872169906414001</v>
      </c>
      <c r="EP19" s="29">
        <v>5.1815344119695297</v>
      </c>
      <c r="EQ19" s="29">
        <v>3.3360967427382491</v>
      </c>
      <c r="ER19" s="29">
        <v>-5.0134283934769925</v>
      </c>
      <c r="ES19" s="29">
        <v>-11.943024841062169</v>
      </c>
      <c r="ET19" s="29">
        <v>-16.329449453059418</v>
      </c>
      <c r="EU19" s="29">
        <v>-15.990991814716693</v>
      </c>
      <c r="EW19" s="1">
        <v>357056</v>
      </c>
      <c r="EX19" s="1">
        <v>400663</v>
      </c>
      <c r="EY19" s="1" t="s">
        <v>582</v>
      </c>
      <c r="EZ19" s="1" t="s">
        <v>870</v>
      </c>
    </row>
    <row r="20" spans="2:156" ht="16" thickBot="1" x14ac:dyDescent="0.4">
      <c r="B20" s="21" t="s">
        <v>21</v>
      </c>
      <c r="C20" s="22">
        <v>3.9156829882981068</v>
      </c>
      <c r="D20" s="23">
        <v>3.4962610916755619</v>
      </c>
      <c r="E20" s="23">
        <v>3.1511643769544042</v>
      </c>
      <c r="F20" s="23">
        <v>2.8138244683165308</v>
      </c>
      <c r="G20" s="23">
        <v>2.7181373915203997</v>
      </c>
      <c r="H20" s="23">
        <v>2.3880814365602809</v>
      </c>
      <c r="I20" s="23">
        <v>2.0289593670942452</v>
      </c>
      <c r="J20" s="23">
        <v>1.6743908938739835</v>
      </c>
      <c r="K20" s="23">
        <v>1.346914172605107</v>
      </c>
      <c r="L20" s="23">
        <v>0.84354569508095878</v>
      </c>
      <c r="M20" s="23">
        <v>-0.67097067197774507</v>
      </c>
      <c r="N20" s="23">
        <v>-1.2874572374609237</v>
      </c>
      <c r="O20" s="23">
        <v>-1.3147877179759782</v>
      </c>
      <c r="P20" s="23">
        <v>-0.93417170301057695</v>
      </c>
      <c r="Q20" s="24"/>
      <c r="R20" s="23">
        <v>3.4156829882981068</v>
      </c>
      <c r="S20" s="23">
        <v>2.9962610916755619</v>
      </c>
      <c r="T20" s="23">
        <v>2.6511643769544042</v>
      </c>
      <c r="U20" s="23">
        <v>2.3138244683165308</v>
      </c>
      <c r="V20" s="23">
        <v>2.2181373915203997</v>
      </c>
      <c r="W20" s="23">
        <v>1.8880814365602809</v>
      </c>
      <c r="X20" s="23">
        <v>1.5289593670942452</v>
      </c>
      <c r="Y20" s="23">
        <v>1.1743908938739835</v>
      </c>
      <c r="Z20" s="23">
        <v>0.84691417260510704</v>
      </c>
      <c r="AA20" s="23">
        <v>0.34354569508095878</v>
      </c>
      <c r="AB20" s="23">
        <v>-1.1709706719777451</v>
      </c>
      <c r="AC20" s="23">
        <v>-1.7874572374609237</v>
      </c>
      <c r="AD20" s="23">
        <v>-1.8147877179759782</v>
      </c>
      <c r="AE20" s="23">
        <v>-1.4341717030105769</v>
      </c>
      <c r="AG20" s="25">
        <v>4.1652093363951819</v>
      </c>
      <c r="AH20" s="25">
        <v>3.9677665475513733</v>
      </c>
      <c r="AI20" s="25">
        <v>3.645554516514939</v>
      </c>
      <c r="AJ20" s="25">
        <v>3.342085794318618</v>
      </c>
      <c r="AK20" s="25">
        <v>3.2854226786718259</v>
      </c>
      <c r="AL20" s="25">
        <v>3.0171038678762114</v>
      </c>
      <c r="AM20" s="25">
        <v>2.7216417722682031</v>
      </c>
      <c r="AN20" s="25">
        <v>2.4296397708426269</v>
      </c>
      <c r="AO20" s="25">
        <v>2.1642293820709835</v>
      </c>
      <c r="AP20" s="25">
        <v>1.7923229598413073</v>
      </c>
      <c r="AQ20" s="25">
        <v>0.86360545638041053</v>
      </c>
      <c r="AR20" s="25">
        <v>0.16320405279508421</v>
      </c>
      <c r="AS20" s="25">
        <v>-0.26797772095885364</v>
      </c>
      <c r="AT20" s="25">
        <v>-0.38092736521835846</v>
      </c>
      <c r="AV20" s="26">
        <v>3.6652093363951819</v>
      </c>
      <c r="AW20" s="26">
        <v>3.4677665475513733</v>
      </c>
      <c r="AX20" s="26">
        <v>3.145554516514939</v>
      </c>
      <c r="AY20" s="26">
        <v>2.842085794318618</v>
      </c>
      <c r="AZ20" s="26">
        <v>2.7854226786718259</v>
      </c>
      <c r="BA20" s="26">
        <v>2.5171038678762114</v>
      </c>
      <c r="BB20" s="26">
        <v>2.2216417722682031</v>
      </c>
      <c r="BC20" s="26">
        <v>1.9296397708426269</v>
      </c>
      <c r="BD20" s="26">
        <v>1.6642293820709835</v>
      </c>
      <c r="BE20" s="26">
        <v>1.2923229598413073</v>
      </c>
      <c r="BF20" s="26">
        <v>0.36360545638041053</v>
      </c>
      <c r="BG20" s="26">
        <v>-0.33679594720491579</v>
      </c>
      <c r="BH20" s="26">
        <v>-0.76797772095885364</v>
      </c>
      <c r="BI20" s="26">
        <v>-0.88092736521835846</v>
      </c>
      <c r="BK20" s="27">
        <v>3.9201225879758761</v>
      </c>
      <c r="BL20" s="27">
        <v>3.5066971683626758</v>
      </c>
      <c r="BM20" s="27">
        <v>3.168568647028791</v>
      </c>
      <c r="BN20" s="27">
        <v>2.8383066453794106</v>
      </c>
      <c r="BO20" s="27">
        <v>2.7486969569020259</v>
      </c>
      <c r="BP20" s="27">
        <v>2.4271728856330235</v>
      </c>
      <c r="BQ20" s="27">
        <v>2.0762298264362791</v>
      </c>
      <c r="BR20" s="27">
        <v>1.7290988209454703</v>
      </c>
      <c r="BS20" s="27">
        <v>1.4147803625918201</v>
      </c>
      <c r="BT20" s="27">
        <v>0.95086740601591302</v>
      </c>
      <c r="BU20" s="27">
        <v>-0.434778897188</v>
      </c>
      <c r="BV20" s="27">
        <v>-0.94901140366376424</v>
      </c>
      <c r="BW20" s="27">
        <v>-0.94602688878306651</v>
      </c>
      <c r="BX20" s="27">
        <v>-0.55467420336955087</v>
      </c>
      <c r="BZ20" s="27">
        <v>3.4201225879758761</v>
      </c>
      <c r="CA20" s="27">
        <v>3.0066971683626758</v>
      </c>
      <c r="CB20" s="27">
        <v>2.668568647028791</v>
      </c>
      <c r="CC20" s="27">
        <v>2.3383066453794106</v>
      </c>
      <c r="CD20" s="27">
        <v>2.2486969569020259</v>
      </c>
      <c r="CE20" s="27">
        <v>1.9271728856330235</v>
      </c>
      <c r="CF20" s="27">
        <v>1.5762298264362791</v>
      </c>
      <c r="CG20" s="27">
        <v>1.2290988209454703</v>
      </c>
      <c r="CH20" s="27">
        <v>0.91478036259182005</v>
      </c>
      <c r="CI20" s="27">
        <v>0.45086740601591302</v>
      </c>
      <c r="CJ20" s="27">
        <v>-0.934778897188</v>
      </c>
      <c r="CK20" s="27">
        <v>-1.4490114036637642</v>
      </c>
      <c r="CL20" s="27">
        <v>-1.4460268887830665</v>
      </c>
      <c r="CM20" s="27">
        <v>-1.0546742033695509</v>
      </c>
      <c r="CO20" s="28">
        <v>3.9288247069433631</v>
      </c>
      <c r="CP20" s="28">
        <v>3.5213907222614491</v>
      </c>
      <c r="CQ20" s="28">
        <v>3.1937775731126434</v>
      </c>
      <c r="CR20" s="28">
        <v>2.8789485222180264</v>
      </c>
      <c r="CS20" s="28">
        <v>2.8152100881888131</v>
      </c>
      <c r="CT20" s="28">
        <v>2.521415894368265</v>
      </c>
      <c r="CU20" s="28">
        <v>2.1907378174586682</v>
      </c>
      <c r="CV20" s="28">
        <v>1.8735096256364443</v>
      </c>
      <c r="CW20" s="28">
        <v>1.6265683347137454</v>
      </c>
      <c r="CX20" s="28">
        <v>1.2693746720499455</v>
      </c>
      <c r="CY20" s="28">
        <v>-0.11038239063915256</v>
      </c>
      <c r="CZ20" s="28">
        <v>-2.2746182962086579</v>
      </c>
      <c r="DA20" s="28">
        <v>-3.8907721303043985</v>
      </c>
      <c r="DB20" s="28">
        <v>-4.7930396117091227</v>
      </c>
      <c r="DD20" s="28">
        <v>3.4288247069433631</v>
      </c>
      <c r="DE20" s="28">
        <v>3.0213907222614491</v>
      </c>
      <c r="DF20" s="28">
        <v>2.6937775731126434</v>
      </c>
      <c r="DG20" s="28">
        <v>2.3789485222180264</v>
      </c>
      <c r="DH20" s="28">
        <v>2.3152100881888131</v>
      </c>
      <c r="DI20" s="28">
        <v>2.021415894368265</v>
      </c>
      <c r="DJ20" s="28">
        <v>1.6907378174586682</v>
      </c>
      <c r="DK20" s="28">
        <v>1.3735096256364443</v>
      </c>
      <c r="DL20" s="28">
        <v>1.1265683347137454</v>
      </c>
      <c r="DM20" s="28">
        <v>0.76937467204994547</v>
      </c>
      <c r="DN20" s="28">
        <v>-0.61038239063915256</v>
      </c>
      <c r="DO20" s="28">
        <v>-2.7746182962086579</v>
      </c>
      <c r="DP20" s="28">
        <v>-4.3907721303043985</v>
      </c>
      <c r="DQ20" s="28">
        <v>-5.2930396117091227</v>
      </c>
      <c r="DS20" s="29">
        <v>3.8934549842178541</v>
      </c>
      <c r="DT20" s="29">
        <v>3.4231229657041702</v>
      </c>
      <c r="DU20" s="29">
        <v>3.0713550762544219</v>
      </c>
      <c r="DV20" s="29">
        <v>2.7519675878400198</v>
      </c>
      <c r="DW20" s="29">
        <v>2.6845775492835005</v>
      </c>
      <c r="DX20" s="29">
        <v>2.4058272935722478</v>
      </c>
      <c r="DY20" s="29">
        <v>2.0990760726279554</v>
      </c>
      <c r="DZ20" s="29">
        <v>1.8205059552711411</v>
      </c>
      <c r="EA20" s="29">
        <v>1.5596433341755791</v>
      </c>
      <c r="EB20" s="29">
        <v>0.8663904548553063</v>
      </c>
      <c r="EC20" s="29">
        <v>-1.8236575616385373</v>
      </c>
      <c r="ED20" s="29">
        <v>-3.6841173052638752</v>
      </c>
      <c r="EE20" s="29">
        <v>-4.7064004327020967</v>
      </c>
      <c r="EF20" s="29">
        <v>-4.1083095462927659</v>
      </c>
      <c r="EH20" s="29">
        <v>3.3934549842178541</v>
      </c>
      <c r="EI20" s="29">
        <v>2.9231229657041702</v>
      </c>
      <c r="EJ20" s="29">
        <v>2.9231229657041702</v>
      </c>
      <c r="EK20" s="29">
        <v>2.2519675878400198</v>
      </c>
      <c r="EL20" s="29">
        <v>2.1845775492835005</v>
      </c>
      <c r="EM20" s="29">
        <v>1.9058272935722478</v>
      </c>
      <c r="EN20" s="29">
        <v>1.5990760726279554</v>
      </c>
      <c r="EO20" s="29">
        <v>1.3205059552711411</v>
      </c>
      <c r="EP20" s="29">
        <v>1.0596433341755791</v>
      </c>
      <c r="EQ20" s="29">
        <v>0.3663904548553063</v>
      </c>
      <c r="ER20" s="29">
        <v>-2.3236575616385373</v>
      </c>
      <c r="ES20" s="29">
        <v>-4.1841173052638752</v>
      </c>
      <c r="ET20" s="29">
        <v>-5.2064004327020967</v>
      </c>
      <c r="EU20" s="29">
        <v>-4.6083095462927659</v>
      </c>
      <c r="EW20" s="1">
        <v>350275</v>
      </c>
      <c r="EX20" s="1">
        <v>430526</v>
      </c>
      <c r="EY20" s="1" t="s">
        <v>468</v>
      </c>
      <c r="EZ20" s="1" t="s">
        <v>874</v>
      </c>
    </row>
    <row r="21" spans="2:156" ht="16" thickBot="1" x14ac:dyDescent="0.4">
      <c r="B21" s="21" t="s">
        <v>22</v>
      </c>
      <c r="C21" s="22">
        <v>9.6721166133419878</v>
      </c>
      <c r="D21" s="23">
        <v>8.9922332148572686</v>
      </c>
      <c r="E21" s="23">
        <v>8.6072595463016235</v>
      </c>
      <c r="F21" s="23">
        <v>8.1868820750546174</v>
      </c>
      <c r="G21" s="23">
        <v>8.0098070244733197</v>
      </c>
      <c r="H21" s="23">
        <v>7.7016991192612156</v>
      </c>
      <c r="I21" s="23">
        <v>7.180476707803388</v>
      </c>
      <c r="J21" s="23">
        <v>6.8251624612636448</v>
      </c>
      <c r="K21" s="23">
        <v>6.1366821903833682</v>
      </c>
      <c r="L21" s="23">
        <v>5.6113006998838344</v>
      </c>
      <c r="M21" s="23">
        <v>3.748635321847221</v>
      </c>
      <c r="N21" s="23">
        <v>2.7835987940680127</v>
      </c>
      <c r="O21" s="23">
        <v>2.6475239348257524</v>
      </c>
      <c r="P21" s="23">
        <v>2.8549623609647554</v>
      </c>
      <c r="Q21" s="24"/>
      <c r="R21" s="23">
        <v>13.812116613341988</v>
      </c>
      <c r="S21" s="23">
        <v>13.132233214857269</v>
      </c>
      <c r="T21" s="23">
        <v>12.747259546301624</v>
      </c>
      <c r="U21" s="23">
        <v>12.326882075054618</v>
      </c>
      <c r="V21" s="23">
        <v>12.14980702447332</v>
      </c>
      <c r="W21" s="23">
        <v>11.841699119261216</v>
      </c>
      <c r="X21" s="23">
        <v>11.320476707803389</v>
      </c>
      <c r="Y21" s="23">
        <v>10.965162461263645</v>
      </c>
      <c r="Z21" s="23">
        <v>10.276682190383369</v>
      </c>
      <c r="AA21" s="23">
        <v>9.751300699883835</v>
      </c>
      <c r="AB21" s="23">
        <v>7.8886353218472216</v>
      </c>
      <c r="AC21" s="23">
        <v>6.9235987940680133</v>
      </c>
      <c r="AD21" s="23">
        <v>6.787523934825753</v>
      </c>
      <c r="AE21" s="23">
        <v>6.994962360964756</v>
      </c>
      <c r="AG21" s="25">
        <v>9.9335368461366986</v>
      </c>
      <c r="AH21" s="25">
        <v>9.5150193949839394</v>
      </c>
      <c r="AI21" s="25">
        <v>9.1450755597691629</v>
      </c>
      <c r="AJ21" s="25">
        <v>8.7499524065110013</v>
      </c>
      <c r="AK21" s="25">
        <v>8.6798619537186159</v>
      </c>
      <c r="AL21" s="25">
        <v>8.3828993019531168</v>
      </c>
      <c r="AM21" s="25">
        <v>7.8907170309582799</v>
      </c>
      <c r="AN21" s="25">
        <v>7.5784310411969464</v>
      </c>
      <c r="AO21" s="25">
        <v>7.0852282414260603</v>
      </c>
      <c r="AP21" s="25">
        <v>6.7151623656410457</v>
      </c>
      <c r="AQ21" s="25">
        <v>5.4432654896679082</v>
      </c>
      <c r="AR21" s="25">
        <v>4.3481499530271535</v>
      </c>
      <c r="AS21" s="25">
        <v>3.714380959004199</v>
      </c>
      <c r="AT21" s="25">
        <v>3.2192894472808966</v>
      </c>
      <c r="AV21" s="26">
        <v>14.073536846136699</v>
      </c>
      <c r="AW21" s="26">
        <v>13.65501939498394</v>
      </c>
      <c r="AX21" s="26">
        <v>13.285075559769163</v>
      </c>
      <c r="AY21" s="26">
        <v>12.889952406511002</v>
      </c>
      <c r="AZ21" s="26">
        <v>12.819861953718616</v>
      </c>
      <c r="BA21" s="26">
        <v>12.522899301953117</v>
      </c>
      <c r="BB21" s="26">
        <v>12.03071703095828</v>
      </c>
      <c r="BC21" s="26">
        <v>11.718431041196947</v>
      </c>
      <c r="BD21" s="26">
        <v>11.225228241426061</v>
      </c>
      <c r="BE21" s="26">
        <v>10.855162365641046</v>
      </c>
      <c r="BF21" s="26">
        <v>9.5832654896679088</v>
      </c>
      <c r="BG21" s="26">
        <v>8.488149953027154</v>
      </c>
      <c r="BH21" s="26">
        <v>7.8543809590041995</v>
      </c>
      <c r="BI21" s="26">
        <v>7.3592894472808972</v>
      </c>
      <c r="BK21" s="27">
        <v>9.6797062927525914</v>
      </c>
      <c r="BL21" s="27">
        <v>9.0319715069127557</v>
      </c>
      <c r="BM21" s="27">
        <v>8.6437290304472469</v>
      </c>
      <c r="BN21" s="27">
        <v>8.2352336959027976</v>
      </c>
      <c r="BO21" s="27">
        <v>8.0214351066922145</v>
      </c>
      <c r="BP21" s="27">
        <v>7.7854468694117074</v>
      </c>
      <c r="BQ21" s="27">
        <v>7.2793147503281492</v>
      </c>
      <c r="BR21" s="27">
        <v>6.9365097642174778</v>
      </c>
      <c r="BS21" s="27">
        <v>6.2743598811867898</v>
      </c>
      <c r="BT21" s="27">
        <v>5.8055644539099411</v>
      </c>
      <c r="BU21" s="27">
        <v>4.1426650827208071</v>
      </c>
      <c r="BV21" s="27">
        <v>3.3112934814600194</v>
      </c>
      <c r="BW21" s="27">
        <v>3.2168173707842591</v>
      </c>
      <c r="BX21" s="27">
        <v>3.4216643387159387</v>
      </c>
      <c r="BZ21" s="27">
        <v>13.819706292752592</v>
      </c>
      <c r="CA21" s="27">
        <v>13.171971506912756</v>
      </c>
      <c r="CB21" s="27">
        <v>12.783729030447248</v>
      </c>
      <c r="CC21" s="27">
        <v>12.375233695902798</v>
      </c>
      <c r="CD21" s="27">
        <v>12.161435106692215</v>
      </c>
      <c r="CE21" s="27">
        <v>11.925446869411708</v>
      </c>
      <c r="CF21" s="27">
        <v>11.41931475032815</v>
      </c>
      <c r="CG21" s="27">
        <v>11.076509764217478</v>
      </c>
      <c r="CH21" s="27">
        <v>10.41435988118679</v>
      </c>
      <c r="CI21" s="27">
        <v>9.9455644539099417</v>
      </c>
      <c r="CJ21" s="27">
        <v>8.2826650827208077</v>
      </c>
      <c r="CK21" s="27">
        <v>7.45129348146002</v>
      </c>
      <c r="CL21" s="27">
        <v>7.3568173707842597</v>
      </c>
      <c r="CM21" s="27">
        <v>7.5616643387159392</v>
      </c>
      <c r="CO21" s="28">
        <v>9.6845999833929977</v>
      </c>
      <c r="CP21" s="28">
        <v>9.0233868554577388</v>
      </c>
      <c r="CQ21" s="28">
        <v>8.6592402059283415</v>
      </c>
      <c r="CR21" s="28">
        <v>8.2628698588731488</v>
      </c>
      <c r="CS21" s="28">
        <v>8.200729583798168</v>
      </c>
      <c r="CT21" s="28">
        <v>7.8919116798715834</v>
      </c>
      <c r="CU21" s="28">
        <v>7.354719662600651</v>
      </c>
      <c r="CV21" s="28">
        <v>7.0137711098776325</v>
      </c>
      <c r="CW21" s="28">
        <v>6.5293708200938596</v>
      </c>
      <c r="CX21" s="28">
        <v>6.2010064223297618</v>
      </c>
      <c r="CY21" s="28">
        <v>3.9995558509706548</v>
      </c>
      <c r="CZ21" s="28">
        <v>-0.44704028533979567</v>
      </c>
      <c r="DA21" s="28">
        <v>-3.7249079252761099</v>
      </c>
      <c r="DB21" s="28">
        <v>-5.9939154032933928</v>
      </c>
      <c r="DD21" s="28">
        <v>13.824599983392998</v>
      </c>
      <c r="DE21" s="28">
        <v>13.163386855457739</v>
      </c>
      <c r="DF21" s="28">
        <v>12.799240205928342</v>
      </c>
      <c r="DG21" s="28">
        <v>12.402869858873149</v>
      </c>
      <c r="DH21" s="28">
        <v>12.340729583798169</v>
      </c>
      <c r="DI21" s="28">
        <v>12.031911679871584</v>
      </c>
      <c r="DJ21" s="28">
        <v>11.494719662600652</v>
      </c>
      <c r="DK21" s="28">
        <v>11.153771109877633</v>
      </c>
      <c r="DL21" s="28">
        <v>10.66937082009386</v>
      </c>
      <c r="DM21" s="28">
        <v>10.341006422329762</v>
      </c>
      <c r="DN21" s="28">
        <v>8.1395558509706554</v>
      </c>
      <c r="DO21" s="28">
        <v>3.6929597146602049</v>
      </c>
      <c r="DP21" s="28">
        <v>0.41509207472389065</v>
      </c>
      <c r="DQ21" s="28">
        <v>-1.8539154032933922</v>
      </c>
      <c r="DS21" s="29">
        <v>9.6706267058369253</v>
      </c>
      <c r="DT21" s="29">
        <v>8.9192008729040513</v>
      </c>
      <c r="DU21" s="29">
        <v>8.5779733593653891</v>
      </c>
      <c r="DV21" s="29">
        <v>8.2500166423087808</v>
      </c>
      <c r="DW21" s="29">
        <v>8.1367986127304679</v>
      </c>
      <c r="DX21" s="29">
        <v>7.8772377888546821</v>
      </c>
      <c r="DY21" s="29">
        <v>7.4394482966655708</v>
      </c>
      <c r="DZ21" s="29">
        <v>7.1787889592665195</v>
      </c>
      <c r="EA21" s="29">
        <v>6.6192185254227276</v>
      </c>
      <c r="EB21" s="29">
        <v>5.560606828758317</v>
      </c>
      <c r="EC21" s="29">
        <v>0.56715142685162689</v>
      </c>
      <c r="ED21" s="29">
        <v>-3.4104551537918972</v>
      </c>
      <c r="EE21" s="29">
        <v>-5.4922539006196303</v>
      </c>
      <c r="EF21" s="29">
        <v>-4.7434866699457565</v>
      </c>
      <c r="EH21" s="29">
        <v>13.810626705836926</v>
      </c>
      <c r="EI21" s="29">
        <v>13.059200872904052</v>
      </c>
      <c r="EJ21" s="29">
        <v>13.059200872904052</v>
      </c>
      <c r="EK21" s="29">
        <v>12.390016642308781</v>
      </c>
      <c r="EL21" s="29">
        <v>12.276798612730468</v>
      </c>
      <c r="EM21" s="29">
        <v>12.017237788854683</v>
      </c>
      <c r="EN21" s="29">
        <v>11.579448296665571</v>
      </c>
      <c r="EO21" s="29">
        <v>11.31878895926652</v>
      </c>
      <c r="EP21" s="29">
        <v>10.759218525422728</v>
      </c>
      <c r="EQ21" s="29">
        <v>9.7006068287583176</v>
      </c>
      <c r="ER21" s="29">
        <v>4.7071514268516275</v>
      </c>
      <c r="ES21" s="29">
        <v>0.72954484620810334</v>
      </c>
      <c r="ET21" s="29">
        <v>-1.3522539006196297</v>
      </c>
      <c r="EU21" s="29">
        <v>-0.60348666994575595</v>
      </c>
      <c r="EW21" s="1">
        <v>377188</v>
      </c>
      <c r="EX21" s="1">
        <v>392252</v>
      </c>
      <c r="EY21" s="1" t="s">
        <v>470</v>
      </c>
      <c r="EZ21" s="1" t="s">
        <v>866</v>
      </c>
    </row>
    <row r="22" spans="2:156" ht="16" thickBot="1" x14ac:dyDescent="0.4">
      <c r="B22" s="21" t="s">
        <v>23</v>
      </c>
      <c r="C22" s="22">
        <v>4.9348708594155148</v>
      </c>
      <c r="D22" s="23">
        <v>4.5057367241709656</v>
      </c>
      <c r="E22" s="23">
        <v>4.2647947429964255</v>
      </c>
      <c r="F22" s="23">
        <v>3.9886926178405524</v>
      </c>
      <c r="G22" s="23">
        <v>3.7862745249958145</v>
      </c>
      <c r="H22" s="23">
        <v>3.406073204040247</v>
      </c>
      <c r="I22" s="23">
        <v>2.9363129344407355</v>
      </c>
      <c r="J22" s="23">
        <v>2.5541828317991886</v>
      </c>
      <c r="K22" s="23">
        <v>2.1067315172690506</v>
      </c>
      <c r="L22" s="23">
        <v>1.5536461784553914</v>
      </c>
      <c r="M22" s="23">
        <v>-0.30922915411499474</v>
      </c>
      <c r="N22" s="23">
        <v>-1.446454182483091</v>
      </c>
      <c r="O22" s="23">
        <v>-1.92546224743921</v>
      </c>
      <c r="P22" s="23">
        <v>-1.9705361989375128</v>
      </c>
      <c r="Q22" s="24"/>
      <c r="R22" s="23">
        <v>9.0718708594155153</v>
      </c>
      <c r="S22" s="23">
        <v>8.6427367241709661</v>
      </c>
      <c r="T22" s="23">
        <v>8.4017947429964259</v>
      </c>
      <c r="U22" s="23">
        <v>8.1256926178405529</v>
      </c>
      <c r="V22" s="23">
        <v>7.923274524995815</v>
      </c>
      <c r="W22" s="23">
        <v>7.5430732040402475</v>
      </c>
      <c r="X22" s="23">
        <v>7.0733129344407359</v>
      </c>
      <c r="Y22" s="23">
        <v>6.691182831799189</v>
      </c>
      <c r="Z22" s="23">
        <v>6.2437315172690511</v>
      </c>
      <c r="AA22" s="23">
        <v>5.6906461784553919</v>
      </c>
      <c r="AB22" s="23">
        <v>3.8277708458850057</v>
      </c>
      <c r="AC22" s="23">
        <v>2.6905458175169095</v>
      </c>
      <c r="AD22" s="23">
        <v>2.2115377525607904</v>
      </c>
      <c r="AE22" s="23">
        <v>2.1664638010624877</v>
      </c>
      <c r="AG22" s="25">
        <v>5.2406966303304401</v>
      </c>
      <c r="AH22" s="25">
        <v>4.9132903270783395</v>
      </c>
      <c r="AI22" s="25">
        <v>4.6682078692827389</v>
      </c>
      <c r="AJ22" s="25">
        <v>4.2844681417536066</v>
      </c>
      <c r="AK22" s="25">
        <v>4.0498785395836663</v>
      </c>
      <c r="AL22" s="25">
        <v>3.5200945009413971</v>
      </c>
      <c r="AM22" s="25">
        <v>3.0447450604641659</v>
      </c>
      <c r="AN22" s="25">
        <v>2.6159256894691438</v>
      </c>
      <c r="AO22" s="25">
        <v>1.9941674720892593</v>
      </c>
      <c r="AP22" s="25">
        <v>1.3944857758169178</v>
      </c>
      <c r="AQ22" s="25">
        <v>0.24012007031291915</v>
      </c>
      <c r="AR22" s="25">
        <v>-0.7041600196369302</v>
      </c>
      <c r="AS22" s="25">
        <v>-1.211991715370182</v>
      </c>
      <c r="AT22" s="25">
        <v>-1.4541634112825363</v>
      </c>
      <c r="AV22" s="26">
        <v>9.3776966303304405</v>
      </c>
      <c r="AW22" s="26">
        <v>9.0502903270783399</v>
      </c>
      <c r="AX22" s="26">
        <v>8.8052078692827394</v>
      </c>
      <c r="AY22" s="26">
        <v>8.421468141753607</v>
      </c>
      <c r="AZ22" s="26">
        <v>8.1868785395836667</v>
      </c>
      <c r="BA22" s="26">
        <v>7.6570945009413975</v>
      </c>
      <c r="BB22" s="26">
        <v>7.1817450604641664</v>
      </c>
      <c r="BC22" s="26">
        <v>6.7529256894691443</v>
      </c>
      <c r="BD22" s="26">
        <v>6.1311674720892597</v>
      </c>
      <c r="BE22" s="26">
        <v>5.5314857758169182</v>
      </c>
      <c r="BF22" s="26">
        <v>4.3771200703129196</v>
      </c>
      <c r="BG22" s="26">
        <v>3.4328399803630703</v>
      </c>
      <c r="BH22" s="26">
        <v>2.9250082846298184</v>
      </c>
      <c r="BI22" s="26">
        <v>2.6828365887174641</v>
      </c>
      <c r="BK22" s="27">
        <v>4.9508004764961093</v>
      </c>
      <c r="BL22" s="27">
        <v>4.5367430883828703</v>
      </c>
      <c r="BM22" s="27">
        <v>4.2963367554130691</v>
      </c>
      <c r="BN22" s="27">
        <v>3.9936361955973894</v>
      </c>
      <c r="BO22" s="27">
        <v>3.8575477835229997</v>
      </c>
      <c r="BP22" s="27">
        <v>3.3924038600120845</v>
      </c>
      <c r="BQ22" s="27">
        <v>2.9390695884511082</v>
      </c>
      <c r="BR22" s="27">
        <v>2.5718596854804012</v>
      </c>
      <c r="BS22" s="27">
        <v>2.1470573836946336</v>
      </c>
      <c r="BT22" s="27">
        <v>1.645397647944101</v>
      </c>
      <c r="BU22" s="27">
        <v>-4.8359696954580755E-2</v>
      </c>
      <c r="BV22" s="27">
        <v>-0.99537867403673985</v>
      </c>
      <c r="BW22" s="27">
        <v>-1.4030343898331736</v>
      </c>
      <c r="BX22" s="27">
        <v>-1.4497888459250099</v>
      </c>
      <c r="BZ22" s="27">
        <v>9.0878004764961098</v>
      </c>
      <c r="CA22" s="27">
        <v>8.6737430883828708</v>
      </c>
      <c r="CB22" s="27">
        <v>8.4333367554130696</v>
      </c>
      <c r="CC22" s="27">
        <v>8.1306361955973898</v>
      </c>
      <c r="CD22" s="27">
        <v>7.9945477835230001</v>
      </c>
      <c r="CE22" s="27">
        <v>7.5294038600120849</v>
      </c>
      <c r="CF22" s="27">
        <v>7.0760695884511087</v>
      </c>
      <c r="CG22" s="27">
        <v>6.7088596854804017</v>
      </c>
      <c r="CH22" s="27">
        <v>6.2840573836946341</v>
      </c>
      <c r="CI22" s="27">
        <v>5.7823976479441015</v>
      </c>
      <c r="CJ22" s="27">
        <v>4.0886403030454197</v>
      </c>
      <c r="CK22" s="27">
        <v>3.1416213259632606</v>
      </c>
      <c r="CL22" s="27">
        <v>2.7339656101668268</v>
      </c>
      <c r="CM22" s="27">
        <v>2.6872111540749906</v>
      </c>
      <c r="CO22" s="28">
        <v>4.9524764190884802</v>
      </c>
      <c r="CP22" s="28">
        <v>4.5241482554755308</v>
      </c>
      <c r="CQ22" s="28">
        <v>4.3039416308443741</v>
      </c>
      <c r="CR22" s="28">
        <v>4.0276120892061726</v>
      </c>
      <c r="CS22" s="28">
        <v>3.8181915726135962</v>
      </c>
      <c r="CT22" s="28">
        <v>3.3973487886889444</v>
      </c>
      <c r="CU22" s="28">
        <v>2.8818989797185601</v>
      </c>
      <c r="CV22" s="28">
        <v>2.4435255330480103</v>
      </c>
      <c r="CW22" s="28">
        <v>1.9652472035471718</v>
      </c>
      <c r="CX22" s="28">
        <v>1.4237974847921215</v>
      </c>
      <c r="CY22" s="28">
        <v>-1.3426082585204995</v>
      </c>
      <c r="CZ22" s="28">
        <v>-6.6378712483777562</v>
      </c>
      <c r="DA22" s="28">
        <v>-11.121189899398196</v>
      </c>
      <c r="DB22" s="28">
        <v>-14.064608125418609</v>
      </c>
      <c r="DD22" s="28">
        <v>9.0894764190884807</v>
      </c>
      <c r="DE22" s="28">
        <v>8.6611482554755312</v>
      </c>
      <c r="DF22" s="28">
        <v>8.4409416308443745</v>
      </c>
      <c r="DG22" s="28">
        <v>8.1646120892061731</v>
      </c>
      <c r="DH22" s="28">
        <v>7.9551915726135967</v>
      </c>
      <c r="DI22" s="28">
        <v>7.5343487886889449</v>
      </c>
      <c r="DJ22" s="28">
        <v>7.0188989797185606</v>
      </c>
      <c r="DK22" s="28">
        <v>6.5805255330480108</v>
      </c>
      <c r="DL22" s="28">
        <v>6.1022472035471722</v>
      </c>
      <c r="DM22" s="28">
        <v>5.560797484792122</v>
      </c>
      <c r="DN22" s="28">
        <v>2.794391741479501</v>
      </c>
      <c r="DO22" s="28">
        <v>-2.5008712483777558</v>
      </c>
      <c r="DP22" s="28">
        <v>-6.9841898993981957</v>
      </c>
      <c r="DQ22" s="28">
        <v>-9.9276081254186082</v>
      </c>
      <c r="DS22" s="29">
        <v>4.9750103302414601</v>
      </c>
      <c r="DT22" s="29">
        <v>4.5711521304924148</v>
      </c>
      <c r="DU22" s="29">
        <v>4.3292438951170809</v>
      </c>
      <c r="DV22" s="29">
        <v>4.0684618020407903</v>
      </c>
      <c r="DW22" s="29">
        <v>3.9213661440749128</v>
      </c>
      <c r="DX22" s="29">
        <v>3.4984527387229036</v>
      </c>
      <c r="DY22" s="29">
        <v>3.0395012760145654</v>
      </c>
      <c r="DZ22" s="29">
        <v>2.6759502162562185</v>
      </c>
      <c r="EA22" s="29">
        <v>2.173199342193989</v>
      </c>
      <c r="EB22" s="29">
        <v>0.85665778087421884</v>
      </c>
      <c r="EC22" s="29">
        <v>-5.2437861112945896</v>
      </c>
      <c r="ED22" s="29">
        <v>-10.436060650741915</v>
      </c>
      <c r="EE22" s="29">
        <v>-13.398560891365179</v>
      </c>
      <c r="EF22" s="29">
        <v>-12.410337364184144</v>
      </c>
      <c r="EH22" s="29">
        <v>9.1120103302414606</v>
      </c>
      <c r="EI22" s="29">
        <v>8.7081521304924152</v>
      </c>
      <c r="EJ22" s="29">
        <v>8.7081521304924152</v>
      </c>
      <c r="EK22" s="29">
        <v>8.2054618020407908</v>
      </c>
      <c r="EL22" s="29">
        <v>8.0583661440749133</v>
      </c>
      <c r="EM22" s="29">
        <v>7.6354527387229041</v>
      </c>
      <c r="EN22" s="29">
        <v>7.1765012760145659</v>
      </c>
      <c r="EO22" s="29">
        <v>6.812950216256219</v>
      </c>
      <c r="EP22" s="29">
        <v>6.3101993421939895</v>
      </c>
      <c r="EQ22" s="29">
        <v>4.9936577808742193</v>
      </c>
      <c r="ER22" s="29">
        <v>-1.1067861112945891</v>
      </c>
      <c r="ES22" s="29">
        <v>-6.2990606507419145</v>
      </c>
      <c r="ET22" s="29">
        <v>-9.2615608913651783</v>
      </c>
      <c r="EU22" s="29">
        <v>-8.2733373641841439</v>
      </c>
      <c r="EW22" s="1">
        <v>393275</v>
      </c>
      <c r="EX22" s="1">
        <v>399319</v>
      </c>
      <c r="EY22" s="1" t="s">
        <v>472</v>
      </c>
      <c r="EZ22" s="1" t="s">
        <v>863</v>
      </c>
    </row>
    <row r="23" spans="2:156" ht="16" thickBot="1" x14ac:dyDescent="0.4">
      <c r="B23" s="21" t="s">
        <v>24</v>
      </c>
      <c r="C23" s="22">
        <v>6.7959266517802481</v>
      </c>
      <c r="D23" s="23">
        <v>6.57147989759489</v>
      </c>
      <c r="E23" s="23">
        <v>6.5954808594809542</v>
      </c>
      <c r="F23" s="23">
        <v>6.5029605865290048</v>
      </c>
      <c r="G23" s="23">
        <v>6.5049474980533395</v>
      </c>
      <c r="H23" s="23">
        <v>6.3628606196006645</v>
      </c>
      <c r="I23" s="23">
        <v>6.2789427973381562</v>
      </c>
      <c r="J23" s="23">
        <v>6.1934425841487348</v>
      </c>
      <c r="K23" s="23">
        <v>6.0523965198764191</v>
      </c>
      <c r="L23" s="23">
        <v>5.9434855054628493</v>
      </c>
      <c r="M23" s="23">
        <v>5.5253948563656401</v>
      </c>
      <c r="N23" s="23">
        <v>5.261277024246426</v>
      </c>
      <c r="O23" s="23">
        <v>5.177129666340619</v>
      </c>
      <c r="P23" s="23">
        <v>5.2078317286774514</v>
      </c>
      <c r="Q23" s="24"/>
      <c r="R23" s="23">
        <v>11.545926651780249</v>
      </c>
      <c r="S23" s="23">
        <v>11.321479897594891</v>
      </c>
      <c r="T23" s="23">
        <v>11.345480859480954</v>
      </c>
      <c r="U23" s="23">
        <v>11.252960586529005</v>
      </c>
      <c r="V23" s="23">
        <v>11.25494749805334</v>
      </c>
      <c r="W23" s="23">
        <v>11.112860619600664</v>
      </c>
      <c r="X23" s="23">
        <v>11.028942797338157</v>
      </c>
      <c r="Y23" s="23">
        <v>10.943442584148734</v>
      </c>
      <c r="Z23" s="23">
        <v>10.802396519876419</v>
      </c>
      <c r="AA23" s="23">
        <v>10.693485505462849</v>
      </c>
      <c r="AB23" s="23">
        <v>10.27539485636564</v>
      </c>
      <c r="AC23" s="23">
        <v>10.011277024246425</v>
      </c>
      <c r="AD23" s="23">
        <v>9.927129666340619</v>
      </c>
      <c r="AE23" s="23">
        <v>9.9578317286774514</v>
      </c>
      <c r="AG23" s="25">
        <v>6.9290899128406762</v>
      </c>
      <c r="AH23" s="25">
        <v>6.8157867358593887</v>
      </c>
      <c r="AI23" s="25">
        <v>6.7805200475738943</v>
      </c>
      <c r="AJ23" s="25">
        <v>6.6577092317212045</v>
      </c>
      <c r="AK23" s="25">
        <v>6.6407343669442085</v>
      </c>
      <c r="AL23" s="25">
        <v>6.4957759248301636</v>
      </c>
      <c r="AM23" s="25">
        <v>6.402377907253106</v>
      </c>
      <c r="AN23" s="25">
        <v>6.3039861229403362</v>
      </c>
      <c r="AO23" s="25">
        <v>6.1460818096052154</v>
      </c>
      <c r="AP23" s="25">
        <v>6.0292169438325658</v>
      </c>
      <c r="AQ23" s="25">
        <v>5.75153057374912</v>
      </c>
      <c r="AR23" s="25">
        <v>5.5215424520610545</v>
      </c>
      <c r="AS23" s="25">
        <v>5.4147965907306608</v>
      </c>
      <c r="AT23" s="25">
        <v>5.3994252638222537</v>
      </c>
      <c r="AV23" s="26">
        <v>11.679089912840677</v>
      </c>
      <c r="AW23" s="26">
        <v>11.565786735859389</v>
      </c>
      <c r="AX23" s="26">
        <v>11.530520047573894</v>
      </c>
      <c r="AY23" s="26">
        <v>11.407709231721205</v>
      </c>
      <c r="AZ23" s="26">
        <v>11.390734366944208</v>
      </c>
      <c r="BA23" s="26">
        <v>11.245775924830163</v>
      </c>
      <c r="BB23" s="26">
        <v>11.152377907253106</v>
      </c>
      <c r="BC23" s="26">
        <v>11.053986122940337</v>
      </c>
      <c r="BD23" s="26">
        <v>10.896081809605215</v>
      </c>
      <c r="BE23" s="26">
        <v>10.779216943832566</v>
      </c>
      <c r="BF23" s="26">
        <v>10.50153057374912</v>
      </c>
      <c r="BG23" s="26">
        <v>10.271542452061055</v>
      </c>
      <c r="BH23" s="26">
        <v>10.16479659073066</v>
      </c>
      <c r="BI23" s="26">
        <v>10.149425263822254</v>
      </c>
      <c r="BK23" s="27">
        <v>6.799035095508728</v>
      </c>
      <c r="BL23" s="27">
        <v>6.5802723901835032</v>
      </c>
      <c r="BM23" s="27">
        <v>6.6089882531972606</v>
      </c>
      <c r="BN23" s="27">
        <v>6.5217045865728842</v>
      </c>
      <c r="BO23" s="27">
        <v>6.5283932660479449</v>
      </c>
      <c r="BP23" s="27">
        <v>6.3923006360973833</v>
      </c>
      <c r="BQ23" s="27">
        <v>6.3136144794712443</v>
      </c>
      <c r="BR23" s="27">
        <v>6.228294174863418</v>
      </c>
      <c r="BS23" s="27">
        <v>6.0911023694158546</v>
      </c>
      <c r="BT23" s="27">
        <v>5.997544359686076</v>
      </c>
      <c r="BU23" s="27">
        <v>5.61325215409137</v>
      </c>
      <c r="BV23" s="27">
        <v>5.3773797467413917</v>
      </c>
      <c r="BW23" s="27">
        <v>5.3048328931523345</v>
      </c>
      <c r="BX23" s="27">
        <v>5.3370396650030481</v>
      </c>
      <c r="BZ23" s="27">
        <v>11.549035095508728</v>
      </c>
      <c r="CA23" s="27">
        <v>11.330272390183502</v>
      </c>
      <c r="CB23" s="27">
        <v>11.358988253197261</v>
      </c>
      <c r="CC23" s="27">
        <v>11.271704586572884</v>
      </c>
      <c r="CD23" s="27">
        <v>11.278393266047946</v>
      </c>
      <c r="CE23" s="27">
        <v>11.142300636097383</v>
      </c>
      <c r="CF23" s="27">
        <v>11.063614479471244</v>
      </c>
      <c r="CG23" s="27">
        <v>10.978294174863418</v>
      </c>
      <c r="CH23" s="27">
        <v>10.841102369415854</v>
      </c>
      <c r="CI23" s="27">
        <v>10.747544359686076</v>
      </c>
      <c r="CJ23" s="27">
        <v>10.36325215409137</v>
      </c>
      <c r="CK23" s="27">
        <v>10.127379746741392</v>
      </c>
      <c r="CL23" s="27">
        <v>10.054832893152334</v>
      </c>
      <c r="CM23" s="27">
        <v>10.087039665003047</v>
      </c>
      <c r="CO23" s="28">
        <v>6.8056840065658788</v>
      </c>
      <c r="CP23" s="28">
        <v>6.5896128552337769</v>
      </c>
      <c r="CQ23" s="28">
        <v>6.6198049620963646</v>
      </c>
      <c r="CR23" s="28">
        <v>6.5318301688022622</v>
      </c>
      <c r="CS23" s="28">
        <v>6.5353283174690437</v>
      </c>
      <c r="CT23" s="28">
        <v>6.3925796882427255</v>
      </c>
      <c r="CU23" s="28">
        <v>6.30291653839567</v>
      </c>
      <c r="CV23" s="28">
        <v>6.2088611442892745</v>
      </c>
      <c r="CW23" s="28">
        <v>6.0661398834060423</v>
      </c>
      <c r="CX23" s="28">
        <v>5.9675068322352312</v>
      </c>
      <c r="CY23" s="28">
        <v>5.3731232268698745</v>
      </c>
      <c r="CZ23" s="28">
        <v>3.9455911900494769</v>
      </c>
      <c r="DA23" s="28">
        <v>2.8097621751245079</v>
      </c>
      <c r="DB23" s="28">
        <v>2.0934815048850552</v>
      </c>
      <c r="DD23" s="28">
        <v>11.55568400656588</v>
      </c>
      <c r="DE23" s="28">
        <v>11.339612855233778</v>
      </c>
      <c r="DF23" s="28">
        <v>11.369804962096364</v>
      </c>
      <c r="DG23" s="28">
        <v>11.281830168802262</v>
      </c>
      <c r="DH23" s="28">
        <v>11.285328317469045</v>
      </c>
      <c r="DI23" s="28">
        <v>11.142579688242726</v>
      </c>
      <c r="DJ23" s="28">
        <v>11.052916538395671</v>
      </c>
      <c r="DK23" s="28">
        <v>10.958861144289274</v>
      </c>
      <c r="DL23" s="28">
        <v>10.816139883406041</v>
      </c>
      <c r="DM23" s="28">
        <v>10.71750683223523</v>
      </c>
      <c r="DN23" s="28">
        <v>10.123123226869875</v>
      </c>
      <c r="DO23" s="28">
        <v>8.6955911900494769</v>
      </c>
      <c r="DP23" s="28">
        <v>7.5597621751245079</v>
      </c>
      <c r="DQ23" s="28">
        <v>6.8434815048850552</v>
      </c>
      <c r="DS23" s="29">
        <v>6.8111619726188328</v>
      </c>
      <c r="DT23" s="29">
        <v>6.5934511486611775</v>
      </c>
      <c r="DU23" s="29">
        <v>6.6259977420541274</v>
      </c>
      <c r="DV23" s="29">
        <v>6.5480381835348123</v>
      </c>
      <c r="DW23" s="29">
        <v>6.5631608241266983</v>
      </c>
      <c r="DX23" s="29">
        <v>6.4378238751250336</v>
      </c>
      <c r="DY23" s="29">
        <v>6.36435805245062</v>
      </c>
      <c r="DZ23" s="29">
        <v>6.2855719865151771</v>
      </c>
      <c r="EA23" s="29">
        <v>6.1331572347258829</v>
      </c>
      <c r="EB23" s="29">
        <v>5.824424545271941</v>
      </c>
      <c r="EC23" s="29">
        <v>4.2949417014737499</v>
      </c>
      <c r="ED23" s="29">
        <v>2.969333021168918</v>
      </c>
      <c r="EE23" s="29">
        <v>2.2488423350209921</v>
      </c>
      <c r="EF23" s="29">
        <v>2.5896211430406453</v>
      </c>
      <c r="EH23" s="29">
        <v>11.561161972618834</v>
      </c>
      <c r="EI23" s="29">
        <v>11.343451148661178</v>
      </c>
      <c r="EJ23" s="29">
        <v>11.343451148661178</v>
      </c>
      <c r="EK23" s="29">
        <v>11.298038183534812</v>
      </c>
      <c r="EL23" s="29">
        <v>11.313160824126697</v>
      </c>
      <c r="EM23" s="29">
        <v>11.187823875125034</v>
      </c>
      <c r="EN23" s="29">
        <v>11.114358052450619</v>
      </c>
      <c r="EO23" s="29">
        <v>11.035571986515176</v>
      </c>
      <c r="EP23" s="29">
        <v>10.883157234725882</v>
      </c>
      <c r="EQ23" s="29">
        <v>10.574424545271942</v>
      </c>
      <c r="ER23" s="29">
        <v>9.0449417014737499</v>
      </c>
      <c r="ES23" s="29">
        <v>7.719333021168918</v>
      </c>
      <c r="ET23" s="29">
        <v>6.9988423350209921</v>
      </c>
      <c r="EU23" s="29">
        <v>7.3396211430406453</v>
      </c>
      <c r="EW23" s="1">
        <v>393285</v>
      </c>
      <c r="EX23" s="1">
        <v>399329</v>
      </c>
      <c r="EY23" s="1" t="s">
        <v>472</v>
      </c>
      <c r="EZ23" s="1" t="s">
        <v>863</v>
      </c>
    </row>
    <row r="24" spans="2:156" ht="16" thickBot="1" x14ac:dyDescent="0.4">
      <c r="B24" s="21" t="s">
        <v>25</v>
      </c>
      <c r="C24" s="22">
        <v>4.5857177699062763</v>
      </c>
      <c r="D24" s="23">
        <v>4.2386963432284652</v>
      </c>
      <c r="E24" s="23">
        <v>4.3100770303817928</v>
      </c>
      <c r="F24" s="23">
        <v>4.0442638113629137</v>
      </c>
      <c r="G24" s="23">
        <v>3.9698072561754838</v>
      </c>
      <c r="H24" s="23">
        <v>3.6231342912010653</v>
      </c>
      <c r="I24" s="23">
        <v>3.3246164671936285</v>
      </c>
      <c r="J24" s="23">
        <v>3.0959669883918153</v>
      </c>
      <c r="K24" s="23">
        <v>2.7199423427331482</v>
      </c>
      <c r="L24" s="23">
        <v>2.3385359507029868</v>
      </c>
      <c r="M24" s="23">
        <v>1.0231372929366707</v>
      </c>
      <c r="N24" s="23">
        <v>6.1952914906477474E-2</v>
      </c>
      <c r="O24" s="23">
        <v>-0.40694024811863727</v>
      </c>
      <c r="P24" s="23">
        <v>-0.51470154002271329</v>
      </c>
      <c r="Q24" s="24"/>
      <c r="R24" s="23">
        <v>11.866717769906275</v>
      </c>
      <c r="S24" s="23">
        <v>11.519696343228464</v>
      </c>
      <c r="T24" s="23">
        <v>11.591077030381792</v>
      </c>
      <c r="U24" s="23">
        <v>11.325263811362912</v>
      </c>
      <c r="V24" s="23">
        <v>11.250807256175483</v>
      </c>
      <c r="W24" s="23">
        <v>10.904134291201064</v>
      </c>
      <c r="X24" s="23">
        <v>10.605616467193627</v>
      </c>
      <c r="Y24" s="23">
        <v>10.376966988391814</v>
      </c>
      <c r="Z24" s="23">
        <v>10.000942342733147</v>
      </c>
      <c r="AA24" s="23">
        <v>9.6195359507029856</v>
      </c>
      <c r="AB24" s="23">
        <v>8.3041372929366695</v>
      </c>
      <c r="AC24" s="23">
        <v>7.3429529149064763</v>
      </c>
      <c r="AD24" s="23">
        <v>6.8740597518813615</v>
      </c>
      <c r="AE24" s="23">
        <v>6.7662984599772855</v>
      </c>
      <c r="AG24" s="25">
        <v>4.6087307077133008</v>
      </c>
      <c r="AH24" s="25">
        <v>4.2624581114296056</v>
      </c>
      <c r="AI24" s="25">
        <v>4.2153665773531159</v>
      </c>
      <c r="AJ24" s="25">
        <v>3.8932694862309454</v>
      </c>
      <c r="AK24" s="25">
        <v>3.7693296545197423</v>
      </c>
      <c r="AL24" s="25">
        <v>3.3638445511709598</v>
      </c>
      <c r="AM24" s="25">
        <v>2.9916694166772544</v>
      </c>
      <c r="AN24" s="25">
        <v>2.6810520360385475</v>
      </c>
      <c r="AO24" s="25">
        <v>2.2034867059216126</v>
      </c>
      <c r="AP24" s="25">
        <v>1.7711189710387316</v>
      </c>
      <c r="AQ24" s="25">
        <v>0.81624348178924677</v>
      </c>
      <c r="AR24" s="25">
        <v>-9.4111551275517513E-2</v>
      </c>
      <c r="AS24" s="25">
        <v>-0.70678696072252123</v>
      </c>
      <c r="AT24" s="25">
        <v>-1.1637091818489296</v>
      </c>
      <c r="AV24" s="26">
        <v>11.8897307077133</v>
      </c>
      <c r="AW24" s="26">
        <v>11.543458111429604</v>
      </c>
      <c r="AX24" s="26">
        <v>11.496366577353115</v>
      </c>
      <c r="AY24" s="26">
        <v>11.174269486230944</v>
      </c>
      <c r="AZ24" s="26">
        <v>11.050329654519741</v>
      </c>
      <c r="BA24" s="26">
        <v>10.644844551170959</v>
      </c>
      <c r="BB24" s="26">
        <v>10.272669416677253</v>
      </c>
      <c r="BC24" s="26">
        <v>9.9620520360385463</v>
      </c>
      <c r="BD24" s="26">
        <v>9.4844867059216114</v>
      </c>
      <c r="BE24" s="26">
        <v>9.0521189710387304</v>
      </c>
      <c r="BF24" s="26">
        <v>8.0972434817892456</v>
      </c>
      <c r="BG24" s="26">
        <v>7.1868884487244813</v>
      </c>
      <c r="BH24" s="26">
        <v>6.5742130392774776</v>
      </c>
      <c r="BI24" s="26">
        <v>6.1172908181510692</v>
      </c>
      <c r="BK24" s="27">
        <v>4.6011203392091105</v>
      </c>
      <c r="BL24" s="27">
        <v>4.2874687590006033</v>
      </c>
      <c r="BM24" s="27">
        <v>4.3862424919940377</v>
      </c>
      <c r="BN24" s="27">
        <v>4.143398851862953</v>
      </c>
      <c r="BO24" s="27">
        <v>4.0896120555135536</v>
      </c>
      <c r="BP24" s="27">
        <v>3.7680869947738724</v>
      </c>
      <c r="BQ24" s="27">
        <v>3.4929016583468595</v>
      </c>
      <c r="BR24" s="27">
        <v>3.2856894552224354</v>
      </c>
      <c r="BS24" s="27">
        <v>2.9399679290874587</v>
      </c>
      <c r="BT24" s="27">
        <v>2.6035641954838979</v>
      </c>
      <c r="BU24" s="27">
        <v>1.4190755689327545</v>
      </c>
      <c r="BV24" s="27">
        <v>0.57048767319285787</v>
      </c>
      <c r="BW24" s="27">
        <v>0.1528547151789752</v>
      </c>
      <c r="BX24" s="27">
        <v>7.6024631486035332E-2</v>
      </c>
      <c r="BZ24" s="27">
        <v>11.882120339209109</v>
      </c>
      <c r="CA24" s="27">
        <v>11.568468759000602</v>
      </c>
      <c r="CB24" s="27">
        <v>11.667242491994037</v>
      </c>
      <c r="CC24" s="27">
        <v>11.424398851862952</v>
      </c>
      <c r="CD24" s="27">
        <v>11.370612055513552</v>
      </c>
      <c r="CE24" s="27">
        <v>11.049086994773871</v>
      </c>
      <c r="CF24" s="27">
        <v>10.773901658346858</v>
      </c>
      <c r="CG24" s="27">
        <v>10.566689455222434</v>
      </c>
      <c r="CH24" s="27">
        <v>10.220967929087458</v>
      </c>
      <c r="CI24" s="27">
        <v>9.8845641954838968</v>
      </c>
      <c r="CJ24" s="27">
        <v>8.7000755689327534</v>
      </c>
      <c r="CK24" s="27">
        <v>7.8514876731928567</v>
      </c>
      <c r="CL24" s="27">
        <v>7.433854715178974</v>
      </c>
      <c r="CM24" s="27">
        <v>7.3570246314860341</v>
      </c>
      <c r="CO24" s="28">
        <v>4.5897021844259882</v>
      </c>
      <c r="CP24" s="28">
        <v>4.2452622874880603</v>
      </c>
      <c r="CQ24" s="28">
        <v>4.3193272228642599</v>
      </c>
      <c r="CR24" s="28">
        <v>4.0419974512564689</v>
      </c>
      <c r="CS24" s="28">
        <v>3.9570029592595919</v>
      </c>
      <c r="CT24" s="28">
        <v>3.5848918829338849</v>
      </c>
      <c r="CU24" s="28">
        <v>3.2252296920299344</v>
      </c>
      <c r="CV24" s="28">
        <v>2.9280503581135946</v>
      </c>
      <c r="CW24" s="28">
        <v>2.5335820480412643</v>
      </c>
      <c r="CX24" s="28">
        <v>2.1920941885272676</v>
      </c>
      <c r="CY24" s="28">
        <v>0.10881736479433002</v>
      </c>
      <c r="CZ24" s="28">
        <v>-4.9476693909450908</v>
      </c>
      <c r="DA24" s="28">
        <v>-8.8169409608567655</v>
      </c>
      <c r="DB24" s="28">
        <v>-11.505999369909514</v>
      </c>
      <c r="DD24" s="28">
        <v>11.870702184425987</v>
      </c>
      <c r="DE24" s="28">
        <v>11.526262287488059</v>
      </c>
      <c r="DF24" s="28">
        <v>11.600327222864259</v>
      </c>
      <c r="DG24" s="28">
        <v>11.322997451256468</v>
      </c>
      <c r="DH24" s="28">
        <v>11.238002959259591</v>
      </c>
      <c r="DI24" s="28">
        <v>10.865891882933884</v>
      </c>
      <c r="DJ24" s="28">
        <v>10.506229692029933</v>
      </c>
      <c r="DK24" s="28">
        <v>10.209050358113593</v>
      </c>
      <c r="DL24" s="28">
        <v>9.8145820480412631</v>
      </c>
      <c r="DM24" s="28">
        <v>9.4730941885272664</v>
      </c>
      <c r="DN24" s="28">
        <v>7.3898173647943288</v>
      </c>
      <c r="DO24" s="28">
        <v>2.333330609054908</v>
      </c>
      <c r="DP24" s="28">
        <v>-1.5359409608567667</v>
      </c>
      <c r="DQ24" s="28">
        <v>-4.224999369909515</v>
      </c>
      <c r="DS24" s="29">
        <v>4.6433333677330442</v>
      </c>
      <c r="DT24" s="29">
        <v>4.3468103278536603</v>
      </c>
      <c r="DU24" s="29">
        <v>4.4658028915303021</v>
      </c>
      <c r="DV24" s="29">
        <v>4.2513026639858893</v>
      </c>
      <c r="DW24" s="29">
        <v>4.2098358414567549</v>
      </c>
      <c r="DX24" s="29">
        <v>3.9009621433771695</v>
      </c>
      <c r="DY24" s="29">
        <v>3.6182076084800343</v>
      </c>
      <c r="DZ24" s="29">
        <v>3.4000267406667106</v>
      </c>
      <c r="EA24" s="29">
        <v>2.9799288382396014</v>
      </c>
      <c r="EB24" s="29">
        <v>1.8169531772564866</v>
      </c>
      <c r="EC24" s="29">
        <v>-3.6152365294504278</v>
      </c>
      <c r="ED24" s="29">
        <v>-8.2633401512930895</v>
      </c>
      <c r="EE24" s="29">
        <v>-10.900371945022417</v>
      </c>
      <c r="EF24" s="29">
        <v>-10.217366662198234</v>
      </c>
      <c r="EH24" s="29">
        <v>11.924333367733043</v>
      </c>
      <c r="EI24" s="29">
        <v>11.627810327853659</v>
      </c>
      <c r="EJ24" s="29">
        <v>11.627810327853659</v>
      </c>
      <c r="EK24" s="29">
        <v>11.532302663985888</v>
      </c>
      <c r="EL24" s="29">
        <v>11.490835841456754</v>
      </c>
      <c r="EM24" s="29">
        <v>11.181962143377168</v>
      </c>
      <c r="EN24" s="29">
        <v>10.899207608480033</v>
      </c>
      <c r="EO24" s="29">
        <v>10.681026740666709</v>
      </c>
      <c r="EP24" s="29">
        <v>10.2609288382396</v>
      </c>
      <c r="EQ24" s="29">
        <v>9.0979531772564854</v>
      </c>
      <c r="ER24" s="29">
        <v>3.665763470549571</v>
      </c>
      <c r="ES24" s="29">
        <v>-0.98234015129309071</v>
      </c>
      <c r="ET24" s="29">
        <v>-3.6193719450224187</v>
      </c>
      <c r="EU24" s="29">
        <v>-2.9363666621982354</v>
      </c>
      <c r="EW24" s="1">
        <v>406537</v>
      </c>
      <c r="EX24" s="1">
        <v>373050</v>
      </c>
      <c r="EY24" s="1" t="s">
        <v>475</v>
      </c>
      <c r="EZ24" s="1" t="s">
        <v>863</v>
      </c>
    </row>
    <row r="25" spans="2:156" ht="16" thickBot="1" x14ac:dyDescent="0.4">
      <c r="B25" s="21" t="s">
        <v>26</v>
      </c>
      <c r="C25" s="22">
        <v>1.4908391476867422</v>
      </c>
      <c r="D25" s="23">
        <v>1.0348631207737711</v>
      </c>
      <c r="E25" s="23">
        <v>0.88989498777620213</v>
      </c>
      <c r="F25" s="23">
        <v>0.4168729303354759</v>
      </c>
      <c r="G25" s="23">
        <v>0.17504431007623467</v>
      </c>
      <c r="H25" s="23">
        <v>-0.35956157518149467</v>
      </c>
      <c r="I25" s="23">
        <v>-0.94957604464420697</v>
      </c>
      <c r="J25" s="23">
        <v>-1.3852367346531445</v>
      </c>
      <c r="K25" s="23">
        <v>-1.9379731875000523</v>
      </c>
      <c r="L25" s="23">
        <v>-2.8372899969390986</v>
      </c>
      <c r="M25" s="23">
        <v>-5.7389058909832578</v>
      </c>
      <c r="N25" s="23">
        <v>-7.231928961425325</v>
      </c>
      <c r="O25" s="23">
        <v>-7.6544494332109245</v>
      </c>
      <c r="P25" s="23">
        <v>-6.9253357840571397</v>
      </c>
      <c r="Q25" s="24"/>
      <c r="R25" s="23">
        <v>8.4708391476867426</v>
      </c>
      <c r="S25" s="23">
        <v>8.0148631207737715</v>
      </c>
      <c r="T25" s="23">
        <v>7.8698949877762026</v>
      </c>
      <c r="U25" s="23">
        <v>7.3968729303354763</v>
      </c>
      <c r="V25" s="23">
        <v>7.1550443100762351</v>
      </c>
      <c r="W25" s="23">
        <v>6.6204384248185058</v>
      </c>
      <c r="X25" s="23">
        <v>6.0304239553557935</v>
      </c>
      <c r="Y25" s="23">
        <v>5.594763265346856</v>
      </c>
      <c r="Z25" s="23">
        <v>5.0420268124999481</v>
      </c>
      <c r="AA25" s="23">
        <v>4.1427100030609019</v>
      </c>
      <c r="AB25" s="23">
        <v>1.2410941090167427</v>
      </c>
      <c r="AC25" s="23">
        <v>-0.25192896142532462</v>
      </c>
      <c r="AD25" s="23">
        <v>-0.6744494332109241</v>
      </c>
      <c r="AE25" s="23">
        <v>5.466421594286075E-2</v>
      </c>
      <c r="AG25" s="25">
        <v>1.6470647380770913</v>
      </c>
      <c r="AH25" s="25">
        <v>1.3572077750618554</v>
      </c>
      <c r="AI25" s="25">
        <v>1.1250878262333863</v>
      </c>
      <c r="AJ25" s="25">
        <v>0.75964779751091882</v>
      </c>
      <c r="AK25" s="25">
        <v>0.61851972733875016</v>
      </c>
      <c r="AL25" s="25">
        <v>0.18484876155092422</v>
      </c>
      <c r="AM25" s="25">
        <v>-0.30807273005503433</v>
      </c>
      <c r="AN25" s="25">
        <v>-0.65696805371771205</v>
      </c>
      <c r="AO25" s="25">
        <v>-1.1471195091038702</v>
      </c>
      <c r="AP25" s="25">
        <v>-1.7304605534459512</v>
      </c>
      <c r="AQ25" s="25">
        <v>-3.0746100776378249</v>
      </c>
      <c r="AR25" s="25">
        <v>-4.4552427479652152</v>
      </c>
      <c r="AS25" s="25">
        <v>-5.4693274804965846</v>
      </c>
      <c r="AT25" s="25">
        <v>-5.9915215620936983</v>
      </c>
      <c r="AV25" s="26">
        <v>8.6270647380770917</v>
      </c>
      <c r="AW25" s="26">
        <v>8.3372077750618558</v>
      </c>
      <c r="AX25" s="26">
        <v>8.1050878262333867</v>
      </c>
      <c r="AY25" s="26">
        <v>7.7396477975109192</v>
      </c>
      <c r="AZ25" s="26">
        <v>7.5985197273387506</v>
      </c>
      <c r="BA25" s="26">
        <v>7.1648487615509246</v>
      </c>
      <c r="BB25" s="26">
        <v>6.6719272699449661</v>
      </c>
      <c r="BC25" s="26">
        <v>6.3230319462822884</v>
      </c>
      <c r="BD25" s="26">
        <v>5.8328804908961303</v>
      </c>
      <c r="BE25" s="26">
        <v>5.2495394465540492</v>
      </c>
      <c r="BF25" s="26">
        <v>3.9053899223621755</v>
      </c>
      <c r="BG25" s="26">
        <v>2.5247572520347852</v>
      </c>
      <c r="BH25" s="26">
        <v>1.5106725195034159</v>
      </c>
      <c r="BI25" s="26">
        <v>0.98847843790630208</v>
      </c>
      <c r="BK25" s="27">
        <v>1.5004636912211993</v>
      </c>
      <c r="BL25" s="27">
        <v>1.0826330235147132</v>
      </c>
      <c r="BM25" s="27">
        <v>0.94482716467841499</v>
      </c>
      <c r="BN25" s="27">
        <v>0.50548472327352911</v>
      </c>
      <c r="BO25" s="27">
        <v>0.29156035687132231</v>
      </c>
      <c r="BP25" s="27">
        <v>-0.21151669319013067</v>
      </c>
      <c r="BQ25" s="27">
        <v>-0.76987114447151939</v>
      </c>
      <c r="BR25" s="27">
        <v>-1.1777762993731358</v>
      </c>
      <c r="BS25" s="27">
        <v>-1.6955371674355391</v>
      </c>
      <c r="BT25" s="27">
        <v>-2.5014013224215326</v>
      </c>
      <c r="BU25" s="27">
        <v>-5.0981337832333793</v>
      </c>
      <c r="BV25" s="27">
        <v>-6.4196216316123582</v>
      </c>
      <c r="BW25" s="27">
        <v>-6.7774468314086569</v>
      </c>
      <c r="BX25" s="27">
        <v>-6.0138096947991784</v>
      </c>
      <c r="BZ25" s="27">
        <v>8.4804636912211997</v>
      </c>
      <c r="CA25" s="27">
        <v>8.0626330235147137</v>
      </c>
      <c r="CB25" s="27">
        <v>7.9248271646784154</v>
      </c>
      <c r="CC25" s="27">
        <v>7.4854847232735295</v>
      </c>
      <c r="CD25" s="27">
        <v>7.2715603568713227</v>
      </c>
      <c r="CE25" s="27">
        <v>6.7684833068098698</v>
      </c>
      <c r="CF25" s="27">
        <v>6.210128855528481</v>
      </c>
      <c r="CG25" s="27">
        <v>5.8022237006268647</v>
      </c>
      <c r="CH25" s="27">
        <v>5.2844628325644614</v>
      </c>
      <c r="CI25" s="27">
        <v>4.4785986775784679</v>
      </c>
      <c r="CJ25" s="27">
        <v>1.8818662167666211</v>
      </c>
      <c r="CK25" s="27">
        <v>0.56037836838764221</v>
      </c>
      <c r="CL25" s="27">
        <v>0.20255316859134354</v>
      </c>
      <c r="CM25" s="27">
        <v>0.96619030520082205</v>
      </c>
      <c r="CO25" s="28">
        <v>1.4921790444035352</v>
      </c>
      <c r="CP25" s="28">
        <v>0.98530113473680814</v>
      </c>
      <c r="CQ25" s="28">
        <v>0.78603208607458441</v>
      </c>
      <c r="CR25" s="28">
        <v>0.27906057832035458</v>
      </c>
      <c r="CS25" s="28">
        <v>-4.3148019385434111E-2</v>
      </c>
      <c r="CT25" s="28">
        <v>-0.70117004710487763</v>
      </c>
      <c r="CU25" s="28">
        <v>-1.4810887787049118</v>
      </c>
      <c r="CV25" s="28">
        <v>-2.1147216670320184</v>
      </c>
      <c r="CW25" s="28">
        <v>-2.7536843197370651</v>
      </c>
      <c r="CX25" s="28">
        <v>-3.4988126330641265</v>
      </c>
      <c r="CY25" s="28">
        <v>-6.8884055363594499</v>
      </c>
      <c r="CZ25" s="28">
        <v>-13.186150050989074</v>
      </c>
      <c r="DA25" s="28">
        <v>-17.328510058590336</v>
      </c>
      <c r="DB25" s="28">
        <v>-20.1574891657588</v>
      </c>
      <c r="DD25" s="28">
        <v>8.4721790444035356</v>
      </c>
      <c r="DE25" s="28">
        <v>7.9653011347368086</v>
      </c>
      <c r="DF25" s="28">
        <v>7.7660320860745848</v>
      </c>
      <c r="DG25" s="28">
        <v>7.259060578320355</v>
      </c>
      <c r="DH25" s="28">
        <v>6.9368519806145663</v>
      </c>
      <c r="DI25" s="28">
        <v>6.2788299528951228</v>
      </c>
      <c r="DJ25" s="28">
        <v>5.4989112212950886</v>
      </c>
      <c r="DK25" s="28">
        <v>4.8652783329679821</v>
      </c>
      <c r="DL25" s="28">
        <v>4.2263156802629354</v>
      </c>
      <c r="DM25" s="28">
        <v>3.4811873669358739</v>
      </c>
      <c r="DN25" s="28">
        <v>9.1594463640550572E-2</v>
      </c>
      <c r="DO25" s="28">
        <v>-6.2061500509890735</v>
      </c>
      <c r="DP25" s="28">
        <v>-10.348510058590335</v>
      </c>
      <c r="DQ25" s="28">
        <v>-13.1774891657588</v>
      </c>
      <c r="DS25" s="29">
        <v>1.5406030035950913</v>
      </c>
      <c r="DT25" s="29">
        <v>1.0352025336444797</v>
      </c>
      <c r="DU25" s="29">
        <v>0.8583693611398644</v>
      </c>
      <c r="DV25" s="29">
        <v>0.38826305004973349</v>
      </c>
      <c r="DW25" s="29">
        <v>8.0664391835821192E-2</v>
      </c>
      <c r="DX25" s="29">
        <v>-0.57420910305861383</v>
      </c>
      <c r="DY25" s="29">
        <v>-1.2288812094231041</v>
      </c>
      <c r="DZ25" s="29">
        <v>-1.7026544906948686</v>
      </c>
      <c r="EA25" s="29">
        <v>-2.2749012991564896</v>
      </c>
      <c r="EB25" s="29">
        <v>-3.9691398057131764</v>
      </c>
      <c r="EC25" s="29">
        <v>-11.377608817970966</v>
      </c>
      <c r="ED25" s="29">
        <v>-16.664735887935219</v>
      </c>
      <c r="EE25" s="29">
        <v>-19.22902966378464</v>
      </c>
      <c r="EF25" s="29">
        <v>-17.778357178770204</v>
      </c>
      <c r="EH25" s="29">
        <v>8.5206030035950917</v>
      </c>
      <c r="EI25" s="29">
        <v>8.0152025336444801</v>
      </c>
      <c r="EJ25" s="29">
        <v>8.0152025336444801</v>
      </c>
      <c r="EK25" s="29">
        <v>7.3682630500497339</v>
      </c>
      <c r="EL25" s="29">
        <v>7.0606643918358216</v>
      </c>
      <c r="EM25" s="29">
        <v>6.4057908969413866</v>
      </c>
      <c r="EN25" s="29">
        <v>5.7511187905768963</v>
      </c>
      <c r="EO25" s="29">
        <v>5.2773455093051318</v>
      </c>
      <c r="EP25" s="29">
        <v>4.7050987008435108</v>
      </c>
      <c r="EQ25" s="29">
        <v>3.0108601942868241</v>
      </c>
      <c r="ER25" s="29">
        <v>-4.3976088179709656</v>
      </c>
      <c r="ES25" s="29">
        <v>-9.6847358879352186</v>
      </c>
      <c r="ET25" s="29">
        <v>-12.24902966378464</v>
      </c>
      <c r="EU25" s="29">
        <v>-10.798357178770203</v>
      </c>
      <c r="EW25" s="1">
        <v>321558</v>
      </c>
      <c r="EX25" s="1">
        <v>477806</v>
      </c>
      <c r="EY25" s="1" t="s">
        <v>477</v>
      </c>
      <c r="EZ25" s="1" t="s">
        <v>873</v>
      </c>
    </row>
    <row r="26" spans="2:156" ht="16" thickBot="1" x14ac:dyDescent="0.4">
      <c r="B26" s="21" t="s">
        <v>27</v>
      </c>
      <c r="C26" s="22">
        <v>0.9198869067493165</v>
      </c>
      <c r="D26" s="23">
        <v>0.87131373027372994</v>
      </c>
      <c r="E26" s="23">
        <v>0.87196639096862483</v>
      </c>
      <c r="F26" s="23">
        <v>0.82542780831047491</v>
      </c>
      <c r="G26" s="23">
        <v>0.8163357079899014</v>
      </c>
      <c r="H26" s="23">
        <v>0.77738597820266753</v>
      </c>
      <c r="I26" s="23">
        <v>0.7352991271388376</v>
      </c>
      <c r="J26" s="23">
        <v>0.68793667190317342</v>
      </c>
      <c r="K26" s="23">
        <v>0.6356035603256931</v>
      </c>
      <c r="L26" s="23">
        <v>0.58731800481582375</v>
      </c>
      <c r="M26" s="23">
        <v>0.40677842962053523</v>
      </c>
      <c r="N26" s="23">
        <v>0.35636323005199921</v>
      </c>
      <c r="O26" s="23">
        <v>0.34045973845163413</v>
      </c>
      <c r="P26" s="23">
        <v>0.32617028580274221</v>
      </c>
      <c r="Q26" s="24"/>
      <c r="R26" s="23">
        <v>1.6198869067493167</v>
      </c>
      <c r="S26" s="23">
        <v>1.5713137302737301</v>
      </c>
      <c r="T26" s="23">
        <v>1.571966390968625</v>
      </c>
      <c r="U26" s="23">
        <v>1.5254278083104751</v>
      </c>
      <c r="V26" s="23">
        <v>1.5163357079899016</v>
      </c>
      <c r="W26" s="23">
        <v>1.4773859782026677</v>
      </c>
      <c r="X26" s="23">
        <v>1.4352991271388378</v>
      </c>
      <c r="Y26" s="23">
        <v>1.3879366719031736</v>
      </c>
      <c r="Z26" s="23">
        <v>1.3356035603256933</v>
      </c>
      <c r="AA26" s="23">
        <v>1.2873180048158239</v>
      </c>
      <c r="AB26" s="23">
        <v>1.1067784296205354</v>
      </c>
      <c r="AC26" s="23">
        <v>1.0563632300519994</v>
      </c>
      <c r="AD26" s="23">
        <v>1.0404597384516343</v>
      </c>
      <c r="AE26" s="23">
        <v>1.0261702858027424</v>
      </c>
      <c r="AG26" s="25">
        <v>0.96780177371707055</v>
      </c>
      <c r="AH26" s="25">
        <v>0.95847391573188045</v>
      </c>
      <c r="AI26" s="25">
        <v>0.93032017522096155</v>
      </c>
      <c r="AJ26" s="25">
        <v>0.88881560788738301</v>
      </c>
      <c r="AK26" s="25">
        <v>0.85739375607202528</v>
      </c>
      <c r="AL26" s="25">
        <v>0.81525547309330193</v>
      </c>
      <c r="AM26" s="25">
        <v>0.76846564756138713</v>
      </c>
      <c r="AN26" s="25">
        <v>0.73102470433939848</v>
      </c>
      <c r="AO26" s="25">
        <v>0.67415082112782065</v>
      </c>
      <c r="AP26" s="25">
        <v>0.60732323054392268</v>
      </c>
      <c r="AQ26" s="25">
        <v>0.50934701648773251</v>
      </c>
      <c r="AR26" s="25">
        <v>0.47249155206496063</v>
      </c>
      <c r="AS26" s="25">
        <v>0.4704121437310298</v>
      </c>
      <c r="AT26" s="25">
        <v>0.50375243809668824</v>
      </c>
      <c r="AV26" s="26">
        <v>1.6678017737170707</v>
      </c>
      <c r="AW26" s="26">
        <v>1.6584739157318806</v>
      </c>
      <c r="AX26" s="26">
        <v>1.6303201752209617</v>
      </c>
      <c r="AY26" s="26">
        <v>1.5888156078873832</v>
      </c>
      <c r="AZ26" s="26">
        <v>1.5573937560720255</v>
      </c>
      <c r="BA26" s="26">
        <v>1.5152554730933021</v>
      </c>
      <c r="BB26" s="26">
        <v>1.4684656475613873</v>
      </c>
      <c r="BC26" s="26">
        <v>1.4310247043393987</v>
      </c>
      <c r="BD26" s="26">
        <v>1.3741508211278208</v>
      </c>
      <c r="BE26" s="26">
        <v>1.3073232305439229</v>
      </c>
      <c r="BF26" s="26">
        <v>1.2093470164877327</v>
      </c>
      <c r="BG26" s="26">
        <v>1.1724915520649608</v>
      </c>
      <c r="BH26" s="26">
        <v>1.17041214373103</v>
      </c>
      <c r="BI26" s="26">
        <v>1.2037524380966884</v>
      </c>
      <c r="BK26" s="27">
        <v>0.92051299163197609</v>
      </c>
      <c r="BL26" s="27">
        <v>0.87268223819143254</v>
      </c>
      <c r="BM26" s="27">
        <v>0.89161150681059675</v>
      </c>
      <c r="BN26" s="27">
        <v>0.82863264975482376</v>
      </c>
      <c r="BO26" s="27">
        <v>0.82175452969591634</v>
      </c>
      <c r="BP26" s="27">
        <v>0.78714938659841449</v>
      </c>
      <c r="BQ26" s="27">
        <v>0.76252109191697959</v>
      </c>
      <c r="BR26" s="27">
        <v>0.71863504994758221</v>
      </c>
      <c r="BS26" s="27">
        <v>0.66938431003480869</v>
      </c>
      <c r="BT26" s="27">
        <v>0.62693355116622707</v>
      </c>
      <c r="BU26" s="27">
        <v>0.46167049591384512</v>
      </c>
      <c r="BV26" s="27">
        <v>0.42042680543244404</v>
      </c>
      <c r="BW26" s="27">
        <v>0.40344052790846119</v>
      </c>
      <c r="BX26" s="27">
        <v>0.37856256800192889</v>
      </c>
      <c r="BZ26" s="27">
        <v>1.6205129916319763</v>
      </c>
      <c r="CA26" s="27">
        <v>1.5726822381914327</v>
      </c>
      <c r="CB26" s="27">
        <v>1.5916115068105969</v>
      </c>
      <c r="CC26" s="27">
        <v>1.5286326497548239</v>
      </c>
      <c r="CD26" s="27">
        <v>1.5217545296959165</v>
      </c>
      <c r="CE26" s="27">
        <v>1.4871493865984147</v>
      </c>
      <c r="CF26" s="27">
        <v>1.4625210919169798</v>
      </c>
      <c r="CG26" s="27">
        <v>1.4186350499475824</v>
      </c>
      <c r="CH26" s="27">
        <v>1.3693843100348089</v>
      </c>
      <c r="CI26" s="27">
        <v>1.3269335511662272</v>
      </c>
      <c r="CJ26" s="27">
        <v>1.1616704959138453</v>
      </c>
      <c r="CK26" s="27">
        <v>1.1204268054324442</v>
      </c>
      <c r="CL26" s="27">
        <v>1.1034405279084614</v>
      </c>
      <c r="CM26" s="27">
        <v>1.0785625680019291</v>
      </c>
      <c r="CO26" s="28">
        <v>0.92341702274237503</v>
      </c>
      <c r="CP26" s="28">
        <v>0.87753447999584178</v>
      </c>
      <c r="CQ26" s="28">
        <v>0.88064779522394399</v>
      </c>
      <c r="CR26" s="28">
        <v>0.83054498108791264</v>
      </c>
      <c r="CS26" s="28">
        <v>0.81850588227298671</v>
      </c>
      <c r="CT26" s="28">
        <v>0.77535477051735424</v>
      </c>
      <c r="CU26" s="28">
        <v>0.74341193966805075</v>
      </c>
      <c r="CV26" s="28">
        <v>0.69079731094288599</v>
      </c>
      <c r="CW26" s="28">
        <v>0.641678712006716</v>
      </c>
      <c r="CX26" s="28">
        <v>0.60676923968795893</v>
      </c>
      <c r="CY26" s="28">
        <v>0.37522520216743205</v>
      </c>
      <c r="CZ26" s="28">
        <v>0.17640155924376888</v>
      </c>
      <c r="DA26" s="28">
        <v>9.688536917281354E-2</v>
      </c>
      <c r="DB26" s="28">
        <v>7.0643551639905766E-2</v>
      </c>
      <c r="DD26" s="28">
        <v>1.6234170227423752</v>
      </c>
      <c r="DE26" s="28">
        <v>1.577534479995842</v>
      </c>
      <c r="DF26" s="28">
        <v>1.5806477952239442</v>
      </c>
      <c r="DG26" s="28">
        <v>1.5305449810879128</v>
      </c>
      <c r="DH26" s="28">
        <v>1.5185058822729869</v>
      </c>
      <c r="DI26" s="28">
        <v>1.4753547705173544</v>
      </c>
      <c r="DJ26" s="28">
        <v>1.4434119396680509</v>
      </c>
      <c r="DK26" s="28">
        <v>1.3907973109428862</v>
      </c>
      <c r="DL26" s="28">
        <v>1.3416787120067162</v>
      </c>
      <c r="DM26" s="28">
        <v>1.3067692396879591</v>
      </c>
      <c r="DN26" s="28">
        <v>1.0752252021674322</v>
      </c>
      <c r="DO26" s="28">
        <v>0.87640155924376906</v>
      </c>
      <c r="DP26" s="28">
        <v>0.79688536917281372</v>
      </c>
      <c r="DQ26" s="28">
        <v>0.77064355163990594</v>
      </c>
      <c r="DS26" s="29">
        <v>0.92140007259561152</v>
      </c>
      <c r="DT26" s="29">
        <v>0.87166109994397889</v>
      </c>
      <c r="DU26" s="29">
        <v>0.87009499203245477</v>
      </c>
      <c r="DV26" s="29">
        <v>0.8219468322840251</v>
      </c>
      <c r="DW26" s="29">
        <v>0.80961585184287577</v>
      </c>
      <c r="DX26" s="29">
        <v>0.76761020562373705</v>
      </c>
      <c r="DY26" s="29">
        <v>0.73645283188250321</v>
      </c>
      <c r="DZ26" s="29">
        <v>0.68697061200671605</v>
      </c>
      <c r="EA26" s="29">
        <v>0.64294545455990737</v>
      </c>
      <c r="EB26" s="29">
        <v>0.61447046915127901</v>
      </c>
      <c r="EC26" s="29">
        <v>0.413153745011964</v>
      </c>
      <c r="ED26" s="29">
        <v>0.29441459055201857</v>
      </c>
      <c r="EE26" s="29">
        <v>0.29196484566377201</v>
      </c>
      <c r="EF26" s="29">
        <v>0.34403478655685693</v>
      </c>
      <c r="EH26" s="29">
        <v>1.6214000725956117</v>
      </c>
      <c r="EI26" s="29">
        <v>1.5716610999439791</v>
      </c>
      <c r="EJ26" s="29">
        <v>1.5716610999439791</v>
      </c>
      <c r="EK26" s="29">
        <v>1.5219468322840253</v>
      </c>
      <c r="EL26" s="29">
        <v>1.5096158518428759</v>
      </c>
      <c r="EM26" s="29">
        <v>1.4676102056237372</v>
      </c>
      <c r="EN26" s="29">
        <v>1.4364528318825034</v>
      </c>
      <c r="EO26" s="29">
        <v>1.3869706120067162</v>
      </c>
      <c r="EP26" s="29">
        <v>1.3429454545599075</v>
      </c>
      <c r="EQ26" s="29">
        <v>1.3144704691512792</v>
      </c>
      <c r="ER26" s="29">
        <v>1.1131537450119642</v>
      </c>
      <c r="ES26" s="29">
        <v>0.99441459055201875</v>
      </c>
      <c r="ET26" s="29">
        <v>0.99196484566377219</v>
      </c>
      <c r="EU26" s="29">
        <v>1.0440347865568571</v>
      </c>
      <c r="EW26" s="1">
        <v>354779</v>
      </c>
      <c r="EX26" s="1">
        <v>568913</v>
      </c>
      <c r="EY26" s="1" t="s">
        <v>875</v>
      </c>
      <c r="EZ26" s="1" t="s">
        <v>873</v>
      </c>
    </row>
    <row r="27" spans="2:156" ht="16" thickBot="1" x14ac:dyDescent="0.4">
      <c r="B27" s="21" t="s">
        <v>28</v>
      </c>
      <c r="C27" s="22">
        <v>3.7574870709247659</v>
      </c>
      <c r="D27" s="23">
        <v>3.2369531649082592</v>
      </c>
      <c r="E27" s="23">
        <v>2.8923216581670452</v>
      </c>
      <c r="F27" s="23">
        <v>2.6077250559491141</v>
      </c>
      <c r="G27" s="23">
        <v>2.5567377660543364</v>
      </c>
      <c r="H27" s="23">
        <v>2.229520180908553</v>
      </c>
      <c r="I27" s="23">
        <v>1.9019963790757526</v>
      </c>
      <c r="J27" s="23">
        <v>1.8098290915724569</v>
      </c>
      <c r="K27" s="23">
        <v>1.4098315107096742</v>
      </c>
      <c r="L27" s="23">
        <v>0.96857331427426097</v>
      </c>
      <c r="M27" s="23">
        <v>-0.7697274392674629</v>
      </c>
      <c r="N27" s="23">
        <v>-1.8871979157478247</v>
      </c>
      <c r="O27" s="23">
        <v>-2.5576152499016587</v>
      </c>
      <c r="P27" s="23">
        <v>-2.3613505693546504</v>
      </c>
      <c r="Q27" s="24"/>
      <c r="R27" s="23">
        <v>5.7574870709247659</v>
      </c>
      <c r="S27" s="23">
        <v>5.2369531649082592</v>
      </c>
      <c r="T27" s="23">
        <v>4.8923216581670452</v>
      </c>
      <c r="U27" s="23">
        <v>4.6077250559491141</v>
      </c>
      <c r="V27" s="23">
        <v>4.5567377660543364</v>
      </c>
      <c r="W27" s="23">
        <v>4.229520180908553</v>
      </c>
      <c r="X27" s="23">
        <v>3.9019963790757526</v>
      </c>
      <c r="Y27" s="23">
        <v>3.8098290915724569</v>
      </c>
      <c r="Z27" s="23">
        <v>3.4098315107096742</v>
      </c>
      <c r="AA27" s="23">
        <v>2.968573314274261</v>
      </c>
      <c r="AB27" s="23">
        <v>1.2302725607325371</v>
      </c>
      <c r="AC27" s="23">
        <v>0.11280208425217531</v>
      </c>
      <c r="AD27" s="23">
        <v>-0.55761524990165867</v>
      </c>
      <c r="AE27" s="23">
        <v>-0.36135056935465037</v>
      </c>
      <c r="AG27" s="25">
        <v>3.9522285452776966</v>
      </c>
      <c r="AH27" s="25">
        <v>3.6213109708102422</v>
      </c>
      <c r="AI27" s="25">
        <v>3.2991970154794643</v>
      </c>
      <c r="AJ27" s="25">
        <v>3.0528182946903453</v>
      </c>
      <c r="AK27" s="25">
        <v>3.0172739907318817</v>
      </c>
      <c r="AL27" s="25">
        <v>2.7106532974413877</v>
      </c>
      <c r="AM27" s="25">
        <v>2.3972497426929618</v>
      </c>
      <c r="AN27" s="25">
        <v>2.302334799424095</v>
      </c>
      <c r="AO27" s="25">
        <v>1.9311567866183559</v>
      </c>
      <c r="AP27" s="25">
        <v>1.6674901492631999</v>
      </c>
      <c r="AQ27" s="25">
        <v>0.81832166876624512</v>
      </c>
      <c r="AR27" s="25">
        <v>-0.3858736813056094</v>
      </c>
      <c r="AS27" s="25">
        <v>-1.5307069238293014</v>
      </c>
      <c r="AT27" s="25">
        <v>-2.2079964514466948</v>
      </c>
      <c r="AV27" s="26">
        <v>5.9522285452776966</v>
      </c>
      <c r="AW27" s="26">
        <v>5.6213109708102422</v>
      </c>
      <c r="AX27" s="26">
        <v>5.2991970154794643</v>
      </c>
      <c r="AY27" s="26">
        <v>5.0528182946903453</v>
      </c>
      <c r="AZ27" s="26">
        <v>5.0172739907318817</v>
      </c>
      <c r="BA27" s="26">
        <v>4.7106532974413877</v>
      </c>
      <c r="BB27" s="26">
        <v>4.3972497426929618</v>
      </c>
      <c r="BC27" s="26">
        <v>4.302334799424095</v>
      </c>
      <c r="BD27" s="26">
        <v>3.9311567866183559</v>
      </c>
      <c r="BE27" s="26">
        <v>3.6674901492631999</v>
      </c>
      <c r="BF27" s="26">
        <v>2.8183216687662451</v>
      </c>
      <c r="BG27" s="26">
        <v>1.6141263186943906</v>
      </c>
      <c r="BH27" s="26">
        <v>0.4692930761706986</v>
      </c>
      <c r="BI27" s="26">
        <v>-0.20799645144669476</v>
      </c>
      <c r="BK27" s="27">
        <v>3.7626937176217901</v>
      </c>
      <c r="BL27" s="27">
        <v>3.261106872629906</v>
      </c>
      <c r="BM27" s="27">
        <v>2.936917781463027</v>
      </c>
      <c r="BN27" s="27">
        <v>2.6721553983216033</v>
      </c>
      <c r="BO27" s="27">
        <v>2.6334151068059519</v>
      </c>
      <c r="BP27" s="27">
        <v>2.3218026113445056</v>
      </c>
      <c r="BQ27" s="27">
        <v>2.0087643234870853</v>
      </c>
      <c r="BR27" s="27">
        <v>1.9252463998471754</v>
      </c>
      <c r="BS27" s="27">
        <v>1.5507784013866477</v>
      </c>
      <c r="BT27" s="27">
        <v>1.1630207613235832</v>
      </c>
      <c r="BU27" s="27">
        <v>-0.35496657109991858</v>
      </c>
      <c r="BV27" s="27">
        <v>-1.2686756271394941</v>
      </c>
      <c r="BW27" s="27">
        <v>-1.7991510369367418</v>
      </c>
      <c r="BX27" s="27">
        <v>-1.5871467646177173</v>
      </c>
      <c r="BZ27" s="27">
        <v>5.7626937176217901</v>
      </c>
      <c r="CA27" s="27">
        <v>5.261106872629906</v>
      </c>
      <c r="CB27" s="27">
        <v>4.936917781463027</v>
      </c>
      <c r="CC27" s="27">
        <v>4.6721553983216033</v>
      </c>
      <c r="CD27" s="27">
        <v>4.6334151068059519</v>
      </c>
      <c r="CE27" s="27">
        <v>4.3218026113445056</v>
      </c>
      <c r="CF27" s="27">
        <v>4.0087643234870853</v>
      </c>
      <c r="CG27" s="27">
        <v>3.9252463998471754</v>
      </c>
      <c r="CH27" s="27">
        <v>3.5507784013866477</v>
      </c>
      <c r="CI27" s="27">
        <v>3.1630207613235832</v>
      </c>
      <c r="CJ27" s="27">
        <v>1.6450334289000814</v>
      </c>
      <c r="CK27" s="27">
        <v>0.73132437286050589</v>
      </c>
      <c r="CL27" s="27">
        <v>0.20084896306325817</v>
      </c>
      <c r="CM27" s="27">
        <v>0.41285323538228269</v>
      </c>
      <c r="CO27" s="28">
        <v>3.7600300830057609</v>
      </c>
      <c r="CP27" s="28">
        <v>3.213876652837234</v>
      </c>
      <c r="CQ27" s="28">
        <v>2.8424057765599091</v>
      </c>
      <c r="CR27" s="28">
        <v>2.5274229347139663</v>
      </c>
      <c r="CS27" s="28">
        <v>2.4164369756960511</v>
      </c>
      <c r="CT27" s="28">
        <v>2.0015015481246614</v>
      </c>
      <c r="CU27" s="28">
        <v>1.5460672199933292</v>
      </c>
      <c r="CV27" s="28">
        <v>1.3399024353893001</v>
      </c>
      <c r="CW27" s="28">
        <v>0.88055634954988093</v>
      </c>
      <c r="CX27" s="28">
        <v>0.54877151923754575</v>
      </c>
      <c r="CY27" s="28">
        <v>-1.146873868718556</v>
      </c>
      <c r="CZ27" s="28">
        <v>-3.328633602943988</v>
      </c>
      <c r="DA27" s="28">
        <v>-4.6287138836796302</v>
      </c>
      <c r="DB27" s="28">
        <v>-5.3488514508349603</v>
      </c>
      <c r="DD27" s="28">
        <v>5.7600300830057609</v>
      </c>
      <c r="DE27" s="28">
        <v>5.213876652837234</v>
      </c>
      <c r="DF27" s="28">
        <v>4.8424057765599091</v>
      </c>
      <c r="DG27" s="28">
        <v>4.5274229347139663</v>
      </c>
      <c r="DH27" s="28">
        <v>4.4164369756960511</v>
      </c>
      <c r="DI27" s="28">
        <v>4.0015015481246614</v>
      </c>
      <c r="DJ27" s="28">
        <v>3.5460672199933292</v>
      </c>
      <c r="DK27" s="28">
        <v>3.3399024353893001</v>
      </c>
      <c r="DL27" s="28">
        <v>2.8805563495498809</v>
      </c>
      <c r="DM27" s="28">
        <v>2.5487715192375457</v>
      </c>
      <c r="DN27" s="28">
        <v>0.85312613128144399</v>
      </c>
      <c r="DO27" s="28">
        <v>-1.328633602943988</v>
      </c>
      <c r="DP27" s="28">
        <v>-2.6287138836796302</v>
      </c>
      <c r="DQ27" s="28">
        <v>-3.3488514508349603</v>
      </c>
      <c r="DS27" s="29">
        <v>3.777142327040595</v>
      </c>
      <c r="DT27" s="29">
        <v>3.2290457157656967</v>
      </c>
      <c r="DU27" s="29">
        <v>2.8605359319798378</v>
      </c>
      <c r="DV27" s="29">
        <v>2.5533311926036806</v>
      </c>
      <c r="DW27" s="29">
        <v>2.4148425619019598</v>
      </c>
      <c r="DX27" s="29">
        <v>2.003093063079028</v>
      </c>
      <c r="DY27" s="29">
        <v>1.5883481409904139</v>
      </c>
      <c r="DZ27" s="29">
        <v>1.4329206643543682</v>
      </c>
      <c r="EA27" s="29">
        <v>1.0059977596903877</v>
      </c>
      <c r="EB27" s="29">
        <v>0.41954443931244789</v>
      </c>
      <c r="EC27" s="29">
        <v>-2.3528703103623183</v>
      </c>
      <c r="ED27" s="29">
        <v>-4.1918774272979569</v>
      </c>
      <c r="EE27" s="29">
        <v>-5.0247720596993801</v>
      </c>
      <c r="EF27" s="29">
        <v>-4.5491641279628894</v>
      </c>
      <c r="EH27" s="29">
        <v>5.777142327040595</v>
      </c>
      <c r="EI27" s="29">
        <v>5.2290457157656967</v>
      </c>
      <c r="EJ27" s="29">
        <v>5.2290457157656967</v>
      </c>
      <c r="EK27" s="29">
        <v>4.5533311926036806</v>
      </c>
      <c r="EL27" s="29">
        <v>4.4148425619019598</v>
      </c>
      <c r="EM27" s="29">
        <v>4.003093063079028</v>
      </c>
      <c r="EN27" s="29">
        <v>3.5883481409904139</v>
      </c>
      <c r="EO27" s="29">
        <v>3.4329206643543682</v>
      </c>
      <c r="EP27" s="29">
        <v>3.0059977596903877</v>
      </c>
      <c r="EQ27" s="29">
        <v>2.4195444393124479</v>
      </c>
      <c r="ER27" s="29">
        <v>-0.35287031036231831</v>
      </c>
      <c r="ES27" s="29">
        <v>-2.1918774272979569</v>
      </c>
      <c r="ET27" s="29">
        <v>-3.0247720596993801</v>
      </c>
      <c r="EU27" s="29">
        <v>-2.5491641279628894</v>
      </c>
      <c r="EW27" s="1">
        <v>314417</v>
      </c>
      <c r="EX27" s="1">
        <v>542840</v>
      </c>
      <c r="EY27" s="1" t="s">
        <v>459</v>
      </c>
      <c r="EZ27" s="1" t="s">
        <v>873</v>
      </c>
    </row>
    <row r="28" spans="2:156" ht="16" thickBot="1" x14ac:dyDescent="0.4">
      <c r="B28" s="21" t="s">
        <v>29</v>
      </c>
      <c r="C28" s="22">
        <v>8.6020288639386564</v>
      </c>
      <c r="D28" s="23">
        <v>7.595551121492413</v>
      </c>
      <c r="E28" s="23">
        <v>7.450932615045204</v>
      </c>
      <c r="F28" s="23">
        <v>5.8911615408205265</v>
      </c>
      <c r="G28" s="23">
        <v>5.2102536801394237</v>
      </c>
      <c r="H28" s="23">
        <v>2.8025634658123693</v>
      </c>
      <c r="I28" s="23">
        <v>0.56412698074036172</v>
      </c>
      <c r="J28" s="23">
        <v>-1.0351299911329193</v>
      </c>
      <c r="K28" s="23">
        <v>-2.9291849024067176</v>
      </c>
      <c r="L28" s="23">
        <v>-4.7431153573330178</v>
      </c>
      <c r="M28" s="23">
        <v>-8.3283181940997508</v>
      </c>
      <c r="N28" s="23">
        <v>-10.190786468447357</v>
      </c>
      <c r="O28" s="23">
        <v>-10.68557986255432</v>
      </c>
      <c r="P28" s="23">
        <v>-10.419964873272335</v>
      </c>
      <c r="Q28" s="24"/>
      <c r="R28" s="23">
        <v>20.362028863938654</v>
      </c>
      <c r="S28" s="23">
        <v>19.355551121492411</v>
      </c>
      <c r="T28" s="23">
        <v>19.210932615045202</v>
      </c>
      <c r="U28" s="23">
        <v>17.651161540820524</v>
      </c>
      <c r="V28" s="23">
        <v>16.970253680139422</v>
      </c>
      <c r="W28" s="23">
        <v>14.562563465812367</v>
      </c>
      <c r="X28" s="23">
        <v>12.32412698074036</v>
      </c>
      <c r="Y28" s="23">
        <v>10.724870008867079</v>
      </c>
      <c r="Z28" s="23">
        <v>8.8308150975932804</v>
      </c>
      <c r="AA28" s="23">
        <v>7.0168846426669802</v>
      </c>
      <c r="AB28" s="23">
        <v>3.4316818059002472</v>
      </c>
      <c r="AC28" s="23">
        <v>1.5692135315526414</v>
      </c>
      <c r="AD28" s="23">
        <v>1.0744201374456779</v>
      </c>
      <c r="AE28" s="23">
        <v>1.3400351267276633</v>
      </c>
      <c r="AG28" s="25">
        <v>8.8757354861432454</v>
      </c>
      <c r="AH28" s="25">
        <v>8.0953095292307289</v>
      </c>
      <c r="AI28" s="25">
        <v>7.8101042021263645</v>
      </c>
      <c r="AJ28" s="25">
        <v>6.6996955181139377</v>
      </c>
      <c r="AK28" s="25">
        <v>6.4922822893855354</v>
      </c>
      <c r="AL28" s="25">
        <v>5.2417493876407839</v>
      </c>
      <c r="AM28" s="25">
        <v>4.1384742045300342</v>
      </c>
      <c r="AN28" s="25">
        <v>3.294224480572872</v>
      </c>
      <c r="AO28" s="25">
        <v>2.0396149800030123</v>
      </c>
      <c r="AP28" s="25">
        <v>0.84636665299010616</v>
      </c>
      <c r="AQ28" s="25">
        <v>-1.5809876463520496</v>
      </c>
      <c r="AR28" s="25">
        <v>-3.3734100866740917</v>
      </c>
      <c r="AS28" s="25">
        <v>-4.5779611361875183</v>
      </c>
      <c r="AT28" s="25">
        <v>-5.0842601369807099</v>
      </c>
      <c r="AV28" s="26">
        <v>20.635735486143243</v>
      </c>
      <c r="AW28" s="26">
        <v>19.855309529230727</v>
      </c>
      <c r="AX28" s="26">
        <v>19.570104202126362</v>
      </c>
      <c r="AY28" s="26">
        <v>18.459695518113936</v>
      </c>
      <c r="AZ28" s="26">
        <v>18.252282289385533</v>
      </c>
      <c r="BA28" s="26">
        <v>17.001749387640782</v>
      </c>
      <c r="BB28" s="26">
        <v>15.898474204530032</v>
      </c>
      <c r="BC28" s="26">
        <v>15.05422448057287</v>
      </c>
      <c r="BD28" s="26">
        <v>13.79961498000301</v>
      </c>
      <c r="BE28" s="26">
        <v>12.606366652990104</v>
      </c>
      <c r="BF28" s="26">
        <v>10.179012353647948</v>
      </c>
      <c r="BG28" s="26">
        <v>8.3865899133259063</v>
      </c>
      <c r="BH28" s="26">
        <v>7.1820388638124797</v>
      </c>
      <c r="BI28" s="26">
        <v>6.6757398630192881</v>
      </c>
      <c r="BK28" s="27">
        <v>8.6270894589406311</v>
      </c>
      <c r="BL28" s="27">
        <v>7.6601362619477946</v>
      </c>
      <c r="BM28" s="27">
        <v>7.5442496830410306</v>
      </c>
      <c r="BN28" s="27">
        <v>6.0190357716395155</v>
      </c>
      <c r="BO28" s="27">
        <v>5.3648689248440888</v>
      </c>
      <c r="BP28" s="27">
        <v>2.9981335103679534</v>
      </c>
      <c r="BQ28" s="27">
        <v>0.79572479495897142</v>
      </c>
      <c r="BR28" s="27">
        <v>-0.81797370760857291</v>
      </c>
      <c r="BS28" s="27">
        <v>-2.6116773175138022</v>
      </c>
      <c r="BT28" s="27">
        <v>-4.3186172131347078</v>
      </c>
      <c r="BU28" s="27">
        <v>-7.5419617997439374</v>
      </c>
      <c r="BV28" s="27">
        <v>-8.9931562096173039</v>
      </c>
      <c r="BW28" s="27">
        <v>-9.3009961882817791</v>
      </c>
      <c r="BX28" s="27">
        <v>-8.7470234480238176</v>
      </c>
      <c r="BZ28" s="27">
        <v>20.387089458940629</v>
      </c>
      <c r="CA28" s="27">
        <v>19.420136261947793</v>
      </c>
      <c r="CB28" s="27">
        <v>19.304249683041029</v>
      </c>
      <c r="CC28" s="27">
        <v>17.779035771639514</v>
      </c>
      <c r="CD28" s="27">
        <v>17.124868924844087</v>
      </c>
      <c r="CE28" s="27">
        <v>14.758133510367951</v>
      </c>
      <c r="CF28" s="27">
        <v>12.555724794958969</v>
      </c>
      <c r="CG28" s="27">
        <v>10.942026292391425</v>
      </c>
      <c r="CH28" s="27">
        <v>9.1483226824861958</v>
      </c>
      <c r="CI28" s="27">
        <v>7.4413827868652902</v>
      </c>
      <c r="CJ28" s="27">
        <v>4.2180382002560606</v>
      </c>
      <c r="CK28" s="27">
        <v>2.7668437903826941</v>
      </c>
      <c r="CL28" s="27">
        <v>2.4590038117182189</v>
      </c>
      <c r="CM28" s="27">
        <v>3.0129765519761804</v>
      </c>
      <c r="CO28" s="28">
        <v>8.6230558819645289</v>
      </c>
      <c r="CP28" s="28">
        <v>7.6393036160705776</v>
      </c>
      <c r="CQ28" s="28">
        <v>7.5258476179387586</v>
      </c>
      <c r="CR28" s="28">
        <v>6.0039944202308568</v>
      </c>
      <c r="CS28" s="28">
        <v>5.3982207879337309</v>
      </c>
      <c r="CT28" s="28">
        <v>3.0724780261920159</v>
      </c>
      <c r="CU28" s="28">
        <v>0.89196981451701873</v>
      </c>
      <c r="CV28" s="28">
        <v>-0.57191914208937789</v>
      </c>
      <c r="CW28" s="28">
        <v>-2.3564585855053508</v>
      </c>
      <c r="CX28" s="28">
        <v>-3.8651754073153199</v>
      </c>
      <c r="CY28" s="28">
        <v>-8.6499845416606078</v>
      </c>
      <c r="CZ28" s="28">
        <v>-19.025431166626049</v>
      </c>
      <c r="DA28" s="28">
        <v>-27.358872702227295</v>
      </c>
      <c r="DB28" s="28">
        <v>-32.529580352999609</v>
      </c>
      <c r="DD28" s="28">
        <v>20.383055881964527</v>
      </c>
      <c r="DE28" s="28">
        <v>19.399303616070576</v>
      </c>
      <c r="DF28" s="28">
        <v>19.285847617938757</v>
      </c>
      <c r="DG28" s="28">
        <v>17.763994420230855</v>
      </c>
      <c r="DH28" s="28">
        <v>17.158220787933729</v>
      </c>
      <c r="DI28" s="28">
        <v>14.832478026192014</v>
      </c>
      <c r="DJ28" s="28">
        <v>12.651969814517017</v>
      </c>
      <c r="DK28" s="28">
        <v>11.18808085791062</v>
      </c>
      <c r="DL28" s="28">
        <v>9.4035414144946472</v>
      </c>
      <c r="DM28" s="28">
        <v>7.8948245926846781</v>
      </c>
      <c r="DN28" s="28">
        <v>3.1100154583393902</v>
      </c>
      <c r="DO28" s="28">
        <v>-7.2654311666260512</v>
      </c>
      <c r="DP28" s="28">
        <v>-15.598872702227297</v>
      </c>
      <c r="DQ28" s="28">
        <v>-20.769580352999611</v>
      </c>
      <c r="DS28" s="29">
        <v>8.6205141075451728</v>
      </c>
      <c r="DT28" s="29">
        <v>7.5666146859520254</v>
      </c>
      <c r="DU28" s="29">
        <v>7.4398647410800223</v>
      </c>
      <c r="DV28" s="29">
        <v>5.9677457601511001</v>
      </c>
      <c r="DW28" s="29">
        <v>5.4228169209672608</v>
      </c>
      <c r="DX28" s="29">
        <v>3.1971998328933928</v>
      </c>
      <c r="DY28" s="29">
        <v>1.108672955176921</v>
      </c>
      <c r="DZ28" s="29">
        <v>-0.29758335182662421</v>
      </c>
      <c r="EA28" s="29">
        <v>-2.2167307689181186</v>
      </c>
      <c r="EB28" s="29">
        <v>-5.5068222686161761</v>
      </c>
      <c r="EC28" s="29">
        <v>-17.14597692539401</v>
      </c>
      <c r="ED28" s="29">
        <v>-26.399191694213869</v>
      </c>
      <c r="EE28" s="29">
        <v>-31.881616415272596</v>
      </c>
      <c r="EF28" s="29">
        <v>-29.958870829600315</v>
      </c>
      <c r="EH28" s="29">
        <v>20.380514107545171</v>
      </c>
      <c r="EI28" s="29">
        <v>19.326614685952023</v>
      </c>
      <c r="EJ28" s="29">
        <v>19.326614685952023</v>
      </c>
      <c r="EK28" s="29">
        <v>17.727745760151098</v>
      </c>
      <c r="EL28" s="29">
        <v>17.182816920967259</v>
      </c>
      <c r="EM28" s="29">
        <v>14.957199832893391</v>
      </c>
      <c r="EN28" s="29">
        <v>12.868672955176919</v>
      </c>
      <c r="EO28" s="29">
        <v>11.462416648173374</v>
      </c>
      <c r="EP28" s="29">
        <v>9.5432692310818794</v>
      </c>
      <c r="EQ28" s="29">
        <v>6.2531777313838219</v>
      </c>
      <c r="ER28" s="29">
        <v>-5.3859769253940115</v>
      </c>
      <c r="ES28" s="29">
        <v>-14.639191694213871</v>
      </c>
      <c r="ET28" s="29">
        <v>-20.121616415272598</v>
      </c>
      <c r="EU28" s="29">
        <v>-18.198870829600317</v>
      </c>
      <c r="EW28" s="1">
        <v>367546</v>
      </c>
      <c r="EX28" s="1">
        <v>403338</v>
      </c>
      <c r="EY28" s="1" t="s">
        <v>481</v>
      </c>
      <c r="EZ28" s="1" t="s">
        <v>867</v>
      </c>
    </row>
    <row r="29" spans="2:156" ht="16" thickBot="1" x14ac:dyDescent="0.4">
      <c r="B29" s="21" t="s">
        <v>30</v>
      </c>
      <c r="C29" s="22">
        <v>6.8932676623642788</v>
      </c>
      <c r="D29" s="23">
        <v>5.9943454774755995</v>
      </c>
      <c r="E29" s="23">
        <v>5.550932789099976</v>
      </c>
      <c r="F29" s="23">
        <v>5.3234519447078377</v>
      </c>
      <c r="G29" s="23">
        <v>4.9483603032048897</v>
      </c>
      <c r="H29" s="23">
        <v>4.6448559537217911</v>
      </c>
      <c r="I29" s="23">
        <v>4.1310189435245412</v>
      </c>
      <c r="J29" s="23">
        <v>3.7016384324535014</v>
      </c>
      <c r="K29" s="23">
        <v>3.389263270808371</v>
      </c>
      <c r="L29" s="23">
        <v>2.8785563389932243</v>
      </c>
      <c r="M29" s="23">
        <v>1.1841851675825836</v>
      </c>
      <c r="N29" s="23">
        <v>0.38774827099204145</v>
      </c>
      <c r="O29" s="23">
        <v>0.2821272450936263</v>
      </c>
      <c r="P29" s="23">
        <v>0.57085950607763181</v>
      </c>
      <c r="Q29" s="24"/>
      <c r="R29" s="23">
        <v>10.393267662364279</v>
      </c>
      <c r="S29" s="23">
        <v>9.4943454774755995</v>
      </c>
      <c r="T29" s="23">
        <v>9.050932789099976</v>
      </c>
      <c r="U29" s="23">
        <v>8.8234519447078377</v>
      </c>
      <c r="V29" s="23">
        <v>8.4483603032048897</v>
      </c>
      <c r="W29" s="23">
        <v>8.1448559537217911</v>
      </c>
      <c r="X29" s="23">
        <v>7.6310189435245412</v>
      </c>
      <c r="Y29" s="23">
        <v>7.2016384324535014</v>
      </c>
      <c r="Z29" s="23">
        <v>6.889263270808371</v>
      </c>
      <c r="AA29" s="23">
        <v>6.3785563389932243</v>
      </c>
      <c r="AB29" s="23">
        <v>4.6841851675825836</v>
      </c>
      <c r="AC29" s="23">
        <v>3.8877482709920415</v>
      </c>
      <c r="AD29" s="23">
        <v>3.7821272450936263</v>
      </c>
      <c r="AE29" s="23">
        <v>4.0708595060776318</v>
      </c>
      <c r="AG29" s="25">
        <v>7.2862012305912209</v>
      </c>
      <c r="AH29" s="25">
        <v>6.8964936182215517</v>
      </c>
      <c r="AI29" s="25">
        <v>6.4431666309744973</v>
      </c>
      <c r="AJ29" s="25">
        <v>6.2459925728929235</v>
      </c>
      <c r="AK29" s="25">
        <v>5.9286868293267148</v>
      </c>
      <c r="AL29" s="25">
        <v>5.6761899074652646</v>
      </c>
      <c r="AM29" s="25">
        <v>5.2284210713503079</v>
      </c>
      <c r="AN29" s="25">
        <v>4.8570880585755418</v>
      </c>
      <c r="AO29" s="25">
        <v>4.586278711092227</v>
      </c>
      <c r="AP29" s="25">
        <v>4.1990286918394268</v>
      </c>
      <c r="AQ29" s="25">
        <v>3.0881600687134778</v>
      </c>
      <c r="AR29" s="25">
        <v>2.2904306514971786</v>
      </c>
      <c r="AS29" s="25">
        <v>1.8209126276713796</v>
      </c>
      <c r="AT29" s="25">
        <v>1.5547282373796296</v>
      </c>
      <c r="AV29" s="26">
        <v>10.786201230591221</v>
      </c>
      <c r="AW29" s="26">
        <v>10.396493618221552</v>
      </c>
      <c r="AX29" s="26">
        <v>9.9431666309744973</v>
      </c>
      <c r="AY29" s="26">
        <v>9.7459925728929235</v>
      </c>
      <c r="AZ29" s="26">
        <v>9.4286868293267148</v>
      </c>
      <c r="BA29" s="26">
        <v>9.1761899074652646</v>
      </c>
      <c r="BB29" s="26">
        <v>8.7284210713503079</v>
      </c>
      <c r="BC29" s="26">
        <v>8.3570880585755418</v>
      </c>
      <c r="BD29" s="26">
        <v>8.086278711092227</v>
      </c>
      <c r="BE29" s="26">
        <v>7.6990286918394268</v>
      </c>
      <c r="BF29" s="26">
        <v>6.5881600687134778</v>
      </c>
      <c r="BG29" s="26">
        <v>5.7904306514971786</v>
      </c>
      <c r="BH29" s="26">
        <v>5.3209126276713796</v>
      </c>
      <c r="BI29" s="26">
        <v>5.0547282373796296</v>
      </c>
      <c r="BK29" s="27">
        <v>6.9045316529259253</v>
      </c>
      <c r="BL29" s="27">
        <v>6.0001930375284278</v>
      </c>
      <c r="BM29" s="27">
        <v>5.5944375957027024</v>
      </c>
      <c r="BN29" s="27">
        <v>5.3802140861343837</v>
      </c>
      <c r="BO29" s="27">
        <v>5.0228287121570787</v>
      </c>
      <c r="BP29" s="27">
        <v>4.7355208242752802</v>
      </c>
      <c r="BQ29" s="27">
        <v>4.2402137108564375</v>
      </c>
      <c r="BR29" s="27">
        <v>3.8272438836938569</v>
      </c>
      <c r="BS29" s="27">
        <v>3.5360097911530897</v>
      </c>
      <c r="BT29" s="27">
        <v>3.0775696202239669</v>
      </c>
      <c r="BU29" s="27">
        <v>1.56324448778898</v>
      </c>
      <c r="BV29" s="27">
        <v>0.91112005868995283</v>
      </c>
      <c r="BW29" s="27">
        <v>0.85882202146130737</v>
      </c>
      <c r="BX29" s="27">
        <v>1.1579637955381443</v>
      </c>
      <c r="BZ29" s="27">
        <v>10.404531652925925</v>
      </c>
      <c r="CA29" s="27">
        <v>9.5001930375284278</v>
      </c>
      <c r="CB29" s="27">
        <v>9.0944375957027024</v>
      </c>
      <c r="CC29" s="27">
        <v>8.8802140861343837</v>
      </c>
      <c r="CD29" s="27">
        <v>8.5228287121570787</v>
      </c>
      <c r="CE29" s="27">
        <v>8.2355208242752802</v>
      </c>
      <c r="CF29" s="27">
        <v>7.7402137108564375</v>
      </c>
      <c r="CG29" s="27">
        <v>7.3272438836938569</v>
      </c>
      <c r="CH29" s="27">
        <v>7.0360097911530897</v>
      </c>
      <c r="CI29" s="27">
        <v>6.5775696202239669</v>
      </c>
      <c r="CJ29" s="27">
        <v>5.06324448778898</v>
      </c>
      <c r="CK29" s="27">
        <v>4.4111200586899528</v>
      </c>
      <c r="CL29" s="27">
        <v>4.3588220214613074</v>
      </c>
      <c r="CM29" s="27">
        <v>4.6579637955381443</v>
      </c>
      <c r="CO29" s="28">
        <v>6.8994714429684443</v>
      </c>
      <c r="CP29" s="28">
        <v>6.0080148210356388</v>
      </c>
      <c r="CQ29" s="28">
        <v>5.5631613952953867</v>
      </c>
      <c r="CR29" s="28">
        <v>5.3436878873481515</v>
      </c>
      <c r="CS29" s="28">
        <v>4.9875088828379006</v>
      </c>
      <c r="CT29" s="28">
        <v>4.6972333072250745</v>
      </c>
      <c r="CU29" s="28">
        <v>4.1799156317315731</v>
      </c>
      <c r="CV29" s="28">
        <v>3.7492413011701515</v>
      </c>
      <c r="CW29" s="28">
        <v>3.4940286932561886</v>
      </c>
      <c r="CX29" s="28">
        <v>3.1145249969884112</v>
      </c>
      <c r="CY29" s="28">
        <v>1.0483510826280877</v>
      </c>
      <c r="CZ29" s="28">
        <v>-3.0433709940626841</v>
      </c>
      <c r="DA29" s="28">
        <v>-5.9979185577196432</v>
      </c>
      <c r="DB29" s="28">
        <v>-7.8887211376573276</v>
      </c>
      <c r="DD29" s="28">
        <v>10.399471442968444</v>
      </c>
      <c r="DE29" s="28">
        <v>9.5080148210356388</v>
      </c>
      <c r="DF29" s="28">
        <v>9.0631613952953867</v>
      </c>
      <c r="DG29" s="28">
        <v>8.8436878873481515</v>
      </c>
      <c r="DH29" s="28">
        <v>8.4875088828379006</v>
      </c>
      <c r="DI29" s="28">
        <v>8.1972333072250745</v>
      </c>
      <c r="DJ29" s="28">
        <v>7.6799156317315731</v>
      </c>
      <c r="DK29" s="28">
        <v>7.2492413011701515</v>
      </c>
      <c r="DL29" s="28">
        <v>6.9940286932561886</v>
      </c>
      <c r="DM29" s="28">
        <v>6.6145249969884112</v>
      </c>
      <c r="DN29" s="28">
        <v>4.5483510826280877</v>
      </c>
      <c r="DO29" s="28">
        <v>0.45662900593731592</v>
      </c>
      <c r="DP29" s="28">
        <v>-2.4979185577196432</v>
      </c>
      <c r="DQ29" s="28">
        <v>-4.3887211376573276</v>
      </c>
      <c r="DS29" s="29">
        <v>6.9052637857043475</v>
      </c>
      <c r="DT29" s="29">
        <v>5.9963783435150741</v>
      </c>
      <c r="DU29" s="29">
        <v>5.536348107074943</v>
      </c>
      <c r="DV29" s="29">
        <v>5.3390137464828733</v>
      </c>
      <c r="DW29" s="29">
        <v>5.0026830363175314</v>
      </c>
      <c r="DX29" s="29">
        <v>4.7568971814107623</v>
      </c>
      <c r="DY29" s="29">
        <v>4.2939839772746495</v>
      </c>
      <c r="DZ29" s="29">
        <v>3.9331116162823871</v>
      </c>
      <c r="EA29" s="29">
        <v>3.6336616541705453</v>
      </c>
      <c r="EB29" s="29">
        <v>2.5668388038918835</v>
      </c>
      <c r="EC29" s="29">
        <v>-2.1896227908355925</v>
      </c>
      <c r="ED29" s="29">
        <v>-5.7443316201203203</v>
      </c>
      <c r="EE29" s="29">
        <v>-7.5835141334250267</v>
      </c>
      <c r="EF29" s="29">
        <v>-6.7012765931565283</v>
      </c>
      <c r="EH29" s="29">
        <v>10.405263785704348</v>
      </c>
      <c r="EI29" s="29">
        <v>9.4963783435150741</v>
      </c>
      <c r="EJ29" s="29">
        <v>9.4963783435150741</v>
      </c>
      <c r="EK29" s="29">
        <v>8.8390137464828733</v>
      </c>
      <c r="EL29" s="29">
        <v>8.5026830363175314</v>
      </c>
      <c r="EM29" s="29">
        <v>8.2568971814107623</v>
      </c>
      <c r="EN29" s="29">
        <v>7.7939839772746495</v>
      </c>
      <c r="EO29" s="29">
        <v>7.4331116162823871</v>
      </c>
      <c r="EP29" s="29">
        <v>7.1336616541705453</v>
      </c>
      <c r="EQ29" s="29">
        <v>6.0668388038918835</v>
      </c>
      <c r="ER29" s="29">
        <v>1.3103772091644075</v>
      </c>
      <c r="ES29" s="29">
        <v>-2.2443316201203203</v>
      </c>
      <c r="ET29" s="29">
        <v>-4.0835141334250267</v>
      </c>
      <c r="EU29" s="29">
        <v>-3.2012765931565283</v>
      </c>
      <c r="EW29" s="1">
        <v>385381</v>
      </c>
      <c r="EX29" s="1">
        <v>432208</v>
      </c>
      <c r="EY29" s="1" t="s">
        <v>483</v>
      </c>
      <c r="EZ29" s="1" t="s">
        <v>858</v>
      </c>
    </row>
    <row r="30" spans="2:156" ht="16" thickBot="1" x14ac:dyDescent="0.4">
      <c r="B30" s="21" t="s">
        <v>31</v>
      </c>
      <c r="C30" s="22">
        <v>6.9316554412608795</v>
      </c>
      <c r="D30" s="23">
        <v>6.7549121036681044</v>
      </c>
      <c r="E30" s="23">
        <v>6.6388459608241277</v>
      </c>
      <c r="F30" s="23">
        <v>6.4008626978216707</v>
      </c>
      <c r="G30" s="23">
        <v>6.3176294543899871</v>
      </c>
      <c r="H30" s="23">
        <v>6.2121221526386705</v>
      </c>
      <c r="I30" s="23">
        <v>5.9451371890027591</v>
      </c>
      <c r="J30" s="23">
        <v>11.158862028880081</v>
      </c>
      <c r="K30" s="23">
        <v>11.033672196207709</v>
      </c>
      <c r="L30" s="23">
        <v>10.733329783059848</v>
      </c>
      <c r="M30" s="23">
        <v>10.102358137929276</v>
      </c>
      <c r="N30" s="23">
        <v>9.8666088280562967</v>
      </c>
      <c r="O30" s="23">
        <v>9.7017554527365952</v>
      </c>
      <c r="P30" s="23">
        <v>9.8801776803102754</v>
      </c>
      <c r="Q30" s="24"/>
      <c r="R30" s="23">
        <v>10.43165544126088</v>
      </c>
      <c r="S30" s="23">
        <v>10.254912103668104</v>
      </c>
      <c r="T30" s="23">
        <v>10.138845960824128</v>
      </c>
      <c r="U30" s="23">
        <v>9.9008626978216707</v>
      </c>
      <c r="V30" s="23">
        <v>9.8176294543899871</v>
      </c>
      <c r="W30" s="23">
        <v>9.7121221526386705</v>
      </c>
      <c r="X30" s="23">
        <v>9.4451371890027591</v>
      </c>
      <c r="Y30" s="23">
        <v>9.2588620288800829</v>
      </c>
      <c r="Z30" s="23">
        <v>9.1336721962077103</v>
      </c>
      <c r="AA30" s="23">
        <v>8.8333297830598489</v>
      </c>
      <c r="AB30" s="23">
        <v>8.2023581379292771</v>
      </c>
      <c r="AC30" s="23">
        <v>7.9666088280562981</v>
      </c>
      <c r="AD30" s="23">
        <v>7.8017554527365967</v>
      </c>
      <c r="AE30" s="23">
        <v>7.9801776803102769</v>
      </c>
      <c r="AG30" s="25">
        <v>7.1401067756483325</v>
      </c>
      <c r="AH30" s="25">
        <v>7.1239384168836573</v>
      </c>
      <c r="AI30" s="25">
        <v>6.8762039730151923</v>
      </c>
      <c r="AJ30" s="25">
        <v>6.5419774225102447</v>
      </c>
      <c r="AK30" s="25">
        <v>6.37639093829379</v>
      </c>
      <c r="AL30" s="25">
        <v>6.1579671177455211</v>
      </c>
      <c r="AM30" s="25">
        <v>5.7180520662749696</v>
      </c>
      <c r="AN30" s="25">
        <v>10.757901986347251</v>
      </c>
      <c r="AO30" s="25">
        <v>10.349543157792622</v>
      </c>
      <c r="AP30" s="25">
        <v>9.9478484680616681</v>
      </c>
      <c r="AQ30" s="25">
        <v>9.4689021064143475</v>
      </c>
      <c r="AR30" s="25">
        <v>9.3117501293884981</v>
      </c>
      <c r="AS30" s="25">
        <v>9.1186975247942073</v>
      </c>
      <c r="AT30" s="25">
        <v>9.2157123304994286</v>
      </c>
      <c r="AV30" s="26">
        <v>10.640106775648333</v>
      </c>
      <c r="AW30" s="26">
        <v>10.623938416883657</v>
      </c>
      <c r="AX30" s="26">
        <v>10.376203973015192</v>
      </c>
      <c r="AY30" s="26">
        <v>10.041977422510245</v>
      </c>
      <c r="AZ30" s="26">
        <v>9.87639093829379</v>
      </c>
      <c r="BA30" s="26">
        <v>9.6579671177455211</v>
      </c>
      <c r="BB30" s="26">
        <v>9.2180520662749696</v>
      </c>
      <c r="BC30" s="26">
        <v>8.8579019863472528</v>
      </c>
      <c r="BD30" s="26">
        <v>8.4495431577926237</v>
      </c>
      <c r="BE30" s="26">
        <v>8.0478484680616695</v>
      </c>
      <c r="BF30" s="26">
        <v>7.5689021064143489</v>
      </c>
      <c r="BG30" s="26">
        <v>7.4117501293884995</v>
      </c>
      <c r="BH30" s="26">
        <v>7.2186975247942087</v>
      </c>
      <c r="BI30" s="26">
        <v>7.31571233049943</v>
      </c>
      <c r="BK30" s="27">
        <v>6.9376511648812063</v>
      </c>
      <c r="BL30" s="27">
        <v>6.7790376291818113</v>
      </c>
      <c r="BM30" s="27">
        <v>6.6919898728746983</v>
      </c>
      <c r="BN30" s="27">
        <v>6.4730649772093436</v>
      </c>
      <c r="BO30" s="27">
        <v>6.399738405946291</v>
      </c>
      <c r="BP30" s="27">
        <v>6.3056692534136101</v>
      </c>
      <c r="BQ30" s="27">
        <v>6.0611868085558029</v>
      </c>
      <c r="BR30" s="27">
        <v>11.290029754562038</v>
      </c>
      <c r="BS30" s="27">
        <v>11.180711028730913</v>
      </c>
      <c r="BT30" s="27">
        <v>10.912886238911636</v>
      </c>
      <c r="BU30" s="27">
        <v>10.337390824718016</v>
      </c>
      <c r="BV30" s="27">
        <v>10.13768233957917</v>
      </c>
      <c r="BW30" s="27">
        <v>9.9926217726357009</v>
      </c>
      <c r="BX30" s="27">
        <v>10.16936773910629</v>
      </c>
      <c r="BZ30" s="27">
        <v>10.437651164881206</v>
      </c>
      <c r="CA30" s="27">
        <v>10.279037629181811</v>
      </c>
      <c r="CB30" s="27">
        <v>10.191989872874698</v>
      </c>
      <c r="CC30" s="27">
        <v>9.9730649772093436</v>
      </c>
      <c r="CD30" s="27">
        <v>9.899738405946291</v>
      </c>
      <c r="CE30" s="27">
        <v>9.8056692534136101</v>
      </c>
      <c r="CF30" s="27">
        <v>9.5611868085558029</v>
      </c>
      <c r="CG30" s="27">
        <v>9.3900297545620397</v>
      </c>
      <c r="CH30" s="27">
        <v>9.2807110287309147</v>
      </c>
      <c r="CI30" s="27">
        <v>9.0128862389116371</v>
      </c>
      <c r="CJ30" s="27">
        <v>8.4373908247180172</v>
      </c>
      <c r="CK30" s="27">
        <v>8.2376823395791714</v>
      </c>
      <c r="CL30" s="27">
        <v>8.0926217726357024</v>
      </c>
      <c r="CM30" s="27">
        <v>8.2693677391062916</v>
      </c>
      <c r="CO30" s="28">
        <v>6.944683756546965</v>
      </c>
      <c r="CP30" s="28">
        <v>6.7804827399757457</v>
      </c>
      <c r="CQ30" s="28">
        <v>6.6770574024891296</v>
      </c>
      <c r="CR30" s="28">
        <v>6.4478391217275153</v>
      </c>
      <c r="CS30" s="28">
        <v>6.3660084780586406</v>
      </c>
      <c r="CT30" s="28">
        <v>6.2597454494305307</v>
      </c>
      <c r="CU30" s="28">
        <v>5.984365862004843</v>
      </c>
      <c r="CV30" s="28">
        <v>11.188008356534329</v>
      </c>
      <c r="CW30" s="28">
        <v>11.061929782587354</v>
      </c>
      <c r="CX30" s="28">
        <v>10.776618916044811</v>
      </c>
      <c r="CY30" s="28">
        <v>9.9890600290478559</v>
      </c>
      <c r="CZ30" s="28">
        <v>8.5839721317745976</v>
      </c>
      <c r="DA30" s="28">
        <v>7.4315914014623399</v>
      </c>
      <c r="DB30" s="28">
        <v>6.8959973870431845</v>
      </c>
      <c r="DD30" s="28">
        <v>10.444683756546965</v>
      </c>
      <c r="DE30" s="28">
        <v>10.280482739975746</v>
      </c>
      <c r="DF30" s="28">
        <v>10.17705740248913</v>
      </c>
      <c r="DG30" s="28">
        <v>9.9478391217275153</v>
      </c>
      <c r="DH30" s="28">
        <v>9.8660084780586406</v>
      </c>
      <c r="DI30" s="28">
        <v>9.7597454494305307</v>
      </c>
      <c r="DJ30" s="28">
        <v>9.484365862004843</v>
      </c>
      <c r="DK30" s="28">
        <v>9.2880083565343305</v>
      </c>
      <c r="DL30" s="28">
        <v>9.1619297825873556</v>
      </c>
      <c r="DM30" s="28">
        <v>8.8766189160448121</v>
      </c>
      <c r="DN30" s="28">
        <v>8.0890600290478574</v>
      </c>
      <c r="DO30" s="28">
        <v>6.683972131774599</v>
      </c>
      <c r="DP30" s="28">
        <v>5.5315914014623413</v>
      </c>
      <c r="DQ30" s="28">
        <v>4.995997387043186</v>
      </c>
      <c r="DS30" s="29">
        <v>6.9552117617828753</v>
      </c>
      <c r="DT30" s="29">
        <v>6.7918132910858624</v>
      </c>
      <c r="DU30" s="29">
        <v>6.7019631436367089</v>
      </c>
      <c r="DV30" s="29">
        <v>6.4974485548745804</v>
      </c>
      <c r="DW30" s="29">
        <v>6.4407376311848594</v>
      </c>
      <c r="DX30" s="29">
        <v>6.3685786768204427</v>
      </c>
      <c r="DY30" s="29">
        <v>6.1332035021084863</v>
      </c>
      <c r="DZ30" s="29">
        <v>11.383516058006082</v>
      </c>
      <c r="EA30" s="29">
        <v>11.296669949635241</v>
      </c>
      <c r="EB30" s="29">
        <v>10.781353795936527</v>
      </c>
      <c r="EC30" s="29">
        <v>8.9656066666372514</v>
      </c>
      <c r="ED30" s="29">
        <v>7.7225448296079513</v>
      </c>
      <c r="EE30" s="29">
        <v>6.9527470534452522</v>
      </c>
      <c r="EF30" s="29">
        <v>7.5264012104193636</v>
      </c>
      <c r="EH30" s="29">
        <v>10.455211761782875</v>
      </c>
      <c r="EI30" s="29">
        <v>10.291813291085862</v>
      </c>
      <c r="EJ30" s="29">
        <v>10.291813291085862</v>
      </c>
      <c r="EK30" s="29">
        <v>9.9974485548745804</v>
      </c>
      <c r="EL30" s="29">
        <v>9.9407376311848594</v>
      </c>
      <c r="EM30" s="29">
        <v>9.8685786768204427</v>
      </c>
      <c r="EN30" s="29">
        <v>9.6332035021084863</v>
      </c>
      <c r="EO30" s="29">
        <v>9.4835160580060833</v>
      </c>
      <c r="EP30" s="29">
        <v>9.3966699496352426</v>
      </c>
      <c r="EQ30" s="29">
        <v>8.8813537959365281</v>
      </c>
      <c r="ER30" s="29">
        <v>7.0656066666372528</v>
      </c>
      <c r="ES30" s="29">
        <v>5.8225448296079527</v>
      </c>
      <c r="ET30" s="29">
        <v>5.0527470534452537</v>
      </c>
      <c r="EU30" s="29">
        <v>5.626401210419365</v>
      </c>
      <c r="EW30" s="1">
        <v>354028</v>
      </c>
      <c r="EX30" s="1">
        <v>429192</v>
      </c>
      <c r="EY30" s="1" t="s">
        <v>485</v>
      </c>
      <c r="EZ30" s="1" t="s">
        <v>874</v>
      </c>
    </row>
    <row r="31" spans="2:156" ht="16" thickBot="1" x14ac:dyDescent="0.4">
      <c r="B31" s="21" t="s">
        <v>32</v>
      </c>
      <c r="C31" s="22">
        <v>1.9050956793845835</v>
      </c>
      <c r="D31" s="23">
        <v>1.1419240197455096</v>
      </c>
      <c r="E31" s="23">
        <v>0.93630435513037824</v>
      </c>
      <c r="F31" s="23">
        <v>0.84566882971563473</v>
      </c>
      <c r="G31" s="23">
        <v>0.564922037653659</v>
      </c>
      <c r="H31" s="23">
        <v>-0.16977300123643246</v>
      </c>
      <c r="I31" s="23">
        <v>-0.76599587849621997</v>
      </c>
      <c r="J31" s="23">
        <v>3.7285978189302753</v>
      </c>
      <c r="K31" s="23">
        <v>2.6692969217757785</v>
      </c>
      <c r="L31" s="23">
        <v>1.9705648955589155</v>
      </c>
      <c r="M31" s="23">
        <v>-0.83434721500485409</v>
      </c>
      <c r="N31" s="23">
        <v>-2.7611598858930826</v>
      </c>
      <c r="O31" s="23">
        <v>-3.4552135815470741</v>
      </c>
      <c r="P31" s="23">
        <v>-3.8673555776178361</v>
      </c>
      <c r="Q31" s="24"/>
      <c r="R31" s="23">
        <v>6.5420956793845839</v>
      </c>
      <c r="S31" s="23">
        <v>5.7789240197455101</v>
      </c>
      <c r="T31" s="23">
        <v>5.5733043551303787</v>
      </c>
      <c r="U31" s="23">
        <v>5.4826688297156352</v>
      </c>
      <c r="V31" s="23">
        <v>5.2019220376536595</v>
      </c>
      <c r="W31" s="23">
        <v>4.467226998763568</v>
      </c>
      <c r="X31" s="23">
        <v>3.8710041215037805</v>
      </c>
      <c r="Y31" s="23">
        <v>3.3655978189302758</v>
      </c>
      <c r="Z31" s="23">
        <v>2.3062969217757789</v>
      </c>
      <c r="AA31" s="23">
        <v>1.6075648955589159</v>
      </c>
      <c r="AB31" s="23">
        <v>-1.1973472150048536</v>
      </c>
      <c r="AC31" s="23">
        <v>-3.1241598858930821</v>
      </c>
      <c r="AD31" s="23">
        <v>-3.8182135815470737</v>
      </c>
      <c r="AE31" s="23">
        <v>-4.2303555776178356</v>
      </c>
      <c r="AG31" s="25">
        <v>2.0970622495448978</v>
      </c>
      <c r="AH31" s="25">
        <v>1.495650639826767</v>
      </c>
      <c r="AI31" s="25">
        <v>1.1688969690003788</v>
      </c>
      <c r="AJ31" s="25">
        <v>1.0730801497421076</v>
      </c>
      <c r="AK31" s="25">
        <v>0.82969306943887133</v>
      </c>
      <c r="AL31" s="25">
        <v>0.15092117707636632</v>
      </c>
      <c r="AM31" s="25">
        <v>-0.3976906316950739</v>
      </c>
      <c r="AN31" s="25">
        <v>4.2435040362872343</v>
      </c>
      <c r="AO31" s="25">
        <v>3.2877004826366871</v>
      </c>
      <c r="AP31" s="25">
        <v>2.6813613408135915</v>
      </c>
      <c r="AQ31" s="25">
        <v>0.6410827495492839</v>
      </c>
      <c r="AR31" s="25">
        <v>-1.1260786238325231</v>
      </c>
      <c r="AS31" s="25">
        <v>-2.1368306952887437</v>
      </c>
      <c r="AT31" s="25">
        <v>-3.0332018625595474</v>
      </c>
      <c r="AV31" s="26">
        <v>6.7340622495448983</v>
      </c>
      <c r="AW31" s="26">
        <v>6.1326506398267675</v>
      </c>
      <c r="AX31" s="26">
        <v>5.8058969690003792</v>
      </c>
      <c r="AY31" s="26">
        <v>5.7100801497421081</v>
      </c>
      <c r="AZ31" s="26">
        <v>5.4666930694388718</v>
      </c>
      <c r="BA31" s="26">
        <v>4.7879211770763668</v>
      </c>
      <c r="BB31" s="26">
        <v>4.2393093683049266</v>
      </c>
      <c r="BC31" s="26">
        <v>3.8805040362872347</v>
      </c>
      <c r="BD31" s="26">
        <v>2.9247004826366876</v>
      </c>
      <c r="BE31" s="26">
        <v>2.3183613408135919</v>
      </c>
      <c r="BF31" s="26">
        <v>0.27808274954928436</v>
      </c>
      <c r="BG31" s="26">
        <v>-1.4890786238325227</v>
      </c>
      <c r="BH31" s="26">
        <v>-2.4998306952887432</v>
      </c>
      <c r="BI31" s="26">
        <v>-3.3962018625595469</v>
      </c>
      <c r="BK31" s="27">
        <v>1.9308634898003483</v>
      </c>
      <c r="BL31" s="27">
        <v>1.201229766451501</v>
      </c>
      <c r="BM31" s="27">
        <v>1.0249432857551213</v>
      </c>
      <c r="BN31" s="27">
        <v>0.949258298677357</v>
      </c>
      <c r="BO31" s="27">
        <v>0.69145089882339761</v>
      </c>
      <c r="BP31" s="27">
        <v>-1.4980250576119403E-2</v>
      </c>
      <c r="BQ31" s="27">
        <v>-0.58562434974336242</v>
      </c>
      <c r="BR31" s="27">
        <v>3.8757637639388065</v>
      </c>
      <c r="BS31" s="27">
        <v>2.8549232016151294</v>
      </c>
      <c r="BT31" s="27">
        <v>2.2239756715150172</v>
      </c>
      <c r="BU31" s="27">
        <v>-0.28210289161238578</v>
      </c>
      <c r="BV31" s="27">
        <v>-1.826213461110477</v>
      </c>
      <c r="BW31" s="27">
        <v>-2.3255412496654522</v>
      </c>
      <c r="BX31" s="27">
        <v>-2.5132418802102166</v>
      </c>
      <c r="BZ31" s="27">
        <v>6.5678634898003487</v>
      </c>
      <c r="CA31" s="27">
        <v>5.8382297664515015</v>
      </c>
      <c r="CB31" s="27">
        <v>5.6619432857551217</v>
      </c>
      <c r="CC31" s="27">
        <v>5.5862582986773575</v>
      </c>
      <c r="CD31" s="27">
        <v>5.3284508988233981</v>
      </c>
      <c r="CE31" s="27">
        <v>4.6220197494238811</v>
      </c>
      <c r="CF31" s="27">
        <v>4.051375650256638</v>
      </c>
      <c r="CG31" s="27">
        <v>3.512763763938807</v>
      </c>
      <c r="CH31" s="27">
        <v>2.4919232016151298</v>
      </c>
      <c r="CI31" s="27">
        <v>1.8609756715150176</v>
      </c>
      <c r="CJ31" s="27">
        <v>-0.64510289161238532</v>
      </c>
      <c r="CK31" s="27">
        <v>-2.1892134611104765</v>
      </c>
      <c r="CL31" s="27">
        <v>-2.6885412496654517</v>
      </c>
      <c r="CM31" s="27">
        <v>-2.8762418802102161</v>
      </c>
      <c r="CO31" s="28">
        <v>1.913385596549972</v>
      </c>
      <c r="CP31" s="28">
        <v>1.1637841932068937</v>
      </c>
      <c r="CQ31" s="28">
        <v>0.97247062871896262</v>
      </c>
      <c r="CR31" s="28">
        <v>0.88106464535843898</v>
      </c>
      <c r="CS31" s="28">
        <v>0.62514287885219488</v>
      </c>
      <c r="CT31" s="28">
        <v>-9.3300762084311373E-2</v>
      </c>
      <c r="CU31" s="28">
        <v>-0.70900841558638916</v>
      </c>
      <c r="CV31" s="28">
        <v>3.8514191198832499</v>
      </c>
      <c r="CW31" s="28">
        <v>2.8772266030099871</v>
      </c>
      <c r="CX31" s="28">
        <v>2.3137067611197182</v>
      </c>
      <c r="CY31" s="28">
        <v>-1.2124771483791044</v>
      </c>
      <c r="CZ31" s="28">
        <v>-7.9839149558574789</v>
      </c>
      <c r="DA31" s="28">
        <v>-12.880785483586955</v>
      </c>
      <c r="DB31" s="28">
        <v>-16.609659045777548</v>
      </c>
      <c r="DD31" s="28">
        <v>6.5503855965499724</v>
      </c>
      <c r="DE31" s="28">
        <v>5.8007841932068942</v>
      </c>
      <c r="DF31" s="28">
        <v>5.6094706287189631</v>
      </c>
      <c r="DG31" s="28">
        <v>5.5180646453584394</v>
      </c>
      <c r="DH31" s="28">
        <v>5.2621428788521953</v>
      </c>
      <c r="DI31" s="28">
        <v>4.5436992379156891</v>
      </c>
      <c r="DJ31" s="28">
        <v>3.9279915844136113</v>
      </c>
      <c r="DK31" s="28">
        <v>3.4884191198832504</v>
      </c>
      <c r="DL31" s="28">
        <v>2.5142266030099876</v>
      </c>
      <c r="DM31" s="28">
        <v>1.9507067611197186</v>
      </c>
      <c r="DN31" s="28">
        <v>-1.5754771483791039</v>
      </c>
      <c r="DO31" s="28">
        <v>-8.3469149558574784</v>
      </c>
      <c r="DP31" s="28">
        <v>-13.243785483586954</v>
      </c>
      <c r="DQ31" s="28">
        <v>-16.972659045777547</v>
      </c>
      <c r="DS31" s="29">
        <v>1.9418430029659319</v>
      </c>
      <c r="DT31" s="29">
        <v>1.1725773314847601</v>
      </c>
      <c r="DU31" s="29">
        <v>0.97977091138888284</v>
      </c>
      <c r="DV31" s="29">
        <v>0.92894984756763677</v>
      </c>
      <c r="DW31" s="29">
        <v>0.72002985328723668</v>
      </c>
      <c r="DX31" s="29">
        <v>6.9863119773959426E-2</v>
      </c>
      <c r="DY31" s="29">
        <v>-0.48671548129047437</v>
      </c>
      <c r="DZ31" s="29">
        <v>4.0690228272330593</v>
      </c>
      <c r="EA31" s="29">
        <v>3.0703278338656581</v>
      </c>
      <c r="EB31" s="29">
        <v>1.5795816370711613</v>
      </c>
      <c r="EC31" s="29">
        <v>-5.746372417008935</v>
      </c>
      <c r="ED31" s="29">
        <v>-11.856361081065678</v>
      </c>
      <c r="EE31" s="29">
        <v>-15.191545922485595</v>
      </c>
      <c r="EF31" s="29">
        <v>-14.784020960543465</v>
      </c>
      <c r="EH31" s="29">
        <v>6.5788430029659324</v>
      </c>
      <c r="EI31" s="29">
        <v>5.8095773314847605</v>
      </c>
      <c r="EJ31" s="29">
        <v>5.8095773314847605</v>
      </c>
      <c r="EK31" s="29">
        <v>5.5659498475676372</v>
      </c>
      <c r="EL31" s="29">
        <v>5.3570298532872371</v>
      </c>
      <c r="EM31" s="29">
        <v>4.7068631197739599</v>
      </c>
      <c r="EN31" s="29">
        <v>4.1502845187095261</v>
      </c>
      <c r="EO31" s="29">
        <v>3.7060228272330598</v>
      </c>
      <c r="EP31" s="29">
        <v>2.7073278338656586</v>
      </c>
      <c r="EQ31" s="29">
        <v>1.2165816370711617</v>
      </c>
      <c r="ER31" s="29">
        <v>-6.1093724170089345</v>
      </c>
      <c r="ES31" s="29">
        <v>-12.219361081065678</v>
      </c>
      <c r="ET31" s="29">
        <v>-15.554545922485595</v>
      </c>
      <c r="EU31" s="29">
        <v>-15.147020960543465</v>
      </c>
      <c r="EW31" s="1">
        <v>380562</v>
      </c>
      <c r="EX31" s="1">
        <v>389035</v>
      </c>
      <c r="EY31" s="1" t="s">
        <v>470</v>
      </c>
      <c r="EZ31" s="1" t="s">
        <v>866</v>
      </c>
    </row>
    <row r="32" spans="2:156" ht="16" thickBot="1" x14ac:dyDescent="0.4">
      <c r="B32" s="21" t="s">
        <v>33</v>
      </c>
      <c r="C32" s="22">
        <v>8.2857842572464886</v>
      </c>
      <c r="D32" s="23">
        <v>8.0144322057833772</v>
      </c>
      <c r="E32" s="23">
        <v>7.7675789219277895</v>
      </c>
      <c r="F32" s="23">
        <v>7.3785731023344034</v>
      </c>
      <c r="G32" s="23">
        <v>7.3683769536192134</v>
      </c>
      <c r="H32" s="23">
        <v>6.970928522711203</v>
      </c>
      <c r="I32" s="23">
        <v>6.5707436302724531</v>
      </c>
      <c r="J32" s="23">
        <v>6.1997575725412162</v>
      </c>
      <c r="K32" s="23">
        <v>5.9030722778088034</v>
      </c>
      <c r="L32" s="23">
        <v>5.3161545775313783</v>
      </c>
      <c r="M32" s="23">
        <v>3.5177291110578963</v>
      </c>
      <c r="N32" s="23">
        <v>2.2643918742807898</v>
      </c>
      <c r="O32" s="23">
        <v>1.3606790372290902</v>
      </c>
      <c r="P32" s="23">
        <v>0.916466615496212</v>
      </c>
      <c r="Q32" s="24"/>
      <c r="R32" s="23">
        <v>12.422784257246489</v>
      </c>
      <c r="S32" s="23">
        <v>12.151432205783378</v>
      </c>
      <c r="T32" s="23">
        <v>11.90457892192779</v>
      </c>
      <c r="U32" s="23">
        <v>11.515573102334404</v>
      </c>
      <c r="V32" s="23">
        <v>11.505376953619214</v>
      </c>
      <c r="W32" s="23">
        <v>11.107928522711203</v>
      </c>
      <c r="X32" s="23">
        <v>10.707743630272454</v>
      </c>
      <c r="Y32" s="23">
        <v>10.336757572541217</v>
      </c>
      <c r="Z32" s="23">
        <v>10.040072277808804</v>
      </c>
      <c r="AA32" s="23">
        <v>9.4531545775313788</v>
      </c>
      <c r="AB32" s="23">
        <v>7.6547291110578968</v>
      </c>
      <c r="AC32" s="23">
        <v>6.4013918742807903</v>
      </c>
      <c r="AD32" s="23">
        <v>5.4976790372290907</v>
      </c>
      <c r="AE32" s="23">
        <v>5.0534666154962125</v>
      </c>
      <c r="AG32" s="25">
        <v>8.5047086855199279</v>
      </c>
      <c r="AH32" s="25">
        <v>8.3810580620247936</v>
      </c>
      <c r="AI32" s="25">
        <v>8.0737989252451889</v>
      </c>
      <c r="AJ32" s="25">
        <v>7.648385544960945</v>
      </c>
      <c r="AK32" s="25">
        <v>7.6163606019991263</v>
      </c>
      <c r="AL32" s="25">
        <v>7.2304470186462915</v>
      </c>
      <c r="AM32" s="25">
        <v>6.8299276081307454</v>
      </c>
      <c r="AN32" s="25">
        <v>6.4431866401717954</v>
      </c>
      <c r="AO32" s="25">
        <v>6.1090279097632596</v>
      </c>
      <c r="AP32" s="25">
        <v>5.569740622378081</v>
      </c>
      <c r="AQ32" s="25">
        <v>4.2162955229661385</v>
      </c>
      <c r="AR32" s="25">
        <v>3.2441922334684605</v>
      </c>
      <c r="AS32" s="25">
        <v>2.2736809335928321</v>
      </c>
      <c r="AT32" s="25">
        <v>1.7618590557611569</v>
      </c>
      <c r="AV32" s="26">
        <v>12.641708685519928</v>
      </c>
      <c r="AW32" s="26">
        <v>12.518058062024794</v>
      </c>
      <c r="AX32" s="26">
        <v>12.210798925245189</v>
      </c>
      <c r="AY32" s="26">
        <v>11.785385544960945</v>
      </c>
      <c r="AZ32" s="26">
        <v>11.753360601999127</v>
      </c>
      <c r="BA32" s="26">
        <v>11.367447018646292</v>
      </c>
      <c r="BB32" s="26">
        <v>10.966927608130746</v>
      </c>
      <c r="BC32" s="26">
        <v>10.580186640171796</v>
      </c>
      <c r="BD32" s="26">
        <v>10.24602790976326</v>
      </c>
      <c r="BE32" s="26">
        <v>9.7067406223780814</v>
      </c>
      <c r="BF32" s="26">
        <v>8.353295522966139</v>
      </c>
      <c r="BG32" s="26">
        <v>7.381192233468461</v>
      </c>
      <c r="BH32" s="26">
        <v>6.4106809335928325</v>
      </c>
      <c r="BI32" s="26">
        <v>5.8988590557611573</v>
      </c>
      <c r="BK32" s="27">
        <v>8.2932545091850596</v>
      </c>
      <c r="BL32" s="27">
        <v>8.0325983606208116</v>
      </c>
      <c r="BM32" s="27">
        <v>7.7982965440080196</v>
      </c>
      <c r="BN32" s="27">
        <v>7.4221937387236956</v>
      </c>
      <c r="BO32" s="27">
        <v>7.4213036691329162</v>
      </c>
      <c r="BP32" s="27">
        <v>7.0379767337950572</v>
      </c>
      <c r="BQ32" s="27">
        <v>6.6516594657455883</v>
      </c>
      <c r="BR32" s="27">
        <v>6.2940659335116571</v>
      </c>
      <c r="BS32" s="27">
        <v>6.0151049355285267</v>
      </c>
      <c r="BT32" s="27">
        <v>5.4729699614301808</v>
      </c>
      <c r="BU32" s="27">
        <v>3.885999685944924</v>
      </c>
      <c r="BV32" s="27">
        <v>3.0043031879063307</v>
      </c>
      <c r="BW32" s="27">
        <v>2.296068722355507</v>
      </c>
      <c r="BX32" s="27">
        <v>2.1219101012462644</v>
      </c>
      <c r="BZ32" s="27">
        <v>12.43025450918506</v>
      </c>
      <c r="CA32" s="27">
        <v>12.169598360620812</v>
      </c>
      <c r="CB32" s="27">
        <v>11.93529654400802</v>
      </c>
      <c r="CC32" s="27">
        <v>11.559193738723696</v>
      </c>
      <c r="CD32" s="27">
        <v>11.558303669132917</v>
      </c>
      <c r="CE32" s="27">
        <v>11.174976733795058</v>
      </c>
      <c r="CF32" s="27">
        <v>10.788659465745589</v>
      </c>
      <c r="CG32" s="27">
        <v>10.431065933511658</v>
      </c>
      <c r="CH32" s="27">
        <v>10.152104935528527</v>
      </c>
      <c r="CI32" s="27">
        <v>9.6099699614301812</v>
      </c>
      <c r="CJ32" s="27">
        <v>8.0229996859449244</v>
      </c>
      <c r="CK32" s="27">
        <v>7.1413031879063311</v>
      </c>
      <c r="CL32" s="27">
        <v>6.4330687223555074</v>
      </c>
      <c r="CM32" s="27">
        <v>6.2589101012462649</v>
      </c>
      <c r="CO32" s="28">
        <v>8.2959200345920898</v>
      </c>
      <c r="CP32" s="28">
        <v>8.0348030482179098</v>
      </c>
      <c r="CQ32" s="28">
        <v>7.799280404405188</v>
      </c>
      <c r="CR32" s="28">
        <v>7.4161226249034229</v>
      </c>
      <c r="CS32" s="28">
        <v>7.4241460268525064</v>
      </c>
      <c r="CT32" s="28">
        <v>7.0313128220117331</v>
      </c>
      <c r="CU32" s="28">
        <v>6.6137768095897798</v>
      </c>
      <c r="CV32" s="28">
        <v>6.2162500746404348</v>
      </c>
      <c r="CW32" s="28">
        <v>5.9197688950509786</v>
      </c>
      <c r="CX32" s="28">
        <v>5.3834018692836949</v>
      </c>
      <c r="CY32" s="28">
        <v>2.51307582528311</v>
      </c>
      <c r="CZ32" s="28">
        <v>-2.8934392673627798</v>
      </c>
      <c r="DA32" s="28">
        <v>-7.4658628950116608</v>
      </c>
      <c r="DB32" s="28">
        <v>-10.374976783801436</v>
      </c>
      <c r="DD32" s="28">
        <v>12.43292003459209</v>
      </c>
      <c r="DE32" s="28">
        <v>12.17180304821791</v>
      </c>
      <c r="DF32" s="28">
        <v>11.936280404405188</v>
      </c>
      <c r="DG32" s="28">
        <v>11.553122624903423</v>
      </c>
      <c r="DH32" s="28">
        <v>11.561146026852507</v>
      </c>
      <c r="DI32" s="28">
        <v>11.168312822011734</v>
      </c>
      <c r="DJ32" s="28">
        <v>10.75077680958978</v>
      </c>
      <c r="DK32" s="28">
        <v>10.353250074640435</v>
      </c>
      <c r="DL32" s="28">
        <v>10.056768895050979</v>
      </c>
      <c r="DM32" s="28">
        <v>9.5204018692836954</v>
      </c>
      <c r="DN32" s="28">
        <v>6.6500758252831105</v>
      </c>
      <c r="DO32" s="28">
        <v>1.2435607326372207</v>
      </c>
      <c r="DP32" s="28">
        <v>-3.3288628950116603</v>
      </c>
      <c r="DQ32" s="28">
        <v>-6.2379767838014359</v>
      </c>
      <c r="DS32" s="29">
        <v>8.3155248440894596</v>
      </c>
      <c r="DT32" s="29">
        <v>8.0541840706458974</v>
      </c>
      <c r="DU32" s="29">
        <v>7.8351200235185505</v>
      </c>
      <c r="DV32" s="29">
        <v>7.4889071729538514</v>
      </c>
      <c r="DW32" s="29">
        <v>7.5284828734511375</v>
      </c>
      <c r="DX32" s="29">
        <v>7.1690508166305396</v>
      </c>
      <c r="DY32" s="29">
        <v>6.7715792705611975</v>
      </c>
      <c r="DZ32" s="29">
        <v>6.3890153224148634</v>
      </c>
      <c r="EA32" s="29">
        <v>5.9554627676487968</v>
      </c>
      <c r="EB32" s="29">
        <v>4.562836465877723</v>
      </c>
      <c r="EC32" s="29">
        <v>-1.5389916545886067</v>
      </c>
      <c r="ED32" s="29">
        <v>-6.463017290589903</v>
      </c>
      <c r="EE32" s="29">
        <v>-9.6242388256558158</v>
      </c>
      <c r="EF32" s="29">
        <v>-9.2571398785211727</v>
      </c>
      <c r="EH32" s="29">
        <v>12.45252484408946</v>
      </c>
      <c r="EI32" s="29">
        <v>12.191184070645898</v>
      </c>
      <c r="EJ32" s="29">
        <v>12.191184070645898</v>
      </c>
      <c r="EK32" s="29">
        <v>11.625907172953852</v>
      </c>
      <c r="EL32" s="29">
        <v>11.665482873451138</v>
      </c>
      <c r="EM32" s="29">
        <v>11.30605081663054</v>
      </c>
      <c r="EN32" s="29">
        <v>10.908579270561198</v>
      </c>
      <c r="EO32" s="29">
        <v>10.526015322414864</v>
      </c>
      <c r="EP32" s="29">
        <v>10.092462767648797</v>
      </c>
      <c r="EQ32" s="29">
        <v>8.6998364658777234</v>
      </c>
      <c r="ER32" s="29">
        <v>2.5980083454113938</v>
      </c>
      <c r="ES32" s="29">
        <v>-2.3260172905899026</v>
      </c>
      <c r="ET32" s="29">
        <v>-5.4872388256558153</v>
      </c>
      <c r="EU32" s="29">
        <v>-5.1201398785211722</v>
      </c>
      <c r="EW32" s="1">
        <v>356431</v>
      </c>
      <c r="EX32" s="1">
        <v>426698</v>
      </c>
      <c r="EY32" s="1" t="s">
        <v>468</v>
      </c>
      <c r="EZ32" s="1" t="s">
        <v>874</v>
      </c>
    </row>
    <row r="33" spans="2:156" ht="16" thickBot="1" x14ac:dyDescent="0.4">
      <c r="B33" s="21" t="s">
        <v>34</v>
      </c>
      <c r="C33" s="22">
        <v>3.6594446122923152</v>
      </c>
      <c r="D33" s="23">
        <v>3.4260433551044329</v>
      </c>
      <c r="E33" s="23">
        <v>3.3698096096521422</v>
      </c>
      <c r="F33" s="23">
        <v>3.0809393192476406</v>
      </c>
      <c r="G33" s="23">
        <v>2.9481959232953621</v>
      </c>
      <c r="H33" s="23">
        <v>2.6383527054179261</v>
      </c>
      <c r="I33" s="23">
        <v>2.2959248173079061</v>
      </c>
      <c r="J33" s="23">
        <v>1.9460657328747963</v>
      </c>
      <c r="K33" s="23">
        <v>1.5824898621740129</v>
      </c>
      <c r="L33" s="23">
        <v>1.1526260537348723</v>
      </c>
      <c r="M33" s="23">
        <v>-0.41476226763310287</v>
      </c>
      <c r="N33" s="23">
        <v>-1.3235357766867342</v>
      </c>
      <c r="O33" s="23">
        <v>-1.7714358290658101</v>
      </c>
      <c r="P33" s="23">
        <v>-1.7961782384369531</v>
      </c>
      <c r="Q33" s="24"/>
      <c r="R33" s="23">
        <v>10.559444612292316</v>
      </c>
      <c r="S33" s="23">
        <v>10.326043355104433</v>
      </c>
      <c r="T33" s="23">
        <v>10.269809609652143</v>
      </c>
      <c r="U33" s="23">
        <v>9.980939319247641</v>
      </c>
      <c r="V33" s="23">
        <v>9.8481959232953624</v>
      </c>
      <c r="W33" s="23">
        <v>9.5383527054179265</v>
      </c>
      <c r="X33" s="23">
        <v>9.1959248173079065</v>
      </c>
      <c r="Y33" s="23">
        <v>8.8460657328747967</v>
      </c>
      <c r="Z33" s="23">
        <v>8.4824898621740132</v>
      </c>
      <c r="AA33" s="23">
        <v>8.0526260537348726</v>
      </c>
      <c r="AB33" s="23">
        <v>6.4852377323668975</v>
      </c>
      <c r="AC33" s="23">
        <v>5.5764642233132662</v>
      </c>
      <c r="AD33" s="23">
        <v>5.1285641709341903</v>
      </c>
      <c r="AE33" s="23">
        <v>5.1038217615630472</v>
      </c>
      <c r="AG33" s="25">
        <v>3.6987251995333139</v>
      </c>
      <c r="AH33" s="25">
        <v>3.4899684731849181</v>
      </c>
      <c r="AI33" s="25">
        <v>3.3651514176723047</v>
      </c>
      <c r="AJ33" s="25">
        <v>3.0735604991328991</v>
      </c>
      <c r="AK33" s="25">
        <v>2.9548066557982793</v>
      </c>
      <c r="AL33" s="25">
        <v>2.6573960641253027</v>
      </c>
      <c r="AM33" s="25">
        <v>2.3224608989221345</v>
      </c>
      <c r="AN33" s="25">
        <v>1.9778114526306521</v>
      </c>
      <c r="AO33" s="25">
        <v>1.6170245503055742</v>
      </c>
      <c r="AP33" s="25">
        <v>1.2576142543206448</v>
      </c>
      <c r="AQ33" s="25">
        <v>0.26120837194699043</v>
      </c>
      <c r="AR33" s="25">
        <v>-0.48952522925715591</v>
      </c>
      <c r="AS33" s="25">
        <v>-1.0895117259047868</v>
      </c>
      <c r="AT33" s="25">
        <v>-1.427127026654551</v>
      </c>
      <c r="AV33" s="26">
        <v>10.598725199533314</v>
      </c>
      <c r="AW33" s="26">
        <v>10.389968473184918</v>
      </c>
      <c r="AX33" s="26">
        <v>10.265151417672305</v>
      </c>
      <c r="AY33" s="26">
        <v>9.9735604991328994</v>
      </c>
      <c r="AZ33" s="26">
        <v>9.8548066557982796</v>
      </c>
      <c r="BA33" s="26">
        <v>9.5573960641253031</v>
      </c>
      <c r="BB33" s="26">
        <v>9.2224608989221348</v>
      </c>
      <c r="BC33" s="26">
        <v>8.8778114526306524</v>
      </c>
      <c r="BD33" s="26">
        <v>8.5170245503055746</v>
      </c>
      <c r="BE33" s="26">
        <v>8.1576142543206451</v>
      </c>
      <c r="BF33" s="26">
        <v>7.1612083719469908</v>
      </c>
      <c r="BG33" s="26">
        <v>6.4104747707428444</v>
      </c>
      <c r="BH33" s="26">
        <v>5.8104882740952135</v>
      </c>
      <c r="BI33" s="26">
        <v>5.4728729733454493</v>
      </c>
      <c r="BK33" s="27">
        <v>3.6718594952978929</v>
      </c>
      <c r="BL33" s="27">
        <v>3.4513272353770912</v>
      </c>
      <c r="BM33" s="27">
        <v>3.4399634264004142</v>
      </c>
      <c r="BN33" s="27">
        <v>3.1662941198742249</v>
      </c>
      <c r="BO33" s="27">
        <v>3.0477334339640372</v>
      </c>
      <c r="BP33" s="27">
        <v>2.7198163953087438</v>
      </c>
      <c r="BQ33" s="27">
        <v>2.4293247350648208</v>
      </c>
      <c r="BR33" s="27">
        <v>2.0874822060850171</v>
      </c>
      <c r="BS33" s="27">
        <v>1.7326020393879418</v>
      </c>
      <c r="BT33" s="27">
        <v>1.3472745462619322</v>
      </c>
      <c r="BU33" s="27">
        <v>-4.5487696564398661E-2</v>
      </c>
      <c r="BV33" s="27">
        <v>-0.76470861186530747</v>
      </c>
      <c r="BW33" s="27">
        <v>-1.1293166866470106</v>
      </c>
      <c r="BX33" s="27">
        <v>-1.0694592544752641</v>
      </c>
      <c r="BZ33" s="27">
        <v>10.571859495297893</v>
      </c>
      <c r="CA33" s="27">
        <v>10.351327235377092</v>
      </c>
      <c r="CB33" s="27">
        <v>10.339963426400415</v>
      </c>
      <c r="CC33" s="27">
        <v>10.066294119874225</v>
      </c>
      <c r="CD33" s="27">
        <v>9.9477334339640375</v>
      </c>
      <c r="CE33" s="27">
        <v>9.6198163953087441</v>
      </c>
      <c r="CF33" s="27">
        <v>9.3293247350648212</v>
      </c>
      <c r="CG33" s="27">
        <v>8.9874822060850175</v>
      </c>
      <c r="CH33" s="27">
        <v>8.6326020393879421</v>
      </c>
      <c r="CI33" s="27">
        <v>8.2472745462619326</v>
      </c>
      <c r="CJ33" s="27">
        <v>6.8545123034356017</v>
      </c>
      <c r="CK33" s="27">
        <v>6.1352913881346929</v>
      </c>
      <c r="CL33" s="27">
        <v>5.7706833133529898</v>
      </c>
      <c r="CM33" s="27">
        <v>5.8305407455247362</v>
      </c>
      <c r="CO33" s="28">
        <v>3.6539813052440806</v>
      </c>
      <c r="CP33" s="28">
        <v>3.4115070339513842</v>
      </c>
      <c r="CQ33" s="28">
        <v>3.3556176230163892</v>
      </c>
      <c r="CR33" s="28">
        <v>3.0601682408873128</v>
      </c>
      <c r="CS33" s="28">
        <v>2.9276951888221472</v>
      </c>
      <c r="CT33" s="28">
        <v>2.5553650562680144</v>
      </c>
      <c r="CU33" s="28">
        <v>2.2365966388560512</v>
      </c>
      <c r="CV33" s="28">
        <v>1.8435861120796382</v>
      </c>
      <c r="CW33" s="28">
        <v>1.5124092602047341</v>
      </c>
      <c r="CX33" s="28">
        <v>1.1212553779118331</v>
      </c>
      <c r="CY33" s="28">
        <v>-1.2716849426385739</v>
      </c>
      <c r="CZ33" s="28">
        <v>-6.7942844554005593</v>
      </c>
      <c r="DA33" s="28">
        <v>-11.266130243220454</v>
      </c>
      <c r="DB33" s="28">
        <v>-14.112013878855516</v>
      </c>
      <c r="DD33" s="28">
        <v>10.553981305244081</v>
      </c>
      <c r="DE33" s="28">
        <v>10.311507033951385</v>
      </c>
      <c r="DF33" s="28">
        <v>10.25561762301639</v>
      </c>
      <c r="DG33" s="28">
        <v>9.9601682408873131</v>
      </c>
      <c r="DH33" s="28">
        <v>9.8276951888221475</v>
      </c>
      <c r="DI33" s="28">
        <v>9.4553650562680147</v>
      </c>
      <c r="DJ33" s="28">
        <v>9.1365966388560516</v>
      </c>
      <c r="DK33" s="28">
        <v>8.7435861120796385</v>
      </c>
      <c r="DL33" s="28">
        <v>8.4124092602047345</v>
      </c>
      <c r="DM33" s="28">
        <v>8.0212553779118334</v>
      </c>
      <c r="DN33" s="28">
        <v>5.6283150573614265</v>
      </c>
      <c r="DO33" s="28">
        <v>0.1057155445994411</v>
      </c>
      <c r="DP33" s="28">
        <v>-4.3661302432204536</v>
      </c>
      <c r="DQ33" s="28">
        <v>-7.2120138788555153</v>
      </c>
      <c r="DS33" s="29">
        <v>3.6944170431121925</v>
      </c>
      <c r="DT33" s="29">
        <v>3.4713235354709084</v>
      </c>
      <c r="DU33" s="29">
        <v>3.4122250273862917</v>
      </c>
      <c r="DV33" s="29">
        <v>3.1585341912162388</v>
      </c>
      <c r="DW33" s="29">
        <v>3.0652447259298956</v>
      </c>
      <c r="DX33" s="29">
        <v>2.7700653333575449</v>
      </c>
      <c r="DY33" s="29">
        <v>2.4835782062578371</v>
      </c>
      <c r="DZ33" s="29">
        <v>2.1535844601595269</v>
      </c>
      <c r="EA33" s="29">
        <v>1.7316080907020801</v>
      </c>
      <c r="EB33" s="29">
        <v>0.39906015442728915</v>
      </c>
      <c r="EC33" s="29">
        <v>-5.7028282680485507</v>
      </c>
      <c r="ED33" s="29">
        <v>-10.660408402249638</v>
      </c>
      <c r="EE33" s="29">
        <v>-13.658308178544702</v>
      </c>
      <c r="EF33" s="29">
        <v>-12.875394880256339</v>
      </c>
      <c r="EH33" s="29">
        <v>10.594417043112193</v>
      </c>
      <c r="EI33" s="29">
        <v>10.371323535470909</v>
      </c>
      <c r="EJ33" s="29">
        <v>10.371323535470909</v>
      </c>
      <c r="EK33" s="29">
        <v>10.058534191216239</v>
      </c>
      <c r="EL33" s="29">
        <v>9.965244725929896</v>
      </c>
      <c r="EM33" s="29">
        <v>9.6700653333575453</v>
      </c>
      <c r="EN33" s="29">
        <v>9.3835782062578375</v>
      </c>
      <c r="EO33" s="29">
        <v>9.0535844601595272</v>
      </c>
      <c r="EP33" s="29">
        <v>8.6316080907020805</v>
      </c>
      <c r="EQ33" s="29">
        <v>7.2990601544272895</v>
      </c>
      <c r="ER33" s="29">
        <v>1.1971717319514497</v>
      </c>
      <c r="ES33" s="29">
        <v>-3.760408402249638</v>
      </c>
      <c r="ET33" s="29">
        <v>-6.7583081785447021</v>
      </c>
      <c r="EU33" s="29">
        <v>-5.9753948802563386</v>
      </c>
      <c r="EW33" s="1">
        <v>370695</v>
      </c>
      <c r="EX33" s="1">
        <v>407609</v>
      </c>
      <c r="EY33" s="1" t="s">
        <v>489</v>
      </c>
      <c r="EZ33" s="1" t="s">
        <v>867</v>
      </c>
    </row>
    <row r="34" spans="2:156" ht="16" thickBot="1" x14ac:dyDescent="0.4">
      <c r="B34" s="21" t="s">
        <v>35</v>
      </c>
      <c r="C34" s="22">
        <v>10.607568526539401</v>
      </c>
      <c r="D34" s="23">
        <v>10.52846781589354</v>
      </c>
      <c r="E34" s="23">
        <v>10.374897578020958</v>
      </c>
      <c r="F34" s="23">
        <v>10.091425919849312</v>
      </c>
      <c r="G34" s="23">
        <v>9.8802605613346159</v>
      </c>
      <c r="H34" s="23">
        <v>9.5488303081152548</v>
      </c>
      <c r="I34" s="23">
        <v>9.0938983669484088</v>
      </c>
      <c r="J34" s="23">
        <v>8.6696115277117052</v>
      </c>
      <c r="K34" s="23">
        <v>8.2645799538188509</v>
      </c>
      <c r="L34" s="23">
        <v>7.7106069454356376</v>
      </c>
      <c r="M34" s="23">
        <v>5.9348026028102012</v>
      </c>
      <c r="N34" s="23">
        <v>5.0874680723470505</v>
      </c>
      <c r="O34" s="23">
        <v>5.0017415673689598</v>
      </c>
      <c r="P34" s="23">
        <v>5.4069854650153388</v>
      </c>
      <c r="Q34" s="24"/>
      <c r="R34" s="23">
        <v>8.6075685265394011</v>
      </c>
      <c r="S34" s="23">
        <v>8.5284678158935403</v>
      </c>
      <c r="T34" s="23">
        <v>8.374897578020958</v>
      </c>
      <c r="U34" s="23">
        <v>8.0914259198493124</v>
      </c>
      <c r="V34" s="23">
        <v>7.8802605613346159</v>
      </c>
      <c r="W34" s="23">
        <v>7.5488303081152548</v>
      </c>
      <c r="X34" s="23">
        <v>7.0938983669484088</v>
      </c>
      <c r="Y34" s="23">
        <v>6.6696115277117052</v>
      </c>
      <c r="Z34" s="23">
        <v>6.2645799538188509</v>
      </c>
      <c r="AA34" s="23">
        <v>5.7106069454356376</v>
      </c>
      <c r="AB34" s="23">
        <v>3.9348026028102012</v>
      </c>
      <c r="AC34" s="23">
        <v>3.0874680723470505</v>
      </c>
      <c r="AD34" s="23">
        <v>3.0017415673689598</v>
      </c>
      <c r="AE34" s="23">
        <v>3.4069854650153388</v>
      </c>
      <c r="AG34" s="25">
        <v>10.664015828824567</v>
      </c>
      <c r="AH34" s="25">
        <v>10.637572293462231</v>
      </c>
      <c r="AI34" s="25">
        <v>10.419519401510099</v>
      </c>
      <c r="AJ34" s="25">
        <v>10.158247352538673</v>
      </c>
      <c r="AK34" s="25">
        <v>10.024860526637053</v>
      </c>
      <c r="AL34" s="25">
        <v>9.7706610097214526</v>
      </c>
      <c r="AM34" s="25">
        <v>9.3971991957794536</v>
      </c>
      <c r="AN34" s="25">
        <v>9.0563886989180311</v>
      </c>
      <c r="AO34" s="25">
        <v>8.7301640435462691</v>
      </c>
      <c r="AP34" s="25">
        <v>8.331670532724587</v>
      </c>
      <c r="AQ34" s="25">
        <v>7.2763267170062509</v>
      </c>
      <c r="AR34" s="25">
        <v>6.6072762928934274</v>
      </c>
      <c r="AS34" s="25">
        <v>6.2659403082409355</v>
      </c>
      <c r="AT34" s="25">
        <v>6.1976799997164633</v>
      </c>
      <c r="AV34" s="26">
        <v>8.6640158288245672</v>
      </c>
      <c r="AW34" s="26">
        <v>8.637572293462231</v>
      </c>
      <c r="AX34" s="26">
        <v>8.4195194015100991</v>
      </c>
      <c r="AY34" s="26">
        <v>8.1582473525386732</v>
      </c>
      <c r="AZ34" s="26">
        <v>8.0248605266370525</v>
      </c>
      <c r="BA34" s="26">
        <v>7.7706610097214526</v>
      </c>
      <c r="BB34" s="26">
        <v>7.3971991957794536</v>
      </c>
      <c r="BC34" s="26">
        <v>7.0563886989180311</v>
      </c>
      <c r="BD34" s="26">
        <v>6.7301640435462691</v>
      </c>
      <c r="BE34" s="26">
        <v>6.331670532724587</v>
      </c>
      <c r="BF34" s="26">
        <v>5.2763267170062509</v>
      </c>
      <c r="BG34" s="26">
        <v>4.6072762928934274</v>
      </c>
      <c r="BH34" s="26">
        <v>4.2659403082409355</v>
      </c>
      <c r="BI34" s="26">
        <v>4.1976799997164633</v>
      </c>
      <c r="BK34" s="27">
        <v>10.614529976104796</v>
      </c>
      <c r="BL34" s="27">
        <v>10.536016199560539</v>
      </c>
      <c r="BM34" s="27">
        <v>10.400280915960343</v>
      </c>
      <c r="BN34" s="27">
        <v>10.127900553490088</v>
      </c>
      <c r="BO34" s="27">
        <v>9.9368979270428515</v>
      </c>
      <c r="BP34" s="27">
        <v>9.6194902763753785</v>
      </c>
      <c r="BQ34" s="27">
        <v>9.1790719462098469</v>
      </c>
      <c r="BR34" s="27">
        <v>8.7677436191685718</v>
      </c>
      <c r="BS34" s="27">
        <v>8.3841318843881059</v>
      </c>
      <c r="BT34" s="27">
        <v>7.8870854046880652</v>
      </c>
      <c r="BU34" s="27">
        <v>6.2986229355973293</v>
      </c>
      <c r="BV34" s="27">
        <v>5.6021423298221151</v>
      </c>
      <c r="BW34" s="27">
        <v>5.5822928315488483</v>
      </c>
      <c r="BX34" s="27">
        <v>5.9896896799396657</v>
      </c>
      <c r="BZ34" s="27">
        <v>8.6145299761047962</v>
      </c>
      <c r="CA34" s="27">
        <v>8.5360161995605388</v>
      </c>
      <c r="CB34" s="27">
        <v>8.4002809159603427</v>
      </c>
      <c r="CC34" s="27">
        <v>8.1279005534900879</v>
      </c>
      <c r="CD34" s="27">
        <v>7.9368979270428515</v>
      </c>
      <c r="CE34" s="27">
        <v>7.6194902763753785</v>
      </c>
      <c r="CF34" s="27">
        <v>7.1790719462098469</v>
      </c>
      <c r="CG34" s="27">
        <v>6.7677436191685718</v>
      </c>
      <c r="CH34" s="27">
        <v>6.3841318843881059</v>
      </c>
      <c r="CI34" s="27">
        <v>5.8870854046880652</v>
      </c>
      <c r="CJ34" s="27">
        <v>4.2986229355973293</v>
      </c>
      <c r="CK34" s="27">
        <v>3.6021423298221151</v>
      </c>
      <c r="CL34" s="27">
        <v>3.5822928315488483</v>
      </c>
      <c r="CM34" s="27">
        <v>3.9896896799396657</v>
      </c>
      <c r="CO34" s="28">
        <v>10.611719901920038</v>
      </c>
      <c r="CP34" s="28">
        <v>10.54219269357108</v>
      </c>
      <c r="CQ34" s="28">
        <v>10.384397472659456</v>
      </c>
      <c r="CR34" s="28">
        <v>10.110681976191682</v>
      </c>
      <c r="CS34" s="28">
        <v>9.9711497555160413</v>
      </c>
      <c r="CT34" s="28">
        <v>9.6836009584854565</v>
      </c>
      <c r="CU34" s="28">
        <v>9.2613993524727345</v>
      </c>
      <c r="CV34" s="28">
        <v>8.8795239962343242</v>
      </c>
      <c r="CW34" s="28">
        <v>8.5846584928738352</v>
      </c>
      <c r="CX34" s="28">
        <v>8.2212279535513808</v>
      </c>
      <c r="CY34" s="28">
        <v>5.6034097013243169</v>
      </c>
      <c r="CZ34" s="28">
        <v>0.31922908209030254</v>
      </c>
      <c r="DA34" s="28">
        <v>-3.8622162604309764</v>
      </c>
      <c r="DB34" s="28">
        <v>-6.3052234196068966</v>
      </c>
      <c r="DD34" s="28">
        <v>8.6117199019200381</v>
      </c>
      <c r="DE34" s="28">
        <v>8.5421926935710797</v>
      </c>
      <c r="DF34" s="28">
        <v>8.3843974726594563</v>
      </c>
      <c r="DG34" s="28">
        <v>8.1106819761916817</v>
      </c>
      <c r="DH34" s="28">
        <v>7.9711497555160413</v>
      </c>
      <c r="DI34" s="28">
        <v>7.6836009584854565</v>
      </c>
      <c r="DJ34" s="28">
        <v>7.2613993524727345</v>
      </c>
      <c r="DK34" s="28">
        <v>6.8795239962343242</v>
      </c>
      <c r="DL34" s="28">
        <v>6.5846584928738352</v>
      </c>
      <c r="DM34" s="28">
        <v>6.2212279535513808</v>
      </c>
      <c r="DN34" s="28">
        <v>3.6034097013243169</v>
      </c>
      <c r="DO34" s="28">
        <v>-1.6807709179096975</v>
      </c>
      <c r="DP34" s="28">
        <v>-5.8622162604309764</v>
      </c>
      <c r="DQ34" s="28">
        <v>-8.3052234196068966</v>
      </c>
      <c r="DS34" s="29">
        <v>10.64840680063384</v>
      </c>
      <c r="DT34" s="29">
        <v>10.559313006873866</v>
      </c>
      <c r="DU34" s="29">
        <v>10.435664686569464</v>
      </c>
      <c r="DV34" s="29">
        <v>10.208719619441746</v>
      </c>
      <c r="DW34" s="29">
        <v>10.047268305580349</v>
      </c>
      <c r="DX34" s="29">
        <v>9.8242232048560769</v>
      </c>
      <c r="DY34" s="29">
        <v>9.4741799645307019</v>
      </c>
      <c r="DZ34" s="29">
        <v>9.1797073663386204</v>
      </c>
      <c r="EA34" s="29">
        <v>8.7571343736087304</v>
      </c>
      <c r="EB34" s="29">
        <v>7.3568894450406024</v>
      </c>
      <c r="EC34" s="29">
        <v>1.0700759976912266</v>
      </c>
      <c r="ED34" s="29">
        <v>-3.7449200269972707</v>
      </c>
      <c r="EE34" s="29">
        <v>-6.2952148980945211</v>
      </c>
      <c r="EF34" s="29">
        <v>-4.8613154123428899</v>
      </c>
      <c r="EH34" s="29">
        <v>8.6484068006338397</v>
      </c>
      <c r="EI34" s="29">
        <v>8.5593130068738663</v>
      </c>
      <c r="EJ34" s="29">
        <v>8.5593130068738663</v>
      </c>
      <c r="EK34" s="29">
        <v>8.2087196194417462</v>
      </c>
      <c r="EL34" s="29">
        <v>8.0472683055803493</v>
      </c>
      <c r="EM34" s="29">
        <v>7.8242232048560769</v>
      </c>
      <c r="EN34" s="29">
        <v>7.4741799645307019</v>
      </c>
      <c r="EO34" s="29">
        <v>7.1797073663386204</v>
      </c>
      <c r="EP34" s="29">
        <v>6.7571343736087304</v>
      </c>
      <c r="EQ34" s="29">
        <v>5.3568894450406024</v>
      </c>
      <c r="ER34" s="29">
        <v>-0.92992400230877337</v>
      </c>
      <c r="ES34" s="29">
        <v>-5.7449200269972707</v>
      </c>
      <c r="ET34" s="29">
        <v>-8.2952148980945211</v>
      </c>
      <c r="EU34" s="29">
        <v>-6.8613154123428899</v>
      </c>
      <c r="EW34" s="1">
        <v>319709</v>
      </c>
      <c r="EX34" s="1">
        <v>470489</v>
      </c>
      <c r="EY34" s="1" t="s">
        <v>491</v>
      </c>
      <c r="EZ34" s="1" t="s">
        <v>873</v>
      </c>
    </row>
    <row r="35" spans="2:156" ht="16" thickBot="1" x14ac:dyDescent="0.4">
      <c r="B35" s="21" t="s">
        <v>36</v>
      </c>
      <c r="C35" s="22">
        <v>1.6773579092063375</v>
      </c>
      <c r="D35" s="23">
        <v>1.3330249693389504</v>
      </c>
      <c r="E35" s="23">
        <v>1.307081031116379</v>
      </c>
      <c r="F35" s="23">
        <v>1.4381468346960009</v>
      </c>
      <c r="G35" s="23">
        <v>1.3716053141983746</v>
      </c>
      <c r="H35" s="23">
        <v>1.1332118056339358</v>
      </c>
      <c r="I35" s="23">
        <v>1.0229859706244593</v>
      </c>
      <c r="J35" s="23">
        <v>0.94040651220967497</v>
      </c>
      <c r="K35" s="23">
        <v>0.59265025693782469</v>
      </c>
      <c r="L35" s="23">
        <v>0.43678870340249532</v>
      </c>
      <c r="M35" s="23">
        <v>-2.3237005348120494</v>
      </c>
      <c r="N35" s="23">
        <v>-3.757214037148259</v>
      </c>
      <c r="O35" s="23">
        <v>-4.942787658045539</v>
      </c>
      <c r="P35" s="23">
        <v>-5.9158955858462576</v>
      </c>
      <c r="Q35" s="24"/>
      <c r="R35" s="23">
        <v>7.9773579092063382</v>
      </c>
      <c r="S35" s="23">
        <v>7.6330249693389511</v>
      </c>
      <c r="T35" s="23">
        <v>7.6070810311163797</v>
      </c>
      <c r="U35" s="23">
        <v>7.7381468346960016</v>
      </c>
      <c r="V35" s="23">
        <v>7.6716053141983753</v>
      </c>
      <c r="W35" s="23">
        <v>7.4332118056339365</v>
      </c>
      <c r="X35" s="23">
        <v>7.32298597062446</v>
      </c>
      <c r="Y35" s="23">
        <v>7.2404065122096757</v>
      </c>
      <c r="Z35" s="23">
        <v>6.8926502569378254</v>
      </c>
      <c r="AA35" s="23">
        <v>6.736788703402496</v>
      </c>
      <c r="AB35" s="23">
        <v>3.9762994651879513</v>
      </c>
      <c r="AC35" s="23">
        <v>2.5427859628517417</v>
      </c>
      <c r="AD35" s="23">
        <v>1.3572123419544617</v>
      </c>
      <c r="AE35" s="23">
        <v>0.38410441415374308</v>
      </c>
      <c r="AG35" s="25">
        <v>1.9715922950420133</v>
      </c>
      <c r="AH35" s="25">
        <v>1.8735215461476642</v>
      </c>
      <c r="AI35" s="25">
        <v>1.7399999497436269</v>
      </c>
      <c r="AJ35" s="25">
        <v>1.7917266118033002</v>
      </c>
      <c r="AK35" s="25">
        <v>1.6996905297330809</v>
      </c>
      <c r="AL35" s="25">
        <v>1.4307482858044569</v>
      </c>
      <c r="AM35" s="25">
        <v>1.2977208387281518</v>
      </c>
      <c r="AN35" s="25">
        <v>1.2319722066759002</v>
      </c>
      <c r="AO35" s="25">
        <v>0.81897573015187852</v>
      </c>
      <c r="AP35" s="25">
        <v>0.6903668650107786</v>
      </c>
      <c r="AQ35" s="25">
        <v>2.9924541524399828E-2</v>
      </c>
      <c r="AR35" s="25">
        <v>-0.77934017330016303</v>
      </c>
      <c r="AS35" s="25">
        <v>-1.7990026683515783</v>
      </c>
      <c r="AT35" s="25">
        <v>-2.409044140169204</v>
      </c>
      <c r="AV35" s="26">
        <v>8.271592295042014</v>
      </c>
      <c r="AW35" s="26">
        <v>8.1735215461476649</v>
      </c>
      <c r="AX35" s="26">
        <v>8.0399999497436276</v>
      </c>
      <c r="AY35" s="26">
        <v>8.0917266118033009</v>
      </c>
      <c r="AZ35" s="26">
        <v>7.9996905297330816</v>
      </c>
      <c r="BA35" s="26">
        <v>7.7307482858044576</v>
      </c>
      <c r="BB35" s="26">
        <v>7.5977208387281525</v>
      </c>
      <c r="BC35" s="26">
        <v>7.5319722066759009</v>
      </c>
      <c r="BD35" s="26">
        <v>7.1189757301518792</v>
      </c>
      <c r="BE35" s="26">
        <v>6.9903668650107793</v>
      </c>
      <c r="BF35" s="26">
        <v>6.3299245415244005</v>
      </c>
      <c r="BG35" s="26">
        <v>5.5206598266998377</v>
      </c>
      <c r="BH35" s="26">
        <v>4.5009973316484224</v>
      </c>
      <c r="BI35" s="26">
        <v>3.8909558598307967</v>
      </c>
      <c r="BK35" s="27">
        <v>1.6816760715010357</v>
      </c>
      <c r="BL35" s="27">
        <v>1.3346174708212324</v>
      </c>
      <c r="BM35" s="27">
        <v>1.3211583421170321</v>
      </c>
      <c r="BN35" s="27">
        <v>1.44318686164379</v>
      </c>
      <c r="BO35" s="27">
        <v>1.3516389315893154</v>
      </c>
      <c r="BP35" s="27">
        <v>1.135061328141159</v>
      </c>
      <c r="BQ35" s="27">
        <v>1.0170902774861776</v>
      </c>
      <c r="BR35" s="27">
        <v>0.93631973151817149</v>
      </c>
      <c r="BS35" s="27">
        <v>0.59434199827345502</v>
      </c>
      <c r="BT35" s="27">
        <v>0.45006764450551806</v>
      </c>
      <c r="BU35" s="27">
        <v>-2.1363032650478413</v>
      </c>
      <c r="BV35" s="27">
        <v>-3.047201606383533</v>
      </c>
      <c r="BW35" s="27">
        <v>-3.9658693640220903</v>
      </c>
      <c r="BX35" s="27">
        <v>-4.4476884733411239</v>
      </c>
      <c r="BZ35" s="27">
        <v>7.9816760715010364</v>
      </c>
      <c r="CA35" s="27">
        <v>7.6346174708212331</v>
      </c>
      <c r="CB35" s="27">
        <v>7.6211583421170328</v>
      </c>
      <c r="CC35" s="27">
        <v>7.7431868616437907</v>
      </c>
      <c r="CD35" s="27">
        <v>7.6516389315893161</v>
      </c>
      <c r="CE35" s="27">
        <v>7.4350613281411597</v>
      </c>
      <c r="CF35" s="27">
        <v>7.3170902774861784</v>
      </c>
      <c r="CG35" s="27">
        <v>7.2363197315181722</v>
      </c>
      <c r="CH35" s="27">
        <v>6.8943419982734557</v>
      </c>
      <c r="CI35" s="27">
        <v>6.7500676445055188</v>
      </c>
      <c r="CJ35" s="27">
        <v>4.1636967349521594</v>
      </c>
      <c r="CK35" s="27">
        <v>3.2527983936164677</v>
      </c>
      <c r="CL35" s="27">
        <v>2.3341306359779104</v>
      </c>
      <c r="CM35" s="27">
        <v>1.8523115266588768</v>
      </c>
      <c r="CO35" s="28">
        <v>1.6966884430433034</v>
      </c>
      <c r="CP35" s="28">
        <v>1.3723838494341791</v>
      </c>
      <c r="CQ35" s="28">
        <v>1.3645429741037631</v>
      </c>
      <c r="CR35" s="28">
        <v>1.5098483696164049</v>
      </c>
      <c r="CS35" s="28">
        <v>1.4562728093622557</v>
      </c>
      <c r="CT35" s="28">
        <v>1.2121376349334394</v>
      </c>
      <c r="CU35" s="28">
        <v>1.0619018527869279</v>
      </c>
      <c r="CV35" s="28">
        <v>0.92705013014234261</v>
      </c>
      <c r="CW35" s="28">
        <v>0.51365640582502969</v>
      </c>
      <c r="CX35" s="28">
        <v>0.28658536840627846</v>
      </c>
      <c r="CY35" s="28">
        <v>-3.6355277141807392</v>
      </c>
      <c r="CZ35" s="28">
        <v>-7.4299303657036404</v>
      </c>
      <c r="DA35" s="28">
        <v>-9.8369605204331947</v>
      </c>
      <c r="DB35" s="28">
        <v>-10.793944003297845</v>
      </c>
      <c r="DD35" s="28">
        <v>7.9966884430433041</v>
      </c>
      <c r="DE35" s="28">
        <v>7.6723838494341798</v>
      </c>
      <c r="DF35" s="28">
        <v>7.6645429741037638</v>
      </c>
      <c r="DG35" s="28">
        <v>7.8098483696164056</v>
      </c>
      <c r="DH35" s="28">
        <v>7.7562728093622564</v>
      </c>
      <c r="DI35" s="28">
        <v>7.5121376349334401</v>
      </c>
      <c r="DJ35" s="28">
        <v>7.3619018527869287</v>
      </c>
      <c r="DK35" s="28">
        <v>7.2270501301423433</v>
      </c>
      <c r="DL35" s="28">
        <v>6.8136564058250304</v>
      </c>
      <c r="DM35" s="28">
        <v>6.5865853684062792</v>
      </c>
      <c r="DN35" s="28">
        <v>2.6644722858192615</v>
      </c>
      <c r="DO35" s="28">
        <v>-1.1299303657036397</v>
      </c>
      <c r="DP35" s="28">
        <v>-3.536960520433194</v>
      </c>
      <c r="DQ35" s="28">
        <v>-4.4939440032978446</v>
      </c>
      <c r="DS35" s="29">
        <v>1.6878508326051005</v>
      </c>
      <c r="DT35" s="29">
        <v>1.3457245200675061</v>
      </c>
      <c r="DU35" s="29">
        <v>1.3265324619708405</v>
      </c>
      <c r="DV35" s="29">
        <v>1.4579416543235215</v>
      </c>
      <c r="DW35" s="29">
        <v>1.3769445031964871</v>
      </c>
      <c r="DX35" s="29">
        <v>1.1055556886195426</v>
      </c>
      <c r="DY35" s="29">
        <v>0.89396741203895935</v>
      </c>
      <c r="DZ35" s="29">
        <v>0.45267589666317676</v>
      </c>
      <c r="EA35" s="29">
        <v>-1.1191403268688731</v>
      </c>
      <c r="EB35" s="29">
        <v>-2.7033464256372266</v>
      </c>
      <c r="EC35" s="29">
        <v>-6.3402077221794144</v>
      </c>
      <c r="ED35" s="29">
        <v>-9.0616949277447461</v>
      </c>
      <c r="EE35" s="29">
        <v>-10.74676426666835</v>
      </c>
      <c r="EF35" s="29">
        <v>-10.396187218212091</v>
      </c>
      <c r="EH35" s="29">
        <v>7.9878508326051012</v>
      </c>
      <c r="EI35" s="29">
        <v>7.6457245200675068</v>
      </c>
      <c r="EJ35" s="29">
        <v>7.6457245200675068</v>
      </c>
      <c r="EK35" s="29">
        <v>7.7579416543235222</v>
      </c>
      <c r="EL35" s="29">
        <v>7.6769445031964878</v>
      </c>
      <c r="EM35" s="29">
        <v>7.4055556886195433</v>
      </c>
      <c r="EN35" s="29">
        <v>7.1939674120389601</v>
      </c>
      <c r="EO35" s="29">
        <v>6.7526758966631775</v>
      </c>
      <c r="EP35" s="29">
        <v>5.1808596731311276</v>
      </c>
      <c r="EQ35" s="29">
        <v>3.5966535743627741</v>
      </c>
      <c r="ER35" s="29">
        <v>-4.0207722179413707E-2</v>
      </c>
      <c r="ES35" s="29">
        <v>-2.7616949277447453</v>
      </c>
      <c r="ET35" s="29">
        <v>-4.4467642666683496</v>
      </c>
      <c r="EU35" s="29">
        <v>-4.0961872182120906</v>
      </c>
      <c r="EW35" s="1">
        <v>378864</v>
      </c>
      <c r="EX35" s="1">
        <v>395534</v>
      </c>
      <c r="EY35" s="1" t="s">
        <v>493</v>
      </c>
      <c r="EZ35" s="1" t="s">
        <v>866</v>
      </c>
    </row>
    <row r="36" spans="2:156" ht="16" thickBot="1" x14ac:dyDescent="0.4">
      <c r="B36" s="21" t="s">
        <v>37</v>
      </c>
      <c r="C36" s="22">
        <v>5.2864320242095957</v>
      </c>
      <c r="D36" s="23">
        <v>4.793161695006745</v>
      </c>
      <c r="E36" s="23">
        <v>4.5593000399616521</v>
      </c>
      <c r="F36" s="23">
        <v>4.3112475669791053</v>
      </c>
      <c r="G36" s="23">
        <v>3.7893160734862263</v>
      </c>
      <c r="H36" s="23">
        <v>3.2580590427562548</v>
      </c>
      <c r="I36" s="23">
        <v>2.8392043794626787</v>
      </c>
      <c r="J36" s="23">
        <v>2.350037069136711</v>
      </c>
      <c r="K36" s="23">
        <v>1.7535502426750966</v>
      </c>
      <c r="L36" s="23">
        <v>1.1859465732754302</v>
      </c>
      <c r="M36" s="23">
        <v>-1.6732564483052919</v>
      </c>
      <c r="N36" s="23">
        <v>-3.4102701332341603</v>
      </c>
      <c r="O36" s="23">
        <v>-4.2142246808540165</v>
      </c>
      <c r="P36" s="23">
        <v>-4.2906506586128224</v>
      </c>
      <c r="Q36" s="24"/>
      <c r="R36" s="23">
        <v>9.7864320242095957</v>
      </c>
      <c r="S36" s="23">
        <v>9.293161695006745</v>
      </c>
      <c r="T36" s="23">
        <v>9.0593000399616521</v>
      </c>
      <c r="U36" s="23">
        <v>8.8112475669791053</v>
      </c>
      <c r="V36" s="23">
        <v>8.2893160734862263</v>
      </c>
      <c r="W36" s="23">
        <v>7.7580590427562548</v>
      </c>
      <c r="X36" s="23">
        <v>7.3392043794626787</v>
      </c>
      <c r="Y36" s="23">
        <v>6.850037069136711</v>
      </c>
      <c r="Z36" s="23">
        <v>6.2535502426750966</v>
      </c>
      <c r="AA36" s="23">
        <v>5.6859465732754302</v>
      </c>
      <c r="AB36" s="23">
        <v>2.8267435516947081</v>
      </c>
      <c r="AC36" s="23">
        <v>1.0897298667658397</v>
      </c>
      <c r="AD36" s="23">
        <v>0.28577531914598353</v>
      </c>
      <c r="AE36" s="23">
        <v>0.20934934138717765</v>
      </c>
      <c r="AG36" s="25">
        <v>5.5760074801016479</v>
      </c>
      <c r="AH36" s="25">
        <v>5.2948514653048306</v>
      </c>
      <c r="AI36" s="25">
        <v>4.8652221084775995</v>
      </c>
      <c r="AJ36" s="25">
        <v>4.4936962927215092</v>
      </c>
      <c r="AK36" s="25">
        <v>3.8885773960307723</v>
      </c>
      <c r="AL36" s="25">
        <v>3.2980658969295291</v>
      </c>
      <c r="AM36" s="25">
        <v>2.7977041596365027</v>
      </c>
      <c r="AN36" s="25">
        <v>2.2015152846379742</v>
      </c>
      <c r="AO36" s="25">
        <v>1.3484894551925635</v>
      </c>
      <c r="AP36" s="25">
        <v>2.538113285055843E-2</v>
      </c>
      <c r="AQ36" s="25">
        <v>-1.2871275562507769</v>
      </c>
      <c r="AR36" s="25">
        <v>-2.0793285749226378</v>
      </c>
      <c r="AS36" s="25">
        <v>-2.7077490657406962</v>
      </c>
      <c r="AT36" s="25">
        <v>-2.8243292006042964</v>
      </c>
      <c r="AV36" s="26">
        <v>10.076007480101648</v>
      </c>
      <c r="AW36" s="26">
        <v>9.7948514653048306</v>
      </c>
      <c r="AX36" s="26">
        <v>9.3652221084775995</v>
      </c>
      <c r="AY36" s="26">
        <v>8.9936962927215092</v>
      </c>
      <c r="AZ36" s="26">
        <v>8.3885773960307723</v>
      </c>
      <c r="BA36" s="26">
        <v>7.7980658969295291</v>
      </c>
      <c r="BB36" s="26">
        <v>7.2977041596365027</v>
      </c>
      <c r="BC36" s="26">
        <v>6.7015152846379742</v>
      </c>
      <c r="BD36" s="26">
        <v>5.8484894551925635</v>
      </c>
      <c r="BE36" s="26">
        <v>4.5253811328505584</v>
      </c>
      <c r="BF36" s="26">
        <v>3.2128724437492231</v>
      </c>
      <c r="BG36" s="26">
        <v>2.4206714250773622</v>
      </c>
      <c r="BH36" s="26">
        <v>1.7922509342593038</v>
      </c>
      <c r="BI36" s="26">
        <v>1.6756707993957036</v>
      </c>
      <c r="BK36" s="27">
        <v>5.3050498354494842</v>
      </c>
      <c r="BL36" s="27">
        <v>4.8337123194510809</v>
      </c>
      <c r="BM36" s="27">
        <v>4.6221554048960201</v>
      </c>
      <c r="BN36" s="27">
        <v>4.3945873515332785</v>
      </c>
      <c r="BO36" s="27">
        <v>3.9008011098244992</v>
      </c>
      <c r="BP36" s="27">
        <v>3.3983171494893369</v>
      </c>
      <c r="BQ36" s="27">
        <v>3.0049087637474727</v>
      </c>
      <c r="BR36" s="27">
        <v>2.5432295532873326</v>
      </c>
      <c r="BS36" s="27">
        <v>1.9850434027046937</v>
      </c>
      <c r="BT36" s="27">
        <v>1.4772046694334868</v>
      </c>
      <c r="BU36" s="27">
        <v>-1.2361437714082975</v>
      </c>
      <c r="BV36" s="27">
        <v>-2.5859468589611652</v>
      </c>
      <c r="BW36" s="27">
        <v>-3.1886953073384063</v>
      </c>
      <c r="BX36" s="27">
        <v>-3.0686442528111648</v>
      </c>
      <c r="BZ36" s="27">
        <v>9.8050498354494842</v>
      </c>
      <c r="CA36" s="27">
        <v>9.3337123194510809</v>
      </c>
      <c r="CB36" s="27">
        <v>9.1221554048960201</v>
      </c>
      <c r="CC36" s="27">
        <v>8.8945873515332785</v>
      </c>
      <c r="CD36" s="27">
        <v>8.4008011098244992</v>
      </c>
      <c r="CE36" s="27">
        <v>7.8983171494893369</v>
      </c>
      <c r="CF36" s="27">
        <v>7.5049087637474727</v>
      </c>
      <c r="CG36" s="27">
        <v>7.0432295532873326</v>
      </c>
      <c r="CH36" s="27">
        <v>6.4850434027046937</v>
      </c>
      <c r="CI36" s="27">
        <v>5.9772046694334868</v>
      </c>
      <c r="CJ36" s="27">
        <v>3.2638562285917025</v>
      </c>
      <c r="CK36" s="27">
        <v>1.9140531410388348</v>
      </c>
      <c r="CL36" s="27">
        <v>1.3113046926615937</v>
      </c>
      <c r="CM36" s="27">
        <v>1.4313557471888352</v>
      </c>
      <c r="CO36" s="28">
        <v>5.3133768503590737</v>
      </c>
      <c r="CP36" s="28">
        <v>4.8480350084146586</v>
      </c>
      <c r="CQ36" s="28">
        <v>4.6484166275167702</v>
      </c>
      <c r="CR36" s="28">
        <v>4.4463103891123836</v>
      </c>
      <c r="CS36" s="28">
        <v>3.9802076206411456</v>
      </c>
      <c r="CT36" s="28">
        <v>3.4995764605854198</v>
      </c>
      <c r="CU36" s="28">
        <v>3.1190179328699976</v>
      </c>
      <c r="CV36" s="28">
        <v>2.6687347576747413</v>
      </c>
      <c r="CW36" s="28">
        <v>2.1290007836280225</v>
      </c>
      <c r="CX36" s="28">
        <v>1.5297502388570265</v>
      </c>
      <c r="CY36" s="28">
        <v>-2.0575605194409832</v>
      </c>
      <c r="CZ36" s="28">
        <v>-8.5807169118558626</v>
      </c>
      <c r="DA36" s="28">
        <v>-13.657737050995451</v>
      </c>
      <c r="DB36" s="28">
        <v>-16.895188127564069</v>
      </c>
      <c r="DD36" s="28">
        <v>9.8133768503590737</v>
      </c>
      <c r="DE36" s="28">
        <v>9.3480350084146586</v>
      </c>
      <c r="DF36" s="28">
        <v>9.1484166275167702</v>
      </c>
      <c r="DG36" s="28">
        <v>8.9463103891123836</v>
      </c>
      <c r="DH36" s="28">
        <v>8.4802076206411456</v>
      </c>
      <c r="DI36" s="28">
        <v>7.9995764605854198</v>
      </c>
      <c r="DJ36" s="28">
        <v>7.6190179328699976</v>
      </c>
      <c r="DK36" s="28">
        <v>7.1687347576747413</v>
      </c>
      <c r="DL36" s="28">
        <v>6.6290007836280225</v>
      </c>
      <c r="DM36" s="28">
        <v>6.0297502388570265</v>
      </c>
      <c r="DN36" s="28">
        <v>2.4424394805590168</v>
      </c>
      <c r="DO36" s="28">
        <v>-4.0807169118558626</v>
      </c>
      <c r="DP36" s="28">
        <v>-9.1577370509954505</v>
      </c>
      <c r="DQ36" s="28">
        <v>-12.395188127564069</v>
      </c>
      <c r="DS36" s="29">
        <v>5.3269352492062012</v>
      </c>
      <c r="DT36" s="29">
        <v>4.8390451726224697</v>
      </c>
      <c r="DU36" s="29">
        <v>4.6483598502105679</v>
      </c>
      <c r="DV36" s="29">
        <v>4.4852706473054162</v>
      </c>
      <c r="DW36" s="29">
        <v>4.0628532468512439</v>
      </c>
      <c r="DX36" s="29">
        <v>3.6445796032404481</v>
      </c>
      <c r="DY36" s="29">
        <v>3.3190050933220476</v>
      </c>
      <c r="DZ36" s="29">
        <v>2.9392452730614487</v>
      </c>
      <c r="EA36" s="29">
        <v>2.3770804650638304</v>
      </c>
      <c r="EB36" s="29">
        <v>0.77563249712790139</v>
      </c>
      <c r="EC36" s="29">
        <v>-6.6799185713611742</v>
      </c>
      <c r="ED36" s="29">
        <v>-12.422933839645225</v>
      </c>
      <c r="EE36" s="29">
        <v>-15.774919763440309</v>
      </c>
      <c r="EF36" s="29">
        <v>-14.753225370904737</v>
      </c>
      <c r="EH36" s="29">
        <v>9.8269352492062012</v>
      </c>
      <c r="EI36" s="29">
        <v>9.3390451726224697</v>
      </c>
      <c r="EJ36" s="29">
        <v>9.3390451726224697</v>
      </c>
      <c r="EK36" s="29">
        <v>8.9852706473054162</v>
      </c>
      <c r="EL36" s="29">
        <v>8.5628532468512439</v>
      </c>
      <c r="EM36" s="29">
        <v>8.1445796032404481</v>
      </c>
      <c r="EN36" s="29">
        <v>7.8190050933220476</v>
      </c>
      <c r="EO36" s="29">
        <v>7.4392452730614487</v>
      </c>
      <c r="EP36" s="29">
        <v>6.8770804650638304</v>
      </c>
      <c r="EQ36" s="29">
        <v>5.2756324971279014</v>
      </c>
      <c r="ER36" s="29">
        <v>-2.1799185713611742</v>
      </c>
      <c r="ES36" s="29">
        <v>-7.9229338396452249</v>
      </c>
      <c r="ET36" s="29">
        <v>-11.274919763440309</v>
      </c>
      <c r="EU36" s="29">
        <v>-10.253225370904737</v>
      </c>
      <c r="EW36" s="1">
        <v>366258</v>
      </c>
      <c r="EX36" s="1">
        <v>399876</v>
      </c>
      <c r="EY36" s="1" t="s">
        <v>481</v>
      </c>
      <c r="EZ36" s="1" t="s">
        <v>867</v>
      </c>
    </row>
    <row r="37" spans="2:156" ht="16" thickBot="1" x14ac:dyDescent="0.4">
      <c r="B37" s="21" t="s">
        <v>38</v>
      </c>
      <c r="C37" s="22">
        <v>7.8444483349784928</v>
      </c>
      <c r="D37" s="23">
        <v>7.6120004399383472</v>
      </c>
      <c r="E37" s="23">
        <v>7.5941549388856249</v>
      </c>
      <c r="F37" s="23">
        <v>7.4523201967775208</v>
      </c>
      <c r="G37" s="23">
        <v>7.2895447763340773</v>
      </c>
      <c r="H37" s="23">
        <v>7.0448597816057781</v>
      </c>
      <c r="I37" s="23">
        <v>6.8076417128199651</v>
      </c>
      <c r="J37" s="23">
        <v>6.4877178832725448</v>
      </c>
      <c r="K37" s="23">
        <v>6.1509652663390284</v>
      </c>
      <c r="L37" s="23">
        <v>5.783626097352526</v>
      </c>
      <c r="M37" s="23">
        <v>4.4771680429187093</v>
      </c>
      <c r="N37" s="23">
        <v>3.7768899237375901</v>
      </c>
      <c r="O37" s="23">
        <v>3.5510345815669684</v>
      </c>
      <c r="P37" s="23">
        <v>3.5875711886813342</v>
      </c>
      <c r="Q37" s="24"/>
      <c r="R37" s="23">
        <v>11.344448334978493</v>
      </c>
      <c r="S37" s="23">
        <v>11.112000439938347</v>
      </c>
      <c r="T37" s="23">
        <v>11.094154938885625</v>
      </c>
      <c r="U37" s="23">
        <v>10.952320196777521</v>
      </c>
      <c r="V37" s="23">
        <v>10.789544776334077</v>
      </c>
      <c r="W37" s="23">
        <v>10.544859781605778</v>
      </c>
      <c r="X37" s="23">
        <v>10.307641712819965</v>
      </c>
      <c r="Y37" s="23">
        <v>9.9877178832725448</v>
      </c>
      <c r="Z37" s="23">
        <v>9.6509652663390284</v>
      </c>
      <c r="AA37" s="23">
        <v>9.283626097352526</v>
      </c>
      <c r="AB37" s="23">
        <v>7.9771680429187093</v>
      </c>
      <c r="AC37" s="23">
        <v>7.2768899237375901</v>
      </c>
      <c r="AD37" s="23">
        <v>7.0510345815669684</v>
      </c>
      <c r="AE37" s="23">
        <v>7.0875711886813342</v>
      </c>
      <c r="AG37" s="25">
        <v>8.0157303826701582</v>
      </c>
      <c r="AH37" s="25">
        <v>7.9204851402637324</v>
      </c>
      <c r="AI37" s="25">
        <v>7.7923037350477298</v>
      </c>
      <c r="AJ37" s="25">
        <v>7.5565696719731204</v>
      </c>
      <c r="AK37" s="25">
        <v>7.4271217388977373</v>
      </c>
      <c r="AL37" s="25">
        <v>7.1805035309046445</v>
      </c>
      <c r="AM37" s="25">
        <v>6.93983550863239</v>
      </c>
      <c r="AN37" s="25">
        <v>6.6510947395612874</v>
      </c>
      <c r="AO37" s="25">
        <v>6.3396740532463305</v>
      </c>
      <c r="AP37" s="25">
        <v>6.031359365818453</v>
      </c>
      <c r="AQ37" s="25">
        <v>5.1172344304282973</v>
      </c>
      <c r="AR37" s="25">
        <v>4.4439449246170728</v>
      </c>
      <c r="AS37" s="25">
        <v>4.024922371714414</v>
      </c>
      <c r="AT37" s="25">
        <v>3.7303975183087204</v>
      </c>
      <c r="AV37" s="26">
        <v>11.515730382670158</v>
      </c>
      <c r="AW37" s="26">
        <v>11.420485140263732</v>
      </c>
      <c r="AX37" s="26">
        <v>11.29230373504773</v>
      </c>
      <c r="AY37" s="26">
        <v>11.05656967197312</v>
      </c>
      <c r="AZ37" s="26">
        <v>10.927121738897737</v>
      </c>
      <c r="BA37" s="26">
        <v>10.680503530904645</v>
      </c>
      <c r="BB37" s="26">
        <v>10.43983550863239</v>
      </c>
      <c r="BC37" s="26">
        <v>10.151094739561287</v>
      </c>
      <c r="BD37" s="26">
        <v>9.8396740532463305</v>
      </c>
      <c r="BE37" s="26">
        <v>9.531359365818453</v>
      </c>
      <c r="BF37" s="26">
        <v>8.6172344304282973</v>
      </c>
      <c r="BG37" s="26">
        <v>7.9439449246170728</v>
      </c>
      <c r="BH37" s="26">
        <v>7.524922371714414</v>
      </c>
      <c r="BI37" s="26">
        <v>7.2303975183087204</v>
      </c>
      <c r="BK37" s="27">
        <v>7.8522022377623308</v>
      </c>
      <c r="BL37" s="27">
        <v>7.6263747279640235</v>
      </c>
      <c r="BM37" s="27">
        <v>7.6145067680885479</v>
      </c>
      <c r="BN37" s="27">
        <v>7.4749554486792764</v>
      </c>
      <c r="BO37" s="27">
        <v>7.3201378652017066</v>
      </c>
      <c r="BP37" s="27">
        <v>7.0850769787948149</v>
      </c>
      <c r="BQ37" s="27">
        <v>6.8562086338540169</v>
      </c>
      <c r="BR37" s="27">
        <v>6.5522929138674915</v>
      </c>
      <c r="BS37" s="27">
        <v>6.2192501544981162</v>
      </c>
      <c r="BT37" s="27">
        <v>5.9204108972835261</v>
      </c>
      <c r="BU37" s="27">
        <v>4.7450340127555677</v>
      </c>
      <c r="BV37" s="27">
        <v>4.1381746221378073</v>
      </c>
      <c r="BW37" s="27">
        <v>3.9290762479747592</v>
      </c>
      <c r="BX37" s="27">
        <v>3.949435794236571</v>
      </c>
      <c r="BZ37" s="27">
        <v>11.352202237762331</v>
      </c>
      <c r="CA37" s="27">
        <v>11.126374727964023</v>
      </c>
      <c r="CB37" s="27">
        <v>11.114506768088548</v>
      </c>
      <c r="CC37" s="27">
        <v>10.974955448679276</v>
      </c>
      <c r="CD37" s="27">
        <v>10.820137865201707</v>
      </c>
      <c r="CE37" s="27">
        <v>10.585076978794815</v>
      </c>
      <c r="CF37" s="27">
        <v>10.356208633854017</v>
      </c>
      <c r="CG37" s="27">
        <v>10.052292913867491</v>
      </c>
      <c r="CH37" s="27">
        <v>9.7192501544981162</v>
      </c>
      <c r="CI37" s="27">
        <v>9.4204108972835261</v>
      </c>
      <c r="CJ37" s="27">
        <v>8.2450340127555677</v>
      </c>
      <c r="CK37" s="27">
        <v>7.6381746221378073</v>
      </c>
      <c r="CL37" s="27">
        <v>7.4290762479747592</v>
      </c>
      <c r="CM37" s="27">
        <v>7.449435794236571</v>
      </c>
      <c r="CO37" s="28">
        <v>7.8598401087741792</v>
      </c>
      <c r="CP37" s="28">
        <v>7.6455895762676214</v>
      </c>
      <c r="CQ37" s="28">
        <v>7.6498841093632297</v>
      </c>
      <c r="CR37" s="28">
        <v>7.5148455449725411</v>
      </c>
      <c r="CS37" s="28">
        <v>7.373992156707196</v>
      </c>
      <c r="CT37" s="28">
        <v>7.0964210897314519</v>
      </c>
      <c r="CU37" s="28">
        <v>6.7975727044543159</v>
      </c>
      <c r="CV37" s="28">
        <v>6.4559537308522046</v>
      </c>
      <c r="CW37" s="28">
        <v>6.1495682301285832</v>
      </c>
      <c r="CX37" s="28">
        <v>5.8580509602247144</v>
      </c>
      <c r="CY37" s="28">
        <v>4.0022055862717636</v>
      </c>
      <c r="CZ37" s="28">
        <v>-6.416930088341033E-2</v>
      </c>
      <c r="DA37" s="28">
        <v>-3.2794944332709122</v>
      </c>
      <c r="DB37" s="28">
        <v>-5.5501853346135661</v>
      </c>
      <c r="DD37" s="28">
        <v>11.359840108774179</v>
      </c>
      <c r="DE37" s="28">
        <v>11.145589576267621</v>
      </c>
      <c r="DF37" s="28">
        <v>11.14988410936323</v>
      </c>
      <c r="DG37" s="28">
        <v>11.014845544972541</v>
      </c>
      <c r="DH37" s="28">
        <v>10.873992156707196</v>
      </c>
      <c r="DI37" s="28">
        <v>10.596421089731452</v>
      </c>
      <c r="DJ37" s="28">
        <v>10.297572704454316</v>
      </c>
      <c r="DK37" s="28">
        <v>9.9559537308522046</v>
      </c>
      <c r="DL37" s="28">
        <v>9.6495682301285832</v>
      </c>
      <c r="DM37" s="28">
        <v>9.3580509602247144</v>
      </c>
      <c r="DN37" s="28">
        <v>7.5022055862717636</v>
      </c>
      <c r="DO37" s="28">
        <v>3.4358306991165897</v>
      </c>
      <c r="DP37" s="28">
        <v>0.22050556672908783</v>
      </c>
      <c r="DQ37" s="28">
        <v>-2.0501853346135661</v>
      </c>
      <c r="DS37" s="29">
        <v>7.8692108629199744</v>
      </c>
      <c r="DT37" s="29">
        <v>7.6512187347298664</v>
      </c>
      <c r="DU37" s="29">
        <v>7.6637878943534119</v>
      </c>
      <c r="DV37" s="29">
        <v>7.576643851721844</v>
      </c>
      <c r="DW37" s="29">
        <v>7.4782777079845228</v>
      </c>
      <c r="DX37" s="29">
        <v>7.2542440541041486</v>
      </c>
      <c r="DY37" s="29">
        <v>7.0088823514855196</v>
      </c>
      <c r="DZ37" s="29">
        <v>6.7315273148033725</v>
      </c>
      <c r="EA37" s="29">
        <v>6.3770395665820736</v>
      </c>
      <c r="EB37" s="29">
        <v>5.4109091623697818</v>
      </c>
      <c r="EC37" s="29">
        <v>0.8743638898265722</v>
      </c>
      <c r="ED37" s="29">
        <v>-2.7671855893519073</v>
      </c>
      <c r="EE37" s="29">
        <v>-4.9027943534608127</v>
      </c>
      <c r="EF37" s="29">
        <v>-4.3885254966648333</v>
      </c>
      <c r="EH37" s="29">
        <v>11.369210862919974</v>
      </c>
      <c r="EI37" s="29">
        <v>11.151218734729866</v>
      </c>
      <c r="EJ37" s="29">
        <v>11.151218734729866</v>
      </c>
      <c r="EK37" s="29">
        <v>11.076643851721844</v>
      </c>
      <c r="EL37" s="29">
        <v>10.978277707984523</v>
      </c>
      <c r="EM37" s="29">
        <v>10.754244054104149</v>
      </c>
      <c r="EN37" s="29">
        <v>10.50888235148552</v>
      </c>
      <c r="EO37" s="29">
        <v>10.231527314803373</v>
      </c>
      <c r="EP37" s="29">
        <v>9.8770395665820736</v>
      </c>
      <c r="EQ37" s="29">
        <v>8.9109091623697818</v>
      </c>
      <c r="ER37" s="29">
        <v>4.3743638898265722</v>
      </c>
      <c r="ES37" s="29">
        <v>0.73281441064809272</v>
      </c>
      <c r="ET37" s="29">
        <v>-1.4027943534608127</v>
      </c>
      <c r="EU37" s="29">
        <v>-0.88852549666483327</v>
      </c>
      <c r="EW37" s="1">
        <v>393008</v>
      </c>
      <c r="EX37" s="1">
        <v>403366</v>
      </c>
      <c r="EY37" s="1" t="s">
        <v>496</v>
      </c>
      <c r="EZ37" s="1" t="s">
        <v>861</v>
      </c>
    </row>
    <row r="38" spans="2:156" ht="16" thickBot="1" x14ac:dyDescent="0.4">
      <c r="B38" s="21" t="s">
        <v>39</v>
      </c>
      <c r="C38" s="22">
        <v>7.825223125970318</v>
      </c>
      <c r="D38" s="23">
        <v>7.7769100921357275</v>
      </c>
      <c r="E38" s="23">
        <v>7.7067642717422391</v>
      </c>
      <c r="F38" s="23">
        <v>7.6497953124475337</v>
      </c>
      <c r="G38" s="23">
        <v>7.5443606804575012</v>
      </c>
      <c r="H38" s="23">
        <v>7.4223629300476412</v>
      </c>
      <c r="I38" s="23">
        <v>7.2917410743106528</v>
      </c>
      <c r="J38" s="23">
        <v>7.1557747992396807</v>
      </c>
      <c r="K38" s="23">
        <v>7.0204374861173759</v>
      </c>
      <c r="L38" s="23">
        <v>6.8589072717803976</v>
      </c>
      <c r="M38" s="23">
        <v>6.2309906275499429</v>
      </c>
      <c r="N38" s="23">
        <v>5.9259395052602066</v>
      </c>
      <c r="O38" s="23">
        <v>5.8628842978002531</v>
      </c>
      <c r="P38" s="23">
        <v>5.9088285269632301</v>
      </c>
      <c r="Q38" s="24"/>
      <c r="R38" s="23">
        <v>9.825223125970318</v>
      </c>
      <c r="S38" s="23">
        <v>9.7769100921357275</v>
      </c>
      <c r="T38" s="23">
        <v>9.7067642717422391</v>
      </c>
      <c r="U38" s="23">
        <v>9.6497953124475337</v>
      </c>
      <c r="V38" s="23">
        <v>9.5443606804575012</v>
      </c>
      <c r="W38" s="23">
        <v>9.4223629300476404</v>
      </c>
      <c r="X38" s="23">
        <v>9.2917410743106537</v>
      </c>
      <c r="Y38" s="23">
        <v>9.1557747992396799</v>
      </c>
      <c r="Z38" s="23">
        <v>9.0204374861173768</v>
      </c>
      <c r="AA38" s="23">
        <v>8.8589072717803976</v>
      </c>
      <c r="AB38" s="23">
        <v>8.2309906275499429</v>
      </c>
      <c r="AC38" s="23">
        <v>7.9259395052602066</v>
      </c>
      <c r="AD38" s="23">
        <v>7.8628842978002531</v>
      </c>
      <c r="AE38" s="23">
        <v>7.9088285269632301</v>
      </c>
      <c r="AG38" s="25">
        <v>7.8503947289994578</v>
      </c>
      <c r="AH38" s="25">
        <v>7.8214757607514134</v>
      </c>
      <c r="AI38" s="25">
        <v>7.7324399245325655</v>
      </c>
      <c r="AJ38" s="25">
        <v>7.6796522083353889</v>
      </c>
      <c r="AK38" s="25">
        <v>7.584907746447084</v>
      </c>
      <c r="AL38" s="25">
        <v>7.4758236366954076</v>
      </c>
      <c r="AM38" s="25">
        <v>7.3582090260941753</v>
      </c>
      <c r="AN38" s="25">
        <v>7.2361755335113696</v>
      </c>
      <c r="AO38" s="25">
        <v>7.1127619809237386</v>
      </c>
      <c r="AP38" s="25">
        <v>6.9825566899632916</v>
      </c>
      <c r="AQ38" s="25">
        <v>6.5325945990396983</v>
      </c>
      <c r="AR38" s="25">
        <v>6.2335392590440799</v>
      </c>
      <c r="AS38" s="25">
        <v>6.0784150980145712</v>
      </c>
      <c r="AT38" s="25">
        <v>5.9702455555334799</v>
      </c>
      <c r="AV38" s="26">
        <v>9.8503947289994578</v>
      </c>
      <c r="AW38" s="26">
        <v>9.8214757607514134</v>
      </c>
      <c r="AX38" s="26">
        <v>9.7324399245325655</v>
      </c>
      <c r="AY38" s="26">
        <v>9.6796522083353889</v>
      </c>
      <c r="AZ38" s="26">
        <v>9.5849077464470831</v>
      </c>
      <c r="BA38" s="26">
        <v>9.4758236366954076</v>
      </c>
      <c r="BB38" s="26">
        <v>9.3582090260941762</v>
      </c>
      <c r="BC38" s="26">
        <v>9.2361755335113696</v>
      </c>
      <c r="BD38" s="26">
        <v>9.1127619809237395</v>
      </c>
      <c r="BE38" s="26">
        <v>8.9825566899632925</v>
      </c>
      <c r="BF38" s="26">
        <v>8.5325945990396974</v>
      </c>
      <c r="BG38" s="26">
        <v>8.233539259044079</v>
      </c>
      <c r="BH38" s="26">
        <v>8.0784150980145704</v>
      </c>
      <c r="BI38" s="26">
        <v>7.9702455555334799</v>
      </c>
      <c r="BK38" s="27">
        <v>7.8321894985145368</v>
      </c>
      <c r="BL38" s="27">
        <v>7.7875157743560983</v>
      </c>
      <c r="BM38" s="27">
        <v>7.7214026249358678</v>
      </c>
      <c r="BN38" s="27">
        <v>7.6671745451332427</v>
      </c>
      <c r="BO38" s="27">
        <v>7.5658236256691973</v>
      </c>
      <c r="BP38" s="27">
        <v>7.4481171955607444</v>
      </c>
      <c r="BQ38" s="27">
        <v>7.3217097645585056</v>
      </c>
      <c r="BR38" s="27">
        <v>7.1898524373127</v>
      </c>
      <c r="BS38" s="27">
        <v>7.0605728952064384</v>
      </c>
      <c r="BT38" s="27">
        <v>6.9139807691404576</v>
      </c>
      <c r="BU38" s="27">
        <v>6.3628596742340111</v>
      </c>
      <c r="BV38" s="27">
        <v>6.0980183875466674</v>
      </c>
      <c r="BW38" s="27">
        <v>6.0406924399215809</v>
      </c>
      <c r="BX38" s="27">
        <v>6.056198389141449</v>
      </c>
      <c r="BZ38" s="27">
        <v>9.8321894985145377</v>
      </c>
      <c r="CA38" s="27">
        <v>9.7875157743560983</v>
      </c>
      <c r="CB38" s="27">
        <v>9.7214026249358678</v>
      </c>
      <c r="CC38" s="27">
        <v>9.6671745451332427</v>
      </c>
      <c r="CD38" s="27">
        <v>9.5658236256691964</v>
      </c>
      <c r="CE38" s="27">
        <v>9.4481171955607444</v>
      </c>
      <c r="CF38" s="27">
        <v>9.3217097645585056</v>
      </c>
      <c r="CG38" s="27">
        <v>9.1898524373127</v>
      </c>
      <c r="CH38" s="27">
        <v>9.0605728952064375</v>
      </c>
      <c r="CI38" s="27">
        <v>8.9139807691404584</v>
      </c>
      <c r="CJ38" s="27">
        <v>8.3628596742340111</v>
      </c>
      <c r="CK38" s="27">
        <v>8.0980183875466665</v>
      </c>
      <c r="CL38" s="27">
        <v>8.0406924399215818</v>
      </c>
      <c r="CM38" s="27">
        <v>8.0561983891414499</v>
      </c>
      <c r="CO38" s="28">
        <v>7.8248822669927911</v>
      </c>
      <c r="CP38" s="28">
        <v>7.7757076808515606</v>
      </c>
      <c r="CQ38" s="28">
        <v>7.7014453254778754</v>
      </c>
      <c r="CR38" s="28">
        <v>7.6351085548340816</v>
      </c>
      <c r="CS38" s="28">
        <v>7.5262159970402225</v>
      </c>
      <c r="CT38" s="28">
        <v>7.3972292966234239</v>
      </c>
      <c r="CU38" s="28">
        <v>7.2495268100627408</v>
      </c>
      <c r="CV38" s="28">
        <v>7.0914412780048899</v>
      </c>
      <c r="CW38" s="28">
        <v>6.9586796280094489</v>
      </c>
      <c r="CX38" s="28">
        <v>6.8157374687019763</v>
      </c>
      <c r="CY38" s="28">
        <v>6.10351616363468</v>
      </c>
      <c r="CZ38" s="28">
        <v>4.748369262800753</v>
      </c>
      <c r="DA38" s="28">
        <v>3.7242115139838514</v>
      </c>
      <c r="DB38" s="28">
        <v>2.9090920800329148</v>
      </c>
      <c r="DD38" s="28">
        <v>9.8248822669927911</v>
      </c>
      <c r="DE38" s="28">
        <v>9.7757076808515606</v>
      </c>
      <c r="DF38" s="28">
        <v>9.7014453254778754</v>
      </c>
      <c r="DG38" s="28">
        <v>9.6351085548340816</v>
      </c>
      <c r="DH38" s="28">
        <v>9.5262159970402216</v>
      </c>
      <c r="DI38" s="28">
        <v>9.3972292966234239</v>
      </c>
      <c r="DJ38" s="28">
        <v>9.2495268100627399</v>
      </c>
      <c r="DK38" s="28">
        <v>9.0914412780048899</v>
      </c>
      <c r="DL38" s="28">
        <v>8.9586796280094489</v>
      </c>
      <c r="DM38" s="28">
        <v>8.8157374687019754</v>
      </c>
      <c r="DN38" s="28">
        <v>8.10351616363468</v>
      </c>
      <c r="DO38" s="28">
        <v>6.748369262800753</v>
      </c>
      <c r="DP38" s="28">
        <v>5.7242115139838514</v>
      </c>
      <c r="DQ38" s="28">
        <v>4.9090920800329148</v>
      </c>
      <c r="DS38" s="29">
        <v>7.8295105627731374</v>
      </c>
      <c r="DT38" s="29">
        <v>7.7759416904637702</v>
      </c>
      <c r="DU38" s="29">
        <v>7.7037926238971917</v>
      </c>
      <c r="DV38" s="29">
        <v>7.648058004449485</v>
      </c>
      <c r="DW38" s="29">
        <v>7.552810946466348</v>
      </c>
      <c r="DX38" s="29">
        <v>7.4432043536515264</v>
      </c>
      <c r="DY38" s="29">
        <v>7.3142302789016735</v>
      </c>
      <c r="DZ38" s="29">
        <v>7.178706503752224</v>
      </c>
      <c r="EA38" s="29">
        <v>7.0516203771898232</v>
      </c>
      <c r="EB38" s="29">
        <v>6.7092197053756726</v>
      </c>
      <c r="EC38" s="29">
        <v>5.1220730663295013</v>
      </c>
      <c r="ED38" s="29">
        <v>3.9073167815876975</v>
      </c>
      <c r="EE38" s="29">
        <v>3.2049414261425948</v>
      </c>
      <c r="EF38" s="29">
        <v>3.3327526777242351</v>
      </c>
      <c r="EH38" s="29">
        <v>9.8295105627731374</v>
      </c>
      <c r="EI38" s="29">
        <v>9.775941690463771</v>
      </c>
      <c r="EJ38" s="29">
        <v>9.775941690463771</v>
      </c>
      <c r="EK38" s="29">
        <v>9.648058004449485</v>
      </c>
      <c r="EL38" s="29">
        <v>9.552810946466348</v>
      </c>
      <c r="EM38" s="29">
        <v>9.4432043536515273</v>
      </c>
      <c r="EN38" s="29">
        <v>9.3142302789016735</v>
      </c>
      <c r="EO38" s="29">
        <v>9.178706503752224</v>
      </c>
      <c r="EP38" s="29">
        <v>9.051620377189824</v>
      </c>
      <c r="EQ38" s="29">
        <v>8.7092197053756735</v>
      </c>
      <c r="ER38" s="29">
        <v>7.1220730663295013</v>
      </c>
      <c r="ES38" s="29">
        <v>5.9073167815876975</v>
      </c>
      <c r="ET38" s="29">
        <v>5.2049414261425948</v>
      </c>
      <c r="EU38" s="29">
        <v>5.3327526777242351</v>
      </c>
      <c r="EW38" s="1">
        <v>382454</v>
      </c>
      <c r="EX38" s="1">
        <v>388020</v>
      </c>
      <c r="EY38" s="1" t="s">
        <v>498</v>
      </c>
      <c r="EZ38" s="1" t="s">
        <v>859</v>
      </c>
    </row>
    <row r="39" spans="2:156" ht="16" thickBot="1" x14ac:dyDescent="0.4">
      <c r="B39" s="21" t="s">
        <v>40</v>
      </c>
      <c r="C39" s="22">
        <v>0.74925541836467335</v>
      </c>
      <c r="D39" s="23">
        <v>0.54639646344769233</v>
      </c>
      <c r="E39" s="23">
        <v>0.53963801420128732</v>
      </c>
      <c r="F39" s="23">
        <v>0.41421166428159673</v>
      </c>
      <c r="G39" s="23">
        <v>0.36295248321819518</v>
      </c>
      <c r="H39" s="23">
        <v>0.20748770532739336</v>
      </c>
      <c r="I39" s="23">
        <v>5.4654959834991246E-2</v>
      </c>
      <c r="J39" s="23">
        <v>-3.2695991398676405E-2</v>
      </c>
      <c r="K39" s="23">
        <v>-0.18404763921964307</v>
      </c>
      <c r="L39" s="23">
        <v>-0.40275661831177434</v>
      </c>
      <c r="M39" s="23">
        <v>-1.1308488478400589</v>
      </c>
      <c r="N39" s="23">
        <v>-1.5435053778733154</v>
      </c>
      <c r="O39" s="23">
        <v>-1.7277559605726864</v>
      </c>
      <c r="P39" s="23">
        <v>-1.6174077120378412</v>
      </c>
      <c r="Q39" s="24"/>
      <c r="R39" s="23">
        <v>5.2492554183646734</v>
      </c>
      <c r="S39" s="23">
        <v>5.0463964634476923</v>
      </c>
      <c r="T39" s="23">
        <v>5.0396380142012873</v>
      </c>
      <c r="U39" s="23">
        <v>4.9142116642815967</v>
      </c>
      <c r="V39" s="23">
        <v>4.8629524832181952</v>
      </c>
      <c r="W39" s="23">
        <v>4.7074877053273934</v>
      </c>
      <c r="X39" s="23">
        <v>4.5546549598349912</v>
      </c>
      <c r="Y39" s="23">
        <v>4.4673040086013236</v>
      </c>
      <c r="Z39" s="23">
        <v>4.3159523607803569</v>
      </c>
      <c r="AA39" s="23">
        <v>4.0972433816882257</v>
      </c>
      <c r="AB39" s="23">
        <v>3.3691511521599411</v>
      </c>
      <c r="AC39" s="23">
        <v>2.9564946221266846</v>
      </c>
      <c r="AD39" s="23">
        <v>2.7722440394273136</v>
      </c>
      <c r="AE39" s="23">
        <v>2.8825922879621588</v>
      </c>
      <c r="AG39" s="25">
        <v>0.848757324171455</v>
      </c>
      <c r="AH39" s="25">
        <v>0.7252644871247993</v>
      </c>
      <c r="AI39" s="25">
        <v>0.67718747359780362</v>
      </c>
      <c r="AJ39" s="25">
        <v>0.55165730628515863</v>
      </c>
      <c r="AK39" s="25">
        <v>0.49435562522685306</v>
      </c>
      <c r="AL39" s="25">
        <v>0.34472519363782084</v>
      </c>
      <c r="AM39" s="25">
        <v>0.18965062141081468</v>
      </c>
      <c r="AN39" s="25">
        <v>7.7891974833922184E-2</v>
      </c>
      <c r="AO39" s="25">
        <v>-7.6182561711635621E-2</v>
      </c>
      <c r="AP39" s="25">
        <v>-0.2798152361958719</v>
      </c>
      <c r="AQ39" s="25">
        <v>-0.66457740682315425</v>
      </c>
      <c r="AR39" s="25">
        <v>-1.1024596073103066</v>
      </c>
      <c r="AS39" s="25">
        <v>-1.4463998591824172</v>
      </c>
      <c r="AT39" s="25">
        <v>-1.6351310479381276</v>
      </c>
      <c r="AV39" s="26">
        <v>5.348757324171455</v>
      </c>
      <c r="AW39" s="26">
        <v>5.2252644871247993</v>
      </c>
      <c r="AX39" s="26">
        <v>5.1771874735978036</v>
      </c>
      <c r="AY39" s="26">
        <v>5.0516573062851586</v>
      </c>
      <c r="AZ39" s="26">
        <v>4.9943556252268531</v>
      </c>
      <c r="BA39" s="26">
        <v>4.8447251936378208</v>
      </c>
      <c r="BB39" s="26">
        <v>4.6896506214108147</v>
      </c>
      <c r="BC39" s="26">
        <v>4.5778919748339222</v>
      </c>
      <c r="BD39" s="26">
        <v>4.4238174382883644</v>
      </c>
      <c r="BE39" s="26">
        <v>4.2201847638041281</v>
      </c>
      <c r="BF39" s="26">
        <v>3.8354225931768458</v>
      </c>
      <c r="BG39" s="26">
        <v>3.3975403926896934</v>
      </c>
      <c r="BH39" s="26">
        <v>3.0536001408175828</v>
      </c>
      <c r="BI39" s="26">
        <v>2.8648689520618724</v>
      </c>
      <c r="BK39" s="27">
        <v>0.70722854506948796</v>
      </c>
      <c r="BL39" s="27">
        <v>0.5592272843998165</v>
      </c>
      <c r="BM39" s="27">
        <v>0.56070466124891549</v>
      </c>
      <c r="BN39" s="27">
        <v>0.44462424412276835</v>
      </c>
      <c r="BO39" s="27">
        <v>0.40052484417636691</v>
      </c>
      <c r="BP39" s="27">
        <v>0.25348691433771009</v>
      </c>
      <c r="BQ39" s="27">
        <v>0.10863744931079822</v>
      </c>
      <c r="BR39" s="27">
        <v>2.7533182348333796E-2</v>
      </c>
      <c r="BS39" s="27">
        <v>-0.11261781678730998</v>
      </c>
      <c r="BT39" s="27">
        <v>-0.30860212764323158</v>
      </c>
      <c r="BU39" s="27">
        <v>-0.9588097908214861</v>
      </c>
      <c r="BV39" s="27">
        <v>-1.3167889091076947</v>
      </c>
      <c r="BW39" s="27">
        <v>-1.4666617310749848</v>
      </c>
      <c r="BX39" s="27">
        <v>-1.3571611365596103</v>
      </c>
      <c r="BZ39" s="27">
        <v>5.207228545069488</v>
      </c>
      <c r="CA39" s="27">
        <v>5.0592272843998165</v>
      </c>
      <c r="CB39" s="27">
        <v>5.0607046612489155</v>
      </c>
      <c r="CC39" s="27">
        <v>4.9446242441227684</v>
      </c>
      <c r="CD39" s="27">
        <v>4.9005248441763669</v>
      </c>
      <c r="CE39" s="27">
        <v>4.7534869143377101</v>
      </c>
      <c r="CF39" s="27">
        <v>4.6086374493107982</v>
      </c>
      <c r="CG39" s="27">
        <v>4.5275331823483338</v>
      </c>
      <c r="CH39" s="27">
        <v>4.38738218321269</v>
      </c>
      <c r="CI39" s="27">
        <v>4.1913978723567684</v>
      </c>
      <c r="CJ39" s="27">
        <v>3.5411902091785139</v>
      </c>
      <c r="CK39" s="27">
        <v>3.1832110908923053</v>
      </c>
      <c r="CL39" s="27">
        <v>3.0333382689250152</v>
      </c>
      <c r="CM39" s="27">
        <v>3.1428388634403897</v>
      </c>
      <c r="CO39" s="28">
        <v>0.75765026237656752</v>
      </c>
      <c r="CP39" s="28">
        <v>0.54818326918846338</v>
      </c>
      <c r="CQ39" s="28">
        <v>0.53319198326460882</v>
      </c>
      <c r="CR39" s="28">
        <v>0.39969955579480398</v>
      </c>
      <c r="CS39" s="28">
        <v>0.32937318353543166</v>
      </c>
      <c r="CT39" s="28">
        <v>0.14512858939886275</v>
      </c>
      <c r="CU39" s="28">
        <v>-5.1721709238655045E-2</v>
      </c>
      <c r="CV39" s="28">
        <v>-0.18312943081055089</v>
      </c>
      <c r="CW39" s="28">
        <v>-0.35345251426086044</v>
      </c>
      <c r="CX39" s="28">
        <v>-0.53731536681562009</v>
      </c>
      <c r="CY39" s="28">
        <v>-1.2936597770190223</v>
      </c>
      <c r="CZ39" s="28">
        <v>-2.4527958667711465</v>
      </c>
      <c r="DA39" s="28">
        <v>-3.1791625108815538</v>
      </c>
      <c r="DB39" s="28">
        <v>-3.6805858414939543</v>
      </c>
      <c r="DD39" s="28">
        <v>5.2576502623765675</v>
      </c>
      <c r="DE39" s="28">
        <v>5.0481832691884634</v>
      </c>
      <c r="DF39" s="28">
        <v>5.0331919832646088</v>
      </c>
      <c r="DG39" s="28">
        <v>4.899699555794804</v>
      </c>
      <c r="DH39" s="28">
        <v>4.8293731835354317</v>
      </c>
      <c r="DI39" s="28">
        <v>4.6451285893988628</v>
      </c>
      <c r="DJ39" s="28">
        <v>4.448278290761345</v>
      </c>
      <c r="DK39" s="28">
        <v>4.3168705691894491</v>
      </c>
      <c r="DL39" s="28">
        <v>4.1465474857391396</v>
      </c>
      <c r="DM39" s="28">
        <v>3.9626846331843799</v>
      </c>
      <c r="DN39" s="28">
        <v>3.2063402229809777</v>
      </c>
      <c r="DO39" s="28">
        <v>2.0472041332288535</v>
      </c>
      <c r="DP39" s="28">
        <v>1.3208374891184462</v>
      </c>
      <c r="DQ39" s="28">
        <v>0.81941415850604571</v>
      </c>
      <c r="DS39" s="29">
        <v>0.75858404141845437</v>
      </c>
      <c r="DT39" s="29">
        <v>0.54227213236535921</v>
      </c>
      <c r="DU39" s="29">
        <v>0.5310022829740042</v>
      </c>
      <c r="DV39" s="29">
        <v>0.40179347952779931</v>
      </c>
      <c r="DW39" s="29">
        <v>0.32928138965672638</v>
      </c>
      <c r="DX39" s="29">
        <v>0.15434885048679003</v>
      </c>
      <c r="DY39" s="29">
        <v>-2.0366352945019095E-2</v>
      </c>
      <c r="DZ39" s="29">
        <v>-0.1224556288980807</v>
      </c>
      <c r="EA39" s="29">
        <v>-0.27190709410308767</v>
      </c>
      <c r="EB39" s="29">
        <v>-0.60666864979723112</v>
      </c>
      <c r="EC39" s="29">
        <v>-2.0495914179359556</v>
      </c>
      <c r="ED39" s="29">
        <v>-3.0273818660525418</v>
      </c>
      <c r="EE39" s="29">
        <v>-3.4913902807273409</v>
      </c>
      <c r="EF39" s="29">
        <v>-3.2486625736071595</v>
      </c>
      <c r="EH39" s="29">
        <v>5.2585840414184544</v>
      </c>
      <c r="EI39" s="29">
        <v>5.0422721323653592</v>
      </c>
      <c r="EJ39" s="29">
        <v>5.0422721323653592</v>
      </c>
      <c r="EK39" s="29">
        <v>4.9017934795277993</v>
      </c>
      <c r="EL39" s="29">
        <v>4.8292813896567264</v>
      </c>
      <c r="EM39" s="29">
        <v>4.65434885048679</v>
      </c>
      <c r="EN39" s="29">
        <v>4.4796336470549809</v>
      </c>
      <c r="EO39" s="29">
        <v>4.3775443711019193</v>
      </c>
      <c r="EP39" s="29">
        <v>4.2280929058969123</v>
      </c>
      <c r="EQ39" s="29">
        <v>3.8933313502027689</v>
      </c>
      <c r="ER39" s="29">
        <v>2.4504085820640444</v>
      </c>
      <c r="ES39" s="29">
        <v>1.4726181339474582</v>
      </c>
      <c r="ET39" s="29">
        <v>1.0086097192726591</v>
      </c>
      <c r="EU39" s="29">
        <v>1.2513374263928405</v>
      </c>
      <c r="EW39" s="1">
        <v>366887</v>
      </c>
      <c r="EX39" s="1">
        <v>470130</v>
      </c>
      <c r="EY39" s="1" t="s">
        <v>454</v>
      </c>
      <c r="EZ39" s="1" t="s">
        <v>872</v>
      </c>
    </row>
    <row r="40" spans="2:156" ht="16" thickBot="1" x14ac:dyDescent="0.4">
      <c r="B40" s="21" t="s">
        <v>41</v>
      </c>
      <c r="C40" s="22">
        <v>5.2619668095851253</v>
      </c>
      <c r="D40" s="23">
        <v>5.1389259942586101</v>
      </c>
      <c r="E40" s="23">
        <v>4.9380837187575395</v>
      </c>
      <c r="F40" s="23">
        <v>4.5805211748749421</v>
      </c>
      <c r="G40" s="23">
        <v>4.2573513417594775</v>
      </c>
      <c r="H40" s="23">
        <v>3.8657295263542082</v>
      </c>
      <c r="I40" s="23">
        <v>3.3757440952717594</v>
      </c>
      <c r="J40" s="23">
        <v>2.8822402895861146</v>
      </c>
      <c r="K40" s="23">
        <v>2.3797223286997706</v>
      </c>
      <c r="L40" s="23">
        <v>1.7509310950635104</v>
      </c>
      <c r="M40" s="23">
        <v>-0.17377430287003648</v>
      </c>
      <c r="N40" s="23">
        <v>-1.0634046723911474</v>
      </c>
      <c r="O40" s="23">
        <v>-1.1378779397829462</v>
      </c>
      <c r="P40" s="23">
        <v>-0.66759506943217417</v>
      </c>
      <c r="Q40" s="24"/>
      <c r="R40" s="23">
        <v>9.8989668095851258</v>
      </c>
      <c r="S40" s="23">
        <v>9.7759259942586105</v>
      </c>
      <c r="T40" s="23">
        <v>9.5750837187575399</v>
      </c>
      <c r="U40" s="23">
        <v>9.2175211748749426</v>
      </c>
      <c r="V40" s="23">
        <v>8.8943513417594779</v>
      </c>
      <c r="W40" s="23">
        <v>8.5027295263542086</v>
      </c>
      <c r="X40" s="23">
        <v>8.0127440952717599</v>
      </c>
      <c r="Y40" s="23">
        <v>7.519240289586115</v>
      </c>
      <c r="Z40" s="23">
        <v>7.0167223286997711</v>
      </c>
      <c r="AA40" s="23">
        <v>6.3879310950635109</v>
      </c>
      <c r="AB40" s="23">
        <v>4.463225697129964</v>
      </c>
      <c r="AC40" s="23">
        <v>3.573595327608853</v>
      </c>
      <c r="AD40" s="23">
        <v>3.4991220602170543</v>
      </c>
      <c r="AE40" s="23">
        <v>3.9694049305678263</v>
      </c>
      <c r="AG40" s="25">
        <v>5.2870902122911545</v>
      </c>
      <c r="AH40" s="25">
        <v>5.1745048861807064</v>
      </c>
      <c r="AI40" s="25">
        <v>4.880864546684677</v>
      </c>
      <c r="AJ40" s="25">
        <v>4.5293534590189957</v>
      </c>
      <c r="AK40" s="25">
        <v>4.2365527294656182</v>
      </c>
      <c r="AL40" s="25">
        <v>3.8640151747039226</v>
      </c>
      <c r="AM40" s="25">
        <v>3.3828064599563454</v>
      </c>
      <c r="AN40" s="25">
        <v>2.8907706710497045</v>
      </c>
      <c r="AO40" s="25">
        <v>2.3768181210919046</v>
      </c>
      <c r="AP40" s="25">
        <v>1.8182733001235682</v>
      </c>
      <c r="AQ40" s="25">
        <v>0.57170474704798124</v>
      </c>
      <c r="AR40" s="25">
        <v>-0.38206663656107054</v>
      </c>
      <c r="AS40" s="25">
        <v>-0.91313514815626107</v>
      </c>
      <c r="AT40" s="25">
        <v>-1.1912666537717591</v>
      </c>
      <c r="AV40" s="26">
        <v>9.924090212291155</v>
      </c>
      <c r="AW40" s="26">
        <v>9.8115048861807068</v>
      </c>
      <c r="AX40" s="26">
        <v>9.5178645466846774</v>
      </c>
      <c r="AY40" s="26">
        <v>9.1663534590189961</v>
      </c>
      <c r="AZ40" s="26">
        <v>8.8735527294656187</v>
      </c>
      <c r="BA40" s="26">
        <v>8.5010151747039231</v>
      </c>
      <c r="BB40" s="26">
        <v>8.0198064599563459</v>
      </c>
      <c r="BC40" s="26">
        <v>7.527770671049705</v>
      </c>
      <c r="BD40" s="26">
        <v>7.0138181210919051</v>
      </c>
      <c r="BE40" s="26">
        <v>6.4552733001235687</v>
      </c>
      <c r="BF40" s="26">
        <v>5.2087047470479817</v>
      </c>
      <c r="BG40" s="26">
        <v>4.2549333634389299</v>
      </c>
      <c r="BH40" s="26">
        <v>3.7238648518437394</v>
      </c>
      <c r="BI40" s="26">
        <v>3.4457333462282413</v>
      </c>
      <c r="BK40" s="27">
        <v>5.276593447297941</v>
      </c>
      <c r="BL40" s="27">
        <v>5.1839671693983114</v>
      </c>
      <c r="BM40" s="27">
        <v>5.0155108362431271</v>
      </c>
      <c r="BN40" s="27">
        <v>4.6827789877409387</v>
      </c>
      <c r="BO40" s="27">
        <v>4.3843717090642969</v>
      </c>
      <c r="BP40" s="27">
        <v>4.0169713483273561</v>
      </c>
      <c r="BQ40" s="27">
        <v>3.5512116779887464</v>
      </c>
      <c r="BR40" s="27">
        <v>3.0807636817942523</v>
      </c>
      <c r="BS40" s="27">
        <v>2.6114680434480242</v>
      </c>
      <c r="BT40" s="27">
        <v>2.0541150657968785</v>
      </c>
      <c r="BU40" s="27">
        <v>0.34985989765294079</v>
      </c>
      <c r="BV40" s="27">
        <v>-0.3946421638254094</v>
      </c>
      <c r="BW40" s="27">
        <v>-0.41695818198947876</v>
      </c>
      <c r="BX40" s="27">
        <v>3.7564191383737011E-2</v>
      </c>
      <c r="BZ40" s="27">
        <v>9.9135934472979415</v>
      </c>
      <c r="CA40" s="27">
        <v>9.8209671693983118</v>
      </c>
      <c r="CB40" s="27">
        <v>9.6525108362431276</v>
      </c>
      <c r="CC40" s="27">
        <v>9.3197789877409392</v>
      </c>
      <c r="CD40" s="27">
        <v>9.0213717090642973</v>
      </c>
      <c r="CE40" s="27">
        <v>8.6539713483273566</v>
      </c>
      <c r="CF40" s="27">
        <v>8.1882116779887468</v>
      </c>
      <c r="CG40" s="27">
        <v>7.7177636817942528</v>
      </c>
      <c r="CH40" s="27">
        <v>7.2484680434480246</v>
      </c>
      <c r="CI40" s="27">
        <v>6.691115065796879</v>
      </c>
      <c r="CJ40" s="27">
        <v>4.9868598976529412</v>
      </c>
      <c r="CK40" s="27">
        <v>4.2423578361745911</v>
      </c>
      <c r="CL40" s="27">
        <v>4.2200418180105217</v>
      </c>
      <c r="CM40" s="27">
        <v>4.6745641913837375</v>
      </c>
      <c r="CO40" s="28">
        <v>5.2682980668798436</v>
      </c>
      <c r="CP40" s="28">
        <v>5.1511733973510658</v>
      </c>
      <c r="CQ40" s="28">
        <v>4.9693809814407359</v>
      </c>
      <c r="CR40" s="28">
        <v>4.6335246431891797</v>
      </c>
      <c r="CS40" s="28">
        <v>4.3378077820817538</v>
      </c>
      <c r="CT40" s="28">
        <v>3.9626729222324215</v>
      </c>
      <c r="CU40" s="28">
        <v>3.4526937978880525</v>
      </c>
      <c r="CV40" s="28">
        <v>2.9466565759182579</v>
      </c>
      <c r="CW40" s="28">
        <v>2.5117368302448675</v>
      </c>
      <c r="CX40" s="28">
        <v>2.049564962305535</v>
      </c>
      <c r="CY40" s="28">
        <v>-0.70850618229909301</v>
      </c>
      <c r="CZ40" s="28">
        <v>-7.1071855760883871</v>
      </c>
      <c r="DA40" s="28">
        <v>-11.950537163096278</v>
      </c>
      <c r="DB40" s="28">
        <v>-15.221012111624333</v>
      </c>
      <c r="DD40" s="28">
        <v>9.905298066879844</v>
      </c>
      <c r="DE40" s="28">
        <v>9.7881733973510663</v>
      </c>
      <c r="DF40" s="28">
        <v>9.6063809814407364</v>
      </c>
      <c r="DG40" s="28">
        <v>9.2705246431891801</v>
      </c>
      <c r="DH40" s="28">
        <v>8.9748077820817542</v>
      </c>
      <c r="DI40" s="28">
        <v>8.599672922232422</v>
      </c>
      <c r="DJ40" s="28">
        <v>8.089693797888053</v>
      </c>
      <c r="DK40" s="28">
        <v>7.5836565759182584</v>
      </c>
      <c r="DL40" s="28">
        <v>7.1487368302448679</v>
      </c>
      <c r="DM40" s="28">
        <v>6.6865649623055354</v>
      </c>
      <c r="DN40" s="28">
        <v>3.9284938177009074</v>
      </c>
      <c r="DO40" s="28">
        <v>-2.4701855760883866</v>
      </c>
      <c r="DP40" s="28">
        <v>-7.313537163096278</v>
      </c>
      <c r="DQ40" s="28">
        <v>-10.584012111624332</v>
      </c>
      <c r="DS40" s="29">
        <v>5.313682017418202</v>
      </c>
      <c r="DT40" s="29">
        <v>5.1989682023745907</v>
      </c>
      <c r="DU40" s="29">
        <v>5.0375101021113338</v>
      </c>
      <c r="DV40" s="29">
        <v>4.7641441228601629</v>
      </c>
      <c r="DW40" s="29">
        <v>4.5028538610991724</v>
      </c>
      <c r="DX40" s="29">
        <v>4.2012191234428116</v>
      </c>
      <c r="DY40" s="29">
        <v>3.7917643544339583</v>
      </c>
      <c r="DZ40" s="29">
        <v>3.4034921660179833</v>
      </c>
      <c r="EA40" s="29">
        <v>2.918544878046287</v>
      </c>
      <c r="EB40" s="29">
        <v>1.3474939803522119</v>
      </c>
      <c r="EC40" s="29">
        <v>-5.8278273868965336</v>
      </c>
      <c r="ED40" s="29">
        <v>-11.600550678729718</v>
      </c>
      <c r="EE40" s="29">
        <v>-14.73582472501797</v>
      </c>
      <c r="EF40" s="29">
        <v>-13.451480845490764</v>
      </c>
      <c r="EH40" s="29">
        <v>9.9506820174182025</v>
      </c>
      <c r="EI40" s="29">
        <v>9.8359682023745911</v>
      </c>
      <c r="EJ40" s="29">
        <v>9.8359682023745911</v>
      </c>
      <c r="EK40" s="29">
        <v>9.4011441228601633</v>
      </c>
      <c r="EL40" s="29">
        <v>9.1398538610991729</v>
      </c>
      <c r="EM40" s="29">
        <v>8.838219123442812</v>
      </c>
      <c r="EN40" s="29">
        <v>8.4287643544339588</v>
      </c>
      <c r="EO40" s="29">
        <v>8.0404921660179838</v>
      </c>
      <c r="EP40" s="29">
        <v>7.5555448780462875</v>
      </c>
      <c r="EQ40" s="29">
        <v>5.9844939803522124</v>
      </c>
      <c r="ER40" s="29">
        <v>-1.1908273868965331</v>
      </c>
      <c r="ES40" s="29">
        <v>-6.9635506787297174</v>
      </c>
      <c r="ET40" s="29">
        <v>-10.09882472501797</v>
      </c>
      <c r="EU40" s="29">
        <v>-8.8144808454907633</v>
      </c>
      <c r="EW40" s="1">
        <v>331655</v>
      </c>
      <c r="EX40" s="1">
        <v>439667</v>
      </c>
      <c r="EY40" s="1" t="s">
        <v>500</v>
      </c>
      <c r="EZ40" s="1" t="s">
        <v>874</v>
      </c>
    </row>
    <row r="41" spans="2:156" ht="16" thickBot="1" x14ac:dyDescent="0.4">
      <c r="B41" s="21" t="s">
        <v>42</v>
      </c>
      <c r="C41" s="22">
        <v>7.876127217191959</v>
      </c>
      <c r="D41" s="23">
        <v>6.7572759763169614</v>
      </c>
      <c r="E41" s="23">
        <v>6.5248672363021427</v>
      </c>
      <c r="F41" s="23">
        <v>6.2049519326354741</v>
      </c>
      <c r="G41" s="23">
        <v>5.8246686659597628</v>
      </c>
      <c r="H41" s="23">
        <v>5.361419228072009</v>
      </c>
      <c r="I41" s="23">
        <v>4.8970209860569227</v>
      </c>
      <c r="J41" s="23">
        <v>4.5126980627582469</v>
      </c>
      <c r="K41" s="23">
        <v>3.9588856927915543</v>
      </c>
      <c r="L41" s="23">
        <v>3.3478125915491717</v>
      </c>
      <c r="M41" s="23">
        <v>1.4439206868489549</v>
      </c>
      <c r="N41" s="23">
        <v>0.48169752514481701</v>
      </c>
      <c r="O41" s="23">
        <v>0.23028623292161399</v>
      </c>
      <c r="P41" s="23">
        <v>0.38293319500900225</v>
      </c>
      <c r="Q41" s="24"/>
      <c r="R41" s="23">
        <v>12.013127217191959</v>
      </c>
      <c r="S41" s="23">
        <v>10.894275976316962</v>
      </c>
      <c r="T41" s="23">
        <v>10.661867236302143</v>
      </c>
      <c r="U41" s="23">
        <v>10.341951932635475</v>
      </c>
      <c r="V41" s="23">
        <v>9.9616686659597633</v>
      </c>
      <c r="W41" s="23">
        <v>9.4984192280720094</v>
      </c>
      <c r="X41" s="23">
        <v>9.0340209860569232</v>
      </c>
      <c r="Y41" s="23">
        <v>8.6496980627582474</v>
      </c>
      <c r="Z41" s="23">
        <v>8.0958856927915548</v>
      </c>
      <c r="AA41" s="23">
        <v>7.4848125915491721</v>
      </c>
      <c r="AB41" s="23">
        <v>5.5809206868489554</v>
      </c>
      <c r="AC41" s="23">
        <v>4.6186975251448175</v>
      </c>
      <c r="AD41" s="23">
        <v>4.3672862329216144</v>
      </c>
      <c r="AE41" s="23">
        <v>4.5199331950090027</v>
      </c>
      <c r="AG41" s="25">
        <v>8.3815550647282855</v>
      </c>
      <c r="AH41" s="25">
        <v>7.7437115842649948</v>
      </c>
      <c r="AI41" s="25">
        <v>7.5766131280075371</v>
      </c>
      <c r="AJ41" s="25">
        <v>7.2739340716570577</v>
      </c>
      <c r="AK41" s="25">
        <v>6.9497806355035774</v>
      </c>
      <c r="AL41" s="25">
        <v>6.5619420854760619</v>
      </c>
      <c r="AM41" s="25">
        <v>6.1691694749194141</v>
      </c>
      <c r="AN41" s="25">
        <v>5.8495819098660107</v>
      </c>
      <c r="AO41" s="25">
        <v>5.3526903917618966</v>
      </c>
      <c r="AP41" s="25">
        <v>4.8823285954191959</v>
      </c>
      <c r="AQ41" s="25">
        <v>3.5984575665792562</v>
      </c>
      <c r="AR41" s="25">
        <v>2.7054588464597344</v>
      </c>
      <c r="AS41" s="25">
        <v>2.1016284764771953</v>
      </c>
      <c r="AT41" s="25">
        <v>1.7493812433287275</v>
      </c>
      <c r="AV41" s="26">
        <v>12.518555064728286</v>
      </c>
      <c r="AW41" s="26">
        <v>11.880711584264995</v>
      </c>
      <c r="AX41" s="26">
        <v>11.713613128007538</v>
      </c>
      <c r="AY41" s="26">
        <v>11.410934071657058</v>
      </c>
      <c r="AZ41" s="26">
        <v>11.086780635503578</v>
      </c>
      <c r="BA41" s="26">
        <v>10.698942085476062</v>
      </c>
      <c r="BB41" s="26">
        <v>10.306169474919415</v>
      </c>
      <c r="BC41" s="26">
        <v>9.9865819098660111</v>
      </c>
      <c r="BD41" s="26">
        <v>9.4896903917618971</v>
      </c>
      <c r="BE41" s="26">
        <v>9.0193285954191964</v>
      </c>
      <c r="BF41" s="26">
        <v>7.7354575665792566</v>
      </c>
      <c r="BG41" s="26">
        <v>6.8424588464597349</v>
      </c>
      <c r="BH41" s="26">
        <v>6.2386284764771958</v>
      </c>
      <c r="BI41" s="26">
        <v>5.8863812433287279</v>
      </c>
      <c r="BK41" s="27">
        <v>7.8798466215302359</v>
      </c>
      <c r="BL41" s="27">
        <v>6.7661633044472964</v>
      </c>
      <c r="BM41" s="27">
        <v>6.5364887247511696</v>
      </c>
      <c r="BN41" s="27">
        <v>6.2208407135714658</v>
      </c>
      <c r="BO41" s="27">
        <v>5.8469287149972651</v>
      </c>
      <c r="BP41" s="27">
        <v>5.3915746213131825</v>
      </c>
      <c r="BQ41" s="27">
        <v>4.9344785716075563</v>
      </c>
      <c r="BR41" s="27">
        <v>4.5560613234264302</v>
      </c>
      <c r="BS41" s="27">
        <v>4.0160363023334185</v>
      </c>
      <c r="BT41" s="27">
        <v>3.4429173007734306</v>
      </c>
      <c r="BU41" s="27">
        <v>1.6846439898212893</v>
      </c>
      <c r="BV41" s="27">
        <v>0.90386523515374506</v>
      </c>
      <c r="BW41" s="27">
        <v>0.71517831844229107</v>
      </c>
      <c r="BX41" s="27">
        <v>0.96801008070580608</v>
      </c>
      <c r="BZ41" s="27">
        <v>12.016846621530236</v>
      </c>
      <c r="CA41" s="27">
        <v>10.903163304447297</v>
      </c>
      <c r="CB41" s="27">
        <v>10.67348872475117</v>
      </c>
      <c r="CC41" s="27">
        <v>10.357840713571466</v>
      </c>
      <c r="CD41" s="27">
        <v>9.9839287149972655</v>
      </c>
      <c r="CE41" s="27">
        <v>9.528574621313183</v>
      </c>
      <c r="CF41" s="27">
        <v>9.0714785716075568</v>
      </c>
      <c r="CG41" s="27">
        <v>8.6930613234264307</v>
      </c>
      <c r="CH41" s="27">
        <v>8.1530363023334189</v>
      </c>
      <c r="CI41" s="27">
        <v>7.5799173007734311</v>
      </c>
      <c r="CJ41" s="27">
        <v>5.8216439898212897</v>
      </c>
      <c r="CK41" s="27">
        <v>5.0408652351537455</v>
      </c>
      <c r="CL41" s="27">
        <v>4.8521783184422915</v>
      </c>
      <c r="CM41" s="27">
        <v>5.1050100807058065</v>
      </c>
      <c r="CO41" s="28">
        <v>7.8981325677465222</v>
      </c>
      <c r="CP41" s="28">
        <v>6.8077926754088196</v>
      </c>
      <c r="CQ41" s="28">
        <v>6.6175573835948711</v>
      </c>
      <c r="CR41" s="28">
        <v>6.3551157720641669</v>
      </c>
      <c r="CS41" s="28">
        <v>6.0522169584067029</v>
      </c>
      <c r="CT41" s="28">
        <v>5.6733936031261223</v>
      </c>
      <c r="CU41" s="28">
        <v>5.2839520025983333</v>
      </c>
      <c r="CV41" s="28">
        <v>4.980588059435938</v>
      </c>
      <c r="CW41" s="28">
        <v>4.5558710359975265</v>
      </c>
      <c r="CX41" s="28">
        <v>4.1593579350856729</v>
      </c>
      <c r="CY41" s="28">
        <v>2.1985022923713728</v>
      </c>
      <c r="CZ41" s="28">
        <v>-1.8517151072219917</v>
      </c>
      <c r="DA41" s="28">
        <v>-4.9840501953664784</v>
      </c>
      <c r="DB41" s="28">
        <v>-6.8603198743831086</v>
      </c>
      <c r="DD41" s="28">
        <v>12.035132567746523</v>
      </c>
      <c r="DE41" s="28">
        <v>10.94479267540882</v>
      </c>
      <c r="DF41" s="28">
        <v>10.754557383594872</v>
      </c>
      <c r="DG41" s="28">
        <v>10.492115772064167</v>
      </c>
      <c r="DH41" s="28">
        <v>10.189216958406703</v>
      </c>
      <c r="DI41" s="28">
        <v>9.8103936031261227</v>
      </c>
      <c r="DJ41" s="28">
        <v>9.4209520025983338</v>
      </c>
      <c r="DK41" s="28">
        <v>9.1175880594359384</v>
      </c>
      <c r="DL41" s="28">
        <v>8.692871035997527</v>
      </c>
      <c r="DM41" s="28">
        <v>8.2963579350856733</v>
      </c>
      <c r="DN41" s="28">
        <v>6.3355022923713733</v>
      </c>
      <c r="DO41" s="28">
        <v>2.2852848927780087</v>
      </c>
      <c r="DP41" s="28">
        <v>-0.84705019536647796</v>
      </c>
      <c r="DQ41" s="28">
        <v>-2.7233198743831082</v>
      </c>
      <c r="DS41" s="29">
        <v>7.8713089520229431</v>
      </c>
      <c r="DT41" s="29">
        <v>6.7214501215354971</v>
      </c>
      <c r="DU41" s="29">
        <v>6.5272487309562521</v>
      </c>
      <c r="DV41" s="29">
        <v>6.2896061609857057</v>
      </c>
      <c r="DW41" s="29">
        <v>6.0093365267299106</v>
      </c>
      <c r="DX41" s="29">
        <v>5.6743126220372417</v>
      </c>
      <c r="DY41" s="29">
        <v>5.3290406904683607</v>
      </c>
      <c r="DZ41" s="29">
        <v>5.0835241853488284</v>
      </c>
      <c r="EA41" s="29">
        <v>4.6443862527867807</v>
      </c>
      <c r="EB41" s="29">
        <v>3.7580059132634815</v>
      </c>
      <c r="EC41" s="29">
        <v>-0.5189608310007543</v>
      </c>
      <c r="ED41" s="29">
        <v>-4.2193030457515732</v>
      </c>
      <c r="EE41" s="29">
        <v>-6.2276185870871998</v>
      </c>
      <c r="EF41" s="29">
        <v>-5.3670047706263802</v>
      </c>
      <c r="EH41" s="29">
        <v>12.008308952022944</v>
      </c>
      <c r="EI41" s="29">
        <v>10.858450121535498</v>
      </c>
      <c r="EJ41" s="29">
        <v>10.858450121535498</v>
      </c>
      <c r="EK41" s="29">
        <v>10.426606160985706</v>
      </c>
      <c r="EL41" s="29">
        <v>10.146336526729911</v>
      </c>
      <c r="EM41" s="29">
        <v>9.8113126220372422</v>
      </c>
      <c r="EN41" s="29">
        <v>9.4660406904683612</v>
      </c>
      <c r="EO41" s="29">
        <v>9.2205241853488289</v>
      </c>
      <c r="EP41" s="29">
        <v>8.7813862527867812</v>
      </c>
      <c r="EQ41" s="29">
        <v>7.895005913263482</v>
      </c>
      <c r="ER41" s="29">
        <v>3.6180391689992462</v>
      </c>
      <c r="ES41" s="29">
        <v>-8.2303045751572768E-2</v>
      </c>
      <c r="ET41" s="29">
        <v>-2.0906185870871994</v>
      </c>
      <c r="EU41" s="29">
        <v>-1.2300047706263797</v>
      </c>
      <c r="EW41" s="1">
        <v>353041</v>
      </c>
      <c r="EX41" s="1">
        <v>433005</v>
      </c>
      <c r="EY41" s="1" t="s">
        <v>468</v>
      </c>
      <c r="EZ41" s="1" t="s">
        <v>874</v>
      </c>
    </row>
    <row r="42" spans="2:156" ht="16" thickBot="1" x14ac:dyDescent="0.4">
      <c r="B42" s="21" t="s">
        <v>43</v>
      </c>
      <c r="C42" s="22">
        <v>9.301528665898223</v>
      </c>
      <c r="D42" s="23">
        <v>8.6796447073275704</v>
      </c>
      <c r="E42" s="23">
        <v>8.5556738672492685</v>
      </c>
      <c r="F42" s="23">
        <v>8.5593825525454683</v>
      </c>
      <c r="G42" s="23">
        <v>8.2731064134955581</v>
      </c>
      <c r="H42" s="23">
        <v>7.9897774901098</v>
      </c>
      <c r="I42" s="23">
        <v>7.8091171026717685</v>
      </c>
      <c r="J42" s="23">
        <v>7.7542637890339936</v>
      </c>
      <c r="K42" s="23">
        <v>7.4898817620435079</v>
      </c>
      <c r="L42" s="23">
        <v>7.2694282183197192</v>
      </c>
      <c r="M42" s="23">
        <v>6.6060582628766724</v>
      </c>
      <c r="N42" s="23">
        <v>5.884232129860159</v>
      </c>
      <c r="O42" s="23">
        <v>5.614202166304274</v>
      </c>
      <c r="P42" s="23">
        <v>5.3448003700071212</v>
      </c>
      <c r="Q42" s="24"/>
      <c r="R42" s="23">
        <v>13.938528665898223</v>
      </c>
      <c r="S42" s="23">
        <v>13.316644707327571</v>
      </c>
      <c r="T42" s="23">
        <v>13.192673867249269</v>
      </c>
      <c r="U42" s="23">
        <v>13.196382552545469</v>
      </c>
      <c r="V42" s="23">
        <v>12.910106413495559</v>
      </c>
      <c r="W42" s="23">
        <v>12.6267774901098</v>
      </c>
      <c r="X42" s="23">
        <v>12.446117102671769</v>
      </c>
      <c r="Y42" s="23">
        <v>12.391263789033994</v>
      </c>
      <c r="Z42" s="23">
        <v>12.126881762043508</v>
      </c>
      <c r="AA42" s="23">
        <v>11.90642821831972</v>
      </c>
      <c r="AB42" s="23">
        <v>11.243058262876673</v>
      </c>
      <c r="AC42" s="23">
        <v>10.521232129860159</v>
      </c>
      <c r="AD42" s="23">
        <v>10.251202166304274</v>
      </c>
      <c r="AE42" s="23">
        <v>9.9818003700071216</v>
      </c>
      <c r="AG42" s="25">
        <v>9.8158305408170339</v>
      </c>
      <c r="AH42" s="25">
        <v>9.6245172117964266</v>
      </c>
      <c r="AI42" s="25">
        <v>9.3982259370083625</v>
      </c>
      <c r="AJ42" s="25">
        <v>9.2914271591381414</v>
      </c>
      <c r="AK42" s="25">
        <v>8.9401562783194972</v>
      </c>
      <c r="AL42" s="25">
        <v>8.6281433789663051</v>
      </c>
      <c r="AM42" s="25">
        <v>8.397859390369895</v>
      </c>
      <c r="AN42" s="25">
        <v>8.2771917026511801</v>
      </c>
      <c r="AO42" s="25">
        <v>7.9344124614454188</v>
      </c>
      <c r="AP42" s="25">
        <v>7.6411434336429878</v>
      </c>
      <c r="AQ42" s="25">
        <v>7.2096450509233847</v>
      </c>
      <c r="AR42" s="25">
        <v>6.6770885562079165</v>
      </c>
      <c r="AS42" s="25">
        <v>6.4056769856928142</v>
      </c>
      <c r="AT42" s="25">
        <v>6.2354849883799588</v>
      </c>
      <c r="AV42" s="26">
        <v>14.452830540817034</v>
      </c>
      <c r="AW42" s="26">
        <v>14.261517211796427</v>
      </c>
      <c r="AX42" s="26">
        <v>14.035225937008363</v>
      </c>
      <c r="AY42" s="26">
        <v>13.928427159138142</v>
      </c>
      <c r="AZ42" s="26">
        <v>13.577156278319498</v>
      </c>
      <c r="BA42" s="26">
        <v>13.265143378966306</v>
      </c>
      <c r="BB42" s="26">
        <v>13.034859390369895</v>
      </c>
      <c r="BC42" s="26">
        <v>12.914191702651181</v>
      </c>
      <c r="BD42" s="26">
        <v>12.571412461445419</v>
      </c>
      <c r="BE42" s="26">
        <v>12.278143433642988</v>
      </c>
      <c r="BF42" s="26">
        <v>11.846645050923385</v>
      </c>
      <c r="BG42" s="26">
        <v>11.314088556207917</v>
      </c>
      <c r="BH42" s="26">
        <v>11.042676985692815</v>
      </c>
      <c r="BI42" s="26">
        <v>10.872484988379959</v>
      </c>
      <c r="BK42" s="27">
        <v>9.3075315455354719</v>
      </c>
      <c r="BL42" s="27">
        <v>8.6934046006774697</v>
      </c>
      <c r="BM42" s="27">
        <v>8.5769976461270367</v>
      </c>
      <c r="BN42" s="27">
        <v>8.5872900509354775</v>
      </c>
      <c r="BO42" s="27">
        <v>8.3110993898424965</v>
      </c>
      <c r="BP42" s="27">
        <v>8.0381472279167152</v>
      </c>
      <c r="BQ42" s="27">
        <v>7.8669408112958106</v>
      </c>
      <c r="BR42" s="27">
        <v>7.8201594924353994</v>
      </c>
      <c r="BS42" s="27">
        <v>7.5693433094920284</v>
      </c>
      <c r="BT42" s="27">
        <v>7.3705266910125626</v>
      </c>
      <c r="BU42" s="27">
        <v>6.802163917220085</v>
      </c>
      <c r="BV42" s="27">
        <v>6.312425472529462</v>
      </c>
      <c r="BW42" s="27">
        <v>6.1496752865590523</v>
      </c>
      <c r="BX42" s="27">
        <v>6.079590632465468</v>
      </c>
      <c r="BZ42" s="27">
        <v>13.944531545535472</v>
      </c>
      <c r="CA42" s="27">
        <v>13.33040460067747</v>
      </c>
      <c r="CB42" s="27">
        <v>13.213997646127037</v>
      </c>
      <c r="CC42" s="27">
        <v>13.224290050935478</v>
      </c>
      <c r="CD42" s="27">
        <v>12.948099389842497</v>
      </c>
      <c r="CE42" s="27">
        <v>12.675147227916716</v>
      </c>
      <c r="CF42" s="27">
        <v>12.503940811295811</v>
      </c>
      <c r="CG42" s="27">
        <v>12.4571594924354</v>
      </c>
      <c r="CH42" s="27">
        <v>12.206343309492029</v>
      </c>
      <c r="CI42" s="27">
        <v>12.007526691012563</v>
      </c>
      <c r="CJ42" s="27">
        <v>11.439163917220085</v>
      </c>
      <c r="CK42" s="27">
        <v>10.949425472529462</v>
      </c>
      <c r="CL42" s="27">
        <v>10.786675286559053</v>
      </c>
      <c r="CM42" s="27">
        <v>10.716590632465469</v>
      </c>
      <c r="CO42" s="28">
        <v>9.3291681988785111</v>
      </c>
      <c r="CP42" s="28">
        <v>8.7346121387978037</v>
      </c>
      <c r="CQ42" s="28">
        <v>8.6365120684037127</v>
      </c>
      <c r="CR42" s="28">
        <v>8.6674812420339382</v>
      </c>
      <c r="CS42" s="28">
        <v>8.4067526280841083</v>
      </c>
      <c r="CT42" s="28">
        <v>8.1404590422507486</v>
      </c>
      <c r="CU42" s="28">
        <v>7.9649407817813209</v>
      </c>
      <c r="CV42" s="28">
        <v>7.9051818972879193</v>
      </c>
      <c r="CW42" s="28">
        <v>7.6362481951325716</v>
      </c>
      <c r="CX42" s="28">
        <v>7.4260373664437349</v>
      </c>
      <c r="CY42" s="28">
        <v>6.4233640443487872</v>
      </c>
      <c r="CZ42" s="28">
        <v>3.5276605619553223</v>
      </c>
      <c r="DA42" s="28">
        <v>1.0492012098485759</v>
      </c>
      <c r="DB42" s="28">
        <v>-0.44393940928169684</v>
      </c>
      <c r="DD42" s="28">
        <v>13.966168198878512</v>
      </c>
      <c r="DE42" s="28">
        <v>13.371612138797804</v>
      </c>
      <c r="DF42" s="28">
        <v>13.273512068403713</v>
      </c>
      <c r="DG42" s="28">
        <v>13.304481242033939</v>
      </c>
      <c r="DH42" s="28">
        <v>13.043752628084109</v>
      </c>
      <c r="DI42" s="28">
        <v>12.777459042250749</v>
      </c>
      <c r="DJ42" s="28">
        <v>12.601940781781321</v>
      </c>
      <c r="DK42" s="28">
        <v>12.54218189728792</v>
      </c>
      <c r="DL42" s="28">
        <v>12.273248195132572</v>
      </c>
      <c r="DM42" s="28">
        <v>12.063037366443735</v>
      </c>
      <c r="DN42" s="28">
        <v>11.060364044348788</v>
      </c>
      <c r="DO42" s="28">
        <v>8.1646605619553227</v>
      </c>
      <c r="DP42" s="28">
        <v>5.6862012098485764</v>
      </c>
      <c r="DQ42" s="28">
        <v>4.1930605907183036</v>
      </c>
      <c r="DS42" s="29">
        <v>9.332085271969472</v>
      </c>
      <c r="DT42" s="29">
        <v>8.7280262790373992</v>
      </c>
      <c r="DU42" s="29">
        <v>8.6317048269312426</v>
      </c>
      <c r="DV42" s="29">
        <v>8.6757831722467813</v>
      </c>
      <c r="DW42" s="29">
        <v>8.4310971502724001</v>
      </c>
      <c r="DX42" s="29">
        <v>8.1799600187481349</v>
      </c>
      <c r="DY42" s="29">
        <v>8.0068407408645346</v>
      </c>
      <c r="DZ42" s="29">
        <v>7.9489413245283007</v>
      </c>
      <c r="EA42" s="29">
        <v>7.6653417859445714</v>
      </c>
      <c r="EB42" s="29">
        <v>7.2282510752254066</v>
      </c>
      <c r="EC42" s="29">
        <v>4.2624860406303853</v>
      </c>
      <c r="ED42" s="29">
        <v>1.5677799258469705</v>
      </c>
      <c r="EE42" s="29">
        <v>-0.16221811557966248</v>
      </c>
      <c r="EF42" s="29">
        <v>0.46341337615950806</v>
      </c>
      <c r="EH42" s="29">
        <v>13.969085271969472</v>
      </c>
      <c r="EI42" s="29">
        <v>13.3650262790374</v>
      </c>
      <c r="EJ42" s="29">
        <v>13.3650262790374</v>
      </c>
      <c r="EK42" s="29">
        <v>13.312783172246782</v>
      </c>
      <c r="EL42" s="29">
        <v>13.068097150272401</v>
      </c>
      <c r="EM42" s="29">
        <v>12.816960018748135</v>
      </c>
      <c r="EN42" s="29">
        <v>12.643840740864535</v>
      </c>
      <c r="EO42" s="29">
        <v>12.585941324528301</v>
      </c>
      <c r="EP42" s="29">
        <v>12.302341785944572</v>
      </c>
      <c r="EQ42" s="29">
        <v>11.865251075225407</v>
      </c>
      <c r="ER42" s="29">
        <v>8.8994860406303857</v>
      </c>
      <c r="ES42" s="29">
        <v>6.2047799258469709</v>
      </c>
      <c r="ET42" s="29">
        <v>4.474781884420338</v>
      </c>
      <c r="EU42" s="29">
        <v>5.1004133761595085</v>
      </c>
      <c r="EW42" s="1">
        <v>370584</v>
      </c>
      <c r="EX42" s="1">
        <v>429294</v>
      </c>
      <c r="EY42" s="1" t="s">
        <v>502</v>
      </c>
      <c r="EZ42" s="1" t="s">
        <v>874</v>
      </c>
    </row>
    <row r="43" spans="2:156" ht="16" thickBot="1" x14ac:dyDescent="0.4">
      <c r="B43" s="21" t="s">
        <v>44</v>
      </c>
      <c r="C43" s="22">
        <v>11.245222395152048</v>
      </c>
      <c r="D43" s="23">
        <v>10.981214067152983</v>
      </c>
      <c r="E43" s="23">
        <v>10.833941343375495</v>
      </c>
      <c r="F43" s="23">
        <v>10.676745470736293</v>
      </c>
      <c r="G43" s="23">
        <v>10.491125297387088</v>
      </c>
      <c r="H43" s="23">
        <v>10.256307892527433</v>
      </c>
      <c r="I43" s="23">
        <v>9.9941604551437084</v>
      </c>
      <c r="J43" s="23">
        <v>9.7159276369599503</v>
      </c>
      <c r="K43" s="23">
        <v>9.438575254379943</v>
      </c>
      <c r="L43" s="23">
        <v>9.1097160251963771</v>
      </c>
      <c r="M43" s="23">
        <v>7.867663555313495</v>
      </c>
      <c r="N43" s="23">
        <v>7.037825322703366</v>
      </c>
      <c r="O43" s="23">
        <v>6.6868189892188212</v>
      </c>
      <c r="P43" s="23">
        <v>6.5433620053964887</v>
      </c>
      <c r="Q43" s="24"/>
      <c r="R43" s="23">
        <v>18.925222395152048</v>
      </c>
      <c r="S43" s="23">
        <v>18.661214067152983</v>
      </c>
      <c r="T43" s="23">
        <v>18.513941343375492</v>
      </c>
      <c r="U43" s="23">
        <v>18.356745470736293</v>
      </c>
      <c r="V43" s="23">
        <v>18.171125297387086</v>
      </c>
      <c r="W43" s="23">
        <v>17.936307892527431</v>
      </c>
      <c r="X43" s="23">
        <v>17.674160455143706</v>
      </c>
      <c r="Y43" s="23">
        <v>17.39592763695995</v>
      </c>
      <c r="Z43" s="23">
        <v>17.118575254379941</v>
      </c>
      <c r="AA43" s="23">
        <v>16.789716025196377</v>
      </c>
      <c r="AB43" s="23">
        <v>15.547663555313495</v>
      </c>
      <c r="AC43" s="23">
        <v>14.717825322703366</v>
      </c>
      <c r="AD43" s="23">
        <v>14.366818989218821</v>
      </c>
      <c r="AE43" s="23">
        <v>14.223362005396488</v>
      </c>
      <c r="AG43" s="25">
        <v>11.401272191078329</v>
      </c>
      <c r="AH43" s="25">
        <v>11.264846625943193</v>
      </c>
      <c r="AI43" s="25">
        <v>11.083034239851568</v>
      </c>
      <c r="AJ43" s="25">
        <v>10.912859330313216</v>
      </c>
      <c r="AK43" s="25">
        <v>10.726868197518716</v>
      </c>
      <c r="AL43" s="25">
        <v>10.50457970140646</v>
      </c>
      <c r="AM43" s="25">
        <v>10.252180113865784</v>
      </c>
      <c r="AN43" s="25">
        <v>9.9804383024031544</v>
      </c>
      <c r="AO43" s="25">
        <v>9.7038713697563477</v>
      </c>
      <c r="AP43" s="25">
        <v>9.4150474292654014</v>
      </c>
      <c r="AQ43" s="25">
        <v>8.6295236157096209</v>
      </c>
      <c r="AR43" s="25">
        <v>8.0497312259909304</v>
      </c>
      <c r="AS43" s="25">
        <v>7.6817159620850504</v>
      </c>
      <c r="AT43" s="25">
        <v>7.4699258685324494</v>
      </c>
      <c r="AV43" s="26">
        <v>19.081272191078327</v>
      </c>
      <c r="AW43" s="26">
        <v>18.944846625943192</v>
      </c>
      <c r="AX43" s="26">
        <v>18.763034239851567</v>
      </c>
      <c r="AY43" s="26">
        <v>18.592859330313217</v>
      </c>
      <c r="AZ43" s="26">
        <v>18.406868197518715</v>
      </c>
      <c r="BA43" s="26">
        <v>18.184579701406459</v>
      </c>
      <c r="BB43" s="26">
        <v>17.932180113865783</v>
      </c>
      <c r="BC43" s="26">
        <v>17.660438302403154</v>
      </c>
      <c r="BD43" s="26">
        <v>17.383871369756349</v>
      </c>
      <c r="BE43" s="26">
        <v>17.095047429265399</v>
      </c>
      <c r="BF43" s="26">
        <v>16.309523615709622</v>
      </c>
      <c r="BG43" s="26">
        <v>15.72973122599093</v>
      </c>
      <c r="BH43" s="26">
        <v>15.36171596208505</v>
      </c>
      <c r="BI43" s="26">
        <v>15.149925868532449</v>
      </c>
      <c r="BK43" s="27">
        <v>11.25332724740063</v>
      </c>
      <c r="BL43" s="27">
        <v>10.998222966108999</v>
      </c>
      <c r="BM43" s="27">
        <v>10.860086951587366</v>
      </c>
      <c r="BN43" s="27">
        <v>10.711422961892186</v>
      </c>
      <c r="BO43" s="27">
        <v>10.524372524112314</v>
      </c>
      <c r="BP43" s="27">
        <v>10.29921348884873</v>
      </c>
      <c r="BQ43" s="27">
        <v>10.04775495982004</v>
      </c>
      <c r="BR43" s="27">
        <v>9.787610214694066</v>
      </c>
      <c r="BS43" s="27">
        <v>9.5241795108894785</v>
      </c>
      <c r="BT43" s="27">
        <v>9.2306002166094956</v>
      </c>
      <c r="BU43" s="27">
        <v>8.1014207818400692</v>
      </c>
      <c r="BV43" s="27">
        <v>7.5177102750291276</v>
      </c>
      <c r="BW43" s="27">
        <v>7.3484751234140031</v>
      </c>
      <c r="BX43" s="27">
        <v>7.3656702453191549</v>
      </c>
      <c r="BZ43" s="27">
        <v>18.93332724740063</v>
      </c>
      <c r="CA43" s="27">
        <v>18.678222966108997</v>
      </c>
      <c r="CB43" s="27">
        <v>18.540086951587366</v>
      </c>
      <c r="CC43" s="27">
        <v>18.391422961892186</v>
      </c>
      <c r="CD43" s="27">
        <v>18.204372524112316</v>
      </c>
      <c r="CE43" s="27">
        <v>17.979213488848728</v>
      </c>
      <c r="CF43" s="27">
        <v>17.727754959820039</v>
      </c>
      <c r="CG43" s="27">
        <v>17.467610214694066</v>
      </c>
      <c r="CH43" s="27">
        <v>17.204179510889478</v>
      </c>
      <c r="CI43" s="27">
        <v>16.910600216609495</v>
      </c>
      <c r="CJ43" s="27">
        <v>15.781420781840069</v>
      </c>
      <c r="CK43" s="27">
        <v>15.197710275029127</v>
      </c>
      <c r="CL43" s="27">
        <v>15.028475123414003</v>
      </c>
      <c r="CM43" s="27">
        <v>15.045670245319155</v>
      </c>
      <c r="CO43" s="28">
        <v>11.25075072688359</v>
      </c>
      <c r="CP43" s="28">
        <v>10.99329680831746</v>
      </c>
      <c r="CQ43" s="28">
        <v>10.856473665116242</v>
      </c>
      <c r="CR43" s="28">
        <v>10.712975578265263</v>
      </c>
      <c r="CS43" s="28">
        <v>10.54980183631897</v>
      </c>
      <c r="CT43" s="28">
        <v>10.336120903232942</v>
      </c>
      <c r="CU43" s="28">
        <v>10.084412318640956</v>
      </c>
      <c r="CV43" s="28">
        <v>9.8150589697530588</v>
      </c>
      <c r="CW43" s="28">
        <v>9.5829924492189225</v>
      </c>
      <c r="CX43" s="28">
        <v>9.3405653824284069</v>
      </c>
      <c r="CY43" s="28">
        <v>7.3863711301658217</v>
      </c>
      <c r="CZ43" s="28">
        <v>2.937078835585254</v>
      </c>
      <c r="DA43" s="28">
        <v>-0.53488079528082011</v>
      </c>
      <c r="DB43" s="28">
        <v>-2.6484789764618952</v>
      </c>
      <c r="DD43" s="28">
        <v>18.930750726883588</v>
      </c>
      <c r="DE43" s="28">
        <v>18.67329680831746</v>
      </c>
      <c r="DF43" s="28">
        <v>18.53647366511624</v>
      </c>
      <c r="DG43" s="28">
        <v>18.392975578265265</v>
      </c>
      <c r="DH43" s="28">
        <v>18.22980183631897</v>
      </c>
      <c r="DI43" s="28">
        <v>18.016120903232942</v>
      </c>
      <c r="DJ43" s="28">
        <v>17.764412318640957</v>
      </c>
      <c r="DK43" s="28">
        <v>17.49505896975306</v>
      </c>
      <c r="DL43" s="28">
        <v>17.26299244921892</v>
      </c>
      <c r="DM43" s="28">
        <v>17.020565382428408</v>
      </c>
      <c r="DN43" s="28">
        <v>15.066371130165821</v>
      </c>
      <c r="DO43" s="28">
        <v>10.617078835585254</v>
      </c>
      <c r="DP43" s="28">
        <v>7.1451192047191796</v>
      </c>
      <c r="DQ43" s="28">
        <v>5.0315210235381045</v>
      </c>
      <c r="DS43" s="29">
        <v>11.247683635413949</v>
      </c>
      <c r="DT43" s="29">
        <v>10.969697162691237</v>
      </c>
      <c r="DU43" s="29">
        <v>10.833955503751351</v>
      </c>
      <c r="DV43" s="29">
        <v>10.707647783033922</v>
      </c>
      <c r="DW43" s="29">
        <v>10.553590351116693</v>
      </c>
      <c r="DX43" s="29">
        <v>10.363159966451589</v>
      </c>
      <c r="DY43" s="29">
        <v>10.131258432701033</v>
      </c>
      <c r="DZ43" s="29">
        <v>9.8860837632308041</v>
      </c>
      <c r="EA43" s="29">
        <v>9.536397437874399</v>
      </c>
      <c r="EB43" s="29">
        <v>8.5013275878198655</v>
      </c>
      <c r="EC43" s="29">
        <v>3.665025176116119</v>
      </c>
      <c r="ED43" s="29">
        <v>-0.3631177116658435</v>
      </c>
      <c r="EE43" s="29">
        <v>-2.6092567466895851</v>
      </c>
      <c r="EF43" s="29">
        <v>-1.8646425331130168</v>
      </c>
      <c r="EH43" s="29">
        <v>18.927683635413949</v>
      </c>
      <c r="EI43" s="29">
        <v>18.649697162691236</v>
      </c>
      <c r="EJ43" s="29">
        <v>18.649697162691236</v>
      </c>
      <c r="EK43" s="29">
        <v>18.38764778303392</v>
      </c>
      <c r="EL43" s="29">
        <v>18.233590351116693</v>
      </c>
      <c r="EM43" s="29">
        <v>18.04315996645159</v>
      </c>
      <c r="EN43" s="29">
        <v>17.811258432701031</v>
      </c>
      <c r="EO43" s="29">
        <v>17.566083763230804</v>
      </c>
      <c r="EP43" s="29">
        <v>17.216397437874399</v>
      </c>
      <c r="EQ43" s="29">
        <v>16.181327587819865</v>
      </c>
      <c r="ER43" s="29">
        <v>11.345025176116119</v>
      </c>
      <c r="ES43" s="29">
        <v>7.3168822883341562</v>
      </c>
      <c r="ET43" s="29">
        <v>5.0707432533104146</v>
      </c>
      <c r="EU43" s="29">
        <v>5.815357466886983</v>
      </c>
      <c r="EW43" s="1">
        <v>374632</v>
      </c>
      <c r="EX43" s="1">
        <v>430529</v>
      </c>
      <c r="EY43" s="1" t="s">
        <v>566</v>
      </c>
      <c r="EZ43" s="1" t="s">
        <v>510</v>
      </c>
    </row>
    <row r="44" spans="2:156" ht="16" thickBot="1" x14ac:dyDescent="0.4">
      <c r="B44" s="21" t="s">
        <v>45</v>
      </c>
      <c r="C44" s="22">
        <v>9.9539258365030747E-2</v>
      </c>
      <c r="D44" s="23">
        <v>-0.98201077760425193</v>
      </c>
      <c r="E44" s="23">
        <v>-1.3740636045535304</v>
      </c>
      <c r="F44" s="23">
        <v>-1.7666902868123628</v>
      </c>
      <c r="G44" s="23">
        <v>-1.6053861936513627</v>
      </c>
      <c r="H44" s="23">
        <v>-2.0270763803184693</v>
      </c>
      <c r="I44" s="23">
        <v>-2.220643198458621</v>
      </c>
      <c r="J44" s="23">
        <v>-0.20421569350895652</v>
      </c>
      <c r="K44" s="23">
        <v>-0.42623843075537948</v>
      </c>
      <c r="L44" s="23">
        <v>-0.81735358614236375</v>
      </c>
      <c r="M44" s="23">
        <v>-1.8817669180511025</v>
      </c>
      <c r="N44" s="23">
        <v>-2.5978274385265436</v>
      </c>
      <c r="O44" s="23">
        <v>-3.1126174731335077</v>
      </c>
      <c r="P44" s="23">
        <v>-3.1246076738870379</v>
      </c>
      <c r="Q44" s="24"/>
      <c r="R44" s="23">
        <v>9.79953925836503</v>
      </c>
      <c r="S44" s="23">
        <v>8.7179892223957474</v>
      </c>
      <c r="T44" s="23">
        <v>8.3259363954464689</v>
      </c>
      <c r="U44" s="23">
        <v>7.9333097131876364</v>
      </c>
      <c r="V44" s="23">
        <v>8.0946138063486366</v>
      </c>
      <c r="W44" s="23">
        <v>7.67292361968153</v>
      </c>
      <c r="X44" s="23">
        <v>7.4793568015413783</v>
      </c>
      <c r="Y44" s="23">
        <v>7.2957843064910435</v>
      </c>
      <c r="Z44" s="23">
        <v>7.0737615692446205</v>
      </c>
      <c r="AA44" s="23">
        <v>6.6826464138576362</v>
      </c>
      <c r="AB44" s="23">
        <v>5.6182330819488975</v>
      </c>
      <c r="AC44" s="23">
        <v>4.9021725614734564</v>
      </c>
      <c r="AD44" s="23">
        <v>4.3873825268664923</v>
      </c>
      <c r="AE44" s="23">
        <v>4.3753923261129621</v>
      </c>
      <c r="AG44" s="25">
        <v>0.70471492822043658</v>
      </c>
      <c r="AH44" s="25">
        <v>0.19117982971852854</v>
      </c>
      <c r="AI44" s="25">
        <v>-0.16598234534669132</v>
      </c>
      <c r="AJ44" s="25">
        <v>-0.63148066967846717</v>
      </c>
      <c r="AK44" s="25">
        <v>-0.56246309819665896</v>
      </c>
      <c r="AL44" s="25">
        <v>-1.0277297003359998</v>
      </c>
      <c r="AM44" s="25">
        <v>-1.2952860566692941</v>
      </c>
      <c r="AN44" s="25">
        <v>0.63603314249658993</v>
      </c>
      <c r="AO44" s="25">
        <v>0.3227864005469101</v>
      </c>
      <c r="AP44" s="25">
        <v>-0.10638944963342212</v>
      </c>
      <c r="AQ44" s="25">
        <v>-0.91857373736529269</v>
      </c>
      <c r="AR44" s="25">
        <v>-1.7026410976059196</v>
      </c>
      <c r="AS44" s="25">
        <v>-2.4037191748727054</v>
      </c>
      <c r="AT44" s="25">
        <v>-2.7724628552827575</v>
      </c>
      <c r="AV44" s="26">
        <v>10.404714928220436</v>
      </c>
      <c r="AW44" s="26">
        <v>9.8911798297185278</v>
      </c>
      <c r="AX44" s="26">
        <v>9.534017654653308</v>
      </c>
      <c r="AY44" s="26">
        <v>9.0685193303215321</v>
      </c>
      <c r="AZ44" s="26">
        <v>9.1375369018033403</v>
      </c>
      <c r="BA44" s="26">
        <v>8.6722702996639995</v>
      </c>
      <c r="BB44" s="26">
        <v>8.4047139433307052</v>
      </c>
      <c r="BC44" s="26">
        <v>8.1360331424965899</v>
      </c>
      <c r="BD44" s="26">
        <v>7.8227864005469101</v>
      </c>
      <c r="BE44" s="26">
        <v>7.3936105503665779</v>
      </c>
      <c r="BF44" s="26">
        <v>6.5814262626347073</v>
      </c>
      <c r="BG44" s="26">
        <v>5.7973589023940804</v>
      </c>
      <c r="BH44" s="26">
        <v>5.0962808251272946</v>
      </c>
      <c r="BI44" s="26">
        <v>4.7275371447172425</v>
      </c>
      <c r="BK44" s="27">
        <v>0.10544013432228283</v>
      </c>
      <c r="BL44" s="27">
        <v>-0.96514051307547177</v>
      </c>
      <c r="BM44" s="27">
        <v>-1.3457805086200345</v>
      </c>
      <c r="BN44" s="27">
        <v>-1.7260229419078676</v>
      </c>
      <c r="BO44" s="27">
        <v>-1.5578939163507606</v>
      </c>
      <c r="BP44" s="27">
        <v>-1.9663698965936085</v>
      </c>
      <c r="BQ44" s="27">
        <v>-2.1491740951468437</v>
      </c>
      <c r="BR44" s="27">
        <v>-0.12194205181897644</v>
      </c>
      <c r="BS44" s="27">
        <v>-0.32968933024207558</v>
      </c>
      <c r="BT44" s="27">
        <v>-0.69401611464896718</v>
      </c>
      <c r="BU44" s="27">
        <v>-1.7005527606119273</v>
      </c>
      <c r="BV44" s="27">
        <v>-2.3784853344898309</v>
      </c>
      <c r="BW44" s="27">
        <v>-2.8767073647396799</v>
      </c>
      <c r="BX44" s="27">
        <v>-2.8976175760969838</v>
      </c>
      <c r="BZ44" s="27">
        <v>9.8054401343222821</v>
      </c>
      <c r="CA44" s="27">
        <v>8.7348594869245275</v>
      </c>
      <c r="CB44" s="27">
        <v>8.3542194913799648</v>
      </c>
      <c r="CC44" s="27">
        <v>7.9739770580921316</v>
      </c>
      <c r="CD44" s="27">
        <v>8.1421060836492387</v>
      </c>
      <c r="CE44" s="27">
        <v>7.7336301034063908</v>
      </c>
      <c r="CF44" s="27">
        <v>7.5508259048531556</v>
      </c>
      <c r="CG44" s="27">
        <v>7.3780579481810236</v>
      </c>
      <c r="CH44" s="27">
        <v>7.1703106697579244</v>
      </c>
      <c r="CI44" s="27">
        <v>6.8059838853510328</v>
      </c>
      <c r="CJ44" s="27">
        <v>5.7994472393880727</v>
      </c>
      <c r="CK44" s="27">
        <v>5.1215146655101691</v>
      </c>
      <c r="CL44" s="27">
        <v>4.6232926352603201</v>
      </c>
      <c r="CM44" s="27">
        <v>4.6023824239030162</v>
      </c>
      <c r="CO44" s="28">
        <v>0.1255823079610856</v>
      </c>
      <c r="CP44" s="28">
        <v>-0.92407721355888128</v>
      </c>
      <c r="CQ44" s="28">
        <v>-1.2784190154773185</v>
      </c>
      <c r="CR44" s="28">
        <v>-1.6429130840331503</v>
      </c>
      <c r="CS44" s="28">
        <v>-1.4583094434677335</v>
      </c>
      <c r="CT44" s="28">
        <v>-1.8591531883686443</v>
      </c>
      <c r="CU44" s="28">
        <v>-2.0661315050326152</v>
      </c>
      <c r="CV44" s="28">
        <v>-6.2088124247186016E-2</v>
      </c>
      <c r="CW44" s="28">
        <v>-0.26188177394759293</v>
      </c>
      <c r="CX44" s="28">
        <v>-0.57372504533267232</v>
      </c>
      <c r="CY44" s="28">
        <v>-1.6181957883754521</v>
      </c>
      <c r="CZ44" s="28">
        <v>-3.4809820872917143</v>
      </c>
      <c r="DA44" s="28">
        <v>-5.0704226162575239</v>
      </c>
      <c r="DB44" s="28">
        <v>-6.2215040848354732</v>
      </c>
      <c r="DD44" s="28">
        <v>9.8255823079610849</v>
      </c>
      <c r="DE44" s="28">
        <v>8.775922786441118</v>
      </c>
      <c r="DF44" s="28">
        <v>8.4215809845226808</v>
      </c>
      <c r="DG44" s="28">
        <v>8.057086915966849</v>
      </c>
      <c r="DH44" s="28">
        <v>8.2416905565322658</v>
      </c>
      <c r="DI44" s="28">
        <v>7.840846811631355</v>
      </c>
      <c r="DJ44" s="28">
        <v>7.6338684949673841</v>
      </c>
      <c r="DK44" s="28">
        <v>7.437911875752814</v>
      </c>
      <c r="DL44" s="28">
        <v>7.2381182260524071</v>
      </c>
      <c r="DM44" s="28">
        <v>6.9262749546673277</v>
      </c>
      <c r="DN44" s="28">
        <v>5.8818042116245479</v>
      </c>
      <c r="DO44" s="28">
        <v>4.0190179127082857</v>
      </c>
      <c r="DP44" s="28">
        <v>2.4295773837424761</v>
      </c>
      <c r="DQ44" s="28">
        <v>1.2784959151645268</v>
      </c>
      <c r="DS44" s="29">
        <v>0.13961234809107381</v>
      </c>
      <c r="DT44" s="29">
        <v>-0.9018033972032562</v>
      </c>
      <c r="DU44" s="29">
        <v>-1.2360233347761138</v>
      </c>
      <c r="DV44" s="29">
        <v>-1.572362393067543</v>
      </c>
      <c r="DW44" s="29">
        <v>-1.3881993913630666</v>
      </c>
      <c r="DX44" s="29">
        <v>-1.7704015620611813</v>
      </c>
      <c r="DY44" s="29">
        <v>-1.9334761102803384</v>
      </c>
      <c r="DZ44" s="29">
        <v>0.11931703290191464</v>
      </c>
      <c r="EA44" s="29">
        <v>-4.4981775196106355E-2</v>
      </c>
      <c r="EB44" s="29">
        <v>-0.58524428924704353</v>
      </c>
      <c r="EC44" s="29">
        <v>-2.6705880185261286</v>
      </c>
      <c r="ED44" s="29">
        <v>-4.5863046402129086</v>
      </c>
      <c r="EE44" s="29">
        <v>-5.8036613217578896</v>
      </c>
      <c r="EF44" s="29">
        <v>-5.499470921721997</v>
      </c>
      <c r="EH44" s="29">
        <v>9.8396123480910731</v>
      </c>
      <c r="EI44" s="29">
        <v>8.7981966027967431</v>
      </c>
      <c r="EJ44" s="29">
        <v>8.7981966027967431</v>
      </c>
      <c r="EK44" s="29">
        <v>8.1276376069324563</v>
      </c>
      <c r="EL44" s="29">
        <v>8.3118006086369327</v>
      </c>
      <c r="EM44" s="29">
        <v>7.929598437938818</v>
      </c>
      <c r="EN44" s="29">
        <v>7.7665238897196609</v>
      </c>
      <c r="EO44" s="29">
        <v>7.6193170329019146</v>
      </c>
      <c r="EP44" s="29">
        <v>7.4550182248038936</v>
      </c>
      <c r="EQ44" s="29">
        <v>6.9147557107529565</v>
      </c>
      <c r="ER44" s="29">
        <v>4.8294119814738714</v>
      </c>
      <c r="ES44" s="29">
        <v>2.9136953597870914</v>
      </c>
      <c r="ET44" s="29">
        <v>1.6963386782421104</v>
      </c>
      <c r="EU44" s="29">
        <v>2.000529078278003</v>
      </c>
      <c r="EW44" s="1">
        <v>383030</v>
      </c>
      <c r="EX44" s="1">
        <v>399104</v>
      </c>
      <c r="EY44" s="1" t="s">
        <v>504</v>
      </c>
      <c r="EZ44" s="1" t="s">
        <v>867</v>
      </c>
    </row>
    <row r="45" spans="2:156" ht="16" thickBot="1" x14ac:dyDescent="0.4">
      <c r="B45" s="21" t="s">
        <v>46</v>
      </c>
      <c r="C45" s="22">
        <v>10.89419247040879</v>
      </c>
      <c r="D45" s="23">
        <v>10.551759093847682</v>
      </c>
      <c r="E45" s="23">
        <v>10.327266307083608</v>
      </c>
      <c r="F45" s="23">
        <v>10.003160302462391</v>
      </c>
      <c r="G45" s="23">
        <v>9.6541466655715364</v>
      </c>
      <c r="H45" s="23">
        <v>9.2446048944671215</v>
      </c>
      <c r="I45" s="23">
        <v>8.8529679199307427</v>
      </c>
      <c r="J45" s="23">
        <v>8.4102165746277606</v>
      </c>
      <c r="K45" s="23">
        <v>7.9465874528135778</v>
      </c>
      <c r="L45" s="23">
        <v>7.4035953099882299</v>
      </c>
      <c r="M45" s="23">
        <v>5.459116905903187</v>
      </c>
      <c r="N45" s="23">
        <v>4.4374941116003228</v>
      </c>
      <c r="O45" s="23">
        <v>4.1629386270352171</v>
      </c>
      <c r="P45" s="23">
        <v>4.3618406321629593</v>
      </c>
      <c r="Q45" s="24"/>
      <c r="R45" s="23">
        <v>15.53119247040879</v>
      </c>
      <c r="S45" s="23">
        <v>15.188759093847683</v>
      </c>
      <c r="T45" s="23">
        <v>14.964266307083609</v>
      </c>
      <c r="U45" s="23">
        <v>14.640160302462391</v>
      </c>
      <c r="V45" s="23">
        <v>14.291146665571537</v>
      </c>
      <c r="W45" s="23">
        <v>13.881604894467122</v>
      </c>
      <c r="X45" s="23">
        <v>13.489967919930743</v>
      </c>
      <c r="Y45" s="23">
        <v>13.047216574627761</v>
      </c>
      <c r="Z45" s="23">
        <v>12.583587452813578</v>
      </c>
      <c r="AA45" s="23">
        <v>12.04059530998823</v>
      </c>
      <c r="AB45" s="23">
        <v>10.096116905903187</v>
      </c>
      <c r="AC45" s="23">
        <v>9.0744941116003233</v>
      </c>
      <c r="AD45" s="23">
        <v>8.7999386270352176</v>
      </c>
      <c r="AE45" s="23">
        <v>8.9988406321629597</v>
      </c>
      <c r="AG45" s="25">
        <v>11.037840464735742</v>
      </c>
      <c r="AH45" s="25">
        <v>10.823203614097469</v>
      </c>
      <c r="AI45" s="25">
        <v>10.566407743975027</v>
      </c>
      <c r="AJ45" s="25">
        <v>10.278486487382757</v>
      </c>
      <c r="AK45" s="25">
        <v>9.9920431806072774</v>
      </c>
      <c r="AL45" s="25">
        <v>9.645937811067208</v>
      </c>
      <c r="AM45" s="25">
        <v>9.3115425961438412</v>
      </c>
      <c r="AN45" s="25">
        <v>8.9255319418671277</v>
      </c>
      <c r="AO45" s="25">
        <v>8.5200430159674987</v>
      </c>
      <c r="AP45" s="25">
        <v>8.1207920717570303</v>
      </c>
      <c r="AQ45" s="25">
        <v>6.7670219252278869</v>
      </c>
      <c r="AR45" s="25">
        <v>5.6768738722840055</v>
      </c>
      <c r="AS45" s="25">
        <v>5.0046933469267003</v>
      </c>
      <c r="AT45" s="25">
        <v>4.5812857615203626</v>
      </c>
      <c r="AV45" s="26">
        <v>15.674840464735743</v>
      </c>
      <c r="AW45" s="26">
        <v>15.46020361409747</v>
      </c>
      <c r="AX45" s="26">
        <v>15.203407743975028</v>
      </c>
      <c r="AY45" s="26">
        <v>14.915486487382758</v>
      </c>
      <c r="AZ45" s="26">
        <v>14.629043180607278</v>
      </c>
      <c r="BA45" s="26">
        <v>14.282937811067209</v>
      </c>
      <c r="BB45" s="26">
        <v>13.948542596143842</v>
      </c>
      <c r="BC45" s="26">
        <v>13.562531941867128</v>
      </c>
      <c r="BD45" s="26">
        <v>13.157043015967499</v>
      </c>
      <c r="BE45" s="26">
        <v>12.757792071757031</v>
      </c>
      <c r="BF45" s="26">
        <v>11.404021925227887</v>
      </c>
      <c r="BG45" s="26">
        <v>10.313873872284006</v>
      </c>
      <c r="BH45" s="26">
        <v>9.6416933469267008</v>
      </c>
      <c r="BI45" s="26">
        <v>9.2182857615203631</v>
      </c>
      <c r="BK45" s="27">
        <v>10.885338809474382</v>
      </c>
      <c r="BL45" s="27">
        <v>10.564012007032856</v>
      </c>
      <c r="BM45" s="27">
        <v>10.360272036739293</v>
      </c>
      <c r="BN45" s="27">
        <v>10.049501384265143</v>
      </c>
      <c r="BO45" s="27">
        <v>9.7174080025333733</v>
      </c>
      <c r="BP45" s="27">
        <v>9.3250300896471394</v>
      </c>
      <c r="BQ45" s="27">
        <v>8.9491652025923543</v>
      </c>
      <c r="BR45" s="27">
        <v>8.5220908246051401</v>
      </c>
      <c r="BS45" s="27">
        <v>8.0826340709392728</v>
      </c>
      <c r="BT45" s="27">
        <v>7.5946131137640869</v>
      </c>
      <c r="BU45" s="27">
        <v>5.8576052064969062</v>
      </c>
      <c r="BV45" s="27">
        <v>4.9776218351931334</v>
      </c>
      <c r="BW45" s="27">
        <v>4.7298516423229628</v>
      </c>
      <c r="BX45" s="27">
        <v>4.9094811408739183</v>
      </c>
      <c r="BZ45" s="27">
        <v>15.522338809474382</v>
      </c>
      <c r="CA45" s="27">
        <v>15.201012007032856</v>
      </c>
      <c r="CB45" s="27">
        <v>14.997272036739293</v>
      </c>
      <c r="CC45" s="27">
        <v>14.686501384265144</v>
      </c>
      <c r="CD45" s="27">
        <v>14.354408002533374</v>
      </c>
      <c r="CE45" s="27">
        <v>13.96203008964714</v>
      </c>
      <c r="CF45" s="27">
        <v>13.586165202592355</v>
      </c>
      <c r="CG45" s="27">
        <v>13.159090824605141</v>
      </c>
      <c r="CH45" s="27">
        <v>12.719634070939273</v>
      </c>
      <c r="CI45" s="27">
        <v>12.231613113764087</v>
      </c>
      <c r="CJ45" s="27">
        <v>10.494605206496907</v>
      </c>
      <c r="CK45" s="27">
        <v>9.6146218351931338</v>
      </c>
      <c r="CL45" s="27">
        <v>9.3668516423229633</v>
      </c>
      <c r="CM45" s="27">
        <v>9.5464811408739187</v>
      </c>
      <c r="CO45" s="28">
        <v>10.902463630712299</v>
      </c>
      <c r="CP45" s="28">
        <v>10.566923265024675</v>
      </c>
      <c r="CQ45" s="28">
        <v>10.353343644891153</v>
      </c>
      <c r="CR45" s="28">
        <v>10.038735120687759</v>
      </c>
      <c r="CS45" s="28">
        <v>9.7160899692566023</v>
      </c>
      <c r="CT45" s="28">
        <v>9.3193886237410712</v>
      </c>
      <c r="CU45" s="28">
        <v>8.8946122007606832</v>
      </c>
      <c r="CV45" s="28">
        <v>8.4213648214742012</v>
      </c>
      <c r="CW45" s="28">
        <v>7.9929452707076276</v>
      </c>
      <c r="CX45" s="28">
        <v>7.5745578734224583</v>
      </c>
      <c r="CY45" s="28">
        <v>5.3297721319335167</v>
      </c>
      <c r="CZ45" s="28">
        <v>1.3808263439432409</v>
      </c>
      <c r="DA45" s="28">
        <v>-1.4164987604186052</v>
      </c>
      <c r="DB45" s="28">
        <v>-3.4657133261266395</v>
      </c>
      <c r="DD45" s="28">
        <v>15.5394636307123</v>
      </c>
      <c r="DE45" s="28">
        <v>15.203923265024676</v>
      </c>
      <c r="DF45" s="28">
        <v>14.990343644891153</v>
      </c>
      <c r="DG45" s="28">
        <v>14.67573512068776</v>
      </c>
      <c r="DH45" s="28">
        <v>14.353089969256603</v>
      </c>
      <c r="DI45" s="28">
        <v>13.956388623741072</v>
      </c>
      <c r="DJ45" s="28">
        <v>13.531612200760684</v>
      </c>
      <c r="DK45" s="28">
        <v>13.058364821474202</v>
      </c>
      <c r="DL45" s="28">
        <v>12.629945270707628</v>
      </c>
      <c r="DM45" s="28">
        <v>12.211557873422459</v>
      </c>
      <c r="DN45" s="28">
        <v>9.9667721319335172</v>
      </c>
      <c r="DO45" s="28">
        <v>6.0178263439432413</v>
      </c>
      <c r="DP45" s="28">
        <v>3.2205012395813952</v>
      </c>
      <c r="DQ45" s="28">
        <v>1.1712866738733609</v>
      </c>
      <c r="DS45" s="29">
        <v>10.891836230353499</v>
      </c>
      <c r="DT45" s="29">
        <v>10.510344914551546</v>
      </c>
      <c r="DU45" s="29">
        <v>10.278082407059291</v>
      </c>
      <c r="DV45" s="29">
        <v>9.9638205072981485</v>
      </c>
      <c r="DW45" s="29">
        <v>9.6192699470358267</v>
      </c>
      <c r="DX45" s="29">
        <v>9.2375315177654489</v>
      </c>
      <c r="DY45" s="29">
        <v>8.8635864042873092</v>
      </c>
      <c r="DZ45" s="29">
        <v>8.4578304936763544</v>
      </c>
      <c r="EA45" s="29">
        <v>8.0368625619902225</v>
      </c>
      <c r="EB45" s="29">
        <v>7.0341897676314549</v>
      </c>
      <c r="EC45" s="29">
        <v>2.3830781657613116</v>
      </c>
      <c r="ED45" s="29">
        <v>-1.1016413834111063</v>
      </c>
      <c r="EE45" s="29">
        <v>-2.9788612909333736</v>
      </c>
      <c r="EF45" s="29">
        <v>-2.4123918455829312</v>
      </c>
      <c r="EH45" s="29">
        <v>15.5288362303535</v>
      </c>
      <c r="EI45" s="29">
        <v>15.147344914551546</v>
      </c>
      <c r="EJ45" s="29">
        <v>15.147344914551546</v>
      </c>
      <c r="EK45" s="29">
        <v>14.600820507298149</v>
      </c>
      <c r="EL45" s="29">
        <v>14.256269947035827</v>
      </c>
      <c r="EM45" s="29">
        <v>13.874531517765449</v>
      </c>
      <c r="EN45" s="29">
        <v>13.50058640428731</v>
      </c>
      <c r="EO45" s="29">
        <v>13.094830493676355</v>
      </c>
      <c r="EP45" s="29">
        <v>12.673862561990223</v>
      </c>
      <c r="EQ45" s="29">
        <v>11.671189767631455</v>
      </c>
      <c r="ER45" s="29">
        <v>7.0200781657613121</v>
      </c>
      <c r="ES45" s="29">
        <v>3.5353586165888942</v>
      </c>
      <c r="ET45" s="29">
        <v>1.6581387090666269</v>
      </c>
      <c r="EU45" s="29">
        <v>2.2246081544170693</v>
      </c>
      <c r="EW45" s="1">
        <v>383882</v>
      </c>
      <c r="EX45" s="1">
        <v>403258</v>
      </c>
      <c r="EY45" s="1" t="s">
        <v>456</v>
      </c>
      <c r="EZ45" s="1" t="s">
        <v>861</v>
      </c>
    </row>
    <row r="46" spans="2:156" ht="16" thickBot="1" x14ac:dyDescent="0.4">
      <c r="B46" s="21" t="s">
        <v>47</v>
      </c>
      <c r="C46" s="22">
        <v>12.063508484234198</v>
      </c>
      <c r="D46" s="23">
        <v>11.78425207900435</v>
      </c>
      <c r="E46" s="23">
        <v>11.718070573694829</v>
      </c>
      <c r="F46" s="23">
        <v>11.534957275820533</v>
      </c>
      <c r="G46" s="23">
        <v>11.345232452069625</v>
      </c>
      <c r="H46" s="23">
        <v>11.196285956295654</v>
      </c>
      <c r="I46" s="23">
        <v>10.916209229476507</v>
      </c>
      <c r="J46" s="23">
        <v>10.710982054490481</v>
      </c>
      <c r="K46" s="23">
        <v>10.456206685391733</v>
      </c>
      <c r="L46" s="23">
        <v>10.264740331934329</v>
      </c>
      <c r="M46" s="23">
        <v>9.6709224129557416</v>
      </c>
      <c r="N46" s="23">
        <v>9.4336035737694903</v>
      </c>
      <c r="O46" s="23">
        <v>9.368825744269726</v>
      </c>
      <c r="P46" s="23">
        <v>9.4923000370154558</v>
      </c>
      <c r="Q46" s="24"/>
      <c r="R46" s="23">
        <v>19.813508484234198</v>
      </c>
      <c r="S46" s="23">
        <v>19.53425207900435</v>
      </c>
      <c r="T46" s="23">
        <v>19.468070573694831</v>
      </c>
      <c r="U46" s="23">
        <v>19.284957275820531</v>
      </c>
      <c r="V46" s="23">
        <v>19.095232452069624</v>
      </c>
      <c r="W46" s="23">
        <v>18.946285956295654</v>
      </c>
      <c r="X46" s="23">
        <v>18.666209229476507</v>
      </c>
      <c r="Y46" s="23">
        <v>18.460982054490479</v>
      </c>
      <c r="Z46" s="23">
        <v>18.206206685391734</v>
      </c>
      <c r="AA46" s="23">
        <v>18.014740331934327</v>
      </c>
      <c r="AB46" s="23">
        <v>17.42092241295574</v>
      </c>
      <c r="AC46" s="23">
        <v>17.183603573769489</v>
      </c>
      <c r="AD46" s="23">
        <v>17.118825744269728</v>
      </c>
      <c r="AE46" s="23">
        <v>17.242300037015454</v>
      </c>
      <c r="AG46" s="25">
        <v>12.282319400836636</v>
      </c>
      <c r="AH46" s="25">
        <v>12.158689427054929</v>
      </c>
      <c r="AI46" s="25">
        <v>11.876883591912911</v>
      </c>
      <c r="AJ46" s="25">
        <v>11.499834834157088</v>
      </c>
      <c r="AK46" s="25">
        <v>11.119077944988581</v>
      </c>
      <c r="AL46" s="25">
        <v>10.748291822138782</v>
      </c>
      <c r="AM46" s="25">
        <v>9.9153291107364048</v>
      </c>
      <c r="AN46" s="25">
        <v>9.0529187342412243</v>
      </c>
      <c r="AO46" s="25">
        <v>8.0798806624387218</v>
      </c>
      <c r="AP46" s="25">
        <v>6.921919812266438</v>
      </c>
      <c r="AQ46" s="25">
        <v>6.7176314041068252</v>
      </c>
      <c r="AR46" s="25">
        <v>6.5990604582105448</v>
      </c>
      <c r="AS46" s="25">
        <v>6.6019036307367571</v>
      </c>
      <c r="AT46" s="25">
        <v>6.679977685181953</v>
      </c>
      <c r="AV46" s="26">
        <v>20.032319400836634</v>
      </c>
      <c r="AW46" s="26">
        <v>19.908689427054931</v>
      </c>
      <c r="AX46" s="26">
        <v>19.626883591912911</v>
      </c>
      <c r="AY46" s="26">
        <v>19.249834834157088</v>
      </c>
      <c r="AZ46" s="26">
        <v>18.869077944988582</v>
      </c>
      <c r="BA46" s="26">
        <v>18.498291822138782</v>
      </c>
      <c r="BB46" s="26">
        <v>17.665329110736405</v>
      </c>
      <c r="BC46" s="26">
        <v>16.802918734241224</v>
      </c>
      <c r="BD46" s="26">
        <v>15.829880662438722</v>
      </c>
      <c r="BE46" s="26">
        <v>14.671919812266438</v>
      </c>
      <c r="BF46" s="26">
        <v>14.467631404106825</v>
      </c>
      <c r="BG46" s="26">
        <v>14.349060458210545</v>
      </c>
      <c r="BH46" s="26">
        <v>14.351903630736757</v>
      </c>
      <c r="BI46" s="26">
        <v>14.429977685181953</v>
      </c>
      <c r="BK46" s="27">
        <v>12.086958863796001</v>
      </c>
      <c r="BL46" s="27">
        <v>11.831881571857075</v>
      </c>
      <c r="BM46" s="27">
        <v>11.793507420313688</v>
      </c>
      <c r="BN46" s="27">
        <v>11.642353429508542</v>
      </c>
      <c r="BO46" s="27">
        <v>11.485144580903112</v>
      </c>
      <c r="BP46" s="27">
        <v>11.36565829139527</v>
      </c>
      <c r="BQ46" s="27">
        <v>11.123098277638503</v>
      </c>
      <c r="BR46" s="27">
        <v>10.952717583626734</v>
      </c>
      <c r="BS46" s="27">
        <v>10.739113254693864</v>
      </c>
      <c r="BT46" s="27">
        <v>10.592152362677416</v>
      </c>
      <c r="BU46" s="27">
        <v>10.034032287101013</v>
      </c>
      <c r="BV46" s="27">
        <v>9.8143727010946531</v>
      </c>
      <c r="BW46" s="27">
        <v>9.7554640991307959</v>
      </c>
      <c r="BX46" s="27">
        <v>9.8755446981909003</v>
      </c>
      <c r="BZ46" s="27">
        <v>19.836958863795999</v>
      </c>
      <c r="CA46" s="27">
        <v>19.581881571857075</v>
      </c>
      <c r="CB46" s="27">
        <v>19.543507420313688</v>
      </c>
      <c r="CC46" s="27">
        <v>19.392353429508542</v>
      </c>
      <c r="CD46" s="27">
        <v>19.235144580903111</v>
      </c>
      <c r="CE46" s="27">
        <v>19.11565829139527</v>
      </c>
      <c r="CF46" s="27">
        <v>18.873098277638505</v>
      </c>
      <c r="CG46" s="27">
        <v>18.702717583626736</v>
      </c>
      <c r="CH46" s="27">
        <v>18.489113254693862</v>
      </c>
      <c r="CI46" s="27">
        <v>18.342152362677417</v>
      </c>
      <c r="CJ46" s="27">
        <v>17.784032287101013</v>
      </c>
      <c r="CK46" s="27">
        <v>17.564372701094655</v>
      </c>
      <c r="CL46" s="27">
        <v>17.505464099130798</v>
      </c>
      <c r="CM46" s="27">
        <v>17.6255446981909</v>
      </c>
      <c r="CO46" s="28">
        <v>12.069407176411035</v>
      </c>
      <c r="CP46" s="28">
        <v>11.794665527827451</v>
      </c>
      <c r="CQ46" s="28">
        <v>11.733286903695674</v>
      </c>
      <c r="CR46" s="28">
        <v>11.554400934209148</v>
      </c>
      <c r="CS46" s="28">
        <v>11.357290281266323</v>
      </c>
      <c r="CT46" s="28">
        <v>11.203572425960308</v>
      </c>
      <c r="CU46" s="28">
        <v>10.913377247523268</v>
      </c>
      <c r="CV46" s="28">
        <v>10.696235654898901</v>
      </c>
      <c r="CW46" s="28">
        <v>10.433892479956672</v>
      </c>
      <c r="CX46" s="28">
        <v>10.255785933907427</v>
      </c>
      <c r="CY46" s="28">
        <v>9.4150961286809824</v>
      </c>
      <c r="CZ46" s="28">
        <v>7.5239733543501899</v>
      </c>
      <c r="DA46" s="28">
        <v>5.4165496881444142</v>
      </c>
      <c r="DB46" s="28">
        <v>3.8465804386865727</v>
      </c>
      <c r="DD46" s="28">
        <v>19.819407176411033</v>
      </c>
      <c r="DE46" s="28">
        <v>19.544665527827451</v>
      </c>
      <c r="DF46" s="28">
        <v>19.483286903695674</v>
      </c>
      <c r="DG46" s="28">
        <v>19.304400934209148</v>
      </c>
      <c r="DH46" s="28">
        <v>19.107290281266323</v>
      </c>
      <c r="DI46" s="28">
        <v>18.95357242596031</v>
      </c>
      <c r="DJ46" s="28">
        <v>18.663377247523268</v>
      </c>
      <c r="DK46" s="28">
        <v>18.446235654898899</v>
      </c>
      <c r="DL46" s="28">
        <v>18.183892479956672</v>
      </c>
      <c r="DM46" s="28">
        <v>18.005785933907426</v>
      </c>
      <c r="DN46" s="28">
        <v>17.165096128680982</v>
      </c>
      <c r="DO46" s="28">
        <v>15.27397335435019</v>
      </c>
      <c r="DP46" s="28">
        <v>13.166549688144414</v>
      </c>
      <c r="DQ46" s="28">
        <v>11.596580438686573</v>
      </c>
      <c r="DS46" s="29">
        <v>12.101211203907038</v>
      </c>
      <c r="DT46" s="29">
        <v>11.851694821157228</v>
      </c>
      <c r="DU46" s="29">
        <v>11.833212301421899</v>
      </c>
      <c r="DV46" s="29">
        <v>11.708765838271949</v>
      </c>
      <c r="DW46" s="29">
        <v>11.569568088152641</v>
      </c>
      <c r="DX46" s="29">
        <v>11.482747594862342</v>
      </c>
      <c r="DY46" s="29">
        <v>11.265639501976368</v>
      </c>
      <c r="DZ46" s="29">
        <v>11.12994715848269</v>
      </c>
      <c r="EA46" s="29">
        <v>10.958945900996962</v>
      </c>
      <c r="EB46" s="29">
        <v>10.47216209191528</v>
      </c>
      <c r="EC46" s="29">
        <v>8.0745078787267577</v>
      </c>
      <c r="ED46" s="29">
        <v>5.5037486089565348</v>
      </c>
      <c r="EE46" s="29">
        <v>3.926628096285782</v>
      </c>
      <c r="EF46" s="29">
        <v>4.4467093753448665</v>
      </c>
      <c r="EH46" s="29">
        <v>19.851211203907038</v>
      </c>
      <c r="EI46" s="29">
        <v>19.601694821157228</v>
      </c>
      <c r="EJ46" s="29">
        <v>19.601694821157228</v>
      </c>
      <c r="EK46" s="29">
        <v>19.458765838271951</v>
      </c>
      <c r="EL46" s="29">
        <v>19.319568088152643</v>
      </c>
      <c r="EM46" s="29">
        <v>19.232747594862342</v>
      </c>
      <c r="EN46" s="29">
        <v>19.015639501976366</v>
      </c>
      <c r="EO46" s="29">
        <v>18.87994715848269</v>
      </c>
      <c r="EP46" s="29">
        <v>18.708945900996962</v>
      </c>
      <c r="EQ46" s="29">
        <v>18.22216209191528</v>
      </c>
      <c r="ER46" s="29">
        <v>15.824507878726758</v>
      </c>
      <c r="ES46" s="29">
        <v>13.253748608956535</v>
      </c>
      <c r="ET46" s="29">
        <v>11.676628096285782</v>
      </c>
      <c r="EU46" s="29">
        <v>12.196709375344867</v>
      </c>
      <c r="EW46" s="1">
        <v>330835</v>
      </c>
      <c r="EX46" s="1">
        <v>435308</v>
      </c>
      <c r="EY46" s="1" t="s">
        <v>506</v>
      </c>
      <c r="EZ46" s="1" t="s">
        <v>874</v>
      </c>
    </row>
    <row r="47" spans="2:156" ht="16" thickBot="1" x14ac:dyDescent="0.4">
      <c r="B47" s="21" t="s">
        <v>48</v>
      </c>
      <c r="C47" s="22">
        <v>2.3292199761772423</v>
      </c>
      <c r="D47" s="23">
        <v>1.9825358377278732</v>
      </c>
      <c r="E47" s="23">
        <v>1.7610065841604747</v>
      </c>
      <c r="F47" s="23">
        <v>1.5312939913692762</v>
      </c>
      <c r="G47" s="23">
        <v>1.0963890238363057</v>
      </c>
      <c r="H47" s="23">
        <v>0.75733030009669555</v>
      </c>
      <c r="I47" s="23">
        <v>0.34115411656684458</v>
      </c>
      <c r="J47" s="23">
        <v>-0.12083907266129579</v>
      </c>
      <c r="K47" s="23">
        <v>-0.44180733337210221</v>
      </c>
      <c r="L47" s="23">
        <v>-1.052306049584427</v>
      </c>
      <c r="M47" s="23">
        <v>-3.1267035910531007</v>
      </c>
      <c r="N47" s="23">
        <v>-4.3641694375096165</v>
      </c>
      <c r="O47" s="23">
        <v>-4.5047634771323075</v>
      </c>
      <c r="P47" s="23">
        <v>-4.317838092037654</v>
      </c>
      <c r="Q47" s="24"/>
      <c r="R47" s="23">
        <v>4.3292199761772423</v>
      </c>
      <c r="S47" s="23">
        <v>3.9825358377278732</v>
      </c>
      <c r="T47" s="23">
        <v>3.7610065841604747</v>
      </c>
      <c r="U47" s="23">
        <v>3.5312939913692762</v>
      </c>
      <c r="V47" s="23">
        <v>3.0963890238363057</v>
      </c>
      <c r="W47" s="23">
        <v>2.7573303000966956</v>
      </c>
      <c r="X47" s="23">
        <v>2.3411541165668446</v>
      </c>
      <c r="Y47" s="23">
        <v>1.8791609273387042</v>
      </c>
      <c r="Z47" s="23">
        <v>1.5581926666278978</v>
      </c>
      <c r="AA47" s="23">
        <v>0.94769395041557303</v>
      </c>
      <c r="AB47" s="23">
        <v>-1.1267035910531007</v>
      </c>
      <c r="AC47" s="23">
        <v>-2.3641694375096165</v>
      </c>
      <c r="AD47" s="23">
        <v>-2.5047634771323075</v>
      </c>
      <c r="AE47" s="23">
        <v>-2.317838092037654</v>
      </c>
      <c r="AG47" s="25">
        <v>2.4229676107095859</v>
      </c>
      <c r="AH47" s="25">
        <v>2.1610345799876018</v>
      </c>
      <c r="AI47" s="25">
        <v>1.8981517300137369</v>
      </c>
      <c r="AJ47" s="25">
        <v>1.7207179047759897</v>
      </c>
      <c r="AK47" s="25">
        <v>1.3482999012062233</v>
      </c>
      <c r="AL47" s="25">
        <v>1.0704825594456295</v>
      </c>
      <c r="AM47" s="25">
        <v>0.71372511378424797</v>
      </c>
      <c r="AN47" s="25">
        <v>0.30919740046205035</v>
      </c>
      <c r="AO47" s="25">
        <v>6.7892791094545046E-2</v>
      </c>
      <c r="AP47" s="25">
        <v>-0.35980671292484523</v>
      </c>
      <c r="AQ47" s="25">
        <v>-1.586191114088594</v>
      </c>
      <c r="AR47" s="25">
        <v>-2.6387142868478488</v>
      </c>
      <c r="AS47" s="25">
        <v>-3.2201507414460657</v>
      </c>
      <c r="AT47" s="25">
        <v>-3.6859146337305333</v>
      </c>
      <c r="AV47" s="26">
        <v>4.4229676107095859</v>
      </c>
      <c r="AW47" s="26">
        <v>4.1610345799876018</v>
      </c>
      <c r="AX47" s="26">
        <v>3.8981517300137369</v>
      </c>
      <c r="AY47" s="26">
        <v>3.7207179047759897</v>
      </c>
      <c r="AZ47" s="26">
        <v>3.3482999012062233</v>
      </c>
      <c r="BA47" s="26">
        <v>3.0704825594456295</v>
      </c>
      <c r="BB47" s="26">
        <v>2.713725113784248</v>
      </c>
      <c r="BC47" s="26">
        <v>2.3091974004620504</v>
      </c>
      <c r="BD47" s="26">
        <v>2.067892791094545</v>
      </c>
      <c r="BE47" s="26">
        <v>1.6401932870751548</v>
      </c>
      <c r="BF47" s="26">
        <v>0.41380888591140597</v>
      </c>
      <c r="BG47" s="26">
        <v>-0.63871428684784881</v>
      </c>
      <c r="BH47" s="26">
        <v>-1.2201507414460657</v>
      </c>
      <c r="BI47" s="26">
        <v>-1.6859146337305333</v>
      </c>
      <c r="BK47" s="27">
        <v>2.3343443057063062</v>
      </c>
      <c r="BL47" s="27">
        <v>2.0059435348263435</v>
      </c>
      <c r="BM47" s="27">
        <v>1.8023921839148915</v>
      </c>
      <c r="BN47" s="27">
        <v>1.5881188048659087</v>
      </c>
      <c r="BO47" s="27">
        <v>1.1740444197279398</v>
      </c>
      <c r="BP47" s="27">
        <v>0.8533534755543144</v>
      </c>
      <c r="BQ47" s="27">
        <v>0.45361468159267559</v>
      </c>
      <c r="BR47" s="27">
        <v>-3.4200185770476565E-3</v>
      </c>
      <c r="BS47" s="27">
        <v>-0.34141909492727152</v>
      </c>
      <c r="BT47" s="27">
        <v>-0.89939931359853276</v>
      </c>
      <c r="BU47" s="27">
        <v>-2.7989473464818939</v>
      </c>
      <c r="BV47" s="27">
        <v>-3.9041226637384838</v>
      </c>
      <c r="BW47" s="27">
        <v>-3.9970710351815626</v>
      </c>
      <c r="BX47" s="27">
        <v>-3.7948386000783572</v>
      </c>
      <c r="BZ47" s="27">
        <v>4.3343443057063062</v>
      </c>
      <c r="CA47" s="27">
        <v>4.0059435348263435</v>
      </c>
      <c r="CB47" s="27">
        <v>3.8023921839148915</v>
      </c>
      <c r="CC47" s="27">
        <v>3.5881188048659087</v>
      </c>
      <c r="CD47" s="27">
        <v>3.1740444197279398</v>
      </c>
      <c r="CE47" s="27">
        <v>2.8533534755543144</v>
      </c>
      <c r="CF47" s="27">
        <v>2.4536146815926756</v>
      </c>
      <c r="CG47" s="27">
        <v>1.9965799814229523</v>
      </c>
      <c r="CH47" s="27">
        <v>1.6585809050727285</v>
      </c>
      <c r="CI47" s="27">
        <v>1.1006006864014672</v>
      </c>
      <c r="CJ47" s="27">
        <v>-0.79894734648189392</v>
      </c>
      <c r="CK47" s="27">
        <v>-1.9041226637384838</v>
      </c>
      <c r="CL47" s="27">
        <v>-1.9970710351815626</v>
      </c>
      <c r="CM47" s="27">
        <v>-1.7948386000783572</v>
      </c>
      <c r="CO47" s="28">
        <v>2.3381442440134208</v>
      </c>
      <c r="CP47" s="28">
        <v>1.9829866951748869</v>
      </c>
      <c r="CQ47" s="28">
        <v>1.7549484023676172</v>
      </c>
      <c r="CR47" s="28">
        <v>1.5285461515772454</v>
      </c>
      <c r="CS47" s="28">
        <v>1.0934626900991873</v>
      </c>
      <c r="CT47" s="28">
        <v>0.73856912932020613</v>
      </c>
      <c r="CU47" s="28">
        <v>0.27566125419886234</v>
      </c>
      <c r="CV47" s="28">
        <v>-0.23774910036895314</v>
      </c>
      <c r="CW47" s="28">
        <v>-0.49999458891969972</v>
      </c>
      <c r="CX47" s="28">
        <v>-0.95946531006618052</v>
      </c>
      <c r="CY47" s="28">
        <v>-2.9920313255399726</v>
      </c>
      <c r="CZ47" s="28">
        <v>-6.0699273381219427</v>
      </c>
      <c r="DA47" s="28">
        <v>-7.7817951628757349</v>
      </c>
      <c r="DB47" s="28">
        <v>-9.1651729661619541</v>
      </c>
      <c r="DD47" s="28">
        <v>4.3381442440134208</v>
      </c>
      <c r="DE47" s="28">
        <v>3.9829866951748869</v>
      </c>
      <c r="DF47" s="28">
        <v>3.7549484023676172</v>
      </c>
      <c r="DG47" s="28">
        <v>3.5285461515772454</v>
      </c>
      <c r="DH47" s="28">
        <v>3.0934626900991873</v>
      </c>
      <c r="DI47" s="28">
        <v>2.7385691293202061</v>
      </c>
      <c r="DJ47" s="28">
        <v>2.2756612541988623</v>
      </c>
      <c r="DK47" s="28">
        <v>1.7622508996310469</v>
      </c>
      <c r="DL47" s="28">
        <v>1.5000054110803003</v>
      </c>
      <c r="DM47" s="28">
        <v>1.0405346899338195</v>
      </c>
      <c r="DN47" s="28">
        <v>-0.99203132553997264</v>
      </c>
      <c r="DO47" s="28">
        <v>-4.0699273381219427</v>
      </c>
      <c r="DP47" s="28">
        <v>-5.7817951628757349</v>
      </c>
      <c r="DQ47" s="28">
        <v>-7.1651729661619541</v>
      </c>
      <c r="DS47" s="29">
        <v>2.3148840352354956</v>
      </c>
      <c r="DT47" s="29">
        <v>1.9234709504272427</v>
      </c>
      <c r="DU47" s="29">
        <v>1.7071052693753437</v>
      </c>
      <c r="DV47" s="29">
        <v>1.5021236597726979</v>
      </c>
      <c r="DW47" s="29">
        <v>1.0836655817941026</v>
      </c>
      <c r="DX47" s="29">
        <v>0.77356589591194691</v>
      </c>
      <c r="DY47" s="29">
        <v>0.3803940473059324</v>
      </c>
      <c r="DZ47" s="29">
        <v>-3.9466564623740652E-2</v>
      </c>
      <c r="EA47" s="29">
        <v>-0.25138731357229283</v>
      </c>
      <c r="EB47" s="29">
        <v>-1.0793009035488605</v>
      </c>
      <c r="EC47" s="29">
        <v>-4.7157220381468576</v>
      </c>
      <c r="ED47" s="29">
        <v>-7.2464926464528823</v>
      </c>
      <c r="EE47" s="29">
        <v>-8.2329733828779048</v>
      </c>
      <c r="EF47" s="29">
        <v>-7.7667215460402055</v>
      </c>
      <c r="EH47" s="29">
        <v>4.3148840352354956</v>
      </c>
      <c r="EI47" s="29">
        <v>3.9234709504272427</v>
      </c>
      <c r="EJ47" s="29">
        <v>3.9234709504272427</v>
      </c>
      <c r="EK47" s="29">
        <v>3.5021236597726979</v>
      </c>
      <c r="EL47" s="29">
        <v>3.0836655817941026</v>
      </c>
      <c r="EM47" s="29">
        <v>2.7735658959119469</v>
      </c>
      <c r="EN47" s="29">
        <v>2.3803940473059324</v>
      </c>
      <c r="EO47" s="29">
        <v>1.9605334353762593</v>
      </c>
      <c r="EP47" s="29">
        <v>1.7486126864277072</v>
      </c>
      <c r="EQ47" s="29">
        <v>0.92069909645113945</v>
      </c>
      <c r="ER47" s="29">
        <v>-2.7157220381468576</v>
      </c>
      <c r="ES47" s="29">
        <v>-5.2464926464528823</v>
      </c>
      <c r="ET47" s="29">
        <v>-6.2329733828779048</v>
      </c>
      <c r="EU47" s="29">
        <v>-5.7667215460402055</v>
      </c>
      <c r="EW47" s="1">
        <v>393042</v>
      </c>
      <c r="EX47" s="1">
        <v>377873</v>
      </c>
      <c r="EY47" s="1" t="s">
        <v>508</v>
      </c>
      <c r="EZ47" s="1" t="s">
        <v>508</v>
      </c>
    </row>
    <row r="48" spans="2:156" ht="16" thickBot="1" x14ac:dyDescent="0.4">
      <c r="B48" s="21" t="s">
        <v>49</v>
      </c>
      <c r="C48" s="22">
        <v>-0.24817847138979143</v>
      </c>
      <c r="D48" s="23">
        <v>-0.41600136926709252</v>
      </c>
      <c r="E48" s="23">
        <v>-0.47881084900695337</v>
      </c>
      <c r="F48" s="23">
        <v>-0.53618963515978901</v>
      </c>
      <c r="G48" s="23">
        <v>-0.6354027505364459</v>
      </c>
      <c r="H48" s="23">
        <v>-0.7593014844124939</v>
      </c>
      <c r="I48" s="23">
        <v>-0.89931527006480705</v>
      </c>
      <c r="J48" s="23">
        <v>-1.041787418906889</v>
      </c>
      <c r="K48" s="23">
        <v>-1.2080785777721772</v>
      </c>
      <c r="L48" s="23">
        <v>-1.4042133151730027</v>
      </c>
      <c r="M48" s="23">
        <v>-2.0619121663156221</v>
      </c>
      <c r="N48" s="23">
        <v>-2.3453335274448328</v>
      </c>
      <c r="O48" s="23">
        <v>-2.3818556502336143</v>
      </c>
      <c r="P48" s="23">
        <v>-2.245128080559228</v>
      </c>
      <c r="Q48" s="24"/>
      <c r="R48" s="23">
        <v>4.2518215286102086</v>
      </c>
      <c r="S48" s="23">
        <v>4.083998630732907</v>
      </c>
      <c r="T48" s="23">
        <v>4.0211891509930471</v>
      </c>
      <c r="U48" s="23">
        <v>3.963810364840211</v>
      </c>
      <c r="V48" s="23">
        <v>3.8645972494635541</v>
      </c>
      <c r="W48" s="23">
        <v>3.7406985155875061</v>
      </c>
      <c r="X48" s="23">
        <v>3.600684729935193</v>
      </c>
      <c r="Y48" s="23">
        <v>3.458212581093111</v>
      </c>
      <c r="Z48" s="23">
        <v>3.2919214222278228</v>
      </c>
      <c r="AA48" s="23">
        <v>3.0957866848269973</v>
      </c>
      <c r="AB48" s="23">
        <v>2.4380878336843779</v>
      </c>
      <c r="AC48" s="23">
        <v>2.1546664725551672</v>
      </c>
      <c r="AD48" s="23">
        <v>2.1181443497663857</v>
      </c>
      <c r="AE48" s="23">
        <v>2.254871919440772</v>
      </c>
      <c r="AG48" s="25">
        <v>-0.1349102561159401</v>
      </c>
      <c r="AH48" s="25">
        <v>-0.20208421664906329</v>
      </c>
      <c r="AI48" s="25">
        <v>-0.28848553877957128</v>
      </c>
      <c r="AJ48" s="25">
        <v>-0.38225386018258112</v>
      </c>
      <c r="AK48" s="25">
        <v>-0.49724561989918392</v>
      </c>
      <c r="AL48" s="25">
        <v>-0.62268628909826784</v>
      </c>
      <c r="AM48" s="25">
        <v>-0.76639807962322459</v>
      </c>
      <c r="AN48" s="25">
        <v>-0.91610410583077106</v>
      </c>
      <c r="AO48" s="25">
        <v>-1.0726376566039661</v>
      </c>
      <c r="AP48" s="25">
        <v>-1.2328169769475839</v>
      </c>
      <c r="AQ48" s="25">
        <v>-1.6432577142736093</v>
      </c>
      <c r="AR48" s="25">
        <v>-2.0104302292950429</v>
      </c>
      <c r="AS48" s="25">
        <v>-2.239638706251398</v>
      </c>
      <c r="AT48" s="25">
        <v>-2.3694710510647958</v>
      </c>
      <c r="AV48" s="26">
        <v>4.3650897438840595</v>
      </c>
      <c r="AW48" s="26">
        <v>4.2979157833509367</v>
      </c>
      <c r="AX48" s="26">
        <v>4.2115144612204283</v>
      </c>
      <c r="AY48" s="26">
        <v>4.1177461398174184</v>
      </c>
      <c r="AZ48" s="26">
        <v>4.0027543801008161</v>
      </c>
      <c r="BA48" s="26">
        <v>3.8773137109017322</v>
      </c>
      <c r="BB48" s="26">
        <v>3.7336019203767754</v>
      </c>
      <c r="BC48" s="26">
        <v>3.5838958941692289</v>
      </c>
      <c r="BD48" s="26">
        <v>3.4273623433960339</v>
      </c>
      <c r="BE48" s="26">
        <v>3.2671830230524161</v>
      </c>
      <c r="BF48" s="26">
        <v>2.8567422857263907</v>
      </c>
      <c r="BG48" s="26">
        <v>2.4895697707049571</v>
      </c>
      <c r="BH48" s="26">
        <v>2.260361293748602</v>
      </c>
      <c r="BI48" s="26">
        <v>2.1305289489352042</v>
      </c>
      <c r="BK48" s="27">
        <v>-0.24587927767296813</v>
      </c>
      <c r="BL48" s="27">
        <v>-0.41123229985669463</v>
      </c>
      <c r="BM48" s="27">
        <v>-0.47148874177305089</v>
      </c>
      <c r="BN48" s="27">
        <v>-0.52623851116096354</v>
      </c>
      <c r="BO48" s="27">
        <v>-0.59880741315496078</v>
      </c>
      <c r="BP48" s="27">
        <v>-0.71741748037435915</v>
      </c>
      <c r="BQ48" s="27">
        <v>-0.85209445841713816</v>
      </c>
      <c r="BR48" s="27">
        <v>-1.0006644251493109</v>
      </c>
      <c r="BS48" s="27">
        <v>-1.1593206631945794</v>
      </c>
      <c r="BT48" s="27">
        <v>-1.3361958957875464</v>
      </c>
      <c r="BU48" s="27">
        <v>-1.9299529076920567</v>
      </c>
      <c r="BV48" s="27">
        <v>-2.1743239726086712</v>
      </c>
      <c r="BW48" s="27">
        <v>-2.1948036000453186</v>
      </c>
      <c r="BX48" s="27">
        <v>-2.0660368206154693</v>
      </c>
      <c r="BZ48" s="27">
        <v>4.2541207223270323</v>
      </c>
      <c r="CA48" s="27">
        <v>4.0887677001433058</v>
      </c>
      <c r="CB48" s="27">
        <v>4.0285112582269491</v>
      </c>
      <c r="CC48" s="27">
        <v>3.9737614888390365</v>
      </c>
      <c r="CD48" s="27">
        <v>3.9011925868450392</v>
      </c>
      <c r="CE48" s="27">
        <v>3.7825825196256408</v>
      </c>
      <c r="CF48" s="27">
        <v>3.6479055415828618</v>
      </c>
      <c r="CG48" s="27">
        <v>3.4993355748506891</v>
      </c>
      <c r="CH48" s="27">
        <v>3.3406793368054206</v>
      </c>
      <c r="CI48" s="27">
        <v>3.1638041042124536</v>
      </c>
      <c r="CJ48" s="27">
        <v>2.5700470923079433</v>
      </c>
      <c r="CK48" s="27">
        <v>2.3256760273913288</v>
      </c>
      <c r="CL48" s="27">
        <v>2.3051963999546814</v>
      </c>
      <c r="CM48" s="27">
        <v>2.4339631793845307</v>
      </c>
      <c r="CO48" s="28">
        <v>-0.24209426734080264</v>
      </c>
      <c r="CP48" s="28">
        <v>-0.40463360376281443</v>
      </c>
      <c r="CQ48" s="28">
        <v>-0.46206189322485081</v>
      </c>
      <c r="CR48" s="28">
        <v>-0.51424402804030311</v>
      </c>
      <c r="CS48" s="28">
        <v>-0.61289690062176971</v>
      </c>
      <c r="CT48" s="28">
        <v>-0.73060250084792733</v>
      </c>
      <c r="CU48" s="28">
        <v>-0.86480665860698114</v>
      </c>
      <c r="CV48" s="28">
        <v>-0.99493161254795881</v>
      </c>
      <c r="CW48" s="28">
        <v>-1.115165427634313</v>
      </c>
      <c r="CX48" s="28">
        <v>-1.2314977918259071</v>
      </c>
      <c r="CY48" s="28">
        <v>-1.7569855316332657</v>
      </c>
      <c r="CZ48" s="28">
        <v>-2.3117628132577224</v>
      </c>
      <c r="DA48" s="28">
        <v>-2.574004319457746</v>
      </c>
      <c r="DB48" s="28">
        <v>-2.7052655167009281</v>
      </c>
      <c r="DD48" s="28">
        <v>4.2579057326591974</v>
      </c>
      <c r="DE48" s="28">
        <v>4.0953663962371856</v>
      </c>
      <c r="DF48" s="28">
        <v>4.0379381067751492</v>
      </c>
      <c r="DG48" s="28">
        <v>3.9857559719596969</v>
      </c>
      <c r="DH48" s="28">
        <v>3.8871030993782303</v>
      </c>
      <c r="DI48" s="28">
        <v>3.7693974991520727</v>
      </c>
      <c r="DJ48" s="28">
        <v>3.6351933413930189</v>
      </c>
      <c r="DK48" s="28">
        <v>3.5050683874520412</v>
      </c>
      <c r="DL48" s="28">
        <v>3.384834572365687</v>
      </c>
      <c r="DM48" s="28">
        <v>3.2685022081740929</v>
      </c>
      <c r="DN48" s="28">
        <v>2.7430144683667343</v>
      </c>
      <c r="DO48" s="28">
        <v>2.1882371867422776</v>
      </c>
      <c r="DP48" s="28">
        <v>1.925995680542254</v>
      </c>
      <c r="DQ48" s="28">
        <v>1.7947344832990719</v>
      </c>
      <c r="DS48" s="29">
        <v>-0.2465091118691074</v>
      </c>
      <c r="DT48" s="29">
        <v>-0.4183891770091992</v>
      </c>
      <c r="DU48" s="29">
        <v>-0.47648981287081149</v>
      </c>
      <c r="DV48" s="29">
        <v>-0.52417722404742673</v>
      </c>
      <c r="DW48" s="29">
        <v>-0.627693037473954</v>
      </c>
      <c r="DX48" s="29">
        <v>-0.73495305295649871</v>
      </c>
      <c r="DY48" s="29">
        <v>-0.85402006529014818</v>
      </c>
      <c r="DZ48" s="29">
        <v>-0.9636389339956879</v>
      </c>
      <c r="EA48" s="29">
        <v>-1.0699520233412905</v>
      </c>
      <c r="EB48" s="29">
        <v>-1.2581708137599552</v>
      </c>
      <c r="EC48" s="29">
        <v>-2.0860323958877807</v>
      </c>
      <c r="ED48" s="29">
        <v>-2.550627581572952</v>
      </c>
      <c r="EE48" s="29">
        <v>-2.6892797979222767</v>
      </c>
      <c r="EF48" s="29">
        <v>-2.4837666982995934</v>
      </c>
      <c r="EH48" s="29">
        <v>4.2534908881308926</v>
      </c>
      <c r="EI48" s="29">
        <v>4.0816108229908004</v>
      </c>
      <c r="EJ48" s="29">
        <v>4.0816108229908004</v>
      </c>
      <c r="EK48" s="29">
        <v>3.9758227759525733</v>
      </c>
      <c r="EL48" s="29">
        <v>3.872306962526046</v>
      </c>
      <c r="EM48" s="29">
        <v>3.7650469470435013</v>
      </c>
      <c r="EN48" s="29">
        <v>3.6459799347098518</v>
      </c>
      <c r="EO48" s="29">
        <v>3.5363610660043121</v>
      </c>
      <c r="EP48" s="29">
        <v>3.4300479766587095</v>
      </c>
      <c r="EQ48" s="29">
        <v>3.2418291862400448</v>
      </c>
      <c r="ER48" s="29">
        <v>2.4139676041122193</v>
      </c>
      <c r="ES48" s="29">
        <v>1.949372418427048</v>
      </c>
      <c r="ET48" s="29">
        <v>1.8107202020777233</v>
      </c>
      <c r="EU48" s="29">
        <v>2.0162333017004066</v>
      </c>
      <c r="EW48" s="1">
        <v>378320</v>
      </c>
      <c r="EX48" s="1">
        <v>449559</v>
      </c>
      <c r="EY48" s="1" t="s">
        <v>510</v>
      </c>
      <c r="EZ48" s="1" t="s">
        <v>510</v>
      </c>
    </row>
    <row r="49" spans="2:156" ht="16" thickBot="1" x14ac:dyDescent="0.4">
      <c r="B49" s="21" t="s">
        <v>50</v>
      </c>
      <c r="C49" s="22">
        <v>5.5470966490029632</v>
      </c>
      <c r="D49" s="23">
        <v>4.9661119518577657</v>
      </c>
      <c r="E49" s="23">
        <v>4.7212243998129342</v>
      </c>
      <c r="F49" s="23">
        <v>4.3766510895109914</v>
      </c>
      <c r="G49" s="23">
        <v>3.9723554405592285</v>
      </c>
      <c r="H49" s="23">
        <v>3.6050991793344203</v>
      </c>
      <c r="I49" s="23">
        <v>3.1577707550082721</v>
      </c>
      <c r="J49" s="23">
        <v>2.6960193134525863</v>
      </c>
      <c r="K49" s="23">
        <v>2.2101002926538005</v>
      </c>
      <c r="L49" s="23">
        <v>1.6009558359892235</v>
      </c>
      <c r="M49" s="23">
        <v>-1.1068394818093523</v>
      </c>
      <c r="N49" s="23">
        <v>-3.087697575590866</v>
      </c>
      <c r="O49" s="23">
        <v>-4.2773247000806833</v>
      </c>
      <c r="P49" s="23">
        <v>-3.7624218757708334</v>
      </c>
      <c r="Q49" s="24"/>
      <c r="R49" s="23">
        <v>9.0470966490029632</v>
      </c>
      <c r="S49" s="23">
        <v>8.4661119518577657</v>
      </c>
      <c r="T49" s="23">
        <v>8.2212243998129342</v>
      </c>
      <c r="U49" s="23">
        <v>7.8766510895109914</v>
      </c>
      <c r="V49" s="23">
        <v>7.4723554405592285</v>
      </c>
      <c r="W49" s="23">
        <v>7.1050991793344203</v>
      </c>
      <c r="X49" s="23">
        <v>6.6577707550082721</v>
      </c>
      <c r="Y49" s="23">
        <v>6.1960193134525863</v>
      </c>
      <c r="Z49" s="23">
        <v>5.7101002926538005</v>
      </c>
      <c r="AA49" s="23">
        <v>5.1009558359892235</v>
      </c>
      <c r="AB49" s="23">
        <v>2.3931605181906477</v>
      </c>
      <c r="AC49" s="23">
        <v>0.41230242440913401</v>
      </c>
      <c r="AD49" s="23">
        <v>-0.77732470008068333</v>
      </c>
      <c r="AE49" s="23">
        <v>-0.26242187577083342</v>
      </c>
      <c r="AG49" s="25">
        <v>5.7138925763331621</v>
      </c>
      <c r="AH49" s="25">
        <v>5.2992968906529647</v>
      </c>
      <c r="AI49" s="25">
        <v>5.0694938509698204</v>
      </c>
      <c r="AJ49" s="25">
        <v>4.8276710977112653</v>
      </c>
      <c r="AK49" s="25">
        <v>4.51966991038746</v>
      </c>
      <c r="AL49" s="25">
        <v>4.2405839515453589</v>
      </c>
      <c r="AM49" s="25">
        <v>3.8798694686799546</v>
      </c>
      <c r="AN49" s="25">
        <v>3.500657279270424</v>
      </c>
      <c r="AO49" s="25">
        <v>3.0513635793265639</v>
      </c>
      <c r="AP49" s="25">
        <v>2.6932537872064284</v>
      </c>
      <c r="AQ49" s="25">
        <v>1.3648535675420952</v>
      </c>
      <c r="AR49" s="25">
        <v>-0.11630922486742179</v>
      </c>
      <c r="AS49" s="25">
        <v>-1.3235148447731504</v>
      </c>
      <c r="AT49" s="25">
        <v>-1.7593646553534015</v>
      </c>
      <c r="AV49" s="26">
        <v>9.2138925763331621</v>
      </c>
      <c r="AW49" s="26">
        <v>8.7992968906529647</v>
      </c>
      <c r="AX49" s="26">
        <v>8.5694938509698204</v>
      </c>
      <c r="AY49" s="26">
        <v>8.3276710977112653</v>
      </c>
      <c r="AZ49" s="26">
        <v>8.01966991038746</v>
      </c>
      <c r="BA49" s="26">
        <v>7.7405839515453589</v>
      </c>
      <c r="BB49" s="26">
        <v>7.3798694686799546</v>
      </c>
      <c r="BC49" s="26">
        <v>7.000657279270424</v>
      </c>
      <c r="BD49" s="26">
        <v>6.5513635793265639</v>
      </c>
      <c r="BE49" s="26">
        <v>6.1932537872064284</v>
      </c>
      <c r="BF49" s="26">
        <v>4.8648535675420952</v>
      </c>
      <c r="BG49" s="26">
        <v>3.3836907751325782</v>
      </c>
      <c r="BH49" s="26">
        <v>2.1764851552268496</v>
      </c>
      <c r="BI49" s="26">
        <v>1.7406353446465985</v>
      </c>
      <c r="BK49" s="27">
        <v>5.5533623632570155</v>
      </c>
      <c r="BL49" s="27">
        <v>4.9897086082766915</v>
      </c>
      <c r="BM49" s="27">
        <v>4.763276793602607</v>
      </c>
      <c r="BN49" s="27">
        <v>4.4479633655332655</v>
      </c>
      <c r="BO49" s="27">
        <v>4.073453273924768</v>
      </c>
      <c r="BP49" s="27">
        <v>3.7352962393352431</v>
      </c>
      <c r="BQ49" s="27">
        <v>3.3188838086479286</v>
      </c>
      <c r="BR49" s="27">
        <v>2.8885957391826942</v>
      </c>
      <c r="BS49" s="27">
        <v>2.4342763522874993</v>
      </c>
      <c r="BT49" s="27">
        <v>1.8982153458878042</v>
      </c>
      <c r="BU49" s="27">
        <v>-0.50115076385470658</v>
      </c>
      <c r="BV49" s="27">
        <v>-2.1573789392744054</v>
      </c>
      <c r="BW49" s="27">
        <v>-3.2407731000409008</v>
      </c>
      <c r="BX49" s="27">
        <v>-2.603067885816408</v>
      </c>
      <c r="BZ49" s="27">
        <v>9.0533623632570155</v>
      </c>
      <c r="CA49" s="27">
        <v>8.4897086082766915</v>
      </c>
      <c r="CB49" s="27">
        <v>8.263276793602607</v>
      </c>
      <c r="CC49" s="27">
        <v>7.9479633655332655</v>
      </c>
      <c r="CD49" s="27">
        <v>7.573453273924768</v>
      </c>
      <c r="CE49" s="27">
        <v>7.2352962393352431</v>
      </c>
      <c r="CF49" s="27">
        <v>6.8188838086479286</v>
      </c>
      <c r="CG49" s="27">
        <v>6.3885957391826942</v>
      </c>
      <c r="CH49" s="27">
        <v>5.9342763522874993</v>
      </c>
      <c r="CI49" s="27">
        <v>5.3982153458878042</v>
      </c>
      <c r="CJ49" s="27">
        <v>2.9988492361452934</v>
      </c>
      <c r="CK49" s="27">
        <v>1.3426210607255946</v>
      </c>
      <c r="CL49" s="27">
        <v>0.2592268999590992</v>
      </c>
      <c r="CM49" s="27">
        <v>0.89693211418359198</v>
      </c>
      <c r="CO49" s="28">
        <v>5.547069573103073</v>
      </c>
      <c r="CP49" s="28">
        <v>4.9232224606474073</v>
      </c>
      <c r="CQ49" s="28">
        <v>4.6298806373281352</v>
      </c>
      <c r="CR49" s="28">
        <v>4.2601461474901896</v>
      </c>
      <c r="CS49" s="28">
        <v>3.7944190970417981</v>
      </c>
      <c r="CT49" s="28">
        <v>3.315430177556026</v>
      </c>
      <c r="CU49" s="28">
        <v>2.6810468375652512</v>
      </c>
      <c r="CV49" s="28">
        <v>1.9968488778258422</v>
      </c>
      <c r="CW49" s="28">
        <v>1.3561866017045716</v>
      </c>
      <c r="CX49" s="28">
        <v>0.7980362484208996</v>
      </c>
      <c r="CY49" s="28">
        <v>-2.222502299211385</v>
      </c>
      <c r="CZ49" s="28">
        <v>-7.3900333344424354</v>
      </c>
      <c r="DA49" s="28">
        <v>-11.370561217399747</v>
      </c>
      <c r="DB49" s="28">
        <v>-12.959061432942704</v>
      </c>
      <c r="DD49" s="28">
        <v>9.047069573103073</v>
      </c>
      <c r="DE49" s="28">
        <v>8.4232224606474073</v>
      </c>
      <c r="DF49" s="28">
        <v>8.1298806373281352</v>
      </c>
      <c r="DG49" s="28">
        <v>7.7601461474901896</v>
      </c>
      <c r="DH49" s="28">
        <v>7.2944190970417981</v>
      </c>
      <c r="DI49" s="28">
        <v>6.815430177556026</v>
      </c>
      <c r="DJ49" s="28">
        <v>6.1810468375652512</v>
      </c>
      <c r="DK49" s="28">
        <v>5.4968488778258422</v>
      </c>
      <c r="DL49" s="28">
        <v>4.8561866017045716</v>
      </c>
      <c r="DM49" s="28">
        <v>4.2980362484208996</v>
      </c>
      <c r="DN49" s="28">
        <v>1.277497700788615</v>
      </c>
      <c r="DO49" s="28">
        <v>-3.8900333344424354</v>
      </c>
      <c r="DP49" s="28">
        <v>-7.8705612173997466</v>
      </c>
      <c r="DQ49" s="28">
        <v>-9.4590614329427041</v>
      </c>
      <c r="DS49" s="29">
        <v>5.567791047671399</v>
      </c>
      <c r="DT49" s="29">
        <v>4.9556911388157765</v>
      </c>
      <c r="DU49" s="29">
        <v>4.682410233080244</v>
      </c>
      <c r="DV49" s="29">
        <v>4.3273456039678404</v>
      </c>
      <c r="DW49" s="29">
        <v>3.8697955872874683</v>
      </c>
      <c r="DX49" s="29">
        <v>3.4334443182931444</v>
      </c>
      <c r="DY49" s="29">
        <v>2.885211998949794</v>
      </c>
      <c r="DZ49" s="29">
        <v>2.3179364103764968</v>
      </c>
      <c r="EA49" s="29">
        <v>1.7723325966346746</v>
      </c>
      <c r="EB49" s="29">
        <v>0.70633795637512975</v>
      </c>
      <c r="EC49" s="29">
        <v>-4.7288861376340066</v>
      </c>
      <c r="ED49" s="29">
        <v>-8.9960607337512641</v>
      </c>
      <c r="EE49" s="29">
        <v>-11.888367591545951</v>
      </c>
      <c r="EF49" s="29">
        <v>-10.643173854455789</v>
      </c>
      <c r="EH49" s="29">
        <v>9.067791047671399</v>
      </c>
      <c r="EI49" s="29">
        <v>8.4556911388157765</v>
      </c>
      <c r="EJ49" s="29">
        <v>8.4556911388157765</v>
      </c>
      <c r="EK49" s="29">
        <v>7.8273456039678404</v>
      </c>
      <c r="EL49" s="29">
        <v>7.3697955872874683</v>
      </c>
      <c r="EM49" s="29">
        <v>6.9334443182931444</v>
      </c>
      <c r="EN49" s="29">
        <v>6.385211998949794</v>
      </c>
      <c r="EO49" s="29">
        <v>5.8179364103764968</v>
      </c>
      <c r="EP49" s="29">
        <v>5.2723325966346746</v>
      </c>
      <c r="EQ49" s="29">
        <v>4.2063379563751297</v>
      </c>
      <c r="ER49" s="29">
        <v>-1.2288861376340066</v>
      </c>
      <c r="ES49" s="29">
        <v>-5.4960607337512641</v>
      </c>
      <c r="ET49" s="29">
        <v>-8.3883675915459506</v>
      </c>
      <c r="EU49" s="29">
        <v>-7.1431738544557888</v>
      </c>
      <c r="EW49" s="1">
        <v>347707</v>
      </c>
      <c r="EX49" s="1">
        <v>467237</v>
      </c>
      <c r="EY49" s="1" t="s">
        <v>512</v>
      </c>
      <c r="EZ49" s="1" t="s">
        <v>868</v>
      </c>
    </row>
    <row r="50" spans="2:156" ht="16" thickBot="1" x14ac:dyDescent="0.4">
      <c r="B50" s="21" t="s">
        <v>51</v>
      </c>
      <c r="C50" s="22">
        <v>2.0326876808932681</v>
      </c>
      <c r="D50" s="23">
        <v>1.7422801877381353</v>
      </c>
      <c r="E50" s="23">
        <v>1.4396462547148765</v>
      </c>
      <c r="F50" s="23">
        <v>1.054367706050563</v>
      </c>
      <c r="G50" s="23">
        <v>0.69835427780647308</v>
      </c>
      <c r="H50" s="23">
        <v>0.22853971261607597</v>
      </c>
      <c r="I50" s="23">
        <v>-0.26288008657770234</v>
      </c>
      <c r="J50" s="23">
        <v>-0.79882250595093041</v>
      </c>
      <c r="K50" s="23">
        <v>-1.3095262631294347</v>
      </c>
      <c r="L50" s="23">
        <v>-1.9148038035717221</v>
      </c>
      <c r="M50" s="23">
        <v>-3.9960844735359302</v>
      </c>
      <c r="N50" s="23">
        <v>-5.2994106457809877</v>
      </c>
      <c r="O50" s="23">
        <v>-5.7550689841787381</v>
      </c>
      <c r="P50" s="23">
        <v>-5.8182281469645787</v>
      </c>
      <c r="Q50" s="24"/>
      <c r="R50" s="23">
        <v>10.032687680893268</v>
      </c>
      <c r="S50" s="23">
        <v>9.7422801877381353</v>
      </c>
      <c r="T50" s="23">
        <v>9.4396462547148765</v>
      </c>
      <c r="U50" s="23">
        <v>9.054367706050563</v>
      </c>
      <c r="V50" s="23">
        <v>8.6983542778064731</v>
      </c>
      <c r="W50" s="23">
        <v>8.228539712616076</v>
      </c>
      <c r="X50" s="23">
        <v>7.7371199134222977</v>
      </c>
      <c r="Y50" s="23">
        <v>7.2011774940490696</v>
      </c>
      <c r="Z50" s="23">
        <v>6.6904737368705653</v>
      </c>
      <c r="AA50" s="23">
        <v>6.0851961964282779</v>
      </c>
      <c r="AB50" s="23">
        <v>4.0039155264640698</v>
      </c>
      <c r="AC50" s="23">
        <v>2.7005893542190123</v>
      </c>
      <c r="AD50" s="23">
        <v>2.2449310158212619</v>
      </c>
      <c r="AE50" s="23">
        <v>2.1817718530354213</v>
      </c>
      <c r="AG50" s="25">
        <v>2.0919463615047871</v>
      </c>
      <c r="AH50" s="25">
        <v>1.8595708731532419</v>
      </c>
      <c r="AI50" s="25">
        <v>1.5462909901088899</v>
      </c>
      <c r="AJ50" s="25">
        <v>1.2128969894191677</v>
      </c>
      <c r="AK50" s="25">
        <v>0.93068874524470147</v>
      </c>
      <c r="AL50" s="25">
        <v>0.53948134069451825</v>
      </c>
      <c r="AM50" s="25">
        <v>0.13332707263603538</v>
      </c>
      <c r="AN50" s="25">
        <v>-0.31423371047480941</v>
      </c>
      <c r="AO50" s="25">
        <v>-0.75134097369877395</v>
      </c>
      <c r="AP50" s="25">
        <v>-1.2244379491906798</v>
      </c>
      <c r="AQ50" s="25">
        <v>-2.7827575968073646</v>
      </c>
      <c r="AR50" s="25">
        <v>-3.8536065745832921</v>
      </c>
      <c r="AS50" s="25">
        <v>-4.4050823611197103</v>
      </c>
      <c r="AT50" s="25">
        <v>-4.7805995340597924</v>
      </c>
      <c r="AV50" s="26">
        <v>10.091946361504787</v>
      </c>
      <c r="AW50" s="26">
        <v>9.8595708731532419</v>
      </c>
      <c r="AX50" s="26">
        <v>9.5462909901088899</v>
      </c>
      <c r="AY50" s="26">
        <v>9.2128969894191677</v>
      </c>
      <c r="AZ50" s="26">
        <v>8.9306887452447015</v>
      </c>
      <c r="BA50" s="26">
        <v>8.5394813406945183</v>
      </c>
      <c r="BB50" s="26">
        <v>8.1333270726360354</v>
      </c>
      <c r="BC50" s="26">
        <v>7.6857662895251906</v>
      </c>
      <c r="BD50" s="26">
        <v>7.248659026301226</v>
      </c>
      <c r="BE50" s="26">
        <v>6.7755620508093202</v>
      </c>
      <c r="BF50" s="26">
        <v>5.2172424031926354</v>
      </c>
      <c r="BG50" s="26">
        <v>4.1463934254167079</v>
      </c>
      <c r="BH50" s="26">
        <v>3.5949176388802897</v>
      </c>
      <c r="BI50" s="26">
        <v>3.2194004659402076</v>
      </c>
      <c r="BK50" s="27">
        <v>2.0361796589231682</v>
      </c>
      <c r="BL50" s="27">
        <v>1.7546350237732931</v>
      </c>
      <c r="BM50" s="27">
        <v>1.4612466778538202</v>
      </c>
      <c r="BN50" s="27">
        <v>1.0863521000338832</v>
      </c>
      <c r="BO50" s="27">
        <v>0.74352252181245326</v>
      </c>
      <c r="BP50" s="27">
        <v>0.28981919400631462</v>
      </c>
      <c r="BQ50" s="27">
        <v>-0.18538856079563359</v>
      </c>
      <c r="BR50" s="27">
        <v>-0.70467228715101271</v>
      </c>
      <c r="BS50" s="27">
        <v>-1.1923773254069445</v>
      </c>
      <c r="BT50" s="27">
        <v>-1.7442341086522184</v>
      </c>
      <c r="BU50" s="27">
        <v>-3.6296448250495192</v>
      </c>
      <c r="BV50" s="27">
        <v>-4.7530118254614049</v>
      </c>
      <c r="BW50" s="27">
        <v>-5.0660940472191545</v>
      </c>
      <c r="BX50" s="27">
        <v>-5.0589131326866053</v>
      </c>
      <c r="BZ50" s="27">
        <v>10.036179658923167</v>
      </c>
      <c r="CA50" s="27">
        <v>9.7546350237732931</v>
      </c>
      <c r="CB50" s="27">
        <v>9.4612466778538202</v>
      </c>
      <c r="CC50" s="27">
        <v>9.0863521000338832</v>
      </c>
      <c r="CD50" s="27">
        <v>8.7435225218124533</v>
      </c>
      <c r="CE50" s="27">
        <v>8.2898191940063146</v>
      </c>
      <c r="CF50" s="27">
        <v>7.8146114392043664</v>
      </c>
      <c r="CG50" s="27">
        <v>7.2953277128489873</v>
      </c>
      <c r="CH50" s="27">
        <v>6.8076226745930555</v>
      </c>
      <c r="CI50" s="27">
        <v>6.2557658913477816</v>
      </c>
      <c r="CJ50" s="27">
        <v>4.3703551749504808</v>
      </c>
      <c r="CK50" s="27">
        <v>3.2469881745385951</v>
      </c>
      <c r="CL50" s="27">
        <v>2.9339059527808455</v>
      </c>
      <c r="CM50" s="27">
        <v>2.9410868673133947</v>
      </c>
      <c r="CO50" s="28">
        <v>2.0369409283527258</v>
      </c>
      <c r="CP50" s="28">
        <v>1.7500228739384713</v>
      </c>
      <c r="CQ50" s="28">
        <v>1.4565819017700665</v>
      </c>
      <c r="CR50" s="28">
        <v>1.0844330115332923</v>
      </c>
      <c r="CS50" s="28">
        <v>0.77088699566697372</v>
      </c>
      <c r="CT50" s="28">
        <v>0.35010449415714362</v>
      </c>
      <c r="CU50" s="28">
        <v>-8.8044623700525904E-2</v>
      </c>
      <c r="CV50" s="28">
        <v>-0.56062909298303865</v>
      </c>
      <c r="CW50" s="28">
        <v>-0.96167118214932401</v>
      </c>
      <c r="CX50" s="28">
        <v>-1.3948646904562487</v>
      </c>
      <c r="CY50" s="28">
        <v>-3.6615745882293496</v>
      </c>
      <c r="CZ50" s="28">
        <v>-6.9467179309029206</v>
      </c>
      <c r="DA50" s="28">
        <v>-9.5546309994731686</v>
      </c>
      <c r="DB50" s="28">
        <v>-11.532074403867366</v>
      </c>
      <c r="DD50" s="28">
        <v>10.036940928352726</v>
      </c>
      <c r="DE50" s="28">
        <v>9.7500228739384713</v>
      </c>
      <c r="DF50" s="28">
        <v>9.4565819017700665</v>
      </c>
      <c r="DG50" s="28">
        <v>9.0844330115332923</v>
      </c>
      <c r="DH50" s="28">
        <v>8.7708869956669737</v>
      </c>
      <c r="DI50" s="28">
        <v>8.3501044941571436</v>
      </c>
      <c r="DJ50" s="28">
        <v>7.9119553762994741</v>
      </c>
      <c r="DK50" s="28">
        <v>7.4393709070169614</v>
      </c>
      <c r="DL50" s="28">
        <v>7.038328817850676</v>
      </c>
      <c r="DM50" s="28">
        <v>6.6051353095437513</v>
      </c>
      <c r="DN50" s="28">
        <v>4.3384254117706504</v>
      </c>
      <c r="DO50" s="28">
        <v>1.0532820690970794</v>
      </c>
      <c r="DP50" s="28">
        <v>-1.5546309994731686</v>
      </c>
      <c r="DQ50" s="28">
        <v>-3.5320744038673659</v>
      </c>
      <c r="DS50" s="29">
        <v>2.0060379780097506</v>
      </c>
      <c r="DT50" s="29">
        <v>1.660406560162043</v>
      </c>
      <c r="DU50" s="29">
        <v>1.3546985556068805</v>
      </c>
      <c r="DV50" s="29">
        <v>0.99929077703421854</v>
      </c>
      <c r="DW50" s="29">
        <v>0.71967155516814074</v>
      </c>
      <c r="DX50" s="29">
        <v>0.35094692527047755</v>
      </c>
      <c r="DY50" s="29">
        <v>-4.2157085579983544E-2</v>
      </c>
      <c r="DZ50" s="29">
        <v>-0.4521332825967832</v>
      </c>
      <c r="EA50" s="29">
        <v>-0.85026444671201062</v>
      </c>
      <c r="EB50" s="29">
        <v>-1.6689131911073645</v>
      </c>
      <c r="EC50" s="29">
        <v>-5.2784444481541755</v>
      </c>
      <c r="ED50" s="29">
        <v>-7.8589767846521141</v>
      </c>
      <c r="EE50" s="29">
        <v>-9.1557558391206619</v>
      </c>
      <c r="EF50" s="29">
        <v>-9.296544860881351</v>
      </c>
      <c r="EH50" s="29">
        <v>10.006037978009751</v>
      </c>
      <c r="EI50" s="29">
        <v>9.660406560162043</v>
      </c>
      <c r="EJ50" s="29">
        <v>9.660406560162043</v>
      </c>
      <c r="EK50" s="29">
        <v>8.9992907770342185</v>
      </c>
      <c r="EL50" s="29">
        <v>8.7196715551681407</v>
      </c>
      <c r="EM50" s="29">
        <v>8.3509469252704775</v>
      </c>
      <c r="EN50" s="29">
        <v>7.9578429144200165</v>
      </c>
      <c r="EO50" s="29">
        <v>7.5478667174032168</v>
      </c>
      <c r="EP50" s="29">
        <v>7.1497355532879894</v>
      </c>
      <c r="EQ50" s="29">
        <v>6.3310868088926355</v>
      </c>
      <c r="ER50" s="29">
        <v>2.7215555518458245</v>
      </c>
      <c r="ES50" s="29">
        <v>0.14102321534788587</v>
      </c>
      <c r="ET50" s="29">
        <v>-1.1557558391206619</v>
      </c>
      <c r="EU50" s="29">
        <v>-1.296544860881351</v>
      </c>
      <c r="EW50" s="1">
        <v>359442</v>
      </c>
      <c r="EX50" s="1">
        <v>418850</v>
      </c>
      <c r="EY50" s="1" t="s">
        <v>514</v>
      </c>
      <c r="EZ50" s="1" t="s">
        <v>874</v>
      </c>
    </row>
    <row r="51" spans="2:156" ht="16" thickBot="1" x14ac:dyDescent="0.4">
      <c r="B51" s="21" t="s">
        <v>52</v>
      </c>
      <c r="C51" s="22">
        <v>4.5774548628391152</v>
      </c>
      <c r="D51" s="23">
        <v>3.9614202010087354</v>
      </c>
      <c r="E51" s="23">
        <v>3.5816971656835257</v>
      </c>
      <c r="F51" s="23">
        <v>3.0980367209479098</v>
      </c>
      <c r="G51" s="23">
        <v>2.7061107966792406</v>
      </c>
      <c r="H51" s="23">
        <v>2.0876432958750186</v>
      </c>
      <c r="I51" s="23">
        <v>1.4582784315351027</v>
      </c>
      <c r="J51" s="23">
        <v>0.75303652005214872</v>
      </c>
      <c r="K51" s="23">
        <v>0.10545743900010507</v>
      </c>
      <c r="L51" s="23">
        <v>-0.70308319857094403</v>
      </c>
      <c r="M51" s="23">
        <v>-3.585126706666383</v>
      </c>
      <c r="N51" s="23">
        <v>-5.5002653524387597</v>
      </c>
      <c r="O51" s="23">
        <v>-6.2312169368192407</v>
      </c>
      <c r="P51" s="23">
        <v>-6.7835969543175345</v>
      </c>
      <c r="Q51" s="24"/>
      <c r="R51" s="23">
        <v>9.2144548628391156</v>
      </c>
      <c r="S51" s="23">
        <v>8.5984202010087358</v>
      </c>
      <c r="T51" s="23">
        <v>8.2186971656835262</v>
      </c>
      <c r="U51" s="23">
        <v>7.7350367209479103</v>
      </c>
      <c r="V51" s="23">
        <v>7.343110796679241</v>
      </c>
      <c r="W51" s="23">
        <v>6.7246432958750191</v>
      </c>
      <c r="X51" s="23">
        <v>6.0952784315351032</v>
      </c>
      <c r="Y51" s="23">
        <v>5.3900365200521492</v>
      </c>
      <c r="Z51" s="23">
        <v>4.7424574390001055</v>
      </c>
      <c r="AA51" s="23">
        <v>3.9339168014290564</v>
      </c>
      <c r="AB51" s="23">
        <v>1.0518732933336175</v>
      </c>
      <c r="AC51" s="23">
        <v>-0.86326535243875924</v>
      </c>
      <c r="AD51" s="23">
        <v>-1.5942169368192403</v>
      </c>
      <c r="AE51" s="23">
        <v>-2.1465969543175341</v>
      </c>
      <c r="AG51" s="25">
        <v>4.8993889536571089</v>
      </c>
      <c r="AH51" s="25">
        <v>4.5529006419479394</v>
      </c>
      <c r="AI51" s="25">
        <v>4.0842385012075191</v>
      </c>
      <c r="AJ51" s="25">
        <v>3.5723257344812325</v>
      </c>
      <c r="AK51" s="25">
        <v>3.1891905511453444</v>
      </c>
      <c r="AL51" s="25">
        <v>2.6001284688640141</v>
      </c>
      <c r="AM51" s="25">
        <v>1.994656313098865</v>
      </c>
      <c r="AN51" s="25">
        <v>1.3076032019159669</v>
      </c>
      <c r="AO51" s="25">
        <v>0.66175915431870536</v>
      </c>
      <c r="AP51" s="25">
        <v>-7.5023173192025894E-2</v>
      </c>
      <c r="AQ51" s="25">
        <v>-2.1616236042390753</v>
      </c>
      <c r="AR51" s="25">
        <v>-3.7811369560643158</v>
      </c>
      <c r="AS51" s="25">
        <v>-4.8341834444952916</v>
      </c>
      <c r="AT51" s="25">
        <v>-5.623161956452897</v>
      </c>
      <c r="AV51" s="26">
        <v>9.5363889536571094</v>
      </c>
      <c r="AW51" s="26">
        <v>9.1899006419479399</v>
      </c>
      <c r="AX51" s="26">
        <v>8.7212385012075195</v>
      </c>
      <c r="AY51" s="26">
        <v>8.2093257344812329</v>
      </c>
      <c r="AZ51" s="26">
        <v>7.8261905511453449</v>
      </c>
      <c r="BA51" s="26">
        <v>7.2371284688640145</v>
      </c>
      <c r="BB51" s="26">
        <v>6.6316563130988655</v>
      </c>
      <c r="BC51" s="26">
        <v>5.9446032019159674</v>
      </c>
      <c r="BD51" s="26">
        <v>5.2987591543187058</v>
      </c>
      <c r="BE51" s="26">
        <v>4.5619768268079746</v>
      </c>
      <c r="BF51" s="26">
        <v>2.4753763957609252</v>
      </c>
      <c r="BG51" s="26">
        <v>0.85586304393568469</v>
      </c>
      <c r="BH51" s="26">
        <v>-0.19718344449529113</v>
      </c>
      <c r="BI51" s="26">
        <v>-0.9861619564528965</v>
      </c>
      <c r="BK51" s="27">
        <v>4.588710954417337</v>
      </c>
      <c r="BL51" s="27">
        <v>3.9900691280512888</v>
      </c>
      <c r="BM51" s="27">
        <v>3.6276446293951778</v>
      </c>
      <c r="BN51" s="27">
        <v>3.1617480349157034</v>
      </c>
      <c r="BO51" s="27">
        <v>2.7895443207562067</v>
      </c>
      <c r="BP51" s="27">
        <v>2.1946143427910627</v>
      </c>
      <c r="BQ51" s="27">
        <v>1.5878566423184779</v>
      </c>
      <c r="BR51" s="27">
        <v>0.90588283701990235</v>
      </c>
      <c r="BS51" s="27">
        <v>0.2907697986819997</v>
      </c>
      <c r="BT51" s="27">
        <v>-0.4451913363583202</v>
      </c>
      <c r="BU51" s="27">
        <v>-3.0305729050248971</v>
      </c>
      <c r="BV51" s="27">
        <v>-4.4590911301223954</v>
      </c>
      <c r="BW51" s="27">
        <v>-4.9851371306268604</v>
      </c>
      <c r="BX51" s="27">
        <v>-5.1612362793299198</v>
      </c>
      <c r="BZ51" s="27">
        <v>9.2257109544173375</v>
      </c>
      <c r="CA51" s="27">
        <v>8.6270691280512892</v>
      </c>
      <c r="CB51" s="27">
        <v>8.2646446293951783</v>
      </c>
      <c r="CC51" s="27">
        <v>7.7987480349157039</v>
      </c>
      <c r="CD51" s="27">
        <v>7.4265443207562072</v>
      </c>
      <c r="CE51" s="27">
        <v>6.8316143427910632</v>
      </c>
      <c r="CF51" s="27">
        <v>6.2248566423184784</v>
      </c>
      <c r="CG51" s="27">
        <v>5.5428828370199028</v>
      </c>
      <c r="CH51" s="27">
        <v>4.9277697986820002</v>
      </c>
      <c r="CI51" s="27">
        <v>4.1918086636416803</v>
      </c>
      <c r="CJ51" s="27">
        <v>1.6064270949751034</v>
      </c>
      <c r="CK51" s="27">
        <v>0.17790886987760501</v>
      </c>
      <c r="CL51" s="27">
        <v>-0.34813713062685991</v>
      </c>
      <c r="CM51" s="27">
        <v>-0.52423627932991934</v>
      </c>
      <c r="CO51" s="28">
        <v>4.5968275673809806</v>
      </c>
      <c r="CP51" s="28">
        <v>4.0050796729813065</v>
      </c>
      <c r="CQ51" s="28">
        <v>3.6561717586353275</v>
      </c>
      <c r="CR51" s="28">
        <v>3.2019985396746549</v>
      </c>
      <c r="CS51" s="28">
        <v>2.8773080691699562</v>
      </c>
      <c r="CT51" s="28">
        <v>2.3274940399946047</v>
      </c>
      <c r="CU51" s="28">
        <v>1.7525537840120684</v>
      </c>
      <c r="CV51" s="28">
        <v>1.1056816608034339</v>
      </c>
      <c r="CW51" s="28">
        <v>0.57779988723412146</v>
      </c>
      <c r="CX51" s="28">
        <v>-3.5334662421103502E-2</v>
      </c>
      <c r="CY51" s="28">
        <v>-4.0214343810654078</v>
      </c>
      <c r="CZ51" s="28">
        <v>-11.645044201034509</v>
      </c>
      <c r="DA51" s="28">
        <v>-17.74481177131365</v>
      </c>
      <c r="DB51" s="28">
        <v>-22.191324094622018</v>
      </c>
      <c r="DD51" s="28">
        <v>9.2338275673809811</v>
      </c>
      <c r="DE51" s="28">
        <v>8.642079672981307</v>
      </c>
      <c r="DF51" s="28">
        <v>8.293171758635328</v>
      </c>
      <c r="DG51" s="28">
        <v>7.8389985396746553</v>
      </c>
      <c r="DH51" s="28">
        <v>7.5143080691699566</v>
      </c>
      <c r="DI51" s="28">
        <v>6.9644940399946051</v>
      </c>
      <c r="DJ51" s="28">
        <v>6.3895537840120689</v>
      </c>
      <c r="DK51" s="28">
        <v>5.7426816608034343</v>
      </c>
      <c r="DL51" s="28">
        <v>5.2147998872341219</v>
      </c>
      <c r="DM51" s="28">
        <v>4.601665337578897</v>
      </c>
      <c r="DN51" s="28">
        <v>0.61556561893459261</v>
      </c>
      <c r="DO51" s="28">
        <v>-7.0080442010345081</v>
      </c>
      <c r="DP51" s="28">
        <v>-13.107811771313649</v>
      </c>
      <c r="DQ51" s="28">
        <v>-17.554324094622018</v>
      </c>
      <c r="DS51" s="29">
        <v>4.5679739040516445</v>
      </c>
      <c r="DT51" s="29">
        <v>3.9191118875589517</v>
      </c>
      <c r="DU51" s="29">
        <v>3.5752909712503538</v>
      </c>
      <c r="DV51" s="29">
        <v>3.1596598670192719</v>
      </c>
      <c r="DW51" s="29">
        <v>2.8744517328837311</v>
      </c>
      <c r="DX51" s="29">
        <v>2.3758207719308153</v>
      </c>
      <c r="DY51" s="29">
        <v>1.8374369140096789</v>
      </c>
      <c r="DZ51" s="29">
        <v>1.2338099292952833</v>
      </c>
      <c r="EA51" s="29">
        <v>0.53113327709378311</v>
      </c>
      <c r="EB51" s="29">
        <v>-1.2455667694231067</v>
      </c>
      <c r="EC51" s="29">
        <v>-9.6785442139873581</v>
      </c>
      <c r="ED51" s="29">
        <v>-16.594776912394877</v>
      </c>
      <c r="EE51" s="29">
        <v>-20.731260836238533</v>
      </c>
      <c r="EF51" s="29">
        <v>-20.47841990312628</v>
      </c>
      <c r="EH51" s="29">
        <v>9.204973904051645</v>
      </c>
      <c r="EI51" s="29">
        <v>8.5561118875589521</v>
      </c>
      <c r="EJ51" s="29">
        <v>8.5561118875589521</v>
      </c>
      <c r="EK51" s="29">
        <v>7.7966598670192724</v>
      </c>
      <c r="EL51" s="29">
        <v>7.5114517328837316</v>
      </c>
      <c r="EM51" s="29">
        <v>7.0128207719308158</v>
      </c>
      <c r="EN51" s="29">
        <v>6.4744369140096794</v>
      </c>
      <c r="EO51" s="29">
        <v>5.8708099292952838</v>
      </c>
      <c r="EP51" s="29">
        <v>5.1681332770937836</v>
      </c>
      <c r="EQ51" s="29">
        <v>3.3914332305768937</v>
      </c>
      <c r="ER51" s="29">
        <v>-5.0415442139873576</v>
      </c>
      <c r="ES51" s="29">
        <v>-11.957776912394877</v>
      </c>
      <c r="ET51" s="29">
        <v>-16.094260836238533</v>
      </c>
      <c r="EU51" s="29">
        <v>-15.84141990312628</v>
      </c>
      <c r="EW51" s="1">
        <v>354895</v>
      </c>
      <c r="EX51" s="1">
        <v>422392</v>
      </c>
      <c r="EY51" s="1" t="s">
        <v>514</v>
      </c>
      <c r="EZ51" s="1" t="s">
        <v>874</v>
      </c>
    </row>
    <row r="52" spans="2:156" ht="16" thickBot="1" x14ac:dyDescent="0.4">
      <c r="B52" s="21" t="s">
        <v>53</v>
      </c>
      <c r="C52" s="22">
        <v>8.4711796660152245</v>
      </c>
      <c r="D52" s="23">
        <v>8.1502813262596199</v>
      </c>
      <c r="E52" s="23">
        <v>8.3066424201831062</v>
      </c>
      <c r="F52" s="23">
        <v>8.4388102103860945</v>
      </c>
      <c r="G52" s="23">
        <v>8.5454641670593858</v>
      </c>
      <c r="H52" s="23">
        <v>8.0102558802638839</v>
      </c>
      <c r="I52" s="23">
        <v>7.8029362030988167</v>
      </c>
      <c r="J52" s="23">
        <v>7.8481621168672824</v>
      </c>
      <c r="K52" s="23">
        <v>7.9036245397841611</v>
      </c>
      <c r="L52" s="23">
        <v>7.5998049851144458</v>
      </c>
      <c r="M52" s="23">
        <v>6.8102702619278688</v>
      </c>
      <c r="N52" s="23">
        <v>6.3565612122625446</v>
      </c>
      <c r="O52" s="23">
        <v>6.5716009545622676</v>
      </c>
      <c r="P52" s="23">
        <v>7.2551104114237859</v>
      </c>
      <c r="Q52" s="24"/>
      <c r="R52" s="23">
        <v>28.971179666015225</v>
      </c>
      <c r="S52" s="23">
        <v>28.65028132625962</v>
      </c>
      <c r="T52" s="23">
        <v>28.806642420183106</v>
      </c>
      <c r="U52" s="23">
        <v>28.938810210386094</v>
      </c>
      <c r="V52" s="23">
        <v>29.045464167059386</v>
      </c>
      <c r="W52" s="23">
        <v>28.510255880263884</v>
      </c>
      <c r="X52" s="23">
        <v>28.302936203098817</v>
      </c>
      <c r="Y52" s="23">
        <v>28.348162116867282</v>
      </c>
      <c r="Z52" s="23">
        <v>28.403624539784161</v>
      </c>
      <c r="AA52" s="23">
        <v>28.099804985114446</v>
      </c>
      <c r="AB52" s="23">
        <v>27.310270261927869</v>
      </c>
      <c r="AC52" s="23">
        <v>26.856561212262545</v>
      </c>
      <c r="AD52" s="23">
        <v>27.071600954562268</v>
      </c>
      <c r="AE52" s="23">
        <v>27.755110411423786</v>
      </c>
      <c r="AG52" s="25">
        <v>9.6209642846098333</v>
      </c>
      <c r="AH52" s="25">
        <v>10.162414123877021</v>
      </c>
      <c r="AI52" s="25">
        <v>9.9979670948137738</v>
      </c>
      <c r="AJ52" s="25">
        <v>9.9020253029086298</v>
      </c>
      <c r="AK52" s="25">
        <v>9.8599693767575012</v>
      </c>
      <c r="AL52" s="25">
        <v>9.3155691444264264</v>
      </c>
      <c r="AM52" s="25">
        <v>9.0550544197634615</v>
      </c>
      <c r="AN52" s="25">
        <v>9.0242641903423042</v>
      </c>
      <c r="AO52" s="25">
        <v>8.9902208911642063</v>
      </c>
      <c r="AP52" s="25">
        <v>8.6048542587365304</v>
      </c>
      <c r="AQ52" s="25">
        <v>8.0798334455350975</v>
      </c>
      <c r="AR52" s="25">
        <v>8.307323895809354</v>
      </c>
      <c r="AS52" s="25">
        <v>8.1764211174378332</v>
      </c>
      <c r="AT52" s="25">
        <v>8.8484170002602305</v>
      </c>
      <c r="AV52" s="26">
        <v>30.120964284609833</v>
      </c>
      <c r="AW52" s="26">
        <v>30.662414123877021</v>
      </c>
      <c r="AX52" s="26">
        <v>30.497967094813774</v>
      </c>
      <c r="AY52" s="26">
        <v>30.40202530290863</v>
      </c>
      <c r="AZ52" s="26">
        <v>30.359969376757501</v>
      </c>
      <c r="BA52" s="26">
        <v>29.815569144426426</v>
      </c>
      <c r="BB52" s="26">
        <v>29.555054419763461</v>
      </c>
      <c r="BC52" s="26">
        <v>29.524264190342304</v>
      </c>
      <c r="BD52" s="26">
        <v>29.490220891164206</v>
      </c>
      <c r="BE52" s="26">
        <v>29.10485425873653</v>
      </c>
      <c r="BF52" s="26">
        <v>28.579833445535098</v>
      </c>
      <c r="BG52" s="26">
        <v>28.807323895809354</v>
      </c>
      <c r="BH52" s="26">
        <v>28.676421117437833</v>
      </c>
      <c r="BI52" s="26">
        <v>29.34841700026023</v>
      </c>
      <c r="BK52" s="27">
        <v>8.4723435932223339</v>
      </c>
      <c r="BL52" s="27">
        <v>8.1520745995107546</v>
      </c>
      <c r="BM52" s="27">
        <v>8.3094313869547776</v>
      </c>
      <c r="BN52" s="27">
        <v>8.4423862461138448</v>
      </c>
      <c r="BO52" s="27">
        <v>8.5500831561448329</v>
      </c>
      <c r="BP52" s="27">
        <v>8.0167847408070081</v>
      </c>
      <c r="BQ52" s="27">
        <v>7.8110752133923924</v>
      </c>
      <c r="BR52" s="27">
        <v>7.8575796901449415</v>
      </c>
      <c r="BS52" s="27">
        <v>7.9156590951256085</v>
      </c>
      <c r="BT52" s="27">
        <v>7.6196513100925607</v>
      </c>
      <c r="BU52" s="27">
        <v>6.8894456003608013</v>
      </c>
      <c r="BV52" s="27">
        <v>6.5768355649712653</v>
      </c>
      <c r="BW52" s="27">
        <v>6.8627800909559085</v>
      </c>
      <c r="BX52" s="27">
        <v>7.6695843175140688</v>
      </c>
      <c r="BZ52" s="27">
        <v>28.972343593222334</v>
      </c>
      <c r="CA52" s="27">
        <v>28.652074599510755</v>
      </c>
      <c r="CB52" s="27">
        <v>28.809431386954778</v>
      </c>
      <c r="CC52" s="27">
        <v>28.942386246113845</v>
      </c>
      <c r="CD52" s="27">
        <v>29.050083156144833</v>
      </c>
      <c r="CE52" s="27">
        <v>28.516784740807008</v>
      </c>
      <c r="CF52" s="27">
        <v>28.311075213392392</v>
      </c>
      <c r="CG52" s="27">
        <v>28.357579690144942</v>
      </c>
      <c r="CH52" s="27">
        <v>28.415659095125609</v>
      </c>
      <c r="CI52" s="27">
        <v>28.119651310092561</v>
      </c>
      <c r="CJ52" s="27">
        <v>27.389445600360801</v>
      </c>
      <c r="CK52" s="27">
        <v>27.076835564971265</v>
      </c>
      <c r="CL52" s="27">
        <v>27.362780090955908</v>
      </c>
      <c r="CM52" s="27">
        <v>28.169584317514069</v>
      </c>
      <c r="CO52" s="28">
        <v>8.5499877466049448</v>
      </c>
      <c r="CP52" s="28">
        <v>8.3089060923723395</v>
      </c>
      <c r="CQ52" s="28">
        <v>8.5425030124995196</v>
      </c>
      <c r="CR52" s="28">
        <v>8.7517932743319022</v>
      </c>
      <c r="CS52" s="28">
        <v>8.9356619817085274</v>
      </c>
      <c r="CT52" s="28">
        <v>8.4800157428659091</v>
      </c>
      <c r="CU52" s="28">
        <v>8.3445333327450335</v>
      </c>
      <c r="CV52" s="28">
        <v>8.4537840400808157</v>
      </c>
      <c r="CW52" s="28">
        <v>8.5705733735992418</v>
      </c>
      <c r="CX52" s="28">
        <v>8.3393700517206</v>
      </c>
      <c r="CY52" s="28">
        <v>-2.239091350459951</v>
      </c>
      <c r="CZ52" s="28">
        <v>-1.5144320262075794</v>
      </c>
      <c r="DA52" s="28">
        <v>3.8238358415235041E-2</v>
      </c>
      <c r="DB52" s="28">
        <v>1.8164866283053414</v>
      </c>
      <c r="DD52" s="28">
        <v>29.049987746604945</v>
      </c>
      <c r="DE52" s="28">
        <v>28.808906092372339</v>
      </c>
      <c r="DF52" s="28">
        <v>29.04250301249952</v>
      </c>
      <c r="DG52" s="28">
        <v>29.251793274331902</v>
      </c>
      <c r="DH52" s="28">
        <v>29.435661981708527</v>
      </c>
      <c r="DI52" s="28">
        <v>28.980015742865909</v>
      </c>
      <c r="DJ52" s="28">
        <v>28.844533332745034</v>
      </c>
      <c r="DK52" s="28">
        <v>28.953784040080816</v>
      </c>
      <c r="DL52" s="28">
        <v>29.070573373599242</v>
      </c>
      <c r="DM52" s="28">
        <v>28.8393700517206</v>
      </c>
      <c r="DN52" s="28">
        <v>18.260908649540049</v>
      </c>
      <c r="DO52" s="28">
        <v>18.985567973792421</v>
      </c>
      <c r="DP52" s="28">
        <v>20.538238358415235</v>
      </c>
      <c r="DQ52" s="28">
        <v>22.316486628305341</v>
      </c>
      <c r="DS52" s="29">
        <v>8.5378939216784389</v>
      </c>
      <c r="DT52" s="29">
        <v>8.2774442214714234</v>
      </c>
      <c r="DU52" s="29">
        <v>8.5000501748718982</v>
      </c>
      <c r="DV52" s="29">
        <v>8.7045147341523688</v>
      </c>
      <c r="DW52" s="29">
        <v>8.4336684603848298</v>
      </c>
      <c r="DX52" s="29">
        <v>7.9950664286943365</v>
      </c>
      <c r="DY52" s="29">
        <v>1.5639119369348933</v>
      </c>
      <c r="DZ52" s="29">
        <v>2.1244318402420959</v>
      </c>
      <c r="EA52" s="29">
        <v>2.6434288345194474</v>
      </c>
      <c r="EB52" s="29">
        <v>2.7230487715419329</v>
      </c>
      <c r="EC52" s="29">
        <v>1.6657159451397234</v>
      </c>
      <c r="ED52" s="29">
        <v>2.9907792625683101</v>
      </c>
      <c r="EE52" s="29">
        <v>4.2195764950363497</v>
      </c>
      <c r="EF52" s="29">
        <v>5.887861580316649</v>
      </c>
      <c r="EH52" s="29">
        <v>29.037893921678439</v>
      </c>
      <c r="EI52" s="29">
        <v>28.777444221471423</v>
      </c>
      <c r="EJ52" s="29">
        <v>28.777444221471423</v>
      </c>
      <c r="EK52" s="29">
        <v>29.204514734152369</v>
      </c>
      <c r="EL52" s="29">
        <v>28.93366846038483</v>
      </c>
      <c r="EM52" s="29">
        <v>28.495066428694336</v>
      </c>
      <c r="EN52" s="29">
        <v>22.063911936934893</v>
      </c>
      <c r="EO52" s="29">
        <v>22.624431840242096</v>
      </c>
      <c r="EP52" s="29">
        <v>23.143428834519447</v>
      </c>
      <c r="EQ52" s="29">
        <v>23.223048771541933</v>
      </c>
      <c r="ER52" s="29">
        <v>22.165715945139723</v>
      </c>
      <c r="ES52" s="29">
        <v>23.49077926256831</v>
      </c>
      <c r="ET52" s="29">
        <v>24.71957649503635</v>
      </c>
      <c r="EU52" s="29">
        <v>26.387861580316649</v>
      </c>
      <c r="EW52" s="1">
        <v>319579</v>
      </c>
      <c r="EX52" s="1">
        <v>472480</v>
      </c>
      <c r="EY52" s="1" t="s">
        <v>491</v>
      </c>
      <c r="EZ52" s="1" t="s">
        <v>873</v>
      </c>
    </row>
    <row r="53" spans="2:156" ht="16" thickBot="1" x14ac:dyDescent="0.4">
      <c r="B53" s="21" t="s">
        <v>54</v>
      </c>
      <c r="C53" s="22">
        <v>7.5192422034518671</v>
      </c>
      <c r="D53" s="23">
        <v>6.9010676054700522</v>
      </c>
      <c r="E53" s="23">
        <v>6.6207736946511346</v>
      </c>
      <c r="F53" s="23">
        <v>6.2850424142067496</v>
      </c>
      <c r="G53" s="23">
        <v>6.1788463263276441</v>
      </c>
      <c r="H53" s="23">
        <v>5.7261178842084632</v>
      </c>
      <c r="I53" s="23">
        <v>5.2020088726606559</v>
      </c>
      <c r="J53" s="23">
        <v>4.8120986855139734</v>
      </c>
      <c r="K53" s="23">
        <v>4.2873282652393598</v>
      </c>
      <c r="L53" s="23">
        <v>3.7980218147910279</v>
      </c>
      <c r="M53" s="23">
        <v>2.2000037400484729</v>
      </c>
      <c r="N53" s="23">
        <v>1.3624134954207676</v>
      </c>
      <c r="O53" s="23">
        <v>1.4045156116967519</v>
      </c>
      <c r="P53" s="23">
        <v>1.6205015063373125</v>
      </c>
      <c r="Q53" s="24"/>
      <c r="R53" s="23">
        <v>12.156242203451868</v>
      </c>
      <c r="S53" s="23">
        <v>11.538067605470053</v>
      </c>
      <c r="T53" s="23">
        <v>11.257773694651135</v>
      </c>
      <c r="U53" s="23">
        <v>10.92204241420675</v>
      </c>
      <c r="V53" s="23">
        <v>10.815846326327645</v>
      </c>
      <c r="W53" s="23">
        <v>10.363117884208464</v>
      </c>
      <c r="X53" s="23">
        <v>9.8390088726606564</v>
      </c>
      <c r="Y53" s="23">
        <v>9.4490986855139738</v>
      </c>
      <c r="Z53" s="23">
        <v>8.9243282652393603</v>
      </c>
      <c r="AA53" s="23">
        <v>8.4350218147910283</v>
      </c>
      <c r="AB53" s="23">
        <v>6.8370037400484733</v>
      </c>
      <c r="AC53" s="23">
        <v>5.9994134954207681</v>
      </c>
      <c r="AD53" s="23">
        <v>6.0415156116967523</v>
      </c>
      <c r="AE53" s="23">
        <v>6.2575015063373129</v>
      </c>
      <c r="AG53" s="25">
        <v>7.7363426060188285</v>
      </c>
      <c r="AH53" s="25">
        <v>7.2878924921119523</v>
      </c>
      <c r="AI53" s="25">
        <v>6.9413376926603476</v>
      </c>
      <c r="AJ53" s="25">
        <v>6.6026576050546666</v>
      </c>
      <c r="AK53" s="25">
        <v>6.5081569591904049</v>
      </c>
      <c r="AL53" s="25">
        <v>6.0757039341166958</v>
      </c>
      <c r="AM53" s="25">
        <v>5.552282137761047</v>
      </c>
      <c r="AN53" s="25">
        <v>5.195751511621566</v>
      </c>
      <c r="AO53" s="25">
        <v>4.6477921953878933</v>
      </c>
      <c r="AP53" s="25">
        <v>4.2325079567574804</v>
      </c>
      <c r="AQ53" s="25">
        <v>3.0963505617538871</v>
      </c>
      <c r="AR53" s="25">
        <v>2.1019585873895181</v>
      </c>
      <c r="AS53" s="25">
        <v>1.6955384816117345</v>
      </c>
      <c r="AT53" s="25">
        <v>1.3184576014133498</v>
      </c>
      <c r="AV53" s="26">
        <v>12.373342606018829</v>
      </c>
      <c r="AW53" s="26">
        <v>11.924892492111953</v>
      </c>
      <c r="AX53" s="26">
        <v>11.578337692660348</v>
      </c>
      <c r="AY53" s="26">
        <v>11.239657605054667</v>
      </c>
      <c r="AZ53" s="26">
        <v>11.145156959190405</v>
      </c>
      <c r="BA53" s="26">
        <v>10.712703934116696</v>
      </c>
      <c r="BB53" s="26">
        <v>10.189282137761047</v>
      </c>
      <c r="BC53" s="26">
        <v>9.8327515116215665</v>
      </c>
      <c r="BD53" s="26">
        <v>9.2847921953878938</v>
      </c>
      <c r="BE53" s="26">
        <v>8.8695079567574808</v>
      </c>
      <c r="BF53" s="26">
        <v>7.7333505617538876</v>
      </c>
      <c r="BG53" s="26">
        <v>6.7389585873895186</v>
      </c>
      <c r="BH53" s="26">
        <v>6.3325384816117349</v>
      </c>
      <c r="BI53" s="26">
        <v>5.9554576014133502</v>
      </c>
      <c r="BK53" s="27">
        <v>7.5269111387702683</v>
      </c>
      <c r="BL53" s="27">
        <v>6.9379389905923183</v>
      </c>
      <c r="BM53" s="27">
        <v>6.6627213645592889</v>
      </c>
      <c r="BN53" s="27">
        <v>6.3419352257666759</v>
      </c>
      <c r="BO53" s="27">
        <v>6.2329930854771121</v>
      </c>
      <c r="BP53" s="27">
        <v>5.7909146243053016</v>
      </c>
      <c r="BQ53" s="27">
        <v>5.2973122992736528</v>
      </c>
      <c r="BR53" s="27">
        <v>4.908047479607923</v>
      </c>
      <c r="BS53" s="27">
        <v>4.4277380111611251</v>
      </c>
      <c r="BT53" s="27">
        <v>3.9723085698740803</v>
      </c>
      <c r="BU53" s="27">
        <v>2.5280392634307347</v>
      </c>
      <c r="BV53" s="27">
        <v>1.7816322267106273</v>
      </c>
      <c r="BW53" s="27">
        <v>1.8399736363472066</v>
      </c>
      <c r="BX53" s="27">
        <v>2.0293443232184742</v>
      </c>
      <c r="BZ53" s="27">
        <v>12.163911138770269</v>
      </c>
      <c r="CA53" s="27">
        <v>11.574938990592319</v>
      </c>
      <c r="CB53" s="27">
        <v>11.299721364559289</v>
      </c>
      <c r="CC53" s="27">
        <v>10.978935225766676</v>
      </c>
      <c r="CD53" s="27">
        <v>10.869993085477113</v>
      </c>
      <c r="CE53" s="27">
        <v>10.427914624305302</v>
      </c>
      <c r="CF53" s="27">
        <v>9.9343122992736532</v>
      </c>
      <c r="CG53" s="27">
        <v>9.5450474796079234</v>
      </c>
      <c r="CH53" s="27">
        <v>9.0647380111611255</v>
      </c>
      <c r="CI53" s="27">
        <v>8.6093085698740808</v>
      </c>
      <c r="CJ53" s="27">
        <v>7.1650392634307352</v>
      </c>
      <c r="CK53" s="27">
        <v>6.4186322267106277</v>
      </c>
      <c r="CL53" s="27">
        <v>6.476973636347207</v>
      </c>
      <c r="CM53" s="27">
        <v>6.6663443232184747</v>
      </c>
      <c r="CO53" s="28">
        <v>7.543845066098541</v>
      </c>
      <c r="CP53" s="28">
        <v>6.9566977260755802</v>
      </c>
      <c r="CQ53" s="28">
        <v>6.7229585874430953</v>
      </c>
      <c r="CR53" s="28">
        <v>6.4352224272437866</v>
      </c>
      <c r="CS53" s="28">
        <v>6.3825188671062101</v>
      </c>
      <c r="CT53" s="28">
        <v>5.9925309038551049</v>
      </c>
      <c r="CU53" s="28">
        <v>5.5159420697506221</v>
      </c>
      <c r="CV53" s="28">
        <v>5.2252675929207157</v>
      </c>
      <c r="CW53" s="28">
        <v>4.812598581450338</v>
      </c>
      <c r="CX53" s="28">
        <v>4.5400910414887079</v>
      </c>
      <c r="CY53" s="28">
        <v>2.5536119402220621</v>
      </c>
      <c r="CZ53" s="28">
        <v>-1.8333391690960212</v>
      </c>
      <c r="DA53" s="28">
        <v>-4.8520133633603066</v>
      </c>
      <c r="DB53" s="28">
        <v>-6.8914369135649025</v>
      </c>
      <c r="DD53" s="28">
        <v>12.180845066098541</v>
      </c>
      <c r="DE53" s="28">
        <v>11.593697726075581</v>
      </c>
      <c r="DF53" s="28">
        <v>11.359958587443096</v>
      </c>
      <c r="DG53" s="28">
        <v>11.072222427243787</v>
      </c>
      <c r="DH53" s="28">
        <v>11.019518867106211</v>
      </c>
      <c r="DI53" s="28">
        <v>10.629530903855105</v>
      </c>
      <c r="DJ53" s="28">
        <v>10.152942069750623</v>
      </c>
      <c r="DK53" s="28">
        <v>9.8622675929207162</v>
      </c>
      <c r="DL53" s="28">
        <v>9.4495985814503385</v>
      </c>
      <c r="DM53" s="28">
        <v>9.1770910414887084</v>
      </c>
      <c r="DN53" s="28">
        <v>7.1906119402220625</v>
      </c>
      <c r="DO53" s="28">
        <v>2.8036608309039792</v>
      </c>
      <c r="DP53" s="28">
        <v>-0.21501336336030619</v>
      </c>
      <c r="DQ53" s="28">
        <v>-2.2544369135649021</v>
      </c>
      <c r="DS53" s="29">
        <v>7.4435583105253755</v>
      </c>
      <c r="DT53" s="29">
        <v>6.7433934587628173</v>
      </c>
      <c r="DU53" s="29">
        <v>6.5532497442951332</v>
      </c>
      <c r="DV53" s="29">
        <v>6.3452871791714998</v>
      </c>
      <c r="DW53" s="29">
        <v>6.3471736194518193</v>
      </c>
      <c r="DX53" s="29">
        <v>6.0442686265825998</v>
      </c>
      <c r="DY53" s="29">
        <v>5.661326703609376</v>
      </c>
      <c r="DZ53" s="29">
        <v>5.4420965331664632</v>
      </c>
      <c r="EA53" s="29">
        <v>5.0164118856231568</v>
      </c>
      <c r="EB53" s="29">
        <v>3.9820355133852345</v>
      </c>
      <c r="EC53" s="29">
        <v>-0.8990980902050083</v>
      </c>
      <c r="ED53" s="29">
        <v>-4.8164670972681378</v>
      </c>
      <c r="EE53" s="29">
        <v>-6.6076449525956349</v>
      </c>
      <c r="EF53" s="29">
        <v>-5.6475074527317801</v>
      </c>
      <c r="EH53" s="29">
        <v>12.080558310525376</v>
      </c>
      <c r="EI53" s="29">
        <v>11.380393458762818</v>
      </c>
      <c r="EJ53" s="29">
        <v>11.380393458762818</v>
      </c>
      <c r="EK53" s="29">
        <v>10.9822871791715</v>
      </c>
      <c r="EL53" s="29">
        <v>10.98417361945182</v>
      </c>
      <c r="EM53" s="29">
        <v>10.6812686265826</v>
      </c>
      <c r="EN53" s="29">
        <v>10.298326703609376</v>
      </c>
      <c r="EO53" s="29">
        <v>10.079096533166464</v>
      </c>
      <c r="EP53" s="29">
        <v>9.6534118856231572</v>
      </c>
      <c r="EQ53" s="29">
        <v>8.619035513385235</v>
      </c>
      <c r="ER53" s="29">
        <v>3.7379019097949922</v>
      </c>
      <c r="ES53" s="29">
        <v>-0.17946709726813737</v>
      </c>
      <c r="ET53" s="29">
        <v>-1.9706449525956344</v>
      </c>
      <c r="EU53" s="29">
        <v>-1.0105074527317797</v>
      </c>
      <c r="EW53" s="1">
        <v>376743</v>
      </c>
      <c r="EX53" s="1">
        <v>386810</v>
      </c>
      <c r="EY53" s="1" t="s">
        <v>518</v>
      </c>
      <c r="EZ53" s="1" t="s">
        <v>866</v>
      </c>
    </row>
    <row r="54" spans="2:156" ht="16" thickBot="1" x14ac:dyDescent="0.4">
      <c r="B54" s="21" t="s">
        <v>55</v>
      </c>
      <c r="C54" s="22">
        <v>8.9405502453628003</v>
      </c>
      <c r="D54" s="23">
        <v>7.9482062640676645</v>
      </c>
      <c r="E54" s="23">
        <v>7.8521177683096219</v>
      </c>
      <c r="F54" s="23">
        <v>7.583118461617147</v>
      </c>
      <c r="G54" s="23">
        <v>7.6572891609144467</v>
      </c>
      <c r="H54" s="23">
        <v>7.2830545898429033</v>
      </c>
      <c r="I54" s="23">
        <v>7.0821689445616656</v>
      </c>
      <c r="J54" s="23">
        <v>6.8718696108451169</v>
      </c>
      <c r="K54" s="23">
        <v>6.5214178264763838</v>
      </c>
      <c r="L54" s="23">
        <v>6.219954076789314</v>
      </c>
      <c r="M54" s="23">
        <v>4.9652624050604821</v>
      </c>
      <c r="N54" s="23">
        <v>3.8637265613404033</v>
      </c>
      <c r="O54" s="23">
        <v>2.2054771942396272</v>
      </c>
      <c r="P54" s="23">
        <v>0.98206292600366751</v>
      </c>
      <c r="Q54" s="24"/>
      <c r="R54" s="23">
        <v>13.577550245362801</v>
      </c>
      <c r="S54" s="23">
        <v>12.585206264067665</v>
      </c>
      <c r="T54" s="23">
        <v>12.489117768309622</v>
      </c>
      <c r="U54" s="23">
        <v>12.220118461617147</v>
      </c>
      <c r="V54" s="23">
        <v>12.294289160914447</v>
      </c>
      <c r="W54" s="23">
        <v>11.920054589842904</v>
      </c>
      <c r="X54" s="23">
        <v>11.719168944561666</v>
      </c>
      <c r="Y54" s="23">
        <v>11.508869610845117</v>
      </c>
      <c r="Z54" s="23">
        <v>11.158417826476384</v>
      </c>
      <c r="AA54" s="23">
        <v>10.856954076789314</v>
      </c>
      <c r="AB54" s="23">
        <v>9.6022624050604826</v>
      </c>
      <c r="AC54" s="23">
        <v>8.5007265613404037</v>
      </c>
      <c r="AD54" s="23">
        <v>6.8424771942396276</v>
      </c>
      <c r="AE54" s="23">
        <v>5.619062926003668</v>
      </c>
      <c r="AG54" s="25">
        <v>9.4844160211526791</v>
      </c>
      <c r="AH54" s="25">
        <v>8.979651470392044</v>
      </c>
      <c r="AI54" s="25">
        <v>8.8362120319516251</v>
      </c>
      <c r="AJ54" s="25">
        <v>8.5132753129057903</v>
      </c>
      <c r="AK54" s="25">
        <v>8.5441892886412152</v>
      </c>
      <c r="AL54" s="25">
        <v>8.1837531547874889</v>
      </c>
      <c r="AM54" s="25">
        <v>7.9756265706964342</v>
      </c>
      <c r="AN54" s="25">
        <v>7.7527620182480099</v>
      </c>
      <c r="AO54" s="25">
        <v>7.3899263636483159</v>
      </c>
      <c r="AP54" s="25">
        <v>7.1048507805417263</v>
      </c>
      <c r="AQ54" s="25">
        <v>6.1118621642210158</v>
      </c>
      <c r="AR54" s="25">
        <v>5.2015827507129728</v>
      </c>
      <c r="AS54" s="25">
        <v>4.6063331925844118</v>
      </c>
      <c r="AT54" s="25">
        <v>4.2105688695769317</v>
      </c>
      <c r="AV54" s="26">
        <v>14.12141602115268</v>
      </c>
      <c r="AW54" s="26">
        <v>13.616651470392044</v>
      </c>
      <c r="AX54" s="26">
        <v>13.473212031951626</v>
      </c>
      <c r="AY54" s="26">
        <v>13.150275312905791</v>
      </c>
      <c r="AZ54" s="26">
        <v>13.181189288641216</v>
      </c>
      <c r="BA54" s="26">
        <v>12.820753154787489</v>
      </c>
      <c r="BB54" s="26">
        <v>12.612626570696435</v>
      </c>
      <c r="BC54" s="26">
        <v>12.38976201824801</v>
      </c>
      <c r="BD54" s="26">
        <v>12.026926363648316</v>
      </c>
      <c r="BE54" s="26">
        <v>11.741850780541727</v>
      </c>
      <c r="BF54" s="26">
        <v>10.748862164221016</v>
      </c>
      <c r="BG54" s="26">
        <v>9.8385827507129733</v>
      </c>
      <c r="BH54" s="26">
        <v>9.2433331925844122</v>
      </c>
      <c r="BI54" s="26">
        <v>8.8475688695769321</v>
      </c>
      <c r="BK54" s="27">
        <v>8.9478115440046686</v>
      </c>
      <c r="BL54" s="27">
        <v>7.9650617413528089</v>
      </c>
      <c r="BM54" s="27">
        <v>7.8759530901605448</v>
      </c>
      <c r="BN54" s="27">
        <v>7.6141830261825536</v>
      </c>
      <c r="BO54" s="27">
        <v>7.6950492744719448</v>
      </c>
      <c r="BP54" s="27">
        <v>7.330795962250912</v>
      </c>
      <c r="BQ54" s="27">
        <v>7.1384285271432582</v>
      </c>
      <c r="BR54" s="27">
        <v>6.9366397650621874</v>
      </c>
      <c r="BS54" s="27">
        <v>6.5993885538032018</v>
      </c>
      <c r="BT54" s="27">
        <v>6.3220504938524797</v>
      </c>
      <c r="BU54" s="27">
        <v>5.203019181436364</v>
      </c>
      <c r="BV54" s="27">
        <v>4.3533552331170746</v>
      </c>
      <c r="BW54" s="27">
        <v>3.783915808460403</v>
      </c>
      <c r="BX54" s="27">
        <v>3.5461077758638915</v>
      </c>
      <c r="BZ54" s="27">
        <v>13.584811544004669</v>
      </c>
      <c r="CA54" s="27">
        <v>12.602061741352809</v>
      </c>
      <c r="CB54" s="27">
        <v>12.512953090160545</v>
      </c>
      <c r="CC54" s="27">
        <v>12.251183026182554</v>
      </c>
      <c r="CD54" s="27">
        <v>12.332049274471945</v>
      </c>
      <c r="CE54" s="27">
        <v>11.967795962250912</v>
      </c>
      <c r="CF54" s="27">
        <v>11.775428527143259</v>
      </c>
      <c r="CG54" s="27">
        <v>11.573639765062188</v>
      </c>
      <c r="CH54" s="27">
        <v>11.236388553803202</v>
      </c>
      <c r="CI54" s="27">
        <v>10.95905049385248</v>
      </c>
      <c r="CJ54" s="27">
        <v>9.8400191814363644</v>
      </c>
      <c r="CK54" s="27">
        <v>8.9903552331170751</v>
      </c>
      <c r="CL54" s="27">
        <v>8.4209158084604034</v>
      </c>
      <c r="CM54" s="27">
        <v>8.1831077758638919</v>
      </c>
      <c r="CO54" s="28">
        <v>8.9490178204417479</v>
      </c>
      <c r="CP54" s="28">
        <v>7.9656709048568448</v>
      </c>
      <c r="CQ54" s="28">
        <v>7.8742979835253841</v>
      </c>
      <c r="CR54" s="28">
        <v>7.6049348042172404</v>
      </c>
      <c r="CS54" s="28">
        <v>7.6746754831730115</v>
      </c>
      <c r="CT54" s="28">
        <v>7.2903498503815367</v>
      </c>
      <c r="CU54" s="28">
        <v>7.0634562990927048</v>
      </c>
      <c r="CV54" s="28">
        <v>6.8164185689555836</v>
      </c>
      <c r="CW54" s="28">
        <v>6.4375111467633985</v>
      </c>
      <c r="CX54" s="28">
        <v>6.1432125040285719</v>
      </c>
      <c r="CY54" s="28">
        <v>4.2530897915345918</v>
      </c>
      <c r="CZ54" s="28">
        <v>0.25115689566746013</v>
      </c>
      <c r="DA54" s="28">
        <v>-3.4946069935536528</v>
      </c>
      <c r="DB54" s="28">
        <v>-5.9330644849096252</v>
      </c>
      <c r="DD54" s="28">
        <v>13.586017820441748</v>
      </c>
      <c r="DE54" s="28">
        <v>12.602670904856845</v>
      </c>
      <c r="DF54" s="28">
        <v>12.511297983525385</v>
      </c>
      <c r="DG54" s="28">
        <v>12.241934804217241</v>
      </c>
      <c r="DH54" s="28">
        <v>12.311675483173012</v>
      </c>
      <c r="DI54" s="28">
        <v>11.927349850381537</v>
      </c>
      <c r="DJ54" s="28">
        <v>11.700456299092705</v>
      </c>
      <c r="DK54" s="28">
        <v>11.453418568955584</v>
      </c>
      <c r="DL54" s="28">
        <v>11.074511146763399</v>
      </c>
      <c r="DM54" s="28">
        <v>10.780212504028572</v>
      </c>
      <c r="DN54" s="28">
        <v>8.8900897915345922</v>
      </c>
      <c r="DO54" s="28">
        <v>4.8881568956674606</v>
      </c>
      <c r="DP54" s="28">
        <v>1.1423930064463477</v>
      </c>
      <c r="DQ54" s="28">
        <v>-1.2960644849096248</v>
      </c>
      <c r="DS54" s="29">
        <v>8.9403622018163613</v>
      </c>
      <c r="DT54" s="29">
        <v>7.9336503503615532</v>
      </c>
      <c r="DU54" s="29">
        <v>7.8341641029923661</v>
      </c>
      <c r="DV54" s="29">
        <v>7.5663120271840256</v>
      </c>
      <c r="DW54" s="29">
        <v>7.6428219751206896</v>
      </c>
      <c r="DX54" s="29">
        <v>7.2648498694764143</v>
      </c>
      <c r="DY54" s="29">
        <v>7.033231950060145</v>
      </c>
      <c r="DZ54" s="29">
        <v>6.7814198776234136</v>
      </c>
      <c r="EA54" s="29">
        <v>6.3657316611019468</v>
      </c>
      <c r="EB54" s="29">
        <v>5.5256367532940658</v>
      </c>
      <c r="EC54" s="29">
        <v>1.3957960474559208</v>
      </c>
      <c r="ED54" s="29">
        <v>-2.4077887588525648</v>
      </c>
      <c r="EE54" s="29">
        <v>-5.1852016997451571</v>
      </c>
      <c r="EF54" s="29">
        <v>-5.1761939319387551</v>
      </c>
      <c r="EH54" s="29">
        <v>13.577362201816362</v>
      </c>
      <c r="EI54" s="29">
        <v>12.570650350361554</v>
      </c>
      <c r="EJ54" s="29">
        <v>12.570650350361554</v>
      </c>
      <c r="EK54" s="29">
        <v>12.203312027184026</v>
      </c>
      <c r="EL54" s="29">
        <v>12.27982197512069</v>
      </c>
      <c r="EM54" s="29">
        <v>11.901849869476415</v>
      </c>
      <c r="EN54" s="29">
        <v>11.670231950060145</v>
      </c>
      <c r="EO54" s="29">
        <v>11.418419877623414</v>
      </c>
      <c r="EP54" s="29">
        <v>11.002731661101947</v>
      </c>
      <c r="EQ54" s="29">
        <v>10.162636753294066</v>
      </c>
      <c r="ER54" s="29">
        <v>6.0327960474559212</v>
      </c>
      <c r="ES54" s="29">
        <v>2.2292112411474356</v>
      </c>
      <c r="ET54" s="29">
        <v>-0.54820169974515665</v>
      </c>
      <c r="EU54" s="29">
        <v>-0.53919393193875464</v>
      </c>
      <c r="EW54" s="1">
        <v>387613</v>
      </c>
      <c r="EX54" s="1">
        <v>397710</v>
      </c>
      <c r="EY54" s="1" t="s">
        <v>463</v>
      </c>
      <c r="EZ54" s="1" t="s">
        <v>863</v>
      </c>
    </row>
    <row r="55" spans="2:156" ht="16" thickBot="1" x14ac:dyDescent="0.4">
      <c r="B55" s="21" t="s">
        <v>56</v>
      </c>
      <c r="C55" s="22">
        <v>9.7035523543380542</v>
      </c>
      <c r="D55" s="23">
        <v>9.3137470243958234</v>
      </c>
      <c r="E55" s="23">
        <v>9.2271175569484623</v>
      </c>
      <c r="F55" s="23">
        <v>9.1339392710957714</v>
      </c>
      <c r="G55" s="23">
        <v>9.0423165884718184</v>
      </c>
      <c r="H55" s="23">
        <v>8.7444367456523846</v>
      </c>
      <c r="I55" s="23">
        <v>8.4956294328534767</v>
      </c>
      <c r="J55" s="23">
        <v>8.3710194424136173</v>
      </c>
      <c r="K55" s="23">
        <v>8.1436627130321018</v>
      </c>
      <c r="L55" s="23">
        <v>7.9236061697946489</v>
      </c>
      <c r="M55" s="23">
        <v>7.0319339065720818</v>
      </c>
      <c r="N55" s="23">
        <v>6.4980984942098132</v>
      </c>
      <c r="O55" s="23">
        <v>6.1915253442857043</v>
      </c>
      <c r="P55" s="23">
        <v>6.1516342492017362</v>
      </c>
      <c r="Q55" s="24"/>
      <c r="R55" s="23">
        <v>20.343552354338055</v>
      </c>
      <c r="S55" s="23">
        <v>19.953747024395824</v>
      </c>
      <c r="T55" s="23">
        <v>19.867117556948465</v>
      </c>
      <c r="U55" s="23">
        <v>19.77393927109577</v>
      </c>
      <c r="V55" s="23">
        <v>19.682316588471821</v>
      </c>
      <c r="W55" s="23">
        <v>19.384436745652387</v>
      </c>
      <c r="X55" s="23">
        <v>19.135629432853477</v>
      </c>
      <c r="Y55" s="23">
        <v>19.01101944241362</v>
      </c>
      <c r="Z55" s="23">
        <v>18.783662713032101</v>
      </c>
      <c r="AA55" s="23">
        <v>18.56360616979465</v>
      </c>
      <c r="AB55" s="23">
        <v>17.671933906572082</v>
      </c>
      <c r="AC55" s="23">
        <v>17.138098494209814</v>
      </c>
      <c r="AD55" s="23">
        <v>16.831525344285705</v>
      </c>
      <c r="AE55" s="23">
        <v>16.791634249201735</v>
      </c>
      <c r="AG55" s="25">
        <v>9.9839758099422706</v>
      </c>
      <c r="AH55" s="25">
        <v>9.8298599553210728</v>
      </c>
      <c r="AI55" s="25">
        <v>9.626280116143489</v>
      </c>
      <c r="AJ55" s="25">
        <v>9.448136245243564</v>
      </c>
      <c r="AK55" s="25">
        <v>9.2983799535380172</v>
      </c>
      <c r="AL55" s="25">
        <v>8.970691320515833</v>
      </c>
      <c r="AM55" s="25">
        <v>8.6766435991540511</v>
      </c>
      <c r="AN55" s="25">
        <v>8.4928200737579544</v>
      </c>
      <c r="AO55" s="25">
        <v>8.1941394179146769</v>
      </c>
      <c r="AP55" s="25">
        <v>7.8294277915654664</v>
      </c>
      <c r="AQ55" s="25">
        <v>7.3605089122023095</v>
      </c>
      <c r="AR55" s="25">
        <v>6.9892349322692784</v>
      </c>
      <c r="AS55" s="25">
        <v>6.6747217806078343</v>
      </c>
      <c r="AT55" s="25">
        <v>6.5881493330985759</v>
      </c>
      <c r="AV55" s="26">
        <v>20.623975809942273</v>
      </c>
      <c r="AW55" s="26">
        <v>20.469859955321073</v>
      </c>
      <c r="AX55" s="26">
        <v>20.266280116143491</v>
      </c>
      <c r="AY55" s="26">
        <v>20.088136245243565</v>
      </c>
      <c r="AZ55" s="26">
        <v>19.938379953538018</v>
      </c>
      <c r="BA55" s="26">
        <v>19.610691320515834</v>
      </c>
      <c r="BB55" s="26">
        <v>19.316643599154052</v>
      </c>
      <c r="BC55" s="26">
        <v>19.132820073757955</v>
      </c>
      <c r="BD55" s="26">
        <v>18.834139417914677</v>
      </c>
      <c r="BE55" s="26">
        <v>18.469427791565465</v>
      </c>
      <c r="BF55" s="26">
        <v>18.00050891220231</v>
      </c>
      <c r="BG55" s="26">
        <v>17.629234932269277</v>
      </c>
      <c r="BH55" s="26">
        <v>17.314721780607833</v>
      </c>
      <c r="BI55" s="26">
        <v>17.228149333098578</v>
      </c>
      <c r="BK55" s="27">
        <v>9.7117993851818376</v>
      </c>
      <c r="BL55" s="27">
        <v>9.3337103789335938</v>
      </c>
      <c r="BM55" s="27">
        <v>9.2585458131550062</v>
      </c>
      <c r="BN55" s="27">
        <v>9.1753553179620209</v>
      </c>
      <c r="BO55" s="27">
        <v>9.0940426732147976</v>
      </c>
      <c r="BP55" s="27">
        <v>8.8100907033657272</v>
      </c>
      <c r="BQ55" s="27">
        <v>8.569773047566871</v>
      </c>
      <c r="BR55" s="27">
        <v>8.4606991745766305</v>
      </c>
      <c r="BS55" s="27">
        <v>8.2364877451598222</v>
      </c>
      <c r="BT55" s="27">
        <v>8.021436262410587</v>
      </c>
      <c r="BU55" s="27">
        <v>7.1927960543306639</v>
      </c>
      <c r="BV55" s="27">
        <v>6.7829720074868209</v>
      </c>
      <c r="BW55" s="27">
        <v>6.5367061258797232</v>
      </c>
      <c r="BX55" s="27">
        <v>6.5628909105886066</v>
      </c>
      <c r="BZ55" s="27">
        <v>20.351799385181838</v>
      </c>
      <c r="CA55" s="27">
        <v>19.973710378933596</v>
      </c>
      <c r="CB55" s="27">
        <v>19.898545813155007</v>
      </c>
      <c r="CC55" s="27">
        <v>19.815355317962023</v>
      </c>
      <c r="CD55" s="27">
        <v>19.734042673214798</v>
      </c>
      <c r="CE55" s="27">
        <v>19.450090703365728</v>
      </c>
      <c r="CF55" s="27">
        <v>19.20977304756687</v>
      </c>
      <c r="CG55" s="27">
        <v>19.100699174576633</v>
      </c>
      <c r="CH55" s="27">
        <v>18.876487745159821</v>
      </c>
      <c r="CI55" s="27">
        <v>18.661436262410589</v>
      </c>
      <c r="CJ55" s="27">
        <v>17.832796054330665</v>
      </c>
      <c r="CK55" s="27">
        <v>17.42297200748682</v>
      </c>
      <c r="CL55" s="27">
        <v>17.176706125879726</v>
      </c>
      <c r="CM55" s="27">
        <v>17.202890910588607</v>
      </c>
      <c r="CO55" s="28">
        <v>9.7167129987880738</v>
      </c>
      <c r="CP55" s="28">
        <v>9.3408394167524325</v>
      </c>
      <c r="CQ55" s="28">
        <v>9.267366950193729</v>
      </c>
      <c r="CR55" s="28">
        <v>9.1857982048458506</v>
      </c>
      <c r="CS55" s="28">
        <v>9.1011739355660772</v>
      </c>
      <c r="CT55" s="28">
        <v>8.8081656199621658</v>
      </c>
      <c r="CU55" s="28">
        <v>8.5510106626320201</v>
      </c>
      <c r="CV55" s="28">
        <v>8.4141138408893479</v>
      </c>
      <c r="CW55" s="28">
        <v>8.1815572197951347</v>
      </c>
      <c r="CX55" s="28">
        <v>7.98084756177097</v>
      </c>
      <c r="CY55" s="28">
        <v>6.7620019783142418</v>
      </c>
      <c r="CZ55" s="28">
        <v>4.7102727230361054</v>
      </c>
      <c r="DA55" s="28">
        <v>3.1086409083076028</v>
      </c>
      <c r="DB55" s="28">
        <v>2.2269712946221816</v>
      </c>
      <c r="DD55" s="28">
        <v>20.356712998788076</v>
      </c>
      <c r="DE55" s="28">
        <v>19.980839416752431</v>
      </c>
      <c r="DF55" s="28">
        <v>19.90736695019373</v>
      </c>
      <c r="DG55" s="28">
        <v>19.825798204845853</v>
      </c>
      <c r="DH55" s="28">
        <v>19.741173935566078</v>
      </c>
      <c r="DI55" s="28">
        <v>19.448165619962168</v>
      </c>
      <c r="DJ55" s="28">
        <v>19.191010662632021</v>
      </c>
      <c r="DK55" s="28">
        <v>19.05411384088935</v>
      </c>
      <c r="DL55" s="28">
        <v>18.821557219795135</v>
      </c>
      <c r="DM55" s="28">
        <v>18.620847561770972</v>
      </c>
      <c r="DN55" s="28">
        <v>17.402001978314242</v>
      </c>
      <c r="DO55" s="28">
        <v>15.350272723036106</v>
      </c>
      <c r="DP55" s="28">
        <v>13.748640908307603</v>
      </c>
      <c r="DQ55" s="28">
        <v>12.866971294622182</v>
      </c>
      <c r="DS55" s="29">
        <v>9.7139574380451652</v>
      </c>
      <c r="DT55" s="29">
        <v>9.3221590281600957</v>
      </c>
      <c r="DU55" s="29">
        <v>9.2487352890547303</v>
      </c>
      <c r="DV55" s="29">
        <v>9.1784406672332484</v>
      </c>
      <c r="DW55" s="29">
        <v>9.1017082130420039</v>
      </c>
      <c r="DX55" s="29">
        <v>8.826389985317121</v>
      </c>
      <c r="DY55" s="29">
        <v>8.5891405442990099</v>
      </c>
      <c r="DZ55" s="29">
        <v>8.4785186959190906</v>
      </c>
      <c r="EA55" s="29">
        <v>8.2422088189741434</v>
      </c>
      <c r="EB55" s="29">
        <v>7.7042616606793359</v>
      </c>
      <c r="EC55" s="29">
        <v>5.2600079658024423</v>
      </c>
      <c r="ED55" s="29">
        <v>3.4632635194721964</v>
      </c>
      <c r="EE55" s="29">
        <v>2.4325797331853387</v>
      </c>
      <c r="EF55" s="29">
        <v>2.9264430925646465</v>
      </c>
      <c r="EH55" s="29">
        <v>20.353957438045164</v>
      </c>
      <c r="EI55" s="29">
        <v>19.962159028160094</v>
      </c>
      <c r="EJ55" s="29">
        <v>19.962159028160094</v>
      </c>
      <c r="EK55" s="29">
        <v>19.818440667233247</v>
      </c>
      <c r="EL55" s="29">
        <v>19.741708213042003</v>
      </c>
      <c r="EM55" s="29">
        <v>19.466389985317122</v>
      </c>
      <c r="EN55" s="29">
        <v>19.22914054429901</v>
      </c>
      <c r="EO55" s="29">
        <v>19.118518695919093</v>
      </c>
      <c r="EP55" s="29">
        <v>18.882208818974142</v>
      </c>
      <c r="EQ55" s="29">
        <v>18.344261660679337</v>
      </c>
      <c r="ER55" s="29">
        <v>15.900007965802443</v>
      </c>
      <c r="ES55" s="29">
        <v>14.103263519472197</v>
      </c>
      <c r="ET55" s="29">
        <v>13.072579733185339</v>
      </c>
      <c r="EU55" s="29">
        <v>13.566443092564647</v>
      </c>
      <c r="EW55" s="1">
        <v>371891</v>
      </c>
      <c r="EX55" s="1">
        <v>408910</v>
      </c>
      <c r="EY55" s="1" t="s">
        <v>489</v>
      </c>
      <c r="EZ55" s="1" t="s">
        <v>867</v>
      </c>
    </row>
    <row r="56" spans="2:156" ht="16" thickBot="1" x14ac:dyDescent="0.4">
      <c r="B56" s="21" t="s">
        <v>57</v>
      </c>
      <c r="C56" s="22">
        <v>4.879290484774657</v>
      </c>
      <c r="D56" s="23">
        <v>4.4786953772943203</v>
      </c>
      <c r="E56" s="23">
        <v>4.1863684930884091</v>
      </c>
      <c r="F56" s="23">
        <v>3.6891011815663912</v>
      </c>
      <c r="G56" s="23">
        <v>3.6740461248591334</v>
      </c>
      <c r="H56" s="23">
        <v>3.3243194540046748</v>
      </c>
      <c r="I56" s="23">
        <v>2.9204092558626122</v>
      </c>
      <c r="J56" s="23">
        <v>2.5393423843249554</v>
      </c>
      <c r="K56" s="23">
        <v>2.1941100407764669</v>
      </c>
      <c r="L56" s="23">
        <v>1.811885585235558</v>
      </c>
      <c r="M56" s="23">
        <v>0.47119812685208728</v>
      </c>
      <c r="N56" s="23">
        <v>-2.9197970124283046E-2</v>
      </c>
      <c r="O56" s="23">
        <v>-0.1289947160399656</v>
      </c>
      <c r="P56" s="23">
        <v>0.18336250526084896</v>
      </c>
      <c r="Q56" s="24"/>
      <c r="R56" s="23">
        <v>8.379290484774657</v>
      </c>
      <c r="S56" s="23">
        <v>7.9786953772943203</v>
      </c>
      <c r="T56" s="23">
        <v>7.6863684930884091</v>
      </c>
      <c r="U56" s="23">
        <v>7.1891011815663912</v>
      </c>
      <c r="V56" s="23">
        <v>7.1740461248591334</v>
      </c>
      <c r="W56" s="23">
        <v>6.8243194540046748</v>
      </c>
      <c r="X56" s="23">
        <v>6.4204092558626122</v>
      </c>
      <c r="Y56" s="23">
        <v>6.0393423843249554</v>
      </c>
      <c r="Z56" s="23">
        <v>5.6941100407764669</v>
      </c>
      <c r="AA56" s="23">
        <v>5.311885585235558</v>
      </c>
      <c r="AB56" s="23">
        <v>3.9711981268520873</v>
      </c>
      <c r="AC56" s="23">
        <v>3.470802029875717</v>
      </c>
      <c r="AD56" s="23">
        <v>3.3710052839600344</v>
      </c>
      <c r="AE56" s="23">
        <v>3.683362505260849</v>
      </c>
      <c r="AG56" s="25">
        <v>5.1401057924557314</v>
      </c>
      <c r="AH56" s="25">
        <v>4.920584648091177</v>
      </c>
      <c r="AI56" s="25">
        <v>4.6466346725228327</v>
      </c>
      <c r="AJ56" s="25">
        <v>4.1376367693106584</v>
      </c>
      <c r="AK56" s="25">
        <v>4.138833798633577</v>
      </c>
      <c r="AL56" s="25">
        <v>3.8183685569227812</v>
      </c>
      <c r="AM56" s="25">
        <v>3.4350570560326172</v>
      </c>
      <c r="AN56" s="25">
        <v>3.0669733140780124</v>
      </c>
      <c r="AO56" s="25">
        <v>2.7186173390841901</v>
      </c>
      <c r="AP56" s="25">
        <v>2.3624911279352627</v>
      </c>
      <c r="AQ56" s="25">
        <v>1.3735392299403841</v>
      </c>
      <c r="AR56" s="25">
        <v>0.80048882849692404</v>
      </c>
      <c r="AS56" s="25">
        <v>0.44586428252571153</v>
      </c>
      <c r="AT56" s="25">
        <v>0.40195825817995967</v>
      </c>
      <c r="AV56" s="26">
        <v>8.6401057924557314</v>
      </c>
      <c r="AW56" s="26">
        <v>8.420584648091177</v>
      </c>
      <c r="AX56" s="26">
        <v>8.1466346725228327</v>
      </c>
      <c r="AY56" s="26">
        <v>7.6376367693106584</v>
      </c>
      <c r="AZ56" s="26">
        <v>7.638833798633577</v>
      </c>
      <c r="BA56" s="26">
        <v>7.3183685569227812</v>
      </c>
      <c r="BB56" s="26">
        <v>6.9350570560326172</v>
      </c>
      <c r="BC56" s="26">
        <v>6.5669733140780124</v>
      </c>
      <c r="BD56" s="26">
        <v>6.2186173390841901</v>
      </c>
      <c r="BE56" s="26">
        <v>5.8624911279352627</v>
      </c>
      <c r="BF56" s="26">
        <v>4.8735392299403841</v>
      </c>
      <c r="BG56" s="26">
        <v>4.300488828496924</v>
      </c>
      <c r="BH56" s="26">
        <v>3.9458642825257115</v>
      </c>
      <c r="BI56" s="26">
        <v>3.9019582581799597</v>
      </c>
      <c r="BK56" s="27">
        <v>4.9169732897181984</v>
      </c>
      <c r="BL56" s="27">
        <v>4.489167974978244</v>
      </c>
      <c r="BM56" s="27">
        <v>4.2368879715840819</v>
      </c>
      <c r="BN56" s="27">
        <v>3.7262120685191586</v>
      </c>
      <c r="BO56" s="27">
        <v>3.740173936052809</v>
      </c>
      <c r="BP56" s="27">
        <v>3.4010146850843128</v>
      </c>
      <c r="BQ56" s="27">
        <v>3.0077969806063525</v>
      </c>
      <c r="BR56" s="27">
        <v>2.6364474100946946</v>
      </c>
      <c r="BS56" s="27">
        <v>2.3067478878547867</v>
      </c>
      <c r="BT56" s="27">
        <v>1.9618251867423098</v>
      </c>
      <c r="BU56" s="27">
        <v>0.7221894438542833</v>
      </c>
      <c r="BV56" s="27">
        <v>0.27265043487457064</v>
      </c>
      <c r="BW56" s="27">
        <v>0.21813582116195818</v>
      </c>
      <c r="BX56" s="27">
        <v>0.54299819132744886</v>
      </c>
      <c r="BZ56" s="27">
        <v>8.4169732897181984</v>
      </c>
      <c r="CA56" s="27">
        <v>7.989167974978244</v>
      </c>
      <c r="CB56" s="27">
        <v>7.7368879715840819</v>
      </c>
      <c r="CC56" s="27">
        <v>7.2262120685191586</v>
      </c>
      <c r="CD56" s="27">
        <v>7.240173936052809</v>
      </c>
      <c r="CE56" s="27">
        <v>6.9010146850843128</v>
      </c>
      <c r="CF56" s="27">
        <v>6.5077969806063525</v>
      </c>
      <c r="CG56" s="27">
        <v>6.1364474100946946</v>
      </c>
      <c r="CH56" s="27">
        <v>5.8067478878547867</v>
      </c>
      <c r="CI56" s="27">
        <v>5.4618251867423098</v>
      </c>
      <c r="CJ56" s="27">
        <v>4.2221894438542833</v>
      </c>
      <c r="CK56" s="27">
        <v>3.7726504348745706</v>
      </c>
      <c r="CL56" s="27">
        <v>3.7181358211619582</v>
      </c>
      <c r="CM56" s="27">
        <v>4.0429981913274489</v>
      </c>
      <c r="CO56" s="28">
        <v>4.9038474318143024</v>
      </c>
      <c r="CP56" s="28">
        <v>4.5280153481112393</v>
      </c>
      <c r="CQ56" s="28">
        <v>4.2909257285525744</v>
      </c>
      <c r="CR56" s="28">
        <v>3.8276951466605986</v>
      </c>
      <c r="CS56" s="28">
        <v>3.8991762865549404</v>
      </c>
      <c r="CT56" s="28">
        <v>3.6303078773581383</v>
      </c>
      <c r="CU56" s="28">
        <v>3.3114917202740468</v>
      </c>
      <c r="CV56" s="28">
        <v>3.0270997531091037</v>
      </c>
      <c r="CW56" s="28">
        <v>2.8151692611382533</v>
      </c>
      <c r="CX56" s="28">
        <v>2.6038910315514734</v>
      </c>
      <c r="CY56" s="28">
        <v>0.82731961288517653</v>
      </c>
      <c r="CZ56" s="28">
        <v>-2.8749228761574308</v>
      </c>
      <c r="DA56" s="28">
        <v>-5.8703246210216946</v>
      </c>
      <c r="DB56" s="28">
        <v>-7.6582967776224393</v>
      </c>
      <c r="DD56" s="28">
        <v>8.4038474318143024</v>
      </c>
      <c r="DE56" s="28">
        <v>8.0280153481112393</v>
      </c>
      <c r="DF56" s="28">
        <v>7.7909257285525744</v>
      </c>
      <c r="DG56" s="28">
        <v>7.3276951466605986</v>
      </c>
      <c r="DH56" s="28">
        <v>7.3991762865549404</v>
      </c>
      <c r="DI56" s="28">
        <v>7.1303078773581383</v>
      </c>
      <c r="DJ56" s="28">
        <v>6.8114917202740468</v>
      </c>
      <c r="DK56" s="28">
        <v>6.5270997531091037</v>
      </c>
      <c r="DL56" s="28">
        <v>6.3151692611382533</v>
      </c>
      <c r="DM56" s="28">
        <v>6.1038910315514734</v>
      </c>
      <c r="DN56" s="28">
        <v>4.3273196128851765</v>
      </c>
      <c r="DO56" s="28">
        <v>0.62507712384256919</v>
      </c>
      <c r="DP56" s="28">
        <v>-2.3703246210216946</v>
      </c>
      <c r="DQ56" s="28">
        <v>-4.1582967776224393</v>
      </c>
      <c r="DS56" s="29">
        <v>4.876634979765166</v>
      </c>
      <c r="DT56" s="29">
        <v>4.452221885711273</v>
      </c>
      <c r="DU56" s="29">
        <v>4.2002587950953973</v>
      </c>
      <c r="DV56" s="29">
        <v>3.7903444736046179</v>
      </c>
      <c r="DW56" s="29">
        <v>3.8939963656367151</v>
      </c>
      <c r="DX56" s="29">
        <v>3.6911972110096638</v>
      </c>
      <c r="DY56" s="29">
        <v>3.4342434758724334</v>
      </c>
      <c r="DZ56" s="29">
        <v>3.226229176437954</v>
      </c>
      <c r="EA56" s="29">
        <v>3.0014822640060554</v>
      </c>
      <c r="EB56" s="29">
        <v>2.1080110712130207</v>
      </c>
      <c r="EC56" s="29">
        <v>-2.0889939077130215</v>
      </c>
      <c r="ED56" s="29">
        <v>-5.417263911381994</v>
      </c>
      <c r="EE56" s="29">
        <v>-7.492908183859619</v>
      </c>
      <c r="EF56" s="29">
        <v>-6.5398608799515401</v>
      </c>
      <c r="EH56" s="29">
        <v>8.376634979765166</v>
      </c>
      <c r="EI56" s="29">
        <v>7.952221885711273</v>
      </c>
      <c r="EJ56" s="29">
        <v>7.952221885711273</v>
      </c>
      <c r="EK56" s="29">
        <v>7.2903444736046179</v>
      </c>
      <c r="EL56" s="29">
        <v>7.3939963656367151</v>
      </c>
      <c r="EM56" s="29">
        <v>7.1911972110096638</v>
      </c>
      <c r="EN56" s="29">
        <v>6.9342434758724334</v>
      </c>
      <c r="EO56" s="29">
        <v>6.726229176437954</v>
      </c>
      <c r="EP56" s="29">
        <v>6.5014822640060554</v>
      </c>
      <c r="EQ56" s="29">
        <v>5.6080110712130207</v>
      </c>
      <c r="ER56" s="29">
        <v>1.4110060922869785</v>
      </c>
      <c r="ES56" s="29">
        <v>-1.917263911381994</v>
      </c>
      <c r="ET56" s="29">
        <v>-3.992908183859619</v>
      </c>
      <c r="EU56" s="29">
        <v>-3.0398608799515401</v>
      </c>
      <c r="EW56" s="1">
        <v>389440</v>
      </c>
      <c r="EX56" s="1">
        <v>386463</v>
      </c>
      <c r="EY56" s="1" t="s">
        <v>522</v>
      </c>
      <c r="EZ56" s="1" t="s">
        <v>869</v>
      </c>
    </row>
    <row r="57" spans="2:156" ht="16" thickBot="1" x14ac:dyDescent="0.4">
      <c r="B57" s="21" t="s">
        <v>58</v>
      </c>
      <c r="C57" s="22">
        <v>7.5013225824974956</v>
      </c>
      <c r="D57" s="23">
        <v>6.9311499012036339</v>
      </c>
      <c r="E57" s="23">
        <v>7.0098118372541833</v>
      </c>
      <c r="F57" s="23">
        <v>6.9545614946208918</v>
      </c>
      <c r="G57" s="23">
        <v>6.8553567965496356</v>
      </c>
      <c r="H57" s="23">
        <v>6.6646399499641653</v>
      </c>
      <c r="I57" s="23">
        <v>6.4854548285618172</v>
      </c>
      <c r="J57" s="23">
        <v>6.3880778863123773</v>
      </c>
      <c r="K57" s="23">
        <v>6.2647569152459539</v>
      </c>
      <c r="L57" s="23">
        <v>6.1464027988922272</v>
      </c>
      <c r="M57" s="23">
        <v>5.7079067361834657</v>
      </c>
      <c r="N57" s="23">
        <v>5.467108663298756</v>
      </c>
      <c r="O57" s="23">
        <v>5.3929857861873476</v>
      </c>
      <c r="P57" s="23">
        <v>5.4332926747513426</v>
      </c>
      <c r="Q57" s="24"/>
      <c r="R57" s="23">
        <v>14.501322582497496</v>
      </c>
      <c r="S57" s="23">
        <v>13.931149901203634</v>
      </c>
      <c r="T57" s="23">
        <v>14.009811837254183</v>
      </c>
      <c r="U57" s="23">
        <v>13.954561494620892</v>
      </c>
      <c r="V57" s="23">
        <v>13.855356796549636</v>
      </c>
      <c r="W57" s="23">
        <v>13.664639949964165</v>
      </c>
      <c r="X57" s="23">
        <v>13.485454828561817</v>
      </c>
      <c r="Y57" s="23">
        <v>13.388077886312377</v>
      </c>
      <c r="Z57" s="23">
        <v>13.264756915245954</v>
      </c>
      <c r="AA57" s="23">
        <v>13.146402798892227</v>
      </c>
      <c r="AB57" s="23">
        <v>12.707906736183466</v>
      </c>
      <c r="AC57" s="23">
        <v>12.467108663298756</v>
      </c>
      <c r="AD57" s="23">
        <v>12.392985786187348</v>
      </c>
      <c r="AE57" s="23">
        <v>12.433292674751343</v>
      </c>
      <c r="AG57" s="25">
        <v>7.9281577445699458</v>
      </c>
      <c r="AH57" s="25">
        <v>7.7662323764908852</v>
      </c>
      <c r="AI57" s="25">
        <v>7.6827214341443266</v>
      </c>
      <c r="AJ57" s="25">
        <v>7.5596741122083326</v>
      </c>
      <c r="AK57" s="25">
        <v>7.3747601152024984</v>
      </c>
      <c r="AL57" s="25">
        <v>7.1578132555170892</v>
      </c>
      <c r="AM57" s="25">
        <v>6.9149078093714085</v>
      </c>
      <c r="AN57" s="25">
        <v>6.7453947528404754</v>
      </c>
      <c r="AO57" s="25">
        <v>6.563916905486483</v>
      </c>
      <c r="AP57" s="25">
        <v>6.3611224373362809</v>
      </c>
      <c r="AQ57" s="25">
        <v>5.9193130406463723</v>
      </c>
      <c r="AR57" s="25">
        <v>5.5843280854392408</v>
      </c>
      <c r="AS57" s="25">
        <v>5.4340077746999498</v>
      </c>
      <c r="AT57" s="25">
        <v>5.4196829389756296</v>
      </c>
      <c r="AV57" s="26">
        <v>14.928157744569946</v>
      </c>
      <c r="AW57" s="26">
        <v>14.766232376490885</v>
      </c>
      <c r="AX57" s="26">
        <v>14.682721434144327</v>
      </c>
      <c r="AY57" s="26">
        <v>14.559674112208333</v>
      </c>
      <c r="AZ57" s="26">
        <v>14.374760115202498</v>
      </c>
      <c r="BA57" s="26">
        <v>14.157813255517089</v>
      </c>
      <c r="BB57" s="26">
        <v>13.914907809371408</v>
      </c>
      <c r="BC57" s="26">
        <v>13.745394752840475</v>
      </c>
      <c r="BD57" s="26">
        <v>13.563916905486483</v>
      </c>
      <c r="BE57" s="26">
        <v>13.361122437336281</v>
      </c>
      <c r="BF57" s="26">
        <v>12.919313040646372</v>
      </c>
      <c r="BG57" s="26">
        <v>12.584328085439241</v>
      </c>
      <c r="BH57" s="26">
        <v>12.43400777469995</v>
      </c>
      <c r="BI57" s="26">
        <v>12.41968293897563</v>
      </c>
      <c r="BK57" s="27">
        <v>7.5051236904715584</v>
      </c>
      <c r="BL57" s="27">
        <v>6.942524446110701</v>
      </c>
      <c r="BM57" s="27">
        <v>7.027769220748775</v>
      </c>
      <c r="BN57" s="27">
        <v>6.9783106419938772</v>
      </c>
      <c r="BO57" s="27">
        <v>6.8846035305580671</v>
      </c>
      <c r="BP57" s="27">
        <v>6.6995917750159126</v>
      </c>
      <c r="BQ57" s="27">
        <v>6.5261143275956286</v>
      </c>
      <c r="BR57" s="27">
        <v>6.4339594803864575</v>
      </c>
      <c r="BS57" s="27">
        <v>6.3170268704905883</v>
      </c>
      <c r="BT57" s="27">
        <v>6.2078920205424808</v>
      </c>
      <c r="BU57" s="27">
        <v>5.78483369697841</v>
      </c>
      <c r="BV57" s="27">
        <v>5.5640560730576336</v>
      </c>
      <c r="BW57" s="27">
        <v>5.4965567336429419</v>
      </c>
      <c r="BX57" s="27">
        <v>5.536624357422431</v>
      </c>
      <c r="BZ57" s="27">
        <v>14.505123690471558</v>
      </c>
      <c r="CA57" s="27">
        <v>13.942524446110701</v>
      </c>
      <c r="CB57" s="27">
        <v>14.027769220748775</v>
      </c>
      <c r="CC57" s="27">
        <v>13.978310641993877</v>
      </c>
      <c r="CD57" s="27">
        <v>13.884603530558067</v>
      </c>
      <c r="CE57" s="27">
        <v>13.699591775015913</v>
      </c>
      <c r="CF57" s="27">
        <v>13.526114327595629</v>
      </c>
      <c r="CG57" s="27">
        <v>13.433959480386457</v>
      </c>
      <c r="CH57" s="27">
        <v>13.317026870490588</v>
      </c>
      <c r="CI57" s="27">
        <v>13.207892020542481</v>
      </c>
      <c r="CJ57" s="27">
        <v>12.78483369697841</v>
      </c>
      <c r="CK57" s="27">
        <v>12.564056073057634</v>
      </c>
      <c r="CL57" s="27">
        <v>12.496556733642942</v>
      </c>
      <c r="CM57" s="27">
        <v>12.536624357422431</v>
      </c>
      <c r="CO57" s="28">
        <v>7.5271404386390977</v>
      </c>
      <c r="CP57" s="28">
        <v>6.9827882003549302</v>
      </c>
      <c r="CQ57" s="28">
        <v>7.0857069580797223</v>
      </c>
      <c r="CR57" s="28">
        <v>7.0531662443640162</v>
      </c>
      <c r="CS57" s="28">
        <v>6.9653851660236192</v>
      </c>
      <c r="CT57" s="28">
        <v>6.7947740001740211</v>
      </c>
      <c r="CU57" s="28">
        <v>6.6113588522878732</v>
      </c>
      <c r="CV57" s="28">
        <v>6.5218540152800344</v>
      </c>
      <c r="CW57" s="28">
        <v>6.4180463780874302</v>
      </c>
      <c r="CX57" s="28">
        <v>6.3089554418921541</v>
      </c>
      <c r="CY57" s="28">
        <v>5.8207271917881283</v>
      </c>
      <c r="CZ57" s="28">
        <v>4.6396691271071049</v>
      </c>
      <c r="DA57" s="28">
        <v>3.7531579751039281</v>
      </c>
      <c r="DB57" s="28">
        <v>3.1467157513150212</v>
      </c>
      <c r="DD57" s="28">
        <v>14.527140438639098</v>
      </c>
      <c r="DE57" s="28">
        <v>13.98278820035493</v>
      </c>
      <c r="DF57" s="28">
        <v>14.085706958079722</v>
      </c>
      <c r="DG57" s="28">
        <v>14.053166244364016</v>
      </c>
      <c r="DH57" s="28">
        <v>13.965385166023619</v>
      </c>
      <c r="DI57" s="28">
        <v>13.794774000174021</v>
      </c>
      <c r="DJ57" s="28">
        <v>13.611358852287873</v>
      </c>
      <c r="DK57" s="28">
        <v>13.521854015280034</v>
      </c>
      <c r="DL57" s="28">
        <v>13.41804637808743</v>
      </c>
      <c r="DM57" s="28">
        <v>13.308955441892154</v>
      </c>
      <c r="DN57" s="28">
        <v>12.820727191788128</v>
      </c>
      <c r="DO57" s="28">
        <v>11.639669127107105</v>
      </c>
      <c r="DP57" s="28">
        <v>10.753157975103928</v>
      </c>
      <c r="DQ57" s="28">
        <v>10.146715751315021</v>
      </c>
      <c r="DS57" s="29">
        <v>7.5340285307528809</v>
      </c>
      <c r="DT57" s="29">
        <v>6.9955474746135469</v>
      </c>
      <c r="DU57" s="29">
        <v>7.1072081224551145</v>
      </c>
      <c r="DV57" s="29">
        <v>7.0879675893951823</v>
      </c>
      <c r="DW57" s="29">
        <v>7.0185835960794236</v>
      </c>
      <c r="DX57" s="29">
        <v>6.8593686198394135</v>
      </c>
      <c r="DY57" s="29">
        <v>6.7080963811951388</v>
      </c>
      <c r="DZ57" s="29">
        <v>6.6373133343297628</v>
      </c>
      <c r="EA57" s="29">
        <v>6.5418060470018755</v>
      </c>
      <c r="EB57" s="29">
        <v>6.2339831873809235</v>
      </c>
      <c r="EC57" s="29">
        <v>4.8208925498900683</v>
      </c>
      <c r="ED57" s="29">
        <v>3.7052740577273902</v>
      </c>
      <c r="EE57" s="29">
        <v>3.1085060704950003</v>
      </c>
      <c r="EF57" s="29">
        <v>3.4537614632585729</v>
      </c>
      <c r="EH57" s="29">
        <v>14.534028530752881</v>
      </c>
      <c r="EI57" s="29">
        <v>13.995547474613547</v>
      </c>
      <c r="EJ57" s="29">
        <v>13.995547474613547</v>
      </c>
      <c r="EK57" s="29">
        <v>14.087967589395182</v>
      </c>
      <c r="EL57" s="29">
        <v>14.018583596079424</v>
      </c>
      <c r="EM57" s="29">
        <v>13.859368619839413</v>
      </c>
      <c r="EN57" s="29">
        <v>13.708096381195139</v>
      </c>
      <c r="EO57" s="29">
        <v>13.637313334329763</v>
      </c>
      <c r="EP57" s="29">
        <v>13.541806047001876</v>
      </c>
      <c r="EQ57" s="29">
        <v>13.233983187380923</v>
      </c>
      <c r="ER57" s="29">
        <v>11.820892549890068</v>
      </c>
      <c r="ES57" s="29">
        <v>10.70527405772739</v>
      </c>
      <c r="ET57" s="29">
        <v>10.108506070495</v>
      </c>
      <c r="EU57" s="29">
        <v>10.453761463258573</v>
      </c>
      <c r="EW57" s="1">
        <v>383543</v>
      </c>
      <c r="EX57" s="1">
        <v>397628</v>
      </c>
      <c r="EY57" s="1" t="s">
        <v>524</v>
      </c>
      <c r="EZ57" s="1" t="s">
        <v>859</v>
      </c>
    </row>
    <row r="58" spans="2:156" ht="16" thickBot="1" x14ac:dyDescent="0.4">
      <c r="B58" s="21" t="s">
        <v>59</v>
      </c>
      <c r="C58" s="22">
        <v>13.208195121818525</v>
      </c>
      <c r="D58" s="23">
        <v>12.581143975883297</v>
      </c>
      <c r="E58" s="23">
        <v>12.548621303559159</v>
      </c>
      <c r="F58" s="23">
        <v>12.307837873241887</v>
      </c>
      <c r="G58" s="23">
        <v>12.2535612030153</v>
      </c>
      <c r="H58" s="23">
        <v>12.043875218235483</v>
      </c>
      <c r="I58" s="23">
        <v>11.744518930624343</v>
      </c>
      <c r="J58" s="23">
        <v>1.6996086732248603</v>
      </c>
      <c r="K58" s="23">
        <v>1.4674779633698254</v>
      </c>
      <c r="L58" s="23">
        <v>1.2393685478603267</v>
      </c>
      <c r="M58" s="23">
        <v>0.3172294270131033</v>
      </c>
      <c r="N58" s="23">
        <v>-0.64166807832949146</v>
      </c>
      <c r="O58" s="23">
        <v>-1.4164518025266197</v>
      </c>
      <c r="P58" s="23">
        <v>-1.7743933168874033</v>
      </c>
      <c r="Q58" s="24"/>
      <c r="R58" s="23">
        <v>17.845195121818527</v>
      </c>
      <c r="S58" s="23">
        <v>17.218143975883297</v>
      </c>
      <c r="T58" s="23">
        <v>17.185621303559159</v>
      </c>
      <c r="U58" s="23">
        <v>16.944837873241887</v>
      </c>
      <c r="V58" s="23">
        <v>16.890561203015302</v>
      </c>
      <c r="W58" s="23">
        <v>16.680875218235485</v>
      </c>
      <c r="X58" s="23">
        <v>16.381518930624345</v>
      </c>
      <c r="Y58" s="23">
        <v>16.339608673224859</v>
      </c>
      <c r="Z58" s="23">
        <v>16.107477963369824</v>
      </c>
      <c r="AA58" s="23">
        <v>15.879368547860327</v>
      </c>
      <c r="AB58" s="23">
        <v>14.957229427013104</v>
      </c>
      <c r="AC58" s="23">
        <v>13.998331921670509</v>
      </c>
      <c r="AD58" s="23">
        <v>13.223548197473381</v>
      </c>
      <c r="AE58" s="23">
        <v>12.865606683112597</v>
      </c>
      <c r="AG58" s="25">
        <v>13.485544205148699</v>
      </c>
      <c r="AH58" s="25">
        <v>13.10743221306068</v>
      </c>
      <c r="AI58" s="25">
        <v>13.029007759644374</v>
      </c>
      <c r="AJ58" s="25">
        <v>12.740345336245877</v>
      </c>
      <c r="AK58" s="25">
        <v>12.645773649666618</v>
      </c>
      <c r="AL58" s="25">
        <v>12.412524387715594</v>
      </c>
      <c r="AM58" s="25">
        <v>12.080066474121194</v>
      </c>
      <c r="AN58" s="25">
        <v>11.98844571033246</v>
      </c>
      <c r="AO58" s="25">
        <v>11.70352502285801</v>
      </c>
      <c r="AP58" s="25">
        <v>11.443551611548115</v>
      </c>
      <c r="AQ58" s="25">
        <v>10.760432141808293</v>
      </c>
      <c r="AR58" s="25">
        <v>10.033114933447802</v>
      </c>
      <c r="AS58" s="25">
        <v>9.4268487206060829</v>
      </c>
      <c r="AT58" s="25">
        <v>9.1819738358491136</v>
      </c>
      <c r="AV58" s="26">
        <v>18.122544205148699</v>
      </c>
      <c r="AW58" s="26">
        <v>17.74443221306068</v>
      </c>
      <c r="AX58" s="26">
        <v>17.666007759644373</v>
      </c>
      <c r="AY58" s="26">
        <v>17.377345336245877</v>
      </c>
      <c r="AZ58" s="26">
        <v>17.282773649666616</v>
      </c>
      <c r="BA58" s="26">
        <v>17.049524387715593</v>
      </c>
      <c r="BB58" s="26">
        <v>16.717066474121197</v>
      </c>
      <c r="BC58" s="26">
        <v>16.62544571033246</v>
      </c>
      <c r="BD58" s="26">
        <v>16.34052502285801</v>
      </c>
      <c r="BE58" s="26">
        <v>16.080551611548117</v>
      </c>
      <c r="BF58" s="26">
        <v>15.397432141808293</v>
      </c>
      <c r="BG58" s="26">
        <v>14.670114933447802</v>
      </c>
      <c r="BH58" s="26">
        <v>14.063848720606083</v>
      </c>
      <c r="BI58" s="26">
        <v>13.818973835849114</v>
      </c>
      <c r="BK58" s="27">
        <v>13.215192059168926</v>
      </c>
      <c r="BL58" s="27">
        <v>12.602933783120051</v>
      </c>
      <c r="BM58" s="27">
        <v>12.580760446125256</v>
      </c>
      <c r="BN58" s="27">
        <v>12.353120038281004</v>
      </c>
      <c r="BO58" s="27">
        <v>12.309300045094689</v>
      </c>
      <c r="BP58" s="27">
        <v>12.11227773556833</v>
      </c>
      <c r="BQ58" s="27">
        <v>11.827161729537019</v>
      </c>
      <c r="BR58" s="27">
        <v>11.794332811918407</v>
      </c>
      <c r="BS58" s="27">
        <v>11.578714077212055</v>
      </c>
      <c r="BT58" s="27">
        <v>11.378617651893151</v>
      </c>
      <c r="BU58" s="27">
        <v>10.629382668297918</v>
      </c>
      <c r="BV58" s="27">
        <v>9.9363898382013467</v>
      </c>
      <c r="BW58" s="27">
        <v>9.4200768298699487</v>
      </c>
      <c r="BX58" s="27">
        <v>9.471079202084896</v>
      </c>
      <c r="BZ58" s="27">
        <v>17.852192059168928</v>
      </c>
      <c r="CA58" s="27">
        <v>17.239933783120051</v>
      </c>
      <c r="CB58" s="27">
        <v>17.217760446125254</v>
      </c>
      <c r="CC58" s="27">
        <v>16.990120038281006</v>
      </c>
      <c r="CD58" s="27">
        <v>16.946300045094688</v>
      </c>
      <c r="CE58" s="27">
        <v>16.749277735568331</v>
      </c>
      <c r="CF58" s="27">
        <v>16.464161729537018</v>
      </c>
      <c r="CG58" s="27">
        <v>16.431332811918409</v>
      </c>
      <c r="CH58" s="27">
        <v>16.215714077212056</v>
      </c>
      <c r="CI58" s="27">
        <v>16.015617651893152</v>
      </c>
      <c r="CJ58" s="27">
        <v>15.266382668297918</v>
      </c>
      <c r="CK58" s="27">
        <v>14.573389838201347</v>
      </c>
      <c r="CL58" s="27">
        <v>14.057076829869949</v>
      </c>
      <c r="CM58" s="27">
        <v>14.108079202084896</v>
      </c>
      <c r="CO58" s="28">
        <v>13.219028881273108</v>
      </c>
      <c r="CP58" s="28">
        <v>12.601779263228273</v>
      </c>
      <c r="CQ58" s="28">
        <v>12.577459384468538</v>
      </c>
      <c r="CR58" s="28">
        <v>12.342289369888197</v>
      </c>
      <c r="CS58" s="28">
        <v>12.289225646057035</v>
      </c>
      <c r="CT58" s="28">
        <v>12.071644801027208</v>
      </c>
      <c r="CU58" s="28">
        <v>11.743344165735229</v>
      </c>
      <c r="CV58" s="28">
        <v>11.667480219912118</v>
      </c>
      <c r="CW58" s="28">
        <v>11.416234343472938</v>
      </c>
      <c r="CX58" s="28">
        <v>11.197592434995098</v>
      </c>
      <c r="CY58" s="28">
        <v>10.000325730548887</v>
      </c>
      <c r="CZ58" s="28">
        <v>6.1739666088707352</v>
      </c>
      <c r="DA58" s="28">
        <v>2.4672542960712107</v>
      </c>
      <c r="DB58" s="28">
        <v>0.38382616640350165</v>
      </c>
      <c r="DD58" s="28">
        <v>17.856028881273108</v>
      </c>
      <c r="DE58" s="28">
        <v>17.238779263228274</v>
      </c>
      <c r="DF58" s="28">
        <v>17.21445938446854</v>
      </c>
      <c r="DG58" s="28">
        <v>16.9792893698882</v>
      </c>
      <c r="DH58" s="28">
        <v>16.926225646057034</v>
      </c>
      <c r="DI58" s="28">
        <v>16.708644801027209</v>
      </c>
      <c r="DJ58" s="28">
        <v>16.380344165735231</v>
      </c>
      <c r="DK58" s="28">
        <v>16.304480219912119</v>
      </c>
      <c r="DL58" s="28">
        <v>16.053234343472937</v>
      </c>
      <c r="DM58" s="28">
        <v>15.834592434995098</v>
      </c>
      <c r="DN58" s="28">
        <v>14.637325730548888</v>
      </c>
      <c r="DO58" s="28">
        <v>10.810966608870736</v>
      </c>
      <c r="DP58" s="28">
        <v>7.1042542960712112</v>
      </c>
      <c r="DQ58" s="28">
        <v>5.0208261664035021</v>
      </c>
      <c r="DS58" s="29">
        <v>13.226653298708149</v>
      </c>
      <c r="DT58" s="29">
        <v>12.606727312093096</v>
      </c>
      <c r="DU58" s="29">
        <v>12.595372755876989</v>
      </c>
      <c r="DV58" s="29">
        <v>12.38461710620623</v>
      </c>
      <c r="DW58" s="29">
        <v>12.345425168132815</v>
      </c>
      <c r="DX58" s="29">
        <v>12.15382667409396</v>
      </c>
      <c r="DY58" s="29">
        <v>11.861000241378136</v>
      </c>
      <c r="DZ58" s="29">
        <v>11.823629138883154</v>
      </c>
      <c r="EA58" s="29">
        <v>11.561508683651759</v>
      </c>
      <c r="EB58" s="29">
        <v>10.961586697212985</v>
      </c>
      <c r="EC58" s="29">
        <v>7.6843978292235828</v>
      </c>
      <c r="ED58" s="29">
        <v>4.7614396231386458</v>
      </c>
      <c r="EE58" s="29">
        <v>2.5428281000945319</v>
      </c>
      <c r="EF58" s="29">
        <v>1.7027996847442601</v>
      </c>
      <c r="EH58" s="29">
        <v>17.863653298708151</v>
      </c>
      <c r="EI58" s="29">
        <v>17.243727312093096</v>
      </c>
      <c r="EJ58" s="29">
        <v>17.243727312093096</v>
      </c>
      <c r="EK58" s="29">
        <v>17.021617106206229</v>
      </c>
      <c r="EL58" s="29">
        <v>16.982425168132814</v>
      </c>
      <c r="EM58" s="29">
        <v>16.79082667409396</v>
      </c>
      <c r="EN58" s="29">
        <v>16.498000241378136</v>
      </c>
      <c r="EO58" s="29">
        <v>16.460629138883156</v>
      </c>
      <c r="EP58" s="29">
        <v>16.19850868365176</v>
      </c>
      <c r="EQ58" s="29">
        <v>15.598586697212985</v>
      </c>
      <c r="ER58" s="29">
        <v>12.321397829223583</v>
      </c>
      <c r="ES58" s="29">
        <v>9.3984396231386462</v>
      </c>
      <c r="ET58" s="29">
        <v>7.1798281000945323</v>
      </c>
      <c r="EU58" s="29">
        <v>6.3397996847442606</v>
      </c>
      <c r="EW58" s="1">
        <v>388434</v>
      </c>
      <c r="EX58" s="1">
        <v>389885</v>
      </c>
      <c r="EY58" s="1" t="s">
        <v>526</v>
      </c>
      <c r="EZ58" s="1" t="s">
        <v>869</v>
      </c>
    </row>
    <row r="59" spans="2:156" ht="16" thickBot="1" x14ac:dyDescent="0.4">
      <c r="B59" s="21" t="s">
        <v>60</v>
      </c>
      <c r="C59" s="22">
        <v>13.961690830386019</v>
      </c>
      <c r="D59" s="23">
        <v>13.26651405872494</v>
      </c>
      <c r="E59" s="23">
        <v>12.975676278359312</v>
      </c>
      <c r="F59" s="23">
        <v>12.52015996891669</v>
      </c>
      <c r="G59" s="23">
        <v>12.180172091762014</v>
      </c>
      <c r="H59" s="23">
        <v>11.839111172892061</v>
      </c>
      <c r="I59" s="23">
        <v>11.189643865267637</v>
      </c>
      <c r="J59" s="23">
        <v>10.646710479776512</v>
      </c>
      <c r="K59" s="23">
        <v>9.684903013124277</v>
      </c>
      <c r="L59" s="23">
        <v>8.7178807589772305</v>
      </c>
      <c r="M59" s="23">
        <v>6.5254499600125939</v>
      </c>
      <c r="N59" s="23">
        <v>4.8429109922992453</v>
      </c>
      <c r="O59" s="23">
        <v>3.7627798385024462</v>
      </c>
      <c r="P59" s="23">
        <v>3.5242828891885196</v>
      </c>
      <c r="Q59" s="24"/>
      <c r="R59" s="23">
        <v>18.861690830386017</v>
      </c>
      <c r="S59" s="23">
        <v>18.166514058724939</v>
      </c>
      <c r="T59" s="23">
        <v>17.875676278359311</v>
      </c>
      <c r="U59" s="23">
        <v>17.420159968916689</v>
      </c>
      <c r="V59" s="23">
        <v>17.080172091762012</v>
      </c>
      <c r="W59" s="23">
        <v>16.739111172892059</v>
      </c>
      <c r="X59" s="23">
        <v>16.089643865267636</v>
      </c>
      <c r="Y59" s="23">
        <v>15.546710479776511</v>
      </c>
      <c r="Z59" s="23">
        <v>14.584903013124276</v>
      </c>
      <c r="AA59" s="23">
        <v>13.617880758977229</v>
      </c>
      <c r="AB59" s="23">
        <v>11.425449960012592</v>
      </c>
      <c r="AC59" s="23">
        <v>9.7429109922992438</v>
      </c>
      <c r="AD59" s="23">
        <v>8.6627798385024448</v>
      </c>
      <c r="AE59" s="23">
        <v>8.4242828891885182</v>
      </c>
      <c r="AG59" s="25">
        <v>14.450981064125973</v>
      </c>
      <c r="AH59" s="25">
        <v>14.151787498931146</v>
      </c>
      <c r="AI59" s="25">
        <v>13.657111096060905</v>
      </c>
      <c r="AJ59" s="25">
        <v>13.095509065531441</v>
      </c>
      <c r="AK59" s="25">
        <v>12.694157114038816</v>
      </c>
      <c r="AL59" s="25">
        <v>12.193108005141791</v>
      </c>
      <c r="AM59" s="25">
        <v>11.522139003000063</v>
      </c>
      <c r="AN59" s="25">
        <v>11.021445286352531</v>
      </c>
      <c r="AO59" s="25">
        <v>9.9147258638523823</v>
      </c>
      <c r="AP59" s="25">
        <v>8.9471045274093157</v>
      </c>
      <c r="AQ59" s="25">
        <v>7.4066045858594336</v>
      </c>
      <c r="AR59" s="25">
        <v>5.962677468360603</v>
      </c>
      <c r="AS59" s="25">
        <v>4.9014660192440047</v>
      </c>
      <c r="AT59" s="25">
        <v>4.294457863906068</v>
      </c>
      <c r="AV59" s="26">
        <v>19.350981064125971</v>
      </c>
      <c r="AW59" s="26">
        <v>19.051787498931144</v>
      </c>
      <c r="AX59" s="26">
        <v>18.557111096060904</v>
      </c>
      <c r="AY59" s="26">
        <v>17.99550906553144</v>
      </c>
      <c r="AZ59" s="26">
        <v>17.594157114038815</v>
      </c>
      <c r="BA59" s="26">
        <v>17.09310800514179</v>
      </c>
      <c r="BB59" s="26">
        <v>16.422139003000062</v>
      </c>
      <c r="BC59" s="26">
        <v>15.92144528635253</v>
      </c>
      <c r="BD59" s="26">
        <v>14.814725863852381</v>
      </c>
      <c r="BE59" s="26">
        <v>13.847104527409314</v>
      </c>
      <c r="BF59" s="26">
        <v>12.306604585859432</v>
      </c>
      <c r="BG59" s="26">
        <v>10.862677468360602</v>
      </c>
      <c r="BH59" s="26">
        <v>9.8014660192440033</v>
      </c>
      <c r="BI59" s="26">
        <v>9.1944578639060666</v>
      </c>
      <c r="BK59" s="27">
        <v>13.978795905857801</v>
      </c>
      <c r="BL59" s="27">
        <v>13.318082892623352</v>
      </c>
      <c r="BM59" s="27">
        <v>13.063094083748886</v>
      </c>
      <c r="BN59" s="27">
        <v>12.632352833582534</v>
      </c>
      <c r="BO59" s="27">
        <v>12.326080787752723</v>
      </c>
      <c r="BP59" s="27">
        <v>12.076990301826147</v>
      </c>
      <c r="BQ59" s="27">
        <v>11.348962504600276</v>
      </c>
      <c r="BR59" s="27">
        <v>10.724129177786224</v>
      </c>
      <c r="BS59" s="27">
        <v>10.036967049027844</v>
      </c>
      <c r="BT59" s="27">
        <v>9.1583659702805491</v>
      </c>
      <c r="BU59" s="27">
        <v>7.2174435007439328</v>
      </c>
      <c r="BV59" s="27">
        <v>5.6883482617575609</v>
      </c>
      <c r="BW59" s="27">
        <v>4.7848614154232649</v>
      </c>
      <c r="BX59" s="27">
        <v>4.7037656009694899</v>
      </c>
      <c r="BZ59" s="27">
        <v>18.8787959058578</v>
      </c>
      <c r="CA59" s="27">
        <v>18.21808289262335</v>
      </c>
      <c r="CB59" s="27">
        <v>17.963094083748885</v>
      </c>
      <c r="CC59" s="27">
        <v>17.532352833582532</v>
      </c>
      <c r="CD59" s="27">
        <v>17.226080787752721</v>
      </c>
      <c r="CE59" s="27">
        <v>16.976990301826145</v>
      </c>
      <c r="CF59" s="27">
        <v>16.248962504600275</v>
      </c>
      <c r="CG59" s="27">
        <v>15.624129177786223</v>
      </c>
      <c r="CH59" s="27">
        <v>14.936967049027842</v>
      </c>
      <c r="CI59" s="27">
        <v>14.058365970280548</v>
      </c>
      <c r="CJ59" s="27">
        <v>12.117443500743931</v>
      </c>
      <c r="CK59" s="27">
        <v>10.588348261757559</v>
      </c>
      <c r="CL59" s="27">
        <v>9.6848614154232635</v>
      </c>
      <c r="CM59" s="27">
        <v>9.6037656009694885</v>
      </c>
      <c r="CO59" s="28">
        <v>13.996045562168359</v>
      </c>
      <c r="CP59" s="28">
        <v>13.332181899341766</v>
      </c>
      <c r="CQ59" s="28">
        <v>13.068003217863374</v>
      </c>
      <c r="CR59" s="28">
        <v>12.626476374213663</v>
      </c>
      <c r="CS59" s="28">
        <v>12.293654229209487</v>
      </c>
      <c r="CT59" s="28">
        <v>12.040561195036759</v>
      </c>
      <c r="CU59" s="28">
        <v>11.256755064121382</v>
      </c>
      <c r="CV59" s="28">
        <v>10.510124081513823</v>
      </c>
      <c r="CW59" s="28">
        <v>9.7636048077332696</v>
      </c>
      <c r="CX59" s="28">
        <v>9.0036264489794959</v>
      </c>
      <c r="CY59" s="28">
        <v>5.225379421351704</v>
      </c>
      <c r="CZ59" s="28">
        <v>-2.3372690679059289</v>
      </c>
      <c r="DA59" s="28">
        <v>-8.2982702169221909</v>
      </c>
      <c r="DB59" s="28">
        <v>-12.459468789280862</v>
      </c>
      <c r="DD59" s="28">
        <v>18.896045562168357</v>
      </c>
      <c r="DE59" s="28">
        <v>18.232181899341764</v>
      </c>
      <c r="DF59" s="28">
        <v>17.968003217863373</v>
      </c>
      <c r="DG59" s="28">
        <v>17.526476374213662</v>
      </c>
      <c r="DH59" s="28">
        <v>17.193654229209486</v>
      </c>
      <c r="DI59" s="28">
        <v>16.940561195036757</v>
      </c>
      <c r="DJ59" s="28">
        <v>16.156755064121381</v>
      </c>
      <c r="DK59" s="28">
        <v>15.410124081513821</v>
      </c>
      <c r="DL59" s="28">
        <v>14.663604807733268</v>
      </c>
      <c r="DM59" s="28">
        <v>13.903626448979495</v>
      </c>
      <c r="DN59" s="28">
        <v>10.125379421351703</v>
      </c>
      <c r="DO59" s="28">
        <v>2.5627309320940697</v>
      </c>
      <c r="DP59" s="28">
        <v>-3.3982702169221923</v>
      </c>
      <c r="DQ59" s="28">
        <v>-7.5594687892808636</v>
      </c>
      <c r="DS59" s="29">
        <v>13.980868727423818</v>
      </c>
      <c r="DT59" s="29">
        <v>13.269936869193845</v>
      </c>
      <c r="DU59" s="29">
        <v>13.021428642122583</v>
      </c>
      <c r="DV59" s="29">
        <v>12.6346967230002</v>
      </c>
      <c r="DW59" s="29">
        <v>12.358532085529752</v>
      </c>
      <c r="DX59" s="29">
        <v>12.210797279105861</v>
      </c>
      <c r="DY59" s="29">
        <v>11.343811225939358</v>
      </c>
      <c r="DZ59" s="29">
        <v>10.666077543950571</v>
      </c>
      <c r="EA59" s="29">
        <v>9.849493155130002</v>
      </c>
      <c r="EB59" s="29">
        <v>8.0508441894935387</v>
      </c>
      <c r="EC59" s="29">
        <v>-8.4672310128738104E-2</v>
      </c>
      <c r="ED59" s="29">
        <v>-6.9374677373163038</v>
      </c>
      <c r="EE59" s="29">
        <v>-11.179153307323297</v>
      </c>
      <c r="EF59" s="29">
        <v>-10.173866060132134</v>
      </c>
      <c r="EH59" s="29">
        <v>18.880868727423817</v>
      </c>
      <c r="EI59" s="29">
        <v>18.169936869193844</v>
      </c>
      <c r="EJ59" s="29">
        <v>18.169936869193844</v>
      </c>
      <c r="EK59" s="29">
        <v>17.534696723000199</v>
      </c>
      <c r="EL59" s="29">
        <v>17.258532085529751</v>
      </c>
      <c r="EM59" s="29">
        <v>17.11079727910586</v>
      </c>
      <c r="EN59" s="29">
        <v>16.243811225939357</v>
      </c>
      <c r="EO59" s="29">
        <v>15.56607754395057</v>
      </c>
      <c r="EP59" s="29">
        <v>14.749493155130001</v>
      </c>
      <c r="EQ59" s="29">
        <v>12.950844189493537</v>
      </c>
      <c r="ER59" s="29">
        <v>4.8153276898712605</v>
      </c>
      <c r="ES59" s="29">
        <v>-2.0374677373163053</v>
      </c>
      <c r="ET59" s="29">
        <v>-6.2791533073232983</v>
      </c>
      <c r="EU59" s="29">
        <v>-5.2738660601321357</v>
      </c>
      <c r="EW59" s="1">
        <v>376412</v>
      </c>
      <c r="EX59" s="1">
        <v>389026</v>
      </c>
      <c r="EY59" s="1" t="s">
        <v>518</v>
      </c>
      <c r="EZ59" s="1" t="s">
        <v>866</v>
      </c>
    </row>
    <row r="60" spans="2:156" ht="16" thickBot="1" x14ac:dyDescent="0.4">
      <c r="B60" s="21" t="s">
        <v>61</v>
      </c>
      <c r="C60" s="22">
        <v>11.956976027980966</v>
      </c>
      <c r="D60" s="23">
        <v>11.901501851521012</v>
      </c>
      <c r="E60" s="23">
        <v>11.773083261580403</v>
      </c>
      <c r="F60" s="23">
        <v>11.518791404936817</v>
      </c>
      <c r="G60" s="23">
        <v>11.125210732178939</v>
      </c>
      <c r="H60" s="23">
        <v>10.823860717428593</v>
      </c>
      <c r="I60" s="23">
        <v>10.436031557723506</v>
      </c>
      <c r="J60" s="23">
        <v>9.9063730181519301</v>
      </c>
      <c r="K60" s="23">
        <v>9.5195581807748919</v>
      </c>
      <c r="L60" s="23">
        <v>9.0608454044263471</v>
      </c>
      <c r="M60" s="23">
        <v>7.1920188046584865</v>
      </c>
      <c r="N60" s="23">
        <v>5.9863927182463854</v>
      </c>
      <c r="O60" s="23">
        <v>5.253706757234319</v>
      </c>
      <c r="P60" s="23">
        <v>5.6840859984676086</v>
      </c>
      <c r="Q60" s="24"/>
      <c r="R60" s="23">
        <v>16.093976027980965</v>
      </c>
      <c r="S60" s="23">
        <v>16.038501851521012</v>
      </c>
      <c r="T60" s="23">
        <v>15.910083261580404</v>
      </c>
      <c r="U60" s="23">
        <v>15.655791404936817</v>
      </c>
      <c r="V60" s="23">
        <v>15.262210732178939</v>
      </c>
      <c r="W60" s="23">
        <v>14.960860717428593</v>
      </c>
      <c r="X60" s="23">
        <v>14.573031557723507</v>
      </c>
      <c r="Y60" s="23">
        <v>14.043373018151931</v>
      </c>
      <c r="Z60" s="23">
        <v>13.656558180774892</v>
      </c>
      <c r="AA60" s="23">
        <v>13.197845404426348</v>
      </c>
      <c r="AB60" s="23">
        <v>11.329018804658487</v>
      </c>
      <c r="AC60" s="23">
        <v>10.123392718246386</v>
      </c>
      <c r="AD60" s="23">
        <v>9.3907067572343195</v>
      </c>
      <c r="AE60" s="23">
        <v>9.8210859984676091</v>
      </c>
      <c r="AG60" s="25">
        <v>12.022662326322488</v>
      </c>
      <c r="AH60" s="25">
        <v>11.97899621509317</v>
      </c>
      <c r="AI60" s="25">
        <v>11.826167603180341</v>
      </c>
      <c r="AJ60" s="25">
        <v>11.566997407713693</v>
      </c>
      <c r="AK60" s="25">
        <v>11.222140776083652</v>
      </c>
      <c r="AL60" s="25">
        <v>10.951293259633776</v>
      </c>
      <c r="AM60" s="25">
        <v>10.589986722191366</v>
      </c>
      <c r="AN60" s="25">
        <v>10.0908032711944</v>
      </c>
      <c r="AO60" s="25">
        <v>9.7906385785013175</v>
      </c>
      <c r="AP60" s="25">
        <v>9.3803658221144399</v>
      </c>
      <c r="AQ60" s="25">
        <v>8.0096174678571987</v>
      </c>
      <c r="AR60" s="25">
        <v>6.9383823706823993</v>
      </c>
      <c r="AS60" s="25">
        <v>5.9278341136752957</v>
      </c>
      <c r="AT60" s="25">
        <v>5.9673114061660115</v>
      </c>
      <c r="AV60" s="26">
        <v>16.15966232632249</v>
      </c>
      <c r="AW60" s="26">
        <v>16.115996215093169</v>
      </c>
      <c r="AX60" s="26">
        <v>15.963167603180342</v>
      </c>
      <c r="AY60" s="26">
        <v>15.703997407713693</v>
      </c>
      <c r="AZ60" s="26">
        <v>15.359140776083652</v>
      </c>
      <c r="BA60" s="26">
        <v>15.088293259633776</v>
      </c>
      <c r="BB60" s="26">
        <v>14.726986722191366</v>
      </c>
      <c r="BC60" s="26">
        <v>14.2278032711944</v>
      </c>
      <c r="BD60" s="26">
        <v>13.927638578501318</v>
      </c>
      <c r="BE60" s="26">
        <v>13.51736582211444</v>
      </c>
      <c r="BF60" s="26">
        <v>12.146617467857199</v>
      </c>
      <c r="BG60" s="26">
        <v>11.0753823706824</v>
      </c>
      <c r="BH60" s="26">
        <v>10.064834113675296</v>
      </c>
      <c r="BI60" s="26">
        <v>10.104311406166012</v>
      </c>
      <c r="BK60" s="27">
        <v>11.966034216312844</v>
      </c>
      <c r="BL60" s="27">
        <v>11.916655244298278</v>
      </c>
      <c r="BM60" s="27">
        <v>11.814963890755173</v>
      </c>
      <c r="BN60" s="27">
        <v>11.570186802454067</v>
      </c>
      <c r="BO60" s="27">
        <v>11.200909346704019</v>
      </c>
      <c r="BP60" s="27">
        <v>10.916470206722158</v>
      </c>
      <c r="BQ60" s="27">
        <v>10.545784563938653</v>
      </c>
      <c r="BR60" s="27">
        <v>10.039347188553743</v>
      </c>
      <c r="BS60" s="27">
        <v>9.6703921722051795</v>
      </c>
      <c r="BT60" s="27">
        <v>9.2619423509424195</v>
      </c>
      <c r="BU60" s="27">
        <v>7.6035596711258489</v>
      </c>
      <c r="BV60" s="27">
        <v>6.6216599788097099</v>
      </c>
      <c r="BW60" s="27">
        <v>5.9613061297207075</v>
      </c>
      <c r="BX60" s="27">
        <v>6.4977961861615441</v>
      </c>
      <c r="BZ60" s="27">
        <v>16.103034216312842</v>
      </c>
      <c r="CA60" s="27">
        <v>16.053655244298277</v>
      </c>
      <c r="CB60" s="27">
        <v>15.951963890755174</v>
      </c>
      <c r="CC60" s="27">
        <v>15.707186802454068</v>
      </c>
      <c r="CD60" s="27">
        <v>15.33790934670402</v>
      </c>
      <c r="CE60" s="27">
        <v>15.053470206722158</v>
      </c>
      <c r="CF60" s="27">
        <v>14.682784563938654</v>
      </c>
      <c r="CG60" s="27">
        <v>14.176347188553743</v>
      </c>
      <c r="CH60" s="27">
        <v>13.80739217220518</v>
      </c>
      <c r="CI60" s="27">
        <v>13.39894235094242</v>
      </c>
      <c r="CJ60" s="27">
        <v>11.740559671125849</v>
      </c>
      <c r="CK60" s="27">
        <v>10.75865997880971</v>
      </c>
      <c r="CL60" s="27">
        <v>10.098306129720708</v>
      </c>
      <c r="CM60" s="27">
        <v>10.634796186161545</v>
      </c>
      <c r="CO60" s="28">
        <v>11.962254137478576</v>
      </c>
      <c r="CP60" s="28">
        <v>11.906767908966101</v>
      </c>
      <c r="CQ60" s="28">
        <v>11.787926950655246</v>
      </c>
      <c r="CR60" s="28">
        <v>11.538333935629696</v>
      </c>
      <c r="CS60" s="28">
        <v>11.166483598945119</v>
      </c>
      <c r="CT60" s="28">
        <v>10.879163780004392</v>
      </c>
      <c r="CU60" s="28">
        <v>10.487065287331092</v>
      </c>
      <c r="CV60" s="28">
        <v>9.9587837137360324</v>
      </c>
      <c r="CW60" s="28">
        <v>9.6934045991375637</v>
      </c>
      <c r="CX60" s="28">
        <v>9.3341894879578007</v>
      </c>
      <c r="CY60" s="28">
        <v>6.7164573921265855</v>
      </c>
      <c r="CZ60" s="28">
        <v>1.289670471036743</v>
      </c>
      <c r="DA60" s="28">
        <v>-3.5179122469456345</v>
      </c>
      <c r="DB60" s="28">
        <v>-5.5523335196265968</v>
      </c>
      <c r="DD60" s="28">
        <v>16.099254137478574</v>
      </c>
      <c r="DE60" s="28">
        <v>16.043767908966103</v>
      </c>
      <c r="DF60" s="28">
        <v>15.924926950655246</v>
      </c>
      <c r="DG60" s="28">
        <v>15.675333935629697</v>
      </c>
      <c r="DH60" s="28">
        <v>15.303483598945119</v>
      </c>
      <c r="DI60" s="28">
        <v>15.016163780004392</v>
      </c>
      <c r="DJ60" s="28">
        <v>14.624065287331092</v>
      </c>
      <c r="DK60" s="28">
        <v>14.095783713736033</v>
      </c>
      <c r="DL60" s="28">
        <v>13.830404599137564</v>
      </c>
      <c r="DM60" s="28">
        <v>13.471189487957801</v>
      </c>
      <c r="DN60" s="28">
        <v>10.853457392126586</v>
      </c>
      <c r="DO60" s="28">
        <v>5.4266704710367435</v>
      </c>
      <c r="DP60" s="28">
        <v>0.61908775305436592</v>
      </c>
      <c r="DQ60" s="28">
        <v>-1.4153335196265964</v>
      </c>
      <c r="DS60" s="29">
        <v>11.983941039980715</v>
      </c>
      <c r="DT60" s="29">
        <v>11.933021412654805</v>
      </c>
      <c r="DU60" s="29">
        <v>11.809621385440893</v>
      </c>
      <c r="DV60" s="29">
        <v>11.585522844049715</v>
      </c>
      <c r="DW60" s="29">
        <v>11.236000527863977</v>
      </c>
      <c r="DX60" s="29">
        <v>10.987581235932195</v>
      </c>
      <c r="DY60" s="29">
        <v>10.638887045685701</v>
      </c>
      <c r="DZ60" s="29">
        <v>10.163210557505339</v>
      </c>
      <c r="EA60" s="29">
        <v>9.7909081594576346</v>
      </c>
      <c r="EB60" s="29">
        <v>8.6016235158903118</v>
      </c>
      <c r="EC60" s="29">
        <v>2.7072657412495502</v>
      </c>
      <c r="ED60" s="29">
        <v>-2.2910325207717932</v>
      </c>
      <c r="EE60" s="29">
        <v>-5.8003128781105708</v>
      </c>
      <c r="EF60" s="29">
        <v>-4.3468553664221439</v>
      </c>
      <c r="EH60" s="29">
        <v>16.120941039980714</v>
      </c>
      <c r="EI60" s="29">
        <v>16.070021412654803</v>
      </c>
      <c r="EJ60" s="29">
        <v>16.070021412654803</v>
      </c>
      <c r="EK60" s="29">
        <v>15.722522844049715</v>
      </c>
      <c r="EL60" s="29">
        <v>15.373000527863978</v>
      </c>
      <c r="EM60" s="29">
        <v>15.124581235932196</v>
      </c>
      <c r="EN60" s="29">
        <v>14.775887045685701</v>
      </c>
      <c r="EO60" s="29">
        <v>14.30021055750534</v>
      </c>
      <c r="EP60" s="29">
        <v>13.927908159457635</v>
      </c>
      <c r="EQ60" s="29">
        <v>12.738623515890312</v>
      </c>
      <c r="ER60" s="29">
        <v>6.8442657412495507</v>
      </c>
      <c r="ES60" s="29">
        <v>1.8459674792282073</v>
      </c>
      <c r="ET60" s="29">
        <v>-1.6633128781105704</v>
      </c>
      <c r="EU60" s="29">
        <v>-0.20985536642214342</v>
      </c>
      <c r="EW60" s="1">
        <v>344792</v>
      </c>
      <c r="EX60" s="1">
        <v>464471</v>
      </c>
      <c r="EY60" s="1" t="s">
        <v>512</v>
      </c>
      <c r="EZ60" s="1" t="s">
        <v>868</v>
      </c>
    </row>
    <row r="61" spans="2:156" ht="16" thickBot="1" x14ac:dyDescent="0.4">
      <c r="B61" s="21" t="s">
        <v>62</v>
      </c>
      <c r="C61" s="22">
        <v>11.617999914355735</v>
      </c>
      <c r="D61" s="23">
        <v>10.788423651645775</v>
      </c>
      <c r="E61" s="23">
        <v>10.334192358789815</v>
      </c>
      <c r="F61" s="23">
        <v>10.156173300563129</v>
      </c>
      <c r="G61" s="23">
        <v>9.9197739729093257</v>
      </c>
      <c r="H61" s="23">
        <v>9.6508191953240292</v>
      </c>
      <c r="I61" s="23">
        <v>9.3708438981847024</v>
      </c>
      <c r="J61" s="23">
        <v>9.0925253575816622</v>
      </c>
      <c r="K61" s="23">
        <v>8.8003755962738826</v>
      </c>
      <c r="L61" s="23">
        <v>8.5020517278939938</v>
      </c>
      <c r="M61" s="23">
        <v>7.2411928226894826</v>
      </c>
      <c r="N61" s="23">
        <v>6.1709703872709269</v>
      </c>
      <c r="O61" s="23">
        <v>5.5715449016233869</v>
      </c>
      <c r="P61" s="23">
        <v>4.9921989512520923</v>
      </c>
      <c r="Q61" s="24"/>
      <c r="R61" s="23">
        <v>16.117999914355735</v>
      </c>
      <c r="S61" s="23">
        <v>15.288423651645775</v>
      </c>
      <c r="T61" s="23">
        <v>14.834192358789815</v>
      </c>
      <c r="U61" s="23">
        <v>14.656173300563129</v>
      </c>
      <c r="V61" s="23">
        <v>14.419773972909326</v>
      </c>
      <c r="W61" s="23">
        <v>14.150819195324029</v>
      </c>
      <c r="X61" s="23">
        <v>13.870843898184702</v>
      </c>
      <c r="Y61" s="23">
        <v>13.592525357581662</v>
      </c>
      <c r="Z61" s="23">
        <v>13.300375596273883</v>
      </c>
      <c r="AA61" s="23">
        <v>13.002051727893994</v>
      </c>
      <c r="AB61" s="23">
        <v>11.741192822689483</v>
      </c>
      <c r="AC61" s="23">
        <v>10.670970387270927</v>
      </c>
      <c r="AD61" s="23">
        <v>10.071544901623387</v>
      </c>
      <c r="AE61" s="23">
        <v>9.4921989512520923</v>
      </c>
      <c r="AG61" s="25">
        <v>12.057920942882154</v>
      </c>
      <c r="AH61" s="25">
        <v>11.643749369857801</v>
      </c>
      <c r="AI61" s="25">
        <v>11.284104468636592</v>
      </c>
      <c r="AJ61" s="25">
        <v>11.083844087871636</v>
      </c>
      <c r="AK61" s="25">
        <v>10.850710702050339</v>
      </c>
      <c r="AL61" s="25">
        <v>10.595919167300977</v>
      </c>
      <c r="AM61" s="25">
        <v>10.325003411938262</v>
      </c>
      <c r="AN61" s="25">
        <v>10.050257328273251</v>
      </c>
      <c r="AO61" s="25">
        <v>9.7531471317291807</v>
      </c>
      <c r="AP61" s="25">
        <v>9.4639850164190289</v>
      </c>
      <c r="AQ61" s="25">
        <v>8.5416553793924468</v>
      </c>
      <c r="AR61" s="25">
        <v>7.7674526727764484</v>
      </c>
      <c r="AS61" s="25">
        <v>7.1611401355218067</v>
      </c>
      <c r="AT61" s="25">
        <v>6.6901465575237715</v>
      </c>
      <c r="AV61" s="26">
        <v>16.557920942882156</v>
      </c>
      <c r="AW61" s="26">
        <v>16.143749369857801</v>
      </c>
      <c r="AX61" s="26">
        <v>15.784104468636592</v>
      </c>
      <c r="AY61" s="26">
        <v>15.583844087871636</v>
      </c>
      <c r="AZ61" s="26">
        <v>15.350710702050339</v>
      </c>
      <c r="BA61" s="26">
        <v>15.095919167300977</v>
      </c>
      <c r="BB61" s="26">
        <v>14.825003411938262</v>
      </c>
      <c r="BC61" s="26">
        <v>14.550257328273251</v>
      </c>
      <c r="BD61" s="26">
        <v>14.253147131729181</v>
      </c>
      <c r="BE61" s="26">
        <v>13.963985016419029</v>
      </c>
      <c r="BF61" s="26">
        <v>13.041655379392447</v>
      </c>
      <c r="BG61" s="26">
        <v>12.267452672776448</v>
      </c>
      <c r="BH61" s="26">
        <v>11.661140135521807</v>
      </c>
      <c r="BI61" s="26">
        <v>11.190146557523772</v>
      </c>
      <c r="BK61" s="27">
        <v>11.621936707595339</v>
      </c>
      <c r="BL61" s="27">
        <v>10.796175270760507</v>
      </c>
      <c r="BM61" s="27">
        <v>10.345829451311674</v>
      </c>
      <c r="BN61" s="27">
        <v>10.171495562174432</v>
      </c>
      <c r="BO61" s="27">
        <v>9.9401961436837585</v>
      </c>
      <c r="BP61" s="27">
        <v>9.6773362043622768</v>
      </c>
      <c r="BQ61" s="27">
        <v>9.4032879456953786</v>
      </c>
      <c r="BR61" s="27">
        <v>9.1305363960569981</v>
      </c>
      <c r="BS61" s="27">
        <v>8.8483074124156111</v>
      </c>
      <c r="BT61" s="27">
        <v>8.5742173138753586</v>
      </c>
      <c r="BU61" s="27">
        <v>7.463470951741435</v>
      </c>
      <c r="BV61" s="27">
        <v>6.7359184200719469</v>
      </c>
      <c r="BW61" s="27">
        <v>6.293174846316024</v>
      </c>
      <c r="BX61" s="27">
        <v>6.0027373138671578</v>
      </c>
      <c r="BZ61" s="27">
        <v>16.121936707595339</v>
      </c>
      <c r="CA61" s="27">
        <v>15.296175270760507</v>
      </c>
      <c r="CB61" s="27">
        <v>14.845829451311674</v>
      </c>
      <c r="CC61" s="27">
        <v>14.671495562174432</v>
      </c>
      <c r="CD61" s="27">
        <v>14.440196143683758</v>
      </c>
      <c r="CE61" s="27">
        <v>14.177336204362277</v>
      </c>
      <c r="CF61" s="27">
        <v>13.903287945695379</v>
      </c>
      <c r="CG61" s="27">
        <v>13.630536396056998</v>
      </c>
      <c r="CH61" s="27">
        <v>13.348307412415611</v>
      </c>
      <c r="CI61" s="27">
        <v>13.074217313875359</v>
      </c>
      <c r="CJ61" s="27">
        <v>11.963470951741435</v>
      </c>
      <c r="CK61" s="27">
        <v>11.235918420071947</v>
      </c>
      <c r="CL61" s="27">
        <v>10.793174846316024</v>
      </c>
      <c r="CM61" s="27">
        <v>10.502737313867158</v>
      </c>
      <c r="CO61" s="28">
        <v>11.633869323624895</v>
      </c>
      <c r="CP61" s="28">
        <v>10.825375593885632</v>
      </c>
      <c r="CQ61" s="28">
        <v>10.398168816551028</v>
      </c>
      <c r="CR61" s="28">
        <v>10.249832186882008</v>
      </c>
      <c r="CS61" s="28">
        <v>10.055293160803297</v>
      </c>
      <c r="CT61" s="28">
        <v>9.8268366593106666</v>
      </c>
      <c r="CU61" s="28">
        <v>9.581453096704303</v>
      </c>
      <c r="CV61" s="28">
        <v>9.3352559784509239</v>
      </c>
      <c r="CW61" s="28">
        <v>9.083596376264012</v>
      </c>
      <c r="CX61" s="28">
        <v>8.8369958561027957</v>
      </c>
      <c r="CY61" s="28">
        <v>7.1729103049075604</v>
      </c>
      <c r="CZ61" s="28">
        <v>5.2122257615234915</v>
      </c>
      <c r="DA61" s="28">
        <v>3.4143886199625797</v>
      </c>
      <c r="DB61" s="28">
        <v>1.711033766995385</v>
      </c>
      <c r="DD61" s="28">
        <v>16.133869323624893</v>
      </c>
      <c r="DE61" s="28">
        <v>15.325375593885632</v>
      </c>
      <c r="DF61" s="28">
        <v>14.898168816551028</v>
      </c>
      <c r="DG61" s="28">
        <v>14.749832186882008</v>
      </c>
      <c r="DH61" s="28">
        <v>14.555293160803297</v>
      </c>
      <c r="DI61" s="28">
        <v>14.326836659310667</v>
      </c>
      <c r="DJ61" s="28">
        <v>14.081453096704303</v>
      </c>
      <c r="DK61" s="28">
        <v>13.835255978450924</v>
      </c>
      <c r="DL61" s="28">
        <v>13.583596376264012</v>
      </c>
      <c r="DM61" s="28">
        <v>13.336995856102796</v>
      </c>
      <c r="DN61" s="28">
        <v>11.67291030490756</v>
      </c>
      <c r="DO61" s="28">
        <v>9.7122257615234915</v>
      </c>
      <c r="DP61" s="28">
        <v>7.9143886199625797</v>
      </c>
      <c r="DQ61" s="28">
        <v>6.211033766995385</v>
      </c>
      <c r="DS61" s="29">
        <v>11.600913232562707</v>
      </c>
      <c r="DT61" s="29">
        <v>10.739720666772456</v>
      </c>
      <c r="DU61" s="29">
        <v>10.30211005869756</v>
      </c>
      <c r="DV61" s="29">
        <v>10.166601193225469</v>
      </c>
      <c r="DW61" s="29">
        <v>9.9865398956612221</v>
      </c>
      <c r="DX61" s="29">
        <v>9.7692195654705998</v>
      </c>
      <c r="DY61" s="29">
        <v>9.5141590530489282</v>
      </c>
      <c r="DZ61" s="29">
        <v>9.2547052832968753</v>
      </c>
      <c r="EA61" s="29">
        <v>8.9636486290534076</v>
      </c>
      <c r="EB61" s="29">
        <v>8.5640474431850659</v>
      </c>
      <c r="EC61" s="29">
        <v>6.3920405128503823</v>
      </c>
      <c r="ED61" s="29">
        <v>4.0794230957469253</v>
      </c>
      <c r="EE61" s="29">
        <v>2.5036767732046883</v>
      </c>
      <c r="EF61" s="29">
        <v>2.3928279489611626</v>
      </c>
      <c r="EH61" s="29">
        <v>16.100913232562707</v>
      </c>
      <c r="EI61" s="29">
        <v>15.239720666772456</v>
      </c>
      <c r="EJ61" s="29">
        <v>15.239720666772456</v>
      </c>
      <c r="EK61" s="29">
        <v>14.666601193225469</v>
      </c>
      <c r="EL61" s="29">
        <v>14.486539895661222</v>
      </c>
      <c r="EM61" s="29">
        <v>14.2692195654706</v>
      </c>
      <c r="EN61" s="29">
        <v>14.014159053048928</v>
      </c>
      <c r="EO61" s="29">
        <v>13.754705283296875</v>
      </c>
      <c r="EP61" s="29">
        <v>13.463648629053408</v>
      </c>
      <c r="EQ61" s="29">
        <v>13.064047443185066</v>
      </c>
      <c r="ER61" s="29">
        <v>10.892040512850382</v>
      </c>
      <c r="ES61" s="29">
        <v>8.5794230957469253</v>
      </c>
      <c r="ET61" s="29">
        <v>7.0036767732046883</v>
      </c>
      <c r="EU61" s="29">
        <v>6.8928279489611626</v>
      </c>
      <c r="EW61" s="1">
        <v>356748</v>
      </c>
      <c r="EX61" s="1">
        <v>421312</v>
      </c>
      <c r="EY61" s="1" t="s">
        <v>514</v>
      </c>
      <c r="EZ61" s="1" t="s">
        <v>874</v>
      </c>
    </row>
    <row r="62" spans="2:156" ht="16" thickBot="1" x14ac:dyDescent="0.4">
      <c r="B62" s="21" t="s">
        <v>63</v>
      </c>
      <c r="C62" s="22">
        <v>11.925611613334862</v>
      </c>
      <c r="D62" s="23">
        <v>11.795699220364069</v>
      </c>
      <c r="E62" s="23">
        <v>11.527836473486245</v>
      </c>
      <c r="F62" s="23">
        <v>11.453000465770213</v>
      </c>
      <c r="G62" s="23">
        <v>11.280862118366437</v>
      </c>
      <c r="H62" s="23">
        <v>10.888920498839756</v>
      </c>
      <c r="I62" s="23">
        <v>10.452583234376629</v>
      </c>
      <c r="J62" s="23">
        <v>10.165943736743847</v>
      </c>
      <c r="K62" s="23">
        <v>9.7175034269322236</v>
      </c>
      <c r="L62" s="23">
        <v>9.2820220219526597</v>
      </c>
      <c r="M62" s="23">
        <v>7.9004859625783901</v>
      </c>
      <c r="N62" s="23">
        <v>7.1841260324436025</v>
      </c>
      <c r="O62" s="23">
        <v>7.0638717464185188</v>
      </c>
      <c r="P62" s="23">
        <v>7.2169168063110138</v>
      </c>
      <c r="Q62" s="24"/>
      <c r="R62" s="23">
        <v>16.562611613334862</v>
      </c>
      <c r="S62" s="23">
        <v>16.432699220364071</v>
      </c>
      <c r="T62" s="23">
        <v>16.164836473486247</v>
      </c>
      <c r="U62" s="23">
        <v>16.090000465770213</v>
      </c>
      <c r="V62" s="23">
        <v>15.917862118366438</v>
      </c>
      <c r="W62" s="23">
        <v>15.525920498839756</v>
      </c>
      <c r="X62" s="23">
        <v>15.089583234376629</v>
      </c>
      <c r="Y62" s="23">
        <v>14.802943736743847</v>
      </c>
      <c r="Z62" s="23">
        <v>14.354503426932224</v>
      </c>
      <c r="AA62" s="23">
        <v>13.91902202195266</v>
      </c>
      <c r="AB62" s="23">
        <v>12.537485962578391</v>
      </c>
      <c r="AC62" s="23">
        <v>11.821126032443603</v>
      </c>
      <c r="AD62" s="23">
        <v>11.700871746418519</v>
      </c>
      <c r="AE62" s="23">
        <v>11.853916806311014</v>
      </c>
      <c r="AG62" s="25">
        <v>12.042446797797071</v>
      </c>
      <c r="AH62" s="25">
        <v>12.002939954681842</v>
      </c>
      <c r="AI62" s="25">
        <v>11.68026619308363</v>
      </c>
      <c r="AJ62" s="25">
        <v>11.59537861511266</v>
      </c>
      <c r="AK62" s="25">
        <v>11.438310223446486</v>
      </c>
      <c r="AL62" s="25">
        <v>11.105686334261318</v>
      </c>
      <c r="AM62" s="25">
        <v>10.718762378511222</v>
      </c>
      <c r="AN62" s="25">
        <v>10.444199617902131</v>
      </c>
      <c r="AO62" s="25">
        <v>10.141316533811843</v>
      </c>
      <c r="AP62" s="25">
        <v>9.8141512043051957</v>
      </c>
      <c r="AQ62" s="25">
        <v>8.8701914406727465</v>
      </c>
      <c r="AR62" s="25">
        <v>8.1107659696043992</v>
      </c>
      <c r="AS62" s="25">
        <v>7.6768906006326407</v>
      </c>
      <c r="AT62" s="25">
        <v>7.3914265533623134</v>
      </c>
      <c r="AV62" s="26">
        <v>16.67944679779707</v>
      </c>
      <c r="AW62" s="26">
        <v>16.639939954681843</v>
      </c>
      <c r="AX62" s="26">
        <v>16.317266193083633</v>
      </c>
      <c r="AY62" s="26">
        <v>16.232378615112658</v>
      </c>
      <c r="AZ62" s="26">
        <v>16.075310223446486</v>
      </c>
      <c r="BA62" s="26">
        <v>15.742686334261318</v>
      </c>
      <c r="BB62" s="26">
        <v>15.355762378511223</v>
      </c>
      <c r="BC62" s="26">
        <v>15.081199617902131</v>
      </c>
      <c r="BD62" s="26">
        <v>14.778316533811843</v>
      </c>
      <c r="BE62" s="26">
        <v>14.451151204305196</v>
      </c>
      <c r="BF62" s="26">
        <v>13.507191440672747</v>
      </c>
      <c r="BG62" s="26">
        <v>12.7477659696044</v>
      </c>
      <c r="BH62" s="26">
        <v>12.313890600632641</v>
      </c>
      <c r="BI62" s="26">
        <v>12.028426553362314</v>
      </c>
      <c r="BK62" s="27">
        <v>11.930482379975095</v>
      </c>
      <c r="BL62" s="27">
        <v>11.806029037562309</v>
      </c>
      <c r="BM62" s="27">
        <v>11.545487869867426</v>
      </c>
      <c r="BN62" s="27">
        <v>11.475988474058557</v>
      </c>
      <c r="BO62" s="27">
        <v>11.31133332695009</v>
      </c>
      <c r="BP62" s="27">
        <v>10.933741107694987</v>
      </c>
      <c r="BQ62" s="27">
        <v>10.509595528321592</v>
      </c>
      <c r="BR62" s="27">
        <v>10.23260349337345</v>
      </c>
      <c r="BS62" s="27">
        <v>9.8024448139594966</v>
      </c>
      <c r="BT62" s="27">
        <v>9.407564017411076</v>
      </c>
      <c r="BU62" s="27">
        <v>8.1757608370026933</v>
      </c>
      <c r="BV62" s="27">
        <v>7.5786574697908016</v>
      </c>
      <c r="BW62" s="27">
        <v>7.5009546422034123</v>
      </c>
      <c r="BX62" s="27">
        <v>7.6740384499022589</v>
      </c>
      <c r="BZ62" s="27">
        <v>16.567482379975097</v>
      </c>
      <c r="CA62" s="27">
        <v>16.443029037562312</v>
      </c>
      <c r="CB62" s="27">
        <v>16.182487869867426</v>
      </c>
      <c r="CC62" s="27">
        <v>16.112988474058557</v>
      </c>
      <c r="CD62" s="27">
        <v>15.94833332695009</v>
      </c>
      <c r="CE62" s="27">
        <v>15.570741107694987</v>
      </c>
      <c r="CF62" s="27">
        <v>15.146595528321592</v>
      </c>
      <c r="CG62" s="27">
        <v>14.86960349337345</v>
      </c>
      <c r="CH62" s="27">
        <v>14.439444813959497</v>
      </c>
      <c r="CI62" s="27">
        <v>14.044564017411076</v>
      </c>
      <c r="CJ62" s="27">
        <v>12.812760837002694</v>
      </c>
      <c r="CK62" s="27">
        <v>12.215657469790802</v>
      </c>
      <c r="CL62" s="27">
        <v>12.137954642203413</v>
      </c>
      <c r="CM62" s="27">
        <v>12.311038449902259</v>
      </c>
      <c r="CO62" s="28">
        <v>11.935581192613592</v>
      </c>
      <c r="CP62" s="28">
        <v>11.816871996868127</v>
      </c>
      <c r="CQ62" s="28">
        <v>11.564511867171175</v>
      </c>
      <c r="CR62" s="28">
        <v>11.506394199302722</v>
      </c>
      <c r="CS62" s="28">
        <v>11.368084247873089</v>
      </c>
      <c r="CT62" s="28">
        <v>11.042139166806615</v>
      </c>
      <c r="CU62" s="28">
        <v>10.642774459890875</v>
      </c>
      <c r="CV62" s="28">
        <v>10.370164775498388</v>
      </c>
      <c r="CW62" s="28">
        <v>10.067179025191315</v>
      </c>
      <c r="CX62" s="28">
        <v>9.7861561592245128</v>
      </c>
      <c r="CY62" s="28">
        <v>7.8784347093692482</v>
      </c>
      <c r="CZ62" s="28">
        <v>3.664618641801237</v>
      </c>
      <c r="DA62" s="28">
        <v>0.4136013924616222</v>
      </c>
      <c r="DB62" s="28">
        <v>-1.7306596691413638</v>
      </c>
      <c r="DD62" s="28">
        <v>16.57258119261359</v>
      </c>
      <c r="DE62" s="28">
        <v>16.453871996868127</v>
      </c>
      <c r="DF62" s="28">
        <v>16.201511867171178</v>
      </c>
      <c r="DG62" s="28">
        <v>16.143394199302723</v>
      </c>
      <c r="DH62" s="28">
        <v>16.005084247873089</v>
      </c>
      <c r="DI62" s="28">
        <v>15.679139166806616</v>
      </c>
      <c r="DJ62" s="28">
        <v>15.279774459890875</v>
      </c>
      <c r="DK62" s="28">
        <v>15.007164775498389</v>
      </c>
      <c r="DL62" s="28">
        <v>14.704179025191316</v>
      </c>
      <c r="DM62" s="28">
        <v>14.423156159224513</v>
      </c>
      <c r="DN62" s="28">
        <v>12.515434709369249</v>
      </c>
      <c r="DO62" s="28">
        <v>8.3016186418012374</v>
      </c>
      <c r="DP62" s="28">
        <v>5.0506013924616227</v>
      </c>
      <c r="DQ62" s="28">
        <v>2.9063403308586366</v>
      </c>
      <c r="DS62" s="29">
        <v>11.954935146587903</v>
      </c>
      <c r="DT62" s="29">
        <v>11.829553374707947</v>
      </c>
      <c r="DU62" s="29">
        <v>11.580754962376771</v>
      </c>
      <c r="DV62" s="29">
        <v>11.544452966895447</v>
      </c>
      <c r="DW62" s="29">
        <v>11.3962632010326</v>
      </c>
      <c r="DX62" s="29">
        <v>11.084136425459583</v>
      </c>
      <c r="DY62" s="29">
        <v>10.731258840329041</v>
      </c>
      <c r="DZ62" s="29">
        <v>10.53500655237044</v>
      </c>
      <c r="EA62" s="29">
        <v>10.08796397014742</v>
      </c>
      <c r="EB62" s="29">
        <v>9.0466753937566704</v>
      </c>
      <c r="EC62" s="29">
        <v>4.3650045723611939</v>
      </c>
      <c r="ED62" s="29">
        <v>0.57759020856207144</v>
      </c>
      <c r="EE62" s="29">
        <v>-1.4853839394962378</v>
      </c>
      <c r="EF62" s="29">
        <v>-0.73519684334881319</v>
      </c>
      <c r="EH62" s="29">
        <v>16.591935146587904</v>
      </c>
      <c r="EI62" s="29">
        <v>16.466553374707949</v>
      </c>
      <c r="EJ62" s="29">
        <v>16.466553374707949</v>
      </c>
      <c r="EK62" s="29">
        <v>16.181452966895449</v>
      </c>
      <c r="EL62" s="29">
        <v>16.0332632010326</v>
      </c>
      <c r="EM62" s="29">
        <v>15.721136425459584</v>
      </c>
      <c r="EN62" s="29">
        <v>15.368258840329041</v>
      </c>
      <c r="EO62" s="29">
        <v>15.172006552370441</v>
      </c>
      <c r="EP62" s="29">
        <v>14.724963970147421</v>
      </c>
      <c r="EQ62" s="29">
        <v>13.683675393756671</v>
      </c>
      <c r="ER62" s="29">
        <v>9.0020045723611943</v>
      </c>
      <c r="ES62" s="29">
        <v>5.2145902085620719</v>
      </c>
      <c r="ET62" s="29">
        <v>3.1516160605037626</v>
      </c>
      <c r="EU62" s="29">
        <v>3.9018031566511873</v>
      </c>
      <c r="EW62" s="1">
        <v>385569</v>
      </c>
      <c r="EX62" s="1">
        <v>434469</v>
      </c>
      <c r="EY62" s="1" t="s">
        <v>483</v>
      </c>
      <c r="EZ62" s="1" t="s">
        <v>858</v>
      </c>
    </row>
    <row r="63" spans="2:156" ht="16" thickBot="1" x14ac:dyDescent="0.4">
      <c r="B63" s="21" t="s">
        <v>64</v>
      </c>
      <c r="C63" s="22">
        <v>10.442923415173412</v>
      </c>
      <c r="D63" s="23">
        <v>10.152219620252382</v>
      </c>
      <c r="E63" s="23">
        <v>10.106946239648979</v>
      </c>
      <c r="F63" s="23">
        <v>10.041395059508094</v>
      </c>
      <c r="G63" s="23">
        <v>9.8553761717093948</v>
      </c>
      <c r="H63" s="23">
        <v>9.5252805513369854</v>
      </c>
      <c r="I63" s="23">
        <v>9.2848609438658229</v>
      </c>
      <c r="J63" s="23">
        <v>9.1594755241422394</v>
      </c>
      <c r="K63" s="23">
        <v>8.8534257922454263</v>
      </c>
      <c r="L63" s="23">
        <v>8.6431962590697395</v>
      </c>
      <c r="M63" s="23">
        <v>8.0206343805092946</v>
      </c>
      <c r="N63" s="23">
        <v>7.5617531375155078</v>
      </c>
      <c r="O63" s="23">
        <v>7.3515096274490919</v>
      </c>
      <c r="P63" s="23">
        <v>7.3005039347535998</v>
      </c>
      <c r="Q63" s="24"/>
      <c r="R63" s="23">
        <v>15.079923415173413</v>
      </c>
      <c r="S63" s="23">
        <v>14.789219620252382</v>
      </c>
      <c r="T63" s="23">
        <v>14.743946239648979</v>
      </c>
      <c r="U63" s="23">
        <v>14.678395059508095</v>
      </c>
      <c r="V63" s="23">
        <v>14.492376171709395</v>
      </c>
      <c r="W63" s="23">
        <v>14.162280551336986</v>
      </c>
      <c r="X63" s="23">
        <v>13.921860943865823</v>
      </c>
      <c r="Y63" s="23">
        <v>13.79647552414224</v>
      </c>
      <c r="Z63" s="23">
        <v>13.490425792245427</v>
      </c>
      <c r="AA63" s="23">
        <v>13.28019625906974</v>
      </c>
      <c r="AB63" s="23">
        <v>12.657634380509295</v>
      </c>
      <c r="AC63" s="23">
        <v>12.198753137515508</v>
      </c>
      <c r="AD63" s="23">
        <v>11.988509627449092</v>
      </c>
      <c r="AE63" s="23">
        <v>11.9375039347536</v>
      </c>
      <c r="AG63" s="25">
        <v>10.577800868569339</v>
      </c>
      <c r="AH63" s="25">
        <v>10.410053365932082</v>
      </c>
      <c r="AI63" s="25">
        <v>10.210588109421993</v>
      </c>
      <c r="AJ63" s="25">
        <v>10.002264357012232</v>
      </c>
      <c r="AK63" s="25">
        <v>9.6817112722087</v>
      </c>
      <c r="AL63" s="25">
        <v>9.2184687375988172</v>
      </c>
      <c r="AM63" s="25">
        <v>8.813007484224423</v>
      </c>
      <c r="AN63" s="25">
        <v>8.5490572690199116</v>
      </c>
      <c r="AO63" s="25">
        <v>7.9854850268802213</v>
      </c>
      <c r="AP63" s="25">
        <v>7.1243934461597824</v>
      </c>
      <c r="AQ63" s="25">
        <v>6.8386222683631885</v>
      </c>
      <c r="AR63" s="25">
        <v>6.6657462397357747</v>
      </c>
      <c r="AS63" s="25">
        <v>6.5785134842741115</v>
      </c>
      <c r="AT63" s="25">
        <v>6.6044368246673493</v>
      </c>
      <c r="AV63" s="26">
        <v>15.214800868569339</v>
      </c>
      <c r="AW63" s="26">
        <v>15.047053365932083</v>
      </c>
      <c r="AX63" s="26">
        <v>14.847588109421993</v>
      </c>
      <c r="AY63" s="26">
        <v>14.639264357012232</v>
      </c>
      <c r="AZ63" s="26">
        <v>14.3187112722087</v>
      </c>
      <c r="BA63" s="26">
        <v>13.855468737598818</v>
      </c>
      <c r="BB63" s="26">
        <v>13.450007484224423</v>
      </c>
      <c r="BC63" s="26">
        <v>13.186057269019912</v>
      </c>
      <c r="BD63" s="26">
        <v>12.622485026880222</v>
      </c>
      <c r="BE63" s="26">
        <v>11.761393446159783</v>
      </c>
      <c r="BF63" s="26">
        <v>11.475622268363189</v>
      </c>
      <c r="BG63" s="26">
        <v>11.302746239735775</v>
      </c>
      <c r="BH63" s="26">
        <v>11.215513484274112</v>
      </c>
      <c r="BI63" s="26">
        <v>11.24143682466735</v>
      </c>
      <c r="BK63" s="27">
        <v>10.4547674925174</v>
      </c>
      <c r="BL63" s="27">
        <v>10.296953484849647</v>
      </c>
      <c r="BM63" s="27">
        <v>10.147615800697967</v>
      </c>
      <c r="BN63" s="27">
        <v>10.096978798248884</v>
      </c>
      <c r="BO63" s="27">
        <v>10.000406475919824</v>
      </c>
      <c r="BP63" s="27">
        <v>9.7228609845380127</v>
      </c>
      <c r="BQ63" s="27">
        <v>9.4276887602346573</v>
      </c>
      <c r="BR63" s="27">
        <v>9.2852714484297767</v>
      </c>
      <c r="BS63" s="27">
        <v>9.1784109955571402</v>
      </c>
      <c r="BT63" s="27">
        <v>8.8783297735199351</v>
      </c>
      <c r="BU63" s="27">
        <v>8.2628736101336067</v>
      </c>
      <c r="BV63" s="27">
        <v>7.8504095064742838</v>
      </c>
      <c r="BW63" s="27">
        <v>7.660265347951082</v>
      </c>
      <c r="BX63" s="27">
        <v>7.6062704543223578</v>
      </c>
      <c r="BZ63" s="27">
        <v>15.0917674925174</v>
      </c>
      <c r="CA63" s="27">
        <v>14.933953484849647</v>
      </c>
      <c r="CB63" s="27">
        <v>14.784615800697967</v>
      </c>
      <c r="CC63" s="27">
        <v>14.733978798248884</v>
      </c>
      <c r="CD63" s="27">
        <v>14.637406475919825</v>
      </c>
      <c r="CE63" s="27">
        <v>14.359860984538013</v>
      </c>
      <c r="CF63" s="27">
        <v>14.064688760234658</v>
      </c>
      <c r="CG63" s="27">
        <v>13.922271448429777</v>
      </c>
      <c r="CH63" s="27">
        <v>13.815410995557141</v>
      </c>
      <c r="CI63" s="27">
        <v>13.515329773519936</v>
      </c>
      <c r="CJ63" s="27">
        <v>12.899873610133607</v>
      </c>
      <c r="CK63" s="27">
        <v>12.487409506474284</v>
      </c>
      <c r="CL63" s="27">
        <v>12.297265347951083</v>
      </c>
      <c r="CM63" s="27">
        <v>12.243270454322358</v>
      </c>
      <c r="CO63" s="28">
        <v>10.446834903179205</v>
      </c>
      <c r="CP63" s="28">
        <v>10.173114057644455</v>
      </c>
      <c r="CQ63" s="28">
        <v>10.114260464581877</v>
      </c>
      <c r="CR63" s="28">
        <v>10.046419733552817</v>
      </c>
      <c r="CS63" s="28">
        <v>9.9051909223946382</v>
      </c>
      <c r="CT63" s="28">
        <v>9.5871875214229529</v>
      </c>
      <c r="CU63" s="28">
        <v>9.2996274308306255</v>
      </c>
      <c r="CV63" s="28">
        <v>9.1254825739569938</v>
      </c>
      <c r="CW63" s="28">
        <v>8.952142571984492</v>
      </c>
      <c r="CX63" s="28">
        <v>8.673210005761824</v>
      </c>
      <c r="CY63" s="28">
        <v>7.4933128324913536</v>
      </c>
      <c r="CZ63" s="28">
        <v>3.9773039906067069</v>
      </c>
      <c r="DA63" s="28">
        <v>1.0530001878496336</v>
      </c>
      <c r="DB63" s="28">
        <v>-0.81570103769183788</v>
      </c>
      <c r="DD63" s="28">
        <v>15.083834903179206</v>
      </c>
      <c r="DE63" s="28">
        <v>14.810114057644455</v>
      </c>
      <c r="DF63" s="28">
        <v>14.751260464581877</v>
      </c>
      <c r="DG63" s="28">
        <v>14.683419733552817</v>
      </c>
      <c r="DH63" s="28">
        <v>14.542190922394639</v>
      </c>
      <c r="DI63" s="28">
        <v>14.224187521422953</v>
      </c>
      <c r="DJ63" s="28">
        <v>13.936627430830626</v>
      </c>
      <c r="DK63" s="28">
        <v>13.762482573956994</v>
      </c>
      <c r="DL63" s="28">
        <v>13.589142571984492</v>
      </c>
      <c r="DM63" s="28">
        <v>13.310210005761824</v>
      </c>
      <c r="DN63" s="28">
        <v>12.130312832491354</v>
      </c>
      <c r="DO63" s="28">
        <v>8.6143039906067074</v>
      </c>
      <c r="DP63" s="28">
        <v>5.690000187849634</v>
      </c>
      <c r="DQ63" s="28">
        <v>3.8212989623081626</v>
      </c>
      <c r="DS63" s="29">
        <v>10.481225929572293</v>
      </c>
      <c r="DT63" s="29">
        <v>10.235263987138262</v>
      </c>
      <c r="DU63" s="29">
        <v>10.201396684801232</v>
      </c>
      <c r="DV63" s="29">
        <v>10.176133425797246</v>
      </c>
      <c r="DW63" s="29">
        <v>10.106863114837758</v>
      </c>
      <c r="DX63" s="29">
        <v>9.85305374708682</v>
      </c>
      <c r="DY63" s="29">
        <v>9.5907180297098762</v>
      </c>
      <c r="DZ63" s="29">
        <v>9.4748503811361555</v>
      </c>
      <c r="EA63" s="29">
        <v>9.3221961776505609</v>
      </c>
      <c r="EB63" s="29">
        <v>8.4984023132841546</v>
      </c>
      <c r="EC63" s="29">
        <v>4.69369971103837</v>
      </c>
      <c r="ED63" s="29">
        <v>1.4536837843633492</v>
      </c>
      <c r="EE63" s="29">
        <v>-0.48742443530737489</v>
      </c>
      <c r="EF63" s="29">
        <v>0.13004972264921832</v>
      </c>
      <c r="EH63" s="29">
        <v>15.118225929572294</v>
      </c>
      <c r="EI63" s="29">
        <v>14.872263987138263</v>
      </c>
      <c r="EJ63" s="29">
        <v>14.872263987138263</v>
      </c>
      <c r="EK63" s="29">
        <v>14.813133425797247</v>
      </c>
      <c r="EL63" s="29">
        <v>14.743863114837758</v>
      </c>
      <c r="EM63" s="29">
        <v>14.49005374708682</v>
      </c>
      <c r="EN63" s="29">
        <v>14.227718029709877</v>
      </c>
      <c r="EO63" s="29">
        <v>14.111850381136156</v>
      </c>
      <c r="EP63" s="29">
        <v>13.959196177650561</v>
      </c>
      <c r="EQ63" s="29">
        <v>13.135402313284155</v>
      </c>
      <c r="ER63" s="29">
        <v>9.3306997110383705</v>
      </c>
      <c r="ES63" s="29">
        <v>6.0906837843633497</v>
      </c>
      <c r="ET63" s="29">
        <v>4.1495755646926256</v>
      </c>
      <c r="EU63" s="29">
        <v>4.7670497226492188</v>
      </c>
      <c r="EW63" s="1">
        <v>384308</v>
      </c>
      <c r="EX63" s="1">
        <v>432288</v>
      </c>
      <c r="EY63" s="1" t="s">
        <v>483</v>
      </c>
      <c r="EZ63" s="1" t="s">
        <v>858</v>
      </c>
    </row>
    <row r="64" spans="2:156" ht="16" thickBot="1" x14ac:dyDescent="0.4">
      <c r="B64" s="21" t="s">
        <v>65</v>
      </c>
      <c r="C64" s="22">
        <v>3.1240406546818438</v>
      </c>
      <c r="D64" s="23">
        <v>2.915520969661566</v>
      </c>
      <c r="E64" s="23">
        <v>2.7902572860386812</v>
      </c>
      <c r="F64" s="23">
        <v>2.5627304508779289</v>
      </c>
      <c r="G64" s="23">
        <v>2.4013748111320332</v>
      </c>
      <c r="H64" s="23">
        <v>2.2097077234849323</v>
      </c>
      <c r="I64" s="23">
        <v>1.9006389603492018</v>
      </c>
      <c r="J64" s="23">
        <v>1.6540663374495104</v>
      </c>
      <c r="K64" s="23">
        <v>1.3263615970591438</v>
      </c>
      <c r="L64" s="23">
        <v>0.8821857092297769</v>
      </c>
      <c r="M64" s="23">
        <v>-0.7322932675164715</v>
      </c>
      <c r="N64" s="23">
        <v>-1.8023075822870211</v>
      </c>
      <c r="O64" s="23">
        <v>-2.5151057697169925</v>
      </c>
      <c r="P64" s="23">
        <v>-3.1725182494802766</v>
      </c>
      <c r="Q64" s="24"/>
      <c r="R64" s="23">
        <v>9.1240406546818438</v>
      </c>
      <c r="S64" s="23">
        <v>8.915520969661566</v>
      </c>
      <c r="T64" s="23">
        <v>8.7902572860386812</v>
      </c>
      <c r="U64" s="23">
        <v>8.5627304508779289</v>
      </c>
      <c r="V64" s="23">
        <v>8.4013748111320332</v>
      </c>
      <c r="W64" s="23">
        <v>8.2097077234849323</v>
      </c>
      <c r="X64" s="23">
        <v>7.9006389603492018</v>
      </c>
      <c r="Y64" s="23">
        <v>7.6540663374495104</v>
      </c>
      <c r="Z64" s="23">
        <v>7.3263615970591438</v>
      </c>
      <c r="AA64" s="23">
        <v>6.8821857092297769</v>
      </c>
      <c r="AB64" s="23">
        <v>5.2677067324835285</v>
      </c>
      <c r="AC64" s="23">
        <v>4.1976924177129789</v>
      </c>
      <c r="AD64" s="23">
        <v>3.4848942302830075</v>
      </c>
      <c r="AE64" s="23">
        <v>2.8274817505197234</v>
      </c>
      <c r="AG64" s="25">
        <v>3.307327852059796</v>
      </c>
      <c r="AH64" s="25">
        <v>3.2497046070368825</v>
      </c>
      <c r="AI64" s="25">
        <v>3.0699283498511676</v>
      </c>
      <c r="AJ64" s="25">
        <v>2.8158133563523826</v>
      </c>
      <c r="AK64" s="25">
        <v>2.6496734595544211</v>
      </c>
      <c r="AL64" s="25">
        <v>2.4703936951566021</v>
      </c>
      <c r="AM64" s="25">
        <v>2.1725941301031497</v>
      </c>
      <c r="AN64" s="25">
        <v>1.9404869612184434</v>
      </c>
      <c r="AO64" s="25">
        <v>1.6908062261503645</v>
      </c>
      <c r="AP64" s="25">
        <v>1.39443520999572</v>
      </c>
      <c r="AQ64" s="25">
        <v>0.24682676703301887</v>
      </c>
      <c r="AR64" s="25">
        <v>-0.59513123222783193</v>
      </c>
      <c r="AS64" s="25">
        <v>-0.95837081580978989</v>
      </c>
      <c r="AT64" s="25">
        <v>-1.0992203267550078</v>
      </c>
      <c r="AV64" s="26">
        <v>9.307327852059796</v>
      </c>
      <c r="AW64" s="26">
        <v>9.2497046070368825</v>
      </c>
      <c r="AX64" s="26">
        <v>9.0699283498511676</v>
      </c>
      <c r="AY64" s="26">
        <v>8.8158133563523826</v>
      </c>
      <c r="AZ64" s="26">
        <v>8.6496734595544211</v>
      </c>
      <c r="BA64" s="26">
        <v>8.4703936951566021</v>
      </c>
      <c r="BB64" s="26">
        <v>8.1725941301031497</v>
      </c>
      <c r="BC64" s="26">
        <v>7.9404869612184434</v>
      </c>
      <c r="BD64" s="26">
        <v>7.6908062261503645</v>
      </c>
      <c r="BE64" s="26">
        <v>7.39443520999572</v>
      </c>
      <c r="BF64" s="26">
        <v>6.2468267670330189</v>
      </c>
      <c r="BG64" s="26">
        <v>5.4048687677721681</v>
      </c>
      <c r="BH64" s="26">
        <v>5.0416291841902101</v>
      </c>
      <c r="BI64" s="26">
        <v>4.9007796732449922</v>
      </c>
      <c r="BK64" s="27">
        <v>3.1291694177477325</v>
      </c>
      <c r="BL64" s="27">
        <v>2.9251014850009245</v>
      </c>
      <c r="BM64" s="27">
        <v>2.8052341444013074</v>
      </c>
      <c r="BN64" s="27">
        <v>2.5844900852744868</v>
      </c>
      <c r="BO64" s="27">
        <v>2.4294774564264934</v>
      </c>
      <c r="BP64" s="27">
        <v>2.2449308269123538</v>
      </c>
      <c r="BQ64" s="27">
        <v>1.9447102393321583</v>
      </c>
      <c r="BR64" s="27">
        <v>1.6618240626827276</v>
      </c>
      <c r="BS64" s="27">
        <v>1.3520775753854704</v>
      </c>
      <c r="BT64" s="27">
        <v>0.94702828754272339</v>
      </c>
      <c r="BU64" s="27">
        <v>-0.51820049212493302</v>
      </c>
      <c r="BV64" s="27">
        <v>-1.3620965998231771</v>
      </c>
      <c r="BW64" s="27">
        <v>-1.5583959882137872</v>
      </c>
      <c r="BX64" s="27">
        <v>-1.5165137904634811</v>
      </c>
      <c r="BZ64" s="27">
        <v>9.1291694177477325</v>
      </c>
      <c r="CA64" s="27">
        <v>8.9251014850009245</v>
      </c>
      <c r="CB64" s="27">
        <v>8.8052341444013074</v>
      </c>
      <c r="CC64" s="27">
        <v>8.5844900852744868</v>
      </c>
      <c r="CD64" s="27">
        <v>8.4294774564264934</v>
      </c>
      <c r="CE64" s="27">
        <v>8.2449308269123538</v>
      </c>
      <c r="CF64" s="27">
        <v>7.9447102393321583</v>
      </c>
      <c r="CG64" s="27">
        <v>7.6618240626827276</v>
      </c>
      <c r="CH64" s="27">
        <v>7.3520775753854704</v>
      </c>
      <c r="CI64" s="27">
        <v>6.9470282875427234</v>
      </c>
      <c r="CJ64" s="27">
        <v>5.481799507875067</v>
      </c>
      <c r="CK64" s="27">
        <v>4.6379034001768229</v>
      </c>
      <c r="CL64" s="27">
        <v>4.4416040117862128</v>
      </c>
      <c r="CM64" s="27">
        <v>4.4834862095365189</v>
      </c>
      <c r="CO64" s="28">
        <v>3.1356618032417991</v>
      </c>
      <c r="CP64" s="28">
        <v>2.938904014259105</v>
      </c>
      <c r="CQ64" s="28">
        <v>2.825309891452342</v>
      </c>
      <c r="CR64" s="28">
        <v>2.6095016214938553</v>
      </c>
      <c r="CS64" s="28">
        <v>2.4625857297653724</v>
      </c>
      <c r="CT64" s="28">
        <v>2.2860707979533501</v>
      </c>
      <c r="CU64" s="28">
        <v>1.9928183251668088</v>
      </c>
      <c r="CV64" s="28">
        <v>1.7716055229745926</v>
      </c>
      <c r="CW64" s="28">
        <v>1.554577751009969</v>
      </c>
      <c r="CX64" s="28">
        <v>1.264050297954384</v>
      </c>
      <c r="CY64" s="28">
        <v>-0.84701460101847204</v>
      </c>
      <c r="CZ64" s="28">
        <v>-5.3768138030678045</v>
      </c>
      <c r="DA64" s="28">
        <v>-8.9886379575541291</v>
      </c>
      <c r="DB64" s="28">
        <v>-11.000804299220636</v>
      </c>
      <c r="DD64" s="28">
        <v>9.1356618032417991</v>
      </c>
      <c r="DE64" s="28">
        <v>8.938904014259105</v>
      </c>
      <c r="DF64" s="28">
        <v>8.825309891452342</v>
      </c>
      <c r="DG64" s="28">
        <v>8.6095016214938553</v>
      </c>
      <c r="DH64" s="28">
        <v>8.4625857297653724</v>
      </c>
      <c r="DI64" s="28">
        <v>8.2860707979533501</v>
      </c>
      <c r="DJ64" s="28">
        <v>7.9928183251668088</v>
      </c>
      <c r="DK64" s="28">
        <v>7.7716055229745926</v>
      </c>
      <c r="DL64" s="28">
        <v>7.554577751009969</v>
      </c>
      <c r="DM64" s="28">
        <v>7.264050297954384</v>
      </c>
      <c r="DN64" s="28">
        <v>5.152985398981528</v>
      </c>
      <c r="DO64" s="28">
        <v>0.62318619693219546</v>
      </c>
      <c r="DP64" s="28">
        <v>-2.9886379575541291</v>
      </c>
      <c r="DQ64" s="28">
        <v>-5.0008042992206363</v>
      </c>
      <c r="DS64" s="29">
        <v>3.1282654821292262</v>
      </c>
      <c r="DT64" s="29">
        <v>2.9035265595232858</v>
      </c>
      <c r="DU64" s="29">
        <v>2.7811872023932231</v>
      </c>
      <c r="DV64" s="29">
        <v>2.5764348511665212</v>
      </c>
      <c r="DW64" s="29">
        <v>2.4484891481027944</v>
      </c>
      <c r="DX64" s="29">
        <v>2.3032387447756726</v>
      </c>
      <c r="DY64" s="29">
        <v>2.0363865448743255</v>
      </c>
      <c r="DZ64" s="29">
        <v>1.8528667006729052</v>
      </c>
      <c r="EA64" s="29">
        <v>1.5215095769209306</v>
      </c>
      <c r="EB64" s="29">
        <v>0.66801280331725366</v>
      </c>
      <c r="EC64" s="29">
        <v>-2.9201511099244293</v>
      </c>
      <c r="ED64" s="29">
        <v>-6.2732635736963793</v>
      </c>
      <c r="EE64" s="29">
        <v>-8.8688346029489615</v>
      </c>
      <c r="EF64" s="29">
        <v>-9.5650902166271337</v>
      </c>
      <c r="EH64" s="29">
        <v>9.1282654821292262</v>
      </c>
      <c r="EI64" s="29">
        <v>8.9035265595232858</v>
      </c>
      <c r="EJ64" s="29">
        <v>8.9035265595232858</v>
      </c>
      <c r="EK64" s="29">
        <v>8.5764348511665212</v>
      </c>
      <c r="EL64" s="29">
        <v>8.4484891481027944</v>
      </c>
      <c r="EM64" s="29">
        <v>8.3032387447756726</v>
      </c>
      <c r="EN64" s="29">
        <v>8.0363865448743255</v>
      </c>
      <c r="EO64" s="29">
        <v>7.8528667006729052</v>
      </c>
      <c r="EP64" s="29">
        <v>7.5215095769209306</v>
      </c>
      <c r="EQ64" s="29">
        <v>6.6680128033172537</v>
      </c>
      <c r="ER64" s="29">
        <v>3.0798488900755707</v>
      </c>
      <c r="ES64" s="29">
        <v>-0.27326357369637932</v>
      </c>
      <c r="ET64" s="29">
        <v>-2.8688346029489615</v>
      </c>
      <c r="EU64" s="29">
        <v>-3.5650902166271337</v>
      </c>
      <c r="EW64" s="1">
        <v>384418</v>
      </c>
      <c r="EX64" s="1">
        <v>434168</v>
      </c>
      <c r="EY64" s="1" t="s">
        <v>483</v>
      </c>
      <c r="EZ64" s="1" t="s">
        <v>858</v>
      </c>
    </row>
    <row r="65" spans="2:156" ht="16" thickBot="1" x14ac:dyDescent="0.4">
      <c r="B65" s="21" t="s">
        <v>66</v>
      </c>
      <c r="C65" s="22">
        <v>3.0638256482617408</v>
      </c>
      <c r="D65" s="23">
        <v>1.9806331701128848</v>
      </c>
      <c r="E65" s="23">
        <v>1.4706793143954506</v>
      </c>
      <c r="F65" s="23">
        <v>1.1507169400704917</v>
      </c>
      <c r="G65" s="23">
        <v>0.63338007178152012</v>
      </c>
      <c r="H65" s="23">
        <v>-4.9724142867567878E-2</v>
      </c>
      <c r="I65" s="23">
        <v>-0.57263913662819732</v>
      </c>
      <c r="J65" s="23">
        <v>-1.1543494663513059</v>
      </c>
      <c r="K65" s="23">
        <v>-1.7647290957726725</v>
      </c>
      <c r="L65" s="23">
        <v>-2.5251147274560424</v>
      </c>
      <c r="M65" s="23">
        <v>-4.7208363240296478</v>
      </c>
      <c r="N65" s="23">
        <v>-6.3897127977017298</v>
      </c>
      <c r="O65" s="23">
        <v>-6.2225915210255778</v>
      </c>
      <c r="P65" s="23">
        <v>-4.9246255703841086</v>
      </c>
      <c r="Q65" s="24"/>
      <c r="R65" s="23">
        <v>7.0638256482617408</v>
      </c>
      <c r="S65" s="23">
        <v>5.9806331701128848</v>
      </c>
      <c r="T65" s="23">
        <v>5.4706793143954506</v>
      </c>
      <c r="U65" s="23">
        <v>5.1507169400704917</v>
      </c>
      <c r="V65" s="23">
        <v>4.6333800717815201</v>
      </c>
      <c r="W65" s="23">
        <v>3.9502758571324321</v>
      </c>
      <c r="X65" s="23">
        <v>3.4273608633718027</v>
      </c>
      <c r="Y65" s="23">
        <v>2.8456505336486941</v>
      </c>
      <c r="Z65" s="23">
        <v>2.2352709042273275</v>
      </c>
      <c r="AA65" s="23">
        <v>1.4748852725439576</v>
      </c>
      <c r="AB65" s="23">
        <v>-0.72083632402964781</v>
      </c>
      <c r="AC65" s="23">
        <v>-2.3897127977017298</v>
      </c>
      <c r="AD65" s="23">
        <v>-2.2225915210255778</v>
      </c>
      <c r="AE65" s="23">
        <v>-0.92462557038410864</v>
      </c>
      <c r="AG65" s="25">
        <v>3.7634483445126712</v>
      </c>
      <c r="AH65" s="25">
        <v>3.2893411478935981</v>
      </c>
      <c r="AI65" s="25">
        <v>2.7483416467086599</v>
      </c>
      <c r="AJ65" s="25">
        <v>2.3867090204137682</v>
      </c>
      <c r="AK65" s="25">
        <v>1.8850269028539515</v>
      </c>
      <c r="AL65" s="25">
        <v>1.2524450988744853</v>
      </c>
      <c r="AM65" s="25">
        <v>0.75626856659663488</v>
      </c>
      <c r="AN65" s="25">
        <v>0.18567925623435499</v>
      </c>
      <c r="AO65" s="25">
        <v>-0.42258039494252131</v>
      </c>
      <c r="AP65" s="25">
        <v>-1.0862304674145697</v>
      </c>
      <c r="AQ65" s="25">
        <v>-2.5612993484799631</v>
      </c>
      <c r="AR65" s="25">
        <v>-4.3884808243913973</v>
      </c>
      <c r="AS65" s="25">
        <v>-4.9774251103395351</v>
      </c>
      <c r="AT65" s="25">
        <v>-4.4444547189541446</v>
      </c>
      <c r="AV65" s="26">
        <v>7.7634483445126712</v>
      </c>
      <c r="AW65" s="26">
        <v>7.2893411478935981</v>
      </c>
      <c r="AX65" s="26">
        <v>6.7483416467086599</v>
      </c>
      <c r="AY65" s="26">
        <v>6.3867090204137682</v>
      </c>
      <c r="AZ65" s="26">
        <v>5.8850269028539515</v>
      </c>
      <c r="BA65" s="26">
        <v>5.2524450988744853</v>
      </c>
      <c r="BB65" s="26">
        <v>4.7562685665966349</v>
      </c>
      <c r="BC65" s="26">
        <v>4.185679256234355</v>
      </c>
      <c r="BD65" s="26">
        <v>3.5774196050574787</v>
      </c>
      <c r="BE65" s="26">
        <v>2.9137695325854303</v>
      </c>
      <c r="BF65" s="26">
        <v>1.4387006515200369</v>
      </c>
      <c r="BG65" s="26">
        <v>-0.38848082439139731</v>
      </c>
      <c r="BH65" s="26">
        <v>-0.97742511033953505</v>
      </c>
      <c r="BI65" s="26">
        <v>-0.44445471895414457</v>
      </c>
      <c r="BK65" s="27">
        <v>3.0729117507645043</v>
      </c>
      <c r="BL65" s="27">
        <v>1.999186684937996</v>
      </c>
      <c r="BM65" s="27">
        <v>1.4988135168645762</v>
      </c>
      <c r="BN65" s="27">
        <v>1.1881241697587654</v>
      </c>
      <c r="BO65" s="27">
        <v>0.68426889808727509</v>
      </c>
      <c r="BP65" s="27">
        <v>1.764125199305866E-2</v>
      </c>
      <c r="BQ65" s="27">
        <v>-0.49136622191938528</v>
      </c>
      <c r="BR65" s="27">
        <v>-1.0592264369613176</v>
      </c>
      <c r="BS65" s="27">
        <v>-1.6464798062003503</v>
      </c>
      <c r="BT65" s="27">
        <v>-2.3516269879434937</v>
      </c>
      <c r="BU65" s="27">
        <v>-4.4019553567611673</v>
      </c>
      <c r="BV65" s="27">
        <v>-5.9782943720669657</v>
      </c>
      <c r="BW65" s="27">
        <v>-5.8104725891896543</v>
      </c>
      <c r="BX65" s="27">
        <v>-4.5573495784571776</v>
      </c>
      <c r="BZ65" s="27">
        <v>7.0729117507645043</v>
      </c>
      <c r="CA65" s="27">
        <v>5.999186684937996</v>
      </c>
      <c r="CB65" s="27">
        <v>5.4988135168645762</v>
      </c>
      <c r="CC65" s="27">
        <v>5.1881241697587654</v>
      </c>
      <c r="CD65" s="27">
        <v>4.6842688980872751</v>
      </c>
      <c r="CE65" s="27">
        <v>4.0176412519930587</v>
      </c>
      <c r="CF65" s="27">
        <v>3.5086337780806147</v>
      </c>
      <c r="CG65" s="27">
        <v>2.9407735630386824</v>
      </c>
      <c r="CH65" s="27">
        <v>2.3535201937996497</v>
      </c>
      <c r="CI65" s="27">
        <v>1.6483730120565063</v>
      </c>
      <c r="CJ65" s="27">
        <v>-0.40195535676116734</v>
      </c>
      <c r="CK65" s="27">
        <v>-1.9782943720669657</v>
      </c>
      <c r="CL65" s="27">
        <v>-1.8104725891896543</v>
      </c>
      <c r="CM65" s="27">
        <v>-0.55734957845717759</v>
      </c>
      <c r="CO65" s="28">
        <v>3.1138130759250693</v>
      </c>
      <c r="CP65" s="28">
        <v>2.0814051618841773</v>
      </c>
      <c r="CQ65" s="28">
        <v>1.633715475846202</v>
      </c>
      <c r="CR65" s="28">
        <v>1.3875348838477706</v>
      </c>
      <c r="CS65" s="28">
        <v>0.95364054516990038</v>
      </c>
      <c r="CT65" s="28">
        <v>0.36780127052250222</v>
      </c>
      <c r="CU65" s="28">
        <v>-6.9954349408146044E-2</v>
      </c>
      <c r="CV65" s="28">
        <v>-0.54894006553493568</v>
      </c>
      <c r="CW65" s="28">
        <v>-0.99630873791652164</v>
      </c>
      <c r="CX65" s="28">
        <v>-1.4881757497141379</v>
      </c>
      <c r="CY65" s="28">
        <v>-3.373169832476222</v>
      </c>
      <c r="CZ65" s="28">
        <v>-7.1113043684569845</v>
      </c>
      <c r="DA65" s="28">
        <v>-9.4715478794260051</v>
      </c>
      <c r="DB65" s="28">
        <v>-10.198750717056299</v>
      </c>
      <c r="DD65" s="28">
        <v>7.1138130759250693</v>
      </c>
      <c r="DE65" s="28">
        <v>6.0814051618841773</v>
      </c>
      <c r="DF65" s="28">
        <v>5.633715475846202</v>
      </c>
      <c r="DG65" s="28">
        <v>5.3875348838477706</v>
      </c>
      <c r="DH65" s="28">
        <v>4.9536405451699004</v>
      </c>
      <c r="DI65" s="28">
        <v>4.3678012705225022</v>
      </c>
      <c r="DJ65" s="28">
        <v>3.930045650591854</v>
      </c>
      <c r="DK65" s="28">
        <v>3.4510599344650643</v>
      </c>
      <c r="DL65" s="28">
        <v>3.0036912620834784</v>
      </c>
      <c r="DM65" s="28">
        <v>2.5118242502858621</v>
      </c>
      <c r="DN65" s="28">
        <v>0.62683016752377796</v>
      </c>
      <c r="DO65" s="28">
        <v>-3.1113043684569845</v>
      </c>
      <c r="DP65" s="28">
        <v>-5.4715478794260051</v>
      </c>
      <c r="DQ65" s="28">
        <v>-6.1987507170562992</v>
      </c>
      <c r="DS65" s="29">
        <v>2.9658738749189517</v>
      </c>
      <c r="DT65" s="29">
        <v>1.8183467477211082</v>
      </c>
      <c r="DU65" s="29">
        <v>1.3745992883637861</v>
      </c>
      <c r="DV65" s="29">
        <v>1.1545839389619026</v>
      </c>
      <c r="DW65" s="29">
        <v>0.72570574914820085</v>
      </c>
      <c r="DX65" s="29">
        <v>0.18118599442070149</v>
      </c>
      <c r="DY65" s="29">
        <v>-0.19852313337468175</v>
      </c>
      <c r="DZ65" s="29">
        <v>-0.59100560327784635</v>
      </c>
      <c r="EA65" s="29">
        <v>-0.9993044572729346</v>
      </c>
      <c r="EB65" s="29">
        <v>-1.7959154615230162</v>
      </c>
      <c r="EC65" s="29">
        <v>-5.8567350260239515</v>
      </c>
      <c r="ED65" s="29">
        <v>-9.4577510299413916</v>
      </c>
      <c r="EE65" s="29">
        <v>-10.818086319071625</v>
      </c>
      <c r="EF65" s="29">
        <v>-9.0753781274832477</v>
      </c>
      <c r="EH65" s="29">
        <v>6.9658738749189517</v>
      </c>
      <c r="EI65" s="29">
        <v>5.8183467477211082</v>
      </c>
      <c r="EJ65" s="29">
        <v>5.8183467477211082</v>
      </c>
      <c r="EK65" s="29">
        <v>5.1545839389619026</v>
      </c>
      <c r="EL65" s="29">
        <v>4.7257057491482009</v>
      </c>
      <c r="EM65" s="29">
        <v>4.1811859944207015</v>
      </c>
      <c r="EN65" s="29">
        <v>3.8014768666253183</v>
      </c>
      <c r="EO65" s="29">
        <v>3.4089943967221537</v>
      </c>
      <c r="EP65" s="29">
        <v>3.0006955427270654</v>
      </c>
      <c r="EQ65" s="29">
        <v>2.2040845384769838</v>
      </c>
      <c r="ER65" s="29">
        <v>-1.8567350260239515</v>
      </c>
      <c r="ES65" s="29">
        <v>-5.4577510299413916</v>
      </c>
      <c r="ET65" s="29">
        <v>-6.8180863190716252</v>
      </c>
      <c r="EU65" s="29">
        <v>-5.0753781274832477</v>
      </c>
      <c r="EW65" s="1">
        <v>347903</v>
      </c>
      <c r="EX65" s="1">
        <v>458401</v>
      </c>
      <c r="EY65" s="1" t="s">
        <v>512</v>
      </c>
      <c r="EZ65" s="1" t="s">
        <v>868</v>
      </c>
    </row>
    <row r="66" spans="2:156" ht="16" thickBot="1" x14ac:dyDescent="0.4">
      <c r="B66" s="21" t="s">
        <v>67</v>
      </c>
      <c r="C66" s="22">
        <v>5.0198133801950302</v>
      </c>
      <c r="D66" s="23">
        <v>3.7640801733583586</v>
      </c>
      <c r="E66" s="23">
        <v>3.030530332359783</v>
      </c>
      <c r="F66" s="23">
        <v>2.6098779506177614</v>
      </c>
      <c r="G66" s="23">
        <v>2.3230637781790904</v>
      </c>
      <c r="H66" s="23">
        <v>1.8705947448313278</v>
      </c>
      <c r="I66" s="23">
        <v>1.4167057929877487</v>
      </c>
      <c r="J66" s="23">
        <v>0.91560681373659847</v>
      </c>
      <c r="K66" s="23">
        <v>0.45746493541226485</v>
      </c>
      <c r="L66" s="23">
        <v>-0.20747870066104568</v>
      </c>
      <c r="M66" s="23">
        <v>-2.5326441369184316</v>
      </c>
      <c r="N66" s="23">
        <v>-3.9801581697232535</v>
      </c>
      <c r="O66" s="23">
        <v>-4.47608852164079</v>
      </c>
      <c r="P66" s="23">
        <v>-4.5360207253457752</v>
      </c>
      <c r="Q66" s="24"/>
      <c r="R66" s="23">
        <v>8.5198133801950302</v>
      </c>
      <c r="S66" s="23">
        <v>7.2640801733583586</v>
      </c>
      <c r="T66" s="23">
        <v>6.530530332359783</v>
      </c>
      <c r="U66" s="23">
        <v>6.1098779506177614</v>
      </c>
      <c r="V66" s="23">
        <v>5.8230637781790904</v>
      </c>
      <c r="W66" s="23">
        <v>5.3705947448313278</v>
      </c>
      <c r="X66" s="23">
        <v>4.9167057929877487</v>
      </c>
      <c r="Y66" s="23">
        <v>4.4156068137365985</v>
      </c>
      <c r="Z66" s="23">
        <v>3.9574649354122649</v>
      </c>
      <c r="AA66" s="23">
        <v>3.2925212993389543</v>
      </c>
      <c r="AB66" s="23">
        <v>0.9673558630815684</v>
      </c>
      <c r="AC66" s="23">
        <v>-0.48015816972325354</v>
      </c>
      <c r="AD66" s="23">
        <v>-0.97608852164078996</v>
      </c>
      <c r="AE66" s="23">
        <v>-1.0360207253457752</v>
      </c>
      <c r="AG66" s="25">
        <v>5.6336647386572576</v>
      </c>
      <c r="AH66" s="25">
        <v>4.9719154728645591</v>
      </c>
      <c r="AI66" s="25">
        <v>4.4421325220384276</v>
      </c>
      <c r="AJ66" s="25">
        <v>4.1104595361385456</v>
      </c>
      <c r="AK66" s="25">
        <v>3.9075666840198657</v>
      </c>
      <c r="AL66" s="25">
        <v>3.5559059210410506</v>
      </c>
      <c r="AM66" s="25">
        <v>3.1991725971864646</v>
      </c>
      <c r="AN66" s="25">
        <v>2.7966656223745439</v>
      </c>
      <c r="AO66" s="25">
        <v>2.4010376040725507</v>
      </c>
      <c r="AP66" s="25">
        <v>1.9486603110363969</v>
      </c>
      <c r="AQ66" s="25">
        <v>0.64706487336179919</v>
      </c>
      <c r="AR66" s="25">
        <v>-0.49645293815264324</v>
      </c>
      <c r="AS66" s="25">
        <v>-1.3231854244824106</v>
      </c>
      <c r="AT66" s="25">
        <v>-1.9378810754544915</v>
      </c>
      <c r="AV66" s="26">
        <v>9.1336647386572576</v>
      </c>
      <c r="AW66" s="26">
        <v>8.4719154728645591</v>
      </c>
      <c r="AX66" s="26">
        <v>7.9421325220384276</v>
      </c>
      <c r="AY66" s="26">
        <v>7.6104595361385456</v>
      </c>
      <c r="AZ66" s="26">
        <v>7.4075666840198657</v>
      </c>
      <c r="BA66" s="26">
        <v>7.0559059210410506</v>
      </c>
      <c r="BB66" s="26">
        <v>6.6991725971864646</v>
      </c>
      <c r="BC66" s="26">
        <v>6.2966656223745439</v>
      </c>
      <c r="BD66" s="26">
        <v>5.9010376040725507</v>
      </c>
      <c r="BE66" s="26">
        <v>5.4486603110363969</v>
      </c>
      <c r="BF66" s="26">
        <v>4.1470648733617992</v>
      </c>
      <c r="BG66" s="26">
        <v>3.0035470618473568</v>
      </c>
      <c r="BH66" s="26">
        <v>2.1768145755175894</v>
      </c>
      <c r="BI66" s="26">
        <v>1.5621189245455085</v>
      </c>
      <c r="BK66" s="27">
        <v>5.0245666014579005</v>
      </c>
      <c r="BL66" s="27">
        <v>3.7787696308742476</v>
      </c>
      <c r="BM66" s="27">
        <v>3.0570369103922612</v>
      </c>
      <c r="BN66" s="27">
        <v>2.6536833044648844</v>
      </c>
      <c r="BO66" s="27">
        <v>2.3834675525965157</v>
      </c>
      <c r="BP66" s="27">
        <v>1.9500033718084655</v>
      </c>
      <c r="BQ66" s="27">
        <v>1.5146859293133463</v>
      </c>
      <c r="BR66" s="27">
        <v>1.0321956057517419</v>
      </c>
      <c r="BS66" s="27">
        <v>0.59579643915274261</v>
      </c>
      <c r="BT66" s="27">
        <v>-8.66680148382315E-3</v>
      </c>
      <c r="BU66" s="27">
        <v>-2.0600450414559113</v>
      </c>
      <c r="BV66" s="27">
        <v>-3.1396170473403586</v>
      </c>
      <c r="BW66" s="27">
        <v>-3.4802562275503881</v>
      </c>
      <c r="BX66" s="27">
        <v>-3.3392333270252976</v>
      </c>
      <c r="BZ66" s="27">
        <v>8.5245666014579005</v>
      </c>
      <c r="CA66" s="27">
        <v>7.2787696308742476</v>
      </c>
      <c r="CB66" s="27">
        <v>6.5570369103922612</v>
      </c>
      <c r="CC66" s="27">
        <v>6.1536833044648844</v>
      </c>
      <c r="CD66" s="27">
        <v>5.8834675525965157</v>
      </c>
      <c r="CE66" s="27">
        <v>5.4500033718084655</v>
      </c>
      <c r="CF66" s="27">
        <v>5.0146859293133463</v>
      </c>
      <c r="CG66" s="27">
        <v>4.5321956057517419</v>
      </c>
      <c r="CH66" s="27">
        <v>4.0957964391527426</v>
      </c>
      <c r="CI66" s="27">
        <v>3.4913331985161769</v>
      </c>
      <c r="CJ66" s="27">
        <v>1.4399549585440887</v>
      </c>
      <c r="CK66" s="27">
        <v>0.36038295265964138</v>
      </c>
      <c r="CL66" s="27">
        <v>1.9743772449611896E-2</v>
      </c>
      <c r="CM66" s="27">
        <v>0.16076667297470237</v>
      </c>
      <c r="CO66" s="28">
        <v>5.0319483666002096</v>
      </c>
      <c r="CP66" s="28">
        <v>3.7654478296343896</v>
      </c>
      <c r="CQ66" s="28">
        <v>3.0260570473120119</v>
      </c>
      <c r="CR66" s="28">
        <v>2.619240857450178</v>
      </c>
      <c r="CS66" s="28">
        <v>2.3314169081391238</v>
      </c>
      <c r="CT66" s="28">
        <v>1.8521010879233195</v>
      </c>
      <c r="CU66" s="28">
        <v>1.3333707396638417</v>
      </c>
      <c r="CV66" s="28">
        <v>0.75469009743200743</v>
      </c>
      <c r="CW66" s="28">
        <v>0.27919239787321359</v>
      </c>
      <c r="CX66" s="28">
        <v>-0.27096846329162361</v>
      </c>
      <c r="CY66" s="28">
        <v>-2.7900841632595359</v>
      </c>
      <c r="CZ66" s="28">
        <v>-6.3021253174556335</v>
      </c>
      <c r="DA66" s="28">
        <v>-8.266441045600363</v>
      </c>
      <c r="DB66" s="28">
        <v>-9.7354822953867526</v>
      </c>
      <c r="DD66" s="28">
        <v>8.5319483666002096</v>
      </c>
      <c r="DE66" s="28">
        <v>7.2654478296343896</v>
      </c>
      <c r="DF66" s="28">
        <v>6.5260570473120119</v>
      </c>
      <c r="DG66" s="28">
        <v>6.119240857450178</v>
      </c>
      <c r="DH66" s="28">
        <v>5.8314169081391238</v>
      </c>
      <c r="DI66" s="28">
        <v>5.3521010879233195</v>
      </c>
      <c r="DJ66" s="28">
        <v>4.8333707396638417</v>
      </c>
      <c r="DK66" s="28">
        <v>4.2546900974320074</v>
      </c>
      <c r="DL66" s="28">
        <v>3.7791923978732136</v>
      </c>
      <c r="DM66" s="28">
        <v>3.2290315367083764</v>
      </c>
      <c r="DN66" s="28">
        <v>0.7099158367404641</v>
      </c>
      <c r="DO66" s="28">
        <v>-2.8021253174556335</v>
      </c>
      <c r="DP66" s="28">
        <v>-4.766441045600363</v>
      </c>
      <c r="DQ66" s="28">
        <v>-6.2354822953867526</v>
      </c>
      <c r="DS66" s="29">
        <v>4.9987449225679246</v>
      </c>
      <c r="DT66" s="29">
        <v>3.6701617649931837</v>
      </c>
      <c r="DU66" s="29">
        <v>2.9221910603960861</v>
      </c>
      <c r="DV66" s="29">
        <v>2.5255964996560003</v>
      </c>
      <c r="DW66" s="29">
        <v>2.248659536457172</v>
      </c>
      <c r="DX66" s="29">
        <v>1.802994791299561</v>
      </c>
      <c r="DY66" s="29">
        <v>1.3300519824962898</v>
      </c>
      <c r="DZ66" s="29">
        <v>0.81920050007093081</v>
      </c>
      <c r="EA66" s="29">
        <v>0.4083545975409244</v>
      </c>
      <c r="EB66" s="29">
        <v>-0.46673274629766937</v>
      </c>
      <c r="EC66" s="29">
        <v>-4.5137511397510792</v>
      </c>
      <c r="ED66" s="29">
        <v>-7.3419856044058704</v>
      </c>
      <c r="EE66" s="29">
        <v>-8.4956692798693965</v>
      </c>
      <c r="EF66" s="29">
        <v>-8.0533705579844828</v>
      </c>
      <c r="EH66" s="29">
        <v>8.4987449225679246</v>
      </c>
      <c r="EI66" s="29">
        <v>7.1701617649931837</v>
      </c>
      <c r="EJ66" s="29">
        <v>7.1701617649931837</v>
      </c>
      <c r="EK66" s="29">
        <v>6.0255964996560003</v>
      </c>
      <c r="EL66" s="29">
        <v>5.748659536457172</v>
      </c>
      <c r="EM66" s="29">
        <v>5.302994791299561</v>
      </c>
      <c r="EN66" s="29">
        <v>4.8300519824962898</v>
      </c>
      <c r="EO66" s="29">
        <v>4.3192005000709308</v>
      </c>
      <c r="EP66" s="29">
        <v>3.9083545975409244</v>
      </c>
      <c r="EQ66" s="29">
        <v>3.0332672537023306</v>
      </c>
      <c r="ER66" s="29">
        <v>-1.0137511397510792</v>
      </c>
      <c r="ES66" s="29">
        <v>-3.8419856044058704</v>
      </c>
      <c r="ET66" s="29">
        <v>-4.9956692798693965</v>
      </c>
      <c r="EU66" s="29">
        <v>-4.5533705579844828</v>
      </c>
      <c r="EW66" s="1">
        <v>344595</v>
      </c>
      <c r="EX66" s="1">
        <v>412486</v>
      </c>
      <c r="EY66" s="1" t="s">
        <v>534</v>
      </c>
      <c r="EZ66" s="1" t="s">
        <v>874</v>
      </c>
    </row>
    <row r="67" spans="2:156" ht="16" thickBot="1" x14ac:dyDescent="0.4">
      <c r="B67" s="21" t="s">
        <v>68</v>
      </c>
      <c r="C67" s="22">
        <v>9.2470114973865538</v>
      </c>
      <c r="D67" s="23">
        <v>8.6626607378966192</v>
      </c>
      <c r="E67" s="23">
        <v>8.7030469458995405</v>
      </c>
      <c r="F67" s="23">
        <v>8.2900352552506984</v>
      </c>
      <c r="G67" s="23">
        <v>8.1927687750080906</v>
      </c>
      <c r="H67" s="23">
        <v>7.839076996923497</v>
      </c>
      <c r="I67" s="23">
        <v>7.4953871903146467</v>
      </c>
      <c r="J67" s="23">
        <v>7.2307095851195342</v>
      </c>
      <c r="K67" s="23">
        <v>6.6656353423367207</v>
      </c>
      <c r="L67" s="23">
        <v>6.2298461289416949</v>
      </c>
      <c r="M67" s="23">
        <v>4.6679471695617423</v>
      </c>
      <c r="N67" s="23">
        <v>3.8032834006332763</v>
      </c>
      <c r="O67" s="23">
        <v>3.3560017072012442</v>
      </c>
      <c r="P67" s="23">
        <v>3.3723764465618231</v>
      </c>
      <c r="Q67" s="24"/>
      <c r="R67" s="23">
        <v>13.384011497386554</v>
      </c>
      <c r="S67" s="23">
        <v>12.79966073789662</v>
      </c>
      <c r="T67" s="23">
        <v>12.840046945899541</v>
      </c>
      <c r="U67" s="23">
        <v>12.427035255250699</v>
      </c>
      <c r="V67" s="23">
        <v>12.329768775008091</v>
      </c>
      <c r="W67" s="23">
        <v>11.976076996923497</v>
      </c>
      <c r="X67" s="23">
        <v>11.632387190314647</v>
      </c>
      <c r="Y67" s="23">
        <v>11.367709585119535</v>
      </c>
      <c r="Z67" s="23">
        <v>10.802635342336721</v>
      </c>
      <c r="AA67" s="23">
        <v>10.366846128941695</v>
      </c>
      <c r="AB67" s="23">
        <v>8.8049471695617427</v>
      </c>
      <c r="AC67" s="23">
        <v>7.9402834006332768</v>
      </c>
      <c r="AD67" s="23">
        <v>7.4930017072012447</v>
      </c>
      <c r="AE67" s="23">
        <v>7.5093764465618236</v>
      </c>
      <c r="AG67" s="25">
        <v>9.5640769949983575</v>
      </c>
      <c r="AH67" s="25">
        <v>9.1246705238364978</v>
      </c>
      <c r="AI67" s="25">
        <v>9.0431876581122648</v>
      </c>
      <c r="AJ67" s="25">
        <v>8.5607061965784812</v>
      </c>
      <c r="AK67" s="25">
        <v>8.5254637945892977</v>
      </c>
      <c r="AL67" s="25">
        <v>8.0722043708519386</v>
      </c>
      <c r="AM67" s="25">
        <v>7.7057304577534147</v>
      </c>
      <c r="AN67" s="25">
        <v>7.4382698028541192</v>
      </c>
      <c r="AO67" s="25">
        <v>6.8133280473294242</v>
      </c>
      <c r="AP67" s="25">
        <v>5.8221345171086938</v>
      </c>
      <c r="AQ67" s="25">
        <v>5.2561364458238771</v>
      </c>
      <c r="AR67" s="25">
        <v>4.8854042387653536</v>
      </c>
      <c r="AS67" s="25">
        <v>4.4020032646035148</v>
      </c>
      <c r="AT67" s="25">
        <v>4.2163248569638938</v>
      </c>
      <c r="AV67" s="26">
        <v>13.701076994998358</v>
      </c>
      <c r="AW67" s="26">
        <v>13.261670523836498</v>
      </c>
      <c r="AX67" s="26">
        <v>13.180187658112265</v>
      </c>
      <c r="AY67" s="26">
        <v>12.697706196578482</v>
      </c>
      <c r="AZ67" s="26">
        <v>12.662463794589298</v>
      </c>
      <c r="BA67" s="26">
        <v>12.209204370851939</v>
      </c>
      <c r="BB67" s="26">
        <v>11.842730457753415</v>
      </c>
      <c r="BC67" s="26">
        <v>11.57526980285412</v>
      </c>
      <c r="BD67" s="26">
        <v>10.950328047329425</v>
      </c>
      <c r="BE67" s="26">
        <v>9.9591345171086942</v>
      </c>
      <c r="BF67" s="26">
        <v>9.3931364458238775</v>
      </c>
      <c r="BG67" s="26">
        <v>9.022404238765354</v>
      </c>
      <c r="BH67" s="26">
        <v>8.5390032646035152</v>
      </c>
      <c r="BI67" s="26">
        <v>8.3533248569638943</v>
      </c>
      <c r="BK67" s="27">
        <v>9.1878241410320527</v>
      </c>
      <c r="BL67" s="27">
        <v>8.6687730113871311</v>
      </c>
      <c r="BM67" s="27">
        <v>8.7211839249163585</v>
      </c>
      <c r="BN67" s="27">
        <v>8.3374179622366498</v>
      </c>
      <c r="BO67" s="27">
        <v>8.2408496015677049</v>
      </c>
      <c r="BP67" s="27">
        <v>7.879289396204042</v>
      </c>
      <c r="BQ67" s="27">
        <v>7.55881362199408</v>
      </c>
      <c r="BR67" s="27">
        <v>7.2511547927893805</v>
      </c>
      <c r="BS67" s="27">
        <v>6.7071257166869742</v>
      </c>
      <c r="BT67" s="27">
        <v>6.3113123744931556</v>
      </c>
      <c r="BU67" s="27">
        <v>4.8861255992710895</v>
      </c>
      <c r="BV67" s="27">
        <v>4.1268781324855155</v>
      </c>
      <c r="BW67" s="27">
        <v>3.725344700225385</v>
      </c>
      <c r="BX67" s="27">
        <v>3.7576588108888416</v>
      </c>
      <c r="BZ67" s="27">
        <v>13.324824141032053</v>
      </c>
      <c r="CA67" s="27">
        <v>12.805773011387132</v>
      </c>
      <c r="CB67" s="27">
        <v>12.858183924916359</v>
      </c>
      <c r="CC67" s="27">
        <v>12.47441796223665</v>
      </c>
      <c r="CD67" s="27">
        <v>12.377849601567705</v>
      </c>
      <c r="CE67" s="27">
        <v>12.016289396204042</v>
      </c>
      <c r="CF67" s="27">
        <v>11.69581362199408</v>
      </c>
      <c r="CG67" s="27">
        <v>11.388154792789381</v>
      </c>
      <c r="CH67" s="27">
        <v>10.844125716686975</v>
      </c>
      <c r="CI67" s="27">
        <v>10.448312374493156</v>
      </c>
      <c r="CJ67" s="27">
        <v>9.0231255992710899</v>
      </c>
      <c r="CK67" s="27">
        <v>8.2638781324855159</v>
      </c>
      <c r="CL67" s="27">
        <v>7.8623447002253855</v>
      </c>
      <c r="CM67" s="27">
        <v>7.894658810888842</v>
      </c>
      <c r="CO67" s="28">
        <v>9.2614848919617483</v>
      </c>
      <c r="CP67" s="28">
        <v>8.6906480946560105</v>
      </c>
      <c r="CQ67" s="28">
        <v>8.7384334068011871</v>
      </c>
      <c r="CR67" s="28">
        <v>8.3264064063524668</v>
      </c>
      <c r="CS67" s="28">
        <v>8.2276543972723228</v>
      </c>
      <c r="CT67" s="28">
        <v>7.8728232402169542</v>
      </c>
      <c r="CU67" s="28">
        <v>7.5162542824948595</v>
      </c>
      <c r="CV67" s="28">
        <v>7.1601772414380669</v>
      </c>
      <c r="CW67" s="28">
        <v>6.5679458145678424</v>
      </c>
      <c r="CX67" s="28">
        <v>6.1322523216197169</v>
      </c>
      <c r="CY67" s="28">
        <v>3.9446523884139637</v>
      </c>
      <c r="CZ67" s="28">
        <v>5.3748213190232264E-2</v>
      </c>
      <c r="DA67" s="28">
        <v>-3.2797442128604217</v>
      </c>
      <c r="DB67" s="28">
        <v>-5.3528312268162708</v>
      </c>
      <c r="DD67" s="28">
        <v>13.398484891961749</v>
      </c>
      <c r="DE67" s="28">
        <v>12.827648094656011</v>
      </c>
      <c r="DF67" s="28">
        <v>12.875433406801188</v>
      </c>
      <c r="DG67" s="28">
        <v>12.463406406352467</v>
      </c>
      <c r="DH67" s="28">
        <v>12.364654397272323</v>
      </c>
      <c r="DI67" s="28">
        <v>12.009823240216955</v>
      </c>
      <c r="DJ67" s="28">
        <v>11.65325428249486</v>
      </c>
      <c r="DK67" s="28">
        <v>11.297177241438067</v>
      </c>
      <c r="DL67" s="28">
        <v>10.704945814567843</v>
      </c>
      <c r="DM67" s="28">
        <v>10.269252321619717</v>
      </c>
      <c r="DN67" s="28">
        <v>8.0816523884139642</v>
      </c>
      <c r="DO67" s="28">
        <v>4.1907482131902327</v>
      </c>
      <c r="DP67" s="28">
        <v>0.85725578713957873</v>
      </c>
      <c r="DQ67" s="28">
        <v>-1.2158312268162703</v>
      </c>
      <c r="DS67" s="29">
        <v>9.248077730842029</v>
      </c>
      <c r="DT67" s="29">
        <v>8.6649962347546534</v>
      </c>
      <c r="DU67" s="29">
        <v>8.7185306282852686</v>
      </c>
      <c r="DV67" s="29">
        <v>8.3493335285242551</v>
      </c>
      <c r="DW67" s="29">
        <v>8.2700400459522516</v>
      </c>
      <c r="DX67" s="29">
        <v>7.9301951535125248</v>
      </c>
      <c r="DY67" s="29">
        <v>7.6046259140346351</v>
      </c>
      <c r="DZ67" s="29">
        <v>7.2987867614190254</v>
      </c>
      <c r="EA67" s="29">
        <v>6.6844077735941809</v>
      </c>
      <c r="EB67" s="29">
        <v>5.6521041886572831</v>
      </c>
      <c r="EC67" s="29">
        <v>1.1580474308680948</v>
      </c>
      <c r="ED67" s="29">
        <v>-2.4096004763565446</v>
      </c>
      <c r="EE67" s="29">
        <v>-4.6030598097521889</v>
      </c>
      <c r="EF67" s="29">
        <v>-3.8990465274193653</v>
      </c>
      <c r="EH67" s="29">
        <v>13.385077730842029</v>
      </c>
      <c r="EI67" s="29">
        <v>12.801996234754654</v>
      </c>
      <c r="EJ67" s="29">
        <v>12.801996234754654</v>
      </c>
      <c r="EK67" s="29">
        <v>12.486333528524256</v>
      </c>
      <c r="EL67" s="29">
        <v>12.407040045952252</v>
      </c>
      <c r="EM67" s="29">
        <v>12.067195153512525</v>
      </c>
      <c r="EN67" s="29">
        <v>11.741625914034636</v>
      </c>
      <c r="EO67" s="29">
        <v>11.435786761419026</v>
      </c>
      <c r="EP67" s="29">
        <v>10.821407773594181</v>
      </c>
      <c r="EQ67" s="29">
        <v>9.7891041886572836</v>
      </c>
      <c r="ER67" s="29">
        <v>5.2950474308680953</v>
      </c>
      <c r="ES67" s="29">
        <v>1.7273995236434558</v>
      </c>
      <c r="ET67" s="29">
        <v>-0.46605980975218841</v>
      </c>
      <c r="EU67" s="29">
        <v>0.23795347258063515</v>
      </c>
      <c r="EW67" s="1">
        <v>380863</v>
      </c>
      <c r="EX67" s="1">
        <v>410807</v>
      </c>
      <c r="EY67" s="1" t="s">
        <v>536</v>
      </c>
      <c r="EZ67" s="1" t="s">
        <v>867</v>
      </c>
    </row>
    <row r="68" spans="2:156" ht="16" thickBot="1" x14ac:dyDescent="0.4">
      <c r="B68" s="21" t="s">
        <v>69</v>
      </c>
      <c r="C68" s="22">
        <v>6.6680279591410887</v>
      </c>
      <c r="D68" s="23">
        <v>5.9815320145315383</v>
      </c>
      <c r="E68" s="23">
        <v>5.9547307454571623</v>
      </c>
      <c r="F68" s="23">
        <v>5.7120491641187741</v>
      </c>
      <c r="G68" s="23">
        <v>5.6516943230676535</v>
      </c>
      <c r="H68" s="23">
        <v>5.2783381682422377</v>
      </c>
      <c r="I68" s="23">
        <v>4.992850315382297</v>
      </c>
      <c r="J68" s="23">
        <v>10.156067554798787</v>
      </c>
      <c r="K68" s="23">
        <v>9.8047550596042612</v>
      </c>
      <c r="L68" s="23">
        <v>9.3280780740002474</v>
      </c>
      <c r="M68" s="23">
        <v>7.2032142515359556</v>
      </c>
      <c r="N68" s="23">
        <v>5.3672200320935843</v>
      </c>
      <c r="O68" s="23">
        <v>4.1170241059912769</v>
      </c>
      <c r="P68" s="23">
        <v>3.3500952197404956</v>
      </c>
      <c r="Q68" s="24"/>
      <c r="R68" s="23">
        <v>10.168027959141089</v>
      </c>
      <c r="S68" s="23">
        <v>9.4815320145315383</v>
      </c>
      <c r="T68" s="23">
        <v>9.4547307454571623</v>
      </c>
      <c r="U68" s="23">
        <v>9.2120491641187741</v>
      </c>
      <c r="V68" s="23">
        <v>9.1516943230676535</v>
      </c>
      <c r="W68" s="23">
        <v>8.7783381682422377</v>
      </c>
      <c r="X68" s="23">
        <v>8.492850315382297</v>
      </c>
      <c r="Y68" s="23">
        <v>8.2560675547987881</v>
      </c>
      <c r="Z68" s="23">
        <v>7.9047550596042626</v>
      </c>
      <c r="AA68" s="23">
        <v>7.4280780740002488</v>
      </c>
      <c r="AB68" s="23">
        <v>5.303214251535957</v>
      </c>
      <c r="AC68" s="23">
        <v>3.4672200320935858</v>
      </c>
      <c r="AD68" s="23">
        <v>2.2170241059912783</v>
      </c>
      <c r="AE68" s="23">
        <v>1.450095219740497</v>
      </c>
      <c r="AG68" s="25">
        <v>7.0326330104589516</v>
      </c>
      <c r="AH68" s="25">
        <v>6.6624715201879479</v>
      </c>
      <c r="AI68" s="25">
        <v>6.5501226798045611</v>
      </c>
      <c r="AJ68" s="25">
        <v>6.2637899521641653</v>
      </c>
      <c r="AK68" s="25">
        <v>6.1841889532757701</v>
      </c>
      <c r="AL68" s="25">
        <v>5.8257801323681893</v>
      </c>
      <c r="AM68" s="25">
        <v>5.5429845236741944</v>
      </c>
      <c r="AN68" s="25">
        <v>10.702045021507097</v>
      </c>
      <c r="AO68" s="25">
        <v>10.34498109651107</v>
      </c>
      <c r="AP68" s="25">
        <v>9.9316991190284956</v>
      </c>
      <c r="AQ68" s="25">
        <v>8.2755849300487583</v>
      </c>
      <c r="AR68" s="25">
        <v>6.892929243101996</v>
      </c>
      <c r="AS68" s="25">
        <v>6.2680078721603536</v>
      </c>
      <c r="AT68" s="25">
        <v>6.0861184155628187</v>
      </c>
      <c r="AV68" s="26">
        <v>10.532633010458952</v>
      </c>
      <c r="AW68" s="26">
        <v>10.162471520187948</v>
      </c>
      <c r="AX68" s="26">
        <v>10.050122679804561</v>
      </c>
      <c r="AY68" s="26">
        <v>9.7637899521641653</v>
      </c>
      <c r="AZ68" s="26">
        <v>9.6841889532757701</v>
      </c>
      <c r="BA68" s="26">
        <v>9.3257801323681893</v>
      </c>
      <c r="BB68" s="26">
        <v>9.0429845236741944</v>
      </c>
      <c r="BC68" s="26">
        <v>8.802045021507098</v>
      </c>
      <c r="BD68" s="26">
        <v>8.4449810965110714</v>
      </c>
      <c r="BE68" s="26">
        <v>8.031699119028497</v>
      </c>
      <c r="BF68" s="26">
        <v>6.3755849300487597</v>
      </c>
      <c r="BG68" s="26">
        <v>4.9929292431019974</v>
      </c>
      <c r="BH68" s="26">
        <v>4.368007872160355</v>
      </c>
      <c r="BI68" s="26">
        <v>4.1861184155628202</v>
      </c>
      <c r="BK68" s="27">
        <v>6.6786972009436791</v>
      </c>
      <c r="BL68" s="27">
        <v>6.0054125290239853</v>
      </c>
      <c r="BM68" s="27">
        <v>5.9885587609682709</v>
      </c>
      <c r="BN68" s="27">
        <v>5.7563799294814473</v>
      </c>
      <c r="BO68" s="27">
        <v>5.7061752601771332</v>
      </c>
      <c r="BP68" s="27">
        <v>5.3477070817589336</v>
      </c>
      <c r="BQ68" s="27">
        <v>5.0764057648788228</v>
      </c>
      <c r="BR68" s="27">
        <v>10.253503145406453</v>
      </c>
      <c r="BS68" s="27">
        <v>9.9234783246559637</v>
      </c>
      <c r="BT68" s="27">
        <v>9.5148724247278942</v>
      </c>
      <c r="BU68" s="27">
        <v>7.5965272538677464</v>
      </c>
      <c r="BV68" s="27">
        <v>6.2411778984564421</v>
      </c>
      <c r="BW68" s="27">
        <v>5.7757621957523355</v>
      </c>
      <c r="BX68" s="27">
        <v>5.7686686963649123</v>
      </c>
      <c r="BZ68" s="27">
        <v>10.178697200943679</v>
      </c>
      <c r="CA68" s="27">
        <v>9.5054125290239853</v>
      </c>
      <c r="CB68" s="27">
        <v>9.4885587609682709</v>
      </c>
      <c r="CC68" s="27">
        <v>9.2563799294814473</v>
      </c>
      <c r="CD68" s="27">
        <v>9.2061752601771332</v>
      </c>
      <c r="CE68" s="27">
        <v>8.8477070817589336</v>
      </c>
      <c r="CF68" s="27">
        <v>8.5764057648788228</v>
      </c>
      <c r="CG68" s="27">
        <v>8.3535031454064548</v>
      </c>
      <c r="CH68" s="27">
        <v>8.0234783246559651</v>
      </c>
      <c r="CI68" s="27">
        <v>7.6148724247278956</v>
      </c>
      <c r="CJ68" s="27">
        <v>5.6965272538677478</v>
      </c>
      <c r="CK68" s="27">
        <v>4.3411778984564435</v>
      </c>
      <c r="CL68" s="27">
        <v>3.8757621957523369</v>
      </c>
      <c r="CM68" s="27">
        <v>3.8686686963649137</v>
      </c>
      <c r="CO68" s="28">
        <v>6.6879233618944856</v>
      </c>
      <c r="CP68" s="28">
        <v>6.0255269043648152</v>
      </c>
      <c r="CQ68" s="28">
        <v>6.0224198633431829</v>
      </c>
      <c r="CR68" s="28">
        <v>5.8046627865488656</v>
      </c>
      <c r="CS68" s="28">
        <v>5.7751697247001168</v>
      </c>
      <c r="CT68" s="28">
        <v>5.435481650690086</v>
      </c>
      <c r="CU68" s="28">
        <v>5.1675556294625107</v>
      </c>
      <c r="CV68" s="28">
        <v>10.341648464298142</v>
      </c>
      <c r="CW68" s="28">
        <v>9.9831712045655987</v>
      </c>
      <c r="CX68" s="28">
        <v>9.5314342908480345</v>
      </c>
      <c r="CY68" s="28">
        <v>6.8373597542210902</v>
      </c>
      <c r="CZ68" s="28">
        <v>2.3262395762889696</v>
      </c>
      <c r="DA68" s="28">
        <v>-3.0014435680740021</v>
      </c>
      <c r="DB68" s="28">
        <v>-6.1733814412821033</v>
      </c>
      <c r="DD68" s="28">
        <v>10.187923361894486</v>
      </c>
      <c r="DE68" s="28">
        <v>9.5255269043648152</v>
      </c>
      <c r="DF68" s="28">
        <v>9.5224198633431829</v>
      </c>
      <c r="DG68" s="28">
        <v>9.3046627865488656</v>
      </c>
      <c r="DH68" s="28">
        <v>9.2751697247001168</v>
      </c>
      <c r="DI68" s="28">
        <v>8.935481650690086</v>
      </c>
      <c r="DJ68" s="28">
        <v>8.6675556294625107</v>
      </c>
      <c r="DK68" s="28">
        <v>8.4416484642981438</v>
      </c>
      <c r="DL68" s="28">
        <v>8.0831712045656001</v>
      </c>
      <c r="DM68" s="28">
        <v>7.6314342908480359</v>
      </c>
      <c r="DN68" s="28">
        <v>4.9373597542210916</v>
      </c>
      <c r="DO68" s="28">
        <v>0.42623957628897102</v>
      </c>
      <c r="DP68" s="28">
        <v>-4.9014435680740007</v>
      </c>
      <c r="DQ68" s="28">
        <v>-8.0733814412821019</v>
      </c>
      <c r="DS68" s="29">
        <v>6.6804678080870126</v>
      </c>
      <c r="DT68" s="29">
        <v>5.984424654585764</v>
      </c>
      <c r="DU68" s="29">
        <v>5.9681186391105303</v>
      </c>
      <c r="DV68" s="29">
        <v>5.7556341996283766</v>
      </c>
      <c r="DW68" s="29">
        <v>5.7359589341453088</v>
      </c>
      <c r="DX68" s="29">
        <v>5.4152963584950413</v>
      </c>
      <c r="DY68" s="29">
        <v>5.1620776010322675</v>
      </c>
      <c r="DZ68" s="29">
        <v>10.175341538632448</v>
      </c>
      <c r="EA68" s="29">
        <v>9.6624862128992177</v>
      </c>
      <c r="EB68" s="29">
        <v>8.8652365954154444</v>
      </c>
      <c r="EC68" s="29">
        <v>4.2228999291734652</v>
      </c>
      <c r="ED68" s="29">
        <v>-0.32327627206333887</v>
      </c>
      <c r="EE68" s="29">
        <v>-3.4798535547627836</v>
      </c>
      <c r="EF68" s="29">
        <v>-4.6304095950339885</v>
      </c>
      <c r="EH68" s="29">
        <v>10.180467808087013</v>
      </c>
      <c r="EI68" s="29">
        <v>9.484424654585764</v>
      </c>
      <c r="EJ68" s="29">
        <v>9.484424654585764</v>
      </c>
      <c r="EK68" s="29">
        <v>9.2556341996283766</v>
      </c>
      <c r="EL68" s="29">
        <v>9.2359589341453088</v>
      </c>
      <c r="EM68" s="29">
        <v>8.9152963584950413</v>
      </c>
      <c r="EN68" s="29">
        <v>8.6620776010322675</v>
      </c>
      <c r="EO68" s="29">
        <v>8.2753415386324498</v>
      </c>
      <c r="EP68" s="29">
        <v>7.7624862128992191</v>
      </c>
      <c r="EQ68" s="29">
        <v>6.9652365954154458</v>
      </c>
      <c r="ER68" s="29">
        <v>2.3228999291734667</v>
      </c>
      <c r="ES68" s="29">
        <v>-2.2232762720633374</v>
      </c>
      <c r="ET68" s="29">
        <v>-5.3798535547627822</v>
      </c>
      <c r="EU68" s="29">
        <v>-6.5304095950339871</v>
      </c>
      <c r="EW68" s="1">
        <v>372937</v>
      </c>
      <c r="EX68" s="1">
        <v>406428</v>
      </c>
      <c r="EY68" s="1" t="s">
        <v>539</v>
      </c>
      <c r="EZ68" s="1" t="s">
        <v>867</v>
      </c>
    </row>
    <row r="69" spans="2:156" ht="16" thickBot="1" x14ac:dyDescent="0.4">
      <c r="B69" s="21" t="s">
        <v>70</v>
      </c>
      <c r="C69" s="22">
        <v>9.8782011757818857</v>
      </c>
      <c r="D69" s="23">
        <v>8.7540221494338475</v>
      </c>
      <c r="E69" s="23">
        <v>8.5399023550206756</v>
      </c>
      <c r="F69" s="23">
        <v>8.4105386472478472</v>
      </c>
      <c r="G69" s="23">
        <v>8.262404034702076</v>
      </c>
      <c r="H69" s="23">
        <v>8.0125352770923541</v>
      </c>
      <c r="I69" s="23">
        <v>7.7699314597391762</v>
      </c>
      <c r="J69" s="23">
        <v>7.5144496749488425</v>
      </c>
      <c r="K69" s="23">
        <v>7.2018415401084255</v>
      </c>
      <c r="L69" s="23">
        <v>7.0138526041685516</v>
      </c>
      <c r="M69" s="23">
        <v>6.2586792297185987</v>
      </c>
      <c r="N69" s="23">
        <v>5.9267977856426768</v>
      </c>
      <c r="O69" s="23">
        <v>5.883122263123532</v>
      </c>
      <c r="P69" s="23">
        <v>6.071050277952029</v>
      </c>
      <c r="Q69" s="24"/>
      <c r="R69" s="23">
        <v>30.878201175781886</v>
      </c>
      <c r="S69" s="23">
        <v>29.754022149433847</v>
      </c>
      <c r="T69" s="23">
        <v>29.539902355020676</v>
      </c>
      <c r="U69" s="23">
        <v>29.410538647247847</v>
      </c>
      <c r="V69" s="23">
        <v>29.262404034702076</v>
      </c>
      <c r="W69" s="23">
        <v>29.012535277092354</v>
      </c>
      <c r="X69" s="23">
        <v>28.769931459739176</v>
      </c>
      <c r="Y69" s="23">
        <v>28.514449674948843</v>
      </c>
      <c r="Z69" s="23">
        <v>28.201841540108425</v>
      </c>
      <c r="AA69" s="23">
        <v>28.013852604168552</v>
      </c>
      <c r="AB69" s="23">
        <v>27.258679229718599</v>
      </c>
      <c r="AC69" s="23">
        <v>26.926797785642677</v>
      </c>
      <c r="AD69" s="23">
        <v>26.883122263123532</v>
      </c>
      <c r="AE69" s="23">
        <v>27.071050277952029</v>
      </c>
      <c r="AG69" s="25">
        <v>10.814249173575597</v>
      </c>
      <c r="AH69" s="25">
        <v>10.536759876720403</v>
      </c>
      <c r="AI69" s="25">
        <v>10.150599271641884</v>
      </c>
      <c r="AJ69" s="25">
        <v>9.8144918465183828</v>
      </c>
      <c r="AK69" s="25">
        <v>9.3728238918643001</v>
      </c>
      <c r="AL69" s="25">
        <v>8.8642756211810934</v>
      </c>
      <c r="AM69" s="25">
        <v>8.3551928770467754</v>
      </c>
      <c r="AN69" s="25">
        <v>7.7444609898951811</v>
      </c>
      <c r="AO69" s="25">
        <v>7.0192599507132165</v>
      </c>
      <c r="AP69" s="25">
        <v>6.3230734159010176</v>
      </c>
      <c r="AQ69" s="25">
        <v>5.6839486708702083</v>
      </c>
      <c r="AR69" s="25">
        <v>5.3872844476133146</v>
      </c>
      <c r="AS69" s="25">
        <v>5.3021549439782305</v>
      </c>
      <c r="AT69" s="25">
        <v>5.525791205072963</v>
      </c>
      <c r="AV69" s="26">
        <v>31.814249173575597</v>
      </c>
      <c r="AW69" s="26">
        <v>31.536759876720403</v>
      </c>
      <c r="AX69" s="26">
        <v>31.150599271641884</v>
      </c>
      <c r="AY69" s="26">
        <v>30.814491846518383</v>
      </c>
      <c r="AZ69" s="26">
        <v>30.3728238918643</v>
      </c>
      <c r="BA69" s="26">
        <v>29.864275621181093</v>
      </c>
      <c r="BB69" s="26">
        <v>29.355192877046775</v>
      </c>
      <c r="BC69" s="26">
        <v>28.744460989895181</v>
      </c>
      <c r="BD69" s="26">
        <v>28.019259950713217</v>
      </c>
      <c r="BE69" s="26">
        <v>27.323073415901018</v>
      </c>
      <c r="BF69" s="26">
        <v>26.683948670870208</v>
      </c>
      <c r="BG69" s="26">
        <v>26.387284447613315</v>
      </c>
      <c r="BH69" s="26">
        <v>26.302154943978231</v>
      </c>
      <c r="BI69" s="26">
        <v>26.525791205072963</v>
      </c>
      <c r="BK69" s="27">
        <v>9.8879603910921823</v>
      </c>
      <c r="BL69" s="27">
        <v>8.7750568383766776</v>
      </c>
      <c r="BM69" s="27">
        <v>8.573415112038191</v>
      </c>
      <c r="BN69" s="27">
        <v>8.4566234153093411</v>
      </c>
      <c r="BO69" s="27">
        <v>8.3208769459638603</v>
      </c>
      <c r="BP69" s="27">
        <v>8.0839571296488266</v>
      </c>
      <c r="BQ69" s="27">
        <v>7.8547806446233004</v>
      </c>
      <c r="BR69" s="27">
        <v>7.6135632747791036</v>
      </c>
      <c r="BS69" s="27">
        <v>7.3179825304625297</v>
      </c>
      <c r="BT69" s="27">
        <v>7.1504900646064264</v>
      </c>
      <c r="BU69" s="27">
        <v>6.418414275413749</v>
      </c>
      <c r="BV69" s="27">
        <v>6.1010402375268278</v>
      </c>
      <c r="BW69" s="27">
        <v>6.0619361166305765</v>
      </c>
      <c r="BX69" s="27">
        <v>6.2484289017172969</v>
      </c>
      <c r="BZ69" s="27">
        <v>30.887960391092182</v>
      </c>
      <c r="CA69" s="27">
        <v>29.775056838376678</v>
      </c>
      <c r="CB69" s="27">
        <v>29.573415112038191</v>
      </c>
      <c r="CC69" s="27">
        <v>29.456623415309341</v>
      </c>
      <c r="CD69" s="27">
        <v>29.32087694596386</v>
      </c>
      <c r="CE69" s="27">
        <v>29.083957129648827</v>
      </c>
      <c r="CF69" s="27">
        <v>28.8547806446233</v>
      </c>
      <c r="CG69" s="27">
        <v>28.613563274779104</v>
      </c>
      <c r="CH69" s="27">
        <v>28.31798253046253</v>
      </c>
      <c r="CI69" s="27">
        <v>28.150490064606426</v>
      </c>
      <c r="CJ69" s="27">
        <v>27.418414275413749</v>
      </c>
      <c r="CK69" s="27">
        <v>27.101040237526828</v>
      </c>
      <c r="CL69" s="27">
        <v>27.061936116630577</v>
      </c>
      <c r="CM69" s="27">
        <v>27.248428901717297</v>
      </c>
      <c r="CO69" s="28">
        <v>9.9201239043679905</v>
      </c>
      <c r="CP69" s="28">
        <v>8.8394595783379586</v>
      </c>
      <c r="CQ69" s="28">
        <v>8.6676809599452866</v>
      </c>
      <c r="CR69" s="28">
        <v>8.5814141358144482</v>
      </c>
      <c r="CS69" s="28">
        <v>8.4691620263844314</v>
      </c>
      <c r="CT69" s="28">
        <v>8.2597456748291229</v>
      </c>
      <c r="CU69" s="28">
        <v>8.0573418143726947</v>
      </c>
      <c r="CV69" s="28">
        <v>7.8421300207860938</v>
      </c>
      <c r="CW69" s="28">
        <v>7.5731919202027456</v>
      </c>
      <c r="CX69" s="28">
        <v>7.4425023786604854</v>
      </c>
      <c r="CY69" s="28">
        <v>6.7649092054110334</v>
      </c>
      <c r="CZ69" s="28">
        <v>5.4045035432386612</v>
      </c>
      <c r="DA69" s="28">
        <v>4.4064987789078174</v>
      </c>
      <c r="DB69" s="28">
        <v>3.9082455406675578</v>
      </c>
      <c r="DD69" s="28">
        <v>30.920123904367991</v>
      </c>
      <c r="DE69" s="28">
        <v>29.839459578337959</v>
      </c>
      <c r="DF69" s="28">
        <v>29.667680959945287</v>
      </c>
      <c r="DG69" s="28">
        <v>29.581414135814448</v>
      </c>
      <c r="DH69" s="28">
        <v>29.469162026384431</v>
      </c>
      <c r="DI69" s="28">
        <v>29.259745674829123</v>
      </c>
      <c r="DJ69" s="28">
        <v>29.057341814372695</v>
      </c>
      <c r="DK69" s="28">
        <v>28.842130020786094</v>
      </c>
      <c r="DL69" s="28">
        <v>28.573191920202746</v>
      </c>
      <c r="DM69" s="28">
        <v>28.442502378660485</v>
      </c>
      <c r="DN69" s="28">
        <v>27.764909205411033</v>
      </c>
      <c r="DO69" s="28">
        <v>26.404503543238661</v>
      </c>
      <c r="DP69" s="28">
        <v>25.406498778907817</v>
      </c>
      <c r="DQ69" s="28">
        <v>24.908245540667558</v>
      </c>
      <c r="DS69" s="29">
        <v>9.9246140364365587</v>
      </c>
      <c r="DT69" s="29">
        <v>8.8437000625874695</v>
      </c>
      <c r="DU69" s="29">
        <v>8.6842586886609681</v>
      </c>
      <c r="DV69" s="29">
        <v>8.6165106065864343</v>
      </c>
      <c r="DW69" s="29">
        <v>8.5264564417017112</v>
      </c>
      <c r="DX69" s="29">
        <v>8.3448864076586453</v>
      </c>
      <c r="DY69" s="29">
        <v>8.1700878646428308</v>
      </c>
      <c r="DZ69" s="29">
        <v>7.9884641692963818</v>
      </c>
      <c r="EA69" s="29">
        <v>7.7627581938864623</v>
      </c>
      <c r="EB69" s="29">
        <v>7.3736427277193926</v>
      </c>
      <c r="EC69" s="29">
        <v>5.5382348102932148</v>
      </c>
      <c r="ED69" s="29">
        <v>4.2245926463529955</v>
      </c>
      <c r="EE69" s="29">
        <v>3.5491196961939124</v>
      </c>
      <c r="EF69" s="29">
        <v>4.2384439608137718</v>
      </c>
      <c r="EH69" s="29">
        <v>30.924614036436559</v>
      </c>
      <c r="EI69" s="29">
        <v>29.84370006258747</v>
      </c>
      <c r="EJ69" s="29">
        <v>29.84370006258747</v>
      </c>
      <c r="EK69" s="29">
        <v>29.616510606586434</v>
      </c>
      <c r="EL69" s="29">
        <v>29.526456441701711</v>
      </c>
      <c r="EM69" s="29">
        <v>29.344886407658645</v>
      </c>
      <c r="EN69" s="29">
        <v>29.170087864642831</v>
      </c>
      <c r="EO69" s="29">
        <v>28.988464169296382</v>
      </c>
      <c r="EP69" s="29">
        <v>28.762758193886462</v>
      </c>
      <c r="EQ69" s="29">
        <v>28.373642727719393</v>
      </c>
      <c r="ER69" s="29">
        <v>26.538234810293215</v>
      </c>
      <c r="ES69" s="29">
        <v>25.224592646352995</v>
      </c>
      <c r="ET69" s="29">
        <v>24.549119696193912</v>
      </c>
      <c r="EU69" s="29">
        <v>25.238443960813772</v>
      </c>
      <c r="EW69" s="1">
        <v>384064</v>
      </c>
      <c r="EX69" s="1">
        <v>398635</v>
      </c>
      <c r="EY69" s="1" t="s">
        <v>456</v>
      </c>
      <c r="EZ69" s="1" t="s">
        <v>861</v>
      </c>
    </row>
    <row r="70" spans="2:156" ht="16" thickBot="1" x14ac:dyDescent="0.4">
      <c r="B70" s="21" t="s">
        <v>71</v>
      </c>
      <c r="C70" s="22">
        <v>15.594977143350427</v>
      </c>
      <c r="D70" s="23">
        <v>15.213601139071441</v>
      </c>
      <c r="E70" s="23">
        <v>15.055782554823587</v>
      </c>
      <c r="F70" s="23">
        <v>14.816031297001965</v>
      </c>
      <c r="G70" s="23">
        <v>14.662756598796012</v>
      </c>
      <c r="H70" s="23">
        <v>14.365606265571973</v>
      </c>
      <c r="I70" s="23">
        <v>14.065818423660806</v>
      </c>
      <c r="J70" s="23">
        <v>13.871109141480833</v>
      </c>
      <c r="K70" s="23">
        <v>13.552703891911762</v>
      </c>
      <c r="L70" s="23">
        <v>13.115457395799908</v>
      </c>
      <c r="M70" s="23">
        <v>11.440313022346423</v>
      </c>
      <c r="N70" s="23">
        <v>10.245144863008768</v>
      </c>
      <c r="O70" s="23">
        <v>9.5772944736050967</v>
      </c>
      <c r="P70" s="23">
        <v>9.4725270552194285</v>
      </c>
      <c r="Q70" s="24"/>
      <c r="R70" s="23">
        <v>19.731977143350427</v>
      </c>
      <c r="S70" s="23">
        <v>19.350601139071443</v>
      </c>
      <c r="T70" s="23">
        <v>19.192782554823587</v>
      </c>
      <c r="U70" s="23">
        <v>18.953031297001964</v>
      </c>
      <c r="V70" s="23">
        <v>18.799756598796012</v>
      </c>
      <c r="W70" s="23">
        <v>18.502606265571973</v>
      </c>
      <c r="X70" s="23">
        <v>18.202818423660808</v>
      </c>
      <c r="Y70" s="23">
        <v>18.008109141480833</v>
      </c>
      <c r="Z70" s="23">
        <v>17.689703891911762</v>
      </c>
      <c r="AA70" s="23">
        <v>17.252457395799908</v>
      </c>
      <c r="AB70" s="23">
        <v>15.577313022346424</v>
      </c>
      <c r="AC70" s="23">
        <v>14.382144863008769</v>
      </c>
      <c r="AD70" s="23">
        <v>13.714294473605097</v>
      </c>
      <c r="AE70" s="23">
        <v>13.609527055219429</v>
      </c>
      <c r="AG70" s="25">
        <v>15.712736732439605</v>
      </c>
      <c r="AH70" s="25">
        <v>15.443724385644419</v>
      </c>
      <c r="AI70" s="25">
        <v>15.274968969997005</v>
      </c>
      <c r="AJ70" s="25">
        <v>15.077916737229582</v>
      </c>
      <c r="AK70" s="25">
        <v>14.955252634112981</v>
      </c>
      <c r="AL70" s="25">
        <v>14.687381224693164</v>
      </c>
      <c r="AM70" s="25">
        <v>14.411811691818277</v>
      </c>
      <c r="AN70" s="25">
        <v>14.2304582710075</v>
      </c>
      <c r="AO70" s="25">
        <v>13.921339815599762</v>
      </c>
      <c r="AP70" s="25">
        <v>13.615597700892071</v>
      </c>
      <c r="AQ70" s="25">
        <v>12.747194586190066</v>
      </c>
      <c r="AR70" s="25">
        <v>11.734786797236339</v>
      </c>
      <c r="AS70" s="25">
        <v>10.846814033367949</v>
      </c>
      <c r="AT70" s="25">
        <v>10.257452149832368</v>
      </c>
      <c r="AV70" s="26">
        <v>19.849736732439606</v>
      </c>
      <c r="AW70" s="26">
        <v>19.58072438564442</v>
      </c>
      <c r="AX70" s="26">
        <v>19.411968969997005</v>
      </c>
      <c r="AY70" s="26">
        <v>19.214916737229583</v>
      </c>
      <c r="AZ70" s="26">
        <v>19.092252634112981</v>
      </c>
      <c r="BA70" s="26">
        <v>18.824381224693163</v>
      </c>
      <c r="BB70" s="26">
        <v>18.54881169181828</v>
      </c>
      <c r="BC70" s="26">
        <v>18.3674582710075</v>
      </c>
      <c r="BD70" s="26">
        <v>18.058339815599762</v>
      </c>
      <c r="BE70" s="26">
        <v>17.752597700892071</v>
      </c>
      <c r="BF70" s="26">
        <v>16.884194586190066</v>
      </c>
      <c r="BG70" s="26">
        <v>15.871786797236339</v>
      </c>
      <c r="BH70" s="26">
        <v>14.983814033367949</v>
      </c>
      <c r="BI70" s="26">
        <v>14.394452149832368</v>
      </c>
      <c r="BK70" s="27">
        <v>15.600417981903</v>
      </c>
      <c r="BL70" s="27">
        <v>15.2386387913593</v>
      </c>
      <c r="BM70" s="27">
        <v>15.098601855814399</v>
      </c>
      <c r="BN70" s="27">
        <v>14.877080925975616</v>
      </c>
      <c r="BO70" s="27">
        <v>14.738701214617763</v>
      </c>
      <c r="BP70" s="27">
        <v>14.458409966427531</v>
      </c>
      <c r="BQ70" s="27">
        <v>14.174473865978769</v>
      </c>
      <c r="BR70" s="27">
        <v>13.992046340079138</v>
      </c>
      <c r="BS70" s="27">
        <v>13.69689214700718</v>
      </c>
      <c r="BT70" s="27">
        <v>13.30722185147436</v>
      </c>
      <c r="BU70" s="27">
        <v>11.848114127864161</v>
      </c>
      <c r="BV70" s="27">
        <v>10.940320927232214</v>
      </c>
      <c r="BW70" s="27">
        <v>10.432045480553104</v>
      </c>
      <c r="BX70" s="27">
        <v>10.48840001919395</v>
      </c>
      <c r="BZ70" s="27">
        <v>19.737417981903</v>
      </c>
      <c r="CA70" s="27">
        <v>19.3756387913593</v>
      </c>
      <c r="CB70" s="27">
        <v>19.235601855814402</v>
      </c>
      <c r="CC70" s="27">
        <v>19.014080925975616</v>
      </c>
      <c r="CD70" s="27">
        <v>18.875701214617763</v>
      </c>
      <c r="CE70" s="27">
        <v>18.595409966427532</v>
      </c>
      <c r="CF70" s="27">
        <v>18.311473865978769</v>
      </c>
      <c r="CG70" s="27">
        <v>18.129046340079139</v>
      </c>
      <c r="CH70" s="27">
        <v>17.83389214700718</v>
      </c>
      <c r="CI70" s="27">
        <v>17.44422185147436</v>
      </c>
      <c r="CJ70" s="27">
        <v>15.985114127864161</v>
      </c>
      <c r="CK70" s="27">
        <v>15.077320927232215</v>
      </c>
      <c r="CL70" s="27">
        <v>14.569045480553104</v>
      </c>
      <c r="CM70" s="27">
        <v>14.62540001919395</v>
      </c>
      <c r="CO70" s="28">
        <v>15.599374403771542</v>
      </c>
      <c r="CP70" s="28">
        <v>15.194106213627528</v>
      </c>
      <c r="CQ70" s="28">
        <v>15.006790051437491</v>
      </c>
      <c r="CR70" s="28">
        <v>14.738360449708164</v>
      </c>
      <c r="CS70" s="28">
        <v>14.534841280464443</v>
      </c>
      <c r="CT70" s="28">
        <v>14.153465051156891</v>
      </c>
      <c r="CU70" s="28">
        <v>13.72625467951738</v>
      </c>
      <c r="CV70" s="28">
        <v>13.396775717144898</v>
      </c>
      <c r="CW70" s="28">
        <v>12.988847582728331</v>
      </c>
      <c r="CX70" s="28">
        <v>12.581129327370792</v>
      </c>
      <c r="CY70" s="28">
        <v>10.566051312057105</v>
      </c>
      <c r="CZ70" s="28">
        <v>7.7019987733442044</v>
      </c>
      <c r="DA70" s="28">
        <v>5.9437663481024217</v>
      </c>
      <c r="DB70" s="28">
        <v>4.6549465857007739</v>
      </c>
      <c r="DD70" s="28">
        <v>19.736374403771542</v>
      </c>
      <c r="DE70" s="28">
        <v>19.331106213627528</v>
      </c>
      <c r="DF70" s="28">
        <v>19.143790051437492</v>
      </c>
      <c r="DG70" s="28">
        <v>18.875360449708165</v>
      </c>
      <c r="DH70" s="28">
        <v>18.671841280464442</v>
      </c>
      <c r="DI70" s="28">
        <v>18.290465051156893</v>
      </c>
      <c r="DJ70" s="28">
        <v>17.863254679517382</v>
      </c>
      <c r="DK70" s="28">
        <v>17.533775717144898</v>
      </c>
      <c r="DL70" s="28">
        <v>17.125847582728333</v>
      </c>
      <c r="DM70" s="28">
        <v>16.718129327370793</v>
      </c>
      <c r="DN70" s="28">
        <v>14.703051312057106</v>
      </c>
      <c r="DO70" s="28">
        <v>11.838998773344205</v>
      </c>
      <c r="DP70" s="28">
        <v>10.080766348102422</v>
      </c>
      <c r="DQ70" s="28">
        <v>8.7919465857007744</v>
      </c>
      <c r="DS70" s="29">
        <v>15.597703151962726</v>
      </c>
      <c r="DT70" s="29">
        <v>15.180503794403824</v>
      </c>
      <c r="DU70" s="29">
        <v>14.995466305869193</v>
      </c>
      <c r="DV70" s="29">
        <v>14.72927753347648</v>
      </c>
      <c r="DW70" s="29">
        <v>14.514519728861</v>
      </c>
      <c r="DX70" s="29">
        <v>14.139939981572034</v>
      </c>
      <c r="DY70" s="29">
        <v>13.740616511329707</v>
      </c>
      <c r="DZ70" s="29">
        <v>13.449459140361688</v>
      </c>
      <c r="EA70" s="29">
        <v>13.063391137124203</v>
      </c>
      <c r="EB70" s="29">
        <v>12.355583913090367</v>
      </c>
      <c r="EC70" s="29">
        <v>9.0035629169448619</v>
      </c>
      <c r="ED70" s="29">
        <v>6.5941844678458637</v>
      </c>
      <c r="EE70" s="29">
        <v>5.4750889643427634</v>
      </c>
      <c r="EF70" s="29">
        <v>5.6662145400886423</v>
      </c>
      <c r="EH70" s="29">
        <v>19.734703151962727</v>
      </c>
      <c r="EI70" s="29">
        <v>19.317503794403827</v>
      </c>
      <c r="EJ70" s="29">
        <v>19.317503794403827</v>
      </c>
      <c r="EK70" s="29">
        <v>18.866277533476481</v>
      </c>
      <c r="EL70" s="29">
        <v>18.651519728861</v>
      </c>
      <c r="EM70" s="29">
        <v>18.276939981572035</v>
      </c>
      <c r="EN70" s="29">
        <v>17.877616511329705</v>
      </c>
      <c r="EO70" s="29">
        <v>17.58645914036169</v>
      </c>
      <c r="EP70" s="29">
        <v>17.200391137124203</v>
      </c>
      <c r="EQ70" s="29">
        <v>16.492583913090368</v>
      </c>
      <c r="ER70" s="29">
        <v>13.140562916944862</v>
      </c>
      <c r="ES70" s="29">
        <v>10.731184467845864</v>
      </c>
      <c r="ET70" s="29">
        <v>9.6120889643427638</v>
      </c>
      <c r="EU70" s="29">
        <v>9.8032145400886428</v>
      </c>
      <c r="EW70" s="1">
        <v>352906</v>
      </c>
      <c r="EX70" s="1">
        <v>559671</v>
      </c>
      <c r="EY70" s="1" t="s">
        <v>542</v>
      </c>
      <c r="EZ70" s="1" t="s">
        <v>873</v>
      </c>
    </row>
    <row r="71" spans="2:156" ht="16" thickBot="1" x14ac:dyDescent="0.4">
      <c r="B71" s="21" t="s">
        <v>72</v>
      </c>
      <c r="C71" s="22">
        <v>2.9548758247081341</v>
      </c>
      <c r="D71" s="23">
        <v>2.8489832933171915</v>
      </c>
      <c r="E71" s="23">
        <v>2.7566288601758346</v>
      </c>
      <c r="F71" s="23">
        <v>2.642822845767415</v>
      </c>
      <c r="G71" s="23">
        <v>2.5446612623582086</v>
      </c>
      <c r="H71" s="23">
        <v>2.4099352348834522</v>
      </c>
      <c r="I71" s="23">
        <v>2.2603232104711779</v>
      </c>
      <c r="J71" s="23">
        <v>2.1260191381871083</v>
      </c>
      <c r="K71" s="23">
        <v>1.9755232946739811</v>
      </c>
      <c r="L71" s="23">
        <v>1.7598596065517533</v>
      </c>
      <c r="M71" s="23">
        <v>1.0516404446673731</v>
      </c>
      <c r="N71" s="23">
        <v>0.73944860337273255</v>
      </c>
      <c r="O71" s="23">
        <v>0.67398908292215332</v>
      </c>
      <c r="P71" s="23">
        <v>0.730302870025902</v>
      </c>
      <c r="Q71" s="24"/>
      <c r="R71" s="23">
        <v>5.4548758247081341</v>
      </c>
      <c r="S71" s="23">
        <v>5.3489832933171915</v>
      </c>
      <c r="T71" s="23">
        <v>5.2566288601758346</v>
      </c>
      <c r="U71" s="23">
        <v>5.142822845767415</v>
      </c>
      <c r="V71" s="23">
        <v>5.0446612623582086</v>
      </c>
      <c r="W71" s="23">
        <v>4.9099352348834522</v>
      </c>
      <c r="X71" s="23">
        <v>4.7603232104711779</v>
      </c>
      <c r="Y71" s="23">
        <v>4.6260191381871083</v>
      </c>
      <c r="Z71" s="23">
        <v>4.4755232946739811</v>
      </c>
      <c r="AA71" s="23">
        <v>4.2598596065517533</v>
      </c>
      <c r="AB71" s="23">
        <v>3.5516404446673731</v>
      </c>
      <c r="AC71" s="23">
        <v>3.2394486033727325</v>
      </c>
      <c r="AD71" s="23">
        <v>3.1739890829221533</v>
      </c>
      <c r="AE71" s="23">
        <v>3.230302870025902</v>
      </c>
      <c r="AG71" s="25">
        <v>3.0149375057734131</v>
      </c>
      <c r="AH71" s="25">
        <v>2.9613464873909248</v>
      </c>
      <c r="AI71" s="25">
        <v>2.8590731835698646</v>
      </c>
      <c r="AJ71" s="25">
        <v>2.7606895961853501</v>
      </c>
      <c r="AK71" s="25">
        <v>2.6789495167497073</v>
      </c>
      <c r="AL71" s="25">
        <v>2.5605509831489011</v>
      </c>
      <c r="AM71" s="25">
        <v>2.4269629914599893</v>
      </c>
      <c r="AN71" s="25">
        <v>2.3045481264917171</v>
      </c>
      <c r="AO71" s="25">
        <v>2.174501278541741</v>
      </c>
      <c r="AP71" s="25">
        <v>2.0231653516799328</v>
      </c>
      <c r="AQ71" s="25">
        <v>1.6441523357965702</v>
      </c>
      <c r="AR71" s="25">
        <v>1.234172137947791</v>
      </c>
      <c r="AS71" s="25">
        <v>0.92032029061957132</v>
      </c>
      <c r="AT71" s="25">
        <v>0.7624775825713126</v>
      </c>
      <c r="AV71" s="26">
        <v>5.5149375057734131</v>
      </c>
      <c r="AW71" s="26">
        <v>5.4613464873909248</v>
      </c>
      <c r="AX71" s="26">
        <v>5.3590731835698646</v>
      </c>
      <c r="AY71" s="26">
        <v>5.2606895961853501</v>
      </c>
      <c r="AZ71" s="26">
        <v>5.1789495167497073</v>
      </c>
      <c r="BA71" s="26">
        <v>5.0605509831489011</v>
      </c>
      <c r="BB71" s="26">
        <v>4.9269629914599893</v>
      </c>
      <c r="BC71" s="26">
        <v>4.8045481264917171</v>
      </c>
      <c r="BD71" s="26">
        <v>4.674501278541741</v>
      </c>
      <c r="BE71" s="26">
        <v>4.5231653516799328</v>
      </c>
      <c r="BF71" s="26">
        <v>4.1441523357965702</v>
      </c>
      <c r="BG71" s="26">
        <v>3.734172137947791</v>
      </c>
      <c r="BH71" s="26">
        <v>3.4203202906195713</v>
      </c>
      <c r="BI71" s="26">
        <v>3.2624775825713126</v>
      </c>
      <c r="BK71" s="27">
        <v>2.9571567518243445</v>
      </c>
      <c r="BL71" s="27">
        <v>2.8555052431567676</v>
      </c>
      <c r="BM71" s="27">
        <v>2.7681297250841963</v>
      </c>
      <c r="BN71" s="27">
        <v>2.6597339679094119</v>
      </c>
      <c r="BO71" s="27">
        <v>2.5658574341480955</v>
      </c>
      <c r="BP71" s="27">
        <v>2.4363115755610294</v>
      </c>
      <c r="BQ71" s="27">
        <v>2.2917960786870819</v>
      </c>
      <c r="BR71" s="27">
        <v>2.1618443474570723</v>
      </c>
      <c r="BS71" s="27">
        <v>2.0195257892349368</v>
      </c>
      <c r="BT71" s="27">
        <v>1.8256814099162835</v>
      </c>
      <c r="BU71" s="27">
        <v>1.1769318792631598</v>
      </c>
      <c r="BV71" s="27">
        <v>0.91071062086297339</v>
      </c>
      <c r="BW71" s="27">
        <v>0.85835266622421713</v>
      </c>
      <c r="BX71" s="27">
        <v>1.0264230305621007</v>
      </c>
      <c r="BZ71" s="27">
        <v>5.4571567518243445</v>
      </c>
      <c r="CA71" s="27">
        <v>5.3555052431567676</v>
      </c>
      <c r="CB71" s="27">
        <v>5.2681297250841963</v>
      </c>
      <c r="CC71" s="27">
        <v>5.1597339679094123</v>
      </c>
      <c r="CD71" s="27">
        <v>5.0658574341480955</v>
      </c>
      <c r="CE71" s="27">
        <v>4.9363115755610298</v>
      </c>
      <c r="CF71" s="27">
        <v>4.7917960786870815</v>
      </c>
      <c r="CG71" s="27">
        <v>4.6618443474570723</v>
      </c>
      <c r="CH71" s="27">
        <v>4.5195257892349368</v>
      </c>
      <c r="CI71" s="27">
        <v>4.3256814099162835</v>
      </c>
      <c r="CJ71" s="27">
        <v>3.6769318792631598</v>
      </c>
      <c r="CK71" s="27">
        <v>3.4107106208629734</v>
      </c>
      <c r="CL71" s="27">
        <v>3.3583526662242171</v>
      </c>
      <c r="CM71" s="27">
        <v>3.5264230305621007</v>
      </c>
      <c r="CO71" s="28">
        <v>2.9572905353546828</v>
      </c>
      <c r="CP71" s="28">
        <v>2.8457766018451514</v>
      </c>
      <c r="CQ71" s="28">
        <v>2.7495629339764047</v>
      </c>
      <c r="CR71" s="28">
        <v>2.6365229207190914</v>
      </c>
      <c r="CS71" s="28">
        <v>2.531865584091836</v>
      </c>
      <c r="CT71" s="28">
        <v>2.3885636607302789</v>
      </c>
      <c r="CU71" s="28">
        <v>2.2252316494028683</v>
      </c>
      <c r="CV71" s="28">
        <v>2.0858798270556491</v>
      </c>
      <c r="CW71" s="28">
        <v>1.9548938134465601</v>
      </c>
      <c r="CX71" s="28">
        <v>1.814973042232368</v>
      </c>
      <c r="CY71" s="28">
        <v>1.099572736204113</v>
      </c>
      <c r="CZ71" s="28">
        <v>0.36320745100991303</v>
      </c>
      <c r="DA71" s="28">
        <v>2.4183997572464477E-3</v>
      </c>
      <c r="DB71" s="28">
        <v>-0.17634604339920834</v>
      </c>
      <c r="DD71" s="28">
        <v>5.4572905353546828</v>
      </c>
      <c r="DE71" s="28">
        <v>5.3457766018451514</v>
      </c>
      <c r="DF71" s="28">
        <v>5.2495629339764047</v>
      </c>
      <c r="DG71" s="28">
        <v>5.1365229207190914</v>
      </c>
      <c r="DH71" s="28">
        <v>5.031865584091836</v>
      </c>
      <c r="DI71" s="28">
        <v>4.8885636607302789</v>
      </c>
      <c r="DJ71" s="28">
        <v>4.7252316494028683</v>
      </c>
      <c r="DK71" s="28">
        <v>4.5858798270556491</v>
      </c>
      <c r="DL71" s="28">
        <v>4.4548938134465601</v>
      </c>
      <c r="DM71" s="28">
        <v>4.314973042232368</v>
      </c>
      <c r="DN71" s="28">
        <v>3.599572736204113</v>
      </c>
      <c r="DO71" s="28">
        <v>2.863207451009913</v>
      </c>
      <c r="DP71" s="28">
        <v>2.5024183997572464</v>
      </c>
      <c r="DQ71" s="28">
        <v>2.3236539566007917</v>
      </c>
      <c r="DS71" s="29">
        <v>2.9427033350757066</v>
      </c>
      <c r="DT71" s="29">
        <v>2.806445457684533</v>
      </c>
      <c r="DU71" s="29">
        <v>2.700675929706768</v>
      </c>
      <c r="DV71" s="29">
        <v>2.5838183831218275</v>
      </c>
      <c r="DW71" s="29">
        <v>2.4649557549991936</v>
      </c>
      <c r="DX71" s="29">
        <v>2.3207239522583016</v>
      </c>
      <c r="DY71" s="29">
        <v>2.1679087084363422</v>
      </c>
      <c r="DZ71" s="29">
        <v>2.0468006658002329</v>
      </c>
      <c r="EA71" s="29">
        <v>1.9353483176182138</v>
      </c>
      <c r="EB71" s="29">
        <v>1.7621809718851384</v>
      </c>
      <c r="EC71" s="29">
        <v>1.0821147519282173</v>
      </c>
      <c r="ED71" s="29">
        <v>0.64735309312291811</v>
      </c>
      <c r="EE71" s="29">
        <v>0.48287143202751714</v>
      </c>
      <c r="EF71" s="29">
        <v>0.47883448719843535</v>
      </c>
      <c r="EH71" s="29">
        <v>5.4427033350757066</v>
      </c>
      <c r="EI71" s="29">
        <v>5.306445457684533</v>
      </c>
      <c r="EJ71" s="29">
        <v>5.306445457684533</v>
      </c>
      <c r="EK71" s="29">
        <v>5.0838183831218275</v>
      </c>
      <c r="EL71" s="29">
        <v>4.9649557549991936</v>
      </c>
      <c r="EM71" s="29">
        <v>4.8207239522583016</v>
      </c>
      <c r="EN71" s="29">
        <v>4.6679087084363422</v>
      </c>
      <c r="EO71" s="29">
        <v>4.5468006658002329</v>
      </c>
      <c r="EP71" s="29">
        <v>4.4353483176182138</v>
      </c>
      <c r="EQ71" s="29">
        <v>4.2621809718851384</v>
      </c>
      <c r="ER71" s="29">
        <v>3.5821147519282173</v>
      </c>
      <c r="ES71" s="29">
        <v>3.1473530931229181</v>
      </c>
      <c r="ET71" s="29">
        <v>2.9828714320275171</v>
      </c>
      <c r="EU71" s="29">
        <v>2.9788344871984354</v>
      </c>
      <c r="EW71" s="1">
        <v>308796</v>
      </c>
      <c r="EX71" s="1">
        <v>498305</v>
      </c>
      <c r="EY71" s="1" t="s">
        <v>544</v>
      </c>
      <c r="EZ71" s="1" t="s">
        <v>873</v>
      </c>
    </row>
    <row r="72" spans="2:156" ht="16" thickBot="1" x14ac:dyDescent="0.4">
      <c r="B72" s="21" t="s">
        <v>73</v>
      </c>
      <c r="C72" s="22">
        <v>10.015593056562953</v>
      </c>
      <c r="D72" s="23">
        <v>7.7089032176122672</v>
      </c>
      <c r="E72" s="23">
        <v>6.6878770703244932</v>
      </c>
      <c r="F72" s="23">
        <v>6.5994307677164166</v>
      </c>
      <c r="G72" s="23">
        <v>6.5513359533954514</v>
      </c>
      <c r="H72" s="23">
        <v>6.2270979072582904</v>
      </c>
      <c r="I72" s="23">
        <v>6.0080526433330022</v>
      </c>
      <c r="J72" s="23">
        <v>6.0241747622425876</v>
      </c>
      <c r="K72" s="23">
        <v>5.6768522963502228</v>
      </c>
      <c r="L72" s="23">
        <v>5.4408379988794238</v>
      </c>
      <c r="M72" s="23">
        <v>4.5692645443193065</v>
      </c>
      <c r="N72" s="23">
        <v>3.0332843153035292</v>
      </c>
      <c r="O72" s="23">
        <v>2.0134625598307352</v>
      </c>
      <c r="P72" s="23">
        <v>0.75641208276517347</v>
      </c>
      <c r="Q72" s="24"/>
      <c r="R72" s="23">
        <v>30.515593056562953</v>
      </c>
      <c r="S72" s="23">
        <v>28.208903217612267</v>
      </c>
      <c r="T72" s="23">
        <v>27.187877070324493</v>
      </c>
      <c r="U72" s="23">
        <v>27.099430767716417</v>
      </c>
      <c r="V72" s="23">
        <v>27.051335953395451</v>
      </c>
      <c r="W72" s="23">
        <v>26.72709790725829</v>
      </c>
      <c r="X72" s="23">
        <v>26.508052643333002</v>
      </c>
      <c r="Y72" s="23">
        <v>26.524174762242588</v>
      </c>
      <c r="Z72" s="23">
        <v>26.176852296350223</v>
      </c>
      <c r="AA72" s="23">
        <v>25.940837998879424</v>
      </c>
      <c r="AB72" s="23">
        <v>25.069264544319307</v>
      </c>
      <c r="AC72" s="23">
        <v>23.533284315303529</v>
      </c>
      <c r="AD72" s="23">
        <v>22.513462559830735</v>
      </c>
      <c r="AE72" s="23">
        <v>21.256412082765173</v>
      </c>
      <c r="AG72" s="25">
        <v>11.296962226970907</v>
      </c>
      <c r="AH72" s="25">
        <v>10.210162876269878</v>
      </c>
      <c r="AI72" s="25">
        <v>9.5238357476372233</v>
      </c>
      <c r="AJ72" s="25">
        <v>9.3153251333997424</v>
      </c>
      <c r="AK72" s="25">
        <v>9.16285785215163</v>
      </c>
      <c r="AL72" s="25">
        <v>8.8000818852200542</v>
      </c>
      <c r="AM72" s="25">
        <v>8.5083683960235437</v>
      </c>
      <c r="AN72" s="25">
        <v>8.405644006942417</v>
      </c>
      <c r="AO72" s="25">
        <v>7.9696295195596996</v>
      </c>
      <c r="AP72" s="25">
        <v>7.6207884813544382</v>
      </c>
      <c r="AQ72" s="25">
        <v>7.0138814771124451</v>
      </c>
      <c r="AR72" s="25">
        <v>6.0771103106258515</v>
      </c>
      <c r="AS72" s="25">
        <v>5.2546503586840032</v>
      </c>
      <c r="AT72" s="25">
        <v>4.5577352180589124</v>
      </c>
      <c r="AV72" s="26">
        <v>31.796962226970905</v>
      </c>
      <c r="AW72" s="26">
        <v>30.710162876269877</v>
      </c>
      <c r="AX72" s="26">
        <v>30.023835747637222</v>
      </c>
      <c r="AY72" s="26">
        <v>29.815325133399742</v>
      </c>
      <c r="AZ72" s="26">
        <v>29.662857852151632</v>
      </c>
      <c r="BA72" s="26">
        <v>29.300081885220052</v>
      </c>
      <c r="BB72" s="26">
        <v>29.008368396023542</v>
      </c>
      <c r="BC72" s="26">
        <v>28.905644006942417</v>
      </c>
      <c r="BD72" s="26">
        <v>28.4696295195597</v>
      </c>
      <c r="BE72" s="26">
        <v>28.120788481354438</v>
      </c>
      <c r="BF72" s="26">
        <v>27.513881477112445</v>
      </c>
      <c r="BG72" s="26">
        <v>26.577110310625851</v>
      </c>
      <c r="BH72" s="26">
        <v>25.754650358684003</v>
      </c>
      <c r="BI72" s="26">
        <v>25.057735218058912</v>
      </c>
      <c r="BK72" s="27">
        <v>10.023728397397928</v>
      </c>
      <c r="BL72" s="27">
        <v>7.727222056318567</v>
      </c>
      <c r="BM72" s="27">
        <v>6.7154759814087157</v>
      </c>
      <c r="BN72" s="27">
        <v>6.6356015786858364</v>
      </c>
      <c r="BO72" s="27">
        <v>6.595566657997594</v>
      </c>
      <c r="BP72" s="27">
        <v>6.2834235742495537</v>
      </c>
      <c r="BQ72" s="27">
        <v>6.0755700961496188</v>
      </c>
      <c r="BR72" s="27">
        <v>6.099989504434852</v>
      </c>
      <c r="BS72" s="27">
        <v>5.769309607870305</v>
      </c>
      <c r="BT72" s="27">
        <v>5.5575313596093636</v>
      </c>
      <c r="BU72" s="27">
        <v>4.8970846001068082</v>
      </c>
      <c r="BV72" s="27">
        <v>4.0359652921621034</v>
      </c>
      <c r="BW72" s="27">
        <v>3.3432852791628704</v>
      </c>
      <c r="BX72" s="27">
        <v>2.7228683334293038</v>
      </c>
      <c r="BZ72" s="27">
        <v>30.523728397397928</v>
      </c>
      <c r="CA72" s="27">
        <v>28.227222056318567</v>
      </c>
      <c r="CB72" s="27">
        <v>27.215475981408716</v>
      </c>
      <c r="CC72" s="27">
        <v>27.135601578685836</v>
      </c>
      <c r="CD72" s="27">
        <v>27.095566657997594</v>
      </c>
      <c r="CE72" s="27">
        <v>26.783423574249554</v>
      </c>
      <c r="CF72" s="27">
        <v>26.575570096149619</v>
      </c>
      <c r="CG72" s="27">
        <v>26.599989504434852</v>
      </c>
      <c r="CH72" s="27">
        <v>26.269309607870305</v>
      </c>
      <c r="CI72" s="27">
        <v>26.057531359609364</v>
      </c>
      <c r="CJ72" s="27">
        <v>25.397084600106808</v>
      </c>
      <c r="CK72" s="27">
        <v>24.535965292162103</v>
      </c>
      <c r="CL72" s="27">
        <v>23.84328527916287</v>
      </c>
      <c r="CM72" s="27">
        <v>23.222868333429304</v>
      </c>
      <c r="CO72" s="28">
        <v>10.040647173294252</v>
      </c>
      <c r="CP72" s="28">
        <v>7.7603287038235536</v>
      </c>
      <c r="CQ72" s="28">
        <v>6.7650750715226629</v>
      </c>
      <c r="CR72" s="28">
        <v>6.7014140829585394</v>
      </c>
      <c r="CS72" s="28">
        <v>6.6770512107386821</v>
      </c>
      <c r="CT72" s="28">
        <v>6.35305794274554</v>
      </c>
      <c r="CU72" s="28">
        <v>6.1084941246365219</v>
      </c>
      <c r="CV72" s="28">
        <v>6.0762473441398264</v>
      </c>
      <c r="CW72" s="28">
        <v>5.663024056256674</v>
      </c>
      <c r="CX72" s="28">
        <v>5.3511197878815686</v>
      </c>
      <c r="CY72" s="28">
        <v>3.4217078264250702</v>
      </c>
      <c r="CZ72" s="28">
        <v>0.66553382105632863</v>
      </c>
      <c r="DA72" s="28">
        <v>-0.9391236310963933</v>
      </c>
      <c r="DB72" s="28">
        <v>-2.2735718250593848</v>
      </c>
      <c r="DD72" s="28">
        <v>30.540647173294253</v>
      </c>
      <c r="DE72" s="28">
        <v>28.260328703823554</v>
      </c>
      <c r="DF72" s="28">
        <v>27.265075071522663</v>
      </c>
      <c r="DG72" s="28">
        <v>27.201414082958539</v>
      </c>
      <c r="DH72" s="28">
        <v>27.177051210738682</v>
      </c>
      <c r="DI72" s="28">
        <v>26.85305794274554</v>
      </c>
      <c r="DJ72" s="28">
        <v>26.608494124636522</v>
      </c>
      <c r="DK72" s="28">
        <v>26.576247344139826</v>
      </c>
      <c r="DL72" s="28">
        <v>26.163024056256674</v>
      </c>
      <c r="DM72" s="28">
        <v>25.851119787881569</v>
      </c>
      <c r="DN72" s="28">
        <v>23.92170782642507</v>
      </c>
      <c r="DO72" s="28">
        <v>21.165533821056329</v>
      </c>
      <c r="DP72" s="28">
        <v>19.560876368903607</v>
      </c>
      <c r="DQ72" s="28">
        <v>18.226428174940615</v>
      </c>
      <c r="DS72" s="29">
        <v>10.035818852627608</v>
      </c>
      <c r="DT72" s="29">
        <v>7.7353703226912174</v>
      </c>
      <c r="DU72" s="29">
        <v>6.7289329634358914</v>
      </c>
      <c r="DV72" s="29">
        <v>6.6641648553332153</v>
      </c>
      <c r="DW72" s="29">
        <v>6.6377676226659652</v>
      </c>
      <c r="DX72" s="29">
        <v>6.2859029913809472</v>
      </c>
      <c r="DY72" s="29">
        <v>5.9781371010562303</v>
      </c>
      <c r="DZ72" s="29">
        <v>5.8633549979978312</v>
      </c>
      <c r="EA72" s="29">
        <v>5.3395297426168931</v>
      </c>
      <c r="EB72" s="29">
        <v>4.8162597170282311</v>
      </c>
      <c r="EC72" s="29">
        <v>2.25726010518094</v>
      </c>
      <c r="ED72" s="29">
        <v>-0.3499536407290087</v>
      </c>
      <c r="EE72" s="29">
        <v>-1.9261172787483325</v>
      </c>
      <c r="EF72" s="29">
        <v>-1.7291000294417245</v>
      </c>
      <c r="EH72" s="29">
        <v>30.535818852627607</v>
      </c>
      <c r="EI72" s="29">
        <v>28.235370322691217</v>
      </c>
      <c r="EJ72" s="29">
        <v>28.235370322691217</v>
      </c>
      <c r="EK72" s="29">
        <v>27.164164855333215</v>
      </c>
      <c r="EL72" s="29">
        <v>27.137767622665965</v>
      </c>
      <c r="EM72" s="29">
        <v>26.785902991380947</v>
      </c>
      <c r="EN72" s="29">
        <v>26.47813710105623</v>
      </c>
      <c r="EO72" s="29">
        <v>26.363354997997831</v>
      </c>
      <c r="EP72" s="29">
        <v>25.839529742616893</v>
      </c>
      <c r="EQ72" s="29">
        <v>25.316259717028231</v>
      </c>
      <c r="ER72" s="29">
        <v>22.75726010518094</v>
      </c>
      <c r="ES72" s="29">
        <v>20.150046359270991</v>
      </c>
      <c r="ET72" s="29">
        <v>18.573882721251668</v>
      </c>
      <c r="EU72" s="29">
        <v>18.770899970558276</v>
      </c>
      <c r="EW72" s="1">
        <v>338547</v>
      </c>
      <c r="EX72" s="1">
        <v>560280</v>
      </c>
      <c r="EY72" s="1" t="s">
        <v>875</v>
      </c>
      <c r="EZ72" s="1" t="s">
        <v>873</v>
      </c>
    </row>
    <row r="73" spans="2:156" ht="16" thickBot="1" x14ac:dyDescent="0.4">
      <c r="B73" s="21" t="s">
        <v>74</v>
      </c>
      <c r="C73" s="22">
        <v>8.1165065609778857</v>
      </c>
      <c r="D73" s="23">
        <v>7.6620312810868594</v>
      </c>
      <c r="E73" s="23">
        <v>7.31810708367051</v>
      </c>
      <c r="F73" s="23">
        <v>6.9378087965566539</v>
      </c>
      <c r="G73" s="23">
        <v>6.5028772179898127</v>
      </c>
      <c r="H73" s="23">
        <v>5.9587581552453841</v>
      </c>
      <c r="I73" s="23">
        <v>5.3733141051876032</v>
      </c>
      <c r="J73" s="23">
        <v>4.8217701676231002</v>
      </c>
      <c r="K73" s="23">
        <v>4.2539671078568162</v>
      </c>
      <c r="L73" s="23">
        <v>3.6152584418560494</v>
      </c>
      <c r="M73" s="23">
        <v>1.1979604594545208</v>
      </c>
      <c r="N73" s="23">
        <v>-0.30837005133012951</v>
      </c>
      <c r="O73" s="23">
        <v>-0.91341775930256119</v>
      </c>
      <c r="P73" s="23">
        <v>-1.2409522007327496</v>
      </c>
      <c r="Q73" s="24"/>
      <c r="R73" s="23">
        <v>12.253506560977886</v>
      </c>
      <c r="S73" s="23">
        <v>11.79903128108686</v>
      </c>
      <c r="T73" s="23">
        <v>11.45510708367051</v>
      </c>
      <c r="U73" s="23">
        <v>11.074808796556654</v>
      </c>
      <c r="V73" s="23">
        <v>10.639877217989813</v>
      </c>
      <c r="W73" s="23">
        <v>10.095758155245385</v>
      </c>
      <c r="X73" s="23">
        <v>9.5103141051876037</v>
      </c>
      <c r="Y73" s="23">
        <v>8.9587701676231006</v>
      </c>
      <c r="Z73" s="23">
        <v>8.3909671078568167</v>
      </c>
      <c r="AA73" s="23">
        <v>7.7522584418560498</v>
      </c>
      <c r="AB73" s="23">
        <v>5.3349604594545212</v>
      </c>
      <c r="AC73" s="23">
        <v>3.8286299486698709</v>
      </c>
      <c r="AD73" s="23">
        <v>3.2235822406974393</v>
      </c>
      <c r="AE73" s="23">
        <v>2.8960477992672509</v>
      </c>
      <c r="AG73" s="25">
        <v>8.347905142280208</v>
      </c>
      <c r="AH73" s="25">
        <v>8.1003376159030562</v>
      </c>
      <c r="AI73" s="25">
        <v>7.678526373153268</v>
      </c>
      <c r="AJ73" s="25">
        <v>7.289343804836637</v>
      </c>
      <c r="AK73" s="25">
        <v>6.8812895160474898</v>
      </c>
      <c r="AL73" s="25">
        <v>6.3808866305251257</v>
      </c>
      <c r="AM73" s="25">
        <v>5.8337665004267123</v>
      </c>
      <c r="AN73" s="25">
        <v>5.3177088250233808</v>
      </c>
      <c r="AO73" s="25">
        <v>4.7745329813224089</v>
      </c>
      <c r="AP73" s="25">
        <v>4.205753696359757</v>
      </c>
      <c r="AQ73" s="25">
        <v>2.1727644293288151</v>
      </c>
      <c r="AR73" s="25">
        <v>0.68955502792206858</v>
      </c>
      <c r="AS73" s="25">
        <v>-0.20750215554895135</v>
      </c>
      <c r="AT73" s="25">
        <v>-0.85819184302632578</v>
      </c>
      <c r="AV73" s="26">
        <v>12.484905142280208</v>
      </c>
      <c r="AW73" s="26">
        <v>12.237337615903057</v>
      </c>
      <c r="AX73" s="26">
        <v>11.815526373153268</v>
      </c>
      <c r="AY73" s="26">
        <v>11.426343804836637</v>
      </c>
      <c r="AZ73" s="26">
        <v>11.01828951604749</v>
      </c>
      <c r="BA73" s="26">
        <v>10.517886630525126</v>
      </c>
      <c r="BB73" s="26">
        <v>9.9707665004267128</v>
      </c>
      <c r="BC73" s="26">
        <v>9.4547088250233813</v>
      </c>
      <c r="BD73" s="26">
        <v>8.9115329813224093</v>
      </c>
      <c r="BE73" s="26">
        <v>8.3427536963597575</v>
      </c>
      <c r="BF73" s="26">
        <v>6.3097644293288155</v>
      </c>
      <c r="BG73" s="26">
        <v>4.826555027922069</v>
      </c>
      <c r="BH73" s="26">
        <v>3.9294978444510491</v>
      </c>
      <c r="BI73" s="26">
        <v>3.2788081569736747</v>
      </c>
      <c r="BK73" s="27">
        <v>8.1282406352380736</v>
      </c>
      <c r="BL73" s="27">
        <v>7.6973416374859109</v>
      </c>
      <c r="BM73" s="27">
        <v>7.3765060801235052</v>
      </c>
      <c r="BN73" s="27">
        <v>7.0126824264571059</v>
      </c>
      <c r="BO73" s="27">
        <v>6.6047394783385016</v>
      </c>
      <c r="BP73" s="27">
        <v>6.0893441549711689</v>
      </c>
      <c r="BQ73" s="27">
        <v>5.5328972870536504</v>
      </c>
      <c r="BR73" s="27">
        <v>5.009358927386355</v>
      </c>
      <c r="BS73" s="27">
        <v>4.4773597795252407</v>
      </c>
      <c r="BT73" s="27">
        <v>3.9013388172044152</v>
      </c>
      <c r="BU73" s="27">
        <v>1.7605091546689984</v>
      </c>
      <c r="BV73" s="27">
        <v>0.53814496502950604</v>
      </c>
      <c r="BW73" s="27">
        <v>5.3344470966369073E-2</v>
      </c>
      <c r="BX73" s="27">
        <v>-0.1807357730631125</v>
      </c>
      <c r="BZ73" s="27">
        <v>12.265240635238074</v>
      </c>
      <c r="CA73" s="27">
        <v>11.834341637485911</v>
      </c>
      <c r="CB73" s="27">
        <v>11.513506080123506</v>
      </c>
      <c r="CC73" s="27">
        <v>11.149682426457106</v>
      </c>
      <c r="CD73" s="27">
        <v>10.741739478338502</v>
      </c>
      <c r="CE73" s="27">
        <v>10.226344154971169</v>
      </c>
      <c r="CF73" s="27">
        <v>9.6698972870536508</v>
      </c>
      <c r="CG73" s="27">
        <v>9.1463589273863555</v>
      </c>
      <c r="CH73" s="27">
        <v>8.6143597795252411</v>
      </c>
      <c r="CI73" s="27">
        <v>8.0383388172044157</v>
      </c>
      <c r="CJ73" s="27">
        <v>5.8975091546689988</v>
      </c>
      <c r="CK73" s="27">
        <v>4.6751449650295065</v>
      </c>
      <c r="CL73" s="27">
        <v>4.1903444709663695</v>
      </c>
      <c r="CM73" s="27">
        <v>3.956264226936888</v>
      </c>
      <c r="CO73" s="28">
        <v>8.135508919290265</v>
      </c>
      <c r="CP73" s="28">
        <v>7.7025437466466755</v>
      </c>
      <c r="CQ73" s="28">
        <v>7.3778457550976082</v>
      </c>
      <c r="CR73" s="28">
        <v>7.0015480914620714</v>
      </c>
      <c r="CS73" s="28">
        <v>6.6195720707489514</v>
      </c>
      <c r="CT73" s="28">
        <v>6.1329350896826114</v>
      </c>
      <c r="CU73" s="28">
        <v>5.6015398421975604</v>
      </c>
      <c r="CV73" s="28">
        <v>5.1048867878334363</v>
      </c>
      <c r="CW73" s="28">
        <v>4.6450730185767242</v>
      </c>
      <c r="CX73" s="28">
        <v>4.1568318969111786</v>
      </c>
      <c r="CY73" s="28">
        <v>0.98577603049033513</v>
      </c>
      <c r="CZ73" s="28">
        <v>-4.8226537261544919</v>
      </c>
      <c r="DA73" s="28">
        <v>-9.3108683680578608</v>
      </c>
      <c r="DB73" s="28">
        <v>-12.326391284496552</v>
      </c>
      <c r="DD73" s="28">
        <v>12.272508919290265</v>
      </c>
      <c r="DE73" s="28">
        <v>11.839543746646676</v>
      </c>
      <c r="DF73" s="28">
        <v>11.514845755097609</v>
      </c>
      <c r="DG73" s="28">
        <v>11.138548091462072</v>
      </c>
      <c r="DH73" s="28">
        <v>10.756572070748952</v>
      </c>
      <c r="DI73" s="28">
        <v>10.269935089682612</v>
      </c>
      <c r="DJ73" s="28">
        <v>9.7385398421975609</v>
      </c>
      <c r="DK73" s="28">
        <v>9.2418867878334368</v>
      </c>
      <c r="DL73" s="28">
        <v>8.7820730185767246</v>
      </c>
      <c r="DM73" s="28">
        <v>8.2938318969111791</v>
      </c>
      <c r="DN73" s="28">
        <v>5.1227760304903356</v>
      </c>
      <c r="DO73" s="28">
        <v>-0.68565372615449149</v>
      </c>
      <c r="DP73" s="28">
        <v>-5.1738683680578603</v>
      </c>
      <c r="DQ73" s="28">
        <v>-8.1893912844965513</v>
      </c>
      <c r="DS73" s="29">
        <v>8.138175391189197</v>
      </c>
      <c r="DT73" s="29">
        <v>7.6710400859423444</v>
      </c>
      <c r="DU73" s="29">
        <v>7.3355919910725209</v>
      </c>
      <c r="DV73" s="29">
        <v>6.9787224730309543</v>
      </c>
      <c r="DW73" s="29">
        <v>6.6418334392000915</v>
      </c>
      <c r="DX73" s="29">
        <v>6.21449499847742</v>
      </c>
      <c r="DY73" s="29">
        <v>5.7272953750230329</v>
      </c>
      <c r="DZ73" s="29">
        <v>5.2833272232587518</v>
      </c>
      <c r="EA73" s="29">
        <v>4.7095636751275336</v>
      </c>
      <c r="EB73" s="29">
        <v>3.3159775509290768</v>
      </c>
      <c r="EC73" s="29">
        <v>-3.2987266093054188</v>
      </c>
      <c r="ED73" s="29">
        <v>-8.573892987207671</v>
      </c>
      <c r="EE73" s="29">
        <v>-11.601387867341408</v>
      </c>
      <c r="EF73" s="29">
        <v>-11.033550214517646</v>
      </c>
      <c r="EH73" s="29">
        <v>12.275175391189197</v>
      </c>
      <c r="EI73" s="29">
        <v>11.808040085942345</v>
      </c>
      <c r="EJ73" s="29">
        <v>11.808040085942345</v>
      </c>
      <c r="EK73" s="29">
        <v>11.115722473030955</v>
      </c>
      <c r="EL73" s="29">
        <v>10.778833439200092</v>
      </c>
      <c r="EM73" s="29">
        <v>10.35149499847742</v>
      </c>
      <c r="EN73" s="29">
        <v>9.8642953750230333</v>
      </c>
      <c r="EO73" s="29">
        <v>9.4203272232587523</v>
      </c>
      <c r="EP73" s="29">
        <v>8.8465636751275341</v>
      </c>
      <c r="EQ73" s="29">
        <v>7.4529775509290772</v>
      </c>
      <c r="ER73" s="29">
        <v>0.83827339069458162</v>
      </c>
      <c r="ES73" s="29">
        <v>-4.4368929872076706</v>
      </c>
      <c r="ET73" s="29">
        <v>-7.4643878673414079</v>
      </c>
      <c r="EU73" s="29">
        <v>-6.8965502145176458</v>
      </c>
      <c r="EW73" s="1">
        <v>376984</v>
      </c>
      <c r="EX73" s="1">
        <v>401329</v>
      </c>
      <c r="EY73" s="1" t="s">
        <v>539</v>
      </c>
      <c r="EZ73" s="1" t="s">
        <v>867</v>
      </c>
    </row>
    <row r="74" spans="2:156" ht="16" thickBot="1" x14ac:dyDescent="0.4">
      <c r="B74" s="21" t="s">
        <v>75</v>
      </c>
      <c r="C74" s="22">
        <v>6.2422380444750161</v>
      </c>
      <c r="D74" s="23">
        <v>5.7513524440684236</v>
      </c>
      <c r="E74" s="23">
        <v>5.3474044318252218</v>
      </c>
      <c r="F74" s="23">
        <v>5.2757323277926993</v>
      </c>
      <c r="G74" s="23">
        <v>5.0743833913446963</v>
      </c>
      <c r="H74" s="23">
        <v>4.6434710636532017</v>
      </c>
      <c r="I74" s="23">
        <v>4.1159231542583541</v>
      </c>
      <c r="J74" s="23">
        <v>3.8489376530399184</v>
      </c>
      <c r="K74" s="23">
        <v>3.5949313037858985</v>
      </c>
      <c r="L74" s="23">
        <v>3.0918973555113922</v>
      </c>
      <c r="M74" s="23">
        <v>1.6804225628903424</v>
      </c>
      <c r="N74" s="23">
        <v>0.80714223712750055</v>
      </c>
      <c r="O74" s="23">
        <v>0.46956307365304184</v>
      </c>
      <c r="P74" s="23">
        <v>0.36638972582402829</v>
      </c>
      <c r="Q74" s="24"/>
      <c r="R74" s="23">
        <v>10.879238044475017</v>
      </c>
      <c r="S74" s="23">
        <v>10.388352444068424</v>
      </c>
      <c r="T74" s="23">
        <v>9.9844044318252223</v>
      </c>
      <c r="U74" s="23">
        <v>9.9127323277926997</v>
      </c>
      <c r="V74" s="23">
        <v>9.7113833913446967</v>
      </c>
      <c r="W74" s="23">
        <v>9.2804710636532022</v>
      </c>
      <c r="X74" s="23">
        <v>8.7529231542583545</v>
      </c>
      <c r="Y74" s="23">
        <v>8.4859376530399189</v>
      </c>
      <c r="Z74" s="23">
        <v>8.231931303785899</v>
      </c>
      <c r="AA74" s="23">
        <v>7.7288973555113927</v>
      </c>
      <c r="AB74" s="23">
        <v>6.3174225628903429</v>
      </c>
      <c r="AC74" s="23">
        <v>5.444142237127501</v>
      </c>
      <c r="AD74" s="23">
        <v>5.1065630736530423</v>
      </c>
      <c r="AE74" s="23">
        <v>5.0033897258240287</v>
      </c>
      <c r="AG74" s="25">
        <v>6.6845772792060849</v>
      </c>
      <c r="AH74" s="25">
        <v>6.5759882630769937</v>
      </c>
      <c r="AI74" s="25">
        <v>6.0897242775050167</v>
      </c>
      <c r="AJ74" s="25">
        <v>5.9571156482223877</v>
      </c>
      <c r="AK74" s="25">
        <v>5.724838036924627</v>
      </c>
      <c r="AL74" s="25">
        <v>5.3241067438643768</v>
      </c>
      <c r="AM74" s="25">
        <v>4.8100532838446597</v>
      </c>
      <c r="AN74" s="25">
        <v>4.5356517063543151</v>
      </c>
      <c r="AO74" s="25">
        <v>4.240926803636313</v>
      </c>
      <c r="AP74" s="25">
        <v>3.7877536302961161</v>
      </c>
      <c r="AQ74" s="25">
        <v>2.6196237154849271</v>
      </c>
      <c r="AR74" s="25">
        <v>1.7368221594959223</v>
      </c>
      <c r="AS74" s="25">
        <v>1.1656942962511749</v>
      </c>
      <c r="AT74" s="25">
        <v>0.87867681626816108</v>
      </c>
      <c r="AV74" s="26">
        <v>11.321577279206085</v>
      </c>
      <c r="AW74" s="26">
        <v>11.212988263076994</v>
      </c>
      <c r="AX74" s="26">
        <v>10.726724277505017</v>
      </c>
      <c r="AY74" s="26">
        <v>10.594115648222388</v>
      </c>
      <c r="AZ74" s="26">
        <v>10.361838036924627</v>
      </c>
      <c r="BA74" s="26">
        <v>9.9611067438643772</v>
      </c>
      <c r="BB74" s="26">
        <v>9.4470532838446601</v>
      </c>
      <c r="BC74" s="26">
        <v>9.1726517063543156</v>
      </c>
      <c r="BD74" s="26">
        <v>8.8779268036363135</v>
      </c>
      <c r="BE74" s="26">
        <v>8.4247536302961166</v>
      </c>
      <c r="BF74" s="26">
        <v>7.2566237154849276</v>
      </c>
      <c r="BG74" s="26">
        <v>6.3738221594959228</v>
      </c>
      <c r="BH74" s="26">
        <v>5.8026942962511754</v>
      </c>
      <c r="BI74" s="26">
        <v>5.5156768162681615</v>
      </c>
      <c r="BK74" s="27">
        <v>6.2510253312898669</v>
      </c>
      <c r="BL74" s="27">
        <v>5.7673576556526882</v>
      </c>
      <c r="BM74" s="27">
        <v>5.3730493703207713</v>
      </c>
      <c r="BN74" s="27">
        <v>5.307719215820498</v>
      </c>
      <c r="BO74" s="27">
        <v>5.1479569679338404</v>
      </c>
      <c r="BP74" s="27">
        <v>4.694041307664051</v>
      </c>
      <c r="BQ74" s="27">
        <v>4.1774101091378029</v>
      </c>
      <c r="BR74" s="27">
        <v>3.9188231685634207</v>
      </c>
      <c r="BS74" s="27">
        <v>3.6982901865563065</v>
      </c>
      <c r="BT74" s="27">
        <v>3.2106971364354777</v>
      </c>
      <c r="BU74" s="27">
        <v>2.0361895552368452</v>
      </c>
      <c r="BV74" s="27">
        <v>1.3760462677929937</v>
      </c>
      <c r="BW74" s="27">
        <v>1.1010686206138516</v>
      </c>
      <c r="BX74" s="27">
        <v>1.0173370743623735</v>
      </c>
      <c r="BZ74" s="27">
        <v>10.888025331289867</v>
      </c>
      <c r="CA74" s="27">
        <v>10.404357655652689</v>
      </c>
      <c r="CB74" s="27">
        <v>10.010049370320772</v>
      </c>
      <c r="CC74" s="27">
        <v>9.9447192158204984</v>
      </c>
      <c r="CD74" s="27">
        <v>9.7849569679338408</v>
      </c>
      <c r="CE74" s="27">
        <v>9.3310413076640515</v>
      </c>
      <c r="CF74" s="27">
        <v>8.8144101091378033</v>
      </c>
      <c r="CG74" s="27">
        <v>8.5558231685634212</v>
      </c>
      <c r="CH74" s="27">
        <v>8.3352901865563069</v>
      </c>
      <c r="CI74" s="27">
        <v>7.8476971364354782</v>
      </c>
      <c r="CJ74" s="27">
        <v>6.6731895552368456</v>
      </c>
      <c r="CK74" s="27">
        <v>6.0130462677929941</v>
      </c>
      <c r="CL74" s="27">
        <v>5.738068620613852</v>
      </c>
      <c r="CM74" s="27">
        <v>5.654337074362374</v>
      </c>
      <c r="CO74" s="28">
        <v>6.2672694361619534</v>
      </c>
      <c r="CP74" s="28">
        <v>5.8000357090093004</v>
      </c>
      <c r="CQ74" s="28">
        <v>5.4180554581966973</v>
      </c>
      <c r="CR74" s="28">
        <v>5.3624843685250028</v>
      </c>
      <c r="CS74" s="28">
        <v>5.2209130560819617</v>
      </c>
      <c r="CT74" s="28">
        <v>4.7760572077210313</v>
      </c>
      <c r="CU74" s="28">
        <v>4.2538028983527241</v>
      </c>
      <c r="CV74" s="28">
        <v>3.9795664890518765</v>
      </c>
      <c r="CW74" s="28">
        <v>3.7704261462510331</v>
      </c>
      <c r="CX74" s="28">
        <v>3.311311820271456</v>
      </c>
      <c r="CY74" s="28">
        <v>1.3704704429500154</v>
      </c>
      <c r="CZ74" s="28">
        <v>-2.9653860923654776</v>
      </c>
      <c r="DA74" s="28">
        <v>-6.3471607079407804</v>
      </c>
      <c r="DB74" s="28">
        <v>-8.5858450310900736</v>
      </c>
      <c r="DD74" s="28">
        <v>10.904269436161954</v>
      </c>
      <c r="DE74" s="28">
        <v>10.437035709009301</v>
      </c>
      <c r="DF74" s="28">
        <v>10.055055458196698</v>
      </c>
      <c r="DG74" s="28">
        <v>9.9994843685250032</v>
      </c>
      <c r="DH74" s="28">
        <v>9.8579130560819621</v>
      </c>
      <c r="DI74" s="28">
        <v>9.4130572077210317</v>
      </c>
      <c r="DJ74" s="28">
        <v>8.8908028983527245</v>
      </c>
      <c r="DK74" s="28">
        <v>8.6165664890518769</v>
      </c>
      <c r="DL74" s="28">
        <v>8.4074261462510336</v>
      </c>
      <c r="DM74" s="28">
        <v>7.9483118202714564</v>
      </c>
      <c r="DN74" s="28">
        <v>6.0074704429500159</v>
      </c>
      <c r="DO74" s="28">
        <v>1.6716139076345229</v>
      </c>
      <c r="DP74" s="28">
        <v>-1.7101607079407799</v>
      </c>
      <c r="DQ74" s="28">
        <v>-3.9488450310900731</v>
      </c>
      <c r="DS74" s="29">
        <v>6.2109354518824986</v>
      </c>
      <c r="DT74" s="29">
        <v>5.7125444329093078</v>
      </c>
      <c r="DU74" s="29">
        <v>5.3392071492501643</v>
      </c>
      <c r="DV74" s="29">
        <v>5.3003793414140645</v>
      </c>
      <c r="DW74" s="29">
        <v>5.1763062737786356</v>
      </c>
      <c r="DX74" s="29">
        <v>4.7538785844694189</v>
      </c>
      <c r="DY74" s="29">
        <v>4.2463934123500735</v>
      </c>
      <c r="DZ74" s="29">
        <v>3.9923118081614746</v>
      </c>
      <c r="EA74" s="29">
        <v>3.6860284762095148</v>
      </c>
      <c r="EB74" s="29">
        <v>2.4602405599029353</v>
      </c>
      <c r="EC74" s="29">
        <v>-2.3742512564417808</v>
      </c>
      <c r="ED74" s="29">
        <v>-6.3256504954001542</v>
      </c>
      <c r="EE74" s="29">
        <v>-8.5551574482583845</v>
      </c>
      <c r="EF74" s="29">
        <v>-7.8691126298529994</v>
      </c>
      <c r="EH74" s="29">
        <v>10.847935451882499</v>
      </c>
      <c r="EI74" s="29">
        <v>10.349544432909308</v>
      </c>
      <c r="EJ74" s="29">
        <v>10.349544432909308</v>
      </c>
      <c r="EK74" s="29">
        <v>9.937379341414065</v>
      </c>
      <c r="EL74" s="29">
        <v>9.8133062737786361</v>
      </c>
      <c r="EM74" s="29">
        <v>9.3908785844694194</v>
      </c>
      <c r="EN74" s="29">
        <v>8.883393412350074</v>
      </c>
      <c r="EO74" s="29">
        <v>8.629311808161475</v>
      </c>
      <c r="EP74" s="29">
        <v>8.3230284762095152</v>
      </c>
      <c r="EQ74" s="29">
        <v>7.0972405599029358</v>
      </c>
      <c r="ER74" s="29">
        <v>2.2627487435582196</v>
      </c>
      <c r="ES74" s="29">
        <v>-1.6886504954001538</v>
      </c>
      <c r="ET74" s="29">
        <v>-3.9181574482583841</v>
      </c>
      <c r="EU74" s="29">
        <v>-3.232112629852999</v>
      </c>
      <c r="EW74" s="1">
        <v>388461</v>
      </c>
      <c r="EX74" s="1">
        <v>411290</v>
      </c>
      <c r="EY74" s="1" t="s">
        <v>547</v>
      </c>
      <c r="EZ74" s="1" t="s">
        <v>858</v>
      </c>
    </row>
    <row r="75" spans="2:156" ht="16" thickBot="1" x14ac:dyDescent="0.4">
      <c r="B75" s="21" t="s">
        <v>76</v>
      </c>
      <c r="C75" s="22">
        <v>-3.008379086666741</v>
      </c>
      <c r="D75" s="23">
        <v>-3.2660973568679719</v>
      </c>
      <c r="E75" s="23">
        <v>-3.2107110424559195</v>
      </c>
      <c r="F75" s="23">
        <v>-3.2865501105110901</v>
      </c>
      <c r="G75" s="23">
        <v>-3.3965168288573242</v>
      </c>
      <c r="H75" s="23">
        <v>-3.5308265180089951</v>
      </c>
      <c r="I75" s="23">
        <v>-3.6503313871322529</v>
      </c>
      <c r="J75" s="23">
        <v>-3.7070446164779938</v>
      </c>
      <c r="K75" s="23">
        <v>-3.8614830363484423</v>
      </c>
      <c r="L75" s="23">
        <v>-4.0249804134866327</v>
      </c>
      <c r="M75" s="23">
        <v>-4.4798514719995648</v>
      </c>
      <c r="N75" s="23">
        <v>-4.7925298467358832</v>
      </c>
      <c r="O75" s="23">
        <v>-4.8849059232247765</v>
      </c>
      <c r="P75" s="23">
        <v>-4.946088528804955</v>
      </c>
      <c r="Q75" s="24"/>
      <c r="R75" s="23">
        <v>-0.50837908666674103</v>
      </c>
      <c r="S75" s="23">
        <v>-0.76609735686797187</v>
      </c>
      <c r="T75" s="23">
        <v>-0.71071104245591954</v>
      </c>
      <c r="U75" s="23">
        <v>-0.78655011051109014</v>
      </c>
      <c r="V75" s="23">
        <v>-0.8965168288573242</v>
      </c>
      <c r="W75" s="23">
        <v>-1.0308265180089951</v>
      </c>
      <c r="X75" s="23">
        <v>-1.1503313871322529</v>
      </c>
      <c r="Y75" s="23">
        <v>-1.2070446164779938</v>
      </c>
      <c r="Z75" s="23">
        <v>-1.3614830363484423</v>
      </c>
      <c r="AA75" s="23">
        <v>-1.5249804134866327</v>
      </c>
      <c r="AB75" s="23">
        <v>-1.9798514719995648</v>
      </c>
      <c r="AC75" s="23">
        <v>-2.2925298467358832</v>
      </c>
      <c r="AD75" s="23">
        <v>-2.3849059232247765</v>
      </c>
      <c r="AE75" s="23">
        <v>-2.446088528804955</v>
      </c>
      <c r="AG75" s="25">
        <v>-2.8298475990371923</v>
      </c>
      <c r="AH75" s="25">
        <v>-2.9375873688703376</v>
      </c>
      <c r="AI75" s="25">
        <v>-2.9472504611079078</v>
      </c>
      <c r="AJ75" s="25">
        <v>-3.0459773493065079</v>
      </c>
      <c r="AK75" s="25">
        <v>-3.1658364008268158</v>
      </c>
      <c r="AL75" s="25">
        <v>-3.2912639434163609</v>
      </c>
      <c r="AM75" s="25">
        <v>-3.4079221663036137</v>
      </c>
      <c r="AN75" s="25">
        <v>-3.4672328289207961</v>
      </c>
      <c r="AO75" s="25">
        <v>-3.6324566741241178</v>
      </c>
      <c r="AP75" s="25">
        <v>-3.7778059578260095</v>
      </c>
      <c r="AQ75" s="25">
        <v>-4.0703734974515893</v>
      </c>
      <c r="AR75" s="25">
        <v>-4.3571749307209231</v>
      </c>
      <c r="AS75" s="25">
        <v>-4.5318959014109748</v>
      </c>
      <c r="AT75" s="25">
        <v>-4.6293261124566385</v>
      </c>
      <c r="AV75" s="26">
        <v>-0.3298475990371923</v>
      </c>
      <c r="AW75" s="26">
        <v>-0.43758736887033756</v>
      </c>
      <c r="AX75" s="26">
        <v>-0.44725046110790778</v>
      </c>
      <c r="AY75" s="26">
        <v>-0.54597734930650788</v>
      </c>
      <c r="AZ75" s="26">
        <v>-0.66583640082681583</v>
      </c>
      <c r="BA75" s="26">
        <v>-0.79126394341636086</v>
      </c>
      <c r="BB75" s="26">
        <v>-0.90792216630361366</v>
      </c>
      <c r="BC75" s="26">
        <v>-0.96723282892079609</v>
      </c>
      <c r="BD75" s="26">
        <v>-1.1324566741241178</v>
      </c>
      <c r="BE75" s="26">
        <v>-1.2778059578260095</v>
      </c>
      <c r="BF75" s="26">
        <v>-1.5703734974515893</v>
      </c>
      <c r="BG75" s="26">
        <v>-1.8571749307209231</v>
      </c>
      <c r="BH75" s="26">
        <v>-2.0318959014109748</v>
      </c>
      <c r="BI75" s="26">
        <v>-2.1293261124566385</v>
      </c>
      <c r="BK75" s="27">
        <v>-3.0071539967409997</v>
      </c>
      <c r="BL75" s="27">
        <v>-3.2629805663229732</v>
      </c>
      <c r="BM75" s="27">
        <v>-3.2063532753801756</v>
      </c>
      <c r="BN75" s="27">
        <v>-3.2805373806845246</v>
      </c>
      <c r="BO75" s="27">
        <v>-3.3884523596475375</v>
      </c>
      <c r="BP75" s="27">
        <v>-3.5204116978710118</v>
      </c>
      <c r="BQ75" s="27">
        <v>-3.6376021611151295</v>
      </c>
      <c r="BR75" s="27">
        <v>-3.6923456664345338</v>
      </c>
      <c r="BS75" s="27">
        <v>-3.8431425910545833</v>
      </c>
      <c r="BT75" s="27">
        <v>-3.9994890979242221</v>
      </c>
      <c r="BU75" s="27">
        <v>-4.4240543130918617</v>
      </c>
      <c r="BV75" s="27">
        <v>-4.6749541205811092</v>
      </c>
      <c r="BW75" s="27">
        <v>-4.7394799089635349</v>
      </c>
      <c r="BX75" s="27">
        <v>-4.7182791051648465</v>
      </c>
      <c r="BZ75" s="27">
        <v>-0.5071539967409997</v>
      </c>
      <c r="CA75" s="27">
        <v>-0.76298056632297317</v>
      </c>
      <c r="CB75" s="27">
        <v>-0.70635327538017556</v>
      </c>
      <c r="CC75" s="27">
        <v>-0.78053738068452461</v>
      </c>
      <c r="CD75" s="27">
        <v>-0.88845235964753755</v>
      </c>
      <c r="CE75" s="27">
        <v>-1.0204116978710118</v>
      </c>
      <c r="CF75" s="27">
        <v>-1.1376021611151295</v>
      </c>
      <c r="CG75" s="27">
        <v>-1.1923456664345338</v>
      </c>
      <c r="CH75" s="27">
        <v>-1.3431425910545833</v>
      </c>
      <c r="CI75" s="27">
        <v>-1.4994890979242221</v>
      </c>
      <c r="CJ75" s="27">
        <v>-1.9240543130918617</v>
      </c>
      <c r="CK75" s="27">
        <v>-2.1749541205811092</v>
      </c>
      <c r="CL75" s="27">
        <v>-2.2394799089635349</v>
      </c>
      <c r="CM75" s="27">
        <v>-2.2182791051648465</v>
      </c>
      <c r="CO75" s="28">
        <v>-2.993475117075783</v>
      </c>
      <c r="CP75" s="28">
        <v>-3.2415574701876988</v>
      </c>
      <c r="CQ75" s="28">
        <v>-3.1775027071361688</v>
      </c>
      <c r="CR75" s="28">
        <v>-3.2403493258631606</v>
      </c>
      <c r="CS75" s="28">
        <v>-3.3425285379176639</v>
      </c>
      <c r="CT75" s="28">
        <v>-3.476476061919028</v>
      </c>
      <c r="CU75" s="28">
        <v>-3.604740060501797</v>
      </c>
      <c r="CV75" s="28">
        <v>-3.6750439811105284</v>
      </c>
      <c r="CW75" s="28">
        <v>-3.8350121847005862</v>
      </c>
      <c r="CX75" s="28">
        <v>-3.9739436060204056</v>
      </c>
      <c r="CY75" s="28">
        <v>-4.4418717378055579</v>
      </c>
      <c r="CZ75" s="28">
        <v>-5.3429387357283638</v>
      </c>
      <c r="DA75" s="28">
        <v>-6.0211444694593421</v>
      </c>
      <c r="DB75" s="28">
        <v>-6.3710230997769397</v>
      </c>
      <c r="DD75" s="28">
        <v>-0.49347511707578295</v>
      </c>
      <c r="DE75" s="28">
        <v>-0.7415574701876988</v>
      </c>
      <c r="DF75" s="28">
        <v>-0.67750270713616878</v>
      </c>
      <c r="DG75" s="28">
        <v>-0.7403493258631606</v>
      </c>
      <c r="DH75" s="28">
        <v>-0.84252853791766391</v>
      </c>
      <c r="DI75" s="28">
        <v>-0.97647606191902803</v>
      </c>
      <c r="DJ75" s="28">
        <v>-1.104740060501797</v>
      </c>
      <c r="DK75" s="28">
        <v>-1.1750439811105284</v>
      </c>
      <c r="DL75" s="28">
        <v>-1.3350121847005862</v>
      </c>
      <c r="DM75" s="28">
        <v>-1.4739436060204056</v>
      </c>
      <c r="DN75" s="28">
        <v>-1.9418717378055579</v>
      </c>
      <c r="DO75" s="28">
        <v>-2.8429387357283638</v>
      </c>
      <c r="DP75" s="28">
        <v>-3.5211444694593421</v>
      </c>
      <c r="DQ75" s="28">
        <v>-3.8710230997769397</v>
      </c>
      <c r="DS75" s="29">
        <v>-2.9963644030879051</v>
      </c>
      <c r="DT75" s="29">
        <v>-3.2470755461023231</v>
      </c>
      <c r="DU75" s="29">
        <v>-3.1804894538511661</v>
      </c>
      <c r="DV75" s="29">
        <v>-3.2418140833525619</v>
      </c>
      <c r="DW75" s="29">
        <v>-3.3429244211002089</v>
      </c>
      <c r="DX75" s="29">
        <v>-3.472673418686167</v>
      </c>
      <c r="DY75" s="29">
        <v>-3.5953870751119474</v>
      </c>
      <c r="DZ75" s="29">
        <v>-3.6572253018937744</v>
      </c>
      <c r="EA75" s="29">
        <v>-3.8039656993212212</v>
      </c>
      <c r="EB75" s="29">
        <v>-4.0487771308124785</v>
      </c>
      <c r="EC75" s="29">
        <v>-5.0203849904035813</v>
      </c>
      <c r="ED75" s="29">
        <v>-5.7932903621722343</v>
      </c>
      <c r="EE75" s="29">
        <v>-6.2217659144566149</v>
      </c>
      <c r="EF75" s="29">
        <v>-5.9531329095130801</v>
      </c>
      <c r="EH75" s="29">
        <v>-0.49636440308790508</v>
      </c>
      <c r="EI75" s="29">
        <v>-0.74707554610232307</v>
      </c>
      <c r="EJ75" s="29">
        <v>-0.74707554610232307</v>
      </c>
      <c r="EK75" s="29">
        <v>-0.74181408335256194</v>
      </c>
      <c r="EL75" s="29">
        <v>-0.84292442110020893</v>
      </c>
      <c r="EM75" s="29">
        <v>-0.97267341868616697</v>
      </c>
      <c r="EN75" s="29">
        <v>-1.0953870751119474</v>
      </c>
      <c r="EO75" s="29">
        <v>-1.1572253018937744</v>
      </c>
      <c r="EP75" s="29">
        <v>-1.3039656993212212</v>
      </c>
      <c r="EQ75" s="29">
        <v>-1.5487771308124785</v>
      </c>
      <c r="ER75" s="29">
        <v>-2.5203849904035813</v>
      </c>
      <c r="ES75" s="29">
        <v>-3.2932903621722343</v>
      </c>
      <c r="ET75" s="29">
        <v>-3.7217659144566149</v>
      </c>
      <c r="EU75" s="29">
        <v>-3.4531329095130801</v>
      </c>
      <c r="EW75" s="1">
        <v>349381</v>
      </c>
      <c r="EX75" s="1">
        <v>442178</v>
      </c>
      <c r="EY75" s="1" t="s">
        <v>468</v>
      </c>
      <c r="EZ75" s="1" t="s">
        <v>874</v>
      </c>
    </row>
    <row r="76" spans="2:156" ht="16" thickBot="1" x14ac:dyDescent="0.4">
      <c r="B76" s="21" t="s">
        <v>77</v>
      </c>
      <c r="C76" s="22">
        <v>8.4796146976649958</v>
      </c>
      <c r="D76" s="23">
        <v>8.094887164098246</v>
      </c>
      <c r="E76" s="23">
        <v>7.9524750452104414</v>
      </c>
      <c r="F76" s="23">
        <v>7.7181726664574679</v>
      </c>
      <c r="G76" s="23">
        <v>7.5084039298231708</v>
      </c>
      <c r="H76" s="23">
        <v>7.2705272664773357</v>
      </c>
      <c r="I76" s="23">
        <v>6.910055986331944</v>
      </c>
      <c r="J76" s="23">
        <v>6.5893096418942552</v>
      </c>
      <c r="K76" s="23">
        <v>6.2835515879152233</v>
      </c>
      <c r="L76" s="23">
        <v>5.8571717180010161</v>
      </c>
      <c r="M76" s="23">
        <v>5.3350611307295246</v>
      </c>
      <c r="N76" s="23">
        <v>5.1361737399663916</v>
      </c>
      <c r="O76" s="23">
        <v>5.3294695648006218</v>
      </c>
      <c r="P76" s="23">
        <v>5.6345245759027591</v>
      </c>
      <c r="Q76" s="24"/>
      <c r="R76" s="23">
        <v>13.669614697664997</v>
      </c>
      <c r="S76" s="23">
        <v>13.284887164098247</v>
      </c>
      <c r="T76" s="23">
        <v>13.142475045210443</v>
      </c>
      <c r="U76" s="23">
        <v>12.908172666457469</v>
      </c>
      <c r="V76" s="23">
        <v>12.698403929823172</v>
      </c>
      <c r="W76" s="23">
        <v>12.460527266477337</v>
      </c>
      <c r="X76" s="23">
        <v>12.100055986331945</v>
      </c>
      <c r="Y76" s="23">
        <v>11.779309641894256</v>
      </c>
      <c r="Z76" s="23">
        <v>11.473551587915225</v>
      </c>
      <c r="AA76" s="23">
        <v>11.047171718001017</v>
      </c>
      <c r="AB76" s="23">
        <v>10.525061130729526</v>
      </c>
      <c r="AC76" s="23">
        <v>10.326173739966393</v>
      </c>
      <c r="AD76" s="23">
        <v>10.519469564800623</v>
      </c>
      <c r="AE76" s="23">
        <v>10.82452457590276</v>
      </c>
      <c r="AG76" s="25">
        <v>8.6837813044375167</v>
      </c>
      <c r="AH76" s="25">
        <v>8.4929275305237297</v>
      </c>
      <c r="AI76" s="25">
        <v>8.0099671778473169</v>
      </c>
      <c r="AJ76" s="25">
        <v>7.476133854451362</v>
      </c>
      <c r="AK76" s="25">
        <v>6.985151758064239</v>
      </c>
      <c r="AL76" s="25">
        <v>6.4496598868032358</v>
      </c>
      <c r="AM76" s="25">
        <v>5.7283150370479667</v>
      </c>
      <c r="AN76" s="25">
        <v>4.9852782964155899</v>
      </c>
      <c r="AO76" s="25">
        <v>4.182796497186942</v>
      </c>
      <c r="AP76" s="25">
        <v>3.1675305993292788</v>
      </c>
      <c r="AQ76" s="25">
        <v>2.7953056437922932</v>
      </c>
      <c r="AR76" s="25">
        <v>2.5937451288819915</v>
      </c>
      <c r="AS76" s="25">
        <v>2.6065190773836271</v>
      </c>
      <c r="AT76" s="25">
        <v>2.6896197627552461</v>
      </c>
      <c r="AV76" s="26">
        <v>13.873781304437518</v>
      </c>
      <c r="AW76" s="26">
        <v>13.682927530523731</v>
      </c>
      <c r="AX76" s="26">
        <v>13.199967177847318</v>
      </c>
      <c r="AY76" s="26">
        <v>12.666133854451363</v>
      </c>
      <c r="AZ76" s="26">
        <v>12.17515175806424</v>
      </c>
      <c r="BA76" s="26">
        <v>11.639659886803237</v>
      </c>
      <c r="BB76" s="26">
        <v>10.918315037047968</v>
      </c>
      <c r="BC76" s="26">
        <v>10.175278296415591</v>
      </c>
      <c r="BD76" s="26">
        <v>9.3727964971869433</v>
      </c>
      <c r="BE76" s="26">
        <v>8.3575305993292801</v>
      </c>
      <c r="BF76" s="26">
        <v>7.9853056437922945</v>
      </c>
      <c r="BG76" s="26">
        <v>7.7837451288819928</v>
      </c>
      <c r="BH76" s="26">
        <v>7.7965190773836284</v>
      </c>
      <c r="BI76" s="26">
        <v>7.8796197627552473</v>
      </c>
      <c r="BK76" s="27">
        <v>8.4975973961817175</v>
      </c>
      <c r="BL76" s="27">
        <v>8.1330710737352057</v>
      </c>
      <c r="BM76" s="27">
        <v>8.0114565201331764</v>
      </c>
      <c r="BN76" s="27">
        <v>7.9120989198417249</v>
      </c>
      <c r="BO76" s="27">
        <v>7.7069511442183813</v>
      </c>
      <c r="BP76" s="27">
        <v>7.4577331481349649</v>
      </c>
      <c r="BQ76" s="27">
        <v>7.206575629886304</v>
      </c>
      <c r="BR76" s="27">
        <v>6.986678704092574</v>
      </c>
      <c r="BS76" s="27">
        <v>6.6999385397006996</v>
      </c>
      <c r="BT76" s="27">
        <v>6.4226684378700636</v>
      </c>
      <c r="BU76" s="27">
        <v>5.7439770765074343</v>
      </c>
      <c r="BV76" s="27">
        <v>5.4980500971248496</v>
      </c>
      <c r="BW76" s="27">
        <v>5.6888826100092551</v>
      </c>
      <c r="BX76" s="27">
        <v>5.9808667395012627</v>
      </c>
      <c r="BZ76" s="27">
        <v>13.687597396181719</v>
      </c>
      <c r="CA76" s="27">
        <v>13.323071073735207</v>
      </c>
      <c r="CB76" s="27">
        <v>13.201456520133178</v>
      </c>
      <c r="CC76" s="27">
        <v>13.102098919841726</v>
      </c>
      <c r="CD76" s="27">
        <v>12.896951144218383</v>
      </c>
      <c r="CE76" s="27">
        <v>12.647733148134966</v>
      </c>
      <c r="CF76" s="27">
        <v>12.396575629886305</v>
      </c>
      <c r="CG76" s="27">
        <v>12.176678704092575</v>
      </c>
      <c r="CH76" s="27">
        <v>11.889938539700701</v>
      </c>
      <c r="CI76" s="27">
        <v>11.612668437870065</v>
      </c>
      <c r="CJ76" s="27">
        <v>10.933977076507436</v>
      </c>
      <c r="CK76" s="27">
        <v>10.688050097124851</v>
      </c>
      <c r="CL76" s="27">
        <v>10.878882610009256</v>
      </c>
      <c r="CM76" s="27">
        <v>11.170866739501264</v>
      </c>
      <c r="CO76" s="28">
        <v>8.4974977613383036</v>
      </c>
      <c r="CP76" s="28">
        <v>8.133684005382392</v>
      </c>
      <c r="CQ76" s="28">
        <v>8.0191965479632881</v>
      </c>
      <c r="CR76" s="28">
        <v>7.8289663436327395</v>
      </c>
      <c r="CS76" s="28">
        <v>7.6575894845991179</v>
      </c>
      <c r="CT76" s="28">
        <v>7.4639981588625961</v>
      </c>
      <c r="CU76" s="28">
        <v>7.1570505677363396</v>
      </c>
      <c r="CV76" s="28">
        <v>6.8971938024330033</v>
      </c>
      <c r="CW76" s="28">
        <v>6.6612593886015681</v>
      </c>
      <c r="CX76" s="28">
        <v>6.321893531313405</v>
      </c>
      <c r="CY76" s="28">
        <v>5.2005375123657096</v>
      </c>
      <c r="CZ76" s="28">
        <v>0.42665321436676962</v>
      </c>
      <c r="DA76" s="28">
        <v>-3.2520983054227663</v>
      </c>
      <c r="DB76" s="28">
        <v>-5.7427733934031089</v>
      </c>
      <c r="DD76" s="28">
        <v>13.687497761338305</v>
      </c>
      <c r="DE76" s="28">
        <v>13.323684005382393</v>
      </c>
      <c r="DF76" s="28">
        <v>13.209196547963289</v>
      </c>
      <c r="DG76" s="28">
        <v>13.018966343632741</v>
      </c>
      <c r="DH76" s="28">
        <v>12.847589484599119</v>
      </c>
      <c r="DI76" s="28">
        <v>12.653998158862597</v>
      </c>
      <c r="DJ76" s="28">
        <v>12.347050567736341</v>
      </c>
      <c r="DK76" s="28">
        <v>12.087193802433005</v>
      </c>
      <c r="DL76" s="28">
        <v>11.851259388601569</v>
      </c>
      <c r="DM76" s="28">
        <v>11.511893531313406</v>
      </c>
      <c r="DN76" s="28">
        <v>10.390537512365711</v>
      </c>
      <c r="DO76" s="28">
        <v>5.6166532143667709</v>
      </c>
      <c r="DP76" s="28">
        <v>1.9379016945772349</v>
      </c>
      <c r="DQ76" s="28">
        <v>-0.5527733934031076</v>
      </c>
      <c r="DS76" s="29">
        <v>8.5333083024486491</v>
      </c>
      <c r="DT76" s="29">
        <v>8.1842265163362562</v>
      </c>
      <c r="DU76" s="29">
        <v>8.1013549813329355</v>
      </c>
      <c r="DV76" s="29">
        <v>8.0718483294849541</v>
      </c>
      <c r="DW76" s="29">
        <v>7.9411966529097828</v>
      </c>
      <c r="DX76" s="29">
        <v>7.790136294348164</v>
      </c>
      <c r="DY76" s="29">
        <v>7.6367409603311938</v>
      </c>
      <c r="DZ76" s="29">
        <v>7.5312786064622372</v>
      </c>
      <c r="EA76" s="29">
        <v>7.3303144679808288</v>
      </c>
      <c r="EB76" s="29">
        <v>6.5032810595691792</v>
      </c>
      <c r="EC76" s="29">
        <v>1.141971352358599</v>
      </c>
      <c r="ED76" s="29">
        <v>-3.1951902468862166</v>
      </c>
      <c r="EE76" s="29">
        <v>-5.5545621171660464</v>
      </c>
      <c r="EF76" s="29">
        <v>-4.5719310216114799</v>
      </c>
      <c r="EH76" s="29">
        <v>13.72330830244865</v>
      </c>
      <c r="EI76" s="29">
        <v>13.374226516336257</v>
      </c>
      <c r="EJ76" s="29">
        <v>13.374226516336257</v>
      </c>
      <c r="EK76" s="29">
        <v>13.261848329484955</v>
      </c>
      <c r="EL76" s="29">
        <v>13.131196652909784</v>
      </c>
      <c r="EM76" s="29">
        <v>12.980136294348165</v>
      </c>
      <c r="EN76" s="29">
        <v>12.826740960331195</v>
      </c>
      <c r="EO76" s="29">
        <v>12.721278606462239</v>
      </c>
      <c r="EP76" s="29">
        <v>12.52031446798083</v>
      </c>
      <c r="EQ76" s="29">
        <v>11.693281059569181</v>
      </c>
      <c r="ER76" s="29">
        <v>6.3319713523586003</v>
      </c>
      <c r="ES76" s="29">
        <v>1.9948097531137847</v>
      </c>
      <c r="ET76" s="29">
        <v>-0.36456211716604514</v>
      </c>
      <c r="EU76" s="29">
        <v>0.61806897838852137</v>
      </c>
      <c r="EW76" s="1">
        <v>331301</v>
      </c>
      <c r="EX76" s="1">
        <v>437023</v>
      </c>
      <c r="EY76" s="1" t="s">
        <v>506</v>
      </c>
      <c r="EZ76" s="1" t="s">
        <v>874</v>
      </c>
    </row>
    <row r="77" spans="2:156" ht="16" thickBot="1" x14ac:dyDescent="0.4">
      <c r="B77" s="21" t="s">
        <v>78</v>
      </c>
      <c r="C77" s="22">
        <v>11.118637046666532</v>
      </c>
      <c r="D77" s="23">
        <v>9.9951772147478053</v>
      </c>
      <c r="E77" s="23">
        <v>7.5094431108744679</v>
      </c>
      <c r="F77" s="23">
        <v>5.2776698521893053</v>
      </c>
      <c r="G77" s="23">
        <v>-0.64907420495271495</v>
      </c>
      <c r="H77" s="23">
        <v>-8.7666038837407143</v>
      </c>
      <c r="I77" s="23">
        <v>-17.224775109522184</v>
      </c>
      <c r="J77" s="23">
        <v>-0.38173616003962252</v>
      </c>
      <c r="K77" s="23">
        <v>-2.4636165470110996</v>
      </c>
      <c r="L77" s="23">
        <v>-2.9106959319753827</v>
      </c>
      <c r="M77" s="23">
        <v>-3.4043857343514645</v>
      </c>
      <c r="N77" s="23">
        <v>-3.65661032691564</v>
      </c>
      <c r="O77" s="23">
        <v>-3.7242481533804295</v>
      </c>
      <c r="P77" s="23">
        <v>-3.4366531222213439</v>
      </c>
      <c r="Q77" s="24"/>
      <c r="R77" s="23">
        <v>20.118637046666532</v>
      </c>
      <c r="S77" s="23">
        <v>18.995177214747805</v>
      </c>
      <c r="T77" s="23">
        <v>16.509443110874468</v>
      </c>
      <c r="U77" s="23">
        <v>14.277669852189305</v>
      </c>
      <c r="V77" s="23">
        <v>8.350925795047285</v>
      </c>
      <c r="W77" s="23">
        <v>0.23339611625928569</v>
      </c>
      <c r="X77" s="23">
        <v>-8.2247751095221844</v>
      </c>
      <c r="Y77" s="23">
        <v>-10.381736160039623</v>
      </c>
      <c r="Z77" s="23">
        <v>-12.4636165470111</v>
      </c>
      <c r="AA77" s="23">
        <v>-12.910695931975383</v>
      </c>
      <c r="AB77" s="23">
        <v>-13.404385734351465</v>
      </c>
      <c r="AC77" s="23">
        <v>-13.65661032691564</v>
      </c>
      <c r="AD77" s="23">
        <v>-13.724248153380429</v>
      </c>
      <c r="AE77" s="23">
        <v>-13.436653122221344</v>
      </c>
      <c r="AG77" s="25">
        <v>11.986169860026518</v>
      </c>
      <c r="AH77" s="25">
        <v>11.634545954067512</v>
      </c>
      <c r="AI77" s="25">
        <v>9.0997395649642208</v>
      </c>
      <c r="AJ77" s="25">
        <v>6.7213334716919881</v>
      </c>
      <c r="AK77" s="25">
        <v>0.66189917920902275</v>
      </c>
      <c r="AL77" s="25">
        <v>-7.5245670972663987</v>
      </c>
      <c r="AM77" s="25">
        <v>-16.067423404189277</v>
      </c>
      <c r="AN77" s="25">
        <v>-18.335478247217786</v>
      </c>
      <c r="AO77" s="25">
        <v>-20.569791082246269</v>
      </c>
      <c r="AP77" s="25">
        <v>-21.136133235544165</v>
      </c>
      <c r="AQ77" s="25">
        <v>-21.649340081809228</v>
      </c>
      <c r="AR77" s="25">
        <v>-22.031179292686502</v>
      </c>
      <c r="AS77" s="25">
        <v>-22.213950024885705</v>
      </c>
      <c r="AT77" s="25">
        <v>-21.985807724952267</v>
      </c>
      <c r="AV77" s="26">
        <v>20.986169860026518</v>
      </c>
      <c r="AW77" s="26">
        <v>20.634545954067512</v>
      </c>
      <c r="AX77" s="26">
        <v>18.099739564964221</v>
      </c>
      <c r="AY77" s="26">
        <v>15.721333471691988</v>
      </c>
      <c r="AZ77" s="26">
        <v>9.6618991792090227</v>
      </c>
      <c r="BA77" s="26">
        <v>1.4754329027336013</v>
      </c>
      <c r="BB77" s="26">
        <v>-7.0674234041892774</v>
      </c>
      <c r="BC77" s="26">
        <v>-9.335478247217786</v>
      </c>
      <c r="BD77" s="26">
        <v>-11.569791082246269</v>
      </c>
      <c r="BE77" s="26">
        <v>-12.136133235544165</v>
      </c>
      <c r="BF77" s="26">
        <v>-12.649340081809228</v>
      </c>
      <c r="BG77" s="26">
        <v>-13.031179292686502</v>
      </c>
      <c r="BH77" s="26">
        <v>-13.213950024885705</v>
      </c>
      <c r="BI77" s="26">
        <v>-12.985807724952267</v>
      </c>
      <c r="BK77" s="27">
        <v>11.125006160517451</v>
      </c>
      <c r="BL77" s="27">
        <v>10.01179041113695</v>
      </c>
      <c r="BM77" s="27">
        <v>7.5392645547659036</v>
      </c>
      <c r="BN77" s="27">
        <v>5.3200407445293578</v>
      </c>
      <c r="BO77" s="27">
        <v>-0.59771308061697326</v>
      </c>
      <c r="BP77" s="27">
        <v>-8.7046830502449737</v>
      </c>
      <c r="BQ77" s="27">
        <v>-17.149959419788139</v>
      </c>
      <c r="BR77" s="27">
        <v>-19.295171895223191</v>
      </c>
      <c r="BS77" s="27">
        <v>-21.364083867600726</v>
      </c>
      <c r="BT77" s="27">
        <v>-21.791187804292775</v>
      </c>
      <c r="BU77" s="27">
        <v>-22.261126326327982</v>
      </c>
      <c r="BV77" s="27">
        <v>-22.497421891500011</v>
      </c>
      <c r="BW77" s="27">
        <v>-22.559188513143027</v>
      </c>
      <c r="BX77" s="27">
        <v>-22.274026342499994</v>
      </c>
      <c r="BZ77" s="27">
        <v>20.125006160517451</v>
      </c>
      <c r="CA77" s="27">
        <v>19.01179041113695</v>
      </c>
      <c r="CB77" s="27">
        <v>16.539264554765904</v>
      </c>
      <c r="CC77" s="27">
        <v>14.320040744529358</v>
      </c>
      <c r="CD77" s="27">
        <v>8.4022869193830267</v>
      </c>
      <c r="CE77" s="27">
        <v>0.29531694975502631</v>
      </c>
      <c r="CF77" s="27">
        <v>-8.1499594197881393</v>
      </c>
      <c r="CG77" s="27">
        <v>-10.295171895223191</v>
      </c>
      <c r="CH77" s="27">
        <v>-12.364083867600726</v>
      </c>
      <c r="CI77" s="27">
        <v>-12.791187804292775</v>
      </c>
      <c r="CJ77" s="27">
        <v>-13.261126326327982</v>
      </c>
      <c r="CK77" s="27">
        <v>-13.497421891500011</v>
      </c>
      <c r="CL77" s="27">
        <v>-13.559188513143027</v>
      </c>
      <c r="CM77" s="27">
        <v>-13.274026342499994</v>
      </c>
      <c r="CO77" s="28">
        <v>11.153285965901187</v>
      </c>
      <c r="CP77" s="28">
        <v>10.06245656922723</v>
      </c>
      <c r="CQ77" s="28">
        <v>7.6084510858128276</v>
      </c>
      <c r="CR77" s="28">
        <v>5.4073543829942849</v>
      </c>
      <c r="CS77" s="28">
        <v>-0.50024126218855969</v>
      </c>
      <c r="CT77" s="28">
        <v>-8.5990503501130036</v>
      </c>
      <c r="CU77" s="28">
        <v>-17.040164953183165</v>
      </c>
      <c r="CV77" s="28">
        <v>-19.183277142992907</v>
      </c>
      <c r="CW77" s="28">
        <v>-21.246941124532725</v>
      </c>
      <c r="CX77" s="28">
        <v>-21.663569338592595</v>
      </c>
      <c r="CY77" s="28">
        <v>-22.123402373423801</v>
      </c>
      <c r="CZ77" s="28">
        <v>-23.131587562704823</v>
      </c>
      <c r="DA77" s="28">
        <v>-23.842324405156006</v>
      </c>
      <c r="DB77" s="28">
        <v>-24.009973328893111</v>
      </c>
      <c r="DD77" s="28">
        <v>20.153285965901187</v>
      </c>
      <c r="DE77" s="28">
        <v>19.06245656922723</v>
      </c>
      <c r="DF77" s="28">
        <v>16.608451085812828</v>
      </c>
      <c r="DG77" s="28">
        <v>14.407354382994285</v>
      </c>
      <c r="DH77" s="28">
        <v>8.4997587378114403</v>
      </c>
      <c r="DI77" s="28">
        <v>0.40094964988699644</v>
      </c>
      <c r="DJ77" s="28">
        <v>-8.0401649531831652</v>
      </c>
      <c r="DK77" s="28">
        <v>-10.183277142992907</v>
      </c>
      <c r="DL77" s="28">
        <v>-12.246941124532725</v>
      </c>
      <c r="DM77" s="28">
        <v>-12.663569338592595</v>
      </c>
      <c r="DN77" s="28">
        <v>-13.123402373423801</v>
      </c>
      <c r="DO77" s="28">
        <v>-14.131587562704823</v>
      </c>
      <c r="DP77" s="28">
        <v>-14.842324405156006</v>
      </c>
      <c r="DQ77" s="28">
        <v>-15.009973328893111</v>
      </c>
      <c r="DS77" s="29">
        <v>11.159131314594823</v>
      </c>
      <c r="DT77" s="29">
        <v>10.069704476213477</v>
      </c>
      <c r="DU77" s="29">
        <v>7.627493328741707</v>
      </c>
      <c r="DV77" s="29">
        <v>5.4454085391205922</v>
      </c>
      <c r="DW77" s="29">
        <v>-0.44137843843212821</v>
      </c>
      <c r="DX77" s="29">
        <v>-8.5140520591514104</v>
      </c>
      <c r="DY77" s="29">
        <v>-16.928317141507165</v>
      </c>
      <c r="DZ77" s="29">
        <v>-19.040081646666607</v>
      </c>
      <c r="EA77" s="29">
        <v>-21.061530237854655</v>
      </c>
      <c r="EB77" s="29">
        <v>-21.657976338539797</v>
      </c>
      <c r="EC77" s="29">
        <v>-22.970366848766119</v>
      </c>
      <c r="ED77" s="29">
        <v>-23.909808704950436</v>
      </c>
      <c r="EE77" s="29">
        <v>-24.365450528999474</v>
      </c>
      <c r="EF77" s="29">
        <v>-23.641304335936695</v>
      </c>
      <c r="EH77" s="29">
        <v>20.159131314594823</v>
      </c>
      <c r="EI77" s="29">
        <v>19.069704476213477</v>
      </c>
      <c r="EJ77" s="29">
        <v>19.069704476213477</v>
      </c>
      <c r="EK77" s="29">
        <v>14.445408539120592</v>
      </c>
      <c r="EL77" s="29">
        <v>8.5586215615678718</v>
      </c>
      <c r="EM77" s="29">
        <v>0.48594794084858961</v>
      </c>
      <c r="EN77" s="29">
        <v>-7.9283171415071649</v>
      </c>
      <c r="EO77" s="29">
        <v>-10.040081646666607</v>
      </c>
      <c r="EP77" s="29">
        <v>-12.061530237854655</v>
      </c>
      <c r="EQ77" s="29">
        <v>-12.657976338539797</v>
      </c>
      <c r="ER77" s="29">
        <v>-13.970366848766119</v>
      </c>
      <c r="ES77" s="29">
        <v>-14.909808704950436</v>
      </c>
      <c r="ET77" s="29">
        <v>-15.365450528999474</v>
      </c>
      <c r="EU77" s="29">
        <v>-14.641304335936695</v>
      </c>
      <c r="EW77" s="1">
        <v>384852</v>
      </c>
      <c r="EX77" s="1">
        <v>397718</v>
      </c>
      <c r="EY77" s="1" t="s">
        <v>463</v>
      </c>
      <c r="EZ77" s="1" t="s">
        <v>863</v>
      </c>
    </row>
    <row r="78" spans="2:156" ht="16" thickBot="1" x14ac:dyDescent="0.4">
      <c r="B78" s="21" t="s">
        <v>79</v>
      </c>
      <c r="C78" s="22">
        <v>23.12486134484374</v>
      </c>
      <c r="D78" s="23">
        <v>22.68790648878722</v>
      </c>
      <c r="E78" s="23">
        <v>22.569164294659771</v>
      </c>
      <c r="F78" s="23">
        <v>22.434176688886723</v>
      </c>
      <c r="G78" s="23">
        <v>22.167824162573446</v>
      </c>
      <c r="H78" s="23">
        <v>21.88058207332999</v>
      </c>
      <c r="I78" s="23">
        <v>21.569399519572457</v>
      </c>
      <c r="J78" s="23">
        <v>21.330888281853607</v>
      </c>
      <c r="K78" s="23">
        <v>20.973975758900306</v>
      </c>
      <c r="L78" s="23">
        <v>20.648980921517531</v>
      </c>
      <c r="M78" s="23">
        <v>19.276802159626179</v>
      </c>
      <c r="N78" s="23">
        <v>17.960507677329687</v>
      </c>
      <c r="O78" s="23">
        <v>16.24618455844665</v>
      </c>
      <c r="P78" s="23">
        <v>14.842288452257236</v>
      </c>
      <c r="Q78" s="24"/>
      <c r="R78" s="23">
        <v>30.12486134484374</v>
      </c>
      <c r="S78" s="23">
        <v>29.68790648878722</v>
      </c>
      <c r="T78" s="23">
        <v>29.569164294659771</v>
      </c>
      <c r="U78" s="23">
        <v>29.434176688886723</v>
      </c>
      <c r="V78" s="23">
        <v>29.167824162573446</v>
      </c>
      <c r="W78" s="23">
        <v>28.88058207332999</v>
      </c>
      <c r="X78" s="23">
        <v>28.569399519572457</v>
      </c>
      <c r="Y78" s="23">
        <v>28.330888281853607</v>
      </c>
      <c r="Z78" s="23">
        <v>27.973975758900306</v>
      </c>
      <c r="AA78" s="23">
        <v>27.648980921517531</v>
      </c>
      <c r="AB78" s="23">
        <v>26.276802159626179</v>
      </c>
      <c r="AC78" s="23">
        <v>24.960507677329687</v>
      </c>
      <c r="AD78" s="23">
        <v>23.24618455844665</v>
      </c>
      <c r="AE78" s="23">
        <v>21.842288452257236</v>
      </c>
      <c r="AG78" s="25">
        <v>23.427466626377203</v>
      </c>
      <c r="AH78" s="25">
        <v>23.244382818483579</v>
      </c>
      <c r="AI78" s="25">
        <v>23.030775598632747</v>
      </c>
      <c r="AJ78" s="25">
        <v>22.830255405360809</v>
      </c>
      <c r="AK78" s="25">
        <v>22.533710012291614</v>
      </c>
      <c r="AL78" s="25">
        <v>22.244072376473568</v>
      </c>
      <c r="AM78" s="25">
        <v>21.922268994283414</v>
      </c>
      <c r="AN78" s="25">
        <v>21.688657922792014</v>
      </c>
      <c r="AO78" s="25">
        <v>21.300075174386322</v>
      </c>
      <c r="AP78" s="25">
        <v>20.970619052538467</v>
      </c>
      <c r="AQ78" s="25">
        <v>20.097570640601305</v>
      </c>
      <c r="AR78" s="25">
        <v>19.304855437095068</v>
      </c>
      <c r="AS78" s="25">
        <v>18.572571007708671</v>
      </c>
      <c r="AT78" s="25">
        <v>18.029944696174692</v>
      </c>
      <c r="AV78" s="26">
        <v>30.427466626377203</v>
      </c>
      <c r="AW78" s="26">
        <v>30.244382818483579</v>
      </c>
      <c r="AX78" s="26">
        <v>30.030775598632747</v>
      </c>
      <c r="AY78" s="26">
        <v>29.830255405360809</v>
      </c>
      <c r="AZ78" s="26">
        <v>29.533710012291614</v>
      </c>
      <c r="BA78" s="26">
        <v>29.244072376473568</v>
      </c>
      <c r="BB78" s="26">
        <v>28.922268994283414</v>
      </c>
      <c r="BC78" s="26">
        <v>28.688657922792014</v>
      </c>
      <c r="BD78" s="26">
        <v>28.300075174386322</v>
      </c>
      <c r="BE78" s="26">
        <v>27.970619052538467</v>
      </c>
      <c r="BF78" s="26">
        <v>27.097570640601305</v>
      </c>
      <c r="BG78" s="26">
        <v>26.304855437095068</v>
      </c>
      <c r="BH78" s="26">
        <v>25.572571007708671</v>
      </c>
      <c r="BI78" s="26">
        <v>25.029944696174692</v>
      </c>
      <c r="BK78" s="27">
        <v>23.134758847501949</v>
      </c>
      <c r="BL78" s="27">
        <v>22.695610746273267</v>
      </c>
      <c r="BM78" s="27">
        <v>22.579756347777547</v>
      </c>
      <c r="BN78" s="27">
        <v>22.427162077179524</v>
      </c>
      <c r="BO78" s="27">
        <v>22.156378667226523</v>
      </c>
      <c r="BP78" s="27">
        <v>21.874296248016577</v>
      </c>
      <c r="BQ78" s="27">
        <v>21.568988887911786</v>
      </c>
      <c r="BR78" s="27">
        <v>21.335435560907058</v>
      </c>
      <c r="BS78" s="27">
        <v>20.988581380682589</v>
      </c>
      <c r="BT78" s="27">
        <v>20.687461402504212</v>
      </c>
      <c r="BU78" s="27">
        <v>19.461700871955145</v>
      </c>
      <c r="BV78" s="27">
        <v>18.575578845429352</v>
      </c>
      <c r="BW78" s="27">
        <v>17.978226403463122</v>
      </c>
      <c r="BX78" s="27">
        <v>17.120362150421531</v>
      </c>
      <c r="BZ78" s="27">
        <v>30.134758847501949</v>
      </c>
      <c r="CA78" s="27">
        <v>29.695610746273267</v>
      </c>
      <c r="CB78" s="27">
        <v>29.579756347777547</v>
      </c>
      <c r="CC78" s="27">
        <v>29.427162077179524</v>
      </c>
      <c r="CD78" s="27">
        <v>29.156378667226523</v>
      </c>
      <c r="CE78" s="27">
        <v>28.874296248016577</v>
      </c>
      <c r="CF78" s="27">
        <v>28.568988887911786</v>
      </c>
      <c r="CG78" s="27">
        <v>28.335435560907058</v>
      </c>
      <c r="CH78" s="27">
        <v>27.988581380682589</v>
      </c>
      <c r="CI78" s="27">
        <v>27.687461402504212</v>
      </c>
      <c r="CJ78" s="27">
        <v>26.461700871955145</v>
      </c>
      <c r="CK78" s="27">
        <v>25.575578845429352</v>
      </c>
      <c r="CL78" s="27">
        <v>24.978226403463122</v>
      </c>
      <c r="CM78" s="27">
        <v>24.120362150421531</v>
      </c>
      <c r="CO78" s="28">
        <v>23.141989810610564</v>
      </c>
      <c r="CP78" s="28">
        <v>22.723262304493346</v>
      </c>
      <c r="CQ78" s="28">
        <v>22.622655253673315</v>
      </c>
      <c r="CR78" s="28">
        <v>22.505737527502276</v>
      </c>
      <c r="CS78" s="28">
        <v>22.244197868945911</v>
      </c>
      <c r="CT78" s="28">
        <v>21.958222638193746</v>
      </c>
      <c r="CU78" s="28">
        <v>21.634829929082485</v>
      </c>
      <c r="CV78" s="28">
        <v>21.374007400735202</v>
      </c>
      <c r="CW78" s="28">
        <v>20.994506212202332</v>
      </c>
      <c r="CX78" s="28">
        <v>20.660638739321683</v>
      </c>
      <c r="CY78" s="28">
        <v>18.500059190836041</v>
      </c>
      <c r="CZ78" s="28">
        <v>14.111676217790354</v>
      </c>
      <c r="DA78" s="28">
        <v>10.041908722249595</v>
      </c>
      <c r="DB78" s="28">
        <v>7.3961591603464001</v>
      </c>
      <c r="DD78" s="28">
        <v>30.141989810610564</v>
      </c>
      <c r="DE78" s="28">
        <v>29.723262304493346</v>
      </c>
      <c r="DF78" s="28">
        <v>29.622655253673315</v>
      </c>
      <c r="DG78" s="28">
        <v>29.505737527502276</v>
      </c>
      <c r="DH78" s="28">
        <v>29.244197868945911</v>
      </c>
      <c r="DI78" s="28">
        <v>28.958222638193746</v>
      </c>
      <c r="DJ78" s="28">
        <v>28.634829929082485</v>
      </c>
      <c r="DK78" s="28">
        <v>28.374007400735202</v>
      </c>
      <c r="DL78" s="28">
        <v>27.994506212202332</v>
      </c>
      <c r="DM78" s="28">
        <v>27.660638739321683</v>
      </c>
      <c r="DN78" s="28">
        <v>25.500059190836041</v>
      </c>
      <c r="DO78" s="28">
        <v>21.111676217790354</v>
      </c>
      <c r="DP78" s="28">
        <v>17.041908722249595</v>
      </c>
      <c r="DQ78" s="28">
        <v>14.3961591603464</v>
      </c>
      <c r="DS78" s="29">
        <v>23.138934469061034</v>
      </c>
      <c r="DT78" s="29">
        <v>22.697016895701744</v>
      </c>
      <c r="DU78" s="29">
        <v>22.58876990240099</v>
      </c>
      <c r="DV78" s="29">
        <v>22.454305926222752</v>
      </c>
      <c r="DW78" s="29">
        <v>22.20091541171659</v>
      </c>
      <c r="DX78" s="29">
        <v>21.925791152337759</v>
      </c>
      <c r="DY78" s="29">
        <v>21.594636515552942</v>
      </c>
      <c r="DZ78" s="29">
        <v>21.326702938133209</v>
      </c>
      <c r="EA78" s="29">
        <v>20.906142244309493</v>
      </c>
      <c r="EB78" s="29">
        <v>20.274813746522945</v>
      </c>
      <c r="EC78" s="29">
        <v>15.587216218707539</v>
      </c>
      <c r="ED78" s="29">
        <v>10.920347734904304</v>
      </c>
      <c r="EE78" s="29">
        <v>8.1721956342568305</v>
      </c>
      <c r="EF78" s="29">
        <v>8.4729799788795503</v>
      </c>
      <c r="EH78" s="29">
        <v>30.138934469061034</v>
      </c>
      <c r="EI78" s="29">
        <v>29.697016895701744</v>
      </c>
      <c r="EJ78" s="29">
        <v>29.697016895701744</v>
      </c>
      <c r="EK78" s="29">
        <v>29.454305926222752</v>
      </c>
      <c r="EL78" s="29">
        <v>29.20091541171659</v>
      </c>
      <c r="EM78" s="29">
        <v>28.925791152337759</v>
      </c>
      <c r="EN78" s="29">
        <v>28.594636515552942</v>
      </c>
      <c r="EO78" s="29">
        <v>28.326702938133209</v>
      </c>
      <c r="EP78" s="29">
        <v>27.906142244309493</v>
      </c>
      <c r="EQ78" s="29">
        <v>27.274813746522945</v>
      </c>
      <c r="ER78" s="29">
        <v>22.587216218707539</v>
      </c>
      <c r="ES78" s="29">
        <v>17.920347734904304</v>
      </c>
      <c r="ET78" s="29">
        <v>15.17219563425683</v>
      </c>
      <c r="EU78" s="29">
        <v>15.47297997887955</v>
      </c>
      <c r="EW78" s="1">
        <v>389161</v>
      </c>
      <c r="EX78" s="1">
        <v>403872</v>
      </c>
      <c r="EY78" s="1" t="s">
        <v>551</v>
      </c>
      <c r="EZ78" s="1" t="s">
        <v>861</v>
      </c>
    </row>
    <row r="79" spans="2:156" ht="16" thickBot="1" x14ac:dyDescent="0.4">
      <c r="B79" s="21" t="s">
        <v>80</v>
      </c>
      <c r="C79" s="22">
        <v>4.2932367596238379</v>
      </c>
      <c r="D79" s="23">
        <v>3.5146088250732426</v>
      </c>
      <c r="E79" s="23">
        <v>3.60683684853473</v>
      </c>
      <c r="F79" s="23">
        <v>2.9474689847393343</v>
      </c>
      <c r="G79" s="23">
        <v>2.8276196514207861</v>
      </c>
      <c r="H79" s="23">
        <v>2.1345786430651437</v>
      </c>
      <c r="I79" s="23">
        <v>1.5801299154145703</v>
      </c>
      <c r="J79" s="23">
        <v>1.1726433827808371</v>
      </c>
      <c r="K79" s="23">
        <v>0.38727210581451388</v>
      </c>
      <c r="L79" s="23">
        <v>-0.25099483729828975</v>
      </c>
      <c r="M79" s="23">
        <v>-2.5100376282708297</v>
      </c>
      <c r="N79" s="23">
        <v>-3.8332142487640191</v>
      </c>
      <c r="O79" s="23">
        <v>-4.415661046350376</v>
      </c>
      <c r="P79" s="23">
        <v>-4.8431382100304035</v>
      </c>
      <c r="Q79" s="24"/>
      <c r="R79" s="23">
        <v>9.6132367596238382</v>
      </c>
      <c r="S79" s="23">
        <v>8.8346088250732429</v>
      </c>
      <c r="T79" s="23">
        <v>8.9268368485347303</v>
      </c>
      <c r="U79" s="23">
        <v>8.2674689847393346</v>
      </c>
      <c r="V79" s="23">
        <v>8.1476196514207864</v>
      </c>
      <c r="W79" s="23">
        <v>7.454578643065144</v>
      </c>
      <c r="X79" s="23">
        <v>6.9001299154145705</v>
      </c>
      <c r="Y79" s="23">
        <v>6.4926433827808374</v>
      </c>
      <c r="Z79" s="23">
        <v>5.7072721058145142</v>
      </c>
      <c r="AA79" s="23">
        <v>5.0690051627017105</v>
      </c>
      <c r="AB79" s="23">
        <v>2.8099623717291706</v>
      </c>
      <c r="AC79" s="23">
        <v>1.4867857512359812</v>
      </c>
      <c r="AD79" s="23">
        <v>0.90433895364962424</v>
      </c>
      <c r="AE79" s="23">
        <v>0.47686178996959683</v>
      </c>
      <c r="AG79" s="25">
        <v>4.438423875025542</v>
      </c>
      <c r="AH79" s="25">
        <v>3.7966108987546754</v>
      </c>
      <c r="AI79" s="25">
        <v>3.7627443394166455</v>
      </c>
      <c r="AJ79" s="25">
        <v>3.101401690076333</v>
      </c>
      <c r="AK79" s="25">
        <v>3.0114502677219228</v>
      </c>
      <c r="AL79" s="25">
        <v>2.3629237287944029</v>
      </c>
      <c r="AM79" s="25">
        <v>1.8424026098690298</v>
      </c>
      <c r="AN79" s="25">
        <v>1.4586498457559145</v>
      </c>
      <c r="AO79" s="25">
        <v>0.69071182747665461</v>
      </c>
      <c r="AP79" s="25">
        <v>0.1253458949664612</v>
      </c>
      <c r="AQ79" s="25">
        <v>-1.4835250511253335</v>
      </c>
      <c r="AR79" s="25">
        <v>-2.5929353528831669</v>
      </c>
      <c r="AS79" s="25">
        <v>-3.4909688331818991</v>
      </c>
      <c r="AT79" s="25">
        <v>-3.9416339840097585</v>
      </c>
      <c r="AV79" s="26">
        <v>9.7584238750255423</v>
      </c>
      <c r="AW79" s="26">
        <v>9.1166108987546757</v>
      </c>
      <c r="AX79" s="26">
        <v>9.0827443394166458</v>
      </c>
      <c r="AY79" s="26">
        <v>8.4214016900763333</v>
      </c>
      <c r="AZ79" s="26">
        <v>8.3314502677219231</v>
      </c>
      <c r="BA79" s="26">
        <v>7.6829237287944032</v>
      </c>
      <c r="BB79" s="26">
        <v>7.1624026098690301</v>
      </c>
      <c r="BC79" s="26">
        <v>6.7786498457559148</v>
      </c>
      <c r="BD79" s="26">
        <v>6.0107118274766549</v>
      </c>
      <c r="BE79" s="26">
        <v>5.4453458949664615</v>
      </c>
      <c r="BF79" s="26">
        <v>3.8364749488746668</v>
      </c>
      <c r="BG79" s="26">
        <v>2.7270646471168334</v>
      </c>
      <c r="BH79" s="26">
        <v>1.8290311668181012</v>
      </c>
      <c r="BI79" s="26">
        <v>1.3783660159902418</v>
      </c>
      <c r="BK79" s="27">
        <v>4.2955647463595454</v>
      </c>
      <c r="BL79" s="27">
        <v>3.5566164874971093</v>
      </c>
      <c r="BM79" s="27">
        <v>3.6553557001028878</v>
      </c>
      <c r="BN79" s="27">
        <v>3.0202625992233898</v>
      </c>
      <c r="BO79" s="27">
        <v>2.9181419732948015</v>
      </c>
      <c r="BP79" s="27">
        <v>2.2522770728129018</v>
      </c>
      <c r="BQ79" s="27">
        <v>1.7211086996441338</v>
      </c>
      <c r="BR79" s="27">
        <v>1.3328447503284657</v>
      </c>
      <c r="BS79" s="27">
        <v>0.58344974527263105</v>
      </c>
      <c r="BT79" s="27">
        <v>9.367707011460169E-3</v>
      </c>
      <c r="BU79" s="27">
        <v>-2.0209685058095168</v>
      </c>
      <c r="BV79" s="27">
        <v>-3.0181643618982505</v>
      </c>
      <c r="BW79" s="27">
        <v>-3.605274271179848</v>
      </c>
      <c r="BX79" s="27">
        <v>-3.8454792418563066</v>
      </c>
      <c r="BZ79" s="27">
        <v>9.6155647463595457</v>
      </c>
      <c r="CA79" s="27">
        <v>8.8766164874971096</v>
      </c>
      <c r="CB79" s="27">
        <v>8.9753557001028881</v>
      </c>
      <c r="CC79" s="27">
        <v>8.3402625992233901</v>
      </c>
      <c r="CD79" s="27">
        <v>8.2381419732948018</v>
      </c>
      <c r="CE79" s="27">
        <v>7.5722770728129021</v>
      </c>
      <c r="CF79" s="27">
        <v>7.0411086996441341</v>
      </c>
      <c r="CG79" s="27">
        <v>6.652844750328466</v>
      </c>
      <c r="CH79" s="27">
        <v>5.9034497452726313</v>
      </c>
      <c r="CI79" s="27">
        <v>5.3293677070114605</v>
      </c>
      <c r="CJ79" s="27">
        <v>3.2990314941904835</v>
      </c>
      <c r="CK79" s="27">
        <v>2.3018356381017497</v>
      </c>
      <c r="CL79" s="27">
        <v>1.7147257288201523</v>
      </c>
      <c r="CM79" s="27">
        <v>1.4745207581436937</v>
      </c>
      <c r="CO79" s="28">
        <v>4.2992859553255158</v>
      </c>
      <c r="CP79" s="28">
        <v>3.5295135222329037</v>
      </c>
      <c r="CQ79" s="28">
        <v>3.6327646908725484</v>
      </c>
      <c r="CR79" s="28">
        <v>2.9862610088229964</v>
      </c>
      <c r="CS79" s="28">
        <v>2.8902899489320362</v>
      </c>
      <c r="CT79" s="28">
        <v>2.2178996014747199</v>
      </c>
      <c r="CU79" s="28">
        <v>1.6709118185935665</v>
      </c>
      <c r="CV79" s="28">
        <v>1.2694901006373414</v>
      </c>
      <c r="CW79" s="28">
        <v>0.54711914697019282</v>
      </c>
      <c r="CX79" s="28">
        <v>4.1386205635845386E-2</v>
      </c>
      <c r="CY79" s="28">
        <v>-3.5123698725492076</v>
      </c>
      <c r="CZ79" s="28">
        <v>-10.248396936245207</v>
      </c>
      <c r="DA79" s="28">
        <v>-16.089108582424878</v>
      </c>
      <c r="DB79" s="28">
        <v>-19.896456177563685</v>
      </c>
      <c r="DD79" s="28">
        <v>9.6192859553255161</v>
      </c>
      <c r="DE79" s="28">
        <v>8.849513522232904</v>
      </c>
      <c r="DF79" s="28">
        <v>8.9527646908725487</v>
      </c>
      <c r="DG79" s="28">
        <v>8.3062610088229967</v>
      </c>
      <c r="DH79" s="28">
        <v>8.2102899489320365</v>
      </c>
      <c r="DI79" s="28">
        <v>7.5378996014747202</v>
      </c>
      <c r="DJ79" s="28">
        <v>6.9909118185935668</v>
      </c>
      <c r="DK79" s="28">
        <v>6.5894901006373416</v>
      </c>
      <c r="DL79" s="28">
        <v>5.8671191469701931</v>
      </c>
      <c r="DM79" s="28">
        <v>5.3613862056358457</v>
      </c>
      <c r="DN79" s="28">
        <v>1.8076301274507927</v>
      </c>
      <c r="DO79" s="28">
        <v>-4.9283969362452069</v>
      </c>
      <c r="DP79" s="28">
        <v>-10.769108582424877</v>
      </c>
      <c r="DQ79" s="28">
        <v>-14.576456177563685</v>
      </c>
      <c r="DS79" s="29">
        <v>4.2990830519903511</v>
      </c>
      <c r="DT79" s="29">
        <v>3.4972530119747915</v>
      </c>
      <c r="DU79" s="29">
        <v>3.6141568698655497</v>
      </c>
      <c r="DV79" s="29">
        <v>3.0312991145388501</v>
      </c>
      <c r="DW79" s="29">
        <v>3.0034843047491542</v>
      </c>
      <c r="DX79" s="29">
        <v>2.4219323518354656</v>
      </c>
      <c r="DY79" s="29">
        <v>1.9505652928924171</v>
      </c>
      <c r="DZ79" s="29">
        <v>1.632010064972107</v>
      </c>
      <c r="EA79" s="29">
        <v>0.82067180502391679</v>
      </c>
      <c r="EB79" s="29">
        <v>-0.84349147936871205</v>
      </c>
      <c r="EC79" s="29">
        <v>-8.6563945427417934</v>
      </c>
      <c r="ED79" s="29">
        <v>-14.833638162081698</v>
      </c>
      <c r="EE79" s="29">
        <v>-18.658641686601825</v>
      </c>
      <c r="EF79" s="29">
        <v>-17.768025810176169</v>
      </c>
      <c r="EH79" s="29">
        <v>9.6190830519903514</v>
      </c>
      <c r="EI79" s="29">
        <v>8.8172530119747918</v>
      </c>
      <c r="EJ79" s="29">
        <v>8.8172530119747918</v>
      </c>
      <c r="EK79" s="29">
        <v>8.3512991145388504</v>
      </c>
      <c r="EL79" s="29">
        <v>8.3234843047491545</v>
      </c>
      <c r="EM79" s="29">
        <v>7.7419323518354659</v>
      </c>
      <c r="EN79" s="29">
        <v>7.2705652928924174</v>
      </c>
      <c r="EO79" s="29">
        <v>6.9520100649721073</v>
      </c>
      <c r="EP79" s="29">
        <v>6.1406718050239171</v>
      </c>
      <c r="EQ79" s="29">
        <v>4.4765085206312882</v>
      </c>
      <c r="ER79" s="29">
        <v>-3.3363945427417931</v>
      </c>
      <c r="ES79" s="29">
        <v>-9.5136381620816977</v>
      </c>
      <c r="ET79" s="29">
        <v>-13.338641686601825</v>
      </c>
      <c r="EU79" s="29">
        <v>-12.448025810176169</v>
      </c>
      <c r="EW79" s="1">
        <v>380280</v>
      </c>
      <c r="EX79" s="1">
        <v>411215</v>
      </c>
      <c r="EY79" s="1" t="s">
        <v>536</v>
      </c>
      <c r="EZ79" s="1" t="s">
        <v>867</v>
      </c>
    </row>
    <row r="80" spans="2:156" ht="16" thickBot="1" x14ac:dyDescent="0.4">
      <c r="B80" s="21" t="s">
        <v>81</v>
      </c>
      <c r="C80" s="22">
        <v>15.174143084119216</v>
      </c>
      <c r="D80" s="23">
        <v>14.211477026269296</v>
      </c>
      <c r="E80" s="23">
        <v>13.914154836828523</v>
      </c>
      <c r="F80" s="23">
        <v>13.809753654762391</v>
      </c>
      <c r="G80" s="23">
        <v>13.81477159530564</v>
      </c>
      <c r="H80" s="23">
        <v>13.732949510571661</v>
      </c>
      <c r="I80" s="23">
        <v>13.649251303939126</v>
      </c>
      <c r="J80" s="23">
        <v>13.604093168743777</v>
      </c>
      <c r="K80" s="23">
        <v>13.499142455816722</v>
      </c>
      <c r="L80" s="23">
        <v>13.396556175551904</v>
      </c>
      <c r="M80" s="23">
        <v>13.074285532809002</v>
      </c>
      <c r="N80" s="23">
        <v>12.830960966910395</v>
      </c>
      <c r="O80" s="23">
        <v>12.654715808140361</v>
      </c>
      <c r="P80" s="23">
        <v>12.613972008599047</v>
      </c>
      <c r="Q80" s="24"/>
      <c r="R80" s="23">
        <v>19.811143084119216</v>
      </c>
      <c r="S80" s="23">
        <v>18.848477026269297</v>
      </c>
      <c r="T80" s="23">
        <v>18.551154836828523</v>
      </c>
      <c r="U80" s="23">
        <v>18.446753654762389</v>
      </c>
      <c r="V80" s="23">
        <v>18.45177159530564</v>
      </c>
      <c r="W80" s="23">
        <v>18.369949510571661</v>
      </c>
      <c r="X80" s="23">
        <v>18.286251303939125</v>
      </c>
      <c r="Y80" s="23">
        <v>18.241093168743777</v>
      </c>
      <c r="Z80" s="23">
        <v>18.136142455816724</v>
      </c>
      <c r="AA80" s="23">
        <v>18.033556175551904</v>
      </c>
      <c r="AB80" s="23">
        <v>17.711285532809001</v>
      </c>
      <c r="AC80" s="23">
        <v>17.467960966910397</v>
      </c>
      <c r="AD80" s="23">
        <v>17.29171580814036</v>
      </c>
      <c r="AE80" s="23">
        <v>17.250972008599049</v>
      </c>
      <c r="AG80" s="25">
        <v>15.66432148601303</v>
      </c>
      <c r="AH80" s="25">
        <v>15.182663191767727</v>
      </c>
      <c r="AI80" s="25">
        <v>14.991476616561613</v>
      </c>
      <c r="AJ80" s="25">
        <v>14.86008349471647</v>
      </c>
      <c r="AK80" s="25">
        <v>14.826350880066904</v>
      </c>
      <c r="AL80" s="25">
        <v>14.725914439290047</v>
      </c>
      <c r="AM80" s="25">
        <v>14.61683272745983</v>
      </c>
      <c r="AN80" s="25">
        <v>14.536849040952863</v>
      </c>
      <c r="AO80" s="25">
        <v>14.402278260104174</v>
      </c>
      <c r="AP80" s="25">
        <v>14.28073036121167</v>
      </c>
      <c r="AQ80" s="25">
        <v>14.03355218440301</v>
      </c>
      <c r="AR80" s="25">
        <v>13.780479201770717</v>
      </c>
      <c r="AS80" s="25">
        <v>13.571519202396988</v>
      </c>
      <c r="AT80" s="25">
        <v>13.408387607974937</v>
      </c>
      <c r="AV80" s="26">
        <v>20.30132148601303</v>
      </c>
      <c r="AW80" s="26">
        <v>19.819663191767727</v>
      </c>
      <c r="AX80" s="26">
        <v>19.628476616561613</v>
      </c>
      <c r="AY80" s="26">
        <v>19.49708349471647</v>
      </c>
      <c r="AZ80" s="26">
        <v>19.463350880066905</v>
      </c>
      <c r="BA80" s="26">
        <v>19.362914439290048</v>
      </c>
      <c r="BB80" s="26">
        <v>19.25383272745983</v>
      </c>
      <c r="BC80" s="26">
        <v>19.173849040952863</v>
      </c>
      <c r="BD80" s="26">
        <v>19.039278260104176</v>
      </c>
      <c r="BE80" s="26">
        <v>18.917730361211671</v>
      </c>
      <c r="BF80" s="26">
        <v>18.670552184403011</v>
      </c>
      <c r="BG80" s="26">
        <v>18.417479201770718</v>
      </c>
      <c r="BH80" s="26">
        <v>18.208519202396989</v>
      </c>
      <c r="BI80" s="26">
        <v>18.045387607974938</v>
      </c>
      <c r="BK80" s="27">
        <v>15.176769736759077</v>
      </c>
      <c r="BL80" s="27">
        <v>14.221533279324342</v>
      </c>
      <c r="BM80" s="27">
        <v>13.930830713014041</v>
      </c>
      <c r="BN80" s="27">
        <v>13.832113713293552</v>
      </c>
      <c r="BO80" s="27">
        <v>13.841497657233351</v>
      </c>
      <c r="BP80" s="27">
        <v>13.764538786462309</v>
      </c>
      <c r="BQ80" s="27">
        <v>13.685717195627319</v>
      </c>
      <c r="BR80" s="27">
        <v>13.645068175440466</v>
      </c>
      <c r="BS80" s="27">
        <v>13.546632558919537</v>
      </c>
      <c r="BT80" s="27">
        <v>13.454360852850236</v>
      </c>
      <c r="BU80" s="27">
        <v>13.160999316690695</v>
      </c>
      <c r="BV80" s="27">
        <v>12.941528467658225</v>
      </c>
      <c r="BW80" s="27">
        <v>12.78076476054896</v>
      </c>
      <c r="BX80" s="27">
        <v>12.742284395109312</v>
      </c>
      <c r="BZ80" s="27">
        <v>19.813769736759077</v>
      </c>
      <c r="CA80" s="27">
        <v>18.858533279324341</v>
      </c>
      <c r="CB80" s="27">
        <v>18.56783071301404</v>
      </c>
      <c r="CC80" s="27">
        <v>18.469113713293552</v>
      </c>
      <c r="CD80" s="27">
        <v>18.478497657233351</v>
      </c>
      <c r="CE80" s="27">
        <v>18.401538786462311</v>
      </c>
      <c r="CF80" s="27">
        <v>18.32271719562732</v>
      </c>
      <c r="CG80" s="27">
        <v>18.282068175440465</v>
      </c>
      <c r="CH80" s="27">
        <v>18.183632558919538</v>
      </c>
      <c r="CI80" s="27">
        <v>18.091360852850237</v>
      </c>
      <c r="CJ80" s="27">
        <v>17.797999316690696</v>
      </c>
      <c r="CK80" s="27">
        <v>17.578528467658224</v>
      </c>
      <c r="CL80" s="27">
        <v>17.417764760548962</v>
      </c>
      <c r="CM80" s="27">
        <v>17.379284395109313</v>
      </c>
      <c r="CO80" s="28">
        <v>15.182950459959478</v>
      </c>
      <c r="CP80" s="28">
        <v>14.227517996357429</v>
      </c>
      <c r="CQ80" s="28">
        <v>13.936490164566731</v>
      </c>
      <c r="CR80" s="28">
        <v>13.835525259215569</v>
      </c>
      <c r="CS80" s="28">
        <v>13.839570261707792</v>
      </c>
      <c r="CT80" s="28">
        <v>13.750568190213864</v>
      </c>
      <c r="CU80" s="28">
        <v>13.647734164411499</v>
      </c>
      <c r="CV80" s="28">
        <v>13.581290789481343</v>
      </c>
      <c r="CW80" s="28">
        <v>13.463432059653268</v>
      </c>
      <c r="CX80" s="28">
        <v>13.364785023761584</v>
      </c>
      <c r="CY80" s="28">
        <v>12.981303611462987</v>
      </c>
      <c r="CZ80" s="28">
        <v>12.251197476068347</v>
      </c>
      <c r="DA80" s="28">
        <v>11.515449263922413</v>
      </c>
      <c r="DB80" s="28">
        <v>10.946422727313436</v>
      </c>
      <c r="DD80" s="28">
        <v>19.819950459959479</v>
      </c>
      <c r="DE80" s="28">
        <v>18.864517996357428</v>
      </c>
      <c r="DF80" s="28">
        <v>18.573490164566731</v>
      </c>
      <c r="DG80" s="28">
        <v>18.472525259215569</v>
      </c>
      <c r="DH80" s="28">
        <v>18.476570261707792</v>
      </c>
      <c r="DI80" s="28">
        <v>18.387568190213862</v>
      </c>
      <c r="DJ80" s="28">
        <v>18.2847341644115</v>
      </c>
      <c r="DK80" s="28">
        <v>18.218290789481344</v>
      </c>
      <c r="DL80" s="28">
        <v>18.100432059653269</v>
      </c>
      <c r="DM80" s="28">
        <v>18.001785023761585</v>
      </c>
      <c r="DN80" s="28">
        <v>17.618303611462988</v>
      </c>
      <c r="DO80" s="28">
        <v>16.888197476068349</v>
      </c>
      <c r="DP80" s="28">
        <v>16.152449263922414</v>
      </c>
      <c r="DQ80" s="28">
        <v>15.583422727313437</v>
      </c>
      <c r="DS80" s="29">
        <v>15.192369448854425</v>
      </c>
      <c r="DT80" s="29">
        <v>14.245007525622768</v>
      </c>
      <c r="DU80" s="29">
        <v>13.961218025395521</v>
      </c>
      <c r="DV80" s="29">
        <v>13.868587878742572</v>
      </c>
      <c r="DW80" s="29">
        <v>13.872902475461803</v>
      </c>
      <c r="DX80" s="29">
        <v>13.788991666837045</v>
      </c>
      <c r="DY80" s="29">
        <v>13.699284581886259</v>
      </c>
      <c r="DZ80" s="29">
        <v>13.646673213036859</v>
      </c>
      <c r="EA80" s="29">
        <v>13.535391710542084</v>
      </c>
      <c r="EB80" s="29">
        <v>13.338039967690666</v>
      </c>
      <c r="EC80" s="29">
        <v>12.515307454205947</v>
      </c>
      <c r="ED80" s="29">
        <v>11.756477231480885</v>
      </c>
      <c r="EE80" s="29">
        <v>11.211808175928057</v>
      </c>
      <c r="EF80" s="29">
        <v>11.272138755906429</v>
      </c>
      <c r="EH80" s="29">
        <v>19.829369448854425</v>
      </c>
      <c r="EI80" s="29">
        <v>18.882007525622768</v>
      </c>
      <c r="EJ80" s="29">
        <v>18.882007525622768</v>
      </c>
      <c r="EK80" s="29">
        <v>18.505587878742574</v>
      </c>
      <c r="EL80" s="29">
        <v>18.509902475461804</v>
      </c>
      <c r="EM80" s="29">
        <v>18.425991666837046</v>
      </c>
      <c r="EN80" s="29">
        <v>18.336284581886261</v>
      </c>
      <c r="EO80" s="29">
        <v>18.28367321303686</v>
      </c>
      <c r="EP80" s="29">
        <v>18.172391710542087</v>
      </c>
      <c r="EQ80" s="29">
        <v>17.975039967690666</v>
      </c>
      <c r="ER80" s="29">
        <v>17.152307454205946</v>
      </c>
      <c r="ES80" s="29">
        <v>16.393477231480887</v>
      </c>
      <c r="ET80" s="29">
        <v>15.848808175928058</v>
      </c>
      <c r="EU80" s="29">
        <v>15.909138755906429</v>
      </c>
      <c r="EW80" s="1">
        <v>383499</v>
      </c>
      <c r="EX80" s="1">
        <v>398634</v>
      </c>
      <c r="EY80" s="1" t="s">
        <v>504</v>
      </c>
      <c r="EZ80" s="1" t="s">
        <v>867</v>
      </c>
    </row>
    <row r="81" spans="2:156" ht="16" thickBot="1" x14ac:dyDescent="0.4">
      <c r="B81" s="21" t="s">
        <v>82</v>
      </c>
      <c r="C81" s="22">
        <v>2.5332846121274759</v>
      </c>
      <c r="D81" s="23">
        <v>2.2108176823881873</v>
      </c>
      <c r="E81" s="23">
        <v>1.7620822235303422</v>
      </c>
      <c r="F81" s="23">
        <v>1.1694126300899121</v>
      </c>
      <c r="G81" s="23">
        <v>1.1760525297186817</v>
      </c>
      <c r="H81" s="23">
        <v>0.64013248733891182</v>
      </c>
      <c r="I81" s="23">
        <v>-1.8055727749697326E-2</v>
      </c>
      <c r="J81" s="23">
        <v>-0.4232608153687778</v>
      </c>
      <c r="K81" s="23">
        <v>-1.062201115859942</v>
      </c>
      <c r="L81" s="23">
        <v>-1.535156226878442</v>
      </c>
      <c r="M81" s="23">
        <v>-3.6453634600844609</v>
      </c>
      <c r="N81" s="23">
        <v>-4.7479159524046608</v>
      </c>
      <c r="O81" s="23">
        <v>-4.971022140689179</v>
      </c>
      <c r="P81" s="23">
        <v>-4.7035051736189004</v>
      </c>
      <c r="Q81" s="24"/>
      <c r="R81" s="23">
        <v>13.433284612127474</v>
      </c>
      <c r="S81" s="23">
        <v>13.110817682388186</v>
      </c>
      <c r="T81" s="23">
        <v>12.662082223530341</v>
      </c>
      <c r="U81" s="23">
        <v>12.069412630089911</v>
      </c>
      <c r="V81" s="23">
        <v>12.07605252971868</v>
      </c>
      <c r="W81" s="23">
        <v>11.54013248733891</v>
      </c>
      <c r="X81" s="23">
        <v>10.881944272250301</v>
      </c>
      <c r="Y81" s="23">
        <v>10.476739184631221</v>
      </c>
      <c r="Z81" s="23">
        <v>9.8377988841400565</v>
      </c>
      <c r="AA81" s="23">
        <v>9.3648437731215566</v>
      </c>
      <c r="AB81" s="23">
        <v>7.2546365399155377</v>
      </c>
      <c r="AC81" s="23">
        <v>6.1520840475953378</v>
      </c>
      <c r="AD81" s="23">
        <v>5.9289778593108196</v>
      </c>
      <c r="AE81" s="23">
        <v>6.1964948263810982</v>
      </c>
      <c r="AG81" s="25">
        <v>2.7607746614166047</v>
      </c>
      <c r="AH81" s="25">
        <v>2.6248613858824186</v>
      </c>
      <c r="AI81" s="25">
        <v>2.0831404181125652</v>
      </c>
      <c r="AJ81" s="25">
        <v>1.4933605632769691</v>
      </c>
      <c r="AK81" s="25">
        <v>1.5284065197964694</v>
      </c>
      <c r="AL81" s="25">
        <v>1.0430913747713042</v>
      </c>
      <c r="AM81" s="25">
        <v>0.42858954869445043</v>
      </c>
      <c r="AN81" s="25">
        <v>5.3594649623285306E-2</v>
      </c>
      <c r="AO81" s="25">
        <v>-0.55079121509944429</v>
      </c>
      <c r="AP81" s="25">
        <v>-0.91387954061602983</v>
      </c>
      <c r="AQ81" s="25">
        <v>-2.4203161781274289</v>
      </c>
      <c r="AR81" s="25">
        <v>-3.6424883473628924</v>
      </c>
      <c r="AS81" s="25">
        <v>-4.3449670491016974</v>
      </c>
      <c r="AT81" s="25">
        <v>-4.7675049387299921</v>
      </c>
      <c r="AV81" s="26">
        <v>13.660774661416603</v>
      </c>
      <c r="AW81" s="26">
        <v>13.524861385882417</v>
      </c>
      <c r="AX81" s="26">
        <v>12.983140418112564</v>
      </c>
      <c r="AY81" s="26">
        <v>12.393360563276968</v>
      </c>
      <c r="AZ81" s="26">
        <v>12.428406519796468</v>
      </c>
      <c r="BA81" s="26">
        <v>11.943091374771303</v>
      </c>
      <c r="BB81" s="26">
        <v>11.328589548694449</v>
      </c>
      <c r="BC81" s="26">
        <v>10.953594649623284</v>
      </c>
      <c r="BD81" s="26">
        <v>10.349208784900554</v>
      </c>
      <c r="BE81" s="26">
        <v>9.9861204593839688</v>
      </c>
      <c r="BF81" s="26">
        <v>8.4796838218725696</v>
      </c>
      <c r="BG81" s="26">
        <v>7.2575116526371062</v>
      </c>
      <c r="BH81" s="26">
        <v>6.5550329508983012</v>
      </c>
      <c r="BI81" s="26">
        <v>6.1324950612700064</v>
      </c>
      <c r="BK81" s="27">
        <v>2.5419095153409366</v>
      </c>
      <c r="BL81" s="27">
        <v>2.2342804214000545</v>
      </c>
      <c r="BM81" s="27">
        <v>1.8039532694917835</v>
      </c>
      <c r="BN81" s="27">
        <v>1.2279962096285324</v>
      </c>
      <c r="BO81" s="27">
        <v>1.2449980866632995</v>
      </c>
      <c r="BP81" s="27">
        <v>0.72699626699052189</v>
      </c>
      <c r="BQ81" s="27">
        <v>8.7795509243296266E-2</v>
      </c>
      <c r="BR81" s="27">
        <v>-0.3031554192070729</v>
      </c>
      <c r="BS81" s="27">
        <v>-0.9146364479303557</v>
      </c>
      <c r="BT81" s="27">
        <v>-1.3291496137857592</v>
      </c>
      <c r="BU81" s="27">
        <v>-3.2347084397343977</v>
      </c>
      <c r="BV81" s="27">
        <v>-4.1947130811585112</v>
      </c>
      <c r="BW81" s="27">
        <v>-4.3665695927834349</v>
      </c>
      <c r="BX81" s="27">
        <v>-4.1119317606721282</v>
      </c>
      <c r="BZ81" s="27">
        <v>13.441909515340935</v>
      </c>
      <c r="CA81" s="27">
        <v>13.134280421400053</v>
      </c>
      <c r="CB81" s="27">
        <v>12.703953269491782</v>
      </c>
      <c r="CC81" s="27">
        <v>12.127996209628531</v>
      </c>
      <c r="CD81" s="27">
        <v>12.144998086663298</v>
      </c>
      <c r="CE81" s="27">
        <v>11.62699626699052</v>
      </c>
      <c r="CF81" s="27">
        <v>10.987795509243295</v>
      </c>
      <c r="CG81" s="27">
        <v>10.596844580792926</v>
      </c>
      <c r="CH81" s="27">
        <v>9.9853635520696429</v>
      </c>
      <c r="CI81" s="27">
        <v>9.5708503862142393</v>
      </c>
      <c r="CJ81" s="27">
        <v>7.6652915602656009</v>
      </c>
      <c r="CK81" s="27">
        <v>6.7052869188414874</v>
      </c>
      <c r="CL81" s="27">
        <v>6.5334304072165637</v>
      </c>
      <c r="CM81" s="27">
        <v>6.7880682393278704</v>
      </c>
      <c r="CO81" s="28">
        <v>2.5536953662009072</v>
      </c>
      <c r="CP81" s="28">
        <v>2.2530103619520379</v>
      </c>
      <c r="CQ81" s="28">
        <v>1.8348864392651336</v>
      </c>
      <c r="CR81" s="28">
        <v>1.2781916109995848</v>
      </c>
      <c r="CS81" s="28">
        <v>1.3375277214549808</v>
      </c>
      <c r="CT81" s="28">
        <v>0.85412188157201463</v>
      </c>
      <c r="CU81" s="28">
        <v>0.21358499797373298</v>
      </c>
      <c r="CV81" s="28">
        <v>-0.17018657249568037</v>
      </c>
      <c r="CW81" s="28">
        <v>-0.71215930651538883</v>
      </c>
      <c r="CX81" s="28">
        <v>-1.0043828869396094</v>
      </c>
      <c r="CY81" s="28">
        <v>-3.8284491632717348</v>
      </c>
      <c r="CZ81" s="28">
        <v>-9.8434999306937243</v>
      </c>
      <c r="DA81" s="28">
        <v>-14.468537650360439</v>
      </c>
      <c r="DB81" s="28">
        <v>-17.609279925921065</v>
      </c>
      <c r="DD81" s="28">
        <v>13.453695366200906</v>
      </c>
      <c r="DE81" s="28">
        <v>13.153010361952036</v>
      </c>
      <c r="DF81" s="28">
        <v>12.734886439265132</v>
      </c>
      <c r="DG81" s="28">
        <v>12.178191610999583</v>
      </c>
      <c r="DH81" s="28">
        <v>12.237527721454979</v>
      </c>
      <c r="DI81" s="28">
        <v>11.754121881572013</v>
      </c>
      <c r="DJ81" s="28">
        <v>11.113584997973732</v>
      </c>
      <c r="DK81" s="28">
        <v>10.729813427504318</v>
      </c>
      <c r="DL81" s="28">
        <v>10.18784069348461</v>
      </c>
      <c r="DM81" s="28">
        <v>9.8956171130603892</v>
      </c>
      <c r="DN81" s="28">
        <v>7.0715508367282638</v>
      </c>
      <c r="DO81" s="28">
        <v>1.0565000693062743</v>
      </c>
      <c r="DP81" s="28">
        <v>-3.5685376503604402</v>
      </c>
      <c r="DQ81" s="28">
        <v>-6.7092799259210665</v>
      </c>
      <c r="DS81" s="29">
        <v>2.5393141478092573</v>
      </c>
      <c r="DT81" s="29">
        <v>2.178696385414769</v>
      </c>
      <c r="DU81" s="29">
        <v>1.7406576636828071</v>
      </c>
      <c r="DV81" s="29">
        <v>1.1923995328649539</v>
      </c>
      <c r="DW81" s="29">
        <v>1.2435151929265533</v>
      </c>
      <c r="DX81" s="29">
        <v>0.78692157528477935</v>
      </c>
      <c r="DY81" s="29">
        <v>0.20347753629164345</v>
      </c>
      <c r="DZ81" s="29">
        <v>-0.10469872234975952</v>
      </c>
      <c r="EA81" s="29">
        <v>-0.75565571040529278</v>
      </c>
      <c r="EB81" s="29">
        <v>-2.0823605302380344</v>
      </c>
      <c r="EC81" s="29">
        <v>-8.8765837005174575</v>
      </c>
      <c r="ED81" s="29">
        <v>-14.305488175352821</v>
      </c>
      <c r="EE81" s="29">
        <v>-17.332742755113507</v>
      </c>
      <c r="EF81" s="29">
        <v>-16.383902496184717</v>
      </c>
      <c r="EH81" s="29">
        <v>13.439314147809256</v>
      </c>
      <c r="EI81" s="29">
        <v>13.078696385414768</v>
      </c>
      <c r="EJ81" s="29">
        <v>13.078696385414768</v>
      </c>
      <c r="EK81" s="29">
        <v>12.092399532864953</v>
      </c>
      <c r="EL81" s="29">
        <v>12.143515192926552</v>
      </c>
      <c r="EM81" s="29">
        <v>11.686921575284778</v>
      </c>
      <c r="EN81" s="29">
        <v>11.103477536291642</v>
      </c>
      <c r="EO81" s="29">
        <v>10.795301277650239</v>
      </c>
      <c r="EP81" s="29">
        <v>10.144344289594706</v>
      </c>
      <c r="EQ81" s="29">
        <v>8.8176394697619642</v>
      </c>
      <c r="ER81" s="29">
        <v>2.0234162994825411</v>
      </c>
      <c r="ES81" s="29">
        <v>-3.4054881753528221</v>
      </c>
      <c r="ET81" s="29">
        <v>-6.4327427551135088</v>
      </c>
      <c r="EU81" s="29">
        <v>-5.4839024961847187</v>
      </c>
      <c r="EW81" s="1">
        <v>375542</v>
      </c>
      <c r="EX81" s="1">
        <v>394453</v>
      </c>
      <c r="EY81" s="1" t="s">
        <v>493</v>
      </c>
      <c r="EZ81" s="1" t="s">
        <v>866</v>
      </c>
    </row>
    <row r="82" spans="2:156" ht="16" thickBot="1" x14ac:dyDescent="0.4">
      <c r="B82" s="21" t="s">
        <v>83</v>
      </c>
      <c r="C82" s="22">
        <v>6.2773161448264645</v>
      </c>
      <c r="D82" s="23">
        <v>5.9565094944514883</v>
      </c>
      <c r="E82" s="23">
        <v>6.0274024846604437</v>
      </c>
      <c r="F82" s="23">
        <v>5.8299420941536546</v>
      </c>
      <c r="G82" s="23">
        <v>5.7727812234250546</v>
      </c>
      <c r="H82" s="23">
        <v>5.4120131226418788</v>
      </c>
      <c r="I82" s="23">
        <v>5.1392859383968457</v>
      </c>
      <c r="J82" s="23">
        <v>4.9951977058994483</v>
      </c>
      <c r="K82" s="23">
        <v>4.6892325845627632</v>
      </c>
      <c r="L82" s="23">
        <v>4.4348068860642744</v>
      </c>
      <c r="M82" s="23">
        <v>3.523687380514481</v>
      </c>
      <c r="N82" s="23">
        <v>3.0594941788703842</v>
      </c>
      <c r="O82" s="23">
        <v>2.9684410762871991</v>
      </c>
      <c r="P82" s="23">
        <v>3.1890051850559544</v>
      </c>
      <c r="Q82" s="24"/>
      <c r="R82" s="23">
        <v>13.677316144826463</v>
      </c>
      <c r="S82" s="23">
        <v>13.356509494451487</v>
      </c>
      <c r="T82" s="23">
        <v>13.427402484660442</v>
      </c>
      <c r="U82" s="23">
        <v>13.229942094153653</v>
      </c>
      <c r="V82" s="23">
        <v>13.172781223425053</v>
      </c>
      <c r="W82" s="23">
        <v>12.812013122641877</v>
      </c>
      <c r="X82" s="23">
        <v>12.539285938396844</v>
      </c>
      <c r="Y82" s="23">
        <v>12.395197705899447</v>
      </c>
      <c r="Z82" s="23">
        <v>12.089232584562762</v>
      </c>
      <c r="AA82" s="23">
        <v>11.834806886064273</v>
      </c>
      <c r="AB82" s="23">
        <v>10.92368738051448</v>
      </c>
      <c r="AC82" s="23">
        <v>10.459494178870383</v>
      </c>
      <c r="AD82" s="23">
        <v>10.368441076287198</v>
      </c>
      <c r="AE82" s="23">
        <v>10.589005185055953</v>
      </c>
      <c r="AG82" s="25">
        <v>6.4171778309954028</v>
      </c>
      <c r="AH82" s="25">
        <v>6.2489531257564135</v>
      </c>
      <c r="AI82" s="25">
        <v>6.192001592050957</v>
      </c>
      <c r="AJ82" s="25">
        <v>5.929949106258773</v>
      </c>
      <c r="AK82" s="25">
        <v>5.8469994481441976</v>
      </c>
      <c r="AL82" s="25">
        <v>5.4642858308881053</v>
      </c>
      <c r="AM82" s="25">
        <v>5.1548950658440287</v>
      </c>
      <c r="AN82" s="25">
        <v>4.9333133145183972</v>
      </c>
      <c r="AO82" s="25">
        <v>4.5948047920683148</v>
      </c>
      <c r="AP82" s="25">
        <v>4.3118004467207811</v>
      </c>
      <c r="AQ82" s="25">
        <v>3.7696852030305621</v>
      </c>
      <c r="AR82" s="25">
        <v>3.4048912405659983</v>
      </c>
      <c r="AS82" s="25">
        <v>3.2209737306799973</v>
      </c>
      <c r="AT82" s="25">
        <v>3.2379625951831841</v>
      </c>
      <c r="AV82" s="26">
        <v>13.817177830995401</v>
      </c>
      <c r="AW82" s="26">
        <v>13.648953125756412</v>
      </c>
      <c r="AX82" s="26">
        <v>13.592001592050956</v>
      </c>
      <c r="AY82" s="26">
        <v>13.329949106258772</v>
      </c>
      <c r="AZ82" s="26">
        <v>13.246999448144196</v>
      </c>
      <c r="BA82" s="26">
        <v>12.864285830888104</v>
      </c>
      <c r="BB82" s="26">
        <v>12.554895065844027</v>
      </c>
      <c r="BC82" s="26">
        <v>12.333313314518396</v>
      </c>
      <c r="BD82" s="26">
        <v>11.994804792068313</v>
      </c>
      <c r="BE82" s="26">
        <v>11.71180044672078</v>
      </c>
      <c r="BF82" s="26">
        <v>11.169685203030561</v>
      </c>
      <c r="BG82" s="26">
        <v>10.804891240565997</v>
      </c>
      <c r="BH82" s="26">
        <v>10.620973730679996</v>
      </c>
      <c r="BI82" s="26">
        <v>10.637962595183183</v>
      </c>
      <c r="BK82" s="27">
        <v>6.2875686423758506</v>
      </c>
      <c r="BL82" s="27">
        <v>5.9908972167438765</v>
      </c>
      <c r="BM82" s="27">
        <v>6.0768217987052697</v>
      </c>
      <c r="BN82" s="27">
        <v>5.8970776469605095</v>
      </c>
      <c r="BO82" s="27">
        <v>5.8549332934288074</v>
      </c>
      <c r="BP82" s="27">
        <v>5.5142241904053861</v>
      </c>
      <c r="BQ82" s="27">
        <v>5.2594042737830797</v>
      </c>
      <c r="BR82" s="27">
        <v>5.1135520510442376</v>
      </c>
      <c r="BS82" s="27">
        <v>4.8469049641756374</v>
      </c>
      <c r="BT82" s="27">
        <v>4.6274641966450663</v>
      </c>
      <c r="BU82" s="27">
        <v>3.8066137742633757</v>
      </c>
      <c r="BV82" s="27">
        <v>3.41672727342063</v>
      </c>
      <c r="BW82" s="27">
        <v>3.3578519682405386</v>
      </c>
      <c r="BX82" s="27">
        <v>3.5914115147954142</v>
      </c>
      <c r="BZ82" s="27">
        <v>13.687568642375849</v>
      </c>
      <c r="CA82" s="27">
        <v>13.390897216743875</v>
      </c>
      <c r="CB82" s="27">
        <v>13.476821798705268</v>
      </c>
      <c r="CC82" s="27">
        <v>13.297077646960508</v>
      </c>
      <c r="CD82" s="27">
        <v>13.254933293428806</v>
      </c>
      <c r="CE82" s="27">
        <v>12.914224190405385</v>
      </c>
      <c r="CF82" s="27">
        <v>12.659404273783078</v>
      </c>
      <c r="CG82" s="27">
        <v>12.513552051044236</v>
      </c>
      <c r="CH82" s="27">
        <v>12.246904964175636</v>
      </c>
      <c r="CI82" s="27">
        <v>12.027464196645065</v>
      </c>
      <c r="CJ82" s="27">
        <v>11.206613774263374</v>
      </c>
      <c r="CK82" s="27">
        <v>10.816727273420629</v>
      </c>
      <c r="CL82" s="27">
        <v>10.757851968240537</v>
      </c>
      <c r="CM82" s="27">
        <v>10.991411514795413</v>
      </c>
      <c r="CO82" s="28">
        <v>6.2782629287896672</v>
      </c>
      <c r="CP82" s="28">
        <v>5.9559517617797937</v>
      </c>
      <c r="CQ82" s="28">
        <v>6.0243805240981949</v>
      </c>
      <c r="CR82" s="28">
        <v>5.8241763669073627</v>
      </c>
      <c r="CS82" s="28">
        <v>5.7577910176060829</v>
      </c>
      <c r="CT82" s="28">
        <v>5.3813517995843618</v>
      </c>
      <c r="CU82" s="28">
        <v>5.081113853578394</v>
      </c>
      <c r="CV82" s="28">
        <v>4.8892150436656383</v>
      </c>
      <c r="CW82" s="28">
        <v>4.5957067418461381</v>
      </c>
      <c r="CX82" s="28">
        <v>4.3842157622486102</v>
      </c>
      <c r="CY82" s="28">
        <v>2.5200953146791178</v>
      </c>
      <c r="CZ82" s="28">
        <v>-2.5093035576685701</v>
      </c>
      <c r="DA82" s="28">
        <v>-6.6487923250218444</v>
      </c>
      <c r="DB82" s="28">
        <v>-9.2798523520772349</v>
      </c>
      <c r="DD82" s="28">
        <v>13.678262928789666</v>
      </c>
      <c r="DE82" s="28">
        <v>13.355951761779792</v>
      </c>
      <c r="DF82" s="28">
        <v>13.424380524098193</v>
      </c>
      <c r="DG82" s="28">
        <v>13.224176366907361</v>
      </c>
      <c r="DH82" s="28">
        <v>13.157791017606081</v>
      </c>
      <c r="DI82" s="28">
        <v>12.78135179958436</v>
      </c>
      <c r="DJ82" s="28">
        <v>12.481113853578393</v>
      </c>
      <c r="DK82" s="28">
        <v>12.289215043665637</v>
      </c>
      <c r="DL82" s="28">
        <v>11.995706741846137</v>
      </c>
      <c r="DM82" s="28">
        <v>11.784215762248609</v>
      </c>
      <c r="DN82" s="28">
        <v>9.9200953146791164</v>
      </c>
      <c r="DO82" s="28">
        <v>4.8906964423314285</v>
      </c>
      <c r="DP82" s="28">
        <v>0.75120767497815422</v>
      </c>
      <c r="DQ82" s="28">
        <v>-1.8798523520772363</v>
      </c>
      <c r="DS82" s="29">
        <v>6.3355091901902245</v>
      </c>
      <c r="DT82" s="29">
        <v>6.0408831333660906</v>
      </c>
      <c r="DU82" s="29">
        <v>6.1369776292197535</v>
      </c>
      <c r="DV82" s="29">
        <v>5.9898046515385257</v>
      </c>
      <c r="DW82" s="29">
        <v>5.9762465745081563</v>
      </c>
      <c r="DX82" s="29">
        <v>5.6685998711530186</v>
      </c>
      <c r="DY82" s="29">
        <v>5.4312786701244526</v>
      </c>
      <c r="DZ82" s="29">
        <v>5.3339794450099856</v>
      </c>
      <c r="EA82" s="29">
        <v>4.9263002984187523</v>
      </c>
      <c r="EB82" s="29">
        <v>3.7428631843594253</v>
      </c>
      <c r="EC82" s="29">
        <v>-1.8391911182609419</v>
      </c>
      <c r="ED82" s="29">
        <v>-6.4380496078368523</v>
      </c>
      <c r="EE82" s="29">
        <v>-9.1846661791681186</v>
      </c>
      <c r="EF82" s="29">
        <v>-8.130564079302939</v>
      </c>
      <c r="EH82" s="29">
        <v>13.735509190190223</v>
      </c>
      <c r="EI82" s="29">
        <v>13.440883133366089</v>
      </c>
      <c r="EJ82" s="29">
        <v>13.440883133366089</v>
      </c>
      <c r="EK82" s="29">
        <v>13.389804651538524</v>
      </c>
      <c r="EL82" s="29">
        <v>13.376246574508155</v>
      </c>
      <c r="EM82" s="29">
        <v>13.068599871153017</v>
      </c>
      <c r="EN82" s="29">
        <v>12.831278670124451</v>
      </c>
      <c r="EO82" s="29">
        <v>12.733979445009984</v>
      </c>
      <c r="EP82" s="29">
        <v>12.326300298418751</v>
      </c>
      <c r="EQ82" s="29">
        <v>11.142863184359424</v>
      </c>
      <c r="ER82" s="29">
        <v>5.5608088817390566</v>
      </c>
      <c r="ES82" s="29">
        <v>0.96195039216314626</v>
      </c>
      <c r="ET82" s="29">
        <v>-1.78466617916812</v>
      </c>
      <c r="EU82" s="29">
        <v>-0.73056407930294043</v>
      </c>
      <c r="EW82" s="1">
        <v>319188</v>
      </c>
      <c r="EX82" s="1">
        <v>470003</v>
      </c>
      <c r="EY82" s="1" t="s">
        <v>491</v>
      </c>
      <c r="EZ82" s="1" t="s">
        <v>873</v>
      </c>
    </row>
    <row r="83" spans="2:156" ht="16" thickBot="1" x14ac:dyDescent="0.4">
      <c r="B83" s="21" t="s">
        <v>84</v>
      </c>
      <c r="C83" s="22">
        <v>5.2163024689512252</v>
      </c>
      <c r="D83" s="23">
        <v>5.1163719632896303</v>
      </c>
      <c r="E83" s="23">
        <v>4.8695379468301976</v>
      </c>
      <c r="F83" s="23">
        <v>4.7062424165226755</v>
      </c>
      <c r="G83" s="23">
        <v>4.4530016882972951</v>
      </c>
      <c r="H83" s="23">
        <v>4.2470868979790311</v>
      </c>
      <c r="I83" s="23">
        <v>3.685285016782748</v>
      </c>
      <c r="J83" s="23">
        <v>3.5203974252507244</v>
      </c>
      <c r="K83" s="23">
        <v>3.3963352598186987</v>
      </c>
      <c r="L83" s="23">
        <v>2.9865350680987692</v>
      </c>
      <c r="M83" s="23">
        <v>1.8784231867016441</v>
      </c>
      <c r="N83" s="23">
        <v>1.2873684287952649</v>
      </c>
      <c r="O83" s="23">
        <v>1.0266413158288863</v>
      </c>
      <c r="P83" s="23">
        <v>1.0822316584291869</v>
      </c>
      <c r="Q83" s="24"/>
      <c r="R83" s="23">
        <v>8.7163024689512252</v>
      </c>
      <c r="S83" s="23">
        <v>8.6163719632896303</v>
      </c>
      <c r="T83" s="23">
        <v>8.3695379468301976</v>
      </c>
      <c r="U83" s="23">
        <v>8.2062424165226755</v>
      </c>
      <c r="V83" s="23">
        <v>7.9530016882972951</v>
      </c>
      <c r="W83" s="23">
        <v>7.7470868979790311</v>
      </c>
      <c r="X83" s="23">
        <v>7.185285016782748</v>
      </c>
      <c r="Y83" s="23">
        <v>7.0203974252507244</v>
      </c>
      <c r="Z83" s="23">
        <v>6.8963352598186987</v>
      </c>
      <c r="AA83" s="23">
        <v>6.4865350680987692</v>
      </c>
      <c r="AB83" s="23">
        <v>5.3784231867016441</v>
      </c>
      <c r="AC83" s="23">
        <v>4.7873684287952649</v>
      </c>
      <c r="AD83" s="23">
        <v>4.5266413158288863</v>
      </c>
      <c r="AE83" s="23">
        <v>4.5822316584291869</v>
      </c>
      <c r="AG83" s="25">
        <v>5.319870715010218</v>
      </c>
      <c r="AH83" s="25">
        <v>5.2991501321095171</v>
      </c>
      <c r="AI83" s="25">
        <v>4.9929205992113008</v>
      </c>
      <c r="AJ83" s="25">
        <v>4.8197346472610505</v>
      </c>
      <c r="AK83" s="25">
        <v>4.5822159671716118</v>
      </c>
      <c r="AL83" s="25">
        <v>4.3998787570376994</v>
      </c>
      <c r="AM83" s="25">
        <v>3.8624321937073915</v>
      </c>
      <c r="AN83" s="25">
        <v>3.7164286617639775</v>
      </c>
      <c r="AO83" s="25">
        <v>3.6015036800241997</v>
      </c>
      <c r="AP83" s="25">
        <v>3.2374446189423285</v>
      </c>
      <c r="AQ83" s="25">
        <v>2.4003333122081241</v>
      </c>
      <c r="AR83" s="25">
        <v>1.8125662363803841</v>
      </c>
      <c r="AS83" s="25">
        <v>1.3436900309926791</v>
      </c>
      <c r="AT83" s="25">
        <v>1.1359936414185441</v>
      </c>
      <c r="AV83" s="26">
        <v>8.819870715010218</v>
      </c>
      <c r="AW83" s="26">
        <v>8.7991501321095171</v>
      </c>
      <c r="AX83" s="26">
        <v>8.4929205992113008</v>
      </c>
      <c r="AY83" s="26">
        <v>8.3197346472610505</v>
      </c>
      <c r="AZ83" s="26">
        <v>8.0822159671716118</v>
      </c>
      <c r="BA83" s="26">
        <v>7.8998787570376994</v>
      </c>
      <c r="BB83" s="26">
        <v>7.3624321937073915</v>
      </c>
      <c r="BC83" s="26">
        <v>7.2164286617639775</v>
      </c>
      <c r="BD83" s="26">
        <v>7.1015036800241997</v>
      </c>
      <c r="BE83" s="26">
        <v>6.7374446189423285</v>
      </c>
      <c r="BF83" s="26">
        <v>5.9003333122081241</v>
      </c>
      <c r="BG83" s="26">
        <v>5.3125662363803841</v>
      </c>
      <c r="BH83" s="26">
        <v>4.8436900309926791</v>
      </c>
      <c r="BI83" s="26">
        <v>4.6359936414185441</v>
      </c>
      <c r="BK83" s="27">
        <v>5.221440576096736</v>
      </c>
      <c r="BL83" s="27">
        <v>5.1286161616566108</v>
      </c>
      <c r="BM83" s="27">
        <v>4.8906573144423007</v>
      </c>
      <c r="BN83" s="27">
        <v>4.7332683074136579</v>
      </c>
      <c r="BO83" s="27">
        <v>4.4881076092459153</v>
      </c>
      <c r="BP83" s="27">
        <v>4.2901186139662748</v>
      </c>
      <c r="BQ83" s="27">
        <v>3.7391993371543659</v>
      </c>
      <c r="BR83" s="27">
        <v>3.5808190031115323</v>
      </c>
      <c r="BS83" s="27">
        <v>3.4676572382703537</v>
      </c>
      <c r="BT83" s="27">
        <v>3.0902694445989578</v>
      </c>
      <c r="BU83" s="27">
        <v>2.1012907444435864</v>
      </c>
      <c r="BV83" s="27">
        <v>1.6394161888284238</v>
      </c>
      <c r="BW83" s="27">
        <v>1.4293186326424774</v>
      </c>
      <c r="BX83" s="27">
        <v>1.5388923088166049</v>
      </c>
      <c r="BZ83" s="27">
        <v>8.721440576096736</v>
      </c>
      <c r="CA83" s="27">
        <v>8.6286161616566108</v>
      </c>
      <c r="CB83" s="27">
        <v>8.3906573144423007</v>
      </c>
      <c r="CC83" s="27">
        <v>8.2332683074136579</v>
      </c>
      <c r="CD83" s="27">
        <v>7.9881076092459153</v>
      </c>
      <c r="CE83" s="27">
        <v>7.7901186139662748</v>
      </c>
      <c r="CF83" s="27">
        <v>7.2391993371543659</v>
      </c>
      <c r="CG83" s="27">
        <v>7.0808190031115323</v>
      </c>
      <c r="CH83" s="27">
        <v>6.9676572382703537</v>
      </c>
      <c r="CI83" s="27">
        <v>6.5902694445989578</v>
      </c>
      <c r="CJ83" s="27">
        <v>5.6012907444435864</v>
      </c>
      <c r="CK83" s="27">
        <v>5.1394161888284238</v>
      </c>
      <c r="CL83" s="27">
        <v>4.9293186326424774</v>
      </c>
      <c r="CM83" s="27">
        <v>5.0388923088166049</v>
      </c>
      <c r="CO83" s="28">
        <v>5.2271788630198124</v>
      </c>
      <c r="CP83" s="28">
        <v>5.1436022152666485</v>
      </c>
      <c r="CQ83" s="28">
        <v>4.9219016014804655</v>
      </c>
      <c r="CR83" s="28">
        <v>4.7855947425862038</v>
      </c>
      <c r="CS83" s="28">
        <v>4.5730194119322025</v>
      </c>
      <c r="CT83" s="28">
        <v>4.4142620658518741</v>
      </c>
      <c r="CU83" s="28">
        <v>3.9038478513966908</v>
      </c>
      <c r="CV83" s="28">
        <v>3.7873527275879919</v>
      </c>
      <c r="CW83" s="28">
        <v>3.7447592845727691</v>
      </c>
      <c r="CX83" s="28">
        <v>3.4555272586459935</v>
      </c>
      <c r="CY83" s="28">
        <v>1.8341538954329195</v>
      </c>
      <c r="CZ83" s="28">
        <v>-1.8924532910604057</v>
      </c>
      <c r="DA83" s="28">
        <v>-5.0543292407633622</v>
      </c>
      <c r="DB83" s="28">
        <v>-7.0360765534966632</v>
      </c>
      <c r="DD83" s="28">
        <v>8.7271788630198124</v>
      </c>
      <c r="DE83" s="28">
        <v>8.6436022152666485</v>
      </c>
      <c r="DF83" s="28">
        <v>8.4219016014804655</v>
      </c>
      <c r="DG83" s="28">
        <v>8.2855947425862038</v>
      </c>
      <c r="DH83" s="28">
        <v>8.0730194119322025</v>
      </c>
      <c r="DI83" s="28">
        <v>7.9142620658518741</v>
      </c>
      <c r="DJ83" s="28">
        <v>7.4038478513966908</v>
      </c>
      <c r="DK83" s="28">
        <v>7.2873527275879919</v>
      </c>
      <c r="DL83" s="28">
        <v>7.2447592845727691</v>
      </c>
      <c r="DM83" s="28">
        <v>6.9555272586459935</v>
      </c>
      <c r="DN83" s="28">
        <v>5.3341538954329195</v>
      </c>
      <c r="DO83" s="28">
        <v>1.6075467089395943</v>
      </c>
      <c r="DP83" s="28">
        <v>-1.5543292407633622</v>
      </c>
      <c r="DQ83" s="28">
        <v>-3.5360765534966632</v>
      </c>
      <c r="DS83" s="29">
        <v>5.2323646240871931</v>
      </c>
      <c r="DT83" s="29">
        <v>5.1321559263919934</v>
      </c>
      <c r="DU83" s="29">
        <v>4.9197537921205985</v>
      </c>
      <c r="DV83" s="29">
        <v>4.8225175240881661</v>
      </c>
      <c r="DW83" s="29">
        <v>4.6522167715570113</v>
      </c>
      <c r="DX83" s="29">
        <v>4.5450674564557456</v>
      </c>
      <c r="DY83" s="29">
        <v>4.0802553096306831</v>
      </c>
      <c r="DZ83" s="29">
        <v>4.0097368249075167</v>
      </c>
      <c r="EA83" s="29">
        <v>3.8876857233303692</v>
      </c>
      <c r="EB83" s="29">
        <v>2.9334574438461107</v>
      </c>
      <c r="EC83" s="29">
        <v>-1.1843245665526432</v>
      </c>
      <c r="ED83" s="29">
        <v>-4.5483952674869528</v>
      </c>
      <c r="EE83" s="29">
        <v>-6.6839690165655732</v>
      </c>
      <c r="EF83" s="29">
        <v>-6.0692618891785308</v>
      </c>
      <c r="EH83" s="29">
        <v>8.7323646240871931</v>
      </c>
      <c r="EI83" s="29">
        <v>8.6321559263919934</v>
      </c>
      <c r="EJ83" s="29">
        <v>8.6321559263919934</v>
      </c>
      <c r="EK83" s="29">
        <v>8.3225175240881661</v>
      </c>
      <c r="EL83" s="29">
        <v>8.1522167715570113</v>
      </c>
      <c r="EM83" s="29">
        <v>8.0450674564557456</v>
      </c>
      <c r="EN83" s="29">
        <v>7.5802553096306831</v>
      </c>
      <c r="EO83" s="29">
        <v>7.5097368249075167</v>
      </c>
      <c r="EP83" s="29">
        <v>7.3876857233303692</v>
      </c>
      <c r="EQ83" s="29">
        <v>6.4334574438461107</v>
      </c>
      <c r="ER83" s="29">
        <v>2.3156754334473568</v>
      </c>
      <c r="ES83" s="29">
        <v>-1.0483952674869528</v>
      </c>
      <c r="ET83" s="29">
        <v>-3.1839690165655732</v>
      </c>
      <c r="EU83" s="29">
        <v>-2.5692618891785308</v>
      </c>
      <c r="EW83" s="1">
        <v>387062</v>
      </c>
      <c r="EX83" s="1">
        <v>389054</v>
      </c>
      <c r="EY83" s="1" t="s">
        <v>526</v>
      </c>
      <c r="EZ83" s="1" t="s">
        <v>869</v>
      </c>
    </row>
    <row r="84" spans="2:156" ht="16" thickBot="1" x14ac:dyDescent="0.4">
      <c r="B84" s="21" t="s">
        <v>85</v>
      </c>
      <c r="C84" s="22">
        <v>6.8750773927787332</v>
      </c>
      <c r="D84" s="23">
        <v>6.5793844957596122</v>
      </c>
      <c r="E84" s="23">
        <v>6.1190794857779025</v>
      </c>
      <c r="F84" s="23">
        <v>5.7658019305206238</v>
      </c>
      <c r="G84" s="23">
        <v>5.6171781176136193</v>
      </c>
      <c r="H84" s="23">
        <v>5.0528909960481059</v>
      </c>
      <c r="I84" s="23">
        <v>4.2253693387164546</v>
      </c>
      <c r="J84" s="23">
        <v>3.8119189139164718</v>
      </c>
      <c r="K84" s="23">
        <v>3.380478770224471</v>
      </c>
      <c r="L84" s="23">
        <v>2.6715523428632295</v>
      </c>
      <c r="M84" s="23">
        <v>0.71891957808490758</v>
      </c>
      <c r="N84" s="23">
        <v>6.2463104026775795E-2</v>
      </c>
      <c r="O84" s="23">
        <v>0.11299542100617543</v>
      </c>
      <c r="P84" s="23">
        <v>0.83549951883339446</v>
      </c>
      <c r="Q84" s="24"/>
      <c r="R84" s="23">
        <v>11.512077392778734</v>
      </c>
      <c r="S84" s="23">
        <v>11.216384495759613</v>
      </c>
      <c r="T84" s="23">
        <v>10.756079485777903</v>
      </c>
      <c r="U84" s="23">
        <v>10.402801930520624</v>
      </c>
      <c r="V84" s="23">
        <v>10.25417811761362</v>
      </c>
      <c r="W84" s="23">
        <v>9.6898909960481063</v>
      </c>
      <c r="X84" s="23">
        <v>8.862369338716455</v>
      </c>
      <c r="Y84" s="23">
        <v>8.4489189139164722</v>
      </c>
      <c r="Z84" s="23">
        <v>8.0174787702244714</v>
      </c>
      <c r="AA84" s="23">
        <v>7.30855234286323</v>
      </c>
      <c r="AB84" s="23">
        <v>5.355919578084908</v>
      </c>
      <c r="AC84" s="23">
        <v>4.6994631040267763</v>
      </c>
      <c r="AD84" s="23">
        <v>4.7499954210061759</v>
      </c>
      <c r="AE84" s="23">
        <v>5.4724995188333949</v>
      </c>
      <c r="AG84" s="25">
        <v>7.3771291825320997</v>
      </c>
      <c r="AH84" s="25">
        <v>7.474260866824169</v>
      </c>
      <c r="AI84" s="25">
        <v>6.8307508497347413</v>
      </c>
      <c r="AJ84" s="25">
        <v>6.4569213148026066</v>
      </c>
      <c r="AK84" s="25">
        <v>6.3084783517305567</v>
      </c>
      <c r="AL84" s="25">
        <v>5.801114402242959</v>
      </c>
      <c r="AM84" s="25">
        <v>5.0194382020800958</v>
      </c>
      <c r="AN84" s="25">
        <v>4.6357463904160312</v>
      </c>
      <c r="AO84" s="25">
        <v>4.215133624825647</v>
      </c>
      <c r="AP84" s="25">
        <v>3.5759731025967625</v>
      </c>
      <c r="AQ84" s="25">
        <v>1.9605642433617732</v>
      </c>
      <c r="AR84" s="25">
        <v>0.99188606921401146</v>
      </c>
      <c r="AS84" s="25">
        <v>0.42917154479214759</v>
      </c>
      <c r="AT84" s="25">
        <v>0.46720836522165143</v>
      </c>
      <c r="AV84" s="26">
        <v>12.0141291825321</v>
      </c>
      <c r="AW84" s="26">
        <v>12.111260866824169</v>
      </c>
      <c r="AX84" s="26">
        <v>11.467750849734742</v>
      </c>
      <c r="AY84" s="26">
        <v>11.093921314802607</v>
      </c>
      <c r="AZ84" s="26">
        <v>10.945478351730557</v>
      </c>
      <c r="BA84" s="26">
        <v>10.438114402242959</v>
      </c>
      <c r="BB84" s="26">
        <v>9.6564382020800963</v>
      </c>
      <c r="BC84" s="26">
        <v>9.2727463904160317</v>
      </c>
      <c r="BD84" s="26">
        <v>8.8521336248256475</v>
      </c>
      <c r="BE84" s="26">
        <v>8.2129731025967629</v>
      </c>
      <c r="BF84" s="26">
        <v>6.5975642433617736</v>
      </c>
      <c r="BG84" s="26">
        <v>5.6288860692140119</v>
      </c>
      <c r="BH84" s="26">
        <v>5.066171544792148</v>
      </c>
      <c r="BI84" s="26">
        <v>5.1042083652216519</v>
      </c>
      <c r="BK84" s="27">
        <v>6.8823709205439787</v>
      </c>
      <c r="BL84" s="27">
        <v>6.6012063980092677</v>
      </c>
      <c r="BM84" s="27">
        <v>6.1584921007669635</v>
      </c>
      <c r="BN84" s="27">
        <v>5.7970282908475781</v>
      </c>
      <c r="BO84" s="27">
        <v>5.6593849695168572</v>
      </c>
      <c r="BP84" s="27">
        <v>5.1090492051942746</v>
      </c>
      <c r="BQ84" s="27">
        <v>4.2961650775963136</v>
      </c>
      <c r="BR84" s="27">
        <v>3.8937221730406577</v>
      </c>
      <c r="BS84" s="27">
        <v>3.4828472935081436</v>
      </c>
      <c r="BT84" s="27">
        <v>2.8320904660073865</v>
      </c>
      <c r="BU84" s="27">
        <v>1.0654654355980142</v>
      </c>
      <c r="BV84" s="27">
        <v>0.51196891737752992</v>
      </c>
      <c r="BW84" s="27">
        <v>0.58198836342519655</v>
      </c>
      <c r="BX84" s="27">
        <v>1.2726083490765561</v>
      </c>
      <c r="BZ84" s="27">
        <v>11.519370920543979</v>
      </c>
      <c r="CA84" s="27">
        <v>11.238206398009268</v>
      </c>
      <c r="CB84" s="27">
        <v>10.795492100766964</v>
      </c>
      <c r="CC84" s="27">
        <v>10.434028290847579</v>
      </c>
      <c r="CD84" s="27">
        <v>10.296384969516858</v>
      </c>
      <c r="CE84" s="27">
        <v>9.7460492051942751</v>
      </c>
      <c r="CF84" s="27">
        <v>8.9331650775963141</v>
      </c>
      <c r="CG84" s="27">
        <v>8.5307221730406582</v>
      </c>
      <c r="CH84" s="27">
        <v>8.119847293508144</v>
      </c>
      <c r="CI84" s="27">
        <v>7.4690904660073869</v>
      </c>
      <c r="CJ84" s="27">
        <v>5.7024654355980147</v>
      </c>
      <c r="CK84" s="27">
        <v>5.1489689173775304</v>
      </c>
      <c r="CL84" s="27">
        <v>5.218988363425197</v>
      </c>
      <c r="CM84" s="27">
        <v>5.9096083490765565</v>
      </c>
      <c r="CO84" s="28">
        <v>6.9337045010219764</v>
      </c>
      <c r="CP84" s="28">
        <v>6.7106997026560791</v>
      </c>
      <c r="CQ84" s="28">
        <v>6.3431699017587135</v>
      </c>
      <c r="CR84" s="28">
        <v>6.1035484488107343</v>
      </c>
      <c r="CS84" s="28">
        <v>6.0849991907574079</v>
      </c>
      <c r="CT84" s="28">
        <v>5.6822342995558799</v>
      </c>
      <c r="CU84" s="28">
        <v>5.0335712993305393</v>
      </c>
      <c r="CV84" s="28">
        <v>4.806906907657897</v>
      </c>
      <c r="CW84" s="28">
        <v>4.6243476407252118</v>
      </c>
      <c r="CX84" s="28">
        <v>4.2246339073320556</v>
      </c>
      <c r="CY84" s="28">
        <v>2.0667837122311923</v>
      </c>
      <c r="CZ84" s="28">
        <v>-2.6357073469958365</v>
      </c>
      <c r="DA84" s="28">
        <v>-6.4459177841558315</v>
      </c>
      <c r="DB84" s="28">
        <v>-8.5775894337749676</v>
      </c>
      <c r="DD84" s="28">
        <v>11.570704501021977</v>
      </c>
      <c r="DE84" s="28">
        <v>11.34769970265608</v>
      </c>
      <c r="DF84" s="28">
        <v>10.980169901758714</v>
      </c>
      <c r="DG84" s="28">
        <v>10.740548448810735</v>
      </c>
      <c r="DH84" s="28">
        <v>10.721999190757408</v>
      </c>
      <c r="DI84" s="28">
        <v>10.31923429955588</v>
      </c>
      <c r="DJ84" s="28">
        <v>9.6705712993305397</v>
      </c>
      <c r="DK84" s="28">
        <v>9.4439069076578974</v>
      </c>
      <c r="DL84" s="28">
        <v>9.2613476407252122</v>
      </c>
      <c r="DM84" s="28">
        <v>8.861633907332056</v>
      </c>
      <c r="DN84" s="28">
        <v>6.7037837122311927</v>
      </c>
      <c r="DO84" s="28">
        <v>2.0012926530041639</v>
      </c>
      <c r="DP84" s="28">
        <v>-1.808917784155831</v>
      </c>
      <c r="DQ84" s="28">
        <v>-3.9405894337749672</v>
      </c>
      <c r="DS84" s="29">
        <v>6.9338587425498357</v>
      </c>
      <c r="DT84" s="29">
        <v>6.652779829997236</v>
      </c>
      <c r="DU84" s="29">
        <v>6.2804907464296207</v>
      </c>
      <c r="DV84" s="29">
        <v>6.0478461478404242</v>
      </c>
      <c r="DW84" s="29">
        <v>6.08678096742468</v>
      </c>
      <c r="DX84" s="29">
        <v>5.7732139342384201</v>
      </c>
      <c r="DY84" s="29">
        <v>5.2049622872751513</v>
      </c>
      <c r="DZ84" s="29">
        <v>5.0781953742249257</v>
      </c>
      <c r="EA84" s="29">
        <v>4.8226367701905843</v>
      </c>
      <c r="EB84" s="29">
        <v>3.5498474947474108</v>
      </c>
      <c r="EC84" s="29">
        <v>-1.9386890778339847</v>
      </c>
      <c r="ED84" s="29">
        <v>-6.1540704744450352</v>
      </c>
      <c r="EE84" s="29">
        <v>-8.5388275898170747</v>
      </c>
      <c r="EF84" s="29">
        <v>-6.9619591935752965</v>
      </c>
      <c r="EH84" s="29">
        <v>11.570858742549836</v>
      </c>
      <c r="EI84" s="29">
        <v>11.289779829997237</v>
      </c>
      <c r="EJ84" s="29">
        <v>11.289779829997237</v>
      </c>
      <c r="EK84" s="29">
        <v>10.684846147840425</v>
      </c>
      <c r="EL84" s="29">
        <v>10.72378096742468</v>
      </c>
      <c r="EM84" s="29">
        <v>10.410213934238421</v>
      </c>
      <c r="EN84" s="29">
        <v>9.8419622872751518</v>
      </c>
      <c r="EO84" s="29">
        <v>9.7151953742249262</v>
      </c>
      <c r="EP84" s="29">
        <v>9.4596367701905848</v>
      </c>
      <c r="EQ84" s="29">
        <v>8.1868474947474112</v>
      </c>
      <c r="ER84" s="29">
        <v>2.6983109221660158</v>
      </c>
      <c r="ES84" s="29">
        <v>-1.5170704744450347</v>
      </c>
      <c r="ET84" s="29">
        <v>-3.9018275898170742</v>
      </c>
      <c r="EU84" s="29">
        <v>-2.324959193575296</v>
      </c>
      <c r="EW84" s="1">
        <v>387386</v>
      </c>
      <c r="EX84" s="1">
        <v>386308</v>
      </c>
      <c r="EY84" s="1" t="s">
        <v>526</v>
      </c>
      <c r="EZ84" s="1" t="s">
        <v>869</v>
      </c>
    </row>
    <row r="85" spans="2:156" ht="16" thickBot="1" x14ac:dyDescent="0.4">
      <c r="B85" s="21" t="s">
        <v>86</v>
      </c>
      <c r="C85" s="22">
        <v>2.9901207813093347</v>
      </c>
      <c r="D85" s="23">
        <v>2.5861078365507293</v>
      </c>
      <c r="E85" s="23">
        <v>2.4425219225319772</v>
      </c>
      <c r="F85" s="23">
        <v>2.0589819399774818</v>
      </c>
      <c r="G85" s="23">
        <v>1.9073005628671922</v>
      </c>
      <c r="H85" s="23">
        <v>1.5094333894820657</v>
      </c>
      <c r="I85" s="23">
        <v>1.0870936660359689</v>
      </c>
      <c r="J85" s="23">
        <v>0.66071558170294864</v>
      </c>
      <c r="K85" s="23">
        <v>0.2472282222892126</v>
      </c>
      <c r="L85" s="23">
        <v>-0.26708433284792577</v>
      </c>
      <c r="M85" s="23">
        <v>-2.1139734646843067</v>
      </c>
      <c r="N85" s="23">
        <v>-3.2422674442698636</v>
      </c>
      <c r="O85" s="23">
        <v>-3.8254644554681114</v>
      </c>
      <c r="P85" s="23">
        <v>-3.7567070625171546</v>
      </c>
      <c r="Q85" s="24"/>
      <c r="R85" s="23">
        <v>5.6996642533819912</v>
      </c>
      <c r="S85" s="23">
        <v>5.2956513086233858</v>
      </c>
      <c r="T85" s="23">
        <v>5.1520653946046338</v>
      </c>
      <c r="U85" s="23">
        <v>4.7685254120501384</v>
      </c>
      <c r="V85" s="23">
        <v>4.6168440349398487</v>
      </c>
      <c r="W85" s="23">
        <v>4.2189768615547223</v>
      </c>
      <c r="X85" s="23">
        <v>3.7966371381086255</v>
      </c>
      <c r="Y85" s="23">
        <v>3.3702590537756052</v>
      </c>
      <c r="Z85" s="23">
        <v>2.9567716943618692</v>
      </c>
      <c r="AA85" s="23">
        <v>2.4424591392247308</v>
      </c>
      <c r="AB85" s="23">
        <v>0.59557000738834986</v>
      </c>
      <c r="AC85" s="23">
        <v>-0.53272397219720702</v>
      </c>
      <c r="AD85" s="23">
        <v>-1.1159209833954549</v>
      </c>
      <c r="AE85" s="23">
        <v>-1.047163590444498</v>
      </c>
      <c r="AG85" s="25">
        <v>3.1409747896073039</v>
      </c>
      <c r="AH85" s="25">
        <v>2.8584311746640463</v>
      </c>
      <c r="AI85" s="25">
        <v>2.5963383169557588</v>
      </c>
      <c r="AJ85" s="25">
        <v>2.187670186077586</v>
      </c>
      <c r="AK85" s="25">
        <v>2.0272944736118497</v>
      </c>
      <c r="AL85" s="25">
        <v>1.6281160315447067</v>
      </c>
      <c r="AM85" s="25">
        <v>1.1863955260724666</v>
      </c>
      <c r="AN85" s="25">
        <v>0.72950437969372217</v>
      </c>
      <c r="AO85" s="25">
        <v>0.2190411392628242</v>
      </c>
      <c r="AP85" s="25">
        <v>-0.24101652080014802</v>
      </c>
      <c r="AQ85" s="25">
        <v>-1.5320210122696238</v>
      </c>
      <c r="AR85" s="25">
        <v>-2.7028875724220605</v>
      </c>
      <c r="AS85" s="25">
        <v>-3.5785819723303725</v>
      </c>
      <c r="AT85" s="25">
        <v>-4.0458568726962767</v>
      </c>
      <c r="AV85" s="26">
        <v>5.8505182616799605</v>
      </c>
      <c r="AW85" s="26">
        <v>5.5679746467367028</v>
      </c>
      <c r="AX85" s="26">
        <v>5.3058817890284153</v>
      </c>
      <c r="AY85" s="26">
        <v>4.8972136581502426</v>
      </c>
      <c r="AZ85" s="26">
        <v>4.7368379456845062</v>
      </c>
      <c r="BA85" s="26">
        <v>4.3376595036173633</v>
      </c>
      <c r="BB85" s="26">
        <v>3.8959389981451231</v>
      </c>
      <c r="BC85" s="26">
        <v>3.4390478517663787</v>
      </c>
      <c r="BD85" s="26">
        <v>2.9285846113354808</v>
      </c>
      <c r="BE85" s="26">
        <v>2.4685269512725085</v>
      </c>
      <c r="BF85" s="26">
        <v>1.1775224598030327</v>
      </c>
      <c r="BG85" s="26">
        <v>6.6558996505960977E-3</v>
      </c>
      <c r="BH85" s="26">
        <v>-0.8690385002577159</v>
      </c>
      <c r="BI85" s="26">
        <v>-1.3363134006236201</v>
      </c>
      <c r="BK85" s="27">
        <v>3.0029440184298064</v>
      </c>
      <c r="BL85" s="27">
        <v>2.6328386726121895</v>
      </c>
      <c r="BM85" s="27">
        <v>2.5215771358832946</v>
      </c>
      <c r="BN85" s="27">
        <v>2.1636408353984926</v>
      </c>
      <c r="BO85" s="27">
        <v>2.0374689630038283</v>
      </c>
      <c r="BP85" s="27">
        <v>1.6678677316679114</v>
      </c>
      <c r="BQ85" s="27">
        <v>1.2736432043673886</v>
      </c>
      <c r="BR85" s="27">
        <v>0.87530185614204825</v>
      </c>
      <c r="BS85" s="27">
        <v>0.49670963336507512</v>
      </c>
      <c r="BT85" s="27">
        <v>4.5096824035368854E-2</v>
      </c>
      <c r="BU85" s="27">
        <v>-1.5794555896827909</v>
      </c>
      <c r="BV85" s="27">
        <v>-2.5411866827346756</v>
      </c>
      <c r="BW85" s="27">
        <v>-3.0351981720629091</v>
      </c>
      <c r="BX85" s="27">
        <v>-2.947191081403961</v>
      </c>
      <c r="BZ85" s="27">
        <v>5.712487490502463</v>
      </c>
      <c r="CA85" s="27">
        <v>5.3423821446848461</v>
      </c>
      <c r="CB85" s="27">
        <v>5.2311206079559511</v>
      </c>
      <c r="CC85" s="27">
        <v>4.8731843074711492</v>
      </c>
      <c r="CD85" s="27">
        <v>4.7470124350764848</v>
      </c>
      <c r="CE85" s="27">
        <v>4.3774112037405679</v>
      </c>
      <c r="CF85" s="27">
        <v>3.9831866764400452</v>
      </c>
      <c r="CG85" s="27">
        <v>3.5848453282147048</v>
      </c>
      <c r="CH85" s="27">
        <v>3.2062531054377317</v>
      </c>
      <c r="CI85" s="27">
        <v>2.7546402961080254</v>
      </c>
      <c r="CJ85" s="27">
        <v>1.1300878823898657</v>
      </c>
      <c r="CK85" s="27">
        <v>0.16835678933798093</v>
      </c>
      <c r="CL85" s="27">
        <v>-0.32565469999025254</v>
      </c>
      <c r="CM85" s="27">
        <v>-0.23764760933130447</v>
      </c>
      <c r="CO85" s="28">
        <v>3.0068040577978099</v>
      </c>
      <c r="CP85" s="28">
        <v>2.6122690519490153</v>
      </c>
      <c r="CQ85" s="28">
        <v>2.474504966225787</v>
      </c>
      <c r="CR85" s="28">
        <v>2.0817741940274139</v>
      </c>
      <c r="CS85" s="28">
        <v>1.9288496794988532</v>
      </c>
      <c r="CT85" s="28">
        <v>1.4997598176591858</v>
      </c>
      <c r="CU85" s="28">
        <v>0.99304771823360483</v>
      </c>
      <c r="CV85" s="28">
        <v>0.47695091228419528</v>
      </c>
      <c r="CW85" s="28">
        <v>2.5418587317343366E-2</v>
      </c>
      <c r="CX85" s="28">
        <v>-0.44398184093840243</v>
      </c>
      <c r="CY85" s="28">
        <v>-2.97246675357718</v>
      </c>
      <c r="CZ85" s="28">
        <v>-7.8220343741489984</v>
      </c>
      <c r="DA85" s="28">
        <v>-11.5075197665332</v>
      </c>
      <c r="DB85" s="28">
        <v>-13.80940588513619</v>
      </c>
      <c r="DD85" s="28">
        <v>5.7163475298704665</v>
      </c>
      <c r="DE85" s="28">
        <v>5.3218125240216718</v>
      </c>
      <c r="DF85" s="28">
        <v>5.1840484382984435</v>
      </c>
      <c r="DG85" s="28">
        <v>4.7913176661000705</v>
      </c>
      <c r="DH85" s="28">
        <v>4.6383931515715098</v>
      </c>
      <c r="DI85" s="28">
        <v>4.2093032897318423</v>
      </c>
      <c r="DJ85" s="28">
        <v>3.7025911903062614</v>
      </c>
      <c r="DK85" s="28">
        <v>3.1864943843568518</v>
      </c>
      <c r="DL85" s="28">
        <v>2.7349620593899999</v>
      </c>
      <c r="DM85" s="28">
        <v>2.2655616311342541</v>
      </c>
      <c r="DN85" s="28">
        <v>-0.26292328150452349</v>
      </c>
      <c r="DO85" s="28">
        <v>-5.1124909020763418</v>
      </c>
      <c r="DP85" s="28">
        <v>-8.7979762944605433</v>
      </c>
      <c r="DQ85" s="28">
        <v>-11.099862413063533</v>
      </c>
      <c r="DS85" s="29">
        <v>3.029932152218425</v>
      </c>
      <c r="DT85" s="29">
        <v>2.6387102447069779</v>
      </c>
      <c r="DU85" s="29">
        <v>2.5176677256004236</v>
      </c>
      <c r="DV85" s="29">
        <v>2.1529551286892783</v>
      </c>
      <c r="DW85" s="29">
        <v>2.0037582353652041</v>
      </c>
      <c r="DX85" s="29">
        <v>1.6078657717492284</v>
      </c>
      <c r="DY85" s="29">
        <v>1.1687017172521301</v>
      </c>
      <c r="DZ85" s="29">
        <v>0.73012551314343099</v>
      </c>
      <c r="EA85" s="29">
        <v>0.24222519806254539</v>
      </c>
      <c r="EB85" s="29">
        <v>-1.0069306296094531</v>
      </c>
      <c r="EC85" s="29">
        <v>-6.6722476072215713</v>
      </c>
      <c r="ED85" s="29">
        <v>-11.005945921605448</v>
      </c>
      <c r="EE85" s="29">
        <v>-13.477486007497824</v>
      </c>
      <c r="EF85" s="29">
        <v>-12.60173637372074</v>
      </c>
      <c r="EH85" s="29">
        <v>5.7394756242910816</v>
      </c>
      <c r="EI85" s="29">
        <v>5.3482537167796345</v>
      </c>
      <c r="EJ85" s="29">
        <v>5.3482537167796345</v>
      </c>
      <c r="EK85" s="29">
        <v>4.8624986007619349</v>
      </c>
      <c r="EL85" s="29">
        <v>4.7133017074378607</v>
      </c>
      <c r="EM85" s="29">
        <v>4.317409243821885</v>
      </c>
      <c r="EN85" s="29">
        <v>3.8782451893247867</v>
      </c>
      <c r="EO85" s="29">
        <v>3.4396689852160875</v>
      </c>
      <c r="EP85" s="29">
        <v>2.9517686701352019</v>
      </c>
      <c r="EQ85" s="29">
        <v>1.7026128424632034</v>
      </c>
      <c r="ER85" s="29">
        <v>-3.9627041351489147</v>
      </c>
      <c r="ES85" s="29">
        <v>-8.2964024495327919</v>
      </c>
      <c r="ET85" s="29">
        <v>-10.767942535425167</v>
      </c>
      <c r="EU85" s="29">
        <v>-9.8921929016480838</v>
      </c>
      <c r="EW85" s="1">
        <v>383606</v>
      </c>
      <c r="EX85" s="1">
        <v>402218</v>
      </c>
      <c r="EY85" s="1" t="s">
        <v>559</v>
      </c>
      <c r="EZ85" s="1" t="s">
        <v>867</v>
      </c>
    </row>
    <row r="86" spans="2:156" ht="16" thickBot="1" x14ac:dyDescent="0.4">
      <c r="B86" s="21" t="s">
        <v>87</v>
      </c>
      <c r="C86" s="22">
        <v>5.1570840382781</v>
      </c>
      <c r="D86" s="23">
        <v>3.5949982067584596</v>
      </c>
      <c r="E86" s="23">
        <v>3.2005735526273256</v>
      </c>
      <c r="F86" s="23">
        <v>3.1079070615363182</v>
      </c>
      <c r="G86" s="23">
        <v>2.9834787581208655</v>
      </c>
      <c r="H86" s="23">
        <v>2.7607055431937422</v>
      </c>
      <c r="I86" s="23">
        <v>2.6139837555127698</v>
      </c>
      <c r="J86" s="23">
        <v>2.495339724236139</v>
      </c>
      <c r="K86" s="23">
        <v>2.3027479967321263</v>
      </c>
      <c r="L86" s="23">
        <v>2.1730175205798172</v>
      </c>
      <c r="M86" s="23">
        <v>1.429443735790624</v>
      </c>
      <c r="N86" s="23">
        <v>0.74171269096419401</v>
      </c>
      <c r="O86" s="23">
        <v>0.2716860721103842</v>
      </c>
      <c r="P86" s="23">
        <v>-0.17599199963196099</v>
      </c>
      <c r="Q86" s="24"/>
      <c r="R86" s="23">
        <v>10.1570840382781</v>
      </c>
      <c r="S86" s="23">
        <v>8.5949982067584596</v>
      </c>
      <c r="T86" s="23">
        <v>8.2005735526273256</v>
      </c>
      <c r="U86" s="23">
        <v>8.1079070615363182</v>
      </c>
      <c r="V86" s="23">
        <v>7.9834787581208655</v>
      </c>
      <c r="W86" s="23">
        <v>7.7607055431937422</v>
      </c>
      <c r="X86" s="23">
        <v>7.6139837555127698</v>
      </c>
      <c r="Y86" s="23">
        <v>7.495339724236139</v>
      </c>
      <c r="Z86" s="23">
        <v>7.3027479967321263</v>
      </c>
      <c r="AA86" s="23">
        <v>7.1730175205798172</v>
      </c>
      <c r="AB86" s="23">
        <v>6.429443735790624</v>
      </c>
      <c r="AC86" s="23">
        <v>5.741712690964194</v>
      </c>
      <c r="AD86" s="23">
        <v>5.2716860721103842</v>
      </c>
      <c r="AE86" s="23">
        <v>4.824008000368039</v>
      </c>
      <c r="AG86" s="25">
        <v>6.0181135721533607</v>
      </c>
      <c r="AH86" s="25">
        <v>5.2933826800985315</v>
      </c>
      <c r="AI86" s="25">
        <v>5.0380667241897132</v>
      </c>
      <c r="AJ86" s="25">
        <v>4.887494718995562</v>
      </c>
      <c r="AK86" s="25">
        <v>4.7299354893527994</v>
      </c>
      <c r="AL86" s="25">
        <v>4.5108542435836032</v>
      </c>
      <c r="AM86" s="25">
        <v>4.3481904288455393</v>
      </c>
      <c r="AN86" s="25">
        <v>4.2047862458771785</v>
      </c>
      <c r="AO86" s="25">
        <v>3.9914617197441462</v>
      </c>
      <c r="AP86" s="25">
        <v>3.8418681894325779</v>
      </c>
      <c r="AQ86" s="25">
        <v>3.2678510642761598</v>
      </c>
      <c r="AR86" s="25">
        <v>2.7459172038764059</v>
      </c>
      <c r="AS86" s="25">
        <v>2.3008820155441647</v>
      </c>
      <c r="AT86" s="25">
        <v>1.9661736415819231</v>
      </c>
      <c r="AV86" s="26">
        <v>11.018113572153361</v>
      </c>
      <c r="AW86" s="26">
        <v>10.293382680098532</v>
      </c>
      <c r="AX86" s="26">
        <v>10.038066724189713</v>
      </c>
      <c r="AY86" s="26">
        <v>9.887494718995562</v>
      </c>
      <c r="AZ86" s="26">
        <v>9.7299354893527994</v>
      </c>
      <c r="BA86" s="26">
        <v>9.5108542435836032</v>
      </c>
      <c r="BB86" s="26">
        <v>9.3481904288455393</v>
      </c>
      <c r="BC86" s="26">
        <v>9.2047862458771785</v>
      </c>
      <c r="BD86" s="26">
        <v>8.9914617197441462</v>
      </c>
      <c r="BE86" s="26">
        <v>8.8418681894325779</v>
      </c>
      <c r="BF86" s="26">
        <v>8.2678510642761598</v>
      </c>
      <c r="BG86" s="26">
        <v>7.7459172038764059</v>
      </c>
      <c r="BH86" s="26">
        <v>7.3008820155441647</v>
      </c>
      <c r="BI86" s="26">
        <v>6.9661736415819231</v>
      </c>
      <c r="BK86" s="27">
        <v>5.1596416954564468</v>
      </c>
      <c r="BL86" s="27">
        <v>3.6004158316765587</v>
      </c>
      <c r="BM86" s="27">
        <v>3.2077133024920439</v>
      </c>
      <c r="BN86" s="27">
        <v>3.117366601181379</v>
      </c>
      <c r="BO86" s="27">
        <v>2.995692163045673</v>
      </c>
      <c r="BP86" s="27">
        <v>2.7764357593449525</v>
      </c>
      <c r="BQ86" s="27">
        <v>2.6329113267089355</v>
      </c>
      <c r="BR86" s="27">
        <v>2.5173053861786627</v>
      </c>
      <c r="BS86" s="27">
        <v>2.3298775350204579</v>
      </c>
      <c r="BT86" s="27">
        <v>2.2105741175786182</v>
      </c>
      <c r="BU86" s="27">
        <v>1.5459095648978671</v>
      </c>
      <c r="BV86" s="27">
        <v>1.0657425047153772</v>
      </c>
      <c r="BW86" s="27">
        <v>0.695475685036401</v>
      </c>
      <c r="BX86" s="27">
        <v>0.43509779147846217</v>
      </c>
      <c r="BZ86" s="27">
        <v>10.159641695456447</v>
      </c>
      <c r="CA86" s="27">
        <v>8.6004158316765587</v>
      </c>
      <c r="CB86" s="27">
        <v>8.2077133024920439</v>
      </c>
      <c r="CC86" s="27">
        <v>8.117366601181379</v>
      </c>
      <c r="CD86" s="27">
        <v>7.995692163045673</v>
      </c>
      <c r="CE86" s="27">
        <v>7.7764357593449525</v>
      </c>
      <c r="CF86" s="27">
        <v>7.6329113267089355</v>
      </c>
      <c r="CG86" s="27">
        <v>7.5173053861786627</v>
      </c>
      <c r="CH86" s="27">
        <v>7.3298775350204579</v>
      </c>
      <c r="CI86" s="27">
        <v>7.2105741175786182</v>
      </c>
      <c r="CJ86" s="27">
        <v>6.5459095648978671</v>
      </c>
      <c r="CK86" s="27">
        <v>6.0657425047153772</v>
      </c>
      <c r="CL86" s="27">
        <v>5.695475685036401</v>
      </c>
      <c r="CM86" s="27">
        <v>5.4350977914784622</v>
      </c>
      <c r="CO86" s="28">
        <v>5.1737445759023277</v>
      </c>
      <c r="CP86" s="28">
        <v>3.6292721395849181</v>
      </c>
      <c r="CQ86" s="28">
        <v>3.2514030834886096</v>
      </c>
      <c r="CR86" s="28">
        <v>3.174752503519775</v>
      </c>
      <c r="CS86" s="28">
        <v>3.0647550656533511</v>
      </c>
      <c r="CT86" s="28">
        <v>2.8486425927235164</v>
      </c>
      <c r="CU86" s="28">
        <v>2.6956379293295161</v>
      </c>
      <c r="CV86" s="28">
        <v>2.5633205398345371</v>
      </c>
      <c r="CW86" s="28">
        <v>2.3563942461763201</v>
      </c>
      <c r="CX86" s="28">
        <v>2.22177543241515</v>
      </c>
      <c r="CY86" s="28">
        <v>1.0869506233345696</v>
      </c>
      <c r="CZ86" s="28">
        <v>-0.66568686056344717</v>
      </c>
      <c r="DA86" s="28">
        <v>-1.9084037836102823</v>
      </c>
      <c r="DB86" s="28">
        <v>-2.7976211959122352</v>
      </c>
      <c r="DD86" s="28">
        <v>10.173744575902328</v>
      </c>
      <c r="DE86" s="28">
        <v>8.6292721395849181</v>
      </c>
      <c r="DF86" s="28">
        <v>8.2514030834886096</v>
      </c>
      <c r="DG86" s="28">
        <v>8.174752503519775</v>
      </c>
      <c r="DH86" s="28">
        <v>8.0647550656533511</v>
      </c>
      <c r="DI86" s="28">
        <v>7.8486425927235164</v>
      </c>
      <c r="DJ86" s="28">
        <v>7.6956379293295161</v>
      </c>
      <c r="DK86" s="28">
        <v>7.5633205398345371</v>
      </c>
      <c r="DL86" s="28">
        <v>7.3563942461763201</v>
      </c>
      <c r="DM86" s="28">
        <v>7.22177543241515</v>
      </c>
      <c r="DN86" s="28">
        <v>6.0869506233345696</v>
      </c>
      <c r="DO86" s="28">
        <v>4.3343131394365528</v>
      </c>
      <c r="DP86" s="28">
        <v>3.0915962163897177</v>
      </c>
      <c r="DQ86" s="28">
        <v>2.2023788040877648</v>
      </c>
      <c r="DS86" s="29">
        <v>5.167536001303155</v>
      </c>
      <c r="DT86" s="29">
        <v>3.6097012677208618</v>
      </c>
      <c r="DU86" s="29">
        <v>3.2270713757674852</v>
      </c>
      <c r="DV86" s="29">
        <v>3.1513520592697279</v>
      </c>
      <c r="DW86" s="29">
        <v>3.0395457680069509</v>
      </c>
      <c r="DX86" s="29">
        <v>2.8186002520094995</v>
      </c>
      <c r="DY86" s="29">
        <v>2.653120342048549</v>
      </c>
      <c r="DZ86" s="29">
        <v>2.5045776135521791</v>
      </c>
      <c r="EA86" s="29">
        <v>2.2595430039121176</v>
      </c>
      <c r="EB86" s="29">
        <v>1.8952783033552265</v>
      </c>
      <c r="EC86" s="29">
        <v>-7.0149314787954609E-2</v>
      </c>
      <c r="ED86" s="29">
        <v>-1.6712323449338911</v>
      </c>
      <c r="EE86" s="29">
        <v>-2.6613186113775527</v>
      </c>
      <c r="EF86" s="29">
        <v>-2.3790480038313007</v>
      </c>
      <c r="EH86" s="29">
        <v>10.167536001303155</v>
      </c>
      <c r="EI86" s="29">
        <v>8.6097012677208618</v>
      </c>
      <c r="EJ86" s="29">
        <v>8.6097012677208618</v>
      </c>
      <c r="EK86" s="29">
        <v>8.1513520592697279</v>
      </c>
      <c r="EL86" s="29">
        <v>8.0395457680069509</v>
      </c>
      <c r="EM86" s="29">
        <v>7.8186002520094995</v>
      </c>
      <c r="EN86" s="29">
        <v>7.653120342048549</v>
      </c>
      <c r="EO86" s="29">
        <v>7.5045776135521791</v>
      </c>
      <c r="EP86" s="29">
        <v>7.2595430039121176</v>
      </c>
      <c r="EQ86" s="29">
        <v>6.8952783033552265</v>
      </c>
      <c r="ER86" s="29">
        <v>4.9298506852120454</v>
      </c>
      <c r="ES86" s="29">
        <v>3.3287676550661089</v>
      </c>
      <c r="ET86" s="29">
        <v>2.3386813886224473</v>
      </c>
      <c r="EU86" s="29">
        <v>2.6209519961686993</v>
      </c>
      <c r="EW86" s="1">
        <v>381030</v>
      </c>
      <c r="EX86" s="1">
        <v>396165</v>
      </c>
      <c r="EY86" s="1" t="s">
        <v>561</v>
      </c>
      <c r="EZ86" s="1" t="s">
        <v>859</v>
      </c>
    </row>
    <row r="87" spans="2:156" ht="16" thickBot="1" x14ac:dyDescent="0.4">
      <c r="B87" s="21" t="s">
        <v>88</v>
      </c>
      <c r="C87" s="22">
        <v>8.6282606504378805</v>
      </c>
      <c r="D87" s="23">
        <v>8.4391109660832626</v>
      </c>
      <c r="E87" s="23">
        <v>8.3472986315704425</v>
      </c>
      <c r="F87" s="23">
        <v>8.3223135184348944</v>
      </c>
      <c r="G87" s="23">
        <v>8.2554566561617175</v>
      </c>
      <c r="H87" s="23">
        <v>8.1662482184254106</v>
      </c>
      <c r="I87" s="23">
        <v>8.0522696175944581</v>
      </c>
      <c r="J87" s="23">
        <v>7.9991275580522396</v>
      </c>
      <c r="K87" s="23">
        <v>7.9143204358440169</v>
      </c>
      <c r="L87" s="23">
        <v>7.8129617550952393</v>
      </c>
      <c r="M87" s="23">
        <v>7.4697914122386759</v>
      </c>
      <c r="N87" s="23">
        <v>7.284004918991748</v>
      </c>
      <c r="O87" s="23">
        <v>7.2040165867778816</v>
      </c>
      <c r="P87" s="23">
        <v>7.2059923338460115</v>
      </c>
      <c r="Q87" s="24"/>
      <c r="R87" s="23">
        <v>13.37826065043788</v>
      </c>
      <c r="S87" s="23">
        <v>13.189110966083263</v>
      </c>
      <c r="T87" s="23">
        <v>13.097298631570442</v>
      </c>
      <c r="U87" s="23">
        <v>13.072313518434894</v>
      </c>
      <c r="V87" s="23">
        <v>13.005456656161718</v>
      </c>
      <c r="W87" s="23">
        <v>12.916248218425411</v>
      </c>
      <c r="X87" s="23">
        <v>12.802269617594458</v>
      </c>
      <c r="Y87" s="23">
        <v>12.749127558052241</v>
      </c>
      <c r="Z87" s="23">
        <v>12.664320435844017</v>
      </c>
      <c r="AA87" s="23">
        <v>12.562961755095239</v>
      </c>
      <c r="AB87" s="23">
        <v>12.219791412238676</v>
      </c>
      <c r="AC87" s="23">
        <v>12.034004918991748</v>
      </c>
      <c r="AD87" s="23">
        <v>11.954016586777882</v>
      </c>
      <c r="AE87" s="23">
        <v>11.955992333846012</v>
      </c>
      <c r="AG87" s="25">
        <v>8.7671945225610628</v>
      </c>
      <c r="AH87" s="25">
        <v>8.6969199021812091</v>
      </c>
      <c r="AI87" s="25">
        <v>8.5886370258114688</v>
      </c>
      <c r="AJ87" s="25">
        <v>8.5371035559739337</v>
      </c>
      <c r="AK87" s="25">
        <v>8.4538355586820337</v>
      </c>
      <c r="AL87" s="25">
        <v>8.3559529334510732</v>
      </c>
      <c r="AM87" s="25">
        <v>8.2292053825159215</v>
      </c>
      <c r="AN87" s="25">
        <v>8.156834532483753</v>
      </c>
      <c r="AO87" s="25">
        <v>8.0504993213000038</v>
      </c>
      <c r="AP87" s="25">
        <v>7.9347878025620027</v>
      </c>
      <c r="AQ87" s="25">
        <v>7.6999858828076935</v>
      </c>
      <c r="AR87" s="25">
        <v>7.5244745094849232</v>
      </c>
      <c r="AS87" s="25">
        <v>7.4110176148718754</v>
      </c>
      <c r="AT87" s="25">
        <v>7.3534133542185725</v>
      </c>
      <c r="AV87" s="26">
        <v>13.517194522561063</v>
      </c>
      <c r="AW87" s="26">
        <v>13.446919902181209</v>
      </c>
      <c r="AX87" s="26">
        <v>13.338637025811469</v>
      </c>
      <c r="AY87" s="26">
        <v>13.287103555973934</v>
      </c>
      <c r="AZ87" s="26">
        <v>13.203835558682034</v>
      </c>
      <c r="BA87" s="26">
        <v>13.105952933451073</v>
      </c>
      <c r="BB87" s="26">
        <v>12.979205382515921</v>
      </c>
      <c r="BC87" s="26">
        <v>12.906834532483753</v>
      </c>
      <c r="BD87" s="26">
        <v>12.800499321300004</v>
      </c>
      <c r="BE87" s="26">
        <v>12.684787802562003</v>
      </c>
      <c r="BF87" s="26">
        <v>12.449985882807693</v>
      </c>
      <c r="BG87" s="26">
        <v>12.274474509484923</v>
      </c>
      <c r="BH87" s="26">
        <v>12.161017614871875</v>
      </c>
      <c r="BI87" s="26">
        <v>12.103413354218572</v>
      </c>
      <c r="BK87" s="27">
        <v>8.6314486469811271</v>
      </c>
      <c r="BL87" s="27">
        <v>8.445670407438767</v>
      </c>
      <c r="BM87" s="27">
        <v>8.3582438513954447</v>
      </c>
      <c r="BN87" s="27">
        <v>8.3363816845471685</v>
      </c>
      <c r="BO87" s="27">
        <v>8.273962694528878</v>
      </c>
      <c r="BP87" s="27">
        <v>8.1902988068990403</v>
      </c>
      <c r="BQ87" s="27">
        <v>8.0802747476900194</v>
      </c>
      <c r="BR87" s="27">
        <v>8.0325802685723851</v>
      </c>
      <c r="BS87" s="27">
        <v>7.9544558140673232</v>
      </c>
      <c r="BT87" s="27">
        <v>7.8637196703543495</v>
      </c>
      <c r="BU87" s="27">
        <v>7.5473934528943722</v>
      </c>
      <c r="BV87" s="27">
        <v>7.3802389232615937</v>
      </c>
      <c r="BW87" s="27">
        <v>7.307529901846646</v>
      </c>
      <c r="BX87" s="27">
        <v>7.307405732513212</v>
      </c>
      <c r="BZ87" s="27">
        <v>13.381448646981127</v>
      </c>
      <c r="CA87" s="27">
        <v>13.195670407438767</v>
      </c>
      <c r="CB87" s="27">
        <v>13.108243851395445</v>
      </c>
      <c r="CC87" s="27">
        <v>13.086381684547169</v>
      </c>
      <c r="CD87" s="27">
        <v>13.023962694528878</v>
      </c>
      <c r="CE87" s="27">
        <v>12.94029880689904</v>
      </c>
      <c r="CF87" s="27">
        <v>12.830274747690019</v>
      </c>
      <c r="CG87" s="27">
        <v>12.782580268572385</v>
      </c>
      <c r="CH87" s="27">
        <v>12.704455814067323</v>
      </c>
      <c r="CI87" s="27">
        <v>12.613719670354349</v>
      </c>
      <c r="CJ87" s="27">
        <v>12.297393452894372</v>
      </c>
      <c r="CK87" s="27">
        <v>12.130238923261594</v>
      </c>
      <c r="CL87" s="27">
        <v>12.057529901846646</v>
      </c>
      <c r="CM87" s="27">
        <v>12.057405732513212</v>
      </c>
      <c r="CO87" s="28">
        <v>8.6337869595364545</v>
      </c>
      <c r="CP87" s="28">
        <v>8.4501310833603576</v>
      </c>
      <c r="CQ87" s="28">
        <v>8.3640865208927266</v>
      </c>
      <c r="CR87" s="28">
        <v>8.343539238580064</v>
      </c>
      <c r="CS87" s="28">
        <v>8.279689799453422</v>
      </c>
      <c r="CT87" s="28">
        <v>8.1918176047377429</v>
      </c>
      <c r="CU87" s="28">
        <v>8.0698401013335932</v>
      </c>
      <c r="CV87" s="28">
        <v>8.0108340455781022</v>
      </c>
      <c r="CW87" s="28">
        <v>7.9245578988869738</v>
      </c>
      <c r="CX87" s="28">
        <v>7.832577178383481</v>
      </c>
      <c r="CY87" s="28">
        <v>7.4476955966539373</v>
      </c>
      <c r="CZ87" s="28">
        <v>6.880936899055806</v>
      </c>
      <c r="DA87" s="28">
        <v>6.4880019111125637</v>
      </c>
      <c r="DB87" s="28">
        <v>6.2334920669116842</v>
      </c>
      <c r="DD87" s="28">
        <v>13.383786959536454</v>
      </c>
      <c r="DE87" s="28">
        <v>13.200131083360358</v>
      </c>
      <c r="DF87" s="28">
        <v>13.114086520892727</v>
      </c>
      <c r="DG87" s="28">
        <v>13.093539238580064</v>
      </c>
      <c r="DH87" s="28">
        <v>13.029689799453422</v>
      </c>
      <c r="DI87" s="28">
        <v>12.941817604737743</v>
      </c>
      <c r="DJ87" s="28">
        <v>12.819840101333593</v>
      </c>
      <c r="DK87" s="28">
        <v>12.760834045578102</v>
      </c>
      <c r="DL87" s="28">
        <v>12.674557898886974</v>
      </c>
      <c r="DM87" s="28">
        <v>12.582577178383481</v>
      </c>
      <c r="DN87" s="28">
        <v>12.197695596653936</v>
      </c>
      <c r="DO87" s="28">
        <v>11.630936899055806</v>
      </c>
      <c r="DP87" s="28">
        <v>11.238001911112564</v>
      </c>
      <c r="DQ87" s="28">
        <v>10.983492066911683</v>
      </c>
      <c r="DS87" s="29">
        <v>8.6326396567957495</v>
      </c>
      <c r="DT87" s="29">
        <v>8.4438690702757917</v>
      </c>
      <c r="DU87" s="29">
        <v>8.3587709200799125</v>
      </c>
      <c r="DV87" s="29">
        <v>8.3422915958483426</v>
      </c>
      <c r="DW87" s="29">
        <v>8.2789318361703828</v>
      </c>
      <c r="DX87" s="29">
        <v>8.1974385793493614</v>
      </c>
      <c r="DY87" s="29">
        <v>8.0867422657709707</v>
      </c>
      <c r="DZ87" s="29">
        <v>8.0423818973038301</v>
      </c>
      <c r="EA87" s="29">
        <v>7.9691504790613656</v>
      </c>
      <c r="EB87" s="29">
        <v>7.8036549054777078</v>
      </c>
      <c r="EC87" s="29">
        <v>7.0985875466733495</v>
      </c>
      <c r="ED87" s="29">
        <v>6.60897066527472</v>
      </c>
      <c r="EE87" s="29">
        <v>6.363284408837881</v>
      </c>
      <c r="EF87" s="29">
        <v>6.4913960528545989</v>
      </c>
      <c r="EH87" s="29">
        <v>13.38263965679575</v>
      </c>
      <c r="EI87" s="29">
        <v>13.193869070275792</v>
      </c>
      <c r="EJ87" s="29">
        <v>13.193869070275792</v>
      </c>
      <c r="EK87" s="29">
        <v>13.092291595848343</v>
      </c>
      <c r="EL87" s="29">
        <v>13.028931836170383</v>
      </c>
      <c r="EM87" s="29">
        <v>12.947438579349361</v>
      </c>
      <c r="EN87" s="29">
        <v>12.836742265770971</v>
      </c>
      <c r="EO87" s="29">
        <v>12.79238189730383</v>
      </c>
      <c r="EP87" s="29">
        <v>12.719150479061366</v>
      </c>
      <c r="EQ87" s="29">
        <v>12.553654905477707</v>
      </c>
      <c r="ER87" s="29">
        <v>11.84858754667335</v>
      </c>
      <c r="ES87" s="29">
        <v>11.35897066527472</v>
      </c>
      <c r="ET87" s="29">
        <v>11.113284408837881</v>
      </c>
      <c r="EU87" s="29">
        <v>11.241396052854599</v>
      </c>
      <c r="EW87" s="1">
        <v>381040</v>
      </c>
      <c r="EX87" s="1">
        <v>396175</v>
      </c>
      <c r="EY87" s="1" t="s">
        <v>561</v>
      </c>
      <c r="EZ87" s="1" t="s">
        <v>859</v>
      </c>
    </row>
    <row r="88" spans="2:156" ht="16" thickBot="1" x14ac:dyDescent="0.4">
      <c r="B88" s="21" t="s">
        <v>89</v>
      </c>
      <c r="C88" s="22">
        <v>1.9311443406287108</v>
      </c>
      <c r="D88" s="23">
        <v>1.2000090820433869</v>
      </c>
      <c r="E88" s="23">
        <v>0.86493928178860813</v>
      </c>
      <c r="F88" s="23">
        <v>0.29721779775621826</v>
      </c>
      <c r="G88" s="23">
        <v>-0.1948021238089197</v>
      </c>
      <c r="H88" s="23">
        <v>-0.96212408138778116</v>
      </c>
      <c r="I88" s="23">
        <v>-1.6413346267898419</v>
      </c>
      <c r="J88" s="23">
        <v>3.180326103814707</v>
      </c>
      <c r="K88" s="23">
        <v>2.4331854822470618</v>
      </c>
      <c r="L88" s="23">
        <v>1.5689972855915819</v>
      </c>
      <c r="M88" s="23">
        <v>-1.5263159863615492</v>
      </c>
      <c r="N88" s="23">
        <v>-3.2975198821149547</v>
      </c>
      <c r="O88" s="23">
        <v>-3.7745071148200147</v>
      </c>
      <c r="P88" s="23">
        <v>-3.6919547359582054</v>
      </c>
      <c r="Q88" s="24"/>
      <c r="R88" s="23">
        <v>5.4311443406287108</v>
      </c>
      <c r="S88" s="23">
        <v>4.7000090820433869</v>
      </c>
      <c r="T88" s="23">
        <v>4.3649392817886081</v>
      </c>
      <c r="U88" s="23">
        <v>3.7972177977562183</v>
      </c>
      <c r="V88" s="23">
        <v>3.3051978761910803</v>
      </c>
      <c r="W88" s="23">
        <v>2.5378759186122188</v>
      </c>
      <c r="X88" s="23">
        <v>1.8586653732101581</v>
      </c>
      <c r="Y88" s="23">
        <v>1.180326103814707</v>
      </c>
      <c r="Z88" s="23">
        <v>0.43318548224706177</v>
      </c>
      <c r="AA88" s="23">
        <v>-0.43100271440841809</v>
      </c>
      <c r="AB88" s="23">
        <v>-3.5263159863615492</v>
      </c>
      <c r="AC88" s="23">
        <v>-5.2975198821149547</v>
      </c>
      <c r="AD88" s="23">
        <v>-5.7745071148200147</v>
      </c>
      <c r="AE88" s="23">
        <v>-5.6919547359582054</v>
      </c>
      <c r="AG88" s="25">
        <v>2.1845569232404376</v>
      </c>
      <c r="AH88" s="25">
        <v>1.6911655848073313</v>
      </c>
      <c r="AI88" s="25">
        <v>1.2772905062111164</v>
      </c>
      <c r="AJ88" s="25">
        <v>0.75171477839141687</v>
      </c>
      <c r="AK88" s="25">
        <v>0.32599582923535664</v>
      </c>
      <c r="AL88" s="25">
        <v>-0.35586974839064922</v>
      </c>
      <c r="AM88" s="25">
        <v>-0.95892556824886199</v>
      </c>
      <c r="AN88" s="25">
        <v>3.9311236339372222</v>
      </c>
      <c r="AO88" s="25">
        <v>3.2164195990470859</v>
      </c>
      <c r="AP88" s="25">
        <v>2.517752767200502</v>
      </c>
      <c r="AQ88" s="25">
        <v>0.34539113644663999</v>
      </c>
      <c r="AR88" s="25">
        <v>-1.3005825549080363</v>
      </c>
      <c r="AS88" s="25">
        <v>-2.1934992013096029</v>
      </c>
      <c r="AT88" s="25">
        <v>-2.843333960287957</v>
      </c>
      <c r="AV88" s="26">
        <v>5.6845569232404376</v>
      </c>
      <c r="AW88" s="26">
        <v>5.1911655848073313</v>
      </c>
      <c r="AX88" s="26">
        <v>4.7772905062111164</v>
      </c>
      <c r="AY88" s="26">
        <v>4.2517147783914169</v>
      </c>
      <c r="AZ88" s="26">
        <v>3.8259958292353566</v>
      </c>
      <c r="BA88" s="26">
        <v>3.1441302516093508</v>
      </c>
      <c r="BB88" s="26">
        <v>2.541074431751138</v>
      </c>
      <c r="BC88" s="26">
        <v>1.9311236339372222</v>
      </c>
      <c r="BD88" s="26">
        <v>1.2164195990470859</v>
      </c>
      <c r="BE88" s="26">
        <v>0.51775276720050201</v>
      </c>
      <c r="BF88" s="26">
        <v>-1.65460886355336</v>
      </c>
      <c r="BG88" s="26">
        <v>-3.3005825549080363</v>
      </c>
      <c r="BH88" s="26">
        <v>-4.1934992013096029</v>
      </c>
      <c r="BI88" s="26">
        <v>-4.843333960287957</v>
      </c>
      <c r="BK88" s="27">
        <v>1.935725274383719</v>
      </c>
      <c r="BL88" s="27">
        <v>1.2469807092079854</v>
      </c>
      <c r="BM88" s="27">
        <v>0.95256279595868421</v>
      </c>
      <c r="BN88" s="27">
        <v>0.41380299722474234</v>
      </c>
      <c r="BO88" s="27">
        <v>-4.0468621399828208E-2</v>
      </c>
      <c r="BP88" s="27">
        <v>-0.76526522415182896</v>
      </c>
      <c r="BQ88" s="27">
        <v>-1.4043935130998264</v>
      </c>
      <c r="BR88" s="27">
        <v>3.4566496312587311</v>
      </c>
      <c r="BS88" s="27">
        <v>2.7604150640625704</v>
      </c>
      <c r="BT88" s="27">
        <v>1.9810450676209079</v>
      </c>
      <c r="BU88" s="27">
        <v>-0.79391963525939246</v>
      </c>
      <c r="BV88" s="27">
        <v>-2.3257581318495326</v>
      </c>
      <c r="BW88" s="27">
        <v>-2.705830901649918</v>
      </c>
      <c r="BX88" s="27">
        <v>-2.5698899229384864</v>
      </c>
      <c r="BZ88" s="27">
        <v>5.435725274383719</v>
      </c>
      <c r="CA88" s="27">
        <v>4.7469807092079854</v>
      </c>
      <c r="CB88" s="27">
        <v>4.4525627959586842</v>
      </c>
      <c r="CC88" s="27">
        <v>3.9138029972247423</v>
      </c>
      <c r="CD88" s="27">
        <v>3.4595313786001718</v>
      </c>
      <c r="CE88" s="27">
        <v>2.734734775848171</v>
      </c>
      <c r="CF88" s="27">
        <v>2.0956064869001736</v>
      </c>
      <c r="CG88" s="27">
        <v>1.4566496312587311</v>
      </c>
      <c r="CH88" s="27">
        <v>0.76041506406257042</v>
      </c>
      <c r="CI88" s="27">
        <v>-1.8954932379092071E-2</v>
      </c>
      <c r="CJ88" s="27">
        <v>-2.7939196352593925</v>
      </c>
      <c r="CK88" s="27">
        <v>-4.3257581318495326</v>
      </c>
      <c r="CL88" s="27">
        <v>-4.705830901649918</v>
      </c>
      <c r="CM88" s="27">
        <v>-4.5698899229384864</v>
      </c>
      <c r="CO88" s="28">
        <v>1.9549671300007834</v>
      </c>
      <c r="CP88" s="28">
        <v>1.2283068807548645</v>
      </c>
      <c r="CQ88" s="28">
        <v>0.89011080429628464</v>
      </c>
      <c r="CR88" s="28">
        <v>0.31786946180987741</v>
      </c>
      <c r="CS88" s="28">
        <v>-0.14340147738025522</v>
      </c>
      <c r="CT88" s="28">
        <v>-0.89171001750148449</v>
      </c>
      <c r="CU88" s="28">
        <v>-1.5808339837508321</v>
      </c>
      <c r="CV88" s="28">
        <v>3.2213372330168646</v>
      </c>
      <c r="CW88" s="28">
        <v>2.5317505161043492</v>
      </c>
      <c r="CX88" s="28">
        <v>1.8519872257207233</v>
      </c>
      <c r="CY88" s="28">
        <v>-1.5314198364652718</v>
      </c>
      <c r="CZ88" s="28">
        <v>-7.3618676749771659</v>
      </c>
      <c r="DA88" s="28">
        <v>-11.406065693706772</v>
      </c>
      <c r="DB88" s="28">
        <v>-14.45795009886654</v>
      </c>
      <c r="DD88" s="28">
        <v>5.4549671300007834</v>
      </c>
      <c r="DE88" s="28">
        <v>4.7283068807548645</v>
      </c>
      <c r="DF88" s="28">
        <v>4.3901108042962846</v>
      </c>
      <c r="DG88" s="28">
        <v>3.8178694618098774</v>
      </c>
      <c r="DH88" s="28">
        <v>3.3565985226197448</v>
      </c>
      <c r="DI88" s="28">
        <v>2.6082899824985155</v>
      </c>
      <c r="DJ88" s="28">
        <v>1.9191660162491679</v>
      </c>
      <c r="DK88" s="28">
        <v>1.2213372330168646</v>
      </c>
      <c r="DL88" s="28">
        <v>0.5317505161043492</v>
      </c>
      <c r="DM88" s="28">
        <v>-0.14801277427927673</v>
      </c>
      <c r="DN88" s="28">
        <v>-3.5314198364652718</v>
      </c>
      <c r="DO88" s="28">
        <v>-9.3618676749771659</v>
      </c>
      <c r="DP88" s="28">
        <v>-13.406065693706772</v>
      </c>
      <c r="DQ88" s="28">
        <v>-16.45795009886654</v>
      </c>
      <c r="DS88" s="29">
        <v>1.9300013328803995</v>
      </c>
      <c r="DT88" s="29">
        <v>1.1473200253830846</v>
      </c>
      <c r="DU88" s="29">
        <v>0.80160397629306246</v>
      </c>
      <c r="DV88" s="29">
        <v>0.23433441049860448</v>
      </c>
      <c r="DW88" s="29">
        <v>-0.19279070918737418</v>
      </c>
      <c r="DX88" s="29">
        <v>-0.87040311054204977</v>
      </c>
      <c r="DY88" s="29">
        <v>-1.4715648286473169</v>
      </c>
      <c r="DZ88" s="29">
        <v>3.4526874008276423</v>
      </c>
      <c r="EA88" s="29">
        <v>2.7761789125596259</v>
      </c>
      <c r="EB88" s="29">
        <v>1.3080025417110441</v>
      </c>
      <c r="EC88" s="29">
        <v>-5.3895581948693128</v>
      </c>
      <c r="ED88" s="29">
        <v>-10.370798458305096</v>
      </c>
      <c r="EE88" s="29">
        <v>-13.003472805260614</v>
      </c>
      <c r="EF88" s="29">
        <v>-12.391142879604395</v>
      </c>
      <c r="EH88" s="29">
        <v>5.4300013328803995</v>
      </c>
      <c r="EI88" s="29">
        <v>4.6473200253830846</v>
      </c>
      <c r="EJ88" s="29">
        <v>4.6473200253830846</v>
      </c>
      <c r="EK88" s="29">
        <v>3.7343344104986045</v>
      </c>
      <c r="EL88" s="29">
        <v>3.3072092908126258</v>
      </c>
      <c r="EM88" s="29">
        <v>2.6295968894579502</v>
      </c>
      <c r="EN88" s="29">
        <v>2.0284351713526831</v>
      </c>
      <c r="EO88" s="29">
        <v>1.4526874008276423</v>
      </c>
      <c r="EP88" s="29">
        <v>0.7761789125596259</v>
      </c>
      <c r="EQ88" s="29">
        <v>-0.69199745828895587</v>
      </c>
      <c r="ER88" s="29">
        <v>-7.3895581948693128</v>
      </c>
      <c r="ES88" s="29">
        <v>-12.370798458305096</v>
      </c>
      <c r="ET88" s="29">
        <v>-15.003472805260614</v>
      </c>
      <c r="EU88" s="29">
        <v>-14.391142879604395</v>
      </c>
      <c r="EW88" s="1">
        <v>358658</v>
      </c>
      <c r="EX88" s="1">
        <v>417041</v>
      </c>
      <c r="EY88" s="1" t="s">
        <v>534</v>
      </c>
      <c r="EZ88" s="1" t="s">
        <v>874</v>
      </c>
    </row>
    <row r="89" spans="2:156" ht="16" thickBot="1" x14ac:dyDescent="0.4">
      <c r="B89" s="21" t="s">
        <v>90</v>
      </c>
      <c r="C89" s="22">
        <v>4.6458026362260458</v>
      </c>
      <c r="D89" s="23">
        <v>4.4177847045520657</v>
      </c>
      <c r="E89" s="23">
        <v>4.2095145377315628</v>
      </c>
      <c r="F89" s="23">
        <v>3.9885121773721082</v>
      </c>
      <c r="G89" s="23">
        <v>3.6988223647712442</v>
      </c>
      <c r="H89" s="23">
        <v>3.3898403789676088</v>
      </c>
      <c r="I89" s="23">
        <v>3.0161838454261023</v>
      </c>
      <c r="J89" s="23">
        <v>1.6897306148409221</v>
      </c>
      <c r="K89" s="23">
        <v>1.3810276567907316</v>
      </c>
      <c r="L89" s="23">
        <v>0.99537973379787559</v>
      </c>
      <c r="M89" s="23">
        <v>-0.29923543499122118</v>
      </c>
      <c r="N89" s="23">
        <v>-0.84959147134697233</v>
      </c>
      <c r="O89" s="23">
        <v>-0.89806081246745606</v>
      </c>
      <c r="P89" s="23">
        <v>-0.72538315201709835</v>
      </c>
      <c r="Q89" s="24"/>
      <c r="R89" s="23">
        <v>10.645802636226046</v>
      </c>
      <c r="S89" s="23">
        <v>10.417784704552066</v>
      </c>
      <c r="T89" s="23">
        <v>10.209514537731563</v>
      </c>
      <c r="U89" s="23">
        <v>9.9885121773721082</v>
      </c>
      <c r="V89" s="23">
        <v>9.6988223647712442</v>
      </c>
      <c r="W89" s="23">
        <v>9.3898403789676088</v>
      </c>
      <c r="X89" s="23">
        <v>9.0161838454261023</v>
      </c>
      <c r="Y89" s="23">
        <v>8.6897306148409221</v>
      </c>
      <c r="Z89" s="23">
        <v>8.3810276567907316</v>
      </c>
      <c r="AA89" s="23">
        <v>7.9953797337978756</v>
      </c>
      <c r="AB89" s="23">
        <v>6.7007645650087788</v>
      </c>
      <c r="AC89" s="23">
        <v>6.1504085286530277</v>
      </c>
      <c r="AD89" s="23">
        <v>6.1019391875325439</v>
      </c>
      <c r="AE89" s="23">
        <v>6.2746168479829016</v>
      </c>
      <c r="AG89" s="25">
        <v>4.726581489185234</v>
      </c>
      <c r="AH89" s="25">
        <v>4.5684355253131352</v>
      </c>
      <c r="AI89" s="25">
        <v>4.3401348554374142</v>
      </c>
      <c r="AJ89" s="25">
        <v>4.1514893736436589</v>
      </c>
      <c r="AK89" s="25">
        <v>3.9102373730683517</v>
      </c>
      <c r="AL89" s="25">
        <v>3.6463830062152205</v>
      </c>
      <c r="AM89" s="25">
        <v>3.3163039597155013</v>
      </c>
      <c r="AN89" s="25">
        <v>3.0265995947093209</v>
      </c>
      <c r="AO89" s="25">
        <v>2.748903992278791</v>
      </c>
      <c r="AP89" s="25">
        <v>2.4331122755197399</v>
      </c>
      <c r="AQ89" s="25">
        <v>1.4601689684461725</v>
      </c>
      <c r="AR89" s="25">
        <v>0.82761949885128772</v>
      </c>
      <c r="AS89" s="25">
        <v>0.49018551221614004</v>
      </c>
      <c r="AT89" s="25">
        <v>0.30731495862292135</v>
      </c>
      <c r="AV89" s="26">
        <v>10.726581489185234</v>
      </c>
      <c r="AW89" s="26">
        <v>10.568435525313134</v>
      </c>
      <c r="AX89" s="26">
        <v>10.340134855437414</v>
      </c>
      <c r="AY89" s="26">
        <v>10.15148937364366</v>
      </c>
      <c r="AZ89" s="26">
        <v>9.9102373730683517</v>
      </c>
      <c r="BA89" s="26">
        <v>9.6463830062152205</v>
      </c>
      <c r="BB89" s="26">
        <v>9.3163039597155013</v>
      </c>
      <c r="BC89" s="26">
        <v>9.0265995947093209</v>
      </c>
      <c r="BD89" s="26">
        <v>8.748903992278791</v>
      </c>
      <c r="BE89" s="26">
        <v>8.4331122755197399</v>
      </c>
      <c r="BF89" s="26">
        <v>7.4601689684461725</v>
      </c>
      <c r="BG89" s="26">
        <v>6.8276194988512877</v>
      </c>
      <c r="BH89" s="26">
        <v>6.49018551221614</v>
      </c>
      <c r="BI89" s="26">
        <v>6.3073149586229214</v>
      </c>
      <c r="BK89" s="27">
        <v>4.6520762817070977</v>
      </c>
      <c r="BL89" s="27">
        <v>4.4382848741401562</v>
      </c>
      <c r="BM89" s="27">
        <v>4.2444060768787013</v>
      </c>
      <c r="BN89" s="27">
        <v>4.0333355305613914</v>
      </c>
      <c r="BO89" s="27">
        <v>3.7570481054067955</v>
      </c>
      <c r="BP89" s="27">
        <v>3.461461890118418</v>
      </c>
      <c r="BQ89" s="27">
        <v>3.1014962785942721</v>
      </c>
      <c r="BR89" s="27">
        <v>2.7871516100778564</v>
      </c>
      <c r="BS89" s="27">
        <v>2.4960455424336452</v>
      </c>
      <c r="BT89" s="27">
        <v>2.1501121226991309</v>
      </c>
      <c r="BU89" s="27">
        <v>0.99178777130025608</v>
      </c>
      <c r="BV89" s="27">
        <v>0.52581124702252424</v>
      </c>
      <c r="BW89" s="27">
        <v>0.48719259802477666</v>
      </c>
      <c r="BX89" s="27">
        <v>0.65547440662251688</v>
      </c>
      <c r="BZ89" s="27">
        <v>10.652076281707098</v>
      </c>
      <c r="CA89" s="27">
        <v>10.438284874140155</v>
      </c>
      <c r="CB89" s="27">
        <v>10.2444060768787</v>
      </c>
      <c r="CC89" s="27">
        <v>10.033335530561391</v>
      </c>
      <c r="CD89" s="27">
        <v>9.7570481054067955</v>
      </c>
      <c r="CE89" s="27">
        <v>9.461461890118418</v>
      </c>
      <c r="CF89" s="27">
        <v>9.1014962785942721</v>
      </c>
      <c r="CG89" s="27">
        <v>8.7871516100778564</v>
      </c>
      <c r="CH89" s="27">
        <v>8.4960455424336452</v>
      </c>
      <c r="CI89" s="27">
        <v>8.1501121226991309</v>
      </c>
      <c r="CJ89" s="27">
        <v>6.9917877713002561</v>
      </c>
      <c r="CK89" s="27">
        <v>6.5258112470225242</v>
      </c>
      <c r="CL89" s="27">
        <v>6.4871925980247767</v>
      </c>
      <c r="CM89" s="27">
        <v>6.6554744066225169</v>
      </c>
      <c r="CO89" s="28">
        <v>4.6552749294503188</v>
      </c>
      <c r="CP89" s="28">
        <v>4.4360988094039175</v>
      </c>
      <c r="CQ89" s="28">
        <v>4.2425694630421518</v>
      </c>
      <c r="CR89" s="28">
        <v>4.0363663811648527</v>
      </c>
      <c r="CS89" s="28">
        <v>3.7742943258308266</v>
      </c>
      <c r="CT89" s="28">
        <v>3.4916193845474073</v>
      </c>
      <c r="CU89" s="28">
        <v>3.1357281925024267</v>
      </c>
      <c r="CV89" s="28">
        <v>2.8312347398140929</v>
      </c>
      <c r="CW89" s="28">
        <v>2.5843129234079889</v>
      </c>
      <c r="CX89" s="28">
        <v>2.3036975092538263</v>
      </c>
      <c r="CY89" s="28">
        <v>0.77917488220005637</v>
      </c>
      <c r="CZ89" s="28">
        <v>-1.8067575963680689</v>
      </c>
      <c r="DA89" s="28">
        <v>-3.5632701554389374</v>
      </c>
      <c r="DB89" s="28">
        <v>-4.626977921702192</v>
      </c>
      <c r="DD89" s="28">
        <v>10.655274929450318</v>
      </c>
      <c r="DE89" s="28">
        <v>10.436098809403918</v>
      </c>
      <c r="DF89" s="28">
        <v>10.242569463042152</v>
      </c>
      <c r="DG89" s="28">
        <v>10.036366381164854</v>
      </c>
      <c r="DH89" s="28">
        <v>9.7742943258308266</v>
      </c>
      <c r="DI89" s="28">
        <v>9.4916193845474073</v>
      </c>
      <c r="DJ89" s="28">
        <v>9.1357281925024267</v>
      </c>
      <c r="DK89" s="28">
        <v>8.8312347398140929</v>
      </c>
      <c r="DL89" s="28">
        <v>8.5843129234079889</v>
      </c>
      <c r="DM89" s="28">
        <v>8.3036975092538263</v>
      </c>
      <c r="DN89" s="28">
        <v>6.7791748822000564</v>
      </c>
      <c r="DO89" s="28">
        <v>4.1932424036319311</v>
      </c>
      <c r="DP89" s="28">
        <v>2.4367298445610626</v>
      </c>
      <c r="DQ89" s="28">
        <v>1.373022078297808</v>
      </c>
      <c r="DS89" s="29">
        <v>4.594128599939828</v>
      </c>
      <c r="DT89" s="29">
        <v>4.3193630853604699</v>
      </c>
      <c r="DU89" s="29">
        <v>4.1307033011866272</v>
      </c>
      <c r="DV89" s="29">
        <v>3.9474320548316939</v>
      </c>
      <c r="DW89" s="29">
        <v>3.7045110834219859</v>
      </c>
      <c r="DX89" s="29">
        <v>3.4593018418738772</v>
      </c>
      <c r="DY89" s="29">
        <v>3.1453844169224467</v>
      </c>
      <c r="DZ89" s="29">
        <v>2.8960118272139042</v>
      </c>
      <c r="EA89" s="29">
        <v>2.6441556295856117</v>
      </c>
      <c r="EB89" s="29">
        <v>1.9422997333352789</v>
      </c>
      <c r="EC89" s="29">
        <v>-1.2608148973852167</v>
      </c>
      <c r="ED89" s="29">
        <v>-3.4959754147032225</v>
      </c>
      <c r="EE89" s="29">
        <v>-4.5473684521507778</v>
      </c>
      <c r="EF89" s="29">
        <v>-3.8774620132644859</v>
      </c>
      <c r="EH89" s="29">
        <v>10.594128599939829</v>
      </c>
      <c r="EI89" s="29">
        <v>10.31936308536047</v>
      </c>
      <c r="EJ89" s="29">
        <v>10.31936308536047</v>
      </c>
      <c r="EK89" s="29">
        <v>9.9474320548316939</v>
      </c>
      <c r="EL89" s="29">
        <v>9.7045110834219859</v>
      </c>
      <c r="EM89" s="29">
        <v>9.4593018418738772</v>
      </c>
      <c r="EN89" s="29">
        <v>9.1453844169224467</v>
      </c>
      <c r="EO89" s="29">
        <v>8.8960118272139042</v>
      </c>
      <c r="EP89" s="29">
        <v>8.6441556295856117</v>
      </c>
      <c r="EQ89" s="29">
        <v>7.9422997333352789</v>
      </c>
      <c r="ER89" s="29">
        <v>4.7391851026147833</v>
      </c>
      <c r="ES89" s="29">
        <v>2.5040245852967775</v>
      </c>
      <c r="ET89" s="29">
        <v>1.4526315478492222</v>
      </c>
      <c r="EU89" s="29">
        <v>2.1225379867355141</v>
      </c>
      <c r="EW89" s="1">
        <v>381411</v>
      </c>
      <c r="EX89" s="1">
        <v>393754</v>
      </c>
      <c r="EY89" s="1" t="s">
        <v>498</v>
      </c>
      <c r="EZ89" s="1" t="s">
        <v>859</v>
      </c>
    </row>
    <row r="90" spans="2:156" ht="16" thickBot="1" x14ac:dyDescent="0.4">
      <c r="B90" s="21" t="s">
        <v>91</v>
      </c>
      <c r="C90" s="22">
        <v>1.1357359218462815</v>
      </c>
      <c r="D90" s="23">
        <v>1.0820696238664844</v>
      </c>
      <c r="E90" s="23">
        <v>1.0436706774018374</v>
      </c>
      <c r="F90" s="23">
        <v>0.9737526743715339</v>
      </c>
      <c r="G90" s="23">
        <v>0.88154455820991817</v>
      </c>
      <c r="H90" s="23">
        <v>0.77138009659375673</v>
      </c>
      <c r="I90" s="23">
        <v>0.65043807336143367</v>
      </c>
      <c r="J90" s="23">
        <v>0.51644438952305016</v>
      </c>
      <c r="K90" s="23">
        <v>0.3718501107351706</v>
      </c>
      <c r="L90" s="23">
        <v>0.20209199558365487</v>
      </c>
      <c r="M90" s="23">
        <v>-0.44818049734563736</v>
      </c>
      <c r="N90" s="23">
        <v>-1.0241585912850315</v>
      </c>
      <c r="O90" s="23">
        <v>-1.3122493185577575</v>
      </c>
      <c r="P90" s="23">
        <v>-1.4680798468405882</v>
      </c>
      <c r="Q90" s="24"/>
      <c r="R90" s="23">
        <v>12.135735921846281</v>
      </c>
      <c r="S90" s="23">
        <v>12.082069623866484</v>
      </c>
      <c r="T90" s="23">
        <v>12.043670677401838</v>
      </c>
      <c r="U90" s="23">
        <v>11.973752674371534</v>
      </c>
      <c r="V90" s="23">
        <v>11.881544558209917</v>
      </c>
      <c r="W90" s="23">
        <v>11.771380096593756</v>
      </c>
      <c r="X90" s="23">
        <v>11.650438073361434</v>
      </c>
      <c r="Y90" s="23">
        <v>11.51644438952305</v>
      </c>
      <c r="Z90" s="23">
        <v>11.371850110735171</v>
      </c>
      <c r="AA90" s="23">
        <v>11.202091995583654</v>
      </c>
      <c r="AB90" s="23">
        <v>10.551819502654363</v>
      </c>
      <c r="AC90" s="23">
        <v>9.9758414087149685</v>
      </c>
      <c r="AD90" s="23">
        <v>9.6877506814422425</v>
      </c>
      <c r="AE90" s="23">
        <v>9.5319201531594118</v>
      </c>
      <c r="AG90" s="25">
        <v>1.1622043743715338</v>
      </c>
      <c r="AH90" s="25">
        <v>1.1253868147755739</v>
      </c>
      <c r="AI90" s="25">
        <v>1.0515496369977964</v>
      </c>
      <c r="AJ90" s="25">
        <v>0.97088327134123098</v>
      </c>
      <c r="AK90" s="25">
        <v>0.87590623295739256</v>
      </c>
      <c r="AL90" s="25">
        <v>0.76574586427052349</v>
      </c>
      <c r="AM90" s="25">
        <v>0.64279707639173544</v>
      </c>
      <c r="AN90" s="25">
        <v>0.50364231578567509</v>
      </c>
      <c r="AO90" s="25">
        <v>0.35435264305840253</v>
      </c>
      <c r="AP90" s="25">
        <v>0.20081369558365481</v>
      </c>
      <c r="AQ90" s="25">
        <v>-0.22111191249715301</v>
      </c>
      <c r="AR90" s="25">
        <v>-0.53518902562846637</v>
      </c>
      <c r="AS90" s="25">
        <v>-0.74951946704260752</v>
      </c>
      <c r="AT90" s="25">
        <v>-0.91677755896179924</v>
      </c>
      <c r="AV90" s="26">
        <v>12.162204374371534</v>
      </c>
      <c r="AW90" s="26">
        <v>12.125386814775574</v>
      </c>
      <c r="AX90" s="26">
        <v>12.051549636997796</v>
      </c>
      <c r="AY90" s="26">
        <v>11.970883271341231</v>
      </c>
      <c r="AZ90" s="26">
        <v>11.875906232957393</v>
      </c>
      <c r="BA90" s="26">
        <v>11.765745864270524</v>
      </c>
      <c r="BB90" s="26">
        <v>11.642797076391735</v>
      </c>
      <c r="BC90" s="26">
        <v>11.503642315785676</v>
      </c>
      <c r="BD90" s="26">
        <v>11.354352643058402</v>
      </c>
      <c r="BE90" s="26">
        <v>11.200813695583655</v>
      </c>
      <c r="BF90" s="26">
        <v>10.778888087502846</v>
      </c>
      <c r="BG90" s="26">
        <v>10.464810974371535</v>
      </c>
      <c r="BH90" s="26">
        <v>10.250480532957393</v>
      </c>
      <c r="BI90" s="26">
        <v>10.083222441038201</v>
      </c>
      <c r="BK90" s="27">
        <v>1.1390800662907266</v>
      </c>
      <c r="BL90" s="27">
        <v>1.0906609369977973</v>
      </c>
      <c r="BM90" s="27">
        <v>1.0576944814422413</v>
      </c>
      <c r="BN90" s="27">
        <v>0.99247080366446383</v>
      </c>
      <c r="BO90" s="27">
        <v>0.90570097336143363</v>
      </c>
      <c r="BP90" s="27">
        <v>0.80124340568466579</v>
      </c>
      <c r="BQ90" s="27">
        <v>0.68605696932102855</v>
      </c>
      <c r="BR90" s="27">
        <v>0.56329075820991825</v>
      </c>
      <c r="BS90" s="27">
        <v>0.42848217033113034</v>
      </c>
      <c r="BT90" s="27">
        <v>0.27488799255335206</v>
      </c>
      <c r="BU90" s="27">
        <v>-0.31016564684058689</v>
      </c>
      <c r="BV90" s="27">
        <v>-0.74488336300220315</v>
      </c>
      <c r="BW90" s="27">
        <v>-0.94353736502240526</v>
      </c>
      <c r="BX90" s="27">
        <v>-1.0002385973456374</v>
      </c>
      <c r="BZ90" s="27">
        <v>12.139080066290727</v>
      </c>
      <c r="CA90" s="27">
        <v>12.090660936997796</v>
      </c>
      <c r="CB90" s="27">
        <v>12.05769448144224</v>
      </c>
      <c r="CC90" s="27">
        <v>11.992470803664464</v>
      </c>
      <c r="CD90" s="27">
        <v>11.905700973361434</v>
      </c>
      <c r="CE90" s="27">
        <v>11.801243405684666</v>
      </c>
      <c r="CF90" s="27">
        <v>11.686056969321029</v>
      </c>
      <c r="CG90" s="27">
        <v>11.563290758209918</v>
      </c>
      <c r="CH90" s="27">
        <v>11.428482170331129</v>
      </c>
      <c r="CI90" s="27">
        <v>11.274887992553353</v>
      </c>
      <c r="CJ90" s="27">
        <v>10.689834353159412</v>
      </c>
      <c r="CK90" s="27">
        <v>10.255116636997798</v>
      </c>
      <c r="CL90" s="27">
        <v>10.056462634977596</v>
      </c>
      <c r="CM90" s="27">
        <v>9.9997614026543626</v>
      </c>
      <c r="CO90" s="28">
        <v>1.1377897733614333</v>
      </c>
      <c r="CP90" s="28">
        <v>1.0860490652806245</v>
      </c>
      <c r="CQ90" s="28">
        <v>1.051465063260423</v>
      </c>
      <c r="CR90" s="28">
        <v>0.98666893194729166</v>
      </c>
      <c r="CS90" s="28">
        <v>0.90239862285638317</v>
      </c>
      <c r="CT90" s="28">
        <v>0.79933288346244336</v>
      </c>
      <c r="CU90" s="28">
        <v>0.68139702285638304</v>
      </c>
      <c r="CV90" s="28">
        <v>0.55313287639173669</v>
      </c>
      <c r="CW90" s="28">
        <v>0.43509232184628122</v>
      </c>
      <c r="CX90" s="28">
        <v>0.30894504507860443</v>
      </c>
      <c r="CY90" s="28">
        <v>-0.90423811451735503</v>
      </c>
      <c r="CZ90" s="28">
        <v>-3.5863787337092745</v>
      </c>
      <c r="DA90" s="28">
        <v>-5.734780810476952</v>
      </c>
      <c r="DB90" s="28">
        <v>-7.0026281438102842</v>
      </c>
      <c r="DD90" s="28">
        <v>12.137789773361433</v>
      </c>
      <c r="DE90" s="28">
        <v>12.086049065280625</v>
      </c>
      <c r="DF90" s="28">
        <v>12.051465063260423</v>
      </c>
      <c r="DG90" s="28">
        <v>11.986668931947293</v>
      </c>
      <c r="DH90" s="28">
        <v>11.902398622856383</v>
      </c>
      <c r="DI90" s="28">
        <v>11.799332883462444</v>
      </c>
      <c r="DJ90" s="28">
        <v>11.681397022856384</v>
      </c>
      <c r="DK90" s="28">
        <v>11.553132876391736</v>
      </c>
      <c r="DL90" s="28">
        <v>11.43509232184628</v>
      </c>
      <c r="DM90" s="28">
        <v>11.308945045078605</v>
      </c>
      <c r="DN90" s="28">
        <v>10.095761885482645</v>
      </c>
      <c r="DO90" s="28">
        <v>7.4136212662907255</v>
      </c>
      <c r="DP90" s="28">
        <v>5.265219189523048</v>
      </c>
      <c r="DQ90" s="28">
        <v>3.9973718561897158</v>
      </c>
      <c r="DS90" s="29">
        <v>1.1589728470988065</v>
      </c>
      <c r="DT90" s="29">
        <v>1.1175345642705237</v>
      </c>
      <c r="DU90" s="29">
        <v>1.0925504541695146</v>
      </c>
      <c r="DV90" s="29">
        <v>1.0497550238664841</v>
      </c>
      <c r="DW90" s="29">
        <v>0.98840073497759473</v>
      </c>
      <c r="DX90" s="29">
        <v>0.91006620265436222</v>
      </c>
      <c r="DY90" s="29">
        <v>0.81033155517961486</v>
      </c>
      <c r="DZ90" s="29">
        <v>0.69999245315941305</v>
      </c>
      <c r="EA90" s="29">
        <v>0.50437999558365565</v>
      </c>
      <c r="EB90" s="29">
        <v>-0.11497387310321372</v>
      </c>
      <c r="EC90" s="29">
        <v>-3.0340856579516995</v>
      </c>
      <c r="ED90" s="29">
        <v>-5.4829535882547269</v>
      </c>
      <c r="EE90" s="29">
        <v>-6.8659505781537185</v>
      </c>
      <c r="EF90" s="29">
        <v>-6.4022523054264475</v>
      </c>
      <c r="EH90" s="29">
        <v>12.158972847098806</v>
      </c>
      <c r="EI90" s="29">
        <v>12.117534564270525</v>
      </c>
      <c r="EJ90" s="29">
        <v>12.117534564270525</v>
      </c>
      <c r="EK90" s="29">
        <v>12.049755023866485</v>
      </c>
      <c r="EL90" s="29">
        <v>11.988400734977596</v>
      </c>
      <c r="EM90" s="29">
        <v>11.910066202654363</v>
      </c>
      <c r="EN90" s="29">
        <v>11.810331555179616</v>
      </c>
      <c r="EO90" s="29">
        <v>11.699992453159414</v>
      </c>
      <c r="EP90" s="29">
        <v>11.504379995583655</v>
      </c>
      <c r="EQ90" s="29">
        <v>10.885026126896786</v>
      </c>
      <c r="ER90" s="29">
        <v>7.9659143420483005</v>
      </c>
      <c r="ES90" s="29">
        <v>5.5170464117452731</v>
      </c>
      <c r="ET90" s="29">
        <v>4.1340494218462815</v>
      </c>
      <c r="EU90" s="29">
        <v>4.5977476945735525</v>
      </c>
      <c r="EW90" s="1">
        <v>374687</v>
      </c>
      <c r="EX90" s="1">
        <v>428919</v>
      </c>
      <c r="EY90" s="1" t="s">
        <v>566</v>
      </c>
      <c r="EZ90" s="1" t="s">
        <v>510</v>
      </c>
    </row>
    <row r="91" spans="2:156" ht="16" thickBot="1" x14ac:dyDescent="0.4">
      <c r="B91" s="21" t="s">
        <v>92</v>
      </c>
      <c r="C91" s="22">
        <v>15.881648367777217</v>
      </c>
      <c r="D91" s="23">
        <v>12.448905701252226</v>
      </c>
      <c r="E91" s="23">
        <v>9.0182847935323203</v>
      </c>
      <c r="F91" s="23">
        <v>6.723001296557424</v>
      </c>
      <c r="G91" s="23">
        <v>6.7151160600719813</v>
      </c>
      <c r="H91" s="23">
        <v>6.7090595424973927</v>
      </c>
      <c r="I91" s="23">
        <v>6.6995408467071655</v>
      </c>
      <c r="J91" s="23">
        <v>6.6855852119037102</v>
      </c>
      <c r="K91" s="23">
        <v>6.6802493254188384</v>
      </c>
      <c r="L91" s="23">
        <v>6.6691074021056203</v>
      </c>
      <c r="M91" s="23">
        <v>6.6406862719180992</v>
      </c>
      <c r="N91" s="23">
        <v>6.6107198475774887</v>
      </c>
      <c r="O91" s="23">
        <v>6.617734157888215</v>
      </c>
      <c r="P91" s="23">
        <v>6.6126278466695432</v>
      </c>
      <c r="Q91" s="24"/>
      <c r="R91" s="23">
        <v>20.521648367777217</v>
      </c>
      <c r="S91" s="23">
        <v>17.088905701252227</v>
      </c>
      <c r="T91" s="23">
        <v>13.658284793532321</v>
      </c>
      <c r="U91" s="23">
        <v>11.363001296557425</v>
      </c>
      <c r="V91" s="23">
        <v>11.355116060071982</v>
      </c>
      <c r="W91" s="23">
        <v>11.349059542497393</v>
      </c>
      <c r="X91" s="23">
        <v>11.339540846707166</v>
      </c>
      <c r="Y91" s="23">
        <v>11.325585211903711</v>
      </c>
      <c r="Z91" s="23">
        <v>11.320249325418839</v>
      </c>
      <c r="AA91" s="23">
        <v>11.309107402105621</v>
      </c>
      <c r="AB91" s="23">
        <v>11.2806862719181</v>
      </c>
      <c r="AC91" s="23">
        <v>11.250719847577489</v>
      </c>
      <c r="AD91" s="23">
        <v>11.257734157888216</v>
      </c>
      <c r="AE91" s="23">
        <v>11.252627846669544</v>
      </c>
      <c r="AG91" s="25">
        <v>17.017228972984551</v>
      </c>
      <c r="AH91" s="25">
        <v>15.290697385744373</v>
      </c>
      <c r="AI91" s="25">
        <v>13.564041725477452</v>
      </c>
      <c r="AJ91" s="25">
        <v>12.407217297988748</v>
      </c>
      <c r="AK91" s="25">
        <v>12.392156984406149</v>
      </c>
      <c r="AL91" s="25">
        <v>12.375533036707452</v>
      </c>
      <c r="AM91" s="25">
        <v>12.355112648162443</v>
      </c>
      <c r="AN91" s="25">
        <v>12.330261915934255</v>
      </c>
      <c r="AO91" s="25">
        <v>12.307350007410452</v>
      </c>
      <c r="AP91" s="25">
        <v>12.279291568002423</v>
      </c>
      <c r="AQ91" s="25">
        <v>12.262683529867918</v>
      </c>
      <c r="AR91" s="25">
        <v>12.245224974788727</v>
      </c>
      <c r="AS91" s="25">
        <v>12.24628886314612</v>
      </c>
      <c r="AT91" s="25">
        <v>12.239533092651406</v>
      </c>
      <c r="AV91" s="26">
        <v>21.657228972984552</v>
      </c>
      <c r="AW91" s="26">
        <v>19.930697385744374</v>
      </c>
      <c r="AX91" s="26">
        <v>18.204041725477452</v>
      </c>
      <c r="AY91" s="26">
        <v>17.047217297988748</v>
      </c>
      <c r="AZ91" s="26">
        <v>17.03215698440615</v>
      </c>
      <c r="BA91" s="26">
        <v>17.015533036707453</v>
      </c>
      <c r="BB91" s="26">
        <v>16.995112648162443</v>
      </c>
      <c r="BC91" s="26">
        <v>16.970261915934255</v>
      </c>
      <c r="BD91" s="26">
        <v>16.947350007410453</v>
      </c>
      <c r="BE91" s="26">
        <v>16.919291568002421</v>
      </c>
      <c r="BF91" s="26">
        <v>16.902683529867918</v>
      </c>
      <c r="BG91" s="26">
        <v>16.885224974788727</v>
      </c>
      <c r="BH91" s="26">
        <v>16.88628886314612</v>
      </c>
      <c r="BI91" s="26">
        <v>16.879533092651407</v>
      </c>
      <c r="BK91" s="27">
        <v>15.835616254558399</v>
      </c>
      <c r="BL91" s="27">
        <v>12.407291054363043</v>
      </c>
      <c r="BM91" s="27">
        <v>8.978057329048859</v>
      </c>
      <c r="BN91" s="27">
        <v>6.6869933661475969</v>
      </c>
      <c r="BO91" s="27">
        <v>6.6776570738101029</v>
      </c>
      <c r="BP91" s="27">
        <v>6.6636622463791149</v>
      </c>
      <c r="BQ91" s="27">
        <v>6.6664754772865855</v>
      </c>
      <c r="BR91" s="27">
        <v>6.6577815285243496</v>
      </c>
      <c r="BS91" s="27">
        <v>6.6518489953768665</v>
      </c>
      <c r="BT91" s="27">
        <v>6.6444088055125512</v>
      </c>
      <c r="BU91" s="27">
        <v>6.6174434055813016</v>
      </c>
      <c r="BV91" s="27">
        <v>6.587023501020699</v>
      </c>
      <c r="BW91" s="27">
        <v>6.5946439239162302</v>
      </c>
      <c r="BX91" s="27">
        <v>6.5910646427916824</v>
      </c>
      <c r="BZ91" s="27">
        <v>20.4756162545584</v>
      </c>
      <c r="CA91" s="27">
        <v>17.047291054363043</v>
      </c>
      <c r="CB91" s="27">
        <v>13.61805732904886</v>
      </c>
      <c r="CC91" s="27">
        <v>11.326993366147597</v>
      </c>
      <c r="CD91" s="27">
        <v>11.317657073810103</v>
      </c>
      <c r="CE91" s="27">
        <v>11.303662246379115</v>
      </c>
      <c r="CF91" s="27">
        <v>11.306475477286586</v>
      </c>
      <c r="CG91" s="27">
        <v>11.29778152852435</v>
      </c>
      <c r="CH91" s="27">
        <v>11.291848995376867</v>
      </c>
      <c r="CI91" s="27">
        <v>11.284408805512552</v>
      </c>
      <c r="CJ91" s="27">
        <v>11.257443405581302</v>
      </c>
      <c r="CK91" s="27">
        <v>11.2270235010207</v>
      </c>
      <c r="CL91" s="27">
        <v>11.234643923916231</v>
      </c>
      <c r="CM91" s="27">
        <v>11.231064642791683</v>
      </c>
      <c r="CO91" s="28">
        <v>15.881014550012772</v>
      </c>
      <c r="CP91" s="28">
        <v>12.446122342271</v>
      </c>
      <c r="CQ91" s="28">
        <v>9.0128544633650982</v>
      </c>
      <c r="CR91" s="28">
        <v>6.7144392723279083</v>
      </c>
      <c r="CS91" s="28">
        <v>6.7006858692408393</v>
      </c>
      <c r="CT91" s="28">
        <v>6.6872395643326605</v>
      </c>
      <c r="CU91" s="28">
        <v>6.6690533276415707</v>
      </c>
      <c r="CV91" s="28">
        <v>6.6454534055194898</v>
      </c>
      <c r="CW91" s="28">
        <v>6.6319190088029494</v>
      </c>
      <c r="CX91" s="28">
        <v>6.6128580817327958</v>
      </c>
      <c r="CY91" s="28">
        <v>6.5433488773339938</v>
      </c>
      <c r="CZ91" s="28">
        <v>6.386174234716897</v>
      </c>
      <c r="DA91" s="28">
        <v>6.29681589548413</v>
      </c>
      <c r="DB91" s="28">
        <v>6.2098493446216629</v>
      </c>
      <c r="DD91" s="28">
        <v>20.521014550012772</v>
      </c>
      <c r="DE91" s="28">
        <v>17.086122342271</v>
      </c>
      <c r="DF91" s="28">
        <v>13.652854463365099</v>
      </c>
      <c r="DG91" s="28">
        <v>11.354439272327909</v>
      </c>
      <c r="DH91" s="28">
        <v>11.34068586924084</v>
      </c>
      <c r="DI91" s="28">
        <v>11.327239564332661</v>
      </c>
      <c r="DJ91" s="28">
        <v>11.309053327641571</v>
      </c>
      <c r="DK91" s="28">
        <v>11.28545340551949</v>
      </c>
      <c r="DL91" s="28">
        <v>11.27191900880295</v>
      </c>
      <c r="DM91" s="28">
        <v>11.252858081732796</v>
      </c>
      <c r="DN91" s="28">
        <v>11.183348877333994</v>
      </c>
      <c r="DO91" s="28">
        <v>11.026174234716898</v>
      </c>
      <c r="DP91" s="28">
        <v>10.936815895484131</v>
      </c>
      <c r="DQ91" s="28">
        <v>10.849849344621664</v>
      </c>
      <c r="DS91" s="29">
        <v>15.881745509034324</v>
      </c>
      <c r="DT91" s="29">
        <v>12.448274792102506</v>
      </c>
      <c r="DU91" s="29">
        <v>9.017979418290345</v>
      </c>
      <c r="DV91" s="29">
        <v>6.7227964452812117</v>
      </c>
      <c r="DW91" s="29">
        <v>6.7125141205455492</v>
      </c>
      <c r="DX91" s="29">
        <v>6.702891147001683</v>
      </c>
      <c r="DY91" s="29">
        <v>6.6886331852149077</v>
      </c>
      <c r="DZ91" s="29">
        <v>6.6694082327271573</v>
      </c>
      <c r="EA91" s="29">
        <v>6.6633881901932419</v>
      </c>
      <c r="EB91" s="29">
        <v>6.6249774992981472</v>
      </c>
      <c r="EC91" s="29">
        <v>6.4460474639418415</v>
      </c>
      <c r="ED91" s="29">
        <v>6.2969126790484324</v>
      </c>
      <c r="EE91" s="29">
        <v>6.2338349114643208</v>
      </c>
      <c r="EF91" s="29">
        <v>6.2514053103304121</v>
      </c>
      <c r="EH91" s="29">
        <v>20.521745509034325</v>
      </c>
      <c r="EI91" s="29">
        <v>17.088274792102506</v>
      </c>
      <c r="EJ91" s="29">
        <v>17.088274792102506</v>
      </c>
      <c r="EK91" s="29">
        <v>11.362796445281212</v>
      </c>
      <c r="EL91" s="29">
        <v>11.35251412054555</v>
      </c>
      <c r="EM91" s="29">
        <v>11.342891147001684</v>
      </c>
      <c r="EN91" s="29">
        <v>11.328633185214908</v>
      </c>
      <c r="EO91" s="29">
        <v>11.309408232727158</v>
      </c>
      <c r="EP91" s="29">
        <v>11.303388190193242</v>
      </c>
      <c r="EQ91" s="29">
        <v>11.264977499298148</v>
      </c>
      <c r="ER91" s="29">
        <v>11.086047463941842</v>
      </c>
      <c r="ES91" s="29">
        <v>10.936912679048433</v>
      </c>
      <c r="ET91" s="29">
        <v>10.873834911464321</v>
      </c>
      <c r="EU91" s="29">
        <v>10.891405310330413</v>
      </c>
      <c r="EW91" s="1">
        <v>384363</v>
      </c>
      <c r="EX91" s="1">
        <v>397283</v>
      </c>
      <c r="EY91" s="1" t="s">
        <v>687</v>
      </c>
      <c r="EZ91" s="1" t="s">
        <v>869</v>
      </c>
    </row>
    <row r="92" spans="2:156" ht="16" thickBot="1" x14ac:dyDescent="0.4">
      <c r="B92" s="21" t="s">
        <v>93</v>
      </c>
      <c r="C92" s="22">
        <v>10.747626310538044</v>
      </c>
      <c r="D92" s="23">
        <v>10.327037061074352</v>
      </c>
      <c r="E92" s="23">
        <v>10.313826761535282</v>
      </c>
      <c r="F92" s="23">
        <v>9.8658642157057823</v>
      </c>
      <c r="G92" s="23">
        <v>9.7683140762442608</v>
      </c>
      <c r="H92" s="23">
        <v>9.2336726568806693</v>
      </c>
      <c r="I92" s="23">
        <v>8.8645987995226427</v>
      </c>
      <c r="J92" s="23">
        <v>8.5052030047132572</v>
      </c>
      <c r="K92" s="23">
        <v>7.9757528796599928</v>
      </c>
      <c r="L92" s="23">
        <v>7.388980230174651</v>
      </c>
      <c r="M92" s="23">
        <v>5.6236017180149531</v>
      </c>
      <c r="N92" s="23">
        <v>4.7594502388858118</v>
      </c>
      <c r="O92" s="23">
        <v>4.5630487331240062</v>
      </c>
      <c r="P92" s="23">
        <v>4.7746546277558473</v>
      </c>
      <c r="Q92" s="24"/>
      <c r="R92" s="23">
        <v>15.384626310538044</v>
      </c>
      <c r="S92" s="23">
        <v>14.964037061074352</v>
      </c>
      <c r="T92" s="23">
        <v>14.950826761535282</v>
      </c>
      <c r="U92" s="23">
        <v>14.502864215705783</v>
      </c>
      <c r="V92" s="23">
        <v>14.405314076244261</v>
      </c>
      <c r="W92" s="23">
        <v>13.87067265688067</v>
      </c>
      <c r="X92" s="23">
        <v>13.501598799522643</v>
      </c>
      <c r="Y92" s="23">
        <v>13.142203004713258</v>
      </c>
      <c r="Z92" s="23">
        <v>12.612752879659993</v>
      </c>
      <c r="AA92" s="23">
        <v>12.025980230174651</v>
      </c>
      <c r="AB92" s="23">
        <v>10.260601718014954</v>
      </c>
      <c r="AC92" s="23">
        <v>9.3964502388858122</v>
      </c>
      <c r="AD92" s="23">
        <v>9.2000487331240066</v>
      </c>
      <c r="AE92" s="23">
        <v>9.4116546277558477</v>
      </c>
      <c r="AG92" s="25">
        <v>10.861386604368978</v>
      </c>
      <c r="AH92" s="25">
        <v>10.531851775947757</v>
      </c>
      <c r="AI92" s="25">
        <v>10.432703360028935</v>
      </c>
      <c r="AJ92" s="25">
        <v>9.9743506530026345</v>
      </c>
      <c r="AK92" s="25">
        <v>9.8960496988420896</v>
      </c>
      <c r="AL92" s="25">
        <v>9.4102536377228869</v>
      </c>
      <c r="AM92" s="25">
        <v>9.0555552900883018</v>
      </c>
      <c r="AN92" s="25">
        <v>8.7439486832962423</v>
      </c>
      <c r="AO92" s="25">
        <v>8.2578201389604384</v>
      </c>
      <c r="AP92" s="25">
        <v>7.7733329362069323</v>
      </c>
      <c r="AQ92" s="25">
        <v>6.5626730085869553</v>
      </c>
      <c r="AR92" s="25">
        <v>5.6899657125156722</v>
      </c>
      <c r="AS92" s="25">
        <v>5.0847939096073134</v>
      </c>
      <c r="AT92" s="25">
        <v>4.8211657256802596</v>
      </c>
      <c r="AV92" s="26">
        <v>15.498386604368978</v>
      </c>
      <c r="AW92" s="26">
        <v>15.168851775947758</v>
      </c>
      <c r="AX92" s="26">
        <v>15.069703360028935</v>
      </c>
      <c r="AY92" s="26">
        <v>14.611350653002635</v>
      </c>
      <c r="AZ92" s="26">
        <v>14.53304969884209</v>
      </c>
      <c r="BA92" s="26">
        <v>14.047253637722887</v>
      </c>
      <c r="BB92" s="26">
        <v>13.692555290088302</v>
      </c>
      <c r="BC92" s="26">
        <v>13.380948683296243</v>
      </c>
      <c r="BD92" s="26">
        <v>12.894820138960439</v>
      </c>
      <c r="BE92" s="26">
        <v>12.410332936206933</v>
      </c>
      <c r="BF92" s="26">
        <v>11.199673008586956</v>
      </c>
      <c r="BG92" s="26">
        <v>10.326965712515673</v>
      </c>
      <c r="BH92" s="26">
        <v>9.7217939096073138</v>
      </c>
      <c r="BI92" s="26">
        <v>9.45816572568026</v>
      </c>
      <c r="BK92" s="27">
        <v>10.755609353642059</v>
      </c>
      <c r="BL92" s="27">
        <v>10.352751181456654</v>
      </c>
      <c r="BM92" s="27">
        <v>10.352675764499905</v>
      </c>
      <c r="BN92" s="27">
        <v>9.921253748360277</v>
      </c>
      <c r="BO92" s="27">
        <v>9.8304316725319971</v>
      </c>
      <c r="BP92" s="27">
        <v>9.3235991739840376</v>
      </c>
      <c r="BQ92" s="27">
        <v>8.9750319361863795</v>
      </c>
      <c r="BR92" s="27">
        <v>8.6313887442577659</v>
      </c>
      <c r="BS92" s="27">
        <v>8.1289732327591331</v>
      </c>
      <c r="BT92" s="27">
        <v>7.5977045258378659</v>
      </c>
      <c r="BU92" s="27">
        <v>5.9888525730254543</v>
      </c>
      <c r="BV92" s="27">
        <v>5.2621220176311567</v>
      </c>
      <c r="BW92" s="27">
        <v>5.1038142237210522</v>
      </c>
      <c r="BX92" s="27">
        <v>5.3607656405243347</v>
      </c>
      <c r="BZ92" s="27">
        <v>15.39260935364206</v>
      </c>
      <c r="CA92" s="27">
        <v>14.989751181456654</v>
      </c>
      <c r="CB92" s="27">
        <v>14.989675764499905</v>
      </c>
      <c r="CC92" s="27">
        <v>14.558253748360277</v>
      </c>
      <c r="CD92" s="27">
        <v>14.467431672531998</v>
      </c>
      <c r="CE92" s="27">
        <v>13.960599173984038</v>
      </c>
      <c r="CF92" s="27">
        <v>13.61203193618638</v>
      </c>
      <c r="CG92" s="27">
        <v>13.268388744257766</v>
      </c>
      <c r="CH92" s="27">
        <v>12.765973232759134</v>
      </c>
      <c r="CI92" s="27">
        <v>12.234704525837866</v>
      </c>
      <c r="CJ92" s="27">
        <v>10.625852573025455</v>
      </c>
      <c r="CK92" s="27">
        <v>9.8991220176311572</v>
      </c>
      <c r="CL92" s="27">
        <v>9.7408142237210527</v>
      </c>
      <c r="CM92" s="27">
        <v>9.9977656405243351</v>
      </c>
      <c r="CO92" s="28">
        <v>10.754288260356926</v>
      </c>
      <c r="CP92" s="28">
        <v>10.338745670953887</v>
      </c>
      <c r="CQ92" s="28">
        <v>10.331717389646666</v>
      </c>
      <c r="CR92" s="28">
        <v>9.8872975437856763</v>
      </c>
      <c r="CS92" s="28">
        <v>9.8056630550644517</v>
      </c>
      <c r="CT92" s="28">
        <v>9.2812855059697963</v>
      </c>
      <c r="CU92" s="28">
        <v>9.0072811755685347</v>
      </c>
      <c r="CV92" s="28">
        <v>8.7371905161204833</v>
      </c>
      <c r="CW92" s="28">
        <v>8.3038770581049945</v>
      </c>
      <c r="CX92" s="28">
        <v>7.8990292566197287</v>
      </c>
      <c r="CY92" s="28">
        <v>5.7395427630682789</v>
      </c>
      <c r="CZ92" s="28">
        <v>1.1039929826994772</v>
      </c>
      <c r="DA92" s="28">
        <v>-2.6650181146622849</v>
      </c>
      <c r="DB92" s="28">
        <v>-5.0033565357674412</v>
      </c>
      <c r="DD92" s="28">
        <v>15.391288260356927</v>
      </c>
      <c r="DE92" s="28">
        <v>14.975745670953888</v>
      </c>
      <c r="DF92" s="28">
        <v>14.968717389646667</v>
      </c>
      <c r="DG92" s="28">
        <v>14.524297543785677</v>
      </c>
      <c r="DH92" s="28">
        <v>14.442663055064452</v>
      </c>
      <c r="DI92" s="28">
        <v>13.918285505969797</v>
      </c>
      <c r="DJ92" s="28">
        <v>13.644281175568535</v>
      </c>
      <c r="DK92" s="28">
        <v>13.374190516120484</v>
      </c>
      <c r="DL92" s="28">
        <v>12.940877058104995</v>
      </c>
      <c r="DM92" s="28">
        <v>12.536029256619729</v>
      </c>
      <c r="DN92" s="28">
        <v>10.376542763068279</v>
      </c>
      <c r="DO92" s="28">
        <v>5.7409929826994777</v>
      </c>
      <c r="DP92" s="28">
        <v>1.9719818853377156</v>
      </c>
      <c r="DQ92" s="28">
        <v>-0.36635653576744076</v>
      </c>
      <c r="DS92" s="29">
        <v>10.763194400032273</v>
      </c>
      <c r="DT92" s="29">
        <v>10.334136561082968</v>
      </c>
      <c r="DU92" s="29">
        <v>10.336305643182611</v>
      </c>
      <c r="DV92" s="29">
        <v>9.9269116639962931</v>
      </c>
      <c r="DW92" s="29">
        <v>9.8778090229641347</v>
      </c>
      <c r="DX92" s="29">
        <v>9.4079632553116674</v>
      </c>
      <c r="DY92" s="29">
        <v>9.1883762736400207</v>
      </c>
      <c r="DZ92" s="29">
        <v>8.998356802126132</v>
      </c>
      <c r="EA92" s="29">
        <v>8.4697206269319842</v>
      </c>
      <c r="EB92" s="29">
        <v>7.2627350145621872</v>
      </c>
      <c r="EC92" s="29">
        <v>2.1329687677796905</v>
      </c>
      <c r="ED92" s="29">
        <v>-2.0057705144309033</v>
      </c>
      <c r="EE92" s="29">
        <v>-4.58664766426174</v>
      </c>
      <c r="EF92" s="29">
        <v>-3.7549681017986423</v>
      </c>
      <c r="EH92" s="29">
        <v>15.400194400032273</v>
      </c>
      <c r="EI92" s="29">
        <v>14.971136561082968</v>
      </c>
      <c r="EJ92" s="29">
        <v>14.971136561082968</v>
      </c>
      <c r="EK92" s="29">
        <v>14.563911663996294</v>
      </c>
      <c r="EL92" s="29">
        <v>14.514809022964135</v>
      </c>
      <c r="EM92" s="29">
        <v>14.044963255311668</v>
      </c>
      <c r="EN92" s="29">
        <v>13.825376273640021</v>
      </c>
      <c r="EO92" s="29">
        <v>13.635356802126132</v>
      </c>
      <c r="EP92" s="29">
        <v>13.106720626931985</v>
      </c>
      <c r="EQ92" s="29">
        <v>11.899735014562188</v>
      </c>
      <c r="ER92" s="29">
        <v>6.7699687677796909</v>
      </c>
      <c r="ES92" s="29">
        <v>2.6312294855690972</v>
      </c>
      <c r="ET92" s="29">
        <v>5.0352335738260479E-2</v>
      </c>
      <c r="EU92" s="29">
        <v>0.88203189820135819</v>
      </c>
      <c r="EW92" s="1">
        <v>369051</v>
      </c>
      <c r="EX92" s="1">
        <v>429883</v>
      </c>
      <c r="EY92" s="1" t="s">
        <v>502</v>
      </c>
      <c r="EZ92" s="1" t="s">
        <v>874</v>
      </c>
    </row>
    <row r="93" spans="2:156" ht="16" thickBot="1" x14ac:dyDescent="0.4">
      <c r="B93" s="21" t="s">
        <v>94</v>
      </c>
      <c r="C93" s="22">
        <v>-0.19814856449997098</v>
      </c>
      <c r="D93" s="23">
        <v>-0.22697185330480441</v>
      </c>
      <c r="E93" s="23">
        <v>-0.26053319131120212</v>
      </c>
      <c r="F93" s="23">
        <v>-0.33386163919563927</v>
      </c>
      <c r="G93" s="23">
        <v>-0.42893699666388407</v>
      </c>
      <c r="H93" s="23">
        <v>-0.49194766853698546</v>
      </c>
      <c r="I93" s="23">
        <v>-0.58174085290483202</v>
      </c>
      <c r="J93" s="23">
        <v>-0.70928013483957475</v>
      </c>
      <c r="K93" s="23">
        <v>-0.76539484239261935</v>
      </c>
      <c r="L93" s="23">
        <v>-0.91406540324942043</v>
      </c>
      <c r="M93" s="23">
        <v>-1.5959180084414175</v>
      </c>
      <c r="N93" s="23">
        <v>-2.0624763148753722</v>
      </c>
      <c r="O93" s="23">
        <v>-2.3218678924699843</v>
      </c>
      <c r="P93" s="23">
        <v>-2.1190303300537625</v>
      </c>
      <c r="Q93" s="24"/>
      <c r="R93" s="23">
        <v>3.301851435500029</v>
      </c>
      <c r="S93" s="23">
        <v>3.2730281466951956</v>
      </c>
      <c r="T93" s="23">
        <v>3.2394668086887979</v>
      </c>
      <c r="U93" s="23">
        <v>3.1661383608043607</v>
      </c>
      <c r="V93" s="23">
        <v>3.0710630033361159</v>
      </c>
      <c r="W93" s="23">
        <v>3.0080523314630145</v>
      </c>
      <c r="X93" s="23">
        <v>2.918259147095168</v>
      </c>
      <c r="Y93" s="23">
        <v>2.7907198651604253</v>
      </c>
      <c r="Z93" s="23">
        <v>2.7346051576073807</v>
      </c>
      <c r="AA93" s="23">
        <v>2.5859345967505796</v>
      </c>
      <c r="AB93" s="23">
        <v>1.9040819915585825</v>
      </c>
      <c r="AC93" s="23">
        <v>1.4375236851246278</v>
      </c>
      <c r="AD93" s="23">
        <v>1.1781321075300157</v>
      </c>
      <c r="AE93" s="23">
        <v>1.3809696699462375</v>
      </c>
      <c r="AG93" s="25">
        <v>-0.15595747181128861</v>
      </c>
      <c r="AH93" s="25">
        <v>-0.14894615839798053</v>
      </c>
      <c r="AI93" s="25">
        <v>-0.20870949444586451</v>
      </c>
      <c r="AJ93" s="25">
        <v>-0.27414028587838501</v>
      </c>
      <c r="AK93" s="25">
        <v>-0.36330149541155965</v>
      </c>
      <c r="AL93" s="25">
        <v>-0.41961633184730385</v>
      </c>
      <c r="AM93" s="25">
        <v>-0.50562605376417125</v>
      </c>
      <c r="AN93" s="25">
        <v>-0.63069594061239709</v>
      </c>
      <c r="AO93" s="25">
        <v>-0.69091509637128024</v>
      </c>
      <c r="AP93" s="25">
        <v>-0.78758267970246543</v>
      </c>
      <c r="AQ93" s="25">
        <v>-1.092396194645584</v>
      </c>
      <c r="AR93" s="25">
        <v>-1.5182709621382235</v>
      </c>
      <c r="AS93" s="25">
        <v>-1.8747587767659555</v>
      </c>
      <c r="AT93" s="25">
        <v>-1.9220711174008054</v>
      </c>
      <c r="AV93" s="26">
        <v>3.3440425281887114</v>
      </c>
      <c r="AW93" s="26">
        <v>3.3510538416020195</v>
      </c>
      <c r="AX93" s="26">
        <v>3.2912905055541355</v>
      </c>
      <c r="AY93" s="26">
        <v>3.225859714121615</v>
      </c>
      <c r="AZ93" s="26">
        <v>3.1366985045884404</v>
      </c>
      <c r="BA93" s="26">
        <v>3.0803836681526962</v>
      </c>
      <c r="BB93" s="26">
        <v>2.9943739462358288</v>
      </c>
      <c r="BC93" s="26">
        <v>2.8693040593876029</v>
      </c>
      <c r="BD93" s="26">
        <v>2.8090849036287198</v>
      </c>
      <c r="BE93" s="26">
        <v>2.7124173202975346</v>
      </c>
      <c r="BF93" s="26">
        <v>2.407603805354416</v>
      </c>
      <c r="BG93" s="26">
        <v>1.9817290378617765</v>
      </c>
      <c r="BH93" s="26">
        <v>1.6252412232340445</v>
      </c>
      <c r="BI93" s="26">
        <v>1.5779288825991946</v>
      </c>
      <c r="BK93" s="27">
        <v>-0.19558677001357783</v>
      </c>
      <c r="BL93" s="27">
        <v>-0.21899465677712637</v>
      </c>
      <c r="BM93" s="27">
        <v>-0.24610900694238591</v>
      </c>
      <c r="BN93" s="27">
        <v>-0.31293475468919674</v>
      </c>
      <c r="BO93" s="27">
        <v>-0.40190756100627034</v>
      </c>
      <c r="BP93" s="27">
        <v>-0.45998482829303899</v>
      </c>
      <c r="BQ93" s="27">
        <v>-0.54470300992454757</v>
      </c>
      <c r="BR93" s="27">
        <v>-0.66660882373023878</v>
      </c>
      <c r="BS93" s="27">
        <v>-0.71612514841626496</v>
      </c>
      <c r="BT93" s="27">
        <v>-0.84876823866458206</v>
      </c>
      <c r="BU93" s="27">
        <v>-1.4658019217392697</v>
      </c>
      <c r="BV93" s="27">
        <v>-1.8712944908581539</v>
      </c>
      <c r="BW93" s="27">
        <v>-2.1484242752287308</v>
      </c>
      <c r="BX93" s="27">
        <v>-1.8836001760475538</v>
      </c>
      <c r="BZ93" s="27">
        <v>3.3044132299864222</v>
      </c>
      <c r="CA93" s="27">
        <v>3.2810053432228736</v>
      </c>
      <c r="CB93" s="27">
        <v>3.2538909930576141</v>
      </c>
      <c r="CC93" s="27">
        <v>3.1870652453108033</v>
      </c>
      <c r="CD93" s="27">
        <v>3.0980924389937297</v>
      </c>
      <c r="CE93" s="27">
        <v>3.040015171706961</v>
      </c>
      <c r="CF93" s="27">
        <v>2.9552969900754524</v>
      </c>
      <c r="CG93" s="27">
        <v>2.8333911762697612</v>
      </c>
      <c r="CH93" s="27">
        <v>2.783874851583735</v>
      </c>
      <c r="CI93" s="27">
        <v>2.6512317613354179</v>
      </c>
      <c r="CJ93" s="27">
        <v>2.0341980782607303</v>
      </c>
      <c r="CK93" s="27">
        <v>1.6287055091418461</v>
      </c>
      <c r="CL93" s="27">
        <v>1.3515757247712692</v>
      </c>
      <c r="CM93" s="27">
        <v>1.6163998239524462</v>
      </c>
      <c r="CO93" s="28">
        <v>-0.19313135311585228</v>
      </c>
      <c r="CP93" s="28">
        <v>-0.22622259665439781</v>
      </c>
      <c r="CQ93" s="28">
        <v>-0.26525714905841813</v>
      </c>
      <c r="CR93" s="28">
        <v>-0.34283244820293746</v>
      </c>
      <c r="CS93" s="28">
        <v>-0.45335246131841433</v>
      </c>
      <c r="CT93" s="28">
        <v>-0.54304414324436934</v>
      </c>
      <c r="CU93" s="28">
        <v>-0.67764623290037829</v>
      </c>
      <c r="CV93" s="28">
        <v>-0.85672529785236851</v>
      </c>
      <c r="CW93" s="28">
        <v>-0.94309605343599134</v>
      </c>
      <c r="CX93" s="28">
        <v>-1.1445795532623979</v>
      </c>
      <c r="CY93" s="28">
        <v>-1.7452769287057146</v>
      </c>
      <c r="CZ93" s="28">
        <v>-2.7226032909702527</v>
      </c>
      <c r="DA93" s="28">
        <v>-3.3173553216728031</v>
      </c>
      <c r="DB93" s="28">
        <v>-3.5245583949111641</v>
      </c>
      <c r="DD93" s="28">
        <v>3.3068686468841477</v>
      </c>
      <c r="DE93" s="28">
        <v>3.2737774033456022</v>
      </c>
      <c r="DF93" s="28">
        <v>3.2347428509415819</v>
      </c>
      <c r="DG93" s="28">
        <v>3.1571675517970625</v>
      </c>
      <c r="DH93" s="28">
        <v>3.0466475386815857</v>
      </c>
      <c r="DI93" s="28">
        <v>2.9569558567556307</v>
      </c>
      <c r="DJ93" s="28">
        <v>2.8223537670996217</v>
      </c>
      <c r="DK93" s="28">
        <v>2.6432747021476315</v>
      </c>
      <c r="DL93" s="28">
        <v>2.5569039465640087</v>
      </c>
      <c r="DM93" s="28">
        <v>2.3554204467376021</v>
      </c>
      <c r="DN93" s="28">
        <v>1.7547230712942854</v>
      </c>
      <c r="DO93" s="28">
        <v>0.77739670902974733</v>
      </c>
      <c r="DP93" s="28">
        <v>0.18264467832719689</v>
      </c>
      <c r="DQ93" s="28">
        <v>-2.4558394911164072E-2</v>
      </c>
      <c r="DS93" s="29">
        <v>-0.18666633622147621</v>
      </c>
      <c r="DT93" s="29">
        <v>-0.21562002088771592</v>
      </c>
      <c r="DU93" s="29">
        <v>-0.24668907584246469</v>
      </c>
      <c r="DV93" s="29">
        <v>-0.3179560412604987</v>
      </c>
      <c r="DW93" s="29">
        <v>-0.42929641672730678</v>
      </c>
      <c r="DX93" s="29">
        <v>-0.60408334595906066</v>
      </c>
      <c r="DY93" s="29">
        <v>-0.71225170243287206</v>
      </c>
      <c r="DZ93" s="29">
        <v>-0.85981412268503554</v>
      </c>
      <c r="EA93" s="29">
        <v>-0.92105402194366537</v>
      </c>
      <c r="EB93" s="29">
        <v>-1.1358410029023762</v>
      </c>
      <c r="EC93" s="29">
        <v>-2.1822042762740503</v>
      </c>
      <c r="ED93" s="29">
        <v>-2.9957132089337932</v>
      </c>
      <c r="EE93" s="29">
        <v>-3.4030156222829815</v>
      </c>
      <c r="EF93" s="29">
        <v>-3.0917692199644193</v>
      </c>
      <c r="EH93" s="29">
        <v>3.3133336637785238</v>
      </c>
      <c r="EI93" s="29">
        <v>3.2843799791122841</v>
      </c>
      <c r="EJ93" s="29">
        <v>3.2843799791122841</v>
      </c>
      <c r="EK93" s="29">
        <v>3.1820439587395013</v>
      </c>
      <c r="EL93" s="29">
        <v>3.0707035832726932</v>
      </c>
      <c r="EM93" s="29">
        <v>2.8959166540409393</v>
      </c>
      <c r="EN93" s="29">
        <v>2.7877482975671279</v>
      </c>
      <c r="EO93" s="29">
        <v>2.6401858773149645</v>
      </c>
      <c r="EP93" s="29">
        <v>2.5789459780563346</v>
      </c>
      <c r="EQ93" s="29">
        <v>2.3641589970976238</v>
      </c>
      <c r="ER93" s="29">
        <v>1.3177957237259497</v>
      </c>
      <c r="ES93" s="29">
        <v>0.50428679106620677</v>
      </c>
      <c r="ET93" s="29">
        <v>9.6984377717018511E-2</v>
      </c>
      <c r="EU93" s="29">
        <v>0.40823078003558066</v>
      </c>
      <c r="EW93" s="1">
        <v>355872</v>
      </c>
      <c r="EX93" s="1">
        <v>466268</v>
      </c>
      <c r="EY93" s="1" t="s">
        <v>512</v>
      </c>
      <c r="EZ93" s="1" t="s">
        <v>868</v>
      </c>
    </row>
    <row r="94" spans="2:156" ht="16" thickBot="1" x14ac:dyDescent="0.4">
      <c r="B94" s="21" t="s">
        <v>95</v>
      </c>
      <c r="C94" s="22">
        <v>4.6283357056517698</v>
      </c>
      <c r="D94" s="23">
        <v>4.4565068723010981</v>
      </c>
      <c r="E94" s="23">
        <v>4.2023089907267277</v>
      </c>
      <c r="F94" s="23">
        <v>3.8302472486135102</v>
      </c>
      <c r="G94" s="23">
        <v>3.4570662909137635</v>
      </c>
      <c r="H94" s="23">
        <v>3.0228883319624522</v>
      </c>
      <c r="I94" s="23">
        <v>2.5185709349214278</v>
      </c>
      <c r="J94" s="23">
        <v>2.0078497264141308</v>
      </c>
      <c r="K94" s="23">
        <v>1.4918563451761102</v>
      </c>
      <c r="L94" s="23">
        <v>0.88833513279056575</v>
      </c>
      <c r="M94" s="23">
        <v>-1.1051611602828793</v>
      </c>
      <c r="N94" s="23">
        <v>-2.0705757169501702</v>
      </c>
      <c r="O94" s="23">
        <v>-2.2306969278490634</v>
      </c>
      <c r="P94" s="23">
        <v>-1.9623763177752416</v>
      </c>
      <c r="Q94" s="24"/>
      <c r="R94" s="23">
        <v>8.1283357056517698</v>
      </c>
      <c r="S94" s="23">
        <v>7.9565068723010981</v>
      </c>
      <c r="T94" s="23">
        <v>7.7023089907267277</v>
      </c>
      <c r="U94" s="23">
        <v>7.3302472486135102</v>
      </c>
      <c r="V94" s="23">
        <v>6.9570662909137635</v>
      </c>
      <c r="W94" s="23">
        <v>6.5228883319624522</v>
      </c>
      <c r="X94" s="23">
        <v>6.0185709349214278</v>
      </c>
      <c r="Y94" s="23">
        <v>5.5078497264141308</v>
      </c>
      <c r="Z94" s="23">
        <v>4.9918563451761102</v>
      </c>
      <c r="AA94" s="23">
        <v>4.3883351327905658</v>
      </c>
      <c r="AB94" s="23">
        <v>2.3948388397171207</v>
      </c>
      <c r="AC94" s="23">
        <v>1.4294242830498298</v>
      </c>
      <c r="AD94" s="23">
        <v>1.2693030721509366</v>
      </c>
      <c r="AE94" s="23">
        <v>1.5376236822247584</v>
      </c>
      <c r="AG94" s="25">
        <v>4.6635854478482752</v>
      </c>
      <c r="AH94" s="25">
        <v>4.5144047642941487</v>
      </c>
      <c r="AI94" s="25">
        <v>4.2139084903037425</v>
      </c>
      <c r="AJ94" s="25">
        <v>3.8458670672362238</v>
      </c>
      <c r="AK94" s="25">
        <v>3.5461209220143868</v>
      </c>
      <c r="AL94" s="25">
        <v>3.1558897205220919</v>
      </c>
      <c r="AM94" s="25">
        <v>2.6904555807063026</v>
      </c>
      <c r="AN94" s="25">
        <v>2.2148363142523468</v>
      </c>
      <c r="AO94" s="25">
        <v>1.7274178237655153</v>
      </c>
      <c r="AP94" s="25">
        <v>1.2165146494450667</v>
      </c>
      <c r="AQ94" s="25">
        <v>-0.22757860400852792</v>
      </c>
      <c r="AR94" s="25">
        <v>-1.2744328240082226</v>
      </c>
      <c r="AS94" s="25">
        <v>-1.8493693515695639</v>
      </c>
      <c r="AT94" s="25">
        <v>-2.1990784447832965</v>
      </c>
      <c r="AV94" s="26">
        <v>8.1635854478482752</v>
      </c>
      <c r="AW94" s="26">
        <v>8.0144047642941487</v>
      </c>
      <c r="AX94" s="26">
        <v>7.7139084903037425</v>
      </c>
      <c r="AY94" s="26">
        <v>7.3458670672362238</v>
      </c>
      <c r="AZ94" s="26">
        <v>7.0461209220143868</v>
      </c>
      <c r="BA94" s="26">
        <v>6.6558897205220919</v>
      </c>
      <c r="BB94" s="26">
        <v>6.1904555807063026</v>
      </c>
      <c r="BC94" s="26">
        <v>5.7148363142523468</v>
      </c>
      <c r="BD94" s="26">
        <v>5.2274178237655153</v>
      </c>
      <c r="BE94" s="26">
        <v>4.7165146494450667</v>
      </c>
      <c r="BF94" s="26">
        <v>3.2724213959914721</v>
      </c>
      <c r="BG94" s="26">
        <v>2.2255671759917774</v>
      </c>
      <c r="BH94" s="26">
        <v>1.6506306484304361</v>
      </c>
      <c r="BI94" s="26">
        <v>1.3009215552167035</v>
      </c>
      <c r="BK94" s="27">
        <v>4.6357681572171767</v>
      </c>
      <c r="BL94" s="27">
        <v>4.4824846130357603</v>
      </c>
      <c r="BM94" s="27">
        <v>4.2634519574487015</v>
      </c>
      <c r="BN94" s="27">
        <v>3.9099864037844387</v>
      </c>
      <c r="BO94" s="27">
        <v>3.5596454898948284</v>
      </c>
      <c r="BP94" s="27">
        <v>3.1487430285698625</v>
      </c>
      <c r="BQ94" s="27">
        <v>2.6676828743465162</v>
      </c>
      <c r="BR94" s="27">
        <v>2.1793468133102945</v>
      </c>
      <c r="BS94" s="27">
        <v>1.6948821706547488</v>
      </c>
      <c r="BT94" s="27">
        <v>1.1561428825655895</v>
      </c>
      <c r="BU94" s="27">
        <v>-0.61323438031472222</v>
      </c>
      <c r="BV94" s="27">
        <v>-1.4289695108290275</v>
      </c>
      <c r="BW94" s="27">
        <v>-1.5334433200413642</v>
      </c>
      <c r="BX94" s="27">
        <v>-1.2642534275923296</v>
      </c>
      <c r="BZ94" s="27">
        <v>8.1357681572171767</v>
      </c>
      <c r="CA94" s="27">
        <v>7.9824846130357603</v>
      </c>
      <c r="CB94" s="27">
        <v>7.7634519574487015</v>
      </c>
      <c r="CC94" s="27">
        <v>7.4099864037844387</v>
      </c>
      <c r="CD94" s="27">
        <v>7.0596454898948284</v>
      </c>
      <c r="CE94" s="27">
        <v>6.6487430285698625</v>
      </c>
      <c r="CF94" s="27">
        <v>6.1676828743465162</v>
      </c>
      <c r="CG94" s="27">
        <v>5.6793468133102945</v>
      </c>
      <c r="CH94" s="27">
        <v>5.1948821706547488</v>
      </c>
      <c r="CI94" s="27">
        <v>4.6561428825655895</v>
      </c>
      <c r="CJ94" s="27">
        <v>2.8867656196852778</v>
      </c>
      <c r="CK94" s="27">
        <v>2.0710304891709725</v>
      </c>
      <c r="CL94" s="27">
        <v>1.9665566799586358</v>
      </c>
      <c r="CM94" s="27">
        <v>2.2357465724076704</v>
      </c>
      <c r="CO94" s="28">
        <v>4.6392024620663417</v>
      </c>
      <c r="CP94" s="28">
        <v>4.4795772634728888</v>
      </c>
      <c r="CQ94" s="28">
        <v>4.2521865414536357</v>
      </c>
      <c r="CR94" s="28">
        <v>3.903585428928638</v>
      </c>
      <c r="CS94" s="28">
        <v>3.5803819070765677</v>
      </c>
      <c r="CT94" s="28">
        <v>3.1943261928436115</v>
      </c>
      <c r="CU94" s="28">
        <v>2.7191141493013369</v>
      </c>
      <c r="CV94" s="28">
        <v>2.2492868784166031</v>
      </c>
      <c r="CW94" s="28">
        <v>1.8359911598640437</v>
      </c>
      <c r="CX94" s="28">
        <v>1.4123423458813029</v>
      </c>
      <c r="CY94" s="28">
        <v>-1.1501245147966976</v>
      </c>
      <c r="CZ94" s="28">
        <v>-6.3630848525323174</v>
      </c>
      <c r="DA94" s="28">
        <v>-10.391441972529979</v>
      </c>
      <c r="DB94" s="28">
        <v>-13.165901605398364</v>
      </c>
      <c r="DD94" s="28">
        <v>8.1392024620663417</v>
      </c>
      <c r="DE94" s="28">
        <v>7.9795772634728888</v>
      </c>
      <c r="DF94" s="28">
        <v>7.7521865414536357</v>
      </c>
      <c r="DG94" s="28">
        <v>7.403585428928638</v>
      </c>
      <c r="DH94" s="28">
        <v>7.0803819070765677</v>
      </c>
      <c r="DI94" s="28">
        <v>6.6943261928436115</v>
      </c>
      <c r="DJ94" s="28">
        <v>6.2191141493013369</v>
      </c>
      <c r="DK94" s="28">
        <v>5.7492868784166031</v>
      </c>
      <c r="DL94" s="28">
        <v>5.3359911598640437</v>
      </c>
      <c r="DM94" s="28">
        <v>4.9123423458813029</v>
      </c>
      <c r="DN94" s="28">
        <v>2.3498754852033024</v>
      </c>
      <c r="DO94" s="28">
        <v>-2.8630848525323174</v>
      </c>
      <c r="DP94" s="28">
        <v>-6.8914419725299787</v>
      </c>
      <c r="DQ94" s="28">
        <v>-9.6659016053983642</v>
      </c>
      <c r="DS94" s="29">
        <v>4.6595538237093539</v>
      </c>
      <c r="DT94" s="29">
        <v>4.4667067798380149</v>
      </c>
      <c r="DU94" s="29">
        <v>4.2131513342406297</v>
      </c>
      <c r="DV94" s="29">
        <v>3.8885945175233658</v>
      </c>
      <c r="DW94" s="29">
        <v>3.5813082172089512</v>
      </c>
      <c r="DX94" s="29">
        <v>3.2446883600698584</v>
      </c>
      <c r="DY94" s="29">
        <v>2.8369930651364861</v>
      </c>
      <c r="DZ94" s="29">
        <v>2.4520851896446967</v>
      </c>
      <c r="EA94" s="29">
        <v>1.9670400163279762</v>
      </c>
      <c r="EB94" s="29">
        <v>0.67796357152036535</v>
      </c>
      <c r="EC94" s="29">
        <v>-5.2412585328809129</v>
      </c>
      <c r="ED94" s="29">
        <v>-9.941504314564046</v>
      </c>
      <c r="EE94" s="29">
        <v>-12.590619995354519</v>
      </c>
      <c r="EF94" s="29">
        <v>-11.807447420089872</v>
      </c>
      <c r="EH94" s="29">
        <v>8.1595538237093539</v>
      </c>
      <c r="EI94" s="29">
        <v>7.9667067798380149</v>
      </c>
      <c r="EJ94" s="29">
        <v>7.9667067798380149</v>
      </c>
      <c r="EK94" s="29">
        <v>7.3885945175233658</v>
      </c>
      <c r="EL94" s="29">
        <v>7.0813082172089512</v>
      </c>
      <c r="EM94" s="29">
        <v>6.7446883600698584</v>
      </c>
      <c r="EN94" s="29">
        <v>6.3369930651364861</v>
      </c>
      <c r="EO94" s="29">
        <v>5.9520851896446967</v>
      </c>
      <c r="EP94" s="29">
        <v>5.4670400163279762</v>
      </c>
      <c r="EQ94" s="29">
        <v>4.1779635715203653</v>
      </c>
      <c r="ER94" s="29">
        <v>-1.7412585328809129</v>
      </c>
      <c r="ES94" s="29">
        <v>-6.441504314564046</v>
      </c>
      <c r="ET94" s="29">
        <v>-9.090619995354519</v>
      </c>
      <c r="EU94" s="29">
        <v>-8.307447420089872</v>
      </c>
      <c r="EW94" s="1">
        <v>332286</v>
      </c>
      <c r="EX94" s="1">
        <v>443104</v>
      </c>
      <c r="EY94" s="1" t="s">
        <v>500</v>
      </c>
      <c r="EZ94" s="1" t="s">
        <v>874</v>
      </c>
    </row>
    <row r="95" spans="2:156" ht="16" thickBot="1" x14ac:dyDescent="0.4">
      <c r="B95" s="21" t="s">
        <v>96</v>
      </c>
      <c r="C95" s="22">
        <v>7.3104728880597492</v>
      </c>
      <c r="D95" s="23">
        <v>6.9168072309219184</v>
      </c>
      <c r="E95" s="23">
        <v>6.8497464445963079</v>
      </c>
      <c r="F95" s="23">
        <v>6.6847228403498846</v>
      </c>
      <c r="G95" s="23">
        <v>6.5609693225424817</v>
      </c>
      <c r="H95" s="23">
        <v>6.3831915483847919</v>
      </c>
      <c r="I95" s="23">
        <v>6.0702521539888128</v>
      </c>
      <c r="J95" s="23">
        <v>5.7905177205361102</v>
      </c>
      <c r="K95" s="23">
        <v>5.5122170193332796</v>
      </c>
      <c r="L95" s="23">
        <v>5.2044269320591994</v>
      </c>
      <c r="M95" s="23">
        <v>3.9005533216086992</v>
      </c>
      <c r="N95" s="23">
        <v>2.9598942153120618</v>
      </c>
      <c r="O95" s="23">
        <v>2.5089125508057961</v>
      </c>
      <c r="P95" s="23">
        <v>2.176549945185684</v>
      </c>
      <c r="Q95" s="24"/>
      <c r="R95" s="23">
        <v>10.810472888059749</v>
      </c>
      <c r="S95" s="23">
        <v>10.416807230921918</v>
      </c>
      <c r="T95" s="23">
        <v>10.349746444596308</v>
      </c>
      <c r="U95" s="23">
        <v>10.184722840349885</v>
      </c>
      <c r="V95" s="23">
        <v>10.060969322542482</v>
      </c>
      <c r="W95" s="23">
        <v>9.8831915483847919</v>
      </c>
      <c r="X95" s="23">
        <v>9.5702521539888128</v>
      </c>
      <c r="Y95" s="23">
        <v>9.2905177205361102</v>
      </c>
      <c r="Z95" s="23">
        <v>9.0122170193332796</v>
      </c>
      <c r="AA95" s="23">
        <v>8.7044269320591994</v>
      </c>
      <c r="AB95" s="23">
        <v>7.4005533216086992</v>
      </c>
      <c r="AC95" s="23">
        <v>6.4598942153120618</v>
      </c>
      <c r="AD95" s="23">
        <v>6.0089125508057961</v>
      </c>
      <c r="AE95" s="23">
        <v>5.676549945185684</v>
      </c>
      <c r="AG95" s="25">
        <v>7.5622969353621734</v>
      </c>
      <c r="AH95" s="25">
        <v>7.409007517525863</v>
      </c>
      <c r="AI95" s="25">
        <v>7.263105607658126</v>
      </c>
      <c r="AJ95" s="25">
        <v>7.059389849022061</v>
      </c>
      <c r="AK95" s="25">
        <v>6.9162425678032697</v>
      </c>
      <c r="AL95" s="25">
        <v>6.7435994013771996</v>
      </c>
      <c r="AM95" s="25">
        <v>6.4551954773526301</v>
      </c>
      <c r="AN95" s="25">
        <v>6.1968829250057702</v>
      </c>
      <c r="AO95" s="25">
        <v>5.9330121343225617</v>
      </c>
      <c r="AP95" s="25">
        <v>5.6605526535717114</v>
      </c>
      <c r="AQ95" s="25">
        <v>4.6152951343568596</v>
      </c>
      <c r="AR95" s="25">
        <v>3.8014169510198688</v>
      </c>
      <c r="AS95" s="25">
        <v>3.2749961485320096</v>
      </c>
      <c r="AT95" s="25">
        <v>2.90354694256831</v>
      </c>
      <c r="AV95" s="26">
        <v>11.062296935362173</v>
      </c>
      <c r="AW95" s="26">
        <v>10.909007517525863</v>
      </c>
      <c r="AX95" s="26">
        <v>10.763105607658126</v>
      </c>
      <c r="AY95" s="26">
        <v>10.559389849022061</v>
      </c>
      <c r="AZ95" s="26">
        <v>10.41624256780327</v>
      </c>
      <c r="BA95" s="26">
        <v>10.2435994013772</v>
      </c>
      <c r="BB95" s="26">
        <v>9.9551954773526301</v>
      </c>
      <c r="BC95" s="26">
        <v>9.6968829250057702</v>
      </c>
      <c r="BD95" s="26">
        <v>9.4330121343225617</v>
      </c>
      <c r="BE95" s="26">
        <v>9.1605526535717114</v>
      </c>
      <c r="BF95" s="26">
        <v>8.1152951343568596</v>
      </c>
      <c r="BG95" s="26">
        <v>7.3014169510198688</v>
      </c>
      <c r="BH95" s="26">
        <v>6.7749961485320096</v>
      </c>
      <c r="BI95" s="26">
        <v>6.40354694256831</v>
      </c>
      <c r="BK95" s="27">
        <v>7.303100314249992</v>
      </c>
      <c r="BL95" s="27">
        <v>6.9059070031313343</v>
      </c>
      <c r="BM95" s="27">
        <v>6.8712516012494227</v>
      </c>
      <c r="BN95" s="27">
        <v>6.711767293094967</v>
      </c>
      <c r="BO95" s="27">
        <v>6.5958596771456559</v>
      </c>
      <c r="BP95" s="27">
        <v>6.4002306203557406</v>
      </c>
      <c r="BQ95" s="27">
        <v>6.0772930284589304</v>
      </c>
      <c r="BR95" s="27">
        <v>5.8007346855584263</v>
      </c>
      <c r="BS95" s="27">
        <v>5.5292546516582188</v>
      </c>
      <c r="BT95" s="27">
        <v>5.2421196677661399</v>
      </c>
      <c r="BU95" s="27">
        <v>4.0480368922351726</v>
      </c>
      <c r="BV95" s="27">
        <v>3.2927664655641546</v>
      </c>
      <c r="BW95" s="27">
        <v>2.9218559680130802</v>
      </c>
      <c r="BX95" s="27">
        <v>2.7177988622577764</v>
      </c>
      <c r="BZ95" s="27">
        <v>10.803100314249992</v>
      </c>
      <c r="CA95" s="27">
        <v>10.405907003131334</v>
      </c>
      <c r="CB95" s="27">
        <v>10.371251601249423</v>
      </c>
      <c r="CC95" s="27">
        <v>10.211767293094967</v>
      </c>
      <c r="CD95" s="27">
        <v>10.095859677145656</v>
      </c>
      <c r="CE95" s="27">
        <v>9.9002306203557406</v>
      </c>
      <c r="CF95" s="27">
        <v>9.5772930284589304</v>
      </c>
      <c r="CG95" s="27">
        <v>9.3007346855584263</v>
      </c>
      <c r="CH95" s="27">
        <v>9.0292546516582188</v>
      </c>
      <c r="CI95" s="27">
        <v>8.7421196677661399</v>
      </c>
      <c r="CJ95" s="27">
        <v>7.5480368922351726</v>
      </c>
      <c r="CK95" s="27">
        <v>6.7927664655641546</v>
      </c>
      <c r="CL95" s="27">
        <v>6.4218559680130802</v>
      </c>
      <c r="CM95" s="27">
        <v>6.2177988622577764</v>
      </c>
      <c r="CO95" s="28">
        <v>7.3243270645395278</v>
      </c>
      <c r="CP95" s="28">
        <v>6.9472004382986743</v>
      </c>
      <c r="CQ95" s="28">
        <v>6.8854223561890446</v>
      </c>
      <c r="CR95" s="28">
        <v>6.7210985715548137</v>
      </c>
      <c r="CS95" s="28">
        <v>6.6045597941388294</v>
      </c>
      <c r="CT95" s="28">
        <v>6.4246365321354553</v>
      </c>
      <c r="CU95" s="28">
        <v>6.157057456769504</v>
      </c>
      <c r="CV95" s="28">
        <v>5.907494009548639</v>
      </c>
      <c r="CW95" s="28">
        <v>5.6516440168243083</v>
      </c>
      <c r="CX95" s="28">
        <v>5.3703902699395734</v>
      </c>
      <c r="CY95" s="28">
        <v>3.6721293674901165</v>
      </c>
      <c r="CZ95" s="28">
        <v>0.77538752123349752</v>
      </c>
      <c r="DA95" s="28">
        <v>-1.4770651144583695</v>
      </c>
      <c r="DB95" s="28">
        <v>-3.0083396943033449</v>
      </c>
      <c r="DD95" s="28">
        <v>10.824327064539528</v>
      </c>
      <c r="DE95" s="28">
        <v>10.447200438298674</v>
      </c>
      <c r="DF95" s="28">
        <v>10.385422356189045</v>
      </c>
      <c r="DG95" s="28">
        <v>10.221098571554814</v>
      </c>
      <c r="DH95" s="28">
        <v>10.104559794138829</v>
      </c>
      <c r="DI95" s="28">
        <v>9.9246365321354553</v>
      </c>
      <c r="DJ95" s="28">
        <v>9.657057456769504</v>
      </c>
      <c r="DK95" s="28">
        <v>9.407494009548639</v>
      </c>
      <c r="DL95" s="28">
        <v>9.1516440168243083</v>
      </c>
      <c r="DM95" s="28">
        <v>8.8703902699395734</v>
      </c>
      <c r="DN95" s="28">
        <v>7.1721293674901165</v>
      </c>
      <c r="DO95" s="28">
        <v>4.2753875212334975</v>
      </c>
      <c r="DP95" s="28">
        <v>2.0229348855416305</v>
      </c>
      <c r="DQ95" s="28">
        <v>0.49166030569665509</v>
      </c>
      <c r="DS95" s="29">
        <v>7.3281187434528334</v>
      </c>
      <c r="DT95" s="29">
        <v>6.9426134020765726</v>
      </c>
      <c r="DU95" s="29">
        <v>6.8773674757575201</v>
      </c>
      <c r="DV95" s="29">
        <v>6.7151464732927515</v>
      </c>
      <c r="DW95" s="29">
        <v>6.6062567424283305</v>
      </c>
      <c r="DX95" s="29">
        <v>6.4317526246287589</v>
      </c>
      <c r="DY95" s="29">
        <v>6.162752996747427</v>
      </c>
      <c r="DZ95" s="29">
        <v>5.8898960845457839</v>
      </c>
      <c r="EA95" s="29">
        <v>5.5725646644789837</v>
      </c>
      <c r="EB95" s="29">
        <v>4.8906017376484296</v>
      </c>
      <c r="EC95" s="29">
        <v>1.6704876612861987</v>
      </c>
      <c r="ED95" s="29">
        <v>-0.99849858140490966</v>
      </c>
      <c r="EE95" s="29">
        <v>-2.5724075986681214</v>
      </c>
      <c r="EF95" s="29">
        <v>-2.4738676079505169</v>
      </c>
      <c r="EH95" s="29">
        <v>10.828118743452833</v>
      </c>
      <c r="EI95" s="29">
        <v>10.442613402076573</v>
      </c>
      <c r="EJ95" s="29">
        <v>10.442613402076573</v>
      </c>
      <c r="EK95" s="29">
        <v>10.215146473292751</v>
      </c>
      <c r="EL95" s="29">
        <v>10.10625674242833</v>
      </c>
      <c r="EM95" s="29">
        <v>9.9317526246287589</v>
      </c>
      <c r="EN95" s="29">
        <v>9.662752996747427</v>
      </c>
      <c r="EO95" s="29">
        <v>9.3898960845457839</v>
      </c>
      <c r="EP95" s="29">
        <v>9.0725646644789837</v>
      </c>
      <c r="EQ95" s="29">
        <v>8.3906017376484296</v>
      </c>
      <c r="ER95" s="29">
        <v>5.1704876612861987</v>
      </c>
      <c r="ES95" s="29">
        <v>2.5015014185950903</v>
      </c>
      <c r="ET95" s="29">
        <v>0.92759240133187859</v>
      </c>
      <c r="EU95" s="29">
        <v>1.0261323920494831</v>
      </c>
      <c r="EW95" s="1">
        <v>379289</v>
      </c>
      <c r="EX95" s="1">
        <v>403073</v>
      </c>
      <c r="EY95" s="1" t="s">
        <v>539</v>
      </c>
      <c r="EZ95" s="1" t="s">
        <v>867</v>
      </c>
    </row>
    <row r="96" spans="2:156" ht="16" thickBot="1" x14ac:dyDescent="0.4">
      <c r="B96" s="21" t="s">
        <v>97</v>
      </c>
      <c r="C96" s="22">
        <v>10.029753219810173</v>
      </c>
      <c r="D96" s="23">
        <v>9.8643407764295219</v>
      </c>
      <c r="E96" s="23">
        <v>9.7449259012721914</v>
      </c>
      <c r="F96" s="23">
        <v>9.5708478889506363</v>
      </c>
      <c r="G96" s="23">
        <v>9.3757016083426041</v>
      </c>
      <c r="H96" s="23">
        <v>9.1356588687122287</v>
      </c>
      <c r="I96" s="23">
        <v>8.8720572047196633</v>
      </c>
      <c r="J96" s="23">
        <v>8.5557478603593626</v>
      </c>
      <c r="K96" s="23">
        <v>8.2034250572330478</v>
      </c>
      <c r="L96" s="23">
        <v>7.8086505767512886</v>
      </c>
      <c r="M96" s="23">
        <v>6.4504634597755111</v>
      </c>
      <c r="N96" s="23">
        <v>5.7633686365307497</v>
      </c>
      <c r="O96" s="23">
        <v>5.6703633797979389</v>
      </c>
      <c r="P96" s="23">
        <v>5.8366781214006114</v>
      </c>
      <c r="Q96" s="24"/>
      <c r="R96" s="23">
        <v>18.129753219810176</v>
      </c>
      <c r="S96" s="23">
        <v>17.964340776429523</v>
      </c>
      <c r="T96" s="23">
        <v>17.844925901272191</v>
      </c>
      <c r="U96" s="23">
        <v>17.67084788895064</v>
      </c>
      <c r="V96" s="23">
        <v>17.475701608342604</v>
      </c>
      <c r="W96" s="23">
        <v>17.235658868712228</v>
      </c>
      <c r="X96" s="23">
        <v>16.972057204719665</v>
      </c>
      <c r="Y96" s="23">
        <v>16.655747860359362</v>
      </c>
      <c r="Z96" s="23">
        <v>16.303425057233049</v>
      </c>
      <c r="AA96" s="23">
        <v>15.90865057675129</v>
      </c>
      <c r="AB96" s="23">
        <v>14.550463459775512</v>
      </c>
      <c r="AC96" s="23">
        <v>13.863368636530751</v>
      </c>
      <c r="AD96" s="23">
        <v>13.77036337979794</v>
      </c>
      <c r="AE96" s="23">
        <v>13.936678121400613</v>
      </c>
      <c r="AG96" s="25">
        <v>10.102136882397643</v>
      </c>
      <c r="AH96" s="25">
        <v>9.9904694249274684</v>
      </c>
      <c r="AI96" s="25">
        <v>9.8229518958316504</v>
      </c>
      <c r="AJ96" s="25">
        <v>9.644291130669421</v>
      </c>
      <c r="AK96" s="25">
        <v>9.4619434807490919</v>
      </c>
      <c r="AL96" s="25">
        <v>9.2413212084809064</v>
      </c>
      <c r="AM96" s="25">
        <v>8.9862669862925415</v>
      </c>
      <c r="AN96" s="25">
        <v>8.6921046554045915</v>
      </c>
      <c r="AO96" s="25">
        <v>8.3827464401158593</v>
      </c>
      <c r="AP96" s="25">
        <v>8.0716780291041008</v>
      </c>
      <c r="AQ96" s="25">
        <v>7.2132149174831355</v>
      </c>
      <c r="AR96" s="25">
        <v>6.6433150341623435</v>
      </c>
      <c r="AS96" s="25">
        <v>6.3679202633709853</v>
      </c>
      <c r="AT96" s="25">
        <v>6.216258233328773</v>
      </c>
      <c r="AV96" s="26">
        <v>18.202136882397646</v>
      </c>
      <c r="AW96" s="26">
        <v>18.09046942492747</v>
      </c>
      <c r="AX96" s="26">
        <v>17.922951895831652</v>
      </c>
      <c r="AY96" s="26">
        <v>17.744291130669424</v>
      </c>
      <c r="AZ96" s="26">
        <v>17.561943480749093</v>
      </c>
      <c r="BA96" s="26">
        <v>17.341321208480906</v>
      </c>
      <c r="BB96" s="26">
        <v>17.086266986292543</v>
      </c>
      <c r="BC96" s="26">
        <v>16.792104655404593</v>
      </c>
      <c r="BD96" s="26">
        <v>16.482746440115861</v>
      </c>
      <c r="BE96" s="26">
        <v>16.1716780291041</v>
      </c>
      <c r="BF96" s="26">
        <v>15.313214917483137</v>
      </c>
      <c r="BG96" s="26">
        <v>14.743315034162345</v>
      </c>
      <c r="BH96" s="26">
        <v>14.467920263370987</v>
      </c>
      <c r="BI96" s="26">
        <v>14.316258233328774</v>
      </c>
      <c r="BK96" s="27">
        <v>10.036567602205274</v>
      </c>
      <c r="BL96" s="27">
        <v>9.8806557845105409</v>
      </c>
      <c r="BM96" s="27">
        <v>9.770892711742194</v>
      </c>
      <c r="BN96" s="27">
        <v>9.6064373484404495</v>
      </c>
      <c r="BO96" s="27">
        <v>9.4226425404210392</v>
      </c>
      <c r="BP96" s="27">
        <v>9.1943359689436122</v>
      </c>
      <c r="BQ96" s="27">
        <v>8.9422995992270398</v>
      </c>
      <c r="BR96" s="27">
        <v>8.6326227433660634</v>
      </c>
      <c r="BS96" s="27">
        <v>8.2983317638855905</v>
      </c>
      <c r="BT96" s="27">
        <v>7.9437279421725471</v>
      </c>
      <c r="BU96" s="27">
        <v>6.7095320768097952</v>
      </c>
      <c r="BV96" s="27">
        <v>6.1222604636549871</v>
      </c>
      <c r="BW96" s="27">
        <v>6.0630096075116864</v>
      </c>
      <c r="BX96" s="27">
        <v>6.2309490755432488</v>
      </c>
      <c r="BZ96" s="27">
        <v>18.136567602205275</v>
      </c>
      <c r="CA96" s="27">
        <v>17.980655784510542</v>
      </c>
      <c r="CB96" s="27">
        <v>17.870892711742194</v>
      </c>
      <c r="CC96" s="27">
        <v>17.706437348440453</v>
      </c>
      <c r="CD96" s="27">
        <v>17.522642540421039</v>
      </c>
      <c r="CE96" s="27">
        <v>17.294335968943614</v>
      </c>
      <c r="CF96" s="27">
        <v>17.042299599227043</v>
      </c>
      <c r="CG96" s="27">
        <v>16.732622743366065</v>
      </c>
      <c r="CH96" s="27">
        <v>16.398331763885594</v>
      </c>
      <c r="CI96" s="27">
        <v>16.043727942172548</v>
      </c>
      <c r="CJ96" s="27">
        <v>14.809532076809797</v>
      </c>
      <c r="CK96" s="27">
        <v>14.222260463654989</v>
      </c>
      <c r="CL96" s="27">
        <v>14.163009607511688</v>
      </c>
      <c r="CM96" s="27">
        <v>14.33094907554325</v>
      </c>
      <c r="CO96" s="28">
        <v>10.034254281089355</v>
      </c>
      <c r="CP96" s="28">
        <v>9.8711901359814771</v>
      </c>
      <c r="CQ96" s="28">
        <v>9.7565452289313832</v>
      </c>
      <c r="CR96" s="28">
        <v>9.5880034226655173</v>
      </c>
      <c r="CS96" s="28">
        <v>9.4052246554109917</v>
      </c>
      <c r="CT96" s="28">
        <v>9.1741389836182421</v>
      </c>
      <c r="CU96" s="28">
        <v>8.9077661502238783</v>
      </c>
      <c r="CV96" s="28">
        <v>8.6252876010352022</v>
      </c>
      <c r="CW96" s="28">
        <v>8.3781698688731847</v>
      </c>
      <c r="CX96" s="28">
        <v>8.122970311899179</v>
      </c>
      <c r="CY96" s="28">
        <v>6.0399409075151276</v>
      </c>
      <c r="CZ96" s="28">
        <v>1.0814246293204661</v>
      </c>
      <c r="DA96" s="28">
        <v>-2.7921007898096164</v>
      </c>
      <c r="DB96" s="28">
        <v>-5.1424051426357451</v>
      </c>
      <c r="DD96" s="28">
        <v>18.134254281089355</v>
      </c>
      <c r="DE96" s="28">
        <v>17.97119013598148</v>
      </c>
      <c r="DF96" s="28">
        <v>17.856545228931385</v>
      </c>
      <c r="DG96" s="28">
        <v>17.688003422665517</v>
      </c>
      <c r="DH96" s="28">
        <v>17.505224655410991</v>
      </c>
      <c r="DI96" s="28">
        <v>17.274138983618244</v>
      </c>
      <c r="DJ96" s="28">
        <v>17.00776615022388</v>
      </c>
      <c r="DK96" s="28">
        <v>16.725287601035205</v>
      </c>
      <c r="DL96" s="28">
        <v>16.478169868873188</v>
      </c>
      <c r="DM96" s="28">
        <v>16.222970311899182</v>
      </c>
      <c r="DN96" s="28">
        <v>14.139940907515129</v>
      </c>
      <c r="DO96" s="28">
        <v>9.1814246293204675</v>
      </c>
      <c r="DP96" s="28">
        <v>5.307899210190385</v>
      </c>
      <c r="DQ96" s="28">
        <v>2.9575948573642563</v>
      </c>
      <c r="DS96" s="29">
        <v>10.055762061861731</v>
      </c>
      <c r="DT96" s="29">
        <v>9.8991400183489819</v>
      </c>
      <c r="DU96" s="29">
        <v>9.7987285408401537</v>
      </c>
      <c r="DV96" s="29">
        <v>9.6640056243971735</v>
      </c>
      <c r="DW96" s="29">
        <v>9.5104125259463519</v>
      </c>
      <c r="DX96" s="29">
        <v>9.3237235979279927</v>
      </c>
      <c r="DY96" s="29">
        <v>9.1054379841816324</v>
      </c>
      <c r="DZ96" s="29">
        <v>8.8787975330861215</v>
      </c>
      <c r="EA96" s="29">
        <v>8.4886823485593954</v>
      </c>
      <c r="EB96" s="29">
        <v>7.2819134934574574</v>
      </c>
      <c r="EC96" s="29">
        <v>1.712100094937874</v>
      </c>
      <c r="ED96" s="29">
        <v>-2.7296415225094179</v>
      </c>
      <c r="EE96" s="29">
        <v>-5.114441644736992</v>
      </c>
      <c r="EF96" s="29">
        <v>-4.0089420287154667</v>
      </c>
      <c r="EH96" s="29">
        <v>18.155762061861733</v>
      </c>
      <c r="EI96" s="29">
        <v>17.999140018348982</v>
      </c>
      <c r="EJ96" s="29">
        <v>17.999140018348982</v>
      </c>
      <c r="EK96" s="29">
        <v>17.764005624397175</v>
      </c>
      <c r="EL96" s="29">
        <v>17.610412525946352</v>
      </c>
      <c r="EM96" s="29">
        <v>17.423723597927996</v>
      </c>
      <c r="EN96" s="29">
        <v>17.205437984181636</v>
      </c>
      <c r="EO96" s="29">
        <v>16.978797533086123</v>
      </c>
      <c r="EP96" s="29">
        <v>16.588682348559395</v>
      </c>
      <c r="EQ96" s="29">
        <v>15.381913493457459</v>
      </c>
      <c r="ER96" s="29">
        <v>9.8121000949378754</v>
      </c>
      <c r="ES96" s="29">
        <v>5.3703584774905835</v>
      </c>
      <c r="ET96" s="29">
        <v>2.9855583552630094</v>
      </c>
      <c r="EU96" s="29">
        <v>4.0910579712845347</v>
      </c>
      <c r="EW96" s="1">
        <v>386638</v>
      </c>
      <c r="EX96" s="1">
        <v>437064</v>
      </c>
      <c r="EY96" s="1" t="s">
        <v>573</v>
      </c>
      <c r="EZ96" s="1" t="s">
        <v>510</v>
      </c>
    </row>
    <row r="97" spans="2:156" ht="16" thickBot="1" x14ac:dyDescent="0.4">
      <c r="B97" s="21" t="s">
        <v>98</v>
      </c>
      <c r="C97" s="22">
        <v>6.3154867149104028</v>
      </c>
      <c r="D97" s="23">
        <v>5.5433722819578684</v>
      </c>
      <c r="E97" s="23">
        <v>5.2049298789770795</v>
      </c>
      <c r="F97" s="23">
        <v>4.9693583595809621</v>
      </c>
      <c r="G97" s="23">
        <v>4.6912228889372507</v>
      </c>
      <c r="H97" s="23">
        <v>4.3243889762132852</v>
      </c>
      <c r="I97" s="23">
        <v>3.9311798760763743</v>
      </c>
      <c r="J97" s="23">
        <v>3.5120785905985237</v>
      </c>
      <c r="K97" s="23">
        <v>3.1088732215092456</v>
      </c>
      <c r="L97" s="23">
        <v>2.6205967055775616</v>
      </c>
      <c r="M97" s="23">
        <v>0.62169909320873984</v>
      </c>
      <c r="N97" s="23">
        <v>-0.68728386983932666</v>
      </c>
      <c r="O97" s="23">
        <v>-1.2006969687500089</v>
      </c>
      <c r="P97" s="23">
        <v>-1.4085588762190504</v>
      </c>
      <c r="Q97" s="24"/>
      <c r="R97" s="23">
        <v>16.740385705052265</v>
      </c>
      <c r="S97" s="23">
        <v>15.968271272099731</v>
      </c>
      <c r="T97" s="23">
        <v>15.629828869118942</v>
      </c>
      <c r="U97" s="23">
        <v>15.394257349722825</v>
      </c>
      <c r="V97" s="23">
        <v>15.116121879079113</v>
      </c>
      <c r="W97" s="23">
        <v>14.749287966355148</v>
      </c>
      <c r="X97" s="23">
        <v>14.356078866218237</v>
      </c>
      <c r="Y97" s="23">
        <v>13.936977580740386</v>
      </c>
      <c r="Z97" s="23">
        <v>13.533772211651108</v>
      </c>
      <c r="AA97" s="23">
        <v>13.045495695719424</v>
      </c>
      <c r="AB97" s="23">
        <v>11.046598083350602</v>
      </c>
      <c r="AC97" s="23">
        <v>9.7376151203025358</v>
      </c>
      <c r="AD97" s="23">
        <v>9.2242020213918536</v>
      </c>
      <c r="AE97" s="23">
        <v>9.0163401139228121</v>
      </c>
      <c r="AG97" s="25">
        <v>6.7719004568013119</v>
      </c>
      <c r="AH97" s="25">
        <v>6.4041445705687678</v>
      </c>
      <c r="AI97" s="25">
        <v>6.0456850277763401</v>
      </c>
      <c r="AJ97" s="25">
        <v>5.7506324475964377</v>
      </c>
      <c r="AK97" s="25">
        <v>5.4429731674633075</v>
      </c>
      <c r="AL97" s="25">
        <v>5.0724208516026152</v>
      </c>
      <c r="AM97" s="25">
        <v>4.6640839555760074</v>
      </c>
      <c r="AN97" s="25">
        <v>4.2243344584326508</v>
      </c>
      <c r="AO97" s="25">
        <v>3.764787124970173</v>
      </c>
      <c r="AP97" s="25">
        <v>3.2906603176572951</v>
      </c>
      <c r="AQ97" s="25">
        <v>1.856359818386796</v>
      </c>
      <c r="AR97" s="25">
        <v>0.72867343292262632</v>
      </c>
      <c r="AS97" s="25">
        <v>1.9419453405514986E-2</v>
      </c>
      <c r="AT97" s="25">
        <v>-0.49972876739584748</v>
      </c>
      <c r="AV97" s="26">
        <v>17.196799446943174</v>
      </c>
      <c r="AW97" s="26">
        <v>16.82904356071063</v>
      </c>
      <c r="AX97" s="26">
        <v>16.470584017918203</v>
      </c>
      <c r="AY97" s="26">
        <v>16.1755314377383</v>
      </c>
      <c r="AZ97" s="26">
        <v>15.86787215760517</v>
      </c>
      <c r="BA97" s="26">
        <v>15.497319841744478</v>
      </c>
      <c r="BB97" s="26">
        <v>15.08898294571787</v>
      </c>
      <c r="BC97" s="26">
        <v>14.649233448574513</v>
      </c>
      <c r="BD97" s="26">
        <v>14.189686115112035</v>
      </c>
      <c r="BE97" s="26">
        <v>13.715559307799158</v>
      </c>
      <c r="BF97" s="26">
        <v>12.281258808528658</v>
      </c>
      <c r="BG97" s="26">
        <v>11.153572423064489</v>
      </c>
      <c r="BH97" s="26">
        <v>10.444318443547377</v>
      </c>
      <c r="BI97" s="26">
        <v>9.925170222746015</v>
      </c>
      <c r="BK97" s="27">
        <v>6.3304951108761429</v>
      </c>
      <c r="BL97" s="27">
        <v>5.5784637762920433</v>
      </c>
      <c r="BM97" s="27">
        <v>5.2598211130956223</v>
      </c>
      <c r="BN97" s="27">
        <v>5.0396460115055923</v>
      </c>
      <c r="BO97" s="27">
        <v>4.7811172836616684</v>
      </c>
      <c r="BP97" s="27">
        <v>4.4345052815932604</v>
      </c>
      <c r="BQ97" s="27">
        <v>4.0615719634234928</v>
      </c>
      <c r="BR97" s="27">
        <v>3.6628947882366241</v>
      </c>
      <c r="BS97" s="27">
        <v>3.2859793631254846</v>
      </c>
      <c r="BT97" s="27">
        <v>2.8444205225085959</v>
      </c>
      <c r="BU97" s="27">
        <v>1.0852271263256945</v>
      </c>
      <c r="BV97" s="27">
        <v>6.6384617922714995E-2</v>
      </c>
      <c r="BW97" s="27">
        <v>-0.31865092380739313</v>
      </c>
      <c r="BX97" s="27">
        <v>-0.36501147048159055</v>
      </c>
      <c r="BZ97" s="27">
        <v>16.755394101018005</v>
      </c>
      <c r="CA97" s="27">
        <v>16.003362766433906</v>
      </c>
      <c r="CB97" s="27">
        <v>15.684720103237485</v>
      </c>
      <c r="CC97" s="27">
        <v>15.464545001647455</v>
      </c>
      <c r="CD97" s="27">
        <v>15.206016273803531</v>
      </c>
      <c r="CE97" s="27">
        <v>14.859404271735123</v>
      </c>
      <c r="CF97" s="27">
        <v>14.486470953565355</v>
      </c>
      <c r="CG97" s="27">
        <v>14.087793778378487</v>
      </c>
      <c r="CH97" s="27">
        <v>13.710878353267347</v>
      </c>
      <c r="CI97" s="27">
        <v>13.269319512650458</v>
      </c>
      <c r="CJ97" s="27">
        <v>11.510126116467557</v>
      </c>
      <c r="CK97" s="27">
        <v>10.491283608064577</v>
      </c>
      <c r="CL97" s="27">
        <v>10.106248066334469</v>
      </c>
      <c r="CM97" s="27">
        <v>10.059887519660272</v>
      </c>
      <c r="CO97" s="28">
        <v>6.326330903935645</v>
      </c>
      <c r="CP97" s="28">
        <v>5.5636671437852812</v>
      </c>
      <c r="CQ97" s="28">
        <v>5.2317838497750735</v>
      </c>
      <c r="CR97" s="28">
        <v>4.992009094205148</v>
      </c>
      <c r="CS97" s="28">
        <v>4.7227299092774011</v>
      </c>
      <c r="CT97" s="28">
        <v>4.3516242879065281</v>
      </c>
      <c r="CU97" s="28">
        <v>3.9254936748317597</v>
      </c>
      <c r="CV97" s="28">
        <v>3.4616254606251715</v>
      </c>
      <c r="CW97" s="28">
        <v>3.0596765796517111</v>
      </c>
      <c r="CX97" s="28">
        <v>2.6355457469913972</v>
      </c>
      <c r="CY97" s="28">
        <v>-0.56367387032838323</v>
      </c>
      <c r="CZ97" s="28">
        <v>-8.1218009722666338</v>
      </c>
      <c r="DA97" s="28">
        <v>-14.085901068993302</v>
      </c>
      <c r="DB97" s="28">
        <v>-18.263122166200894</v>
      </c>
      <c r="DD97" s="28">
        <v>16.751229894077508</v>
      </c>
      <c r="DE97" s="28">
        <v>15.988566133927144</v>
      </c>
      <c r="DF97" s="28">
        <v>15.656682839916936</v>
      </c>
      <c r="DG97" s="28">
        <v>15.416908084347011</v>
      </c>
      <c r="DH97" s="28">
        <v>15.147628899419264</v>
      </c>
      <c r="DI97" s="28">
        <v>14.776523278048391</v>
      </c>
      <c r="DJ97" s="28">
        <v>14.350392664973622</v>
      </c>
      <c r="DK97" s="28">
        <v>13.886524450767034</v>
      </c>
      <c r="DL97" s="28">
        <v>13.484575569793574</v>
      </c>
      <c r="DM97" s="28">
        <v>13.06044473713326</v>
      </c>
      <c r="DN97" s="28">
        <v>9.8612251198134793</v>
      </c>
      <c r="DO97" s="28">
        <v>2.3030980178752287</v>
      </c>
      <c r="DP97" s="28">
        <v>-3.661002078851439</v>
      </c>
      <c r="DQ97" s="28">
        <v>-7.8382231760590315</v>
      </c>
      <c r="DS97" s="29">
        <v>6.3834899530027087</v>
      </c>
      <c r="DT97" s="29">
        <v>5.6524636543210249</v>
      </c>
      <c r="DU97" s="29">
        <v>5.3476285086955357</v>
      </c>
      <c r="DV97" s="29">
        <v>5.1581314120908885</v>
      </c>
      <c r="DW97" s="29">
        <v>4.9359045650221312</v>
      </c>
      <c r="DX97" s="29">
        <v>4.6219808375908862</v>
      </c>
      <c r="DY97" s="29">
        <v>4.2494182350690544</v>
      </c>
      <c r="DZ97" s="29">
        <v>3.8394170831928527</v>
      </c>
      <c r="EA97" s="29">
        <v>3.2425996342684726</v>
      </c>
      <c r="EB97" s="29">
        <v>1.5000238514714006</v>
      </c>
      <c r="EC97" s="29">
        <v>-6.7326777595958234</v>
      </c>
      <c r="ED97" s="29">
        <v>-13.682544962820593</v>
      </c>
      <c r="EE97" s="29">
        <v>-17.683205346861889</v>
      </c>
      <c r="EF97" s="29">
        <v>-16.837962612123043</v>
      </c>
      <c r="EH97" s="29">
        <v>16.808388943144571</v>
      </c>
      <c r="EI97" s="29">
        <v>16.077362644462887</v>
      </c>
      <c r="EJ97" s="29">
        <v>16.077362644462887</v>
      </c>
      <c r="EK97" s="29">
        <v>15.583030402232751</v>
      </c>
      <c r="EL97" s="29">
        <v>15.360803555163994</v>
      </c>
      <c r="EM97" s="29">
        <v>15.046879827732749</v>
      </c>
      <c r="EN97" s="29">
        <v>14.674317225210917</v>
      </c>
      <c r="EO97" s="29">
        <v>14.264316073334715</v>
      </c>
      <c r="EP97" s="29">
        <v>13.667498624410335</v>
      </c>
      <c r="EQ97" s="29">
        <v>11.924922841613263</v>
      </c>
      <c r="ER97" s="29">
        <v>3.6922212305460391</v>
      </c>
      <c r="ES97" s="29">
        <v>-3.2576459726787306</v>
      </c>
      <c r="ET97" s="29">
        <v>-7.258306356720027</v>
      </c>
      <c r="EU97" s="29">
        <v>-6.4130636219811805</v>
      </c>
      <c r="EW97" s="1">
        <v>382462</v>
      </c>
      <c r="EX97" s="1">
        <v>432232</v>
      </c>
      <c r="EY97" s="1" t="s">
        <v>566</v>
      </c>
      <c r="EZ97" s="1" t="s">
        <v>510</v>
      </c>
    </row>
    <row r="98" spans="2:156" ht="16" thickBot="1" x14ac:dyDescent="0.4">
      <c r="B98" s="21" t="s">
        <v>99</v>
      </c>
      <c r="C98" s="22">
        <v>-0.72390616047111789</v>
      </c>
      <c r="D98" s="23">
        <v>-0.88482245978112917</v>
      </c>
      <c r="E98" s="23">
        <v>-0.91472122855575821</v>
      </c>
      <c r="F98" s="23">
        <v>-0.96687194960553469</v>
      </c>
      <c r="G98" s="23">
        <v>-1.0949368837722664</v>
      </c>
      <c r="H98" s="23">
        <v>-1.2028540398633696</v>
      </c>
      <c r="I98" s="23">
        <v>-1.3047551848852075</v>
      </c>
      <c r="J98" s="23">
        <v>-1.357149505746736</v>
      </c>
      <c r="K98" s="23">
        <v>-1.4894512061993657</v>
      </c>
      <c r="L98" s="23">
        <v>-1.6314136676109585</v>
      </c>
      <c r="M98" s="23">
        <v>-2.1165181989671753</v>
      </c>
      <c r="N98" s="23">
        <v>-2.3494903220850203</v>
      </c>
      <c r="O98" s="23">
        <v>-2.4261580442073685</v>
      </c>
      <c r="P98" s="23">
        <v>-2.3249597711480794</v>
      </c>
      <c r="Q98" s="24"/>
      <c r="R98" s="23">
        <v>1.4760938395288821</v>
      </c>
      <c r="S98" s="23">
        <v>1.3151775402188708</v>
      </c>
      <c r="T98" s="23">
        <v>1.2852787714442417</v>
      </c>
      <c r="U98" s="23">
        <v>1.2331280503944653</v>
      </c>
      <c r="V98" s="23">
        <v>1.1050631162277336</v>
      </c>
      <c r="W98" s="23">
        <v>0.99714596013663037</v>
      </c>
      <c r="X98" s="23">
        <v>0.89524481511479248</v>
      </c>
      <c r="Y98" s="23">
        <v>0.84285049425326397</v>
      </c>
      <c r="Z98" s="23">
        <v>0.71054879380063429</v>
      </c>
      <c r="AA98" s="23">
        <v>0.56858633238904144</v>
      </c>
      <c r="AB98" s="23">
        <v>8.3481801032824432E-2</v>
      </c>
      <c r="AC98" s="23">
        <v>-0.14949032208502011</v>
      </c>
      <c r="AD98" s="23">
        <v>-0.22615804420736829</v>
      </c>
      <c r="AE98" s="23">
        <v>-0.12495977114807921</v>
      </c>
      <c r="AG98" s="25">
        <v>-0.6555571562882323</v>
      </c>
      <c r="AH98" s="25">
        <v>-0.75666491700803085</v>
      </c>
      <c r="AI98" s="25">
        <v>-0.82013494987460267</v>
      </c>
      <c r="AJ98" s="25">
        <v>-0.88700128153679114</v>
      </c>
      <c r="AK98" s="25">
        <v>-1.0219402411689409</v>
      </c>
      <c r="AL98" s="25">
        <v>-1.1442721496292652</v>
      </c>
      <c r="AM98" s="25">
        <v>-1.2602464350194362</v>
      </c>
      <c r="AN98" s="25">
        <v>-1.319632917781788</v>
      </c>
      <c r="AO98" s="25">
        <v>-1.470714843581199</v>
      </c>
      <c r="AP98" s="25">
        <v>-1.6087768780945269</v>
      </c>
      <c r="AQ98" s="25">
        <v>-1.8786749237441358</v>
      </c>
      <c r="AR98" s="25">
        <v>-2.145886980727469</v>
      </c>
      <c r="AS98" s="25">
        <v>-2.3447455220985338</v>
      </c>
      <c r="AT98" s="25">
        <v>-2.4555159863310907</v>
      </c>
      <c r="AV98" s="26">
        <v>1.5444428437117677</v>
      </c>
      <c r="AW98" s="26">
        <v>1.4433350829919691</v>
      </c>
      <c r="AX98" s="26">
        <v>1.3798650501253973</v>
      </c>
      <c r="AY98" s="26">
        <v>1.3129987184632088</v>
      </c>
      <c r="AZ98" s="26">
        <v>1.1780597588310591</v>
      </c>
      <c r="BA98" s="26">
        <v>1.0557278503707348</v>
      </c>
      <c r="BB98" s="26">
        <v>0.93975356498056373</v>
      </c>
      <c r="BC98" s="26">
        <v>0.88036708221821192</v>
      </c>
      <c r="BD98" s="26">
        <v>0.72928515641880098</v>
      </c>
      <c r="BE98" s="26">
        <v>0.5912231219054731</v>
      </c>
      <c r="BF98" s="26">
        <v>0.32132507625586415</v>
      </c>
      <c r="BG98" s="26">
        <v>5.411301927253076E-2</v>
      </c>
      <c r="BH98" s="26">
        <v>-0.14474552209853364</v>
      </c>
      <c r="BI98" s="26">
        <v>-0.25551598633109052</v>
      </c>
      <c r="BK98" s="27">
        <v>-0.72042818638663531</v>
      </c>
      <c r="BL98" s="27">
        <v>-0.87674427866528215</v>
      </c>
      <c r="BM98" s="27">
        <v>-0.90353426280585203</v>
      </c>
      <c r="BN98" s="27">
        <v>-0.96127338811598562</v>
      </c>
      <c r="BO98" s="27">
        <v>-1.084254086243386</v>
      </c>
      <c r="BP98" s="27">
        <v>-1.1844999415113542</v>
      </c>
      <c r="BQ98" s="27">
        <v>-1.2834227704806913</v>
      </c>
      <c r="BR98" s="27">
        <v>-1.3343216159659599</v>
      </c>
      <c r="BS98" s="27">
        <v>-1.4601955309666892</v>
      </c>
      <c r="BT98" s="27">
        <v>-1.5912498229016083</v>
      </c>
      <c r="BU98" s="27">
        <v>-2.0532669310391194</v>
      </c>
      <c r="BV98" s="27">
        <v>-2.2750266639259804</v>
      </c>
      <c r="BW98" s="27">
        <v>-2.352359857714073</v>
      </c>
      <c r="BX98" s="27">
        <v>-2.2573963375649226</v>
      </c>
      <c r="BZ98" s="27">
        <v>1.4795718136133647</v>
      </c>
      <c r="CA98" s="27">
        <v>1.3232557213347178</v>
      </c>
      <c r="CB98" s="27">
        <v>1.2964657371941479</v>
      </c>
      <c r="CC98" s="27">
        <v>1.2387266118840143</v>
      </c>
      <c r="CD98" s="27">
        <v>1.1157459137566139</v>
      </c>
      <c r="CE98" s="27">
        <v>1.0155000584886458</v>
      </c>
      <c r="CF98" s="27">
        <v>0.91657722951930864</v>
      </c>
      <c r="CG98" s="27">
        <v>0.86567838403404007</v>
      </c>
      <c r="CH98" s="27">
        <v>0.73980446903331076</v>
      </c>
      <c r="CI98" s="27">
        <v>0.60875017709839163</v>
      </c>
      <c r="CJ98" s="27">
        <v>0.14673306896088034</v>
      </c>
      <c r="CK98" s="27">
        <v>-7.502666392598023E-2</v>
      </c>
      <c r="CL98" s="27">
        <v>-0.15235985771407279</v>
      </c>
      <c r="CM98" s="27">
        <v>-5.7396337564922462E-2</v>
      </c>
      <c r="CO98" s="28">
        <v>-0.72145049627017976</v>
      </c>
      <c r="CP98" s="28">
        <v>-0.88305680465451197</v>
      </c>
      <c r="CQ98" s="28">
        <v>-0.91228295825632899</v>
      </c>
      <c r="CR98" s="28">
        <v>-0.96164492245108213</v>
      </c>
      <c r="CS98" s="28">
        <v>-1.0900164285552727</v>
      </c>
      <c r="CT98" s="28">
        <v>-1.2024818208449808</v>
      </c>
      <c r="CU98" s="28">
        <v>-1.3087510802732754</v>
      </c>
      <c r="CV98" s="28">
        <v>-1.3533298479080711</v>
      </c>
      <c r="CW98" s="28">
        <v>-1.4705743891435856</v>
      </c>
      <c r="CX98" s="28">
        <v>-1.5649827019354932</v>
      </c>
      <c r="CY98" s="28">
        <v>-2.0241746178306954</v>
      </c>
      <c r="CZ98" s="28">
        <v>-2.7485407589171933</v>
      </c>
      <c r="DA98" s="28">
        <v>-3.2584536106097532</v>
      </c>
      <c r="DB98" s="28">
        <v>-3.6076257741871531</v>
      </c>
      <c r="DD98" s="28">
        <v>1.4785495037298202</v>
      </c>
      <c r="DE98" s="28">
        <v>1.316943195345488</v>
      </c>
      <c r="DF98" s="28">
        <v>1.287717041743671</v>
      </c>
      <c r="DG98" s="28">
        <v>1.2383550775489178</v>
      </c>
      <c r="DH98" s="28">
        <v>1.1099835714447273</v>
      </c>
      <c r="DI98" s="28">
        <v>0.99751817915501917</v>
      </c>
      <c r="DJ98" s="28">
        <v>0.8912489197267246</v>
      </c>
      <c r="DK98" s="28">
        <v>0.84667015209192886</v>
      </c>
      <c r="DL98" s="28">
        <v>0.72942561085641433</v>
      </c>
      <c r="DM98" s="28">
        <v>0.6350172980645068</v>
      </c>
      <c r="DN98" s="28">
        <v>0.17582538216930432</v>
      </c>
      <c r="DO98" s="28">
        <v>-0.54854075891719312</v>
      </c>
      <c r="DP98" s="28">
        <v>-1.0584536106097531</v>
      </c>
      <c r="DQ98" s="28">
        <v>-1.407625774187153</v>
      </c>
      <c r="DS98" s="29">
        <v>-0.73716113434553621</v>
      </c>
      <c r="DT98" s="29">
        <v>-0.91112200078419403</v>
      </c>
      <c r="DU98" s="29">
        <v>-0.93403880007565587</v>
      </c>
      <c r="DV98" s="29">
        <v>-0.98157170932936988</v>
      </c>
      <c r="DW98" s="29">
        <v>-1.1111025687502798</v>
      </c>
      <c r="DX98" s="29">
        <v>-1.2090003211981772</v>
      </c>
      <c r="DY98" s="29">
        <v>-1.3026368316970174</v>
      </c>
      <c r="DZ98" s="29">
        <v>-1.3384915913813866</v>
      </c>
      <c r="EA98" s="29">
        <v>-1.4418116176092488</v>
      </c>
      <c r="EB98" s="29">
        <v>-1.6498524069603462</v>
      </c>
      <c r="EC98" s="29">
        <v>-2.5921727677555877</v>
      </c>
      <c r="ED98" s="29">
        <v>-3.2490097298710099</v>
      </c>
      <c r="EE98" s="29">
        <v>-3.6081529910089385</v>
      </c>
      <c r="EF98" s="29">
        <v>-3.4145510958328993</v>
      </c>
      <c r="EH98" s="29">
        <v>1.4628388656544637</v>
      </c>
      <c r="EI98" s="29">
        <v>1.2888779992158059</v>
      </c>
      <c r="EJ98" s="29">
        <v>1.2888779992158059</v>
      </c>
      <c r="EK98" s="29">
        <v>1.2184282906706301</v>
      </c>
      <c r="EL98" s="29">
        <v>1.0888974312497202</v>
      </c>
      <c r="EM98" s="29">
        <v>0.99099967880182271</v>
      </c>
      <c r="EN98" s="29">
        <v>0.89736316830298257</v>
      </c>
      <c r="EO98" s="29">
        <v>0.86150840861861333</v>
      </c>
      <c r="EP98" s="29">
        <v>0.75818838239075115</v>
      </c>
      <c r="EQ98" s="29">
        <v>0.55014759303965377</v>
      </c>
      <c r="ER98" s="29">
        <v>-0.39217276775558751</v>
      </c>
      <c r="ES98" s="29">
        <v>-1.0490097298710097</v>
      </c>
      <c r="ET98" s="29">
        <v>-1.4081529910089383</v>
      </c>
      <c r="EU98" s="29">
        <v>-1.2145510958328991</v>
      </c>
      <c r="EW98" s="1">
        <v>329874</v>
      </c>
      <c r="EX98" s="1">
        <v>497641</v>
      </c>
      <c r="EY98" s="1" t="s">
        <v>477</v>
      </c>
      <c r="EZ98" s="1" t="s">
        <v>873</v>
      </c>
    </row>
    <row r="99" spans="2:156" ht="16" thickBot="1" x14ac:dyDescent="0.4">
      <c r="B99" s="21" t="s">
        <v>100</v>
      </c>
      <c r="C99" s="22">
        <v>6.9646134384609653</v>
      </c>
      <c r="D99" s="23">
        <v>6.5363754223602015</v>
      </c>
      <c r="E99" s="23">
        <v>6.2806151670764869</v>
      </c>
      <c r="F99" s="23">
        <v>5.9636773834764654</v>
      </c>
      <c r="G99" s="23">
        <v>5.7607568791380217</v>
      </c>
      <c r="H99" s="23">
        <v>5.4514304125544371</v>
      </c>
      <c r="I99" s="23">
        <v>5.0743628541519783</v>
      </c>
      <c r="J99" s="23">
        <v>4.6668956321435786</v>
      </c>
      <c r="K99" s="23">
        <v>4.3104317996586801</v>
      </c>
      <c r="L99" s="23">
        <v>3.7501210561053</v>
      </c>
      <c r="M99" s="23">
        <v>1.4407013907365993</v>
      </c>
      <c r="N99" s="23">
        <v>1.4943898678261291E-2</v>
      </c>
      <c r="O99" s="23">
        <v>-0.45850575640663749</v>
      </c>
      <c r="P99" s="23">
        <v>-0.49110639422374192</v>
      </c>
      <c r="Q99" s="24"/>
      <c r="R99" s="23">
        <v>11.601613438460966</v>
      </c>
      <c r="S99" s="23">
        <v>11.173375422360202</v>
      </c>
      <c r="T99" s="23">
        <v>10.917615167076487</v>
      </c>
      <c r="U99" s="23">
        <v>10.600677383476466</v>
      </c>
      <c r="V99" s="23">
        <v>10.397756879138022</v>
      </c>
      <c r="W99" s="23">
        <v>10.088430412554438</v>
      </c>
      <c r="X99" s="23">
        <v>9.7113628541519788</v>
      </c>
      <c r="Y99" s="23">
        <v>9.3038956321435791</v>
      </c>
      <c r="Z99" s="23">
        <v>8.9474317996586805</v>
      </c>
      <c r="AA99" s="23">
        <v>8.3871210561053005</v>
      </c>
      <c r="AB99" s="23">
        <v>6.0777013907365998</v>
      </c>
      <c r="AC99" s="23">
        <v>4.6519438986782617</v>
      </c>
      <c r="AD99" s="23">
        <v>4.178494243593363</v>
      </c>
      <c r="AE99" s="23">
        <v>4.1458936057762585</v>
      </c>
      <c r="AG99" s="25">
        <v>7.2746075824256877</v>
      </c>
      <c r="AH99" s="25">
        <v>7.1081722671796648</v>
      </c>
      <c r="AI99" s="25">
        <v>6.7402114911534952</v>
      </c>
      <c r="AJ99" s="25">
        <v>6.3588971273054895</v>
      </c>
      <c r="AK99" s="25">
        <v>6.1156513849507093</v>
      </c>
      <c r="AL99" s="25">
        <v>5.7905636668010132</v>
      </c>
      <c r="AM99" s="25">
        <v>5.3840242279390793</v>
      </c>
      <c r="AN99" s="25">
        <v>4.864989313857059</v>
      </c>
      <c r="AO99" s="25">
        <v>4.1630611899419563</v>
      </c>
      <c r="AP99" s="25">
        <v>3.2752860577141263</v>
      </c>
      <c r="AQ99" s="25">
        <v>2.3593529610200576</v>
      </c>
      <c r="AR99" s="25">
        <v>1.1305309562555479</v>
      </c>
      <c r="AS99" s="25">
        <v>0.41212674342787636</v>
      </c>
      <c r="AT99" s="25">
        <v>-6.9502039797974646E-2</v>
      </c>
      <c r="AV99" s="26">
        <v>11.911607582425688</v>
      </c>
      <c r="AW99" s="26">
        <v>11.745172267179665</v>
      </c>
      <c r="AX99" s="26">
        <v>11.377211491153496</v>
      </c>
      <c r="AY99" s="26">
        <v>10.99589712730549</v>
      </c>
      <c r="AZ99" s="26">
        <v>10.75265138495071</v>
      </c>
      <c r="BA99" s="26">
        <v>10.427563666801014</v>
      </c>
      <c r="BB99" s="26">
        <v>10.02102422793908</v>
      </c>
      <c r="BC99" s="26">
        <v>9.5019893138570595</v>
      </c>
      <c r="BD99" s="26">
        <v>8.8000611899419567</v>
      </c>
      <c r="BE99" s="26">
        <v>7.9122860577141267</v>
      </c>
      <c r="BF99" s="26">
        <v>6.9963529610200581</v>
      </c>
      <c r="BG99" s="26">
        <v>5.7675309562555483</v>
      </c>
      <c r="BH99" s="26">
        <v>5.0491267434278768</v>
      </c>
      <c r="BI99" s="26">
        <v>4.5674979602020258</v>
      </c>
      <c r="BK99" s="27">
        <v>6.9783296376733137</v>
      </c>
      <c r="BL99" s="27">
        <v>6.5725193570698721</v>
      </c>
      <c r="BM99" s="27">
        <v>6.3409509004538123</v>
      </c>
      <c r="BN99" s="27">
        <v>6.044264465971338</v>
      </c>
      <c r="BO99" s="27">
        <v>5.8633926776360354</v>
      </c>
      <c r="BP99" s="27">
        <v>5.5770602484742255</v>
      </c>
      <c r="BQ99" s="27">
        <v>5.2240143350372819</v>
      </c>
      <c r="BR99" s="27">
        <v>4.8413090181965934</v>
      </c>
      <c r="BS99" s="27">
        <v>4.5150145782362081</v>
      </c>
      <c r="BT99" s="27">
        <v>4.0575160654750348</v>
      </c>
      <c r="BU99" s="27">
        <v>1.928598162150962</v>
      </c>
      <c r="BV99" s="27">
        <v>0.70045097755662411</v>
      </c>
      <c r="BW99" s="27">
        <v>0.32671048155250304</v>
      </c>
      <c r="BX99" s="27">
        <v>0.35398809861522906</v>
      </c>
      <c r="BZ99" s="27">
        <v>11.615329637673314</v>
      </c>
      <c r="CA99" s="27">
        <v>11.209519357069873</v>
      </c>
      <c r="CB99" s="27">
        <v>10.977950900453813</v>
      </c>
      <c r="CC99" s="27">
        <v>10.681264465971338</v>
      </c>
      <c r="CD99" s="27">
        <v>10.500392677636036</v>
      </c>
      <c r="CE99" s="27">
        <v>10.214060248474226</v>
      </c>
      <c r="CF99" s="27">
        <v>9.8610143350372823</v>
      </c>
      <c r="CG99" s="27">
        <v>9.4783090181965939</v>
      </c>
      <c r="CH99" s="27">
        <v>9.1520145782362086</v>
      </c>
      <c r="CI99" s="27">
        <v>8.6945160654750353</v>
      </c>
      <c r="CJ99" s="27">
        <v>6.5655981621509625</v>
      </c>
      <c r="CK99" s="27">
        <v>5.3374509775566246</v>
      </c>
      <c r="CL99" s="27">
        <v>4.9637104815525035</v>
      </c>
      <c r="CM99" s="27">
        <v>4.9909880986152295</v>
      </c>
      <c r="CO99" s="28">
        <v>6.9798628753805083</v>
      </c>
      <c r="CP99" s="28">
        <v>6.5612729261712204</v>
      </c>
      <c r="CQ99" s="28">
        <v>6.3071322413738677</v>
      </c>
      <c r="CR99" s="28">
        <v>5.9784291485352483</v>
      </c>
      <c r="CS99" s="28">
        <v>5.7653844984058153</v>
      </c>
      <c r="CT99" s="28">
        <v>5.4287547617144725</v>
      </c>
      <c r="CU99" s="28">
        <v>4.9883113342917014</v>
      </c>
      <c r="CV99" s="28">
        <v>4.5055775748041427</v>
      </c>
      <c r="CW99" s="28">
        <v>4.1040200975959138</v>
      </c>
      <c r="CX99" s="28">
        <v>3.6251971607871454</v>
      </c>
      <c r="CY99" s="28">
        <v>0.85843317752083692</v>
      </c>
      <c r="CZ99" s="28">
        <v>-5.6751268135704009</v>
      </c>
      <c r="DA99" s="28">
        <v>-10.80263668895887</v>
      </c>
      <c r="DB99" s="28">
        <v>-14.296475450266939</v>
      </c>
      <c r="DD99" s="28">
        <v>11.616862875380509</v>
      </c>
      <c r="DE99" s="28">
        <v>11.198272926171221</v>
      </c>
      <c r="DF99" s="28">
        <v>10.944132241373868</v>
      </c>
      <c r="DG99" s="28">
        <v>10.615429148535249</v>
      </c>
      <c r="DH99" s="28">
        <v>10.402384498405816</v>
      </c>
      <c r="DI99" s="28">
        <v>10.065754761714473</v>
      </c>
      <c r="DJ99" s="28">
        <v>9.6253113342917018</v>
      </c>
      <c r="DK99" s="28">
        <v>9.1425775748041431</v>
      </c>
      <c r="DL99" s="28">
        <v>8.7410200975959143</v>
      </c>
      <c r="DM99" s="28">
        <v>8.2621971607871458</v>
      </c>
      <c r="DN99" s="28">
        <v>5.4954331775208374</v>
      </c>
      <c r="DO99" s="28">
        <v>-1.0381268135704005</v>
      </c>
      <c r="DP99" s="28">
        <v>-6.1656366889588696</v>
      </c>
      <c r="DQ99" s="28">
        <v>-9.6594754502669389</v>
      </c>
      <c r="DS99" s="29">
        <v>6.9927389386576859</v>
      </c>
      <c r="DT99" s="29">
        <v>6.5654904046511042</v>
      </c>
      <c r="DU99" s="29">
        <v>6.3163099304160042</v>
      </c>
      <c r="DV99" s="29">
        <v>6.0042836325336708</v>
      </c>
      <c r="DW99" s="29">
        <v>5.8007195615801805</v>
      </c>
      <c r="DX99" s="29">
        <v>5.4935911518394462</v>
      </c>
      <c r="DY99" s="29">
        <v>5.0974015467866423</v>
      </c>
      <c r="DZ99" s="29">
        <v>4.6702134427816304</v>
      </c>
      <c r="EA99" s="29">
        <v>4.204078503799721</v>
      </c>
      <c r="EB99" s="29">
        <v>2.8774529947918808</v>
      </c>
      <c r="EC99" s="29">
        <v>-4.4231495039222111</v>
      </c>
      <c r="ED99" s="29">
        <v>-10.39446221988041</v>
      </c>
      <c r="EE99" s="29">
        <v>-13.83676151458593</v>
      </c>
      <c r="EF99" s="29">
        <v>-12.952936724254428</v>
      </c>
      <c r="EH99" s="29">
        <v>11.629738938657686</v>
      </c>
      <c r="EI99" s="29">
        <v>11.202490404651105</v>
      </c>
      <c r="EJ99" s="29">
        <v>11.202490404651105</v>
      </c>
      <c r="EK99" s="29">
        <v>10.641283632533671</v>
      </c>
      <c r="EL99" s="29">
        <v>10.437719561580181</v>
      </c>
      <c r="EM99" s="29">
        <v>10.130591151839447</v>
      </c>
      <c r="EN99" s="29">
        <v>9.7344015467866427</v>
      </c>
      <c r="EO99" s="29">
        <v>9.3072134427816309</v>
      </c>
      <c r="EP99" s="29">
        <v>8.8410785037997215</v>
      </c>
      <c r="EQ99" s="29">
        <v>7.5144529947918812</v>
      </c>
      <c r="ER99" s="29">
        <v>0.21385049607778939</v>
      </c>
      <c r="ES99" s="29">
        <v>-5.7574622198804093</v>
      </c>
      <c r="ET99" s="29">
        <v>-9.1997615145859299</v>
      </c>
      <c r="EU99" s="29">
        <v>-8.3159367242544278</v>
      </c>
      <c r="EW99" s="1">
        <v>333013</v>
      </c>
      <c r="EX99" s="1">
        <v>446934</v>
      </c>
      <c r="EY99" s="1" t="s">
        <v>577</v>
      </c>
      <c r="EZ99" s="1" t="s">
        <v>876</v>
      </c>
    </row>
    <row r="100" spans="2:156" ht="16" thickBot="1" x14ac:dyDescent="0.4">
      <c r="B100" s="21" t="s">
        <v>101</v>
      </c>
      <c r="C100" s="22">
        <v>4.889894235149324</v>
      </c>
      <c r="D100" s="23">
        <v>4.1992892259200385</v>
      </c>
      <c r="E100" s="23">
        <v>4.295905185945454</v>
      </c>
      <c r="F100" s="23">
        <v>3.5249628925429537</v>
      </c>
      <c r="G100" s="23">
        <v>3.6346631630957305</v>
      </c>
      <c r="H100" s="23">
        <v>3.0591436619509</v>
      </c>
      <c r="I100" s="23">
        <v>2.5124268857883241</v>
      </c>
      <c r="J100" s="23">
        <v>2.1638251830701325</v>
      </c>
      <c r="K100" s="23">
        <v>1.4946656800645535</v>
      </c>
      <c r="L100" s="23">
        <v>0.75705870789649587</v>
      </c>
      <c r="M100" s="23">
        <v>-1.1301319600818722</v>
      </c>
      <c r="N100" s="23">
        <v>-1.7238943022196445</v>
      </c>
      <c r="O100" s="23">
        <v>-1.6504607484763163</v>
      </c>
      <c r="P100" s="23">
        <v>-1.1063680438949426</v>
      </c>
      <c r="Q100" s="24"/>
      <c r="R100" s="23">
        <v>9.1898942351493247</v>
      </c>
      <c r="S100" s="23">
        <v>8.4992892259200392</v>
      </c>
      <c r="T100" s="23">
        <v>8.5959051859454547</v>
      </c>
      <c r="U100" s="23">
        <v>7.8249628925429544</v>
      </c>
      <c r="V100" s="23">
        <v>7.9346631630957312</v>
      </c>
      <c r="W100" s="23">
        <v>7.3591436619509007</v>
      </c>
      <c r="X100" s="23">
        <v>6.8124268857883248</v>
      </c>
      <c r="Y100" s="23">
        <v>6.4638251830701332</v>
      </c>
      <c r="Z100" s="23">
        <v>5.7946656800645542</v>
      </c>
      <c r="AA100" s="23">
        <v>5.0570587078964966</v>
      </c>
      <c r="AB100" s="23">
        <v>3.1698680399181285</v>
      </c>
      <c r="AC100" s="23">
        <v>2.5761056977803563</v>
      </c>
      <c r="AD100" s="23">
        <v>2.6495392515236844</v>
      </c>
      <c r="AE100" s="23">
        <v>3.1936319561050581</v>
      </c>
      <c r="AG100" s="25">
        <v>5.010147447054667</v>
      </c>
      <c r="AH100" s="25">
        <v>4.4303270156129209</v>
      </c>
      <c r="AI100" s="25">
        <v>4.4939953031212649</v>
      </c>
      <c r="AJ100" s="25">
        <v>3.7816750406401258</v>
      </c>
      <c r="AK100" s="25">
        <v>4.0070965797158262</v>
      </c>
      <c r="AL100" s="25">
        <v>3.5433394442659836</v>
      </c>
      <c r="AM100" s="25">
        <v>3.1127323187120393</v>
      </c>
      <c r="AN100" s="25">
        <v>2.8711779727337454</v>
      </c>
      <c r="AO100" s="25">
        <v>2.3215887860994222</v>
      </c>
      <c r="AP100" s="25">
        <v>1.7758994466280615</v>
      </c>
      <c r="AQ100" s="25">
        <v>0.46456388832784867</v>
      </c>
      <c r="AR100" s="25">
        <v>-0.35240939338597954</v>
      </c>
      <c r="AS100" s="25">
        <v>-0.8845735743104477</v>
      </c>
      <c r="AT100" s="25">
        <v>-1.0395453997177704</v>
      </c>
      <c r="AV100" s="26">
        <v>9.3101474470546677</v>
      </c>
      <c r="AW100" s="26">
        <v>8.7303270156129216</v>
      </c>
      <c r="AX100" s="26">
        <v>8.7939953031212656</v>
      </c>
      <c r="AY100" s="26">
        <v>8.0816750406401265</v>
      </c>
      <c r="AZ100" s="26">
        <v>8.3070965797158269</v>
      </c>
      <c r="BA100" s="26">
        <v>7.8433394442659843</v>
      </c>
      <c r="BB100" s="26">
        <v>7.41273231871204</v>
      </c>
      <c r="BC100" s="26">
        <v>7.1711779727337461</v>
      </c>
      <c r="BD100" s="26">
        <v>6.6215887860994229</v>
      </c>
      <c r="BE100" s="26">
        <v>6.0758994466280623</v>
      </c>
      <c r="BF100" s="26">
        <v>4.7645638883278494</v>
      </c>
      <c r="BG100" s="26">
        <v>3.9475906066140212</v>
      </c>
      <c r="BH100" s="26">
        <v>3.415426425689553</v>
      </c>
      <c r="BI100" s="26">
        <v>3.2604546002822303</v>
      </c>
      <c r="BK100" s="27">
        <v>4.8922592912385419</v>
      </c>
      <c r="BL100" s="27">
        <v>4.2222050313027939</v>
      </c>
      <c r="BM100" s="27">
        <v>4.3334347783389866</v>
      </c>
      <c r="BN100" s="27">
        <v>3.5763236625606325</v>
      </c>
      <c r="BO100" s="27">
        <v>3.680395278581031</v>
      </c>
      <c r="BP100" s="27">
        <v>3.1190242902888077</v>
      </c>
      <c r="BQ100" s="27">
        <v>2.5846713885628194</v>
      </c>
      <c r="BR100" s="27">
        <v>2.2446885533031331</v>
      </c>
      <c r="BS100" s="27">
        <v>1.598200960676003</v>
      </c>
      <c r="BT100" s="27">
        <v>0.92149402715285333</v>
      </c>
      <c r="BU100" s="27">
        <v>-0.76038045545123367</v>
      </c>
      <c r="BV100" s="27">
        <v>-1.2410638357904915</v>
      </c>
      <c r="BW100" s="27">
        <v>-1.1414207889278707</v>
      </c>
      <c r="BX100" s="27">
        <v>-0.58030911471587743</v>
      </c>
      <c r="BZ100" s="27">
        <v>9.1922592912385426</v>
      </c>
      <c r="CA100" s="27">
        <v>8.5222050313027946</v>
      </c>
      <c r="CB100" s="27">
        <v>8.6334347783389873</v>
      </c>
      <c r="CC100" s="27">
        <v>7.8763236625606332</v>
      </c>
      <c r="CD100" s="27">
        <v>7.9803952785810317</v>
      </c>
      <c r="CE100" s="27">
        <v>7.4190242902888084</v>
      </c>
      <c r="CF100" s="27">
        <v>6.8846713885628201</v>
      </c>
      <c r="CG100" s="27">
        <v>6.5446885533031338</v>
      </c>
      <c r="CH100" s="27">
        <v>5.8982009606760037</v>
      </c>
      <c r="CI100" s="27">
        <v>5.221494027152854</v>
      </c>
      <c r="CJ100" s="27">
        <v>3.539619544548767</v>
      </c>
      <c r="CK100" s="27">
        <v>3.0589361642095092</v>
      </c>
      <c r="CL100" s="27">
        <v>3.15857921107213</v>
      </c>
      <c r="CM100" s="27">
        <v>3.7196908852841233</v>
      </c>
      <c r="CO100" s="28">
        <v>4.90880667746349</v>
      </c>
      <c r="CP100" s="28">
        <v>4.2459691994320448</v>
      </c>
      <c r="CQ100" s="28">
        <v>4.3867534118989298</v>
      </c>
      <c r="CR100" s="28">
        <v>3.6775352378130872</v>
      </c>
      <c r="CS100" s="28">
        <v>3.8831744240613943</v>
      </c>
      <c r="CT100" s="28">
        <v>3.4178786397968892</v>
      </c>
      <c r="CU100" s="28">
        <v>2.9881154915740957</v>
      </c>
      <c r="CV100" s="28">
        <v>2.7732146037515051</v>
      </c>
      <c r="CW100" s="28">
        <v>2.319307261211172</v>
      </c>
      <c r="CX100" s="28">
        <v>1.8836732744362177</v>
      </c>
      <c r="CY100" s="28">
        <v>-7.0171656563150719E-2</v>
      </c>
      <c r="CZ100" s="28">
        <v>-3.7365534962086748</v>
      </c>
      <c r="DA100" s="28">
        <v>-6.4843045689222443</v>
      </c>
      <c r="DB100" s="28">
        <v>-8.066447113963843</v>
      </c>
      <c r="DD100" s="28">
        <v>9.2088066774634907</v>
      </c>
      <c r="DE100" s="28">
        <v>8.5459691994320455</v>
      </c>
      <c r="DF100" s="28">
        <v>8.6867534118989305</v>
      </c>
      <c r="DG100" s="28">
        <v>7.9775352378130879</v>
      </c>
      <c r="DH100" s="28">
        <v>8.1831744240613951</v>
      </c>
      <c r="DI100" s="28">
        <v>7.7178786397968899</v>
      </c>
      <c r="DJ100" s="28">
        <v>7.2881154915740964</v>
      </c>
      <c r="DK100" s="28">
        <v>7.0732146037515058</v>
      </c>
      <c r="DL100" s="28">
        <v>6.6193072612111727</v>
      </c>
      <c r="DM100" s="28">
        <v>6.1836732744362184</v>
      </c>
      <c r="DN100" s="28">
        <v>4.22982834343685</v>
      </c>
      <c r="DO100" s="28">
        <v>0.56344650379132588</v>
      </c>
      <c r="DP100" s="28">
        <v>-2.1843045689222436</v>
      </c>
      <c r="DQ100" s="28">
        <v>-3.7664471139638422</v>
      </c>
      <c r="DS100" s="29">
        <v>4.844722089379033</v>
      </c>
      <c r="DT100" s="29">
        <v>4.0873541904199424</v>
      </c>
      <c r="DU100" s="29">
        <v>4.2244874442763702</v>
      </c>
      <c r="DV100" s="29">
        <v>3.5461090357378335</v>
      </c>
      <c r="DW100" s="29">
        <v>3.7527622559992544</v>
      </c>
      <c r="DX100" s="29">
        <v>3.3486814272028678</v>
      </c>
      <c r="DY100" s="29">
        <v>2.9833578126121161</v>
      </c>
      <c r="DZ100" s="29">
        <v>2.8552748183203533</v>
      </c>
      <c r="EA100" s="29">
        <v>2.3499619150505602</v>
      </c>
      <c r="EB100" s="29">
        <v>1.250112357329165</v>
      </c>
      <c r="EC100" s="29">
        <v>-3.1618508560868825</v>
      </c>
      <c r="ED100" s="29">
        <v>-6.2876290912065294</v>
      </c>
      <c r="EE100" s="29">
        <v>-8.0160447322354749</v>
      </c>
      <c r="EF100" s="29">
        <v>-6.8591124933622503</v>
      </c>
      <c r="EH100" s="29">
        <v>9.1447220893790337</v>
      </c>
      <c r="EI100" s="29">
        <v>8.3873541904199431</v>
      </c>
      <c r="EJ100" s="29">
        <v>8.3873541904199431</v>
      </c>
      <c r="EK100" s="29">
        <v>7.8461090357378342</v>
      </c>
      <c r="EL100" s="29">
        <v>8.0527622559992551</v>
      </c>
      <c r="EM100" s="29">
        <v>7.6486814272028685</v>
      </c>
      <c r="EN100" s="29">
        <v>7.2833578126121168</v>
      </c>
      <c r="EO100" s="29">
        <v>7.1552748183203541</v>
      </c>
      <c r="EP100" s="29">
        <v>6.6499619150505609</v>
      </c>
      <c r="EQ100" s="29">
        <v>5.5501123573291657</v>
      </c>
      <c r="ER100" s="29">
        <v>1.1381491439131182</v>
      </c>
      <c r="ES100" s="29">
        <v>-1.9876290912065286</v>
      </c>
      <c r="ET100" s="29">
        <v>-3.7160447322354742</v>
      </c>
      <c r="EU100" s="29">
        <v>-2.5591124933622496</v>
      </c>
      <c r="EW100" s="1">
        <v>371893</v>
      </c>
      <c r="EX100" s="1">
        <v>413641</v>
      </c>
      <c r="EY100" s="1" t="s">
        <v>489</v>
      </c>
      <c r="EZ100" s="1" t="s">
        <v>867</v>
      </c>
    </row>
    <row r="101" spans="2:156" ht="16" thickBot="1" x14ac:dyDescent="0.4">
      <c r="B101" s="21" t="s">
        <v>102</v>
      </c>
      <c r="C101" s="22">
        <v>5.5866344433432182</v>
      </c>
      <c r="D101" s="23">
        <v>5.2495605621686678</v>
      </c>
      <c r="E101" s="23">
        <v>5.0145517508565973</v>
      </c>
      <c r="F101" s="23">
        <v>4.6858962267131403</v>
      </c>
      <c r="G101" s="23">
        <v>4.4130705039189522</v>
      </c>
      <c r="H101" s="23">
        <v>4.0959962159562409</v>
      </c>
      <c r="I101" s="23">
        <v>3.6519855401872334</v>
      </c>
      <c r="J101" s="23">
        <v>3.2512610127821304</v>
      </c>
      <c r="K101" s="23">
        <v>2.8654542282338156</v>
      </c>
      <c r="L101" s="23">
        <v>2.3406306503084551</v>
      </c>
      <c r="M101" s="23">
        <v>0.62091980497942245</v>
      </c>
      <c r="N101" s="23">
        <v>-0.22514983055323512</v>
      </c>
      <c r="O101" s="23">
        <v>-0.50696920920820787</v>
      </c>
      <c r="P101" s="23">
        <v>-0.173582391930033</v>
      </c>
      <c r="Q101" s="24"/>
      <c r="R101" s="23">
        <v>9.7266344433432188</v>
      </c>
      <c r="S101" s="23">
        <v>9.3895605621686684</v>
      </c>
      <c r="T101" s="23">
        <v>9.1545517508565979</v>
      </c>
      <c r="U101" s="23">
        <v>8.8258962267131409</v>
      </c>
      <c r="V101" s="23">
        <v>8.5530705039189527</v>
      </c>
      <c r="W101" s="23">
        <v>8.2359962159562414</v>
      </c>
      <c r="X101" s="23">
        <v>7.791985540187234</v>
      </c>
      <c r="Y101" s="23">
        <v>7.391261012782131</v>
      </c>
      <c r="Z101" s="23">
        <v>7.0054542282338161</v>
      </c>
      <c r="AA101" s="23">
        <v>6.4806306503084556</v>
      </c>
      <c r="AB101" s="23">
        <v>4.760919804979423</v>
      </c>
      <c r="AC101" s="23">
        <v>3.9148501694467654</v>
      </c>
      <c r="AD101" s="23">
        <v>3.6330307907917927</v>
      </c>
      <c r="AE101" s="23">
        <v>3.9664176080699676</v>
      </c>
      <c r="AG101" s="25">
        <v>5.8383798892858287</v>
      </c>
      <c r="AH101" s="25">
        <v>5.7073831802430846</v>
      </c>
      <c r="AI101" s="25">
        <v>5.3684074436864755</v>
      </c>
      <c r="AJ101" s="25">
        <v>4.9918880457724164</v>
      </c>
      <c r="AK101" s="25">
        <v>4.6975023817234316</v>
      </c>
      <c r="AL101" s="25">
        <v>4.3690295581131871</v>
      </c>
      <c r="AM101" s="25">
        <v>3.9017740588261667</v>
      </c>
      <c r="AN101" s="25">
        <v>3.4673917357716029</v>
      </c>
      <c r="AO101" s="25">
        <v>2.9994852656458697</v>
      </c>
      <c r="AP101" s="25">
        <v>2.468468875298047</v>
      </c>
      <c r="AQ101" s="25">
        <v>1.3209327570538996</v>
      </c>
      <c r="AR101" s="25">
        <v>0.43281805497143822</v>
      </c>
      <c r="AS101" s="25">
        <v>-0.15889666558004123</v>
      </c>
      <c r="AT101" s="25">
        <v>-0.33721495754112141</v>
      </c>
      <c r="AV101" s="26">
        <v>9.9783798892858293</v>
      </c>
      <c r="AW101" s="26">
        <v>9.8473831802430851</v>
      </c>
      <c r="AX101" s="26">
        <v>9.5084074436864761</v>
      </c>
      <c r="AY101" s="26">
        <v>9.131888045772417</v>
      </c>
      <c r="AZ101" s="26">
        <v>8.8375023817234322</v>
      </c>
      <c r="BA101" s="26">
        <v>8.5090295581131876</v>
      </c>
      <c r="BB101" s="26">
        <v>8.0417740588261672</v>
      </c>
      <c r="BC101" s="26">
        <v>7.6073917357716034</v>
      </c>
      <c r="BD101" s="26">
        <v>7.1394852656458703</v>
      </c>
      <c r="BE101" s="26">
        <v>6.6084688752980476</v>
      </c>
      <c r="BF101" s="26">
        <v>5.4609327570539001</v>
      </c>
      <c r="BG101" s="26">
        <v>4.5728180549714388</v>
      </c>
      <c r="BH101" s="26">
        <v>3.9811033344199593</v>
      </c>
      <c r="BI101" s="26">
        <v>3.8027850424588792</v>
      </c>
      <c r="BK101" s="27">
        <v>5.5987016439931132</v>
      </c>
      <c r="BL101" s="27">
        <v>5.2809223511088064</v>
      </c>
      <c r="BM101" s="27">
        <v>5.0670657663012761</v>
      </c>
      <c r="BN101" s="27">
        <v>4.7575345150370048</v>
      </c>
      <c r="BO101" s="27">
        <v>4.5052275456423452</v>
      </c>
      <c r="BP101" s="27">
        <v>4.2084534384771324</v>
      </c>
      <c r="BQ101" s="27">
        <v>3.7862061963874289</v>
      </c>
      <c r="BR101" s="27">
        <v>3.406090098324313</v>
      </c>
      <c r="BS101" s="27">
        <v>3.0482155891538767</v>
      </c>
      <c r="BT101" s="27">
        <v>2.5795833091261073</v>
      </c>
      <c r="BU101" s="27">
        <v>1.0368113091967821</v>
      </c>
      <c r="BV101" s="27">
        <v>0.31307651290819294</v>
      </c>
      <c r="BW101" s="27">
        <v>8.5271312987853065E-2</v>
      </c>
      <c r="BX101" s="27">
        <v>0.41153704944905911</v>
      </c>
      <c r="BZ101" s="27">
        <v>9.7387016439931138</v>
      </c>
      <c r="CA101" s="27">
        <v>9.4209223511088069</v>
      </c>
      <c r="CB101" s="27">
        <v>9.2070657663012767</v>
      </c>
      <c r="CC101" s="27">
        <v>8.8975345150370053</v>
      </c>
      <c r="CD101" s="27">
        <v>8.6452275456423457</v>
      </c>
      <c r="CE101" s="27">
        <v>8.3484534384771329</v>
      </c>
      <c r="CF101" s="27">
        <v>7.9262061963874295</v>
      </c>
      <c r="CG101" s="27">
        <v>7.5460900983243135</v>
      </c>
      <c r="CH101" s="27">
        <v>7.1882155891538773</v>
      </c>
      <c r="CI101" s="27">
        <v>6.7195833091261079</v>
      </c>
      <c r="CJ101" s="27">
        <v>5.1768113091967827</v>
      </c>
      <c r="CK101" s="27">
        <v>4.4530765129081935</v>
      </c>
      <c r="CL101" s="27">
        <v>4.2252713129878536</v>
      </c>
      <c r="CM101" s="27">
        <v>4.5515370494490597</v>
      </c>
      <c r="CO101" s="28">
        <v>5.6006643077268734</v>
      </c>
      <c r="CP101" s="28">
        <v>5.2788215942316796</v>
      </c>
      <c r="CQ101" s="28">
        <v>5.0648462776103997</v>
      </c>
      <c r="CR101" s="28">
        <v>4.7559464097799946</v>
      </c>
      <c r="CS101" s="28">
        <v>4.5100945512419628</v>
      </c>
      <c r="CT101" s="28">
        <v>4.2180732300559072</v>
      </c>
      <c r="CU101" s="28">
        <v>3.7692999665345965</v>
      </c>
      <c r="CV101" s="28">
        <v>3.3679188541419123</v>
      </c>
      <c r="CW101" s="28">
        <v>3.0340931420617281</v>
      </c>
      <c r="CX101" s="28">
        <v>2.6366247261845714</v>
      </c>
      <c r="CY101" s="28">
        <v>0.49019888131600453</v>
      </c>
      <c r="CZ101" s="28">
        <v>-3.7286442396701034</v>
      </c>
      <c r="DA101" s="28">
        <v>-6.8980293232064724</v>
      </c>
      <c r="DB101" s="28">
        <v>-8.7225171121817837</v>
      </c>
      <c r="DD101" s="28">
        <v>9.740664307726874</v>
      </c>
      <c r="DE101" s="28">
        <v>9.4188215942316802</v>
      </c>
      <c r="DF101" s="28">
        <v>9.2048462776104003</v>
      </c>
      <c r="DG101" s="28">
        <v>8.8959464097799952</v>
      </c>
      <c r="DH101" s="28">
        <v>8.6500945512419634</v>
      </c>
      <c r="DI101" s="28">
        <v>8.3580732300559077</v>
      </c>
      <c r="DJ101" s="28">
        <v>7.9092999665345971</v>
      </c>
      <c r="DK101" s="28">
        <v>7.5079188541419128</v>
      </c>
      <c r="DL101" s="28">
        <v>7.1740931420617287</v>
      </c>
      <c r="DM101" s="28">
        <v>6.776624726184572</v>
      </c>
      <c r="DN101" s="28">
        <v>4.6301988813160051</v>
      </c>
      <c r="DO101" s="28">
        <v>0.41135576032989718</v>
      </c>
      <c r="DP101" s="28">
        <v>-2.7580293232064719</v>
      </c>
      <c r="DQ101" s="28">
        <v>-4.5825171121817831</v>
      </c>
      <c r="DS101" s="29">
        <v>5.612321624703803</v>
      </c>
      <c r="DT101" s="29">
        <v>5.2803832885102366</v>
      </c>
      <c r="DU101" s="29">
        <v>5.0845932556736244</v>
      </c>
      <c r="DV101" s="29">
        <v>4.8161463145078756</v>
      </c>
      <c r="DW101" s="29">
        <v>4.5891594952057346</v>
      </c>
      <c r="DX101" s="29">
        <v>4.3434741572313627</v>
      </c>
      <c r="DY101" s="29">
        <v>3.9647947743940506</v>
      </c>
      <c r="DZ101" s="29">
        <v>3.6460057792396441</v>
      </c>
      <c r="EA101" s="29">
        <v>3.3056914984152712</v>
      </c>
      <c r="EB101" s="29">
        <v>2.2027622652652639</v>
      </c>
      <c r="EC101" s="29">
        <v>-2.7641574448328114</v>
      </c>
      <c r="ED101" s="29">
        <v>-6.5017160324072591</v>
      </c>
      <c r="EE101" s="29">
        <v>-8.5511500241969429</v>
      </c>
      <c r="EF101" s="29">
        <v>-7.4722971918424648</v>
      </c>
      <c r="EH101" s="29">
        <v>9.7523216247038036</v>
      </c>
      <c r="EI101" s="29">
        <v>9.4203832885102372</v>
      </c>
      <c r="EJ101" s="29">
        <v>9.4203832885102372</v>
      </c>
      <c r="EK101" s="29">
        <v>8.9561463145078761</v>
      </c>
      <c r="EL101" s="29">
        <v>8.7291594952057352</v>
      </c>
      <c r="EM101" s="29">
        <v>8.4834741572313632</v>
      </c>
      <c r="EN101" s="29">
        <v>8.1047947743940512</v>
      </c>
      <c r="EO101" s="29">
        <v>7.7860057792396447</v>
      </c>
      <c r="EP101" s="29">
        <v>7.4456914984152718</v>
      </c>
      <c r="EQ101" s="29">
        <v>6.3427622652652644</v>
      </c>
      <c r="ER101" s="29">
        <v>1.3758425551671891</v>
      </c>
      <c r="ES101" s="29">
        <v>-2.3617160324072586</v>
      </c>
      <c r="ET101" s="29">
        <v>-4.4111500241969424</v>
      </c>
      <c r="EU101" s="29">
        <v>-3.3322971918424642</v>
      </c>
      <c r="EW101" s="1">
        <v>353740</v>
      </c>
      <c r="EX101" s="1">
        <v>430080</v>
      </c>
      <c r="EY101" s="1" t="s">
        <v>468</v>
      </c>
      <c r="EZ101" s="1" t="s">
        <v>874</v>
      </c>
    </row>
    <row r="102" spans="2:156" ht="16" thickBot="1" x14ac:dyDescent="0.4">
      <c r="B102" s="21" t="s">
        <v>103</v>
      </c>
      <c r="C102" s="22">
        <v>3.4209233543435857</v>
      </c>
      <c r="D102" s="23">
        <v>2.310194558454846</v>
      </c>
      <c r="E102" s="23">
        <v>2.2132158814781135</v>
      </c>
      <c r="F102" s="23">
        <v>1.596858514933011</v>
      </c>
      <c r="G102" s="23">
        <v>1.1876028875909341</v>
      </c>
      <c r="H102" s="23">
        <v>0.55842058057763211</v>
      </c>
      <c r="I102" s="23">
        <v>-8.5875114416065657E-2</v>
      </c>
      <c r="J102" s="23">
        <v>-0.87037483187591036</v>
      </c>
      <c r="K102" s="23">
        <v>-1.6721358067881766</v>
      </c>
      <c r="L102" s="23">
        <v>-2.4044876802583453</v>
      </c>
      <c r="M102" s="23">
        <v>-5.8900028847806318</v>
      </c>
      <c r="N102" s="23">
        <v>-8.3784769631584624</v>
      </c>
      <c r="O102" s="23">
        <v>-9.5763219888727065</v>
      </c>
      <c r="P102" s="23">
        <v>-9.56544798410944</v>
      </c>
      <c r="Q102" s="24"/>
      <c r="R102" s="23">
        <v>8.0579233543435862</v>
      </c>
      <c r="S102" s="23">
        <v>6.9471945584548465</v>
      </c>
      <c r="T102" s="23">
        <v>6.850215881478114</v>
      </c>
      <c r="U102" s="23">
        <v>6.2338585149330115</v>
      </c>
      <c r="V102" s="23">
        <v>5.8246028875909346</v>
      </c>
      <c r="W102" s="23">
        <v>5.1954205805776326</v>
      </c>
      <c r="X102" s="23">
        <v>4.5511248855839348</v>
      </c>
      <c r="Y102" s="23">
        <v>3.7666251681240901</v>
      </c>
      <c r="Z102" s="23">
        <v>2.9648641932118238</v>
      </c>
      <c r="AA102" s="23">
        <v>2.2325123197416552</v>
      </c>
      <c r="AB102" s="23">
        <v>-1.2530028847806314</v>
      </c>
      <c r="AC102" s="23">
        <v>-3.7414769631584619</v>
      </c>
      <c r="AD102" s="23">
        <v>-4.939321988872706</v>
      </c>
      <c r="AE102" s="23">
        <v>-4.9284479841094395</v>
      </c>
      <c r="AG102" s="25">
        <v>3.7853515625643617</v>
      </c>
      <c r="AH102" s="25">
        <v>3.0121552984682509</v>
      </c>
      <c r="AI102" s="25">
        <v>2.8716001045104065</v>
      </c>
      <c r="AJ102" s="25">
        <v>2.3178558021567426</v>
      </c>
      <c r="AK102" s="25">
        <v>1.9988105660457443</v>
      </c>
      <c r="AL102" s="25">
        <v>1.4706505013071229</v>
      </c>
      <c r="AM102" s="25">
        <v>0.94099779698116137</v>
      </c>
      <c r="AN102" s="25">
        <v>0.27153979734679012</v>
      </c>
      <c r="AO102" s="25">
        <v>-0.47480120824412353</v>
      </c>
      <c r="AP102" s="25">
        <v>-0.98601703854076561</v>
      </c>
      <c r="AQ102" s="25">
        <v>-2.9038466227749282</v>
      </c>
      <c r="AR102" s="25">
        <v>-4.2444403418662908</v>
      </c>
      <c r="AS102" s="25">
        <v>-5.400755486723515</v>
      </c>
      <c r="AT102" s="25">
        <v>-5.9202417840316954</v>
      </c>
      <c r="AV102" s="26">
        <v>8.4223515625643621</v>
      </c>
      <c r="AW102" s="26">
        <v>7.6491552984682514</v>
      </c>
      <c r="AX102" s="26">
        <v>7.5086001045104069</v>
      </c>
      <c r="AY102" s="26">
        <v>6.954855802156743</v>
      </c>
      <c r="AZ102" s="26">
        <v>6.6358105660457447</v>
      </c>
      <c r="BA102" s="26">
        <v>6.1076505013071234</v>
      </c>
      <c r="BB102" s="26">
        <v>5.5779977969811618</v>
      </c>
      <c r="BC102" s="26">
        <v>4.9085397973467906</v>
      </c>
      <c r="BD102" s="26">
        <v>4.1621987917558769</v>
      </c>
      <c r="BE102" s="26">
        <v>3.6509829614592348</v>
      </c>
      <c r="BF102" s="26">
        <v>1.7331533772250722</v>
      </c>
      <c r="BG102" s="26">
        <v>0.39255965813370963</v>
      </c>
      <c r="BH102" s="26">
        <v>-0.76375548672351457</v>
      </c>
      <c r="BI102" s="26">
        <v>-1.283241784031695</v>
      </c>
      <c r="BK102" s="27">
        <v>3.4299920911984003</v>
      </c>
      <c r="BL102" s="27">
        <v>2.333502235442289</v>
      </c>
      <c r="BM102" s="27">
        <v>2.2429175441183915</v>
      </c>
      <c r="BN102" s="27">
        <v>1.6392957918034199</v>
      </c>
      <c r="BO102" s="27">
        <v>1.2421521943622338</v>
      </c>
      <c r="BP102" s="27">
        <v>0.64210636519090869</v>
      </c>
      <c r="BQ102" s="27">
        <v>2.1995483762271562E-2</v>
      </c>
      <c r="BR102" s="27">
        <v>-0.74414126837805483</v>
      </c>
      <c r="BS102" s="27">
        <v>-1.5166493953477769</v>
      </c>
      <c r="BT102" s="27">
        <v>-2.1895908920115517</v>
      </c>
      <c r="BU102" s="27">
        <v>-5.2478283710809208</v>
      </c>
      <c r="BV102" s="27">
        <v>-7.0233215381369973</v>
      </c>
      <c r="BW102" s="27">
        <v>-7.8977230081997796</v>
      </c>
      <c r="BX102" s="27">
        <v>-7.6098321140171521</v>
      </c>
      <c r="BZ102" s="27">
        <v>8.0669920911984008</v>
      </c>
      <c r="CA102" s="27">
        <v>6.9705022354422894</v>
      </c>
      <c r="CB102" s="27">
        <v>6.879917544118392</v>
      </c>
      <c r="CC102" s="27">
        <v>6.2762957918034203</v>
      </c>
      <c r="CD102" s="27">
        <v>5.8791521943622342</v>
      </c>
      <c r="CE102" s="27">
        <v>5.2791063651909091</v>
      </c>
      <c r="CF102" s="27">
        <v>4.658995483762272</v>
      </c>
      <c r="CG102" s="27">
        <v>3.8928587316219456</v>
      </c>
      <c r="CH102" s="27">
        <v>3.1203506046522236</v>
      </c>
      <c r="CI102" s="27">
        <v>2.4474091079884488</v>
      </c>
      <c r="CJ102" s="27">
        <v>-0.61082837108092036</v>
      </c>
      <c r="CK102" s="27">
        <v>-2.3863215381369969</v>
      </c>
      <c r="CL102" s="27">
        <v>-3.2607230081997791</v>
      </c>
      <c r="CM102" s="27">
        <v>-2.9728321140171516</v>
      </c>
      <c r="CO102" s="28">
        <v>3.4389680831215443</v>
      </c>
      <c r="CP102" s="28">
        <v>2.3337744540607765</v>
      </c>
      <c r="CQ102" s="28">
        <v>2.2545039754692375</v>
      </c>
      <c r="CR102" s="28">
        <v>1.6959104215204306</v>
      </c>
      <c r="CS102" s="28">
        <v>1.3467101686240959</v>
      </c>
      <c r="CT102" s="28">
        <v>0.77701966569306791</v>
      </c>
      <c r="CU102" s="28">
        <v>0.16585992175446762</v>
      </c>
      <c r="CV102" s="28">
        <v>-0.60083165330876298</v>
      </c>
      <c r="CW102" s="28">
        <v>-1.3187335881056406</v>
      </c>
      <c r="CX102" s="28">
        <v>-1.7965771405722251</v>
      </c>
      <c r="CY102" s="28">
        <v>-6.7145029388126751</v>
      </c>
      <c r="CZ102" s="28">
        <v>-14.417087731565559</v>
      </c>
      <c r="DA102" s="28">
        <v>-19.95536643473487</v>
      </c>
      <c r="DB102" s="28">
        <v>-23.243714700805526</v>
      </c>
      <c r="DD102" s="28">
        <v>8.0759680831215448</v>
      </c>
      <c r="DE102" s="28">
        <v>6.970774454060777</v>
      </c>
      <c r="DF102" s="28">
        <v>6.891503975469238</v>
      </c>
      <c r="DG102" s="28">
        <v>6.332910421520431</v>
      </c>
      <c r="DH102" s="28">
        <v>5.9837101686240963</v>
      </c>
      <c r="DI102" s="28">
        <v>5.4140196656930684</v>
      </c>
      <c r="DJ102" s="28">
        <v>4.8028599217544681</v>
      </c>
      <c r="DK102" s="28">
        <v>4.0361683466912375</v>
      </c>
      <c r="DL102" s="28">
        <v>3.3182664118943599</v>
      </c>
      <c r="DM102" s="28">
        <v>2.8404228594277754</v>
      </c>
      <c r="DN102" s="28">
        <v>-2.0775029388126747</v>
      </c>
      <c r="DO102" s="28">
        <v>-9.7800877315655583</v>
      </c>
      <c r="DP102" s="28">
        <v>-15.31836643473487</v>
      </c>
      <c r="DQ102" s="28">
        <v>-18.606714700805526</v>
      </c>
      <c r="DS102" s="29">
        <v>3.4246757479302659</v>
      </c>
      <c r="DT102" s="29">
        <v>2.2700406086522982</v>
      </c>
      <c r="DU102" s="29">
        <v>2.1890261786685876</v>
      </c>
      <c r="DV102" s="29">
        <v>1.6445045766472219</v>
      </c>
      <c r="DW102" s="29">
        <v>1.3159835431742302</v>
      </c>
      <c r="DX102" s="29">
        <v>0.79781990451744988</v>
      </c>
      <c r="DY102" s="29">
        <v>0.24968099306796532</v>
      </c>
      <c r="DZ102" s="29">
        <v>-0.41954333913135144</v>
      </c>
      <c r="EA102" s="29">
        <v>-1.1283541802710921</v>
      </c>
      <c r="EB102" s="29">
        <v>-2.5227273496107436</v>
      </c>
      <c r="EC102" s="29">
        <v>-11.109468238277927</v>
      </c>
      <c r="ED102" s="29">
        <v>-17.43489439566946</v>
      </c>
      <c r="EE102" s="29">
        <v>-21.012858310274709</v>
      </c>
      <c r="EF102" s="29">
        <v>-19.985055837870021</v>
      </c>
      <c r="EH102" s="29">
        <v>8.0616757479302663</v>
      </c>
      <c r="EI102" s="29">
        <v>6.9070406086522986</v>
      </c>
      <c r="EJ102" s="29">
        <v>6.9070406086522986</v>
      </c>
      <c r="EK102" s="29">
        <v>6.2815045766472224</v>
      </c>
      <c r="EL102" s="29">
        <v>5.9529835431742306</v>
      </c>
      <c r="EM102" s="29">
        <v>5.4348199045174503</v>
      </c>
      <c r="EN102" s="29">
        <v>4.8866809930679658</v>
      </c>
      <c r="EO102" s="29">
        <v>4.217456660868649</v>
      </c>
      <c r="EP102" s="29">
        <v>3.5086458197289083</v>
      </c>
      <c r="EQ102" s="29">
        <v>2.1142726503892568</v>
      </c>
      <c r="ER102" s="29">
        <v>-6.4724682382779264</v>
      </c>
      <c r="ES102" s="29">
        <v>-12.797894395669459</v>
      </c>
      <c r="ET102" s="29">
        <v>-16.375858310274708</v>
      </c>
      <c r="EU102" s="29">
        <v>-15.348055837870021</v>
      </c>
      <c r="EW102" s="1">
        <v>362706</v>
      </c>
      <c r="EX102" s="1">
        <v>410859</v>
      </c>
      <c r="EY102" s="1" t="s">
        <v>580</v>
      </c>
      <c r="EZ102" s="1" t="s">
        <v>867</v>
      </c>
    </row>
    <row r="103" spans="2:156" ht="16" thickBot="1" x14ac:dyDescent="0.4">
      <c r="B103" s="21" t="s">
        <v>104</v>
      </c>
      <c r="C103" s="22">
        <v>3.2017974771025468</v>
      </c>
      <c r="D103" s="23">
        <v>2.8896916933854833</v>
      </c>
      <c r="E103" s="23">
        <v>2.75198379694171</v>
      </c>
      <c r="F103" s="23">
        <v>2.5188593276796549</v>
      </c>
      <c r="G103" s="23">
        <v>2.3444715387009474</v>
      </c>
      <c r="H103" s="23">
        <v>2.0349632318184678</v>
      </c>
      <c r="I103" s="23">
        <v>1.7525699589383468</v>
      </c>
      <c r="J103" s="23">
        <v>1.5586021289204552</v>
      </c>
      <c r="K103" s="23">
        <v>1.2555953195984664</v>
      </c>
      <c r="L103" s="23">
        <v>0.83288634633068703</v>
      </c>
      <c r="M103" s="23">
        <v>-0.40196674800328225</v>
      </c>
      <c r="N103" s="23">
        <v>-1.1100742443717007</v>
      </c>
      <c r="O103" s="23">
        <v>-1.2602541645185568</v>
      </c>
      <c r="P103" s="23">
        <v>-1.0577602967546191</v>
      </c>
      <c r="Q103" s="24"/>
      <c r="R103" s="23">
        <v>9.2017974771025468</v>
      </c>
      <c r="S103" s="23">
        <v>8.8896916933854833</v>
      </c>
      <c r="T103" s="23">
        <v>8.75198379694171</v>
      </c>
      <c r="U103" s="23">
        <v>8.5188593276796549</v>
      </c>
      <c r="V103" s="23">
        <v>8.3444715387009474</v>
      </c>
      <c r="W103" s="23">
        <v>8.0349632318184678</v>
      </c>
      <c r="X103" s="23">
        <v>7.7525699589383468</v>
      </c>
      <c r="Y103" s="23">
        <v>7.5586021289204552</v>
      </c>
      <c r="Z103" s="23">
        <v>7.2555953195984664</v>
      </c>
      <c r="AA103" s="23">
        <v>6.832886346330687</v>
      </c>
      <c r="AB103" s="23">
        <v>5.5980332519967178</v>
      </c>
      <c r="AC103" s="23">
        <v>4.8899257556282993</v>
      </c>
      <c r="AD103" s="23">
        <v>4.7397458354814432</v>
      </c>
      <c r="AE103" s="23">
        <v>4.9422397032453809</v>
      </c>
      <c r="AG103" s="25">
        <v>3.3195629016502171</v>
      </c>
      <c r="AH103" s="25">
        <v>3.1129163055202653</v>
      </c>
      <c r="AI103" s="25">
        <v>2.9549930912651234</v>
      </c>
      <c r="AJ103" s="25">
        <v>2.7692823055814468</v>
      </c>
      <c r="AK103" s="25">
        <v>2.649416156547078</v>
      </c>
      <c r="AL103" s="25">
        <v>2.4036256682574599</v>
      </c>
      <c r="AM103" s="25">
        <v>2.1836419957372382</v>
      </c>
      <c r="AN103" s="25">
        <v>2.0467094518495692</v>
      </c>
      <c r="AO103" s="25">
        <v>1.771023024209704</v>
      </c>
      <c r="AP103" s="25">
        <v>1.4735820221556715</v>
      </c>
      <c r="AQ103" s="25">
        <v>0.84616640960256007</v>
      </c>
      <c r="AR103" s="25">
        <v>0.29883359438691492</v>
      </c>
      <c r="AS103" s="25">
        <v>-4.7768043145060446E-2</v>
      </c>
      <c r="AT103" s="25">
        <v>-0.2538078037312328</v>
      </c>
      <c r="AV103" s="26">
        <v>9.3195629016502171</v>
      </c>
      <c r="AW103" s="26">
        <v>9.1129163055202653</v>
      </c>
      <c r="AX103" s="26">
        <v>8.9549930912651234</v>
      </c>
      <c r="AY103" s="26">
        <v>8.7692823055814468</v>
      </c>
      <c r="AZ103" s="26">
        <v>8.649416156547078</v>
      </c>
      <c r="BA103" s="26">
        <v>8.4036256682574599</v>
      </c>
      <c r="BB103" s="26">
        <v>8.1836419957372382</v>
      </c>
      <c r="BC103" s="26">
        <v>8.0467094518495692</v>
      </c>
      <c r="BD103" s="26">
        <v>7.771023024209704</v>
      </c>
      <c r="BE103" s="26">
        <v>7.4735820221556715</v>
      </c>
      <c r="BF103" s="26">
        <v>6.8461664096025601</v>
      </c>
      <c r="BG103" s="26">
        <v>6.2988335943869149</v>
      </c>
      <c r="BH103" s="26">
        <v>5.9522319568549396</v>
      </c>
      <c r="BI103" s="26">
        <v>5.7461921962687672</v>
      </c>
      <c r="BK103" s="27">
        <v>3.2051659797886423</v>
      </c>
      <c r="BL103" s="27">
        <v>2.9057913072359813</v>
      </c>
      <c r="BM103" s="27">
        <v>2.7808793889765475</v>
      </c>
      <c r="BN103" s="27">
        <v>2.5600960512574851</v>
      </c>
      <c r="BO103" s="27">
        <v>2.397877432074889</v>
      </c>
      <c r="BP103" s="27">
        <v>2.1016505866871693</v>
      </c>
      <c r="BQ103" s="27">
        <v>1.8314998867345214</v>
      </c>
      <c r="BR103" s="27">
        <v>1.6478404454630731</v>
      </c>
      <c r="BS103" s="27">
        <v>1.360882806270423</v>
      </c>
      <c r="BT103" s="27">
        <v>0.9714810163604426</v>
      </c>
      <c r="BU103" s="27">
        <v>-0.14394003545823431</v>
      </c>
      <c r="BV103" s="27">
        <v>-0.74732618323809241</v>
      </c>
      <c r="BW103" s="27">
        <v>-0.85486401537010437</v>
      </c>
      <c r="BX103" s="27">
        <v>-0.62381710704219806</v>
      </c>
      <c r="BZ103" s="27">
        <v>9.2051659797886423</v>
      </c>
      <c r="CA103" s="27">
        <v>8.9057913072359813</v>
      </c>
      <c r="CB103" s="27">
        <v>8.7808793889765475</v>
      </c>
      <c r="CC103" s="27">
        <v>8.5600960512574851</v>
      </c>
      <c r="CD103" s="27">
        <v>8.397877432074889</v>
      </c>
      <c r="CE103" s="27">
        <v>8.1016505866871693</v>
      </c>
      <c r="CF103" s="27">
        <v>7.8314998867345214</v>
      </c>
      <c r="CG103" s="27">
        <v>7.6478404454630731</v>
      </c>
      <c r="CH103" s="27">
        <v>7.360882806270423</v>
      </c>
      <c r="CI103" s="27">
        <v>6.9714810163604426</v>
      </c>
      <c r="CJ103" s="27">
        <v>5.8560599645417657</v>
      </c>
      <c r="CK103" s="27">
        <v>5.2526738167619076</v>
      </c>
      <c r="CL103" s="27">
        <v>5.1451359846298956</v>
      </c>
      <c r="CM103" s="27">
        <v>5.3761828929578019</v>
      </c>
      <c r="CO103" s="28">
        <v>3.2138426117582473</v>
      </c>
      <c r="CP103" s="28">
        <v>2.9004551770607883</v>
      </c>
      <c r="CQ103" s="28">
        <v>2.7635500783740987</v>
      </c>
      <c r="CR103" s="28">
        <v>2.5414210406213193</v>
      </c>
      <c r="CS103" s="28">
        <v>2.3691550614920978</v>
      </c>
      <c r="CT103" s="28">
        <v>2.0449137985339068</v>
      </c>
      <c r="CU103" s="28">
        <v>1.7207720453248552</v>
      </c>
      <c r="CV103" s="28">
        <v>1.4726317232610722</v>
      </c>
      <c r="CW103" s="28">
        <v>1.1538639270577722</v>
      </c>
      <c r="CX103" s="28">
        <v>0.80109818309746927</v>
      </c>
      <c r="CY103" s="28">
        <v>-0.33858065721476649</v>
      </c>
      <c r="CZ103" s="28">
        <v>-2.287802126724193</v>
      </c>
      <c r="DA103" s="28">
        <v>-3.4131792249480597</v>
      </c>
      <c r="DB103" s="28">
        <v>-4.5124310882769052</v>
      </c>
      <c r="DD103" s="28">
        <v>9.2138426117582473</v>
      </c>
      <c r="DE103" s="28">
        <v>8.9004551770607883</v>
      </c>
      <c r="DF103" s="28">
        <v>8.7635500783740987</v>
      </c>
      <c r="DG103" s="28">
        <v>8.5414210406213193</v>
      </c>
      <c r="DH103" s="28">
        <v>8.3691550614920978</v>
      </c>
      <c r="DI103" s="28">
        <v>8.0449137985339068</v>
      </c>
      <c r="DJ103" s="28">
        <v>7.7207720453248552</v>
      </c>
      <c r="DK103" s="28">
        <v>7.4726317232610722</v>
      </c>
      <c r="DL103" s="28">
        <v>7.1538639270577722</v>
      </c>
      <c r="DM103" s="28">
        <v>6.8010981830974693</v>
      </c>
      <c r="DN103" s="28">
        <v>5.6614193427852335</v>
      </c>
      <c r="DO103" s="28">
        <v>3.712197873275807</v>
      </c>
      <c r="DP103" s="28">
        <v>2.5868207750519403</v>
      </c>
      <c r="DQ103" s="28">
        <v>1.4875689117230948</v>
      </c>
      <c r="DS103" s="29">
        <v>3.2047281202009916</v>
      </c>
      <c r="DT103" s="29">
        <v>2.8691708215062786</v>
      </c>
      <c r="DU103" s="29">
        <v>2.7335881964493396</v>
      </c>
      <c r="DV103" s="29">
        <v>2.5192510680527427</v>
      </c>
      <c r="DW103" s="29">
        <v>2.3625414972597927</v>
      </c>
      <c r="DX103" s="29">
        <v>2.0748850573449662</v>
      </c>
      <c r="DY103" s="29">
        <v>1.8038627219508001</v>
      </c>
      <c r="DZ103" s="29">
        <v>1.6300265487516974</v>
      </c>
      <c r="EA103" s="29">
        <v>1.3984600865396235</v>
      </c>
      <c r="EB103" s="29">
        <v>0.87701870405181026</v>
      </c>
      <c r="EC103" s="29">
        <v>-1.2301488342586229</v>
      </c>
      <c r="ED103" s="29">
        <v>-2.7176667966227104</v>
      </c>
      <c r="EE103" s="29">
        <v>-3.413223695371542</v>
      </c>
      <c r="EF103" s="29">
        <v>-3.1917922070304723</v>
      </c>
      <c r="EH103" s="29">
        <v>9.2047281202009916</v>
      </c>
      <c r="EI103" s="29">
        <v>8.8691708215062786</v>
      </c>
      <c r="EJ103" s="29">
        <v>8.8691708215062786</v>
      </c>
      <c r="EK103" s="29">
        <v>8.5192510680527427</v>
      </c>
      <c r="EL103" s="29">
        <v>8.3625414972597927</v>
      </c>
      <c r="EM103" s="29">
        <v>8.0748850573449662</v>
      </c>
      <c r="EN103" s="29">
        <v>7.8038627219508001</v>
      </c>
      <c r="EO103" s="29">
        <v>7.6300265487516974</v>
      </c>
      <c r="EP103" s="29">
        <v>7.3984600865396235</v>
      </c>
      <c r="EQ103" s="29">
        <v>6.8770187040518103</v>
      </c>
      <c r="ER103" s="29">
        <v>4.7698511657413771</v>
      </c>
      <c r="ES103" s="29">
        <v>3.2823332033772896</v>
      </c>
      <c r="ET103" s="29">
        <v>2.586776304628458</v>
      </c>
      <c r="EU103" s="29">
        <v>2.8082077929695277</v>
      </c>
      <c r="EW103" s="1">
        <v>365430</v>
      </c>
      <c r="EX103" s="1">
        <v>395366</v>
      </c>
      <c r="EY103" s="1" t="s">
        <v>582</v>
      </c>
      <c r="EZ103" s="1" t="s">
        <v>870</v>
      </c>
    </row>
    <row r="104" spans="2:156" ht="16" thickBot="1" x14ac:dyDescent="0.4">
      <c r="B104" s="21" t="s">
        <v>105</v>
      </c>
      <c r="C104" s="22">
        <v>19.360122963352893</v>
      </c>
      <c r="D104" s="23">
        <v>19.052202936661278</v>
      </c>
      <c r="E104" s="23">
        <v>18.964871758604346</v>
      </c>
      <c r="F104" s="23">
        <v>18.951861921772441</v>
      </c>
      <c r="G104" s="23">
        <v>18.938687091801896</v>
      </c>
      <c r="H104" s="23">
        <v>18.921471092457431</v>
      </c>
      <c r="I104" s="23">
        <v>18.871728641032753</v>
      </c>
      <c r="J104" s="23">
        <v>18.859239981451296</v>
      </c>
      <c r="K104" s="23">
        <v>18.849903011189252</v>
      </c>
      <c r="L104" s="23">
        <v>18.820135755558471</v>
      </c>
      <c r="M104" s="23">
        <v>18.662883189399462</v>
      </c>
      <c r="N104" s="23">
        <v>18.394771425213182</v>
      </c>
      <c r="O104" s="23">
        <v>18.201444028332695</v>
      </c>
      <c r="P104" s="23">
        <v>17.964134578680831</v>
      </c>
      <c r="Q104" s="24"/>
      <c r="R104" s="23">
        <v>23.360122963352893</v>
      </c>
      <c r="S104" s="23">
        <v>23.052202936661278</v>
      </c>
      <c r="T104" s="23">
        <v>22.964871758604346</v>
      </c>
      <c r="U104" s="23">
        <v>22.951861921772441</v>
      </c>
      <c r="V104" s="23">
        <v>22.938687091801896</v>
      </c>
      <c r="W104" s="23">
        <v>22.921471092457431</v>
      </c>
      <c r="X104" s="23">
        <v>22.871728641032753</v>
      </c>
      <c r="Y104" s="23">
        <v>22.859239981451296</v>
      </c>
      <c r="Z104" s="23">
        <v>22.849903011189252</v>
      </c>
      <c r="AA104" s="23">
        <v>22.820135755558471</v>
      </c>
      <c r="AB104" s="23">
        <v>22.662883189399462</v>
      </c>
      <c r="AC104" s="23">
        <v>22.394771425213182</v>
      </c>
      <c r="AD104" s="23">
        <v>22.201444028332695</v>
      </c>
      <c r="AE104" s="23">
        <v>21.964134578680831</v>
      </c>
      <c r="AG104" s="25">
        <v>19.588421869099932</v>
      </c>
      <c r="AH104" s="25">
        <v>19.489544806099754</v>
      </c>
      <c r="AI104" s="25">
        <v>19.421644404089605</v>
      </c>
      <c r="AJ104" s="25">
        <v>19.385631155836638</v>
      </c>
      <c r="AK104" s="25">
        <v>19.356742689597869</v>
      </c>
      <c r="AL104" s="25">
        <v>19.333774436702306</v>
      </c>
      <c r="AM104" s="25">
        <v>19.279636626233358</v>
      </c>
      <c r="AN104" s="25">
        <v>19.257141998180035</v>
      </c>
      <c r="AO104" s="25">
        <v>19.235711445395584</v>
      </c>
      <c r="AP104" s="25">
        <v>19.195208739241643</v>
      </c>
      <c r="AQ104" s="25">
        <v>19.069549513890141</v>
      </c>
      <c r="AR104" s="25">
        <v>18.890663695560129</v>
      </c>
      <c r="AS104" s="25">
        <v>18.727952707673985</v>
      </c>
      <c r="AT104" s="25">
        <v>18.609011926393741</v>
      </c>
      <c r="AV104" s="26">
        <v>23.588421869099932</v>
      </c>
      <c r="AW104" s="26">
        <v>23.489544806099754</v>
      </c>
      <c r="AX104" s="26">
        <v>23.421644404089605</v>
      </c>
      <c r="AY104" s="26">
        <v>23.385631155836638</v>
      </c>
      <c r="AZ104" s="26">
        <v>23.356742689597869</v>
      </c>
      <c r="BA104" s="26">
        <v>23.333774436702306</v>
      </c>
      <c r="BB104" s="26">
        <v>23.279636626233358</v>
      </c>
      <c r="BC104" s="26">
        <v>23.257141998180035</v>
      </c>
      <c r="BD104" s="26">
        <v>23.235711445395584</v>
      </c>
      <c r="BE104" s="26">
        <v>23.195208739241643</v>
      </c>
      <c r="BF104" s="26">
        <v>23.069549513890141</v>
      </c>
      <c r="BG104" s="26">
        <v>22.890663695560129</v>
      </c>
      <c r="BH104" s="26">
        <v>22.727952707673985</v>
      </c>
      <c r="BI104" s="26">
        <v>22.609011926393741</v>
      </c>
      <c r="BK104" s="27">
        <v>19.360453719448152</v>
      </c>
      <c r="BL104" s="27">
        <v>19.05269514528883</v>
      </c>
      <c r="BM104" s="27">
        <v>18.965492459764878</v>
      </c>
      <c r="BN104" s="27">
        <v>18.952568038307955</v>
      </c>
      <c r="BO104" s="27">
        <v>18.939475142491549</v>
      </c>
      <c r="BP104" s="27">
        <v>18.923440812610092</v>
      </c>
      <c r="BQ104" s="27">
        <v>18.874013309453872</v>
      </c>
      <c r="BR104" s="27">
        <v>18.861760267520239</v>
      </c>
      <c r="BS104" s="27">
        <v>18.852992215625907</v>
      </c>
      <c r="BT104" s="27">
        <v>18.824919361678155</v>
      </c>
      <c r="BU104" s="27">
        <v>18.706117372444744</v>
      </c>
      <c r="BV104" s="27">
        <v>18.569096683909635</v>
      </c>
      <c r="BW104" s="27">
        <v>18.439579489688718</v>
      </c>
      <c r="BX104" s="27">
        <v>18.326238689498517</v>
      </c>
      <c r="BZ104" s="27">
        <v>23.360453719448152</v>
      </c>
      <c r="CA104" s="27">
        <v>23.05269514528883</v>
      </c>
      <c r="CB104" s="27">
        <v>22.965492459764878</v>
      </c>
      <c r="CC104" s="27">
        <v>22.952568038307955</v>
      </c>
      <c r="CD104" s="27">
        <v>22.939475142491549</v>
      </c>
      <c r="CE104" s="27">
        <v>22.923440812610092</v>
      </c>
      <c r="CF104" s="27">
        <v>22.874013309453872</v>
      </c>
      <c r="CG104" s="27">
        <v>22.861760267520239</v>
      </c>
      <c r="CH104" s="27">
        <v>22.852992215625907</v>
      </c>
      <c r="CI104" s="27">
        <v>22.824919361678155</v>
      </c>
      <c r="CJ104" s="27">
        <v>22.706117372444744</v>
      </c>
      <c r="CK104" s="27">
        <v>22.569096683909635</v>
      </c>
      <c r="CL104" s="27">
        <v>22.439579489688718</v>
      </c>
      <c r="CM104" s="27">
        <v>22.326238689498517</v>
      </c>
      <c r="CO104" s="28">
        <v>19.368695703535554</v>
      </c>
      <c r="CP104" s="28">
        <v>19.069510906519209</v>
      </c>
      <c r="CQ104" s="28">
        <v>18.990589797255662</v>
      </c>
      <c r="CR104" s="28">
        <v>18.986247694732647</v>
      </c>
      <c r="CS104" s="28">
        <v>18.981951236745431</v>
      </c>
      <c r="CT104" s="28">
        <v>18.970587328664713</v>
      </c>
      <c r="CU104" s="28">
        <v>18.922313063095409</v>
      </c>
      <c r="CV104" s="28">
        <v>18.905470603059364</v>
      </c>
      <c r="CW104" s="28">
        <v>18.888012428582584</v>
      </c>
      <c r="CX104" s="28">
        <v>18.84949451297722</v>
      </c>
      <c r="CY104" s="28">
        <v>18.506831669326996</v>
      </c>
      <c r="CZ104" s="28">
        <v>18.069442889838268</v>
      </c>
      <c r="DA104" s="28">
        <v>17.836316530929789</v>
      </c>
      <c r="DB104" s="28">
        <v>17.799871491846904</v>
      </c>
      <c r="DD104" s="28">
        <v>23.368695703535554</v>
      </c>
      <c r="DE104" s="28">
        <v>23.069510906519209</v>
      </c>
      <c r="DF104" s="28">
        <v>22.990589797255662</v>
      </c>
      <c r="DG104" s="28">
        <v>22.986247694732647</v>
      </c>
      <c r="DH104" s="28">
        <v>22.981951236745431</v>
      </c>
      <c r="DI104" s="28">
        <v>22.970587328664713</v>
      </c>
      <c r="DJ104" s="28">
        <v>22.922313063095409</v>
      </c>
      <c r="DK104" s="28">
        <v>22.905470603059364</v>
      </c>
      <c r="DL104" s="28">
        <v>22.888012428582584</v>
      </c>
      <c r="DM104" s="28">
        <v>22.84949451297722</v>
      </c>
      <c r="DN104" s="28">
        <v>22.506831669326996</v>
      </c>
      <c r="DO104" s="28">
        <v>22.069442889838268</v>
      </c>
      <c r="DP104" s="28">
        <v>21.836316530929789</v>
      </c>
      <c r="DQ104" s="28">
        <v>21.799871491846904</v>
      </c>
      <c r="DS104" s="29">
        <v>19.361809101370284</v>
      </c>
      <c r="DT104" s="29">
        <v>19.055756785686274</v>
      </c>
      <c r="DU104" s="29">
        <v>18.973995597495655</v>
      </c>
      <c r="DV104" s="29">
        <v>18.967109270809033</v>
      </c>
      <c r="DW104" s="29">
        <v>18.959663124123651</v>
      </c>
      <c r="DX104" s="29">
        <v>18.940491305109347</v>
      </c>
      <c r="DY104" s="29">
        <v>18.878454406835164</v>
      </c>
      <c r="DZ104" s="29">
        <v>18.839485562587505</v>
      </c>
      <c r="EA104" s="29">
        <v>18.798047330010569</v>
      </c>
      <c r="EB104" s="29">
        <v>18.730927568957863</v>
      </c>
      <c r="EC104" s="29">
        <v>18.309692047317331</v>
      </c>
      <c r="ED104" s="29">
        <v>17.920251159885055</v>
      </c>
      <c r="EE104" s="29">
        <v>17.808675479370084</v>
      </c>
      <c r="EF104" s="29">
        <v>17.868102716731649</v>
      </c>
      <c r="EH104" s="29">
        <v>23.361809101370284</v>
      </c>
      <c r="EI104" s="29">
        <v>23.055756785686274</v>
      </c>
      <c r="EJ104" s="29">
        <v>23.055756785686274</v>
      </c>
      <c r="EK104" s="29">
        <v>22.967109270809033</v>
      </c>
      <c r="EL104" s="29">
        <v>22.959663124123651</v>
      </c>
      <c r="EM104" s="29">
        <v>22.940491305109347</v>
      </c>
      <c r="EN104" s="29">
        <v>22.878454406835164</v>
      </c>
      <c r="EO104" s="29">
        <v>22.839485562587505</v>
      </c>
      <c r="EP104" s="29">
        <v>22.798047330010569</v>
      </c>
      <c r="EQ104" s="29">
        <v>22.730927568957863</v>
      </c>
      <c r="ER104" s="29">
        <v>22.309692047317331</v>
      </c>
      <c r="ES104" s="29">
        <v>21.920251159885055</v>
      </c>
      <c r="ET104" s="29">
        <v>21.808675479370084</v>
      </c>
      <c r="EU104" s="29">
        <v>21.868102716731649</v>
      </c>
      <c r="EW104" s="1">
        <v>369848</v>
      </c>
      <c r="EX104" s="1">
        <v>404515</v>
      </c>
      <c r="EY104" s="1" t="s">
        <v>539</v>
      </c>
      <c r="EZ104" s="1" t="s">
        <v>867</v>
      </c>
    </row>
    <row r="105" spans="2:156" ht="16" thickBot="1" x14ac:dyDescent="0.4">
      <c r="B105" s="21" t="s">
        <v>106</v>
      </c>
      <c r="C105" s="22">
        <v>4.6741414494943392</v>
      </c>
      <c r="D105" s="23">
        <v>4.0619001248775461</v>
      </c>
      <c r="E105" s="23">
        <v>4.10648874181053</v>
      </c>
      <c r="F105" s="23">
        <v>4.0448657198363591</v>
      </c>
      <c r="G105" s="23">
        <v>3.9343927979371927</v>
      </c>
      <c r="H105" s="23">
        <v>3.7083853045891075</v>
      </c>
      <c r="I105" s="23">
        <v>3.5523694831328427</v>
      </c>
      <c r="J105" s="23">
        <v>3.424333914240357</v>
      </c>
      <c r="K105" s="23">
        <v>3.2403329605036362</v>
      </c>
      <c r="L105" s="23">
        <v>3.1413259513000185</v>
      </c>
      <c r="M105" s="23">
        <v>2.7634170193478127</v>
      </c>
      <c r="N105" s="23">
        <v>2.6537411891191596</v>
      </c>
      <c r="O105" s="23">
        <v>2.705840262201562</v>
      </c>
      <c r="P105" s="23">
        <v>2.8579703534275609</v>
      </c>
      <c r="Q105" s="24"/>
      <c r="R105" s="23">
        <v>12.004141449494337</v>
      </c>
      <c r="S105" s="23">
        <v>11.391900124877544</v>
      </c>
      <c r="T105" s="23">
        <v>11.436488741810528</v>
      </c>
      <c r="U105" s="23">
        <v>11.374865719836357</v>
      </c>
      <c r="V105" s="23">
        <v>11.264392797937191</v>
      </c>
      <c r="W105" s="23">
        <v>11.038385304589106</v>
      </c>
      <c r="X105" s="23">
        <v>10.882369483132841</v>
      </c>
      <c r="Y105" s="23">
        <v>10.754333914240355</v>
      </c>
      <c r="Z105" s="23">
        <v>10.570332960503634</v>
      </c>
      <c r="AA105" s="23">
        <v>10.471325951300017</v>
      </c>
      <c r="AB105" s="23">
        <v>10.093417019347811</v>
      </c>
      <c r="AC105" s="23">
        <v>9.9837411891191579</v>
      </c>
      <c r="AD105" s="23">
        <v>10.03584026220156</v>
      </c>
      <c r="AE105" s="23">
        <v>10.187970353427559</v>
      </c>
      <c r="AG105" s="25">
        <v>5.2319594350242635</v>
      </c>
      <c r="AH105" s="25">
        <v>5.0921995801594306</v>
      </c>
      <c r="AI105" s="25">
        <v>4.9499317499232269</v>
      </c>
      <c r="AJ105" s="25">
        <v>4.7202500022963729</v>
      </c>
      <c r="AK105" s="25">
        <v>4.4754341301923173</v>
      </c>
      <c r="AL105" s="25">
        <v>4.1672179547035171</v>
      </c>
      <c r="AM105" s="25">
        <v>3.8992782108144297</v>
      </c>
      <c r="AN105" s="25">
        <v>3.6390776338724393</v>
      </c>
      <c r="AO105" s="25">
        <v>3.3001446669813745</v>
      </c>
      <c r="AP105" s="25">
        <v>3.0300603660680743</v>
      </c>
      <c r="AQ105" s="25">
        <v>2.5582736781486908</v>
      </c>
      <c r="AR105" s="25">
        <v>2.2909531245326065</v>
      </c>
      <c r="AS105" s="25">
        <v>2.2299634566212632</v>
      </c>
      <c r="AT105" s="25">
        <v>2.3389850236877443</v>
      </c>
      <c r="AV105" s="26">
        <v>12.561959435024262</v>
      </c>
      <c r="AW105" s="26">
        <v>12.422199580159429</v>
      </c>
      <c r="AX105" s="26">
        <v>12.279931749923225</v>
      </c>
      <c r="AY105" s="26">
        <v>12.050250002296371</v>
      </c>
      <c r="AZ105" s="26">
        <v>11.805434130192316</v>
      </c>
      <c r="BA105" s="26">
        <v>11.497217954703515</v>
      </c>
      <c r="BB105" s="26">
        <v>11.229278210814428</v>
      </c>
      <c r="BC105" s="26">
        <v>10.969077633872438</v>
      </c>
      <c r="BD105" s="26">
        <v>10.630144666981373</v>
      </c>
      <c r="BE105" s="26">
        <v>10.360060366068073</v>
      </c>
      <c r="BF105" s="26">
        <v>9.8882736781486891</v>
      </c>
      <c r="BG105" s="26">
        <v>9.6209531245326048</v>
      </c>
      <c r="BH105" s="26">
        <v>9.5599634566212615</v>
      </c>
      <c r="BI105" s="26">
        <v>9.6689850236877426</v>
      </c>
      <c r="BK105" s="27">
        <v>4.6831611335287846</v>
      </c>
      <c r="BL105" s="27">
        <v>4.0807881371652002</v>
      </c>
      <c r="BM105" s="27">
        <v>4.1344981594846786</v>
      </c>
      <c r="BN105" s="27">
        <v>4.0831080472348447</v>
      </c>
      <c r="BO105" s="27">
        <v>3.9834171052350413</v>
      </c>
      <c r="BP105" s="27">
        <v>3.7694915424862572</v>
      </c>
      <c r="BQ105" s="27">
        <v>3.6252558328234592</v>
      </c>
      <c r="BR105" s="27">
        <v>3.5093210005187991</v>
      </c>
      <c r="BS105" s="27">
        <v>3.339548196952066</v>
      </c>
      <c r="BT105" s="27">
        <v>3.2555742587836605</v>
      </c>
      <c r="BU105" s="27">
        <v>2.8852687303865707</v>
      </c>
      <c r="BV105" s="27">
        <v>2.7798578227337138</v>
      </c>
      <c r="BW105" s="27">
        <v>2.8331708839955958</v>
      </c>
      <c r="BX105" s="27">
        <v>2.9853572425498598</v>
      </c>
      <c r="BZ105" s="27">
        <v>12.013161133528783</v>
      </c>
      <c r="CA105" s="27">
        <v>11.410788137165198</v>
      </c>
      <c r="CB105" s="27">
        <v>11.464498159484677</v>
      </c>
      <c r="CC105" s="27">
        <v>11.413108047234843</v>
      </c>
      <c r="CD105" s="27">
        <v>11.31341710523504</v>
      </c>
      <c r="CE105" s="27">
        <v>11.099491542486255</v>
      </c>
      <c r="CF105" s="27">
        <v>10.955255832823457</v>
      </c>
      <c r="CG105" s="27">
        <v>10.839321000518797</v>
      </c>
      <c r="CH105" s="27">
        <v>10.669548196952064</v>
      </c>
      <c r="CI105" s="27">
        <v>10.585574258783659</v>
      </c>
      <c r="CJ105" s="27">
        <v>10.215268730386569</v>
      </c>
      <c r="CK105" s="27">
        <v>10.109857822733712</v>
      </c>
      <c r="CL105" s="27">
        <v>10.163170883995594</v>
      </c>
      <c r="CM105" s="27">
        <v>10.315357242549858</v>
      </c>
      <c r="CO105" s="28">
        <v>4.7084440559230565</v>
      </c>
      <c r="CP105" s="28">
        <v>4.1327209749142</v>
      </c>
      <c r="CQ105" s="28">
        <v>4.2123521469300904</v>
      </c>
      <c r="CR105" s="28">
        <v>4.18703386022076</v>
      </c>
      <c r="CS105" s="28">
        <v>4.1105946468733805</v>
      </c>
      <c r="CT105" s="28">
        <v>3.9224540578959193</v>
      </c>
      <c r="CU105" s="28">
        <v>3.8041930985002352</v>
      </c>
      <c r="CV105" s="28">
        <v>3.7139726378792304</v>
      </c>
      <c r="CW105" s="28">
        <v>3.5698480342007457</v>
      </c>
      <c r="CX105" s="28">
        <v>3.5173760480445466</v>
      </c>
      <c r="CY105" s="28">
        <v>3.2723394132234134</v>
      </c>
      <c r="CZ105" s="28">
        <v>2.7551801614297631</v>
      </c>
      <c r="DA105" s="28">
        <v>2.4352105894154263</v>
      </c>
      <c r="DB105" s="28">
        <v>2.3508896573833553</v>
      </c>
      <c r="DD105" s="28">
        <v>12.038444055923055</v>
      </c>
      <c r="DE105" s="28">
        <v>11.462720974914198</v>
      </c>
      <c r="DF105" s="28">
        <v>11.542352146930089</v>
      </c>
      <c r="DG105" s="28">
        <v>11.517033860220758</v>
      </c>
      <c r="DH105" s="28">
        <v>11.440594646873379</v>
      </c>
      <c r="DI105" s="28">
        <v>11.252454057895918</v>
      </c>
      <c r="DJ105" s="28">
        <v>11.134193098500234</v>
      </c>
      <c r="DK105" s="28">
        <v>11.043972637879229</v>
      </c>
      <c r="DL105" s="28">
        <v>10.899848034200744</v>
      </c>
      <c r="DM105" s="28">
        <v>10.847376048044545</v>
      </c>
      <c r="DN105" s="28">
        <v>10.602339413223412</v>
      </c>
      <c r="DO105" s="28">
        <v>10.085180161429761</v>
      </c>
      <c r="DP105" s="28">
        <v>9.7652105894154246</v>
      </c>
      <c r="DQ105" s="28">
        <v>9.6808896573833536</v>
      </c>
      <c r="DS105" s="29">
        <v>4.7193121136673444</v>
      </c>
      <c r="DT105" s="29">
        <v>4.1536242255577527</v>
      </c>
      <c r="DU105" s="29">
        <v>4.2481042165380476</v>
      </c>
      <c r="DV105" s="29">
        <v>4.2401752122606471</v>
      </c>
      <c r="DW105" s="29">
        <v>4.1832243027874156</v>
      </c>
      <c r="DX105" s="29">
        <v>4.0176012567114014</v>
      </c>
      <c r="DY105" s="29">
        <v>3.9222795622472404</v>
      </c>
      <c r="DZ105" s="29">
        <v>3.8577198510609136</v>
      </c>
      <c r="EA105" s="29">
        <v>3.7439408202103763</v>
      </c>
      <c r="EB105" s="29">
        <v>3.5734416169574104</v>
      </c>
      <c r="EC105" s="29">
        <v>2.7534268429932212</v>
      </c>
      <c r="ED105" s="29">
        <v>2.2507133295999893</v>
      </c>
      <c r="EE105" s="29">
        <v>2.0830441387499832</v>
      </c>
      <c r="EF105" s="29">
        <v>2.5712523328190287</v>
      </c>
      <c r="EH105" s="29">
        <v>12.049312113667343</v>
      </c>
      <c r="EI105" s="29">
        <v>11.483624225557751</v>
      </c>
      <c r="EJ105" s="29">
        <v>11.483624225557751</v>
      </c>
      <c r="EK105" s="29">
        <v>11.570175212260645</v>
      </c>
      <c r="EL105" s="29">
        <v>11.513224302787414</v>
      </c>
      <c r="EM105" s="29">
        <v>11.3476012567114</v>
      </c>
      <c r="EN105" s="29">
        <v>11.252279562247239</v>
      </c>
      <c r="EO105" s="29">
        <v>11.187719851060912</v>
      </c>
      <c r="EP105" s="29">
        <v>11.073940820210375</v>
      </c>
      <c r="EQ105" s="29">
        <v>10.903441616957409</v>
      </c>
      <c r="ER105" s="29">
        <v>10.083426842993219</v>
      </c>
      <c r="ES105" s="29">
        <v>9.5807133295999876</v>
      </c>
      <c r="ET105" s="29">
        <v>9.4130441387499815</v>
      </c>
      <c r="EU105" s="29">
        <v>9.9012523328190269</v>
      </c>
      <c r="EW105" s="1">
        <v>383463</v>
      </c>
      <c r="EX105" s="1">
        <v>398149</v>
      </c>
      <c r="EY105" s="1" t="s">
        <v>524</v>
      </c>
      <c r="EZ105" s="1" t="s">
        <v>859</v>
      </c>
    </row>
    <row r="106" spans="2:156" ht="16" thickBot="1" x14ac:dyDescent="0.4">
      <c r="B106" s="21" t="s">
        <v>107</v>
      </c>
      <c r="C106" s="22">
        <v>10.493838234409841</v>
      </c>
      <c r="D106" s="23">
        <v>10.112587794808112</v>
      </c>
      <c r="E106" s="23">
        <v>9.9905664150374225</v>
      </c>
      <c r="F106" s="23">
        <v>9.6661395007225881</v>
      </c>
      <c r="G106" s="23">
        <v>9.3723220700341656</v>
      </c>
      <c r="H106" s="23">
        <v>9.0022953326466304</v>
      </c>
      <c r="I106" s="23">
        <v>8.5555838206589456</v>
      </c>
      <c r="J106" s="23">
        <v>8.1096927752824968</v>
      </c>
      <c r="K106" s="23">
        <v>7.6332634183364139</v>
      </c>
      <c r="L106" s="23">
        <v>7.0692321178361475</v>
      </c>
      <c r="M106" s="23">
        <v>5.1693644970847359</v>
      </c>
      <c r="N106" s="23">
        <v>4.2014354981155506</v>
      </c>
      <c r="O106" s="23">
        <v>3.9645719230247423</v>
      </c>
      <c r="P106" s="23">
        <v>4.1676173386166724</v>
      </c>
      <c r="Q106" s="24"/>
      <c r="R106" s="23">
        <v>8.6308382344098415</v>
      </c>
      <c r="S106" s="23">
        <v>8.2495877948081127</v>
      </c>
      <c r="T106" s="23">
        <v>8.1275664150374229</v>
      </c>
      <c r="U106" s="23">
        <v>7.8031395007225886</v>
      </c>
      <c r="V106" s="23">
        <v>7.5093220700341661</v>
      </c>
      <c r="W106" s="23">
        <v>7.1392953326466309</v>
      </c>
      <c r="X106" s="23">
        <v>6.6925838206589461</v>
      </c>
      <c r="Y106" s="23">
        <v>6.2466927752824972</v>
      </c>
      <c r="Z106" s="23">
        <v>5.7702634183364143</v>
      </c>
      <c r="AA106" s="23">
        <v>5.2062321178361479</v>
      </c>
      <c r="AB106" s="23">
        <v>3.3063644970847363</v>
      </c>
      <c r="AC106" s="23">
        <v>2.3384354981155511</v>
      </c>
      <c r="AD106" s="23">
        <v>2.1015719230247427</v>
      </c>
      <c r="AE106" s="23">
        <v>2.3046173386166728</v>
      </c>
      <c r="AG106" s="25">
        <v>10.577526232697448</v>
      </c>
      <c r="AH106" s="25">
        <v>10.248130002602604</v>
      </c>
      <c r="AI106" s="25">
        <v>10.046591330844221</v>
      </c>
      <c r="AJ106" s="25">
        <v>9.7167262234837342</v>
      </c>
      <c r="AK106" s="25">
        <v>9.4831239751671124</v>
      </c>
      <c r="AL106" s="25">
        <v>9.1169960697657366</v>
      </c>
      <c r="AM106" s="25">
        <v>8.7042509070171779</v>
      </c>
      <c r="AN106" s="25">
        <v>8.2936803522311315</v>
      </c>
      <c r="AO106" s="25">
        <v>7.8501599018302812</v>
      </c>
      <c r="AP106" s="25">
        <v>7.3809480407028136</v>
      </c>
      <c r="AQ106" s="25">
        <v>6.0816475323848849</v>
      </c>
      <c r="AR106" s="25">
        <v>5.0990953569705866</v>
      </c>
      <c r="AS106" s="25">
        <v>4.527363252320292</v>
      </c>
      <c r="AT106" s="25">
        <v>4.2020128037911846</v>
      </c>
      <c r="AV106" s="26">
        <v>8.7145262326974482</v>
      </c>
      <c r="AW106" s="26">
        <v>8.3851300026026045</v>
      </c>
      <c r="AX106" s="26">
        <v>8.1835913308442212</v>
      </c>
      <c r="AY106" s="26">
        <v>7.8537262234837346</v>
      </c>
      <c r="AZ106" s="26">
        <v>7.6201239751671128</v>
      </c>
      <c r="BA106" s="26">
        <v>7.2539960697657371</v>
      </c>
      <c r="BB106" s="26">
        <v>6.8412509070171783</v>
      </c>
      <c r="BC106" s="26">
        <v>6.430680352231132</v>
      </c>
      <c r="BD106" s="26">
        <v>5.9871599018302817</v>
      </c>
      <c r="BE106" s="26">
        <v>5.5179480407028141</v>
      </c>
      <c r="BF106" s="26">
        <v>4.2186475323848853</v>
      </c>
      <c r="BG106" s="26">
        <v>3.236095356970587</v>
      </c>
      <c r="BH106" s="26">
        <v>2.6643632523202925</v>
      </c>
      <c r="BI106" s="26">
        <v>2.339012803791185</v>
      </c>
      <c r="BK106" s="27">
        <v>10.521147933421002</v>
      </c>
      <c r="BL106" s="27">
        <v>10.175313170333547</v>
      </c>
      <c r="BM106" s="27">
        <v>10.032660064862817</v>
      </c>
      <c r="BN106" s="27">
        <v>9.7181237334095201</v>
      </c>
      <c r="BO106" s="27">
        <v>9.4863541554064152</v>
      </c>
      <c r="BP106" s="27">
        <v>9.137800726747674</v>
      </c>
      <c r="BQ106" s="27">
        <v>8.6949977293116145</v>
      </c>
      <c r="BR106" s="27">
        <v>8.2629159686798204</v>
      </c>
      <c r="BS106" s="27">
        <v>7.8141926141194862</v>
      </c>
      <c r="BT106" s="27">
        <v>7.3081238108253537</v>
      </c>
      <c r="BU106" s="27">
        <v>5.5807932855637006</v>
      </c>
      <c r="BV106" s="27">
        <v>4.732208364440794</v>
      </c>
      <c r="BW106" s="27">
        <v>4.5682706954839247</v>
      </c>
      <c r="BX106" s="27">
        <v>4.7631499072650101</v>
      </c>
      <c r="BZ106" s="27">
        <v>8.6581479334210023</v>
      </c>
      <c r="CA106" s="27">
        <v>8.3123131703335478</v>
      </c>
      <c r="CB106" s="27">
        <v>8.1696600648628177</v>
      </c>
      <c r="CC106" s="27">
        <v>7.8551237334095205</v>
      </c>
      <c r="CD106" s="27">
        <v>7.6233541554064157</v>
      </c>
      <c r="CE106" s="27">
        <v>7.2748007267476744</v>
      </c>
      <c r="CF106" s="27">
        <v>6.831997729311615</v>
      </c>
      <c r="CG106" s="27">
        <v>6.3999159686798208</v>
      </c>
      <c r="CH106" s="27">
        <v>5.9511926141194866</v>
      </c>
      <c r="CI106" s="27">
        <v>5.4451238108253541</v>
      </c>
      <c r="CJ106" s="27">
        <v>3.717793285563701</v>
      </c>
      <c r="CK106" s="27">
        <v>2.8692083644407944</v>
      </c>
      <c r="CL106" s="27">
        <v>2.7052706954839252</v>
      </c>
      <c r="CM106" s="27">
        <v>2.9001499072650105</v>
      </c>
      <c r="CO106" s="28">
        <v>10.49802145896056</v>
      </c>
      <c r="CP106" s="28">
        <v>10.115164619468771</v>
      </c>
      <c r="CQ106" s="28">
        <v>9.993069420838097</v>
      </c>
      <c r="CR106" s="28">
        <v>9.6607507522125644</v>
      </c>
      <c r="CS106" s="28">
        <v>9.3983820784693517</v>
      </c>
      <c r="CT106" s="28">
        <v>9.0326262154266495</v>
      </c>
      <c r="CU106" s="28">
        <v>8.570648746465487</v>
      </c>
      <c r="CV106" s="28">
        <v>8.1249896828628891</v>
      </c>
      <c r="CW106" s="28">
        <v>7.7074602362708653</v>
      </c>
      <c r="CX106" s="28">
        <v>7.2711200198421313</v>
      </c>
      <c r="CY106" s="28">
        <v>4.5633556526124437</v>
      </c>
      <c r="CZ106" s="28">
        <v>-1.3687861390230296</v>
      </c>
      <c r="DA106" s="28">
        <v>-6.0862418359105277</v>
      </c>
      <c r="DB106" s="28">
        <v>-9.3513913688747792</v>
      </c>
      <c r="DD106" s="28">
        <v>8.6350214589605603</v>
      </c>
      <c r="DE106" s="28">
        <v>8.2521646194687719</v>
      </c>
      <c r="DF106" s="28">
        <v>8.1300694208380975</v>
      </c>
      <c r="DG106" s="28">
        <v>7.7977507522125649</v>
      </c>
      <c r="DH106" s="28">
        <v>7.5353820784693522</v>
      </c>
      <c r="DI106" s="28">
        <v>7.1696262154266499</v>
      </c>
      <c r="DJ106" s="28">
        <v>6.7076487464654875</v>
      </c>
      <c r="DK106" s="28">
        <v>6.2619896828628896</v>
      </c>
      <c r="DL106" s="28">
        <v>5.8444602362708657</v>
      </c>
      <c r="DM106" s="28">
        <v>5.4081200198421318</v>
      </c>
      <c r="DN106" s="28">
        <v>2.7003556526124441</v>
      </c>
      <c r="DO106" s="28">
        <v>-3.2317861390230291</v>
      </c>
      <c r="DP106" s="28">
        <v>-7.9492418359105272</v>
      </c>
      <c r="DQ106" s="28">
        <v>-11.214391368874779</v>
      </c>
      <c r="DS106" s="29">
        <v>10.527654780677459</v>
      </c>
      <c r="DT106" s="29">
        <v>10.149434014524191</v>
      </c>
      <c r="DU106" s="29">
        <v>10.034758419723248</v>
      </c>
      <c r="DV106" s="29">
        <v>9.7575901407599037</v>
      </c>
      <c r="DW106" s="29">
        <v>9.5016016401047825</v>
      </c>
      <c r="DX106" s="29">
        <v>9.1970440019330226</v>
      </c>
      <c r="DY106" s="29">
        <v>8.8004063497804204</v>
      </c>
      <c r="DZ106" s="29">
        <v>8.4364103905224184</v>
      </c>
      <c r="EA106" s="29">
        <v>7.9327291483062972</v>
      </c>
      <c r="EB106" s="29">
        <v>6.4854983279089424</v>
      </c>
      <c r="EC106" s="29">
        <v>-0.18744617716352963</v>
      </c>
      <c r="ED106" s="29">
        <v>-5.5404790299428726</v>
      </c>
      <c r="EE106" s="29">
        <v>-8.686853540062252</v>
      </c>
      <c r="EF106" s="29">
        <v>-7.8388523148518701</v>
      </c>
      <c r="EH106" s="29">
        <v>8.6646547806774592</v>
      </c>
      <c r="EI106" s="29">
        <v>8.2864340145241915</v>
      </c>
      <c r="EJ106" s="29">
        <v>8.2864340145241915</v>
      </c>
      <c r="EK106" s="29">
        <v>7.8945901407599042</v>
      </c>
      <c r="EL106" s="29">
        <v>7.6386016401047829</v>
      </c>
      <c r="EM106" s="29">
        <v>7.3340440019330231</v>
      </c>
      <c r="EN106" s="29">
        <v>6.9374063497804208</v>
      </c>
      <c r="EO106" s="29">
        <v>6.5734103905224188</v>
      </c>
      <c r="EP106" s="29">
        <v>6.0697291483062976</v>
      </c>
      <c r="EQ106" s="29">
        <v>4.6224983279089429</v>
      </c>
      <c r="ER106" s="29">
        <v>-2.0504461771635292</v>
      </c>
      <c r="ES106" s="29">
        <v>-7.4034790299428721</v>
      </c>
      <c r="ET106" s="29">
        <v>-10.549853540062252</v>
      </c>
      <c r="EU106" s="29">
        <v>-9.7018523148518696</v>
      </c>
      <c r="EW106" s="1">
        <v>392394</v>
      </c>
      <c r="EX106" s="1">
        <v>395626</v>
      </c>
      <c r="EY106" s="1" t="s">
        <v>586</v>
      </c>
      <c r="EZ106" s="1" t="s">
        <v>863</v>
      </c>
    </row>
    <row r="107" spans="2:156" ht="16" thickBot="1" x14ac:dyDescent="0.4">
      <c r="B107" s="21" t="s">
        <v>108</v>
      </c>
      <c r="C107" s="22">
        <v>9.2439015856316402</v>
      </c>
      <c r="D107" s="23">
        <v>9.0356020884250938</v>
      </c>
      <c r="E107" s="23">
        <v>8.8395105499010302</v>
      </c>
      <c r="F107" s="23">
        <v>8.5247654710261624</v>
      </c>
      <c r="G107" s="23">
        <v>8.2609574492814897</v>
      </c>
      <c r="H107" s="23">
        <v>7.8189814997191167</v>
      </c>
      <c r="I107" s="23">
        <v>7.0732894052176505</v>
      </c>
      <c r="J107" s="23">
        <v>6.6374003040016021</v>
      </c>
      <c r="K107" s="23">
        <v>6.182413352057381</v>
      </c>
      <c r="L107" s="23">
        <v>5.6205264881629375</v>
      </c>
      <c r="M107" s="23">
        <v>3.7563012838995249</v>
      </c>
      <c r="N107" s="23">
        <v>2.6903065399823163</v>
      </c>
      <c r="O107" s="23">
        <v>2.4082584915998382</v>
      </c>
      <c r="P107" s="23">
        <v>2.4338343700686877</v>
      </c>
      <c r="Q107" s="24"/>
      <c r="R107" s="23">
        <v>13.880901585631641</v>
      </c>
      <c r="S107" s="23">
        <v>13.672602088425094</v>
      </c>
      <c r="T107" s="23">
        <v>13.476510549901031</v>
      </c>
      <c r="U107" s="23">
        <v>13.161765471026163</v>
      </c>
      <c r="V107" s="23">
        <v>12.89795744928149</v>
      </c>
      <c r="W107" s="23">
        <v>12.455981499719117</v>
      </c>
      <c r="X107" s="23">
        <v>11.710289405217651</v>
      </c>
      <c r="Y107" s="23">
        <v>11.274400304001603</v>
      </c>
      <c r="Z107" s="23">
        <v>10.819413352057381</v>
      </c>
      <c r="AA107" s="23">
        <v>10.257526488162938</v>
      </c>
      <c r="AB107" s="23">
        <v>8.3933012838995253</v>
      </c>
      <c r="AC107" s="23">
        <v>7.3273065399823167</v>
      </c>
      <c r="AD107" s="23">
        <v>7.0452584915998386</v>
      </c>
      <c r="AE107" s="23">
        <v>7.0708343700686882</v>
      </c>
      <c r="AG107" s="25">
        <v>9.3459813463095092</v>
      </c>
      <c r="AH107" s="25">
        <v>9.2157517896577836</v>
      </c>
      <c r="AI107" s="25">
        <v>8.9577661731588929</v>
      </c>
      <c r="AJ107" s="25">
        <v>8.6492775475555614</v>
      </c>
      <c r="AK107" s="25">
        <v>8.4067239245345835</v>
      </c>
      <c r="AL107" s="25">
        <v>8.0292573453481602</v>
      </c>
      <c r="AM107" s="25">
        <v>7.6222919159486562</v>
      </c>
      <c r="AN107" s="25">
        <v>7.2197311605857806</v>
      </c>
      <c r="AO107" s="25">
        <v>6.7954308682375526</v>
      </c>
      <c r="AP107" s="25">
        <v>6.3273735820368167</v>
      </c>
      <c r="AQ107" s="25">
        <v>4.9188873128622781</v>
      </c>
      <c r="AR107" s="25">
        <v>3.8815389474215749</v>
      </c>
      <c r="AS107" s="25">
        <v>3.2968065866094634</v>
      </c>
      <c r="AT107" s="25">
        <v>2.9212148927193695</v>
      </c>
      <c r="AV107" s="26">
        <v>13.98298134630951</v>
      </c>
      <c r="AW107" s="26">
        <v>13.852751789657784</v>
      </c>
      <c r="AX107" s="26">
        <v>13.594766173158893</v>
      </c>
      <c r="AY107" s="26">
        <v>13.286277547555562</v>
      </c>
      <c r="AZ107" s="26">
        <v>13.043723924534584</v>
      </c>
      <c r="BA107" s="26">
        <v>12.666257345348161</v>
      </c>
      <c r="BB107" s="26">
        <v>12.259291915948657</v>
      </c>
      <c r="BC107" s="26">
        <v>11.856731160585781</v>
      </c>
      <c r="BD107" s="26">
        <v>11.432430868237553</v>
      </c>
      <c r="BE107" s="26">
        <v>10.964373582036817</v>
      </c>
      <c r="BF107" s="26">
        <v>9.5558873128622785</v>
      </c>
      <c r="BG107" s="26">
        <v>8.5185389474215754</v>
      </c>
      <c r="BH107" s="26">
        <v>7.9338065866094638</v>
      </c>
      <c r="BI107" s="26">
        <v>7.55821489271937</v>
      </c>
      <c r="BK107" s="27">
        <v>9.2511779598807706</v>
      </c>
      <c r="BL107" s="27">
        <v>9.0404409063803399</v>
      </c>
      <c r="BM107" s="27">
        <v>8.8398403963993193</v>
      </c>
      <c r="BN107" s="27">
        <v>8.5300236058358561</v>
      </c>
      <c r="BO107" s="27">
        <v>8.2796636587131793</v>
      </c>
      <c r="BP107" s="27">
        <v>7.849935780811844</v>
      </c>
      <c r="BQ107" s="27">
        <v>7.1144642904631876</v>
      </c>
      <c r="BR107" s="27">
        <v>6.6910200782059093</v>
      </c>
      <c r="BS107" s="27">
        <v>6.2544918216763747</v>
      </c>
      <c r="BT107" s="27">
        <v>5.7388216341405069</v>
      </c>
      <c r="BU107" s="27">
        <v>4.011617554543939</v>
      </c>
      <c r="BV107" s="27">
        <v>3.0783341710492778</v>
      </c>
      <c r="BW107" s="27">
        <v>2.838301403279381</v>
      </c>
      <c r="BX107" s="27">
        <v>2.8866683662411887</v>
      </c>
      <c r="BZ107" s="27">
        <v>13.888177959880771</v>
      </c>
      <c r="CA107" s="27">
        <v>13.67744090638034</v>
      </c>
      <c r="CB107" s="27">
        <v>13.47684039639932</v>
      </c>
      <c r="CC107" s="27">
        <v>13.167023605835857</v>
      </c>
      <c r="CD107" s="27">
        <v>12.91666365871318</v>
      </c>
      <c r="CE107" s="27">
        <v>12.486935780811844</v>
      </c>
      <c r="CF107" s="27">
        <v>11.751464290463188</v>
      </c>
      <c r="CG107" s="27">
        <v>11.32802007820591</v>
      </c>
      <c r="CH107" s="27">
        <v>10.891491821676375</v>
      </c>
      <c r="CI107" s="27">
        <v>10.375821634140507</v>
      </c>
      <c r="CJ107" s="27">
        <v>8.6486175545439394</v>
      </c>
      <c r="CK107" s="27">
        <v>7.7153341710492782</v>
      </c>
      <c r="CL107" s="27">
        <v>7.4753014032793814</v>
      </c>
      <c r="CM107" s="27">
        <v>7.5236683662411892</v>
      </c>
      <c r="CO107" s="28">
        <v>9.2568201710113716</v>
      </c>
      <c r="CP107" s="28">
        <v>9.0630222139144827</v>
      </c>
      <c r="CQ107" s="28">
        <v>8.8923093872641523</v>
      </c>
      <c r="CR107" s="28">
        <v>8.6033623129870183</v>
      </c>
      <c r="CS107" s="28">
        <v>8.3911456137458877</v>
      </c>
      <c r="CT107" s="28">
        <v>8.0077711893491035</v>
      </c>
      <c r="CU107" s="28">
        <v>7.3254325539883958</v>
      </c>
      <c r="CV107" s="28">
        <v>6.9477827289484999</v>
      </c>
      <c r="CW107" s="28">
        <v>6.599823513544905</v>
      </c>
      <c r="CX107" s="28">
        <v>6.2057391484892648</v>
      </c>
      <c r="CY107" s="28">
        <v>3.7591702559876268</v>
      </c>
      <c r="CZ107" s="28">
        <v>-0.9699536596639291</v>
      </c>
      <c r="DA107" s="28">
        <v>-4.5042604051378277</v>
      </c>
      <c r="DB107" s="28">
        <v>-6.7015460255485095</v>
      </c>
      <c r="DD107" s="28">
        <v>13.893820171011372</v>
      </c>
      <c r="DE107" s="28">
        <v>13.700022213914483</v>
      </c>
      <c r="DF107" s="28">
        <v>13.529309387264153</v>
      </c>
      <c r="DG107" s="28">
        <v>13.240362312987019</v>
      </c>
      <c r="DH107" s="28">
        <v>13.028145613745888</v>
      </c>
      <c r="DI107" s="28">
        <v>12.644771189349104</v>
      </c>
      <c r="DJ107" s="28">
        <v>11.962432553988396</v>
      </c>
      <c r="DK107" s="28">
        <v>11.5847827289485</v>
      </c>
      <c r="DL107" s="28">
        <v>11.236823513544905</v>
      </c>
      <c r="DM107" s="28">
        <v>10.842739148489265</v>
      </c>
      <c r="DN107" s="28">
        <v>8.3961702559876272</v>
      </c>
      <c r="DO107" s="28">
        <v>3.6670463403360714</v>
      </c>
      <c r="DP107" s="28">
        <v>0.13273959486217279</v>
      </c>
      <c r="DQ107" s="28">
        <v>-2.0645460255485091</v>
      </c>
      <c r="DS107" s="29">
        <v>9.2842323389084775</v>
      </c>
      <c r="DT107" s="29">
        <v>9.0800383118815873</v>
      </c>
      <c r="DU107" s="29">
        <v>8.8925599224601672</v>
      </c>
      <c r="DV107" s="29">
        <v>8.6242007735880915</v>
      </c>
      <c r="DW107" s="29">
        <v>8.4489141184932546</v>
      </c>
      <c r="DX107" s="29">
        <v>8.1150816648154134</v>
      </c>
      <c r="DY107" s="29">
        <v>7.4908454640378057</v>
      </c>
      <c r="DZ107" s="29">
        <v>7.1866355713396324</v>
      </c>
      <c r="EA107" s="29">
        <v>6.7581180888534789</v>
      </c>
      <c r="EB107" s="29">
        <v>5.5855317110641494</v>
      </c>
      <c r="EC107" s="29">
        <v>0.15245508267472729</v>
      </c>
      <c r="ED107" s="29">
        <v>-4.1188032873107261</v>
      </c>
      <c r="EE107" s="29">
        <v>-6.3462307054156142</v>
      </c>
      <c r="EF107" s="29">
        <v>-5.3825389391682847</v>
      </c>
      <c r="EH107" s="29">
        <v>13.921232338908478</v>
      </c>
      <c r="EI107" s="29">
        <v>13.717038311881588</v>
      </c>
      <c r="EJ107" s="29">
        <v>13.717038311881588</v>
      </c>
      <c r="EK107" s="29">
        <v>13.261200773588092</v>
      </c>
      <c r="EL107" s="29">
        <v>13.085914118493255</v>
      </c>
      <c r="EM107" s="29">
        <v>12.752081664815414</v>
      </c>
      <c r="EN107" s="29">
        <v>12.127845464037806</v>
      </c>
      <c r="EO107" s="29">
        <v>11.823635571339633</v>
      </c>
      <c r="EP107" s="29">
        <v>11.395118088853479</v>
      </c>
      <c r="EQ107" s="29">
        <v>10.22253171106415</v>
      </c>
      <c r="ER107" s="29">
        <v>4.7894550826747277</v>
      </c>
      <c r="ES107" s="29">
        <v>0.51819671268927436</v>
      </c>
      <c r="ET107" s="29">
        <v>-1.7092307054156137</v>
      </c>
      <c r="EU107" s="29">
        <v>-0.74553893916828429</v>
      </c>
      <c r="EW107" s="1">
        <v>390380</v>
      </c>
      <c r="EX107" s="1">
        <v>395565</v>
      </c>
      <c r="EY107" s="1" t="s">
        <v>586</v>
      </c>
      <c r="EZ107" s="1" t="s">
        <v>863</v>
      </c>
    </row>
    <row r="108" spans="2:156" ht="16" thickBot="1" x14ac:dyDescent="0.4">
      <c r="B108" s="21" t="s">
        <v>109</v>
      </c>
      <c r="C108" s="22">
        <v>3.8051817074801839</v>
      </c>
      <c r="D108" s="23">
        <v>3.2415893650359706</v>
      </c>
      <c r="E108" s="23">
        <v>3.3726113501102937</v>
      </c>
      <c r="F108" s="23">
        <v>3.2730094559583449</v>
      </c>
      <c r="G108" s="23">
        <v>3.0843245514557225</v>
      </c>
      <c r="H108" s="23">
        <v>2.7510184929755859</v>
      </c>
      <c r="I108" s="23">
        <v>2.2609833707661515</v>
      </c>
      <c r="J108" s="23">
        <v>2.2468306935855153</v>
      </c>
      <c r="K108" s="23">
        <v>2.0559365718833789</v>
      </c>
      <c r="L108" s="23">
        <v>1.8191853600310637</v>
      </c>
      <c r="M108" s="23">
        <v>0.92424748976307569</v>
      </c>
      <c r="N108" s="23">
        <v>0.78078158252850471</v>
      </c>
      <c r="O108" s="23">
        <v>0.79963601724119471</v>
      </c>
      <c r="P108" s="23">
        <v>1.0335959815722582</v>
      </c>
      <c r="Q108" s="24"/>
      <c r="R108" s="23">
        <v>3.8051817074801839</v>
      </c>
      <c r="S108" s="23">
        <v>3.2415893650359706</v>
      </c>
      <c r="T108" s="23">
        <v>3.3726113501102937</v>
      </c>
      <c r="U108" s="23">
        <v>3.2730094559583449</v>
      </c>
      <c r="V108" s="23">
        <v>3.0843245514557225</v>
      </c>
      <c r="W108" s="23">
        <v>2.7510184929755859</v>
      </c>
      <c r="X108" s="23">
        <v>2.2609833707661515</v>
      </c>
      <c r="Y108" s="23">
        <v>2.2468306935855153</v>
      </c>
      <c r="Z108" s="23">
        <v>2.0559365718833789</v>
      </c>
      <c r="AA108" s="23">
        <v>1.8191853600310637</v>
      </c>
      <c r="AB108" s="23">
        <v>0.92424748976307569</v>
      </c>
      <c r="AC108" s="23">
        <v>0.78078158252850471</v>
      </c>
      <c r="AD108" s="23">
        <v>0.79963601724119471</v>
      </c>
      <c r="AE108" s="23">
        <v>1.0335959815722582</v>
      </c>
      <c r="AG108" s="25">
        <v>4.7114405607613605</v>
      </c>
      <c r="AH108" s="25">
        <v>4.9036236970849103</v>
      </c>
      <c r="AI108" s="25">
        <v>4.7546690550116679</v>
      </c>
      <c r="AJ108" s="25">
        <v>4.4420940709187029</v>
      </c>
      <c r="AK108" s="25">
        <v>4.1035111455378335</v>
      </c>
      <c r="AL108" s="25">
        <v>3.7130841583175531</v>
      </c>
      <c r="AM108" s="25">
        <v>3.1358645924059481</v>
      </c>
      <c r="AN108" s="25">
        <v>3.0013008074735623</v>
      </c>
      <c r="AO108" s="25">
        <v>2.6743940082290365</v>
      </c>
      <c r="AP108" s="25">
        <v>2.3004842647312813</v>
      </c>
      <c r="AQ108" s="25">
        <v>1.286911395215256</v>
      </c>
      <c r="AR108" s="25">
        <v>0.87652588803438647</v>
      </c>
      <c r="AS108" s="25">
        <v>0.68844228082055992</v>
      </c>
      <c r="AT108" s="25">
        <v>0.7963376977086476</v>
      </c>
      <c r="AV108" s="26">
        <v>4.7114405607613605</v>
      </c>
      <c r="AW108" s="26">
        <v>4.9036236970849103</v>
      </c>
      <c r="AX108" s="26">
        <v>4.7546690550116679</v>
      </c>
      <c r="AY108" s="26">
        <v>4.4420940709187029</v>
      </c>
      <c r="AZ108" s="26">
        <v>4.1035111455378335</v>
      </c>
      <c r="BA108" s="26">
        <v>3.7130841583175531</v>
      </c>
      <c r="BB108" s="26">
        <v>3.1358645924059481</v>
      </c>
      <c r="BC108" s="26">
        <v>3.0013008074735623</v>
      </c>
      <c r="BD108" s="26">
        <v>2.6743940082290365</v>
      </c>
      <c r="BE108" s="26">
        <v>2.3004842647312813</v>
      </c>
      <c r="BF108" s="26">
        <v>1.286911395215256</v>
      </c>
      <c r="BG108" s="26">
        <v>0.87652588803438647</v>
      </c>
      <c r="BH108" s="26">
        <v>0.68844228082055992</v>
      </c>
      <c r="BI108" s="26">
        <v>0.7963376977086476</v>
      </c>
      <c r="BK108" s="27">
        <v>3.8119131651394298</v>
      </c>
      <c r="BL108" s="27">
        <v>3.2575654576405206</v>
      </c>
      <c r="BM108" s="27">
        <v>3.3989747508200487</v>
      </c>
      <c r="BN108" s="27">
        <v>3.3074381360759659</v>
      </c>
      <c r="BO108" s="27">
        <v>3.1268353126365867</v>
      </c>
      <c r="BP108" s="27">
        <v>2.8019352377584319</v>
      </c>
      <c r="BQ108" s="27">
        <v>2.3214795148746248</v>
      </c>
      <c r="BR108" s="27">
        <v>2.3144505387752439</v>
      </c>
      <c r="BS108" s="27">
        <v>2.1332501217318551</v>
      </c>
      <c r="BT108" s="27">
        <v>1.9115203306487594</v>
      </c>
      <c r="BU108" s="27">
        <v>1.0440699792297288</v>
      </c>
      <c r="BV108" s="27">
        <v>0.91774442963352953</v>
      </c>
      <c r="BW108" s="27">
        <v>0.94481515369805535</v>
      </c>
      <c r="BX108" s="27">
        <v>1.1794674640536655</v>
      </c>
      <c r="BZ108" s="27">
        <v>3.8119131651394298</v>
      </c>
      <c r="CA108" s="27">
        <v>3.2575654576405206</v>
      </c>
      <c r="CB108" s="27">
        <v>3.3989747508200487</v>
      </c>
      <c r="CC108" s="27">
        <v>3.3074381360759659</v>
      </c>
      <c r="CD108" s="27">
        <v>3.1268353126365867</v>
      </c>
      <c r="CE108" s="27">
        <v>2.8019352377584319</v>
      </c>
      <c r="CF108" s="27">
        <v>2.3214795148746248</v>
      </c>
      <c r="CG108" s="27">
        <v>2.3144505387752439</v>
      </c>
      <c r="CH108" s="27">
        <v>2.1332501217318551</v>
      </c>
      <c r="CI108" s="27">
        <v>1.9115203306487594</v>
      </c>
      <c r="CJ108" s="27">
        <v>1.0440699792297288</v>
      </c>
      <c r="CK108" s="27">
        <v>0.91774442963352953</v>
      </c>
      <c r="CL108" s="27">
        <v>0.94481515369805535</v>
      </c>
      <c r="CM108" s="27">
        <v>1.1794674640536655</v>
      </c>
      <c r="CO108" s="28">
        <v>3.8674016566965967</v>
      </c>
      <c r="CP108" s="28">
        <v>3.3687197856750046</v>
      </c>
      <c r="CQ108" s="28">
        <v>3.5638780845093194</v>
      </c>
      <c r="CR108" s="28">
        <v>3.523540870361078</v>
      </c>
      <c r="CS108" s="28">
        <v>3.3859359140772192</v>
      </c>
      <c r="CT108" s="28">
        <v>3.1027499638551319</v>
      </c>
      <c r="CU108" s="28">
        <v>2.6596117443960061</v>
      </c>
      <c r="CV108" s="28">
        <v>2.6854681234679987</v>
      </c>
      <c r="CW108" s="28">
        <v>2.5431084253590299</v>
      </c>
      <c r="CX108" s="28">
        <v>2.3752654496195866</v>
      </c>
      <c r="CY108" s="28">
        <v>1.6963479377887083</v>
      </c>
      <c r="CZ108" s="28">
        <v>0.83948032087596403</v>
      </c>
      <c r="DA108" s="28">
        <v>0.33982310097461266</v>
      </c>
      <c r="DB108" s="28">
        <v>0.23558942234848246</v>
      </c>
      <c r="DD108" s="28">
        <v>3.8674016566965967</v>
      </c>
      <c r="DE108" s="28">
        <v>3.3687197856750046</v>
      </c>
      <c r="DF108" s="28">
        <v>3.5638780845093194</v>
      </c>
      <c r="DG108" s="28">
        <v>3.523540870361078</v>
      </c>
      <c r="DH108" s="28">
        <v>3.3859359140772192</v>
      </c>
      <c r="DI108" s="28">
        <v>3.1027499638551319</v>
      </c>
      <c r="DJ108" s="28">
        <v>2.6596117443960061</v>
      </c>
      <c r="DK108" s="28">
        <v>2.6854681234679987</v>
      </c>
      <c r="DL108" s="28">
        <v>2.5431084253590299</v>
      </c>
      <c r="DM108" s="28">
        <v>2.3752654496195866</v>
      </c>
      <c r="DN108" s="28">
        <v>1.6963479377887083</v>
      </c>
      <c r="DO108" s="28">
        <v>0.83948032087596403</v>
      </c>
      <c r="DP108" s="28">
        <v>0.33982310097461266</v>
      </c>
      <c r="DQ108" s="28">
        <v>0.23558942234848246</v>
      </c>
      <c r="DS108" s="29">
        <v>3.8711004061804353</v>
      </c>
      <c r="DT108" s="29">
        <v>3.3746169842600438</v>
      </c>
      <c r="DU108" s="29">
        <v>3.5803070530475516</v>
      </c>
      <c r="DV108" s="29">
        <v>3.5562723344676357</v>
      </c>
      <c r="DW108" s="29">
        <v>3.4327031761245834</v>
      </c>
      <c r="DX108" s="29">
        <v>3.1692439158621504</v>
      </c>
      <c r="DY108" s="29">
        <v>2.7493698823016537</v>
      </c>
      <c r="DZ108" s="29">
        <v>2.8008851037614697</v>
      </c>
      <c r="EA108" s="29">
        <v>2.6927477771881492</v>
      </c>
      <c r="EB108" s="29">
        <v>2.3061885180825783</v>
      </c>
      <c r="EC108" s="29">
        <v>0.6481762672442386</v>
      </c>
      <c r="ED108" s="29">
        <v>-0.13858358518236713</v>
      </c>
      <c r="EE108" s="29">
        <v>-0.3521870666523057</v>
      </c>
      <c r="EF108" s="29">
        <v>0.55079621864251394</v>
      </c>
      <c r="EH108" s="29">
        <v>3.8711004061804353</v>
      </c>
      <c r="EI108" s="29">
        <v>3.3746169842600438</v>
      </c>
      <c r="EJ108" s="29">
        <v>3.3746169842600438</v>
      </c>
      <c r="EK108" s="29">
        <v>3.5562723344676357</v>
      </c>
      <c r="EL108" s="29">
        <v>3.4327031761245834</v>
      </c>
      <c r="EM108" s="29">
        <v>3.1692439158621504</v>
      </c>
      <c r="EN108" s="29">
        <v>2.7493698823016537</v>
      </c>
      <c r="EO108" s="29">
        <v>2.8008851037614697</v>
      </c>
      <c r="EP108" s="29">
        <v>2.6927477771881492</v>
      </c>
      <c r="EQ108" s="29">
        <v>2.3061885180825783</v>
      </c>
      <c r="ER108" s="29">
        <v>0.6481762672442386</v>
      </c>
      <c r="ES108" s="29">
        <v>-0.13858358518236713</v>
      </c>
      <c r="ET108" s="29">
        <v>-0.3521870666523057</v>
      </c>
      <c r="EU108" s="29">
        <v>0.55079621864251394</v>
      </c>
      <c r="EW108" s="1">
        <v>384109</v>
      </c>
      <c r="EX108" s="1">
        <v>397722</v>
      </c>
      <c r="EY108" s="1" t="s">
        <v>524</v>
      </c>
      <c r="EZ108" s="1" t="s">
        <v>859</v>
      </c>
    </row>
    <row r="109" spans="2:156" ht="16" thickBot="1" x14ac:dyDescent="0.4">
      <c r="B109" s="21" t="s">
        <v>110</v>
      </c>
      <c r="C109" s="22">
        <v>7.7140745644001054</v>
      </c>
      <c r="D109" s="23">
        <v>7.1459740832064487</v>
      </c>
      <c r="E109" s="23">
        <v>7.0047551549659328</v>
      </c>
      <c r="F109" s="23">
        <v>6.7750262004281296</v>
      </c>
      <c r="G109" s="23">
        <v>6.3565070629300706</v>
      </c>
      <c r="H109" s="23">
        <v>5.8115537312450982</v>
      </c>
      <c r="I109" s="23">
        <v>5.2854872704234026</v>
      </c>
      <c r="J109" s="23">
        <v>4.723018845713753</v>
      </c>
      <c r="K109" s="23">
        <v>4.1751272618033397</v>
      </c>
      <c r="L109" s="23">
        <v>3.6473722297594477</v>
      </c>
      <c r="M109" s="23">
        <v>1.6351833997411873</v>
      </c>
      <c r="N109" s="23">
        <v>0.80462764948071452</v>
      </c>
      <c r="O109" s="23">
        <v>0.78607719009682597</v>
      </c>
      <c r="P109" s="23">
        <v>1.1319299511964473</v>
      </c>
      <c r="Q109" s="24"/>
      <c r="R109" s="23">
        <v>12.351074564400106</v>
      </c>
      <c r="S109" s="23">
        <v>11.782974083206449</v>
      </c>
      <c r="T109" s="23">
        <v>11.641755154965933</v>
      </c>
      <c r="U109" s="23">
        <v>11.41202620042813</v>
      </c>
      <c r="V109" s="23">
        <v>10.993507062930071</v>
      </c>
      <c r="W109" s="23">
        <v>10.448553731245099</v>
      </c>
      <c r="X109" s="23">
        <v>9.9224872704234031</v>
      </c>
      <c r="Y109" s="23">
        <v>9.3600188457137534</v>
      </c>
      <c r="Z109" s="23">
        <v>8.8121272618033402</v>
      </c>
      <c r="AA109" s="23">
        <v>8.2843722297594482</v>
      </c>
      <c r="AB109" s="23">
        <v>6.2721833997411878</v>
      </c>
      <c r="AC109" s="23">
        <v>5.441627649480715</v>
      </c>
      <c r="AD109" s="23">
        <v>5.4230771900968264</v>
      </c>
      <c r="AE109" s="23">
        <v>5.7689299511964478</v>
      </c>
      <c r="AG109" s="25">
        <v>7.9093110040231043</v>
      </c>
      <c r="AH109" s="25">
        <v>7.5116965768630362</v>
      </c>
      <c r="AI109" s="25">
        <v>7.2840926641273906</v>
      </c>
      <c r="AJ109" s="25">
        <v>7.0479627254403194</v>
      </c>
      <c r="AK109" s="25">
        <v>6.6590121304139416</v>
      </c>
      <c r="AL109" s="25">
        <v>6.1508788156405458</v>
      </c>
      <c r="AM109" s="25">
        <v>5.6499021935891918</v>
      </c>
      <c r="AN109" s="25">
        <v>5.1392734427020201</v>
      </c>
      <c r="AO109" s="25">
        <v>4.5813993667915227</v>
      </c>
      <c r="AP109" s="25">
        <v>4.1320066570837923</v>
      </c>
      <c r="AQ109" s="25">
        <v>2.5835311911669763</v>
      </c>
      <c r="AR109" s="25">
        <v>1.6296282165250418</v>
      </c>
      <c r="AS109" s="25">
        <v>1.1897259105789999</v>
      </c>
      <c r="AT109" s="25">
        <v>0.97398514375267098</v>
      </c>
      <c r="AV109" s="26">
        <v>12.546311004023105</v>
      </c>
      <c r="AW109" s="26">
        <v>12.148696576863037</v>
      </c>
      <c r="AX109" s="26">
        <v>11.921092664127391</v>
      </c>
      <c r="AY109" s="26">
        <v>11.68496272544032</v>
      </c>
      <c r="AZ109" s="26">
        <v>11.296012130413942</v>
      </c>
      <c r="BA109" s="26">
        <v>10.787878815640546</v>
      </c>
      <c r="BB109" s="26">
        <v>10.286902193589192</v>
      </c>
      <c r="BC109" s="26">
        <v>9.7762734427020206</v>
      </c>
      <c r="BD109" s="26">
        <v>9.2183993667915232</v>
      </c>
      <c r="BE109" s="26">
        <v>8.7690066570837928</v>
      </c>
      <c r="BF109" s="26">
        <v>7.2205311911669767</v>
      </c>
      <c r="BG109" s="26">
        <v>6.2666282165250422</v>
      </c>
      <c r="BH109" s="26">
        <v>5.8267259105790004</v>
      </c>
      <c r="BI109" s="26">
        <v>5.6109851437526714</v>
      </c>
      <c r="BK109" s="27">
        <v>7.7213656963086752</v>
      </c>
      <c r="BL109" s="27">
        <v>7.1628627609686735</v>
      </c>
      <c r="BM109" s="27">
        <v>7.0288493171445285</v>
      </c>
      <c r="BN109" s="27">
        <v>6.806444260862385</v>
      </c>
      <c r="BO109" s="27">
        <v>6.3988272113361901</v>
      </c>
      <c r="BP109" s="27">
        <v>5.8671534135299055</v>
      </c>
      <c r="BQ109" s="27">
        <v>5.3536219880203504</v>
      </c>
      <c r="BR109" s="27">
        <v>4.7878650957895132</v>
      </c>
      <c r="BS109" s="27">
        <v>4.2588803922748468</v>
      </c>
      <c r="BT109" s="27">
        <v>3.7769498997354205</v>
      </c>
      <c r="BU109" s="27">
        <v>1.8913312910443096</v>
      </c>
      <c r="BV109" s="27">
        <v>1.1201857686541459</v>
      </c>
      <c r="BW109" s="27">
        <v>1.0981086813652112</v>
      </c>
      <c r="BX109" s="27">
        <v>1.4110337403367907</v>
      </c>
      <c r="BZ109" s="27">
        <v>12.358365696308676</v>
      </c>
      <c r="CA109" s="27">
        <v>11.799862760968674</v>
      </c>
      <c r="CB109" s="27">
        <v>11.665849317144529</v>
      </c>
      <c r="CC109" s="27">
        <v>11.443444260862385</v>
      </c>
      <c r="CD109" s="27">
        <v>11.035827211336191</v>
      </c>
      <c r="CE109" s="27">
        <v>10.504153413529906</v>
      </c>
      <c r="CF109" s="27">
        <v>9.9906219880203508</v>
      </c>
      <c r="CG109" s="27">
        <v>9.4248650957895137</v>
      </c>
      <c r="CH109" s="27">
        <v>8.8958803922748473</v>
      </c>
      <c r="CI109" s="27">
        <v>8.413949899735421</v>
      </c>
      <c r="CJ109" s="27">
        <v>6.5283312910443101</v>
      </c>
      <c r="CK109" s="27">
        <v>5.7571857686541463</v>
      </c>
      <c r="CL109" s="27">
        <v>5.7351086813652117</v>
      </c>
      <c r="CM109" s="27">
        <v>6.0480337403367912</v>
      </c>
      <c r="CO109" s="28">
        <v>7.7337110260601651</v>
      </c>
      <c r="CP109" s="28">
        <v>7.1932113674465814</v>
      </c>
      <c r="CQ109" s="28">
        <v>7.0915518021816499</v>
      </c>
      <c r="CR109" s="28">
        <v>6.8972695579438739</v>
      </c>
      <c r="CS109" s="28">
        <v>6.5366944151998467</v>
      </c>
      <c r="CT109" s="28">
        <v>6.0612844646145732</v>
      </c>
      <c r="CU109" s="28">
        <v>5.6084070976239104</v>
      </c>
      <c r="CV109" s="28">
        <v>5.1640932686561172</v>
      </c>
      <c r="CW109" s="28">
        <v>4.7477001327007713</v>
      </c>
      <c r="CX109" s="28">
        <v>4.4498156683953809</v>
      </c>
      <c r="CY109" s="28">
        <v>2.3512432916273838</v>
      </c>
      <c r="CZ109" s="28">
        <v>-2.0147894151666605</v>
      </c>
      <c r="DA109" s="28">
        <v>-5.6714543980204652</v>
      </c>
      <c r="DB109" s="28">
        <v>-8.2028331970031942</v>
      </c>
      <c r="DD109" s="28">
        <v>12.370711026060166</v>
      </c>
      <c r="DE109" s="28">
        <v>11.830211367446582</v>
      </c>
      <c r="DF109" s="28">
        <v>11.72855180218165</v>
      </c>
      <c r="DG109" s="28">
        <v>11.534269557943874</v>
      </c>
      <c r="DH109" s="28">
        <v>11.173694415199847</v>
      </c>
      <c r="DI109" s="28">
        <v>10.698284464614574</v>
      </c>
      <c r="DJ109" s="28">
        <v>10.245407097623911</v>
      </c>
      <c r="DK109" s="28">
        <v>9.8010932686561176</v>
      </c>
      <c r="DL109" s="28">
        <v>9.3847001327007717</v>
      </c>
      <c r="DM109" s="28">
        <v>9.0868156683953814</v>
      </c>
      <c r="DN109" s="28">
        <v>6.9882432916273842</v>
      </c>
      <c r="DO109" s="28">
        <v>2.6222105848333399</v>
      </c>
      <c r="DP109" s="28">
        <v>-1.0344543980204648</v>
      </c>
      <c r="DQ109" s="28">
        <v>-3.5658331970031938</v>
      </c>
      <c r="DS109" s="29">
        <v>7.7068424738956036</v>
      </c>
      <c r="DT109" s="29">
        <v>7.1123117585510887</v>
      </c>
      <c r="DU109" s="29">
        <v>7.0164231711086256</v>
      </c>
      <c r="DV109" s="29">
        <v>6.8705659072175767</v>
      </c>
      <c r="DW109" s="29">
        <v>6.5714444061364574</v>
      </c>
      <c r="DX109" s="29">
        <v>6.1808768696119643</v>
      </c>
      <c r="DY109" s="29">
        <v>5.8028743894534216</v>
      </c>
      <c r="DZ109" s="29">
        <v>5.4433928749739664</v>
      </c>
      <c r="EA109" s="29">
        <v>5.0521765651855759</v>
      </c>
      <c r="EB109" s="29">
        <v>4.1302433077190841</v>
      </c>
      <c r="EC109" s="29">
        <v>-0.82809064422048095</v>
      </c>
      <c r="ED109" s="29">
        <v>-5.3148837092396946</v>
      </c>
      <c r="EE109" s="29">
        <v>-7.7103085730254577</v>
      </c>
      <c r="EF109" s="29">
        <v>-6.7953145352232625</v>
      </c>
      <c r="EH109" s="29">
        <v>12.343842473895604</v>
      </c>
      <c r="EI109" s="29">
        <v>11.749311758551089</v>
      </c>
      <c r="EJ109" s="29">
        <v>11.749311758551089</v>
      </c>
      <c r="EK109" s="29">
        <v>11.507565907217577</v>
      </c>
      <c r="EL109" s="29">
        <v>11.208444406136458</v>
      </c>
      <c r="EM109" s="29">
        <v>10.817876869611965</v>
      </c>
      <c r="EN109" s="29">
        <v>10.439874389453422</v>
      </c>
      <c r="EO109" s="29">
        <v>10.080392874973967</v>
      </c>
      <c r="EP109" s="29">
        <v>9.6891765651855764</v>
      </c>
      <c r="EQ109" s="29">
        <v>8.7672433077190846</v>
      </c>
      <c r="ER109" s="29">
        <v>3.8089093557795195</v>
      </c>
      <c r="ES109" s="29">
        <v>-0.6778837092396941</v>
      </c>
      <c r="ET109" s="29">
        <v>-3.0733085730254572</v>
      </c>
      <c r="EU109" s="29">
        <v>-2.158314535223262</v>
      </c>
      <c r="EW109" s="1">
        <v>384792</v>
      </c>
      <c r="EX109" s="1">
        <v>391153</v>
      </c>
      <c r="EY109" s="1" t="s">
        <v>498</v>
      </c>
      <c r="EZ109" s="1" t="s">
        <v>859</v>
      </c>
    </row>
    <row r="110" spans="2:156" ht="16" thickBot="1" x14ac:dyDescent="0.4">
      <c r="B110" s="21" t="s">
        <v>111</v>
      </c>
      <c r="C110" s="22">
        <v>15.111789338723902</v>
      </c>
      <c r="D110" s="23">
        <v>14.852565924998478</v>
      </c>
      <c r="E110" s="23">
        <v>14.828749339110102</v>
      </c>
      <c r="F110" s="23">
        <v>14.584256898635211</v>
      </c>
      <c r="G110" s="23">
        <v>14.570798999981786</v>
      </c>
      <c r="H110" s="23">
        <v>14.292850264442517</v>
      </c>
      <c r="I110" s="23">
        <v>14.158566563275089</v>
      </c>
      <c r="J110" s="23">
        <v>14.01713197129625</v>
      </c>
      <c r="K110" s="23">
        <v>13.788701229688442</v>
      </c>
      <c r="L110" s="23">
        <v>13.463955189548647</v>
      </c>
      <c r="M110" s="23">
        <v>12.382745874738806</v>
      </c>
      <c r="N110" s="23">
        <v>11.282980461593736</v>
      </c>
      <c r="O110" s="23">
        <v>10.60079247095657</v>
      </c>
      <c r="P110" s="23">
        <v>10.12426762459528</v>
      </c>
      <c r="Q110" s="24"/>
      <c r="R110" s="23">
        <v>19.248789338723903</v>
      </c>
      <c r="S110" s="23">
        <v>18.98956592499848</v>
      </c>
      <c r="T110" s="23">
        <v>18.965749339110104</v>
      </c>
      <c r="U110" s="23">
        <v>18.721256898635211</v>
      </c>
      <c r="V110" s="23">
        <v>18.707798999981787</v>
      </c>
      <c r="W110" s="23">
        <v>18.429850264442518</v>
      </c>
      <c r="X110" s="23">
        <v>18.295566563275088</v>
      </c>
      <c r="Y110" s="23">
        <v>18.154131971296252</v>
      </c>
      <c r="Z110" s="23">
        <v>17.925701229688443</v>
      </c>
      <c r="AA110" s="23">
        <v>17.60095518954865</v>
      </c>
      <c r="AB110" s="23">
        <v>16.519745874738806</v>
      </c>
      <c r="AC110" s="23">
        <v>15.419980461593736</v>
      </c>
      <c r="AD110" s="23">
        <v>14.73779247095657</v>
      </c>
      <c r="AE110" s="23">
        <v>14.261267624595281</v>
      </c>
      <c r="AG110" s="25">
        <v>15.197943965974224</v>
      </c>
      <c r="AH110" s="25">
        <v>14.981221954651801</v>
      </c>
      <c r="AI110" s="25">
        <v>14.916606196098225</v>
      </c>
      <c r="AJ110" s="25">
        <v>14.664034706536405</v>
      </c>
      <c r="AK110" s="25">
        <v>14.61887628830249</v>
      </c>
      <c r="AL110" s="25">
        <v>14.342027320661948</v>
      </c>
      <c r="AM110" s="25">
        <v>14.163520500439891</v>
      </c>
      <c r="AN110" s="25">
        <v>13.971388480698494</v>
      </c>
      <c r="AO110" s="25">
        <v>13.745599509313994</v>
      </c>
      <c r="AP110" s="25">
        <v>13.41605411266795</v>
      </c>
      <c r="AQ110" s="25">
        <v>12.609109939502225</v>
      </c>
      <c r="AR110" s="25">
        <v>11.991547025630677</v>
      </c>
      <c r="AS110" s="25">
        <v>11.46336711559664</v>
      </c>
      <c r="AT110" s="25">
        <v>11.167216727724554</v>
      </c>
      <c r="AV110" s="26">
        <v>19.334943965974226</v>
      </c>
      <c r="AW110" s="26">
        <v>19.118221954651801</v>
      </c>
      <c r="AX110" s="26">
        <v>19.053606196098226</v>
      </c>
      <c r="AY110" s="26">
        <v>18.801034706536406</v>
      </c>
      <c r="AZ110" s="26">
        <v>18.755876288302488</v>
      </c>
      <c r="BA110" s="26">
        <v>18.479027320661949</v>
      </c>
      <c r="BB110" s="26">
        <v>18.300520500439891</v>
      </c>
      <c r="BC110" s="26">
        <v>18.108388480698494</v>
      </c>
      <c r="BD110" s="26">
        <v>17.882599509313994</v>
      </c>
      <c r="BE110" s="26">
        <v>17.553054112667951</v>
      </c>
      <c r="BF110" s="26">
        <v>16.746109939502226</v>
      </c>
      <c r="BG110" s="26">
        <v>16.128547025630677</v>
      </c>
      <c r="BH110" s="26">
        <v>15.60036711559664</v>
      </c>
      <c r="BI110" s="26">
        <v>15.304216727724555</v>
      </c>
      <c r="BK110" s="27">
        <v>15.102983607438283</v>
      </c>
      <c r="BL110" s="27">
        <v>14.882319555887513</v>
      </c>
      <c r="BM110" s="27">
        <v>14.843539974428822</v>
      </c>
      <c r="BN110" s="27">
        <v>14.60085850793654</v>
      </c>
      <c r="BO110" s="27">
        <v>14.634678763915172</v>
      </c>
      <c r="BP110" s="27">
        <v>14.372512868914241</v>
      </c>
      <c r="BQ110" s="27">
        <v>14.246415924355537</v>
      </c>
      <c r="BR110" s="27">
        <v>14.097366447369604</v>
      </c>
      <c r="BS110" s="27">
        <v>13.903631020681624</v>
      </c>
      <c r="BT110" s="27">
        <v>13.60766285611952</v>
      </c>
      <c r="BU110" s="27">
        <v>12.616410837510125</v>
      </c>
      <c r="BV110" s="27">
        <v>11.803841547178942</v>
      </c>
      <c r="BW110" s="27">
        <v>11.348306469655128</v>
      </c>
      <c r="BX110" s="27">
        <v>11.209207765562082</v>
      </c>
      <c r="BZ110" s="27">
        <v>19.239983607438283</v>
      </c>
      <c r="CA110" s="27">
        <v>19.019319555887513</v>
      </c>
      <c r="CB110" s="27">
        <v>18.980539974428822</v>
      </c>
      <c r="CC110" s="27">
        <v>18.73785850793654</v>
      </c>
      <c r="CD110" s="27">
        <v>18.771678763915173</v>
      </c>
      <c r="CE110" s="27">
        <v>18.509512868914243</v>
      </c>
      <c r="CF110" s="27">
        <v>18.383415924355539</v>
      </c>
      <c r="CG110" s="27">
        <v>18.234366447369602</v>
      </c>
      <c r="CH110" s="27">
        <v>18.040631020681623</v>
      </c>
      <c r="CI110" s="27">
        <v>17.744662856119518</v>
      </c>
      <c r="CJ110" s="27">
        <v>16.753410837510124</v>
      </c>
      <c r="CK110" s="27">
        <v>15.940841547178943</v>
      </c>
      <c r="CL110" s="27">
        <v>15.485306469655129</v>
      </c>
      <c r="CM110" s="27">
        <v>15.346207765562083</v>
      </c>
      <c r="CO110" s="28">
        <v>15.112859271213789</v>
      </c>
      <c r="CP110" s="28">
        <v>14.847401577250356</v>
      </c>
      <c r="CQ110" s="28">
        <v>14.814103454957079</v>
      </c>
      <c r="CR110" s="28">
        <v>14.560915565500292</v>
      </c>
      <c r="CS110" s="28">
        <v>14.522867464124772</v>
      </c>
      <c r="CT110" s="28">
        <v>14.217388063956777</v>
      </c>
      <c r="CU110" s="28">
        <v>14.037656720532031</v>
      </c>
      <c r="CV110" s="28">
        <v>13.858994233162221</v>
      </c>
      <c r="CW110" s="28">
        <v>13.580725614765548</v>
      </c>
      <c r="CX110" s="28">
        <v>13.269005462262101</v>
      </c>
      <c r="CY110" s="28">
        <v>11.517164817210938</v>
      </c>
      <c r="CZ110" s="28">
        <v>7.6622622487815999</v>
      </c>
      <c r="DA110" s="28">
        <v>4.3405776494601298</v>
      </c>
      <c r="DB110" s="28">
        <v>2.2850684191726103</v>
      </c>
      <c r="DD110" s="28">
        <v>19.24985927121379</v>
      </c>
      <c r="DE110" s="28">
        <v>18.984401577250356</v>
      </c>
      <c r="DF110" s="28">
        <v>18.951103454957078</v>
      </c>
      <c r="DG110" s="28">
        <v>18.697915565500292</v>
      </c>
      <c r="DH110" s="28">
        <v>18.659867464124773</v>
      </c>
      <c r="DI110" s="28">
        <v>18.354388063956776</v>
      </c>
      <c r="DJ110" s="28">
        <v>18.174656720532031</v>
      </c>
      <c r="DK110" s="28">
        <v>17.995994233162222</v>
      </c>
      <c r="DL110" s="28">
        <v>17.717725614765548</v>
      </c>
      <c r="DM110" s="28">
        <v>17.406005462262101</v>
      </c>
      <c r="DN110" s="28">
        <v>15.654164817210939</v>
      </c>
      <c r="DO110" s="28">
        <v>11.7992622487816</v>
      </c>
      <c r="DP110" s="28">
        <v>8.4775776494601303</v>
      </c>
      <c r="DQ110" s="28">
        <v>6.4220684191726107</v>
      </c>
      <c r="DS110" s="29">
        <v>15.135034361685733</v>
      </c>
      <c r="DT110" s="29">
        <v>14.889305614085462</v>
      </c>
      <c r="DU110" s="29">
        <v>14.871923101779615</v>
      </c>
      <c r="DV110" s="29">
        <v>14.636711338907197</v>
      </c>
      <c r="DW110" s="29">
        <v>14.631206426290156</v>
      </c>
      <c r="DX110" s="29">
        <v>14.357887309787971</v>
      </c>
      <c r="DY110" s="29">
        <v>14.206783623661485</v>
      </c>
      <c r="DZ110" s="29">
        <v>14.057238922116435</v>
      </c>
      <c r="EA110" s="29">
        <v>13.717169383212747</v>
      </c>
      <c r="EB110" s="29">
        <v>12.815398666856153</v>
      </c>
      <c r="EC110" s="29">
        <v>8.8813216684498162</v>
      </c>
      <c r="ED110" s="29">
        <v>5.4471820086976628</v>
      </c>
      <c r="EE110" s="29">
        <v>3.2225341102784064</v>
      </c>
      <c r="EF110" s="29">
        <v>3.1975924709871961</v>
      </c>
      <c r="EH110" s="29">
        <v>19.272034361685733</v>
      </c>
      <c r="EI110" s="29">
        <v>19.026305614085462</v>
      </c>
      <c r="EJ110" s="29">
        <v>19.026305614085462</v>
      </c>
      <c r="EK110" s="29">
        <v>18.773711338907198</v>
      </c>
      <c r="EL110" s="29">
        <v>18.768206426290156</v>
      </c>
      <c r="EM110" s="29">
        <v>18.49488730978797</v>
      </c>
      <c r="EN110" s="29">
        <v>18.343783623661487</v>
      </c>
      <c r="EO110" s="29">
        <v>18.194238922116433</v>
      </c>
      <c r="EP110" s="29">
        <v>17.854169383212749</v>
      </c>
      <c r="EQ110" s="29">
        <v>16.952398666856155</v>
      </c>
      <c r="ER110" s="29">
        <v>13.018321668449817</v>
      </c>
      <c r="ES110" s="29">
        <v>9.5841820086976632</v>
      </c>
      <c r="ET110" s="29">
        <v>7.3595341102784069</v>
      </c>
      <c r="EU110" s="29">
        <v>7.3345924709871966</v>
      </c>
      <c r="EW110" s="1">
        <v>355190</v>
      </c>
      <c r="EX110" s="1">
        <v>430397</v>
      </c>
      <c r="EY110" s="1" t="s">
        <v>485</v>
      </c>
      <c r="EZ110" s="1" t="s">
        <v>874</v>
      </c>
    </row>
    <row r="111" spans="2:156" ht="16" thickBot="1" x14ac:dyDescent="0.4">
      <c r="B111" s="21" t="s">
        <v>112</v>
      </c>
      <c r="C111" s="22">
        <v>8.5454840620602521</v>
      </c>
      <c r="D111" s="23">
        <v>8.3108151886800723</v>
      </c>
      <c r="E111" s="23">
        <v>8.1890099142934183</v>
      </c>
      <c r="F111" s="23">
        <v>7.9322924035477289</v>
      </c>
      <c r="G111" s="23">
        <v>7.872267780236923</v>
      </c>
      <c r="H111" s="23">
        <v>7.7458405510292128</v>
      </c>
      <c r="I111" s="23">
        <v>7.4469457986611314</v>
      </c>
      <c r="J111" s="23">
        <v>7.2129341836036271</v>
      </c>
      <c r="K111" s="23">
        <v>7.0627979051716778</v>
      </c>
      <c r="L111" s="23">
        <v>6.6822579726462248</v>
      </c>
      <c r="M111" s="23">
        <v>5.6181768275497195</v>
      </c>
      <c r="N111" s="23">
        <v>4.9340744512431041</v>
      </c>
      <c r="O111" s="23">
        <v>4.4382458890182299</v>
      </c>
      <c r="P111" s="23">
        <v>4.2222288753895327</v>
      </c>
      <c r="Q111" s="24"/>
      <c r="R111" s="23">
        <v>15.205484062060252</v>
      </c>
      <c r="S111" s="23">
        <v>14.970815188680072</v>
      </c>
      <c r="T111" s="23">
        <v>14.849009914293418</v>
      </c>
      <c r="U111" s="23">
        <v>14.592292403547729</v>
      </c>
      <c r="V111" s="23">
        <v>14.532267780236923</v>
      </c>
      <c r="W111" s="23">
        <v>14.405840551029213</v>
      </c>
      <c r="X111" s="23">
        <v>14.106945798661132</v>
      </c>
      <c r="Y111" s="23">
        <v>13.872934183603627</v>
      </c>
      <c r="Z111" s="23">
        <v>13.722797905171678</v>
      </c>
      <c r="AA111" s="23">
        <v>13.342257972646225</v>
      </c>
      <c r="AB111" s="23">
        <v>12.27817682754972</v>
      </c>
      <c r="AC111" s="23">
        <v>11.594074451243104</v>
      </c>
      <c r="AD111" s="23">
        <v>11.09824588901823</v>
      </c>
      <c r="AE111" s="23">
        <v>10.882228875389533</v>
      </c>
      <c r="AG111" s="25">
        <v>8.8278040993564968</v>
      </c>
      <c r="AH111" s="25">
        <v>8.80825601249588</v>
      </c>
      <c r="AI111" s="25">
        <v>8.6058644376476501</v>
      </c>
      <c r="AJ111" s="25">
        <v>8.2917057780073335</v>
      </c>
      <c r="AK111" s="25">
        <v>8.1947076931513116</v>
      </c>
      <c r="AL111" s="25">
        <v>7.9432354323605985</v>
      </c>
      <c r="AM111" s="25">
        <v>7.6947073248042326</v>
      </c>
      <c r="AN111" s="25">
        <v>7.4120517008205287</v>
      </c>
      <c r="AO111" s="25">
        <v>7.074723174974201</v>
      </c>
      <c r="AP111" s="25">
        <v>6.4926501658152347</v>
      </c>
      <c r="AQ111" s="25">
        <v>5.9960552916511993</v>
      </c>
      <c r="AR111" s="25">
        <v>5.6916632236739257</v>
      </c>
      <c r="AS111" s="25">
        <v>5.3095323780642509</v>
      </c>
      <c r="AT111" s="25">
        <v>5.1417936248532765</v>
      </c>
      <c r="AV111" s="26">
        <v>15.487804099356497</v>
      </c>
      <c r="AW111" s="26">
        <v>15.46825601249588</v>
      </c>
      <c r="AX111" s="26">
        <v>15.26586443764765</v>
      </c>
      <c r="AY111" s="26">
        <v>14.951705778007334</v>
      </c>
      <c r="AZ111" s="26">
        <v>14.854707693151312</v>
      </c>
      <c r="BA111" s="26">
        <v>14.603235432360599</v>
      </c>
      <c r="BB111" s="26">
        <v>14.354707324804233</v>
      </c>
      <c r="BC111" s="26">
        <v>14.072051700820529</v>
      </c>
      <c r="BD111" s="26">
        <v>13.734723174974201</v>
      </c>
      <c r="BE111" s="26">
        <v>13.152650165815235</v>
      </c>
      <c r="BF111" s="26">
        <v>12.656055291651199</v>
      </c>
      <c r="BG111" s="26">
        <v>12.351663223673926</v>
      </c>
      <c r="BH111" s="26">
        <v>11.969532378064251</v>
      </c>
      <c r="BI111" s="26">
        <v>11.801793624853277</v>
      </c>
      <c r="BK111" s="27">
        <v>8.5702147491204013</v>
      </c>
      <c r="BL111" s="27">
        <v>8.3509859912436948</v>
      </c>
      <c r="BM111" s="27">
        <v>8.2385547790844722</v>
      </c>
      <c r="BN111" s="27">
        <v>7.9917006406974842</v>
      </c>
      <c r="BO111" s="27">
        <v>7.9048148147177884</v>
      </c>
      <c r="BP111" s="27">
        <v>7.7821897165390297</v>
      </c>
      <c r="BQ111" s="27">
        <v>7.4923334488712214</v>
      </c>
      <c r="BR111" s="27">
        <v>7.2666625709093555</v>
      </c>
      <c r="BS111" s="27">
        <v>7.1274645517311352</v>
      </c>
      <c r="BT111" s="27">
        <v>6.7741126743443143</v>
      </c>
      <c r="BU111" s="27">
        <v>5.8453570893446152</v>
      </c>
      <c r="BV111" s="27">
        <v>5.3862784377317166</v>
      </c>
      <c r="BW111" s="27">
        <v>5.0049360253272202</v>
      </c>
      <c r="BX111" s="27">
        <v>4.9493969676304577</v>
      </c>
      <c r="BZ111" s="27">
        <v>15.230214749120401</v>
      </c>
      <c r="CA111" s="27">
        <v>15.010985991243695</v>
      </c>
      <c r="CB111" s="27">
        <v>14.898554779084472</v>
      </c>
      <c r="CC111" s="27">
        <v>14.651700640697484</v>
      </c>
      <c r="CD111" s="27">
        <v>14.564814814717788</v>
      </c>
      <c r="CE111" s="27">
        <v>14.44218971653903</v>
      </c>
      <c r="CF111" s="27">
        <v>14.152333448871222</v>
      </c>
      <c r="CG111" s="27">
        <v>13.926662570909356</v>
      </c>
      <c r="CH111" s="27">
        <v>13.787464551731135</v>
      </c>
      <c r="CI111" s="27">
        <v>13.434112674344314</v>
      </c>
      <c r="CJ111" s="27">
        <v>12.505357089344615</v>
      </c>
      <c r="CK111" s="27">
        <v>12.046278437731717</v>
      </c>
      <c r="CL111" s="27">
        <v>11.66493602532722</v>
      </c>
      <c r="CM111" s="27">
        <v>11.609396967630458</v>
      </c>
      <c r="CO111" s="28">
        <v>8.5608806737992555</v>
      </c>
      <c r="CP111" s="28">
        <v>8.3405812937024013</v>
      </c>
      <c r="CQ111" s="28">
        <v>8.2325488690714757</v>
      </c>
      <c r="CR111" s="28">
        <v>7.9841682543476402</v>
      </c>
      <c r="CS111" s="28">
        <v>7.92613294017168</v>
      </c>
      <c r="CT111" s="28">
        <v>7.78923421709918</v>
      </c>
      <c r="CU111" s="28">
        <v>7.4665569158842651</v>
      </c>
      <c r="CV111" s="28">
        <v>7.1982957867458115</v>
      </c>
      <c r="CW111" s="28">
        <v>7.0184415397026658</v>
      </c>
      <c r="CX111" s="28">
        <v>6.6228643953904047</v>
      </c>
      <c r="CY111" s="28">
        <v>4.9666211750245175</v>
      </c>
      <c r="CZ111" s="28">
        <v>2.2780186472004225</v>
      </c>
      <c r="DA111" s="28">
        <v>0.13325304602170363</v>
      </c>
      <c r="DB111" s="28">
        <v>-1.0062824168647815</v>
      </c>
      <c r="DD111" s="28">
        <v>15.220880673799256</v>
      </c>
      <c r="DE111" s="28">
        <v>15.000581293702401</v>
      </c>
      <c r="DF111" s="28">
        <v>14.892548869071476</v>
      </c>
      <c r="DG111" s="28">
        <v>14.64416825434764</v>
      </c>
      <c r="DH111" s="28">
        <v>14.58613294017168</v>
      </c>
      <c r="DI111" s="28">
        <v>14.44923421709918</v>
      </c>
      <c r="DJ111" s="28">
        <v>14.126556915884265</v>
      </c>
      <c r="DK111" s="28">
        <v>13.858295786745812</v>
      </c>
      <c r="DL111" s="28">
        <v>13.678441539702666</v>
      </c>
      <c r="DM111" s="28">
        <v>13.282864395390405</v>
      </c>
      <c r="DN111" s="28">
        <v>11.626621175024518</v>
      </c>
      <c r="DO111" s="28">
        <v>8.9380186472004226</v>
      </c>
      <c r="DP111" s="28">
        <v>6.7932530460217038</v>
      </c>
      <c r="DQ111" s="28">
        <v>5.6537175831352187</v>
      </c>
      <c r="DS111" s="29">
        <v>8.5614075080570977</v>
      </c>
      <c r="DT111" s="29">
        <v>8.3288118070656676</v>
      </c>
      <c r="DU111" s="29">
        <v>8.2180040157765912</v>
      </c>
      <c r="DV111" s="29">
        <v>7.9781961468643594</v>
      </c>
      <c r="DW111" s="29">
        <v>7.9070502594213519</v>
      </c>
      <c r="DX111" s="29">
        <v>7.7745999656772771</v>
      </c>
      <c r="DY111" s="29">
        <v>7.4525142598075433</v>
      </c>
      <c r="DZ111" s="29">
        <v>7.1866722905446263</v>
      </c>
      <c r="EA111" s="29">
        <v>6.9633444266114406</v>
      </c>
      <c r="EB111" s="29">
        <v>6.153325553824553</v>
      </c>
      <c r="EC111" s="29">
        <v>2.9638666551417323</v>
      </c>
      <c r="ED111" s="29">
        <v>0.58433505934345575</v>
      </c>
      <c r="EE111" s="29">
        <v>-0.81180861784305947</v>
      </c>
      <c r="EF111" s="29">
        <v>-0.26065538156011669</v>
      </c>
      <c r="EH111" s="29">
        <v>15.221407508057098</v>
      </c>
      <c r="EI111" s="29">
        <v>14.988811807065668</v>
      </c>
      <c r="EJ111" s="29">
        <v>14.988811807065668</v>
      </c>
      <c r="EK111" s="29">
        <v>14.63819614686436</v>
      </c>
      <c r="EL111" s="29">
        <v>14.567050259421352</v>
      </c>
      <c r="EM111" s="29">
        <v>14.434599965677277</v>
      </c>
      <c r="EN111" s="29">
        <v>14.112514259807543</v>
      </c>
      <c r="EO111" s="29">
        <v>13.846672290544626</v>
      </c>
      <c r="EP111" s="29">
        <v>13.623344426611441</v>
      </c>
      <c r="EQ111" s="29">
        <v>12.813325553824553</v>
      </c>
      <c r="ER111" s="29">
        <v>9.6238666551417325</v>
      </c>
      <c r="ES111" s="29">
        <v>7.2443350593434559</v>
      </c>
      <c r="ET111" s="29">
        <v>5.8481913821569407</v>
      </c>
      <c r="EU111" s="29">
        <v>6.3993446184398834</v>
      </c>
      <c r="EW111" s="1">
        <v>352220</v>
      </c>
      <c r="EX111" s="1">
        <v>429932</v>
      </c>
      <c r="EY111" s="1" t="s">
        <v>468</v>
      </c>
      <c r="EZ111" s="1" t="s">
        <v>874</v>
      </c>
    </row>
    <row r="112" spans="2:156" ht="16" thickBot="1" x14ac:dyDescent="0.4">
      <c r="B112" s="21" t="s">
        <v>113</v>
      </c>
      <c r="C112" s="22">
        <v>7.0562330446296393</v>
      </c>
      <c r="D112" s="23">
        <v>6.6416580057769963</v>
      </c>
      <c r="E112" s="23">
        <v>6.3329077339663655</v>
      </c>
      <c r="F112" s="23">
        <v>5.9657498085963034</v>
      </c>
      <c r="G112" s="23">
        <v>5.6319208164003243</v>
      </c>
      <c r="H112" s="23">
        <v>5.2093662665827658</v>
      </c>
      <c r="I112" s="23">
        <v>4.6951303783325216</v>
      </c>
      <c r="J112" s="23">
        <v>4.216386885588669</v>
      </c>
      <c r="K112" s="23">
        <v>3.7059983697904144</v>
      </c>
      <c r="L112" s="23">
        <v>3.0855579106572613</v>
      </c>
      <c r="M112" s="23">
        <v>1.0111595504939892</v>
      </c>
      <c r="N112" s="23">
        <v>-0.11537355361528867</v>
      </c>
      <c r="O112" s="23">
        <v>-0.42588872028386149</v>
      </c>
      <c r="P112" s="23">
        <v>-0.23759558183684604</v>
      </c>
      <c r="Q112" s="24"/>
      <c r="R112" s="23">
        <v>11.69323304462964</v>
      </c>
      <c r="S112" s="23">
        <v>11.278658005776997</v>
      </c>
      <c r="T112" s="23">
        <v>10.969907733966366</v>
      </c>
      <c r="U112" s="23">
        <v>10.602749808596304</v>
      </c>
      <c r="V112" s="23">
        <v>10.268920816400325</v>
      </c>
      <c r="W112" s="23">
        <v>9.8463662665827663</v>
      </c>
      <c r="X112" s="23">
        <v>9.332130378332522</v>
      </c>
      <c r="Y112" s="23">
        <v>8.8533868855886695</v>
      </c>
      <c r="Z112" s="23">
        <v>8.3429983697904149</v>
      </c>
      <c r="AA112" s="23">
        <v>7.7225579106572617</v>
      </c>
      <c r="AB112" s="23">
        <v>5.6481595504939897</v>
      </c>
      <c r="AC112" s="23">
        <v>4.5216264463847118</v>
      </c>
      <c r="AD112" s="23">
        <v>4.211111279716139</v>
      </c>
      <c r="AE112" s="23">
        <v>4.3994044181631544</v>
      </c>
      <c r="AG112" s="25">
        <v>7.2221989075689432</v>
      </c>
      <c r="AH112" s="25">
        <v>6.953589393554072</v>
      </c>
      <c r="AI112" s="25">
        <v>6.6049105683060034</v>
      </c>
      <c r="AJ112" s="25">
        <v>6.2464334520653253</v>
      </c>
      <c r="AK112" s="25">
        <v>5.949344611397418</v>
      </c>
      <c r="AL112" s="25">
        <v>5.5665344750384023</v>
      </c>
      <c r="AM112" s="25">
        <v>5.0889638102577024</v>
      </c>
      <c r="AN112" s="25">
        <v>4.6437029330884521</v>
      </c>
      <c r="AO112" s="25">
        <v>4.1613130413990653</v>
      </c>
      <c r="AP112" s="25">
        <v>3.6465820151856541</v>
      </c>
      <c r="AQ112" s="25">
        <v>2.1597621376840692</v>
      </c>
      <c r="AR112" s="25">
        <v>1.0650144570635902</v>
      </c>
      <c r="AS112" s="25">
        <v>0.40630521760470373</v>
      </c>
      <c r="AT112" s="25">
        <v>2.632827678256433E-2</v>
      </c>
      <c r="AV112" s="26">
        <v>11.859198907568944</v>
      </c>
      <c r="AW112" s="26">
        <v>11.590589393554072</v>
      </c>
      <c r="AX112" s="26">
        <v>11.241910568306004</v>
      </c>
      <c r="AY112" s="26">
        <v>10.883433452065326</v>
      </c>
      <c r="AZ112" s="26">
        <v>10.586344611397418</v>
      </c>
      <c r="BA112" s="26">
        <v>10.203534475038403</v>
      </c>
      <c r="BB112" s="26">
        <v>9.7259638102577028</v>
      </c>
      <c r="BC112" s="26">
        <v>9.2807029330884525</v>
      </c>
      <c r="BD112" s="26">
        <v>8.7983130413990658</v>
      </c>
      <c r="BE112" s="26">
        <v>8.2835820151856545</v>
      </c>
      <c r="BF112" s="26">
        <v>6.7967621376840697</v>
      </c>
      <c r="BG112" s="26">
        <v>5.7020144570635907</v>
      </c>
      <c r="BH112" s="26">
        <v>5.0433052176047042</v>
      </c>
      <c r="BI112" s="26">
        <v>4.6633282767825648</v>
      </c>
      <c r="BK112" s="27">
        <v>7.0680905530943328</v>
      </c>
      <c r="BL112" s="27">
        <v>6.6765623951549671</v>
      </c>
      <c r="BM112" s="27">
        <v>6.3912618733143702</v>
      </c>
      <c r="BN112" s="27">
        <v>6.0425428533195387</v>
      </c>
      <c r="BO112" s="27">
        <v>5.7311426568253481</v>
      </c>
      <c r="BP112" s="27">
        <v>5.3318784645875965</v>
      </c>
      <c r="BQ112" s="27">
        <v>4.8414450413313759</v>
      </c>
      <c r="BR112" s="27">
        <v>4.3850462136081561</v>
      </c>
      <c r="BS112" s="27">
        <v>3.9061719641868606</v>
      </c>
      <c r="BT112" s="27">
        <v>3.3510904791557294</v>
      </c>
      <c r="BU112" s="27">
        <v>1.5128466084292356</v>
      </c>
      <c r="BV112" s="27">
        <v>0.48191702647713441</v>
      </c>
      <c r="BW112" s="27">
        <v>0.23286244966723046</v>
      </c>
      <c r="BX112" s="27">
        <v>0.43623505854002786</v>
      </c>
      <c r="BZ112" s="27">
        <v>11.705090553094333</v>
      </c>
      <c r="CA112" s="27">
        <v>11.313562395154968</v>
      </c>
      <c r="CB112" s="27">
        <v>11.028261873314371</v>
      </c>
      <c r="CC112" s="27">
        <v>10.679542853319539</v>
      </c>
      <c r="CD112" s="27">
        <v>10.368142656825349</v>
      </c>
      <c r="CE112" s="27">
        <v>9.968878464587597</v>
      </c>
      <c r="CF112" s="27">
        <v>9.4784450413313763</v>
      </c>
      <c r="CG112" s="27">
        <v>9.0220462136081565</v>
      </c>
      <c r="CH112" s="27">
        <v>8.5431719641868611</v>
      </c>
      <c r="CI112" s="27">
        <v>7.9880904791557299</v>
      </c>
      <c r="CJ112" s="27">
        <v>6.149846608429236</v>
      </c>
      <c r="CK112" s="27">
        <v>5.1189170264771349</v>
      </c>
      <c r="CL112" s="27">
        <v>4.8698624496672309</v>
      </c>
      <c r="CM112" s="27">
        <v>5.0732350585400283</v>
      </c>
      <c r="CO112" s="28">
        <v>7.0673577155229772</v>
      </c>
      <c r="CP112" s="28">
        <v>6.6638398605271618</v>
      </c>
      <c r="CQ112" s="28">
        <v>6.371976641766139</v>
      </c>
      <c r="CR112" s="28">
        <v>6.0220501257291019</v>
      </c>
      <c r="CS112" s="28">
        <v>5.7303340778460097</v>
      </c>
      <c r="CT112" s="28">
        <v>5.3468906287850686</v>
      </c>
      <c r="CU112" s="28">
        <v>4.8492416123870754</v>
      </c>
      <c r="CV112" s="28">
        <v>4.3902329388602475</v>
      </c>
      <c r="CW112" s="28">
        <v>3.9727165042661667</v>
      </c>
      <c r="CX112" s="28">
        <v>3.5273745326644779</v>
      </c>
      <c r="CY112" s="28">
        <v>0.52050934426386775</v>
      </c>
      <c r="CZ112" s="28">
        <v>-6.322731240487407</v>
      </c>
      <c r="DA112" s="28">
        <v>-11.846698243323111</v>
      </c>
      <c r="DB112" s="28">
        <v>-15.572500551011622</v>
      </c>
      <c r="DD112" s="28">
        <v>11.704357715522978</v>
      </c>
      <c r="DE112" s="28">
        <v>11.300839860527162</v>
      </c>
      <c r="DF112" s="28">
        <v>11.008976641766139</v>
      </c>
      <c r="DG112" s="28">
        <v>10.659050125729102</v>
      </c>
      <c r="DH112" s="28">
        <v>10.36733407784601</v>
      </c>
      <c r="DI112" s="28">
        <v>9.9838906287850691</v>
      </c>
      <c r="DJ112" s="28">
        <v>9.4862416123870759</v>
      </c>
      <c r="DK112" s="28">
        <v>9.0272329388602479</v>
      </c>
      <c r="DL112" s="28">
        <v>8.6097165042661672</v>
      </c>
      <c r="DM112" s="28">
        <v>8.1643745326644783</v>
      </c>
      <c r="DN112" s="28">
        <v>5.1575093442638682</v>
      </c>
      <c r="DO112" s="28">
        <v>-1.6857312404874065</v>
      </c>
      <c r="DP112" s="28">
        <v>-7.2096982433231105</v>
      </c>
      <c r="DQ112" s="28">
        <v>-10.935500551011621</v>
      </c>
      <c r="DS112" s="29">
        <v>7.0994003681806674</v>
      </c>
      <c r="DT112" s="29">
        <v>6.6894437813010867</v>
      </c>
      <c r="DU112" s="29">
        <v>6.4007986677434729</v>
      </c>
      <c r="DV112" s="29">
        <v>6.0876742510791573</v>
      </c>
      <c r="DW112" s="29">
        <v>5.8258282975004576</v>
      </c>
      <c r="DX112" s="29">
        <v>5.5025348491942871</v>
      </c>
      <c r="DY112" s="29">
        <v>5.0778638665223497</v>
      </c>
      <c r="DZ112" s="29">
        <v>4.7055874696166597</v>
      </c>
      <c r="EA112" s="29">
        <v>4.1457693525256794</v>
      </c>
      <c r="EB112" s="29">
        <v>2.5087615940444117</v>
      </c>
      <c r="EC112" s="29">
        <v>-5.070852279383125</v>
      </c>
      <c r="ED112" s="29">
        <v>-11.277992683159347</v>
      </c>
      <c r="EE112" s="29">
        <v>-14.954600762981087</v>
      </c>
      <c r="EF112" s="29">
        <v>-13.970578321959408</v>
      </c>
      <c r="EH112" s="29">
        <v>11.736400368180668</v>
      </c>
      <c r="EI112" s="29">
        <v>11.326443781301087</v>
      </c>
      <c r="EJ112" s="29">
        <v>11.326443781301087</v>
      </c>
      <c r="EK112" s="29">
        <v>10.724674251079158</v>
      </c>
      <c r="EL112" s="29">
        <v>10.462828297500458</v>
      </c>
      <c r="EM112" s="29">
        <v>10.139534849194288</v>
      </c>
      <c r="EN112" s="29">
        <v>9.7148638665223501</v>
      </c>
      <c r="EO112" s="29">
        <v>9.3425874696166602</v>
      </c>
      <c r="EP112" s="29">
        <v>8.7827693525256798</v>
      </c>
      <c r="EQ112" s="29">
        <v>7.1457615940444121</v>
      </c>
      <c r="ER112" s="29">
        <v>-0.43385227938312454</v>
      </c>
      <c r="ES112" s="29">
        <v>-6.6409926831593467</v>
      </c>
      <c r="ET112" s="29">
        <v>-10.317600762981087</v>
      </c>
      <c r="EU112" s="29">
        <v>-9.3335783219594077</v>
      </c>
      <c r="EW112" s="1">
        <v>390532</v>
      </c>
      <c r="EX112" s="1">
        <v>398053</v>
      </c>
      <c r="EY112" s="1" t="s">
        <v>586</v>
      </c>
      <c r="EZ112" s="1" t="s">
        <v>863</v>
      </c>
    </row>
    <row r="113" spans="2:156" ht="16" thickBot="1" x14ac:dyDescent="0.4">
      <c r="B113" s="21" t="s">
        <v>114</v>
      </c>
      <c r="C113" s="22">
        <v>10.741548579791113</v>
      </c>
      <c r="D113" s="23">
        <v>10.446123094216741</v>
      </c>
      <c r="E113" s="23">
        <v>10.505344918989053</v>
      </c>
      <c r="F113" s="23">
        <v>10.400709475625183</v>
      </c>
      <c r="G113" s="23">
        <v>10.407529320053438</v>
      </c>
      <c r="H113" s="23">
        <v>10.216325721411664</v>
      </c>
      <c r="I113" s="23">
        <v>10.122136894590401</v>
      </c>
      <c r="J113" s="23">
        <v>10.020168910814654</v>
      </c>
      <c r="K113" s="23">
        <v>9.8356714967713934</v>
      </c>
      <c r="L113" s="23">
        <v>9.6800997364849373</v>
      </c>
      <c r="M113" s="23">
        <v>9.0893094418803351</v>
      </c>
      <c r="N113" s="23">
        <v>8.6118226633474517</v>
      </c>
      <c r="O113" s="23">
        <v>8.4101413291934577</v>
      </c>
      <c r="P113" s="23">
        <v>8.2767170957546607</v>
      </c>
      <c r="Q113" s="24"/>
      <c r="R113" s="23">
        <v>15.378548579791113</v>
      </c>
      <c r="S113" s="23">
        <v>15.083123094216742</v>
      </c>
      <c r="T113" s="23">
        <v>15.142344918989053</v>
      </c>
      <c r="U113" s="23">
        <v>15.037709475625183</v>
      </c>
      <c r="V113" s="23">
        <v>15.044529320053439</v>
      </c>
      <c r="W113" s="23">
        <v>14.853325721411665</v>
      </c>
      <c r="X113" s="23">
        <v>14.759136894590402</v>
      </c>
      <c r="Y113" s="23">
        <v>14.657168910814654</v>
      </c>
      <c r="Z113" s="23">
        <v>14.472671496771394</v>
      </c>
      <c r="AA113" s="23">
        <v>14.317099736484938</v>
      </c>
      <c r="AB113" s="23">
        <v>13.726309441880336</v>
      </c>
      <c r="AC113" s="23">
        <v>13.248822663347452</v>
      </c>
      <c r="AD113" s="23">
        <v>13.047141329193458</v>
      </c>
      <c r="AE113" s="23">
        <v>12.913717095754661</v>
      </c>
      <c r="AG113" s="25">
        <v>10.930365198175213</v>
      </c>
      <c r="AH113" s="25">
        <v>10.787673729534633</v>
      </c>
      <c r="AI113" s="25">
        <v>10.77006774029894</v>
      </c>
      <c r="AJ113" s="25">
        <v>10.627647956140287</v>
      </c>
      <c r="AK113" s="25">
        <v>10.616573277113758</v>
      </c>
      <c r="AL113" s="25">
        <v>10.425290328328851</v>
      </c>
      <c r="AM113" s="25">
        <v>10.326390243983802</v>
      </c>
      <c r="AN113" s="25">
        <v>10.217733630545704</v>
      </c>
      <c r="AO113" s="25">
        <v>10.024391003638115</v>
      </c>
      <c r="AP113" s="25">
        <v>9.876913442685483</v>
      </c>
      <c r="AQ113" s="25">
        <v>9.465511118738501</v>
      </c>
      <c r="AR113" s="25">
        <v>9.0755714497455529</v>
      </c>
      <c r="AS113" s="25">
        <v>8.855155925680009</v>
      </c>
      <c r="AT113" s="25">
        <v>8.7289588182135347</v>
      </c>
      <c r="AV113" s="26">
        <v>15.567365198175214</v>
      </c>
      <c r="AW113" s="26">
        <v>15.424673729534634</v>
      </c>
      <c r="AX113" s="26">
        <v>15.40706774029894</v>
      </c>
      <c r="AY113" s="26">
        <v>15.264647956140287</v>
      </c>
      <c r="AZ113" s="26">
        <v>15.253573277113759</v>
      </c>
      <c r="BA113" s="26">
        <v>15.062290328328851</v>
      </c>
      <c r="BB113" s="26">
        <v>14.963390243983802</v>
      </c>
      <c r="BC113" s="26">
        <v>14.854733630545704</v>
      </c>
      <c r="BD113" s="26">
        <v>14.661391003638116</v>
      </c>
      <c r="BE113" s="26">
        <v>14.513913442685483</v>
      </c>
      <c r="BF113" s="26">
        <v>14.102511118738501</v>
      </c>
      <c r="BG113" s="26">
        <v>13.712571449745553</v>
      </c>
      <c r="BH113" s="26">
        <v>13.492155925680009</v>
      </c>
      <c r="BI113" s="26">
        <v>13.365958818213535</v>
      </c>
      <c r="BK113" s="27">
        <v>10.745899508378942</v>
      </c>
      <c r="BL113" s="27">
        <v>10.456898607471155</v>
      </c>
      <c r="BM113" s="27">
        <v>10.521403172798681</v>
      </c>
      <c r="BN113" s="27">
        <v>10.421695569734132</v>
      </c>
      <c r="BO113" s="27">
        <v>10.429512717923458</v>
      </c>
      <c r="BP113" s="27">
        <v>10.248524429207373</v>
      </c>
      <c r="BQ113" s="27">
        <v>10.159611768733367</v>
      </c>
      <c r="BR113" s="27">
        <v>10.05852917427509</v>
      </c>
      <c r="BS113" s="27">
        <v>9.8864277632774442</v>
      </c>
      <c r="BT113" s="27">
        <v>9.7461328504577569</v>
      </c>
      <c r="BU113" s="27">
        <v>9.2217931355238552</v>
      </c>
      <c r="BV113" s="27">
        <v>8.8408544341501365</v>
      </c>
      <c r="BW113" s="27">
        <v>8.6765214180318662</v>
      </c>
      <c r="BX113" s="27">
        <v>8.622381437534381</v>
      </c>
      <c r="BZ113" s="27">
        <v>15.382899508378943</v>
      </c>
      <c r="CA113" s="27">
        <v>15.093898607471155</v>
      </c>
      <c r="CB113" s="27">
        <v>15.158403172798682</v>
      </c>
      <c r="CC113" s="27">
        <v>15.058695569734132</v>
      </c>
      <c r="CD113" s="27">
        <v>15.066512717923459</v>
      </c>
      <c r="CE113" s="27">
        <v>14.885524429207374</v>
      </c>
      <c r="CF113" s="27">
        <v>14.796611768733367</v>
      </c>
      <c r="CG113" s="27">
        <v>14.695529174275091</v>
      </c>
      <c r="CH113" s="27">
        <v>14.523427763277445</v>
      </c>
      <c r="CI113" s="27">
        <v>14.383132850457757</v>
      </c>
      <c r="CJ113" s="27">
        <v>13.858793135523856</v>
      </c>
      <c r="CK113" s="27">
        <v>13.477854434150137</v>
      </c>
      <c r="CL113" s="27">
        <v>13.313521418031867</v>
      </c>
      <c r="CM113" s="27">
        <v>13.259381437534381</v>
      </c>
      <c r="CO113" s="28">
        <v>10.756987448877455</v>
      </c>
      <c r="CP113" s="28">
        <v>10.4766405074954</v>
      </c>
      <c r="CQ113" s="28">
        <v>10.548166750799593</v>
      </c>
      <c r="CR113" s="28">
        <v>10.453508181060903</v>
      </c>
      <c r="CS113" s="28">
        <v>10.465696248361677</v>
      </c>
      <c r="CT113" s="28">
        <v>10.280930489953699</v>
      </c>
      <c r="CU113" s="28">
        <v>10.173906041093899</v>
      </c>
      <c r="CV113" s="28">
        <v>10.049731056606827</v>
      </c>
      <c r="CW113" s="28">
        <v>9.8622329566357774</v>
      </c>
      <c r="CX113" s="28">
        <v>9.7198799263478364</v>
      </c>
      <c r="CY113" s="28">
        <v>8.7415481620373594</v>
      </c>
      <c r="CZ113" s="28">
        <v>6.4714559488388801</v>
      </c>
      <c r="DA113" s="28">
        <v>4.6178191781763154</v>
      </c>
      <c r="DB113" s="28">
        <v>3.3820945518281924</v>
      </c>
      <c r="DD113" s="28">
        <v>15.393987448877455</v>
      </c>
      <c r="DE113" s="28">
        <v>15.113640507495401</v>
      </c>
      <c r="DF113" s="28">
        <v>15.185166750799594</v>
      </c>
      <c r="DG113" s="28">
        <v>15.090508181060903</v>
      </c>
      <c r="DH113" s="28">
        <v>15.102696248361678</v>
      </c>
      <c r="DI113" s="28">
        <v>14.917930489953699</v>
      </c>
      <c r="DJ113" s="28">
        <v>14.810906041093899</v>
      </c>
      <c r="DK113" s="28">
        <v>14.686731056606828</v>
      </c>
      <c r="DL113" s="28">
        <v>14.499232956635778</v>
      </c>
      <c r="DM113" s="28">
        <v>14.356879926347837</v>
      </c>
      <c r="DN113" s="28">
        <v>13.37854816203736</v>
      </c>
      <c r="DO113" s="28">
        <v>11.108455948838881</v>
      </c>
      <c r="DP113" s="28">
        <v>9.2548191781763158</v>
      </c>
      <c r="DQ113" s="28">
        <v>8.0190945518281929</v>
      </c>
      <c r="DS113" s="29">
        <v>10.76435831684984</v>
      </c>
      <c r="DT113" s="29">
        <v>10.480970095969914</v>
      </c>
      <c r="DU113" s="29">
        <v>10.551451467441764</v>
      </c>
      <c r="DV113" s="29">
        <v>10.463954653724002</v>
      </c>
      <c r="DW113" s="29">
        <v>10.479198012600072</v>
      </c>
      <c r="DX113" s="29">
        <v>10.3086456478144</v>
      </c>
      <c r="DY113" s="29">
        <v>10.204156184227948</v>
      </c>
      <c r="DZ113" s="29">
        <v>10.08870798202188</v>
      </c>
      <c r="EA113" s="29">
        <v>9.8659290304638887</v>
      </c>
      <c r="EB113" s="29">
        <v>9.420533233472181</v>
      </c>
      <c r="EC113" s="29">
        <v>6.9789892180085928</v>
      </c>
      <c r="ED113" s="29">
        <v>4.8394222499210784</v>
      </c>
      <c r="EE113" s="29">
        <v>3.6465863295937062</v>
      </c>
      <c r="EF113" s="29">
        <v>3.9761587295772571</v>
      </c>
      <c r="EH113" s="29">
        <v>15.401358316849841</v>
      </c>
      <c r="EI113" s="29">
        <v>15.117970095969914</v>
      </c>
      <c r="EJ113" s="29">
        <v>15.117970095969914</v>
      </c>
      <c r="EK113" s="29">
        <v>15.100954653724003</v>
      </c>
      <c r="EL113" s="29">
        <v>15.116198012600073</v>
      </c>
      <c r="EM113" s="29">
        <v>14.9456456478144</v>
      </c>
      <c r="EN113" s="29">
        <v>14.841156184227948</v>
      </c>
      <c r="EO113" s="29">
        <v>14.725707982021881</v>
      </c>
      <c r="EP113" s="29">
        <v>14.502929030463889</v>
      </c>
      <c r="EQ113" s="29">
        <v>14.057533233472181</v>
      </c>
      <c r="ER113" s="29">
        <v>11.615989218008593</v>
      </c>
      <c r="ES113" s="29">
        <v>9.4764222499210788</v>
      </c>
      <c r="ET113" s="29">
        <v>8.2835863295937067</v>
      </c>
      <c r="EU113" s="29">
        <v>8.6131587295772576</v>
      </c>
      <c r="EW113" s="1">
        <v>394372</v>
      </c>
      <c r="EX113" s="1">
        <v>396438</v>
      </c>
      <c r="EY113" s="1" t="s">
        <v>594</v>
      </c>
      <c r="EZ113" s="1" t="s">
        <v>863</v>
      </c>
    </row>
    <row r="114" spans="2:156" ht="16" thickBot="1" x14ac:dyDescent="0.4">
      <c r="B114" s="21" t="s">
        <v>115</v>
      </c>
      <c r="C114" s="22">
        <v>8.4340724979810062</v>
      </c>
      <c r="D114" s="23">
        <v>7.9407758933433907</v>
      </c>
      <c r="E114" s="23">
        <v>7.9549293199755056</v>
      </c>
      <c r="F114" s="23">
        <v>7.7303567634913861</v>
      </c>
      <c r="G114" s="23">
        <v>7.6816723437462535</v>
      </c>
      <c r="H114" s="23">
        <v>7.4700509980306151</v>
      </c>
      <c r="I114" s="23">
        <v>7.2423231324735742</v>
      </c>
      <c r="J114" s="23">
        <v>7.1107255533629985</v>
      </c>
      <c r="K114" s="23">
        <v>6.8382223503274968</v>
      </c>
      <c r="L114" s="23">
        <v>6.5796444991019492</v>
      </c>
      <c r="M114" s="23">
        <v>5.6091816412949012</v>
      </c>
      <c r="N114" s="23">
        <v>4.750601006344672</v>
      </c>
      <c r="O114" s="23">
        <v>4.1532516424545811</v>
      </c>
      <c r="P114" s="23">
        <v>3.7101710564030697</v>
      </c>
      <c r="Q114" s="24"/>
      <c r="R114" s="23">
        <v>14.934072497981006</v>
      </c>
      <c r="S114" s="23">
        <v>14.440775893343391</v>
      </c>
      <c r="T114" s="23">
        <v>14.454929319975506</v>
      </c>
      <c r="U114" s="23">
        <v>14.230356763491386</v>
      </c>
      <c r="V114" s="23">
        <v>14.181672343746254</v>
      </c>
      <c r="W114" s="23">
        <v>13.970050998030615</v>
      </c>
      <c r="X114" s="23">
        <v>13.742323132473574</v>
      </c>
      <c r="Y114" s="23">
        <v>13.610725553362998</v>
      </c>
      <c r="Z114" s="23">
        <v>13.338222350327497</v>
      </c>
      <c r="AA114" s="23">
        <v>13.079644499101949</v>
      </c>
      <c r="AB114" s="23">
        <v>12.109181641294901</v>
      </c>
      <c r="AC114" s="23">
        <v>11.250601006344672</v>
      </c>
      <c r="AD114" s="23">
        <v>10.653251642454581</v>
      </c>
      <c r="AE114" s="23">
        <v>10.21017105640307</v>
      </c>
      <c r="AG114" s="25">
        <v>8.7676164288776892</v>
      </c>
      <c r="AH114" s="25">
        <v>8.5612209929050369</v>
      </c>
      <c r="AI114" s="25">
        <v>8.5022085524916982</v>
      </c>
      <c r="AJ114" s="25">
        <v>8.2294197045549478</v>
      </c>
      <c r="AK114" s="25">
        <v>8.1522938738383495</v>
      </c>
      <c r="AL114" s="25">
        <v>7.9451435583677483</v>
      </c>
      <c r="AM114" s="25">
        <v>7.714519447049021</v>
      </c>
      <c r="AN114" s="25">
        <v>7.5723486606819002</v>
      </c>
      <c r="AO114" s="25">
        <v>7.2884302319248935</v>
      </c>
      <c r="AP114" s="25">
        <v>7.0332834848701218</v>
      </c>
      <c r="AQ114" s="25">
        <v>6.3856605307731833</v>
      </c>
      <c r="AR114" s="25">
        <v>5.8269416379795587</v>
      </c>
      <c r="AS114" s="25">
        <v>5.2949209326960904</v>
      </c>
      <c r="AT114" s="25">
        <v>4.9937814135774001</v>
      </c>
      <c r="AV114" s="26">
        <v>15.267616428877689</v>
      </c>
      <c r="AW114" s="26">
        <v>15.061220992905037</v>
      </c>
      <c r="AX114" s="26">
        <v>15.002208552491698</v>
      </c>
      <c r="AY114" s="26">
        <v>14.729419704554948</v>
      </c>
      <c r="AZ114" s="26">
        <v>14.652293873838349</v>
      </c>
      <c r="BA114" s="26">
        <v>14.445143558367748</v>
      </c>
      <c r="BB114" s="26">
        <v>14.214519447049021</v>
      </c>
      <c r="BC114" s="26">
        <v>14.0723486606819</v>
      </c>
      <c r="BD114" s="26">
        <v>13.788430231924893</v>
      </c>
      <c r="BE114" s="26">
        <v>13.533283484870122</v>
      </c>
      <c r="BF114" s="26">
        <v>12.885660530773183</v>
      </c>
      <c r="BG114" s="26">
        <v>12.326941637979559</v>
      </c>
      <c r="BH114" s="26">
        <v>11.79492093269609</v>
      </c>
      <c r="BI114" s="26">
        <v>11.4937814135774</v>
      </c>
      <c r="BK114" s="27">
        <v>8.4370111934554153</v>
      </c>
      <c r="BL114" s="27">
        <v>7.9518974172809571</v>
      </c>
      <c r="BM114" s="27">
        <v>7.9728381199317209</v>
      </c>
      <c r="BN114" s="27">
        <v>7.754066529005172</v>
      </c>
      <c r="BO114" s="27">
        <v>7.7110080073033238</v>
      </c>
      <c r="BP114" s="27">
        <v>7.5062099555336967</v>
      </c>
      <c r="BQ114" s="27">
        <v>7.2853329982042663</v>
      </c>
      <c r="BR114" s="27">
        <v>7.1596257545174673</v>
      </c>
      <c r="BS114" s="27">
        <v>6.897079285090264</v>
      </c>
      <c r="BT114" s="27">
        <v>6.6580053317989361</v>
      </c>
      <c r="BU114" s="27">
        <v>5.7961835943948596</v>
      </c>
      <c r="BV114" s="27">
        <v>5.1961713584538618</v>
      </c>
      <c r="BW114" s="27">
        <v>4.7274243231012143</v>
      </c>
      <c r="BX114" s="27">
        <v>4.481551272572819</v>
      </c>
      <c r="BZ114" s="27">
        <v>14.937011193455415</v>
      </c>
      <c r="CA114" s="27">
        <v>14.451897417280957</v>
      </c>
      <c r="CB114" s="27">
        <v>14.472838119931721</v>
      </c>
      <c r="CC114" s="27">
        <v>14.254066529005172</v>
      </c>
      <c r="CD114" s="27">
        <v>14.211008007303324</v>
      </c>
      <c r="CE114" s="27">
        <v>14.006209955533697</v>
      </c>
      <c r="CF114" s="27">
        <v>13.785332998204266</v>
      </c>
      <c r="CG114" s="27">
        <v>13.659625754517467</v>
      </c>
      <c r="CH114" s="27">
        <v>13.397079285090264</v>
      </c>
      <c r="CI114" s="27">
        <v>13.158005331798936</v>
      </c>
      <c r="CJ114" s="27">
        <v>12.29618359439486</v>
      </c>
      <c r="CK114" s="27">
        <v>11.696171358453862</v>
      </c>
      <c r="CL114" s="27">
        <v>11.227424323101214</v>
      </c>
      <c r="CM114" s="27">
        <v>10.981551272572819</v>
      </c>
      <c r="CO114" s="28">
        <v>8.4503707190664237</v>
      </c>
      <c r="CP114" s="28">
        <v>7.9745170903257154</v>
      </c>
      <c r="CQ114" s="28">
        <v>8.0044320979023755</v>
      </c>
      <c r="CR114" s="28">
        <v>7.7931978807050957</v>
      </c>
      <c r="CS114" s="28">
        <v>7.7563594206539346</v>
      </c>
      <c r="CT114" s="28">
        <v>7.5489853937135827</v>
      </c>
      <c r="CU114" s="28">
        <v>7.313447273290496</v>
      </c>
      <c r="CV114" s="28">
        <v>7.1643258179926868</v>
      </c>
      <c r="CW114" s="28">
        <v>6.8781560061541356</v>
      </c>
      <c r="CX114" s="28">
        <v>6.6185379381930254</v>
      </c>
      <c r="CY114" s="28">
        <v>4.9103653131609786</v>
      </c>
      <c r="CZ114" s="28">
        <v>1.8957623962231054</v>
      </c>
      <c r="DA114" s="28">
        <v>-0.57634421779528111</v>
      </c>
      <c r="DB114" s="28">
        <v>-2.0772519299202088</v>
      </c>
      <c r="DD114" s="28">
        <v>14.950370719066424</v>
      </c>
      <c r="DE114" s="28">
        <v>14.474517090325715</v>
      </c>
      <c r="DF114" s="28">
        <v>14.504432097902376</v>
      </c>
      <c r="DG114" s="28">
        <v>14.293197880705096</v>
      </c>
      <c r="DH114" s="28">
        <v>14.256359420653935</v>
      </c>
      <c r="DI114" s="28">
        <v>14.048985393713583</v>
      </c>
      <c r="DJ114" s="28">
        <v>13.813447273290496</v>
      </c>
      <c r="DK114" s="28">
        <v>13.664325817992687</v>
      </c>
      <c r="DL114" s="28">
        <v>13.378156006154136</v>
      </c>
      <c r="DM114" s="28">
        <v>13.118537938193025</v>
      </c>
      <c r="DN114" s="28">
        <v>11.410365313160979</v>
      </c>
      <c r="DO114" s="28">
        <v>8.3957623962231054</v>
      </c>
      <c r="DP114" s="28">
        <v>5.9236557822047189</v>
      </c>
      <c r="DQ114" s="28">
        <v>4.4227480700797912</v>
      </c>
      <c r="DS114" s="29">
        <v>8.4498144972006664</v>
      </c>
      <c r="DT114" s="29">
        <v>7.9594484161045678</v>
      </c>
      <c r="DU114" s="29">
        <v>7.9839118796854986</v>
      </c>
      <c r="DV114" s="29">
        <v>7.7794906463245077</v>
      </c>
      <c r="DW114" s="29">
        <v>7.7512312409422268</v>
      </c>
      <c r="DX114" s="29">
        <v>7.5508909938654636</v>
      </c>
      <c r="DY114" s="29">
        <v>7.3097954085075969</v>
      </c>
      <c r="DZ114" s="29">
        <v>7.1530317613308529</v>
      </c>
      <c r="EA114" s="29">
        <v>6.7908409034737875</v>
      </c>
      <c r="EB114" s="29">
        <v>6.1226105559307005</v>
      </c>
      <c r="EC114" s="29">
        <v>2.7499376865448468</v>
      </c>
      <c r="ED114" s="29">
        <v>-2.8255924742609295E-2</v>
      </c>
      <c r="EE114" s="29">
        <v>-1.7103216731692186</v>
      </c>
      <c r="EF114" s="29">
        <v>-1.3345235877058315</v>
      </c>
      <c r="EH114" s="29">
        <v>14.949814497200666</v>
      </c>
      <c r="EI114" s="29">
        <v>14.459448416104568</v>
      </c>
      <c r="EJ114" s="29">
        <v>14.459448416104568</v>
      </c>
      <c r="EK114" s="29">
        <v>14.279490646324508</v>
      </c>
      <c r="EL114" s="29">
        <v>14.251231240942227</v>
      </c>
      <c r="EM114" s="29">
        <v>14.050890993865464</v>
      </c>
      <c r="EN114" s="29">
        <v>13.809795408507597</v>
      </c>
      <c r="EO114" s="29">
        <v>13.653031761330853</v>
      </c>
      <c r="EP114" s="29">
        <v>13.290840903473788</v>
      </c>
      <c r="EQ114" s="29">
        <v>12.6226105559307</v>
      </c>
      <c r="ER114" s="29">
        <v>9.2499376865448468</v>
      </c>
      <c r="ES114" s="29">
        <v>6.4717440752573907</v>
      </c>
      <c r="ET114" s="29">
        <v>4.7896783268307814</v>
      </c>
      <c r="EU114" s="29">
        <v>5.1654764122941685</v>
      </c>
      <c r="EW114" s="1">
        <v>380057</v>
      </c>
      <c r="EX114" s="1">
        <v>408141</v>
      </c>
      <c r="EY114" s="1" t="s">
        <v>536</v>
      </c>
      <c r="EZ114" s="1" t="s">
        <v>867</v>
      </c>
    </row>
    <row r="115" spans="2:156" ht="16" thickBot="1" x14ac:dyDescent="0.4">
      <c r="B115" s="21" t="s">
        <v>116</v>
      </c>
      <c r="C115" s="22">
        <v>12.745654544457096</v>
      </c>
      <c r="D115" s="23">
        <v>11.314745592848627</v>
      </c>
      <c r="E115" s="23">
        <v>10.950405165916809</v>
      </c>
      <c r="F115" s="23">
        <v>10.84002933435163</v>
      </c>
      <c r="G115" s="23">
        <v>10.643524847277988</v>
      </c>
      <c r="H115" s="23">
        <v>10.546821847364821</v>
      </c>
      <c r="I115" s="23">
        <v>10.216878234603016</v>
      </c>
      <c r="J115" s="23">
        <v>9.963515712819607</v>
      </c>
      <c r="K115" s="23">
        <v>9.8779234980115689</v>
      </c>
      <c r="L115" s="23">
        <v>9.4678019026140774</v>
      </c>
      <c r="M115" s="23">
        <v>8.884383342310354</v>
      </c>
      <c r="N115" s="23">
        <v>8.6061218942120803</v>
      </c>
      <c r="O115" s="23">
        <v>7.9955768533618681</v>
      </c>
      <c r="P115" s="23">
        <v>8.1498481128834044</v>
      </c>
      <c r="Q115" s="24"/>
      <c r="R115" s="23">
        <v>23.745654544457096</v>
      </c>
      <c r="S115" s="23">
        <v>22.314745592848627</v>
      </c>
      <c r="T115" s="23">
        <v>21.950405165916809</v>
      </c>
      <c r="U115" s="23">
        <v>21.84002933435163</v>
      </c>
      <c r="V115" s="23">
        <v>21.643524847277988</v>
      </c>
      <c r="W115" s="23">
        <v>21.546821847364821</v>
      </c>
      <c r="X115" s="23">
        <v>21.216878234603016</v>
      </c>
      <c r="Y115" s="23">
        <v>20.963515712819607</v>
      </c>
      <c r="Z115" s="23">
        <v>20.877923498011569</v>
      </c>
      <c r="AA115" s="23">
        <v>20.467801902614077</v>
      </c>
      <c r="AB115" s="23">
        <v>19.884383342310354</v>
      </c>
      <c r="AC115" s="23">
        <v>19.60612189421208</v>
      </c>
      <c r="AD115" s="23">
        <v>18.995576853361868</v>
      </c>
      <c r="AE115" s="23">
        <v>19.149848112883404</v>
      </c>
      <c r="AG115" s="25">
        <v>13.801488607050636</v>
      </c>
      <c r="AH115" s="25">
        <v>13.343225333623433</v>
      </c>
      <c r="AI115" s="25">
        <v>12.922232299070441</v>
      </c>
      <c r="AJ115" s="25">
        <v>12.624726768283249</v>
      </c>
      <c r="AK115" s="25">
        <v>12.30864137505835</v>
      </c>
      <c r="AL115" s="25">
        <v>12.130553380501862</v>
      </c>
      <c r="AM115" s="25">
        <v>11.724383344239474</v>
      </c>
      <c r="AN115" s="25">
        <v>11.352476556018054</v>
      </c>
      <c r="AO115" s="25">
        <v>11.126112145813487</v>
      </c>
      <c r="AP115" s="25">
        <v>10.602894959971604</v>
      </c>
      <c r="AQ115" s="25">
        <v>10.008380607680973</v>
      </c>
      <c r="AR115" s="25">
        <v>9.6438475834690145</v>
      </c>
      <c r="AS115" s="25">
        <v>8.904760280277042</v>
      </c>
      <c r="AT115" s="25">
        <v>9.1135306866912416</v>
      </c>
      <c r="AV115" s="26">
        <v>24.801488607050636</v>
      </c>
      <c r="AW115" s="26">
        <v>24.343225333623433</v>
      </c>
      <c r="AX115" s="26">
        <v>23.922232299070441</v>
      </c>
      <c r="AY115" s="26">
        <v>23.624726768283249</v>
      </c>
      <c r="AZ115" s="26">
        <v>23.30864137505835</v>
      </c>
      <c r="BA115" s="26">
        <v>23.130553380501862</v>
      </c>
      <c r="BB115" s="26">
        <v>22.724383344239474</v>
      </c>
      <c r="BC115" s="26">
        <v>22.352476556018054</v>
      </c>
      <c r="BD115" s="26">
        <v>22.126112145813487</v>
      </c>
      <c r="BE115" s="26">
        <v>21.602894959971604</v>
      </c>
      <c r="BF115" s="26">
        <v>21.008380607680973</v>
      </c>
      <c r="BG115" s="26">
        <v>20.643847583469014</v>
      </c>
      <c r="BH115" s="26">
        <v>19.904760280277042</v>
      </c>
      <c r="BI115" s="26">
        <v>20.113530686691242</v>
      </c>
      <c r="BK115" s="27">
        <v>12.754538162757669</v>
      </c>
      <c r="BL115" s="27">
        <v>11.337324348444884</v>
      </c>
      <c r="BM115" s="27">
        <v>10.976222890616643</v>
      </c>
      <c r="BN115" s="27">
        <v>10.880906136522317</v>
      </c>
      <c r="BO115" s="27">
        <v>10.688019650597678</v>
      </c>
      <c r="BP115" s="27">
        <v>10.600277499885145</v>
      </c>
      <c r="BQ115" s="27">
        <v>10.282039102844088</v>
      </c>
      <c r="BR115" s="27">
        <v>10.047096121773237</v>
      </c>
      <c r="BS115" s="27">
        <v>9.9737828912026671</v>
      </c>
      <c r="BT115" s="27">
        <v>9.5788359776771195</v>
      </c>
      <c r="BU115" s="27">
        <v>9.0543485049964403</v>
      </c>
      <c r="BV115" s="27">
        <v>8.9010285480067424</v>
      </c>
      <c r="BW115" s="27">
        <v>8.358519707427746</v>
      </c>
      <c r="BX115" s="27">
        <v>8.6134879705384009</v>
      </c>
      <c r="BZ115" s="27">
        <v>23.754538162757669</v>
      </c>
      <c r="CA115" s="27">
        <v>22.337324348444884</v>
      </c>
      <c r="CB115" s="27">
        <v>21.976222890616643</v>
      </c>
      <c r="CC115" s="27">
        <v>21.880906136522317</v>
      </c>
      <c r="CD115" s="27">
        <v>21.688019650597678</v>
      </c>
      <c r="CE115" s="27">
        <v>21.600277499885145</v>
      </c>
      <c r="CF115" s="27">
        <v>21.282039102844088</v>
      </c>
      <c r="CG115" s="27">
        <v>21.047096121773237</v>
      </c>
      <c r="CH115" s="27">
        <v>20.973782891202667</v>
      </c>
      <c r="CI115" s="27">
        <v>20.578835977677119</v>
      </c>
      <c r="CJ115" s="27">
        <v>20.05434850499644</v>
      </c>
      <c r="CK115" s="27">
        <v>19.901028548006742</v>
      </c>
      <c r="CL115" s="27">
        <v>19.358519707427746</v>
      </c>
      <c r="CM115" s="27">
        <v>19.613487970538401</v>
      </c>
      <c r="CO115" s="28">
        <v>12.795332557601355</v>
      </c>
      <c r="CP115" s="28">
        <v>11.41710406666191</v>
      </c>
      <c r="CQ115" s="28">
        <v>11.10310391465196</v>
      </c>
      <c r="CR115" s="28">
        <v>11.046420460771373</v>
      </c>
      <c r="CS115" s="28">
        <v>10.900436561545057</v>
      </c>
      <c r="CT115" s="28">
        <v>10.850880009705982</v>
      </c>
      <c r="CU115" s="28">
        <v>10.568568600682671</v>
      </c>
      <c r="CV115" s="28">
        <v>10.365432449890498</v>
      </c>
      <c r="CW115" s="28">
        <v>10.320338752678413</v>
      </c>
      <c r="CX115" s="28">
        <v>9.9573413020152763</v>
      </c>
      <c r="CY115" s="28">
        <v>9.4536542636999421</v>
      </c>
      <c r="CZ115" s="28">
        <v>9.0089460382354076</v>
      </c>
      <c r="DA115" s="28">
        <v>7.7523612283982821</v>
      </c>
      <c r="DB115" s="28">
        <v>6.6439725019667684</v>
      </c>
      <c r="DD115" s="28">
        <v>23.795332557601355</v>
      </c>
      <c r="DE115" s="28">
        <v>22.41710406666191</v>
      </c>
      <c r="DF115" s="28">
        <v>22.10310391465196</v>
      </c>
      <c r="DG115" s="28">
        <v>22.046420460771373</v>
      </c>
      <c r="DH115" s="28">
        <v>21.900436561545057</v>
      </c>
      <c r="DI115" s="28">
        <v>21.850880009705982</v>
      </c>
      <c r="DJ115" s="28">
        <v>21.568568600682671</v>
      </c>
      <c r="DK115" s="28">
        <v>21.365432449890498</v>
      </c>
      <c r="DL115" s="28">
        <v>21.320338752678413</v>
      </c>
      <c r="DM115" s="28">
        <v>20.957341302015276</v>
      </c>
      <c r="DN115" s="28">
        <v>20.453654263699942</v>
      </c>
      <c r="DO115" s="28">
        <v>20.008946038235408</v>
      </c>
      <c r="DP115" s="28">
        <v>18.752361228398282</v>
      </c>
      <c r="DQ115" s="28">
        <v>17.643972501966768</v>
      </c>
      <c r="DS115" s="29">
        <v>12.787137782066075</v>
      </c>
      <c r="DT115" s="29">
        <v>11.397010883173198</v>
      </c>
      <c r="DU115" s="29">
        <v>11.080822928024066</v>
      </c>
      <c r="DV115" s="29">
        <v>11.039417595871697</v>
      </c>
      <c r="DW115" s="29">
        <v>10.900214241923337</v>
      </c>
      <c r="DX115" s="29">
        <v>10.864076483790054</v>
      </c>
      <c r="DY115" s="29">
        <v>10.588409899856803</v>
      </c>
      <c r="DZ115" s="29">
        <v>10.400295872802587</v>
      </c>
      <c r="EA115" s="29">
        <v>10.364632631198642</v>
      </c>
      <c r="EB115" s="29">
        <v>9.9292188622001802</v>
      </c>
      <c r="EC115" s="29">
        <v>9.135944497211149</v>
      </c>
      <c r="ED115" s="29">
        <v>7.7893187758273754</v>
      </c>
      <c r="EE115" s="29">
        <v>6.3122540239065437</v>
      </c>
      <c r="EF115" s="29">
        <v>6.7162138456220788</v>
      </c>
      <c r="EH115" s="29">
        <v>23.787137782066075</v>
      </c>
      <c r="EI115" s="29">
        <v>22.397010883173198</v>
      </c>
      <c r="EJ115" s="29">
        <v>22.397010883173198</v>
      </c>
      <c r="EK115" s="29">
        <v>22.039417595871697</v>
      </c>
      <c r="EL115" s="29">
        <v>21.900214241923337</v>
      </c>
      <c r="EM115" s="29">
        <v>21.864076483790054</v>
      </c>
      <c r="EN115" s="29">
        <v>21.588409899856803</v>
      </c>
      <c r="EO115" s="29">
        <v>21.400295872802587</v>
      </c>
      <c r="EP115" s="29">
        <v>21.364632631198642</v>
      </c>
      <c r="EQ115" s="29">
        <v>20.92921886220018</v>
      </c>
      <c r="ER115" s="29">
        <v>20.135944497211149</v>
      </c>
      <c r="ES115" s="29">
        <v>18.789318775827375</v>
      </c>
      <c r="ET115" s="29">
        <v>17.312254023906544</v>
      </c>
      <c r="EU115" s="29">
        <v>17.716213845622079</v>
      </c>
      <c r="EW115" s="1">
        <v>376770</v>
      </c>
      <c r="EX115" s="1">
        <v>397157</v>
      </c>
      <c r="EY115" s="1" t="s">
        <v>493</v>
      </c>
      <c r="EZ115" s="1" t="s">
        <v>866</v>
      </c>
    </row>
    <row r="116" spans="2:156" ht="16" thickBot="1" x14ac:dyDescent="0.4">
      <c r="B116" s="21" t="s">
        <v>117</v>
      </c>
      <c r="C116" s="22">
        <v>10.899421268101904</v>
      </c>
      <c r="D116" s="23">
        <v>9.464265491814885</v>
      </c>
      <c r="E116" s="23">
        <v>6.6971326443036645</v>
      </c>
      <c r="F116" s="23">
        <v>2.0829719650162701</v>
      </c>
      <c r="G116" s="23">
        <v>-2.3939138546832126</v>
      </c>
      <c r="H116" s="23">
        <v>-6.9873889257937805</v>
      </c>
      <c r="I116" s="23">
        <v>-11.638129840378618</v>
      </c>
      <c r="J116" s="23">
        <v>7.3859500721425988</v>
      </c>
      <c r="K116" s="23">
        <v>7.2172829221038128</v>
      </c>
      <c r="L116" s="23">
        <v>7.0240446955011677</v>
      </c>
      <c r="M116" s="23">
        <v>6.3636927126305238</v>
      </c>
      <c r="N116" s="23">
        <v>5.9683754230802322</v>
      </c>
      <c r="O116" s="23">
        <v>5.84751696989305</v>
      </c>
      <c r="P116" s="23">
        <v>5.975296522858244</v>
      </c>
      <c r="Q116" s="24"/>
      <c r="R116" s="23">
        <v>15.536421268101904</v>
      </c>
      <c r="S116" s="23">
        <v>14.101265491814885</v>
      </c>
      <c r="T116" s="23">
        <v>11.334132644303665</v>
      </c>
      <c r="U116" s="23">
        <v>6.7199719650162706</v>
      </c>
      <c r="V116" s="23">
        <v>2.2430861453167878</v>
      </c>
      <c r="W116" s="23">
        <v>-2.35038892579378</v>
      </c>
      <c r="X116" s="23">
        <v>-7.0011298403786171</v>
      </c>
      <c r="Y116" s="23">
        <v>-7.1140499278574012</v>
      </c>
      <c r="Z116" s="23">
        <v>-7.2827170778961872</v>
      </c>
      <c r="AA116" s="23">
        <v>-7.4759553044988323</v>
      </c>
      <c r="AB116" s="23">
        <v>-8.1363072873694762</v>
      </c>
      <c r="AC116" s="23">
        <v>-8.5316245769197678</v>
      </c>
      <c r="AD116" s="23">
        <v>-8.65248303010695</v>
      </c>
      <c r="AE116" s="23">
        <v>-8.524703477141756</v>
      </c>
      <c r="AG116" s="25">
        <v>11.733025746019482</v>
      </c>
      <c r="AH116" s="25">
        <v>11.088075374561635</v>
      </c>
      <c r="AI116" s="25">
        <v>8.4658288241351158</v>
      </c>
      <c r="AJ116" s="25">
        <v>3.79153773949648</v>
      </c>
      <c r="AK116" s="25">
        <v>-0.74060746142453482</v>
      </c>
      <c r="AL116" s="25">
        <v>-5.3637314611957763</v>
      </c>
      <c r="AM116" s="25">
        <v>-10.054735756854114</v>
      </c>
      <c r="AN116" s="25">
        <v>8.9170904841892522</v>
      </c>
      <c r="AO116" s="25">
        <v>8.688521560880865</v>
      </c>
      <c r="AP116" s="25">
        <v>8.4567757504273686</v>
      </c>
      <c r="AQ116" s="25">
        <v>7.9029550485351692</v>
      </c>
      <c r="AR116" s="25">
        <v>7.4643191165388529</v>
      </c>
      <c r="AS116" s="25">
        <v>7.2366250442493794</v>
      </c>
      <c r="AT116" s="25">
        <v>7.2131577003095586</v>
      </c>
      <c r="AV116" s="26">
        <v>16.370025746019483</v>
      </c>
      <c r="AW116" s="26">
        <v>15.725075374561635</v>
      </c>
      <c r="AX116" s="26">
        <v>13.102828824135116</v>
      </c>
      <c r="AY116" s="26">
        <v>8.4285377394964804</v>
      </c>
      <c r="AZ116" s="26">
        <v>3.8963925385754656</v>
      </c>
      <c r="BA116" s="26">
        <v>-0.72673146119577581</v>
      </c>
      <c r="BB116" s="26">
        <v>-5.417735756854114</v>
      </c>
      <c r="BC116" s="26">
        <v>-5.5829095158107478</v>
      </c>
      <c r="BD116" s="26">
        <v>-5.811478439119135</v>
      </c>
      <c r="BE116" s="26">
        <v>-6.0432242495726314</v>
      </c>
      <c r="BF116" s="26">
        <v>-6.5970449514648308</v>
      </c>
      <c r="BG116" s="26">
        <v>-7.0356808834611471</v>
      </c>
      <c r="BH116" s="26">
        <v>-7.2633749557506206</v>
      </c>
      <c r="BI116" s="26">
        <v>-7.2868422996904414</v>
      </c>
      <c r="BK116" s="27">
        <v>10.904577554408812</v>
      </c>
      <c r="BL116" s="27">
        <v>9.4783029092453219</v>
      </c>
      <c r="BM116" s="27">
        <v>6.7205518717325567</v>
      </c>
      <c r="BN116" s="27">
        <v>2.1144202178808307</v>
      </c>
      <c r="BO116" s="27">
        <v>-2.3548520702179445</v>
      </c>
      <c r="BP116" s="27">
        <v>-6.9402511878563544</v>
      </c>
      <c r="BQ116" s="27">
        <v>-11.58272274265088</v>
      </c>
      <c r="BR116" s="27">
        <v>7.4492781948832913</v>
      </c>
      <c r="BS116" s="27">
        <v>7.2909060378452253</v>
      </c>
      <c r="BT116" s="27">
        <v>7.1156450429350926</v>
      </c>
      <c r="BU116" s="27">
        <v>6.5055349327970049</v>
      </c>
      <c r="BV116" s="27">
        <v>6.1520087179647192</v>
      </c>
      <c r="BW116" s="27">
        <v>6.04905615848471</v>
      </c>
      <c r="BX116" s="27">
        <v>6.184173281582062</v>
      </c>
      <c r="BZ116" s="27">
        <v>15.541577554408812</v>
      </c>
      <c r="CA116" s="27">
        <v>14.115302909245322</v>
      </c>
      <c r="CB116" s="27">
        <v>11.357551871732557</v>
      </c>
      <c r="CC116" s="27">
        <v>6.7514202178808311</v>
      </c>
      <c r="CD116" s="27">
        <v>2.2821479297820559</v>
      </c>
      <c r="CE116" s="27">
        <v>-2.303251187856354</v>
      </c>
      <c r="CF116" s="27">
        <v>-6.9457227426508794</v>
      </c>
      <c r="CG116" s="27">
        <v>-7.0507218051167087</v>
      </c>
      <c r="CH116" s="27">
        <v>-7.2090939621547747</v>
      </c>
      <c r="CI116" s="27">
        <v>-7.3843549570649074</v>
      </c>
      <c r="CJ116" s="27">
        <v>-7.9944650672029951</v>
      </c>
      <c r="CK116" s="27">
        <v>-8.3479912820352808</v>
      </c>
      <c r="CL116" s="27">
        <v>-8.45094384151529</v>
      </c>
      <c r="CM116" s="27">
        <v>-8.315826718417938</v>
      </c>
      <c r="CO116" s="28">
        <v>10.92171457956068</v>
      </c>
      <c r="CP116" s="28">
        <v>9.5099383183699224</v>
      </c>
      <c r="CQ116" s="28">
        <v>6.7676999759530077</v>
      </c>
      <c r="CR116" s="28">
        <v>2.1753409296968229</v>
      </c>
      <c r="CS116" s="28">
        <v>-2.2839031639907148</v>
      </c>
      <c r="CT116" s="28">
        <v>-6.8598047352350449</v>
      </c>
      <c r="CU116" s="28">
        <v>-11.504125311642753</v>
      </c>
      <c r="CV116" s="28">
        <v>7.5242310611682157</v>
      </c>
      <c r="CW116" s="28">
        <v>7.3807305826707221</v>
      </c>
      <c r="CX116" s="28">
        <v>7.2334829595464498</v>
      </c>
      <c r="CY116" s="28">
        <v>6.5184944518538828</v>
      </c>
      <c r="CZ116" s="28">
        <v>5.1632020930277491</v>
      </c>
      <c r="DA116" s="28">
        <v>4.253610345562393</v>
      </c>
      <c r="DB116" s="28">
        <v>3.7135222181321907</v>
      </c>
      <c r="DD116" s="28">
        <v>15.55871457956068</v>
      </c>
      <c r="DE116" s="28">
        <v>14.146938318369923</v>
      </c>
      <c r="DF116" s="28">
        <v>11.404699975953008</v>
      </c>
      <c r="DG116" s="28">
        <v>6.8123409296968234</v>
      </c>
      <c r="DH116" s="28">
        <v>2.3530968360092857</v>
      </c>
      <c r="DI116" s="28">
        <v>-2.2228047352350444</v>
      </c>
      <c r="DJ116" s="28">
        <v>-6.8671253116427522</v>
      </c>
      <c r="DK116" s="28">
        <v>-6.9757689388317843</v>
      </c>
      <c r="DL116" s="28">
        <v>-7.1192694173292779</v>
      </c>
      <c r="DM116" s="28">
        <v>-7.2665170404535502</v>
      </c>
      <c r="DN116" s="28">
        <v>-7.9815055481461172</v>
      </c>
      <c r="DO116" s="28">
        <v>-9.3367979069722509</v>
      </c>
      <c r="DP116" s="28">
        <v>-10.246389654437607</v>
      </c>
      <c r="DQ116" s="28">
        <v>-10.786477781867809</v>
      </c>
      <c r="DS116" s="29">
        <v>10.929250444765302</v>
      </c>
      <c r="DT116" s="29">
        <v>9.5181900587887309</v>
      </c>
      <c r="DU116" s="29">
        <v>6.7881942770466352</v>
      </c>
      <c r="DV116" s="29">
        <v>2.2174059787363802</v>
      </c>
      <c r="DW116" s="29">
        <v>-2.2247965230454483</v>
      </c>
      <c r="DX116" s="29">
        <v>-6.776786974165276</v>
      </c>
      <c r="DY116" s="29">
        <v>-11.393295278976964</v>
      </c>
      <c r="DZ116" s="29">
        <v>7.6658783035930753</v>
      </c>
      <c r="EA116" s="29">
        <v>7.5423221453023928</v>
      </c>
      <c r="EB116" s="29">
        <v>7.2045930782865923</v>
      </c>
      <c r="EC116" s="29">
        <v>5.6299536160473522</v>
      </c>
      <c r="ED116" s="29">
        <v>4.4202967343482058</v>
      </c>
      <c r="EE116" s="29">
        <v>3.8475094017422435</v>
      </c>
      <c r="EF116" s="29">
        <v>4.2576935236275517</v>
      </c>
      <c r="EH116" s="29">
        <v>15.566250444765302</v>
      </c>
      <c r="EI116" s="29">
        <v>14.155190058788731</v>
      </c>
      <c r="EJ116" s="29">
        <v>14.155190058788731</v>
      </c>
      <c r="EK116" s="29">
        <v>6.8544059787363807</v>
      </c>
      <c r="EL116" s="29">
        <v>2.4122034769545522</v>
      </c>
      <c r="EM116" s="29">
        <v>-2.1397869741652755</v>
      </c>
      <c r="EN116" s="29">
        <v>-6.7562952789769639</v>
      </c>
      <c r="EO116" s="29">
        <v>-6.8341216964069247</v>
      </c>
      <c r="EP116" s="29">
        <v>-6.9576778546976072</v>
      </c>
      <c r="EQ116" s="29">
        <v>-7.2954069217134077</v>
      </c>
      <c r="ER116" s="29">
        <v>-8.8700463839526478</v>
      </c>
      <c r="ES116" s="29">
        <v>-10.079703265651794</v>
      </c>
      <c r="ET116" s="29">
        <v>-10.652490598257756</v>
      </c>
      <c r="EU116" s="29">
        <v>-10.242306476372448</v>
      </c>
      <c r="EW116" s="1">
        <v>386458</v>
      </c>
      <c r="EX116" s="1">
        <v>398693</v>
      </c>
      <c r="EY116" s="1" t="s">
        <v>463</v>
      </c>
      <c r="EZ116" s="1" t="s">
        <v>863</v>
      </c>
    </row>
    <row r="117" spans="2:156" ht="16" thickBot="1" x14ac:dyDescent="0.4">
      <c r="B117" s="21" t="s">
        <v>118</v>
      </c>
      <c r="C117" s="22">
        <v>-6.2534759379153426E-2</v>
      </c>
      <c r="D117" s="23">
        <v>-0.10733012456084845</v>
      </c>
      <c r="E117" s="23">
        <v>-0.15646101704150484</v>
      </c>
      <c r="F117" s="23">
        <v>-0.2345460914214974</v>
      </c>
      <c r="G117" s="23">
        <v>-0.20574293335681126</v>
      </c>
      <c r="H117" s="23">
        <v>-0.27710931327396149</v>
      </c>
      <c r="I117" s="23">
        <v>-0.35540320652667146</v>
      </c>
      <c r="J117" s="23">
        <v>-0.38108105723446228</v>
      </c>
      <c r="K117" s="23">
        <v>-0.43969762744865126</v>
      </c>
      <c r="L117" s="23">
        <v>-0.57605658441107166</v>
      </c>
      <c r="M117" s="23">
        <v>-0.98789909510828289</v>
      </c>
      <c r="N117" s="23">
        <v>-1.1775445046785082</v>
      </c>
      <c r="O117" s="23">
        <v>-1.3313458980687505</v>
      </c>
      <c r="P117" s="23">
        <v>-1.2278729398944941</v>
      </c>
      <c r="Q117" s="24"/>
      <c r="R117" s="23">
        <v>0.23746524062084662</v>
      </c>
      <c r="S117" s="23">
        <v>0.19266987543915159</v>
      </c>
      <c r="T117" s="23">
        <v>0.14353898295849521</v>
      </c>
      <c r="U117" s="23">
        <v>6.545390857850264E-2</v>
      </c>
      <c r="V117" s="23">
        <v>9.425706664318878E-2</v>
      </c>
      <c r="W117" s="23">
        <v>2.2890686726038556E-2</v>
      </c>
      <c r="X117" s="23">
        <v>-5.5403206526671411E-2</v>
      </c>
      <c r="Y117" s="23">
        <v>-8.1081057234462239E-2</v>
      </c>
      <c r="Z117" s="23">
        <v>-0.13969762744865122</v>
      </c>
      <c r="AA117" s="23">
        <v>-0.27605658441107161</v>
      </c>
      <c r="AB117" s="23">
        <v>-0.68789909510828284</v>
      </c>
      <c r="AC117" s="23">
        <v>-0.8775445046785082</v>
      </c>
      <c r="AD117" s="23">
        <v>-1.0313458980687504</v>
      </c>
      <c r="AE117" s="23">
        <v>-0.92787293989449404</v>
      </c>
      <c r="AG117" s="25">
        <v>-2.2706171152552912E-2</v>
      </c>
      <c r="AH117" s="25">
        <v>-3.4478008687968575E-2</v>
      </c>
      <c r="AI117" s="25">
        <v>-9.7616541557682179E-2</v>
      </c>
      <c r="AJ117" s="25">
        <v>-0.17137869887299328</v>
      </c>
      <c r="AK117" s="25">
        <v>-0.14561893713840091</v>
      </c>
      <c r="AL117" s="25">
        <v>-0.21802733173301725</v>
      </c>
      <c r="AM117" s="25">
        <v>-0.29894197385770416</v>
      </c>
      <c r="AN117" s="25">
        <v>-0.33121953991897635</v>
      </c>
      <c r="AO117" s="25">
        <v>-0.38393021431960705</v>
      </c>
      <c r="AP117" s="25">
        <v>-0.47689952267602664</v>
      </c>
      <c r="AQ117" s="25">
        <v>-0.65676301901572542</v>
      </c>
      <c r="AR117" s="25">
        <v>-0.94443701945748582</v>
      </c>
      <c r="AS117" s="25">
        <v>-1.2536376643296785</v>
      </c>
      <c r="AT117" s="25">
        <v>-1.4250343622565038</v>
      </c>
      <c r="AV117" s="26">
        <v>0.27729382884744713</v>
      </c>
      <c r="AW117" s="26">
        <v>0.26552199131203147</v>
      </c>
      <c r="AX117" s="26">
        <v>0.20238345844231787</v>
      </c>
      <c r="AY117" s="26">
        <v>0.12862130112700676</v>
      </c>
      <c r="AZ117" s="26">
        <v>0.15438106286159914</v>
      </c>
      <c r="BA117" s="26">
        <v>8.1972668266982796E-2</v>
      </c>
      <c r="BB117" s="26">
        <v>1.058026142295887E-3</v>
      </c>
      <c r="BC117" s="26">
        <v>-3.1219539918976302E-2</v>
      </c>
      <c r="BD117" s="26">
        <v>-8.3930214319607011E-2</v>
      </c>
      <c r="BE117" s="26">
        <v>-0.1768995226760266</v>
      </c>
      <c r="BF117" s="26">
        <v>-0.35676301901572538</v>
      </c>
      <c r="BG117" s="26">
        <v>-0.64443701945748577</v>
      </c>
      <c r="BH117" s="26">
        <v>-0.95363766432967845</v>
      </c>
      <c r="BI117" s="26">
        <v>-1.1250343622565038</v>
      </c>
      <c r="BK117" s="27">
        <v>-6.1047839398261861E-2</v>
      </c>
      <c r="BL117" s="27">
        <v>-0.10280115692191005</v>
      </c>
      <c r="BM117" s="27">
        <v>-0.1478174587576051</v>
      </c>
      <c r="BN117" s="27">
        <v>-0.22130492079874076</v>
      </c>
      <c r="BO117" s="27">
        <v>-0.1914343761161108</v>
      </c>
      <c r="BP117" s="27">
        <v>-0.25954358441335623</v>
      </c>
      <c r="BQ117" s="27">
        <v>-0.33469949654891473</v>
      </c>
      <c r="BR117" s="27">
        <v>-0.36183740491902294</v>
      </c>
      <c r="BS117" s="27">
        <v>-0.41872893279545598</v>
      </c>
      <c r="BT117" s="27">
        <v>-0.53796190195686955</v>
      </c>
      <c r="BU117" s="27">
        <v>-0.9192233751158112</v>
      </c>
      <c r="BV117" s="27">
        <v>-1.0866012373779086</v>
      </c>
      <c r="BW117" s="27">
        <v>-1.2248983625391399</v>
      </c>
      <c r="BX117" s="27">
        <v>-1.1214913813691478</v>
      </c>
      <c r="BZ117" s="27">
        <v>0.23895216060173818</v>
      </c>
      <c r="CA117" s="27">
        <v>0.19719884307808999</v>
      </c>
      <c r="CB117" s="27">
        <v>0.15218254124239494</v>
      </c>
      <c r="CC117" s="27">
        <v>7.8695079201259288E-2</v>
      </c>
      <c r="CD117" s="27">
        <v>0.10856562388388924</v>
      </c>
      <c r="CE117" s="27">
        <v>4.0456415586643812E-2</v>
      </c>
      <c r="CF117" s="27">
        <v>-3.4699496548914688E-2</v>
      </c>
      <c r="CG117" s="27">
        <v>-6.1837404919022898E-2</v>
      </c>
      <c r="CH117" s="27">
        <v>-0.11872893279545593</v>
      </c>
      <c r="CI117" s="27">
        <v>-0.2379619019568695</v>
      </c>
      <c r="CJ117" s="27">
        <v>-0.61922337511581116</v>
      </c>
      <c r="CK117" s="27">
        <v>-0.78660123737790855</v>
      </c>
      <c r="CL117" s="27">
        <v>-0.92489836253913982</v>
      </c>
      <c r="CM117" s="27">
        <v>-0.82149138136914779</v>
      </c>
      <c r="CO117" s="28">
        <v>-5.9354778853885737E-2</v>
      </c>
      <c r="CP117" s="28">
        <v>-0.10895563855092427</v>
      </c>
      <c r="CQ117" s="28">
        <v>-0.16412410185886217</v>
      </c>
      <c r="CR117" s="28">
        <v>-0.24842549870900665</v>
      </c>
      <c r="CS117" s="28">
        <v>-0.23541247487948125</v>
      </c>
      <c r="CT117" s="28">
        <v>-0.32939486534383566</v>
      </c>
      <c r="CU117" s="28">
        <v>-0.43944698907994817</v>
      </c>
      <c r="CV117" s="28">
        <v>-0.49044441781679482</v>
      </c>
      <c r="CW117" s="28">
        <v>-0.55503836476555724</v>
      </c>
      <c r="CX117" s="28">
        <v>-0.65826996860631604</v>
      </c>
      <c r="CY117" s="28">
        <v>-0.96134887930643553</v>
      </c>
      <c r="CZ117" s="28">
        <v>-1.0946054463365671</v>
      </c>
      <c r="DA117" s="28">
        <v>-1.1024875773269234</v>
      </c>
      <c r="DB117" s="28">
        <v>-1.0320033310135257</v>
      </c>
      <c r="DD117" s="28">
        <v>0.24064522114611431</v>
      </c>
      <c r="DE117" s="28">
        <v>0.19104436144907577</v>
      </c>
      <c r="DF117" s="28">
        <v>0.13587589814113787</v>
      </c>
      <c r="DG117" s="28">
        <v>5.1574501290993391E-2</v>
      </c>
      <c r="DH117" s="28">
        <v>6.4587525120518796E-2</v>
      </c>
      <c r="DI117" s="28">
        <v>-2.9394865343835619E-2</v>
      </c>
      <c r="DJ117" s="28">
        <v>-0.13944698907994812</v>
      </c>
      <c r="DK117" s="28">
        <v>-0.19044441781679478</v>
      </c>
      <c r="DL117" s="28">
        <v>-0.25503836476555719</v>
      </c>
      <c r="DM117" s="28">
        <v>-0.35826996860631599</v>
      </c>
      <c r="DN117" s="28">
        <v>-0.66134887930643549</v>
      </c>
      <c r="DO117" s="28">
        <v>-0.79460544633656705</v>
      </c>
      <c r="DP117" s="28">
        <v>-0.80248757732692333</v>
      </c>
      <c r="DQ117" s="28">
        <v>-0.73200333101352566</v>
      </c>
      <c r="DS117" s="29">
        <v>-6.630156151025024E-2</v>
      </c>
      <c r="DT117" s="29">
        <v>-0.12315894330166977</v>
      </c>
      <c r="DU117" s="29">
        <v>-0.17706739687797146</v>
      </c>
      <c r="DV117" s="29">
        <v>-0.26160482895269754</v>
      </c>
      <c r="DW117" s="29">
        <v>-0.26147363098316978</v>
      </c>
      <c r="DX117" s="29">
        <v>-0.36116213812670606</v>
      </c>
      <c r="DY117" s="29">
        <v>-0.46551988080025297</v>
      </c>
      <c r="DZ117" s="29">
        <v>-0.50738880042658852</v>
      </c>
      <c r="EA117" s="29">
        <v>-0.56165256125583318</v>
      </c>
      <c r="EB117" s="29">
        <v>-0.66844733911753207</v>
      </c>
      <c r="EC117" s="29">
        <v>-0.99742448716192622</v>
      </c>
      <c r="ED117" s="29">
        <v>-1.0889854563574379</v>
      </c>
      <c r="EE117" s="29">
        <v>-1.0661242979255217</v>
      </c>
      <c r="EF117" s="29">
        <v>-0.94888248301676481</v>
      </c>
      <c r="EH117" s="29">
        <v>0.2336984384897498</v>
      </c>
      <c r="EI117" s="29">
        <v>0.17684105669833028</v>
      </c>
      <c r="EJ117" s="29">
        <v>0.17684105669833028</v>
      </c>
      <c r="EK117" s="29">
        <v>3.8395171047302501E-2</v>
      </c>
      <c r="EL117" s="29">
        <v>3.8526369016830264E-2</v>
      </c>
      <c r="EM117" s="29">
        <v>-6.1162138126706012E-2</v>
      </c>
      <c r="EN117" s="29">
        <v>-0.16551988080025293</v>
      </c>
      <c r="EO117" s="29">
        <v>-0.20738880042658847</v>
      </c>
      <c r="EP117" s="29">
        <v>-0.26165256125583314</v>
      </c>
      <c r="EQ117" s="29">
        <v>-0.36844733911753202</v>
      </c>
      <c r="ER117" s="29">
        <v>-0.69742448716192618</v>
      </c>
      <c r="ES117" s="29">
        <v>-0.78898545635743789</v>
      </c>
      <c r="ET117" s="29">
        <v>-0.76612429792552161</v>
      </c>
      <c r="EU117" s="29">
        <v>-0.64888248301676477</v>
      </c>
      <c r="EW117" s="1">
        <v>343201</v>
      </c>
      <c r="EX117" s="1">
        <v>571738</v>
      </c>
      <c r="EY117" s="1" t="s">
        <v>875</v>
      </c>
      <c r="EZ117" s="1" t="s">
        <v>873</v>
      </c>
    </row>
    <row r="118" spans="2:156" ht="16" thickBot="1" x14ac:dyDescent="0.4">
      <c r="B118" s="21" t="s">
        <v>119</v>
      </c>
      <c r="C118" s="22">
        <v>2.787730952238471</v>
      </c>
      <c r="D118" s="23">
        <v>2.6516965825002803</v>
      </c>
      <c r="E118" s="23">
        <v>2.2932628867312239</v>
      </c>
      <c r="F118" s="23">
        <v>1.6921452796164278</v>
      </c>
      <c r="G118" s="23">
        <v>1.4646899153534854</v>
      </c>
      <c r="H118" s="23">
        <v>0.98019949226433667</v>
      </c>
      <c r="I118" s="23">
        <v>0.38307431201690001</v>
      </c>
      <c r="J118" s="23">
        <v>-0.20323423724060419</v>
      </c>
      <c r="K118" s="23">
        <v>-0.70197703696182678</v>
      </c>
      <c r="L118" s="23">
        <v>-1.489221579970593</v>
      </c>
      <c r="M118" s="23">
        <v>-4.2524851528513707</v>
      </c>
      <c r="N118" s="23">
        <v>-5.5311448666605294</v>
      </c>
      <c r="O118" s="23">
        <v>-5.6004971210348522</v>
      </c>
      <c r="P118" s="23">
        <v>-4.8104065914575713</v>
      </c>
      <c r="Q118" s="24"/>
      <c r="R118" s="23">
        <v>5.287730952238471</v>
      </c>
      <c r="S118" s="23">
        <v>5.1516965825002803</v>
      </c>
      <c r="T118" s="23">
        <v>4.7932628867312239</v>
      </c>
      <c r="U118" s="23">
        <v>4.1921452796164278</v>
      </c>
      <c r="V118" s="23">
        <v>3.9646899153534854</v>
      </c>
      <c r="W118" s="23">
        <v>3.4801994922643367</v>
      </c>
      <c r="X118" s="23">
        <v>2.8830743120169</v>
      </c>
      <c r="Y118" s="23">
        <v>2.2967657627593958</v>
      </c>
      <c r="Z118" s="23">
        <v>1.7980229630381732</v>
      </c>
      <c r="AA118" s="23">
        <v>1.010778420029407</v>
      </c>
      <c r="AB118" s="23">
        <v>-1.7524851528513707</v>
      </c>
      <c r="AC118" s="23">
        <v>-3.0311448666605294</v>
      </c>
      <c r="AD118" s="23">
        <v>-3.1004971210348522</v>
      </c>
      <c r="AE118" s="23">
        <v>-2.3104065914575713</v>
      </c>
      <c r="AG118" s="25">
        <v>2.8951411800426694</v>
      </c>
      <c r="AH118" s="25">
        <v>2.9106830006021838</v>
      </c>
      <c r="AI118" s="25">
        <v>2.4593619704757135</v>
      </c>
      <c r="AJ118" s="25">
        <v>1.9991162927377761</v>
      </c>
      <c r="AK118" s="25">
        <v>1.9798930738454263</v>
      </c>
      <c r="AL118" s="25">
        <v>1.6463326374349698</v>
      </c>
      <c r="AM118" s="25">
        <v>1.1940751918220087</v>
      </c>
      <c r="AN118" s="25">
        <v>0.77008575826103964</v>
      </c>
      <c r="AO118" s="25">
        <v>0.35532476450564054</v>
      </c>
      <c r="AP118" s="25">
        <v>-0.14140268486242924</v>
      </c>
      <c r="AQ118" s="25">
        <v>-1.4220492363641242</v>
      </c>
      <c r="AR118" s="25">
        <v>-2.3198742548385169</v>
      </c>
      <c r="AS118" s="25">
        <v>-2.7620430774787863</v>
      </c>
      <c r="AT118" s="25">
        <v>-2.8348616831264053</v>
      </c>
      <c r="AV118" s="26">
        <v>5.3951411800426694</v>
      </c>
      <c r="AW118" s="26">
        <v>5.4106830006021838</v>
      </c>
      <c r="AX118" s="26">
        <v>4.9593619704757135</v>
      </c>
      <c r="AY118" s="26">
        <v>4.4991162927377761</v>
      </c>
      <c r="AZ118" s="26">
        <v>4.4798930738454263</v>
      </c>
      <c r="BA118" s="26">
        <v>4.1463326374349698</v>
      </c>
      <c r="BB118" s="26">
        <v>3.6940751918220087</v>
      </c>
      <c r="BC118" s="26">
        <v>3.2700857582610396</v>
      </c>
      <c r="BD118" s="26">
        <v>2.8553247645056405</v>
      </c>
      <c r="BE118" s="26">
        <v>2.3585973151375708</v>
      </c>
      <c r="BF118" s="26">
        <v>1.0779507636358758</v>
      </c>
      <c r="BG118" s="26">
        <v>0.18012574516148305</v>
      </c>
      <c r="BH118" s="26">
        <v>-0.2620430774787863</v>
      </c>
      <c r="BI118" s="26">
        <v>-0.3348616831264053</v>
      </c>
      <c r="BK118" s="27">
        <v>2.7947306248648633</v>
      </c>
      <c r="BL118" s="27">
        <v>2.6724788425754618</v>
      </c>
      <c r="BM118" s="27">
        <v>2.3526277292134594</v>
      </c>
      <c r="BN118" s="27">
        <v>1.7893892851807003</v>
      </c>
      <c r="BO118" s="27">
        <v>1.5782709310373519</v>
      </c>
      <c r="BP118" s="27">
        <v>1.1264399867054831</v>
      </c>
      <c r="BQ118" s="27">
        <v>0.56354049644174609</v>
      </c>
      <c r="BR118" s="27">
        <v>1.0400108794037521E-2</v>
      </c>
      <c r="BS118" s="27">
        <v>-0.45206856978135512</v>
      </c>
      <c r="BT118" s="27">
        <v>-1.1652511971681925</v>
      </c>
      <c r="BU118" s="27">
        <v>-3.6434635831897992</v>
      </c>
      <c r="BV118" s="27">
        <v>-4.6985631152073957</v>
      </c>
      <c r="BW118" s="27">
        <v>-4.6574731558232969</v>
      </c>
      <c r="BX118" s="27">
        <v>-3.8483569656928545</v>
      </c>
      <c r="BZ118" s="27">
        <v>5.2947306248648633</v>
      </c>
      <c r="CA118" s="27">
        <v>5.1724788425754618</v>
      </c>
      <c r="CB118" s="27">
        <v>4.8526277292134594</v>
      </c>
      <c r="CC118" s="27">
        <v>4.2893892851807003</v>
      </c>
      <c r="CD118" s="27">
        <v>4.0782709310373519</v>
      </c>
      <c r="CE118" s="27">
        <v>3.6264399867054831</v>
      </c>
      <c r="CF118" s="27">
        <v>3.0635404964417461</v>
      </c>
      <c r="CG118" s="27">
        <v>2.5104001087940375</v>
      </c>
      <c r="CH118" s="27">
        <v>2.0479314302186449</v>
      </c>
      <c r="CI118" s="27">
        <v>1.3347488028318075</v>
      </c>
      <c r="CJ118" s="27">
        <v>-1.1434635831897992</v>
      </c>
      <c r="CK118" s="27">
        <v>-2.1985631152073957</v>
      </c>
      <c r="CL118" s="27">
        <v>-2.1574731558232969</v>
      </c>
      <c r="CM118" s="27">
        <v>-1.3483569656928545</v>
      </c>
      <c r="CO118" s="28">
        <v>2.7924211021775314</v>
      </c>
      <c r="CP118" s="28">
        <v>2.6212930503774405</v>
      </c>
      <c r="CQ118" s="28">
        <v>2.2122374088343726</v>
      </c>
      <c r="CR118" s="28">
        <v>1.6005839604674907</v>
      </c>
      <c r="CS118" s="28">
        <v>1.3625986182184473</v>
      </c>
      <c r="CT118" s="28">
        <v>0.81082453344631666</v>
      </c>
      <c r="CU118" s="28">
        <v>8.7766712102208544E-2</v>
      </c>
      <c r="CV118" s="28">
        <v>-0.65034098102117888</v>
      </c>
      <c r="CW118" s="28">
        <v>-1.2091860440894422</v>
      </c>
      <c r="CX118" s="28">
        <v>-1.8770359781816204</v>
      </c>
      <c r="CY118" s="28">
        <v>-4.7786796556181663</v>
      </c>
      <c r="CZ118" s="28">
        <v>-10.052350947732322</v>
      </c>
      <c r="DA118" s="28">
        <v>-13.36567694841834</v>
      </c>
      <c r="DB118" s="28">
        <v>-15.877737687865817</v>
      </c>
      <c r="DD118" s="28">
        <v>5.2924211021775314</v>
      </c>
      <c r="DE118" s="28">
        <v>5.1212930503774405</v>
      </c>
      <c r="DF118" s="28">
        <v>4.7122374088343726</v>
      </c>
      <c r="DG118" s="28">
        <v>4.1005839604674907</v>
      </c>
      <c r="DH118" s="28">
        <v>3.8625986182184473</v>
      </c>
      <c r="DI118" s="28">
        <v>3.3108245334463167</v>
      </c>
      <c r="DJ118" s="28">
        <v>2.5877667121022085</v>
      </c>
      <c r="DK118" s="28">
        <v>1.8496590189788211</v>
      </c>
      <c r="DL118" s="28">
        <v>1.2908139559105578</v>
      </c>
      <c r="DM118" s="28">
        <v>0.62296402181837962</v>
      </c>
      <c r="DN118" s="28">
        <v>-2.2786796556181663</v>
      </c>
      <c r="DO118" s="28">
        <v>-7.5523509477323216</v>
      </c>
      <c r="DP118" s="28">
        <v>-10.86567694841834</v>
      </c>
      <c r="DQ118" s="28">
        <v>-13.377737687865817</v>
      </c>
      <c r="DS118" s="29">
        <v>2.8128375529100236</v>
      </c>
      <c r="DT118" s="29">
        <v>2.5981072843650281</v>
      </c>
      <c r="DU118" s="29">
        <v>2.1973263960258631</v>
      </c>
      <c r="DV118" s="29">
        <v>1.6023842477015346</v>
      </c>
      <c r="DW118" s="29">
        <v>1.3485396135532977</v>
      </c>
      <c r="DX118" s="29">
        <v>0.86726922282626795</v>
      </c>
      <c r="DY118" s="29">
        <v>0.25413966409829492</v>
      </c>
      <c r="DZ118" s="29">
        <v>-0.32514628828320014</v>
      </c>
      <c r="EA118" s="29">
        <v>-0.76920447686254079</v>
      </c>
      <c r="EB118" s="29">
        <v>-2.1152754158723894</v>
      </c>
      <c r="EC118" s="29">
        <v>-8.1519847475259759</v>
      </c>
      <c r="ED118" s="29">
        <v>-12.303165471211894</v>
      </c>
      <c r="EE118" s="29">
        <v>-14.315725502468354</v>
      </c>
      <c r="EF118" s="29">
        <v>-13.247753559300278</v>
      </c>
      <c r="EH118" s="29">
        <v>5.3128375529100236</v>
      </c>
      <c r="EI118" s="29">
        <v>5.0981072843650281</v>
      </c>
      <c r="EJ118" s="29">
        <v>5.0981072843650281</v>
      </c>
      <c r="EK118" s="29">
        <v>4.1023842477015346</v>
      </c>
      <c r="EL118" s="29">
        <v>3.8485396135532977</v>
      </c>
      <c r="EM118" s="29">
        <v>3.3672692228262679</v>
      </c>
      <c r="EN118" s="29">
        <v>2.7541396640982949</v>
      </c>
      <c r="EO118" s="29">
        <v>2.1748537117167999</v>
      </c>
      <c r="EP118" s="29">
        <v>1.7307955231374592</v>
      </c>
      <c r="EQ118" s="29">
        <v>0.38472458412761057</v>
      </c>
      <c r="ER118" s="29">
        <v>-5.6519847475259759</v>
      </c>
      <c r="ES118" s="29">
        <v>-9.8031654712118943</v>
      </c>
      <c r="ET118" s="29">
        <v>-11.815725502468354</v>
      </c>
      <c r="EU118" s="29">
        <v>-10.747753559300278</v>
      </c>
      <c r="EW118" s="1">
        <v>301070</v>
      </c>
      <c r="EX118" s="1">
        <v>513074</v>
      </c>
      <c r="EY118" s="1" t="s">
        <v>544</v>
      </c>
      <c r="EZ118" s="1" t="s">
        <v>873</v>
      </c>
    </row>
    <row r="119" spans="2:156" ht="16" thickBot="1" x14ac:dyDescent="0.4">
      <c r="B119" s="21" t="s">
        <v>120</v>
      </c>
      <c r="C119" s="22">
        <v>3.7041177228587721</v>
      </c>
      <c r="D119" s="23">
        <v>3.3177071664875495</v>
      </c>
      <c r="E119" s="23">
        <v>3.1533075953315297</v>
      </c>
      <c r="F119" s="23">
        <v>2.7864277066047727</v>
      </c>
      <c r="G119" s="23">
        <v>2.6762580429514653</v>
      </c>
      <c r="H119" s="23">
        <v>2.2413921322038153</v>
      </c>
      <c r="I119" s="23">
        <v>1.7601881180761421</v>
      </c>
      <c r="J119" s="23">
        <v>2.2119087434975722</v>
      </c>
      <c r="K119" s="23">
        <v>1.8777226874229225</v>
      </c>
      <c r="L119" s="23">
        <v>1.3678309684963761</v>
      </c>
      <c r="M119" s="23">
        <v>-0.43056104480255541</v>
      </c>
      <c r="N119" s="23">
        <v>-1.3798017171263268</v>
      </c>
      <c r="O119" s="23">
        <v>-1.6391151427942461</v>
      </c>
      <c r="P119" s="23">
        <v>-1.3522023051061396</v>
      </c>
      <c r="Q119" s="24"/>
      <c r="R119" s="23">
        <v>15.462117722858771</v>
      </c>
      <c r="S119" s="23">
        <v>15.075707166487549</v>
      </c>
      <c r="T119" s="23">
        <v>14.911307595331529</v>
      </c>
      <c r="U119" s="23">
        <v>14.544427706604772</v>
      </c>
      <c r="V119" s="23">
        <v>14.434258042951464</v>
      </c>
      <c r="W119" s="23">
        <v>13.999392132203814</v>
      </c>
      <c r="X119" s="23">
        <v>13.518188118076141</v>
      </c>
      <c r="Y119" s="23">
        <v>13.211908743497572</v>
      </c>
      <c r="Z119" s="23">
        <v>12.877722687422922</v>
      </c>
      <c r="AA119" s="23">
        <v>12.367830968496376</v>
      </c>
      <c r="AB119" s="23">
        <v>10.569438955197445</v>
      </c>
      <c r="AC119" s="23">
        <v>9.6201982828736732</v>
      </c>
      <c r="AD119" s="23">
        <v>9.3608848572057539</v>
      </c>
      <c r="AE119" s="23">
        <v>9.6477976948938604</v>
      </c>
      <c r="AG119" s="25">
        <v>3.835665498721049</v>
      </c>
      <c r="AH119" s="25">
        <v>3.609859015926661</v>
      </c>
      <c r="AI119" s="25">
        <v>3.3498944328810598</v>
      </c>
      <c r="AJ119" s="25">
        <v>3.0119172817629636</v>
      </c>
      <c r="AK119" s="25">
        <v>2.9291826325261532</v>
      </c>
      <c r="AL119" s="25">
        <v>2.5277356181951589</v>
      </c>
      <c r="AM119" s="25">
        <v>2.0745122559656775</v>
      </c>
      <c r="AN119" s="25">
        <v>2.5425337371516772</v>
      </c>
      <c r="AO119" s="25">
        <v>2.1987963297617839</v>
      </c>
      <c r="AP119" s="25">
        <v>1.7718460193736458</v>
      </c>
      <c r="AQ119" s="25">
        <v>0.83534451745217098</v>
      </c>
      <c r="AR119" s="25">
        <v>4.2871137615380306E-2</v>
      </c>
      <c r="AS119" s="25">
        <v>-0.55595500756550109</v>
      </c>
      <c r="AT119" s="25">
        <v>-0.83910257161723223</v>
      </c>
      <c r="AV119" s="26">
        <v>15.593665498721048</v>
      </c>
      <c r="AW119" s="26">
        <v>15.36785901592666</v>
      </c>
      <c r="AX119" s="26">
        <v>15.107894432881059</v>
      </c>
      <c r="AY119" s="26">
        <v>14.769917281762963</v>
      </c>
      <c r="AZ119" s="26">
        <v>14.687182632526152</v>
      </c>
      <c r="BA119" s="26">
        <v>14.285735618195158</v>
      </c>
      <c r="BB119" s="26">
        <v>13.832512255965677</v>
      </c>
      <c r="BC119" s="26">
        <v>13.542533737151677</v>
      </c>
      <c r="BD119" s="26">
        <v>13.198796329761784</v>
      </c>
      <c r="BE119" s="26">
        <v>12.771846019373646</v>
      </c>
      <c r="BF119" s="26">
        <v>11.835344517452171</v>
      </c>
      <c r="BG119" s="26">
        <v>11.04287113761538</v>
      </c>
      <c r="BH119" s="26">
        <v>10.444044992434499</v>
      </c>
      <c r="BI119" s="26">
        <v>10.160897428382768</v>
      </c>
      <c r="BK119" s="27">
        <v>3.7135941326199351</v>
      </c>
      <c r="BL119" s="27">
        <v>3.339024827557914</v>
      </c>
      <c r="BM119" s="27">
        <v>3.1982199343003135</v>
      </c>
      <c r="BN119" s="27">
        <v>2.8574261422205982</v>
      </c>
      <c r="BO119" s="27">
        <v>2.7679602097199449</v>
      </c>
      <c r="BP119" s="27">
        <v>2.3604580104961403</v>
      </c>
      <c r="BQ119" s="27">
        <v>1.9075640095109279</v>
      </c>
      <c r="BR119" s="27">
        <v>2.3830314320430261</v>
      </c>
      <c r="BS119" s="27">
        <v>2.0782727613855698</v>
      </c>
      <c r="BT119" s="27">
        <v>1.6247821696544555</v>
      </c>
      <c r="BU119" s="27">
        <v>4.456893952218266E-2</v>
      </c>
      <c r="BV119" s="27">
        <v>-0.72564803567917124</v>
      </c>
      <c r="BW119" s="27">
        <v>-0.96185192206906578</v>
      </c>
      <c r="BX119" s="27">
        <v>-0.65216292381677476</v>
      </c>
      <c r="BZ119" s="27">
        <v>15.471594132619934</v>
      </c>
      <c r="CA119" s="27">
        <v>15.097024827557913</v>
      </c>
      <c r="CB119" s="27">
        <v>14.956219934300313</v>
      </c>
      <c r="CC119" s="27">
        <v>14.615426142220597</v>
      </c>
      <c r="CD119" s="27">
        <v>14.525960209719944</v>
      </c>
      <c r="CE119" s="27">
        <v>14.118458010496139</v>
      </c>
      <c r="CF119" s="27">
        <v>13.665564009510927</v>
      </c>
      <c r="CG119" s="27">
        <v>13.383031432043026</v>
      </c>
      <c r="CH119" s="27">
        <v>13.07827276138557</v>
      </c>
      <c r="CI119" s="27">
        <v>12.624782169654456</v>
      </c>
      <c r="CJ119" s="27">
        <v>11.044568939522183</v>
      </c>
      <c r="CK119" s="27">
        <v>10.274351964320829</v>
      </c>
      <c r="CL119" s="27">
        <v>10.038148077930934</v>
      </c>
      <c r="CM119" s="27">
        <v>10.347837076183225</v>
      </c>
      <c r="CO119" s="28">
        <v>3.7127220960060558</v>
      </c>
      <c r="CP119" s="28">
        <v>3.3129084985460082</v>
      </c>
      <c r="CQ119" s="28">
        <v>3.129169543045947</v>
      </c>
      <c r="CR119" s="28">
        <v>2.7541583046206277</v>
      </c>
      <c r="CS119" s="28">
        <v>2.6233638514981301</v>
      </c>
      <c r="CT119" s="28">
        <v>2.1444066720309145</v>
      </c>
      <c r="CU119" s="28">
        <v>1.5837645852727764</v>
      </c>
      <c r="CV119" s="28">
        <v>1.9458172018005779</v>
      </c>
      <c r="CW119" s="28">
        <v>1.5898229873974241</v>
      </c>
      <c r="CX119" s="28">
        <v>1.1571841040403807</v>
      </c>
      <c r="CY119" s="28">
        <v>-0.69290355936463399</v>
      </c>
      <c r="CZ119" s="28">
        <v>-3.8535892006995169</v>
      </c>
      <c r="DA119" s="28">
        <v>-5.908987257895209</v>
      </c>
      <c r="DB119" s="28">
        <v>-7.4043309295156661</v>
      </c>
      <c r="DD119" s="28">
        <v>15.470722096006055</v>
      </c>
      <c r="DE119" s="28">
        <v>15.070908498546007</v>
      </c>
      <c r="DF119" s="28">
        <v>14.887169543045946</v>
      </c>
      <c r="DG119" s="28">
        <v>14.512158304620627</v>
      </c>
      <c r="DH119" s="28">
        <v>14.381363851498129</v>
      </c>
      <c r="DI119" s="28">
        <v>13.902406672030914</v>
      </c>
      <c r="DJ119" s="28">
        <v>13.341764585272776</v>
      </c>
      <c r="DK119" s="28">
        <v>12.945817201800578</v>
      </c>
      <c r="DL119" s="28">
        <v>12.589822987397424</v>
      </c>
      <c r="DM119" s="28">
        <v>12.157184104040381</v>
      </c>
      <c r="DN119" s="28">
        <v>10.307096440635366</v>
      </c>
      <c r="DO119" s="28">
        <v>7.1464107993004831</v>
      </c>
      <c r="DP119" s="28">
        <v>5.091012742104791</v>
      </c>
      <c r="DQ119" s="28">
        <v>3.5956690704843339</v>
      </c>
      <c r="DS119" s="29">
        <v>3.7444794612431274</v>
      </c>
      <c r="DT119" s="29">
        <v>3.3522122162085246</v>
      </c>
      <c r="DU119" s="29">
        <v>3.1793407753143033</v>
      </c>
      <c r="DV119" s="29">
        <v>2.8282710287788806</v>
      </c>
      <c r="DW119" s="29">
        <v>2.7248554794371334</v>
      </c>
      <c r="DX119" s="29">
        <v>2.3031063380752315</v>
      </c>
      <c r="DY119" s="29">
        <v>1.8218946114491832</v>
      </c>
      <c r="DZ119" s="29">
        <v>2.2845834295668848</v>
      </c>
      <c r="EA119" s="29">
        <v>2.0025320542415468</v>
      </c>
      <c r="EB119" s="29">
        <v>1.2116851809011049</v>
      </c>
      <c r="EC119" s="29">
        <v>-2.4737628257095494</v>
      </c>
      <c r="ED119" s="29">
        <v>-5.0260170645496949</v>
      </c>
      <c r="EE119" s="29">
        <v>-6.3516983200382988</v>
      </c>
      <c r="EF119" s="29">
        <v>-5.7763546171245466</v>
      </c>
      <c r="EH119" s="29">
        <v>15.502479461243126</v>
      </c>
      <c r="EI119" s="29">
        <v>15.110212216208524</v>
      </c>
      <c r="EJ119" s="29">
        <v>15.110212216208524</v>
      </c>
      <c r="EK119" s="29">
        <v>14.58627102877888</v>
      </c>
      <c r="EL119" s="29">
        <v>14.482855479437132</v>
      </c>
      <c r="EM119" s="29">
        <v>14.061106338075231</v>
      </c>
      <c r="EN119" s="29">
        <v>13.579894611449182</v>
      </c>
      <c r="EO119" s="29">
        <v>13.284583429566885</v>
      </c>
      <c r="EP119" s="29">
        <v>13.002532054241547</v>
      </c>
      <c r="EQ119" s="29">
        <v>12.211685180901105</v>
      </c>
      <c r="ER119" s="29">
        <v>8.5262371742904506</v>
      </c>
      <c r="ES119" s="29">
        <v>5.9739829354503051</v>
      </c>
      <c r="ET119" s="29">
        <v>4.6483016799617012</v>
      </c>
      <c r="EU119" s="29">
        <v>5.2236453828754534</v>
      </c>
      <c r="EW119" s="1">
        <v>315767</v>
      </c>
      <c r="EX119" s="1">
        <v>529389</v>
      </c>
      <c r="EY119" s="1" t="s">
        <v>459</v>
      </c>
      <c r="EZ119" s="1" t="s">
        <v>873</v>
      </c>
    </row>
    <row r="120" spans="2:156" ht="16" thickBot="1" x14ac:dyDescent="0.4">
      <c r="B120" s="21" t="s">
        <v>121</v>
      </c>
      <c r="C120" s="22">
        <v>6.6523193085573382</v>
      </c>
      <c r="D120" s="23">
        <v>6.1981244670188325</v>
      </c>
      <c r="E120" s="23">
        <v>5.8714208264708763</v>
      </c>
      <c r="F120" s="23">
        <v>5.5631444490937323</v>
      </c>
      <c r="G120" s="23">
        <v>5.4706478549778925</v>
      </c>
      <c r="H120" s="23">
        <v>5.1472206710855453</v>
      </c>
      <c r="I120" s="23">
        <v>4.7946590628980825</v>
      </c>
      <c r="J120" s="23">
        <v>4.4989331152679277</v>
      </c>
      <c r="K120" s="23">
        <v>4.2222359742662388</v>
      </c>
      <c r="L120" s="23">
        <v>3.74310158697131</v>
      </c>
      <c r="M120" s="23">
        <v>2.351923576399443</v>
      </c>
      <c r="N120" s="23">
        <v>1.6417882906810899</v>
      </c>
      <c r="O120" s="23">
        <v>1.298321275850931</v>
      </c>
      <c r="P120" s="23">
        <v>1.3690786224856026</v>
      </c>
      <c r="Q120" s="24"/>
      <c r="R120" s="23">
        <v>10.152319308557338</v>
      </c>
      <c r="S120" s="23">
        <v>9.6981244670188325</v>
      </c>
      <c r="T120" s="23">
        <v>9.3714208264708763</v>
      </c>
      <c r="U120" s="23">
        <v>9.0631444490937323</v>
      </c>
      <c r="V120" s="23">
        <v>8.9706478549778925</v>
      </c>
      <c r="W120" s="23">
        <v>8.6472206710855453</v>
      </c>
      <c r="X120" s="23">
        <v>8.2946590628980825</v>
      </c>
      <c r="Y120" s="23">
        <v>7.9989331152679277</v>
      </c>
      <c r="Z120" s="23">
        <v>7.7222359742662388</v>
      </c>
      <c r="AA120" s="23">
        <v>7.24310158697131</v>
      </c>
      <c r="AB120" s="23">
        <v>5.851923576399443</v>
      </c>
      <c r="AC120" s="23">
        <v>5.1417882906810899</v>
      </c>
      <c r="AD120" s="23">
        <v>4.798321275850931</v>
      </c>
      <c r="AE120" s="23">
        <v>4.8690786224856026</v>
      </c>
      <c r="AG120" s="25">
        <v>6.8934586878359578</v>
      </c>
      <c r="AH120" s="25">
        <v>6.6450454671926025</v>
      </c>
      <c r="AI120" s="25">
        <v>6.3294235509953189</v>
      </c>
      <c r="AJ120" s="25">
        <v>6.0127094638325858</v>
      </c>
      <c r="AK120" s="25">
        <v>5.9267594098995779</v>
      </c>
      <c r="AL120" s="25">
        <v>5.6174465275528433</v>
      </c>
      <c r="AM120" s="25">
        <v>5.2743650145901455</v>
      </c>
      <c r="AN120" s="25">
        <v>4.9823452012452485</v>
      </c>
      <c r="AO120" s="25">
        <v>4.7020949393810501</v>
      </c>
      <c r="AP120" s="25">
        <v>4.2754345777763962</v>
      </c>
      <c r="AQ120" s="25">
        <v>3.3308641082517934</v>
      </c>
      <c r="AR120" s="25">
        <v>2.6900128780525758</v>
      </c>
      <c r="AS120" s="25">
        <v>2.1506711754547663</v>
      </c>
      <c r="AT120" s="25">
        <v>1.9145069994299373</v>
      </c>
      <c r="AV120" s="26">
        <v>10.393458687835958</v>
      </c>
      <c r="AW120" s="26">
        <v>10.145045467192602</v>
      </c>
      <c r="AX120" s="26">
        <v>9.8294235509953189</v>
      </c>
      <c r="AY120" s="26">
        <v>9.5127094638325858</v>
      </c>
      <c r="AZ120" s="26">
        <v>9.4267594098995779</v>
      </c>
      <c r="BA120" s="26">
        <v>9.1174465275528433</v>
      </c>
      <c r="BB120" s="26">
        <v>8.7743650145901455</v>
      </c>
      <c r="BC120" s="26">
        <v>8.4823452012452485</v>
      </c>
      <c r="BD120" s="26">
        <v>8.2020949393810501</v>
      </c>
      <c r="BE120" s="26">
        <v>7.7754345777763962</v>
      </c>
      <c r="BF120" s="26">
        <v>6.8308641082517934</v>
      </c>
      <c r="BG120" s="26">
        <v>6.1900128780525758</v>
      </c>
      <c r="BH120" s="26">
        <v>5.6506711754547663</v>
      </c>
      <c r="BI120" s="26">
        <v>5.4145069994299373</v>
      </c>
      <c r="BK120" s="27">
        <v>6.6611234447591592</v>
      </c>
      <c r="BL120" s="27">
        <v>6.2061188518003636</v>
      </c>
      <c r="BM120" s="27">
        <v>5.8890468215201768</v>
      </c>
      <c r="BN120" s="27">
        <v>5.5920554171010561</v>
      </c>
      <c r="BO120" s="27">
        <v>5.5089249820112478</v>
      </c>
      <c r="BP120" s="27">
        <v>5.1982111105510569</v>
      </c>
      <c r="BQ120" s="27">
        <v>4.8582751236087951</v>
      </c>
      <c r="BR120" s="27">
        <v>4.5738290968554978</v>
      </c>
      <c r="BS120" s="27">
        <v>4.3137015637568599</v>
      </c>
      <c r="BT120" s="27">
        <v>3.8749653531176396</v>
      </c>
      <c r="BU120" s="27">
        <v>2.6268454676773114</v>
      </c>
      <c r="BV120" s="27">
        <v>2.0751018010881417</v>
      </c>
      <c r="BW120" s="27">
        <v>1.7996683393410944</v>
      </c>
      <c r="BX120" s="27">
        <v>1.936465211985972</v>
      </c>
      <c r="BZ120" s="27">
        <v>10.161123444759159</v>
      </c>
      <c r="CA120" s="27">
        <v>9.7061188518003636</v>
      </c>
      <c r="CB120" s="27">
        <v>9.3890468215201768</v>
      </c>
      <c r="CC120" s="27">
        <v>9.0920554171010561</v>
      </c>
      <c r="CD120" s="27">
        <v>9.0089249820112478</v>
      </c>
      <c r="CE120" s="27">
        <v>8.6982111105510569</v>
      </c>
      <c r="CF120" s="27">
        <v>8.3582751236087951</v>
      </c>
      <c r="CG120" s="27">
        <v>8.0738290968554978</v>
      </c>
      <c r="CH120" s="27">
        <v>7.8137015637568599</v>
      </c>
      <c r="CI120" s="27">
        <v>7.3749653531176396</v>
      </c>
      <c r="CJ120" s="27">
        <v>6.1268454676773114</v>
      </c>
      <c r="CK120" s="27">
        <v>5.5751018010881417</v>
      </c>
      <c r="CL120" s="27">
        <v>5.2996683393410944</v>
      </c>
      <c r="CM120" s="27">
        <v>5.436465211985972</v>
      </c>
      <c r="CO120" s="28">
        <v>6.6530396615683287</v>
      </c>
      <c r="CP120" s="28">
        <v>6.2005199321166273</v>
      </c>
      <c r="CQ120" s="28">
        <v>5.8778625522136707</v>
      </c>
      <c r="CR120" s="28">
        <v>5.5677878957550213</v>
      </c>
      <c r="CS120" s="28">
        <v>5.5062278279548362</v>
      </c>
      <c r="CT120" s="28">
        <v>5.2010347912612005</v>
      </c>
      <c r="CU120" s="28">
        <v>4.8517245093912447</v>
      </c>
      <c r="CV120" s="28">
        <v>4.5599336923617919</v>
      </c>
      <c r="CW120" s="28">
        <v>4.3296357690692737</v>
      </c>
      <c r="CX120" s="28">
        <v>3.9532055505513828</v>
      </c>
      <c r="CY120" s="28">
        <v>1.8335075311266049</v>
      </c>
      <c r="CZ120" s="28">
        <v>-2.599399373280626</v>
      </c>
      <c r="DA120" s="28">
        <v>-6.1537784832792539</v>
      </c>
      <c r="DB120" s="28">
        <v>-8.1526700378097416</v>
      </c>
      <c r="DD120" s="28">
        <v>10.153039661568329</v>
      </c>
      <c r="DE120" s="28">
        <v>9.7005199321166273</v>
      </c>
      <c r="DF120" s="28">
        <v>9.3778625522136707</v>
      </c>
      <c r="DG120" s="28">
        <v>9.0677878957550213</v>
      </c>
      <c r="DH120" s="28">
        <v>9.0062278279548362</v>
      </c>
      <c r="DI120" s="28">
        <v>8.7010347912612005</v>
      </c>
      <c r="DJ120" s="28">
        <v>8.3517245093912447</v>
      </c>
      <c r="DK120" s="28">
        <v>8.0599336923617919</v>
      </c>
      <c r="DL120" s="28">
        <v>7.8296357690692737</v>
      </c>
      <c r="DM120" s="28">
        <v>7.4532055505513828</v>
      </c>
      <c r="DN120" s="28">
        <v>5.3335075311266049</v>
      </c>
      <c r="DO120" s="28">
        <v>0.90060062671937402</v>
      </c>
      <c r="DP120" s="28">
        <v>-2.6537784832792539</v>
      </c>
      <c r="DQ120" s="28">
        <v>-4.6526700378097416</v>
      </c>
      <c r="DS120" s="29">
        <v>6.6828342471035072</v>
      </c>
      <c r="DT120" s="29">
        <v>6.2199239884984134</v>
      </c>
      <c r="DU120" s="29">
        <v>5.9118743307058086</v>
      </c>
      <c r="DV120" s="29">
        <v>5.6514073520913914</v>
      </c>
      <c r="DW120" s="29">
        <v>5.6066281727037968</v>
      </c>
      <c r="DX120" s="29">
        <v>5.3471647576372892</v>
      </c>
      <c r="DY120" s="29">
        <v>5.0454860730837865</v>
      </c>
      <c r="DZ120" s="29">
        <v>4.8061674551919449</v>
      </c>
      <c r="EA120" s="29">
        <v>4.4897313000064312</v>
      </c>
      <c r="EB120" s="29">
        <v>3.3167982701377348</v>
      </c>
      <c r="EC120" s="29">
        <v>-1.8053593318291519</v>
      </c>
      <c r="ED120" s="29">
        <v>-5.7449125008235313</v>
      </c>
      <c r="EE120" s="29">
        <v>-8.0546133766896375</v>
      </c>
      <c r="EF120" s="29">
        <v>-7.0804278856800877</v>
      </c>
      <c r="EH120" s="29">
        <v>10.182834247103507</v>
      </c>
      <c r="EI120" s="29">
        <v>9.7199239884984134</v>
      </c>
      <c r="EJ120" s="29">
        <v>9.7199239884984134</v>
      </c>
      <c r="EK120" s="29">
        <v>9.1514073520913914</v>
      </c>
      <c r="EL120" s="29">
        <v>9.1066281727037968</v>
      </c>
      <c r="EM120" s="29">
        <v>8.8471647576372892</v>
      </c>
      <c r="EN120" s="29">
        <v>8.5454860730837865</v>
      </c>
      <c r="EO120" s="29">
        <v>8.3061674551919449</v>
      </c>
      <c r="EP120" s="29">
        <v>7.9897313000064312</v>
      </c>
      <c r="EQ120" s="29">
        <v>6.8167982701377348</v>
      </c>
      <c r="ER120" s="29">
        <v>1.6946406681708481</v>
      </c>
      <c r="ES120" s="29">
        <v>-2.2449125008235313</v>
      </c>
      <c r="ET120" s="29">
        <v>-4.5546133766896375</v>
      </c>
      <c r="EU120" s="29">
        <v>-3.5804278856800877</v>
      </c>
      <c r="EW120" s="1">
        <v>369100</v>
      </c>
      <c r="EX120" s="1">
        <v>423028</v>
      </c>
      <c r="EY120" s="1" t="s">
        <v>448</v>
      </c>
      <c r="EZ120" s="1" t="s">
        <v>858</v>
      </c>
    </row>
    <row r="121" spans="2:156" ht="16" thickBot="1" x14ac:dyDescent="0.4">
      <c r="B121" s="21" t="s">
        <v>122</v>
      </c>
      <c r="C121" s="22">
        <v>9.6372531129203676</v>
      </c>
      <c r="D121" s="23">
        <v>9.2611232619158734</v>
      </c>
      <c r="E121" s="23">
        <v>9.1892397869151612</v>
      </c>
      <c r="F121" s="23">
        <v>8.9136403516065279</v>
      </c>
      <c r="G121" s="23">
        <v>8.7009927521689612</v>
      </c>
      <c r="H121" s="23">
        <v>8.3527463162493181</v>
      </c>
      <c r="I121" s="23">
        <v>8.0723486060172664</v>
      </c>
      <c r="J121" s="23">
        <v>7.7089343773872265</v>
      </c>
      <c r="K121" s="23">
        <v>7.2914647107985218</v>
      </c>
      <c r="L121" s="23">
        <v>6.8525434912133427</v>
      </c>
      <c r="M121" s="23">
        <v>5.3363471051804865</v>
      </c>
      <c r="N121" s="23">
        <v>4.499057923161665</v>
      </c>
      <c r="O121" s="23">
        <v>4.2089416409605676</v>
      </c>
      <c r="P121" s="23">
        <v>4.1802545903354691</v>
      </c>
      <c r="Q121" s="24"/>
      <c r="R121" s="23">
        <v>14.274253112920368</v>
      </c>
      <c r="S121" s="23">
        <v>13.898123261915874</v>
      </c>
      <c r="T121" s="23">
        <v>13.826239786915162</v>
      </c>
      <c r="U121" s="23">
        <v>13.550640351606528</v>
      </c>
      <c r="V121" s="23">
        <v>13.337992752168962</v>
      </c>
      <c r="W121" s="23">
        <v>12.989746316249319</v>
      </c>
      <c r="X121" s="23">
        <v>12.709348606017267</v>
      </c>
      <c r="Y121" s="23">
        <v>12.345934377387227</v>
      </c>
      <c r="Z121" s="23">
        <v>11.928464710798522</v>
      </c>
      <c r="AA121" s="23">
        <v>11.489543491213343</v>
      </c>
      <c r="AB121" s="23">
        <v>9.9733471051804869</v>
      </c>
      <c r="AC121" s="23">
        <v>9.1360579231616654</v>
      </c>
      <c r="AD121" s="23">
        <v>8.845941640960568</v>
      </c>
      <c r="AE121" s="23">
        <v>8.8172545903354695</v>
      </c>
      <c r="AG121" s="25">
        <v>9.7797461960085865</v>
      </c>
      <c r="AH121" s="25">
        <v>9.5196248063371165</v>
      </c>
      <c r="AI121" s="25">
        <v>9.3584650823029101</v>
      </c>
      <c r="AJ121" s="25">
        <v>9.0548380929799279</v>
      </c>
      <c r="AK121" s="25">
        <v>8.8382381894025599</v>
      </c>
      <c r="AL121" s="25">
        <v>8.4985275891681038</v>
      </c>
      <c r="AM121" s="25">
        <v>8.2202305384932721</v>
      </c>
      <c r="AN121" s="25">
        <v>7.857987761446152</v>
      </c>
      <c r="AO121" s="25">
        <v>7.4324970694101502</v>
      </c>
      <c r="AP121" s="25">
        <v>7.0295953232483068</v>
      </c>
      <c r="AQ121" s="25">
        <v>5.890699979319951</v>
      </c>
      <c r="AR121" s="25">
        <v>5.0786631113961747</v>
      </c>
      <c r="AS121" s="25">
        <v>4.5813791493066596</v>
      </c>
      <c r="AT121" s="25">
        <v>4.2463671578141771</v>
      </c>
      <c r="AV121" s="26">
        <v>14.416746196008587</v>
      </c>
      <c r="AW121" s="26">
        <v>14.156624806337117</v>
      </c>
      <c r="AX121" s="26">
        <v>13.995465082302911</v>
      </c>
      <c r="AY121" s="26">
        <v>13.691838092979928</v>
      </c>
      <c r="AZ121" s="26">
        <v>13.47523818940256</v>
      </c>
      <c r="BA121" s="26">
        <v>13.135527589168104</v>
      </c>
      <c r="BB121" s="26">
        <v>12.857230538493273</v>
      </c>
      <c r="BC121" s="26">
        <v>12.494987761446152</v>
      </c>
      <c r="BD121" s="26">
        <v>12.069497069410151</v>
      </c>
      <c r="BE121" s="26">
        <v>11.666595323248307</v>
      </c>
      <c r="BF121" s="26">
        <v>10.527699979319951</v>
      </c>
      <c r="BG121" s="26">
        <v>9.7156631113961751</v>
      </c>
      <c r="BH121" s="26">
        <v>9.21837914930666</v>
      </c>
      <c r="BI121" s="26">
        <v>8.8833671578141775</v>
      </c>
      <c r="BK121" s="27">
        <v>9.64903263410047</v>
      </c>
      <c r="BL121" s="27">
        <v>9.2863930702191926</v>
      </c>
      <c r="BM121" s="27">
        <v>9.2259223998251585</v>
      </c>
      <c r="BN121" s="27">
        <v>8.9628647470243887</v>
      </c>
      <c r="BO121" s="27">
        <v>8.7644796332787092</v>
      </c>
      <c r="BP121" s="27">
        <v>8.4320024249722021</v>
      </c>
      <c r="BQ121" s="27">
        <v>8.1657517759849139</v>
      </c>
      <c r="BR121" s="27">
        <v>7.8171810952603611</v>
      </c>
      <c r="BS121" s="27">
        <v>7.4206088415620517</v>
      </c>
      <c r="BT121" s="27">
        <v>7.0201669657175128</v>
      </c>
      <c r="BU121" s="27">
        <v>5.6596853125632869</v>
      </c>
      <c r="BV121" s="27">
        <v>4.9312978206359652</v>
      </c>
      <c r="BW121" s="27">
        <v>4.6787239528808087</v>
      </c>
      <c r="BX121" s="27">
        <v>4.6749669074872848</v>
      </c>
      <c r="BZ121" s="27">
        <v>14.28603263410047</v>
      </c>
      <c r="CA121" s="27">
        <v>13.923393070219193</v>
      </c>
      <c r="CB121" s="27">
        <v>13.862922399825159</v>
      </c>
      <c r="CC121" s="27">
        <v>13.599864747024389</v>
      </c>
      <c r="CD121" s="27">
        <v>13.40147963327871</v>
      </c>
      <c r="CE121" s="27">
        <v>13.069002424972203</v>
      </c>
      <c r="CF121" s="27">
        <v>12.802751775984914</v>
      </c>
      <c r="CG121" s="27">
        <v>12.454181095260362</v>
      </c>
      <c r="CH121" s="27">
        <v>12.057608841562052</v>
      </c>
      <c r="CI121" s="27">
        <v>11.657166965717513</v>
      </c>
      <c r="CJ121" s="27">
        <v>10.296685312563287</v>
      </c>
      <c r="CK121" s="27">
        <v>9.5682978206359657</v>
      </c>
      <c r="CL121" s="27">
        <v>9.3157239528808091</v>
      </c>
      <c r="CM121" s="27">
        <v>9.3119669074872853</v>
      </c>
      <c r="CO121" s="28">
        <v>9.6455906107630511</v>
      </c>
      <c r="CP121" s="28">
        <v>9.2778665544988481</v>
      </c>
      <c r="CQ121" s="28">
        <v>9.214915877195109</v>
      </c>
      <c r="CR121" s="28">
        <v>8.9478734599377407</v>
      </c>
      <c r="CS121" s="28">
        <v>8.7557516329043938</v>
      </c>
      <c r="CT121" s="28">
        <v>8.4193714465699969</v>
      </c>
      <c r="CU121" s="28">
        <v>8.1613691374810724</v>
      </c>
      <c r="CV121" s="28">
        <v>7.8045167064902525</v>
      </c>
      <c r="CW121" s="28">
        <v>7.3934381556397906</v>
      </c>
      <c r="CX121" s="28">
        <v>7.0209689692021815</v>
      </c>
      <c r="CY121" s="28">
        <v>4.83582336351704</v>
      </c>
      <c r="CZ121" s="28">
        <v>-0.16336778142451536</v>
      </c>
      <c r="DA121" s="28">
        <v>-4.2739999947208887</v>
      </c>
      <c r="DB121" s="28">
        <v>-7.0820762117611267</v>
      </c>
      <c r="DD121" s="28">
        <v>14.282590610763052</v>
      </c>
      <c r="DE121" s="28">
        <v>13.914866554498849</v>
      </c>
      <c r="DF121" s="28">
        <v>13.851915877195109</v>
      </c>
      <c r="DG121" s="28">
        <v>13.584873459937741</v>
      </c>
      <c r="DH121" s="28">
        <v>13.392751632904394</v>
      </c>
      <c r="DI121" s="28">
        <v>13.056371446569997</v>
      </c>
      <c r="DJ121" s="28">
        <v>12.798369137481073</v>
      </c>
      <c r="DK121" s="28">
        <v>12.441516706490253</v>
      </c>
      <c r="DL121" s="28">
        <v>12.030438155639791</v>
      </c>
      <c r="DM121" s="28">
        <v>11.657968969202182</v>
      </c>
      <c r="DN121" s="28">
        <v>9.4728233635170405</v>
      </c>
      <c r="DO121" s="28">
        <v>4.4736322185754851</v>
      </c>
      <c r="DP121" s="28">
        <v>0.3630000052791118</v>
      </c>
      <c r="DQ121" s="28">
        <v>-2.4450762117611262</v>
      </c>
      <c r="DS121" s="29">
        <v>9.6822868007418883</v>
      </c>
      <c r="DT121" s="29">
        <v>9.3280134987030294</v>
      </c>
      <c r="DU121" s="29">
        <v>9.2840376602477175</v>
      </c>
      <c r="DV121" s="29">
        <v>9.064202202836988</v>
      </c>
      <c r="DW121" s="29">
        <v>8.9209496791466396</v>
      </c>
      <c r="DX121" s="29">
        <v>8.6330582670743858</v>
      </c>
      <c r="DY121" s="29">
        <v>8.4382735415326611</v>
      </c>
      <c r="DZ121" s="29">
        <v>8.1348109793609531</v>
      </c>
      <c r="EA121" s="29">
        <v>7.6312147504815471</v>
      </c>
      <c r="EB121" s="29">
        <v>6.3832511520801347</v>
      </c>
      <c r="EC121" s="29">
        <v>0.83831774040929119</v>
      </c>
      <c r="ED121" s="29">
        <v>-3.6819217116327998</v>
      </c>
      <c r="EE121" s="29">
        <v>-6.4410620197936765</v>
      </c>
      <c r="EF121" s="29">
        <v>-5.8241189719930091</v>
      </c>
      <c r="EH121" s="29">
        <v>14.319286800741889</v>
      </c>
      <c r="EI121" s="29">
        <v>13.96501349870303</v>
      </c>
      <c r="EJ121" s="29">
        <v>13.96501349870303</v>
      </c>
      <c r="EK121" s="29">
        <v>13.701202202836988</v>
      </c>
      <c r="EL121" s="29">
        <v>13.55794967914664</v>
      </c>
      <c r="EM121" s="29">
        <v>13.270058267074386</v>
      </c>
      <c r="EN121" s="29">
        <v>13.075273541532662</v>
      </c>
      <c r="EO121" s="29">
        <v>12.771810979360954</v>
      </c>
      <c r="EP121" s="29">
        <v>12.268214750481548</v>
      </c>
      <c r="EQ121" s="29">
        <v>11.020251152080135</v>
      </c>
      <c r="ER121" s="29">
        <v>5.4753177404092916</v>
      </c>
      <c r="ES121" s="29">
        <v>0.95507828836720066</v>
      </c>
      <c r="ET121" s="29">
        <v>-1.8040620197936761</v>
      </c>
      <c r="EU121" s="29">
        <v>-1.1871189719930086</v>
      </c>
      <c r="EW121" s="1">
        <v>389631</v>
      </c>
      <c r="EX121" s="1">
        <v>401496</v>
      </c>
      <c r="EY121" s="1" t="s">
        <v>551</v>
      </c>
      <c r="EZ121" s="1" t="s">
        <v>861</v>
      </c>
    </row>
    <row r="122" spans="2:156" ht="16" thickBot="1" x14ac:dyDescent="0.4">
      <c r="B122" s="21" t="s">
        <v>123</v>
      </c>
      <c r="C122" s="22">
        <v>6.9342440851774594</v>
      </c>
      <c r="D122" s="23">
        <v>6.6766565715665536</v>
      </c>
      <c r="E122" s="23">
        <v>6.419409007390577</v>
      </c>
      <c r="F122" s="23">
        <v>6.161123206049524</v>
      </c>
      <c r="G122" s="23">
        <v>5.7826601409768728</v>
      </c>
      <c r="H122" s="23">
        <v>5.3515479477785277</v>
      </c>
      <c r="I122" s="23">
        <v>4.8510842216235233</v>
      </c>
      <c r="J122" s="23">
        <v>4.420243991471942</v>
      </c>
      <c r="K122" s="23">
        <v>3.9746063154178799</v>
      </c>
      <c r="L122" s="23">
        <v>3.4093488008733033</v>
      </c>
      <c r="M122" s="23">
        <v>1.3187754123430437</v>
      </c>
      <c r="N122" s="23">
        <v>7.1036949233558744E-2</v>
      </c>
      <c r="O122" s="23">
        <v>-0.44005028131351764</v>
      </c>
      <c r="P122" s="23">
        <v>-0.47740856840597345</v>
      </c>
      <c r="Q122" s="24"/>
      <c r="R122" s="23">
        <v>11.57124408517746</v>
      </c>
      <c r="S122" s="23">
        <v>11.313656571566554</v>
      </c>
      <c r="T122" s="23">
        <v>11.056409007390577</v>
      </c>
      <c r="U122" s="23">
        <v>10.798123206049524</v>
      </c>
      <c r="V122" s="23">
        <v>10.419660140976873</v>
      </c>
      <c r="W122" s="23">
        <v>9.9885479477785282</v>
      </c>
      <c r="X122" s="23">
        <v>9.4880842216235237</v>
      </c>
      <c r="Y122" s="23">
        <v>9.0572439914719425</v>
      </c>
      <c r="Z122" s="23">
        <v>8.6116063154178804</v>
      </c>
      <c r="AA122" s="23">
        <v>8.0463488008733037</v>
      </c>
      <c r="AB122" s="23">
        <v>5.9557754123430442</v>
      </c>
      <c r="AC122" s="23">
        <v>4.7080369492335592</v>
      </c>
      <c r="AD122" s="23">
        <v>4.1969497186864828</v>
      </c>
      <c r="AE122" s="23">
        <v>4.159591431594027</v>
      </c>
      <c r="AG122" s="25">
        <v>7.0424740401732375</v>
      </c>
      <c r="AH122" s="25">
        <v>6.8621690474265264</v>
      </c>
      <c r="AI122" s="25">
        <v>6.5120255656448762</v>
      </c>
      <c r="AJ122" s="25">
        <v>6.2436718380237579</v>
      </c>
      <c r="AK122" s="25">
        <v>5.8710756376498665</v>
      </c>
      <c r="AL122" s="25">
        <v>5.4426457601895812</v>
      </c>
      <c r="AM122" s="25">
        <v>4.9297969218969655</v>
      </c>
      <c r="AN122" s="25">
        <v>4.4761978397746418</v>
      </c>
      <c r="AO122" s="25">
        <v>3.9991477505807005</v>
      </c>
      <c r="AP122" s="25">
        <v>3.4798117737101464</v>
      </c>
      <c r="AQ122" s="25">
        <v>1.9435687681782845</v>
      </c>
      <c r="AR122" s="25">
        <v>0.71569229318003025</v>
      </c>
      <c r="AS122" s="25">
        <v>-7.1724446591442614E-2</v>
      </c>
      <c r="AT122" s="25">
        <v>-0.64095834509981131</v>
      </c>
      <c r="AV122" s="26">
        <v>11.679474040173238</v>
      </c>
      <c r="AW122" s="26">
        <v>11.499169047426527</v>
      </c>
      <c r="AX122" s="26">
        <v>11.149025565644877</v>
      </c>
      <c r="AY122" s="26">
        <v>10.880671838023758</v>
      </c>
      <c r="AZ122" s="26">
        <v>10.508075637649867</v>
      </c>
      <c r="BA122" s="26">
        <v>10.079645760189582</v>
      </c>
      <c r="BB122" s="26">
        <v>9.566796921896966</v>
      </c>
      <c r="BC122" s="26">
        <v>9.1131978397746423</v>
      </c>
      <c r="BD122" s="26">
        <v>8.6361477505807009</v>
      </c>
      <c r="BE122" s="26">
        <v>8.1168117737101468</v>
      </c>
      <c r="BF122" s="26">
        <v>6.580568768178285</v>
      </c>
      <c r="BG122" s="26">
        <v>5.3526922931800307</v>
      </c>
      <c r="BH122" s="26">
        <v>4.5652755534085578</v>
      </c>
      <c r="BI122" s="26">
        <v>3.9960416549001891</v>
      </c>
      <c r="BK122" s="27">
        <v>6.947033222216966</v>
      </c>
      <c r="BL122" s="27">
        <v>6.706401629029493</v>
      </c>
      <c r="BM122" s="27">
        <v>6.4676759268744952</v>
      </c>
      <c r="BN122" s="27">
        <v>6.2245959130807336</v>
      </c>
      <c r="BO122" s="27">
        <v>5.8646592449651607</v>
      </c>
      <c r="BP122" s="27">
        <v>5.4525425441084039</v>
      </c>
      <c r="BQ122" s="27">
        <v>4.9716861704820516</v>
      </c>
      <c r="BR122" s="27">
        <v>4.5588253000478076</v>
      </c>
      <c r="BS122" s="27">
        <v>4.138446146831388</v>
      </c>
      <c r="BT122" s="27">
        <v>3.6252863380764104</v>
      </c>
      <c r="BU122" s="27">
        <v>1.6940210909351201</v>
      </c>
      <c r="BV122" s="27">
        <v>0.55643830044183673</v>
      </c>
      <c r="BW122" s="27">
        <v>8.5843868448634453E-2</v>
      </c>
      <c r="BX122" s="27">
        <v>4.1658619139557374E-2</v>
      </c>
      <c r="BZ122" s="27">
        <v>11.584033222216966</v>
      </c>
      <c r="CA122" s="27">
        <v>11.343401629029493</v>
      </c>
      <c r="CB122" s="27">
        <v>11.104675926874496</v>
      </c>
      <c r="CC122" s="27">
        <v>10.861595913080734</v>
      </c>
      <c r="CD122" s="27">
        <v>10.501659244965161</v>
      </c>
      <c r="CE122" s="27">
        <v>10.089542544108404</v>
      </c>
      <c r="CF122" s="27">
        <v>9.6086861704820521</v>
      </c>
      <c r="CG122" s="27">
        <v>9.1958253000478081</v>
      </c>
      <c r="CH122" s="27">
        <v>8.7754461468313885</v>
      </c>
      <c r="CI122" s="27">
        <v>8.2622863380764109</v>
      </c>
      <c r="CJ122" s="27">
        <v>6.3310210909351206</v>
      </c>
      <c r="CK122" s="27">
        <v>5.1934383004418372</v>
      </c>
      <c r="CL122" s="27">
        <v>4.7228438684486349</v>
      </c>
      <c r="CM122" s="27">
        <v>4.6786586191395578</v>
      </c>
      <c r="CO122" s="28">
        <v>6.9431403731323194</v>
      </c>
      <c r="CP122" s="28">
        <v>6.6881910201279808</v>
      </c>
      <c r="CQ122" s="28">
        <v>6.432372147614636</v>
      </c>
      <c r="CR122" s="28">
        <v>6.1630130565988424</v>
      </c>
      <c r="CS122" s="28">
        <v>5.7830418014545373</v>
      </c>
      <c r="CT122" s="28">
        <v>5.3299308038357509</v>
      </c>
      <c r="CU122" s="28">
        <v>4.7563689139867726</v>
      </c>
      <c r="CV122" s="28">
        <v>4.2438819775965975</v>
      </c>
      <c r="CW122" s="28">
        <v>3.7871440364460618</v>
      </c>
      <c r="CX122" s="28">
        <v>3.2893954604393869</v>
      </c>
      <c r="CY122" s="28">
        <v>0.42341685497727966</v>
      </c>
      <c r="CZ122" s="28">
        <v>-5.1619192210633003</v>
      </c>
      <c r="DA122" s="28">
        <v>-9.3683371346018731</v>
      </c>
      <c r="DB122" s="28">
        <v>-12.285112975289358</v>
      </c>
      <c r="DD122" s="28">
        <v>11.58014037313232</v>
      </c>
      <c r="DE122" s="28">
        <v>11.325191020127981</v>
      </c>
      <c r="DF122" s="28">
        <v>11.069372147614637</v>
      </c>
      <c r="DG122" s="28">
        <v>10.800013056598843</v>
      </c>
      <c r="DH122" s="28">
        <v>10.420041801454538</v>
      </c>
      <c r="DI122" s="28">
        <v>9.9669308038357514</v>
      </c>
      <c r="DJ122" s="28">
        <v>9.3933689139867731</v>
      </c>
      <c r="DK122" s="28">
        <v>8.8808819775965979</v>
      </c>
      <c r="DL122" s="28">
        <v>8.4241440364460622</v>
      </c>
      <c r="DM122" s="28">
        <v>7.9263954604393874</v>
      </c>
      <c r="DN122" s="28">
        <v>5.0604168549772801</v>
      </c>
      <c r="DO122" s="28">
        <v>-0.5249192210632998</v>
      </c>
      <c r="DP122" s="28">
        <v>-4.7313371346018727</v>
      </c>
      <c r="DQ122" s="28">
        <v>-7.648112975289358</v>
      </c>
      <c r="DS122" s="29">
        <v>6.9485198463311004</v>
      </c>
      <c r="DT122" s="29">
        <v>6.6936939703294129</v>
      </c>
      <c r="DU122" s="29">
        <v>6.4683365419982657</v>
      </c>
      <c r="DV122" s="29">
        <v>6.247750633590595</v>
      </c>
      <c r="DW122" s="29">
        <v>5.8960225443073782</v>
      </c>
      <c r="DX122" s="29">
        <v>5.499946588079041</v>
      </c>
      <c r="DY122" s="29">
        <v>5.0095165472798513</v>
      </c>
      <c r="DZ122" s="29">
        <v>4.5909798512430378</v>
      </c>
      <c r="EA122" s="29">
        <v>4.1176544914640907</v>
      </c>
      <c r="EB122" s="29">
        <v>2.7485758752492337</v>
      </c>
      <c r="EC122" s="29">
        <v>-3.6900601160497253</v>
      </c>
      <c r="ED122" s="29">
        <v>-8.7241062742216187</v>
      </c>
      <c r="EE122" s="29">
        <v>-11.51989394052282</v>
      </c>
      <c r="EF122" s="29">
        <v>-10.723633119409165</v>
      </c>
      <c r="EH122" s="29">
        <v>11.585519846331101</v>
      </c>
      <c r="EI122" s="29">
        <v>11.330693970329413</v>
      </c>
      <c r="EJ122" s="29">
        <v>11.330693970329413</v>
      </c>
      <c r="EK122" s="29">
        <v>10.884750633590595</v>
      </c>
      <c r="EL122" s="29">
        <v>10.533022544307379</v>
      </c>
      <c r="EM122" s="29">
        <v>10.136946588079041</v>
      </c>
      <c r="EN122" s="29">
        <v>9.6465165472798517</v>
      </c>
      <c r="EO122" s="29">
        <v>9.2279798512430382</v>
      </c>
      <c r="EP122" s="29">
        <v>8.7546544914640911</v>
      </c>
      <c r="EQ122" s="29">
        <v>7.3855758752492342</v>
      </c>
      <c r="ER122" s="29">
        <v>0.94693988395027517</v>
      </c>
      <c r="ES122" s="29">
        <v>-4.0871062742216182</v>
      </c>
      <c r="ET122" s="29">
        <v>-6.8828939405228198</v>
      </c>
      <c r="EU122" s="29">
        <v>-6.0866331194091643</v>
      </c>
      <c r="EW122" s="1">
        <v>385608</v>
      </c>
      <c r="EX122" s="1">
        <v>393881</v>
      </c>
      <c r="EY122" s="1" t="s">
        <v>498</v>
      </c>
      <c r="EZ122" s="1" t="s">
        <v>859</v>
      </c>
    </row>
    <row r="123" spans="2:156" ht="16" thickBot="1" x14ac:dyDescent="0.4">
      <c r="B123" s="21" t="s">
        <v>124</v>
      </c>
      <c r="C123" s="22">
        <v>7.715755056893375</v>
      </c>
      <c r="D123" s="23">
        <v>7.5731876448818074</v>
      </c>
      <c r="E123" s="23">
        <v>7.4090378073713303</v>
      </c>
      <c r="F123" s="23">
        <v>7.1401758272338629</v>
      </c>
      <c r="G123" s="23">
        <v>6.9096552099527955</v>
      </c>
      <c r="H123" s="23">
        <v>6.5551616353780844</v>
      </c>
      <c r="I123" s="23">
        <v>6.1226350245555494</v>
      </c>
      <c r="J123" s="23">
        <v>5.7513532755021082</v>
      </c>
      <c r="K123" s="23">
        <v>5.343967484538048</v>
      </c>
      <c r="L123" s="23">
        <v>4.8393849400363642</v>
      </c>
      <c r="M123" s="23">
        <v>2.9386706407459258</v>
      </c>
      <c r="N123" s="23">
        <v>1.8215929805109923</v>
      </c>
      <c r="O123" s="23">
        <v>1.434268474457447</v>
      </c>
      <c r="P123" s="23">
        <v>1.460146420296379</v>
      </c>
      <c r="Q123" s="24"/>
      <c r="R123" s="23">
        <v>11.715755056893375</v>
      </c>
      <c r="S123" s="23">
        <v>11.573187644881807</v>
      </c>
      <c r="T123" s="23">
        <v>11.40903780737133</v>
      </c>
      <c r="U123" s="23">
        <v>11.140175827233863</v>
      </c>
      <c r="V123" s="23">
        <v>10.909655209952795</v>
      </c>
      <c r="W123" s="23">
        <v>10.555161635378084</v>
      </c>
      <c r="X123" s="23">
        <v>10.122635024555549</v>
      </c>
      <c r="Y123" s="23">
        <v>9.7513532755021082</v>
      </c>
      <c r="Z123" s="23">
        <v>9.343967484538048</v>
      </c>
      <c r="AA123" s="23">
        <v>8.8393849400363642</v>
      </c>
      <c r="AB123" s="23">
        <v>6.9386706407459258</v>
      </c>
      <c r="AC123" s="23">
        <v>5.8215929805109923</v>
      </c>
      <c r="AD123" s="23">
        <v>5.434268474457447</v>
      </c>
      <c r="AE123" s="23">
        <v>5.460146420296379</v>
      </c>
      <c r="AG123" s="25">
        <v>7.8151626534860554</v>
      </c>
      <c r="AH123" s="25">
        <v>7.7471774556110375</v>
      </c>
      <c r="AI123" s="25">
        <v>7.4906883335923791</v>
      </c>
      <c r="AJ123" s="25">
        <v>7.1982475450014292</v>
      </c>
      <c r="AK123" s="25">
        <v>6.97783021866395</v>
      </c>
      <c r="AL123" s="25">
        <v>6.6422117394205529</v>
      </c>
      <c r="AM123" s="25">
        <v>6.2210958746270677</v>
      </c>
      <c r="AN123" s="25">
        <v>5.8569258314909334</v>
      </c>
      <c r="AO123" s="25">
        <v>5.4485145573141658</v>
      </c>
      <c r="AP123" s="25">
        <v>5.002090849257943</v>
      </c>
      <c r="AQ123" s="25">
        <v>3.7988667910430749</v>
      </c>
      <c r="AR123" s="25">
        <v>2.8917401575631168</v>
      </c>
      <c r="AS123" s="25">
        <v>2.2861420570811788</v>
      </c>
      <c r="AT123" s="25">
        <v>1.9327033714625621</v>
      </c>
      <c r="AV123" s="26">
        <v>11.815162653486055</v>
      </c>
      <c r="AW123" s="26">
        <v>11.747177455611038</v>
      </c>
      <c r="AX123" s="26">
        <v>11.490688333592379</v>
      </c>
      <c r="AY123" s="26">
        <v>11.198247545001429</v>
      </c>
      <c r="AZ123" s="26">
        <v>10.97783021866395</v>
      </c>
      <c r="BA123" s="26">
        <v>10.642211739420553</v>
      </c>
      <c r="BB123" s="26">
        <v>10.221095874627068</v>
      </c>
      <c r="BC123" s="26">
        <v>9.8569258314909334</v>
      </c>
      <c r="BD123" s="26">
        <v>9.4485145573141658</v>
      </c>
      <c r="BE123" s="26">
        <v>9.002090849257943</v>
      </c>
      <c r="BF123" s="26">
        <v>7.7988667910430749</v>
      </c>
      <c r="BG123" s="26">
        <v>6.8917401575631168</v>
      </c>
      <c r="BH123" s="26">
        <v>6.2861420570811788</v>
      </c>
      <c r="BI123" s="26">
        <v>5.9327033714625621</v>
      </c>
      <c r="BK123" s="27">
        <v>7.730658751834385</v>
      </c>
      <c r="BL123" s="27">
        <v>7.5994624647063702</v>
      </c>
      <c r="BM123" s="27">
        <v>7.44838310224943</v>
      </c>
      <c r="BN123" s="27">
        <v>7.1922978892957463</v>
      </c>
      <c r="BO123" s="27">
        <v>6.9950160102674559</v>
      </c>
      <c r="BP123" s="27">
        <v>6.6343350664313405</v>
      </c>
      <c r="BQ123" s="27">
        <v>6.2170492262709018</v>
      </c>
      <c r="BR123" s="27">
        <v>5.9167183599394839</v>
      </c>
      <c r="BS123" s="27">
        <v>5.5354412653202658</v>
      </c>
      <c r="BT123" s="27">
        <v>5.0827725928492349</v>
      </c>
      <c r="BU123" s="27">
        <v>3.3368256399248857</v>
      </c>
      <c r="BV123" s="27">
        <v>2.4520648431898664</v>
      </c>
      <c r="BW123" s="27">
        <v>2.1873746938928917</v>
      </c>
      <c r="BX123" s="27">
        <v>2.3125820499707928</v>
      </c>
      <c r="BZ123" s="27">
        <v>11.730658751834385</v>
      </c>
      <c r="CA123" s="27">
        <v>11.59946246470637</v>
      </c>
      <c r="CB123" s="27">
        <v>11.44838310224943</v>
      </c>
      <c r="CC123" s="27">
        <v>11.192297889295746</v>
      </c>
      <c r="CD123" s="27">
        <v>10.995016010267456</v>
      </c>
      <c r="CE123" s="27">
        <v>10.634335066431341</v>
      </c>
      <c r="CF123" s="27">
        <v>10.217049226270902</v>
      </c>
      <c r="CG123" s="27">
        <v>9.9167183599394839</v>
      </c>
      <c r="CH123" s="27">
        <v>9.5354412653202658</v>
      </c>
      <c r="CI123" s="27">
        <v>9.0827725928492349</v>
      </c>
      <c r="CJ123" s="27">
        <v>7.3368256399248857</v>
      </c>
      <c r="CK123" s="27">
        <v>6.4520648431898664</v>
      </c>
      <c r="CL123" s="27">
        <v>6.1873746938928917</v>
      </c>
      <c r="CM123" s="27">
        <v>6.3125820499707928</v>
      </c>
      <c r="CO123" s="28">
        <v>7.7181764643798303</v>
      </c>
      <c r="CP123" s="28">
        <v>7.5747426090481831</v>
      </c>
      <c r="CQ123" s="28">
        <v>7.4074187642790061</v>
      </c>
      <c r="CR123" s="28">
        <v>7.1291960680947657</v>
      </c>
      <c r="CS123" s="28">
        <v>6.9117742316554072</v>
      </c>
      <c r="CT123" s="28">
        <v>6.5126931923887597</v>
      </c>
      <c r="CU123" s="28">
        <v>6.0268891354101513</v>
      </c>
      <c r="CV123" s="28">
        <v>5.6728471943293428</v>
      </c>
      <c r="CW123" s="28">
        <v>5.3275769414738221</v>
      </c>
      <c r="CX123" s="28">
        <v>4.9503979320955267</v>
      </c>
      <c r="CY123" s="28">
        <v>2.4318073456747555</v>
      </c>
      <c r="CZ123" s="28">
        <v>-2.9721984290988743</v>
      </c>
      <c r="DA123" s="28">
        <v>-7.1369357537446092</v>
      </c>
      <c r="DB123" s="28">
        <v>-9.9575339190349155</v>
      </c>
      <c r="DD123" s="28">
        <v>11.71817646437983</v>
      </c>
      <c r="DE123" s="28">
        <v>11.574742609048183</v>
      </c>
      <c r="DF123" s="28">
        <v>11.407418764279006</v>
      </c>
      <c r="DG123" s="28">
        <v>11.129196068094766</v>
      </c>
      <c r="DH123" s="28">
        <v>10.911774231655407</v>
      </c>
      <c r="DI123" s="28">
        <v>10.51269319238876</v>
      </c>
      <c r="DJ123" s="28">
        <v>10.026889135410151</v>
      </c>
      <c r="DK123" s="28">
        <v>9.6728471943293428</v>
      </c>
      <c r="DL123" s="28">
        <v>9.3275769414738221</v>
      </c>
      <c r="DM123" s="28">
        <v>8.9503979320955267</v>
      </c>
      <c r="DN123" s="28">
        <v>6.4318073456747555</v>
      </c>
      <c r="DO123" s="28">
        <v>1.0278015709011257</v>
      </c>
      <c r="DP123" s="28">
        <v>-3.1369357537446092</v>
      </c>
      <c r="DQ123" s="28">
        <v>-5.9575339190349155</v>
      </c>
      <c r="DS123" s="29">
        <v>7.7612342684843654</v>
      </c>
      <c r="DT123" s="29">
        <v>7.6313194789081376</v>
      </c>
      <c r="DU123" s="29">
        <v>7.4816615789890761</v>
      </c>
      <c r="DV123" s="29">
        <v>7.2512990202490126</v>
      </c>
      <c r="DW123" s="29">
        <v>7.0770032600585608</v>
      </c>
      <c r="DX123" s="29">
        <v>6.7381078601591717</v>
      </c>
      <c r="DY123" s="29">
        <v>6.3119724022889514</v>
      </c>
      <c r="DZ123" s="29">
        <v>6.0213061462547728</v>
      </c>
      <c r="EA123" s="29">
        <v>5.6101428060958014</v>
      </c>
      <c r="EB123" s="29">
        <v>4.3643086124623558</v>
      </c>
      <c r="EC123" s="29">
        <v>-1.5366755790563609</v>
      </c>
      <c r="ED123" s="29">
        <v>-6.351660141139206</v>
      </c>
      <c r="EE123" s="29">
        <v>-9.1439063500524611</v>
      </c>
      <c r="EF123" s="29">
        <v>-8.3900562953198232</v>
      </c>
      <c r="EH123" s="29">
        <v>11.761234268484365</v>
      </c>
      <c r="EI123" s="29">
        <v>11.631319478908138</v>
      </c>
      <c r="EJ123" s="29">
        <v>11.631319478908138</v>
      </c>
      <c r="EK123" s="29">
        <v>11.251299020249013</v>
      </c>
      <c r="EL123" s="29">
        <v>11.077003260058561</v>
      </c>
      <c r="EM123" s="29">
        <v>10.738107860159172</v>
      </c>
      <c r="EN123" s="29">
        <v>10.311972402288951</v>
      </c>
      <c r="EO123" s="29">
        <v>10.021306146254773</v>
      </c>
      <c r="EP123" s="29">
        <v>9.6101428060958014</v>
      </c>
      <c r="EQ123" s="29">
        <v>8.3643086124623558</v>
      </c>
      <c r="ER123" s="29">
        <v>2.4633244209436391</v>
      </c>
      <c r="ES123" s="29">
        <v>-2.351660141139206</v>
      </c>
      <c r="ET123" s="29">
        <v>-5.1439063500524611</v>
      </c>
      <c r="EU123" s="29">
        <v>-4.3900562953198232</v>
      </c>
      <c r="EW123" s="1">
        <v>373726</v>
      </c>
      <c r="EX123" s="1">
        <v>405532</v>
      </c>
      <c r="EY123" s="1" t="s">
        <v>539</v>
      </c>
      <c r="EZ123" s="1" t="s">
        <v>867</v>
      </c>
    </row>
    <row r="124" spans="2:156" ht="16" thickBot="1" x14ac:dyDescent="0.4">
      <c r="B124" s="21" t="s">
        <v>125</v>
      </c>
      <c r="C124" s="22">
        <v>8.8873896768948661</v>
      </c>
      <c r="D124" s="23">
        <v>8.7722167356597769</v>
      </c>
      <c r="E124" s="23">
        <v>8.756930931179248</v>
      </c>
      <c r="F124" s="23">
        <v>8.7104221901332792</v>
      </c>
      <c r="G124" s="23">
        <v>8.6129302753533921</v>
      </c>
      <c r="H124" s="23">
        <v>8.5549779122623235</v>
      </c>
      <c r="I124" s="23">
        <v>8.5120409356950315</v>
      </c>
      <c r="J124" s="23">
        <v>8.4283861731138501</v>
      </c>
      <c r="K124" s="23">
        <v>8.3379454360689049</v>
      </c>
      <c r="L124" s="23">
        <v>8.2708922180929481</v>
      </c>
      <c r="M124" s="23">
        <v>7.9201202387640164</v>
      </c>
      <c r="N124" s="23">
        <v>7.7212421837401708</v>
      </c>
      <c r="O124" s="23">
        <v>7.7024340316942572</v>
      </c>
      <c r="P124" s="23">
        <v>7.8271601159196678</v>
      </c>
      <c r="Q124" s="24"/>
      <c r="R124" s="23">
        <v>14.887389676894866</v>
      </c>
      <c r="S124" s="23">
        <v>14.772216735659777</v>
      </c>
      <c r="T124" s="23">
        <v>14.756930931179248</v>
      </c>
      <c r="U124" s="23">
        <v>14.710422190133279</v>
      </c>
      <c r="V124" s="23">
        <v>14.612930275353392</v>
      </c>
      <c r="W124" s="23">
        <v>14.554977912262324</v>
      </c>
      <c r="X124" s="23">
        <v>14.512040935695032</v>
      </c>
      <c r="Y124" s="23">
        <v>14.42838617311385</v>
      </c>
      <c r="Z124" s="23">
        <v>14.337945436068905</v>
      </c>
      <c r="AA124" s="23">
        <v>14.270892218092948</v>
      </c>
      <c r="AB124" s="23">
        <v>13.920120238764017</v>
      </c>
      <c r="AC124" s="23">
        <v>13.72124218374017</v>
      </c>
      <c r="AD124" s="23">
        <v>13.702434031694256</v>
      </c>
      <c r="AE124" s="23">
        <v>13.827160115919668</v>
      </c>
      <c r="AG124" s="25">
        <v>8.9831249988879183</v>
      </c>
      <c r="AH124" s="25">
        <v>8.9472876366503797</v>
      </c>
      <c r="AI124" s="25">
        <v>8.9093155630308942</v>
      </c>
      <c r="AJ124" s="25">
        <v>8.8512985809764579</v>
      </c>
      <c r="AK124" s="25">
        <v>8.7541143673094481</v>
      </c>
      <c r="AL124" s="25">
        <v>8.7027934613348705</v>
      </c>
      <c r="AM124" s="25">
        <v>8.6635627193483522</v>
      </c>
      <c r="AN124" s="25">
        <v>8.58395234004084</v>
      </c>
      <c r="AO124" s="25">
        <v>8.4972446756806654</v>
      </c>
      <c r="AP124" s="25">
        <v>8.4419367821003899</v>
      </c>
      <c r="AQ124" s="25">
        <v>8.2609579277780529</v>
      </c>
      <c r="AR124" s="25">
        <v>8.0782906502155001</v>
      </c>
      <c r="AS124" s="25">
        <v>7.934998640498268</v>
      </c>
      <c r="AT124" s="25">
        <v>7.8956886441082474</v>
      </c>
      <c r="AV124" s="26">
        <v>14.983124998887918</v>
      </c>
      <c r="AW124" s="26">
        <v>14.94728763665038</v>
      </c>
      <c r="AX124" s="26">
        <v>14.909315563030894</v>
      </c>
      <c r="AY124" s="26">
        <v>14.851298580976458</v>
      </c>
      <c r="AZ124" s="26">
        <v>14.754114367309448</v>
      </c>
      <c r="BA124" s="26">
        <v>14.702793461334871</v>
      </c>
      <c r="BB124" s="26">
        <v>14.663562719348352</v>
      </c>
      <c r="BC124" s="26">
        <v>14.58395234004084</v>
      </c>
      <c r="BD124" s="26">
        <v>14.497244675680665</v>
      </c>
      <c r="BE124" s="26">
        <v>14.44193678210039</v>
      </c>
      <c r="BF124" s="26">
        <v>14.260957927778053</v>
      </c>
      <c r="BG124" s="26">
        <v>14.0782906502155</v>
      </c>
      <c r="BH124" s="26">
        <v>13.934998640498268</v>
      </c>
      <c r="BI124" s="26">
        <v>13.895688644108247</v>
      </c>
      <c r="BK124" s="27">
        <v>8.8884340787347682</v>
      </c>
      <c r="BL124" s="27">
        <v>8.7744364153834251</v>
      </c>
      <c r="BM124" s="27">
        <v>8.7601477803934209</v>
      </c>
      <c r="BN124" s="27">
        <v>8.7148568591066606</v>
      </c>
      <c r="BO124" s="27">
        <v>8.6192603117231936</v>
      </c>
      <c r="BP124" s="27">
        <v>8.5630120625103636</v>
      </c>
      <c r="BQ124" s="27">
        <v>8.5215636462670101</v>
      </c>
      <c r="BR124" s="27">
        <v>8.4396626548557805</v>
      </c>
      <c r="BS124" s="27">
        <v>8.3521856970866768</v>
      </c>
      <c r="BT124" s="27">
        <v>8.291833681482295</v>
      </c>
      <c r="BU124" s="27">
        <v>8.0152742852758738</v>
      </c>
      <c r="BV124" s="27">
        <v>7.8591551502673553</v>
      </c>
      <c r="BW124" s="27">
        <v>7.8519194622831954</v>
      </c>
      <c r="BX124" s="27">
        <v>7.9762498208892971</v>
      </c>
      <c r="BZ124" s="27">
        <v>14.888434078734768</v>
      </c>
      <c r="CA124" s="27">
        <v>14.774436415383425</v>
      </c>
      <c r="CB124" s="27">
        <v>14.760147780393421</v>
      </c>
      <c r="CC124" s="27">
        <v>14.714856859106661</v>
      </c>
      <c r="CD124" s="27">
        <v>14.619260311723194</v>
      </c>
      <c r="CE124" s="27">
        <v>14.563012062510364</v>
      </c>
      <c r="CF124" s="27">
        <v>14.52156364626701</v>
      </c>
      <c r="CG124" s="27">
        <v>14.43966265485578</v>
      </c>
      <c r="CH124" s="27">
        <v>14.352185697086677</v>
      </c>
      <c r="CI124" s="27">
        <v>14.291833681482295</v>
      </c>
      <c r="CJ124" s="27">
        <v>14.015274285275874</v>
      </c>
      <c r="CK124" s="27">
        <v>13.859155150267355</v>
      </c>
      <c r="CL124" s="27">
        <v>13.851919462283195</v>
      </c>
      <c r="CM124" s="27">
        <v>13.976249820889297</v>
      </c>
      <c r="CO124" s="28">
        <v>8.8942988049071428</v>
      </c>
      <c r="CP124" s="28">
        <v>8.7870085319461282</v>
      </c>
      <c r="CQ124" s="28">
        <v>8.7813506758371478</v>
      </c>
      <c r="CR124" s="28">
        <v>8.746682428240236</v>
      </c>
      <c r="CS124" s="28">
        <v>8.6656375335475371</v>
      </c>
      <c r="CT124" s="28">
        <v>8.6238071377109158</v>
      </c>
      <c r="CU124" s="28">
        <v>8.5940322391008692</v>
      </c>
      <c r="CV124" s="28">
        <v>8.5273159795428128</v>
      </c>
      <c r="CW124" s="28">
        <v>8.462338774222582</v>
      </c>
      <c r="CX124" s="28">
        <v>8.4329951996381922</v>
      </c>
      <c r="CY124" s="28">
        <v>7.9622294661744917</v>
      </c>
      <c r="CZ124" s="28">
        <v>6.7318593836099936</v>
      </c>
      <c r="DA124" s="28">
        <v>5.7639712245336172</v>
      </c>
      <c r="DB124" s="28">
        <v>5.1961721667625484</v>
      </c>
      <c r="DD124" s="28">
        <v>14.894298804907143</v>
      </c>
      <c r="DE124" s="28">
        <v>14.787008531946128</v>
      </c>
      <c r="DF124" s="28">
        <v>14.781350675837148</v>
      </c>
      <c r="DG124" s="28">
        <v>14.746682428240236</v>
      </c>
      <c r="DH124" s="28">
        <v>14.665637533547537</v>
      </c>
      <c r="DI124" s="28">
        <v>14.623807137710916</v>
      </c>
      <c r="DJ124" s="28">
        <v>14.594032239100869</v>
      </c>
      <c r="DK124" s="28">
        <v>14.527315979542813</v>
      </c>
      <c r="DL124" s="28">
        <v>14.462338774222582</v>
      </c>
      <c r="DM124" s="28">
        <v>14.432995199638192</v>
      </c>
      <c r="DN124" s="28">
        <v>13.962229466174492</v>
      </c>
      <c r="DO124" s="28">
        <v>12.731859383609994</v>
      </c>
      <c r="DP124" s="28">
        <v>11.763971224533616</v>
      </c>
      <c r="DQ124" s="28">
        <v>11.196172166762548</v>
      </c>
      <c r="DS124" s="29">
        <v>8.8876739494762393</v>
      </c>
      <c r="DT124" s="29">
        <v>8.7670903239861353</v>
      </c>
      <c r="DU124" s="29">
        <v>8.7565128933141274</v>
      </c>
      <c r="DV124" s="29">
        <v>8.7209485429630593</v>
      </c>
      <c r="DW124" s="29">
        <v>8.6360590674504412</v>
      </c>
      <c r="DX124" s="29">
        <v>8.5960731045395598</v>
      </c>
      <c r="DY124" s="29">
        <v>8.5717818753692043</v>
      </c>
      <c r="DZ124" s="29">
        <v>8.5130224660261753</v>
      </c>
      <c r="EA124" s="29">
        <v>8.4367137781204065</v>
      </c>
      <c r="EB124" s="29">
        <v>8.2167874505815863</v>
      </c>
      <c r="EC124" s="29">
        <v>6.8265571863291958</v>
      </c>
      <c r="ED124" s="29">
        <v>5.7294141668188914</v>
      </c>
      <c r="EE124" s="29">
        <v>5.1121060539534398</v>
      </c>
      <c r="EF124" s="29">
        <v>5.3984406896532313</v>
      </c>
      <c r="EH124" s="29">
        <v>14.887673949476239</v>
      </c>
      <c r="EI124" s="29">
        <v>14.767090323986135</v>
      </c>
      <c r="EJ124" s="29">
        <v>14.767090323986135</v>
      </c>
      <c r="EK124" s="29">
        <v>14.720948542963059</v>
      </c>
      <c r="EL124" s="29">
        <v>14.636059067450441</v>
      </c>
      <c r="EM124" s="29">
        <v>14.59607310453956</v>
      </c>
      <c r="EN124" s="29">
        <v>14.571781875369204</v>
      </c>
      <c r="EO124" s="29">
        <v>14.513022466026175</v>
      </c>
      <c r="EP124" s="29">
        <v>14.436713778120406</v>
      </c>
      <c r="EQ124" s="29">
        <v>14.216787450581586</v>
      </c>
      <c r="ER124" s="29">
        <v>12.826557186329197</v>
      </c>
      <c r="ES124" s="29">
        <v>11.729414166818891</v>
      </c>
      <c r="ET124" s="29">
        <v>11.11210605395344</v>
      </c>
      <c r="EU124" s="29">
        <v>11.398440689653231</v>
      </c>
      <c r="EW124" s="1">
        <v>364660</v>
      </c>
      <c r="EX124" s="1">
        <v>425120</v>
      </c>
      <c r="EY124" s="1" t="s">
        <v>448</v>
      </c>
      <c r="EZ124" s="1" t="s">
        <v>858</v>
      </c>
    </row>
    <row r="125" spans="2:156" ht="16" thickBot="1" x14ac:dyDescent="0.4">
      <c r="B125" s="21" t="s">
        <v>126</v>
      </c>
      <c r="C125" s="22">
        <v>5.5371615941636705</v>
      </c>
      <c r="D125" s="23">
        <v>5.2800006027384221</v>
      </c>
      <c r="E125" s="23">
        <v>5.1692431389712752</v>
      </c>
      <c r="F125" s="23">
        <v>4.9719667403671135</v>
      </c>
      <c r="G125" s="23">
        <v>4.844264959128223</v>
      </c>
      <c r="H125" s="23">
        <v>4.5498328897736116</v>
      </c>
      <c r="I125" s="23">
        <v>4.2588796735828822</v>
      </c>
      <c r="J125" s="23">
        <v>3.9902062887508709</v>
      </c>
      <c r="K125" s="23">
        <v>3.5747543344483645</v>
      </c>
      <c r="L125" s="23">
        <v>3.1717645930670351</v>
      </c>
      <c r="M125" s="23">
        <v>1.7828020453839635</v>
      </c>
      <c r="N125" s="23">
        <v>0.89612278386588784</v>
      </c>
      <c r="O125" s="23">
        <v>0.58567435722003935</v>
      </c>
      <c r="P125" s="23">
        <v>0.62497026826339841</v>
      </c>
      <c r="Q125" s="24"/>
      <c r="R125" s="23">
        <v>16.497161594163671</v>
      </c>
      <c r="S125" s="23">
        <v>16.240000602738423</v>
      </c>
      <c r="T125" s="23">
        <v>16.129243138971276</v>
      </c>
      <c r="U125" s="23">
        <v>15.931966740367114</v>
      </c>
      <c r="V125" s="23">
        <v>15.804264959128224</v>
      </c>
      <c r="W125" s="23">
        <v>15.509832889773612</v>
      </c>
      <c r="X125" s="23">
        <v>15.218879673582883</v>
      </c>
      <c r="Y125" s="23">
        <v>14.950206288750872</v>
      </c>
      <c r="Z125" s="23">
        <v>14.534754334448365</v>
      </c>
      <c r="AA125" s="23">
        <v>14.131764593067036</v>
      </c>
      <c r="AB125" s="23">
        <v>12.742802045383964</v>
      </c>
      <c r="AC125" s="23">
        <v>11.856122783865889</v>
      </c>
      <c r="AD125" s="23">
        <v>11.54567435722004</v>
      </c>
      <c r="AE125" s="23">
        <v>11.584970268263399</v>
      </c>
      <c r="AG125" s="25">
        <v>5.783834589888313</v>
      </c>
      <c r="AH125" s="25">
        <v>5.6540635401023014</v>
      </c>
      <c r="AI125" s="25">
        <v>5.4409783327026418</v>
      </c>
      <c r="AJ125" s="25">
        <v>5.2161987270867858</v>
      </c>
      <c r="AK125" s="25">
        <v>5.1249556774444791</v>
      </c>
      <c r="AL125" s="25">
        <v>4.8704530618473303</v>
      </c>
      <c r="AM125" s="25">
        <v>4.6136235557274308</v>
      </c>
      <c r="AN125" s="25">
        <v>4.3747032370347032</v>
      </c>
      <c r="AO125" s="25">
        <v>4.1110376738958507</v>
      </c>
      <c r="AP125" s="25">
        <v>3.7997939229012321</v>
      </c>
      <c r="AQ125" s="25">
        <v>2.9889073243450905</v>
      </c>
      <c r="AR125" s="25">
        <v>2.2685165222450099</v>
      </c>
      <c r="AS125" s="25">
        <v>1.7741747847485527</v>
      </c>
      <c r="AT125" s="25">
        <v>1.4582532629506382</v>
      </c>
      <c r="AV125" s="26">
        <v>16.743834589888316</v>
      </c>
      <c r="AW125" s="26">
        <v>16.6140635401023</v>
      </c>
      <c r="AX125" s="26">
        <v>16.400978332702643</v>
      </c>
      <c r="AY125" s="26">
        <v>16.176198727086785</v>
      </c>
      <c r="AZ125" s="26">
        <v>16.08495567744448</v>
      </c>
      <c r="BA125" s="26">
        <v>15.830453061847331</v>
      </c>
      <c r="BB125" s="26">
        <v>15.573623555727432</v>
      </c>
      <c r="BC125" s="26">
        <v>15.334703237034704</v>
      </c>
      <c r="BD125" s="26">
        <v>15.071037673895852</v>
      </c>
      <c r="BE125" s="26">
        <v>14.759793922901233</v>
      </c>
      <c r="BF125" s="26">
        <v>13.948907324345091</v>
      </c>
      <c r="BG125" s="26">
        <v>13.228516522245011</v>
      </c>
      <c r="BH125" s="26">
        <v>12.734174784748554</v>
      </c>
      <c r="BI125" s="26">
        <v>12.418253262950639</v>
      </c>
      <c r="BK125" s="27">
        <v>5.5406677555520076</v>
      </c>
      <c r="BL125" s="27">
        <v>5.2936433645512206</v>
      </c>
      <c r="BM125" s="27">
        <v>5.1957290127732101</v>
      </c>
      <c r="BN125" s="27">
        <v>5.0101571645535845</v>
      </c>
      <c r="BO125" s="27">
        <v>4.8955732372974694</v>
      </c>
      <c r="BP125" s="27">
        <v>4.6158755265415223</v>
      </c>
      <c r="BQ125" s="27">
        <v>4.3394949700924403</v>
      </c>
      <c r="BR125" s="27">
        <v>4.0849080469983381</v>
      </c>
      <c r="BS125" s="27">
        <v>3.6842256694979483</v>
      </c>
      <c r="BT125" s="27">
        <v>3.3189076878667176</v>
      </c>
      <c r="BU125" s="27">
        <v>2.0845067811108056</v>
      </c>
      <c r="BV125" s="27">
        <v>1.3692046478159305</v>
      </c>
      <c r="BW125" s="27">
        <v>1.1268023512301841</v>
      </c>
      <c r="BX125" s="27">
        <v>1.231176014042191</v>
      </c>
      <c r="BZ125" s="27">
        <v>16.500667755552008</v>
      </c>
      <c r="CA125" s="27">
        <v>16.253643364551223</v>
      </c>
      <c r="CB125" s="27">
        <v>16.155729012773211</v>
      </c>
      <c r="CC125" s="27">
        <v>15.970157164553585</v>
      </c>
      <c r="CD125" s="27">
        <v>15.85557323729747</v>
      </c>
      <c r="CE125" s="27">
        <v>15.575875526541523</v>
      </c>
      <c r="CF125" s="27">
        <v>15.299494970092441</v>
      </c>
      <c r="CG125" s="27">
        <v>15.044908046998339</v>
      </c>
      <c r="CH125" s="27">
        <v>14.644225669497949</v>
      </c>
      <c r="CI125" s="27">
        <v>14.278907687866718</v>
      </c>
      <c r="CJ125" s="27">
        <v>13.044506781110806</v>
      </c>
      <c r="CK125" s="27">
        <v>12.329204647815931</v>
      </c>
      <c r="CL125" s="27">
        <v>12.086802351230185</v>
      </c>
      <c r="CM125" s="27">
        <v>12.191176014042192</v>
      </c>
      <c r="CO125" s="28">
        <v>5.5560569405896079</v>
      </c>
      <c r="CP125" s="28">
        <v>5.3015016182741004</v>
      </c>
      <c r="CQ125" s="28">
        <v>5.187104698158624</v>
      </c>
      <c r="CR125" s="28">
        <v>4.9929053481748475</v>
      </c>
      <c r="CS125" s="28">
        <v>4.8579952791986152</v>
      </c>
      <c r="CT125" s="28">
        <v>4.3654141797457786</v>
      </c>
      <c r="CU125" s="28">
        <v>4.0246794314152119</v>
      </c>
      <c r="CV125" s="28">
        <v>3.6906290966040931</v>
      </c>
      <c r="CW125" s="28">
        <v>3.4018349361556037</v>
      </c>
      <c r="CX125" s="28">
        <v>3.049066454619787</v>
      </c>
      <c r="CY125" s="28">
        <v>-1.5011058002569939</v>
      </c>
      <c r="CZ125" s="28">
        <v>-4.2049008788405544</v>
      </c>
      <c r="DA125" s="28">
        <v>-5.8594189287904612</v>
      </c>
      <c r="DB125" s="28">
        <v>-7.098061084662838</v>
      </c>
      <c r="DD125" s="28">
        <v>16.516056940589607</v>
      </c>
      <c r="DE125" s="28">
        <v>16.261501618274103</v>
      </c>
      <c r="DF125" s="28">
        <v>16.147104698158625</v>
      </c>
      <c r="DG125" s="28">
        <v>15.952905348174848</v>
      </c>
      <c r="DH125" s="28">
        <v>15.817995279198616</v>
      </c>
      <c r="DI125" s="28">
        <v>15.325414179745779</v>
      </c>
      <c r="DJ125" s="28">
        <v>14.984679431415213</v>
      </c>
      <c r="DK125" s="28">
        <v>14.650629096604094</v>
      </c>
      <c r="DL125" s="28">
        <v>14.361834936155605</v>
      </c>
      <c r="DM125" s="28">
        <v>14.009066454619788</v>
      </c>
      <c r="DN125" s="28">
        <v>9.4588941997430069</v>
      </c>
      <c r="DO125" s="28">
        <v>6.7550991211594464</v>
      </c>
      <c r="DP125" s="28">
        <v>5.1005810712095396</v>
      </c>
      <c r="DQ125" s="28">
        <v>3.8619389153371628</v>
      </c>
      <c r="DS125" s="29">
        <v>5.5630330803546357</v>
      </c>
      <c r="DT125" s="29">
        <v>5.3090831420326836</v>
      </c>
      <c r="DU125" s="29">
        <v>5.2030038958042937</v>
      </c>
      <c r="DV125" s="29">
        <v>5.0194866724660585</v>
      </c>
      <c r="DW125" s="29">
        <v>4.7268690539333154</v>
      </c>
      <c r="DX125" s="29">
        <v>4.4510961503945179</v>
      </c>
      <c r="DY125" s="29">
        <v>4.160349118476006</v>
      </c>
      <c r="DZ125" s="29">
        <v>0.34548602817250895</v>
      </c>
      <c r="EA125" s="29">
        <v>0.27485056878596836</v>
      </c>
      <c r="EB125" s="29">
        <v>-0.19856100319892533</v>
      </c>
      <c r="EC125" s="29">
        <v>-2.8707486407969114</v>
      </c>
      <c r="ED125" s="29">
        <v>-5.1997280224683209</v>
      </c>
      <c r="EE125" s="29">
        <v>-6.2541468858258327</v>
      </c>
      <c r="EF125" s="29">
        <v>-5.914258544833352</v>
      </c>
      <c r="EH125" s="29">
        <v>16.523033080354637</v>
      </c>
      <c r="EI125" s="29">
        <v>16.269083142032684</v>
      </c>
      <c r="EJ125" s="29">
        <v>16.269083142032684</v>
      </c>
      <c r="EK125" s="29">
        <v>15.979486672466059</v>
      </c>
      <c r="EL125" s="29">
        <v>15.686869053933316</v>
      </c>
      <c r="EM125" s="29">
        <v>15.411096150394519</v>
      </c>
      <c r="EN125" s="29">
        <v>15.120349118476007</v>
      </c>
      <c r="EO125" s="29">
        <v>11.30548602817251</v>
      </c>
      <c r="EP125" s="29">
        <v>11.234850568785969</v>
      </c>
      <c r="EQ125" s="29">
        <v>10.761438996801076</v>
      </c>
      <c r="ER125" s="29">
        <v>8.0892513592030895</v>
      </c>
      <c r="ES125" s="29">
        <v>5.76027197753168</v>
      </c>
      <c r="ET125" s="29">
        <v>4.7058531141741682</v>
      </c>
      <c r="EU125" s="29">
        <v>5.0457414551666488</v>
      </c>
      <c r="EW125" s="1">
        <v>405720</v>
      </c>
      <c r="EX125" s="1">
        <v>381338</v>
      </c>
      <c r="EY125" s="1" t="s">
        <v>606</v>
      </c>
      <c r="EZ125" s="1" t="s">
        <v>863</v>
      </c>
    </row>
    <row r="126" spans="2:156" ht="16" thickBot="1" x14ac:dyDescent="0.4">
      <c r="B126" s="21" t="s">
        <v>127</v>
      </c>
      <c r="C126" s="22">
        <v>-5.0124394212085477E-3</v>
      </c>
      <c r="D126" s="23">
        <v>-0.19150769371901966</v>
      </c>
      <c r="E126" s="23">
        <v>-0.32136468257901107</v>
      </c>
      <c r="F126" s="23">
        <v>-0.45491971628695538</v>
      </c>
      <c r="G126" s="23">
        <v>-0.60041834562562713</v>
      </c>
      <c r="H126" s="23">
        <v>-0.76032626439615214</v>
      </c>
      <c r="I126" s="23">
        <v>-0.93384083802833295</v>
      </c>
      <c r="J126" s="23">
        <v>-1.1170169665639058</v>
      </c>
      <c r="K126" s="23">
        <v>-1.3082313949900133</v>
      </c>
      <c r="L126" s="23">
        <v>-1.5624707530450515</v>
      </c>
      <c r="M126" s="23">
        <v>-2.4508788772548549</v>
      </c>
      <c r="N126" s="23">
        <v>-2.8813993230801103</v>
      </c>
      <c r="O126" s="23">
        <v>-3.0065109740723504</v>
      </c>
      <c r="P126" s="23">
        <v>-2.8376628531019001</v>
      </c>
      <c r="Q126" s="24"/>
      <c r="R126" s="23">
        <v>5.4949875605787915</v>
      </c>
      <c r="S126" s="23">
        <v>5.3084923062809803</v>
      </c>
      <c r="T126" s="23">
        <v>5.1786353174209889</v>
      </c>
      <c r="U126" s="23">
        <v>5.0450802837130446</v>
      </c>
      <c r="V126" s="23">
        <v>4.8995816543743729</v>
      </c>
      <c r="W126" s="23">
        <v>4.7396737356038479</v>
      </c>
      <c r="X126" s="23">
        <v>4.566159161971667</v>
      </c>
      <c r="Y126" s="23">
        <v>4.3829830334360942</v>
      </c>
      <c r="Z126" s="23">
        <v>4.1917686050099867</v>
      </c>
      <c r="AA126" s="23">
        <v>3.9375292469549485</v>
      </c>
      <c r="AB126" s="23">
        <v>3.0491211227451451</v>
      </c>
      <c r="AC126" s="23">
        <v>2.6186006769198897</v>
      </c>
      <c r="AD126" s="23">
        <v>2.4934890259276496</v>
      </c>
      <c r="AE126" s="23">
        <v>2.6623371468980999</v>
      </c>
      <c r="AG126" s="25">
        <v>7.5374227149751505E-2</v>
      </c>
      <c r="AH126" s="25">
        <v>-3.7220067451258387E-2</v>
      </c>
      <c r="AI126" s="25">
        <v>-0.17684354219333986</v>
      </c>
      <c r="AJ126" s="25">
        <v>-0.29246124907783422</v>
      </c>
      <c r="AK126" s="25">
        <v>-0.41766990942278426</v>
      </c>
      <c r="AL126" s="25">
        <v>-0.55842365246988379</v>
      </c>
      <c r="AM126" s="25">
        <v>-0.72003954141896287</v>
      </c>
      <c r="AN126" s="25">
        <v>-0.89315467655679193</v>
      </c>
      <c r="AO126" s="25">
        <v>-1.0740404945133726</v>
      </c>
      <c r="AP126" s="25">
        <v>-1.2623404640337688</v>
      </c>
      <c r="AQ126" s="25">
        <v>-1.7765617116779637</v>
      </c>
      <c r="AR126" s="25">
        <v>-2.2781083374099547</v>
      </c>
      <c r="AS126" s="25">
        <v>-2.6337963406881997</v>
      </c>
      <c r="AT126" s="25">
        <v>-2.8500229985890408</v>
      </c>
      <c r="AV126" s="26">
        <v>5.5753742271497515</v>
      </c>
      <c r="AW126" s="26">
        <v>5.4627799325487416</v>
      </c>
      <c r="AX126" s="26">
        <v>5.3231564578066601</v>
      </c>
      <c r="AY126" s="26">
        <v>5.2075387509221658</v>
      </c>
      <c r="AZ126" s="26">
        <v>5.0823300905772157</v>
      </c>
      <c r="BA126" s="26">
        <v>4.9415763475301162</v>
      </c>
      <c r="BB126" s="26">
        <v>4.7799604585810371</v>
      </c>
      <c r="BC126" s="26">
        <v>4.6068453234432081</v>
      </c>
      <c r="BD126" s="26">
        <v>4.4259595054866274</v>
      </c>
      <c r="BE126" s="26">
        <v>4.2376595359662312</v>
      </c>
      <c r="BF126" s="26">
        <v>3.7234382883220363</v>
      </c>
      <c r="BG126" s="26">
        <v>3.2218916625900453</v>
      </c>
      <c r="BH126" s="26">
        <v>2.8662036593118003</v>
      </c>
      <c r="BI126" s="26">
        <v>2.6499770014109592</v>
      </c>
      <c r="BK126" s="27">
        <v>-8.6640582192831772E-4</v>
      </c>
      <c r="BL126" s="27">
        <v>-0.1779069639009796</v>
      </c>
      <c r="BM126" s="27">
        <v>-0.30609922484947649</v>
      </c>
      <c r="BN126" s="27">
        <v>-0.43219026607692523</v>
      </c>
      <c r="BO126" s="27">
        <v>-0.56896609095010131</v>
      </c>
      <c r="BP126" s="27">
        <v>-0.7206129623575972</v>
      </c>
      <c r="BQ126" s="27">
        <v>-0.886319264899325</v>
      </c>
      <c r="BR126" s="27">
        <v>-1.0617818718296181</v>
      </c>
      <c r="BS126" s="27">
        <v>-1.2405360136811776</v>
      </c>
      <c r="BT126" s="27">
        <v>-1.4664674234400934</v>
      </c>
      <c r="BU126" s="27">
        <v>-2.2616898774391743</v>
      </c>
      <c r="BV126" s="27">
        <v>-2.6343851778914562</v>
      </c>
      <c r="BW126" s="27">
        <v>-2.7138054118656028</v>
      </c>
      <c r="BX126" s="27">
        <v>-2.5449246117703792</v>
      </c>
      <c r="BZ126" s="27">
        <v>5.4991335941780717</v>
      </c>
      <c r="CA126" s="27">
        <v>5.3220930360990204</v>
      </c>
      <c r="CB126" s="27">
        <v>5.1939007751505235</v>
      </c>
      <c r="CC126" s="27">
        <v>5.0678097339230748</v>
      </c>
      <c r="CD126" s="27">
        <v>4.9310339090498987</v>
      </c>
      <c r="CE126" s="27">
        <v>4.7793870376424028</v>
      </c>
      <c r="CF126" s="27">
        <v>4.613680735100675</v>
      </c>
      <c r="CG126" s="27">
        <v>4.4382181281703819</v>
      </c>
      <c r="CH126" s="27">
        <v>4.2594639863188224</v>
      </c>
      <c r="CI126" s="27">
        <v>4.0335325765599066</v>
      </c>
      <c r="CJ126" s="27">
        <v>3.2383101225608257</v>
      </c>
      <c r="CK126" s="27">
        <v>2.8656148221085438</v>
      </c>
      <c r="CL126" s="27">
        <v>2.7861945881343972</v>
      </c>
      <c r="CM126" s="27">
        <v>2.9550753882296208</v>
      </c>
      <c r="CO126" s="28">
        <v>-2.7530445742058873E-3</v>
      </c>
      <c r="CP126" s="28">
        <v>-0.19952651972589663</v>
      </c>
      <c r="CQ126" s="28">
        <v>-0.34102338764516027</v>
      </c>
      <c r="CR126" s="28">
        <v>-0.4831406613156215</v>
      </c>
      <c r="CS126" s="28">
        <v>-0.64944235143765816</v>
      </c>
      <c r="CT126" s="28">
        <v>-0.83704511656101843</v>
      </c>
      <c r="CU126" s="28">
        <v>-1.0489040583711073</v>
      </c>
      <c r="CV126" s="28">
        <v>-1.2664490815760985</v>
      </c>
      <c r="CW126" s="28">
        <v>-1.4607085658726806</v>
      </c>
      <c r="CX126" s="28">
        <v>-1.6551732458728683</v>
      </c>
      <c r="CY126" s="28">
        <v>-2.5213385539942799</v>
      </c>
      <c r="CZ126" s="28">
        <v>-3.6288067438693599</v>
      </c>
      <c r="DA126" s="28">
        <v>-4.2500027639067497</v>
      </c>
      <c r="DB126" s="28">
        <v>-4.6788718780304954</v>
      </c>
      <c r="DD126" s="28">
        <v>5.4972469554257941</v>
      </c>
      <c r="DE126" s="28">
        <v>5.3004734802741034</v>
      </c>
      <c r="DF126" s="28">
        <v>5.1589766123548397</v>
      </c>
      <c r="DG126" s="28">
        <v>5.0168593386843785</v>
      </c>
      <c r="DH126" s="28">
        <v>4.8505576485623418</v>
      </c>
      <c r="DI126" s="28">
        <v>4.6629548834389816</v>
      </c>
      <c r="DJ126" s="28">
        <v>4.4510959416288927</v>
      </c>
      <c r="DK126" s="28">
        <v>4.2335509184239015</v>
      </c>
      <c r="DL126" s="28">
        <v>4.0392914341273194</v>
      </c>
      <c r="DM126" s="28">
        <v>3.8448267541271317</v>
      </c>
      <c r="DN126" s="28">
        <v>2.9786614460057201</v>
      </c>
      <c r="DO126" s="28">
        <v>1.8711932561306401</v>
      </c>
      <c r="DP126" s="28">
        <v>1.2499972360932503</v>
      </c>
      <c r="DQ126" s="28">
        <v>0.82112812196950458</v>
      </c>
      <c r="DS126" s="29">
        <v>-1.5059372210714628E-2</v>
      </c>
      <c r="DT126" s="29">
        <v>-0.23282522123724547</v>
      </c>
      <c r="DU126" s="29">
        <v>-0.3834213153871513</v>
      </c>
      <c r="DV126" s="29">
        <v>-0.52966663636053202</v>
      </c>
      <c r="DW126" s="29">
        <v>-0.70552209078290851</v>
      </c>
      <c r="DX126" s="29">
        <v>-0.88840728638235866</v>
      </c>
      <c r="DY126" s="29">
        <v>-1.082548947103966</v>
      </c>
      <c r="DZ126" s="29">
        <v>-1.2729107308647176</v>
      </c>
      <c r="EA126" s="29">
        <v>-1.4435004206243445</v>
      </c>
      <c r="EB126" s="29">
        <v>-1.7821837851173097</v>
      </c>
      <c r="EC126" s="29">
        <v>-3.2927963067934005</v>
      </c>
      <c r="ED126" s="29">
        <v>-4.2360986005203234</v>
      </c>
      <c r="EE126" s="29">
        <v>-4.6133743721484688</v>
      </c>
      <c r="EF126" s="29">
        <v>-4.3457068879261858</v>
      </c>
      <c r="EH126" s="29">
        <v>5.4849406277892854</v>
      </c>
      <c r="EI126" s="29">
        <v>5.2671747787627545</v>
      </c>
      <c r="EJ126" s="29">
        <v>5.2671747787627545</v>
      </c>
      <c r="EK126" s="29">
        <v>4.970333363639468</v>
      </c>
      <c r="EL126" s="29">
        <v>4.7944779092170915</v>
      </c>
      <c r="EM126" s="29">
        <v>4.6115927136176413</v>
      </c>
      <c r="EN126" s="29">
        <v>4.417451052896034</v>
      </c>
      <c r="EO126" s="29">
        <v>4.2270892691352824</v>
      </c>
      <c r="EP126" s="29">
        <v>4.0564995793756555</v>
      </c>
      <c r="EQ126" s="29">
        <v>3.7178162148826903</v>
      </c>
      <c r="ER126" s="29">
        <v>2.2072036932065995</v>
      </c>
      <c r="ES126" s="29">
        <v>1.2639013994796766</v>
      </c>
      <c r="ET126" s="29">
        <v>0.88662562785153121</v>
      </c>
      <c r="EU126" s="29">
        <v>1.1542931120738142</v>
      </c>
      <c r="EW126" s="1">
        <v>383248</v>
      </c>
      <c r="EX126" s="1">
        <v>456995</v>
      </c>
      <c r="EY126" s="1" t="s">
        <v>573</v>
      </c>
      <c r="EZ126" s="1" t="s">
        <v>510</v>
      </c>
    </row>
    <row r="127" spans="2:156" ht="16" thickBot="1" x14ac:dyDescent="0.4">
      <c r="B127" s="21" t="s">
        <v>128</v>
      </c>
      <c r="C127" s="22">
        <v>5.1188849154819955</v>
      </c>
      <c r="D127" s="23">
        <v>4.0423596487276896</v>
      </c>
      <c r="E127" s="23">
        <v>3.8450607181274137</v>
      </c>
      <c r="F127" s="23">
        <v>3.4756464880570661</v>
      </c>
      <c r="G127" s="23">
        <v>3.157082685185518</v>
      </c>
      <c r="H127" s="23">
        <v>2.8046511777687329</v>
      </c>
      <c r="I127" s="23">
        <v>2.4813941324992328</v>
      </c>
      <c r="J127" s="23">
        <v>2.051798758084928</v>
      </c>
      <c r="K127" s="23">
        <v>1.6281849807167355</v>
      </c>
      <c r="L127" s="23">
        <v>1.1074556694129924</v>
      </c>
      <c r="M127" s="23">
        <v>-0.93700508361633084</v>
      </c>
      <c r="N127" s="23">
        <v>-2.3970107295352499</v>
      </c>
      <c r="O127" s="23">
        <v>-3.2597191884845031</v>
      </c>
      <c r="P127" s="23">
        <v>-3.6584739006829494</v>
      </c>
      <c r="Q127" s="24"/>
      <c r="R127" s="23">
        <v>12.118884915481996</v>
      </c>
      <c r="S127" s="23">
        <v>11.04235964872769</v>
      </c>
      <c r="T127" s="23">
        <v>10.845060718127414</v>
      </c>
      <c r="U127" s="23">
        <v>10.475646488057066</v>
      </c>
      <c r="V127" s="23">
        <v>10.157082685185518</v>
      </c>
      <c r="W127" s="23">
        <v>9.8046511777687329</v>
      </c>
      <c r="X127" s="23">
        <v>9.4813941324992328</v>
      </c>
      <c r="Y127" s="23">
        <v>9.051798758084928</v>
      </c>
      <c r="Z127" s="23">
        <v>8.6281849807167355</v>
      </c>
      <c r="AA127" s="23">
        <v>8.1074556694129924</v>
      </c>
      <c r="AB127" s="23">
        <v>6.0629949163836692</v>
      </c>
      <c r="AC127" s="23">
        <v>4.6029892704647501</v>
      </c>
      <c r="AD127" s="23">
        <v>3.7402808115154969</v>
      </c>
      <c r="AE127" s="23">
        <v>3.3415260993170506</v>
      </c>
      <c r="AG127" s="25">
        <v>5.5146922732859149</v>
      </c>
      <c r="AH127" s="25">
        <v>4.8280483263601681</v>
      </c>
      <c r="AI127" s="25">
        <v>4.6478148967817443</v>
      </c>
      <c r="AJ127" s="25">
        <v>4.2440276374581671</v>
      </c>
      <c r="AK127" s="25">
        <v>3.9037314780053478</v>
      </c>
      <c r="AL127" s="25">
        <v>3.5358996667513907</v>
      </c>
      <c r="AM127" s="25">
        <v>3.2240523167006216</v>
      </c>
      <c r="AN127" s="25">
        <v>2.8150458855931042</v>
      </c>
      <c r="AO127" s="25">
        <v>2.3662766768969909</v>
      </c>
      <c r="AP127" s="25">
        <v>1.9195176254913129</v>
      </c>
      <c r="AQ127" s="25">
        <v>0.36478095070325978</v>
      </c>
      <c r="AR127" s="25">
        <v>-0.99801437824796935</v>
      </c>
      <c r="AS127" s="25">
        <v>-2.0724983564947266</v>
      </c>
      <c r="AT127" s="25">
        <v>-2.8519527139884175</v>
      </c>
      <c r="AV127" s="26">
        <v>12.514692273285915</v>
      </c>
      <c r="AW127" s="26">
        <v>11.828048326360168</v>
      </c>
      <c r="AX127" s="26">
        <v>11.647814896781744</v>
      </c>
      <c r="AY127" s="26">
        <v>11.244027637458167</v>
      </c>
      <c r="AZ127" s="26">
        <v>10.903731478005348</v>
      </c>
      <c r="BA127" s="26">
        <v>10.535899666751391</v>
      </c>
      <c r="BB127" s="26">
        <v>10.224052316700622</v>
      </c>
      <c r="BC127" s="26">
        <v>9.8150458855931042</v>
      </c>
      <c r="BD127" s="26">
        <v>9.3662766768969909</v>
      </c>
      <c r="BE127" s="26">
        <v>8.9195176254913129</v>
      </c>
      <c r="BF127" s="26">
        <v>7.3647809507032598</v>
      </c>
      <c r="BG127" s="26">
        <v>6.0019856217520307</v>
      </c>
      <c r="BH127" s="26">
        <v>4.9275016435052734</v>
      </c>
      <c r="BI127" s="26">
        <v>4.1480472860115825</v>
      </c>
      <c r="BK127" s="27">
        <v>5.1278692076496561</v>
      </c>
      <c r="BL127" s="27">
        <v>4.0614806121102873</v>
      </c>
      <c r="BM127" s="27">
        <v>3.8698246374822176</v>
      </c>
      <c r="BN127" s="27">
        <v>3.5092860616849464</v>
      </c>
      <c r="BO127" s="27">
        <v>3.1999062414367145</v>
      </c>
      <c r="BP127" s="27">
        <v>2.8576148166738733</v>
      </c>
      <c r="BQ127" s="27">
        <v>2.5838602247776734</v>
      </c>
      <c r="BR127" s="27">
        <v>2.2109135836594191</v>
      </c>
      <c r="BS127" s="27">
        <v>1.8140198235492448</v>
      </c>
      <c r="BT127" s="27">
        <v>1.3444276620078597</v>
      </c>
      <c r="BU127" s="27">
        <v>-0.48271729184266121</v>
      </c>
      <c r="BV127" s="27">
        <v>-1.6875210653761812</v>
      </c>
      <c r="BW127" s="27">
        <v>-2.426875305476571</v>
      </c>
      <c r="BX127" s="27">
        <v>-2.6924508068853044</v>
      </c>
      <c r="BZ127" s="27">
        <v>12.127869207649656</v>
      </c>
      <c r="CA127" s="27">
        <v>11.061480612110287</v>
      </c>
      <c r="CB127" s="27">
        <v>10.869824637482218</v>
      </c>
      <c r="CC127" s="27">
        <v>10.509286061684946</v>
      </c>
      <c r="CD127" s="27">
        <v>10.199906241436715</v>
      </c>
      <c r="CE127" s="27">
        <v>9.8576148166738733</v>
      </c>
      <c r="CF127" s="27">
        <v>9.5838602247776734</v>
      </c>
      <c r="CG127" s="27">
        <v>9.2109135836594191</v>
      </c>
      <c r="CH127" s="27">
        <v>8.8140198235492448</v>
      </c>
      <c r="CI127" s="27">
        <v>8.3444276620078597</v>
      </c>
      <c r="CJ127" s="27">
        <v>6.5172827081573388</v>
      </c>
      <c r="CK127" s="27">
        <v>5.3124789346238188</v>
      </c>
      <c r="CL127" s="27">
        <v>4.573124694523429</v>
      </c>
      <c r="CM127" s="27">
        <v>4.3075491931146956</v>
      </c>
      <c r="CO127" s="28">
        <v>5.1279839282872146</v>
      </c>
      <c r="CP127" s="28">
        <v>4.0653959182127188</v>
      </c>
      <c r="CQ127" s="28">
        <v>3.8848769166488175</v>
      </c>
      <c r="CR127" s="28">
        <v>3.5205837234084427</v>
      </c>
      <c r="CS127" s="28">
        <v>3.2224640977645258</v>
      </c>
      <c r="CT127" s="28">
        <v>2.8833278712171619</v>
      </c>
      <c r="CU127" s="28">
        <v>2.4643026011310809</v>
      </c>
      <c r="CV127" s="28">
        <v>1.9841119580088922</v>
      </c>
      <c r="CW127" s="28">
        <v>1.5663231711058714</v>
      </c>
      <c r="CX127" s="28">
        <v>1.1215391806779635</v>
      </c>
      <c r="CY127" s="28">
        <v>-1.4242572139487848</v>
      </c>
      <c r="CZ127" s="28">
        <v>-5.830211245900923</v>
      </c>
      <c r="DA127" s="28">
        <v>-9.126884940313456</v>
      </c>
      <c r="DB127" s="28">
        <v>-11.402669145204612</v>
      </c>
      <c r="DD127" s="28">
        <v>12.127983928287215</v>
      </c>
      <c r="DE127" s="28">
        <v>11.065395918212719</v>
      </c>
      <c r="DF127" s="28">
        <v>10.884876916648818</v>
      </c>
      <c r="DG127" s="28">
        <v>10.520583723408443</v>
      </c>
      <c r="DH127" s="28">
        <v>10.222464097764526</v>
      </c>
      <c r="DI127" s="28">
        <v>9.8833278712171619</v>
      </c>
      <c r="DJ127" s="28">
        <v>9.4643026011310809</v>
      </c>
      <c r="DK127" s="28">
        <v>8.9841119580088922</v>
      </c>
      <c r="DL127" s="28">
        <v>8.5663231711058714</v>
      </c>
      <c r="DM127" s="28">
        <v>8.1215391806779635</v>
      </c>
      <c r="DN127" s="28">
        <v>5.5757427860512152</v>
      </c>
      <c r="DO127" s="28">
        <v>1.169788754099077</v>
      </c>
      <c r="DP127" s="28">
        <v>-2.126884940313456</v>
      </c>
      <c r="DQ127" s="28">
        <v>-4.4026691452046123</v>
      </c>
      <c r="DS127" s="29">
        <v>5.1438429080393071</v>
      </c>
      <c r="DT127" s="29">
        <v>4.0794483052780208</v>
      </c>
      <c r="DU127" s="29">
        <v>3.9157746233730322</v>
      </c>
      <c r="DV127" s="29">
        <v>3.5781343728866943</v>
      </c>
      <c r="DW127" s="29">
        <v>3.3099889489388161</v>
      </c>
      <c r="DX127" s="29">
        <v>3.0070383619196726</v>
      </c>
      <c r="DY127" s="29">
        <v>2.5880099554873937</v>
      </c>
      <c r="DZ127" s="29">
        <v>2.1583944416622103</v>
      </c>
      <c r="EA127" s="29">
        <v>1.7337171894773427</v>
      </c>
      <c r="EB127" s="29">
        <v>0.70744951365637121</v>
      </c>
      <c r="EC127" s="29">
        <v>-4.2317900033425957</v>
      </c>
      <c r="ED127" s="29">
        <v>-8.2033593067682098</v>
      </c>
      <c r="EE127" s="29">
        <v>-10.541222359418249</v>
      </c>
      <c r="EF127" s="29">
        <v>-10.283273632323642</v>
      </c>
      <c r="EH127" s="29">
        <v>12.143842908039307</v>
      </c>
      <c r="EI127" s="29">
        <v>11.079448305278021</v>
      </c>
      <c r="EJ127" s="29">
        <v>11.079448305278021</v>
      </c>
      <c r="EK127" s="29">
        <v>10.578134372886694</v>
      </c>
      <c r="EL127" s="29">
        <v>10.309988948938816</v>
      </c>
      <c r="EM127" s="29">
        <v>10.007038361919673</v>
      </c>
      <c r="EN127" s="29">
        <v>9.5880099554873937</v>
      </c>
      <c r="EO127" s="29">
        <v>9.1583944416622103</v>
      </c>
      <c r="EP127" s="29">
        <v>8.7337171894773427</v>
      </c>
      <c r="EQ127" s="29">
        <v>7.7074495136563712</v>
      </c>
      <c r="ER127" s="29">
        <v>2.7682099966574043</v>
      </c>
      <c r="ES127" s="29">
        <v>-1.2033593067682098</v>
      </c>
      <c r="ET127" s="29">
        <v>-3.5412223594182493</v>
      </c>
      <c r="EU127" s="29">
        <v>-3.2832736323236418</v>
      </c>
      <c r="EW127" s="1">
        <v>381697</v>
      </c>
      <c r="EX127" s="1">
        <v>399348</v>
      </c>
      <c r="EY127" s="1" t="s">
        <v>504</v>
      </c>
      <c r="EZ127" s="1" t="s">
        <v>867</v>
      </c>
    </row>
    <row r="128" spans="2:156" ht="16" thickBot="1" x14ac:dyDescent="0.4">
      <c r="B128" s="21" t="s">
        <v>129</v>
      </c>
      <c r="C128" s="22">
        <v>2.2350541405692717</v>
      </c>
      <c r="D128" s="23">
        <v>1.4807863387098763</v>
      </c>
      <c r="E128" s="23">
        <v>1.5451165951026162</v>
      </c>
      <c r="F128" s="23">
        <v>1.2454673834035077</v>
      </c>
      <c r="G128" s="23">
        <v>1.2884906621281864</v>
      </c>
      <c r="H128" s="23">
        <v>0.84069696532365512</v>
      </c>
      <c r="I128" s="23">
        <v>0.48435996687987171</v>
      </c>
      <c r="J128" s="23">
        <v>0.42092569564389493</v>
      </c>
      <c r="K128" s="23">
        <v>4.9879930253631244E-3</v>
      </c>
      <c r="L128" s="23">
        <v>-0.38736500720564138</v>
      </c>
      <c r="M128" s="23">
        <v>-1.5478883330620086</v>
      </c>
      <c r="N128" s="23">
        <v>-2.1994726343310873</v>
      </c>
      <c r="O128" s="23">
        <v>-2.3812028273418946</v>
      </c>
      <c r="P128" s="23">
        <v>-2.1086578368329967</v>
      </c>
      <c r="Q128" s="24"/>
      <c r="R128" s="23">
        <v>8.7350541405692717</v>
      </c>
      <c r="S128" s="23">
        <v>7.9807863387098763</v>
      </c>
      <c r="T128" s="23">
        <v>8.0451165951026162</v>
      </c>
      <c r="U128" s="23">
        <v>7.7454673834035077</v>
      </c>
      <c r="V128" s="23">
        <v>7.7884906621281864</v>
      </c>
      <c r="W128" s="23">
        <v>7.3406969653236551</v>
      </c>
      <c r="X128" s="23">
        <v>6.9843599668798717</v>
      </c>
      <c r="Y128" s="23">
        <v>6.9209256956438949</v>
      </c>
      <c r="Z128" s="23">
        <v>6.5049879930253631</v>
      </c>
      <c r="AA128" s="23">
        <v>6.1126349927943586</v>
      </c>
      <c r="AB128" s="23">
        <v>4.9521116669379914</v>
      </c>
      <c r="AC128" s="23">
        <v>4.3005273656689127</v>
      </c>
      <c r="AD128" s="23">
        <v>4.1187971726581054</v>
      </c>
      <c r="AE128" s="23">
        <v>4.3913421631670033</v>
      </c>
      <c r="AG128" s="25">
        <v>2.6365732694052006</v>
      </c>
      <c r="AH128" s="25">
        <v>2.2216497941258098</v>
      </c>
      <c r="AI128" s="25">
        <v>2.1112238716842775</v>
      </c>
      <c r="AJ128" s="25">
        <v>1.7177384307384038</v>
      </c>
      <c r="AK128" s="25">
        <v>1.6858846443543882</v>
      </c>
      <c r="AL128" s="25">
        <v>1.201415197719232</v>
      </c>
      <c r="AM128" s="25">
        <v>0.78646595712926626</v>
      </c>
      <c r="AN128" s="25">
        <v>0.64852820350308704</v>
      </c>
      <c r="AO128" s="25">
        <v>0.13764810525493587</v>
      </c>
      <c r="AP128" s="25">
        <v>-0.28821204927224642</v>
      </c>
      <c r="AQ128" s="25">
        <v>-1.0709871095646371</v>
      </c>
      <c r="AR128" s="25">
        <v>-1.7128198492661468</v>
      </c>
      <c r="AS128" s="25">
        <v>-2.0825617705064623</v>
      </c>
      <c r="AT128" s="25">
        <v>-2.122996747337357</v>
      </c>
      <c r="AV128" s="26">
        <v>9.1365732694052006</v>
      </c>
      <c r="AW128" s="26">
        <v>8.7216497941258098</v>
      </c>
      <c r="AX128" s="26">
        <v>8.6112238716842775</v>
      </c>
      <c r="AY128" s="26">
        <v>8.2177384307384038</v>
      </c>
      <c r="AZ128" s="26">
        <v>8.1858846443543882</v>
      </c>
      <c r="BA128" s="26">
        <v>7.701415197719232</v>
      </c>
      <c r="BB128" s="26">
        <v>7.2864659571292663</v>
      </c>
      <c r="BC128" s="26">
        <v>7.148528203503087</v>
      </c>
      <c r="BD128" s="26">
        <v>6.6376481052549359</v>
      </c>
      <c r="BE128" s="26">
        <v>6.2117879507277536</v>
      </c>
      <c r="BF128" s="26">
        <v>5.4290128904353629</v>
      </c>
      <c r="BG128" s="26">
        <v>4.7871801507338532</v>
      </c>
      <c r="BH128" s="26">
        <v>4.4174382294935377</v>
      </c>
      <c r="BI128" s="26">
        <v>4.377003252662643</v>
      </c>
      <c r="BK128" s="27">
        <v>2.2455709795151897</v>
      </c>
      <c r="BL128" s="27">
        <v>1.5155456534153409</v>
      </c>
      <c r="BM128" s="27">
        <v>1.5996399877421155</v>
      </c>
      <c r="BN128" s="27">
        <v>1.3215975533891999</v>
      </c>
      <c r="BO128" s="27">
        <v>1.3835137227378702</v>
      </c>
      <c r="BP128" s="27">
        <v>0.96075113391399469</v>
      </c>
      <c r="BQ128" s="27">
        <v>0.62821208530753836</v>
      </c>
      <c r="BR128" s="27">
        <v>0.58369680624797482</v>
      </c>
      <c r="BS128" s="27">
        <v>0.19766455734673372</v>
      </c>
      <c r="BT128" s="27">
        <v>-0.14983714322678665</v>
      </c>
      <c r="BU128" s="27">
        <v>-1.1725621059499431</v>
      </c>
      <c r="BV128" s="27">
        <v>-1.7085950880951231</v>
      </c>
      <c r="BW128" s="27">
        <v>-1.83317312958442</v>
      </c>
      <c r="BX128" s="27">
        <v>-1.5309990150210027</v>
      </c>
      <c r="BZ128" s="27">
        <v>8.7455709795151897</v>
      </c>
      <c r="CA128" s="27">
        <v>8.0155456534153409</v>
      </c>
      <c r="CB128" s="27">
        <v>8.0996399877421155</v>
      </c>
      <c r="CC128" s="27">
        <v>7.8215975533891999</v>
      </c>
      <c r="CD128" s="27">
        <v>7.8835137227378702</v>
      </c>
      <c r="CE128" s="27">
        <v>7.4607511339139947</v>
      </c>
      <c r="CF128" s="27">
        <v>7.1282120853075384</v>
      </c>
      <c r="CG128" s="27">
        <v>7.0836968062479748</v>
      </c>
      <c r="CH128" s="27">
        <v>6.6976645573467337</v>
      </c>
      <c r="CI128" s="27">
        <v>6.3501628567732133</v>
      </c>
      <c r="CJ128" s="27">
        <v>5.3274378940500569</v>
      </c>
      <c r="CK128" s="27">
        <v>4.7914049119048769</v>
      </c>
      <c r="CL128" s="27">
        <v>4.66682687041558</v>
      </c>
      <c r="CM128" s="27">
        <v>4.9690009849789973</v>
      </c>
      <c r="CO128" s="28">
        <v>2.2626221329936449</v>
      </c>
      <c r="CP128" s="28">
        <v>1.5281129446043522</v>
      </c>
      <c r="CQ128" s="28">
        <v>1.6059925624495541</v>
      </c>
      <c r="CR128" s="28">
        <v>1.3156795368878456</v>
      </c>
      <c r="CS128" s="28">
        <v>1.3665703199364359</v>
      </c>
      <c r="CT128" s="28">
        <v>0.92374833786223576</v>
      </c>
      <c r="CU128" s="28">
        <v>0.54943868334024515</v>
      </c>
      <c r="CV128" s="28">
        <v>0.45784417910665098</v>
      </c>
      <c r="CW128" s="28">
        <v>5.7883261581867629E-2</v>
      </c>
      <c r="CX128" s="28">
        <v>-0.26045066534780759</v>
      </c>
      <c r="CY128" s="28">
        <v>-1.8129351908395712</v>
      </c>
      <c r="CZ128" s="28">
        <v>-5.3869563142218695</v>
      </c>
      <c r="DA128" s="28">
        <v>-8.0438247413146513</v>
      </c>
      <c r="DB128" s="28">
        <v>-9.7068464511016792</v>
      </c>
      <c r="DD128" s="28">
        <v>8.7626221329936449</v>
      </c>
      <c r="DE128" s="28">
        <v>8.0281129446043522</v>
      </c>
      <c r="DF128" s="28">
        <v>8.1059925624495541</v>
      </c>
      <c r="DG128" s="28">
        <v>7.8156795368878456</v>
      </c>
      <c r="DH128" s="28">
        <v>7.8665703199364359</v>
      </c>
      <c r="DI128" s="28">
        <v>7.4237483378622358</v>
      </c>
      <c r="DJ128" s="28">
        <v>7.0494386833402451</v>
      </c>
      <c r="DK128" s="28">
        <v>6.957844179106651</v>
      </c>
      <c r="DL128" s="28">
        <v>6.5578832615818676</v>
      </c>
      <c r="DM128" s="28">
        <v>6.2395493346521924</v>
      </c>
      <c r="DN128" s="28">
        <v>4.6870648091604288</v>
      </c>
      <c r="DO128" s="28">
        <v>1.1130436857781305</v>
      </c>
      <c r="DP128" s="28">
        <v>-1.5438247413146513</v>
      </c>
      <c r="DQ128" s="28">
        <v>-3.2068464511016792</v>
      </c>
      <c r="DS128" s="29">
        <v>2.3031692177709644</v>
      </c>
      <c r="DT128" s="29">
        <v>1.5959799313640914</v>
      </c>
      <c r="DU128" s="29">
        <v>1.6977145178516686</v>
      </c>
      <c r="DV128" s="29">
        <v>1.4444221576183978</v>
      </c>
      <c r="DW128" s="29">
        <v>1.5340651325654839</v>
      </c>
      <c r="DX128" s="29">
        <v>1.1489167673196512</v>
      </c>
      <c r="DY128" s="29">
        <v>0.83793040664887997</v>
      </c>
      <c r="DZ128" s="29">
        <v>0.81569178572182466</v>
      </c>
      <c r="EA128" s="29">
        <v>0.41873316291050955</v>
      </c>
      <c r="EB128" s="29">
        <v>-0.50765953026396105</v>
      </c>
      <c r="EC128" s="29">
        <v>-4.5763081338150613</v>
      </c>
      <c r="ED128" s="29">
        <v>-7.7153395805160407</v>
      </c>
      <c r="EE128" s="29">
        <v>-9.4144750940081288</v>
      </c>
      <c r="EF128" s="29">
        <v>-8.487450047012608</v>
      </c>
      <c r="EH128" s="29">
        <v>8.8031692177709644</v>
      </c>
      <c r="EI128" s="29">
        <v>8.0959799313640914</v>
      </c>
      <c r="EJ128" s="29">
        <v>8.0959799313640914</v>
      </c>
      <c r="EK128" s="29">
        <v>7.9444221576183978</v>
      </c>
      <c r="EL128" s="29">
        <v>8.0340651325654839</v>
      </c>
      <c r="EM128" s="29">
        <v>7.6489167673196512</v>
      </c>
      <c r="EN128" s="29">
        <v>7.33793040664888</v>
      </c>
      <c r="EO128" s="29">
        <v>7.3156917857218247</v>
      </c>
      <c r="EP128" s="29">
        <v>6.9187331629105095</v>
      </c>
      <c r="EQ128" s="29">
        <v>5.992340469736039</v>
      </c>
      <c r="ER128" s="29">
        <v>1.9236918661849387</v>
      </c>
      <c r="ES128" s="29">
        <v>-1.2153395805160407</v>
      </c>
      <c r="ET128" s="29">
        <v>-2.9144750940081288</v>
      </c>
      <c r="EU128" s="29">
        <v>-1.987450047012608</v>
      </c>
      <c r="EW128" s="1">
        <v>341042</v>
      </c>
      <c r="EX128" s="1">
        <v>555452</v>
      </c>
      <c r="EY128" s="1" t="s">
        <v>542</v>
      </c>
      <c r="EZ128" s="1" t="s">
        <v>873</v>
      </c>
    </row>
    <row r="129" spans="2:156" ht="16" thickBot="1" x14ac:dyDescent="0.4">
      <c r="B129" s="21" t="s">
        <v>130</v>
      </c>
      <c r="C129" s="22">
        <v>12.983602357361107</v>
      </c>
      <c r="D129" s="23">
        <v>12.773939229194594</v>
      </c>
      <c r="E129" s="23">
        <v>12.638275740891009</v>
      </c>
      <c r="F129" s="23">
        <v>12.526931890701952</v>
      </c>
      <c r="G129" s="23">
        <v>12.326018793417472</v>
      </c>
      <c r="H129" s="23">
        <v>11.965966197921784</v>
      </c>
      <c r="I129" s="23">
        <v>11.609867800649575</v>
      </c>
      <c r="J129" s="23">
        <v>11.413811538464428</v>
      </c>
      <c r="K129" s="23">
        <v>11.041298475595559</v>
      </c>
      <c r="L129" s="23">
        <v>10.686804613371516</v>
      </c>
      <c r="M129" s="23">
        <v>9.4765912082993697</v>
      </c>
      <c r="N129" s="23">
        <v>8.7097979141074955</v>
      </c>
      <c r="O129" s="23">
        <v>8.4379471723165125</v>
      </c>
      <c r="P129" s="23">
        <v>8.3199600441123209</v>
      </c>
      <c r="Q129" s="24"/>
      <c r="R129" s="23">
        <v>17.620602357361108</v>
      </c>
      <c r="S129" s="23">
        <v>17.410939229194597</v>
      </c>
      <c r="T129" s="23">
        <v>17.275275740891011</v>
      </c>
      <c r="U129" s="23">
        <v>17.163931890701953</v>
      </c>
      <c r="V129" s="23">
        <v>16.963018793417472</v>
      </c>
      <c r="W129" s="23">
        <v>16.602966197921784</v>
      </c>
      <c r="X129" s="23">
        <v>16.246867800649575</v>
      </c>
      <c r="Y129" s="23">
        <v>16.05081153846443</v>
      </c>
      <c r="Z129" s="23">
        <v>15.678298475595559</v>
      </c>
      <c r="AA129" s="23">
        <v>15.323804613371516</v>
      </c>
      <c r="AB129" s="23">
        <v>14.11359120829937</v>
      </c>
      <c r="AC129" s="23">
        <v>13.346797914107496</v>
      </c>
      <c r="AD129" s="23">
        <v>13.074947172316513</v>
      </c>
      <c r="AE129" s="23">
        <v>12.956960044112321</v>
      </c>
      <c r="AG129" s="25">
        <v>12.998689561285346</v>
      </c>
      <c r="AH129" s="25">
        <v>12.830461427366904</v>
      </c>
      <c r="AI129" s="25">
        <v>12.642415045497865</v>
      </c>
      <c r="AJ129" s="25">
        <v>12.527509001051927</v>
      </c>
      <c r="AK129" s="25">
        <v>12.329754257715683</v>
      </c>
      <c r="AL129" s="25">
        <v>11.984429779605046</v>
      </c>
      <c r="AM129" s="25">
        <v>11.639778590788008</v>
      </c>
      <c r="AN129" s="25">
        <v>11.454107510091863</v>
      </c>
      <c r="AO129" s="25">
        <v>11.085573266104197</v>
      </c>
      <c r="AP129" s="25">
        <v>10.782135126546756</v>
      </c>
      <c r="AQ129" s="25">
        <v>9.9425775716211948</v>
      </c>
      <c r="AR129" s="25">
        <v>9.2203072048997985</v>
      </c>
      <c r="AS129" s="25">
        <v>8.7671760679377613</v>
      </c>
      <c r="AT129" s="25">
        <v>8.3360147260765292</v>
      </c>
      <c r="AV129" s="26">
        <v>17.635689561285346</v>
      </c>
      <c r="AW129" s="26">
        <v>17.467461427366906</v>
      </c>
      <c r="AX129" s="26">
        <v>17.279415045497863</v>
      </c>
      <c r="AY129" s="26">
        <v>17.164509001051925</v>
      </c>
      <c r="AZ129" s="26">
        <v>16.966754257715685</v>
      </c>
      <c r="BA129" s="26">
        <v>16.621429779605045</v>
      </c>
      <c r="BB129" s="26">
        <v>16.276778590788009</v>
      </c>
      <c r="BC129" s="26">
        <v>16.091107510091863</v>
      </c>
      <c r="BD129" s="26">
        <v>15.722573266104197</v>
      </c>
      <c r="BE129" s="26">
        <v>15.419135126546756</v>
      </c>
      <c r="BF129" s="26">
        <v>14.579577571621195</v>
      </c>
      <c r="BG129" s="26">
        <v>13.857307204899799</v>
      </c>
      <c r="BH129" s="26">
        <v>13.404176067937762</v>
      </c>
      <c r="BI129" s="26">
        <v>12.97301472607653</v>
      </c>
      <c r="BK129" s="27">
        <v>12.984100356050188</v>
      </c>
      <c r="BL129" s="27">
        <v>12.795391990051822</v>
      </c>
      <c r="BM129" s="27">
        <v>12.673132811629154</v>
      </c>
      <c r="BN129" s="27">
        <v>12.571439483051559</v>
      </c>
      <c r="BO129" s="27">
        <v>12.392799986512429</v>
      </c>
      <c r="BP129" s="27">
        <v>12.049431667567156</v>
      </c>
      <c r="BQ129" s="27">
        <v>11.709588528239134</v>
      </c>
      <c r="BR129" s="27">
        <v>11.526310850202384</v>
      </c>
      <c r="BS129" s="27">
        <v>11.174358421214064</v>
      </c>
      <c r="BT129" s="27">
        <v>10.854102395563805</v>
      </c>
      <c r="BU129" s="27">
        <v>9.7235277847755839</v>
      </c>
      <c r="BV129" s="27">
        <v>9.030601555692229</v>
      </c>
      <c r="BW129" s="27">
        <v>8.7823635272722278</v>
      </c>
      <c r="BX129" s="27">
        <v>8.7209697262316741</v>
      </c>
      <c r="BZ129" s="27">
        <v>17.621100356050189</v>
      </c>
      <c r="CA129" s="27">
        <v>17.432391990051823</v>
      </c>
      <c r="CB129" s="27">
        <v>17.310132811629153</v>
      </c>
      <c r="CC129" s="27">
        <v>17.20843948305156</v>
      </c>
      <c r="CD129" s="27">
        <v>17.02979998651243</v>
      </c>
      <c r="CE129" s="27">
        <v>16.686431667567156</v>
      </c>
      <c r="CF129" s="27">
        <v>16.346588528239135</v>
      </c>
      <c r="CG129" s="27">
        <v>16.163310850202386</v>
      </c>
      <c r="CH129" s="27">
        <v>15.811358421214065</v>
      </c>
      <c r="CI129" s="27">
        <v>15.491102395563805</v>
      </c>
      <c r="CJ129" s="27">
        <v>14.360527784775584</v>
      </c>
      <c r="CK129" s="27">
        <v>13.667601555692229</v>
      </c>
      <c r="CL129" s="27">
        <v>13.419363527272228</v>
      </c>
      <c r="CM129" s="27">
        <v>13.357969726231675</v>
      </c>
      <c r="CO129" s="28">
        <v>12.985683619983947</v>
      </c>
      <c r="CP129" s="28">
        <v>12.778159460148506</v>
      </c>
      <c r="CQ129" s="28">
        <v>12.642501901894306</v>
      </c>
      <c r="CR129" s="28">
        <v>12.527571798422322</v>
      </c>
      <c r="CS129" s="28">
        <v>12.33807759112686</v>
      </c>
      <c r="CT129" s="28">
        <v>11.986877007610145</v>
      </c>
      <c r="CU129" s="28">
        <v>11.626829217080855</v>
      </c>
      <c r="CV129" s="28">
        <v>11.424517715557613</v>
      </c>
      <c r="CW129" s="28">
        <v>11.088779884882756</v>
      </c>
      <c r="CX129" s="28">
        <v>10.818477027399355</v>
      </c>
      <c r="CY129" s="28">
        <v>9.0316183318859196</v>
      </c>
      <c r="CZ129" s="28">
        <v>4.7210342223154811</v>
      </c>
      <c r="DA129" s="28">
        <v>1.2483699333963756</v>
      </c>
      <c r="DB129" s="28">
        <v>-1.3180513890299252</v>
      </c>
      <c r="DD129" s="28">
        <v>17.622683619983945</v>
      </c>
      <c r="DE129" s="28">
        <v>17.415159460148509</v>
      </c>
      <c r="DF129" s="28">
        <v>17.279501901894307</v>
      </c>
      <c r="DG129" s="28">
        <v>17.164571798422323</v>
      </c>
      <c r="DH129" s="28">
        <v>16.975077591126862</v>
      </c>
      <c r="DI129" s="28">
        <v>16.623877007610147</v>
      </c>
      <c r="DJ129" s="28">
        <v>16.263829217080854</v>
      </c>
      <c r="DK129" s="28">
        <v>16.061517715557613</v>
      </c>
      <c r="DL129" s="28">
        <v>15.725779884882757</v>
      </c>
      <c r="DM129" s="28">
        <v>15.455477027399356</v>
      </c>
      <c r="DN129" s="28">
        <v>13.66861833188592</v>
      </c>
      <c r="DO129" s="28">
        <v>9.3580342223154815</v>
      </c>
      <c r="DP129" s="28">
        <v>5.885369933396376</v>
      </c>
      <c r="DQ129" s="28">
        <v>3.3189486109700752</v>
      </c>
      <c r="DS129" s="29">
        <v>13.021941660796863</v>
      </c>
      <c r="DT129" s="29">
        <v>12.824899465493443</v>
      </c>
      <c r="DU129" s="29">
        <v>12.703474607594968</v>
      </c>
      <c r="DV129" s="29">
        <v>12.618910356898722</v>
      </c>
      <c r="DW129" s="29">
        <v>12.461145294450578</v>
      </c>
      <c r="DX129" s="29">
        <v>12.160714655039149</v>
      </c>
      <c r="DY129" s="29">
        <v>11.854775016353189</v>
      </c>
      <c r="DZ129" s="29">
        <v>11.710138945780187</v>
      </c>
      <c r="EA129" s="29">
        <v>11.295219474881709</v>
      </c>
      <c r="EB129" s="29">
        <v>10.280388226450809</v>
      </c>
      <c r="EC129" s="29">
        <v>5.6592244569793948</v>
      </c>
      <c r="ED129" s="29">
        <v>1.7589504167770613</v>
      </c>
      <c r="EE129" s="29">
        <v>-0.57218954481844264</v>
      </c>
      <c r="EF129" s="29">
        <v>-0.2369335871744056</v>
      </c>
      <c r="EH129" s="29">
        <v>17.658941660796863</v>
      </c>
      <c r="EI129" s="29">
        <v>17.461899465493445</v>
      </c>
      <c r="EJ129" s="29">
        <v>17.461899465493445</v>
      </c>
      <c r="EK129" s="29">
        <v>17.255910356898724</v>
      </c>
      <c r="EL129" s="29">
        <v>17.098145294450578</v>
      </c>
      <c r="EM129" s="29">
        <v>16.797714655039151</v>
      </c>
      <c r="EN129" s="29">
        <v>16.491775016353188</v>
      </c>
      <c r="EO129" s="29">
        <v>16.347138945780188</v>
      </c>
      <c r="EP129" s="29">
        <v>15.932219474881709</v>
      </c>
      <c r="EQ129" s="29">
        <v>14.917388226450809</v>
      </c>
      <c r="ER129" s="29">
        <v>10.296224456979395</v>
      </c>
      <c r="ES129" s="29">
        <v>6.3959504167770618</v>
      </c>
      <c r="ET129" s="29">
        <v>4.0648104551815578</v>
      </c>
      <c r="EU129" s="29">
        <v>4.4000664128255949</v>
      </c>
      <c r="EW129" s="1">
        <v>389570</v>
      </c>
      <c r="EX129" s="1">
        <v>414943</v>
      </c>
      <c r="EY129" s="1" t="s">
        <v>610</v>
      </c>
      <c r="EZ129" s="1" t="s">
        <v>858</v>
      </c>
    </row>
    <row r="130" spans="2:156" ht="16" thickBot="1" x14ac:dyDescent="0.4">
      <c r="B130" s="21" t="s">
        <v>131</v>
      </c>
      <c r="C130" s="22">
        <v>6.6983307418274549</v>
      </c>
      <c r="D130" s="23">
        <v>6.0654435366575701</v>
      </c>
      <c r="E130" s="23">
        <v>5.697494664307472</v>
      </c>
      <c r="F130" s="23">
        <v>5.1772514127960267</v>
      </c>
      <c r="G130" s="23">
        <v>4.7748516874653841</v>
      </c>
      <c r="H130" s="23">
        <v>4.2101170554328107</v>
      </c>
      <c r="I130" s="23">
        <v>3.6251105747221573</v>
      </c>
      <c r="J130" s="23">
        <v>3.0377764766674709</v>
      </c>
      <c r="K130" s="23">
        <v>2.4227707214805179</v>
      </c>
      <c r="L130" s="23">
        <v>1.6178242941615899</v>
      </c>
      <c r="M130" s="23">
        <v>-1.1865284274732915</v>
      </c>
      <c r="N130" s="23">
        <v>-2.649652036408142</v>
      </c>
      <c r="O130" s="23">
        <v>-2.9980960931398677</v>
      </c>
      <c r="P130" s="23">
        <v>-2.5590256446634747</v>
      </c>
      <c r="Q130" s="24"/>
      <c r="R130" s="23">
        <v>0.79833074182745278</v>
      </c>
      <c r="S130" s="23">
        <v>0.16544353665756795</v>
      </c>
      <c r="T130" s="23">
        <v>-0.20250533569253015</v>
      </c>
      <c r="U130" s="23">
        <v>-0.72274858720397539</v>
      </c>
      <c r="V130" s="23">
        <v>-1.125148312534618</v>
      </c>
      <c r="W130" s="23">
        <v>-1.6898829445671915</v>
      </c>
      <c r="X130" s="23">
        <v>-2.2748894252778449</v>
      </c>
      <c r="Y130" s="23">
        <v>-2.8622235233325313</v>
      </c>
      <c r="Z130" s="23">
        <v>-3.4772292785194843</v>
      </c>
      <c r="AA130" s="23">
        <v>-4.2821757058384122</v>
      </c>
      <c r="AB130" s="23">
        <v>-7.0865284274732936</v>
      </c>
      <c r="AC130" s="23">
        <v>-8.5496520364081441</v>
      </c>
      <c r="AD130" s="23">
        <v>-8.8980960931398698</v>
      </c>
      <c r="AE130" s="23">
        <v>-8.4590256446634768</v>
      </c>
      <c r="AG130" s="25">
        <v>6.9435950472934103</v>
      </c>
      <c r="AH130" s="25">
        <v>6.5344077821899393</v>
      </c>
      <c r="AI130" s="25">
        <v>6.1497169253557082</v>
      </c>
      <c r="AJ130" s="25">
        <v>5.7198140994716056</v>
      </c>
      <c r="AK130" s="25">
        <v>5.4062369918818582</v>
      </c>
      <c r="AL130" s="25">
        <v>4.9316849962955924</v>
      </c>
      <c r="AM130" s="25">
        <v>4.4338238842175599</v>
      </c>
      <c r="AN130" s="25">
        <v>3.9213133248153564</v>
      </c>
      <c r="AO130" s="25">
        <v>3.367098299736579</v>
      </c>
      <c r="AP130" s="25">
        <v>2.8014368523614124</v>
      </c>
      <c r="AQ130" s="25">
        <v>1.2023086180229399</v>
      </c>
      <c r="AR130" s="25">
        <v>-0.29885984575585667</v>
      </c>
      <c r="AS130" s="25">
        <v>-1.3119155534741012</v>
      </c>
      <c r="AT130" s="25">
        <v>-1.9604613717073676</v>
      </c>
      <c r="AV130" s="26">
        <v>1.0435950472934081</v>
      </c>
      <c r="AW130" s="26">
        <v>0.63440778218993721</v>
      </c>
      <c r="AX130" s="26">
        <v>0.24971692535570611</v>
      </c>
      <c r="AY130" s="26">
        <v>-0.18018590052839656</v>
      </c>
      <c r="AZ130" s="26">
        <v>-0.49376300811814389</v>
      </c>
      <c r="BA130" s="26">
        <v>-0.9683150037044097</v>
      </c>
      <c r="BB130" s="26">
        <v>-1.4661761157824422</v>
      </c>
      <c r="BC130" s="26">
        <v>-1.9786866751846457</v>
      </c>
      <c r="BD130" s="26">
        <v>-2.5329017002634231</v>
      </c>
      <c r="BE130" s="26">
        <v>-3.0985631476385898</v>
      </c>
      <c r="BF130" s="26">
        <v>-4.6976913819770623</v>
      </c>
      <c r="BG130" s="26">
        <v>-6.1988598457558588</v>
      </c>
      <c r="BH130" s="26">
        <v>-7.2119155534741033</v>
      </c>
      <c r="BI130" s="26">
        <v>-7.8604613717073697</v>
      </c>
      <c r="BK130" s="27">
        <v>6.7061714151379412</v>
      </c>
      <c r="BL130" s="27">
        <v>6.0994635329085547</v>
      </c>
      <c r="BM130" s="27">
        <v>5.7572649011191324</v>
      </c>
      <c r="BN130" s="27">
        <v>5.2639741935007365</v>
      </c>
      <c r="BO130" s="27">
        <v>4.8836347250318664</v>
      </c>
      <c r="BP130" s="27">
        <v>4.3422135090827005</v>
      </c>
      <c r="BQ130" s="27">
        <v>3.778453091283458</v>
      </c>
      <c r="BR130" s="27">
        <v>3.2111340718360601</v>
      </c>
      <c r="BS130" s="27">
        <v>2.6306333973981992</v>
      </c>
      <c r="BT130" s="27">
        <v>1.9073117305294289</v>
      </c>
      <c r="BU130" s="27">
        <v>-0.64586576687022301</v>
      </c>
      <c r="BV130" s="27">
        <v>-1.8755148978823719</v>
      </c>
      <c r="BW130" s="27">
        <v>-2.1009999769979437</v>
      </c>
      <c r="BX130" s="27">
        <v>-1.589575544598457</v>
      </c>
      <c r="BZ130" s="27">
        <v>0.80617141513793911</v>
      </c>
      <c r="CA130" s="27">
        <v>0.19946353290855257</v>
      </c>
      <c r="CB130" s="27">
        <v>-0.14273509888086977</v>
      </c>
      <c r="CC130" s="27">
        <v>-0.63602580649926566</v>
      </c>
      <c r="CD130" s="27">
        <v>-1.0163652749681358</v>
      </c>
      <c r="CE130" s="27">
        <v>-1.5577864909173016</v>
      </c>
      <c r="CF130" s="27">
        <v>-2.1215469087165442</v>
      </c>
      <c r="CG130" s="27">
        <v>-2.688865928163942</v>
      </c>
      <c r="CH130" s="27">
        <v>-3.2693666026018029</v>
      </c>
      <c r="CI130" s="27">
        <v>-3.9926882694705732</v>
      </c>
      <c r="CJ130" s="27">
        <v>-6.5458657668702251</v>
      </c>
      <c r="CK130" s="27">
        <v>-7.775514897882374</v>
      </c>
      <c r="CL130" s="27">
        <v>-8.0009999769979459</v>
      </c>
      <c r="CM130" s="27">
        <v>-7.4895755445984591</v>
      </c>
      <c r="CO130" s="28">
        <v>6.7158343421767857</v>
      </c>
      <c r="CP130" s="28">
        <v>6.0636250628393906</v>
      </c>
      <c r="CQ130" s="28">
        <v>5.677274367892803</v>
      </c>
      <c r="CR130" s="28">
        <v>5.1521383716964362</v>
      </c>
      <c r="CS130" s="28">
        <v>4.7143732007929842</v>
      </c>
      <c r="CT130" s="28">
        <v>4.0886728172571907</v>
      </c>
      <c r="CU130" s="28">
        <v>3.4039391366223128</v>
      </c>
      <c r="CV130" s="28">
        <v>2.7153395060277958</v>
      </c>
      <c r="CW130" s="28">
        <v>2.0893606284389357</v>
      </c>
      <c r="CX130" s="28">
        <v>1.4562489843567832</v>
      </c>
      <c r="CY130" s="28">
        <v>-1.1606639902291178</v>
      </c>
      <c r="CZ130" s="28">
        <v>-4.2835957805044202</v>
      </c>
      <c r="DA130" s="28">
        <v>-5.7755253930830186</v>
      </c>
      <c r="DB130" s="28">
        <v>-6.97209776437656</v>
      </c>
      <c r="DD130" s="28">
        <v>0.81583434217678352</v>
      </c>
      <c r="DE130" s="28">
        <v>0.16362506283938849</v>
      </c>
      <c r="DF130" s="28">
        <v>-0.22272563210719909</v>
      </c>
      <c r="DG130" s="28">
        <v>-0.74786162830356595</v>
      </c>
      <c r="DH130" s="28">
        <v>-1.185626799207018</v>
      </c>
      <c r="DI130" s="28">
        <v>-1.8113271827428115</v>
      </c>
      <c r="DJ130" s="28">
        <v>-2.4960608633776893</v>
      </c>
      <c r="DK130" s="28">
        <v>-3.1846604939722063</v>
      </c>
      <c r="DL130" s="28">
        <v>-3.8106393715610665</v>
      </c>
      <c r="DM130" s="28">
        <v>-4.4437510156432189</v>
      </c>
      <c r="DN130" s="28">
        <v>-7.0606639902291199</v>
      </c>
      <c r="DO130" s="28">
        <v>-10.183595780504422</v>
      </c>
      <c r="DP130" s="28">
        <v>-11.675525393083021</v>
      </c>
      <c r="DQ130" s="28">
        <v>-12.872097764376562</v>
      </c>
      <c r="DS130" s="29">
        <v>6.621029958726675</v>
      </c>
      <c r="DT130" s="29">
        <v>5.8857029714066869</v>
      </c>
      <c r="DU130" s="29">
        <v>5.5004068088353151</v>
      </c>
      <c r="DV130" s="29">
        <v>4.9859381211850646</v>
      </c>
      <c r="DW130" s="29">
        <v>4.5418741172993204</v>
      </c>
      <c r="DX130" s="29">
        <v>3.9524583286171531</v>
      </c>
      <c r="DY130" s="29">
        <v>3.3376640640762858</v>
      </c>
      <c r="DZ130" s="29">
        <v>2.754675428320347</v>
      </c>
      <c r="EA130" s="29">
        <v>2.2577759891443065</v>
      </c>
      <c r="EB130" s="29">
        <v>1.3443478758697651</v>
      </c>
      <c r="EC130" s="29">
        <v>-2.745995218700255</v>
      </c>
      <c r="ED130" s="29">
        <v>-5.2280614544206472</v>
      </c>
      <c r="EE130" s="29">
        <v>-6.0466018612204664</v>
      </c>
      <c r="EF130" s="29">
        <v>-5.3688817793685537</v>
      </c>
      <c r="EH130" s="29">
        <v>0.72102995872667286</v>
      </c>
      <c r="EI130" s="29">
        <v>-1.4297028593315275E-2</v>
      </c>
      <c r="EJ130" s="29">
        <v>-1.4297028593315275E-2</v>
      </c>
      <c r="EK130" s="29">
        <v>-0.9140618788149375</v>
      </c>
      <c r="EL130" s="29">
        <v>-1.3581258827006817</v>
      </c>
      <c r="EM130" s="29">
        <v>-1.9475416713828491</v>
      </c>
      <c r="EN130" s="29">
        <v>-2.5623359359237163</v>
      </c>
      <c r="EO130" s="29">
        <v>-3.1453245716796552</v>
      </c>
      <c r="EP130" s="29">
        <v>-3.6422240108556956</v>
      </c>
      <c r="EQ130" s="29">
        <v>-4.555652124130237</v>
      </c>
      <c r="ER130" s="29">
        <v>-8.6459952187002571</v>
      </c>
      <c r="ES130" s="29">
        <v>-11.128061454420649</v>
      </c>
      <c r="ET130" s="29">
        <v>-11.946601861220469</v>
      </c>
      <c r="EU130" s="29">
        <v>-11.268881779368556</v>
      </c>
      <c r="EW130" s="1">
        <v>348319</v>
      </c>
      <c r="EX130" s="1">
        <v>445221</v>
      </c>
      <c r="EY130" s="1" t="s">
        <v>577</v>
      </c>
      <c r="EZ130" s="1" t="s">
        <v>876</v>
      </c>
    </row>
    <row r="131" spans="2:156" ht="16" thickBot="1" x14ac:dyDescent="0.4">
      <c r="B131" s="21" t="s">
        <v>132</v>
      </c>
      <c r="C131" s="22">
        <v>1.4269796961917436</v>
      </c>
      <c r="D131" s="23">
        <v>1.2312322028143576</v>
      </c>
      <c r="E131" s="23">
        <v>1.1486687679965701</v>
      </c>
      <c r="F131" s="23">
        <v>1.0689995470171265</v>
      </c>
      <c r="G131" s="23">
        <v>0.89006921176745024</v>
      </c>
      <c r="H131" s="23">
        <v>0.66973147424559265</v>
      </c>
      <c r="I131" s="23">
        <v>0.38869900511810052</v>
      </c>
      <c r="J131" s="23">
        <v>0.23254932779846627</v>
      </c>
      <c r="K131" s="23">
        <v>5.877992133346055E-3</v>
      </c>
      <c r="L131" s="23">
        <v>-0.24298444275125419</v>
      </c>
      <c r="M131" s="23">
        <v>-1.0963900522135841</v>
      </c>
      <c r="N131" s="23">
        <v>-1.5147808655764301</v>
      </c>
      <c r="O131" s="23">
        <v>-1.5812444902532956</v>
      </c>
      <c r="P131" s="23">
        <v>-1.50746982386352</v>
      </c>
      <c r="Q131" s="24"/>
      <c r="R131" s="23">
        <v>11.926979696191744</v>
      </c>
      <c r="S131" s="23">
        <v>11.731232202814358</v>
      </c>
      <c r="T131" s="23">
        <v>11.64866876799657</v>
      </c>
      <c r="U131" s="23">
        <v>11.568999547017127</v>
      </c>
      <c r="V131" s="23">
        <v>11.39006921176745</v>
      </c>
      <c r="W131" s="23">
        <v>11.169731474245593</v>
      </c>
      <c r="X131" s="23">
        <v>10.888699005118101</v>
      </c>
      <c r="Y131" s="23">
        <v>10.732549327798466</v>
      </c>
      <c r="Z131" s="23">
        <v>10.505877992133346</v>
      </c>
      <c r="AA131" s="23">
        <v>10.257015557248746</v>
      </c>
      <c r="AB131" s="23">
        <v>9.4036099477864159</v>
      </c>
      <c r="AC131" s="23">
        <v>8.9852191344235699</v>
      </c>
      <c r="AD131" s="23">
        <v>8.9187555097467044</v>
      </c>
      <c r="AE131" s="23">
        <v>8.99253017613648</v>
      </c>
      <c r="AG131" s="25">
        <v>1.5172344516949163</v>
      </c>
      <c r="AH131" s="25">
        <v>1.394382164148805</v>
      </c>
      <c r="AI131" s="25">
        <v>1.2611565729692327</v>
      </c>
      <c r="AJ131" s="25">
        <v>1.1740297277062037</v>
      </c>
      <c r="AK131" s="25">
        <v>1.0052657391086157</v>
      </c>
      <c r="AL131" s="25">
        <v>0.80262502731949859</v>
      </c>
      <c r="AM131" s="25">
        <v>0.53634669010796188</v>
      </c>
      <c r="AN131" s="25">
        <v>0.3862554798457456</v>
      </c>
      <c r="AO131" s="25">
        <v>0.17161602646046425</v>
      </c>
      <c r="AP131" s="25">
        <v>-4.8026605531338973E-2</v>
      </c>
      <c r="AQ131" s="25">
        <v>-0.73499793973808636</v>
      </c>
      <c r="AR131" s="25">
        <v>-1.1975723162284613</v>
      </c>
      <c r="AS131" s="25">
        <v>-1.4336547890518059</v>
      </c>
      <c r="AT131" s="25">
        <v>-1.5730890426185553</v>
      </c>
      <c r="AV131" s="26">
        <v>12.017234451694916</v>
      </c>
      <c r="AW131" s="26">
        <v>11.894382164148805</v>
      </c>
      <c r="AX131" s="26">
        <v>11.761156572969233</v>
      </c>
      <c r="AY131" s="26">
        <v>11.674029727706204</v>
      </c>
      <c r="AZ131" s="26">
        <v>11.505265739108616</v>
      </c>
      <c r="BA131" s="26">
        <v>11.302625027319499</v>
      </c>
      <c r="BB131" s="26">
        <v>11.036346690107962</v>
      </c>
      <c r="BC131" s="26">
        <v>10.886255479845746</v>
      </c>
      <c r="BD131" s="26">
        <v>10.671616026460464</v>
      </c>
      <c r="BE131" s="26">
        <v>10.451973394468661</v>
      </c>
      <c r="BF131" s="26">
        <v>9.7650020602619136</v>
      </c>
      <c r="BG131" s="26">
        <v>9.3024276837715387</v>
      </c>
      <c r="BH131" s="26">
        <v>9.0663452109481941</v>
      </c>
      <c r="BI131" s="26">
        <v>8.9269109573814447</v>
      </c>
      <c r="BK131" s="27">
        <v>1.4368074950697167</v>
      </c>
      <c r="BL131" s="27">
        <v>1.2501784982691522</v>
      </c>
      <c r="BM131" s="27">
        <v>1.1762306201906725</v>
      </c>
      <c r="BN131" s="27">
        <v>1.1026048834926385</v>
      </c>
      <c r="BO131" s="27">
        <v>0.93293183758955855</v>
      </c>
      <c r="BP131" s="27">
        <v>0.72213157318720356</v>
      </c>
      <c r="BQ131" s="27">
        <v>0.45099815797457232</v>
      </c>
      <c r="BR131" s="27">
        <v>0.30260906709909818</v>
      </c>
      <c r="BS131" s="27">
        <v>8.8046792594042245E-2</v>
      </c>
      <c r="BT131" s="27">
        <v>-0.13735876369031352</v>
      </c>
      <c r="BU131" s="27">
        <v>-0.90703832240749449</v>
      </c>
      <c r="BV131" s="27">
        <v>-1.2633246150839383</v>
      </c>
      <c r="BW131" s="27">
        <v>-1.3109134161411813</v>
      </c>
      <c r="BX131" s="27">
        <v>-1.225090914260333</v>
      </c>
      <c r="BZ131" s="27">
        <v>11.936807495069717</v>
      </c>
      <c r="CA131" s="27">
        <v>11.750178498269152</v>
      </c>
      <c r="CB131" s="27">
        <v>11.676230620190672</v>
      </c>
      <c r="CC131" s="27">
        <v>11.602604883492639</v>
      </c>
      <c r="CD131" s="27">
        <v>11.432931837589559</v>
      </c>
      <c r="CE131" s="27">
        <v>11.222131573187204</v>
      </c>
      <c r="CF131" s="27">
        <v>10.950998157974572</v>
      </c>
      <c r="CG131" s="27">
        <v>10.802609067099098</v>
      </c>
      <c r="CH131" s="27">
        <v>10.588046792594042</v>
      </c>
      <c r="CI131" s="27">
        <v>10.362641236309686</v>
      </c>
      <c r="CJ131" s="27">
        <v>9.5929616775925055</v>
      </c>
      <c r="CK131" s="27">
        <v>9.2366753849160617</v>
      </c>
      <c r="CL131" s="27">
        <v>9.1890865838588187</v>
      </c>
      <c r="CM131" s="27">
        <v>9.274909085739667</v>
      </c>
      <c r="CO131" s="28">
        <v>1.4356668640149444</v>
      </c>
      <c r="CP131" s="28">
        <v>1.2502780476529409</v>
      </c>
      <c r="CQ131" s="28">
        <v>1.1789482836871485</v>
      </c>
      <c r="CR131" s="28">
        <v>1.1081685592148744</v>
      </c>
      <c r="CS131" s="28">
        <v>0.94902641971030022</v>
      </c>
      <c r="CT131" s="28">
        <v>0.74950976905274302</v>
      </c>
      <c r="CU131" s="28">
        <v>0.48356097759588401</v>
      </c>
      <c r="CV131" s="28">
        <v>0.33985315893637313</v>
      </c>
      <c r="CW131" s="28">
        <v>0.15786942424137607</v>
      </c>
      <c r="CX131" s="28">
        <v>-2.5214632584992458E-2</v>
      </c>
      <c r="CY131" s="28">
        <v>-1.1207553636718242</v>
      </c>
      <c r="CZ131" s="28">
        <v>-3.4078881128736658</v>
      </c>
      <c r="DA131" s="28">
        <v>-5.1669343447924447</v>
      </c>
      <c r="DB131" s="28">
        <v>-6.4293757237336493</v>
      </c>
      <c r="DD131" s="28">
        <v>11.935666864014944</v>
      </c>
      <c r="DE131" s="28">
        <v>11.750278047652941</v>
      </c>
      <c r="DF131" s="28">
        <v>11.678948283687149</v>
      </c>
      <c r="DG131" s="28">
        <v>11.608168559214874</v>
      </c>
      <c r="DH131" s="28">
        <v>11.4490264197103</v>
      </c>
      <c r="DI131" s="28">
        <v>11.249509769052743</v>
      </c>
      <c r="DJ131" s="28">
        <v>10.983560977595884</v>
      </c>
      <c r="DK131" s="28">
        <v>10.839853158936373</v>
      </c>
      <c r="DL131" s="28">
        <v>10.657869424241376</v>
      </c>
      <c r="DM131" s="28">
        <v>10.474785367415008</v>
      </c>
      <c r="DN131" s="28">
        <v>9.3792446363281758</v>
      </c>
      <c r="DO131" s="28">
        <v>7.0921118871263342</v>
      </c>
      <c r="DP131" s="28">
        <v>5.3330656552075553</v>
      </c>
      <c r="DQ131" s="28">
        <v>4.0706242762663507</v>
      </c>
      <c r="DS131" s="29">
        <v>1.4408337449626636</v>
      </c>
      <c r="DT131" s="29">
        <v>1.2452779095989417</v>
      </c>
      <c r="DU131" s="29">
        <v>1.1811758329399744</v>
      </c>
      <c r="DV131" s="29">
        <v>1.1364738485207013</v>
      </c>
      <c r="DW131" s="29">
        <v>1.0081841216255452</v>
      </c>
      <c r="DX131" s="29">
        <v>0.84848543808970867</v>
      </c>
      <c r="DY131" s="29">
        <v>0.61860007935086081</v>
      </c>
      <c r="DZ131" s="29">
        <v>0.51462622823317261</v>
      </c>
      <c r="EA131" s="29">
        <v>0.31541487766780918</v>
      </c>
      <c r="EB131" s="29">
        <v>-0.24057263544846208</v>
      </c>
      <c r="EC131" s="29">
        <v>-2.8519193421460702</v>
      </c>
      <c r="ED131" s="29">
        <v>-4.9143911934747049</v>
      </c>
      <c r="EE131" s="29">
        <v>-6.0764663222354756</v>
      </c>
      <c r="EF131" s="29">
        <v>-5.724797125066825</v>
      </c>
      <c r="EH131" s="29">
        <v>11.940833744962664</v>
      </c>
      <c r="EI131" s="29">
        <v>11.745277909598942</v>
      </c>
      <c r="EJ131" s="29">
        <v>11.745277909598942</v>
      </c>
      <c r="EK131" s="29">
        <v>11.636473848520701</v>
      </c>
      <c r="EL131" s="29">
        <v>11.508184121625545</v>
      </c>
      <c r="EM131" s="29">
        <v>11.348485438089709</v>
      </c>
      <c r="EN131" s="29">
        <v>11.118600079350861</v>
      </c>
      <c r="EO131" s="29">
        <v>11.014626228233173</v>
      </c>
      <c r="EP131" s="29">
        <v>10.815414877667809</v>
      </c>
      <c r="EQ131" s="29">
        <v>10.259427364551538</v>
      </c>
      <c r="ER131" s="29">
        <v>7.6480806578539298</v>
      </c>
      <c r="ES131" s="29">
        <v>5.5856088065252951</v>
      </c>
      <c r="ET131" s="29">
        <v>4.4235336777645244</v>
      </c>
      <c r="EU131" s="29">
        <v>4.775202874933175</v>
      </c>
      <c r="EW131" s="1">
        <v>384242</v>
      </c>
      <c r="EX131" s="1">
        <v>388388</v>
      </c>
      <c r="EY131" s="1" t="s">
        <v>450</v>
      </c>
      <c r="EZ131" s="1" t="s">
        <v>859</v>
      </c>
    </row>
    <row r="132" spans="2:156" ht="16" thickBot="1" x14ac:dyDescent="0.4">
      <c r="B132" s="21" t="s">
        <v>133</v>
      </c>
      <c r="C132" s="22">
        <v>6.4746428581572779</v>
      </c>
      <c r="D132" s="23">
        <v>6.1318866436123329</v>
      </c>
      <c r="E132" s="23">
        <v>5.8140792479075145</v>
      </c>
      <c r="F132" s="23">
        <v>5.4155907785587161</v>
      </c>
      <c r="G132" s="23">
        <v>4.9143541427108772</v>
      </c>
      <c r="H132" s="23">
        <v>4.3441253063891168</v>
      </c>
      <c r="I132" s="23">
        <v>3.7482632732173542</v>
      </c>
      <c r="J132" s="23">
        <v>3.1194897997145716</v>
      </c>
      <c r="K132" s="23">
        <v>2.4860732127296288</v>
      </c>
      <c r="L132" s="23">
        <v>1.7434721795801806</v>
      </c>
      <c r="M132" s="23">
        <v>-0.75560704759195829</v>
      </c>
      <c r="N132" s="23">
        <v>-1.9974366975428879</v>
      </c>
      <c r="O132" s="23">
        <v>-2.2908867634455774</v>
      </c>
      <c r="P132" s="23">
        <v>-2.0565143641264498</v>
      </c>
      <c r="Q132" s="24"/>
      <c r="R132" s="23">
        <v>11.111642858157278</v>
      </c>
      <c r="S132" s="23">
        <v>10.768886643612333</v>
      </c>
      <c r="T132" s="23">
        <v>10.451079247907515</v>
      </c>
      <c r="U132" s="23">
        <v>10.052590778558717</v>
      </c>
      <c r="V132" s="23">
        <v>9.5513541427108777</v>
      </c>
      <c r="W132" s="23">
        <v>8.9811253063891172</v>
      </c>
      <c r="X132" s="23">
        <v>8.3852632732173547</v>
      </c>
      <c r="Y132" s="23">
        <v>7.7564897997145721</v>
      </c>
      <c r="Z132" s="23">
        <v>7.1230732127296292</v>
      </c>
      <c r="AA132" s="23">
        <v>6.3804721795801811</v>
      </c>
      <c r="AB132" s="23">
        <v>3.8813929524080422</v>
      </c>
      <c r="AC132" s="23">
        <v>2.6395633024571126</v>
      </c>
      <c r="AD132" s="23">
        <v>2.3461132365544231</v>
      </c>
      <c r="AE132" s="23">
        <v>2.5804856358735506</v>
      </c>
      <c r="AG132" s="25">
        <v>6.5540019976255444</v>
      </c>
      <c r="AH132" s="25">
        <v>6.273356911602157</v>
      </c>
      <c r="AI132" s="25">
        <v>5.8932123838447836</v>
      </c>
      <c r="AJ132" s="25">
        <v>5.5150767835694765</v>
      </c>
      <c r="AK132" s="25">
        <v>5.0688825855922559</v>
      </c>
      <c r="AL132" s="25">
        <v>4.5550490391204832</v>
      </c>
      <c r="AM132" s="25">
        <v>4.0133357826746021</v>
      </c>
      <c r="AN132" s="25">
        <v>3.4374336648887365</v>
      </c>
      <c r="AO132" s="25">
        <v>2.8472179124037638</v>
      </c>
      <c r="AP132" s="25">
        <v>2.2350345444402677</v>
      </c>
      <c r="AQ132" s="25">
        <v>0.49498296420485843</v>
      </c>
      <c r="AR132" s="25">
        <v>-0.78377772682027569</v>
      </c>
      <c r="AS132" s="25">
        <v>-1.5528914548825909</v>
      </c>
      <c r="AT132" s="25">
        <v>-2.0525131356552748</v>
      </c>
      <c r="AV132" s="26">
        <v>11.191001997625545</v>
      </c>
      <c r="AW132" s="26">
        <v>10.910356911602157</v>
      </c>
      <c r="AX132" s="26">
        <v>10.530212383844784</v>
      </c>
      <c r="AY132" s="26">
        <v>10.152076783569477</v>
      </c>
      <c r="AZ132" s="26">
        <v>9.7058825855922564</v>
      </c>
      <c r="BA132" s="26">
        <v>9.1920490391204837</v>
      </c>
      <c r="BB132" s="26">
        <v>8.6503357826746026</v>
      </c>
      <c r="BC132" s="26">
        <v>8.0744336648887369</v>
      </c>
      <c r="BD132" s="26">
        <v>7.4842179124037642</v>
      </c>
      <c r="BE132" s="26">
        <v>6.8720345444402682</v>
      </c>
      <c r="BF132" s="26">
        <v>5.1319829642048589</v>
      </c>
      <c r="BG132" s="26">
        <v>3.8532222731797248</v>
      </c>
      <c r="BH132" s="26">
        <v>3.0841085451174095</v>
      </c>
      <c r="BI132" s="26">
        <v>2.5844868643447256</v>
      </c>
      <c r="BK132" s="27">
        <v>6.48582436471672</v>
      </c>
      <c r="BL132" s="27">
        <v>6.1679733242318591</v>
      </c>
      <c r="BM132" s="27">
        <v>5.8707948268619532</v>
      </c>
      <c r="BN132" s="27">
        <v>5.487936750510169</v>
      </c>
      <c r="BO132" s="27">
        <v>5.0063203170963568</v>
      </c>
      <c r="BP132" s="27">
        <v>4.4571406686785906</v>
      </c>
      <c r="BQ132" s="27">
        <v>3.8816467140148525</v>
      </c>
      <c r="BR132" s="27">
        <v>3.2727013208360525</v>
      </c>
      <c r="BS132" s="27">
        <v>2.6693575800025151</v>
      </c>
      <c r="BT132" s="27">
        <v>1.9970061245436668</v>
      </c>
      <c r="BU132" s="27">
        <v>-0.32879526350463095</v>
      </c>
      <c r="BV132" s="27">
        <v>-1.4349258455747744</v>
      </c>
      <c r="BW132" s="27">
        <v>-1.6317807622753726</v>
      </c>
      <c r="BX132" s="27">
        <v>-1.4297462207032723</v>
      </c>
      <c r="BZ132" s="27">
        <v>11.12282436471672</v>
      </c>
      <c r="CA132" s="27">
        <v>10.80497332423186</v>
      </c>
      <c r="CB132" s="27">
        <v>10.507794826861954</v>
      </c>
      <c r="CC132" s="27">
        <v>10.12493675051017</v>
      </c>
      <c r="CD132" s="27">
        <v>9.6433203170963573</v>
      </c>
      <c r="CE132" s="27">
        <v>9.0941406686785911</v>
      </c>
      <c r="CF132" s="27">
        <v>8.518646714014853</v>
      </c>
      <c r="CG132" s="27">
        <v>7.9097013208360529</v>
      </c>
      <c r="CH132" s="27">
        <v>7.3063575800025156</v>
      </c>
      <c r="CI132" s="27">
        <v>6.6340061245436672</v>
      </c>
      <c r="CJ132" s="27">
        <v>4.3082047364953695</v>
      </c>
      <c r="CK132" s="27">
        <v>3.202074154425226</v>
      </c>
      <c r="CL132" s="27">
        <v>3.0052192377246278</v>
      </c>
      <c r="CM132" s="27">
        <v>3.2072537792967282</v>
      </c>
      <c r="CO132" s="28">
        <v>6.4771227228838661</v>
      </c>
      <c r="CP132" s="28">
        <v>6.137734515917213</v>
      </c>
      <c r="CQ132" s="28">
        <v>5.8333447325002297</v>
      </c>
      <c r="CR132" s="28">
        <v>5.452296652082552</v>
      </c>
      <c r="CS132" s="28">
        <v>4.9943873249875423</v>
      </c>
      <c r="CT132" s="28">
        <v>4.4710986671037034</v>
      </c>
      <c r="CU132" s="28">
        <v>3.89978285656899</v>
      </c>
      <c r="CV132" s="28">
        <v>3.3056093163399396</v>
      </c>
      <c r="CW132" s="28">
        <v>2.786723706919787</v>
      </c>
      <c r="CX132" s="28">
        <v>2.2565382693263132</v>
      </c>
      <c r="CY132" s="28">
        <v>-0.91516250799300281</v>
      </c>
      <c r="CZ132" s="28">
        <v>-7.4116714941806592</v>
      </c>
      <c r="DA132" s="28">
        <v>-12.413249469610122</v>
      </c>
      <c r="DB132" s="28">
        <v>-15.776625992898126</v>
      </c>
      <c r="DD132" s="28">
        <v>11.114122722883867</v>
      </c>
      <c r="DE132" s="28">
        <v>10.774734515917213</v>
      </c>
      <c r="DF132" s="28">
        <v>10.47034473250023</v>
      </c>
      <c r="DG132" s="28">
        <v>10.089296652082552</v>
      </c>
      <c r="DH132" s="28">
        <v>9.6313873249875428</v>
      </c>
      <c r="DI132" s="28">
        <v>9.1080986671037039</v>
      </c>
      <c r="DJ132" s="28">
        <v>8.5367828565689905</v>
      </c>
      <c r="DK132" s="28">
        <v>7.9426093163399401</v>
      </c>
      <c r="DL132" s="28">
        <v>7.4237237069197874</v>
      </c>
      <c r="DM132" s="28">
        <v>6.8935382693263136</v>
      </c>
      <c r="DN132" s="28">
        <v>3.7218374920069976</v>
      </c>
      <c r="DO132" s="28">
        <v>-2.7746714941806587</v>
      </c>
      <c r="DP132" s="28">
        <v>-7.7762494696101214</v>
      </c>
      <c r="DQ132" s="28">
        <v>-11.139625992898125</v>
      </c>
      <c r="DS132" s="29">
        <v>6.5106172627206682</v>
      </c>
      <c r="DT132" s="29">
        <v>6.1527090347489803</v>
      </c>
      <c r="DU132" s="29">
        <v>5.8587501572360097</v>
      </c>
      <c r="DV132" s="29">
        <v>5.5339483686770023</v>
      </c>
      <c r="DW132" s="29">
        <v>5.1216681510339868</v>
      </c>
      <c r="DX132" s="29">
        <v>4.6835680389812495</v>
      </c>
      <c r="DY132" s="29">
        <v>4.2128834155416044</v>
      </c>
      <c r="DZ132" s="29">
        <v>3.7403109433964943</v>
      </c>
      <c r="EA132" s="29">
        <v>3.1530496732968558</v>
      </c>
      <c r="EB132" s="29">
        <v>1.5448585742240724</v>
      </c>
      <c r="EC132" s="29">
        <v>-5.8199722296473766</v>
      </c>
      <c r="ED132" s="29">
        <v>-11.626533857409761</v>
      </c>
      <c r="EE132" s="29">
        <v>-14.893898588676564</v>
      </c>
      <c r="EF132" s="29">
        <v>-13.862916291746515</v>
      </c>
      <c r="EH132" s="29">
        <v>11.147617262720669</v>
      </c>
      <c r="EI132" s="29">
        <v>10.789709034748981</v>
      </c>
      <c r="EJ132" s="29">
        <v>10.789709034748981</v>
      </c>
      <c r="EK132" s="29">
        <v>10.170948368677003</v>
      </c>
      <c r="EL132" s="29">
        <v>9.7586681510339872</v>
      </c>
      <c r="EM132" s="29">
        <v>9.32056803898125</v>
      </c>
      <c r="EN132" s="29">
        <v>8.8498834155416048</v>
      </c>
      <c r="EO132" s="29">
        <v>8.3773109433964947</v>
      </c>
      <c r="EP132" s="29">
        <v>7.7900496732968563</v>
      </c>
      <c r="EQ132" s="29">
        <v>6.1818585742240728</v>
      </c>
      <c r="ER132" s="29">
        <v>-1.1829722296473761</v>
      </c>
      <c r="ES132" s="29">
        <v>-6.9895338574097607</v>
      </c>
      <c r="ET132" s="29">
        <v>-10.256898588676563</v>
      </c>
      <c r="EU132" s="29">
        <v>-9.2259162917465147</v>
      </c>
      <c r="EW132" s="1">
        <v>357620</v>
      </c>
      <c r="EX132" s="1">
        <v>406662</v>
      </c>
      <c r="EY132" s="1" t="s">
        <v>614</v>
      </c>
      <c r="EZ132" s="1" t="s">
        <v>877</v>
      </c>
    </row>
    <row r="133" spans="2:156" ht="16" thickBot="1" x14ac:dyDescent="0.4">
      <c r="B133" s="21" t="s">
        <v>134</v>
      </c>
      <c r="C133" s="22">
        <v>0.53134413476830566</v>
      </c>
      <c r="D133" s="23">
        <v>0.38269340304455213</v>
      </c>
      <c r="E133" s="23">
        <v>0.30179884483479835</v>
      </c>
      <c r="F133" s="23">
        <v>0.19827872242243938</v>
      </c>
      <c r="G133" s="23">
        <v>2.9914965941868488E-2</v>
      </c>
      <c r="H133" s="23">
        <v>-8.9465877968363472E-2</v>
      </c>
      <c r="I133" s="23">
        <v>-0.21713484467341626</v>
      </c>
      <c r="J133" s="23">
        <v>-0.37498594300214272</v>
      </c>
      <c r="K133" s="23">
        <v>-0.5486702920755544</v>
      </c>
      <c r="L133" s="23">
        <v>-0.73645541194952546</v>
      </c>
      <c r="M133" s="23">
        <v>-1.4300651334849439</v>
      </c>
      <c r="N133" s="23">
        <v>-1.9577101835640196</v>
      </c>
      <c r="O133" s="23">
        <v>-2.3029288729690034</v>
      </c>
      <c r="P133" s="23">
        <v>-2.1453963787825492</v>
      </c>
      <c r="Q133" s="24"/>
      <c r="R133" s="23">
        <v>2.7313441347683058</v>
      </c>
      <c r="S133" s="23">
        <v>2.5826934030445523</v>
      </c>
      <c r="T133" s="23">
        <v>2.5017988448347985</v>
      </c>
      <c r="U133" s="23">
        <v>2.3982787224224396</v>
      </c>
      <c r="V133" s="23">
        <v>2.2299149659418687</v>
      </c>
      <c r="W133" s="23">
        <v>2.1105341220316367</v>
      </c>
      <c r="X133" s="23">
        <v>1.9828651553265839</v>
      </c>
      <c r="Y133" s="23">
        <v>1.8250140569978575</v>
      </c>
      <c r="Z133" s="23">
        <v>1.6513297079244458</v>
      </c>
      <c r="AA133" s="23">
        <v>1.4635445880504747</v>
      </c>
      <c r="AB133" s="23">
        <v>0.76993486651505627</v>
      </c>
      <c r="AC133" s="23">
        <v>0.24228981643598058</v>
      </c>
      <c r="AD133" s="23">
        <v>-0.10292887296900322</v>
      </c>
      <c r="AE133" s="23">
        <v>5.4603621217450993E-2</v>
      </c>
      <c r="AG133" s="25">
        <v>0.59047505586012949</v>
      </c>
      <c r="AH133" s="25">
        <v>0.49107597031252581</v>
      </c>
      <c r="AI133" s="25">
        <v>0.39286202016058613</v>
      </c>
      <c r="AJ133" s="25">
        <v>0.28500887331840552</v>
      </c>
      <c r="AK133" s="25">
        <v>0.11687083330102777</v>
      </c>
      <c r="AL133" s="25">
        <v>-3.4512031022257972E-3</v>
      </c>
      <c r="AM133" s="25">
        <v>-0.13107100766814916</v>
      </c>
      <c r="AN133" s="25">
        <v>-0.29320518941133322</v>
      </c>
      <c r="AO133" s="25">
        <v>-0.4692009389170817</v>
      </c>
      <c r="AP133" s="25">
        <v>-0.62907111592588105</v>
      </c>
      <c r="AQ133" s="25">
        <v>-1.0646071563700374</v>
      </c>
      <c r="AR133" s="25">
        <v>-1.4779795679327608</v>
      </c>
      <c r="AS133" s="25">
        <v>-2.1548997889184989</v>
      </c>
      <c r="AT133" s="25">
        <v>-2.5834386787689292</v>
      </c>
      <c r="AV133" s="26">
        <v>2.7904750558601297</v>
      </c>
      <c r="AW133" s="26">
        <v>2.691075970312526</v>
      </c>
      <c r="AX133" s="26">
        <v>2.5928620201605863</v>
      </c>
      <c r="AY133" s="26">
        <v>2.4850088733184057</v>
      </c>
      <c r="AZ133" s="26">
        <v>2.3168708333010279</v>
      </c>
      <c r="BA133" s="26">
        <v>2.1965487968977744</v>
      </c>
      <c r="BB133" s="26">
        <v>2.068928992331851</v>
      </c>
      <c r="BC133" s="26">
        <v>1.906794810588667</v>
      </c>
      <c r="BD133" s="26">
        <v>1.7307990610829185</v>
      </c>
      <c r="BE133" s="26">
        <v>1.5709288840741191</v>
      </c>
      <c r="BF133" s="26">
        <v>1.1353928436299627</v>
      </c>
      <c r="BG133" s="26">
        <v>0.72202043206723943</v>
      </c>
      <c r="BH133" s="26">
        <v>4.5100211081501307E-2</v>
      </c>
      <c r="BI133" s="26">
        <v>-0.38343867876892901</v>
      </c>
      <c r="BK133" s="27">
        <v>0.53511774353000607</v>
      </c>
      <c r="BL133" s="27">
        <v>0.39054346883213675</v>
      </c>
      <c r="BM133" s="27">
        <v>0.31333255194248988</v>
      </c>
      <c r="BN133" s="27">
        <v>0.21397885405987971</v>
      </c>
      <c r="BO133" s="27">
        <v>5.1755579991880296E-2</v>
      </c>
      <c r="BP133" s="27">
        <v>-6.2236175704288854E-2</v>
      </c>
      <c r="BQ133" s="27">
        <v>-0.18486532608229478</v>
      </c>
      <c r="BR133" s="27">
        <v>-0.33719135452505444</v>
      </c>
      <c r="BS133" s="27">
        <v>-0.50261347150456359</v>
      </c>
      <c r="BT133" s="27">
        <v>-0.67374021842039955</v>
      </c>
      <c r="BU133" s="27">
        <v>-1.3240830585556065</v>
      </c>
      <c r="BV133" s="27">
        <v>-1.6393486816322245</v>
      </c>
      <c r="BW133" s="27">
        <v>-1.8926200790307472</v>
      </c>
      <c r="BX133" s="27">
        <v>-1.7388212362566442</v>
      </c>
      <c r="BZ133" s="27">
        <v>2.7351177435300063</v>
      </c>
      <c r="CA133" s="27">
        <v>2.5905434688321369</v>
      </c>
      <c r="CB133" s="27">
        <v>2.5133325519424901</v>
      </c>
      <c r="CC133" s="27">
        <v>2.4139788540598799</v>
      </c>
      <c r="CD133" s="27">
        <v>2.2517555799918805</v>
      </c>
      <c r="CE133" s="27">
        <v>2.1377638242957113</v>
      </c>
      <c r="CF133" s="27">
        <v>2.0151346739177054</v>
      </c>
      <c r="CG133" s="27">
        <v>1.8628086454749457</v>
      </c>
      <c r="CH133" s="27">
        <v>1.6973865284954366</v>
      </c>
      <c r="CI133" s="27">
        <v>1.5262597815796006</v>
      </c>
      <c r="CJ133" s="27">
        <v>0.87591694144439369</v>
      </c>
      <c r="CK133" s="27">
        <v>0.56065131836777571</v>
      </c>
      <c r="CL133" s="27">
        <v>0.30737992096925293</v>
      </c>
      <c r="CM133" s="27">
        <v>0.46117876374335598</v>
      </c>
      <c r="CO133" s="28">
        <v>0.53811416371034504</v>
      </c>
      <c r="CP133" s="28">
        <v>0.39635076752064613</v>
      </c>
      <c r="CQ133" s="28">
        <v>0.32842533458949053</v>
      </c>
      <c r="CR133" s="28">
        <v>0.23498704298127215</v>
      </c>
      <c r="CS133" s="28">
        <v>7.355158950034113E-2</v>
      </c>
      <c r="CT133" s="28">
        <v>-3.6873449703889172E-2</v>
      </c>
      <c r="CU133" s="28">
        <v>-0.15414477699216267</v>
      </c>
      <c r="CV133" s="28">
        <v>-0.29255049067606098</v>
      </c>
      <c r="CW133" s="28">
        <v>-0.42559129663443862</v>
      </c>
      <c r="CX133" s="28">
        <v>-0.6138652202108279</v>
      </c>
      <c r="CY133" s="28">
        <v>-1.4014022636827104</v>
      </c>
      <c r="CZ133" s="28">
        <v>-2.0260018269045483</v>
      </c>
      <c r="DA133" s="28">
        <v>-2.2950112946622161</v>
      </c>
      <c r="DB133" s="28">
        <v>-2.3798659865869096</v>
      </c>
      <c r="DD133" s="28">
        <v>2.7381141637103452</v>
      </c>
      <c r="DE133" s="28">
        <v>2.5963507675206463</v>
      </c>
      <c r="DF133" s="28">
        <v>2.5284253345894907</v>
      </c>
      <c r="DG133" s="28">
        <v>2.4349870429812723</v>
      </c>
      <c r="DH133" s="28">
        <v>2.2735515895003413</v>
      </c>
      <c r="DI133" s="28">
        <v>2.163126550296111</v>
      </c>
      <c r="DJ133" s="28">
        <v>2.0458552230078375</v>
      </c>
      <c r="DK133" s="28">
        <v>1.9074495093239392</v>
      </c>
      <c r="DL133" s="28">
        <v>1.7744087033655616</v>
      </c>
      <c r="DM133" s="28">
        <v>1.5861347797891723</v>
      </c>
      <c r="DN133" s="28">
        <v>0.79859773631728981</v>
      </c>
      <c r="DO133" s="28">
        <v>0.17399817309545185</v>
      </c>
      <c r="DP133" s="28">
        <v>-9.5011294662215917E-2</v>
      </c>
      <c r="DQ133" s="28">
        <v>-0.17986598658690944</v>
      </c>
      <c r="DS133" s="29">
        <v>0.5059491581490585</v>
      </c>
      <c r="DT133" s="29">
        <v>0.34119755599223023</v>
      </c>
      <c r="DU133" s="29">
        <v>0.27834262862064207</v>
      </c>
      <c r="DV133" s="29">
        <v>0.19686931510797301</v>
      </c>
      <c r="DW133" s="29">
        <v>3.7942038885736551E-2</v>
      </c>
      <c r="DX133" s="29">
        <v>-5.9090194056497403E-2</v>
      </c>
      <c r="DY133" s="29">
        <v>-0.16327395876086204</v>
      </c>
      <c r="DZ133" s="29">
        <v>-0.27137017208867498</v>
      </c>
      <c r="EA133" s="29">
        <v>-0.3978960883380056</v>
      </c>
      <c r="EB133" s="29">
        <v>-0.64331725176536736</v>
      </c>
      <c r="EC133" s="29">
        <v>-1.6616872065413402</v>
      </c>
      <c r="ED133" s="29">
        <v>-2.187370504638074</v>
      </c>
      <c r="EE133" s="29">
        <v>-2.3421022237522777</v>
      </c>
      <c r="EF133" s="29">
        <v>-2.1489949748756514</v>
      </c>
      <c r="EH133" s="29">
        <v>2.7059491581490587</v>
      </c>
      <c r="EI133" s="29">
        <v>2.5411975559922304</v>
      </c>
      <c r="EJ133" s="29">
        <v>2.5411975559922304</v>
      </c>
      <c r="EK133" s="29">
        <v>2.3968693151079732</v>
      </c>
      <c r="EL133" s="29">
        <v>2.2379420388857367</v>
      </c>
      <c r="EM133" s="29">
        <v>2.1409098059435028</v>
      </c>
      <c r="EN133" s="29">
        <v>2.0367260412391381</v>
      </c>
      <c r="EO133" s="29">
        <v>1.9286298279113252</v>
      </c>
      <c r="EP133" s="29">
        <v>1.8021039116619946</v>
      </c>
      <c r="EQ133" s="29">
        <v>1.5566827482346328</v>
      </c>
      <c r="ER133" s="29">
        <v>0.53831279345866001</v>
      </c>
      <c r="ES133" s="29">
        <v>1.2629495361926146E-2</v>
      </c>
      <c r="ET133" s="29">
        <v>-0.14210222375227755</v>
      </c>
      <c r="EU133" s="29">
        <v>5.1005025124348791E-2</v>
      </c>
      <c r="EW133" s="1">
        <v>337117</v>
      </c>
      <c r="EX133" s="1">
        <v>526444</v>
      </c>
      <c r="EY133" s="1" t="s">
        <v>452</v>
      </c>
      <c r="EZ133" s="1" t="s">
        <v>872</v>
      </c>
    </row>
    <row r="134" spans="2:156" ht="16" thickBot="1" x14ac:dyDescent="0.4">
      <c r="B134" s="21" t="s">
        <v>135</v>
      </c>
      <c r="C134" s="22">
        <v>6.5589560892924563</v>
      </c>
      <c r="D134" s="23">
        <v>6.4637085480015601</v>
      </c>
      <c r="E134" s="23">
        <v>6.447636760049388</v>
      </c>
      <c r="F134" s="23">
        <v>6.4135063711163136</v>
      </c>
      <c r="G134" s="23">
        <v>6.4410351783172146</v>
      </c>
      <c r="H134" s="23">
        <v>6.3999102685566625</v>
      </c>
      <c r="I134" s="23">
        <v>6.3447042510987517</v>
      </c>
      <c r="J134" s="23">
        <v>6.2436745003111751</v>
      </c>
      <c r="K134" s="23">
        <v>6.2585751282091753</v>
      </c>
      <c r="L134" s="23">
        <v>6.1722793908836966</v>
      </c>
      <c r="M134" s="23">
        <v>4.6477421700136672</v>
      </c>
      <c r="N134" s="23">
        <v>3.0905669864104972</v>
      </c>
      <c r="O134" s="23">
        <v>-0.32799899974930469</v>
      </c>
      <c r="P134" s="23">
        <v>-0.19998098484951754</v>
      </c>
      <c r="Q134" s="24"/>
      <c r="R134" s="23">
        <v>18.508956089292454</v>
      </c>
      <c r="S134" s="23">
        <v>18.413708548001559</v>
      </c>
      <c r="T134" s="23">
        <v>18.397636760049387</v>
      </c>
      <c r="U134" s="23">
        <v>18.363506371116312</v>
      </c>
      <c r="V134" s="23">
        <v>18.391035178317214</v>
      </c>
      <c r="W134" s="23">
        <v>18.349910268556663</v>
      </c>
      <c r="X134" s="23">
        <v>18.29470425109875</v>
      </c>
      <c r="Y134" s="23">
        <v>18.193674500311175</v>
      </c>
      <c r="Z134" s="23">
        <v>18.208575128209176</v>
      </c>
      <c r="AA134" s="23">
        <v>18.122279390883698</v>
      </c>
      <c r="AB134" s="23">
        <v>16.597742170013667</v>
      </c>
      <c r="AC134" s="23">
        <v>15.040566986410496</v>
      </c>
      <c r="AD134" s="23">
        <v>11.622001000250695</v>
      </c>
      <c r="AE134" s="23">
        <v>11.750019015150482</v>
      </c>
      <c r="AG134" s="25">
        <v>6.7326311232180043</v>
      </c>
      <c r="AH134" s="25">
        <v>6.7785383268433277</v>
      </c>
      <c r="AI134" s="25">
        <v>6.7085180203958741</v>
      </c>
      <c r="AJ134" s="25">
        <v>6.6342374353398901</v>
      </c>
      <c r="AK134" s="25">
        <v>6.6317896189394618</v>
      </c>
      <c r="AL134" s="25">
        <v>6.5823004609060254</v>
      </c>
      <c r="AM134" s="25">
        <v>6.5131218415843541</v>
      </c>
      <c r="AN134" s="25">
        <v>6.3966287996012721</v>
      </c>
      <c r="AO134" s="25">
        <v>6.3901324531788273</v>
      </c>
      <c r="AP134" s="25">
        <v>6.2824509684054037</v>
      </c>
      <c r="AQ134" s="25">
        <v>6.2123856549335663</v>
      </c>
      <c r="AR134" s="25">
        <v>6.1561727454065318</v>
      </c>
      <c r="AS134" s="25">
        <v>6.1171084125278146</v>
      </c>
      <c r="AT134" s="25">
        <v>6.2016371044606604</v>
      </c>
      <c r="AV134" s="26">
        <v>18.682631123218002</v>
      </c>
      <c r="AW134" s="26">
        <v>18.728538326843328</v>
      </c>
      <c r="AX134" s="26">
        <v>18.658518020395874</v>
      </c>
      <c r="AY134" s="26">
        <v>18.58423743533989</v>
      </c>
      <c r="AZ134" s="26">
        <v>18.58178961893946</v>
      </c>
      <c r="BA134" s="26">
        <v>18.532300460906026</v>
      </c>
      <c r="BB134" s="26">
        <v>18.463121841584353</v>
      </c>
      <c r="BC134" s="26">
        <v>18.34662879960127</v>
      </c>
      <c r="BD134" s="26">
        <v>18.340132453178825</v>
      </c>
      <c r="BE134" s="26">
        <v>18.232450968405402</v>
      </c>
      <c r="BF134" s="26">
        <v>18.162385654933566</v>
      </c>
      <c r="BG134" s="26">
        <v>18.106172745406532</v>
      </c>
      <c r="BH134" s="26">
        <v>18.067108412527816</v>
      </c>
      <c r="BI134" s="26">
        <v>18.151637104460661</v>
      </c>
      <c r="BK134" s="27">
        <v>6.5597857261773189</v>
      </c>
      <c r="BL134" s="27">
        <v>6.4656711733922085</v>
      </c>
      <c r="BM134" s="27">
        <v>6.4501884790112509</v>
      </c>
      <c r="BN134" s="27">
        <v>6.4170261133941864</v>
      </c>
      <c r="BO134" s="27">
        <v>6.4458691694857162</v>
      </c>
      <c r="BP134" s="27">
        <v>6.4053371250252793</v>
      </c>
      <c r="BQ134" s="27">
        <v>6.3518735800342414</v>
      </c>
      <c r="BR134" s="27">
        <v>6.2523162045759069</v>
      </c>
      <c r="BS134" s="27">
        <v>6.2679167715145638</v>
      </c>
      <c r="BT134" s="27">
        <v>6.1852036130307688</v>
      </c>
      <c r="BU134" s="27">
        <v>4.6695681008124499</v>
      </c>
      <c r="BV134" s="27">
        <v>3.1259080034122135</v>
      </c>
      <c r="BW134" s="27">
        <v>-0.28507125010989043</v>
      </c>
      <c r="BX134" s="27">
        <v>-0.14841213352625005</v>
      </c>
      <c r="BZ134" s="27">
        <v>18.50978572617732</v>
      </c>
      <c r="CA134" s="27">
        <v>18.415671173392209</v>
      </c>
      <c r="CB134" s="27">
        <v>18.400188479011248</v>
      </c>
      <c r="CC134" s="27">
        <v>18.367026113394186</v>
      </c>
      <c r="CD134" s="27">
        <v>18.395869169485714</v>
      </c>
      <c r="CE134" s="27">
        <v>18.355337125025279</v>
      </c>
      <c r="CF134" s="27">
        <v>18.30187358003424</v>
      </c>
      <c r="CG134" s="27">
        <v>18.202316204575908</v>
      </c>
      <c r="CH134" s="27">
        <v>18.217916771514563</v>
      </c>
      <c r="CI134" s="27">
        <v>18.135203613030768</v>
      </c>
      <c r="CJ134" s="27">
        <v>16.619568100812451</v>
      </c>
      <c r="CK134" s="27">
        <v>15.075908003412213</v>
      </c>
      <c r="CL134" s="27">
        <v>11.664928749890109</v>
      </c>
      <c r="CM134" s="27">
        <v>11.801587866473749</v>
      </c>
      <c r="CO134" s="28">
        <v>6.5720622740006984</v>
      </c>
      <c r="CP134" s="28">
        <v>6.4904580696233154</v>
      </c>
      <c r="CQ134" s="28">
        <v>6.4879949526338825</v>
      </c>
      <c r="CR134" s="28">
        <v>6.4678695004419833</v>
      </c>
      <c r="CS134" s="28">
        <v>6.5087653635405385</v>
      </c>
      <c r="CT134" s="28">
        <v>6.4818062795244842</v>
      </c>
      <c r="CU134" s="28">
        <v>6.4404147956100166</v>
      </c>
      <c r="CV134" s="28">
        <v>6.354462342864438</v>
      </c>
      <c r="CW134" s="28">
        <v>6.3830325065079165</v>
      </c>
      <c r="CX134" s="28">
        <v>6.3143196776589186</v>
      </c>
      <c r="CY134" s="28">
        <v>-0.12750030899476883</v>
      </c>
      <c r="CZ134" s="28">
        <v>-1.0793081938445752</v>
      </c>
      <c r="DA134" s="28">
        <v>-1.1547363168265754</v>
      </c>
      <c r="DB134" s="28">
        <v>-1.0181256739689921</v>
      </c>
      <c r="DD134" s="28">
        <v>18.522062274000696</v>
      </c>
      <c r="DE134" s="28">
        <v>18.440458069623315</v>
      </c>
      <c r="DF134" s="28">
        <v>18.437994952633883</v>
      </c>
      <c r="DG134" s="28">
        <v>18.417869500441981</v>
      </c>
      <c r="DH134" s="28">
        <v>18.458765363540536</v>
      </c>
      <c r="DI134" s="28">
        <v>18.431806279524483</v>
      </c>
      <c r="DJ134" s="28">
        <v>18.390414795610017</v>
      </c>
      <c r="DK134" s="28">
        <v>18.304462342864436</v>
      </c>
      <c r="DL134" s="28">
        <v>18.333032506507916</v>
      </c>
      <c r="DM134" s="28">
        <v>18.264319677658918</v>
      </c>
      <c r="DN134" s="28">
        <v>11.82249969100523</v>
      </c>
      <c r="DO134" s="28">
        <v>10.870691806155424</v>
      </c>
      <c r="DP134" s="28">
        <v>10.795263683173424</v>
      </c>
      <c r="DQ134" s="28">
        <v>10.931874326031007</v>
      </c>
      <c r="DS134" s="29">
        <v>6.5721047356706466</v>
      </c>
      <c r="DT134" s="29">
        <v>6.4890010687049475</v>
      </c>
      <c r="DU134" s="29">
        <v>6.4859738544627836</v>
      </c>
      <c r="DV134" s="29">
        <v>6.4664282685089374</v>
      </c>
      <c r="DW134" s="29">
        <v>6.5081955657899186</v>
      </c>
      <c r="DX134" s="29">
        <v>6.4826145661327095</v>
      </c>
      <c r="DY134" s="29">
        <v>6.4423419528151404</v>
      </c>
      <c r="DZ134" s="29">
        <v>5.5167017225194854</v>
      </c>
      <c r="EA134" s="29">
        <v>4.0555928653536952</v>
      </c>
      <c r="EB134" s="29">
        <v>0.26874512188046751</v>
      </c>
      <c r="EC134" s="29">
        <v>-1.2616529872885884</v>
      </c>
      <c r="ED134" s="29">
        <v>-1.1845190965618073</v>
      </c>
      <c r="EE134" s="29">
        <v>-1.2302478876903464</v>
      </c>
      <c r="EF134" s="29">
        <v>-0.98780880154575712</v>
      </c>
      <c r="EH134" s="29">
        <v>18.522104735670645</v>
      </c>
      <c r="EI134" s="29">
        <v>18.439001068704947</v>
      </c>
      <c r="EJ134" s="29">
        <v>18.439001068704947</v>
      </c>
      <c r="EK134" s="29">
        <v>18.416428268508938</v>
      </c>
      <c r="EL134" s="29">
        <v>18.458195565789918</v>
      </c>
      <c r="EM134" s="29">
        <v>18.43261456613271</v>
      </c>
      <c r="EN134" s="29">
        <v>18.392341952815141</v>
      </c>
      <c r="EO134" s="29">
        <v>17.466701722519485</v>
      </c>
      <c r="EP134" s="29">
        <v>16.005592865353695</v>
      </c>
      <c r="EQ134" s="29">
        <v>12.218745121880467</v>
      </c>
      <c r="ER134" s="29">
        <v>10.688347012711411</v>
      </c>
      <c r="ES134" s="29">
        <v>10.765480903438192</v>
      </c>
      <c r="ET134" s="29">
        <v>10.719752112309653</v>
      </c>
      <c r="EU134" s="29">
        <v>10.962191198454242</v>
      </c>
      <c r="EW134" s="1">
        <v>330458</v>
      </c>
      <c r="EX134" s="1">
        <v>477825</v>
      </c>
      <c r="EY134" s="1" t="s">
        <v>477</v>
      </c>
      <c r="EZ134" s="1" t="s">
        <v>873</v>
      </c>
    </row>
    <row r="135" spans="2:156" ht="16" thickBot="1" x14ac:dyDescent="0.4">
      <c r="B135" s="21" t="s">
        <v>136</v>
      </c>
      <c r="C135" s="22">
        <v>8.8339492747632544</v>
      </c>
      <c r="D135" s="23">
        <v>8.5279854125315193</v>
      </c>
      <c r="E135" s="23">
        <v>8.28105323189377</v>
      </c>
      <c r="F135" s="23">
        <v>7.9497720825516751</v>
      </c>
      <c r="G135" s="23">
        <v>7.7097432861864235</v>
      </c>
      <c r="H135" s="23">
        <v>7.3591028956244617</v>
      </c>
      <c r="I135" s="23">
        <v>6.8941585818086608</v>
      </c>
      <c r="J135" s="23">
        <v>6.5168823056064227</v>
      </c>
      <c r="K135" s="23">
        <v>6.0908788848364779</v>
      </c>
      <c r="L135" s="23">
        <v>5.5825122365483999</v>
      </c>
      <c r="M135" s="23">
        <v>3.844229291082776</v>
      </c>
      <c r="N135" s="23">
        <v>2.8710271480434066</v>
      </c>
      <c r="O135" s="23">
        <v>2.5302115930462392</v>
      </c>
      <c r="P135" s="23">
        <v>2.5714170178202664</v>
      </c>
      <c r="Q135" s="24"/>
      <c r="R135" s="23">
        <v>13.470949274763255</v>
      </c>
      <c r="S135" s="23">
        <v>13.16498541253152</v>
      </c>
      <c r="T135" s="23">
        <v>12.91805323189377</v>
      </c>
      <c r="U135" s="23">
        <v>12.586772082551676</v>
      </c>
      <c r="V135" s="23">
        <v>12.346743286186424</v>
      </c>
      <c r="W135" s="23">
        <v>11.996102895624462</v>
      </c>
      <c r="X135" s="23">
        <v>11.531158581808661</v>
      </c>
      <c r="Y135" s="23">
        <v>11.153882305606423</v>
      </c>
      <c r="Z135" s="23">
        <v>10.727878884836478</v>
      </c>
      <c r="AA135" s="23">
        <v>10.2195122365484</v>
      </c>
      <c r="AB135" s="23">
        <v>8.4812292910827765</v>
      </c>
      <c r="AC135" s="23">
        <v>7.5080271480434071</v>
      </c>
      <c r="AD135" s="23">
        <v>7.1672115930462397</v>
      </c>
      <c r="AE135" s="23">
        <v>7.2084170178202669</v>
      </c>
      <c r="AG135" s="25">
        <v>8.9611046397917953</v>
      </c>
      <c r="AH135" s="25">
        <v>8.7582462668761742</v>
      </c>
      <c r="AI135" s="25">
        <v>8.4272516184236554</v>
      </c>
      <c r="AJ135" s="25">
        <v>8.0846187114291812</v>
      </c>
      <c r="AK135" s="25">
        <v>7.8559470747892117</v>
      </c>
      <c r="AL135" s="25">
        <v>7.5256562097070052</v>
      </c>
      <c r="AM135" s="25">
        <v>7.0760084884689025</v>
      </c>
      <c r="AN135" s="25">
        <v>6.7106768268566768</v>
      </c>
      <c r="AO135" s="25">
        <v>6.2858805178183133</v>
      </c>
      <c r="AP135" s="25">
        <v>5.8342871320779075</v>
      </c>
      <c r="AQ135" s="25">
        <v>4.5549199921672283</v>
      </c>
      <c r="AR135" s="25">
        <v>3.6248533256974085</v>
      </c>
      <c r="AS135" s="25">
        <v>3.0557900436252439</v>
      </c>
      <c r="AT135" s="25">
        <v>2.7457071030108686</v>
      </c>
      <c r="AV135" s="26">
        <v>13.598104639791796</v>
      </c>
      <c r="AW135" s="26">
        <v>13.395246266876175</v>
      </c>
      <c r="AX135" s="26">
        <v>13.064251618423656</v>
      </c>
      <c r="AY135" s="26">
        <v>12.721618711429182</v>
      </c>
      <c r="AZ135" s="26">
        <v>12.492947074789212</v>
      </c>
      <c r="BA135" s="26">
        <v>12.162656209707006</v>
      </c>
      <c r="BB135" s="26">
        <v>11.713008488468903</v>
      </c>
      <c r="BC135" s="26">
        <v>11.347676826856677</v>
      </c>
      <c r="BD135" s="26">
        <v>10.922880517818314</v>
      </c>
      <c r="BE135" s="26">
        <v>10.471287132077908</v>
      </c>
      <c r="BF135" s="26">
        <v>9.1919199921672288</v>
      </c>
      <c r="BG135" s="26">
        <v>8.2618533256974089</v>
      </c>
      <c r="BH135" s="26">
        <v>7.6927900436252443</v>
      </c>
      <c r="BI135" s="26">
        <v>7.3827071030108691</v>
      </c>
      <c r="BK135" s="27">
        <v>8.8409011001630518</v>
      </c>
      <c r="BL135" s="27">
        <v>8.5487427287235676</v>
      </c>
      <c r="BM135" s="27">
        <v>8.3161915187530031</v>
      </c>
      <c r="BN135" s="27">
        <v>7.999106575712748</v>
      </c>
      <c r="BO135" s="27">
        <v>7.7753043875712109</v>
      </c>
      <c r="BP135" s="27">
        <v>7.442082477892388</v>
      </c>
      <c r="BQ135" s="27">
        <v>6.9955494639998861</v>
      </c>
      <c r="BR135" s="27">
        <v>6.6348566118426113</v>
      </c>
      <c r="BS135" s="27">
        <v>6.2323273723639545</v>
      </c>
      <c r="BT135" s="27">
        <v>5.7712820232751127</v>
      </c>
      <c r="BU135" s="27">
        <v>4.2036087071153503</v>
      </c>
      <c r="BV135" s="27">
        <v>3.380380169465198</v>
      </c>
      <c r="BW135" s="27">
        <v>3.0998836403611278</v>
      </c>
      <c r="BX135" s="27">
        <v>3.182140231117252</v>
      </c>
      <c r="BZ135" s="27">
        <v>13.477901100163052</v>
      </c>
      <c r="CA135" s="27">
        <v>13.185742728723568</v>
      </c>
      <c r="CB135" s="27">
        <v>12.953191518753004</v>
      </c>
      <c r="CC135" s="27">
        <v>12.636106575712748</v>
      </c>
      <c r="CD135" s="27">
        <v>12.412304387571211</v>
      </c>
      <c r="CE135" s="27">
        <v>12.079082477892388</v>
      </c>
      <c r="CF135" s="27">
        <v>11.632549463999887</v>
      </c>
      <c r="CG135" s="27">
        <v>11.271856611842612</v>
      </c>
      <c r="CH135" s="27">
        <v>10.869327372363955</v>
      </c>
      <c r="CI135" s="27">
        <v>10.408282023275113</v>
      </c>
      <c r="CJ135" s="27">
        <v>8.8406087071153507</v>
      </c>
      <c r="CK135" s="27">
        <v>8.0173801694651985</v>
      </c>
      <c r="CL135" s="27">
        <v>7.7368836403611283</v>
      </c>
      <c r="CM135" s="27">
        <v>7.8191402311172524</v>
      </c>
      <c r="CO135" s="28">
        <v>8.8436804295611378</v>
      </c>
      <c r="CP135" s="28">
        <v>8.5454658643966539</v>
      </c>
      <c r="CQ135" s="28">
        <v>8.3100982615874752</v>
      </c>
      <c r="CR135" s="28">
        <v>7.9913377131883241</v>
      </c>
      <c r="CS135" s="28">
        <v>7.7790178987495331</v>
      </c>
      <c r="CT135" s="28">
        <v>7.4585764701870243</v>
      </c>
      <c r="CU135" s="28">
        <v>7.017280654564571</v>
      </c>
      <c r="CV135" s="28">
        <v>6.6644566957837696</v>
      </c>
      <c r="CW135" s="28">
        <v>6.3139843919154615</v>
      </c>
      <c r="CX135" s="28">
        <v>5.9377271465025849</v>
      </c>
      <c r="CY135" s="28">
        <v>3.4675559919973971</v>
      </c>
      <c r="CZ135" s="28">
        <v>-1.7843800171189983</v>
      </c>
      <c r="DA135" s="28">
        <v>-5.9522896090248736</v>
      </c>
      <c r="DB135" s="28">
        <v>-8.611628976933126</v>
      </c>
      <c r="DD135" s="28">
        <v>13.480680429561138</v>
      </c>
      <c r="DE135" s="28">
        <v>13.182465864396654</v>
      </c>
      <c r="DF135" s="28">
        <v>12.947098261587476</v>
      </c>
      <c r="DG135" s="28">
        <v>12.628337713188325</v>
      </c>
      <c r="DH135" s="28">
        <v>12.416017898749534</v>
      </c>
      <c r="DI135" s="28">
        <v>12.095576470187025</v>
      </c>
      <c r="DJ135" s="28">
        <v>11.654280654564571</v>
      </c>
      <c r="DK135" s="28">
        <v>11.30145669578377</v>
      </c>
      <c r="DL135" s="28">
        <v>10.950984391915462</v>
      </c>
      <c r="DM135" s="28">
        <v>10.574727146502585</v>
      </c>
      <c r="DN135" s="28">
        <v>8.1045559919973975</v>
      </c>
      <c r="DO135" s="28">
        <v>2.8526199828810022</v>
      </c>
      <c r="DP135" s="28">
        <v>-1.3152896090248731</v>
      </c>
      <c r="DQ135" s="28">
        <v>-3.9746289769331256</v>
      </c>
      <c r="DS135" s="29">
        <v>8.8727742521220883</v>
      </c>
      <c r="DT135" s="29">
        <v>8.5750255963908941</v>
      </c>
      <c r="DU135" s="29">
        <v>8.3603733311078354</v>
      </c>
      <c r="DV135" s="29">
        <v>8.0951874612146568</v>
      </c>
      <c r="DW135" s="29">
        <v>7.938939629985855</v>
      </c>
      <c r="DX135" s="29">
        <v>7.6907697336974739</v>
      </c>
      <c r="DY135" s="29">
        <v>7.3173285827943229</v>
      </c>
      <c r="DZ135" s="29">
        <v>7.0390653855020382</v>
      </c>
      <c r="EA135" s="29">
        <v>6.5948162819173959</v>
      </c>
      <c r="EB135" s="29">
        <v>5.3306356030712543</v>
      </c>
      <c r="EC135" s="29">
        <v>-0.53730338788112775</v>
      </c>
      <c r="ED135" s="29">
        <v>-5.2709557132249714</v>
      </c>
      <c r="EE135" s="29">
        <v>-8.0145407067637109</v>
      </c>
      <c r="EF135" s="29">
        <v>-7.1761265945086983</v>
      </c>
      <c r="EH135" s="29">
        <v>13.509774252122089</v>
      </c>
      <c r="EI135" s="29">
        <v>13.212025596390895</v>
      </c>
      <c r="EJ135" s="29">
        <v>13.212025596390895</v>
      </c>
      <c r="EK135" s="29">
        <v>12.732187461214657</v>
      </c>
      <c r="EL135" s="29">
        <v>12.575939629985855</v>
      </c>
      <c r="EM135" s="29">
        <v>12.327769733697474</v>
      </c>
      <c r="EN135" s="29">
        <v>11.954328582794323</v>
      </c>
      <c r="EO135" s="29">
        <v>11.676065385502039</v>
      </c>
      <c r="EP135" s="29">
        <v>11.231816281917396</v>
      </c>
      <c r="EQ135" s="29">
        <v>9.9676356030712547</v>
      </c>
      <c r="ER135" s="29">
        <v>4.0996966121188727</v>
      </c>
      <c r="ES135" s="29">
        <v>-0.63395571322497091</v>
      </c>
      <c r="ET135" s="29">
        <v>-3.3775407067637104</v>
      </c>
      <c r="EU135" s="29">
        <v>-2.5391265945086978</v>
      </c>
      <c r="EW135" s="1">
        <v>402300</v>
      </c>
      <c r="EX135" s="1">
        <v>394074</v>
      </c>
      <c r="EY135" s="1" t="s">
        <v>594</v>
      </c>
      <c r="EZ135" s="1" t="s">
        <v>863</v>
      </c>
    </row>
    <row r="136" spans="2:156" ht="16" thickBot="1" x14ac:dyDescent="0.4">
      <c r="B136" s="21" t="s">
        <v>137</v>
      </c>
      <c r="C136" s="22">
        <v>3.1311024806921246</v>
      </c>
      <c r="D136" s="23">
        <v>1.4764540207343693</v>
      </c>
      <c r="E136" s="23">
        <v>0.8202118441082149</v>
      </c>
      <c r="F136" s="23">
        <v>-0.12022798302704985</v>
      </c>
      <c r="G136" s="23">
        <v>-0.72892243718598593</v>
      </c>
      <c r="H136" s="23">
        <v>-2.3873215170318289</v>
      </c>
      <c r="I136" s="23">
        <v>-3.9459512470251425</v>
      </c>
      <c r="J136" s="23">
        <v>-0.4558866602435927</v>
      </c>
      <c r="K136" s="23">
        <v>-1.9838499817862782</v>
      </c>
      <c r="L136" s="23">
        <v>-3.4178118017871668</v>
      </c>
      <c r="M136" s="23">
        <v>-7.1438442676980287</v>
      </c>
      <c r="N136" s="23">
        <v>-9.5305934143501858</v>
      </c>
      <c r="O136" s="23">
        <v>-10.291075299133993</v>
      </c>
      <c r="P136" s="23">
        <v>-10.43107757732502</v>
      </c>
      <c r="Q136" s="24"/>
      <c r="R136" s="23">
        <v>8.6311024806921246</v>
      </c>
      <c r="S136" s="23">
        <v>6.9764540207343693</v>
      </c>
      <c r="T136" s="23">
        <v>6.3202118441082149</v>
      </c>
      <c r="U136" s="23">
        <v>5.3797720169729502</v>
      </c>
      <c r="V136" s="23">
        <v>4.7710775628140141</v>
      </c>
      <c r="W136" s="23">
        <v>3.1126784829681711</v>
      </c>
      <c r="X136" s="23">
        <v>1.5540487529748575</v>
      </c>
      <c r="Y136" s="23">
        <v>0.5441133397564073</v>
      </c>
      <c r="Z136" s="23">
        <v>-0.98384998178627825</v>
      </c>
      <c r="AA136" s="23">
        <v>-2.4178118017871668</v>
      </c>
      <c r="AB136" s="23">
        <v>-6.1438442676980287</v>
      </c>
      <c r="AC136" s="23">
        <v>-8.5305934143501858</v>
      </c>
      <c r="AD136" s="23">
        <v>-9.2910752991339933</v>
      </c>
      <c r="AE136" s="23">
        <v>-9.4310775773250199</v>
      </c>
      <c r="AG136" s="25">
        <v>3.9657599789982676</v>
      </c>
      <c r="AH136" s="25">
        <v>3.0768732055243397</v>
      </c>
      <c r="AI136" s="25">
        <v>2.440166655537606</v>
      </c>
      <c r="AJ136" s="25">
        <v>1.6885319626636388</v>
      </c>
      <c r="AK136" s="25">
        <v>1.3042841666974248</v>
      </c>
      <c r="AL136" s="25">
        <v>0.27791384012562403</v>
      </c>
      <c r="AM136" s="25">
        <v>-0.66089333748405465</v>
      </c>
      <c r="AN136" s="25">
        <v>3.2401334048567989</v>
      </c>
      <c r="AO136" s="25">
        <v>2.2004361334117206</v>
      </c>
      <c r="AP136" s="25">
        <v>1.1995024242442511</v>
      </c>
      <c r="AQ136" s="25">
        <v>-1.4931973669134067</v>
      </c>
      <c r="AR136" s="25">
        <v>-3.5594783324006087</v>
      </c>
      <c r="AS136" s="25">
        <v>-4.8494958141314228</v>
      </c>
      <c r="AT136" s="25">
        <v>-5.4893567694802954</v>
      </c>
      <c r="AV136" s="26">
        <v>9.4657599789982676</v>
      </c>
      <c r="AW136" s="26">
        <v>8.5768732055243397</v>
      </c>
      <c r="AX136" s="26">
        <v>7.940166655537606</v>
      </c>
      <c r="AY136" s="26">
        <v>7.1885319626636388</v>
      </c>
      <c r="AZ136" s="26">
        <v>6.8042841666974248</v>
      </c>
      <c r="BA136" s="26">
        <v>5.777913840125624</v>
      </c>
      <c r="BB136" s="26">
        <v>4.8391066625159453</v>
      </c>
      <c r="BC136" s="26">
        <v>4.2401334048567989</v>
      </c>
      <c r="BD136" s="26">
        <v>3.2004361334117206</v>
      </c>
      <c r="BE136" s="26">
        <v>2.1995024242442511</v>
      </c>
      <c r="BF136" s="26">
        <v>-0.49319736691340665</v>
      </c>
      <c r="BG136" s="26">
        <v>-2.5594783324006087</v>
      </c>
      <c r="BH136" s="26">
        <v>-3.8494958141314228</v>
      </c>
      <c r="BI136" s="26">
        <v>-4.4893567694802954</v>
      </c>
      <c r="BK136" s="27">
        <v>3.1404453312089089</v>
      </c>
      <c r="BL136" s="27">
        <v>1.5082331384256413</v>
      </c>
      <c r="BM136" s="27">
        <v>0.87246176875077452</v>
      </c>
      <c r="BN136" s="27">
        <v>-5.0281344287043339E-2</v>
      </c>
      <c r="BO136" s="27">
        <v>-0.61826037240858511</v>
      </c>
      <c r="BP136" s="27">
        <v>-2.2463412098117317</v>
      </c>
      <c r="BQ136" s="27">
        <v>-3.7767544073711576</v>
      </c>
      <c r="BR136" s="27">
        <v>-0.32840880883351531</v>
      </c>
      <c r="BS136" s="27">
        <v>-1.8170015393770171</v>
      </c>
      <c r="BT136" s="27">
        <v>-3.1557555456425348</v>
      </c>
      <c r="BU136" s="27">
        <v>-6.4680942702393054</v>
      </c>
      <c r="BV136" s="27">
        <v>-8.2819625540078476</v>
      </c>
      <c r="BW136" s="27">
        <v>-8.8056755017085067</v>
      </c>
      <c r="BX136" s="27">
        <v>-8.6035745270961854</v>
      </c>
      <c r="BZ136" s="27">
        <v>8.6404453312089089</v>
      </c>
      <c r="CA136" s="27">
        <v>7.0082331384256413</v>
      </c>
      <c r="CB136" s="27">
        <v>6.3724617687507745</v>
      </c>
      <c r="CC136" s="27">
        <v>5.4497186557129567</v>
      </c>
      <c r="CD136" s="27">
        <v>4.8817396275914149</v>
      </c>
      <c r="CE136" s="27">
        <v>3.2536587901882683</v>
      </c>
      <c r="CF136" s="27">
        <v>1.7232455926288424</v>
      </c>
      <c r="CG136" s="27">
        <v>0.67159119116648469</v>
      </c>
      <c r="CH136" s="27">
        <v>-0.81700153937701714</v>
      </c>
      <c r="CI136" s="27">
        <v>-2.1557555456425348</v>
      </c>
      <c r="CJ136" s="27">
        <v>-5.4680942702393054</v>
      </c>
      <c r="CK136" s="27">
        <v>-7.2819625540078476</v>
      </c>
      <c r="CL136" s="27">
        <v>-7.8056755017085067</v>
      </c>
      <c r="CM136" s="27">
        <v>-7.6035745270961854</v>
      </c>
      <c r="CO136" s="28">
        <v>3.1665024806751916</v>
      </c>
      <c r="CP136" s="28">
        <v>1.5596557452501543</v>
      </c>
      <c r="CQ136" s="28">
        <v>0.96556200013812798</v>
      </c>
      <c r="CR136" s="28">
        <v>5.6641828716188058E-2</v>
      </c>
      <c r="CS136" s="28">
        <v>-0.38153574003320045</v>
      </c>
      <c r="CT136" s="28">
        <v>-1.8919340580733675</v>
      </c>
      <c r="CU136" s="28">
        <v>-3.3038371125587318</v>
      </c>
      <c r="CV136" s="28">
        <v>0.37340862385264728</v>
      </c>
      <c r="CW136" s="28">
        <v>-0.81384278410712341</v>
      </c>
      <c r="CX136" s="28">
        <v>-1.8585407729483663</v>
      </c>
      <c r="CY136" s="28">
        <v>-6.7274842561817039</v>
      </c>
      <c r="CZ136" s="28">
        <v>-15.352216406610928</v>
      </c>
      <c r="DA136" s="28">
        <v>-21.671958776505157</v>
      </c>
      <c r="DB136" s="28">
        <v>-25.562297214750117</v>
      </c>
      <c r="DD136" s="28">
        <v>8.6665024806751916</v>
      </c>
      <c r="DE136" s="28">
        <v>7.0596557452501543</v>
      </c>
      <c r="DF136" s="28">
        <v>6.465562000138128</v>
      </c>
      <c r="DG136" s="28">
        <v>5.5566418287161881</v>
      </c>
      <c r="DH136" s="28">
        <v>5.1184642599667995</v>
      </c>
      <c r="DI136" s="28">
        <v>3.6080659419266325</v>
      </c>
      <c r="DJ136" s="28">
        <v>2.1961628874412682</v>
      </c>
      <c r="DK136" s="28">
        <v>1.3734086238526473</v>
      </c>
      <c r="DL136" s="28">
        <v>0.18615721589287659</v>
      </c>
      <c r="DM136" s="28">
        <v>-0.85854077294836628</v>
      </c>
      <c r="DN136" s="28">
        <v>-5.7274842561817039</v>
      </c>
      <c r="DO136" s="28">
        <v>-14.352216406610928</v>
      </c>
      <c r="DP136" s="28">
        <v>-20.671958776505157</v>
      </c>
      <c r="DQ136" s="28">
        <v>-24.562297214750117</v>
      </c>
      <c r="DS136" s="29">
        <v>3.1707432156401545</v>
      </c>
      <c r="DT136" s="29">
        <v>1.5086204653595026</v>
      </c>
      <c r="DU136" s="29">
        <v>0.91154962970270503</v>
      </c>
      <c r="DV136" s="29">
        <v>7.1472273776034712E-2</v>
      </c>
      <c r="DW136" s="29">
        <v>-0.32125852504708519</v>
      </c>
      <c r="DX136" s="29">
        <v>-1.7272370268728849</v>
      </c>
      <c r="DY136" s="29">
        <v>-3.0632646535854775</v>
      </c>
      <c r="DZ136" s="29">
        <v>0.70160442403286538</v>
      </c>
      <c r="EA136" s="29">
        <v>-0.71602184754917175</v>
      </c>
      <c r="EB136" s="29">
        <v>-3.1118866110433601</v>
      </c>
      <c r="EC136" s="29">
        <v>-12.728791241647734</v>
      </c>
      <c r="ED136" s="29">
        <v>-20.496433503663113</v>
      </c>
      <c r="EE136" s="29">
        <v>-24.736546548801044</v>
      </c>
      <c r="EF136" s="29">
        <v>-23.140770619846464</v>
      </c>
      <c r="EH136" s="29">
        <v>8.6707432156401545</v>
      </c>
      <c r="EI136" s="29">
        <v>7.0086204653595026</v>
      </c>
      <c r="EJ136" s="29">
        <v>7.0086204653595026</v>
      </c>
      <c r="EK136" s="29">
        <v>5.5714722737760347</v>
      </c>
      <c r="EL136" s="29">
        <v>5.1787414749529148</v>
      </c>
      <c r="EM136" s="29">
        <v>3.7727629731271151</v>
      </c>
      <c r="EN136" s="29">
        <v>2.4367353464145225</v>
      </c>
      <c r="EO136" s="29">
        <v>1.7016044240328654</v>
      </c>
      <c r="EP136" s="29">
        <v>0.28397815245082825</v>
      </c>
      <c r="EQ136" s="29">
        <v>-2.1118866110433601</v>
      </c>
      <c r="ER136" s="29">
        <v>-11.728791241647734</v>
      </c>
      <c r="ES136" s="29">
        <v>-19.496433503663113</v>
      </c>
      <c r="ET136" s="29">
        <v>-23.736546548801044</v>
      </c>
      <c r="EU136" s="29">
        <v>-22.140770619846464</v>
      </c>
      <c r="EW136" s="1">
        <v>360621</v>
      </c>
      <c r="EX136" s="1">
        <v>397766</v>
      </c>
      <c r="EY136" s="1" t="s">
        <v>582</v>
      </c>
      <c r="EZ136" s="1" t="s">
        <v>870</v>
      </c>
    </row>
    <row r="137" spans="2:156" ht="16" thickBot="1" x14ac:dyDescent="0.4">
      <c r="B137" s="21" t="s">
        <v>138</v>
      </c>
      <c r="C137" s="22">
        <v>5.2541882215499598</v>
      </c>
      <c r="D137" s="23">
        <v>4.6866954204288263</v>
      </c>
      <c r="E137" s="23">
        <v>4.091944848309133</v>
      </c>
      <c r="F137" s="23">
        <v>3.4028529757745396</v>
      </c>
      <c r="G137" s="23">
        <v>2.7701169692526832</v>
      </c>
      <c r="H137" s="23">
        <v>2.000584999688364</v>
      </c>
      <c r="I137" s="23">
        <v>1.0814496850954356</v>
      </c>
      <c r="J137" s="23">
        <v>0.20959441036132276</v>
      </c>
      <c r="K137" s="23">
        <v>-0.67078926382372828</v>
      </c>
      <c r="L137" s="23">
        <v>-1.7892003467076059</v>
      </c>
      <c r="M137" s="23">
        <v>-5.6347507342594803</v>
      </c>
      <c r="N137" s="23">
        <v>-7.4699905870097325</v>
      </c>
      <c r="O137" s="23">
        <v>-7.7559321359956641</v>
      </c>
      <c r="P137" s="23">
        <v>-7.1882273067012719</v>
      </c>
      <c r="Q137" s="24"/>
      <c r="R137" s="23">
        <v>9.8911882215499602</v>
      </c>
      <c r="S137" s="23">
        <v>9.3236954204288267</v>
      </c>
      <c r="T137" s="23">
        <v>8.7289448483091334</v>
      </c>
      <c r="U137" s="23">
        <v>8.0398529757745401</v>
      </c>
      <c r="V137" s="23">
        <v>7.4071169692526837</v>
      </c>
      <c r="W137" s="23">
        <v>6.6375849996883645</v>
      </c>
      <c r="X137" s="23">
        <v>5.7184496850954361</v>
      </c>
      <c r="Y137" s="23">
        <v>4.8465944103613232</v>
      </c>
      <c r="Z137" s="23">
        <v>3.9662107361762722</v>
      </c>
      <c r="AA137" s="23">
        <v>2.8477996532923946</v>
      </c>
      <c r="AB137" s="23">
        <v>-0.9977507342594798</v>
      </c>
      <c r="AC137" s="23">
        <v>-2.8329905870097321</v>
      </c>
      <c r="AD137" s="23">
        <v>-3.1189321359956637</v>
      </c>
      <c r="AE137" s="23">
        <v>-2.5512273067012714</v>
      </c>
      <c r="AG137" s="25">
        <v>5.3876515076696379</v>
      </c>
      <c r="AH137" s="25">
        <v>4.9461145002849598</v>
      </c>
      <c r="AI137" s="25">
        <v>4.3401129892065846</v>
      </c>
      <c r="AJ137" s="25">
        <v>3.8098793849229153</v>
      </c>
      <c r="AK137" s="25">
        <v>3.3582932005324011</v>
      </c>
      <c r="AL137" s="25">
        <v>2.7697801906838038</v>
      </c>
      <c r="AM137" s="25">
        <v>2.0437544364580873</v>
      </c>
      <c r="AN137" s="25">
        <v>1.3619947077123875</v>
      </c>
      <c r="AO137" s="25">
        <v>0.61592536817109078</v>
      </c>
      <c r="AP137" s="25">
        <v>-0.15706630175662895</v>
      </c>
      <c r="AQ137" s="25">
        <v>-2.4730821279387669</v>
      </c>
      <c r="AR137" s="25">
        <v>-4.1267287506508801</v>
      </c>
      <c r="AS137" s="25">
        <v>-5.1094234254528637</v>
      </c>
      <c r="AT137" s="25">
        <v>-5.636163392171369</v>
      </c>
      <c r="AV137" s="26">
        <v>10.024651507669638</v>
      </c>
      <c r="AW137" s="26">
        <v>9.5831145002849603</v>
      </c>
      <c r="AX137" s="26">
        <v>8.9771129892065851</v>
      </c>
      <c r="AY137" s="26">
        <v>8.4468793849229158</v>
      </c>
      <c r="AZ137" s="26">
        <v>7.9952932005324016</v>
      </c>
      <c r="BA137" s="26">
        <v>7.4067801906838042</v>
      </c>
      <c r="BB137" s="26">
        <v>6.6807544364580878</v>
      </c>
      <c r="BC137" s="26">
        <v>5.998994707712388</v>
      </c>
      <c r="BD137" s="26">
        <v>5.2529253681710912</v>
      </c>
      <c r="BE137" s="26">
        <v>4.4799336982433715</v>
      </c>
      <c r="BF137" s="26">
        <v>2.1639178720612335</v>
      </c>
      <c r="BG137" s="26">
        <v>0.51027124934912038</v>
      </c>
      <c r="BH137" s="26">
        <v>-0.4724234254528632</v>
      </c>
      <c r="BI137" s="26">
        <v>-0.99916339217136851</v>
      </c>
      <c r="BK137" s="27">
        <v>5.2558609165380474</v>
      </c>
      <c r="BL137" s="27">
        <v>4.7117224819184464</v>
      </c>
      <c r="BM137" s="27">
        <v>4.1435265898793041</v>
      </c>
      <c r="BN137" s="27">
        <v>3.4849908518195711</v>
      </c>
      <c r="BO137" s="27">
        <v>2.8847049788861021</v>
      </c>
      <c r="BP137" s="27">
        <v>2.149405844876128</v>
      </c>
      <c r="BQ137" s="27">
        <v>1.2649882482996304</v>
      </c>
      <c r="BR137" s="27">
        <v>0.42524221504707427</v>
      </c>
      <c r="BS137" s="27">
        <v>-0.41263451412865493</v>
      </c>
      <c r="BT137" s="27">
        <v>-1.4252351291893959</v>
      </c>
      <c r="BU137" s="27">
        <v>-4.8823034513634553</v>
      </c>
      <c r="BV137" s="27">
        <v>-6.4378067219821169</v>
      </c>
      <c r="BW137" s="27">
        <v>-6.6416686307873256</v>
      </c>
      <c r="BX137" s="27">
        <v>-6.0702717815939593</v>
      </c>
      <c r="BZ137" s="27">
        <v>9.8928609165380479</v>
      </c>
      <c r="CA137" s="27">
        <v>9.3487224819184469</v>
      </c>
      <c r="CB137" s="27">
        <v>8.7805265898793046</v>
      </c>
      <c r="CC137" s="27">
        <v>8.1219908518195716</v>
      </c>
      <c r="CD137" s="27">
        <v>7.5217049788861026</v>
      </c>
      <c r="CE137" s="27">
        <v>6.7864058448761284</v>
      </c>
      <c r="CF137" s="27">
        <v>5.9019882482996309</v>
      </c>
      <c r="CG137" s="27">
        <v>5.0622422150470747</v>
      </c>
      <c r="CH137" s="27">
        <v>4.2243654858713455</v>
      </c>
      <c r="CI137" s="27">
        <v>3.2117648708106046</v>
      </c>
      <c r="CJ137" s="27">
        <v>-0.24530345136345488</v>
      </c>
      <c r="CK137" s="27">
        <v>-1.8008067219821164</v>
      </c>
      <c r="CL137" s="27">
        <v>-2.0046686307873252</v>
      </c>
      <c r="CM137" s="27">
        <v>-1.4332717815939588</v>
      </c>
      <c r="CO137" s="28">
        <v>5.264652630232483</v>
      </c>
      <c r="CP137" s="28">
        <v>4.6797036302122095</v>
      </c>
      <c r="CQ137" s="28">
        <v>4.0818425986447835</v>
      </c>
      <c r="CR137" s="28">
        <v>3.4225447537570517</v>
      </c>
      <c r="CS137" s="28">
        <v>2.8144004291943041</v>
      </c>
      <c r="CT137" s="28">
        <v>2.052767592020853</v>
      </c>
      <c r="CU137" s="28">
        <v>1.1104948926559466</v>
      </c>
      <c r="CV137" s="28">
        <v>0.21387914590461676</v>
      </c>
      <c r="CW137" s="28">
        <v>-0.58062488610294594</v>
      </c>
      <c r="CX137" s="28">
        <v>-1.4062061052150057</v>
      </c>
      <c r="CY137" s="28">
        <v>-5.3148527125086424</v>
      </c>
      <c r="CZ137" s="28">
        <v>-11.633408073787578</v>
      </c>
      <c r="DA137" s="28">
        <v>-15.636095076360832</v>
      </c>
      <c r="DB137" s="28">
        <v>-18.426900630984008</v>
      </c>
      <c r="DD137" s="28">
        <v>9.9016526302324834</v>
      </c>
      <c r="DE137" s="28">
        <v>9.3167036302122099</v>
      </c>
      <c r="DF137" s="28">
        <v>8.7188425986447839</v>
      </c>
      <c r="DG137" s="28">
        <v>8.0595447537570521</v>
      </c>
      <c r="DH137" s="28">
        <v>7.4514004291943046</v>
      </c>
      <c r="DI137" s="28">
        <v>6.6897675920208535</v>
      </c>
      <c r="DJ137" s="28">
        <v>5.747494892655947</v>
      </c>
      <c r="DK137" s="28">
        <v>4.8508791459046172</v>
      </c>
      <c r="DL137" s="28">
        <v>4.0563751138970545</v>
      </c>
      <c r="DM137" s="28">
        <v>3.2307938947849948</v>
      </c>
      <c r="DN137" s="28">
        <v>-0.67785271250864199</v>
      </c>
      <c r="DO137" s="28">
        <v>-6.9964080737875776</v>
      </c>
      <c r="DP137" s="28">
        <v>-10.999095076360831</v>
      </c>
      <c r="DQ137" s="28">
        <v>-13.789900630984008</v>
      </c>
      <c r="DS137" s="29">
        <v>5.1975782848366237</v>
      </c>
      <c r="DT137" s="29">
        <v>4.5098674617728136</v>
      </c>
      <c r="DU137" s="29">
        <v>3.9249345785864769</v>
      </c>
      <c r="DV137" s="29">
        <v>3.3257535852629552</v>
      </c>
      <c r="DW137" s="29">
        <v>2.7867837070639752</v>
      </c>
      <c r="DX137" s="29">
        <v>2.146985090386142</v>
      </c>
      <c r="DY137" s="29">
        <v>1.3487694280887652</v>
      </c>
      <c r="DZ137" s="29">
        <v>0.64766502658478586</v>
      </c>
      <c r="EA137" s="29">
        <v>-3.9436327485027789E-2</v>
      </c>
      <c r="EB137" s="29">
        <v>-1.6722831272439933</v>
      </c>
      <c r="EC137" s="29">
        <v>-9.1111135470760871</v>
      </c>
      <c r="ED137" s="29">
        <v>-14.236916546020964</v>
      </c>
      <c r="EE137" s="29">
        <v>-16.653878387008874</v>
      </c>
      <c r="EF137" s="29">
        <v>-15.389047714650616</v>
      </c>
      <c r="EH137" s="29">
        <v>9.8345782848366241</v>
      </c>
      <c r="EI137" s="29">
        <v>9.1468674617728141</v>
      </c>
      <c r="EJ137" s="29">
        <v>9.1468674617728141</v>
      </c>
      <c r="EK137" s="29">
        <v>7.9627535852629556</v>
      </c>
      <c r="EL137" s="29">
        <v>7.4237837070639756</v>
      </c>
      <c r="EM137" s="29">
        <v>6.7839850903861425</v>
      </c>
      <c r="EN137" s="29">
        <v>5.9857694280887657</v>
      </c>
      <c r="EO137" s="29">
        <v>5.2846650265847863</v>
      </c>
      <c r="EP137" s="29">
        <v>4.5975636725149727</v>
      </c>
      <c r="EQ137" s="29">
        <v>2.9647168727560071</v>
      </c>
      <c r="ER137" s="29">
        <v>-4.4741135470760867</v>
      </c>
      <c r="ES137" s="29">
        <v>-9.5999165460209639</v>
      </c>
      <c r="ET137" s="29">
        <v>-12.016878387008873</v>
      </c>
      <c r="EU137" s="29">
        <v>-10.752047714650615</v>
      </c>
      <c r="EW137" s="1">
        <v>401104</v>
      </c>
      <c r="EX137" s="1">
        <v>383846</v>
      </c>
      <c r="EY137" s="1" t="s">
        <v>606</v>
      </c>
      <c r="EZ137" s="1" t="s">
        <v>863</v>
      </c>
    </row>
    <row r="138" spans="2:156" ht="16" thickBot="1" x14ac:dyDescent="0.4">
      <c r="B138" s="21" t="s">
        <v>139</v>
      </c>
      <c r="C138" s="22">
        <v>9.2062427697258578</v>
      </c>
      <c r="D138" s="23">
        <v>8.9753374446560859</v>
      </c>
      <c r="E138" s="23">
        <v>8.8768645765415553</v>
      </c>
      <c r="F138" s="23">
        <v>8.7202698661363129</v>
      </c>
      <c r="G138" s="23">
        <v>8.5233951327605464</v>
      </c>
      <c r="H138" s="23">
        <v>8.2916246354846752</v>
      </c>
      <c r="I138" s="23">
        <v>8.0386901380020195</v>
      </c>
      <c r="J138" s="23">
        <v>7.7813688487123027</v>
      </c>
      <c r="K138" s="23">
        <v>7.5122387785678466</v>
      </c>
      <c r="L138" s="23">
        <v>7.2222203987427704</v>
      </c>
      <c r="M138" s="23">
        <v>6.3346971424927219</v>
      </c>
      <c r="N138" s="23">
        <v>6.055324408450895</v>
      </c>
      <c r="O138" s="23">
        <v>6.1759541745036888</v>
      </c>
      <c r="P138" s="23">
        <v>6.4311789832843349</v>
      </c>
      <c r="Q138" s="24"/>
      <c r="R138" s="23">
        <v>14.306242769725859</v>
      </c>
      <c r="S138" s="23">
        <v>14.075337444656087</v>
      </c>
      <c r="T138" s="23">
        <v>13.976864576541557</v>
      </c>
      <c r="U138" s="23">
        <v>13.820269866136314</v>
      </c>
      <c r="V138" s="23">
        <v>13.623395132760548</v>
      </c>
      <c r="W138" s="23">
        <v>13.391624635484677</v>
      </c>
      <c r="X138" s="23">
        <v>13.138690138002021</v>
      </c>
      <c r="Y138" s="23">
        <v>12.881368848712304</v>
      </c>
      <c r="Z138" s="23">
        <v>12.612238778567848</v>
      </c>
      <c r="AA138" s="23">
        <v>12.322220398742772</v>
      </c>
      <c r="AB138" s="23">
        <v>11.434697142492723</v>
      </c>
      <c r="AC138" s="23">
        <v>11.155324408450896</v>
      </c>
      <c r="AD138" s="23">
        <v>11.27595417450369</v>
      </c>
      <c r="AE138" s="23">
        <v>11.531178983284336</v>
      </c>
      <c r="AG138" s="25">
        <v>9.4005276494571532</v>
      </c>
      <c r="AH138" s="25">
        <v>9.33215728391888</v>
      </c>
      <c r="AI138" s="25">
        <v>9.172192654233351</v>
      </c>
      <c r="AJ138" s="25">
        <v>8.9880457978905248</v>
      </c>
      <c r="AK138" s="25">
        <v>8.7968433811021587</v>
      </c>
      <c r="AL138" s="25">
        <v>8.5849447599235464</v>
      </c>
      <c r="AM138" s="25">
        <v>8.3496148868952567</v>
      </c>
      <c r="AN138" s="25">
        <v>8.1072498973374891</v>
      </c>
      <c r="AO138" s="25">
        <v>7.8583037938627243</v>
      </c>
      <c r="AP138" s="25">
        <v>7.612443499144911</v>
      </c>
      <c r="AQ138" s="25">
        <v>6.9346191257119241</v>
      </c>
      <c r="AR138" s="25">
        <v>6.506235424446519</v>
      </c>
      <c r="AS138" s="25">
        <v>6.348215150244398</v>
      </c>
      <c r="AT138" s="25">
        <v>6.3511246391020091</v>
      </c>
      <c r="AV138" s="26">
        <v>14.500527649457155</v>
      </c>
      <c r="AW138" s="26">
        <v>14.432157283918881</v>
      </c>
      <c r="AX138" s="26">
        <v>14.272192654233352</v>
      </c>
      <c r="AY138" s="26">
        <v>14.088045797890526</v>
      </c>
      <c r="AZ138" s="26">
        <v>13.89684338110216</v>
      </c>
      <c r="BA138" s="26">
        <v>13.684944759923548</v>
      </c>
      <c r="BB138" s="26">
        <v>13.449614886895258</v>
      </c>
      <c r="BC138" s="26">
        <v>13.207249897337491</v>
      </c>
      <c r="BD138" s="26">
        <v>12.958303793862726</v>
      </c>
      <c r="BE138" s="26">
        <v>12.712443499144912</v>
      </c>
      <c r="BF138" s="26">
        <v>12.034619125711925</v>
      </c>
      <c r="BG138" s="26">
        <v>11.60623542444652</v>
      </c>
      <c r="BH138" s="26">
        <v>11.448215150244399</v>
      </c>
      <c r="BI138" s="26">
        <v>11.451124639102011</v>
      </c>
      <c r="BK138" s="27">
        <v>9.2091212703789953</v>
      </c>
      <c r="BL138" s="27">
        <v>8.9820316396120727</v>
      </c>
      <c r="BM138" s="27">
        <v>8.8875752502754253</v>
      </c>
      <c r="BN138" s="27">
        <v>8.7346403353523385</v>
      </c>
      <c r="BO138" s="27">
        <v>8.5476191565177757</v>
      </c>
      <c r="BP138" s="27">
        <v>8.3217047087379878</v>
      </c>
      <c r="BQ138" s="27">
        <v>8.0745026556733812</v>
      </c>
      <c r="BR138" s="27">
        <v>7.820174430238934</v>
      </c>
      <c r="BS138" s="27">
        <v>7.554418195335753</v>
      </c>
      <c r="BT138" s="27">
        <v>7.2892132012584554</v>
      </c>
      <c r="BU138" s="27">
        <v>6.4799522981226101</v>
      </c>
      <c r="BV138" s="27">
        <v>6.2418313044145091</v>
      </c>
      <c r="BW138" s="27">
        <v>6.3786530043663205</v>
      </c>
      <c r="BX138" s="27">
        <v>6.6464966245881989</v>
      </c>
      <c r="BZ138" s="27">
        <v>14.309121270378997</v>
      </c>
      <c r="CA138" s="27">
        <v>14.082031639612074</v>
      </c>
      <c r="CB138" s="27">
        <v>13.987575250275427</v>
      </c>
      <c r="CC138" s="27">
        <v>13.83464033535234</v>
      </c>
      <c r="CD138" s="27">
        <v>13.647619156517777</v>
      </c>
      <c r="CE138" s="27">
        <v>13.421704708737989</v>
      </c>
      <c r="CF138" s="27">
        <v>13.174502655673383</v>
      </c>
      <c r="CG138" s="27">
        <v>12.920174430238935</v>
      </c>
      <c r="CH138" s="27">
        <v>12.654418195335754</v>
      </c>
      <c r="CI138" s="27">
        <v>12.389213201258457</v>
      </c>
      <c r="CJ138" s="27">
        <v>11.579952298122612</v>
      </c>
      <c r="CK138" s="27">
        <v>11.34183130441451</v>
      </c>
      <c r="CL138" s="27">
        <v>11.478653004366322</v>
      </c>
      <c r="CM138" s="27">
        <v>11.7464966245882</v>
      </c>
      <c r="CO138" s="28">
        <v>9.2233225180460607</v>
      </c>
      <c r="CP138" s="28">
        <v>9.0158695953597636</v>
      </c>
      <c r="CQ138" s="28">
        <v>8.9487282916794619</v>
      </c>
      <c r="CR138" s="28">
        <v>8.8288490781585836</v>
      </c>
      <c r="CS138" s="28">
        <v>8.6862098944588109</v>
      </c>
      <c r="CT138" s="28">
        <v>8.5197760223190944</v>
      </c>
      <c r="CU138" s="28">
        <v>8.3407719817289898</v>
      </c>
      <c r="CV138" s="28">
        <v>8.1698689302736511</v>
      </c>
      <c r="CW138" s="28">
        <v>8.0197735924971862</v>
      </c>
      <c r="CX138" s="28">
        <v>7.8790710036258638</v>
      </c>
      <c r="CY138" s="28">
        <v>7.1855879173891086</v>
      </c>
      <c r="CZ138" s="28">
        <v>6.0655440228882824</v>
      </c>
      <c r="DA138" s="28">
        <v>5.3720493979256982</v>
      </c>
      <c r="DB138" s="28">
        <v>4.9798207608332348</v>
      </c>
      <c r="DD138" s="28">
        <v>14.323322518046062</v>
      </c>
      <c r="DE138" s="28">
        <v>14.115869595359765</v>
      </c>
      <c r="DF138" s="28">
        <v>14.048728291679463</v>
      </c>
      <c r="DG138" s="28">
        <v>13.928849078158585</v>
      </c>
      <c r="DH138" s="28">
        <v>13.786209894458812</v>
      </c>
      <c r="DI138" s="28">
        <v>13.619776022319096</v>
      </c>
      <c r="DJ138" s="28">
        <v>13.440771981728991</v>
      </c>
      <c r="DK138" s="28">
        <v>13.269868930273653</v>
      </c>
      <c r="DL138" s="28">
        <v>13.119773592497188</v>
      </c>
      <c r="DM138" s="28">
        <v>12.979071003625865</v>
      </c>
      <c r="DN138" s="28">
        <v>12.28558791738911</v>
      </c>
      <c r="DO138" s="28">
        <v>11.165544022888284</v>
      </c>
      <c r="DP138" s="28">
        <v>10.4720493979257</v>
      </c>
      <c r="DQ138" s="28">
        <v>10.079820760833236</v>
      </c>
      <c r="DS138" s="29">
        <v>9.2059620872851191</v>
      </c>
      <c r="DT138" s="29">
        <v>8.9642926848212259</v>
      </c>
      <c r="DU138" s="29">
        <v>8.8888400010834427</v>
      </c>
      <c r="DV138" s="29">
        <v>8.7765161496566471</v>
      </c>
      <c r="DW138" s="29">
        <v>8.6364891816727436</v>
      </c>
      <c r="DX138" s="29">
        <v>8.4941208673006834</v>
      </c>
      <c r="DY138" s="29">
        <v>8.3383060122414836</v>
      </c>
      <c r="DZ138" s="29">
        <v>8.2006937428357425</v>
      </c>
      <c r="EA138" s="29">
        <v>8.0626772818654988</v>
      </c>
      <c r="EB138" s="29">
        <v>7.7421981262402948</v>
      </c>
      <c r="EC138" s="29">
        <v>6.3484623265934612</v>
      </c>
      <c r="ED138" s="29">
        <v>5.4799943392554979</v>
      </c>
      <c r="EE138" s="29">
        <v>5.1451387258284598</v>
      </c>
      <c r="EF138" s="29">
        <v>5.5275219486471361</v>
      </c>
      <c r="EH138" s="29">
        <v>14.305962087285121</v>
      </c>
      <c r="EI138" s="29">
        <v>14.064292684821227</v>
      </c>
      <c r="EJ138" s="29">
        <v>14.064292684821227</v>
      </c>
      <c r="EK138" s="29">
        <v>13.876516149656648</v>
      </c>
      <c r="EL138" s="29">
        <v>13.736489181672745</v>
      </c>
      <c r="EM138" s="29">
        <v>13.594120867300685</v>
      </c>
      <c r="EN138" s="29">
        <v>13.438306012241485</v>
      </c>
      <c r="EO138" s="29">
        <v>13.300693742835744</v>
      </c>
      <c r="EP138" s="29">
        <v>13.1626772818655</v>
      </c>
      <c r="EQ138" s="29">
        <v>12.842198126240296</v>
      </c>
      <c r="ER138" s="29">
        <v>11.448462326593463</v>
      </c>
      <c r="ES138" s="29">
        <v>10.579994339255499</v>
      </c>
      <c r="ET138" s="29">
        <v>10.245138725828461</v>
      </c>
      <c r="EU138" s="29">
        <v>10.627521948647138</v>
      </c>
      <c r="EW138" s="1">
        <v>378312</v>
      </c>
      <c r="EX138" s="1">
        <v>422726</v>
      </c>
      <c r="EY138" s="1" t="s">
        <v>620</v>
      </c>
      <c r="EZ138" s="1" t="s">
        <v>510</v>
      </c>
    </row>
    <row r="139" spans="2:156" ht="16" thickBot="1" x14ac:dyDescent="0.4">
      <c r="B139" s="21" t="s">
        <v>140</v>
      </c>
      <c r="C139" s="22">
        <v>4.9337429674351938</v>
      </c>
      <c r="D139" s="23">
        <v>4.7952320380538289</v>
      </c>
      <c r="E139" s="23">
        <v>4.595711015412661</v>
      </c>
      <c r="F139" s="23">
        <v>4.3236654491905853</v>
      </c>
      <c r="G139" s="23">
        <v>4.1363084912111994</v>
      </c>
      <c r="H139" s="23">
        <v>3.8169805461205293</v>
      </c>
      <c r="I139" s="23">
        <v>3.4641345724366079</v>
      </c>
      <c r="J139" s="23">
        <v>3.1913147787148297</v>
      </c>
      <c r="K139" s="23">
        <v>2.8719954404670798</v>
      </c>
      <c r="L139" s="23">
        <v>2.415675354988613</v>
      </c>
      <c r="M139" s="23">
        <v>0.87638722138155423</v>
      </c>
      <c r="N139" s="23">
        <v>0.1271972836247599</v>
      </c>
      <c r="O139" s="23">
        <v>-3.541780441016229E-2</v>
      </c>
      <c r="P139" s="23">
        <v>0.23075167249643691</v>
      </c>
      <c r="Q139" s="24"/>
      <c r="R139" s="23">
        <v>10.933742967435194</v>
      </c>
      <c r="S139" s="23">
        <v>10.795232038053829</v>
      </c>
      <c r="T139" s="23">
        <v>10.595711015412661</v>
      </c>
      <c r="U139" s="23">
        <v>10.323665449190585</v>
      </c>
      <c r="V139" s="23">
        <v>10.136308491211199</v>
      </c>
      <c r="W139" s="23">
        <v>9.8169805461205293</v>
      </c>
      <c r="X139" s="23">
        <v>9.4641345724366079</v>
      </c>
      <c r="Y139" s="23">
        <v>9.1913147787148297</v>
      </c>
      <c r="Z139" s="23">
        <v>8.8719954404670798</v>
      </c>
      <c r="AA139" s="23">
        <v>8.415675354988613</v>
      </c>
      <c r="AB139" s="23">
        <v>6.8763872213815542</v>
      </c>
      <c r="AC139" s="23">
        <v>6.1271972836247599</v>
      </c>
      <c r="AD139" s="23">
        <v>5.9645821955898377</v>
      </c>
      <c r="AE139" s="23">
        <v>6.2307516724964369</v>
      </c>
      <c r="AG139" s="25">
        <v>4.9382323885847939</v>
      </c>
      <c r="AH139" s="25">
        <v>4.8029241462122769</v>
      </c>
      <c r="AI139" s="25">
        <v>4.5757746637319467</v>
      </c>
      <c r="AJ139" s="25">
        <v>4.3535453702835412</v>
      </c>
      <c r="AK139" s="25">
        <v>4.2132813983773367</v>
      </c>
      <c r="AL139" s="25">
        <v>3.9348136917291079</v>
      </c>
      <c r="AM139" s="25">
        <v>3.6228189966446607</v>
      </c>
      <c r="AN139" s="25">
        <v>3.403047281455672</v>
      </c>
      <c r="AO139" s="25">
        <v>3.1179201091520063</v>
      </c>
      <c r="AP139" s="25">
        <v>2.7847083548500571</v>
      </c>
      <c r="AQ139" s="25">
        <v>1.9664521759315949</v>
      </c>
      <c r="AR139" s="25">
        <v>1.293576868237059</v>
      </c>
      <c r="AS139" s="25">
        <v>0.85618676735816024</v>
      </c>
      <c r="AT139" s="25">
        <v>0.57330037738097417</v>
      </c>
      <c r="AV139" s="26">
        <v>10.938232388584794</v>
      </c>
      <c r="AW139" s="26">
        <v>10.802924146212277</v>
      </c>
      <c r="AX139" s="26">
        <v>10.575774663731947</v>
      </c>
      <c r="AY139" s="26">
        <v>10.353545370283541</v>
      </c>
      <c r="AZ139" s="26">
        <v>10.213281398377337</v>
      </c>
      <c r="BA139" s="26">
        <v>9.9348136917291079</v>
      </c>
      <c r="BB139" s="26">
        <v>9.6228189966446607</v>
      </c>
      <c r="BC139" s="26">
        <v>9.403047281455672</v>
      </c>
      <c r="BD139" s="26">
        <v>9.1179201091520063</v>
      </c>
      <c r="BE139" s="26">
        <v>8.7847083548500571</v>
      </c>
      <c r="BF139" s="26">
        <v>7.9664521759315949</v>
      </c>
      <c r="BG139" s="26">
        <v>7.293576868237059</v>
      </c>
      <c r="BH139" s="26">
        <v>6.8561867673581602</v>
      </c>
      <c r="BI139" s="26">
        <v>6.5733003773809742</v>
      </c>
      <c r="BK139" s="27">
        <v>4.9396998286467522</v>
      </c>
      <c r="BL139" s="27">
        <v>4.8125864243624896</v>
      </c>
      <c r="BM139" s="27">
        <v>4.6269566933581032</v>
      </c>
      <c r="BN139" s="27">
        <v>4.3722523085904594</v>
      </c>
      <c r="BO139" s="27">
        <v>4.2002286021219</v>
      </c>
      <c r="BP139" s="27">
        <v>3.898931286127489</v>
      </c>
      <c r="BQ139" s="27">
        <v>3.5532370064135179</v>
      </c>
      <c r="BR139" s="27">
        <v>3.2845230369872063</v>
      </c>
      <c r="BS139" s="27">
        <v>2.9827728095824</v>
      </c>
      <c r="BT139" s="27">
        <v>2.569833245841437</v>
      </c>
      <c r="BU139" s="27">
        <v>1.1714854785666411</v>
      </c>
      <c r="BV139" s="27">
        <v>0.50450905595292639</v>
      </c>
      <c r="BW139" s="27">
        <v>0.36199977383686388</v>
      </c>
      <c r="BX139" s="27">
        <v>0.59944525107912483</v>
      </c>
      <c r="BZ139" s="27">
        <v>10.939699828646752</v>
      </c>
      <c r="CA139" s="27">
        <v>10.81258642436249</v>
      </c>
      <c r="CB139" s="27">
        <v>10.626956693358103</v>
      </c>
      <c r="CC139" s="27">
        <v>10.372252308590459</v>
      </c>
      <c r="CD139" s="27">
        <v>10.2002286021219</v>
      </c>
      <c r="CE139" s="27">
        <v>9.898931286127489</v>
      </c>
      <c r="CF139" s="27">
        <v>9.5532370064135179</v>
      </c>
      <c r="CG139" s="27">
        <v>9.2845230369872063</v>
      </c>
      <c r="CH139" s="27">
        <v>8.9827728095824</v>
      </c>
      <c r="CI139" s="27">
        <v>8.569833245841437</v>
      </c>
      <c r="CJ139" s="27">
        <v>7.1714854785666411</v>
      </c>
      <c r="CK139" s="27">
        <v>6.5045090559529264</v>
      </c>
      <c r="CL139" s="27">
        <v>6.3619997738368639</v>
      </c>
      <c r="CM139" s="27">
        <v>6.5994452510791248</v>
      </c>
      <c r="CO139" s="28">
        <v>4.932720908402203</v>
      </c>
      <c r="CP139" s="28">
        <v>4.7739054451807714</v>
      </c>
      <c r="CQ139" s="28">
        <v>4.5552937580350399</v>
      </c>
      <c r="CR139" s="28">
        <v>4.2703950511282045</v>
      </c>
      <c r="CS139" s="28">
        <v>4.0550198803688531</v>
      </c>
      <c r="CT139" s="28">
        <v>3.6912716253849638</v>
      </c>
      <c r="CU139" s="28">
        <v>3.2691562746913743</v>
      </c>
      <c r="CV139" s="28">
        <v>2.9415642881595367</v>
      </c>
      <c r="CW139" s="28">
        <v>2.6243009801150023</v>
      </c>
      <c r="CX139" s="28">
        <v>2.2594209665637663</v>
      </c>
      <c r="CY139" s="28">
        <v>0.65571176583371837</v>
      </c>
      <c r="CZ139" s="28">
        <v>-2.2405840642111521</v>
      </c>
      <c r="DA139" s="28">
        <v>-4.1992136562356919</v>
      </c>
      <c r="DB139" s="28">
        <v>-5.733884298047748</v>
      </c>
      <c r="DD139" s="28">
        <v>10.932720908402203</v>
      </c>
      <c r="DE139" s="28">
        <v>10.773905445180771</v>
      </c>
      <c r="DF139" s="28">
        <v>10.55529375803504</v>
      </c>
      <c r="DG139" s="28">
        <v>10.270395051128204</v>
      </c>
      <c r="DH139" s="28">
        <v>10.055019880368853</v>
      </c>
      <c r="DI139" s="28">
        <v>9.6912716253849638</v>
      </c>
      <c r="DJ139" s="28">
        <v>9.2691562746913743</v>
      </c>
      <c r="DK139" s="28">
        <v>8.9415642881595367</v>
      </c>
      <c r="DL139" s="28">
        <v>8.6243009801150023</v>
      </c>
      <c r="DM139" s="28">
        <v>8.2594209665637663</v>
      </c>
      <c r="DN139" s="28">
        <v>6.6557117658337184</v>
      </c>
      <c r="DO139" s="28">
        <v>3.7594159357888479</v>
      </c>
      <c r="DP139" s="28">
        <v>1.8007863437643081</v>
      </c>
      <c r="DQ139" s="28">
        <v>0.26611570195225198</v>
      </c>
      <c r="DS139" s="29">
        <v>4.934861433562741</v>
      </c>
      <c r="DT139" s="29">
        <v>4.7625772078408488</v>
      </c>
      <c r="DU139" s="29">
        <v>4.5513370333803795</v>
      </c>
      <c r="DV139" s="29">
        <v>4.2838481865697915</v>
      </c>
      <c r="DW139" s="29">
        <v>4.0860876737429681</v>
      </c>
      <c r="DX139" s="29">
        <v>3.7647882807597703</v>
      </c>
      <c r="DY139" s="29">
        <v>3.4048058548995872</v>
      </c>
      <c r="DZ139" s="29">
        <v>3.1586187973458006</v>
      </c>
      <c r="EA139" s="29">
        <v>2.8957103528687114</v>
      </c>
      <c r="EB139" s="29">
        <v>2.1518284986099907</v>
      </c>
      <c r="EC139" s="29">
        <v>-1.2185689167812885</v>
      </c>
      <c r="ED139" s="29">
        <v>-3.6566637889963793</v>
      </c>
      <c r="EE139" s="29">
        <v>-4.9562831756690713</v>
      </c>
      <c r="EF139" s="29">
        <v>-4.5428834609691329</v>
      </c>
      <c r="EH139" s="29">
        <v>10.934861433562741</v>
      </c>
      <c r="EI139" s="29">
        <v>10.762577207840849</v>
      </c>
      <c r="EJ139" s="29">
        <v>10.762577207840849</v>
      </c>
      <c r="EK139" s="29">
        <v>10.283848186569791</v>
      </c>
      <c r="EL139" s="29">
        <v>10.086087673742968</v>
      </c>
      <c r="EM139" s="29">
        <v>9.7647882807597703</v>
      </c>
      <c r="EN139" s="29">
        <v>9.4048058548995872</v>
      </c>
      <c r="EO139" s="29">
        <v>9.1586187973458006</v>
      </c>
      <c r="EP139" s="29">
        <v>8.8957103528687114</v>
      </c>
      <c r="EQ139" s="29">
        <v>8.1518284986099907</v>
      </c>
      <c r="ER139" s="29">
        <v>4.7814310832187115</v>
      </c>
      <c r="ES139" s="29">
        <v>2.3433362110036207</v>
      </c>
      <c r="ET139" s="29">
        <v>1.0437168243309287</v>
      </c>
      <c r="EU139" s="29">
        <v>1.4571165390308671</v>
      </c>
      <c r="EW139" s="1">
        <v>340240</v>
      </c>
      <c r="EX139" s="1">
        <v>478314</v>
      </c>
      <c r="EY139" s="1" t="s">
        <v>477</v>
      </c>
      <c r="EZ139" s="1" t="s">
        <v>873</v>
      </c>
    </row>
    <row r="140" spans="2:156" ht="16" thickBot="1" x14ac:dyDescent="0.4">
      <c r="B140" s="21" t="s">
        <v>141</v>
      </c>
      <c r="C140" s="22">
        <v>9.8387756071493051</v>
      </c>
      <c r="D140" s="23">
        <v>9.7040434097063457</v>
      </c>
      <c r="E140" s="23">
        <v>9.5860375447650696</v>
      </c>
      <c r="F140" s="23">
        <v>9.4188646048250853</v>
      </c>
      <c r="G140" s="23">
        <v>9.2207238643823359</v>
      </c>
      <c r="H140" s="23">
        <v>8.9966388912872546</v>
      </c>
      <c r="I140" s="23">
        <v>8.7449230058207608</v>
      </c>
      <c r="J140" s="23">
        <v>8.472890541181247</v>
      </c>
      <c r="K140" s="23">
        <v>8.2049095406747679</v>
      </c>
      <c r="L140" s="23">
        <v>7.8627098845729453</v>
      </c>
      <c r="M140" s="23">
        <v>6.6862532656102349</v>
      </c>
      <c r="N140" s="23">
        <v>5.98770467400578</v>
      </c>
      <c r="O140" s="23">
        <v>5.7681938094349565</v>
      </c>
      <c r="P140" s="23">
        <v>5.8671168534604945</v>
      </c>
      <c r="Q140" s="24"/>
      <c r="R140" s="23">
        <v>17.958775607149306</v>
      </c>
      <c r="S140" s="23">
        <v>17.824043409706348</v>
      </c>
      <c r="T140" s="23">
        <v>17.706037544765071</v>
      </c>
      <c r="U140" s="23">
        <v>17.538864604825086</v>
      </c>
      <c r="V140" s="23">
        <v>17.340723864382337</v>
      </c>
      <c r="W140" s="23">
        <v>17.116638891287256</v>
      </c>
      <c r="X140" s="23">
        <v>16.864923005820764</v>
      </c>
      <c r="Y140" s="23">
        <v>16.592890541181248</v>
      </c>
      <c r="Z140" s="23">
        <v>16.324909540674767</v>
      </c>
      <c r="AA140" s="23">
        <v>15.982709884572946</v>
      </c>
      <c r="AB140" s="23">
        <v>14.806253265610236</v>
      </c>
      <c r="AC140" s="23">
        <v>14.107704674005781</v>
      </c>
      <c r="AD140" s="23">
        <v>13.888193809434958</v>
      </c>
      <c r="AE140" s="23">
        <v>13.987116853460495</v>
      </c>
      <c r="AG140" s="25">
        <v>9.8760941818032517</v>
      </c>
      <c r="AH140" s="25">
        <v>9.7675903672971387</v>
      </c>
      <c r="AI140" s="25">
        <v>9.6054063594806642</v>
      </c>
      <c r="AJ140" s="25">
        <v>9.4344962988617507</v>
      </c>
      <c r="AK140" s="25">
        <v>9.2443779323676178</v>
      </c>
      <c r="AL140" s="25">
        <v>9.0280184861216188</v>
      </c>
      <c r="AM140" s="25">
        <v>8.7808173253088722</v>
      </c>
      <c r="AN140" s="25">
        <v>8.5107665247848985</v>
      </c>
      <c r="AO140" s="25">
        <v>8.22351878114182</v>
      </c>
      <c r="AP140" s="25">
        <v>7.7582506172330348</v>
      </c>
      <c r="AQ140" s="25">
        <v>7.2191880876623475</v>
      </c>
      <c r="AR140" s="25">
        <v>6.604898805957113</v>
      </c>
      <c r="AS140" s="25">
        <v>6.2188635413574236</v>
      </c>
      <c r="AT140" s="25">
        <v>5.9565764435121586</v>
      </c>
      <c r="AV140" s="26">
        <v>17.996094181803251</v>
      </c>
      <c r="AW140" s="26">
        <v>17.88759036729714</v>
      </c>
      <c r="AX140" s="26">
        <v>17.725406359480665</v>
      </c>
      <c r="AY140" s="26">
        <v>17.55449629886175</v>
      </c>
      <c r="AZ140" s="26">
        <v>17.364377932367617</v>
      </c>
      <c r="BA140" s="26">
        <v>17.148018486121622</v>
      </c>
      <c r="BB140" s="26">
        <v>16.900817325308871</v>
      </c>
      <c r="BC140" s="26">
        <v>16.630766524784899</v>
      </c>
      <c r="BD140" s="26">
        <v>16.343518781141821</v>
      </c>
      <c r="BE140" s="26">
        <v>15.878250617233036</v>
      </c>
      <c r="BF140" s="26">
        <v>15.339188087662349</v>
      </c>
      <c r="BG140" s="26">
        <v>14.724898805957114</v>
      </c>
      <c r="BH140" s="26">
        <v>14.338863541357425</v>
      </c>
      <c r="BI140" s="26">
        <v>14.07657644351216</v>
      </c>
      <c r="BK140" s="27">
        <v>9.8456116507419953</v>
      </c>
      <c r="BL140" s="27">
        <v>9.7225384541096833</v>
      </c>
      <c r="BM140" s="27">
        <v>9.6166876084296717</v>
      </c>
      <c r="BN140" s="27">
        <v>9.4603190337566616</v>
      </c>
      <c r="BO140" s="27">
        <v>9.2740153224560942</v>
      </c>
      <c r="BP140" s="27">
        <v>9.0620393972491122</v>
      </c>
      <c r="BQ140" s="27">
        <v>8.8224515584479573</v>
      </c>
      <c r="BR140" s="27">
        <v>8.5625489120079958</v>
      </c>
      <c r="BS140" s="27">
        <v>8.311699109171558</v>
      </c>
      <c r="BT140" s="27">
        <v>8.0047926384362373</v>
      </c>
      <c r="BU140" s="27">
        <v>6.9274059973122135</v>
      </c>
      <c r="BV140" s="27">
        <v>6.3335149073425043</v>
      </c>
      <c r="BW140" s="27">
        <v>6.1659530171240853</v>
      </c>
      <c r="BX140" s="27">
        <v>6.2841272054649711</v>
      </c>
      <c r="BZ140" s="27">
        <v>17.965611650741998</v>
      </c>
      <c r="CA140" s="27">
        <v>17.842538454109686</v>
      </c>
      <c r="CB140" s="27">
        <v>17.736687608429673</v>
      </c>
      <c r="CC140" s="27">
        <v>17.580319033756663</v>
      </c>
      <c r="CD140" s="27">
        <v>17.394015322456095</v>
      </c>
      <c r="CE140" s="27">
        <v>17.182039397249113</v>
      </c>
      <c r="CF140" s="27">
        <v>16.942451558447956</v>
      </c>
      <c r="CG140" s="27">
        <v>16.682548912007995</v>
      </c>
      <c r="CH140" s="27">
        <v>16.431699109171561</v>
      </c>
      <c r="CI140" s="27">
        <v>16.12479263843624</v>
      </c>
      <c r="CJ140" s="27">
        <v>15.047405997312215</v>
      </c>
      <c r="CK140" s="27">
        <v>14.453514907342505</v>
      </c>
      <c r="CL140" s="27">
        <v>14.285953017124086</v>
      </c>
      <c r="CM140" s="27">
        <v>14.404127205464972</v>
      </c>
      <c r="CO140" s="28">
        <v>9.8395408087610612</v>
      </c>
      <c r="CP140" s="28">
        <v>9.7028128809668601</v>
      </c>
      <c r="CQ140" s="28">
        <v>9.5877961445548863</v>
      </c>
      <c r="CR140" s="28">
        <v>9.4292103003047423</v>
      </c>
      <c r="CS140" s="28">
        <v>9.2412809795483302</v>
      </c>
      <c r="CT140" s="28">
        <v>9.0217200463674683</v>
      </c>
      <c r="CU140" s="28">
        <v>8.7503858892496993</v>
      </c>
      <c r="CV140" s="28">
        <v>8.4579926244534285</v>
      </c>
      <c r="CW140" s="28">
        <v>8.2117775111218698</v>
      </c>
      <c r="CX140" s="28">
        <v>7.9532897487858545</v>
      </c>
      <c r="CY140" s="28">
        <v>6.1850409624913372</v>
      </c>
      <c r="CZ140" s="28">
        <v>2.1294661431664146</v>
      </c>
      <c r="DA140" s="28">
        <v>-0.92672530080916005</v>
      </c>
      <c r="DB140" s="28">
        <v>-2.8349120258591434</v>
      </c>
      <c r="DD140" s="28">
        <v>17.959540808761062</v>
      </c>
      <c r="DE140" s="28">
        <v>17.822812880966861</v>
      </c>
      <c r="DF140" s="28">
        <v>17.707796144554887</v>
      </c>
      <c r="DG140" s="28">
        <v>17.549210300304743</v>
      </c>
      <c r="DH140" s="28">
        <v>17.361280979548333</v>
      </c>
      <c r="DI140" s="28">
        <v>17.141720046367467</v>
      </c>
      <c r="DJ140" s="28">
        <v>16.8703858892497</v>
      </c>
      <c r="DK140" s="28">
        <v>16.577992624453429</v>
      </c>
      <c r="DL140" s="28">
        <v>16.331777511121871</v>
      </c>
      <c r="DM140" s="28">
        <v>16.073289748785854</v>
      </c>
      <c r="DN140" s="28">
        <v>14.305040962491338</v>
      </c>
      <c r="DO140" s="28">
        <v>10.249466143166416</v>
      </c>
      <c r="DP140" s="28">
        <v>7.1932746991908409</v>
      </c>
      <c r="DQ140" s="28">
        <v>5.2850879741408576</v>
      </c>
      <c r="DS140" s="29">
        <v>9.870204217970425</v>
      </c>
      <c r="DT140" s="29">
        <v>9.7422995407752655</v>
      </c>
      <c r="DU140" s="29">
        <v>9.6419482851141822</v>
      </c>
      <c r="DV140" s="29">
        <v>9.5155323817177813</v>
      </c>
      <c r="DW140" s="29">
        <v>9.3438587447093298</v>
      </c>
      <c r="DX140" s="29">
        <v>9.1591818309167579</v>
      </c>
      <c r="DY140" s="29">
        <v>8.9382391307345674</v>
      </c>
      <c r="DZ140" s="29">
        <v>8.7045801179114672</v>
      </c>
      <c r="EA140" s="29">
        <v>8.3851549553518936</v>
      </c>
      <c r="EB140" s="29">
        <v>7.4260335108291997</v>
      </c>
      <c r="EC140" s="29">
        <v>2.969857877018649</v>
      </c>
      <c r="ED140" s="29">
        <v>-0.62186525986132324</v>
      </c>
      <c r="EE140" s="29">
        <v>-2.5507854399095038</v>
      </c>
      <c r="EF140" s="29">
        <v>-1.7778647808931609</v>
      </c>
      <c r="EH140" s="29">
        <v>17.990204217970426</v>
      </c>
      <c r="EI140" s="29">
        <v>17.862299540775268</v>
      </c>
      <c r="EJ140" s="29">
        <v>17.862299540775268</v>
      </c>
      <c r="EK140" s="29">
        <v>17.63553238171778</v>
      </c>
      <c r="EL140" s="29">
        <v>17.463858744709331</v>
      </c>
      <c r="EM140" s="29">
        <v>17.279181830916759</v>
      </c>
      <c r="EN140" s="29">
        <v>17.05823913073457</v>
      </c>
      <c r="EO140" s="29">
        <v>16.824580117911466</v>
      </c>
      <c r="EP140" s="29">
        <v>16.505154955351895</v>
      </c>
      <c r="EQ140" s="29">
        <v>15.546033510829201</v>
      </c>
      <c r="ER140" s="29">
        <v>11.08985787701865</v>
      </c>
      <c r="ES140" s="29">
        <v>7.4981347401386778</v>
      </c>
      <c r="ET140" s="29">
        <v>5.5692145600904972</v>
      </c>
      <c r="EU140" s="29">
        <v>6.3421352191068401</v>
      </c>
      <c r="EW140" s="1">
        <v>373765</v>
      </c>
      <c r="EX140" s="1">
        <v>431955</v>
      </c>
      <c r="EY140" s="1" t="s">
        <v>566</v>
      </c>
      <c r="EZ140" s="1" t="s">
        <v>510</v>
      </c>
    </row>
    <row r="141" spans="2:156" ht="16" thickBot="1" x14ac:dyDescent="0.4">
      <c r="B141" s="21" t="s">
        <v>142</v>
      </c>
      <c r="C141" s="22">
        <v>6.3800668061688128</v>
      </c>
      <c r="D141" s="23">
        <v>6.0071208049060374</v>
      </c>
      <c r="E141" s="23">
        <v>5.3917447157959018</v>
      </c>
      <c r="F141" s="23">
        <v>4.9093743912570034</v>
      </c>
      <c r="G141" s="23">
        <v>4.6953823876088521</v>
      </c>
      <c r="H141" s="23">
        <v>4.0715640882577802</v>
      </c>
      <c r="I141" s="23">
        <v>3.3731522546558139</v>
      </c>
      <c r="J141" s="23">
        <v>2.757627358260244</v>
      </c>
      <c r="K141" s="23">
        <v>2.0458302602863014</v>
      </c>
      <c r="L141" s="23">
        <v>1.3698784768271111</v>
      </c>
      <c r="M141" s="23">
        <v>-0.87672114728457018</v>
      </c>
      <c r="N141" s="23">
        <v>-1.9451280792839682</v>
      </c>
      <c r="O141" s="23">
        <v>-1.8971996503275861</v>
      </c>
      <c r="P141" s="23">
        <v>-1.6435026012034726</v>
      </c>
      <c r="Q141" s="24"/>
      <c r="R141" s="23">
        <v>11.017066806168813</v>
      </c>
      <c r="S141" s="23">
        <v>10.644120804906038</v>
      </c>
      <c r="T141" s="23">
        <v>10.028744715795902</v>
      </c>
      <c r="U141" s="23">
        <v>9.5463743912570038</v>
      </c>
      <c r="V141" s="23">
        <v>9.3323823876088525</v>
      </c>
      <c r="W141" s="23">
        <v>8.7085640882577806</v>
      </c>
      <c r="X141" s="23">
        <v>8.0101522546558144</v>
      </c>
      <c r="Y141" s="23">
        <v>7.3946273582602444</v>
      </c>
      <c r="Z141" s="23">
        <v>6.6828302602863019</v>
      </c>
      <c r="AA141" s="23">
        <v>6.0068784768271115</v>
      </c>
      <c r="AB141" s="23">
        <v>3.7602788527154303</v>
      </c>
      <c r="AC141" s="23">
        <v>2.6918719207160322</v>
      </c>
      <c r="AD141" s="23">
        <v>2.7398003496724144</v>
      </c>
      <c r="AE141" s="23">
        <v>2.9934973987965279</v>
      </c>
      <c r="AG141" s="25">
        <v>6.5355443119502254</v>
      </c>
      <c r="AH141" s="25">
        <v>6.2905850818097946</v>
      </c>
      <c r="AI141" s="25">
        <v>5.6367319793151012</v>
      </c>
      <c r="AJ141" s="25">
        <v>5.2147738906452581</v>
      </c>
      <c r="AK141" s="25">
        <v>5.0941528422491338</v>
      </c>
      <c r="AL141" s="25">
        <v>4.5697088746316865</v>
      </c>
      <c r="AM141" s="25">
        <v>3.96626811462734</v>
      </c>
      <c r="AN141" s="25">
        <v>3.4398632674725533</v>
      </c>
      <c r="AO141" s="25">
        <v>2.8079089175112486</v>
      </c>
      <c r="AP141" s="25">
        <v>2.2751539536479903</v>
      </c>
      <c r="AQ141" s="25">
        <v>0.60359407706095425</v>
      </c>
      <c r="AR141" s="25">
        <v>-0.61406721391668384</v>
      </c>
      <c r="AS141" s="25">
        <v>-1.0952104564654519</v>
      </c>
      <c r="AT141" s="25">
        <v>-1.4988017904842295</v>
      </c>
      <c r="AV141" s="26">
        <v>11.172544311950226</v>
      </c>
      <c r="AW141" s="26">
        <v>10.927585081809795</v>
      </c>
      <c r="AX141" s="26">
        <v>10.273731979315102</v>
      </c>
      <c r="AY141" s="26">
        <v>9.8517738906452585</v>
      </c>
      <c r="AZ141" s="26">
        <v>9.7311528422491342</v>
      </c>
      <c r="BA141" s="26">
        <v>9.206708874631687</v>
      </c>
      <c r="BB141" s="26">
        <v>8.6032681146273404</v>
      </c>
      <c r="BC141" s="26">
        <v>8.0768632674725538</v>
      </c>
      <c r="BD141" s="26">
        <v>7.4449089175112491</v>
      </c>
      <c r="BE141" s="26">
        <v>6.9121539536479908</v>
      </c>
      <c r="BF141" s="26">
        <v>5.2405940770609547</v>
      </c>
      <c r="BG141" s="26">
        <v>4.0229327860833166</v>
      </c>
      <c r="BH141" s="26">
        <v>3.5417895435345486</v>
      </c>
      <c r="BI141" s="26">
        <v>3.138198209515771</v>
      </c>
      <c r="BK141" s="27">
        <v>6.388231145776075</v>
      </c>
      <c r="BL141" s="27">
        <v>6.0286608041305172</v>
      </c>
      <c r="BM141" s="27">
        <v>5.4295246085641153</v>
      </c>
      <c r="BN141" s="27">
        <v>4.9586034654547682</v>
      </c>
      <c r="BO141" s="27">
        <v>4.7569675515156007</v>
      </c>
      <c r="BP141" s="27">
        <v>4.1503144917291372</v>
      </c>
      <c r="BQ141" s="27">
        <v>3.4685000785405471</v>
      </c>
      <c r="BR141" s="27">
        <v>2.8671218133480139</v>
      </c>
      <c r="BS141" s="27">
        <v>2.1815927794720906</v>
      </c>
      <c r="BT141" s="27">
        <v>1.5721729366321036</v>
      </c>
      <c r="BU141" s="27">
        <v>-0.45856103068592091</v>
      </c>
      <c r="BV141" s="27">
        <v>-1.4017601645890423</v>
      </c>
      <c r="BW141" s="27">
        <v>-1.3692379077472978</v>
      </c>
      <c r="BX141" s="27">
        <v>-1.150791892750771</v>
      </c>
      <c r="BZ141" s="27">
        <v>11.025231145776075</v>
      </c>
      <c r="CA141" s="27">
        <v>10.665660804130518</v>
      </c>
      <c r="CB141" s="27">
        <v>10.066524608564116</v>
      </c>
      <c r="CC141" s="27">
        <v>9.5956034654547686</v>
      </c>
      <c r="CD141" s="27">
        <v>9.3939675515156011</v>
      </c>
      <c r="CE141" s="27">
        <v>8.7873144917291377</v>
      </c>
      <c r="CF141" s="27">
        <v>8.1055000785405475</v>
      </c>
      <c r="CG141" s="27">
        <v>7.5041218133480143</v>
      </c>
      <c r="CH141" s="27">
        <v>6.8185927794720911</v>
      </c>
      <c r="CI141" s="27">
        <v>6.209172936632104</v>
      </c>
      <c r="CJ141" s="27">
        <v>4.1784389693140795</v>
      </c>
      <c r="CK141" s="27">
        <v>3.2352398354109582</v>
      </c>
      <c r="CL141" s="27">
        <v>3.2677620922527026</v>
      </c>
      <c r="CM141" s="27">
        <v>3.4862081072492295</v>
      </c>
      <c r="CO141" s="28">
        <v>6.399931659090722</v>
      </c>
      <c r="CP141" s="28">
        <v>6.0569662122550127</v>
      </c>
      <c r="CQ141" s="28">
        <v>5.49188135487681</v>
      </c>
      <c r="CR141" s="28">
        <v>5.0660476900217475</v>
      </c>
      <c r="CS141" s="28">
        <v>4.9370317649697029</v>
      </c>
      <c r="CT141" s="28">
        <v>4.4141209302386457</v>
      </c>
      <c r="CU141" s="28">
        <v>3.8173995702896448</v>
      </c>
      <c r="CV141" s="28">
        <v>3.317001843304773</v>
      </c>
      <c r="CW141" s="28">
        <v>2.8013219207938249</v>
      </c>
      <c r="CX141" s="28">
        <v>2.3945202369833467</v>
      </c>
      <c r="CY141" s="28">
        <v>-0.46777927648972906</v>
      </c>
      <c r="CZ141" s="28">
        <v>-6.8140041446587674</v>
      </c>
      <c r="DA141" s="28">
        <v>-11.569319409790367</v>
      </c>
      <c r="DB141" s="28">
        <v>-15.025431206393556</v>
      </c>
      <c r="DD141" s="28">
        <v>11.036931659090722</v>
      </c>
      <c r="DE141" s="28">
        <v>10.693966212255013</v>
      </c>
      <c r="DF141" s="28">
        <v>10.12888135487681</v>
      </c>
      <c r="DG141" s="28">
        <v>9.7030476900217479</v>
      </c>
      <c r="DH141" s="28">
        <v>9.5740317649697033</v>
      </c>
      <c r="DI141" s="28">
        <v>9.0511209302386462</v>
      </c>
      <c r="DJ141" s="28">
        <v>8.4543995702896453</v>
      </c>
      <c r="DK141" s="28">
        <v>7.9540018433047734</v>
      </c>
      <c r="DL141" s="28">
        <v>7.4383219207938254</v>
      </c>
      <c r="DM141" s="28">
        <v>7.0315202369833472</v>
      </c>
      <c r="DN141" s="28">
        <v>4.1692207235102714</v>
      </c>
      <c r="DO141" s="28">
        <v>-2.1770041446587669</v>
      </c>
      <c r="DP141" s="28">
        <v>-6.9323194097903666</v>
      </c>
      <c r="DQ141" s="28">
        <v>-10.388431206393555</v>
      </c>
      <c r="DS141" s="29">
        <v>6.3077883897354852</v>
      </c>
      <c r="DT141" s="29">
        <v>5.8395146540034659</v>
      </c>
      <c r="DU141" s="29">
        <v>5.2796960682991525</v>
      </c>
      <c r="DV141" s="29">
        <v>4.9209617099628176</v>
      </c>
      <c r="DW141" s="29">
        <v>4.8644172908241359</v>
      </c>
      <c r="DX141" s="29">
        <v>4.4409959471854705</v>
      </c>
      <c r="DY141" s="29">
        <v>3.935608176530792</v>
      </c>
      <c r="DZ141" s="29">
        <v>3.5480960495087288</v>
      </c>
      <c r="EA141" s="29">
        <v>2.9417823850073006</v>
      </c>
      <c r="EB141" s="29">
        <v>1.4490956562470814</v>
      </c>
      <c r="EC141" s="29">
        <v>-5.578048326421559</v>
      </c>
      <c r="ED141" s="29">
        <v>-11.296758032016044</v>
      </c>
      <c r="EE141" s="29">
        <v>-14.313032669168493</v>
      </c>
      <c r="EF141" s="29">
        <v>-13.345881653189025</v>
      </c>
      <c r="EH141" s="29">
        <v>10.944788389735486</v>
      </c>
      <c r="EI141" s="29">
        <v>10.476514654003466</v>
      </c>
      <c r="EJ141" s="29">
        <v>10.476514654003466</v>
      </c>
      <c r="EK141" s="29">
        <v>9.557961709962818</v>
      </c>
      <c r="EL141" s="29">
        <v>9.5014172908241363</v>
      </c>
      <c r="EM141" s="29">
        <v>9.077995947185471</v>
      </c>
      <c r="EN141" s="29">
        <v>8.5726081765307924</v>
      </c>
      <c r="EO141" s="29">
        <v>8.1850960495087293</v>
      </c>
      <c r="EP141" s="29">
        <v>7.5787823850073011</v>
      </c>
      <c r="EQ141" s="29">
        <v>6.0860956562470818</v>
      </c>
      <c r="ER141" s="29">
        <v>-0.94104832642155856</v>
      </c>
      <c r="ES141" s="29">
        <v>-6.6597580320160432</v>
      </c>
      <c r="ET141" s="29">
        <v>-9.6760326691684924</v>
      </c>
      <c r="EU141" s="29">
        <v>-8.7088816531890245</v>
      </c>
      <c r="EW141" s="1">
        <v>378744</v>
      </c>
      <c r="EX141" s="1">
        <v>387772</v>
      </c>
      <c r="EY141" s="1" t="s">
        <v>518</v>
      </c>
      <c r="EZ141" s="1" t="s">
        <v>866</v>
      </c>
    </row>
    <row r="142" spans="2:156" ht="16" thickBot="1" x14ac:dyDescent="0.4">
      <c r="B142" s="21" t="s">
        <v>143</v>
      </c>
      <c r="C142" s="22">
        <v>4.0855046163931767</v>
      </c>
      <c r="D142" s="23">
        <v>3.8924758711863241</v>
      </c>
      <c r="E142" s="23">
        <v>3.482575359754243</v>
      </c>
      <c r="F142" s="23">
        <v>3.0426229430409606</v>
      </c>
      <c r="G142" s="23">
        <v>2.6350323670845697</v>
      </c>
      <c r="H142" s="23">
        <v>2.0586402566467932</v>
      </c>
      <c r="I142" s="23">
        <v>1.2318056643368074</v>
      </c>
      <c r="J142" s="23">
        <v>0.72875608438492634</v>
      </c>
      <c r="K142" s="23">
        <v>0.19967561749284357</v>
      </c>
      <c r="L142" s="23">
        <v>-0.57942115413402107</v>
      </c>
      <c r="M142" s="23">
        <v>-2.9599801385697155</v>
      </c>
      <c r="N142" s="23">
        <v>-3.9653745108746428</v>
      </c>
      <c r="O142" s="23">
        <v>-4.1588857936230106</v>
      </c>
      <c r="P142" s="23">
        <v>-3.7523751591267143</v>
      </c>
      <c r="Q142" s="24"/>
      <c r="R142" s="23">
        <v>8.7225046163931772</v>
      </c>
      <c r="S142" s="23">
        <v>8.5294758711863246</v>
      </c>
      <c r="T142" s="23">
        <v>8.1195753597542435</v>
      </c>
      <c r="U142" s="23">
        <v>7.679622943040961</v>
      </c>
      <c r="V142" s="23">
        <v>7.2720323670845701</v>
      </c>
      <c r="W142" s="23">
        <v>6.6956402566467936</v>
      </c>
      <c r="X142" s="23">
        <v>5.8688056643368078</v>
      </c>
      <c r="Y142" s="23">
        <v>5.3657560843849268</v>
      </c>
      <c r="Z142" s="23">
        <v>4.836675617492844</v>
      </c>
      <c r="AA142" s="23">
        <v>4.0575788458659794</v>
      </c>
      <c r="AB142" s="23">
        <v>1.6770198614302849</v>
      </c>
      <c r="AC142" s="23">
        <v>0.67162548912535769</v>
      </c>
      <c r="AD142" s="23">
        <v>0.47811420637698987</v>
      </c>
      <c r="AE142" s="23">
        <v>0.88462484087328619</v>
      </c>
      <c r="AG142" s="25">
        <v>4.2136948730590795</v>
      </c>
      <c r="AH142" s="25">
        <v>4.118475234538117</v>
      </c>
      <c r="AI142" s="25">
        <v>3.6278601682564329</v>
      </c>
      <c r="AJ142" s="25">
        <v>3.2109852724100136</v>
      </c>
      <c r="AK142" s="25">
        <v>2.8727005563227976</v>
      </c>
      <c r="AL142" s="25">
        <v>2.3739396093980609</v>
      </c>
      <c r="AM142" s="25">
        <v>1.6257106038017248</v>
      </c>
      <c r="AN142" s="25">
        <v>1.1948827681462646</v>
      </c>
      <c r="AO142" s="25">
        <v>0.72179481030919135</v>
      </c>
      <c r="AP142" s="25">
        <v>6.5709817860103215E-2</v>
      </c>
      <c r="AQ142" s="25">
        <v>-1.7033603072166166</v>
      </c>
      <c r="AR142" s="25">
        <v>-2.7957877364564645</v>
      </c>
      <c r="AS142" s="25">
        <v>-3.4924495758632368</v>
      </c>
      <c r="AT142" s="25">
        <v>-3.7488875544543525</v>
      </c>
      <c r="AV142" s="26">
        <v>8.85069487305908</v>
      </c>
      <c r="AW142" s="26">
        <v>8.7554752345381175</v>
      </c>
      <c r="AX142" s="26">
        <v>8.2648601682564333</v>
      </c>
      <c r="AY142" s="26">
        <v>7.8479852724100141</v>
      </c>
      <c r="AZ142" s="26">
        <v>7.5097005563227981</v>
      </c>
      <c r="BA142" s="26">
        <v>7.0109396093980614</v>
      </c>
      <c r="BB142" s="26">
        <v>6.2627106038017253</v>
      </c>
      <c r="BC142" s="26">
        <v>5.8318827681462651</v>
      </c>
      <c r="BD142" s="26">
        <v>5.3587948103091918</v>
      </c>
      <c r="BE142" s="26">
        <v>4.7027098178601037</v>
      </c>
      <c r="BF142" s="26">
        <v>2.9336396927833839</v>
      </c>
      <c r="BG142" s="26">
        <v>1.841212263543536</v>
      </c>
      <c r="BH142" s="26">
        <v>1.1445504241367637</v>
      </c>
      <c r="BI142" s="26">
        <v>0.88811244554564794</v>
      </c>
      <c r="BK142" s="27">
        <v>4.0961664757749006</v>
      </c>
      <c r="BL142" s="27">
        <v>3.9159467858799282</v>
      </c>
      <c r="BM142" s="27">
        <v>3.5215447449228812</v>
      </c>
      <c r="BN142" s="27">
        <v>3.0940621390809895</v>
      </c>
      <c r="BO142" s="27">
        <v>2.7009908910754739</v>
      </c>
      <c r="BP142" s="27">
        <v>2.1416479430426882</v>
      </c>
      <c r="BQ142" s="27">
        <v>1.3336954502851199</v>
      </c>
      <c r="BR142" s="27">
        <v>0.84444192680015462</v>
      </c>
      <c r="BS142" s="27">
        <v>0.33950654475369291</v>
      </c>
      <c r="BT142" s="27">
        <v>-0.37365910073285846</v>
      </c>
      <c r="BU142" s="27">
        <v>-2.5368533352909566</v>
      </c>
      <c r="BV142" s="27">
        <v>-3.392175940976486</v>
      </c>
      <c r="BW142" s="27">
        <v>-3.5446254220262254</v>
      </c>
      <c r="BX142" s="27">
        <v>-3.1423923115033965</v>
      </c>
      <c r="BZ142" s="27">
        <v>8.733166475774901</v>
      </c>
      <c r="CA142" s="27">
        <v>8.5529467858799286</v>
      </c>
      <c r="CB142" s="27">
        <v>8.1585447449228816</v>
      </c>
      <c r="CC142" s="27">
        <v>7.7310621390809899</v>
      </c>
      <c r="CD142" s="27">
        <v>7.3379908910754743</v>
      </c>
      <c r="CE142" s="27">
        <v>6.7786479430426887</v>
      </c>
      <c r="CF142" s="27">
        <v>5.9706954502851204</v>
      </c>
      <c r="CG142" s="27">
        <v>5.4814419268001551</v>
      </c>
      <c r="CH142" s="27">
        <v>4.9765065447536934</v>
      </c>
      <c r="CI142" s="27">
        <v>4.263340899267142</v>
      </c>
      <c r="CJ142" s="27">
        <v>2.1001466647090439</v>
      </c>
      <c r="CK142" s="27">
        <v>1.2448240590235145</v>
      </c>
      <c r="CL142" s="27">
        <v>1.092374577973775</v>
      </c>
      <c r="CM142" s="27">
        <v>1.494607688496604</v>
      </c>
      <c r="CO142" s="28">
        <v>4.10068409512877</v>
      </c>
      <c r="CP142" s="28">
        <v>3.9269233097923752</v>
      </c>
      <c r="CQ142" s="28">
        <v>3.5509692781960709</v>
      </c>
      <c r="CR142" s="28">
        <v>3.1525639479558976</v>
      </c>
      <c r="CS142" s="28">
        <v>2.8129763160487649</v>
      </c>
      <c r="CT142" s="28">
        <v>2.3160223587975501</v>
      </c>
      <c r="CU142" s="28">
        <v>1.5706531112781867</v>
      </c>
      <c r="CV142" s="28">
        <v>1.1551296946158622</v>
      </c>
      <c r="CW142" s="28">
        <v>0.79388966788663851</v>
      </c>
      <c r="CX142" s="28">
        <v>0.25706613202818573</v>
      </c>
      <c r="CY142" s="28">
        <v>-2.9019158721743388</v>
      </c>
      <c r="CZ142" s="28">
        <v>-9.6253609411031533</v>
      </c>
      <c r="DA142" s="28">
        <v>-15.020692254440306</v>
      </c>
      <c r="DB142" s="28">
        <v>-18.543134669394405</v>
      </c>
      <c r="DD142" s="28">
        <v>8.7376840951287704</v>
      </c>
      <c r="DE142" s="28">
        <v>8.5639233097923757</v>
      </c>
      <c r="DF142" s="28">
        <v>8.1879692781960713</v>
      </c>
      <c r="DG142" s="28">
        <v>7.789563947955898</v>
      </c>
      <c r="DH142" s="28">
        <v>7.4499763160487653</v>
      </c>
      <c r="DI142" s="28">
        <v>6.9530223587975506</v>
      </c>
      <c r="DJ142" s="28">
        <v>6.2076531112781872</v>
      </c>
      <c r="DK142" s="28">
        <v>5.7921296946158627</v>
      </c>
      <c r="DL142" s="28">
        <v>5.430889667886639</v>
      </c>
      <c r="DM142" s="28">
        <v>4.8940661320281862</v>
      </c>
      <c r="DN142" s="28">
        <v>1.7350841278256617</v>
      </c>
      <c r="DO142" s="28">
        <v>-4.9883609411031529</v>
      </c>
      <c r="DP142" s="28">
        <v>-10.383692254440305</v>
      </c>
      <c r="DQ142" s="28">
        <v>-13.906134669394405</v>
      </c>
      <c r="DS142" s="29">
        <v>4.1293789116047108</v>
      </c>
      <c r="DT142" s="29">
        <v>3.9171420133893804</v>
      </c>
      <c r="DU142" s="29">
        <v>3.5286595874892832</v>
      </c>
      <c r="DV142" s="29">
        <v>3.1821629501660524</v>
      </c>
      <c r="DW142" s="29">
        <v>2.9053511949214688</v>
      </c>
      <c r="DX142" s="29">
        <v>2.5063272415100606</v>
      </c>
      <c r="DY142" s="29">
        <v>1.8538028072583401</v>
      </c>
      <c r="DZ142" s="29">
        <v>1.5479624247670003</v>
      </c>
      <c r="EA142" s="29">
        <v>1.0805315931008579</v>
      </c>
      <c r="EB142" s="29">
        <v>-0.63280974103837906</v>
      </c>
      <c r="EC142" s="29">
        <v>-8.3254069478836392</v>
      </c>
      <c r="ED142" s="29">
        <v>-14.342470708175512</v>
      </c>
      <c r="EE142" s="29">
        <v>-17.922255601528221</v>
      </c>
      <c r="EF142" s="29">
        <v>-16.60181850842676</v>
      </c>
      <c r="EH142" s="29">
        <v>8.7663789116047113</v>
      </c>
      <c r="EI142" s="29">
        <v>8.5541420133893808</v>
      </c>
      <c r="EJ142" s="29">
        <v>8.5541420133893808</v>
      </c>
      <c r="EK142" s="29">
        <v>7.8191629501660529</v>
      </c>
      <c r="EL142" s="29">
        <v>7.5423511949214692</v>
      </c>
      <c r="EM142" s="29">
        <v>7.143327241510061</v>
      </c>
      <c r="EN142" s="29">
        <v>6.4908028072583406</v>
      </c>
      <c r="EO142" s="29">
        <v>6.1849624247670008</v>
      </c>
      <c r="EP142" s="29">
        <v>5.7175315931008583</v>
      </c>
      <c r="EQ142" s="29">
        <v>4.0041902589616214</v>
      </c>
      <c r="ER142" s="29">
        <v>-3.6884069478836388</v>
      </c>
      <c r="ES142" s="29">
        <v>-9.7054707081755112</v>
      </c>
      <c r="ET142" s="29">
        <v>-13.28525560152822</v>
      </c>
      <c r="EU142" s="29">
        <v>-11.96481850842676</v>
      </c>
      <c r="EW142" s="1">
        <v>391570</v>
      </c>
      <c r="EX142" s="1">
        <v>387132</v>
      </c>
      <c r="EY142" s="1" t="s">
        <v>522</v>
      </c>
      <c r="EZ142" s="1" t="s">
        <v>869</v>
      </c>
    </row>
    <row r="143" spans="2:156" ht="16" thickBot="1" x14ac:dyDescent="0.4">
      <c r="B143" s="21" t="s">
        <v>144</v>
      </c>
      <c r="C143" s="22">
        <v>0.91843945790395054</v>
      </c>
      <c r="D143" s="23">
        <v>0.62350464817770401</v>
      </c>
      <c r="E143" s="23">
        <v>0.57279351042738824</v>
      </c>
      <c r="F143" s="23">
        <v>0.46209394523156355</v>
      </c>
      <c r="G143" s="23">
        <v>0.29587141360924107</v>
      </c>
      <c r="H143" s="23">
        <v>9.5596082807755778E-2</v>
      </c>
      <c r="I143" s="23">
        <v>-0.11706958345783569</v>
      </c>
      <c r="J143" s="23">
        <v>-0.32471570467186162</v>
      </c>
      <c r="K143" s="23">
        <v>-0.52953829181422307</v>
      </c>
      <c r="L143" s="23">
        <v>-0.7527253924028745</v>
      </c>
      <c r="M143" s="23">
        <v>-1.5423352091048876</v>
      </c>
      <c r="N143" s="23">
        <v>-1.9920836847906305</v>
      </c>
      <c r="O143" s="23">
        <v>-2.1333285917140401</v>
      </c>
      <c r="P143" s="23">
        <v>-2.0845628882482696</v>
      </c>
      <c r="Q143" s="24"/>
      <c r="R143" s="23">
        <v>5.6684394579039505</v>
      </c>
      <c r="S143" s="23">
        <v>5.373504648177704</v>
      </c>
      <c r="T143" s="23">
        <v>5.3227935104273882</v>
      </c>
      <c r="U143" s="23">
        <v>5.2120939452315636</v>
      </c>
      <c r="V143" s="23">
        <v>5.0458714136092411</v>
      </c>
      <c r="W143" s="23">
        <v>4.8455960828077558</v>
      </c>
      <c r="X143" s="23">
        <v>4.6329304165421643</v>
      </c>
      <c r="Y143" s="23">
        <v>4.4252842953281384</v>
      </c>
      <c r="Z143" s="23">
        <v>4.2204617081857769</v>
      </c>
      <c r="AA143" s="23">
        <v>3.9972746075971255</v>
      </c>
      <c r="AB143" s="23">
        <v>3.2076647908951124</v>
      </c>
      <c r="AC143" s="23">
        <v>2.7579163152093695</v>
      </c>
      <c r="AD143" s="23">
        <v>2.6166714082859599</v>
      </c>
      <c r="AE143" s="23">
        <v>2.6654371117517304</v>
      </c>
      <c r="AG143" s="25">
        <v>1.2039419580958324</v>
      </c>
      <c r="AH143" s="25">
        <v>1.1413725638763399</v>
      </c>
      <c r="AI143" s="25">
        <v>0.98177194807066037</v>
      </c>
      <c r="AJ143" s="25">
        <v>0.8016266097170277</v>
      </c>
      <c r="AK143" s="25">
        <v>0.59311571946261488</v>
      </c>
      <c r="AL143" s="25">
        <v>0.37818341832551639</v>
      </c>
      <c r="AM143" s="25">
        <v>0.13976974004730991</v>
      </c>
      <c r="AN143" s="25">
        <v>-0.1242497042503512</v>
      </c>
      <c r="AO143" s="25">
        <v>-0.39636338749914302</v>
      </c>
      <c r="AP143" s="25">
        <v>-0.68184264305551423</v>
      </c>
      <c r="AQ143" s="25">
        <v>-1.3346234365653267</v>
      </c>
      <c r="AR143" s="25">
        <v>-1.8049039928175752</v>
      </c>
      <c r="AS143" s="25">
        <v>-2.0498194456224859</v>
      </c>
      <c r="AT143" s="25">
        <v>-2.1431348831259456</v>
      </c>
      <c r="AV143" s="26">
        <v>5.9539419580958324</v>
      </c>
      <c r="AW143" s="26">
        <v>5.8913725638763399</v>
      </c>
      <c r="AX143" s="26">
        <v>5.7317719480706604</v>
      </c>
      <c r="AY143" s="26">
        <v>5.5516266097170277</v>
      </c>
      <c r="AZ143" s="26">
        <v>5.3431157194626149</v>
      </c>
      <c r="BA143" s="26">
        <v>5.1281834183255164</v>
      </c>
      <c r="BB143" s="26">
        <v>4.8897697400473099</v>
      </c>
      <c r="BC143" s="26">
        <v>4.6257502957496488</v>
      </c>
      <c r="BD143" s="26">
        <v>4.353636612500857</v>
      </c>
      <c r="BE143" s="26">
        <v>4.0681573569444858</v>
      </c>
      <c r="BF143" s="26">
        <v>3.4153765634346733</v>
      </c>
      <c r="BG143" s="26">
        <v>2.9450960071824248</v>
      </c>
      <c r="BH143" s="26">
        <v>2.7001805543775141</v>
      </c>
      <c r="BI143" s="26">
        <v>2.6068651168740544</v>
      </c>
      <c r="BK143" s="27">
        <v>0.92576677590029099</v>
      </c>
      <c r="BL143" s="27">
        <v>0.64021431881767654</v>
      </c>
      <c r="BM143" s="27">
        <v>0.59932866231821791</v>
      </c>
      <c r="BN143" s="27">
        <v>0.49749721953613957</v>
      </c>
      <c r="BO143" s="27">
        <v>0.34159086320398657</v>
      </c>
      <c r="BP143" s="27">
        <v>0.15175799649914623</v>
      </c>
      <c r="BQ143" s="27">
        <v>-5.031570152092435E-2</v>
      </c>
      <c r="BR143" s="27">
        <v>-0.24736832417092813</v>
      </c>
      <c r="BS143" s="27">
        <v>-0.4385120733493526</v>
      </c>
      <c r="BT143" s="27">
        <v>-0.63646378106134449</v>
      </c>
      <c r="BU143" s="27">
        <v>-1.346194009710759</v>
      </c>
      <c r="BV143" s="27">
        <v>-1.721639447774626</v>
      </c>
      <c r="BW143" s="27">
        <v>-1.8289279611502334</v>
      </c>
      <c r="BX143" s="27">
        <v>-1.7591191911134647</v>
      </c>
      <c r="BZ143" s="27">
        <v>5.675766775900291</v>
      </c>
      <c r="CA143" s="27">
        <v>5.3902143188176765</v>
      </c>
      <c r="CB143" s="27">
        <v>5.3493286623182179</v>
      </c>
      <c r="CC143" s="27">
        <v>5.2474972195361396</v>
      </c>
      <c r="CD143" s="27">
        <v>5.0915908632039866</v>
      </c>
      <c r="CE143" s="27">
        <v>4.9017579964991462</v>
      </c>
      <c r="CF143" s="27">
        <v>4.6996842984790757</v>
      </c>
      <c r="CG143" s="27">
        <v>4.5026316758290719</v>
      </c>
      <c r="CH143" s="27">
        <v>4.3114879266506474</v>
      </c>
      <c r="CI143" s="27">
        <v>4.1135362189386555</v>
      </c>
      <c r="CJ143" s="27">
        <v>3.403805990289241</v>
      </c>
      <c r="CK143" s="27">
        <v>3.028360552225374</v>
      </c>
      <c r="CL143" s="27">
        <v>2.9210720388497666</v>
      </c>
      <c r="CM143" s="27">
        <v>2.9908808088865353</v>
      </c>
      <c r="CO143" s="28">
        <v>0.93699505159238861</v>
      </c>
      <c r="CP143" s="28">
        <v>0.6597832898116458</v>
      </c>
      <c r="CQ143" s="28">
        <v>0.62463363142979134</v>
      </c>
      <c r="CR143" s="28">
        <v>0.52602574675956149</v>
      </c>
      <c r="CS143" s="28">
        <v>0.36951120897669654</v>
      </c>
      <c r="CT143" s="28">
        <v>0.17428722025795196</v>
      </c>
      <c r="CU143" s="28">
        <v>-4.3090395415049443E-2</v>
      </c>
      <c r="CV143" s="28">
        <v>-0.25942720890031268</v>
      </c>
      <c r="CW143" s="28">
        <v>-0.46262070738016625</v>
      </c>
      <c r="CX143" s="28">
        <v>-0.66539893921610904</v>
      </c>
      <c r="CY143" s="28">
        <v>-1.6784538045383002</v>
      </c>
      <c r="CZ143" s="28">
        <v>-3.6425330497204875</v>
      </c>
      <c r="DA143" s="28">
        <v>-5.2814072760795874</v>
      </c>
      <c r="DB143" s="28">
        <v>-6.3204103786923724</v>
      </c>
      <c r="DD143" s="28">
        <v>5.6869950515923886</v>
      </c>
      <c r="DE143" s="28">
        <v>5.4097832898116458</v>
      </c>
      <c r="DF143" s="28">
        <v>5.3746336314297913</v>
      </c>
      <c r="DG143" s="28">
        <v>5.2760257467595615</v>
      </c>
      <c r="DH143" s="28">
        <v>5.1195112089766965</v>
      </c>
      <c r="DI143" s="28">
        <v>4.924287220257952</v>
      </c>
      <c r="DJ143" s="28">
        <v>4.7069096045849506</v>
      </c>
      <c r="DK143" s="28">
        <v>4.4905727910996873</v>
      </c>
      <c r="DL143" s="28">
        <v>4.2873792926198337</v>
      </c>
      <c r="DM143" s="28">
        <v>4.084601060783891</v>
      </c>
      <c r="DN143" s="28">
        <v>3.0715461954616998</v>
      </c>
      <c r="DO143" s="28">
        <v>1.1074669502795125</v>
      </c>
      <c r="DP143" s="28">
        <v>-0.53140727607958738</v>
      </c>
      <c r="DQ143" s="28">
        <v>-1.5704103786923724</v>
      </c>
      <c r="DS143" s="29">
        <v>0.94249560318819192</v>
      </c>
      <c r="DT143" s="29">
        <v>0.65854480800748583</v>
      </c>
      <c r="DU143" s="29">
        <v>0.62649720824062172</v>
      </c>
      <c r="DV143" s="29">
        <v>0.54290209200001271</v>
      </c>
      <c r="DW143" s="29">
        <v>0.4020314815205932</v>
      </c>
      <c r="DX143" s="29">
        <v>0.23161456442825568</v>
      </c>
      <c r="DY143" s="29">
        <v>3.9382029974502686E-2</v>
      </c>
      <c r="DZ143" s="29">
        <v>-0.14476125581376742</v>
      </c>
      <c r="EA143" s="29">
        <v>-0.34638233682344222</v>
      </c>
      <c r="EB143" s="29">
        <v>-0.84040829980862064</v>
      </c>
      <c r="EC143" s="29">
        <v>-3.1293483659859653</v>
      </c>
      <c r="ED143" s="29">
        <v>-5.10922227423967</v>
      </c>
      <c r="EE143" s="29">
        <v>-6.1542229285221914</v>
      </c>
      <c r="EF143" s="29">
        <v>-5.6169890356954006</v>
      </c>
      <c r="EH143" s="29">
        <v>5.6924956031881919</v>
      </c>
      <c r="EI143" s="29">
        <v>5.4085448080074858</v>
      </c>
      <c r="EJ143" s="29">
        <v>5.4085448080074858</v>
      </c>
      <c r="EK143" s="29">
        <v>5.2929020920000127</v>
      </c>
      <c r="EL143" s="29">
        <v>5.1520314815205932</v>
      </c>
      <c r="EM143" s="29">
        <v>4.9816145644282557</v>
      </c>
      <c r="EN143" s="29">
        <v>4.7893820299745027</v>
      </c>
      <c r="EO143" s="29">
        <v>4.6052387441862326</v>
      </c>
      <c r="EP143" s="29">
        <v>4.4036176631765578</v>
      </c>
      <c r="EQ143" s="29">
        <v>3.9095917001913794</v>
      </c>
      <c r="ER143" s="29">
        <v>1.6206516340140347</v>
      </c>
      <c r="ES143" s="29">
        <v>-0.35922227423967001</v>
      </c>
      <c r="ET143" s="29">
        <v>-1.4042229285221914</v>
      </c>
      <c r="EU143" s="29">
        <v>-0.86698903569540064</v>
      </c>
      <c r="EW143" s="1">
        <v>358235</v>
      </c>
      <c r="EX143" s="1">
        <v>404898</v>
      </c>
      <c r="EY143" s="1" t="s">
        <v>614</v>
      </c>
      <c r="EZ143" s="1" t="s">
        <v>877</v>
      </c>
    </row>
    <row r="144" spans="2:156" ht="16" thickBot="1" x14ac:dyDescent="0.4">
      <c r="B144" s="21" t="s">
        <v>145</v>
      </c>
      <c r="C144" s="22">
        <v>3.4647782575946025</v>
      </c>
      <c r="D144" s="23">
        <v>3.1324258847148769</v>
      </c>
      <c r="E144" s="23">
        <v>2.9885762830039617</v>
      </c>
      <c r="F144" s="23">
        <v>2.7544946842638858</v>
      </c>
      <c r="G144" s="23">
        <v>2.4418206385807508</v>
      </c>
      <c r="H144" s="23">
        <v>2.0972308358879523</v>
      </c>
      <c r="I144" s="23">
        <v>1.7063387922994053</v>
      </c>
      <c r="J144" s="23">
        <v>1.324881977686875</v>
      </c>
      <c r="K144" s="23">
        <v>0.9265943632117164</v>
      </c>
      <c r="L144" s="23">
        <v>0.45286584556465925</v>
      </c>
      <c r="M144" s="23">
        <v>-1.2247167448460488</v>
      </c>
      <c r="N144" s="23">
        <v>-2.330297524075462</v>
      </c>
      <c r="O144" s="23">
        <v>-2.7395944734660702</v>
      </c>
      <c r="P144" s="23">
        <v>-2.8258351603128986</v>
      </c>
      <c r="Q144" s="24"/>
      <c r="R144" s="23">
        <v>9.0047782575946016</v>
      </c>
      <c r="S144" s="23">
        <v>8.6724258847148761</v>
      </c>
      <c r="T144" s="23">
        <v>8.5285762830039609</v>
      </c>
      <c r="U144" s="23">
        <v>8.2944946842638849</v>
      </c>
      <c r="V144" s="23">
        <v>7.98182063858075</v>
      </c>
      <c r="W144" s="23">
        <v>7.6372308358879515</v>
      </c>
      <c r="X144" s="23">
        <v>7.2463387922994045</v>
      </c>
      <c r="Y144" s="23">
        <v>6.8648819776868741</v>
      </c>
      <c r="Z144" s="23">
        <v>6.4665943632117155</v>
      </c>
      <c r="AA144" s="23">
        <v>5.9928658455646584</v>
      </c>
      <c r="AB144" s="23">
        <v>4.3152832551539504</v>
      </c>
      <c r="AC144" s="23">
        <v>3.2097024759245372</v>
      </c>
      <c r="AD144" s="23">
        <v>2.8004055265339289</v>
      </c>
      <c r="AE144" s="23">
        <v>2.7141648396871005</v>
      </c>
      <c r="AG144" s="25">
        <v>3.6319021229504216</v>
      </c>
      <c r="AH144" s="25">
        <v>3.3996921321179592</v>
      </c>
      <c r="AI144" s="25">
        <v>3.0147243744074963</v>
      </c>
      <c r="AJ144" s="25">
        <v>2.559450605833284</v>
      </c>
      <c r="AK144" s="25">
        <v>2.0335438284879501</v>
      </c>
      <c r="AL144" s="25">
        <v>1.4753353270134006</v>
      </c>
      <c r="AM144" s="25">
        <v>0.8268156947421943</v>
      </c>
      <c r="AN144" s="25">
        <v>0.13847505282545569</v>
      </c>
      <c r="AO144" s="25">
        <v>-0.62908202196275909</v>
      </c>
      <c r="AP144" s="25">
        <v>-1.4562661941779922</v>
      </c>
      <c r="AQ144" s="25">
        <v>-2.2646915805387948</v>
      </c>
      <c r="AR144" s="25">
        <v>-2.8590622094598395</v>
      </c>
      <c r="AS144" s="25">
        <v>-3.2615995664640316</v>
      </c>
      <c r="AT144" s="25">
        <v>-3.4703838309737662</v>
      </c>
      <c r="AV144" s="26">
        <v>9.1719021229504207</v>
      </c>
      <c r="AW144" s="26">
        <v>8.9396921321179583</v>
      </c>
      <c r="AX144" s="26">
        <v>8.5547243744074954</v>
      </c>
      <c r="AY144" s="26">
        <v>8.0994506058332831</v>
      </c>
      <c r="AZ144" s="26">
        <v>7.5735438284879493</v>
      </c>
      <c r="BA144" s="26">
        <v>7.0153353270133998</v>
      </c>
      <c r="BB144" s="26">
        <v>6.3668156947421934</v>
      </c>
      <c r="BC144" s="26">
        <v>5.6784750528254548</v>
      </c>
      <c r="BD144" s="26">
        <v>4.9109179780372401</v>
      </c>
      <c r="BE144" s="26">
        <v>4.083733805822007</v>
      </c>
      <c r="BF144" s="26">
        <v>3.2753084194612043</v>
      </c>
      <c r="BG144" s="26">
        <v>2.6809377905401597</v>
      </c>
      <c r="BH144" s="26">
        <v>2.2784004335359676</v>
      </c>
      <c r="BI144" s="26">
        <v>2.0696161690262329</v>
      </c>
      <c r="BK144" s="27">
        <v>3.5003089901813915</v>
      </c>
      <c r="BL144" s="27">
        <v>3.2202436002428669</v>
      </c>
      <c r="BM144" s="27">
        <v>3.1218666370169181</v>
      </c>
      <c r="BN144" s="27">
        <v>2.9310320893309907</v>
      </c>
      <c r="BO144" s="27">
        <v>2.6701508602282402</v>
      </c>
      <c r="BP144" s="27">
        <v>2.3719380801983831</v>
      </c>
      <c r="BQ144" s="27">
        <v>1.9738439411660273</v>
      </c>
      <c r="BR144" s="27">
        <v>1.5489974555180765</v>
      </c>
      <c r="BS144" s="27">
        <v>1.1094565944281634</v>
      </c>
      <c r="BT144" s="27">
        <v>0.6565055791305987</v>
      </c>
      <c r="BU144" s="27">
        <v>-0.92070908553602493</v>
      </c>
      <c r="BV144" s="27">
        <v>-1.8438581346077214</v>
      </c>
      <c r="BW144" s="27">
        <v>-2.1794975158383494</v>
      </c>
      <c r="BX144" s="27">
        <v>-2.1590158223101099</v>
      </c>
      <c r="BZ144" s="27">
        <v>9.0403089901813907</v>
      </c>
      <c r="CA144" s="27">
        <v>8.7602436002428661</v>
      </c>
      <c r="CB144" s="27">
        <v>8.6618666370169173</v>
      </c>
      <c r="CC144" s="27">
        <v>8.4710320893309898</v>
      </c>
      <c r="CD144" s="27">
        <v>8.2101508602282394</v>
      </c>
      <c r="CE144" s="27">
        <v>7.9119380801983823</v>
      </c>
      <c r="CF144" s="27">
        <v>7.5138439411660265</v>
      </c>
      <c r="CG144" s="27">
        <v>7.0889974555180757</v>
      </c>
      <c r="CH144" s="27">
        <v>6.6494565944281625</v>
      </c>
      <c r="CI144" s="27">
        <v>6.1965055791305979</v>
      </c>
      <c r="CJ144" s="27">
        <v>4.6192909144639742</v>
      </c>
      <c r="CK144" s="27">
        <v>3.6961418653922777</v>
      </c>
      <c r="CL144" s="27">
        <v>3.3605024841616498</v>
      </c>
      <c r="CM144" s="27">
        <v>3.3809841776898892</v>
      </c>
      <c r="CO144" s="28">
        <v>3.4877864339516051</v>
      </c>
      <c r="CP144" s="28">
        <v>3.1811787946373684</v>
      </c>
      <c r="CQ144" s="28">
        <v>3.0635855690807254</v>
      </c>
      <c r="CR144" s="28">
        <v>2.8536845350942457</v>
      </c>
      <c r="CS144" s="28">
        <v>2.5665117942054856</v>
      </c>
      <c r="CT144" s="28">
        <v>2.2415211386629323</v>
      </c>
      <c r="CU144" s="28">
        <v>1.8648392756661138</v>
      </c>
      <c r="CV144" s="28">
        <v>1.4935094250227436</v>
      </c>
      <c r="CW144" s="28">
        <v>1.1059364437309966</v>
      </c>
      <c r="CX144" s="28">
        <v>0.72021147976277433</v>
      </c>
      <c r="CY144" s="28">
        <v>-1.5879916379261232</v>
      </c>
      <c r="CZ144" s="28">
        <v>-7.4796898219830084</v>
      </c>
      <c r="DA144" s="28">
        <v>-12.834311454865833</v>
      </c>
      <c r="DB144" s="28">
        <v>-16.607096116264721</v>
      </c>
      <c r="DD144" s="28">
        <v>9.0277864339516043</v>
      </c>
      <c r="DE144" s="28">
        <v>8.7211787946373676</v>
      </c>
      <c r="DF144" s="28">
        <v>8.6035855690807246</v>
      </c>
      <c r="DG144" s="28">
        <v>8.3936845350942448</v>
      </c>
      <c r="DH144" s="28">
        <v>8.1065117942054847</v>
      </c>
      <c r="DI144" s="28">
        <v>7.7815211386629315</v>
      </c>
      <c r="DJ144" s="28">
        <v>7.404839275666113</v>
      </c>
      <c r="DK144" s="28">
        <v>7.0335094250227428</v>
      </c>
      <c r="DL144" s="28">
        <v>6.6459364437309958</v>
      </c>
      <c r="DM144" s="28">
        <v>6.2602114797627735</v>
      </c>
      <c r="DN144" s="28">
        <v>3.952008362073876</v>
      </c>
      <c r="DO144" s="28">
        <v>-1.9396898219830092</v>
      </c>
      <c r="DP144" s="28">
        <v>-7.2943114548658343</v>
      </c>
      <c r="DQ144" s="28">
        <v>-11.067096116264722</v>
      </c>
      <c r="DS144" s="29">
        <v>3.5224926173267619</v>
      </c>
      <c r="DT144" s="29">
        <v>3.2344976870299433</v>
      </c>
      <c r="DU144" s="29">
        <v>3.1594317478987364</v>
      </c>
      <c r="DV144" s="29">
        <v>3.0188155984306917</v>
      </c>
      <c r="DW144" s="29">
        <v>2.8096308434214734</v>
      </c>
      <c r="DX144" s="29">
        <v>2.571403585554819</v>
      </c>
      <c r="DY144" s="29">
        <v>2.2716216720906353</v>
      </c>
      <c r="DZ144" s="29">
        <v>1.9522691567505106</v>
      </c>
      <c r="EA144" s="29">
        <v>1.5754547615606214</v>
      </c>
      <c r="EB144" s="29">
        <v>0.45847251069034911</v>
      </c>
      <c r="EC144" s="29">
        <v>-6.029159748219584</v>
      </c>
      <c r="ED144" s="29">
        <v>-12.130114316981818</v>
      </c>
      <c r="EE144" s="29">
        <v>-15.789428693080673</v>
      </c>
      <c r="EF144" s="29">
        <v>-15.182260521394404</v>
      </c>
      <c r="EH144" s="29">
        <v>9.062492617326761</v>
      </c>
      <c r="EI144" s="29">
        <v>8.7744976870299425</v>
      </c>
      <c r="EJ144" s="29">
        <v>8.7744976870299425</v>
      </c>
      <c r="EK144" s="29">
        <v>8.5588155984306908</v>
      </c>
      <c r="EL144" s="29">
        <v>8.3496308434214725</v>
      </c>
      <c r="EM144" s="29">
        <v>8.1114035855548181</v>
      </c>
      <c r="EN144" s="29">
        <v>7.8116216720906344</v>
      </c>
      <c r="EO144" s="29">
        <v>7.4922691567505098</v>
      </c>
      <c r="EP144" s="29">
        <v>7.1154547615606205</v>
      </c>
      <c r="EQ144" s="29">
        <v>5.9984725106903483</v>
      </c>
      <c r="ER144" s="29">
        <v>-0.48915974821958486</v>
      </c>
      <c r="ES144" s="29">
        <v>-6.5901143169818184</v>
      </c>
      <c r="ET144" s="29">
        <v>-10.249428693080674</v>
      </c>
      <c r="EU144" s="29">
        <v>-9.6422605213944053</v>
      </c>
      <c r="EW144" s="1">
        <v>358225</v>
      </c>
      <c r="EX144" s="1">
        <v>404888</v>
      </c>
      <c r="EY144" s="1" t="s">
        <v>614</v>
      </c>
      <c r="EZ144" s="1" t="s">
        <v>877</v>
      </c>
    </row>
    <row r="145" spans="2:156" ht="16" thickBot="1" x14ac:dyDescent="0.4">
      <c r="B145" s="21" t="s">
        <v>146</v>
      </c>
      <c r="C145" s="22">
        <v>12.349355396518966</v>
      </c>
      <c r="D145" s="23">
        <v>12.000894405128298</v>
      </c>
      <c r="E145" s="23">
        <v>11.665801419113388</v>
      </c>
      <c r="F145" s="23">
        <v>11.264731528229607</v>
      </c>
      <c r="G145" s="23">
        <v>10.944385742008208</v>
      </c>
      <c r="H145" s="23">
        <v>10.471410922203878</v>
      </c>
      <c r="I145" s="23">
        <v>9.9762867556274468</v>
      </c>
      <c r="J145" s="23">
        <v>9.4813151987351034</v>
      </c>
      <c r="K145" s="23">
        <v>8.95780993326143</v>
      </c>
      <c r="L145" s="23">
        <v>8.3089169191531873</v>
      </c>
      <c r="M145" s="23">
        <v>6.1457104806655494</v>
      </c>
      <c r="N145" s="23">
        <v>5.1949225324931447</v>
      </c>
      <c r="O145" s="23">
        <v>5.1031372104470947</v>
      </c>
      <c r="P145" s="23">
        <v>5.478053542252816</v>
      </c>
      <c r="Q145" s="24"/>
      <c r="R145" s="23">
        <v>16.849355396518966</v>
      </c>
      <c r="S145" s="23">
        <v>16.5008944051283</v>
      </c>
      <c r="T145" s="23">
        <v>16.165801419113386</v>
      </c>
      <c r="U145" s="23">
        <v>15.764731528229607</v>
      </c>
      <c r="V145" s="23">
        <v>15.444385742008208</v>
      </c>
      <c r="W145" s="23">
        <v>14.971410922203878</v>
      </c>
      <c r="X145" s="23">
        <v>14.476286755627447</v>
      </c>
      <c r="Y145" s="23">
        <v>13.981315198735103</v>
      </c>
      <c r="Z145" s="23">
        <v>13.45780993326143</v>
      </c>
      <c r="AA145" s="23">
        <v>12.808916919153187</v>
      </c>
      <c r="AB145" s="23">
        <v>10.645710480665549</v>
      </c>
      <c r="AC145" s="23">
        <v>9.6949225324931447</v>
      </c>
      <c r="AD145" s="23">
        <v>9.6031372104470947</v>
      </c>
      <c r="AE145" s="23">
        <v>9.978053542252816</v>
      </c>
      <c r="AG145" s="25">
        <v>12.433683784809038</v>
      </c>
      <c r="AH145" s="25">
        <v>12.165675854110818</v>
      </c>
      <c r="AI145" s="25">
        <v>11.824164905927578</v>
      </c>
      <c r="AJ145" s="25">
        <v>11.502545775066981</v>
      </c>
      <c r="AK145" s="25">
        <v>11.274898284636103</v>
      </c>
      <c r="AL145" s="25">
        <v>10.895593330549721</v>
      </c>
      <c r="AM145" s="25">
        <v>10.495984239901484</v>
      </c>
      <c r="AN145" s="25">
        <v>10.100056636369517</v>
      </c>
      <c r="AO145" s="25">
        <v>9.6751990815089481</v>
      </c>
      <c r="AP145" s="25">
        <v>9.2198348718035188</v>
      </c>
      <c r="AQ145" s="25">
        <v>7.9436756418639387</v>
      </c>
      <c r="AR145" s="25">
        <v>7.0267970082216671</v>
      </c>
      <c r="AS145" s="25">
        <v>6.5178684070709956</v>
      </c>
      <c r="AT145" s="25">
        <v>6.2262456543868296</v>
      </c>
      <c r="AV145" s="26">
        <v>16.933683784809038</v>
      </c>
      <c r="AW145" s="26">
        <v>16.665675854110816</v>
      </c>
      <c r="AX145" s="26">
        <v>16.324164905927578</v>
      </c>
      <c r="AY145" s="26">
        <v>16.002545775066981</v>
      </c>
      <c r="AZ145" s="26">
        <v>15.774898284636103</v>
      </c>
      <c r="BA145" s="26">
        <v>15.395593330549721</v>
      </c>
      <c r="BB145" s="26">
        <v>14.995984239901484</v>
      </c>
      <c r="BC145" s="26">
        <v>14.600056636369517</v>
      </c>
      <c r="BD145" s="26">
        <v>14.175199081508948</v>
      </c>
      <c r="BE145" s="26">
        <v>13.719834871803519</v>
      </c>
      <c r="BF145" s="26">
        <v>12.443675641863939</v>
      </c>
      <c r="BG145" s="26">
        <v>11.526797008221667</v>
      </c>
      <c r="BH145" s="26">
        <v>11.017868407070996</v>
      </c>
      <c r="BI145" s="26">
        <v>10.72624565438683</v>
      </c>
      <c r="BK145" s="27">
        <v>12.355077030987637</v>
      </c>
      <c r="BL145" s="27">
        <v>12.018269304478357</v>
      </c>
      <c r="BM145" s="27">
        <v>11.696693331077546</v>
      </c>
      <c r="BN145" s="27">
        <v>11.312925297118891</v>
      </c>
      <c r="BO145" s="27">
        <v>11.009155691445327</v>
      </c>
      <c r="BP145" s="27">
        <v>10.555383237841419</v>
      </c>
      <c r="BQ145" s="27">
        <v>10.078969464668511</v>
      </c>
      <c r="BR145" s="27">
        <v>9.5800033770643065</v>
      </c>
      <c r="BS145" s="27">
        <v>9.0780495452848715</v>
      </c>
      <c r="BT145" s="27">
        <v>8.4888699518498605</v>
      </c>
      <c r="BU145" s="27">
        <v>6.5145316827121285</v>
      </c>
      <c r="BV145" s="27">
        <v>5.6797735704570016</v>
      </c>
      <c r="BW145" s="27">
        <v>5.612541599041144</v>
      </c>
      <c r="BX145" s="27">
        <v>5.9605315852254321</v>
      </c>
      <c r="BZ145" s="27">
        <v>16.855077030987637</v>
      </c>
      <c r="CA145" s="27">
        <v>16.518269304478359</v>
      </c>
      <c r="CB145" s="27">
        <v>16.196693331077547</v>
      </c>
      <c r="CC145" s="27">
        <v>15.812925297118891</v>
      </c>
      <c r="CD145" s="27">
        <v>15.509155691445327</v>
      </c>
      <c r="CE145" s="27">
        <v>15.055383237841419</v>
      </c>
      <c r="CF145" s="27">
        <v>14.578969464668511</v>
      </c>
      <c r="CG145" s="27">
        <v>14.080003377064306</v>
      </c>
      <c r="CH145" s="27">
        <v>13.578049545284872</v>
      </c>
      <c r="CI145" s="27">
        <v>12.98886995184986</v>
      </c>
      <c r="CJ145" s="27">
        <v>11.014531682712128</v>
      </c>
      <c r="CK145" s="27">
        <v>10.179773570457002</v>
      </c>
      <c r="CL145" s="27">
        <v>10.112541599041144</v>
      </c>
      <c r="CM145" s="27">
        <v>10.460531585225432</v>
      </c>
      <c r="CO145" s="28">
        <v>12.354022234974408</v>
      </c>
      <c r="CP145" s="28">
        <v>11.994973786662785</v>
      </c>
      <c r="CQ145" s="28">
        <v>11.658429815341945</v>
      </c>
      <c r="CR145" s="28">
        <v>11.273414073216827</v>
      </c>
      <c r="CS145" s="28">
        <v>10.965016324808087</v>
      </c>
      <c r="CT145" s="28">
        <v>10.498300944455533</v>
      </c>
      <c r="CU145" s="28">
        <v>9.9953178732094283</v>
      </c>
      <c r="CV145" s="28">
        <v>9.4996883830273458</v>
      </c>
      <c r="CW145" s="28">
        <v>9.0686434375255818</v>
      </c>
      <c r="CX145" s="28">
        <v>8.6081501892716616</v>
      </c>
      <c r="CY145" s="28">
        <v>6.4216921963369487</v>
      </c>
      <c r="CZ145" s="28">
        <v>2.6861264308845278</v>
      </c>
      <c r="DA145" s="28">
        <v>0.24543758122302961</v>
      </c>
      <c r="DB145" s="28">
        <v>-1.5137632762325879</v>
      </c>
      <c r="DD145" s="28">
        <v>16.854022234974408</v>
      </c>
      <c r="DE145" s="28">
        <v>16.494973786662783</v>
      </c>
      <c r="DF145" s="28">
        <v>16.158429815341947</v>
      </c>
      <c r="DG145" s="28">
        <v>15.773414073216827</v>
      </c>
      <c r="DH145" s="28">
        <v>15.465016324808087</v>
      </c>
      <c r="DI145" s="28">
        <v>14.998300944455533</v>
      </c>
      <c r="DJ145" s="28">
        <v>14.495317873209428</v>
      </c>
      <c r="DK145" s="28">
        <v>13.999688383027346</v>
      </c>
      <c r="DL145" s="28">
        <v>13.568643437525582</v>
      </c>
      <c r="DM145" s="28">
        <v>13.108150189271662</v>
      </c>
      <c r="DN145" s="28">
        <v>10.921692196336949</v>
      </c>
      <c r="DO145" s="28">
        <v>7.1861264308845278</v>
      </c>
      <c r="DP145" s="28">
        <v>4.7454375812230296</v>
      </c>
      <c r="DQ145" s="28">
        <v>2.9862367237674121</v>
      </c>
      <c r="DS145" s="29">
        <v>12.339810521806431</v>
      </c>
      <c r="DT145" s="29">
        <v>11.93280698047519</v>
      </c>
      <c r="DU145" s="29">
        <v>11.590986785108599</v>
      </c>
      <c r="DV145" s="29">
        <v>11.232128759998574</v>
      </c>
      <c r="DW145" s="29">
        <v>10.958278140112522</v>
      </c>
      <c r="DX145" s="29">
        <v>10.557531949264298</v>
      </c>
      <c r="DY145" s="29">
        <v>10.130873238083975</v>
      </c>
      <c r="DZ145" s="29">
        <v>9.7390377846451361</v>
      </c>
      <c r="EA145" s="29">
        <v>9.3539413209681701</v>
      </c>
      <c r="EB145" s="29">
        <v>8.3637238302512955</v>
      </c>
      <c r="EC145" s="29">
        <v>3.9168513521953088</v>
      </c>
      <c r="ED145" s="29">
        <v>0.79985531409095501</v>
      </c>
      <c r="EE145" s="29">
        <v>-0.70307386874033284</v>
      </c>
      <c r="EF145" s="29">
        <v>6.2152841100520106E-2</v>
      </c>
      <c r="EH145" s="29">
        <v>16.839810521806431</v>
      </c>
      <c r="EI145" s="29">
        <v>16.432806980475192</v>
      </c>
      <c r="EJ145" s="29">
        <v>16.432806980475192</v>
      </c>
      <c r="EK145" s="29">
        <v>15.732128759998574</v>
      </c>
      <c r="EL145" s="29">
        <v>15.458278140112522</v>
      </c>
      <c r="EM145" s="29">
        <v>15.057531949264298</v>
      </c>
      <c r="EN145" s="29">
        <v>14.630873238083975</v>
      </c>
      <c r="EO145" s="29">
        <v>14.239037784645136</v>
      </c>
      <c r="EP145" s="29">
        <v>13.85394132096817</v>
      </c>
      <c r="EQ145" s="29">
        <v>12.863723830251296</v>
      </c>
      <c r="ER145" s="29">
        <v>8.4168513521953088</v>
      </c>
      <c r="ES145" s="29">
        <v>5.299855314090955</v>
      </c>
      <c r="ET145" s="29">
        <v>3.7969261312596672</v>
      </c>
      <c r="EU145" s="29">
        <v>4.5621528411005201</v>
      </c>
      <c r="EW145" s="1">
        <v>399322</v>
      </c>
      <c r="EX145" s="1">
        <v>404583</v>
      </c>
      <c r="EY145" s="1" t="s">
        <v>472</v>
      </c>
      <c r="EZ145" s="1" t="s">
        <v>863</v>
      </c>
    </row>
    <row r="146" spans="2:156" ht="16" thickBot="1" x14ac:dyDescent="0.4">
      <c r="B146" s="21" t="s">
        <v>147</v>
      </c>
      <c r="C146" s="22">
        <v>15.600846295001013</v>
      </c>
      <c r="D146" s="23">
        <v>14.950676150460769</v>
      </c>
      <c r="E146" s="23">
        <v>14.477542859953797</v>
      </c>
      <c r="F146" s="23">
        <v>13.979094972264917</v>
      </c>
      <c r="G146" s="23">
        <v>13.728317778517138</v>
      </c>
      <c r="H146" s="23">
        <v>13.076035444363377</v>
      </c>
      <c r="I146" s="23">
        <v>12.686943327332354</v>
      </c>
      <c r="J146" s="23">
        <v>12.092472932443652</v>
      </c>
      <c r="K146" s="23">
        <v>11.304414454196422</v>
      </c>
      <c r="L146" s="23">
        <v>10.634357047557906</v>
      </c>
      <c r="M146" s="23">
        <v>8.280887626623155</v>
      </c>
      <c r="N146" s="23">
        <v>6.8016697940019242</v>
      </c>
      <c r="O146" s="23">
        <v>6.1459661188757053</v>
      </c>
      <c r="P146" s="23">
        <v>6.0063350542175868</v>
      </c>
      <c r="Q146" s="24"/>
      <c r="R146" s="23">
        <v>29.600846295001013</v>
      </c>
      <c r="S146" s="23">
        <v>28.950676150460769</v>
      </c>
      <c r="T146" s="23">
        <v>28.477542859953797</v>
      </c>
      <c r="U146" s="23">
        <v>27.979094972264917</v>
      </c>
      <c r="V146" s="23">
        <v>27.728317778517138</v>
      </c>
      <c r="W146" s="23">
        <v>27.076035444363377</v>
      </c>
      <c r="X146" s="23">
        <v>26.686943327332354</v>
      </c>
      <c r="Y146" s="23">
        <v>26.092472932443652</v>
      </c>
      <c r="Z146" s="23">
        <v>25.304414454196422</v>
      </c>
      <c r="AA146" s="23">
        <v>24.634357047557906</v>
      </c>
      <c r="AB146" s="23">
        <v>22.280887626623155</v>
      </c>
      <c r="AC146" s="23">
        <v>20.801669794001924</v>
      </c>
      <c r="AD146" s="23">
        <v>20.145966118875705</v>
      </c>
      <c r="AE146" s="23">
        <v>20.006335054217587</v>
      </c>
      <c r="AG146" s="25">
        <v>16.187254048467604</v>
      </c>
      <c r="AH146" s="25">
        <v>16.027559724733596</v>
      </c>
      <c r="AI146" s="25">
        <v>15.33630936497099</v>
      </c>
      <c r="AJ146" s="25">
        <v>14.695709812284118</v>
      </c>
      <c r="AK146" s="25">
        <v>14.351344216440555</v>
      </c>
      <c r="AL146" s="25">
        <v>13.666380948940777</v>
      </c>
      <c r="AM146" s="25">
        <v>13.212123388121224</v>
      </c>
      <c r="AN146" s="25">
        <v>12.536054573287235</v>
      </c>
      <c r="AO146" s="25">
        <v>11.648719829666426</v>
      </c>
      <c r="AP146" s="25">
        <v>10.935516548150538</v>
      </c>
      <c r="AQ146" s="25">
        <v>9.1536307810806292</v>
      </c>
      <c r="AR146" s="25">
        <v>7.727464114945036</v>
      </c>
      <c r="AS146" s="25">
        <v>6.8064365538492169</v>
      </c>
      <c r="AT146" s="25">
        <v>6.2711492707866228</v>
      </c>
      <c r="AV146" s="26">
        <v>30.187254048467604</v>
      </c>
      <c r="AW146" s="26">
        <v>30.027559724733596</v>
      </c>
      <c r="AX146" s="26">
        <v>29.33630936497099</v>
      </c>
      <c r="AY146" s="26">
        <v>28.695709812284118</v>
      </c>
      <c r="AZ146" s="26">
        <v>28.351344216440555</v>
      </c>
      <c r="BA146" s="26">
        <v>27.666380948940777</v>
      </c>
      <c r="BB146" s="26">
        <v>27.212123388121224</v>
      </c>
      <c r="BC146" s="26">
        <v>26.536054573287235</v>
      </c>
      <c r="BD146" s="26">
        <v>25.648719829666426</v>
      </c>
      <c r="BE146" s="26">
        <v>24.935516548150538</v>
      </c>
      <c r="BF146" s="26">
        <v>23.153630781080629</v>
      </c>
      <c r="BG146" s="26">
        <v>21.727464114945036</v>
      </c>
      <c r="BH146" s="26">
        <v>20.806436553849217</v>
      </c>
      <c r="BI146" s="26">
        <v>20.271149270786623</v>
      </c>
      <c r="BK146" s="27">
        <v>15.62023807599023</v>
      </c>
      <c r="BL146" s="27">
        <v>14.990920035866271</v>
      </c>
      <c r="BM146" s="27">
        <v>14.544108757295245</v>
      </c>
      <c r="BN146" s="27">
        <v>14.071161254304833</v>
      </c>
      <c r="BO146" s="27">
        <v>13.844894816828006</v>
      </c>
      <c r="BP146" s="27">
        <v>13.222733297510221</v>
      </c>
      <c r="BQ146" s="27">
        <v>12.859822569198876</v>
      </c>
      <c r="BR146" s="27">
        <v>12.295080675782131</v>
      </c>
      <c r="BS146" s="27">
        <v>11.549136953891498</v>
      </c>
      <c r="BT146" s="27">
        <v>10.947076989908389</v>
      </c>
      <c r="BU146" s="27">
        <v>8.8056610241695523</v>
      </c>
      <c r="BV146" s="27">
        <v>7.5725012368125846</v>
      </c>
      <c r="BW146" s="27">
        <v>7.04951018871364</v>
      </c>
      <c r="BX146" s="27">
        <v>7.0194891928863541</v>
      </c>
      <c r="BZ146" s="27">
        <v>29.62023807599023</v>
      </c>
      <c r="CA146" s="27">
        <v>28.990920035866271</v>
      </c>
      <c r="CB146" s="27">
        <v>28.544108757295245</v>
      </c>
      <c r="CC146" s="27">
        <v>28.071161254304833</v>
      </c>
      <c r="CD146" s="27">
        <v>27.844894816828006</v>
      </c>
      <c r="CE146" s="27">
        <v>27.222733297510221</v>
      </c>
      <c r="CF146" s="27">
        <v>26.859822569198876</v>
      </c>
      <c r="CG146" s="27">
        <v>26.295080675782131</v>
      </c>
      <c r="CH146" s="27">
        <v>25.549136953891498</v>
      </c>
      <c r="CI146" s="27">
        <v>24.947076989908389</v>
      </c>
      <c r="CJ146" s="27">
        <v>22.805661024169552</v>
      </c>
      <c r="CK146" s="27">
        <v>21.572501236812585</v>
      </c>
      <c r="CL146" s="27">
        <v>21.04951018871364</v>
      </c>
      <c r="CM146" s="27">
        <v>21.019489192886354</v>
      </c>
      <c r="CO146" s="28">
        <v>15.634116106459267</v>
      </c>
      <c r="CP146" s="28">
        <v>15.016124143087779</v>
      </c>
      <c r="CQ146" s="28">
        <v>14.57614081676649</v>
      </c>
      <c r="CR146" s="28">
        <v>14.110081368328625</v>
      </c>
      <c r="CS146" s="28">
        <v>13.897877656955501</v>
      </c>
      <c r="CT146" s="28">
        <v>13.274050774133592</v>
      </c>
      <c r="CU146" s="28">
        <v>12.883311408593123</v>
      </c>
      <c r="CV146" s="28">
        <v>12.281078182556996</v>
      </c>
      <c r="CW146" s="28">
        <v>11.537577265279815</v>
      </c>
      <c r="CX146" s="28">
        <v>10.99040444244239</v>
      </c>
      <c r="CY146" s="28">
        <v>7.6452575864967045</v>
      </c>
      <c r="CZ146" s="28">
        <v>0.58939159690547172</v>
      </c>
      <c r="DA146" s="28">
        <v>-4.8844261020302753</v>
      </c>
      <c r="DB146" s="28">
        <v>-8.2843544729487917</v>
      </c>
      <c r="DD146" s="28">
        <v>29.634116106459267</v>
      </c>
      <c r="DE146" s="28">
        <v>29.016124143087779</v>
      </c>
      <c r="DF146" s="28">
        <v>28.57614081676649</v>
      </c>
      <c r="DG146" s="28">
        <v>28.110081368328625</v>
      </c>
      <c r="DH146" s="28">
        <v>27.897877656955501</v>
      </c>
      <c r="DI146" s="28">
        <v>27.274050774133592</v>
      </c>
      <c r="DJ146" s="28">
        <v>26.883311408593123</v>
      </c>
      <c r="DK146" s="28">
        <v>26.281078182556996</v>
      </c>
      <c r="DL146" s="28">
        <v>25.537577265279815</v>
      </c>
      <c r="DM146" s="28">
        <v>24.99040444244239</v>
      </c>
      <c r="DN146" s="28">
        <v>21.645257586496705</v>
      </c>
      <c r="DO146" s="28">
        <v>14.589391596905472</v>
      </c>
      <c r="DP146" s="28">
        <v>9.1155738979697247</v>
      </c>
      <c r="DQ146" s="28">
        <v>5.7156455270512083</v>
      </c>
      <c r="DS146" s="29">
        <v>15.661344077440454</v>
      </c>
      <c r="DT146" s="29">
        <v>15.05486473628206</v>
      </c>
      <c r="DU146" s="29">
        <v>14.651858105136533</v>
      </c>
      <c r="DV146" s="29">
        <v>14.254638899301334</v>
      </c>
      <c r="DW146" s="29">
        <v>14.101972871997042</v>
      </c>
      <c r="DX146" s="29">
        <v>13.559289482485148</v>
      </c>
      <c r="DY146" s="29">
        <v>13.246752062790137</v>
      </c>
      <c r="DZ146" s="29">
        <v>12.73410930003913</v>
      </c>
      <c r="EA146" s="29">
        <v>11.878932459128169</v>
      </c>
      <c r="EB146" s="29">
        <v>10.128609469500354</v>
      </c>
      <c r="EC146" s="29">
        <v>2.1949912694519327</v>
      </c>
      <c r="ED146" s="29">
        <v>-4.1262386457155245</v>
      </c>
      <c r="EE146" s="29">
        <v>-7.6925380018174963</v>
      </c>
      <c r="EF146" s="29">
        <v>-6.4446947102441499</v>
      </c>
      <c r="EH146" s="29">
        <v>29.661344077440454</v>
      </c>
      <c r="EI146" s="29">
        <v>29.05486473628206</v>
      </c>
      <c r="EJ146" s="29">
        <v>29.05486473628206</v>
      </c>
      <c r="EK146" s="29">
        <v>28.254638899301334</v>
      </c>
      <c r="EL146" s="29">
        <v>28.101972871997042</v>
      </c>
      <c r="EM146" s="29">
        <v>27.559289482485148</v>
      </c>
      <c r="EN146" s="29">
        <v>27.246752062790137</v>
      </c>
      <c r="EO146" s="29">
        <v>26.73410930003913</v>
      </c>
      <c r="EP146" s="29">
        <v>25.878932459128169</v>
      </c>
      <c r="EQ146" s="29">
        <v>24.128609469500354</v>
      </c>
      <c r="ER146" s="29">
        <v>16.194991269451933</v>
      </c>
      <c r="ES146" s="29">
        <v>9.8737613542844755</v>
      </c>
      <c r="ET146" s="29">
        <v>6.3074619981825037</v>
      </c>
      <c r="EU146" s="29">
        <v>7.5553052897558501</v>
      </c>
      <c r="EW146" s="1">
        <v>393262</v>
      </c>
      <c r="EX146" s="1">
        <v>404755</v>
      </c>
      <c r="EY146" s="1" t="s">
        <v>496</v>
      </c>
      <c r="EZ146" s="1" t="s">
        <v>861</v>
      </c>
    </row>
    <row r="147" spans="2:156" ht="16" thickBot="1" x14ac:dyDescent="0.4">
      <c r="B147" s="21" t="s">
        <v>148</v>
      </c>
      <c r="C147" s="22">
        <v>8.4084891232370005</v>
      </c>
      <c r="D147" s="23">
        <v>7.6127284209988204</v>
      </c>
      <c r="E147" s="23">
        <v>7.2235217484838756</v>
      </c>
      <c r="F147" s="23">
        <v>6.5730329398212817</v>
      </c>
      <c r="G147" s="23">
        <v>6.5905996906049396</v>
      </c>
      <c r="H147" s="23">
        <v>5.9675910591339729</v>
      </c>
      <c r="I147" s="23">
        <v>5.550886729167857</v>
      </c>
      <c r="J147" s="23">
        <v>5.0608466057884769</v>
      </c>
      <c r="K147" s="23">
        <v>4.5018251548146608</v>
      </c>
      <c r="L147" s="23">
        <v>3.7525912505795418</v>
      </c>
      <c r="M147" s="23">
        <v>1.1668878516788439</v>
      </c>
      <c r="N147" s="23">
        <v>-0.1229651966410259</v>
      </c>
      <c r="O147" s="23">
        <v>-0.63595769555432469</v>
      </c>
      <c r="P147" s="23">
        <v>-0.37209049035607933</v>
      </c>
      <c r="Q147" s="24"/>
      <c r="R147" s="23">
        <v>13.048489123237001</v>
      </c>
      <c r="S147" s="23">
        <v>12.252728420998821</v>
      </c>
      <c r="T147" s="23">
        <v>11.863521748483876</v>
      </c>
      <c r="U147" s="23">
        <v>11.213032939821282</v>
      </c>
      <c r="V147" s="23">
        <v>11.23059969060494</v>
      </c>
      <c r="W147" s="23">
        <v>10.607591059133973</v>
      </c>
      <c r="X147" s="23">
        <v>10.190886729167858</v>
      </c>
      <c r="Y147" s="23">
        <v>9.7008466057884775</v>
      </c>
      <c r="Z147" s="23">
        <v>9.1418251548146614</v>
      </c>
      <c r="AA147" s="23">
        <v>8.3925912505795424</v>
      </c>
      <c r="AB147" s="23">
        <v>5.8068878516788445</v>
      </c>
      <c r="AC147" s="23">
        <v>4.5170348033589747</v>
      </c>
      <c r="AD147" s="23">
        <v>4.0040423044456759</v>
      </c>
      <c r="AE147" s="23">
        <v>4.2679095096439212</v>
      </c>
      <c r="AG147" s="25">
        <v>8.6052657361034246</v>
      </c>
      <c r="AH147" s="25">
        <v>8.0957007216999379</v>
      </c>
      <c r="AI147" s="25">
        <v>7.6735529189951013</v>
      </c>
      <c r="AJ147" s="25">
        <v>7.1124532251022909</v>
      </c>
      <c r="AK147" s="25">
        <v>7.1408357969835325</v>
      </c>
      <c r="AL147" s="25">
        <v>6.5725256030628429</v>
      </c>
      <c r="AM147" s="25">
        <v>6.1812782559088717</v>
      </c>
      <c r="AN147" s="25">
        <v>5.7106973743101968</v>
      </c>
      <c r="AO147" s="25">
        <v>5.2534631908484641</v>
      </c>
      <c r="AP147" s="25">
        <v>4.6626614215431097</v>
      </c>
      <c r="AQ147" s="25">
        <v>3.0391772608967536</v>
      </c>
      <c r="AR147" s="25">
        <v>1.8141632783889463</v>
      </c>
      <c r="AS147" s="25">
        <v>0.88119478695489661</v>
      </c>
      <c r="AT147" s="25">
        <v>0.37243381634702644</v>
      </c>
      <c r="AV147" s="26">
        <v>13.245265736103425</v>
      </c>
      <c r="AW147" s="26">
        <v>12.735700721699938</v>
      </c>
      <c r="AX147" s="26">
        <v>12.313552918995102</v>
      </c>
      <c r="AY147" s="26">
        <v>11.752453225102292</v>
      </c>
      <c r="AZ147" s="26">
        <v>11.780835796983533</v>
      </c>
      <c r="BA147" s="26">
        <v>11.212525603062844</v>
      </c>
      <c r="BB147" s="26">
        <v>10.821278255908872</v>
      </c>
      <c r="BC147" s="26">
        <v>10.350697374310197</v>
      </c>
      <c r="BD147" s="26">
        <v>9.8934631908484647</v>
      </c>
      <c r="BE147" s="26">
        <v>9.3026614215431103</v>
      </c>
      <c r="BF147" s="26">
        <v>7.6791772608967541</v>
      </c>
      <c r="BG147" s="26">
        <v>6.4541632783889469</v>
      </c>
      <c r="BH147" s="26">
        <v>5.5211947869548972</v>
      </c>
      <c r="BI147" s="26">
        <v>5.012433816347027</v>
      </c>
      <c r="BK147" s="27">
        <v>8.4118378428309946</v>
      </c>
      <c r="BL147" s="27">
        <v>7.657469046778516</v>
      </c>
      <c r="BM147" s="27">
        <v>7.2644177530609824</v>
      </c>
      <c r="BN147" s="27">
        <v>6.6658499473219806</v>
      </c>
      <c r="BO147" s="27">
        <v>6.697252616526665</v>
      </c>
      <c r="BP147" s="27">
        <v>6.1031790252279876</v>
      </c>
      <c r="BQ147" s="27">
        <v>5.7091966879510494</v>
      </c>
      <c r="BR147" s="27">
        <v>5.2346843128346947</v>
      </c>
      <c r="BS147" s="27">
        <v>4.7114176252395836</v>
      </c>
      <c r="BT147" s="27">
        <v>4.0427998358608761</v>
      </c>
      <c r="BU147" s="27">
        <v>1.7477489893114324</v>
      </c>
      <c r="BV147" s="27">
        <v>0.67207302951032233</v>
      </c>
      <c r="BW147" s="27">
        <v>0.2734108194166609</v>
      </c>
      <c r="BX147" s="27">
        <v>0.576496323106511</v>
      </c>
      <c r="BZ147" s="27">
        <v>13.051837842830995</v>
      </c>
      <c r="CA147" s="27">
        <v>12.297469046778517</v>
      </c>
      <c r="CB147" s="27">
        <v>11.904417753060983</v>
      </c>
      <c r="CC147" s="27">
        <v>11.305849947321981</v>
      </c>
      <c r="CD147" s="27">
        <v>11.337252616526666</v>
      </c>
      <c r="CE147" s="27">
        <v>10.743179025227988</v>
      </c>
      <c r="CF147" s="27">
        <v>10.34919668795105</v>
      </c>
      <c r="CG147" s="27">
        <v>9.8746843128346953</v>
      </c>
      <c r="CH147" s="27">
        <v>9.3514176252395842</v>
      </c>
      <c r="CI147" s="27">
        <v>8.6827998358608767</v>
      </c>
      <c r="CJ147" s="27">
        <v>6.387748989311433</v>
      </c>
      <c r="CK147" s="27">
        <v>5.3120730295103229</v>
      </c>
      <c r="CL147" s="27">
        <v>4.9134108194166615</v>
      </c>
      <c r="CM147" s="27">
        <v>5.2164963231065116</v>
      </c>
      <c r="CO147" s="28">
        <v>8.4055016492341679</v>
      </c>
      <c r="CP147" s="28">
        <v>7.6020372344546061</v>
      </c>
      <c r="CQ147" s="28">
        <v>7.2035234697752504</v>
      </c>
      <c r="CR147" s="28">
        <v>6.5459524558979467</v>
      </c>
      <c r="CS147" s="28">
        <v>6.5822683020857049</v>
      </c>
      <c r="CT147" s="28">
        <v>5.9152072312920225</v>
      </c>
      <c r="CU147" s="28">
        <v>5.4760969263022901</v>
      </c>
      <c r="CV147" s="28">
        <v>4.9759093385068951</v>
      </c>
      <c r="CW147" s="28">
        <v>4.4710968735268395</v>
      </c>
      <c r="CX147" s="28">
        <v>3.8706601101830387</v>
      </c>
      <c r="CY147" s="28">
        <v>0.6544530200133778</v>
      </c>
      <c r="CZ147" s="28">
        <v>-5.5735179972215434</v>
      </c>
      <c r="DA147" s="28">
        <v>-10.279346635506826</v>
      </c>
      <c r="DB147" s="28">
        <v>-13.091206364976109</v>
      </c>
      <c r="DD147" s="28">
        <v>13.045501649234168</v>
      </c>
      <c r="DE147" s="28">
        <v>12.242037234454607</v>
      </c>
      <c r="DF147" s="28">
        <v>11.843523469775251</v>
      </c>
      <c r="DG147" s="28">
        <v>11.185952455897947</v>
      </c>
      <c r="DH147" s="28">
        <v>11.222268302085705</v>
      </c>
      <c r="DI147" s="28">
        <v>10.555207231292023</v>
      </c>
      <c r="DJ147" s="28">
        <v>10.116096926302291</v>
      </c>
      <c r="DK147" s="28">
        <v>9.6159093385068957</v>
      </c>
      <c r="DL147" s="28">
        <v>9.1110968735268401</v>
      </c>
      <c r="DM147" s="28">
        <v>8.5106601101830393</v>
      </c>
      <c r="DN147" s="28">
        <v>5.2944530200133784</v>
      </c>
      <c r="DO147" s="28">
        <v>-0.93351799722154283</v>
      </c>
      <c r="DP147" s="28">
        <v>-5.6393466355068256</v>
      </c>
      <c r="DQ147" s="28">
        <v>-8.4512063649761089</v>
      </c>
      <c r="DS147" s="29">
        <v>8.44038186344042</v>
      </c>
      <c r="DT147" s="29">
        <v>7.6266265387512462</v>
      </c>
      <c r="DU147" s="29">
        <v>7.2641971137669721</v>
      </c>
      <c r="DV147" s="29">
        <v>6.643271321952156</v>
      </c>
      <c r="DW147" s="29">
        <v>6.7155173201214282</v>
      </c>
      <c r="DX147" s="29">
        <v>6.1047458814923843</v>
      </c>
      <c r="DY147" s="29">
        <v>5.748808865075091</v>
      </c>
      <c r="DZ147" s="29">
        <v>5.4094496660250044</v>
      </c>
      <c r="EA147" s="29">
        <v>4.7686804436691901</v>
      </c>
      <c r="EB147" s="29">
        <v>3.1496145165794829</v>
      </c>
      <c r="EC147" s="29">
        <v>-3.9753481040809859</v>
      </c>
      <c r="ED147" s="29">
        <v>-9.4065367179412718</v>
      </c>
      <c r="EE147" s="29">
        <v>-12.416098279105924</v>
      </c>
      <c r="EF147" s="29">
        <v>-11.208674189010651</v>
      </c>
      <c r="EH147" s="29">
        <v>13.080381863440421</v>
      </c>
      <c r="EI147" s="29">
        <v>12.266626538751247</v>
      </c>
      <c r="EJ147" s="29">
        <v>12.266626538751247</v>
      </c>
      <c r="EK147" s="29">
        <v>11.283271321952157</v>
      </c>
      <c r="EL147" s="29">
        <v>11.355517320121429</v>
      </c>
      <c r="EM147" s="29">
        <v>10.744745881492385</v>
      </c>
      <c r="EN147" s="29">
        <v>10.388808865075092</v>
      </c>
      <c r="EO147" s="29">
        <v>10.049449666025005</v>
      </c>
      <c r="EP147" s="29">
        <v>9.4086804436691907</v>
      </c>
      <c r="EQ147" s="29">
        <v>7.7896145165794834</v>
      </c>
      <c r="ER147" s="29">
        <v>0.66465189591901463</v>
      </c>
      <c r="ES147" s="29">
        <v>-4.7665367179412712</v>
      </c>
      <c r="ET147" s="29">
        <v>-7.7760982791059234</v>
      </c>
      <c r="EU147" s="29">
        <v>-6.5686741890106504</v>
      </c>
      <c r="EW147" s="1">
        <v>367171</v>
      </c>
      <c r="EX147" s="1">
        <v>427130</v>
      </c>
      <c r="EY147" s="1" t="s">
        <v>448</v>
      </c>
      <c r="EZ147" s="1" t="s">
        <v>858</v>
      </c>
    </row>
    <row r="148" spans="2:156" ht="16" thickBot="1" x14ac:dyDescent="0.4">
      <c r="B148" s="21" t="s">
        <v>149</v>
      </c>
      <c r="C148" s="22">
        <v>11.801443943778194</v>
      </c>
      <c r="D148" s="23">
        <v>11.248156427617904</v>
      </c>
      <c r="E148" s="23">
        <v>10.881957052930733</v>
      </c>
      <c r="F148" s="23">
        <v>10.441536759543066</v>
      </c>
      <c r="G148" s="23">
        <v>9.9473751672800059</v>
      </c>
      <c r="H148" s="23">
        <v>9.3662294147093768</v>
      </c>
      <c r="I148" s="23">
        <v>8.7408420880144284</v>
      </c>
      <c r="J148" s="23">
        <v>8.1367978072807396</v>
      </c>
      <c r="K148" s="23">
        <v>7.4895520385550522</v>
      </c>
      <c r="L148" s="23">
        <v>6.8071942329492288</v>
      </c>
      <c r="M148" s="23">
        <v>4.3314280017279359</v>
      </c>
      <c r="N148" s="23">
        <v>3.1532127270991452</v>
      </c>
      <c r="O148" s="23">
        <v>2.9834546910126818</v>
      </c>
      <c r="P148" s="23">
        <v>3.2068910663295718</v>
      </c>
      <c r="Q148" s="24"/>
      <c r="R148" s="23">
        <v>16.438443943778196</v>
      </c>
      <c r="S148" s="23">
        <v>15.885156427617904</v>
      </c>
      <c r="T148" s="23">
        <v>15.518957052930734</v>
      </c>
      <c r="U148" s="23">
        <v>15.078536759543066</v>
      </c>
      <c r="V148" s="23">
        <v>14.584375167280006</v>
      </c>
      <c r="W148" s="23">
        <v>14.003229414709377</v>
      </c>
      <c r="X148" s="23">
        <v>13.377842088014429</v>
      </c>
      <c r="Y148" s="23">
        <v>12.77379780728074</v>
      </c>
      <c r="Z148" s="23">
        <v>12.126552038555053</v>
      </c>
      <c r="AA148" s="23">
        <v>11.444194232949229</v>
      </c>
      <c r="AB148" s="23">
        <v>8.9684280017279363</v>
      </c>
      <c r="AC148" s="23">
        <v>7.7902127270991457</v>
      </c>
      <c r="AD148" s="23">
        <v>7.6204546910126822</v>
      </c>
      <c r="AE148" s="23">
        <v>7.8438910663295722</v>
      </c>
      <c r="AG148" s="25">
        <v>12.055699843009513</v>
      </c>
      <c r="AH148" s="25">
        <v>11.728619654382001</v>
      </c>
      <c r="AI148" s="25">
        <v>11.35082340513978</v>
      </c>
      <c r="AJ148" s="25">
        <v>10.960034643723189</v>
      </c>
      <c r="AK148" s="25">
        <v>10.561774899389645</v>
      </c>
      <c r="AL148" s="25">
        <v>10.090427425477777</v>
      </c>
      <c r="AM148" s="25">
        <v>9.5798003737314534</v>
      </c>
      <c r="AN148" s="25">
        <v>9.0879678055025739</v>
      </c>
      <c r="AO148" s="25">
        <v>8.5469026278168521</v>
      </c>
      <c r="AP148" s="25">
        <v>8.0233625624915437</v>
      </c>
      <c r="AQ148" s="25">
        <v>6.3335154948446117</v>
      </c>
      <c r="AR148" s="25">
        <v>5.2957474305369843</v>
      </c>
      <c r="AS148" s="25">
        <v>4.8243896958090318</v>
      </c>
      <c r="AT148" s="25">
        <v>4.6378876372940283</v>
      </c>
      <c r="AV148" s="26">
        <v>16.692699843009514</v>
      </c>
      <c r="AW148" s="26">
        <v>16.365619654382002</v>
      </c>
      <c r="AX148" s="26">
        <v>15.98782340513978</v>
      </c>
      <c r="AY148" s="26">
        <v>15.597034643723189</v>
      </c>
      <c r="AZ148" s="26">
        <v>15.198774899389646</v>
      </c>
      <c r="BA148" s="26">
        <v>14.727427425477778</v>
      </c>
      <c r="BB148" s="26">
        <v>14.216800373731454</v>
      </c>
      <c r="BC148" s="26">
        <v>13.724967805502574</v>
      </c>
      <c r="BD148" s="26">
        <v>13.183902627816853</v>
      </c>
      <c r="BE148" s="26">
        <v>12.660362562491544</v>
      </c>
      <c r="BF148" s="26">
        <v>10.970515494844612</v>
      </c>
      <c r="BG148" s="26">
        <v>9.9327474305369847</v>
      </c>
      <c r="BH148" s="26">
        <v>9.4613896958090322</v>
      </c>
      <c r="BI148" s="26">
        <v>9.2748876372940288</v>
      </c>
      <c r="BK148" s="27">
        <v>11.812227663092539</v>
      </c>
      <c r="BL148" s="27">
        <v>11.269725995323592</v>
      </c>
      <c r="BM148" s="27">
        <v>10.913500958458618</v>
      </c>
      <c r="BN148" s="27">
        <v>10.482561364570529</v>
      </c>
      <c r="BO148" s="27">
        <v>10.0024263844586</v>
      </c>
      <c r="BP148" s="27">
        <v>9.4372374654086997</v>
      </c>
      <c r="BQ148" s="27">
        <v>8.8271209851697368</v>
      </c>
      <c r="BR148" s="27">
        <v>8.2366284157593626</v>
      </c>
      <c r="BS148" s="27">
        <v>7.6134481134082055</v>
      </c>
      <c r="BT148" s="27">
        <v>6.9903867207739872</v>
      </c>
      <c r="BU148" s="27">
        <v>4.7418025450890511</v>
      </c>
      <c r="BV148" s="27">
        <v>3.7493087565281229</v>
      </c>
      <c r="BW148" s="27">
        <v>3.6395691532970034</v>
      </c>
      <c r="BX148" s="27">
        <v>3.9032646423230517</v>
      </c>
      <c r="BZ148" s="27">
        <v>16.44922766309254</v>
      </c>
      <c r="CA148" s="27">
        <v>15.906725995323592</v>
      </c>
      <c r="CB148" s="27">
        <v>15.550500958458619</v>
      </c>
      <c r="CC148" s="27">
        <v>15.119561364570529</v>
      </c>
      <c r="CD148" s="27">
        <v>14.6394263844586</v>
      </c>
      <c r="CE148" s="27">
        <v>14.0742374654087</v>
      </c>
      <c r="CF148" s="27">
        <v>13.464120985169737</v>
      </c>
      <c r="CG148" s="27">
        <v>12.873628415759363</v>
      </c>
      <c r="CH148" s="27">
        <v>12.250448113408206</v>
      </c>
      <c r="CI148" s="27">
        <v>11.627386720773988</v>
      </c>
      <c r="CJ148" s="27">
        <v>9.3788025450890515</v>
      </c>
      <c r="CK148" s="27">
        <v>8.3863087565281234</v>
      </c>
      <c r="CL148" s="27">
        <v>8.2765691532970038</v>
      </c>
      <c r="CM148" s="27">
        <v>8.5402646423230522</v>
      </c>
      <c r="CO148" s="28">
        <v>11.814979050727013</v>
      </c>
      <c r="CP148" s="28">
        <v>11.277330883088656</v>
      </c>
      <c r="CQ148" s="28">
        <v>10.934361034578066</v>
      </c>
      <c r="CR148" s="28">
        <v>10.523527376174092</v>
      </c>
      <c r="CS148" s="28">
        <v>10.081769793522689</v>
      </c>
      <c r="CT148" s="28">
        <v>9.5629022463837412</v>
      </c>
      <c r="CU148" s="28">
        <v>8.9980766036679309</v>
      </c>
      <c r="CV148" s="28">
        <v>8.4636263926492337</v>
      </c>
      <c r="CW148" s="28">
        <v>7.9458329446419622</v>
      </c>
      <c r="CX148" s="28">
        <v>7.4472050238384639</v>
      </c>
      <c r="CY148" s="28">
        <v>4.5361792237189285</v>
      </c>
      <c r="CZ148" s="28">
        <v>-2.1616782460807116E-2</v>
      </c>
      <c r="DA148" s="28">
        <v>-3.2074255416530058</v>
      </c>
      <c r="DB148" s="28">
        <v>-5.1691390980801231</v>
      </c>
      <c r="DD148" s="28">
        <v>16.451979050727012</v>
      </c>
      <c r="DE148" s="28">
        <v>15.914330883088656</v>
      </c>
      <c r="DF148" s="28">
        <v>15.571361034578066</v>
      </c>
      <c r="DG148" s="28">
        <v>15.160527376174093</v>
      </c>
      <c r="DH148" s="28">
        <v>14.718769793522689</v>
      </c>
      <c r="DI148" s="28">
        <v>14.199902246383742</v>
      </c>
      <c r="DJ148" s="28">
        <v>13.635076603667931</v>
      </c>
      <c r="DK148" s="28">
        <v>13.100626392649234</v>
      </c>
      <c r="DL148" s="28">
        <v>12.582832944641963</v>
      </c>
      <c r="DM148" s="28">
        <v>12.084205023838464</v>
      </c>
      <c r="DN148" s="28">
        <v>9.1731792237189289</v>
      </c>
      <c r="DO148" s="28">
        <v>4.6153832175391933</v>
      </c>
      <c r="DP148" s="28">
        <v>1.4295744583469947</v>
      </c>
      <c r="DQ148" s="28">
        <v>-0.53213909808012261</v>
      </c>
      <c r="DS148" s="29">
        <v>11.776135704581538</v>
      </c>
      <c r="DT148" s="29">
        <v>11.13490723855382</v>
      </c>
      <c r="DU148" s="29">
        <v>10.744751131948105</v>
      </c>
      <c r="DV148" s="29">
        <v>10.33992574016329</v>
      </c>
      <c r="DW148" s="29">
        <v>9.9171387630880563</v>
      </c>
      <c r="DX148" s="29">
        <v>9.4510326787233385</v>
      </c>
      <c r="DY148" s="29">
        <v>8.933179570983004</v>
      </c>
      <c r="DZ148" s="29">
        <v>8.471927044342646</v>
      </c>
      <c r="EA148" s="29">
        <v>7.9174999209744108</v>
      </c>
      <c r="EB148" s="29">
        <v>6.7501426436592808</v>
      </c>
      <c r="EC148" s="29">
        <v>1.3199626466614021</v>
      </c>
      <c r="ED148" s="29">
        <v>-2.5818481237255213</v>
      </c>
      <c r="EE148" s="29">
        <v>-4.4693015170904289</v>
      </c>
      <c r="EF148" s="29">
        <v>-3.5201565592043664</v>
      </c>
      <c r="EH148" s="29">
        <v>16.413135704581538</v>
      </c>
      <c r="EI148" s="29">
        <v>15.771907238553821</v>
      </c>
      <c r="EJ148" s="29">
        <v>15.771907238553821</v>
      </c>
      <c r="EK148" s="29">
        <v>14.97692574016329</v>
      </c>
      <c r="EL148" s="29">
        <v>14.554138763088057</v>
      </c>
      <c r="EM148" s="29">
        <v>14.088032678723339</v>
      </c>
      <c r="EN148" s="29">
        <v>13.570179570983004</v>
      </c>
      <c r="EO148" s="29">
        <v>13.108927044342646</v>
      </c>
      <c r="EP148" s="29">
        <v>12.554499920974411</v>
      </c>
      <c r="EQ148" s="29">
        <v>11.387142643659281</v>
      </c>
      <c r="ER148" s="29">
        <v>5.9569626466614025</v>
      </c>
      <c r="ES148" s="29">
        <v>2.0551518762744792</v>
      </c>
      <c r="ET148" s="29">
        <v>0.16769848290957157</v>
      </c>
      <c r="EU148" s="29">
        <v>1.116843440795634</v>
      </c>
      <c r="EW148" s="1">
        <v>401790</v>
      </c>
      <c r="EX148" s="1">
        <v>395876</v>
      </c>
      <c r="EY148" s="1" t="s">
        <v>594</v>
      </c>
      <c r="EZ148" s="1" t="s">
        <v>863</v>
      </c>
    </row>
    <row r="149" spans="2:156" ht="16" thickBot="1" x14ac:dyDescent="0.4">
      <c r="B149" s="21" t="s">
        <v>150</v>
      </c>
      <c r="C149" s="22">
        <v>3.3564353893481886</v>
      </c>
      <c r="D149" s="23">
        <v>2.540368350923714</v>
      </c>
      <c r="E149" s="23">
        <v>2.3329939403885547</v>
      </c>
      <c r="F149" s="23">
        <v>1.7415030119274171</v>
      </c>
      <c r="G149" s="23">
        <v>1.2986546349741275</v>
      </c>
      <c r="H149" s="23">
        <v>0.5654159028718837</v>
      </c>
      <c r="I149" s="23">
        <v>-0.10393101460364917</v>
      </c>
      <c r="J149" s="23">
        <v>-0.81135961909726007</v>
      </c>
      <c r="K149" s="23">
        <v>-1.5849315829147486</v>
      </c>
      <c r="L149" s="23">
        <v>-2.4698361208593873</v>
      </c>
      <c r="M149" s="23">
        <v>-5.4451566612152043</v>
      </c>
      <c r="N149" s="23">
        <v>-7.0993596036611955</v>
      </c>
      <c r="O149" s="23">
        <v>-7.5102658587348401</v>
      </c>
      <c r="P149" s="23">
        <v>-7.3194748159952852</v>
      </c>
      <c r="Q149" s="24"/>
      <c r="R149" s="23">
        <v>7.9934353893481891</v>
      </c>
      <c r="S149" s="23">
        <v>7.1773683509237145</v>
      </c>
      <c r="T149" s="23">
        <v>6.9699939403885551</v>
      </c>
      <c r="U149" s="23">
        <v>6.3785030119274175</v>
      </c>
      <c r="V149" s="23">
        <v>5.9356546349741279</v>
      </c>
      <c r="W149" s="23">
        <v>5.2024159028718842</v>
      </c>
      <c r="X149" s="23">
        <v>4.5330689853963513</v>
      </c>
      <c r="Y149" s="23">
        <v>3.8256403809027404</v>
      </c>
      <c r="Z149" s="23">
        <v>3.0520684170852519</v>
      </c>
      <c r="AA149" s="23">
        <v>2.1671638791406131</v>
      </c>
      <c r="AB149" s="23">
        <v>-0.8081566612152038</v>
      </c>
      <c r="AC149" s="23">
        <v>-2.462359603661195</v>
      </c>
      <c r="AD149" s="23">
        <v>-2.8732658587348396</v>
      </c>
      <c r="AE149" s="23">
        <v>-2.6824748159952847</v>
      </c>
      <c r="AG149" s="25">
        <v>3.6798559537830222</v>
      </c>
      <c r="AH149" s="25">
        <v>3.1517118469345142</v>
      </c>
      <c r="AI149" s="25">
        <v>2.7847671233879936</v>
      </c>
      <c r="AJ149" s="25">
        <v>2.1821740416327664</v>
      </c>
      <c r="AK149" s="25">
        <v>1.7650270721985173</v>
      </c>
      <c r="AL149" s="25">
        <v>1.0853721676189849</v>
      </c>
      <c r="AM149" s="25">
        <v>0.45677873849511386</v>
      </c>
      <c r="AN149" s="25">
        <v>-0.17805166213732093</v>
      </c>
      <c r="AO149" s="25">
        <v>-0.9169906956114815</v>
      </c>
      <c r="AP149" s="25">
        <v>-1.644826482095965</v>
      </c>
      <c r="AQ149" s="25">
        <v>-3.6687093994385052</v>
      </c>
      <c r="AR149" s="25">
        <v>-5.3718397248952456</v>
      </c>
      <c r="AS149" s="25">
        <v>-6.3571036477248377</v>
      </c>
      <c r="AT149" s="25">
        <v>-7.0254966635881111</v>
      </c>
      <c r="AV149" s="26">
        <v>8.3168559537830227</v>
      </c>
      <c r="AW149" s="26">
        <v>7.7887118469345147</v>
      </c>
      <c r="AX149" s="26">
        <v>7.421767123387994</v>
      </c>
      <c r="AY149" s="26">
        <v>6.8191740416327669</v>
      </c>
      <c r="AZ149" s="26">
        <v>6.4020270721985177</v>
      </c>
      <c r="BA149" s="26">
        <v>5.7223721676189854</v>
      </c>
      <c r="BB149" s="26">
        <v>5.0937787384951143</v>
      </c>
      <c r="BC149" s="26">
        <v>4.4589483378626795</v>
      </c>
      <c r="BD149" s="26">
        <v>3.720009304388519</v>
      </c>
      <c r="BE149" s="26">
        <v>2.9921735179040354</v>
      </c>
      <c r="BF149" s="26">
        <v>0.9682906005614953</v>
      </c>
      <c r="BG149" s="26">
        <v>-0.73483972489524518</v>
      </c>
      <c r="BH149" s="26">
        <v>-1.7201036477248373</v>
      </c>
      <c r="BI149" s="26">
        <v>-2.3884966635881106</v>
      </c>
      <c r="BK149" s="27">
        <v>3.3648262096840185</v>
      </c>
      <c r="BL149" s="27">
        <v>2.5721911324035673</v>
      </c>
      <c r="BM149" s="27">
        <v>2.394800930554581</v>
      </c>
      <c r="BN149" s="27">
        <v>1.8192819723530427</v>
      </c>
      <c r="BO149" s="27">
        <v>1.4149968819594747</v>
      </c>
      <c r="BP149" s="27">
        <v>0.71131440289993364</v>
      </c>
      <c r="BQ149" s="27">
        <v>4.3814638867452516E-2</v>
      </c>
      <c r="BR149" s="27">
        <v>-0.64354534707277722</v>
      </c>
      <c r="BS149" s="27">
        <v>-1.3793146872497353</v>
      </c>
      <c r="BT149" s="27">
        <v>-2.1869462790069427</v>
      </c>
      <c r="BU149" s="27">
        <v>-4.929871440096278</v>
      </c>
      <c r="BV149" s="27">
        <v>-6.3680325755282254</v>
      </c>
      <c r="BW149" s="27">
        <v>-6.6838657021095109</v>
      </c>
      <c r="BX149" s="27">
        <v>-6.4413906236841392</v>
      </c>
      <c r="BZ149" s="27">
        <v>8.0018262096840189</v>
      </c>
      <c r="CA149" s="27">
        <v>7.2091911324035678</v>
      </c>
      <c r="CB149" s="27">
        <v>7.0318009305545814</v>
      </c>
      <c r="CC149" s="27">
        <v>6.4562819723530431</v>
      </c>
      <c r="CD149" s="27">
        <v>6.0519968819594752</v>
      </c>
      <c r="CE149" s="27">
        <v>5.3483144028999341</v>
      </c>
      <c r="CF149" s="27">
        <v>4.680814638867453</v>
      </c>
      <c r="CG149" s="27">
        <v>3.9934546529272232</v>
      </c>
      <c r="CH149" s="27">
        <v>3.2576853127502652</v>
      </c>
      <c r="CI149" s="27">
        <v>2.4500537209930577</v>
      </c>
      <c r="CJ149" s="27">
        <v>-0.29287144009627752</v>
      </c>
      <c r="CK149" s="27">
        <v>-1.731032575528225</v>
      </c>
      <c r="CL149" s="27">
        <v>-2.0468657021095105</v>
      </c>
      <c r="CM149" s="27">
        <v>-1.8043906236841387</v>
      </c>
      <c r="CO149" s="28">
        <v>3.3842472759505959</v>
      </c>
      <c r="CP149" s="28">
        <v>2.5897616888384789</v>
      </c>
      <c r="CQ149" s="28">
        <v>2.4098226806728107</v>
      </c>
      <c r="CR149" s="28">
        <v>1.8571869655718523</v>
      </c>
      <c r="CS149" s="28">
        <v>1.4720665885307724</v>
      </c>
      <c r="CT149" s="28">
        <v>0.79486188784813905</v>
      </c>
      <c r="CU149" s="28">
        <v>0.14690518644526307</v>
      </c>
      <c r="CV149" s="28">
        <v>-0.49527182449209661</v>
      </c>
      <c r="CW149" s="28">
        <v>-1.1468912676039302</v>
      </c>
      <c r="CX149" s="28">
        <v>-1.7789133279119511</v>
      </c>
      <c r="CY149" s="28">
        <v>-4.8302163683500012</v>
      </c>
      <c r="CZ149" s="28">
        <v>-9.9383699634804117</v>
      </c>
      <c r="DA149" s="28">
        <v>-13.393810795056979</v>
      </c>
      <c r="DB149" s="28">
        <v>-15.884766887536983</v>
      </c>
      <c r="DD149" s="28">
        <v>8.0212472759505964</v>
      </c>
      <c r="DE149" s="28">
        <v>7.2267616888384794</v>
      </c>
      <c r="DF149" s="28">
        <v>7.0468226806728111</v>
      </c>
      <c r="DG149" s="28">
        <v>6.4941869655718527</v>
      </c>
      <c r="DH149" s="28">
        <v>6.1090665885307729</v>
      </c>
      <c r="DI149" s="28">
        <v>5.4318618878481395</v>
      </c>
      <c r="DJ149" s="28">
        <v>4.7839051864452635</v>
      </c>
      <c r="DK149" s="28">
        <v>4.1417281755079038</v>
      </c>
      <c r="DL149" s="28">
        <v>3.4901087323960702</v>
      </c>
      <c r="DM149" s="28">
        <v>2.8580866720880493</v>
      </c>
      <c r="DN149" s="28">
        <v>-0.19321636835000078</v>
      </c>
      <c r="DO149" s="28">
        <v>-5.3013699634804112</v>
      </c>
      <c r="DP149" s="28">
        <v>-8.7568107950569782</v>
      </c>
      <c r="DQ149" s="28">
        <v>-11.247766887536983</v>
      </c>
      <c r="DS149" s="29">
        <v>3.3906177110814326</v>
      </c>
      <c r="DT149" s="29">
        <v>2.5710704909070721</v>
      </c>
      <c r="DU149" s="29">
        <v>2.3860395474211309</v>
      </c>
      <c r="DV149" s="29">
        <v>1.871318164267997</v>
      </c>
      <c r="DW149" s="29">
        <v>1.5131889044554256</v>
      </c>
      <c r="DX149" s="29">
        <v>0.90534678898324472</v>
      </c>
      <c r="DY149" s="29">
        <v>0.35590145883985258</v>
      </c>
      <c r="DZ149" s="29">
        <v>-0.18346186258068187</v>
      </c>
      <c r="EA149" s="29">
        <v>-0.80613354725339548</v>
      </c>
      <c r="EB149" s="29">
        <v>-2.1106245656570621</v>
      </c>
      <c r="EC149" s="29">
        <v>-7.9672586839802406</v>
      </c>
      <c r="ED149" s="29">
        <v>-12.355020940974313</v>
      </c>
      <c r="EE149" s="29">
        <v>-14.551676683511602</v>
      </c>
      <c r="EF149" s="29">
        <v>-13.839951818425462</v>
      </c>
      <c r="EH149" s="29">
        <v>8.0276177110814331</v>
      </c>
      <c r="EI149" s="29">
        <v>7.2080704909070725</v>
      </c>
      <c r="EJ149" s="29">
        <v>7.2080704909070725</v>
      </c>
      <c r="EK149" s="29">
        <v>6.5083181642679975</v>
      </c>
      <c r="EL149" s="29">
        <v>6.1501889044554261</v>
      </c>
      <c r="EM149" s="29">
        <v>5.5423467889832452</v>
      </c>
      <c r="EN149" s="29">
        <v>4.992901458839853</v>
      </c>
      <c r="EO149" s="29">
        <v>4.4535381374193186</v>
      </c>
      <c r="EP149" s="29">
        <v>3.830866452746605</v>
      </c>
      <c r="EQ149" s="29">
        <v>2.5263754343429383</v>
      </c>
      <c r="ER149" s="29">
        <v>-3.3302586839802402</v>
      </c>
      <c r="ES149" s="29">
        <v>-7.7180209409743128</v>
      </c>
      <c r="ET149" s="29">
        <v>-9.9146766835116011</v>
      </c>
      <c r="EU149" s="29">
        <v>-9.2029518184254613</v>
      </c>
      <c r="EW149" s="1">
        <v>342288</v>
      </c>
      <c r="EX149" s="1">
        <v>430650</v>
      </c>
      <c r="EY149" s="1" t="s">
        <v>631</v>
      </c>
      <c r="EZ149" s="1" t="s">
        <v>874</v>
      </c>
    </row>
    <row r="150" spans="2:156" ht="16" thickBot="1" x14ac:dyDescent="0.4">
      <c r="B150" s="21" t="s">
        <v>151</v>
      </c>
      <c r="C150" s="22">
        <v>10.15926769899038</v>
      </c>
      <c r="D150" s="23">
        <v>9.6003711213826026</v>
      </c>
      <c r="E150" s="23">
        <v>9.1570862027880739</v>
      </c>
      <c r="F150" s="23">
        <v>8.8781136524944575</v>
      </c>
      <c r="G150" s="23">
        <v>8.4496197288112178</v>
      </c>
      <c r="H150" s="23">
        <v>7.9786204087778145</v>
      </c>
      <c r="I150" s="23">
        <v>7.4079826153698605</v>
      </c>
      <c r="J150" s="23">
        <v>6.9652002812300076</v>
      </c>
      <c r="K150" s="23">
        <v>6.4700343773684068</v>
      </c>
      <c r="L150" s="23">
        <v>5.8975896939391284</v>
      </c>
      <c r="M150" s="23">
        <v>3.8261231469896018</v>
      </c>
      <c r="N150" s="23">
        <v>2.7792309955947871</v>
      </c>
      <c r="O150" s="23">
        <v>2.5043835623185942</v>
      </c>
      <c r="P150" s="23">
        <v>2.5402533628021473</v>
      </c>
      <c r="Q150" s="24"/>
      <c r="R150" s="23">
        <v>14.796267698990381</v>
      </c>
      <c r="S150" s="23">
        <v>14.237371121382603</v>
      </c>
      <c r="T150" s="23">
        <v>13.794086202788074</v>
      </c>
      <c r="U150" s="23">
        <v>13.515113652494458</v>
      </c>
      <c r="V150" s="23">
        <v>13.086619728811218</v>
      </c>
      <c r="W150" s="23">
        <v>12.615620408777815</v>
      </c>
      <c r="X150" s="23">
        <v>12.044982615369861</v>
      </c>
      <c r="Y150" s="23">
        <v>11.602200281230008</v>
      </c>
      <c r="Z150" s="23">
        <v>11.107034377368407</v>
      </c>
      <c r="AA150" s="23">
        <v>10.534589693939129</v>
      </c>
      <c r="AB150" s="23">
        <v>8.4631231469896022</v>
      </c>
      <c r="AC150" s="23">
        <v>7.4162309955947876</v>
      </c>
      <c r="AD150" s="23">
        <v>7.1413835623185946</v>
      </c>
      <c r="AE150" s="23">
        <v>7.1772533628021478</v>
      </c>
      <c r="AG150" s="25">
        <v>10.420600859959338</v>
      </c>
      <c r="AH150" s="25">
        <v>10.104780129802197</v>
      </c>
      <c r="AI150" s="25">
        <v>9.6722775366115386</v>
      </c>
      <c r="AJ150" s="25">
        <v>9.4204174966228766</v>
      </c>
      <c r="AK150" s="25">
        <v>9.0509234328780792</v>
      </c>
      <c r="AL150" s="25">
        <v>8.6424313396488159</v>
      </c>
      <c r="AM150" s="25">
        <v>8.1333083187738993</v>
      </c>
      <c r="AN150" s="25">
        <v>7.7423953470822831</v>
      </c>
      <c r="AO150" s="25">
        <v>7.2947473686404933</v>
      </c>
      <c r="AP150" s="25">
        <v>6.8295587411229342</v>
      </c>
      <c r="AQ150" s="25">
        <v>5.2836453187469381</v>
      </c>
      <c r="AR150" s="25">
        <v>4.192742015054904</v>
      </c>
      <c r="AS150" s="25">
        <v>3.5319049960372233</v>
      </c>
      <c r="AT150" s="25">
        <v>3.0883163149064536</v>
      </c>
      <c r="AV150" s="26">
        <v>15.057600859959338</v>
      </c>
      <c r="AW150" s="26">
        <v>14.741780129802198</v>
      </c>
      <c r="AX150" s="26">
        <v>14.309277536611539</v>
      </c>
      <c r="AY150" s="26">
        <v>14.057417496622877</v>
      </c>
      <c r="AZ150" s="26">
        <v>13.68792343287808</v>
      </c>
      <c r="BA150" s="26">
        <v>13.279431339648816</v>
      </c>
      <c r="BB150" s="26">
        <v>12.7703083187739</v>
      </c>
      <c r="BC150" s="26">
        <v>12.379395347082284</v>
      </c>
      <c r="BD150" s="26">
        <v>11.931747368640494</v>
      </c>
      <c r="BE150" s="26">
        <v>11.466558741122935</v>
      </c>
      <c r="BF150" s="26">
        <v>9.9206453187469386</v>
      </c>
      <c r="BG150" s="26">
        <v>8.8297420150549044</v>
      </c>
      <c r="BH150" s="26">
        <v>8.1689049960372238</v>
      </c>
      <c r="BI150" s="26">
        <v>7.7253163149064541</v>
      </c>
      <c r="BK150" s="27">
        <v>10.167783826559139</v>
      </c>
      <c r="BL150" s="27">
        <v>9.6226711380340024</v>
      </c>
      <c r="BM150" s="27">
        <v>9.1940844451790191</v>
      </c>
      <c r="BN150" s="27">
        <v>8.9248977385451997</v>
      </c>
      <c r="BO150" s="27">
        <v>8.5109730144249038</v>
      </c>
      <c r="BP150" s="27">
        <v>8.0552282768041295</v>
      </c>
      <c r="BQ150" s="27">
        <v>7.5000717638536454</v>
      </c>
      <c r="BR150" s="27">
        <v>7.0702703690058151</v>
      </c>
      <c r="BS150" s="27">
        <v>6.5969414217500386</v>
      </c>
      <c r="BT150" s="27">
        <v>6.0770364297738269</v>
      </c>
      <c r="BU150" s="27">
        <v>4.1684384141152577</v>
      </c>
      <c r="BV150" s="27">
        <v>3.280950272438286</v>
      </c>
      <c r="BW150" s="27">
        <v>3.0669277183001178</v>
      </c>
      <c r="BX150" s="27">
        <v>3.2002825270458644</v>
      </c>
      <c r="BZ150" s="27">
        <v>14.80478382655914</v>
      </c>
      <c r="CA150" s="27">
        <v>14.259671138034003</v>
      </c>
      <c r="CB150" s="27">
        <v>13.83108444517902</v>
      </c>
      <c r="CC150" s="27">
        <v>13.5618977385452</v>
      </c>
      <c r="CD150" s="27">
        <v>13.147973014424904</v>
      </c>
      <c r="CE150" s="27">
        <v>12.69222827680413</v>
      </c>
      <c r="CF150" s="27">
        <v>12.137071763853646</v>
      </c>
      <c r="CG150" s="27">
        <v>11.707270369005816</v>
      </c>
      <c r="CH150" s="27">
        <v>11.233941421750039</v>
      </c>
      <c r="CI150" s="27">
        <v>10.714036429773827</v>
      </c>
      <c r="CJ150" s="27">
        <v>8.8054384141152582</v>
      </c>
      <c r="CK150" s="27">
        <v>7.9179502724382864</v>
      </c>
      <c r="CL150" s="27">
        <v>7.7039277183001182</v>
      </c>
      <c r="CM150" s="27">
        <v>7.8372825270458648</v>
      </c>
      <c r="CO150" s="28">
        <v>10.174622079194704</v>
      </c>
      <c r="CP150" s="28">
        <v>9.6361096485145961</v>
      </c>
      <c r="CQ150" s="28">
        <v>9.2208508251308441</v>
      </c>
      <c r="CR150" s="28">
        <v>8.963812162075909</v>
      </c>
      <c r="CS150" s="28">
        <v>8.5857266826882981</v>
      </c>
      <c r="CT150" s="28">
        <v>8.1647579532396701</v>
      </c>
      <c r="CU150" s="28">
        <v>7.6308151905774757</v>
      </c>
      <c r="CV150" s="28">
        <v>7.2283941650621326</v>
      </c>
      <c r="CW150" s="28">
        <v>6.8291603458922481</v>
      </c>
      <c r="CX150" s="28">
        <v>6.4151395023819759</v>
      </c>
      <c r="CY150" s="28">
        <v>4.1203215774911399</v>
      </c>
      <c r="CZ150" s="28">
        <v>0.39860714148007048</v>
      </c>
      <c r="DA150" s="28">
        <v>-2.2761185424807913</v>
      </c>
      <c r="DB150" s="28">
        <v>-4.1786857588636117</v>
      </c>
      <c r="DD150" s="28">
        <v>14.811622079194704</v>
      </c>
      <c r="DE150" s="28">
        <v>14.273109648514597</v>
      </c>
      <c r="DF150" s="28">
        <v>13.857850825130845</v>
      </c>
      <c r="DG150" s="28">
        <v>13.600812162075909</v>
      </c>
      <c r="DH150" s="28">
        <v>13.222726682688299</v>
      </c>
      <c r="DI150" s="28">
        <v>12.801757953239671</v>
      </c>
      <c r="DJ150" s="28">
        <v>12.267815190577476</v>
      </c>
      <c r="DK150" s="28">
        <v>11.865394165062133</v>
      </c>
      <c r="DL150" s="28">
        <v>11.466160345892249</v>
      </c>
      <c r="DM150" s="28">
        <v>11.052139502381976</v>
      </c>
      <c r="DN150" s="28">
        <v>8.7573215774911404</v>
      </c>
      <c r="DO150" s="28">
        <v>5.0356071414800709</v>
      </c>
      <c r="DP150" s="28">
        <v>2.3608814575192092</v>
      </c>
      <c r="DQ150" s="28">
        <v>0.45831424113638874</v>
      </c>
      <c r="DS150" s="29">
        <v>10.114018657925838</v>
      </c>
      <c r="DT150" s="29">
        <v>9.5054050679838245</v>
      </c>
      <c r="DU150" s="29">
        <v>9.0936406612254785</v>
      </c>
      <c r="DV150" s="29">
        <v>8.8705840891921319</v>
      </c>
      <c r="DW150" s="29">
        <v>8.5250303769102302</v>
      </c>
      <c r="DX150" s="29">
        <v>8.1590931055114595</v>
      </c>
      <c r="DY150" s="29">
        <v>7.681822849109631</v>
      </c>
      <c r="DZ150" s="29">
        <v>7.3502913592303969</v>
      </c>
      <c r="EA150" s="29">
        <v>6.9398013596832886</v>
      </c>
      <c r="EB150" s="29">
        <v>5.999349833697984</v>
      </c>
      <c r="EC150" s="29">
        <v>1.5893319553149254</v>
      </c>
      <c r="ED150" s="29">
        <v>-1.6840063447825742</v>
      </c>
      <c r="EE150" s="29">
        <v>-3.4017188826751159</v>
      </c>
      <c r="EF150" s="29">
        <v>-2.8649348603793605</v>
      </c>
      <c r="EH150" s="29">
        <v>14.751018657925838</v>
      </c>
      <c r="EI150" s="29">
        <v>14.142405067983825</v>
      </c>
      <c r="EJ150" s="29">
        <v>14.142405067983825</v>
      </c>
      <c r="EK150" s="29">
        <v>13.507584089192132</v>
      </c>
      <c r="EL150" s="29">
        <v>13.162030376910231</v>
      </c>
      <c r="EM150" s="29">
        <v>12.79609310551146</v>
      </c>
      <c r="EN150" s="29">
        <v>12.318822849109631</v>
      </c>
      <c r="EO150" s="29">
        <v>11.987291359230397</v>
      </c>
      <c r="EP150" s="29">
        <v>11.576801359683289</v>
      </c>
      <c r="EQ150" s="29">
        <v>10.636349833697984</v>
      </c>
      <c r="ER150" s="29">
        <v>6.2263319553149259</v>
      </c>
      <c r="ES150" s="29">
        <v>2.9529936552174263</v>
      </c>
      <c r="ET150" s="29">
        <v>1.2352811173248845</v>
      </c>
      <c r="EU150" s="29">
        <v>1.7720651396206399</v>
      </c>
      <c r="EW150" s="1">
        <v>385958</v>
      </c>
      <c r="EX150" s="1">
        <v>383397</v>
      </c>
      <c r="EY150" s="1" t="s">
        <v>450</v>
      </c>
      <c r="EZ150" s="1" t="s">
        <v>859</v>
      </c>
    </row>
    <row r="151" spans="2:156" ht="16" thickBot="1" x14ac:dyDescent="0.4">
      <c r="B151" s="21" t="s">
        <v>152</v>
      </c>
      <c r="C151" s="22">
        <v>1.839663809905681</v>
      </c>
      <c r="D151" s="23">
        <v>1.5624192645290487</v>
      </c>
      <c r="E151" s="23">
        <v>1.4732077611655212</v>
      </c>
      <c r="F151" s="23">
        <v>1.2380566521149738</v>
      </c>
      <c r="G151" s="23">
        <v>1.0567865971057575</v>
      </c>
      <c r="H151" s="23">
        <v>0.75784115585426548</v>
      </c>
      <c r="I151" s="23">
        <v>0.44335575063235488</v>
      </c>
      <c r="J151" s="23">
        <v>0.12260801209072092</v>
      </c>
      <c r="K151" s="23">
        <v>-0.21778369679821452</v>
      </c>
      <c r="L151" s="23">
        <v>-0.60953610500247635</v>
      </c>
      <c r="M151" s="23">
        <v>-2.068469846704204</v>
      </c>
      <c r="N151" s="23">
        <v>-3.1944646767533733</v>
      </c>
      <c r="O151" s="23">
        <v>-3.6729762884996813</v>
      </c>
      <c r="P151" s="23">
        <v>-3.9143972020463984</v>
      </c>
      <c r="Q151" s="24"/>
      <c r="R151" s="23">
        <v>5.839663809905681</v>
      </c>
      <c r="S151" s="23">
        <v>5.5624192645290487</v>
      </c>
      <c r="T151" s="23">
        <v>5.4732077611655212</v>
      </c>
      <c r="U151" s="23">
        <v>5.2380566521149738</v>
      </c>
      <c r="V151" s="23">
        <v>5.0567865971057575</v>
      </c>
      <c r="W151" s="23">
        <v>4.7578411558542655</v>
      </c>
      <c r="X151" s="23">
        <v>4.4433557506323549</v>
      </c>
      <c r="Y151" s="23">
        <v>4.1226080120907209</v>
      </c>
      <c r="Z151" s="23">
        <v>3.7822163032017855</v>
      </c>
      <c r="AA151" s="23">
        <v>3.3904638949975237</v>
      </c>
      <c r="AB151" s="23">
        <v>1.931530153295796</v>
      </c>
      <c r="AC151" s="23">
        <v>0.80553532324662669</v>
      </c>
      <c r="AD151" s="23">
        <v>0.32702371150031873</v>
      </c>
      <c r="AE151" s="23">
        <v>8.5602797953601595E-2</v>
      </c>
      <c r="AG151" s="25">
        <v>1.9866498491673132</v>
      </c>
      <c r="AH151" s="25">
        <v>1.8337274991179244</v>
      </c>
      <c r="AI151" s="25">
        <v>1.6931758970763973</v>
      </c>
      <c r="AJ151" s="25">
        <v>1.4659774403366423</v>
      </c>
      <c r="AK151" s="25">
        <v>1.3410284766758434</v>
      </c>
      <c r="AL151" s="25">
        <v>1.091154672583035</v>
      </c>
      <c r="AM151" s="25">
        <v>0.82757158778551254</v>
      </c>
      <c r="AN151" s="25">
        <v>0.5569237961222937</v>
      </c>
      <c r="AO151" s="25">
        <v>0.25905327132619593</v>
      </c>
      <c r="AP151" s="25">
        <v>-3.1853687424938215E-2</v>
      </c>
      <c r="AQ151" s="25">
        <v>-1.0445978232620412</v>
      </c>
      <c r="AR151" s="25">
        <v>-1.892112644265076</v>
      </c>
      <c r="AS151" s="25">
        <v>-2.433493764211363</v>
      </c>
      <c r="AT151" s="25">
        <v>-2.7874683773806908</v>
      </c>
      <c r="AV151" s="26">
        <v>5.9866498491673132</v>
      </c>
      <c r="AW151" s="26">
        <v>5.8337274991179244</v>
      </c>
      <c r="AX151" s="26">
        <v>5.6931758970763973</v>
      </c>
      <c r="AY151" s="26">
        <v>5.4659774403366423</v>
      </c>
      <c r="AZ151" s="26">
        <v>5.3410284766758434</v>
      </c>
      <c r="BA151" s="26">
        <v>5.091154672583035</v>
      </c>
      <c r="BB151" s="26">
        <v>4.8275715877855125</v>
      </c>
      <c r="BC151" s="26">
        <v>4.5569237961222937</v>
      </c>
      <c r="BD151" s="26">
        <v>4.2590532713261959</v>
      </c>
      <c r="BE151" s="26">
        <v>3.9681463125750618</v>
      </c>
      <c r="BF151" s="26">
        <v>2.9554021767379588</v>
      </c>
      <c r="BG151" s="26">
        <v>2.107887355734924</v>
      </c>
      <c r="BH151" s="26">
        <v>1.566506235788637</v>
      </c>
      <c r="BI151" s="26">
        <v>1.2125316226193092</v>
      </c>
      <c r="BK151" s="27">
        <v>1.8415846660985764</v>
      </c>
      <c r="BL151" s="27">
        <v>1.5733978112968625</v>
      </c>
      <c r="BM151" s="27">
        <v>1.4927534906778179</v>
      </c>
      <c r="BN151" s="27">
        <v>1.2518738590415959</v>
      </c>
      <c r="BO151" s="27">
        <v>1.0754897862821462</v>
      </c>
      <c r="BP151" s="27">
        <v>0.78556659684302588</v>
      </c>
      <c r="BQ151" s="27">
        <v>0.48010773519933281</v>
      </c>
      <c r="BR151" s="27">
        <v>0.16829844663034699</v>
      </c>
      <c r="BS151" s="27">
        <v>-0.15683851565523987</v>
      </c>
      <c r="BT151" s="27">
        <v>-0.51370151701990885</v>
      </c>
      <c r="BU151" s="27">
        <v>-1.803611548165545</v>
      </c>
      <c r="BV151" s="27">
        <v>-2.6054640447265491</v>
      </c>
      <c r="BW151" s="27">
        <v>-2.9040585823111531</v>
      </c>
      <c r="BX151" s="27">
        <v>-2.9318125791604803</v>
      </c>
      <c r="BZ151" s="27">
        <v>5.8415846660985764</v>
      </c>
      <c r="CA151" s="27">
        <v>5.5733978112968625</v>
      </c>
      <c r="CB151" s="27">
        <v>5.4927534906778179</v>
      </c>
      <c r="CC151" s="27">
        <v>5.2518738590415959</v>
      </c>
      <c r="CD151" s="27">
        <v>5.0754897862821462</v>
      </c>
      <c r="CE151" s="27">
        <v>4.7855665968430259</v>
      </c>
      <c r="CF151" s="27">
        <v>4.4801077351993328</v>
      </c>
      <c r="CG151" s="27">
        <v>4.168298446630347</v>
      </c>
      <c r="CH151" s="27">
        <v>3.8431614843447601</v>
      </c>
      <c r="CI151" s="27">
        <v>3.4862984829800912</v>
      </c>
      <c r="CJ151" s="27">
        <v>2.196388451834455</v>
      </c>
      <c r="CK151" s="27">
        <v>1.3945359552734509</v>
      </c>
      <c r="CL151" s="27">
        <v>1.0959414176888469</v>
      </c>
      <c r="CM151" s="27">
        <v>1.0681874208395197</v>
      </c>
      <c r="CO151" s="28">
        <v>1.8544878914133376</v>
      </c>
      <c r="CP151" s="28">
        <v>1.5861376997423058</v>
      </c>
      <c r="CQ151" s="28">
        <v>1.5089537497216181</v>
      </c>
      <c r="CR151" s="28">
        <v>1.291741601466537</v>
      </c>
      <c r="CS151" s="28">
        <v>1.1439058523503789</v>
      </c>
      <c r="CT151" s="28">
        <v>0.86745705458996447</v>
      </c>
      <c r="CU151" s="28">
        <v>0.56793154144562763</v>
      </c>
      <c r="CV151" s="28">
        <v>0.26500857853923598</v>
      </c>
      <c r="CW151" s="28">
        <v>-2.6658685072867172E-2</v>
      </c>
      <c r="CX151" s="28">
        <v>-0.31311557811735291</v>
      </c>
      <c r="CY151" s="28">
        <v>-2.0975114651021602</v>
      </c>
      <c r="CZ151" s="28">
        <v>-4.1362748619592757</v>
      </c>
      <c r="DA151" s="28">
        <v>-5.2655911535966435</v>
      </c>
      <c r="DB151" s="28">
        <v>-5.9842394233180745</v>
      </c>
      <c r="DD151" s="28">
        <v>5.8544878914133376</v>
      </c>
      <c r="DE151" s="28">
        <v>5.5861376997423058</v>
      </c>
      <c r="DF151" s="28">
        <v>5.5089537497216181</v>
      </c>
      <c r="DG151" s="28">
        <v>5.291741601466537</v>
      </c>
      <c r="DH151" s="28">
        <v>5.1439058523503789</v>
      </c>
      <c r="DI151" s="28">
        <v>4.8674570545899645</v>
      </c>
      <c r="DJ151" s="28">
        <v>4.5679315414456276</v>
      </c>
      <c r="DK151" s="28">
        <v>4.265008578539236</v>
      </c>
      <c r="DL151" s="28">
        <v>3.9733413149271328</v>
      </c>
      <c r="DM151" s="28">
        <v>3.6868844218826471</v>
      </c>
      <c r="DN151" s="28">
        <v>1.9024885348978398</v>
      </c>
      <c r="DO151" s="28">
        <v>-0.13627486195927574</v>
      </c>
      <c r="DP151" s="28">
        <v>-1.2655911535966435</v>
      </c>
      <c r="DQ151" s="28">
        <v>-1.9842394233180745</v>
      </c>
      <c r="DS151" s="29">
        <v>1.8350225874303767</v>
      </c>
      <c r="DT151" s="29">
        <v>1.5294318548750079</v>
      </c>
      <c r="DU151" s="29">
        <v>1.4417532007440794</v>
      </c>
      <c r="DV151" s="29">
        <v>1.2032304277194061</v>
      </c>
      <c r="DW151" s="29">
        <v>1.0457136292005558</v>
      </c>
      <c r="DX151" s="29">
        <v>0.77709216765117795</v>
      </c>
      <c r="DY151" s="29">
        <v>0.48204356035980744</v>
      </c>
      <c r="DZ151" s="29">
        <v>0.19087036399339397</v>
      </c>
      <c r="EA151" s="29">
        <v>-0.10122244337884645</v>
      </c>
      <c r="EB151" s="29">
        <v>-0.54901792894055745</v>
      </c>
      <c r="EC151" s="29">
        <v>-2.8482027684228193</v>
      </c>
      <c r="ED151" s="29">
        <v>-4.4950483103936847</v>
      </c>
      <c r="EE151" s="29">
        <v>-5.1261694513366418</v>
      </c>
      <c r="EF151" s="29">
        <v>-5.0706501966929203</v>
      </c>
      <c r="EH151" s="29">
        <v>5.8350225874303767</v>
      </c>
      <c r="EI151" s="29">
        <v>5.5294318548750079</v>
      </c>
      <c r="EJ151" s="29">
        <v>5.5294318548750079</v>
      </c>
      <c r="EK151" s="29">
        <v>5.2032304277194061</v>
      </c>
      <c r="EL151" s="29">
        <v>5.0457136292005558</v>
      </c>
      <c r="EM151" s="29">
        <v>4.7770921676511779</v>
      </c>
      <c r="EN151" s="29">
        <v>4.4820435603598074</v>
      </c>
      <c r="EO151" s="29">
        <v>4.190870363993394</v>
      </c>
      <c r="EP151" s="29">
        <v>3.8987775566211536</v>
      </c>
      <c r="EQ151" s="29">
        <v>3.4509820710594425</v>
      </c>
      <c r="ER151" s="29">
        <v>1.1517972315771807</v>
      </c>
      <c r="ES151" s="29">
        <v>-0.49504831039368469</v>
      </c>
      <c r="ET151" s="29">
        <v>-1.1261694513366418</v>
      </c>
      <c r="EU151" s="29">
        <v>-1.0706501966929203</v>
      </c>
      <c r="EW151" s="1">
        <v>346186</v>
      </c>
      <c r="EX151" s="1">
        <v>417486</v>
      </c>
      <c r="EY151" s="1" t="s">
        <v>534</v>
      </c>
      <c r="EZ151" s="1" t="s">
        <v>874</v>
      </c>
    </row>
    <row r="152" spans="2:156" ht="16" thickBot="1" x14ac:dyDescent="0.4">
      <c r="B152" s="21" t="s">
        <v>153</v>
      </c>
      <c r="C152" s="22">
        <v>5.3082421841379919</v>
      </c>
      <c r="D152" s="23">
        <v>4.6535383213257617</v>
      </c>
      <c r="E152" s="23">
        <v>4.4210221152044582</v>
      </c>
      <c r="F152" s="23">
        <v>4.1402696445875868</v>
      </c>
      <c r="G152" s="23">
        <v>3.8021023538357852</v>
      </c>
      <c r="H152" s="23">
        <v>3.3561219994737925</v>
      </c>
      <c r="I152" s="23">
        <v>2.8703495702431709</v>
      </c>
      <c r="J152" s="23">
        <v>2.3560370930022501</v>
      </c>
      <c r="K152" s="23">
        <v>1.8355767945555819</v>
      </c>
      <c r="L152" s="23">
        <v>1.2188575166844977</v>
      </c>
      <c r="M152" s="23">
        <v>-1.5284501743188237</v>
      </c>
      <c r="N152" s="23">
        <v>-3.5742429865901038</v>
      </c>
      <c r="O152" s="23">
        <v>-4.7586840365751648</v>
      </c>
      <c r="P152" s="23">
        <v>-5.4742909928354386</v>
      </c>
      <c r="Q152" s="24"/>
      <c r="R152" s="23">
        <v>9.9452421841379923</v>
      </c>
      <c r="S152" s="23">
        <v>9.2905383213257622</v>
      </c>
      <c r="T152" s="23">
        <v>9.0580221152044587</v>
      </c>
      <c r="U152" s="23">
        <v>8.7772696445875873</v>
      </c>
      <c r="V152" s="23">
        <v>8.4391023538357857</v>
      </c>
      <c r="W152" s="23">
        <v>7.993121999473793</v>
      </c>
      <c r="X152" s="23">
        <v>7.5073495702431714</v>
      </c>
      <c r="Y152" s="23">
        <v>6.9930370930022505</v>
      </c>
      <c r="Z152" s="23">
        <v>6.4725767945555823</v>
      </c>
      <c r="AA152" s="23">
        <v>5.8558575166844982</v>
      </c>
      <c r="AB152" s="23">
        <v>3.1085498256811768</v>
      </c>
      <c r="AC152" s="23">
        <v>1.0627570134098967</v>
      </c>
      <c r="AD152" s="23">
        <v>-0.12168403657516436</v>
      </c>
      <c r="AE152" s="23">
        <v>-0.83729099283543817</v>
      </c>
      <c r="AG152" s="25">
        <v>5.7857516415076411</v>
      </c>
      <c r="AH152" s="25">
        <v>5.5429800018343443</v>
      </c>
      <c r="AI152" s="25">
        <v>5.2639685981999556</v>
      </c>
      <c r="AJ152" s="25">
        <v>4.9647299273489516</v>
      </c>
      <c r="AK152" s="25">
        <v>4.6660477534292681</v>
      </c>
      <c r="AL152" s="25">
        <v>4.3196694192039828</v>
      </c>
      <c r="AM152" s="25">
        <v>3.9460666151724659</v>
      </c>
      <c r="AN152" s="25">
        <v>3.5587225392959212</v>
      </c>
      <c r="AO152" s="25">
        <v>3.177372348543777</v>
      </c>
      <c r="AP152" s="25">
        <v>2.6279162419494426</v>
      </c>
      <c r="AQ152" s="25">
        <v>0.79737430457298686</v>
      </c>
      <c r="AR152" s="25">
        <v>-0.43178887013133149</v>
      </c>
      <c r="AS152" s="25">
        <v>-1.0264203467400037</v>
      </c>
      <c r="AT152" s="25">
        <v>-1.343214076551174</v>
      </c>
      <c r="AV152" s="26">
        <v>10.422751641507642</v>
      </c>
      <c r="AW152" s="26">
        <v>10.179980001834345</v>
      </c>
      <c r="AX152" s="26">
        <v>9.900968598199956</v>
      </c>
      <c r="AY152" s="26">
        <v>9.601729927348952</v>
      </c>
      <c r="AZ152" s="26">
        <v>9.3030477534292686</v>
      </c>
      <c r="BA152" s="26">
        <v>8.9566694192039833</v>
      </c>
      <c r="BB152" s="26">
        <v>8.5830666151724664</v>
      </c>
      <c r="BC152" s="26">
        <v>8.1957225392959216</v>
      </c>
      <c r="BD152" s="26">
        <v>7.8143723485437775</v>
      </c>
      <c r="BE152" s="26">
        <v>7.2649162419494431</v>
      </c>
      <c r="BF152" s="26">
        <v>5.4343743045729873</v>
      </c>
      <c r="BG152" s="26">
        <v>4.205211129868669</v>
      </c>
      <c r="BH152" s="26">
        <v>3.6105796532599967</v>
      </c>
      <c r="BI152" s="26">
        <v>3.2937859234488265</v>
      </c>
      <c r="BK152" s="27">
        <v>5.3158676397706124</v>
      </c>
      <c r="BL152" s="27">
        <v>4.6952838315649856</v>
      </c>
      <c r="BM152" s="27">
        <v>4.4513794047839248</v>
      </c>
      <c r="BN152" s="27">
        <v>4.1809083986027176</v>
      </c>
      <c r="BO152" s="27">
        <v>3.8564292497782162</v>
      </c>
      <c r="BP152" s="27">
        <v>3.4251416533210417</v>
      </c>
      <c r="BQ152" s="27">
        <v>2.9539364555691598</v>
      </c>
      <c r="BR152" s="27">
        <v>2.4538147832098396</v>
      </c>
      <c r="BS152" s="27">
        <v>1.9546913475766132</v>
      </c>
      <c r="BT152" s="27">
        <v>1.3899822731865612</v>
      </c>
      <c r="BU152" s="27">
        <v>-1.1190843370896495</v>
      </c>
      <c r="BV152" s="27">
        <v>-2.9239210786689256</v>
      </c>
      <c r="BW152" s="27">
        <v>-3.9731569406983702</v>
      </c>
      <c r="BX152" s="27">
        <v>-4.6027819839001438</v>
      </c>
      <c r="BZ152" s="27">
        <v>9.9528676397706128</v>
      </c>
      <c r="CA152" s="27">
        <v>9.3322838315649861</v>
      </c>
      <c r="CB152" s="27">
        <v>9.0883794047839253</v>
      </c>
      <c r="CC152" s="27">
        <v>8.817908398602718</v>
      </c>
      <c r="CD152" s="27">
        <v>8.4934292497782167</v>
      </c>
      <c r="CE152" s="27">
        <v>8.0621416533210422</v>
      </c>
      <c r="CF152" s="27">
        <v>7.5909364555691603</v>
      </c>
      <c r="CG152" s="27">
        <v>7.09081478320984</v>
      </c>
      <c r="CH152" s="27">
        <v>6.5916913475766137</v>
      </c>
      <c r="CI152" s="27">
        <v>6.0269822731865617</v>
      </c>
      <c r="CJ152" s="27">
        <v>3.517915662910351</v>
      </c>
      <c r="CK152" s="27">
        <v>1.7130789213310749</v>
      </c>
      <c r="CL152" s="27">
        <v>0.66384305930163023</v>
      </c>
      <c r="CM152" s="27">
        <v>3.4218016099856641E-2</v>
      </c>
      <c r="CO152" s="28">
        <v>5.3411662879812916</v>
      </c>
      <c r="CP152" s="28">
        <v>4.7055722444249284</v>
      </c>
      <c r="CQ152" s="28">
        <v>4.4347926200754202</v>
      </c>
      <c r="CR152" s="28">
        <v>4.0826409655181344</v>
      </c>
      <c r="CS152" s="28">
        <v>3.6321872600300544</v>
      </c>
      <c r="CT152" s="28">
        <v>3.0148527803018936</v>
      </c>
      <c r="CU152" s="28">
        <v>2.2793086196246612</v>
      </c>
      <c r="CV152" s="28">
        <v>1.4483153809895057</v>
      </c>
      <c r="CW152" s="28">
        <v>0.58046444394193486</v>
      </c>
      <c r="CX152" s="28">
        <v>-0.41848465718867089</v>
      </c>
      <c r="CY152" s="28">
        <v>-4.7404354348727935</v>
      </c>
      <c r="CZ152" s="28">
        <v>-10.040409195747444</v>
      </c>
      <c r="DA152" s="28">
        <v>-13.656433910213622</v>
      </c>
      <c r="DB152" s="28">
        <v>-15.884406490593932</v>
      </c>
      <c r="DD152" s="28">
        <v>9.978166287981292</v>
      </c>
      <c r="DE152" s="28">
        <v>9.3425722444249288</v>
      </c>
      <c r="DF152" s="28">
        <v>9.0717926200754206</v>
      </c>
      <c r="DG152" s="28">
        <v>8.7196409655181348</v>
      </c>
      <c r="DH152" s="28">
        <v>8.2691872600300549</v>
      </c>
      <c r="DI152" s="28">
        <v>7.6518527803018941</v>
      </c>
      <c r="DJ152" s="28">
        <v>6.9163086196246617</v>
      </c>
      <c r="DK152" s="28">
        <v>6.0853153809895062</v>
      </c>
      <c r="DL152" s="28">
        <v>5.2174644439419353</v>
      </c>
      <c r="DM152" s="28">
        <v>4.2185153428113296</v>
      </c>
      <c r="DN152" s="28">
        <v>-0.10343543487279305</v>
      </c>
      <c r="DO152" s="28">
        <v>-5.4034091957474431</v>
      </c>
      <c r="DP152" s="28">
        <v>-9.0194339102136212</v>
      </c>
      <c r="DQ152" s="28">
        <v>-11.247406490593931</v>
      </c>
      <c r="DS152" s="29">
        <v>5.3091652552651212</v>
      </c>
      <c r="DT152" s="29">
        <v>4.6087220273862997</v>
      </c>
      <c r="DU152" s="29">
        <v>4.2763714730212214</v>
      </c>
      <c r="DV152" s="29">
        <v>3.9071508279798337</v>
      </c>
      <c r="DW152" s="29">
        <v>3.4478358346934783</v>
      </c>
      <c r="DX152" s="29">
        <v>2.8498053272042085</v>
      </c>
      <c r="DY152" s="29">
        <v>2.1277211735948605</v>
      </c>
      <c r="DZ152" s="29">
        <v>1.3451910184561733</v>
      </c>
      <c r="EA152" s="29">
        <v>0.43240227320211844</v>
      </c>
      <c r="EB152" s="29">
        <v>-1.0984664029254674</v>
      </c>
      <c r="EC152" s="29">
        <v>-7.1427393778576729</v>
      </c>
      <c r="ED152" s="29">
        <v>-12.132722738133268</v>
      </c>
      <c r="EE152" s="29">
        <v>-15.496939649649548</v>
      </c>
      <c r="EF152" s="29">
        <v>-14.538184057118244</v>
      </c>
      <c r="EH152" s="29">
        <v>9.9461652552651216</v>
      </c>
      <c r="EI152" s="29">
        <v>9.2457220273863001</v>
      </c>
      <c r="EJ152" s="29">
        <v>9.2457220273863001</v>
      </c>
      <c r="EK152" s="29">
        <v>8.5441508279798342</v>
      </c>
      <c r="EL152" s="29">
        <v>8.0848358346934788</v>
      </c>
      <c r="EM152" s="29">
        <v>7.486805327204209</v>
      </c>
      <c r="EN152" s="29">
        <v>6.7647211735948609</v>
      </c>
      <c r="EO152" s="29">
        <v>5.9821910184561737</v>
      </c>
      <c r="EP152" s="29">
        <v>5.0694022732021189</v>
      </c>
      <c r="EQ152" s="29">
        <v>3.5385335970745331</v>
      </c>
      <c r="ER152" s="29">
        <v>-2.5057393778576724</v>
      </c>
      <c r="ES152" s="29">
        <v>-7.4957227381332672</v>
      </c>
      <c r="ET152" s="29">
        <v>-10.859939649649547</v>
      </c>
      <c r="EU152" s="29">
        <v>-9.9011840571182432</v>
      </c>
      <c r="EW152" s="1">
        <v>382535</v>
      </c>
      <c r="EX152" s="1">
        <v>422283</v>
      </c>
      <c r="EY152" s="1" t="s">
        <v>620</v>
      </c>
      <c r="EZ152" s="1" t="s">
        <v>510</v>
      </c>
    </row>
    <row r="153" spans="2:156" ht="16" thickBot="1" x14ac:dyDescent="0.4">
      <c r="B153" s="21" t="s">
        <v>154</v>
      </c>
      <c r="C153" s="22">
        <v>9.2679533670108309</v>
      </c>
      <c r="D153" s="23">
        <v>8.9923459994158232</v>
      </c>
      <c r="E153" s="23">
        <v>8.8217912157082878</v>
      </c>
      <c r="F153" s="23">
        <v>8.4867446157421149</v>
      </c>
      <c r="G153" s="23">
        <v>8.1567296847446045</v>
      </c>
      <c r="H153" s="23">
        <v>7.7220790141923032</v>
      </c>
      <c r="I153" s="23">
        <v>7.3014893034359609</v>
      </c>
      <c r="J153" s="23">
        <v>6.8148913491019769</v>
      </c>
      <c r="K153" s="23">
        <v>6.2993740498879873</v>
      </c>
      <c r="L153" s="23">
        <v>5.7354844730582997</v>
      </c>
      <c r="M153" s="23">
        <v>3.6111614781946599</v>
      </c>
      <c r="N153" s="23">
        <v>2.4192156717519993</v>
      </c>
      <c r="O153" s="23">
        <v>2.0264704789981636</v>
      </c>
      <c r="P153" s="23">
        <v>2.0283938160984007</v>
      </c>
      <c r="Q153" s="24"/>
      <c r="R153" s="23">
        <v>13.907953367010832</v>
      </c>
      <c r="S153" s="23">
        <v>13.632345999415824</v>
      </c>
      <c r="T153" s="23">
        <v>13.461791215708288</v>
      </c>
      <c r="U153" s="23">
        <v>13.126744615742115</v>
      </c>
      <c r="V153" s="23">
        <v>12.796729684744605</v>
      </c>
      <c r="W153" s="23">
        <v>12.362079014192304</v>
      </c>
      <c r="X153" s="23">
        <v>11.941489303435961</v>
      </c>
      <c r="Y153" s="23">
        <v>11.454891349101977</v>
      </c>
      <c r="Z153" s="23">
        <v>10.939374049887988</v>
      </c>
      <c r="AA153" s="23">
        <v>10.3754844730583</v>
      </c>
      <c r="AB153" s="23">
        <v>8.2511614781946605</v>
      </c>
      <c r="AC153" s="23">
        <v>7.0592156717519998</v>
      </c>
      <c r="AD153" s="23">
        <v>6.6664704789981641</v>
      </c>
      <c r="AE153" s="23">
        <v>6.6683938160984013</v>
      </c>
      <c r="AG153" s="25">
        <v>9.3209697951280504</v>
      </c>
      <c r="AH153" s="25">
        <v>9.1227810623950703</v>
      </c>
      <c r="AI153" s="25">
        <v>8.8668584115639248</v>
      </c>
      <c r="AJ153" s="25">
        <v>8.5460879142647705</v>
      </c>
      <c r="AK153" s="25">
        <v>8.293214917506603</v>
      </c>
      <c r="AL153" s="25">
        <v>7.8986772133189191</v>
      </c>
      <c r="AM153" s="25">
        <v>7.5327118913438333</v>
      </c>
      <c r="AN153" s="25">
        <v>7.0905082583411758</v>
      </c>
      <c r="AO153" s="25">
        <v>6.6143718843994534</v>
      </c>
      <c r="AP153" s="25">
        <v>6.1593676544965561</v>
      </c>
      <c r="AQ153" s="25">
        <v>4.5750249932696327</v>
      </c>
      <c r="AR153" s="25">
        <v>3.4288818817494828</v>
      </c>
      <c r="AS153" s="25">
        <v>2.7724782484871433</v>
      </c>
      <c r="AT153" s="25">
        <v>2.3005635478386957</v>
      </c>
      <c r="AV153" s="26">
        <v>13.960969795128051</v>
      </c>
      <c r="AW153" s="26">
        <v>13.762781062395071</v>
      </c>
      <c r="AX153" s="26">
        <v>13.506858411563925</v>
      </c>
      <c r="AY153" s="26">
        <v>13.186087914264771</v>
      </c>
      <c r="AZ153" s="26">
        <v>12.933214917506604</v>
      </c>
      <c r="BA153" s="26">
        <v>12.53867721331892</v>
      </c>
      <c r="BB153" s="26">
        <v>12.172711891343834</v>
      </c>
      <c r="BC153" s="26">
        <v>11.730508258341176</v>
      </c>
      <c r="BD153" s="26">
        <v>11.254371884399454</v>
      </c>
      <c r="BE153" s="26">
        <v>10.799367654496557</v>
      </c>
      <c r="BF153" s="26">
        <v>9.2150249932696333</v>
      </c>
      <c r="BG153" s="26">
        <v>8.0688818817494834</v>
      </c>
      <c r="BH153" s="26">
        <v>7.4124782484871439</v>
      </c>
      <c r="BI153" s="26">
        <v>6.9405635478386962</v>
      </c>
      <c r="BK153" s="27">
        <v>9.2610345441724693</v>
      </c>
      <c r="BL153" s="27">
        <v>9.0016363561327069</v>
      </c>
      <c r="BM153" s="27">
        <v>8.848422363168627</v>
      </c>
      <c r="BN153" s="27">
        <v>8.5370190385461466</v>
      </c>
      <c r="BO153" s="27">
        <v>8.2191789476395858</v>
      </c>
      <c r="BP153" s="27">
        <v>7.8065680882046067</v>
      </c>
      <c r="BQ153" s="27">
        <v>7.4071073250314328</v>
      </c>
      <c r="BR153" s="27">
        <v>6.941979928814197</v>
      </c>
      <c r="BS153" s="27">
        <v>6.4558278644997777</v>
      </c>
      <c r="BT153" s="27">
        <v>5.9483018087514878</v>
      </c>
      <c r="BU153" s="27">
        <v>4.0374914942429783</v>
      </c>
      <c r="BV153" s="27">
        <v>2.999511934595489</v>
      </c>
      <c r="BW153" s="27">
        <v>2.6560648357393291</v>
      </c>
      <c r="BX153" s="27">
        <v>2.6539941382454444</v>
      </c>
      <c r="BZ153" s="27">
        <v>13.90103454417247</v>
      </c>
      <c r="CA153" s="27">
        <v>13.641636356132707</v>
      </c>
      <c r="CB153" s="27">
        <v>13.488422363168628</v>
      </c>
      <c r="CC153" s="27">
        <v>13.177019038546147</v>
      </c>
      <c r="CD153" s="27">
        <v>12.859178947639586</v>
      </c>
      <c r="CE153" s="27">
        <v>12.446568088204607</v>
      </c>
      <c r="CF153" s="27">
        <v>12.047107325031433</v>
      </c>
      <c r="CG153" s="27">
        <v>11.581979928814198</v>
      </c>
      <c r="CH153" s="27">
        <v>11.095827864499778</v>
      </c>
      <c r="CI153" s="27">
        <v>10.588301808751488</v>
      </c>
      <c r="CJ153" s="27">
        <v>8.6774914942429788</v>
      </c>
      <c r="CK153" s="27">
        <v>7.6395119345954896</v>
      </c>
      <c r="CL153" s="27">
        <v>7.2960648357393296</v>
      </c>
      <c r="CM153" s="27">
        <v>7.293994138245445</v>
      </c>
      <c r="CO153" s="28">
        <v>9.2677930598398959</v>
      </c>
      <c r="CP153" s="28">
        <v>8.9915643145830426</v>
      </c>
      <c r="CQ153" s="28">
        <v>8.8116572324172804</v>
      </c>
      <c r="CR153" s="28">
        <v>8.4494482821200236</v>
      </c>
      <c r="CS153" s="28">
        <v>8.144610832445542</v>
      </c>
      <c r="CT153" s="28">
        <v>7.7126905386575935</v>
      </c>
      <c r="CU153" s="28">
        <v>7.2651451512986185</v>
      </c>
      <c r="CV153" s="28">
        <v>6.7452720795828967</v>
      </c>
      <c r="CW153" s="28">
        <v>6.2706388012138135</v>
      </c>
      <c r="CX153" s="28">
        <v>5.8140693549765174</v>
      </c>
      <c r="CY153" s="28">
        <v>3.0378840271510299</v>
      </c>
      <c r="CZ153" s="28">
        <v>-2.5008800400204763</v>
      </c>
      <c r="DA153" s="28">
        <v>-6.8179179551104454</v>
      </c>
      <c r="DB153" s="28">
        <v>-9.9432739175567306</v>
      </c>
      <c r="DD153" s="28">
        <v>13.907793059839896</v>
      </c>
      <c r="DE153" s="28">
        <v>13.631564314583043</v>
      </c>
      <c r="DF153" s="28">
        <v>13.451657232417281</v>
      </c>
      <c r="DG153" s="28">
        <v>13.089448282120024</v>
      </c>
      <c r="DH153" s="28">
        <v>12.784610832445543</v>
      </c>
      <c r="DI153" s="28">
        <v>12.352690538657594</v>
      </c>
      <c r="DJ153" s="28">
        <v>11.905145151298619</v>
      </c>
      <c r="DK153" s="28">
        <v>11.385272079582897</v>
      </c>
      <c r="DL153" s="28">
        <v>10.910638801213814</v>
      </c>
      <c r="DM153" s="28">
        <v>10.454069354976518</v>
      </c>
      <c r="DN153" s="28">
        <v>7.6778840271510305</v>
      </c>
      <c r="DO153" s="28">
        <v>2.1391199599795243</v>
      </c>
      <c r="DP153" s="28">
        <v>-2.1779179551104448</v>
      </c>
      <c r="DQ153" s="28">
        <v>-5.3032739175567301</v>
      </c>
      <c r="DS153" s="29">
        <v>9.3130322206453258</v>
      </c>
      <c r="DT153" s="29">
        <v>9.0335211752902342</v>
      </c>
      <c r="DU153" s="29">
        <v>8.8621259288063392</v>
      </c>
      <c r="DV153" s="29">
        <v>8.5563707533473785</v>
      </c>
      <c r="DW153" s="29">
        <v>8.2710912898939508</v>
      </c>
      <c r="DX153" s="29">
        <v>7.9072210998543433</v>
      </c>
      <c r="DY153" s="29">
        <v>7.5330797353322065</v>
      </c>
      <c r="DZ153" s="29">
        <v>7.0996776921975808</v>
      </c>
      <c r="EA153" s="29">
        <v>6.5782151425104587</v>
      </c>
      <c r="EB153" s="29">
        <v>5.2641728547887254</v>
      </c>
      <c r="EC153" s="29">
        <v>-0.99693894931709792</v>
      </c>
      <c r="ED153" s="29">
        <v>-5.9920328960887943</v>
      </c>
      <c r="EE153" s="29">
        <v>-8.8809878060852085</v>
      </c>
      <c r="EF153" s="29">
        <v>-8.3032739097543313</v>
      </c>
      <c r="EH153" s="29">
        <v>13.953032220645326</v>
      </c>
      <c r="EI153" s="29">
        <v>13.673521175290235</v>
      </c>
      <c r="EJ153" s="29">
        <v>13.673521175290235</v>
      </c>
      <c r="EK153" s="29">
        <v>13.196370753347379</v>
      </c>
      <c r="EL153" s="29">
        <v>12.911091289893951</v>
      </c>
      <c r="EM153" s="29">
        <v>12.547221099854344</v>
      </c>
      <c r="EN153" s="29">
        <v>12.173079735332207</v>
      </c>
      <c r="EO153" s="29">
        <v>11.739677692197581</v>
      </c>
      <c r="EP153" s="29">
        <v>11.218215142510459</v>
      </c>
      <c r="EQ153" s="29">
        <v>9.904172854788726</v>
      </c>
      <c r="ER153" s="29">
        <v>3.6430610506829026</v>
      </c>
      <c r="ES153" s="29">
        <v>-1.3520328960887937</v>
      </c>
      <c r="ET153" s="29">
        <v>-4.240987806085208</v>
      </c>
      <c r="EU153" s="29">
        <v>-3.6632739097543308</v>
      </c>
      <c r="EW153" s="1">
        <v>385907</v>
      </c>
      <c r="EX153" s="1">
        <v>402469</v>
      </c>
      <c r="EY153" s="1" t="s">
        <v>456</v>
      </c>
      <c r="EZ153" s="1" t="s">
        <v>861</v>
      </c>
    </row>
    <row r="154" spans="2:156" ht="16" thickBot="1" x14ac:dyDescent="0.4">
      <c r="B154" s="21" t="s">
        <v>155</v>
      </c>
      <c r="C154" s="22">
        <v>2.3021593877588717</v>
      </c>
      <c r="D154" s="23">
        <v>1.9127222463299063</v>
      </c>
      <c r="E154" s="23">
        <v>1.7398478998788676</v>
      </c>
      <c r="F154" s="23">
        <v>1.1928909052348544</v>
      </c>
      <c r="G154" s="23">
        <v>1.0196155773171434</v>
      </c>
      <c r="H154" s="23">
        <v>0.24347804947715801</v>
      </c>
      <c r="I154" s="23">
        <v>-0.20396781474930847</v>
      </c>
      <c r="J154" s="23">
        <v>-0.74903667199851398</v>
      </c>
      <c r="K154" s="23">
        <v>-1.4037841020978128</v>
      </c>
      <c r="L154" s="23">
        <v>-2.1445754158248782</v>
      </c>
      <c r="M154" s="23">
        <v>-4.6853141835884209</v>
      </c>
      <c r="N154" s="23">
        <v>-5.7078054386911354</v>
      </c>
      <c r="O154" s="23">
        <v>-5.7950546485383008</v>
      </c>
      <c r="P154" s="23">
        <v>-5.2515070427938788</v>
      </c>
      <c r="Q154" s="24"/>
      <c r="R154" s="23">
        <v>6.6021593877588725</v>
      </c>
      <c r="S154" s="23">
        <v>6.212722246329907</v>
      </c>
      <c r="T154" s="23">
        <v>6.0398478998788683</v>
      </c>
      <c r="U154" s="23">
        <v>5.4928909052348551</v>
      </c>
      <c r="V154" s="23">
        <v>5.3196155773171441</v>
      </c>
      <c r="W154" s="23">
        <v>4.5434780494771587</v>
      </c>
      <c r="X154" s="23">
        <v>4.0960321852506922</v>
      </c>
      <c r="Y154" s="23">
        <v>3.5509633280014867</v>
      </c>
      <c r="Z154" s="23">
        <v>2.8962158979021879</v>
      </c>
      <c r="AA154" s="23">
        <v>2.1554245841751225</v>
      </c>
      <c r="AB154" s="23">
        <v>-0.38531418358842018</v>
      </c>
      <c r="AC154" s="23">
        <v>-1.4078054386911347</v>
      </c>
      <c r="AD154" s="23">
        <v>-1.4950546485383001</v>
      </c>
      <c r="AE154" s="23">
        <v>-0.9515070427938781</v>
      </c>
      <c r="AG154" s="25">
        <v>2.4117919197067081</v>
      </c>
      <c r="AH154" s="25">
        <v>2.1131176728536989</v>
      </c>
      <c r="AI154" s="25">
        <v>1.8893700264192006</v>
      </c>
      <c r="AJ154" s="25">
        <v>1.3913556793114576</v>
      </c>
      <c r="AK154" s="25">
        <v>1.2959653797594015</v>
      </c>
      <c r="AL154" s="25">
        <v>0.61279025888420691</v>
      </c>
      <c r="AM154" s="25">
        <v>0.25219935810423522</v>
      </c>
      <c r="AN154" s="25">
        <v>-0.20156808238504453</v>
      </c>
      <c r="AO154" s="25">
        <v>-0.57946321931070699</v>
      </c>
      <c r="AP154" s="25">
        <v>-1.1735254820986398</v>
      </c>
      <c r="AQ154" s="25">
        <v>-2.783587347921042</v>
      </c>
      <c r="AR154" s="25">
        <v>-3.9155594864992445</v>
      </c>
      <c r="AS154" s="25">
        <v>-4.6605180323004198</v>
      </c>
      <c r="AT154" s="25">
        <v>-4.9156676457742705</v>
      </c>
      <c r="AV154" s="26">
        <v>6.7117919197067089</v>
      </c>
      <c r="AW154" s="26">
        <v>6.4131176728536996</v>
      </c>
      <c r="AX154" s="26">
        <v>6.1893700264192013</v>
      </c>
      <c r="AY154" s="26">
        <v>5.6913556793114584</v>
      </c>
      <c r="AZ154" s="26">
        <v>5.5959653797594022</v>
      </c>
      <c r="BA154" s="26">
        <v>4.9127902588842076</v>
      </c>
      <c r="BB154" s="26">
        <v>4.5521993581042359</v>
      </c>
      <c r="BC154" s="26">
        <v>4.0984319176149562</v>
      </c>
      <c r="BD154" s="26">
        <v>3.7205367806892937</v>
      </c>
      <c r="BE154" s="26">
        <v>3.1264745179013609</v>
      </c>
      <c r="BF154" s="26">
        <v>1.5164126520789587</v>
      </c>
      <c r="BG154" s="26">
        <v>0.38444051350075625</v>
      </c>
      <c r="BH154" s="26">
        <v>-0.36051803230041912</v>
      </c>
      <c r="BI154" s="26">
        <v>-0.6156676457742698</v>
      </c>
      <c r="BK154" s="27">
        <v>2.3156526792105954</v>
      </c>
      <c r="BL154" s="27">
        <v>1.9380839733417314</v>
      </c>
      <c r="BM154" s="27">
        <v>1.7756097010041501</v>
      </c>
      <c r="BN154" s="27">
        <v>1.2417237640773298</v>
      </c>
      <c r="BO154" s="27">
        <v>1.0792627650697053</v>
      </c>
      <c r="BP154" s="27">
        <v>0.32109247592415713</v>
      </c>
      <c r="BQ154" s="27">
        <v>-0.11344159037508561</v>
      </c>
      <c r="BR154" s="27">
        <v>-0.64559042012938406</v>
      </c>
      <c r="BS154" s="27">
        <v>-1.2169671405331961</v>
      </c>
      <c r="BT154" s="27">
        <v>-1.8815727174823955</v>
      </c>
      <c r="BU154" s="27">
        <v>-4.1711486611621886</v>
      </c>
      <c r="BV154" s="27">
        <v>-5.0251537999068141</v>
      </c>
      <c r="BW154" s="27">
        <v>-5.083658558588116</v>
      </c>
      <c r="BX154" s="27">
        <v>-4.5688543145355816</v>
      </c>
      <c r="BZ154" s="27">
        <v>6.6156526792105961</v>
      </c>
      <c r="CA154" s="27">
        <v>6.2380839733417321</v>
      </c>
      <c r="CB154" s="27">
        <v>6.0756097010041508</v>
      </c>
      <c r="CC154" s="27">
        <v>5.5417237640773305</v>
      </c>
      <c r="CD154" s="27">
        <v>5.379262765069706</v>
      </c>
      <c r="CE154" s="27">
        <v>4.6210924759241578</v>
      </c>
      <c r="CF154" s="27">
        <v>4.1865584096249151</v>
      </c>
      <c r="CG154" s="27">
        <v>3.6544095798706167</v>
      </c>
      <c r="CH154" s="27">
        <v>3.0830328594668046</v>
      </c>
      <c r="CI154" s="27">
        <v>2.4184272825176052</v>
      </c>
      <c r="CJ154" s="27">
        <v>0.12885133883781208</v>
      </c>
      <c r="CK154" s="27">
        <v>-0.72515379990681339</v>
      </c>
      <c r="CL154" s="27">
        <v>-0.78365855858811528</v>
      </c>
      <c r="CM154" s="27">
        <v>-0.26885431453558084</v>
      </c>
      <c r="CO154" s="28">
        <v>2.308982307853249</v>
      </c>
      <c r="CP154" s="28">
        <v>1.9269227804377227</v>
      </c>
      <c r="CQ154" s="28">
        <v>1.7685698804721515</v>
      </c>
      <c r="CR154" s="28">
        <v>1.2421238572515243</v>
      </c>
      <c r="CS154" s="28">
        <v>1.107007529379521</v>
      </c>
      <c r="CT154" s="28">
        <v>0.36759456966982285</v>
      </c>
      <c r="CU154" s="28">
        <v>-8.0641854776107635E-2</v>
      </c>
      <c r="CV154" s="28">
        <v>-0.62417820435150517</v>
      </c>
      <c r="CW154" s="28">
        <v>-1.0024782939168482</v>
      </c>
      <c r="CX154" s="28">
        <v>-1.5587304198059577</v>
      </c>
      <c r="CY154" s="28">
        <v>-4.5713719080740738</v>
      </c>
      <c r="CZ154" s="28">
        <v>-10.807911309689043</v>
      </c>
      <c r="DA154" s="28">
        <v>-15.762099416707617</v>
      </c>
      <c r="DB154" s="28">
        <v>-18.951423002070459</v>
      </c>
      <c r="DD154" s="28">
        <v>6.6089823078532497</v>
      </c>
      <c r="DE154" s="28">
        <v>6.2269227804377234</v>
      </c>
      <c r="DF154" s="28">
        <v>6.0685698804721522</v>
      </c>
      <c r="DG154" s="28">
        <v>5.542123857251525</v>
      </c>
      <c r="DH154" s="28">
        <v>5.4070075293795217</v>
      </c>
      <c r="DI154" s="28">
        <v>4.6675945696698236</v>
      </c>
      <c r="DJ154" s="28">
        <v>4.2193581452238931</v>
      </c>
      <c r="DK154" s="28">
        <v>3.6758217956484955</v>
      </c>
      <c r="DL154" s="28">
        <v>3.2975217060831525</v>
      </c>
      <c r="DM154" s="28">
        <v>2.741269580194043</v>
      </c>
      <c r="DN154" s="28">
        <v>-0.27137190807407308</v>
      </c>
      <c r="DO154" s="28">
        <v>-6.5079113096890424</v>
      </c>
      <c r="DP154" s="28">
        <v>-11.462099416707616</v>
      </c>
      <c r="DQ154" s="28">
        <v>-14.651423002070459</v>
      </c>
      <c r="DS154" s="29">
        <v>2.2979387690365982</v>
      </c>
      <c r="DT154" s="29">
        <v>1.8673363898224125</v>
      </c>
      <c r="DU154" s="29">
        <v>1.7135465242216412</v>
      </c>
      <c r="DV154" s="29">
        <v>1.2311908489851877</v>
      </c>
      <c r="DW154" s="29">
        <v>1.1234591737209492</v>
      </c>
      <c r="DX154" s="29">
        <v>0.44871579722184052</v>
      </c>
      <c r="DY154" s="29">
        <v>8.1284654025107983E-2</v>
      </c>
      <c r="DZ154" s="29">
        <v>-0.36147762090930868</v>
      </c>
      <c r="EA154" s="29">
        <v>-0.87604381263796327</v>
      </c>
      <c r="EB154" s="29">
        <v>-2.4557874754714284</v>
      </c>
      <c r="EC154" s="29">
        <v>-9.7187313654617533</v>
      </c>
      <c r="ED154" s="29">
        <v>-15.237135606700011</v>
      </c>
      <c r="EE154" s="29">
        <v>-18.496091498348388</v>
      </c>
      <c r="EF154" s="29">
        <v>-17.232681095372779</v>
      </c>
      <c r="EH154" s="29">
        <v>6.5979387690365989</v>
      </c>
      <c r="EI154" s="29">
        <v>6.1673363898224132</v>
      </c>
      <c r="EJ154" s="29">
        <v>6.1673363898224132</v>
      </c>
      <c r="EK154" s="29">
        <v>5.5311908489851884</v>
      </c>
      <c r="EL154" s="29">
        <v>5.4234591737209499</v>
      </c>
      <c r="EM154" s="29">
        <v>4.7487157972218412</v>
      </c>
      <c r="EN154" s="29">
        <v>4.3812846540251087</v>
      </c>
      <c r="EO154" s="29">
        <v>3.938522379090692</v>
      </c>
      <c r="EP154" s="29">
        <v>3.4239561873620374</v>
      </c>
      <c r="EQ154" s="29">
        <v>1.8442125245285723</v>
      </c>
      <c r="ER154" s="29">
        <v>-5.4187313654617526</v>
      </c>
      <c r="ES154" s="29">
        <v>-10.937135606700011</v>
      </c>
      <c r="ET154" s="29">
        <v>-14.196091498348387</v>
      </c>
      <c r="EU154" s="29">
        <v>-12.932681095372779</v>
      </c>
      <c r="EW154" s="1">
        <v>374043</v>
      </c>
      <c r="EX154" s="1">
        <v>410941</v>
      </c>
      <c r="EY154" s="1" t="s">
        <v>489</v>
      </c>
      <c r="EZ154" s="1" t="s">
        <v>867</v>
      </c>
    </row>
    <row r="155" spans="2:156" ht="16" thickBot="1" x14ac:dyDescent="0.4">
      <c r="B155" s="21" t="s">
        <v>156</v>
      </c>
      <c r="C155" s="22">
        <v>5.980744244717684</v>
      </c>
      <c r="D155" s="23">
        <v>5.6732749459253604</v>
      </c>
      <c r="E155" s="23">
        <v>5.3825480214768682</v>
      </c>
      <c r="F155" s="23">
        <v>3.0255615417643362</v>
      </c>
      <c r="G155" s="23">
        <v>-1.2949039305478927</v>
      </c>
      <c r="H155" s="23">
        <v>-1.7740204375932009</v>
      </c>
      <c r="I155" s="23">
        <v>-2.2431208728853065</v>
      </c>
      <c r="J155" s="23">
        <v>2.800181719567604</v>
      </c>
      <c r="K155" s="23">
        <v>2.3152336593979648</v>
      </c>
      <c r="L155" s="23">
        <v>1.7297334595030449</v>
      </c>
      <c r="M155" s="23">
        <v>-0.2501366921642223</v>
      </c>
      <c r="N155" s="23">
        <v>-1.2210821843726514</v>
      </c>
      <c r="O155" s="23">
        <v>-1.376987235610855</v>
      </c>
      <c r="P155" s="23">
        <v>-1.1274916706822324</v>
      </c>
      <c r="Q155" s="24"/>
      <c r="R155" s="23">
        <v>9.480744244717684</v>
      </c>
      <c r="S155" s="23">
        <v>9.1732749459253604</v>
      </c>
      <c r="T155" s="23">
        <v>8.8825480214768682</v>
      </c>
      <c r="U155" s="23">
        <v>6.5255615417643362</v>
      </c>
      <c r="V155" s="23">
        <v>2.2050960694521073</v>
      </c>
      <c r="W155" s="23">
        <v>1.7259795624067991</v>
      </c>
      <c r="X155" s="23">
        <v>1.2568791271146935</v>
      </c>
      <c r="Y155" s="23">
        <v>0.80018171956760398</v>
      </c>
      <c r="Z155" s="23">
        <v>0.31523365939796477</v>
      </c>
      <c r="AA155" s="23">
        <v>-0.27026654049695509</v>
      </c>
      <c r="AB155" s="23">
        <v>-2.2501366921642223</v>
      </c>
      <c r="AC155" s="23">
        <v>-3.2210821843726514</v>
      </c>
      <c r="AD155" s="23">
        <v>-3.376987235610855</v>
      </c>
      <c r="AE155" s="23">
        <v>-3.1274916706822324</v>
      </c>
      <c r="AG155" s="25">
        <v>6.1229011738057793</v>
      </c>
      <c r="AH155" s="25">
        <v>5.9371173506440176</v>
      </c>
      <c r="AI155" s="25">
        <v>5.6240963279985063</v>
      </c>
      <c r="AJ155" s="25">
        <v>3.8238229694482122</v>
      </c>
      <c r="AK155" s="25">
        <v>0.58594567637585726</v>
      </c>
      <c r="AL155" s="25">
        <v>0.20699175928793068</v>
      </c>
      <c r="AM155" s="25">
        <v>-0.16283024448494032</v>
      </c>
      <c r="AN155" s="25">
        <v>4.9776703057089229</v>
      </c>
      <c r="AO155" s="25">
        <v>4.586719495557297</v>
      </c>
      <c r="AP155" s="25">
        <v>4.164450441179163</v>
      </c>
      <c r="AQ155" s="25">
        <v>2.8932006182626182</v>
      </c>
      <c r="AR155" s="25">
        <v>2.02987454274583</v>
      </c>
      <c r="AS155" s="25">
        <v>1.6108006881702579</v>
      </c>
      <c r="AT155" s="25">
        <v>1.4390590950347928</v>
      </c>
      <c r="AV155" s="26">
        <v>9.6229011738057793</v>
      </c>
      <c r="AW155" s="26">
        <v>9.4371173506440176</v>
      </c>
      <c r="AX155" s="26">
        <v>9.1240963279985063</v>
      </c>
      <c r="AY155" s="26">
        <v>7.3238229694482122</v>
      </c>
      <c r="AZ155" s="26">
        <v>4.0859456763758573</v>
      </c>
      <c r="BA155" s="26">
        <v>3.7069917592879307</v>
      </c>
      <c r="BB155" s="26">
        <v>3.3371697555150597</v>
      </c>
      <c r="BC155" s="26">
        <v>2.9776703057089229</v>
      </c>
      <c r="BD155" s="26">
        <v>2.586719495557297</v>
      </c>
      <c r="BE155" s="26">
        <v>2.164450441179163</v>
      </c>
      <c r="BF155" s="26">
        <v>0.89320061826261821</v>
      </c>
      <c r="BG155" s="26">
        <v>2.9874542745830013E-2</v>
      </c>
      <c r="BH155" s="26">
        <v>-0.3891993118297421</v>
      </c>
      <c r="BI155" s="26">
        <v>-0.56094090496520721</v>
      </c>
      <c r="BK155" s="27">
        <v>5.9849340455476145</v>
      </c>
      <c r="BL155" s="27">
        <v>5.6813089903646006</v>
      </c>
      <c r="BM155" s="27">
        <v>5.3949021671724804</v>
      </c>
      <c r="BN155" s="27">
        <v>3.0430589101456018</v>
      </c>
      <c r="BO155" s="27">
        <v>-1.2706628517518652</v>
      </c>
      <c r="BP155" s="27">
        <v>-1.7409663795775998</v>
      </c>
      <c r="BQ155" s="27">
        <v>-2.2019082854260006</v>
      </c>
      <c r="BR155" s="27">
        <v>2.8485109610650454</v>
      </c>
      <c r="BS155" s="27">
        <v>2.3779132935473939</v>
      </c>
      <c r="BT155" s="27">
        <v>1.838111955720457</v>
      </c>
      <c r="BU155" s="27">
        <v>2.3507718628287932E-2</v>
      </c>
      <c r="BV155" s="27">
        <v>-0.83612934762844304</v>
      </c>
      <c r="BW155" s="27">
        <v>-0.96300925050596931</v>
      </c>
      <c r="BX155" s="27">
        <v>-0.72654246515343601</v>
      </c>
      <c r="BZ155" s="27">
        <v>9.4849340455476145</v>
      </c>
      <c r="CA155" s="27">
        <v>9.1813089903646006</v>
      </c>
      <c r="CB155" s="27">
        <v>8.8949021671724804</v>
      </c>
      <c r="CC155" s="27">
        <v>6.5430589101456018</v>
      </c>
      <c r="CD155" s="27">
        <v>2.2293371482481348</v>
      </c>
      <c r="CE155" s="27">
        <v>1.7590336204224002</v>
      </c>
      <c r="CF155" s="27">
        <v>1.2980917145739994</v>
      </c>
      <c r="CG155" s="27">
        <v>0.84851096106504542</v>
      </c>
      <c r="CH155" s="27">
        <v>0.37791329354739389</v>
      </c>
      <c r="CI155" s="27">
        <v>-0.16188804427954295</v>
      </c>
      <c r="CJ155" s="27">
        <v>-1.9764922813717121</v>
      </c>
      <c r="CK155" s="27">
        <v>-2.836129347628443</v>
      </c>
      <c r="CL155" s="27">
        <v>-2.9630092505059693</v>
      </c>
      <c r="CM155" s="27">
        <v>-2.726542465153436</v>
      </c>
      <c r="CO155" s="28">
        <v>5.9920695650435096</v>
      </c>
      <c r="CP155" s="28">
        <v>5.6933185502104724</v>
      </c>
      <c r="CQ155" s="28">
        <v>5.4142843743441187</v>
      </c>
      <c r="CR155" s="28">
        <v>3.0734996098616829</v>
      </c>
      <c r="CS155" s="28">
        <v>-1.2202438541448686</v>
      </c>
      <c r="CT155" s="28">
        <v>-1.6734697856104432</v>
      </c>
      <c r="CU155" s="28">
        <v>-2.1318964569642311</v>
      </c>
      <c r="CV155" s="28">
        <v>2.9225020300483031</v>
      </c>
      <c r="CW155" s="28">
        <v>2.5059040648835627</v>
      </c>
      <c r="CX155" s="28">
        <v>2.0481295728200664</v>
      </c>
      <c r="CY155" s="28">
        <v>-0.29764556479182147</v>
      </c>
      <c r="CZ155" s="28">
        <v>-4.1960290114948897</v>
      </c>
      <c r="DA155" s="28">
        <v>-6.9430675897397691</v>
      </c>
      <c r="DB155" s="28">
        <v>-8.7585469743398363</v>
      </c>
      <c r="DD155" s="28">
        <v>9.4920695650435096</v>
      </c>
      <c r="DE155" s="28">
        <v>9.1933185502104724</v>
      </c>
      <c r="DF155" s="28">
        <v>8.9142843743441187</v>
      </c>
      <c r="DG155" s="28">
        <v>6.5734996098616829</v>
      </c>
      <c r="DH155" s="28">
        <v>2.2797561458551314</v>
      </c>
      <c r="DI155" s="28">
        <v>1.8265302143895568</v>
      </c>
      <c r="DJ155" s="28">
        <v>1.3681035430357689</v>
      </c>
      <c r="DK155" s="28">
        <v>0.92250203004830311</v>
      </c>
      <c r="DL155" s="28">
        <v>0.50590406488356265</v>
      </c>
      <c r="DM155" s="28">
        <v>4.8129572820066358E-2</v>
      </c>
      <c r="DN155" s="28">
        <v>-2.2976455647918215</v>
      </c>
      <c r="DO155" s="28">
        <v>-6.1960290114948897</v>
      </c>
      <c r="DP155" s="28">
        <v>-8.9430675897397691</v>
      </c>
      <c r="DQ155" s="28">
        <v>-10.758546974339836</v>
      </c>
      <c r="DS155" s="29">
        <v>5.9616860877853242</v>
      </c>
      <c r="DT155" s="29">
        <v>5.5865216895080767</v>
      </c>
      <c r="DU155" s="29">
        <v>5.2742786790904308</v>
      </c>
      <c r="DV155" s="29">
        <v>2.9401379418027211</v>
      </c>
      <c r="DW155" s="29">
        <v>-1.3412722659822158</v>
      </c>
      <c r="DX155" s="29">
        <v>-1.7517737976472532</v>
      </c>
      <c r="DY155" s="29">
        <v>-2.1640842101986735</v>
      </c>
      <c r="DZ155" s="29">
        <v>2.9598589659297403</v>
      </c>
      <c r="EA155" s="29">
        <v>2.5243396873947326</v>
      </c>
      <c r="EB155" s="29">
        <v>1.501452105298835</v>
      </c>
      <c r="EC155" s="29">
        <v>-3.0484745966227678</v>
      </c>
      <c r="ED155" s="29">
        <v>-6.3770574716147514</v>
      </c>
      <c r="EE155" s="29">
        <v>-8.0359289677685837</v>
      </c>
      <c r="EF155" s="29">
        <v>-7.2887477049095111</v>
      </c>
      <c r="EH155" s="29">
        <v>9.4616860877853242</v>
      </c>
      <c r="EI155" s="29">
        <v>9.0865216895080767</v>
      </c>
      <c r="EJ155" s="29">
        <v>9.0865216895080767</v>
      </c>
      <c r="EK155" s="29">
        <v>6.4401379418027211</v>
      </c>
      <c r="EL155" s="29">
        <v>2.1587277340177842</v>
      </c>
      <c r="EM155" s="29">
        <v>1.7482262023527468</v>
      </c>
      <c r="EN155" s="29">
        <v>1.3359157898013265</v>
      </c>
      <c r="EO155" s="29">
        <v>0.95985896592974029</v>
      </c>
      <c r="EP155" s="29">
        <v>0.52433968739473258</v>
      </c>
      <c r="EQ155" s="29">
        <v>-0.49854789470116501</v>
      </c>
      <c r="ER155" s="29">
        <v>-5.0484745966227678</v>
      </c>
      <c r="ES155" s="29">
        <v>-8.3770574716147514</v>
      </c>
      <c r="ET155" s="29">
        <v>-10.035928967768584</v>
      </c>
      <c r="EU155" s="29">
        <v>-9.2887477049095111</v>
      </c>
      <c r="EW155" s="1">
        <v>398419</v>
      </c>
      <c r="EX155" s="1">
        <v>395120</v>
      </c>
      <c r="EY155" s="1" t="s">
        <v>594</v>
      </c>
      <c r="EZ155" s="1" t="s">
        <v>863</v>
      </c>
    </row>
    <row r="156" spans="2:156" ht="16" thickBot="1" x14ac:dyDescent="0.4">
      <c r="B156" s="21" t="s">
        <v>157</v>
      </c>
      <c r="C156" s="22">
        <v>3.3214445412901794</v>
      </c>
      <c r="D156" s="23">
        <v>3.0136305748770296</v>
      </c>
      <c r="E156" s="23">
        <v>2.9189440898668844</v>
      </c>
      <c r="F156" s="23">
        <v>2.7074388751895739</v>
      </c>
      <c r="G156" s="23">
        <v>2.6912697578136653</v>
      </c>
      <c r="H156" s="23">
        <v>2.550293196074632</v>
      </c>
      <c r="I156" s="23">
        <v>2.342853393787248</v>
      </c>
      <c r="J156" s="23">
        <v>2.1716359697083742</v>
      </c>
      <c r="K156" s="23">
        <v>1.9940762616938441</v>
      </c>
      <c r="L156" s="23">
        <v>1.7795357689692013</v>
      </c>
      <c r="M156" s="23">
        <v>0.98159898824971492</v>
      </c>
      <c r="N156" s="23">
        <v>0.59635475209911171</v>
      </c>
      <c r="O156" s="23">
        <v>0.48116915261785209</v>
      </c>
      <c r="P156" s="23">
        <v>0.68066095992301356</v>
      </c>
      <c r="Q156" s="24"/>
      <c r="R156" s="23">
        <v>5.8214445412901794</v>
      </c>
      <c r="S156" s="23">
        <v>5.5136305748770296</v>
      </c>
      <c r="T156" s="23">
        <v>5.4189440898668844</v>
      </c>
      <c r="U156" s="23">
        <v>5.2074388751895739</v>
      </c>
      <c r="V156" s="23">
        <v>5.1912697578136653</v>
      </c>
      <c r="W156" s="23">
        <v>5.050293196074632</v>
      </c>
      <c r="X156" s="23">
        <v>4.842853393787248</v>
      </c>
      <c r="Y156" s="23">
        <v>4.6716359697083742</v>
      </c>
      <c r="Z156" s="23">
        <v>4.4940762616938441</v>
      </c>
      <c r="AA156" s="23">
        <v>4.2795357689692013</v>
      </c>
      <c r="AB156" s="23">
        <v>3.4815989882497149</v>
      </c>
      <c r="AC156" s="23">
        <v>3.0963547520991117</v>
      </c>
      <c r="AD156" s="23">
        <v>2.9811691526178521</v>
      </c>
      <c r="AE156" s="23">
        <v>3.1806609599230136</v>
      </c>
      <c r="AG156" s="25">
        <v>3.5220947251345205</v>
      </c>
      <c r="AH156" s="25">
        <v>3.3863113505243012</v>
      </c>
      <c r="AI156" s="25">
        <v>3.2271405972954144</v>
      </c>
      <c r="AJ156" s="25">
        <v>2.9837352826578627</v>
      </c>
      <c r="AK156" s="25">
        <v>2.9356116354418669</v>
      </c>
      <c r="AL156" s="25">
        <v>2.7751530715631203</v>
      </c>
      <c r="AM156" s="25">
        <v>2.5415941327888687</v>
      </c>
      <c r="AN156" s="25">
        <v>2.3324222887332979</v>
      </c>
      <c r="AO156" s="25">
        <v>2.1103613194538342</v>
      </c>
      <c r="AP156" s="25">
        <v>1.8945910686275687</v>
      </c>
      <c r="AQ156" s="25">
        <v>1.4088795589372118</v>
      </c>
      <c r="AR156" s="25">
        <v>0.96593231224127152</v>
      </c>
      <c r="AS156" s="25">
        <v>0.6391241428968879</v>
      </c>
      <c r="AT156" s="25">
        <v>0.50533733337628561</v>
      </c>
      <c r="AV156" s="26">
        <v>6.0220947251345205</v>
      </c>
      <c r="AW156" s="26">
        <v>5.8863113505243012</v>
      </c>
      <c r="AX156" s="26">
        <v>5.7271405972954144</v>
      </c>
      <c r="AY156" s="26">
        <v>5.4837352826578627</v>
      </c>
      <c r="AZ156" s="26">
        <v>5.4356116354418669</v>
      </c>
      <c r="BA156" s="26">
        <v>5.2751530715631203</v>
      </c>
      <c r="BB156" s="26">
        <v>5.0415941327888687</v>
      </c>
      <c r="BC156" s="26">
        <v>4.8324222887332979</v>
      </c>
      <c r="BD156" s="26">
        <v>4.6103613194538342</v>
      </c>
      <c r="BE156" s="26">
        <v>4.3945910686275687</v>
      </c>
      <c r="BF156" s="26">
        <v>3.9088795589372118</v>
      </c>
      <c r="BG156" s="26">
        <v>3.4659323122412715</v>
      </c>
      <c r="BH156" s="26">
        <v>3.1391241428968879</v>
      </c>
      <c r="BI156" s="26">
        <v>3.0053373333762856</v>
      </c>
      <c r="BK156" s="27">
        <v>3.3271478120913596</v>
      </c>
      <c r="BL156" s="27">
        <v>3.0259304783522207</v>
      </c>
      <c r="BM156" s="27">
        <v>2.9374666095437556</v>
      </c>
      <c r="BN156" s="27">
        <v>2.7344425642894574</v>
      </c>
      <c r="BO156" s="27">
        <v>2.7233264238137647</v>
      </c>
      <c r="BP156" s="27">
        <v>2.5900538800650246</v>
      </c>
      <c r="BQ156" s="27">
        <v>2.3915966094955987</v>
      </c>
      <c r="BR156" s="27">
        <v>2.2287061115985489</v>
      </c>
      <c r="BS156" s="27">
        <v>2.062005968211265</v>
      </c>
      <c r="BT156" s="27">
        <v>1.8660676317489004</v>
      </c>
      <c r="BU156" s="27">
        <v>1.111022099830544</v>
      </c>
      <c r="BV156" s="27">
        <v>0.75364318982853895</v>
      </c>
      <c r="BW156" s="27">
        <v>0.64119467854519741</v>
      </c>
      <c r="BX156" s="27">
        <v>0.84837380496942139</v>
      </c>
      <c r="BZ156" s="27">
        <v>5.8271478120913596</v>
      </c>
      <c r="CA156" s="27">
        <v>5.5259304783522207</v>
      </c>
      <c r="CB156" s="27">
        <v>5.4374666095437556</v>
      </c>
      <c r="CC156" s="27">
        <v>5.2344425642894574</v>
      </c>
      <c r="CD156" s="27">
        <v>5.2233264238137647</v>
      </c>
      <c r="CE156" s="27">
        <v>5.0900538800650246</v>
      </c>
      <c r="CF156" s="27">
        <v>4.8915966094955987</v>
      </c>
      <c r="CG156" s="27">
        <v>4.7287061115985489</v>
      </c>
      <c r="CH156" s="27">
        <v>4.562005968211265</v>
      </c>
      <c r="CI156" s="27">
        <v>4.3660676317489004</v>
      </c>
      <c r="CJ156" s="27">
        <v>3.611022099830544</v>
      </c>
      <c r="CK156" s="27">
        <v>3.253643189828539</v>
      </c>
      <c r="CL156" s="27">
        <v>3.1411946785451974</v>
      </c>
      <c r="CM156" s="27">
        <v>3.3483738049694214</v>
      </c>
      <c r="CO156" s="28">
        <v>3.3361759877051451</v>
      </c>
      <c r="CP156" s="28">
        <v>3.0374941440651151</v>
      </c>
      <c r="CQ156" s="28">
        <v>2.9530776344810903</v>
      </c>
      <c r="CR156" s="28">
        <v>2.7574813333045753</v>
      </c>
      <c r="CS156" s="28">
        <v>2.7470262411760418</v>
      </c>
      <c r="CT156" s="28">
        <v>2.6121737736118096</v>
      </c>
      <c r="CU156" s="28">
        <v>2.4045264543625144</v>
      </c>
      <c r="CV156" s="28">
        <v>2.2362250987741428</v>
      </c>
      <c r="CW156" s="28">
        <v>2.0824572112065383</v>
      </c>
      <c r="CX156" s="28">
        <v>1.9435907026574197</v>
      </c>
      <c r="CY156" s="28">
        <v>1.1928162379243012</v>
      </c>
      <c r="CZ156" s="28">
        <v>7.1786289375001644E-2</v>
      </c>
      <c r="DA156" s="28">
        <v>-0.62588603170847357</v>
      </c>
      <c r="DB156" s="28">
        <v>-0.98667222530166931</v>
      </c>
      <c r="DD156" s="28">
        <v>5.8361759877051451</v>
      </c>
      <c r="DE156" s="28">
        <v>5.5374941440651151</v>
      </c>
      <c r="DF156" s="28">
        <v>5.4530776344810903</v>
      </c>
      <c r="DG156" s="28">
        <v>5.2574813333045753</v>
      </c>
      <c r="DH156" s="28">
        <v>5.2470262411760418</v>
      </c>
      <c r="DI156" s="28">
        <v>5.1121737736118096</v>
      </c>
      <c r="DJ156" s="28">
        <v>4.9045264543625144</v>
      </c>
      <c r="DK156" s="28">
        <v>4.7362250987741428</v>
      </c>
      <c r="DL156" s="28">
        <v>4.5824572112065383</v>
      </c>
      <c r="DM156" s="28">
        <v>4.4435907026574197</v>
      </c>
      <c r="DN156" s="28">
        <v>3.6928162379243012</v>
      </c>
      <c r="DO156" s="28">
        <v>2.5717862893750016</v>
      </c>
      <c r="DP156" s="28">
        <v>1.8741139682915264</v>
      </c>
      <c r="DQ156" s="28">
        <v>1.5133277746983307</v>
      </c>
      <c r="DS156" s="29">
        <v>3.3006996593599967</v>
      </c>
      <c r="DT156" s="29">
        <v>2.9758179423164188</v>
      </c>
      <c r="DU156" s="29">
        <v>2.9017723678487668</v>
      </c>
      <c r="DV156" s="29">
        <v>2.7167767475389191</v>
      </c>
      <c r="DW156" s="29">
        <v>2.7085177395045132</v>
      </c>
      <c r="DX156" s="29">
        <v>2.5851005310572157</v>
      </c>
      <c r="DY156" s="29">
        <v>2.3960743575369454</v>
      </c>
      <c r="DZ156" s="29">
        <v>2.2547095483442314</v>
      </c>
      <c r="EA156" s="29">
        <v>2.12173494243505</v>
      </c>
      <c r="EB156" s="29">
        <v>1.8188109991472716</v>
      </c>
      <c r="EC156" s="29">
        <v>0.31590275047695826</v>
      </c>
      <c r="ED156" s="29">
        <v>-0.67299367781751762</v>
      </c>
      <c r="EE156" s="29">
        <v>-1.1017189869138253</v>
      </c>
      <c r="EF156" s="29">
        <v>-0.70110348926281496</v>
      </c>
      <c r="EH156" s="29">
        <v>5.8006996593599967</v>
      </c>
      <c r="EI156" s="29">
        <v>5.4758179423164188</v>
      </c>
      <c r="EJ156" s="29">
        <v>5.4758179423164188</v>
      </c>
      <c r="EK156" s="29">
        <v>5.2167767475389191</v>
      </c>
      <c r="EL156" s="29">
        <v>5.2085177395045132</v>
      </c>
      <c r="EM156" s="29">
        <v>5.0851005310572157</v>
      </c>
      <c r="EN156" s="29">
        <v>4.8960743575369454</v>
      </c>
      <c r="EO156" s="29">
        <v>4.7547095483442314</v>
      </c>
      <c r="EP156" s="29">
        <v>4.62173494243505</v>
      </c>
      <c r="EQ156" s="29">
        <v>4.3188109991472716</v>
      </c>
      <c r="ER156" s="29">
        <v>2.8159027504769583</v>
      </c>
      <c r="ES156" s="29">
        <v>1.8270063221824824</v>
      </c>
      <c r="ET156" s="29">
        <v>1.3982810130861747</v>
      </c>
      <c r="EU156" s="29">
        <v>1.798896510737185</v>
      </c>
      <c r="EW156" s="1">
        <v>334234</v>
      </c>
      <c r="EX156" s="1">
        <v>483827</v>
      </c>
      <c r="EY156" s="1" t="s">
        <v>477</v>
      </c>
      <c r="EZ156" s="1" t="s">
        <v>873</v>
      </c>
    </row>
    <row r="157" spans="2:156" ht="16" thickBot="1" x14ac:dyDescent="0.4">
      <c r="B157" s="21" t="s">
        <v>158</v>
      </c>
      <c r="C157" s="22">
        <v>11.414429484295109</v>
      </c>
      <c r="D157" s="23">
        <v>11.166831578552408</v>
      </c>
      <c r="E157" s="23">
        <v>10.807008134130376</v>
      </c>
      <c r="F157" s="23">
        <v>10.515843725981094</v>
      </c>
      <c r="G157" s="23">
        <v>10.208205648074687</v>
      </c>
      <c r="H157" s="23">
        <v>9.8008066926810162</v>
      </c>
      <c r="I157" s="23">
        <v>9.2139125983915786</v>
      </c>
      <c r="J157" s="23">
        <v>8.8114240343332977</v>
      </c>
      <c r="K157" s="23">
        <v>8.452518842939778</v>
      </c>
      <c r="L157" s="23">
        <v>7.8211079504288765</v>
      </c>
      <c r="M157" s="23">
        <v>5.7760843952106988</v>
      </c>
      <c r="N157" s="23">
        <v>4.7581583663816218</v>
      </c>
      <c r="O157" s="23">
        <v>4.503613097582722</v>
      </c>
      <c r="P157" s="23">
        <v>4.9541640787950172</v>
      </c>
      <c r="Q157" s="24"/>
      <c r="R157" s="23">
        <v>15.914429484295109</v>
      </c>
      <c r="S157" s="23">
        <v>15.666831578552408</v>
      </c>
      <c r="T157" s="23">
        <v>15.307008134130376</v>
      </c>
      <c r="U157" s="23">
        <v>15.015843725981094</v>
      </c>
      <c r="V157" s="23">
        <v>14.708205648074687</v>
      </c>
      <c r="W157" s="23">
        <v>14.300806692681016</v>
      </c>
      <c r="X157" s="23">
        <v>13.713912598391579</v>
      </c>
      <c r="Y157" s="23">
        <v>13.311424034333298</v>
      </c>
      <c r="Z157" s="23">
        <v>12.952518842939778</v>
      </c>
      <c r="AA157" s="23">
        <v>12.321107950428877</v>
      </c>
      <c r="AB157" s="23">
        <v>10.276084395210699</v>
      </c>
      <c r="AC157" s="23">
        <v>9.2581583663816218</v>
      </c>
      <c r="AD157" s="23">
        <v>9.003613097582722</v>
      </c>
      <c r="AE157" s="23">
        <v>9.4541640787950172</v>
      </c>
      <c r="AG157" s="25">
        <v>11.580539271827273</v>
      </c>
      <c r="AH157" s="25">
        <v>11.479540277841654</v>
      </c>
      <c r="AI157" s="25">
        <v>11.045449257402726</v>
      </c>
      <c r="AJ157" s="25">
        <v>10.800774826508025</v>
      </c>
      <c r="AK157" s="25">
        <v>10.570943033511833</v>
      </c>
      <c r="AL157" s="25">
        <v>10.239209052710189</v>
      </c>
      <c r="AM157" s="25">
        <v>9.729184723879456</v>
      </c>
      <c r="AN157" s="25">
        <v>9.3920146941438123</v>
      </c>
      <c r="AO157" s="25">
        <v>9.073950894729224</v>
      </c>
      <c r="AP157" s="25">
        <v>8.6164807478738901</v>
      </c>
      <c r="AQ157" s="25">
        <v>7.3937625599938404</v>
      </c>
      <c r="AR157" s="25">
        <v>6.3917470351966656</v>
      </c>
      <c r="AS157" s="25">
        <v>5.6906098401942593</v>
      </c>
      <c r="AT157" s="25">
        <v>5.3905097633784891</v>
      </c>
      <c r="AV157" s="26">
        <v>16.080539271827273</v>
      </c>
      <c r="AW157" s="26">
        <v>15.979540277841654</v>
      </c>
      <c r="AX157" s="26">
        <v>15.545449257402726</v>
      </c>
      <c r="AY157" s="26">
        <v>15.300774826508025</v>
      </c>
      <c r="AZ157" s="26">
        <v>15.070943033511833</v>
      </c>
      <c r="BA157" s="26">
        <v>14.739209052710189</v>
      </c>
      <c r="BB157" s="26">
        <v>14.229184723879456</v>
      </c>
      <c r="BC157" s="26">
        <v>13.892014694143812</v>
      </c>
      <c r="BD157" s="26">
        <v>13.573950894729224</v>
      </c>
      <c r="BE157" s="26">
        <v>13.11648074787389</v>
      </c>
      <c r="BF157" s="26">
        <v>11.89376255999384</v>
      </c>
      <c r="BG157" s="26">
        <v>10.891747035196666</v>
      </c>
      <c r="BH157" s="26">
        <v>10.190609840194259</v>
      </c>
      <c r="BI157" s="26">
        <v>9.8905097633784891</v>
      </c>
      <c r="BK157" s="27">
        <v>11.421845185058663</v>
      </c>
      <c r="BL157" s="27">
        <v>11.171414751488109</v>
      </c>
      <c r="BM157" s="27">
        <v>10.825725529844817</v>
      </c>
      <c r="BN157" s="27">
        <v>10.549624534750418</v>
      </c>
      <c r="BO157" s="27">
        <v>10.258925052074465</v>
      </c>
      <c r="BP157" s="27">
        <v>9.8699758330977154</v>
      </c>
      <c r="BQ157" s="27">
        <v>9.3036831804907347</v>
      </c>
      <c r="BR157" s="27">
        <v>8.9183468796316507</v>
      </c>
      <c r="BS157" s="27">
        <v>8.5807393633508706</v>
      </c>
      <c r="BT157" s="27">
        <v>8.008943713964106</v>
      </c>
      <c r="BU157" s="27">
        <v>6.136352514185802</v>
      </c>
      <c r="BV157" s="27">
        <v>5.2369160296913577</v>
      </c>
      <c r="BW157" s="27">
        <v>5.0399248990955812</v>
      </c>
      <c r="BX157" s="27">
        <v>5.4758611887830959</v>
      </c>
      <c r="BZ157" s="27">
        <v>15.921845185058663</v>
      </c>
      <c r="CA157" s="27">
        <v>15.671414751488109</v>
      </c>
      <c r="CB157" s="27">
        <v>15.325725529844817</v>
      </c>
      <c r="CC157" s="27">
        <v>15.049624534750418</v>
      </c>
      <c r="CD157" s="27">
        <v>14.758925052074465</v>
      </c>
      <c r="CE157" s="27">
        <v>14.369975833097715</v>
      </c>
      <c r="CF157" s="27">
        <v>13.803683180490735</v>
      </c>
      <c r="CG157" s="27">
        <v>13.418346879631651</v>
      </c>
      <c r="CH157" s="27">
        <v>13.080739363350871</v>
      </c>
      <c r="CI157" s="27">
        <v>12.508943713964106</v>
      </c>
      <c r="CJ157" s="27">
        <v>10.636352514185802</v>
      </c>
      <c r="CK157" s="27">
        <v>9.7369160296913577</v>
      </c>
      <c r="CL157" s="27">
        <v>9.5399248990955812</v>
      </c>
      <c r="CM157" s="27">
        <v>9.9758611887830959</v>
      </c>
      <c r="CO157" s="28">
        <v>11.431066771760442</v>
      </c>
      <c r="CP157" s="28">
        <v>11.192893007153618</v>
      </c>
      <c r="CQ157" s="28">
        <v>10.848081026007351</v>
      </c>
      <c r="CR157" s="28">
        <v>10.590807422654409</v>
      </c>
      <c r="CS157" s="28">
        <v>10.323335332586446</v>
      </c>
      <c r="CT157" s="28">
        <v>9.9430598470686533</v>
      </c>
      <c r="CU157" s="28">
        <v>9.3396461915697362</v>
      </c>
      <c r="CV157" s="28">
        <v>8.915497056299678</v>
      </c>
      <c r="CW157" s="28">
        <v>8.6010813735751217</v>
      </c>
      <c r="CX157" s="28">
        <v>8.1394311030398079</v>
      </c>
      <c r="CY157" s="28">
        <v>5.9204057927353269</v>
      </c>
      <c r="CZ157" s="28">
        <v>1.662657976067262</v>
      </c>
      <c r="DA157" s="28">
        <v>-1.3735083856051702</v>
      </c>
      <c r="DB157" s="28">
        <v>-3.320407052434355</v>
      </c>
      <c r="DD157" s="28">
        <v>15.931066771760442</v>
      </c>
      <c r="DE157" s="28">
        <v>15.692893007153618</v>
      </c>
      <c r="DF157" s="28">
        <v>15.348081026007351</v>
      </c>
      <c r="DG157" s="28">
        <v>15.090807422654409</v>
      </c>
      <c r="DH157" s="28">
        <v>14.823335332586446</v>
      </c>
      <c r="DI157" s="28">
        <v>14.443059847068653</v>
      </c>
      <c r="DJ157" s="28">
        <v>13.839646191569736</v>
      </c>
      <c r="DK157" s="28">
        <v>13.415497056299678</v>
      </c>
      <c r="DL157" s="28">
        <v>13.101081373575122</v>
      </c>
      <c r="DM157" s="28">
        <v>12.639431103039808</v>
      </c>
      <c r="DN157" s="28">
        <v>10.420405792735327</v>
      </c>
      <c r="DO157" s="28">
        <v>6.162657976067262</v>
      </c>
      <c r="DP157" s="28">
        <v>3.1264916143948298</v>
      </c>
      <c r="DQ157" s="28">
        <v>1.179592947565645</v>
      </c>
      <c r="DS157" s="29">
        <v>11.408903901782185</v>
      </c>
      <c r="DT157" s="29">
        <v>11.107174884103058</v>
      </c>
      <c r="DU157" s="29">
        <v>10.763569430448651</v>
      </c>
      <c r="DV157" s="29">
        <v>10.520099645573183</v>
      </c>
      <c r="DW157" s="29">
        <v>10.248864823000432</v>
      </c>
      <c r="DX157" s="29">
        <v>9.9032496048131584</v>
      </c>
      <c r="DY157" s="29">
        <v>9.3755285644021171</v>
      </c>
      <c r="DZ157" s="29">
        <v>9.0541953309364711</v>
      </c>
      <c r="EA157" s="29">
        <v>8.737377592431752</v>
      </c>
      <c r="EB157" s="29">
        <v>7.6406695288973498</v>
      </c>
      <c r="EC157" s="29">
        <v>2.8120573994860045</v>
      </c>
      <c r="ED157" s="29">
        <v>-0.75936064498279876</v>
      </c>
      <c r="EE157" s="29">
        <v>-2.6775959080892093</v>
      </c>
      <c r="EF157" s="29">
        <v>-1.7832365889323114</v>
      </c>
      <c r="EH157" s="29">
        <v>15.908903901782185</v>
      </c>
      <c r="EI157" s="29">
        <v>15.607174884103058</v>
      </c>
      <c r="EJ157" s="29">
        <v>15.607174884103058</v>
      </c>
      <c r="EK157" s="29">
        <v>15.020099645573183</v>
      </c>
      <c r="EL157" s="29">
        <v>14.748864823000432</v>
      </c>
      <c r="EM157" s="29">
        <v>14.403249604813158</v>
      </c>
      <c r="EN157" s="29">
        <v>13.875528564402117</v>
      </c>
      <c r="EO157" s="29">
        <v>13.554195330936471</v>
      </c>
      <c r="EP157" s="29">
        <v>13.237377592431752</v>
      </c>
      <c r="EQ157" s="29">
        <v>12.14066952889735</v>
      </c>
      <c r="ER157" s="29">
        <v>7.3120573994860045</v>
      </c>
      <c r="ES157" s="29">
        <v>3.7406393550172012</v>
      </c>
      <c r="ET157" s="29">
        <v>1.8224040919107907</v>
      </c>
      <c r="EU157" s="29">
        <v>2.7167634110676886</v>
      </c>
      <c r="EW157" s="1">
        <v>395915</v>
      </c>
      <c r="EX157" s="1">
        <v>387138</v>
      </c>
      <c r="EY157" s="1" t="s">
        <v>522</v>
      </c>
      <c r="EZ157" s="1" t="s">
        <v>869</v>
      </c>
    </row>
    <row r="158" spans="2:156" ht="16" thickBot="1" x14ac:dyDescent="0.4">
      <c r="B158" s="21" t="s">
        <v>159</v>
      </c>
      <c r="C158" s="22">
        <v>7.4357153432433449</v>
      </c>
      <c r="D158" s="23">
        <v>6.7141220040145555</v>
      </c>
      <c r="E158" s="23">
        <v>6.3224728013932605</v>
      </c>
      <c r="F158" s="23">
        <v>5.8414692114652276</v>
      </c>
      <c r="G158" s="23">
        <v>5.6851189079422575</v>
      </c>
      <c r="H158" s="23">
        <v>5.5704365310709463</v>
      </c>
      <c r="I158" s="23">
        <v>5.0357084022270904</v>
      </c>
      <c r="J158" s="23">
        <v>4.5466884593567194</v>
      </c>
      <c r="K158" s="23">
        <v>4.3608547214493072</v>
      </c>
      <c r="L158" s="23">
        <v>3.6649556668074119</v>
      </c>
      <c r="M158" s="23">
        <v>1.8078254893812407</v>
      </c>
      <c r="N158" s="23">
        <v>-0.68832791832048912</v>
      </c>
      <c r="O158" s="23">
        <v>-2.3427726920178173</v>
      </c>
      <c r="P158" s="23">
        <v>-3.9328850806194779</v>
      </c>
      <c r="Q158" s="24"/>
      <c r="R158" s="23">
        <v>12.935715343243345</v>
      </c>
      <c r="S158" s="23">
        <v>12.214122004014556</v>
      </c>
      <c r="T158" s="23">
        <v>11.822472801393261</v>
      </c>
      <c r="U158" s="23">
        <v>11.341469211465228</v>
      </c>
      <c r="V158" s="23">
        <v>11.185118907942257</v>
      </c>
      <c r="W158" s="23">
        <v>11.070436531070946</v>
      </c>
      <c r="X158" s="23">
        <v>10.53570840222709</v>
      </c>
      <c r="Y158" s="23">
        <v>10.046688459356719</v>
      </c>
      <c r="Z158" s="23">
        <v>9.8608547214493072</v>
      </c>
      <c r="AA158" s="23">
        <v>9.1649556668074119</v>
      </c>
      <c r="AB158" s="23">
        <v>7.3078254893812407</v>
      </c>
      <c r="AC158" s="23">
        <v>4.8116720816795109</v>
      </c>
      <c r="AD158" s="23">
        <v>3.1572273079821827</v>
      </c>
      <c r="AE158" s="23">
        <v>1.5671149193805221</v>
      </c>
      <c r="AG158" s="25">
        <v>8.0316066728010753</v>
      </c>
      <c r="AH158" s="25">
        <v>7.8154746960260191</v>
      </c>
      <c r="AI158" s="25">
        <v>7.1225165923147067</v>
      </c>
      <c r="AJ158" s="25">
        <v>6.4435253491317148</v>
      </c>
      <c r="AK158" s="25">
        <v>6.1101845733615754</v>
      </c>
      <c r="AL158" s="25">
        <v>5.8997613230838226</v>
      </c>
      <c r="AM158" s="25">
        <v>5.1361450950531768</v>
      </c>
      <c r="AN158" s="25">
        <v>4.4283174025545797</v>
      </c>
      <c r="AO158" s="25">
        <v>3.9779065923510579</v>
      </c>
      <c r="AP158" s="25">
        <v>2.9705489741504429</v>
      </c>
      <c r="AQ158" s="25">
        <v>1.5735782849224478</v>
      </c>
      <c r="AR158" s="25">
        <v>0.61530324365313405</v>
      </c>
      <c r="AS158" s="25">
        <v>-0.63769689790314743</v>
      </c>
      <c r="AT158" s="25">
        <v>-1.3644122369986817</v>
      </c>
      <c r="AV158" s="26">
        <v>13.531606672801075</v>
      </c>
      <c r="AW158" s="26">
        <v>13.315474696026019</v>
      </c>
      <c r="AX158" s="26">
        <v>12.622516592314707</v>
      </c>
      <c r="AY158" s="26">
        <v>11.943525349131715</v>
      </c>
      <c r="AZ158" s="26">
        <v>11.610184573361575</v>
      </c>
      <c r="BA158" s="26">
        <v>11.399761323083823</v>
      </c>
      <c r="BB158" s="26">
        <v>10.636145095053177</v>
      </c>
      <c r="BC158" s="26">
        <v>9.9283174025545797</v>
      </c>
      <c r="BD158" s="26">
        <v>9.4779065923510579</v>
      </c>
      <c r="BE158" s="26">
        <v>8.4705489741504429</v>
      </c>
      <c r="BF158" s="26">
        <v>7.0735782849224478</v>
      </c>
      <c r="BG158" s="26">
        <v>6.115303243653134</v>
      </c>
      <c r="BH158" s="26">
        <v>4.8623031020968526</v>
      </c>
      <c r="BI158" s="26">
        <v>4.1355877630013183</v>
      </c>
      <c r="BK158" s="27">
        <v>7.1850897477739544</v>
      </c>
      <c r="BL158" s="27">
        <v>6.473098204823188</v>
      </c>
      <c r="BM158" s="27">
        <v>6.3920156391010572</v>
      </c>
      <c r="BN158" s="27">
        <v>5.8857782451816263</v>
      </c>
      <c r="BO158" s="27">
        <v>5.6938608135149558</v>
      </c>
      <c r="BP158" s="27">
        <v>5.3758066346067785</v>
      </c>
      <c r="BQ158" s="27">
        <v>5.1527779984332405</v>
      </c>
      <c r="BR158" s="27">
        <v>4.6969749073059113</v>
      </c>
      <c r="BS158" s="27">
        <v>4.2319948707059041</v>
      </c>
      <c r="BT158" s="27">
        <v>4.0746635651615328</v>
      </c>
      <c r="BU158" s="27">
        <v>2.171396281885773</v>
      </c>
      <c r="BV158" s="27">
        <v>0.45222447409061672</v>
      </c>
      <c r="BW158" s="27">
        <v>-0.73609421646520445</v>
      </c>
      <c r="BX158" s="27">
        <v>-1.5699272788417886</v>
      </c>
      <c r="BZ158" s="27">
        <v>12.685089747773954</v>
      </c>
      <c r="CA158" s="27">
        <v>11.973098204823188</v>
      </c>
      <c r="CB158" s="27">
        <v>11.892015639101057</v>
      </c>
      <c r="CC158" s="27">
        <v>11.385778245181626</v>
      </c>
      <c r="CD158" s="27">
        <v>11.193860813514956</v>
      </c>
      <c r="CE158" s="27">
        <v>10.875806634606779</v>
      </c>
      <c r="CF158" s="27">
        <v>10.65277799843324</v>
      </c>
      <c r="CG158" s="27">
        <v>10.196974907305911</v>
      </c>
      <c r="CH158" s="27">
        <v>9.7319948707059041</v>
      </c>
      <c r="CI158" s="27">
        <v>9.5746635651615328</v>
      </c>
      <c r="CJ158" s="27">
        <v>7.671396281885773</v>
      </c>
      <c r="CK158" s="27">
        <v>5.9522244740906167</v>
      </c>
      <c r="CL158" s="27">
        <v>4.7639057835347955</v>
      </c>
      <c r="CM158" s="27">
        <v>3.9300727211582114</v>
      </c>
      <c r="CO158" s="28">
        <v>7.4711958999325283</v>
      </c>
      <c r="CP158" s="28">
        <v>6.7875692192591899</v>
      </c>
      <c r="CQ158" s="28">
        <v>6.4412236186025495</v>
      </c>
      <c r="CR158" s="28">
        <v>6.0045923684715312</v>
      </c>
      <c r="CS158" s="28">
        <v>5.8938908489449346</v>
      </c>
      <c r="CT158" s="28">
        <v>5.7910830783529619</v>
      </c>
      <c r="CU158" s="28">
        <v>5.2637621651763595</v>
      </c>
      <c r="CV158" s="28">
        <v>4.7537880961658132</v>
      </c>
      <c r="CW158" s="28">
        <v>4.5281943474231952</v>
      </c>
      <c r="CX158" s="28">
        <v>3.7877585897526771</v>
      </c>
      <c r="CY158" s="28">
        <v>0.56221844214751826</v>
      </c>
      <c r="CZ158" s="28">
        <v>-7.8755657810073103</v>
      </c>
      <c r="DA158" s="28">
        <v>-15.11657327408016</v>
      </c>
      <c r="DB158" s="28">
        <v>-19.62227721042715</v>
      </c>
      <c r="DD158" s="28">
        <v>12.971195899932528</v>
      </c>
      <c r="DE158" s="28">
        <v>12.28756921925919</v>
      </c>
      <c r="DF158" s="28">
        <v>11.94122361860255</v>
      </c>
      <c r="DG158" s="28">
        <v>11.504592368471531</v>
      </c>
      <c r="DH158" s="28">
        <v>11.393890848944935</v>
      </c>
      <c r="DI158" s="28">
        <v>11.291083078352962</v>
      </c>
      <c r="DJ158" s="28">
        <v>10.76376216517636</v>
      </c>
      <c r="DK158" s="28">
        <v>10.253788096165813</v>
      </c>
      <c r="DL158" s="28">
        <v>10.028194347423195</v>
      </c>
      <c r="DM158" s="28">
        <v>9.2877585897526771</v>
      </c>
      <c r="DN158" s="28">
        <v>6.0622184421475183</v>
      </c>
      <c r="DO158" s="28">
        <v>-2.3755657810073103</v>
      </c>
      <c r="DP158" s="28">
        <v>-9.6165732740801602</v>
      </c>
      <c r="DQ158" s="28">
        <v>-14.12227721042715</v>
      </c>
      <c r="DS158" s="29">
        <v>7.4673436584571746</v>
      </c>
      <c r="DT158" s="29">
        <v>6.748777949785822</v>
      </c>
      <c r="DU158" s="29">
        <v>6.462743825916192</v>
      </c>
      <c r="DV158" s="29">
        <v>6.0683269590694024</v>
      </c>
      <c r="DW158" s="29">
        <v>6.0040912524191405</v>
      </c>
      <c r="DX158" s="29">
        <v>5.7626578232223693</v>
      </c>
      <c r="DY158" s="29">
        <v>5.393439586038479</v>
      </c>
      <c r="DZ158" s="29">
        <v>4.8604106502878359</v>
      </c>
      <c r="EA158" s="29">
        <v>4.3144300856595308</v>
      </c>
      <c r="EB158" s="29">
        <v>3.7002859303606002</v>
      </c>
      <c r="EC158" s="29">
        <v>-5.2006963840026117</v>
      </c>
      <c r="ED158" s="29">
        <v>-13.491333896074252</v>
      </c>
      <c r="EE158" s="29">
        <v>-18.449560699204675</v>
      </c>
      <c r="EF158" s="29">
        <v>-18.120338781336613</v>
      </c>
      <c r="EH158" s="29">
        <v>12.967343658457175</v>
      </c>
      <c r="EI158" s="29">
        <v>12.248777949785822</v>
      </c>
      <c r="EJ158" s="29">
        <v>12.248777949785822</v>
      </c>
      <c r="EK158" s="29">
        <v>11.568326959069402</v>
      </c>
      <c r="EL158" s="29">
        <v>11.504091252419141</v>
      </c>
      <c r="EM158" s="29">
        <v>11.262657823222369</v>
      </c>
      <c r="EN158" s="29">
        <v>10.893439586038479</v>
      </c>
      <c r="EO158" s="29">
        <v>10.360410650287836</v>
      </c>
      <c r="EP158" s="29">
        <v>9.8144300856595308</v>
      </c>
      <c r="EQ158" s="29">
        <v>9.2002859303606002</v>
      </c>
      <c r="ER158" s="29">
        <v>0.29930361599738831</v>
      </c>
      <c r="ES158" s="29">
        <v>-7.9913338960742522</v>
      </c>
      <c r="ET158" s="29">
        <v>-12.949560699204675</v>
      </c>
      <c r="EU158" s="29">
        <v>-12.620338781336613</v>
      </c>
      <c r="EW158" s="1">
        <v>357489</v>
      </c>
      <c r="EX158" s="1">
        <v>397336</v>
      </c>
      <c r="EY158" s="1" t="s">
        <v>582</v>
      </c>
      <c r="EZ158" s="1" t="s">
        <v>870</v>
      </c>
    </row>
    <row r="159" spans="2:156" ht="16" thickBot="1" x14ac:dyDescent="0.4">
      <c r="B159" s="21" t="s">
        <v>160</v>
      </c>
      <c r="C159" s="22">
        <v>13.068990438513218</v>
      </c>
      <c r="D159" s="23">
        <v>12.782696133957584</v>
      </c>
      <c r="E159" s="23">
        <v>12.66597551322498</v>
      </c>
      <c r="F159" s="23">
        <v>12.383812253087125</v>
      </c>
      <c r="G159" s="23">
        <v>12.543887416647868</v>
      </c>
      <c r="H159" s="23">
        <v>12.238255074968697</v>
      </c>
      <c r="I159" s="23">
        <v>12.029298270222288</v>
      </c>
      <c r="J159" s="23">
        <v>11.743442228146398</v>
      </c>
      <c r="K159" s="23">
        <v>11.399521553403424</v>
      </c>
      <c r="L159" s="23">
        <v>11.025727949153186</v>
      </c>
      <c r="M159" s="23">
        <v>9.8630528114429339</v>
      </c>
      <c r="N159" s="23">
        <v>9.3999652091033905</v>
      </c>
      <c r="O159" s="23">
        <v>9.5078834734358022</v>
      </c>
      <c r="P159" s="23">
        <v>9.4286758587309478</v>
      </c>
      <c r="Q159" s="24"/>
      <c r="R159" s="23">
        <v>19.288990438513217</v>
      </c>
      <c r="S159" s="23">
        <v>19.002696133957585</v>
      </c>
      <c r="T159" s="23">
        <v>18.885975513224977</v>
      </c>
      <c r="U159" s="23">
        <v>18.603812253087124</v>
      </c>
      <c r="V159" s="23">
        <v>18.763887416647869</v>
      </c>
      <c r="W159" s="23">
        <v>18.458255074968697</v>
      </c>
      <c r="X159" s="23">
        <v>18.249298270222287</v>
      </c>
      <c r="Y159" s="23">
        <v>17.963442228146398</v>
      </c>
      <c r="Z159" s="23">
        <v>17.619521553403423</v>
      </c>
      <c r="AA159" s="23">
        <v>17.245727949153185</v>
      </c>
      <c r="AB159" s="23">
        <v>16.083052811442933</v>
      </c>
      <c r="AC159" s="23">
        <v>15.619965209103389</v>
      </c>
      <c r="AD159" s="23">
        <v>15.727883473435801</v>
      </c>
      <c r="AE159" s="23">
        <v>15.648675858730947</v>
      </c>
      <c r="AG159" s="25">
        <v>13.423766733009908</v>
      </c>
      <c r="AH159" s="25">
        <v>13.41857352054352</v>
      </c>
      <c r="AI159" s="25">
        <v>13.188930847287955</v>
      </c>
      <c r="AJ159" s="25">
        <v>12.844171576637995</v>
      </c>
      <c r="AK159" s="25">
        <v>12.955528824071342</v>
      </c>
      <c r="AL159" s="25">
        <v>12.652177074658864</v>
      </c>
      <c r="AM159" s="25">
        <v>12.527561233136709</v>
      </c>
      <c r="AN159" s="25">
        <v>12.269105247938246</v>
      </c>
      <c r="AO159" s="25">
        <v>11.931717278134183</v>
      </c>
      <c r="AP159" s="25">
        <v>11.59329664226734</v>
      </c>
      <c r="AQ159" s="25">
        <v>10.725014786031315</v>
      </c>
      <c r="AR159" s="25">
        <v>10.18925228593338</v>
      </c>
      <c r="AS159" s="25">
        <v>9.9827180070391215</v>
      </c>
      <c r="AT159" s="25">
        <v>10.061801416171038</v>
      </c>
      <c r="AV159" s="26">
        <v>19.643766733009905</v>
      </c>
      <c r="AW159" s="26">
        <v>19.638573520543517</v>
      </c>
      <c r="AX159" s="26">
        <v>19.408930847287955</v>
      </c>
      <c r="AY159" s="26">
        <v>19.064171576637996</v>
      </c>
      <c r="AZ159" s="26">
        <v>19.175528824071343</v>
      </c>
      <c r="BA159" s="26">
        <v>18.872177074658865</v>
      </c>
      <c r="BB159" s="26">
        <v>18.747561233136707</v>
      </c>
      <c r="BC159" s="26">
        <v>18.489105247938245</v>
      </c>
      <c r="BD159" s="26">
        <v>18.151717278134182</v>
      </c>
      <c r="BE159" s="26">
        <v>17.813296642267339</v>
      </c>
      <c r="BF159" s="26">
        <v>16.945014786031315</v>
      </c>
      <c r="BG159" s="26">
        <v>16.409252285933377</v>
      </c>
      <c r="BH159" s="26">
        <v>16.20271800703912</v>
      </c>
      <c r="BI159" s="26">
        <v>16.281801416171035</v>
      </c>
      <c r="BK159" s="27">
        <v>13.073246640194581</v>
      </c>
      <c r="BL159" s="27">
        <v>12.791429304744735</v>
      </c>
      <c r="BM159" s="27">
        <v>12.68036546216563</v>
      </c>
      <c r="BN159" s="27">
        <v>12.404902180664042</v>
      </c>
      <c r="BO159" s="27">
        <v>12.567848883459581</v>
      </c>
      <c r="BP159" s="27">
        <v>12.270082032850631</v>
      </c>
      <c r="BQ159" s="27">
        <v>12.086866565372432</v>
      </c>
      <c r="BR159" s="27">
        <v>11.810460969827382</v>
      </c>
      <c r="BS159" s="27">
        <v>11.482768704491436</v>
      </c>
      <c r="BT159" s="27">
        <v>11.144975990997299</v>
      </c>
      <c r="BU159" s="27">
        <v>10.110145677764621</v>
      </c>
      <c r="BV159" s="27">
        <v>9.8298744556666424</v>
      </c>
      <c r="BW159" s="27">
        <v>10.034926332788741</v>
      </c>
      <c r="BX159" s="27">
        <v>10.510582988320746</v>
      </c>
      <c r="BZ159" s="27">
        <v>19.293246640194582</v>
      </c>
      <c r="CA159" s="27">
        <v>19.011429304744734</v>
      </c>
      <c r="CB159" s="27">
        <v>18.900365462165631</v>
      </c>
      <c r="CC159" s="27">
        <v>18.624902180664041</v>
      </c>
      <c r="CD159" s="27">
        <v>18.787848883459581</v>
      </c>
      <c r="CE159" s="27">
        <v>18.49008203285063</v>
      </c>
      <c r="CF159" s="27">
        <v>18.306866565372431</v>
      </c>
      <c r="CG159" s="27">
        <v>18.030460969827381</v>
      </c>
      <c r="CH159" s="27">
        <v>17.702768704491433</v>
      </c>
      <c r="CI159" s="27">
        <v>17.364975990997298</v>
      </c>
      <c r="CJ159" s="27">
        <v>16.330145677764619</v>
      </c>
      <c r="CK159" s="27">
        <v>16.04987445566664</v>
      </c>
      <c r="CL159" s="27">
        <v>16.254926332788742</v>
      </c>
      <c r="CM159" s="27">
        <v>16.730582988320744</v>
      </c>
      <c r="CO159" s="28">
        <v>13.094274430842486</v>
      </c>
      <c r="CP159" s="28">
        <v>12.834297946853848</v>
      </c>
      <c r="CQ159" s="28">
        <v>12.745684686175332</v>
      </c>
      <c r="CR159" s="28">
        <v>12.49613149392415</v>
      </c>
      <c r="CS159" s="28">
        <v>12.685246058635096</v>
      </c>
      <c r="CT159" s="28">
        <v>12.411530425214906</v>
      </c>
      <c r="CU159" s="28">
        <v>12.328019041514155</v>
      </c>
      <c r="CV159" s="28">
        <v>12.154247091977284</v>
      </c>
      <c r="CW159" s="28">
        <v>11.987124405614621</v>
      </c>
      <c r="CX159" s="28">
        <v>11.899410245087315</v>
      </c>
      <c r="CY159" s="28">
        <v>10.96962183377879</v>
      </c>
      <c r="CZ159" s="28">
        <v>7.5683779457853468</v>
      </c>
      <c r="DA159" s="28">
        <v>5.2348878986194851</v>
      </c>
      <c r="DB159" s="28">
        <v>3.640301339344596</v>
      </c>
      <c r="DD159" s="28">
        <v>19.314274430842485</v>
      </c>
      <c r="DE159" s="28">
        <v>19.054297946853847</v>
      </c>
      <c r="DF159" s="28">
        <v>18.965684686175329</v>
      </c>
      <c r="DG159" s="28">
        <v>18.716131493924149</v>
      </c>
      <c r="DH159" s="28">
        <v>18.905246058635093</v>
      </c>
      <c r="DI159" s="28">
        <v>18.631530425214905</v>
      </c>
      <c r="DJ159" s="28">
        <v>18.548019041514152</v>
      </c>
      <c r="DK159" s="28">
        <v>18.374247091977281</v>
      </c>
      <c r="DL159" s="28">
        <v>18.207124405614621</v>
      </c>
      <c r="DM159" s="28">
        <v>18.119410245087316</v>
      </c>
      <c r="DN159" s="28">
        <v>17.189621833778787</v>
      </c>
      <c r="DO159" s="28">
        <v>13.788377945785346</v>
      </c>
      <c r="DP159" s="28">
        <v>11.454887898619484</v>
      </c>
      <c r="DQ159" s="28">
        <v>9.8603013393445949</v>
      </c>
      <c r="DS159" s="29">
        <v>13.080259511860101</v>
      </c>
      <c r="DT159" s="29">
        <v>12.790612388235626</v>
      </c>
      <c r="DU159" s="29">
        <v>12.685345392997901</v>
      </c>
      <c r="DV159" s="29">
        <v>12.431316908254804</v>
      </c>
      <c r="DW159" s="29">
        <v>12.622240398933707</v>
      </c>
      <c r="DX159" s="29">
        <v>12.352908558465087</v>
      </c>
      <c r="DY159" s="29">
        <v>12.267949062914887</v>
      </c>
      <c r="DZ159" s="29">
        <v>12.096899503427371</v>
      </c>
      <c r="EA159" s="29">
        <v>11.930698998383962</v>
      </c>
      <c r="EB159" s="29">
        <v>11.692389262893247</v>
      </c>
      <c r="EC159" s="29">
        <v>9.8836193985288876</v>
      </c>
      <c r="ED159" s="29">
        <v>7.1363742701446125</v>
      </c>
      <c r="EE159" s="29">
        <v>5.6396063509373828</v>
      </c>
      <c r="EF159" s="29">
        <v>5.2797502775878993</v>
      </c>
      <c r="EH159" s="29">
        <v>19.300259511860098</v>
      </c>
      <c r="EI159" s="29">
        <v>19.010612388235625</v>
      </c>
      <c r="EJ159" s="29">
        <v>19.010612388235625</v>
      </c>
      <c r="EK159" s="29">
        <v>18.651316908254802</v>
      </c>
      <c r="EL159" s="29">
        <v>18.842240398933704</v>
      </c>
      <c r="EM159" s="29">
        <v>18.572908558465087</v>
      </c>
      <c r="EN159" s="29">
        <v>18.487949062914886</v>
      </c>
      <c r="EO159" s="29">
        <v>18.316899503427372</v>
      </c>
      <c r="EP159" s="29">
        <v>18.150698998383959</v>
      </c>
      <c r="EQ159" s="29">
        <v>17.912389262893246</v>
      </c>
      <c r="ER159" s="29">
        <v>16.103619398528885</v>
      </c>
      <c r="ES159" s="29">
        <v>13.356374270144611</v>
      </c>
      <c r="ET159" s="29">
        <v>11.859606350937382</v>
      </c>
      <c r="EU159" s="29">
        <v>11.499750277587898</v>
      </c>
      <c r="EW159" s="1">
        <v>301743</v>
      </c>
      <c r="EX159" s="1">
        <v>524532</v>
      </c>
      <c r="EY159" s="1" t="s">
        <v>459</v>
      </c>
      <c r="EZ159" s="1" t="s">
        <v>873</v>
      </c>
    </row>
    <row r="160" spans="2:156" ht="16" thickBot="1" x14ac:dyDescent="0.4">
      <c r="B160" s="21" t="s">
        <v>161</v>
      </c>
      <c r="C160" s="22">
        <v>5.4245212781168632</v>
      </c>
      <c r="D160" s="23">
        <v>5.072915931198688</v>
      </c>
      <c r="E160" s="23">
        <v>4.7454328735758633</v>
      </c>
      <c r="F160" s="23">
        <v>4.6788127200710967</v>
      </c>
      <c r="G160" s="23">
        <v>4.455058568639096</v>
      </c>
      <c r="H160" s="23">
        <v>4.1058387918645654</v>
      </c>
      <c r="I160" s="23">
        <v>3.7075989389971706</v>
      </c>
      <c r="J160" s="23">
        <v>3.4129064019445643</v>
      </c>
      <c r="K160" s="23">
        <v>2.6279518690623647</v>
      </c>
      <c r="L160" s="23">
        <v>2.2084498901089216</v>
      </c>
      <c r="M160" s="23">
        <v>0.63303494610830668</v>
      </c>
      <c r="N160" s="23">
        <v>-1.3956121190474242</v>
      </c>
      <c r="O160" s="23">
        <v>-2.3314281412144204</v>
      </c>
      <c r="P160" s="23">
        <v>-3.3336022137845553</v>
      </c>
      <c r="Q160" s="24"/>
      <c r="R160" s="23">
        <v>8.9245212781168632</v>
      </c>
      <c r="S160" s="23">
        <v>8.572915931198688</v>
      </c>
      <c r="T160" s="23">
        <v>8.2454328735758633</v>
      </c>
      <c r="U160" s="23">
        <v>8.1788127200710967</v>
      </c>
      <c r="V160" s="23">
        <v>7.955058568639096</v>
      </c>
      <c r="W160" s="23">
        <v>7.6058387918645654</v>
      </c>
      <c r="X160" s="23">
        <v>7.2075989389971706</v>
      </c>
      <c r="Y160" s="23">
        <v>6.9129064019445643</v>
      </c>
      <c r="Z160" s="23">
        <v>6.1279518690623647</v>
      </c>
      <c r="AA160" s="23">
        <v>5.7084498901089216</v>
      </c>
      <c r="AB160" s="23">
        <v>4.1330349461083067</v>
      </c>
      <c r="AC160" s="23">
        <v>2.1043878809525758</v>
      </c>
      <c r="AD160" s="23">
        <v>1.1685718587855796</v>
      </c>
      <c r="AE160" s="23">
        <v>0.16639778621544465</v>
      </c>
      <c r="AG160" s="25">
        <v>5.6667893687433271</v>
      </c>
      <c r="AH160" s="25">
        <v>5.5343068335212635</v>
      </c>
      <c r="AI160" s="25">
        <v>5.1573593624564698</v>
      </c>
      <c r="AJ160" s="25">
        <v>5.0650862274787585</v>
      </c>
      <c r="AK160" s="25">
        <v>4.8463352586783959</v>
      </c>
      <c r="AL160" s="25">
        <v>4.5050349593738019</v>
      </c>
      <c r="AM160" s="25">
        <v>4.1098674020968247</v>
      </c>
      <c r="AN160" s="25">
        <v>3.812981916177872</v>
      </c>
      <c r="AO160" s="25">
        <v>3.5277457401930832</v>
      </c>
      <c r="AP160" s="25">
        <v>3.1152012016680182</v>
      </c>
      <c r="AQ160" s="25">
        <v>1.8909099493897799</v>
      </c>
      <c r="AR160" s="25">
        <v>0.70085815652350192</v>
      </c>
      <c r="AS160" s="25">
        <v>-0.3161873633676322</v>
      </c>
      <c r="AT160" s="25">
        <v>-1.1870288580640462</v>
      </c>
      <c r="AV160" s="26">
        <v>9.1667893687433271</v>
      </c>
      <c r="AW160" s="26">
        <v>9.0343068335212635</v>
      </c>
      <c r="AX160" s="26">
        <v>8.6573593624564698</v>
      </c>
      <c r="AY160" s="26">
        <v>8.5650862274787585</v>
      </c>
      <c r="AZ160" s="26">
        <v>8.3463352586783959</v>
      </c>
      <c r="BA160" s="26">
        <v>8.0050349593738019</v>
      </c>
      <c r="BB160" s="26">
        <v>7.6098674020968247</v>
      </c>
      <c r="BC160" s="26">
        <v>7.312981916177872</v>
      </c>
      <c r="BD160" s="26">
        <v>7.0277457401930832</v>
      </c>
      <c r="BE160" s="26">
        <v>6.6152012016680182</v>
      </c>
      <c r="BF160" s="26">
        <v>5.3909099493897799</v>
      </c>
      <c r="BG160" s="26">
        <v>4.2008581565235019</v>
      </c>
      <c r="BH160" s="26">
        <v>3.1838126366323678</v>
      </c>
      <c r="BI160" s="26">
        <v>2.3129711419359538</v>
      </c>
      <c r="BK160" s="27">
        <v>5.4329199450128112</v>
      </c>
      <c r="BL160" s="27">
        <v>5.0838160172865106</v>
      </c>
      <c r="BM160" s="27">
        <v>4.7671935290709229</v>
      </c>
      <c r="BN160" s="27">
        <v>4.7020811879054651</v>
      </c>
      <c r="BO160" s="27">
        <v>4.4859510642599751</v>
      </c>
      <c r="BP160" s="27">
        <v>4.1459066386207546</v>
      </c>
      <c r="BQ160" s="27">
        <v>3.7573375692489837</v>
      </c>
      <c r="BR160" s="27">
        <v>3.4712549745650616</v>
      </c>
      <c r="BS160" s="27">
        <v>2.6992894710023094</v>
      </c>
      <c r="BT160" s="27">
        <v>2.3108515447395757</v>
      </c>
      <c r="BU160" s="27">
        <v>0.94120636163631133</v>
      </c>
      <c r="BV160" s="27">
        <v>-0.62231379238660622</v>
      </c>
      <c r="BW160" s="27">
        <v>-1.3258485754680578</v>
      </c>
      <c r="BX160" s="27">
        <v>-1.8774139351236627</v>
      </c>
      <c r="BZ160" s="27">
        <v>8.9329199450128112</v>
      </c>
      <c r="CA160" s="27">
        <v>8.5838160172865106</v>
      </c>
      <c r="CB160" s="27">
        <v>8.2671935290709229</v>
      </c>
      <c r="CC160" s="27">
        <v>8.2020811879054651</v>
      </c>
      <c r="CD160" s="27">
        <v>7.9859510642599751</v>
      </c>
      <c r="CE160" s="27">
        <v>7.6459066386207546</v>
      </c>
      <c r="CF160" s="27">
        <v>7.2573375692489837</v>
      </c>
      <c r="CG160" s="27">
        <v>6.9712549745650616</v>
      </c>
      <c r="CH160" s="27">
        <v>6.1992894710023094</v>
      </c>
      <c r="CI160" s="27">
        <v>5.8108515447395757</v>
      </c>
      <c r="CJ160" s="27">
        <v>4.4412063616363113</v>
      </c>
      <c r="CK160" s="27">
        <v>2.8776862076133938</v>
      </c>
      <c r="CL160" s="27">
        <v>2.1741514245319422</v>
      </c>
      <c r="CM160" s="27">
        <v>1.6225860648763373</v>
      </c>
      <c r="CO160" s="28">
        <v>5.431072192117016</v>
      </c>
      <c r="CP160" s="28">
        <v>5.0866325306264759</v>
      </c>
      <c r="CQ160" s="28">
        <v>4.7603940289472941</v>
      </c>
      <c r="CR160" s="28">
        <v>4.6997370604765649</v>
      </c>
      <c r="CS160" s="28">
        <v>4.488787500476322</v>
      </c>
      <c r="CT160" s="28">
        <v>4.1371803487252379</v>
      </c>
      <c r="CU160" s="28">
        <v>3.7062118817403693</v>
      </c>
      <c r="CV160" s="28">
        <v>3.3612494678860578</v>
      </c>
      <c r="CW160" s="28">
        <v>2.5910531132147465</v>
      </c>
      <c r="CX160" s="28">
        <v>2.1786025909489268</v>
      </c>
      <c r="CY160" s="28">
        <v>-1.0239440548115688</v>
      </c>
      <c r="CZ160" s="28">
        <v>-6.7279659661184077</v>
      </c>
      <c r="DA160" s="28">
        <v>-10.774614733037808</v>
      </c>
      <c r="DB160" s="28">
        <v>-13.650110869857038</v>
      </c>
      <c r="DD160" s="28">
        <v>8.931072192117016</v>
      </c>
      <c r="DE160" s="28">
        <v>8.5866325306264759</v>
      </c>
      <c r="DF160" s="28">
        <v>8.2603940289472941</v>
      </c>
      <c r="DG160" s="28">
        <v>8.1997370604765649</v>
      </c>
      <c r="DH160" s="28">
        <v>7.988787500476322</v>
      </c>
      <c r="DI160" s="28">
        <v>7.6371803487252379</v>
      </c>
      <c r="DJ160" s="28">
        <v>7.2062118817403693</v>
      </c>
      <c r="DK160" s="28">
        <v>6.8612494678860578</v>
      </c>
      <c r="DL160" s="28">
        <v>6.0910531132147465</v>
      </c>
      <c r="DM160" s="28">
        <v>5.6786025909489268</v>
      </c>
      <c r="DN160" s="28">
        <v>2.4760559451884312</v>
      </c>
      <c r="DO160" s="28">
        <v>-3.2279659661184077</v>
      </c>
      <c r="DP160" s="28">
        <v>-7.2746147330378079</v>
      </c>
      <c r="DQ160" s="28">
        <v>-10.150110869857038</v>
      </c>
      <c r="DS160" s="29">
        <v>5.4567415618074602</v>
      </c>
      <c r="DT160" s="29">
        <v>5.1040568578928358</v>
      </c>
      <c r="DU160" s="29">
        <v>4.8078401114279536</v>
      </c>
      <c r="DV160" s="29">
        <v>4.7408123218853149</v>
      </c>
      <c r="DW160" s="29">
        <v>4.5463999651375531</v>
      </c>
      <c r="DX160" s="29">
        <v>3.6255550992986159</v>
      </c>
      <c r="DY160" s="29">
        <v>2.6320431332758982</v>
      </c>
      <c r="DZ160" s="29">
        <v>1.8295479745103425</v>
      </c>
      <c r="EA160" s="29">
        <v>1.5024004748883879</v>
      </c>
      <c r="EB160" s="29">
        <v>0.40885309102968392</v>
      </c>
      <c r="EC160" s="29">
        <v>-5.0342666834062513</v>
      </c>
      <c r="ED160" s="29">
        <v>-10.097492545956818</v>
      </c>
      <c r="EE160" s="29">
        <v>-13.067436919495893</v>
      </c>
      <c r="EF160" s="29">
        <v>-12.956264718273044</v>
      </c>
      <c r="EH160" s="29">
        <v>8.9567415618074602</v>
      </c>
      <c r="EI160" s="29">
        <v>8.6040568578928358</v>
      </c>
      <c r="EJ160" s="29">
        <v>8.6040568578928358</v>
      </c>
      <c r="EK160" s="29">
        <v>8.2408123218853149</v>
      </c>
      <c r="EL160" s="29">
        <v>8.0463999651375531</v>
      </c>
      <c r="EM160" s="29">
        <v>7.1255550992986159</v>
      </c>
      <c r="EN160" s="29">
        <v>6.1320431332758982</v>
      </c>
      <c r="EO160" s="29">
        <v>5.3295479745103425</v>
      </c>
      <c r="EP160" s="29">
        <v>5.0024004748883879</v>
      </c>
      <c r="EQ160" s="29">
        <v>3.9088530910296839</v>
      </c>
      <c r="ER160" s="29">
        <v>-1.5342666834062513</v>
      </c>
      <c r="ES160" s="29">
        <v>-6.5974925459568183</v>
      </c>
      <c r="ET160" s="29">
        <v>-9.5674369194958935</v>
      </c>
      <c r="EU160" s="29">
        <v>-9.4562647182730437</v>
      </c>
      <c r="EW160" s="1">
        <v>384370</v>
      </c>
      <c r="EX160" s="1">
        <v>410583</v>
      </c>
      <c r="EY160" s="1" t="s">
        <v>547</v>
      </c>
      <c r="EZ160" s="1" t="s">
        <v>858</v>
      </c>
    </row>
    <row r="161" spans="2:156" ht="16" thickBot="1" x14ac:dyDescent="0.4">
      <c r="B161" s="21" t="s">
        <v>162</v>
      </c>
      <c r="C161" s="22">
        <v>7.4152227038409109</v>
      </c>
      <c r="D161" s="23">
        <v>7.0129137207617482</v>
      </c>
      <c r="E161" s="23">
        <v>6.923326495314102</v>
      </c>
      <c r="F161" s="23">
        <v>6.798270418672498</v>
      </c>
      <c r="G161" s="23">
        <v>6.7611396488554778</v>
      </c>
      <c r="H161" s="23">
        <v>6.5382116462713853</v>
      </c>
      <c r="I161" s="23">
        <v>6.3314999255975337</v>
      </c>
      <c r="J161" s="23">
        <v>6.2089342712937672</v>
      </c>
      <c r="K161" s="23">
        <v>5.9878665389757373</v>
      </c>
      <c r="L161" s="23">
        <v>5.743484177781518</v>
      </c>
      <c r="M161" s="23">
        <v>4.8092746217639242</v>
      </c>
      <c r="N161" s="23">
        <v>3.9779892860752533</v>
      </c>
      <c r="O161" s="23">
        <v>3.3470133472929913</v>
      </c>
      <c r="P161" s="23">
        <v>2.8879789749944447</v>
      </c>
      <c r="Q161" s="24"/>
      <c r="R161" s="23">
        <v>4.3652227038409102</v>
      </c>
      <c r="S161" s="23">
        <v>3.9629137207617475</v>
      </c>
      <c r="T161" s="23">
        <v>3.8733264953141013</v>
      </c>
      <c r="U161" s="23">
        <v>3.7482704186724973</v>
      </c>
      <c r="V161" s="23">
        <v>3.7111396488554771</v>
      </c>
      <c r="W161" s="23">
        <v>3.4882116462713846</v>
      </c>
      <c r="X161" s="23">
        <v>3.281499925597533</v>
      </c>
      <c r="Y161" s="23">
        <v>3.1589342712937665</v>
      </c>
      <c r="Z161" s="23">
        <v>2.9378665389757366</v>
      </c>
      <c r="AA161" s="23">
        <v>2.6934841777815173</v>
      </c>
      <c r="AB161" s="23">
        <v>1.7592746217639235</v>
      </c>
      <c r="AC161" s="23">
        <v>0.92798928607525255</v>
      </c>
      <c r="AD161" s="23">
        <v>0.29701334729299056</v>
      </c>
      <c r="AE161" s="23">
        <v>-0.16202102500555604</v>
      </c>
      <c r="AG161" s="25">
        <v>7.7057156164139133</v>
      </c>
      <c r="AH161" s="25">
        <v>7.5562709585109076</v>
      </c>
      <c r="AI161" s="25">
        <v>7.4227089953066585</v>
      </c>
      <c r="AJ161" s="25">
        <v>7.2659148515352623</v>
      </c>
      <c r="AK161" s="25">
        <v>7.2074831111671163</v>
      </c>
      <c r="AL161" s="25">
        <v>6.9993358496556048</v>
      </c>
      <c r="AM161" s="25">
        <v>6.80092110332121</v>
      </c>
      <c r="AN161" s="25">
        <v>6.6795066142762387</v>
      </c>
      <c r="AO161" s="25">
        <v>6.4960620751882434</v>
      </c>
      <c r="AP161" s="25">
        <v>6.3087590332752299</v>
      </c>
      <c r="AQ161" s="25">
        <v>5.6712413645345805</v>
      </c>
      <c r="AR161" s="25">
        <v>5.0948500336692977</v>
      </c>
      <c r="AS161" s="25">
        <v>4.5215257392557362</v>
      </c>
      <c r="AT161" s="25">
        <v>4.1791866139920177</v>
      </c>
      <c r="AV161" s="26">
        <v>4.6557156164139126</v>
      </c>
      <c r="AW161" s="26">
        <v>4.5062709585109069</v>
      </c>
      <c r="AX161" s="26">
        <v>4.3727089953066578</v>
      </c>
      <c r="AY161" s="26">
        <v>4.2159148515352616</v>
      </c>
      <c r="AZ161" s="26">
        <v>4.1574831111671156</v>
      </c>
      <c r="BA161" s="26">
        <v>3.9493358496556041</v>
      </c>
      <c r="BB161" s="26">
        <v>3.7509211033212093</v>
      </c>
      <c r="BC161" s="26">
        <v>3.629506614276238</v>
      </c>
      <c r="BD161" s="26">
        <v>3.4460620751882427</v>
      </c>
      <c r="BE161" s="26">
        <v>3.2587590332752292</v>
      </c>
      <c r="BF161" s="26">
        <v>2.6212413645345798</v>
      </c>
      <c r="BG161" s="26">
        <v>2.044850033669297</v>
      </c>
      <c r="BH161" s="26">
        <v>1.4715257392557355</v>
      </c>
      <c r="BI161" s="26">
        <v>1.129186613992017</v>
      </c>
      <c r="BK161" s="27">
        <v>7.4194726470360646</v>
      </c>
      <c r="BL161" s="27">
        <v>7.0198831967726001</v>
      </c>
      <c r="BM161" s="27">
        <v>6.9422812635843751</v>
      </c>
      <c r="BN161" s="27">
        <v>6.8099983838551292</v>
      </c>
      <c r="BO161" s="27">
        <v>6.7861638370466739</v>
      </c>
      <c r="BP161" s="27">
        <v>6.5676325274405283</v>
      </c>
      <c r="BQ161" s="27">
        <v>6.3651624665718831</v>
      </c>
      <c r="BR161" s="27">
        <v>6.2412758854049812</v>
      </c>
      <c r="BS161" s="27">
        <v>6.0188458185592886</v>
      </c>
      <c r="BT161" s="27">
        <v>5.7908008920680185</v>
      </c>
      <c r="BU161" s="27">
        <v>4.9770874849818725</v>
      </c>
      <c r="BV161" s="27">
        <v>4.4078971601086163</v>
      </c>
      <c r="BW161" s="27">
        <v>3.9077194382340146</v>
      </c>
      <c r="BX161" s="27">
        <v>3.6646542269350668</v>
      </c>
      <c r="BZ161" s="27">
        <v>4.3694726470360639</v>
      </c>
      <c r="CA161" s="27">
        <v>3.9698831967725994</v>
      </c>
      <c r="CB161" s="27">
        <v>3.8922812635843744</v>
      </c>
      <c r="CC161" s="27">
        <v>3.7599983838551285</v>
      </c>
      <c r="CD161" s="27">
        <v>3.7361638370466732</v>
      </c>
      <c r="CE161" s="27">
        <v>3.5176325274405276</v>
      </c>
      <c r="CF161" s="27">
        <v>3.3151624665718824</v>
      </c>
      <c r="CG161" s="27">
        <v>3.1912758854049805</v>
      </c>
      <c r="CH161" s="27">
        <v>2.9688458185592879</v>
      </c>
      <c r="CI161" s="27">
        <v>2.7408008920680178</v>
      </c>
      <c r="CJ161" s="27">
        <v>1.9270874849818718</v>
      </c>
      <c r="CK161" s="27">
        <v>1.3578971601086156</v>
      </c>
      <c r="CL161" s="27">
        <v>0.85771943823401386</v>
      </c>
      <c r="CM161" s="27">
        <v>0.61465422693506611</v>
      </c>
      <c r="CO161" s="28">
        <v>7.4269951646268346</v>
      </c>
      <c r="CP161" s="28">
        <v>7.035554990449608</v>
      </c>
      <c r="CQ161" s="28">
        <v>6.9554762130252499</v>
      </c>
      <c r="CR161" s="28">
        <v>6.8326748227925265</v>
      </c>
      <c r="CS161" s="28">
        <v>6.8011865780716487</v>
      </c>
      <c r="CT161" s="28">
        <v>6.5687464223355079</v>
      </c>
      <c r="CU161" s="28">
        <v>6.3324398472776018</v>
      </c>
      <c r="CV161" s="28">
        <v>6.1661518208076185</v>
      </c>
      <c r="CW161" s="28">
        <v>5.8875744111791164</v>
      </c>
      <c r="CX161" s="28">
        <v>5.6093741846420642</v>
      </c>
      <c r="CY161" s="28">
        <v>4.070776339597785</v>
      </c>
      <c r="CZ161" s="28">
        <v>1.6540474585858043</v>
      </c>
      <c r="DA161" s="28">
        <v>-0.20021385858541052</v>
      </c>
      <c r="DB161" s="28">
        <v>-1.3139469550382437</v>
      </c>
      <c r="DD161" s="28">
        <v>4.3769951646268339</v>
      </c>
      <c r="DE161" s="28">
        <v>3.9855549904496073</v>
      </c>
      <c r="DF161" s="28">
        <v>3.9054762130252492</v>
      </c>
      <c r="DG161" s="28">
        <v>3.7826748227925258</v>
      </c>
      <c r="DH161" s="28">
        <v>3.751186578071648</v>
      </c>
      <c r="DI161" s="28">
        <v>3.5187464223355072</v>
      </c>
      <c r="DJ161" s="28">
        <v>3.2824398472776011</v>
      </c>
      <c r="DK161" s="28">
        <v>3.1161518208076178</v>
      </c>
      <c r="DL161" s="28">
        <v>2.8375744111791157</v>
      </c>
      <c r="DM161" s="28">
        <v>2.5593741846420635</v>
      </c>
      <c r="DN161" s="28">
        <v>1.0207763395977842</v>
      </c>
      <c r="DO161" s="28">
        <v>-1.3959525414141964</v>
      </c>
      <c r="DP161" s="28">
        <v>-3.2502138585854112</v>
      </c>
      <c r="DQ161" s="28">
        <v>-4.3639469550382444</v>
      </c>
      <c r="DS161" s="29">
        <v>7.4140336180923345</v>
      </c>
      <c r="DT161" s="29">
        <v>6.9978296232731907</v>
      </c>
      <c r="DU161" s="29">
        <v>6.9129566132806097</v>
      </c>
      <c r="DV161" s="29">
        <v>6.7788931153256691</v>
      </c>
      <c r="DW161" s="29">
        <v>6.7504023129270543</v>
      </c>
      <c r="DX161" s="29">
        <v>6.5091898003874356</v>
      </c>
      <c r="DY161" s="29">
        <v>6.2558118635536424</v>
      </c>
      <c r="DZ161" s="29">
        <v>6.0627917062584142</v>
      </c>
      <c r="EA161" s="29">
        <v>5.7244980415703868</v>
      </c>
      <c r="EB161" s="29">
        <v>5.1212744557717169</v>
      </c>
      <c r="EC161" s="29">
        <v>2.4254874935249706</v>
      </c>
      <c r="ED161" s="29">
        <v>0.20435776127243344</v>
      </c>
      <c r="EE161" s="29">
        <v>-1.0317694460935627</v>
      </c>
      <c r="EF161" s="29">
        <v>-0.80418249081854754</v>
      </c>
      <c r="EH161" s="29">
        <v>4.3640336180923338</v>
      </c>
      <c r="EI161" s="29">
        <v>3.94782962327319</v>
      </c>
      <c r="EJ161" s="29">
        <v>3.94782962327319</v>
      </c>
      <c r="EK161" s="29">
        <v>3.7288931153256684</v>
      </c>
      <c r="EL161" s="29">
        <v>3.7004023129270536</v>
      </c>
      <c r="EM161" s="29">
        <v>3.4591898003874348</v>
      </c>
      <c r="EN161" s="29">
        <v>3.2058118635536417</v>
      </c>
      <c r="EO161" s="29">
        <v>3.0127917062584135</v>
      </c>
      <c r="EP161" s="29">
        <v>2.6744980415703861</v>
      </c>
      <c r="EQ161" s="29">
        <v>2.0712744557717162</v>
      </c>
      <c r="ER161" s="29">
        <v>-0.62451250647503009</v>
      </c>
      <c r="ES161" s="29">
        <v>-2.8456422387275673</v>
      </c>
      <c r="ET161" s="29">
        <v>-4.0817694460935634</v>
      </c>
      <c r="EU161" s="29">
        <v>-3.8541824908185482</v>
      </c>
      <c r="EW161" s="1">
        <v>382793</v>
      </c>
      <c r="EX161" s="1">
        <v>410428</v>
      </c>
      <c r="EY161" s="1" t="s">
        <v>536</v>
      </c>
      <c r="EZ161" s="1" t="s">
        <v>867</v>
      </c>
    </row>
    <row r="162" spans="2:156" ht="16" thickBot="1" x14ac:dyDescent="0.4">
      <c r="B162" s="21" t="s">
        <v>163</v>
      </c>
      <c r="C162" s="22">
        <v>9.215734130991347</v>
      </c>
      <c r="D162" s="23">
        <v>8.8482582701922059</v>
      </c>
      <c r="E162" s="23">
        <v>8.8354938543518546</v>
      </c>
      <c r="F162" s="23">
        <v>8.8789417436889142</v>
      </c>
      <c r="G162" s="23">
        <v>8.688269257646736</v>
      </c>
      <c r="H162" s="23">
        <v>8.5689673651084721</v>
      </c>
      <c r="I162" s="23">
        <v>8.4605187282594425</v>
      </c>
      <c r="J162" s="23">
        <v>13.030502088213229</v>
      </c>
      <c r="K162" s="23">
        <v>12.829041398983838</v>
      </c>
      <c r="L162" s="23">
        <v>12.728832354050629</v>
      </c>
      <c r="M162" s="23">
        <v>12.543338299176712</v>
      </c>
      <c r="N162" s="23">
        <v>12.381875499568451</v>
      </c>
      <c r="O162" s="23">
        <v>12.414560077269567</v>
      </c>
      <c r="P162" s="23">
        <v>12.483350764064593</v>
      </c>
      <c r="Q162" s="24"/>
      <c r="R162" s="23">
        <v>18.425734130991348</v>
      </c>
      <c r="S162" s="23">
        <v>18.058258270192205</v>
      </c>
      <c r="T162" s="23">
        <v>18.045493854351854</v>
      </c>
      <c r="U162" s="23">
        <v>18.088941743688913</v>
      </c>
      <c r="V162" s="23">
        <v>17.898269257646739</v>
      </c>
      <c r="W162" s="23">
        <v>17.778967365108471</v>
      </c>
      <c r="X162" s="23">
        <v>17.670518728259445</v>
      </c>
      <c r="Y162" s="23">
        <v>17.63050208821323</v>
      </c>
      <c r="Z162" s="23">
        <v>17.429041398983841</v>
      </c>
      <c r="AA162" s="23">
        <v>17.328832354050633</v>
      </c>
      <c r="AB162" s="23">
        <v>17.143338299176712</v>
      </c>
      <c r="AC162" s="23">
        <v>16.981875499568453</v>
      </c>
      <c r="AD162" s="23">
        <v>17.014560077269568</v>
      </c>
      <c r="AE162" s="23">
        <v>17.083350764064594</v>
      </c>
      <c r="AG162" s="25">
        <v>9.4987709637417765</v>
      </c>
      <c r="AH162" s="25">
        <v>9.3680495057450592</v>
      </c>
      <c r="AI162" s="25">
        <v>9.2786433088367737</v>
      </c>
      <c r="AJ162" s="25">
        <v>9.2580477865642266</v>
      </c>
      <c r="AK162" s="25">
        <v>9.0346164029561962</v>
      </c>
      <c r="AL162" s="25">
        <v>8.9058389685560044</v>
      </c>
      <c r="AM162" s="25">
        <v>8.7787535878549434</v>
      </c>
      <c r="AN162" s="25">
        <v>13.323067226513428</v>
      </c>
      <c r="AO162" s="25">
        <v>13.09395183806634</v>
      </c>
      <c r="AP162" s="25">
        <v>12.964785867672768</v>
      </c>
      <c r="AQ162" s="25">
        <v>12.810583379678141</v>
      </c>
      <c r="AR162" s="25">
        <v>12.617400690334076</v>
      </c>
      <c r="AS162" s="25">
        <v>12.587335190187272</v>
      </c>
      <c r="AT162" s="25">
        <v>12.610749493995767</v>
      </c>
      <c r="AV162" s="26">
        <v>18.708770963741777</v>
      </c>
      <c r="AW162" s="26">
        <v>18.57804950574506</v>
      </c>
      <c r="AX162" s="26">
        <v>18.488643308836775</v>
      </c>
      <c r="AY162" s="26">
        <v>18.468047786564227</v>
      </c>
      <c r="AZ162" s="26">
        <v>18.244616402956197</v>
      </c>
      <c r="BA162" s="26">
        <v>18.115838968556005</v>
      </c>
      <c r="BB162" s="26">
        <v>17.988753587854944</v>
      </c>
      <c r="BC162" s="26">
        <v>17.923067226513432</v>
      </c>
      <c r="BD162" s="26">
        <v>17.69395183806634</v>
      </c>
      <c r="BE162" s="26">
        <v>17.564785867672768</v>
      </c>
      <c r="BF162" s="26">
        <v>17.410583379678144</v>
      </c>
      <c r="BG162" s="26">
        <v>17.217400690334077</v>
      </c>
      <c r="BH162" s="26">
        <v>17.187335190187273</v>
      </c>
      <c r="BI162" s="26">
        <v>17.21074949399577</v>
      </c>
      <c r="BK162" s="27">
        <v>9.2175636802571397</v>
      </c>
      <c r="BL162" s="27">
        <v>8.8528684984839288</v>
      </c>
      <c r="BM162" s="27">
        <v>8.8424687760124652</v>
      </c>
      <c r="BN162" s="27">
        <v>8.8879104578535362</v>
      </c>
      <c r="BO162" s="27">
        <v>8.7008264805122497</v>
      </c>
      <c r="BP162" s="27">
        <v>8.584835566298139</v>
      </c>
      <c r="BQ162" s="27">
        <v>8.4796996187194971</v>
      </c>
      <c r="BR162" s="27">
        <v>13.052547327891723</v>
      </c>
      <c r="BS162" s="27">
        <v>12.856270761907929</v>
      </c>
      <c r="BT162" s="27">
        <v>12.764486692531943</v>
      </c>
      <c r="BU162" s="27">
        <v>12.597435415327801</v>
      </c>
      <c r="BV162" s="27">
        <v>12.448537032933801</v>
      </c>
      <c r="BW162" s="27">
        <v>12.484344664646363</v>
      </c>
      <c r="BX162" s="27">
        <v>12.551836844336133</v>
      </c>
      <c r="BZ162" s="27">
        <v>18.427563680257141</v>
      </c>
      <c r="CA162" s="27">
        <v>18.06286849848393</v>
      </c>
      <c r="CB162" s="27">
        <v>18.052468776012468</v>
      </c>
      <c r="CC162" s="27">
        <v>18.097910457853537</v>
      </c>
      <c r="CD162" s="27">
        <v>17.910826480512249</v>
      </c>
      <c r="CE162" s="27">
        <v>17.79483556629814</v>
      </c>
      <c r="CF162" s="27">
        <v>17.689699618719498</v>
      </c>
      <c r="CG162" s="27">
        <v>17.652547327891725</v>
      </c>
      <c r="CH162" s="27">
        <v>17.45627076190793</v>
      </c>
      <c r="CI162" s="27">
        <v>17.364486692531944</v>
      </c>
      <c r="CJ162" s="27">
        <v>17.197435415327803</v>
      </c>
      <c r="CK162" s="27">
        <v>17.048537032933801</v>
      </c>
      <c r="CL162" s="27">
        <v>17.084344664646366</v>
      </c>
      <c r="CM162" s="27">
        <v>17.151836844336135</v>
      </c>
      <c r="CO162" s="28">
        <v>9.2336038290233962</v>
      </c>
      <c r="CP162" s="28">
        <v>8.8853417241296437</v>
      </c>
      <c r="CQ162" s="28">
        <v>8.8907995953064098</v>
      </c>
      <c r="CR162" s="28">
        <v>8.9516016474666458</v>
      </c>
      <c r="CS162" s="28">
        <v>8.7797537828460062</v>
      </c>
      <c r="CT162" s="28">
        <v>8.679883311889224</v>
      </c>
      <c r="CU162" s="28">
        <v>8.5908547882680235</v>
      </c>
      <c r="CV162" s="28">
        <v>13.179550834908838</v>
      </c>
      <c r="CW162" s="28">
        <v>13.0021554683695</v>
      </c>
      <c r="CX162" s="28">
        <v>12.932667392677724</v>
      </c>
      <c r="CY162" s="28">
        <v>12.756547501091399</v>
      </c>
      <c r="CZ162" s="28">
        <v>11.862004460853118</v>
      </c>
      <c r="DA162" s="28">
        <v>10.844378306442122</v>
      </c>
      <c r="DB162" s="28">
        <v>10.258910749508079</v>
      </c>
      <c r="DD162" s="28">
        <v>18.443603829023395</v>
      </c>
      <c r="DE162" s="28">
        <v>18.095341724129646</v>
      </c>
      <c r="DF162" s="28">
        <v>18.100799595306412</v>
      </c>
      <c r="DG162" s="28">
        <v>18.161601647466647</v>
      </c>
      <c r="DH162" s="28">
        <v>17.989753782846009</v>
      </c>
      <c r="DI162" s="28">
        <v>17.889883311889225</v>
      </c>
      <c r="DJ162" s="28">
        <v>17.800854788268026</v>
      </c>
      <c r="DK162" s="28">
        <v>17.779550834908839</v>
      </c>
      <c r="DL162" s="28">
        <v>17.602155468369503</v>
      </c>
      <c r="DM162" s="28">
        <v>17.532667392677723</v>
      </c>
      <c r="DN162" s="28">
        <v>17.356547501091399</v>
      </c>
      <c r="DO162" s="28">
        <v>16.46200446085312</v>
      </c>
      <c r="DP162" s="28">
        <v>15.444378306442124</v>
      </c>
      <c r="DQ162" s="28">
        <v>14.85891074950808</v>
      </c>
      <c r="DS162" s="29">
        <v>9.2376580520082392</v>
      </c>
      <c r="DT162" s="29">
        <v>8.8866660634381294</v>
      </c>
      <c r="DU162" s="29">
        <v>8.8934640782966099</v>
      </c>
      <c r="DV162" s="29">
        <v>8.9630719371369079</v>
      </c>
      <c r="DW162" s="29">
        <v>8.8024315030351499</v>
      </c>
      <c r="DX162" s="29">
        <v>8.7180618911660801</v>
      </c>
      <c r="DY162" s="29">
        <v>8.6426726194236423</v>
      </c>
      <c r="DZ162" s="29">
        <v>13.24821261246314</v>
      </c>
      <c r="EA162" s="29">
        <v>13.076953246659304</v>
      </c>
      <c r="EB162" s="29">
        <v>12.892294066919131</v>
      </c>
      <c r="EC162" s="29">
        <v>11.96132678901081</v>
      </c>
      <c r="ED162" s="29">
        <v>10.816652386734358</v>
      </c>
      <c r="EE162" s="29">
        <v>10.149901133618496</v>
      </c>
      <c r="EF162" s="29">
        <v>10.606242247300349</v>
      </c>
      <c r="EH162" s="29">
        <v>18.44765805200824</v>
      </c>
      <c r="EI162" s="29">
        <v>18.096666063438128</v>
      </c>
      <c r="EJ162" s="29">
        <v>18.096666063438128</v>
      </c>
      <c r="EK162" s="29">
        <v>18.17307193713691</v>
      </c>
      <c r="EL162" s="29">
        <v>18.012431503035153</v>
      </c>
      <c r="EM162" s="29">
        <v>17.928061891166081</v>
      </c>
      <c r="EN162" s="29">
        <v>17.852672619423643</v>
      </c>
      <c r="EO162" s="29">
        <v>17.848212612463144</v>
      </c>
      <c r="EP162" s="29">
        <v>17.676953246659306</v>
      </c>
      <c r="EQ162" s="29">
        <v>17.492294066919133</v>
      </c>
      <c r="ER162" s="29">
        <v>16.561326789010813</v>
      </c>
      <c r="ES162" s="29">
        <v>15.416652386734359</v>
      </c>
      <c r="ET162" s="29">
        <v>14.749901133618497</v>
      </c>
      <c r="EU162" s="29">
        <v>15.20624224730035</v>
      </c>
      <c r="EW162" s="1">
        <v>385349</v>
      </c>
      <c r="EX162" s="1">
        <v>433821</v>
      </c>
      <c r="EY162" s="1" t="s">
        <v>483</v>
      </c>
      <c r="EZ162" s="1" t="s">
        <v>858</v>
      </c>
    </row>
    <row r="163" spans="2:156" ht="16" thickBot="1" x14ac:dyDescent="0.4">
      <c r="B163" s="21" t="s">
        <v>164</v>
      </c>
      <c r="C163" s="22">
        <v>4.7908932993775224</v>
      </c>
      <c r="D163" s="23">
        <v>4.3492053198033176</v>
      </c>
      <c r="E163" s="23">
        <v>3.9935838809084778</v>
      </c>
      <c r="F163" s="23">
        <v>3.5714483327341213</v>
      </c>
      <c r="G163" s="23">
        <v>3.4169482474484472</v>
      </c>
      <c r="H163" s="23">
        <v>2.9758028464046529</v>
      </c>
      <c r="I163" s="23">
        <v>2.4119018545084732</v>
      </c>
      <c r="J163" s="23">
        <v>2.0213644041061674</v>
      </c>
      <c r="K163" s="23">
        <v>1.5369377215914959</v>
      </c>
      <c r="L163" s="23">
        <v>0.97301236541530756</v>
      </c>
      <c r="M163" s="23">
        <v>-1.0458902290972247</v>
      </c>
      <c r="N163" s="23">
        <v>-2.18818688247854</v>
      </c>
      <c r="O163" s="23">
        <v>-2.7400168979571902</v>
      </c>
      <c r="P163" s="23">
        <v>-2.7482612988135884</v>
      </c>
      <c r="Q163" s="24"/>
      <c r="R163" s="23">
        <v>14.790893299377522</v>
      </c>
      <c r="S163" s="23">
        <v>14.349205319803318</v>
      </c>
      <c r="T163" s="23">
        <v>13.993583880908478</v>
      </c>
      <c r="U163" s="23">
        <v>13.571448332734121</v>
      </c>
      <c r="V163" s="23">
        <v>13.416948247448447</v>
      </c>
      <c r="W163" s="23">
        <v>12.975802846404653</v>
      </c>
      <c r="X163" s="23">
        <v>12.411901854508473</v>
      </c>
      <c r="Y163" s="23">
        <v>12.021364404106167</v>
      </c>
      <c r="Z163" s="23">
        <v>11.536937721591496</v>
      </c>
      <c r="AA163" s="23">
        <v>10.973012365415308</v>
      </c>
      <c r="AB163" s="23">
        <v>8.9541097709027753</v>
      </c>
      <c r="AC163" s="23">
        <v>7.81181311752146</v>
      </c>
      <c r="AD163" s="23">
        <v>7.2599831020428098</v>
      </c>
      <c r="AE163" s="23">
        <v>7.2517387011864116</v>
      </c>
      <c r="AG163" s="25">
        <v>4.9404063578459958</v>
      </c>
      <c r="AH163" s="25">
        <v>4.6540303217162897</v>
      </c>
      <c r="AI163" s="25">
        <v>4.2796697793830294</v>
      </c>
      <c r="AJ163" s="25">
        <v>3.9039903294527498</v>
      </c>
      <c r="AK163" s="25">
        <v>3.7807707827072825</v>
      </c>
      <c r="AL163" s="25">
        <v>3.4339271111111351</v>
      </c>
      <c r="AM163" s="25">
        <v>2.9011537889114347</v>
      </c>
      <c r="AN163" s="25">
        <v>2.612424254078471</v>
      </c>
      <c r="AO163" s="25">
        <v>2.2349301683009735</v>
      </c>
      <c r="AP163" s="25">
        <v>1.7745997994717726</v>
      </c>
      <c r="AQ163" s="25">
        <v>0.33328551003477358</v>
      </c>
      <c r="AR163" s="25">
        <v>-0.67631325669657016</v>
      </c>
      <c r="AS163" s="25">
        <v>-1.3658421168550738</v>
      </c>
      <c r="AT163" s="25">
        <v>-1.6499322837655264</v>
      </c>
      <c r="AV163" s="26">
        <v>14.940406357845996</v>
      </c>
      <c r="AW163" s="26">
        <v>14.65403032171629</v>
      </c>
      <c r="AX163" s="26">
        <v>14.279669779383029</v>
      </c>
      <c r="AY163" s="26">
        <v>13.90399032945275</v>
      </c>
      <c r="AZ163" s="26">
        <v>13.780770782707283</v>
      </c>
      <c r="BA163" s="26">
        <v>13.433927111111135</v>
      </c>
      <c r="BB163" s="26">
        <v>12.901153788911435</v>
      </c>
      <c r="BC163" s="26">
        <v>12.612424254078471</v>
      </c>
      <c r="BD163" s="26">
        <v>12.234930168300973</v>
      </c>
      <c r="BE163" s="26">
        <v>11.774599799471773</v>
      </c>
      <c r="BF163" s="26">
        <v>10.333285510034774</v>
      </c>
      <c r="BG163" s="26">
        <v>9.3236867433034298</v>
      </c>
      <c r="BH163" s="26">
        <v>8.6341578831449262</v>
      </c>
      <c r="BI163" s="26">
        <v>8.3500677162344736</v>
      </c>
      <c r="BK163" s="27">
        <v>4.7918833617618422</v>
      </c>
      <c r="BL163" s="27">
        <v>4.386611875866592</v>
      </c>
      <c r="BM163" s="27">
        <v>4.0359985333871169</v>
      </c>
      <c r="BN163" s="27">
        <v>3.6589590923384865</v>
      </c>
      <c r="BO163" s="27">
        <v>3.4868842907016298</v>
      </c>
      <c r="BP163" s="27">
        <v>3.0539587891403706</v>
      </c>
      <c r="BQ163" s="27">
        <v>2.468747849412086</v>
      </c>
      <c r="BR163" s="27">
        <v>2.0910326633443734</v>
      </c>
      <c r="BS163" s="27">
        <v>1.67499452775332</v>
      </c>
      <c r="BT163" s="27">
        <v>1.1587327144188393</v>
      </c>
      <c r="BU163" s="27">
        <v>-0.71316109300383346</v>
      </c>
      <c r="BV163" s="27">
        <v>-1.6153947423043817</v>
      </c>
      <c r="BW163" s="27">
        <v>-1.907968624748527</v>
      </c>
      <c r="BX163" s="27">
        <v>-1.7231981381879251</v>
      </c>
      <c r="BZ163" s="27">
        <v>14.791883361761842</v>
      </c>
      <c r="CA163" s="27">
        <v>14.386611875866592</v>
      </c>
      <c r="CB163" s="27">
        <v>14.035998533387117</v>
      </c>
      <c r="CC163" s="27">
        <v>13.658959092338486</v>
      </c>
      <c r="CD163" s="27">
        <v>13.48688429070163</v>
      </c>
      <c r="CE163" s="27">
        <v>13.053958789140371</v>
      </c>
      <c r="CF163" s="27">
        <v>12.468747849412086</v>
      </c>
      <c r="CG163" s="27">
        <v>12.091032663344373</v>
      </c>
      <c r="CH163" s="27">
        <v>11.67499452775332</v>
      </c>
      <c r="CI163" s="27">
        <v>11.158732714418839</v>
      </c>
      <c r="CJ163" s="27">
        <v>9.2868389069961665</v>
      </c>
      <c r="CK163" s="27">
        <v>8.3846052576956183</v>
      </c>
      <c r="CL163" s="27">
        <v>8.092031375251473</v>
      </c>
      <c r="CM163" s="27">
        <v>8.2768018618120749</v>
      </c>
      <c r="CO163" s="28">
        <v>4.8005888416758626</v>
      </c>
      <c r="CP163" s="28">
        <v>4.3717202013325185</v>
      </c>
      <c r="CQ163" s="28">
        <v>4.0389314442382602</v>
      </c>
      <c r="CR163" s="28">
        <v>3.6444792839393436</v>
      </c>
      <c r="CS163" s="28">
        <v>3.5248198465120399</v>
      </c>
      <c r="CT163" s="28">
        <v>3.1588450228929492</v>
      </c>
      <c r="CU163" s="28">
        <v>2.6213562298212896</v>
      </c>
      <c r="CV163" s="28">
        <v>2.2990886970600819</v>
      </c>
      <c r="CW163" s="28">
        <v>1.8755075503488818</v>
      </c>
      <c r="CX163" s="28">
        <v>1.485206376790547</v>
      </c>
      <c r="CY163" s="28">
        <v>-1.2834306349853186</v>
      </c>
      <c r="CZ163" s="28">
        <v>-6.2126894797285175</v>
      </c>
      <c r="DA163" s="28">
        <v>-10.115802035783737</v>
      </c>
      <c r="DB163" s="28">
        <v>-12.367508430768538</v>
      </c>
      <c r="DD163" s="28">
        <v>14.800588841675863</v>
      </c>
      <c r="DE163" s="28">
        <v>14.371720201332518</v>
      </c>
      <c r="DF163" s="28">
        <v>14.03893144423826</v>
      </c>
      <c r="DG163" s="28">
        <v>13.644479283939344</v>
      </c>
      <c r="DH163" s="28">
        <v>13.52481984651204</v>
      </c>
      <c r="DI163" s="28">
        <v>13.158845022892949</v>
      </c>
      <c r="DJ163" s="28">
        <v>12.62135622982129</v>
      </c>
      <c r="DK163" s="28">
        <v>12.299088697060082</v>
      </c>
      <c r="DL163" s="28">
        <v>11.875507550348882</v>
      </c>
      <c r="DM163" s="28">
        <v>11.485206376790547</v>
      </c>
      <c r="DN163" s="28">
        <v>8.7165693650146814</v>
      </c>
      <c r="DO163" s="28">
        <v>3.7873105202714825</v>
      </c>
      <c r="DP163" s="28">
        <v>-0.11580203578373727</v>
      </c>
      <c r="DQ163" s="28">
        <v>-2.3675084307685381</v>
      </c>
      <c r="DS163" s="29">
        <v>4.7779962182862423</v>
      </c>
      <c r="DT163" s="29">
        <v>4.2929769055705016</v>
      </c>
      <c r="DU163" s="29">
        <v>3.9649959228592042</v>
      </c>
      <c r="DV163" s="29">
        <v>3.6010978724478306</v>
      </c>
      <c r="DW163" s="29">
        <v>3.5251496391428905</v>
      </c>
      <c r="DX163" s="29">
        <v>3.1501624411487263</v>
      </c>
      <c r="DY163" s="29">
        <v>2.6435081877442084</v>
      </c>
      <c r="DZ163" s="29">
        <v>2.3504500914549951</v>
      </c>
      <c r="EA163" s="29">
        <v>1.8716543026092118</v>
      </c>
      <c r="EB163" s="29">
        <v>0.72516317848572243</v>
      </c>
      <c r="EC163" s="29">
        <v>-4.9703406356545656</v>
      </c>
      <c r="ED163" s="29">
        <v>-9.4427807699901294</v>
      </c>
      <c r="EE163" s="29">
        <v>-12.058602325201619</v>
      </c>
      <c r="EF163" s="29">
        <v>-11.154450526054539</v>
      </c>
      <c r="EH163" s="29">
        <v>14.777996218286242</v>
      </c>
      <c r="EI163" s="29">
        <v>14.292976905570502</v>
      </c>
      <c r="EJ163" s="29">
        <v>14.292976905570502</v>
      </c>
      <c r="EK163" s="29">
        <v>13.601097872447831</v>
      </c>
      <c r="EL163" s="29">
        <v>13.52514963914289</v>
      </c>
      <c r="EM163" s="29">
        <v>13.150162441148726</v>
      </c>
      <c r="EN163" s="29">
        <v>12.643508187744208</v>
      </c>
      <c r="EO163" s="29">
        <v>12.350450091454995</v>
      </c>
      <c r="EP163" s="29">
        <v>11.871654302609212</v>
      </c>
      <c r="EQ163" s="29">
        <v>10.725163178485722</v>
      </c>
      <c r="ER163" s="29">
        <v>5.0296593643454344</v>
      </c>
      <c r="ES163" s="29">
        <v>0.55721923000987061</v>
      </c>
      <c r="ET163" s="29">
        <v>-2.058602325201619</v>
      </c>
      <c r="EU163" s="29">
        <v>-1.1544505260545392</v>
      </c>
      <c r="EW163" s="1">
        <v>387623</v>
      </c>
      <c r="EX163" s="1">
        <v>391345</v>
      </c>
      <c r="EY163" s="1" t="s">
        <v>646</v>
      </c>
      <c r="EZ163" s="1" t="s">
        <v>869</v>
      </c>
    </row>
    <row r="164" spans="2:156" ht="16" thickBot="1" x14ac:dyDescent="0.4">
      <c r="B164" s="21" t="s">
        <v>165</v>
      </c>
      <c r="C164" s="22">
        <v>2.8699636758266358</v>
      </c>
      <c r="D164" s="23">
        <v>2.0417482652962455</v>
      </c>
      <c r="E164" s="23">
        <v>1.9955642422045052</v>
      </c>
      <c r="F164" s="23">
        <v>1.5248828447991407</v>
      </c>
      <c r="G164" s="23">
        <v>1.6542207801861188</v>
      </c>
      <c r="H164" s="23">
        <v>1.2515153064348823</v>
      </c>
      <c r="I164" s="23">
        <v>0.69877507996982402</v>
      </c>
      <c r="J164" s="23">
        <v>-2.1354101128392102</v>
      </c>
      <c r="K164" s="23">
        <v>-2.5014762763581864</v>
      </c>
      <c r="L164" s="23">
        <v>-2.9629788754796351</v>
      </c>
      <c r="M164" s="23">
        <v>-8.3310681045481552</v>
      </c>
      <c r="N164" s="23">
        <v>-9.346376660199514</v>
      </c>
      <c r="O164" s="23">
        <v>-9.745425184366276</v>
      </c>
      <c r="P164" s="23">
        <v>-9.2998244182739001</v>
      </c>
      <c r="Q164" s="24"/>
      <c r="R164" s="23">
        <v>9.8699636758266358</v>
      </c>
      <c r="S164" s="23">
        <v>9.0417482652962455</v>
      </c>
      <c r="T164" s="23">
        <v>8.9955642422045052</v>
      </c>
      <c r="U164" s="23">
        <v>8.5248828447991407</v>
      </c>
      <c r="V164" s="23">
        <v>8.6542207801861188</v>
      </c>
      <c r="W164" s="23">
        <v>8.2515153064348823</v>
      </c>
      <c r="X164" s="23">
        <v>7.698775079969824</v>
      </c>
      <c r="Y164" s="23">
        <v>4.8645898871607898</v>
      </c>
      <c r="Z164" s="23">
        <v>4.4985237236418136</v>
      </c>
      <c r="AA164" s="23">
        <v>4.0370211245203649</v>
      </c>
      <c r="AB164" s="23">
        <v>-1.3310681045481552</v>
      </c>
      <c r="AC164" s="23">
        <v>-2.346376660199514</v>
      </c>
      <c r="AD164" s="23">
        <v>-2.745425184366276</v>
      </c>
      <c r="AE164" s="23">
        <v>-2.2998244182739001</v>
      </c>
      <c r="AG164" s="25">
        <v>3.2457917164277035</v>
      </c>
      <c r="AH164" s="25">
        <v>2.7420894775118327</v>
      </c>
      <c r="AI164" s="25">
        <v>2.6504262574175961</v>
      </c>
      <c r="AJ164" s="25">
        <v>2.1326342468288289</v>
      </c>
      <c r="AK164" s="25">
        <v>2.1306247206633948</v>
      </c>
      <c r="AL164" s="25">
        <v>1.7328597616938524</v>
      </c>
      <c r="AM164" s="25">
        <v>1.2184675107247713</v>
      </c>
      <c r="AN164" s="25">
        <v>0.99375328798349827</v>
      </c>
      <c r="AO164" s="25">
        <v>0.55822220709433878</v>
      </c>
      <c r="AP164" s="25">
        <v>9.3176027127626071E-2</v>
      </c>
      <c r="AQ164" s="25">
        <v>-1.0485661601140528</v>
      </c>
      <c r="AR164" s="25">
        <v>-1.9706145785707214</v>
      </c>
      <c r="AS164" s="25">
        <v>-2.6886263219787914</v>
      </c>
      <c r="AT164" s="25">
        <v>-2.9957099728182079</v>
      </c>
      <c r="AV164" s="26">
        <v>10.245791716427703</v>
      </c>
      <c r="AW164" s="26">
        <v>9.7420894775118327</v>
      </c>
      <c r="AX164" s="26">
        <v>9.6504262574175961</v>
      </c>
      <c r="AY164" s="26">
        <v>9.1326342468288289</v>
      </c>
      <c r="AZ164" s="26">
        <v>9.1306247206633948</v>
      </c>
      <c r="BA164" s="26">
        <v>8.7328597616938524</v>
      </c>
      <c r="BB164" s="26">
        <v>8.2184675107247713</v>
      </c>
      <c r="BC164" s="26">
        <v>7.9937532879834983</v>
      </c>
      <c r="BD164" s="26">
        <v>7.5582222070943388</v>
      </c>
      <c r="BE164" s="26">
        <v>7.0931760271276261</v>
      </c>
      <c r="BF164" s="26">
        <v>5.9514338398859472</v>
      </c>
      <c r="BG164" s="26">
        <v>5.0293854214292786</v>
      </c>
      <c r="BH164" s="26">
        <v>4.3113736780212086</v>
      </c>
      <c r="BI164" s="26">
        <v>4.0042900271817921</v>
      </c>
      <c r="BK164" s="27">
        <v>2.8767808577930403</v>
      </c>
      <c r="BL164" s="27">
        <v>2.0516872590681423</v>
      </c>
      <c r="BM164" s="27">
        <v>2.0108771981509541</v>
      </c>
      <c r="BN164" s="27">
        <v>1.5537415726337542</v>
      </c>
      <c r="BO164" s="27">
        <v>1.6925497921002659</v>
      </c>
      <c r="BP164" s="27">
        <v>1.302782396777399</v>
      </c>
      <c r="BQ164" s="27">
        <v>0.74917243095063668</v>
      </c>
      <c r="BR164" s="27">
        <v>-2.0109615449576737</v>
      </c>
      <c r="BS164" s="27">
        <v>-2.3556278059363116</v>
      </c>
      <c r="BT164" s="27">
        <v>-2.7681848115205803</v>
      </c>
      <c r="BU164" s="27">
        <v>-7.9643458051719129</v>
      </c>
      <c r="BV164" s="27">
        <v>-8.8313388668125725</v>
      </c>
      <c r="BW164" s="27">
        <v>-9.2240696756645875</v>
      </c>
      <c r="BX164" s="27">
        <v>-8.7259354049303255</v>
      </c>
      <c r="BZ164" s="27">
        <v>9.8767808577930403</v>
      </c>
      <c r="CA164" s="27">
        <v>9.0516872590681423</v>
      </c>
      <c r="CB164" s="27">
        <v>9.0108771981509541</v>
      </c>
      <c r="CC164" s="27">
        <v>8.5537415726337542</v>
      </c>
      <c r="CD164" s="27">
        <v>8.6925497921002659</v>
      </c>
      <c r="CE164" s="27">
        <v>8.302782396777399</v>
      </c>
      <c r="CF164" s="27">
        <v>7.7491724309506367</v>
      </c>
      <c r="CG164" s="27">
        <v>4.9890384550423263</v>
      </c>
      <c r="CH164" s="27">
        <v>4.6443721940636884</v>
      </c>
      <c r="CI164" s="27">
        <v>4.2318151884794197</v>
      </c>
      <c r="CJ164" s="27">
        <v>-0.96434580517191293</v>
      </c>
      <c r="CK164" s="27">
        <v>-1.8313388668125725</v>
      </c>
      <c r="CL164" s="27">
        <v>-2.2240696756645875</v>
      </c>
      <c r="CM164" s="27">
        <v>-1.7259354049303255</v>
      </c>
      <c r="CO164" s="28">
        <v>2.8941221644779809</v>
      </c>
      <c r="CP164" s="28">
        <v>2.0878935291224678</v>
      </c>
      <c r="CQ164" s="28">
        <v>2.0573376958707108</v>
      </c>
      <c r="CR164" s="28">
        <v>1.5948919229916392</v>
      </c>
      <c r="CS164" s="28">
        <v>1.7205292628885083</v>
      </c>
      <c r="CT164" s="28">
        <v>1.2955792798001191</v>
      </c>
      <c r="CU164" s="28">
        <v>0.67109344089208989</v>
      </c>
      <c r="CV164" s="28">
        <v>-1.9416223154262831</v>
      </c>
      <c r="CW164" s="28">
        <v>-2.3924961718859201</v>
      </c>
      <c r="CX164" s="28">
        <v>-2.8028789963025211</v>
      </c>
      <c r="CY164" s="28">
        <v>-9.1294196503440155</v>
      </c>
      <c r="CZ164" s="28">
        <v>-13.411545485617452</v>
      </c>
      <c r="DA164" s="28">
        <v>-17.190663009205295</v>
      </c>
      <c r="DB164" s="28">
        <v>-18.917325854039504</v>
      </c>
      <c r="DD164" s="28">
        <v>9.8941221644779809</v>
      </c>
      <c r="DE164" s="28">
        <v>9.0878935291224678</v>
      </c>
      <c r="DF164" s="28">
        <v>9.0573376958707108</v>
      </c>
      <c r="DG164" s="28">
        <v>8.5948919229916392</v>
      </c>
      <c r="DH164" s="28">
        <v>8.7205292628885083</v>
      </c>
      <c r="DI164" s="28">
        <v>8.2955792798001191</v>
      </c>
      <c r="DJ164" s="28">
        <v>7.6710934408920899</v>
      </c>
      <c r="DK164" s="28">
        <v>5.0583776845737169</v>
      </c>
      <c r="DL164" s="28">
        <v>4.6075038281140799</v>
      </c>
      <c r="DM164" s="28">
        <v>4.1971210036974789</v>
      </c>
      <c r="DN164" s="28">
        <v>-2.1294196503440155</v>
      </c>
      <c r="DO164" s="28">
        <v>-6.4115454856174523</v>
      </c>
      <c r="DP164" s="28">
        <v>-10.190663009205295</v>
      </c>
      <c r="DQ164" s="28">
        <v>-11.917325854039504</v>
      </c>
      <c r="DS164" s="29">
        <v>2.9039754214394193</v>
      </c>
      <c r="DT164" s="29">
        <v>2.071117158641318</v>
      </c>
      <c r="DU164" s="29">
        <v>2.026481177082843</v>
      </c>
      <c r="DV164" s="29">
        <v>1.5831021677010639</v>
      </c>
      <c r="DW164" s="29">
        <v>1.7174527883185533</v>
      </c>
      <c r="DX164" s="29">
        <v>1.3207407632244568</v>
      </c>
      <c r="DY164" s="29">
        <v>0.70561431295287491</v>
      </c>
      <c r="DZ164" s="29">
        <v>-1.8598970612466914</v>
      </c>
      <c r="EA164" s="29">
        <v>-2.3448010058015143</v>
      </c>
      <c r="EB164" s="29">
        <v>-6.2646205372621324</v>
      </c>
      <c r="EC164" s="29">
        <v>-12.605980071785837</v>
      </c>
      <c r="ED164" s="29">
        <v>-16.433424394253095</v>
      </c>
      <c r="EE164" s="29">
        <v>-18.922201491245588</v>
      </c>
      <c r="EF164" s="29">
        <v>-17.553553217568066</v>
      </c>
      <c r="EH164" s="29">
        <v>9.9039754214394193</v>
      </c>
      <c r="EI164" s="29">
        <v>9.071117158641318</v>
      </c>
      <c r="EJ164" s="29">
        <v>9.071117158641318</v>
      </c>
      <c r="EK164" s="29">
        <v>8.5831021677010639</v>
      </c>
      <c r="EL164" s="29">
        <v>8.7174527883185533</v>
      </c>
      <c r="EM164" s="29">
        <v>8.3207407632244568</v>
      </c>
      <c r="EN164" s="29">
        <v>7.7056143129528749</v>
      </c>
      <c r="EO164" s="29">
        <v>5.1401029387533086</v>
      </c>
      <c r="EP164" s="29">
        <v>4.6551989941984857</v>
      </c>
      <c r="EQ164" s="29">
        <v>0.73537946273786758</v>
      </c>
      <c r="ER164" s="29">
        <v>-5.6059800717858366</v>
      </c>
      <c r="ES164" s="29">
        <v>-9.4334243942530946</v>
      </c>
      <c r="ET164" s="29">
        <v>-11.922201491245588</v>
      </c>
      <c r="EU164" s="29">
        <v>-10.553553217568066</v>
      </c>
      <c r="EW164" s="1">
        <v>388860</v>
      </c>
      <c r="EX164" s="1">
        <v>391967</v>
      </c>
      <c r="EY164" s="1" t="s">
        <v>646</v>
      </c>
      <c r="EZ164" s="1" t="s">
        <v>869</v>
      </c>
    </row>
    <row r="165" spans="2:156" ht="16" thickBot="1" x14ac:dyDescent="0.4">
      <c r="B165" s="21" t="s">
        <v>166</v>
      </c>
      <c r="C165" s="22">
        <v>0.82086801106786922</v>
      </c>
      <c r="D165" s="23">
        <v>0.70322022784755323</v>
      </c>
      <c r="E165" s="23">
        <v>0.64022361972792385</v>
      </c>
      <c r="F165" s="23">
        <v>0.58551717973703621</v>
      </c>
      <c r="G165" s="23">
        <v>0.52408017065605694</v>
      </c>
      <c r="H165" s="23">
        <v>0.4520967152331723</v>
      </c>
      <c r="I165" s="23">
        <v>0.37346267188640869</v>
      </c>
      <c r="J165" s="23">
        <v>0.29166638321116878</v>
      </c>
      <c r="K165" s="23">
        <v>0.20437153678944764</v>
      </c>
      <c r="L165" s="23">
        <v>8.969466810838167E-2</v>
      </c>
      <c r="M165" s="23">
        <v>-0.43166193461512581</v>
      </c>
      <c r="N165" s="23">
        <v>-0.65891334525449263</v>
      </c>
      <c r="O165" s="23">
        <v>-0.77745031320123292</v>
      </c>
      <c r="P165" s="23">
        <v>-0.78318310405665503</v>
      </c>
      <c r="Q165" s="24"/>
      <c r="R165" s="23">
        <v>8.8208680110678692</v>
      </c>
      <c r="S165" s="23">
        <v>8.7032202278475523</v>
      </c>
      <c r="T165" s="23">
        <v>8.640223619727923</v>
      </c>
      <c r="U165" s="23">
        <v>8.5855171797370353</v>
      </c>
      <c r="V165" s="23">
        <v>8.5240801706560561</v>
      </c>
      <c r="W165" s="23">
        <v>8.4520967152331714</v>
      </c>
      <c r="X165" s="23">
        <v>8.3734626718864078</v>
      </c>
      <c r="Y165" s="23">
        <v>8.2916663832111688</v>
      </c>
      <c r="Z165" s="23">
        <v>8.2043715367894485</v>
      </c>
      <c r="AA165" s="23">
        <v>8.0896946681083826</v>
      </c>
      <c r="AB165" s="23">
        <v>7.5683380653848742</v>
      </c>
      <c r="AC165" s="23">
        <v>7.3410866547455074</v>
      </c>
      <c r="AD165" s="23">
        <v>7.2225496867987671</v>
      </c>
      <c r="AE165" s="23">
        <v>7.216816895943345</v>
      </c>
      <c r="AG165" s="25">
        <v>0.8968809358688965</v>
      </c>
      <c r="AH165" s="25">
        <v>0.84679455111095869</v>
      </c>
      <c r="AI165" s="25">
        <v>0.78596248269607161</v>
      </c>
      <c r="AJ165" s="25">
        <v>0.74014001773455718</v>
      </c>
      <c r="AK165" s="25">
        <v>0.69068964901906416</v>
      </c>
      <c r="AL165" s="25">
        <v>0.63451068687477319</v>
      </c>
      <c r="AM165" s="25">
        <v>0.57255967355275095</v>
      </c>
      <c r="AN165" s="25">
        <v>0.50813332117027477</v>
      </c>
      <c r="AO165" s="25">
        <v>0.44238311450071555</v>
      </c>
      <c r="AP165" s="25">
        <v>0.37567803833633651</v>
      </c>
      <c r="AQ165" s="25">
        <v>9.3332243169320872E-2</v>
      </c>
      <c r="AR165" s="25">
        <v>-0.12372341368636341</v>
      </c>
      <c r="AS165" s="25">
        <v>-0.27311864138590813</v>
      </c>
      <c r="AT165" s="25">
        <v>-0.38404982872566507</v>
      </c>
      <c r="AV165" s="26">
        <v>8.8968809358688965</v>
      </c>
      <c r="AW165" s="26">
        <v>8.8467945511109587</v>
      </c>
      <c r="AX165" s="26">
        <v>8.7859624826960712</v>
      </c>
      <c r="AY165" s="26">
        <v>8.7401400177345572</v>
      </c>
      <c r="AZ165" s="26">
        <v>8.6906896490190633</v>
      </c>
      <c r="BA165" s="26">
        <v>8.6345106868747727</v>
      </c>
      <c r="BB165" s="26">
        <v>8.5725596735527514</v>
      </c>
      <c r="BC165" s="26">
        <v>8.5081333211702752</v>
      </c>
      <c r="BD165" s="26">
        <v>8.442383114500716</v>
      </c>
      <c r="BE165" s="26">
        <v>8.3756780383363356</v>
      </c>
      <c r="BF165" s="26">
        <v>8.0933322431693213</v>
      </c>
      <c r="BG165" s="26">
        <v>7.8762765863136366</v>
      </c>
      <c r="BH165" s="26">
        <v>7.7268813586140919</v>
      </c>
      <c r="BI165" s="26">
        <v>7.6159501712743349</v>
      </c>
      <c r="BK165" s="27">
        <v>0.82144071565700738</v>
      </c>
      <c r="BL165" s="27">
        <v>0.70617323411344035</v>
      </c>
      <c r="BM165" s="27">
        <v>0.64578115450530049</v>
      </c>
      <c r="BN165" s="27">
        <v>0.59362183755987452</v>
      </c>
      <c r="BO165" s="27">
        <v>0.53448665705249532</v>
      </c>
      <c r="BP165" s="27">
        <v>0.4646253781361569</v>
      </c>
      <c r="BQ165" s="27">
        <v>0.38797187075758721</v>
      </c>
      <c r="BR165" s="27">
        <v>0.30801555677050363</v>
      </c>
      <c r="BS165" s="27">
        <v>0.22444084785886176</v>
      </c>
      <c r="BT165" s="27">
        <v>0.12034706166529752</v>
      </c>
      <c r="BU165" s="27">
        <v>-0.33925181608743404</v>
      </c>
      <c r="BV165" s="27">
        <v>-0.53282481357582601</v>
      </c>
      <c r="BW165" s="27">
        <v>-0.6333087655192946</v>
      </c>
      <c r="BX165" s="27">
        <v>-0.62915084348535988</v>
      </c>
      <c r="BZ165" s="27">
        <v>8.8214407156570083</v>
      </c>
      <c r="CA165" s="27">
        <v>8.7061732341134395</v>
      </c>
      <c r="CB165" s="27">
        <v>8.6457811545053005</v>
      </c>
      <c r="CC165" s="27">
        <v>8.5936218375598745</v>
      </c>
      <c r="CD165" s="27">
        <v>8.5344866570524953</v>
      </c>
      <c r="CE165" s="27">
        <v>8.4646253781361569</v>
      </c>
      <c r="CF165" s="27">
        <v>8.3879718707575872</v>
      </c>
      <c r="CG165" s="27">
        <v>8.3080155567705027</v>
      </c>
      <c r="CH165" s="27">
        <v>8.2244408478588618</v>
      </c>
      <c r="CI165" s="27">
        <v>8.1203470616652975</v>
      </c>
      <c r="CJ165" s="27">
        <v>7.660748183912566</v>
      </c>
      <c r="CK165" s="27">
        <v>7.467175186424174</v>
      </c>
      <c r="CL165" s="27">
        <v>7.3666912344807054</v>
      </c>
      <c r="CM165" s="27">
        <v>7.3708491565146401</v>
      </c>
      <c r="CO165" s="28">
        <v>0.82183648641334894</v>
      </c>
      <c r="CP165" s="28">
        <v>0.69976247708689332</v>
      </c>
      <c r="CQ165" s="28">
        <v>0.63026522465530288</v>
      </c>
      <c r="CR165" s="28">
        <v>0.56798468728823348</v>
      </c>
      <c r="CS165" s="28">
        <v>0.49179253161314929</v>
      </c>
      <c r="CT165" s="28">
        <v>0.39947585017368414</v>
      </c>
      <c r="CU165" s="28">
        <v>0.2915696856501393</v>
      </c>
      <c r="CV165" s="28">
        <v>0.17770144646873209</v>
      </c>
      <c r="CW165" s="28">
        <v>6.4858589717498027E-2</v>
      </c>
      <c r="CX165" s="28">
        <v>-5.4633936507031855E-2</v>
      </c>
      <c r="CY165" s="28">
        <v>-0.58804800350287056</v>
      </c>
      <c r="CZ165" s="28">
        <v>-1.2695633210432877</v>
      </c>
      <c r="DA165" s="28">
        <v>-1.7099374654070143</v>
      </c>
      <c r="DB165" s="28">
        <v>-1.9993108306727798</v>
      </c>
      <c r="DD165" s="28">
        <v>8.8218364864133498</v>
      </c>
      <c r="DE165" s="28">
        <v>8.6997624770868924</v>
      </c>
      <c r="DF165" s="28">
        <v>8.6302652246553038</v>
      </c>
      <c r="DG165" s="28">
        <v>8.5679846872882344</v>
      </c>
      <c r="DH165" s="28">
        <v>8.4917925316131502</v>
      </c>
      <c r="DI165" s="28">
        <v>8.3994758501736833</v>
      </c>
      <c r="DJ165" s="28">
        <v>8.2915696856501384</v>
      </c>
      <c r="DK165" s="28">
        <v>8.1777014464687312</v>
      </c>
      <c r="DL165" s="28">
        <v>8.0648585897174989</v>
      </c>
      <c r="DM165" s="28">
        <v>7.9453660634929681</v>
      </c>
      <c r="DN165" s="28">
        <v>7.4119519964971294</v>
      </c>
      <c r="DO165" s="28">
        <v>6.7304366789567123</v>
      </c>
      <c r="DP165" s="28">
        <v>6.2900625345929857</v>
      </c>
      <c r="DQ165" s="28">
        <v>6.0006891693272202</v>
      </c>
      <c r="DS165" s="29">
        <v>0.81357157951938852</v>
      </c>
      <c r="DT165" s="29">
        <v>0.67872267618836579</v>
      </c>
      <c r="DU165" s="29">
        <v>0.60352017771793953</v>
      </c>
      <c r="DV165" s="29">
        <v>0.53629390227399654</v>
      </c>
      <c r="DW165" s="29">
        <v>0.45129992940274732</v>
      </c>
      <c r="DX165" s="29">
        <v>0.35600279018510861</v>
      </c>
      <c r="DY165" s="29">
        <v>0.2498972302351552</v>
      </c>
      <c r="DZ165" s="29">
        <v>0.14202274304045659</v>
      </c>
      <c r="EA165" s="29">
        <v>3.3390953003735291E-2</v>
      </c>
      <c r="EB165" s="29">
        <v>-0.17032929621484971</v>
      </c>
      <c r="EC165" s="29">
        <v>-1.0271100924678445</v>
      </c>
      <c r="ED165" s="29">
        <v>-1.6087650400837639</v>
      </c>
      <c r="EE165" s="29">
        <v>-1.8859207202618755</v>
      </c>
      <c r="EF165" s="29">
        <v>-1.7804083974763962</v>
      </c>
      <c r="EH165" s="29">
        <v>8.8135715795193885</v>
      </c>
      <c r="EI165" s="29">
        <v>8.6787226761883662</v>
      </c>
      <c r="EJ165" s="29">
        <v>8.6787226761883662</v>
      </c>
      <c r="EK165" s="29">
        <v>8.5362939022739965</v>
      </c>
      <c r="EL165" s="29">
        <v>8.4512999294027473</v>
      </c>
      <c r="EM165" s="29">
        <v>8.3560027901851086</v>
      </c>
      <c r="EN165" s="29">
        <v>8.2498972302351561</v>
      </c>
      <c r="EO165" s="29">
        <v>8.1420227430404566</v>
      </c>
      <c r="EP165" s="29">
        <v>8.0333909530037353</v>
      </c>
      <c r="EQ165" s="29">
        <v>7.8296707037851503</v>
      </c>
      <c r="ER165" s="29">
        <v>6.9728899075321555</v>
      </c>
      <c r="ES165" s="29">
        <v>6.3912349599162361</v>
      </c>
      <c r="ET165" s="29">
        <v>6.1140792797381245</v>
      </c>
      <c r="EU165" s="29">
        <v>6.2195916025236038</v>
      </c>
      <c r="EW165" s="1">
        <v>381025</v>
      </c>
      <c r="EX165" s="1">
        <v>469428</v>
      </c>
      <c r="EY165" s="1" t="s">
        <v>510</v>
      </c>
      <c r="EZ165" s="1" t="s">
        <v>510</v>
      </c>
    </row>
    <row r="166" spans="2:156" ht="16" thickBot="1" x14ac:dyDescent="0.4">
      <c r="B166" s="21" t="s">
        <v>167</v>
      </c>
      <c r="C166" s="22">
        <v>12.970074162312834</v>
      </c>
      <c r="D166" s="23">
        <v>12.752262235290329</v>
      </c>
      <c r="E166" s="23">
        <v>12.769745144706173</v>
      </c>
      <c r="F166" s="23">
        <v>12.555475196737381</v>
      </c>
      <c r="G166" s="23">
        <v>12.525982933715603</v>
      </c>
      <c r="H166" s="23">
        <v>12.219531598239969</v>
      </c>
      <c r="I166" s="23">
        <v>11.90978253978011</v>
      </c>
      <c r="J166" s="23">
        <v>11.705800161477962</v>
      </c>
      <c r="K166" s="23">
        <v>11.395306856806174</v>
      </c>
      <c r="L166" s="23">
        <v>11.029126288229008</v>
      </c>
      <c r="M166" s="23">
        <v>9.7868998507427971</v>
      </c>
      <c r="N166" s="23">
        <v>9.2021977351360498</v>
      </c>
      <c r="O166" s="23">
        <v>9.1544421865372989</v>
      </c>
      <c r="P166" s="23">
        <v>9.5436691852449691</v>
      </c>
      <c r="Q166" s="24"/>
      <c r="R166" s="23">
        <v>17.107074162312834</v>
      </c>
      <c r="S166" s="23">
        <v>16.889262235290332</v>
      </c>
      <c r="T166" s="23">
        <v>16.906745144706171</v>
      </c>
      <c r="U166" s="23">
        <v>16.692475196737384</v>
      </c>
      <c r="V166" s="23">
        <v>16.662982933715604</v>
      </c>
      <c r="W166" s="23">
        <v>16.356531598239968</v>
      </c>
      <c r="X166" s="23">
        <v>16.046782539780111</v>
      </c>
      <c r="Y166" s="23">
        <v>15.842800161477962</v>
      </c>
      <c r="Z166" s="23">
        <v>15.532306856806175</v>
      </c>
      <c r="AA166" s="23">
        <v>15.166126288229009</v>
      </c>
      <c r="AB166" s="23">
        <v>13.923899850742798</v>
      </c>
      <c r="AC166" s="23">
        <v>13.33919773513605</v>
      </c>
      <c r="AD166" s="23">
        <v>13.291442186537299</v>
      </c>
      <c r="AE166" s="23">
        <v>13.68066918524497</v>
      </c>
      <c r="AG166" s="25">
        <v>13.006017882669527</v>
      </c>
      <c r="AH166" s="25">
        <v>12.857829682420368</v>
      </c>
      <c r="AI166" s="25">
        <v>12.820011321388584</v>
      </c>
      <c r="AJ166" s="25">
        <v>12.606970041302091</v>
      </c>
      <c r="AK166" s="25">
        <v>12.586059816944218</v>
      </c>
      <c r="AL166" s="25">
        <v>12.319598589105111</v>
      </c>
      <c r="AM166" s="25">
        <v>12.04348739937344</v>
      </c>
      <c r="AN166" s="25">
        <v>11.857916235918927</v>
      </c>
      <c r="AO166" s="25">
        <v>11.598304935270022</v>
      </c>
      <c r="AP166" s="25">
        <v>11.332860388480057</v>
      </c>
      <c r="AQ166" s="25">
        <v>10.641339140730777</v>
      </c>
      <c r="AR166" s="25">
        <v>10.036145805035456</v>
      </c>
      <c r="AS166" s="25">
        <v>9.6626921830087564</v>
      </c>
      <c r="AT166" s="25">
        <v>9.531334369585954</v>
      </c>
      <c r="AV166" s="26">
        <v>17.143017882669525</v>
      </c>
      <c r="AW166" s="26">
        <v>16.994829682420367</v>
      </c>
      <c r="AX166" s="26">
        <v>16.957011321388585</v>
      </c>
      <c r="AY166" s="26">
        <v>16.743970041302092</v>
      </c>
      <c r="AZ166" s="26">
        <v>16.723059816944218</v>
      </c>
      <c r="BA166" s="26">
        <v>16.456598589105113</v>
      </c>
      <c r="BB166" s="26">
        <v>16.18048739937344</v>
      </c>
      <c r="BC166" s="26">
        <v>15.994916235918927</v>
      </c>
      <c r="BD166" s="26">
        <v>15.735304935270022</v>
      </c>
      <c r="BE166" s="26">
        <v>15.469860388480058</v>
      </c>
      <c r="BF166" s="26">
        <v>14.778339140730777</v>
      </c>
      <c r="BG166" s="26">
        <v>14.173145805035457</v>
      </c>
      <c r="BH166" s="26">
        <v>13.799692183008757</v>
      </c>
      <c r="BI166" s="26">
        <v>13.668334369585954</v>
      </c>
      <c r="BK166" s="27">
        <v>12.974222997740911</v>
      </c>
      <c r="BL166" s="27">
        <v>12.777262447663272</v>
      </c>
      <c r="BM166" s="27">
        <v>12.805005299610112</v>
      </c>
      <c r="BN166" s="27">
        <v>12.600245114852557</v>
      </c>
      <c r="BO166" s="27">
        <v>12.572358805900111</v>
      </c>
      <c r="BP166" s="27">
        <v>12.296176622246691</v>
      </c>
      <c r="BQ166" s="27">
        <v>11.999905611100237</v>
      </c>
      <c r="BR166" s="27">
        <v>11.772017028054767</v>
      </c>
      <c r="BS166" s="27">
        <v>11.516006496851592</v>
      </c>
      <c r="BT166" s="27">
        <v>11.179548983287873</v>
      </c>
      <c r="BU166" s="27">
        <v>10.085765167798721</v>
      </c>
      <c r="BV166" s="27">
        <v>9.6245026368471756</v>
      </c>
      <c r="BW166" s="27">
        <v>9.6275671219006043</v>
      </c>
      <c r="BX166" s="27">
        <v>9.9558332993066383</v>
      </c>
      <c r="BZ166" s="27">
        <v>17.11122299774091</v>
      </c>
      <c r="CA166" s="27">
        <v>16.914262447663273</v>
      </c>
      <c r="CB166" s="27">
        <v>16.942005299610113</v>
      </c>
      <c r="CC166" s="27">
        <v>16.737245114852556</v>
      </c>
      <c r="CD166" s="27">
        <v>16.709358805900109</v>
      </c>
      <c r="CE166" s="27">
        <v>16.433176622246691</v>
      </c>
      <c r="CF166" s="27">
        <v>16.136905611100239</v>
      </c>
      <c r="CG166" s="27">
        <v>15.909017028054768</v>
      </c>
      <c r="CH166" s="27">
        <v>15.653006496851592</v>
      </c>
      <c r="CI166" s="27">
        <v>15.316548983287873</v>
      </c>
      <c r="CJ166" s="27">
        <v>14.222765167798721</v>
      </c>
      <c r="CK166" s="27">
        <v>13.761502636847176</v>
      </c>
      <c r="CL166" s="27">
        <v>13.764567121900605</v>
      </c>
      <c r="CM166" s="27">
        <v>14.092833299306639</v>
      </c>
      <c r="CO166" s="28">
        <v>12.972699731462303</v>
      </c>
      <c r="CP166" s="28">
        <v>12.761879153451623</v>
      </c>
      <c r="CQ166" s="28">
        <v>12.786378679512842</v>
      </c>
      <c r="CR166" s="28">
        <v>12.577570044707695</v>
      </c>
      <c r="CS166" s="28">
        <v>12.572746249873701</v>
      </c>
      <c r="CT166" s="28">
        <v>12.283254621066096</v>
      </c>
      <c r="CU166" s="28">
        <v>11.953662028907756</v>
      </c>
      <c r="CV166" s="28">
        <v>11.724350355274112</v>
      </c>
      <c r="CW166" s="28">
        <v>11.456476613778099</v>
      </c>
      <c r="CX166" s="28">
        <v>11.191966399791911</v>
      </c>
      <c r="CY166" s="28">
        <v>9.6455583517916015</v>
      </c>
      <c r="CZ166" s="28">
        <v>6.1628251346974743</v>
      </c>
      <c r="DA166" s="28">
        <v>3.5183222251604711</v>
      </c>
      <c r="DB166" s="28">
        <v>1.8086875390627917</v>
      </c>
      <c r="DD166" s="28">
        <v>17.109699731462303</v>
      </c>
      <c r="DE166" s="28">
        <v>16.898879153451624</v>
      </c>
      <c r="DF166" s="28">
        <v>16.923378679512844</v>
      </c>
      <c r="DG166" s="28">
        <v>16.714570044707695</v>
      </c>
      <c r="DH166" s="28">
        <v>16.709746249873703</v>
      </c>
      <c r="DI166" s="28">
        <v>16.420254621066096</v>
      </c>
      <c r="DJ166" s="28">
        <v>16.090662028907758</v>
      </c>
      <c r="DK166" s="28">
        <v>15.861350355274112</v>
      </c>
      <c r="DL166" s="28">
        <v>15.593476613778099</v>
      </c>
      <c r="DM166" s="28">
        <v>15.328966399791911</v>
      </c>
      <c r="DN166" s="28">
        <v>13.782558351791602</v>
      </c>
      <c r="DO166" s="28">
        <v>10.299825134697475</v>
      </c>
      <c r="DP166" s="28">
        <v>7.6553222251604716</v>
      </c>
      <c r="DQ166" s="28">
        <v>5.9456875390627921</v>
      </c>
      <c r="DS166" s="29">
        <v>12.998134231624148</v>
      </c>
      <c r="DT166" s="29">
        <v>12.78552484654575</v>
      </c>
      <c r="DU166" s="29">
        <v>12.814658262466686</v>
      </c>
      <c r="DV166" s="29">
        <v>12.627507451336974</v>
      </c>
      <c r="DW166" s="29">
        <v>12.613462324697819</v>
      </c>
      <c r="DX166" s="29">
        <v>12.348668163822165</v>
      </c>
      <c r="DY166" s="29">
        <v>12.069518639601387</v>
      </c>
      <c r="DZ166" s="29">
        <v>11.911291080447677</v>
      </c>
      <c r="EA166" s="29">
        <v>11.586734351389874</v>
      </c>
      <c r="EB166" s="29">
        <v>10.732569742788669</v>
      </c>
      <c r="EC166" s="29">
        <v>6.8854266333709315</v>
      </c>
      <c r="ED166" s="29">
        <v>3.7846995118507998</v>
      </c>
      <c r="EE166" s="29">
        <v>2.0688194845355952</v>
      </c>
      <c r="EF166" s="29">
        <v>2.7956461501545462</v>
      </c>
      <c r="EH166" s="29">
        <v>17.13513423162415</v>
      </c>
      <c r="EI166" s="29">
        <v>16.922524846545748</v>
      </c>
      <c r="EJ166" s="29">
        <v>16.922524846545748</v>
      </c>
      <c r="EK166" s="29">
        <v>16.764507451336975</v>
      </c>
      <c r="EL166" s="29">
        <v>16.750462324697821</v>
      </c>
      <c r="EM166" s="29">
        <v>16.485668163822165</v>
      </c>
      <c r="EN166" s="29">
        <v>16.206518639601388</v>
      </c>
      <c r="EO166" s="29">
        <v>16.048291080447676</v>
      </c>
      <c r="EP166" s="29">
        <v>15.723734351389874</v>
      </c>
      <c r="EQ166" s="29">
        <v>14.86956974278867</v>
      </c>
      <c r="ER166" s="29">
        <v>11.022426633370932</v>
      </c>
      <c r="ES166" s="29">
        <v>7.9216995118508002</v>
      </c>
      <c r="ET166" s="29">
        <v>6.2058194845355956</v>
      </c>
      <c r="EU166" s="29">
        <v>6.9326461501545467</v>
      </c>
      <c r="EW166" s="1">
        <v>298465</v>
      </c>
      <c r="EX166" s="1">
        <v>517239</v>
      </c>
      <c r="EY166" s="1" t="s">
        <v>544</v>
      </c>
      <c r="EZ166" s="1" t="s">
        <v>873</v>
      </c>
    </row>
    <row r="167" spans="2:156" ht="16" thickBot="1" x14ac:dyDescent="0.4">
      <c r="B167" s="21" t="s">
        <v>168</v>
      </c>
      <c r="C167" s="22">
        <v>9.6400806406346682</v>
      </c>
      <c r="D167" s="23">
        <v>9.3502130902902163</v>
      </c>
      <c r="E167" s="23">
        <v>9.3242087918426773</v>
      </c>
      <c r="F167" s="23">
        <v>9.0836553876961244</v>
      </c>
      <c r="G167" s="23">
        <v>8.9914270920173518</v>
      </c>
      <c r="H167" s="23">
        <v>8.6460775352773602</v>
      </c>
      <c r="I167" s="23">
        <v>8.3358621765092273</v>
      </c>
      <c r="J167" s="23">
        <v>8.0570742279149776</v>
      </c>
      <c r="K167" s="23">
        <v>7.6690184119416926</v>
      </c>
      <c r="L167" s="23">
        <v>7.2428174719435496</v>
      </c>
      <c r="M167" s="23">
        <v>5.7254243239626277</v>
      </c>
      <c r="N167" s="23">
        <v>4.7627539710083866</v>
      </c>
      <c r="O167" s="23">
        <v>4.4096021172727866</v>
      </c>
      <c r="P167" s="23">
        <v>4.395390239940685</v>
      </c>
      <c r="Q167" s="24"/>
      <c r="R167" s="23">
        <v>14.277080640634669</v>
      </c>
      <c r="S167" s="23">
        <v>13.987213090290217</v>
      </c>
      <c r="T167" s="23">
        <v>13.961208791842678</v>
      </c>
      <c r="U167" s="23">
        <v>13.720655387696125</v>
      </c>
      <c r="V167" s="23">
        <v>13.628427092017352</v>
      </c>
      <c r="W167" s="23">
        <v>13.283077535277361</v>
      </c>
      <c r="X167" s="23">
        <v>12.972862176509228</v>
      </c>
      <c r="Y167" s="23">
        <v>12.694074227914978</v>
      </c>
      <c r="Z167" s="23">
        <v>12.306018411941693</v>
      </c>
      <c r="AA167" s="23">
        <v>11.87981747194355</v>
      </c>
      <c r="AB167" s="23">
        <v>10.362424323962628</v>
      </c>
      <c r="AC167" s="23">
        <v>9.3997539710083871</v>
      </c>
      <c r="AD167" s="23">
        <v>9.0466021172727871</v>
      </c>
      <c r="AE167" s="23">
        <v>9.0323902399406855</v>
      </c>
      <c r="AG167" s="25">
        <v>9.713354103891124</v>
      </c>
      <c r="AH167" s="25">
        <v>9.4559358962042026</v>
      </c>
      <c r="AI167" s="25">
        <v>9.3502049468855439</v>
      </c>
      <c r="AJ167" s="25">
        <v>9.0894295371686695</v>
      </c>
      <c r="AK167" s="25">
        <v>8.9794328658986728</v>
      </c>
      <c r="AL167" s="25">
        <v>8.6302573050423899</v>
      </c>
      <c r="AM167" s="25">
        <v>8.3162664339013972</v>
      </c>
      <c r="AN167" s="25">
        <v>8.0594474237951648</v>
      </c>
      <c r="AO167" s="25">
        <v>7.6590272906875683</v>
      </c>
      <c r="AP167" s="25">
        <v>7.2946603157194225</v>
      </c>
      <c r="AQ167" s="25">
        <v>6.2999694134590527</v>
      </c>
      <c r="AR167" s="25">
        <v>5.400629786153889</v>
      </c>
      <c r="AS167" s="25">
        <v>4.8043644034282664</v>
      </c>
      <c r="AT167" s="25">
        <v>4.3903342047710687</v>
      </c>
      <c r="AV167" s="26">
        <v>14.350354103891124</v>
      </c>
      <c r="AW167" s="26">
        <v>14.092935896204203</v>
      </c>
      <c r="AX167" s="26">
        <v>13.987204946885544</v>
      </c>
      <c r="AY167" s="26">
        <v>13.72642953716867</v>
      </c>
      <c r="AZ167" s="26">
        <v>13.616432865898673</v>
      </c>
      <c r="BA167" s="26">
        <v>13.26725730504239</v>
      </c>
      <c r="BB167" s="26">
        <v>12.953266433901398</v>
      </c>
      <c r="BC167" s="26">
        <v>12.696447423795165</v>
      </c>
      <c r="BD167" s="26">
        <v>12.296027290687569</v>
      </c>
      <c r="BE167" s="26">
        <v>11.931660315719423</v>
      </c>
      <c r="BF167" s="26">
        <v>10.936969413459053</v>
      </c>
      <c r="BG167" s="26">
        <v>10.037629786153889</v>
      </c>
      <c r="BH167" s="26">
        <v>9.4413644034282669</v>
      </c>
      <c r="BI167" s="26">
        <v>9.0273342047710692</v>
      </c>
      <c r="BK167" s="27">
        <v>9.616442949900847</v>
      </c>
      <c r="BL167" s="27">
        <v>9.3469068675399978</v>
      </c>
      <c r="BM167" s="27">
        <v>9.3220499697421104</v>
      </c>
      <c r="BN167" s="27">
        <v>9.1482408487705644</v>
      </c>
      <c r="BO167" s="27">
        <v>8.9951891526470948</v>
      </c>
      <c r="BP167" s="27">
        <v>8.7200576382865336</v>
      </c>
      <c r="BQ167" s="27">
        <v>8.4409556007631394</v>
      </c>
      <c r="BR167" s="27">
        <v>8.1758734067448007</v>
      </c>
      <c r="BS167" s="27">
        <v>7.8094935755847512</v>
      </c>
      <c r="BT167" s="27">
        <v>7.4222567819246077</v>
      </c>
      <c r="BU167" s="27">
        <v>6.0264924692005479</v>
      </c>
      <c r="BV167" s="27">
        <v>5.2065679094894186</v>
      </c>
      <c r="BW167" s="27">
        <v>4.9092935900809884</v>
      </c>
      <c r="BX167" s="27">
        <v>4.9449118991091368</v>
      </c>
      <c r="BZ167" s="27">
        <v>14.253442949900847</v>
      </c>
      <c r="CA167" s="27">
        <v>13.983906867539998</v>
      </c>
      <c r="CB167" s="27">
        <v>13.959049969742111</v>
      </c>
      <c r="CC167" s="27">
        <v>13.785240848770565</v>
      </c>
      <c r="CD167" s="27">
        <v>13.632189152647095</v>
      </c>
      <c r="CE167" s="27">
        <v>13.357057638286534</v>
      </c>
      <c r="CF167" s="27">
        <v>13.07795560076314</v>
      </c>
      <c r="CG167" s="27">
        <v>12.812873406744801</v>
      </c>
      <c r="CH167" s="27">
        <v>12.446493575584752</v>
      </c>
      <c r="CI167" s="27">
        <v>12.059256781924608</v>
      </c>
      <c r="CJ167" s="27">
        <v>10.663492469200548</v>
      </c>
      <c r="CK167" s="27">
        <v>9.8435679094894191</v>
      </c>
      <c r="CL167" s="27">
        <v>9.5462935900809889</v>
      </c>
      <c r="CM167" s="27">
        <v>9.5819118991091372</v>
      </c>
      <c r="CO167" s="28">
        <v>9.6491043509926531</v>
      </c>
      <c r="CP167" s="28">
        <v>9.3596596835970711</v>
      </c>
      <c r="CQ167" s="28">
        <v>9.3371234430142227</v>
      </c>
      <c r="CR167" s="28">
        <v>9.0954732109549816</v>
      </c>
      <c r="CS167" s="28">
        <v>9.0109485062953247</v>
      </c>
      <c r="CT167" s="28">
        <v>8.6588139550165604</v>
      </c>
      <c r="CU167" s="28">
        <v>8.3155335010780131</v>
      </c>
      <c r="CV167" s="28">
        <v>8.0069418155660284</v>
      </c>
      <c r="CW167" s="28">
        <v>7.6365921048104433</v>
      </c>
      <c r="CX167" s="28">
        <v>7.2873865925567163</v>
      </c>
      <c r="CY167" s="28">
        <v>5.1961523747950231</v>
      </c>
      <c r="CZ167" s="28">
        <v>0.62071853889412054</v>
      </c>
      <c r="DA167" s="28">
        <v>-2.8804028951940808</v>
      </c>
      <c r="DB167" s="28">
        <v>-5.3099709553711563</v>
      </c>
      <c r="DD167" s="28">
        <v>14.286104350992654</v>
      </c>
      <c r="DE167" s="28">
        <v>13.996659683597072</v>
      </c>
      <c r="DF167" s="28">
        <v>13.974123443014223</v>
      </c>
      <c r="DG167" s="28">
        <v>13.732473210954982</v>
      </c>
      <c r="DH167" s="28">
        <v>13.647948506295325</v>
      </c>
      <c r="DI167" s="28">
        <v>13.295813955016561</v>
      </c>
      <c r="DJ167" s="28">
        <v>12.952533501078014</v>
      </c>
      <c r="DK167" s="28">
        <v>12.643941815566029</v>
      </c>
      <c r="DL167" s="28">
        <v>12.273592104810444</v>
      </c>
      <c r="DM167" s="28">
        <v>11.924386592556717</v>
      </c>
      <c r="DN167" s="28">
        <v>9.8331523747950236</v>
      </c>
      <c r="DO167" s="28">
        <v>5.257718538894121</v>
      </c>
      <c r="DP167" s="28">
        <v>1.7565971048059197</v>
      </c>
      <c r="DQ167" s="28">
        <v>-0.67297095537115581</v>
      </c>
      <c r="DS167" s="29">
        <v>9.6839294164216891</v>
      </c>
      <c r="DT167" s="29">
        <v>9.4209870827528821</v>
      </c>
      <c r="DU167" s="29">
        <v>9.4214781642737488</v>
      </c>
      <c r="DV167" s="29">
        <v>9.2235287804279107</v>
      </c>
      <c r="DW167" s="29">
        <v>9.1674921105794613</v>
      </c>
      <c r="DX167" s="29">
        <v>8.8654446292998035</v>
      </c>
      <c r="DY167" s="29">
        <v>8.5749987543680586</v>
      </c>
      <c r="DZ167" s="29">
        <v>8.3224213143811738</v>
      </c>
      <c r="EA167" s="29">
        <v>7.9119902630647907</v>
      </c>
      <c r="EB167" s="29">
        <v>6.8432448383317031</v>
      </c>
      <c r="EC167" s="29">
        <v>1.8711821684112309</v>
      </c>
      <c r="ED167" s="29">
        <v>-2.2534850637957078</v>
      </c>
      <c r="EE167" s="29">
        <v>-4.581440957606226</v>
      </c>
      <c r="EF167" s="29">
        <v>-3.9911032182662076</v>
      </c>
      <c r="EH167" s="29">
        <v>14.32092941642169</v>
      </c>
      <c r="EI167" s="29">
        <v>14.057987082752883</v>
      </c>
      <c r="EJ167" s="29">
        <v>14.057987082752883</v>
      </c>
      <c r="EK167" s="29">
        <v>13.860528780427911</v>
      </c>
      <c r="EL167" s="29">
        <v>13.804492110579462</v>
      </c>
      <c r="EM167" s="29">
        <v>13.502444629299804</v>
      </c>
      <c r="EN167" s="29">
        <v>13.211998754368059</v>
      </c>
      <c r="EO167" s="29">
        <v>12.959421314381174</v>
      </c>
      <c r="EP167" s="29">
        <v>12.548990263064791</v>
      </c>
      <c r="EQ167" s="29">
        <v>11.480244838331704</v>
      </c>
      <c r="ER167" s="29">
        <v>6.5081821684112313</v>
      </c>
      <c r="ES167" s="29">
        <v>2.3835149362042927</v>
      </c>
      <c r="ET167" s="29">
        <v>5.5559042393774405E-2</v>
      </c>
      <c r="EU167" s="29">
        <v>0.64589678173379284</v>
      </c>
      <c r="EW167" s="1">
        <v>397310</v>
      </c>
      <c r="EX167" s="1">
        <v>399981</v>
      </c>
      <c r="EY167" s="1" t="s">
        <v>472</v>
      </c>
      <c r="EZ167" s="1" t="s">
        <v>863</v>
      </c>
    </row>
    <row r="168" spans="2:156" ht="16" thickBot="1" x14ac:dyDescent="0.4">
      <c r="B168" s="21" t="s">
        <v>169</v>
      </c>
      <c r="C168" s="22">
        <v>12.210815924951968</v>
      </c>
      <c r="D168" s="23">
        <v>11.802969160763233</v>
      </c>
      <c r="E168" s="23">
        <v>11.739687645365446</v>
      </c>
      <c r="F168" s="23">
        <v>11.532247371237794</v>
      </c>
      <c r="G168" s="23">
        <v>11.384435940278955</v>
      </c>
      <c r="H168" s="23">
        <v>11.127829632688215</v>
      </c>
      <c r="I168" s="23">
        <v>10.975520066517472</v>
      </c>
      <c r="J168" s="23">
        <v>10.723646771625253</v>
      </c>
      <c r="K168" s="23">
        <v>10.394997256711662</v>
      </c>
      <c r="L168" s="23">
        <v>10.072298458307912</v>
      </c>
      <c r="M168" s="23">
        <v>8.6951376694933735</v>
      </c>
      <c r="N168" s="23">
        <v>7.518100247824373</v>
      </c>
      <c r="O168" s="23">
        <v>6.8609947014430155</v>
      </c>
      <c r="P168" s="23">
        <v>6.1645298374592024</v>
      </c>
      <c r="Q168" s="24"/>
      <c r="R168" s="23">
        <v>16.847815924951966</v>
      </c>
      <c r="S168" s="23">
        <v>16.439969160763233</v>
      </c>
      <c r="T168" s="23">
        <v>16.376687645365447</v>
      </c>
      <c r="U168" s="23">
        <v>16.169247371237795</v>
      </c>
      <c r="V168" s="23">
        <v>16.021435940278955</v>
      </c>
      <c r="W168" s="23">
        <v>15.764829632688215</v>
      </c>
      <c r="X168" s="23">
        <v>15.612520066517472</v>
      </c>
      <c r="Y168" s="23">
        <v>15.360646771625253</v>
      </c>
      <c r="Z168" s="23">
        <v>15.031997256711662</v>
      </c>
      <c r="AA168" s="23">
        <v>14.709298458307913</v>
      </c>
      <c r="AB168" s="23">
        <v>13.332137669493374</v>
      </c>
      <c r="AC168" s="23">
        <v>12.155100247824373</v>
      </c>
      <c r="AD168" s="23">
        <v>11.497994701443016</v>
      </c>
      <c r="AE168" s="23">
        <v>10.801529837459203</v>
      </c>
      <c r="AG168" s="25">
        <v>12.416919327127461</v>
      </c>
      <c r="AH168" s="25">
        <v>12.174209361401882</v>
      </c>
      <c r="AI168" s="25">
        <v>12.055726407045103</v>
      </c>
      <c r="AJ168" s="25">
        <v>11.820146664280223</v>
      </c>
      <c r="AK168" s="25">
        <v>11.681721728612736</v>
      </c>
      <c r="AL168" s="25">
        <v>11.440861367266576</v>
      </c>
      <c r="AM168" s="25">
        <v>11.294528529369765</v>
      </c>
      <c r="AN168" s="25">
        <v>11.05169892634437</v>
      </c>
      <c r="AO168" s="25">
        <v>10.734705322785153</v>
      </c>
      <c r="AP168" s="25">
        <v>10.462021541552387</v>
      </c>
      <c r="AQ168" s="25">
        <v>9.5686859010828922</v>
      </c>
      <c r="AR168" s="25">
        <v>8.6607482299191076</v>
      </c>
      <c r="AS168" s="25">
        <v>7.9255422511647993</v>
      </c>
      <c r="AT168" s="25">
        <v>7.3536540241986543</v>
      </c>
      <c r="AV168" s="26">
        <v>17.05391932712746</v>
      </c>
      <c r="AW168" s="26">
        <v>16.811209361401882</v>
      </c>
      <c r="AX168" s="26">
        <v>16.692726407045104</v>
      </c>
      <c r="AY168" s="26">
        <v>16.457146664280224</v>
      </c>
      <c r="AZ168" s="26">
        <v>16.318721728612736</v>
      </c>
      <c r="BA168" s="26">
        <v>16.077861367266578</v>
      </c>
      <c r="BB168" s="26">
        <v>15.931528529369766</v>
      </c>
      <c r="BC168" s="26">
        <v>15.688698926344371</v>
      </c>
      <c r="BD168" s="26">
        <v>15.371705322785154</v>
      </c>
      <c r="BE168" s="26">
        <v>15.099021541552387</v>
      </c>
      <c r="BF168" s="26">
        <v>14.205685901082893</v>
      </c>
      <c r="BG168" s="26">
        <v>13.297748229919108</v>
      </c>
      <c r="BH168" s="26">
        <v>12.5625422511648</v>
      </c>
      <c r="BI168" s="26">
        <v>11.990654024198655</v>
      </c>
      <c r="BK168" s="27">
        <v>12.20491882140206</v>
      </c>
      <c r="BL168" s="27">
        <v>11.820125532740482</v>
      </c>
      <c r="BM168" s="27">
        <v>11.761124479558074</v>
      </c>
      <c r="BN168" s="27">
        <v>11.565841206597119</v>
      </c>
      <c r="BO168" s="27">
        <v>11.426536654648956</v>
      </c>
      <c r="BP168" s="27">
        <v>11.179083451121333</v>
      </c>
      <c r="BQ168" s="27">
        <v>11.034158616508405</v>
      </c>
      <c r="BR168" s="27">
        <v>10.786516994896385</v>
      </c>
      <c r="BS168" s="27">
        <v>10.470785047605872</v>
      </c>
      <c r="BT168" s="27">
        <v>10.174294545918158</v>
      </c>
      <c r="BU168" s="27">
        <v>8.9708894621948918</v>
      </c>
      <c r="BV168" s="27">
        <v>8.1345098801320965</v>
      </c>
      <c r="BW168" s="27">
        <v>7.6393677862916576</v>
      </c>
      <c r="BX168" s="27">
        <v>7.3575931119917257</v>
      </c>
      <c r="BZ168" s="27">
        <v>16.841918821402061</v>
      </c>
      <c r="CA168" s="27">
        <v>16.457125532740484</v>
      </c>
      <c r="CB168" s="27">
        <v>16.398124479558074</v>
      </c>
      <c r="CC168" s="27">
        <v>16.202841206597121</v>
      </c>
      <c r="CD168" s="27">
        <v>16.063536654648956</v>
      </c>
      <c r="CE168" s="27">
        <v>15.816083451121333</v>
      </c>
      <c r="CF168" s="27">
        <v>15.671158616508405</v>
      </c>
      <c r="CG168" s="27">
        <v>15.423516994896385</v>
      </c>
      <c r="CH168" s="27">
        <v>15.107785047605873</v>
      </c>
      <c r="CI168" s="27">
        <v>14.811294545918159</v>
      </c>
      <c r="CJ168" s="27">
        <v>13.607889462194892</v>
      </c>
      <c r="CK168" s="27">
        <v>12.771509880132097</v>
      </c>
      <c r="CL168" s="27">
        <v>12.276367786291658</v>
      </c>
      <c r="CM168" s="27">
        <v>11.994593111991726</v>
      </c>
      <c r="CO168" s="28">
        <v>12.221246421811362</v>
      </c>
      <c r="CP168" s="28">
        <v>11.814753884395545</v>
      </c>
      <c r="CQ168" s="28">
        <v>11.753686324463828</v>
      </c>
      <c r="CR168" s="28">
        <v>11.546744393096454</v>
      </c>
      <c r="CS168" s="28">
        <v>11.399478403484158</v>
      </c>
      <c r="CT168" s="28">
        <v>11.124175113107219</v>
      </c>
      <c r="CU168" s="28">
        <v>10.926807880858505</v>
      </c>
      <c r="CV168" s="28">
        <v>10.61986686298593</v>
      </c>
      <c r="CW168" s="28">
        <v>10.270214531038555</v>
      </c>
      <c r="CX168" s="28">
        <v>9.9477729828819701</v>
      </c>
      <c r="CY168" s="28">
        <v>7.7406190734404046</v>
      </c>
      <c r="CZ168" s="28">
        <v>3.4262642046957268</v>
      </c>
      <c r="DA168" s="28">
        <v>-0.24848412178113932</v>
      </c>
      <c r="DB168" s="28">
        <v>-2.6420514983935064</v>
      </c>
      <c r="DD168" s="28">
        <v>16.858246421811362</v>
      </c>
      <c r="DE168" s="28">
        <v>16.451753884395544</v>
      </c>
      <c r="DF168" s="28">
        <v>16.390686324463829</v>
      </c>
      <c r="DG168" s="28">
        <v>16.183744393096454</v>
      </c>
      <c r="DH168" s="28">
        <v>16.036478403484161</v>
      </c>
      <c r="DI168" s="28">
        <v>15.761175113107219</v>
      </c>
      <c r="DJ168" s="28">
        <v>15.563807880858505</v>
      </c>
      <c r="DK168" s="28">
        <v>15.25686686298593</v>
      </c>
      <c r="DL168" s="28">
        <v>14.907214531038555</v>
      </c>
      <c r="DM168" s="28">
        <v>14.584772982881971</v>
      </c>
      <c r="DN168" s="28">
        <v>12.377619073440405</v>
      </c>
      <c r="DO168" s="28">
        <v>8.0632642046957272</v>
      </c>
      <c r="DP168" s="28">
        <v>4.3885158782188611</v>
      </c>
      <c r="DQ168" s="28">
        <v>1.9949485016064941</v>
      </c>
      <c r="DS168" s="29">
        <v>12.229078280572091</v>
      </c>
      <c r="DT168" s="29">
        <v>11.829026651528777</v>
      </c>
      <c r="DU168" s="29">
        <v>11.768436948320325</v>
      </c>
      <c r="DV168" s="29">
        <v>11.574868587125803</v>
      </c>
      <c r="DW168" s="29">
        <v>11.436504206063875</v>
      </c>
      <c r="DX168" s="29">
        <v>11.169130585640762</v>
      </c>
      <c r="DY168" s="29">
        <v>10.970321157088859</v>
      </c>
      <c r="DZ168" s="29">
        <v>10.65695702355219</v>
      </c>
      <c r="EA168" s="29">
        <v>10.205534529884082</v>
      </c>
      <c r="EB168" s="29">
        <v>9.2603965812059634</v>
      </c>
      <c r="EC168" s="29">
        <v>4.7159351629854669</v>
      </c>
      <c r="ED168" s="29">
        <v>0.56241152293933538</v>
      </c>
      <c r="EE168" s="29">
        <v>-1.913728589597369</v>
      </c>
      <c r="EF168" s="29">
        <v>-1.7323272837979928</v>
      </c>
      <c r="EH168" s="29">
        <v>16.86607828057209</v>
      </c>
      <c r="EI168" s="29">
        <v>16.466026651528779</v>
      </c>
      <c r="EJ168" s="29">
        <v>16.466026651528779</v>
      </c>
      <c r="EK168" s="29">
        <v>16.211868587125803</v>
      </c>
      <c r="EL168" s="29">
        <v>16.073504206063873</v>
      </c>
      <c r="EM168" s="29">
        <v>15.806130585640762</v>
      </c>
      <c r="EN168" s="29">
        <v>15.60732115708886</v>
      </c>
      <c r="EO168" s="29">
        <v>15.29395702355219</v>
      </c>
      <c r="EP168" s="29">
        <v>14.842534529884082</v>
      </c>
      <c r="EQ168" s="29">
        <v>13.897396581205964</v>
      </c>
      <c r="ER168" s="29">
        <v>9.3529351629854673</v>
      </c>
      <c r="ES168" s="29">
        <v>5.1994115229393358</v>
      </c>
      <c r="ET168" s="29">
        <v>2.7232714104026314</v>
      </c>
      <c r="EU168" s="29">
        <v>2.9046727162020076</v>
      </c>
      <c r="EW168" s="1">
        <v>393433</v>
      </c>
      <c r="EX168" s="1">
        <v>407129</v>
      </c>
      <c r="EY168" s="1" t="s">
        <v>652</v>
      </c>
      <c r="EZ168" s="1" t="s">
        <v>861</v>
      </c>
    </row>
    <row r="169" spans="2:156" ht="16" thickBot="1" x14ac:dyDescent="0.4">
      <c r="B169" s="21" t="s">
        <v>170</v>
      </c>
      <c r="C169" s="22">
        <v>6.7846542253778424</v>
      </c>
      <c r="D169" s="23">
        <v>5.5945676001819731</v>
      </c>
      <c r="E169" s="23">
        <v>2.9958613218701018</v>
      </c>
      <c r="F169" s="23">
        <v>-2.1226007410400918</v>
      </c>
      <c r="G169" s="23">
        <v>-7.2968502607360719</v>
      </c>
      <c r="H169" s="23">
        <v>-17.813568785337385</v>
      </c>
      <c r="I169" s="23">
        <v>-20.459347694533879</v>
      </c>
      <c r="J169" s="23">
        <v>10.299101876519011</v>
      </c>
      <c r="K169" s="23">
        <v>10.203099664760707</v>
      </c>
      <c r="L169" s="23">
        <v>9.537383909980214</v>
      </c>
      <c r="M169" s="23">
        <v>8.3253582283045944</v>
      </c>
      <c r="N169" s="23">
        <v>7.1664445322120542</v>
      </c>
      <c r="O169" s="23">
        <v>6.4243114633426188</v>
      </c>
      <c r="P169" s="23">
        <v>5.734642144658892</v>
      </c>
      <c r="Q169" s="24"/>
      <c r="R169" s="23">
        <v>7.493654225377842</v>
      </c>
      <c r="S169" s="23">
        <v>6.3035676001819727</v>
      </c>
      <c r="T169" s="23">
        <v>3.7048613218701014</v>
      </c>
      <c r="U169" s="23">
        <v>-1.4136007410400921</v>
      </c>
      <c r="V169" s="23">
        <v>-6.5878502607360723</v>
      </c>
      <c r="W169" s="23">
        <v>-17.104568785337385</v>
      </c>
      <c r="X169" s="23">
        <v>-19.750347694533879</v>
      </c>
      <c r="Y169" s="23">
        <v>-20.900898123480992</v>
      </c>
      <c r="Z169" s="23">
        <v>-20.996900335239296</v>
      </c>
      <c r="AA169" s="23">
        <v>-21.662616090019789</v>
      </c>
      <c r="AB169" s="23">
        <v>-22.874641771695408</v>
      </c>
      <c r="AC169" s="23">
        <v>-24.033555467787949</v>
      </c>
      <c r="AD169" s="23">
        <v>-24.775688536657384</v>
      </c>
      <c r="AE169" s="23">
        <v>-25.465357855341111</v>
      </c>
      <c r="AG169" s="25">
        <v>7.3463555054336425</v>
      </c>
      <c r="AH169" s="25">
        <v>6.7701129886412303</v>
      </c>
      <c r="AI169" s="25">
        <v>4.7317673437933632</v>
      </c>
      <c r="AJ169" s="25">
        <v>0.8254951306418441</v>
      </c>
      <c r="AK169" s="25">
        <v>-3.1269549758516995</v>
      </c>
      <c r="AL169" s="25">
        <v>-11.118076642730994</v>
      </c>
      <c r="AM169" s="25">
        <v>-13.225530159458291</v>
      </c>
      <c r="AN169" s="25">
        <v>-14.18555195849726</v>
      </c>
      <c r="AO169" s="25">
        <v>-14.362045548923977</v>
      </c>
      <c r="AP169" s="25">
        <v>-14.973557609391651</v>
      </c>
      <c r="AQ169" s="25">
        <v>-15.870735520466429</v>
      </c>
      <c r="AR169" s="25">
        <v>-16.826229026630433</v>
      </c>
      <c r="AS169" s="25">
        <v>-17.633563509768418</v>
      </c>
      <c r="AT169" s="25">
        <v>-18.360597366219356</v>
      </c>
      <c r="AV169" s="26">
        <v>8.0553555054336421</v>
      </c>
      <c r="AW169" s="26">
        <v>7.47911298864123</v>
      </c>
      <c r="AX169" s="26">
        <v>5.4407673437933628</v>
      </c>
      <c r="AY169" s="26">
        <v>1.5344951306418437</v>
      </c>
      <c r="AZ169" s="26">
        <v>-2.4179549758516998</v>
      </c>
      <c r="BA169" s="26">
        <v>-10.409076642730994</v>
      </c>
      <c r="BB169" s="26">
        <v>-12.516530159458291</v>
      </c>
      <c r="BC169" s="26">
        <v>-13.476551958497261</v>
      </c>
      <c r="BD169" s="26">
        <v>-13.653045548923977</v>
      </c>
      <c r="BE169" s="26">
        <v>-14.264557609391652</v>
      </c>
      <c r="BF169" s="26">
        <v>-15.161735520466429</v>
      </c>
      <c r="BG169" s="26">
        <v>-16.117229026630433</v>
      </c>
      <c r="BH169" s="26">
        <v>-16.924563509768419</v>
      </c>
      <c r="BI169" s="26">
        <v>-17.651597366219356</v>
      </c>
      <c r="BK169" s="27">
        <v>6.7930656648600731</v>
      </c>
      <c r="BL169" s="27">
        <v>5.6391555378403098</v>
      </c>
      <c r="BM169" s="27">
        <v>3.0267496610733495</v>
      </c>
      <c r="BN169" s="27">
        <v>-2.0828502726501164</v>
      </c>
      <c r="BO169" s="27">
        <v>-7.2460774787661997</v>
      </c>
      <c r="BP169" s="27">
        <v>-17.749320871975865</v>
      </c>
      <c r="BQ169" s="27">
        <v>-20.381026988361999</v>
      </c>
      <c r="BR169" s="27">
        <v>-21.520183275593308</v>
      </c>
      <c r="BS169" s="27">
        <v>-21.599954866137526</v>
      </c>
      <c r="BT169" s="27">
        <v>-22.227677253818992</v>
      </c>
      <c r="BU169" s="27">
        <v>-23.281865778918803</v>
      </c>
      <c r="BV169" s="27">
        <v>-24.170517294868954</v>
      </c>
      <c r="BW169" s="27">
        <v>-24.789594826835181</v>
      </c>
      <c r="BX169" s="27">
        <v>-25.23455796295266</v>
      </c>
      <c r="BZ169" s="27">
        <v>7.5020656648600728</v>
      </c>
      <c r="CA169" s="27">
        <v>6.3481555378403094</v>
      </c>
      <c r="CB169" s="27">
        <v>3.7357496610733492</v>
      </c>
      <c r="CC169" s="27">
        <v>-1.3738502726501167</v>
      </c>
      <c r="CD169" s="27">
        <v>-6.5370774787662</v>
      </c>
      <c r="CE169" s="27">
        <v>-17.040320871975865</v>
      </c>
      <c r="CF169" s="27">
        <v>-19.672026988361999</v>
      </c>
      <c r="CG169" s="27">
        <v>-20.811183275593308</v>
      </c>
      <c r="CH169" s="27">
        <v>-20.890954866137527</v>
      </c>
      <c r="CI169" s="27">
        <v>-21.518677253818993</v>
      </c>
      <c r="CJ169" s="27">
        <v>-22.572865778918803</v>
      </c>
      <c r="CK169" s="27">
        <v>-23.461517294868955</v>
      </c>
      <c r="CL169" s="27">
        <v>-24.080594826835181</v>
      </c>
      <c r="CM169" s="27">
        <v>-24.525557962952661</v>
      </c>
      <c r="CO169" s="28">
        <v>6.7899553819673599</v>
      </c>
      <c r="CP169" s="28">
        <v>5.6079165842507948</v>
      </c>
      <c r="CQ169" s="28">
        <v>3.0174695667594307</v>
      </c>
      <c r="CR169" s="28">
        <v>-2.0960170490449137</v>
      </c>
      <c r="CS169" s="28">
        <v>-7.252261563369558</v>
      </c>
      <c r="CT169" s="28">
        <v>-17.777526397154571</v>
      </c>
      <c r="CU169" s="28">
        <v>-20.406616618860081</v>
      </c>
      <c r="CV169" s="28">
        <v>-21.571449878884668</v>
      </c>
      <c r="CW169" s="28">
        <v>-21.682971866376366</v>
      </c>
      <c r="CX169" s="28">
        <v>-22.250118259675272</v>
      </c>
      <c r="CY169" s="28">
        <v>-24.37370879489929</v>
      </c>
      <c r="CZ169" s="28">
        <v>-29.412672289106791</v>
      </c>
      <c r="DA169" s="28">
        <v>-33.512450466450289</v>
      </c>
      <c r="DB169" s="28">
        <v>-36.461163203004816</v>
      </c>
      <c r="DD169" s="28">
        <v>7.4989553819673596</v>
      </c>
      <c r="DE169" s="28">
        <v>6.3169165842507944</v>
      </c>
      <c r="DF169" s="28">
        <v>3.7264695667594303</v>
      </c>
      <c r="DG169" s="28">
        <v>-1.3870170490449141</v>
      </c>
      <c r="DH169" s="28">
        <v>-6.5432615633695583</v>
      </c>
      <c r="DI169" s="28">
        <v>-17.068526397154571</v>
      </c>
      <c r="DJ169" s="28">
        <v>-19.697616618860081</v>
      </c>
      <c r="DK169" s="28">
        <v>-20.862449878884668</v>
      </c>
      <c r="DL169" s="28">
        <v>-20.973971866376367</v>
      </c>
      <c r="DM169" s="28">
        <v>-21.541118259675272</v>
      </c>
      <c r="DN169" s="28">
        <v>-23.66470879489929</v>
      </c>
      <c r="DO169" s="28">
        <v>-28.703672289106791</v>
      </c>
      <c r="DP169" s="28">
        <v>-32.803450466450293</v>
      </c>
      <c r="DQ169" s="28">
        <v>-35.75216320300482</v>
      </c>
      <c r="DS169" s="29">
        <v>6.7889876840224588</v>
      </c>
      <c r="DT169" s="29">
        <v>5.6175340462851775</v>
      </c>
      <c r="DU169" s="29">
        <v>3.066325731274528</v>
      </c>
      <c r="DV169" s="29">
        <v>-1.9998152832117384</v>
      </c>
      <c r="DW169" s="29">
        <v>-7.1155517051715549</v>
      </c>
      <c r="DX169" s="29">
        <v>-17.653022625259066</v>
      </c>
      <c r="DY169" s="29">
        <v>-20.202727436711438</v>
      </c>
      <c r="DZ169" s="29">
        <v>-21.325158509382103</v>
      </c>
      <c r="EA169" s="29">
        <v>-21.644417887639381</v>
      </c>
      <c r="EB169" s="29">
        <v>-22.919076202331158</v>
      </c>
      <c r="EC169" s="29">
        <v>-28.030586282944508</v>
      </c>
      <c r="ED169" s="29">
        <v>-32.735147004736234</v>
      </c>
      <c r="EE169" s="29">
        <v>-35.537018111160904</v>
      </c>
      <c r="EF169" s="29">
        <v>-35.448918831428074</v>
      </c>
      <c r="EH169" s="29">
        <v>7.4979876840224584</v>
      </c>
      <c r="EI169" s="29">
        <v>6.3265340462851771</v>
      </c>
      <c r="EJ169" s="29">
        <v>6.3265340462851771</v>
      </c>
      <c r="EK169" s="29">
        <v>-1.2908152832117388</v>
      </c>
      <c r="EL169" s="29">
        <v>-6.4065517051715553</v>
      </c>
      <c r="EM169" s="29">
        <v>-16.944022625259066</v>
      </c>
      <c r="EN169" s="29">
        <v>-19.493727436711438</v>
      </c>
      <c r="EO169" s="29">
        <v>-20.616158509382103</v>
      </c>
      <c r="EP169" s="29">
        <v>-20.935417887639382</v>
      </c>
      <c r="EQ169" s="29">
        <v>-22.210076202331159</v>
      </c>
      <c r="ER169" s="29">
        <v>-27.321586282944509</v>
      </c>
      <c r="ES169" s="29">
        <v>-32.026147004736238</v>
      </c>
      <c r="ET169" s="29">
        <v>-34.828018111160901</v>
      </c>
      <c r="EU169" s="29">
        <v>-34.739918831428078</v>
      </c>
      <c r="EW169" s="1">
        <v>385429</v>
      </c>
      <c r="EX169" s="1">
        <v>410369</v>
      </c>
      <c r="EY169" s="1" t="s">
        <v>547</v>
      </c>
      <c r="EZ169" s="1" t="s">
        <v>858</v>
      </c>
    </row>
    <row r="170" spans="2:156" ht="16" thickBot="1" x14ac:dyDescent="0.4">
      <c r="B170" s="21" t="s">
        <v>171</v>
      </c>
      <c r="C170" s="22">
        <v>6.635351246471954</v>
      </c>
      <c r="D170" s="23">
        <v>6.3701980025928417</v>
      </c>
      <c r="E170" s="23">
        <v>6.1050018997999356</v>
      </c>
      <c r="F170" s="23">
        <v>5.8120428552903274</v>
      </c>
      <c r="G170" s="23">
        <v>5.3988902347980972</v>
      </c>
      <c r="H170" s="23">
        <v>4.9393471958338537</v>
      </c>
      <c r="I170" s="23">
        <v>4.3778838449698831</v>
      </c>
      <c r="J170" s="23">
        <v>3.8688100653082955</v>
      </c>
      <c r="K170" s="23">
        <v>3.3271131085443884</v>
      </c>
      <c r="L170" s="23">
        <v>2.6783373066372533</v>
      </c>
      <c r="M170" s="23">
        <v>0.36096991487316643</v>
      </c>
      <c r="N170" s="23">
        <v>-0.90784466194372726</v>
      </c>
      <c r="O170" s="23">
        <v>-1.3608332785857158</v>
      </c>
      <c r="P170" s="23">
        <v>-1.3090816572609612</v>
      </c>
      <c r="Q170" s="24"/>
      <c r="R170" s="23">
        <v>14.135351246471954</v>
      </c>
      <c r="S170" s="23">
        <v>13.870198002592842</v>
      </c>
      <c r="T170" s="23">
        <v>13.605001899799936</v>
      </c>
      <c r="U170" s="23">
        <v>13.312042855290327</v>
      </c>
      <c r="V170" s="23">
        <v>12.898890234798097</v>
      </c>
      <c r="W170" s="23">
        <v>12.439347195833854</v>
      </c>
      <c r="X170" s="23">
        <v>11.877883844969883</v>
      </c>
      <c r="Y170" s="23">
        <v>11.368810065308296</v>
      </c>
      <c r="Z170" s="23">
        <v>10.827113108544388</v>
      </c>
      <c r="AA170" s="23">
        <v>10.178337306637253</v>
      </c>
      <c r="AB170" s="23">
        <v>7.8609699148731664</v>
      </c>
      <c r="AC170" s="23">
        <v>6.5921553380562727</v>
      </c>
      <c r="AD170" s="23">
        <v>6.1391667214142842</v>
      </c>
      <c r="AE170" s="23">
        <v>6.1909183427390388</v>
      </c>
      <c r="AG170" s="25">
        <v>6.7225280988711784</v>
      </c>
      <c r="AH170" s="25">
        <v>6.5438942065637864</v>
      </c>
      <c r="AI170" s="25">
        <v>6.2183153199939625</v>
      </c>
      <c r="AJ170" s="25">
        <v>5.9423117621525545</v>
      </c>
      <c r="AK170" s="25">
        <v>5.5760365406547798</v>
      </c>
      <c r="AL170" s="25">
        <v>5.1634690602943643</v>
      </c>
      <c r="AM170" s="25">
        <v>4.6576603104362473</v>
      </c>
      <c r="AN170" s="25">
        <v>4.2374723722936132</v>
      </c>
      <c r="AO170" s="25">
        <v>3.7572627458087773</v>
      </c>
      <c r="AP170" s="25">
        <v>3.2558830714683182</v>
      </c>
      <c r="AQ170" s="25">
        <v>1.6071072762067828</v>
      </c>
      <c r="AR170" s="25">
        <v>0.36315003210724939</v>
      </c>
      <c r="AS170" s="25">
        <v>-0.37376487708797868</v>
      </c>
      <c r="AT170" s="25">
        <v>-0.80854089734079793</v>
      </c>
      <c r="AV170" s="26">
        <v>14.222528098871178</v>
      </c>
      <c r="AW170" s="26">
        <v>14.043894206563786</v>
      </c>
      <c r="AX170" s="26">
        <v>13.718315319993962</v>
      </c>
      <c r="AY170" s="26">
        <v>13.442311762152555</v>
      </c>
      <c r="AZ170" s="26">
        <v>13.07603654065478</v>
      </c>
      <c r="BA170" s="26">
        <v>12.663469060294364</v>
      </c>
      <c r="BB170" s="26">
        <v>12.157660310436247</v>
      </c>
      <c r="BC170" s="26">
        <v>11.737472372293613</v>
      </c>
      <c r="BD170" s="26">
        <v>11.257262745808777</v>
      </c>
      <c r="BE170" s="26">
        <v>10.755883071468318</v>
      </c>
      <c r="BF170" s="26">
        <v>9.1071072762067828</v>
      </c>
      <c r="BG170" s="26">
        <v>7.8631500321072494</v>
      </c>
      <c r="BH170" s="26">
        <v>7.1262351229120213</v>
      </c>
      <c r="BI170" s="26">
        <v>6.6914591026592021</v>
      </c>
      <c r="BK170" s="27">
        <v>6.6583692873037066</v>
      </c>
      <c r="BL170" s="27">
        <v>6.4100002541994456</v>
      </c>
      <c r="BM170" s="27">
        <v>6.1443767225768227</v>
      </c>
      <c r="BN170" s="27">
        <v>5.8633919590802641</v>
      </c>
      <c r="BO170" s="27">
        <v>5.4661636519636829</v>
      </c>
      <c r="BP170" s="27">
        <v>5.0024715869449583</v>
      </c>
      <c r="BQ170" s="27">
        <v>4.4541071870612896</v>
      </c>
      <c r="BR170" s="27">
        <v>3.9612652523367018</v>
      </c>
      <c r="BS170" s="27">
        <v>3.4459690930381477</v>
      </c>
      <c r="BT170" s="27">
        <v>2.858886242203571</v>
      </c>
      <c r="BU170" s="27">
        <v>0.75702433709427908</v>
      </c>
      <c r="BV170" s="27">
        <v>-0.29686949997521594</v>
      </c>
      <c r="BW170" s="27">
        <v>-0.62347254392548379</v>
      </c>
      <c r="BX170" s="27">
        <v>-0.47154414275124523</v>
      </c>
      <c r="BZ170" s="27">
        <v>14.158369287303707</v>
      </c>
      <c r="CA170" s="27">
        <v>13.910000254199446</v>
      </c>
      <c r="CB170" s="27">
        <v>13.644376722576823</v>
      </c>
      <c r="CC170" s="27">
        <v>13.363391959080264</v>
      </c>
      <c r="CD170" s="27">
        <v>12.966163651963683</v>
      </c>
      <c r="CE170" s="27">
        <v>12.502471586944958</v>
      </c>
      <c r="CF170" s="27">
        <v>11.95410718706129</v>
      </c>
      <c r="CG170" s="27">
        <v>11.461265252336702</v>
      </c>
      <c r="CH170" s="27">
        <v>10.945969093038148</v>
      </c>
      <c r="CI170" s="27">
        <v>10.358886242203571</v>
      </c>
      <c r="CJ170" s="27">
        <v>8.2570243370942791</v>
      </c>
      <c r="CK170" s="27">
        <v>7.2031305000247841</v>
      </c>
      <c r="CL170" s="27">
        <v>6.8765274560745162</v>
      </c>
      <c r="CM170" s="27">
        <v>7.0284558572487548</v>
      </c>
      <c r="CO170" s="28">
        <v>6.6447926925624703</v>
      </c>
      <c r="CP170" s="28">
        <v>6.3950690961275214</v>
      </c>
      <c r="CQ170" s="28">
        <v>6.1572311675648521</v>
      </c>
      <c r="CR170" s="28">
        <v>5.8950086679130891</v>
      </c>
      <c r="CS170" s="28">
        <v>5.5332140807843899</v>
      </c>
      <c r="CT170" s="28">
        <v>5.1200153614904007</v>
      </c>
      <c r="CU170" s="28">
        <v>4.5900389845730398</v>
      </c>
      <c r="CV170" s="28">
        <v>4.1446685951474649</v>
      </c>
      <c r="CW170" s="28">
        <v>3.7067582261379641</v>
      </c>
      <c r="CX170" s="28">
        <v>3.251797139068632</v>
      </c>
      <c r="CY170" s="28">
        <v>0.3224710484266069</v>
      </c>
      <c r="CZ170" s="28">
        <v>-5.2997668636379771</v>
      </c>
      <c r="DA170" s="28">
        <v>-9.6208938754437803</v>
      </c>
      <c r="DB170" s="28">
        <v>-12.534209014394847</v>
      </c>
      <c r="DD170" s="28">
        <v>14.14479269256247</v>
      </c>
      <c r="DE170" s="28">
        <v>13.895069096127521</v>
      </c>
      <c r="DF170" s="28">
        <v>13.657231167564852</v>
      </c>
      <c r="DG170" s="28">
        <v>13.395008667913089</v>
      </c>
      <c r="DH170" s="28">
        <v>13.03321408078439</v>
      </c>
      <c r="DI170" s="28">
        <v>12.620015361490401</v>
      </c>
      <c r="DJ170" s="28">
        <v>12.09003898457304</v>
      </c>
      <c r="DK170" s="28">
        <v>11.644668595147465</v>
      </c>
      <c r="DL170" s="28">
        <v>11.206758226137964</v>
      </c>
      <c r="DM170" s="28">
        <v>10.751797139068632</v>
      </c>
      <c r="DN170" s="28">
        <v>7.8224710484266069</v>
      </c>
      <c r="DO170" s="28">
        <v>2.2002331363620229</v>
      </c>
      <c r="DP170" s="28">
        <v>-2.1208938754437803</v>
      </c>
      <c r="DQ170" s="28">
        <v>-5.0342090143948468</v>
      </c>
      <c r="DS170" s="29">
        <v>6.6330589059915432</v>
      </c>
      <c r="DT170" s="29">
        <v>6.3143570882595927</v>
      </c>
      <c r="DU170" s="29">
        <v>6.070661463915938</v>
      </c>
      <c r="DV170" s="29">
        <v>5.8340152673804937</v>
      </c>
      <c r="DW170" s="29">
        <v>5.4770868527232288</v>
      </c>
      <c r="DX170" s="29">
        <v>5.0907930659372269</v>
      </c>
      <c r="DY170" s="29">
        <v>4.602141241205457</v>
      </c>
      <c r="DZ170" s="29">
        <v>4.1911903498100127</v>
      </c>
      <c r="EA170" s="29">
        <v>3.6671716334489091</v>
      </c>
      <c r="EB170" s="29">
        <v>2.326904556935105</v>
      </c>
      <c r="EC170" s="29">
        <v>-3.9449760443158297</v>
      </c>
      <c r="ED170" s="29">
        <v>-8.9511104322131487</v>
      </c>
      <c r="EE170" s="29">
        <v>-11.85985934386294</v>
      </c>
      <c r="EF170" s="29">
        <v>-11.177670539975569</v>
      </c>
      <c r="EH170" s="29">
        <v>14.133058905991543</v>
      </c>
      <c r="EI170" s="29">
        <v>13.814357088259593</v>
      </c>
      <c r="EJ170" s="29">
        <v>13.814357088259593</v>
      </c>
      <c r="EK170" s="29">
        <v>13.334015267380494</v>
      </c>
      <c r="EL170" s="29">
        <v>12.977086852723229</v>
      </c>
      <c r="EM170" s="29">
        <v>12.590793065937227</v>
      </c>
      <c r="EN170" s="29">
        <v>12.102141241205457</v>
      </c>
      <c r="EO170" s="29">
        <v>11.691190349810013</v>
      </c>
      <c r="EP170" s="29">
        <v>11.167171633448909</v>
      </c>
      <c r="EQ170" s="29">
        <v>9.826904556935105</v>
      </c>
      <c r="ER170" s="29">
        <v>3.5550239556841703</v>
      </c>
      <c r="ES170" s="29">
        <v>-1.4511104322131487</v>
      </c>
      <c r="ET170" s="29">
        <v>-4.3598593438629401</v>
      </c>
      <c r="EU170" s="29">
        <v>-3.6776705399755691</v>
      </c>
      <c r="EW170" s="1">
        <v>385731</v>
      </c>
      <c r="EX170" s="1">
        <v>388090</v>
      </c>
      <c r="EY170" s="1" t="s">
        <v>450</v>
      </c>
      <c r="EZ170" s="1" t="s">
        <v>859</v>
      </c>
    </row>
    <row r="171" spans="2:156" ht="16" thickBot="1" x14ac:dyDescent="0.4">
      <c r="B171" s="21" t="s">
        <v>172</v>
      </c>
      <c r="C171" s="22">
        <v>5.3097483595427519</v>
      </c>
      <c r="D171" s="23">
        <v>4.8627127122736837</v>
      </c>
      <c r="E171" s="23">
        <v>4.5313912176605413</v>
      </c>
      <c r="F171" s="23">
        <v>4.0129596456971086</v>
      </c>
      <c r="G171" s="23">
        <v>3.8129612292591091</v>
      </c>
      <c r="H171" s="23">
        <v>3.2402077499036963</v>
      </c>
      <c r="I171" s="23">
        <v>2.6987614905757624</v>
      </c>
      <c r="J171" s="23">
        <v>2.0523220841433272</v>
      </c>
      <c r="K171" s="23">
        <v>1.4083194352574324</v>
      </c>
      <c r="L171" s="23">
        <v>0.61374256757260781</v>
      </c>
      <c r="M171" s="23">
        <v>-4.1160386679984953</v>
      </c>
      <c r="N171" s="23">
        <v>-6.2594919932043069</v>
      </c>
      <c r="O171" s="23">
        <v>-7.2676037108012892</v>
      </c>
      <c r="P171" s="23">
        <v>-7.940880898136605</v>
      </c>
      <c r="Q171" s="24"/>
      <c r="R171" s="23">
        <v>9.9467483595427524</v>
      </c>
      <c r="S171" s="23">
        <v>9.4997127122736842</v>
      </c>
      <c r="T171" s="23">
        <v>9.1683912176605418</v>
      </c>
      <c r="U171" s="23">
        <v>8.6499596456971091</v>
      </c>
      <c r="V171" s="23">
        <v>8.4499612292591095</v>
      </c>
      <c r="W171" s="23">
        <v>7.8772077499036968</v>
      </c>
      <c r="X171" s="23">
        <v>7.3357614905757629</v>
      </c>
      <c r="Y171" s="23">
        <v>6.6893220841433276</v>
      </c>
      <c r="Z171" s="23">
        <v>6.0453194352574329</v>
      </c>
      <c r="AA171" s="23">
        <v>5.2507425675726083</v>
      </c>
      <c r="AB171" s="23">
        <v>0.52096133200150518</v>
      </c>
      <c r="AC171" s="23">
        <v>-1.6224919932043065</v>
      </c>
      <c r="AD171" s="23">
        <v>-2.6306037108012887</v>
      </c>
      <c r="AE171" s="23">
        <v>-3.3038808981366046</v>
      </c>
      <c r="AG171" s="25">
        <v>5.5941227285222652</v>
      </c>
      <c r="AH171" s="25">
        <v>5.3840330843825441</v>
      </c>
      <c r="AI171" s="25">
        <v>4.9649026708238466</v>
      </c>
      <c r="AJ171" s="25">
        <v>4.4785790688373552</v>
      </c>
      <c r="AK171" s="25">
        <v>4.333162514746185</v>
      </c>
      <c r="AL171" s="25">
        <v>3.8488365742212451</v>
      </c>
      <c r="AM171" s="25">
        <v>3.3502488207502026</v>
      </c>
      <c r="AN171" s="25">
        <v>2.7237092454593537</v>
      </c>
      <c r="AO171" s="25">
        <v>2.0747049066033441</v>
      </c>
      <c r="AP171" s="25">
        <v>1.4633427695388761</v>
      </c>
      <c r="AQ171" s="25">
        <v>-0.30188161457687102</v>
      </c>
      <c r="AR171" s="25">
        <v>-1.8541357327485173</v>
      </c>
      <c r="AS171" s="25">
        <v>-3.0466180128045224</v>
      </c>
      <c r="AT171" s="25">
        <v>-3.9135397063011581</v>
      </c>
      <c r="AV171" s="26">
        <v>10.231122728522266</v>
      </c>
      <c r="AW171" s="26">
        <v>10.021033084382545</v>
      </c>
      <c r="AX171" s="26">
        <v>9.6019026708238471</v>
      </c>
      <c r="AY171" s="26">
        <v>9.1155790688373557</v>
      </c>
      <c r="AZ171" s="26">
        <v>8.9701625147461854</v>
      </c>
      <c r="BA171" s="26">
        <v>8.4858365742212456</v>
      </c>
      <c r="BB171" s="26">
        <v>7.987248820750203</v>
      </c>
      <c r="BC171" s="26">
        <v>7.3607092454593541</v>
      </c>
      <c r="BD171" s="26">
        <v>6.7117049066033445</v>
      </c>
      <c r="BE171" s="26">
        <v>6.1003427695388766</v>
      </c>
      <c r="BF171" s="26">
        <v>4.3351183854231294</v>
      </c>
      <c r="BG171" s="26">
        <v>2.7828642672514832</v>
      </c>
      <c r="BH171" s="26">
        <v>1.5903819871954781</v>
      </c>
      <c r="BI171" s="26">
        <v>0.72346029369884235</v>
      </c>
      <c r="BK171" s="27">
        <v>5.3144842777005792</v>
      </c>
      <c r="BL171" s="27">
        <v>4.8780098980637447</v>
      </c>
      <c r="BM171" s="27">
        <v>4.559863880760112</v>
      </c>
      <c r="BN171" s="27">
        <v>4.0605052545154265</v>
      </c>
      <c r="BO171" s="27">
        <v>3.8772691685052507</v>
      </c>
      <c r="BP171" s="27">
        <v>3.3252862036452626</v>
      </c>
      <c r="BQ171" s="27">
        <v>2.7412688166386943</v>
      </c>
      <c r="BR171" s="27">
        <v>2.1294102081860515</v>
      </c>
      <c r="BS171" s="27">
        <v>1.4915377991150578</v>
      </c>
      <c r="BT171" s="27">
        <v>0.79230077444923097</v>
      </c>
      <c r="BU171" s="27">
        <v>-3.6018469223107488</v>
      </c>
      <c r="BV171" s="27">
        <v>-5.2114217644542506</v>
      </c>
      <c r="BW171" s="27">
        <v>-6.024069192777155</v>
      </c>
      <c r="BX171" s="27">
        <v>-6.2615927932419453</v>
      </c>
      <c r="BZ171" s="27">
        <v>9.9514842777005796</v>
      </c>
      <c r="CA171" s="27">
        <v>9.5150098980637452</v>
      </c>
      <c r="CB171" s="27">
        <v>9.1968638807601124</v>
      </c>
      <c r="CC171" s="27">
        <v>8.697505254515427</v>
      </c>
      <c r="CD171" s="27">
        <v>8.5142691685052512</v>
      </c>
      <c r="CE171" s="27">
        <v>7.9622862036452631</v>
      </c>
      <c r="CF171" s="27">
        <v>7.3782688166386947</v>
      </c>
      <c r="CG171" s="27">
        <v>6.766410208186052</v>
      </c>
      <c r="CH171" s="27">
        <v>6.1285377991150582</v>
      </c>
      <c r="CI171" s="27">
        <v>5.4293007744492314</v>
      </c>
      <c r="CJ171" s="27">
        <v>1.0351530776892517</v>
      </c>
      <c r="CK171" s="27">
        <v>-0.57442176445425019</v>
      </c>
      <c r="CL171" s="27">
        <v>-1.3870691927771546</v>
      </c>
      <c r="CM171" s="27">
        <v>-1.6245927932419448</v>
      </c>
      <c r="CO171" s="28">
        <v>5.3211040782975303</v>
      </c>
      <c r="CP171" s="28">
        <v>4.8732360935829178</v>
      </c>
      <c r="CQ171" s="28">
        <v>4.5478036173727503</v>
      </c>
      <c r="CR171" s="28">
        <v>4.0457100233794847</v>
      </c>
      <c r="CS171" s="28">
        <v>3.8570071820121683</v>
      </c>
      <c r="CT171" s="28">
        <v>3.2767564348593368</v>
      </c>
      <c r="CU171" s="28">
        <v>2.7071039967289821</v>
      </c>
      <c r="CV171" s="28">
        <v>2.0415665461822101</v>
      </c>
      <c r="CW171" s="28">
        <v>1.5148190038854423</v>
      </c>
      <c r="CX171" s="28">
        <v>0.89834760676575343</v>
      </c>
      <c r="CY171" s="28">
        <v>-4.7331304543598591</v>
      </c>
      <c r="CZ171" s="28">
        <v>-13.32305587839933</v>
      </c>
      <c r="DA171" s="28">
        <v>-17.445204377875669</v>
      </c>
      <c r="DB171" s="28">
        <v>-20.026637249462254</v>
      </c>
      <c r="DD171" s="28">
        <v>9.9581040782975307</v>
      </c>
      <c r="DE171" s="28">
        <v>9.5102360935829182</v>
      </c>
      <c r="DF171" s="28">
        <v>9.1848036173727508</v>
      </c>
      <c r="DG171" s="28">
        <v>8.6827100233794852</v>
      </c>
      <c r="DH171" s="28">
        <v>8.4940071820121688</v>
      </c>
      <c r="DI171" s="28">
        <v>7.9137564348593372</v>
      </c>
      <c r="DJ171" s="28">
        <v>7.3441039967289825</v>
      </c>
      <c r="DK171" s="28">
        <v>6.6785665461822106</v>
      </c>
      <c r="DL171" s="28">
        <v>6.1518190038854428</v>
      </c>
      <c r="DM171" s="28">
        <v>5.5353476067657539</v>
      </c>
      <c r="DN171" s="28">
        <v>-9.6130454359858675E-2</v>
      </c>
      <c r="DO171" s="28">
        <v>-8.6860558783993298</v>
      </c>
      <c r="DP171" s="28">
        <v>-12.808204377875668</v>
      </c>
      <c r="DQ171" s="28">
        <v>-15.389637249462254</v>
      </c>
      <c r="DS171" s="29">
        <v>5.2856330742410726</v>
      </c>
      <c r="DT171" s="29">
        <v>4.7802047967055969</v>
      </c>
      <c r="DU171" s="29">
        <v>4.4486740944800118</v>
      </c>
      <c r="DV171" s="29">
        <v>3.9584787139583852</v>
      </c>
      <c r="DW171" s="29">
        <v>3.7813562430166456</v>
      </c>
      <c r="DX171" s="29">
        <v>3.227644200928566</v>
      </c>
      <c r="DY171" s="29">
        <v>2.5907765054584786</v>
      </c>
      <c r="DZ171" s="29">
        <v>1.9303098092377553</v>
      </c>
      <c r="EA171" s="29">
        <v>1.1916161979642439</v>
      </c>
      <c r="EB171" s="29">
        <v>-2.032188696305866</v>
      </c>
      <c r="EC171" s="29">
        <v>-11.193758086823138</v>
      </c>
      <c r="ED171" s="29">
        <v>-16.184511109947664</v>
      </c>
      <c r="EE171" s="29">
        <v>-19.061063293038046</v>
      </c>
      <c r="EF171" s="29">
        <v>-18.473205664467628</v>
      </c>
      <c r="EH171" s="29">
        <v>9.9226330742410731</v>
      </c>
      <c r="EI171" s="29">
        <v>9.4172047967055974</v>
      </c>
      <c r="EJ171" s="29">
        <v>9.4172047967055974</v>
      </c>
      <c r="EK171" s="29">
        <v>8.5954787139583857</v>
      </c>
      <c r="EL171" s="29">
        <v>8.4183562430166461</v>
      </c>
      <c r="EM171" s="29">
        <v>7.8646442009285664</v>
      </c>
      <c r="EN171" s="29">
        <v>7.2277765054584791</v>
      </c>
      <c r="EO171" s="29">
        <v>6.5673098092377558</v>
      </c>
      <c r="EP171" s="29">
        <v>5.8286161979642443</v>
      </c>
      <c r="EQ171" s="29">
        <v>2.6048113036941345</v>
      </c>
      <c r="ER171" s="29">
        <v>-6.5567580868231374</v>
      </c>
      <c r="ES171" s="29">
        <v>-11.547511109947663</v>
      </c>
      <c r="ET171" s="29">
        <v>-14.424063293038046</v>
      </c>
      <c r="EU171" s="29">
        <v>-13.836205664467627</v>
      </c>
      <c r="EW171" s="1">
        <v>358020</v>
      </c>
      <c r="EX171" s="1">
        <v>427270</v>
      </c>
      <c r="EY171" s="1" t="s">
        <v>514</v>
      </c>
      <c r="EZ171" s="1" t="s">
        <v>874</v>
      </c>
    </row>
    <row r="172" spans="2:156" ht="16" thickBot="1" x14ac:dyDescent="0.4">
      <c r="B172" s="21" t="s">
        <v>173</v>
      </c>
      <c r="C172" s="22">
        <v>5.22176724324326</v>
      </c>
      <c r="D172" s="23">
        <v>4.6960811639867792</v>
      </c>
      <c r="E172" s="23">
        <v>4.2457091980741808</v>
      </c>
      <c r="F172" s="23">
        <v>3.686359049163709</v>
      </c>
      <c r="G172" s="23">
        <v>3.0265874857303174</v>
      </c>
      <c r="H172" s="23">
        <v>2.2468300379166699</v>
      </c>
      <c r="I172" s="23">
        <v>1.405147934684507</v>
      </c>
      <c r="J172" s="23">
        <v>0.59418242522002629</v>
      </c>
      <c r="K172" s="23">
        <v>-0.26718515406357213</v>
      </c>
      <c r="L172" s="23">
        <v>-1.2243587545801304</v>
      </c>
      <c r="M172" s="23">
        <v>-4.9227976595305982</v>
      </c>
      <c r="N172" s="23">
        <v>-7.1488602152911085</v>
      </c>
      <c r="O172" s="23">
        <v>-8.0056944636932137</v>
      </c>
      <c r="P172" s="23">
        <v>-8.3071043171440984</v>
      </c>
      <c r="Q172" s="24"/>
      <c r="R172" s="23">
        <v>9.3617672432432606</v>
      </c>
      <c r="S172" s="23">
        <v>8.8360811639867798</v>
      </c>
      <c r="T172" s="23">
        <v>8.3857091980741814</v>
      </c>
      <c r="U172" s="23">
        <v>7.8263590491637096</v>
      </c>
      <c r="V172" s="23">
        <v>7.166587485730318</v>
      </c>
      <c r="W172" s="23">
        <v>6.3868300379166705</v>
      </c>
      <c r="X172" s="23">
        <v>5.5451479346845076</v>
      </c>
      <c r="Y172" s="23">
        <v>4.7341824252200269</v>
      </c>
      <c r="Z172" s="23">
        <v>3.8728148459364284</v>
      </c>
      <c r="AA172" s="23">
        <v>2.9156412454198701</v>
      </c>
      <c r="AB172" s="23">
        <v>-0.78279765953059766</v>
      </c>
      <c r="AC172" s="23">
        <v>-3.0088602152911079</v>
      </c>
      <c r="AD172" s="23">
        <v>-3.8656944636932131</v>
      </c>
      <c r="AE172" s="23">
        <v>-4.1671043171440978</v>
      </c>
      <c r="AG172" s="25">
        <v>5.4700962929980683</v>
      </c>
      <c r="AH172" s="25">
        <v>5.1638209909677251</v>
      </c>
      <c r="AI172" s="25">
        <v>4.6058883146800049</v>
      </c>
      <c r="AJ172" s="25">
        <v>4.0524356120050982</v>
      </c>
      <c r="AK172" s="25">
        <v>3.4505807352401519</v>
      </c>
      <c r="AL172" s="25">
        <v>2.7448086396436295</v>
      </c>
      <c r="AM172" s="25">
        <v>1.9716050840772859</v>
      </c>
      <c r="AN172" s="25">
        <v>1.223099464301221</v>
      </c>
      <c r="AO172" s="25">
        <v>0.44425208119317361</v>
      </c>
      <c r="AP172" s="25">
        <v>-0.36703266662730627</v>
      </c>
      <c r="AQ172" s="25">
        <v>-3.1513914523402349</v>
      </c>
      <c r="AR172" s="25">
        <v>-5.2068588469092099</v>
      </c>
      <c r="AS172" s="25">
        <v>-6.4582828357383164</v>
      </c>
      <c r="AT172" s="25">
        <v>-7.286542625970359</v>
      </c>
      <c r="AV172" s="26">
        <v>9.6100962929980689</v>
      </c>
      <c r="AW172" s="26">
        <v>9.3038209909677256</v>
      </c>
      <c r="AX172" s="26">
        <v>8.7458883146800055</v>
      </c>
      <c r="AY172" s="26">
        <v>8.1924356120050987</v>
      </c>
      <c r="AZ172" s="26">
        <v>7.5905807352401524</v>
      </c>
      <c r="BA172" s="26">
        <v>6.8848086396436301</v>
      </c>
      <c r="BB172" s="26">
        <v>6.1116050840772864</v>
      </c>
      <c r="BC172" s="26">
        <v>5.3630994643012215</v>
      </c>
      <c r="BD172" s="26">
        <v>4.5842520811931742</v>
      </c>
      <c r="BE172" s="26">
        <v>3.7729673333726943</v>
      </c>
      <c r="BF172" s="26">
        <v>0.98860854765976569</v>
      </c>
      <c r="BG172" s="26">
        <v>-1.0668588469092093</v>
      </c>
      <c r="BH172" s="26">
        <v>-2.3182828357383158</v>
      </c>
      <c r="BI172" s="26">
        <v>-3.1465426259703584</v>
      </c>
      <c r="BK172" s="27">
        <v>5.2380016300094745</v>
      </c>
      <c r="BL172" s="27">
        <v>4.744979850906347</v>
      </c>
      <c r="BM172" s="27">
        <v>4.3269387444355409</v>
      </c>
      <c r="BN172" s="27">
        <v>3.7896010822344515</v>
      </c>
      <c r="BO172" s="27">
        <v>3.1651815172743412</v>
      </c>
      <c r="BP172" s="27">
        <v>2.4236381931020929</v>
      </c>
      <c r="BQ172" s="27">
        <v>1.5927505996153783</v>
      </c>
      <c r="BR172" s="27">
        <v>0.78326535978769485</v>
      </c>
      <c r="BS172" s="27">
        <v>-3.3821173497024404E-2</v>
      </c>
      <c r="BT172" s="27">
        <v>-0.8998592545069144</v>
      </c>
      <c r="BU172" s="27">
        <v>-4.2186272875472284</v>
      </c>
      <c r="BV172" s="27">
        <v>-6.0225936592822542</v>
      </c>
      <c r="BW172" s="27">
        <v>-6.6775207187202099</v>
      </c>
      <c r="BX172" s="27">
        <v>-6.7713365370703933</v>
      </c>
      <c r="BZ172" s="27">
        <v>9.3780016300094751</v>
      </c>
      <c r="CA172" s="27">
        <v>8.8849798509063476</v>
      </c>
      <c r="CB172" s="27">
        <v>8.4669387444355415</v>
      </c>
      <c r="CC172" s="27">
        <v>7.929601082234452</v>
      </c>
      <c r="CD172" s="27">
        <v>7.3051815172743417</v>
      </c>
      <c r="CE172" s="27">
        <v>6.5636381931020935</v>
      </c>
      <c r="CF172" s="27">
        <v>5.7327505996153789</v>
      </c>
      <c r="CG172" s="27">
        <v>4.9232653597876954</v>
      </c>
      <c r="CH172" s="27">
        <v>4.1061788265029762</v>
      </c>
      <c r="CI172" s="27">
        <v>3.2401407454930862</v>
      </c>
      <c r="CJ172" s="27">
        <v>-7.8627287547227809E-2</v>
      </c>
      <c r="CK172" s="27">
        <v>-1.8825936592822536</v>
      </c>
      <c r="CL172" s="27">
        <v>-2.5375207187202093</v>
      </c>
      <c r="CM172" s="27">
        <v>-2.6313365370703927</v>
      </c>
      <c r="CO172" s="28">
        <v>5.2483916467504024</v>
      </c>
      <c r="CP172" s="28">
        <v>4.7581228179096797</v>
      </c>
      <c r="CQ172" s="28">
        <v>4.3494751022616747</v>
      </c>
      <c r="CR172" s="28">
        <v>3.8204234372366273</v>
      </c>
      <c r="CS172" s="28">
        <v>3.256075308707775</v>
      </c>
      <c r="CT172" s="28">
        <v>2.5802877054453006</v>
      </c>
      <c r="CU172" s="28">
        <v>1.833657988234922</v>
      </c>
      <c r="CV172" s="28">
        <v>1.1268526793837346</v>
      </c>
      <c r="CW172" s="28">
        <v>0.45334621906160777</v>
      </c>
      <c r="CX172" s="28">
        <v>-0.25243048167266835</v>
      </c>
      <c r="CY172" s="28">
        <v>-4.7087200676724876</v>
      </c>
      <c r="CZ172" s="28">
        <v>-11.814895140447405</v>
      </c>
      <c r="DA172" s="28">
        <v>-17.092712200284296</v>
      </c>
      <c r="DB172" s="28">
        <v>-20.719656174195109</v>
      </c>
      <c r="DD172" s="28">
        <v>9.3883916467504029</v>
      </c>
      <c r="DE172" s="28">
        <v>8.8981228179096803</v>
      </c>
      <c r="DF172" s="28">
        <v>8.4894751022616752</v>
      </c>
      <c r="DG172" s="28">
        <v>7.9604234372366278</v>
      </c>
      <c r="DH172" s="28">
        <v>7.3960753087077755</v>
      </c>
      <c r="DI172" s="28">
        <v>6.7202877054453012</v>
      </c>
      <c r="DJ172" s="28">
        <v>5.9736579882349226</v>
      </c>
      <c r="DK172" s="28">
        <v>5.2668526793837351</v>
      </c>
      <c r="DL172" s="28">
        <v>4.5933462190616083</v>
      </c>
      <c r="DM172" s="28">
        <v>3.8875695183273322</v>
      </c>
      <c r="DN172" s="28">
        <v>-0.56872006767248706</v>
      </c>
      <c r="DO172" s="28">
        <v>-7.6748951404474042</v>
      </c>
      <c r="DP172" s="28">
        <v>-12.952712200284296</v>
      </c>
      <c r="DQ172" s="28">
        <v>-16.579656174195108</v>
      </c>
      <c r="DS172" s="29">
        <v>5.1799646624647941</v>
      </c>
      <c r="DT172" s="29">
        <v>4.6045611397132085</v>
      </c>
      <c r="DU172" s="29">
        <v>4.1901087114104065</v>
      </c>
      <c r="DV172" s="29">
        <v>3.6946085184834061</v>
      </c>
      <c r="DW172" s="29">
        <v>3.1788755160244513</v>
      </c>
      <c r="DX172" s="29">
        <v>2.5788447086538717</v>
      </c>
      <c r="DY172" s="29">
        <v>1.8561508052896336</v>
      </c>
      <c r="DZ172" s="29">
        <v>1.1966834442611258</v>
      </c>
      <c r="EA172" s="29">
        <v>0.40632739152871977</v>
      </c>
      <c r="EB172" s="29">
        <v>-1.2823387347007333</v>
      </c>
      <c r="EC172" s="29">
        <v>-9.5611245581773119</v>
      </c>
      <c r="ED172" s="29">
        <v>-16.086004963937555</v>
      </c>
      <c r="EE172" s="29">
        <v>-19.74252798208083</v>
      </c>
      <c r="EF172" s="29">
        <v>-18.942188731729075</v>
      </c>
      <c r="EH172" s="29">
        <v>9.3199646624647947</v>
      </c>
      <c r="EI172" s="29">
        <v>8.744561139713209</v>
      </c>
      <c r="EJ172" s="29">
        <v>8.744561139713209</v>
      </c>
      <c r="EK172" s="29">
        <v>7.8346085184834067</v>
      </c>
      <c r="EL172" s="29">
        <v>7.3188755160244519</v>
      </c>
      <c r="EM172" s="29">
        <v>6.7188447086538723</v>
      </c>
      <c r="EN172" s="29">
        <v>5.9961508052896342</v>
      </c>
      <c r="EO172" s="29">
        <v>5.3366834442611264</v>
      </c>
      <c r="EP172" s="29">
        <v>4.5463273915287203</v>
      </c>
      <c r="EQ172" s="29">
        <v>2.8576612652992672</v>
      </c>
      <c r="ER172" s="29">
        <v>-5.4211245581773113</v>
      </c>
      <c r="ES172" s="29">
        <v>-11.946004963937554</v>
      </c>
      <c r="ET172" s="29">
        <v>-15.602527982080829</v>
      </c>
      <c r="EU172" s="29">
        <v>-14.802188731729075</v>
      </c>
      <c r="EW172" s="1">
        <v>373466</v>
      </c>
      <c r="EX172" s="1">
        <v>403748</v>
      </c>
      <c r="EY172" s="1" t="s">
        <v>539</v>
      </c>
      <c r="EZ172" s="1" t="s">
        <v>867</v>
      </c>
    </row>
    <row r="173" spans="2:156" ht="16" thickBot="1" x14ac:dyDescent="0.4">
      <c r="B173" s="21" t="s">
        <v>174</v>
      </c>
      <c r="C173" s="22">
        <v>4.5634650742124698</v>
      </c>
      <c r="D173" s="23">
        <v>4.4324834682653815</v>
      </c>
      <c r="E173" s="23">
        <v>4.2659370411278701</v>
      </c>
      <c r="F173" s="23">
        <v>4.0872867489708149</v>
      </c>
      <c r="G173" s="23">
        <v>3.9135971943798324</v>
      </c>
      <c r="H173" s="23">
        <v>3.6605935159796097</v>
      </c>
      <c r="I173" s="23">
        <v>3.4042905193793924</v>
      </c>
      <c r="J173" s="23">
        <v>3.1637228477614876</v>
      </c>
      <c r="K173" s="23">
        <v>2.9069968573674991</v>
      </c>
      <c r="L173" s="23">
        <v>2.6118170984211879</v>
      </c>
      <c r="M173" s="23">
        <v>1.4315801101472729</v>
      </c>
      <c r="N173" s="23">
        <v>0.62079312285521482</v>
      </c>
      <c r="O173" s="23">
        <v>0.26448530714559837</v>
      </c>
      <c r="P173" s="23">
        <v>4.8971983361603577E-2</v>
      </c>
      <c r="Q173" s="24"/>
      <c r="R173" s="23">
        <v>1.3134650742124698</v>
      </c>
      <c r="S173" s="23">
        <v>1.1824834682653815</v>
      </c>
      <c r="T173" s="23">
        <v>1.0159370411278701</v>
      </c>
      <c r="U173" s="23">
        <v>0.8372867489708149</v>
      </c>
      <c r="V173" s="23">
        <v>0.66359719437983244</v>
      </c>
      <c r="W173" s="23">
        <v>0.41059351597960969</v>
      </c>
      <c r="X173" s="23">
        <v>0.15429051937939242</v>
      </c>
      <c r="Y173" s="23">
        <v>-8.62771522385124E-2</v>
      </c>
      <c r="Z173" s="23">
        <v>-0.34300314263250087</v>
      </c>
      <c r="AA173" s="23">
        <v>-0.63818290157881208</v>
      </c>
      <c r="AB173" s="23">
        <v>-1.8184198898527271</v>
      </c>
      <c r="AC173" s="23">
        <v>-2.6292068771447852</v>
      </c>
      <c r="AD173" s="23">
        <v>-2.9855146928544016</v>
      </c>
      <c r="AE173" s="23">
        <v>-3.2010280166383964</v>
      </c>
      <c r="AG173" s="25">
        <v>4.5951910194491816</v>
      </c>
      <c r="AH173" s="25">
        <v>4.4905813622031623</v>
      </c>
      <c r="AI173" s="25">
        <v>4.2845659010802013</v>
      </c>
      <c r="AJ173" s="25">
        <v>4.1036102148667055</v>
      </c>
      <c r="AK173" s="25">
        <v>3.9407954577593856</v>
      </c>
      <c r="AL173" s="25">
        <v>3.7022243841399867</v>
      </c>
      <c r="AM173" s="25">
        <v>3.4581720058884606</v>
      </c>
      <c r="AN173" s="25">
        <v>3.2299634894400047</v>
      </c>
      <c r="AO173" s="25">
        <v>2.9822531520973783</v>
      </c>
      <c r="AP173" s="25">
        <v>2.7274153097772356</v>
      </c>
      <c r="AQ173" s="25">
        <v>1.8017112470896723</v>
      </c>
      <c r="AR173" s="25">
        <v>1.0590615201046099</v>
      </c>
      <c r="AS173" s="25">
        <v>0.58467546164908946</v>
      </c>
      <c r="AT173" s="25">
        <v>0.19651829627927597</v>
      </c>
      <c r="AV173" s="26">
        <v>1.3451910194491816</v>
      </c>
      <c r="AW173" s="26">
        <v>1.2405813622031623</v>
      </c>
      <c r="AX173" s="26">
        <v>1.0345659010802013</v>
      </c>
      <c r="AY173" s="26">
        <v>0.85361021486670552</v>
      </c>
      <c r="AZ173" s="26">
        <v>0.69079545775938556</v>
      </c>
      <c r="BA173" s="26">
        <v>0.45222438413998667</v>
      </c>
      <c r="BB173" s="26">
        <v>0.20817200588846063</v>
      </c>
      <c r="BC173" s="26">
        <v>-2.0036510559995335E-2</v>
      </c>
      <c r="BD173" s="26">
        <v>-0.26774684790262171</v>
      </c>
      <c r="BE173" s="26">
        <v>-0.52258469022276444</v>
      </c>
      <c r="BF173" s="26">
        <v>-1.4482887529103277</v>
      </c>
      <c r="BG173" s="26">
        <v>-2.1909384798953901</v>
      </c>
      <c r="BH173" s="26">
        <v>-2.6653245383509105</v>
      </c>
      <c r="BI173" s="26">
        <v>-3.053481703720724</v>
      </c>
      <c r="BK173" s="27">
        <v>4.5668186522048302</v>
      </c>
      <c r="BL173" s="27">
        <v>4.44235185762175</v>
      </c>
      <c r="BM173" s="27">
        <v>4.2825676221001601</v>
      </c>
      <c r="BN173" s="27">
        <v>4.1098645642721099</v>
      </c>
      <c r="BO173" s="27">
        <v>3.9444024734423522</v>
      </c>
      <c r="BP173" s="27">
        <v>3.7008318329177534</v>
      </c>
      <c r="BQ173" s="27">
        <v>3.4537892470714802</v>
      </c>
      <c r="BR173" s="27">
        <v>3.2219908513669289</v>
      </c>
      <c r="BS173" s="27">
        <v>2.9781500349578565</v>
      </c>
      <c r="BT173" s="27">
        <v>2.7098900432608808</v>
      </c>
      <c r="BU173" s="27">
        <v>1.6329852600704022</v>
      </c>
      <c r="BV173" s="27">
        <v>0.93379083020051112</v>
      </c>
      <c r="BW173" s="27">
        <v>0.63738121334723097</v>
      </c>
      <c r="BX173" s="27">
        <v>0.47304822628897192</v>
      </c>
      <c r="BZ173" s="27">
        <v>1.3168186522048302</v>
      </c>
      <c r="CA173" s="27">
        <v>1.19235185762175</v>
      </c>
      <c r="CB173" s="27">
        <v>1.0325676221001601</v>
      </c>
      <c r="CC173" s="27">
        <v>0.85986456427210989</v>
      </c>
      <c r="CD173" s="27">
        <v>0.69440247344235217</v>
      </c>
      <c r="CE173" s="27">
        <v>0.45083183291775342</v>
      </c>
      <c r="CF173" s="27">
        <v>0.20378924707148016</v>
      </c>
      <c r="CG173" s="27">
        <v>-2.8009148633071135E-2</v>
      </c>
      <c r="CH173" s="27">
        <v>-0.27184996504214354</v>
      </c>
      <c r="CI173" s="27">
        <v>-0.54010995673911921</v>
      </c>
      <c r="CJ173" s="27">
        <v>-1.6170147399295978</v>
      </c>
      <c r="CK173" s="27">
        <v>-2.3162091697994889</v>
      </c>
      <c r="CL173" s="27">
        <v>-2.612618786652769</v>
      </c>
      <c r="CM173" s="27">
        <v>-2.7769517737110281</v>
      </c>
      <c r="CO173" s="28">
        <v>4.5681498913155529</v>
      </c>
      <c r="CP173" s="28">
        <v>4.4433771291514841</v>
      </c>
      <c r="CQ173" s="28">
        <v>4.2831745362908684</v>
      </c>
      <c r="CR173" s="28">
        <v>4.1051825151598322</v>
      </c>
      <c r="CS173" s="28">
        <v>3.9566103607353451</v>
      </c>
      <c r="CT173" s="28">
        <v>3.7298959437066905</v>
      </c>
      <c r="CU173" s="28">
        <v>3.4921901315871793</v>
      </c>
      <c r="CV173" s="28">
        <v>3.2707898941912248</v>
      </c>
      <c r="CW173" s="28">
        <v>3.0614007558975445</v>
      </c>
      <c r="CX173" s="28">
        <v>2.844231999036996</v>
      </c>
      <c r="CY173" s="28">
        <v>1.1843912168767758</v>
      </c>
      <c r="CZ173" s="28">
        <v>-2.1828110136466528</v>
      </c>
      <c r="DA173" s="28">
        <v>-4.9168355732695943</v>
      </c>
      <c r="DB173" s="28">
        <v>-6.8447366828961691</v>
      </c>
      <c r="DD173" s="28">
        <v>1.3181498913155529</v>
      </c>
      <c r="DE173" s="28">
        <v>1.1933771291514841</v>
      </c>
      <c r="DF173" s="28">
        <v>1.0331745362908684</v>
      </c>
      <c r="DG173" s="28">
        <v>0.85518251515983223</v>
      </c>
      <c r="DH173" s="28">
        <v>0.70661036073534511</v>
      </c>
      <c r="DI173" s="28">
        <v>0.47989594370669053</v>
      </c>
      <c r="DJ173" s="28">
        <v>0.24219013158717928</v>
      </c>
      <c r="DK173" s="28">
        <v>2.0789894191224789E-2</v>
      </c>
      <c r="DL173" s="28">
        <v>-0.18859924410245554</v>
      </c>
      <c r="DM173" s="28">
        <v>-0.40576800096300403</v>
      </c>
      <c r="DN173" s="28">
        <v>-2.0656087831232242</v>
      </c>
      <c r="DO173" s="28">
        <v>-5.4328110136466528</v>
      </c>
      <c r="DP173" s="28">
        <v>-8.1668355732695943</v>
      </c>
      <c r="DQ173" s="28">
        <v>-10.094736682896169</v>
      </c>
      <c r="DS173" s="29">
        <v>4.5803931007346801</v>
      </c>
      <c r="DT173" s="29">
        <v>4.4520189457382635</v>
      </c>
      <c r="DU173" s="29">
        <v>4.3021708309528144</v>
      </c>
      <c r="DV173" s="29">
        <v>4.1492904577235343</v>
      </c>
      <c r="DW173" s="29">
        <v>4.0278574150787811</v>
      </c>
      <c r="DX173" s="29">
        <v>3.8365690986798349</v>
      </c>
      <c r="DY173" s="29">
        <v>3.6320581107289307</v>
      </c>
      <c r="DZ173" s="29">
        <v>3.4455315312612491</v>
      </c>
      <c r="EA173" s="29">
        <v>3.1561903809605916</v>
      </c>
      <c r="EB173" s="29">
        <v>2.4129727546038957</v>
      </c>
      <c r="EC173" s="29">
        <v>-1.2279975828621943</v>
      </c>
      <c r="ED173" s="29">
        <v>-4.3132799138579472</v>
      </c>
      <c r="EE173" s="29">
        <v>-6.1843999690778872</v>
      </c>
      <c r="EF173" s="29">
        <v>-6.0268712319957842</v>
      </c>
      <c r="EH173" s="29">
        <v>1.3303931007346801</v>
      </c>
      <c r="EI173" s="29">
        <v>1.2020189457382635</v>
      </c>
      <c r="EJ173" s="29">
        <v>1.2020189457382635</v>
      </c>
      <c r="EK173" s="29">
        <v>0.89929045772353433</v>
      </c>
      <c r="EL173" s="29">
        <v>0.77785741507878114</v>
      </c>
      <c r="EM173" s="29">
        <v>0.58656909867983487</v>
      </c>
      <c r="EN173" s="29">
        <v>0.3820581107289307</v>
      </c>
      <c r="EO173" s="29">
        <v>0.19553153126124911</v>
      </c>
      <c r="EP173" s="29">
        <v>-9.3809619039408432E-2</v>
      </c>
      <c r="EQ173" s="29">
        <v>-0.83702724539610429</v>
      </c>
      <c r="ER173" s="29">
        <v>-4.4779975828621943</v>
      </c>
      <c r="ES173" s="29">
        <v>-7.5632799138579472</v>
      </c>
      <c r="ET173" s="29">
        <v>-9.4343999690778872</v>
      </c>
      <c r="EU173" s="29">
        <v>-9.2768712319957842</v>
      </c>
      <c r="EW173" s="1">
        <v>373476</v>
      </c>
      <c r="EX173" s="1">
        <v>403758</v>
      </c>
      <c r="EY173" s="1" t="s">
        <v>539</v>
      </c>
      <c r="EZ173" s="1" t="s">
        <v>867</v>
      </c>
    </row>
    <row r="174" spans="2:156" ht="16" thickBot="1" x14ac:dyDescent="0.4">
      <c r="B174" s="21" t="s">
        <v>175</v>
      </c>
      <c r="C174" s="22">
        <v>11.245835390361623</v>
      </c>
      <c r="D174" s="23">
        <v>10.274451762803192</v>
      </c>
      <c r="E174" s="23">
        <v>9.9225378864920266</v>
      </c>
      <c r="F174" s="23">
        <v>9.1468577261854698</v>
      </c>
      <c r="G174" s="23">
        <v>8.5834917479049935</v>
      </c>
      <c r="H174" s="23">
        <v>7.6770195711932985</v>
      </c>
      <c r="I174" s="23">
        <v>6.6691140446699464</v>
      </c>
      <c r="J174" s="23">
        <v>5.6479124752085141</v>
      </c>
      <c r="K174" s="23">
        <v>4.5275368265987268</v>
      </c>
      <c r="L174" s="23">
        <v>3.3120991316214941</v>
      </c>
      <c r="M174" s="23">
        <v>-0.98809952495514608</v>
      </c>
      <c r="N174" s="23">
        <v>-2.9065429737301187</v>
      </c>
      <c r="O174" s="23">
        <v>-3.2363554748861176</v>
      </c>
      <c r="P174" s="23">
        <v>-2.647780982204992</v>
      </c>
      <c r="Q174" s="24"/>
      <c r="R174" s="23">
        <v>18.245835390361623</v>
      </c>
      <c r="S174" s="23">
        <v>17.274451762803192</v>
      </c>
      <c r="T174" s="23">
        <v>16.922537886492027</v>
      </c>
      <c r="U174" s="23">
        <v>16.14685772618547</v>
      </c>
      <c r="V174" s="23">
        <v>15.583491747904993</v>
      </c>
      <c r="W174" s="23">
        <v>14.677019571193298</v>
      </c>
      <c r="X174" s="23">
        <v>13.669114044669946</v>
      </c>
      <c r="Y174" s="23">
        <v>12.647912475208514</v>
      </c>
      <c r="Z174" s="23">
        <v>11.527536826598727</v>
      </c>
      <c r="AA174" s="23">
        <v>10.312099131621494</v>
      </c>
      <c r="AB174" s="23">
        <v>6.0119004750448539</v>
      </c>
      <c r="AC174" s="23">
        <v>4.0934570262698813</v>
      </c>
      <c r="AD174" s="23">
        <v>3.7636445251138824</v>
      </c>
      <c r="AE174" s="23">
        <v>4.352219017795008</v>
      </c>
      <c r="AG174" s="25">
        <v>11.535168356397882</v>
      </c>
      <c r="AH174" s="25">
        <v>10.866789732236075</v>
      </c>
      <c r="AI174" s="25">
        <v>10.414707724702861</v>
      </c>
      <c r="AJ174" s="25">
        <v>9.6885997148477649</v>
      </c>
      <c r="AK174" s="25">
        <v>9.2349921686821901</v>
      </c>
      <c r="AL174" s="25">
        <v>8.4240372794972131</v>
      </c>
      <c r="AM174" s="25">
        <v>7.5883571281115501</v>
      </c>
      <c r="AN174" s="25">
        <v>6.7071937310817589</v>
      </c>
      <c r="AO174" s="25">
        <v>5.7867932875057875</v>
      </c>
      <c r="AP174" s="25">
        <v>4.9159855377343327</v>
      </c>
      <c r="AQ174" s="25">
        <v>1.9685439970485845</v>
      </c>
      <c r="AR174" s="25">
        <v>3.5303356247311513E-2</v>
      </c>
      <c r="AS174" s="25">
        <v>-1.1901745627822748</v>
      </c>
      <c r="AT174" s="25">
        <v>-1.7105420513515668</v>
      </c>
      <c r="AV174" s="26">
        <v>18.535168356397882</v>
      </c>
      <c r="AW174" s="26">
        <v>17.866789732236075</v>
      </c>
      <c r="AX174" s="26">
        <v>17.414707724702861</v>
      </c>
      <c r="AY174" s="26">
        <v>16.688599714847765</v>
      </c>
      <c r="AZ174" s="26">
        <v>16.23499216868219</v>
      </c>
      <c r="BA174" s="26">
        <v>15.424037279497213</v>
      </c>
      <c r="BB174" s="26">
        <v>14.58835712811155</v>
      </c>
      <c r="BC174" s="26">
        <v>13.707193731081759</v>
      </c>
      <c r="BD174" s="26">
        <v>12.786793287505787</v>
      </c>
      <c r="BE174" s="26">
        <v>11.915985537734333</v>
      </c>
      <c r="BF174" s="26">
        <v>8.9685439970485845</v>
      </c>
      <c r="BG174" s="26">
        <v>7.0353033562473115</v>
      </c>
      <c r="BH174" s="26">
        <v>5.8098254372177252</v>
      </c>
      <c r="BI174" s="26">
        <v>5.2894579486484332</v>
      </c>
      <c r="BK174" s="27">
        <v>11.271697798718655</v>
      </c>
      <c r="BL174" s="27">
        <v>10.32854240228529</v>
      </c>
      <c r="BM174" s="27">
        <v>10.004498134514524</v>
      </c>
      <c r="BN174" s="27">
        <v>9.2542043358148796</v>
      </c>
      <c r="BO174" s="27">
        <v>8.721610490895106</v>
      </c>
      <c r="BP174" s="27">
        <v>7.8384137239239102</v>
      </c>
      <c r="BQ174" s="27">
        <v>6.8804360209095528</v>
      </c>
      <c r="BR174" s="27">
        <v>5.8646396357641244</v>
      </c>
      <c r="BS174" s="27">
        <v>4.7920653049110307</v>
      </c>
      <c r="BT174" s="27">
        <v>3.6957137671798712</v>
      </c>
      <c r="BU174" s="27">
        <v>-0.18977540206848431</v>
      </c>
      <c r="BV174" s="27">
        <v>-1.756968384998352</v>
      </c>
      <c r="BW174" s="27">
        <v>-1.955399942835129</v>
      </c>
      <c r="BX174" s="27">
        <v>-1.3781250222270529</v>
      </c>
      <c r="BZ174" s="27">
        <v>18.271697798718655</v>
      </c>
      <c r="CA174" s="27">
        <v>17.32854240228529</v>
      </c>
      <c r="CB174" s="27">
        <v>17.004498134514524</v>
      </c>
      <c r="CC174" s="27">
        <v>16.25420433581488</v>
      </c>
      <c r="CD174" s="27">
        <v>15.721610490895106</v>
      </c>
      <c r="CE174" s="27">
        <v>14.83841372392391</v>
      </c>
      <c r="CF174" s="27">
        <v>13.880436020909553</v>
      </c>
      <c r="CG174" s="27">
        <v>12.864639635764124</v>
      </c>
      <c r="CH174" s="27">
        <v>11.792065304911031</v>
      </c>
      <c r="CI174" s="27">
        <v>10.695713767179871</v>
      </c>
      <c r="CJ174" s="27">
        <v>6.8102245979315157</v>
      </c>
      <c r="CK174" s="27">
        <v>5.243031615001648</v>
      </c>
      <c r="CL174" s="27">
        <v>5.044600057164871</v>
      </c>
      <c r="CM174" s="27">
        <v>5.6218749777729471</v>
      </c>
      <c r="CO174" s="28">
        <v>11.256450647431222</v>
      </c>
      <c r="CP174" s="28">
        <v>10.291602300225385</v>
      </c>
      <c r="CQ174" s="28">
        <v>9.9856298717644414</v>
      </c>
      <c r="CR174" s="28">
        <v>9.2579646277094056</v>
      </c>
      <c r="CS174" s="28">
        <v>8.7961751578662515</v>
      </c>
      <c r="CT174" s="28">
        <v>8.0114497915189595</v>
      </c>
      <c r="CU174" s="28">
        <v>7.1164424240819102</v>
      </c>
      <c r="CV174" s="28">
        <v>6.230752168678837</v>
      </c>
      <c r="CW174" s="28">
        <v>5.4397668828603365</v>
      </c>
      <c r="CX174" s="28">
        <v>4.6974341702779263</v>
      </c>
      <c r="CY174" s="28">
        <v>-0.41293365409011074</v>
      </c>
      <c r="CZ174" s="28">
        <v>-10.458570032924285</v>
      </c>
      <c r="DA174" s="28">
        <v>-18.46490293620402</v>
      </c>
      <c r="DB174" s="28">
        <v>-23.40461113332033</v>
      </c>
      <c r="DD174" s="28">
        <v>18.256450647431222</v>
      </c>
      <c r="DE174" s="28">
        <v>17.291602300225385</v>
      </c>
      <c r="DF174" s="28">
        <v>16.985629871764441</v>
      </c>
      <c r="DG174" s="28">
        <v>16.257964627709406</v>
      </c>
      <c r="DH174" s="28">
        <v>15.796175157866251</v>
      </c>
      <c r="DI174" s="28">
        <v>15.01144979151896</v>
      </c>
      <c r="DJ174" s="28">
        <v>14.11644242408191</v>
      </c>
      <c r="DK174" s="28">
        <v>13.230752168678837</v>
      </c>
      <c r="DL174" s="28">
        <v>12.439766882860336</v>
      </c>
      <c r="DM174" s="28">
        <v>11.697434170277926</v>
      </c>
      <c r="DN174" s="28">
        <v>6.5870663459098893</v>
      </c>
      <c r="DO174" s="28">
        <v>-3.4585700329242854</v>
      </c>
      <c r="DP174" s="28">
        <v>-11.46490293620402</v>
      </c>
      <c r="DQ174" s="28">
        <v>-16.40461113332033</v>
      </c>
      <c r="DS174" s="29">
        <v>11.272302643592042</v>
      </c>
      <c r="DT174" s="29">
        <v>10.276478743514502</v>
      </c>
      <c r="DU174" s="29">
        <v>9.8999085691287583</v>
      </c>
      <c r="DV174" s="29">
        <v>9.2145627650113475</v>
      </c>
      <c r="DW174" s="29">
        <v>8.7982008475068447</v>
      </c>
      <c r="DX174" s="29">
        <v>8.1129927243500184</v>
      </c>
      <c r="DY174" s="29">
        <v>7.3243283802437595</v>
      </c>
      <c r="DZ174" s="29">
        <v>6.5773024112069223</v>
      </c>
      <c r="EA174" s="29">
        <v>5.6104094495580945</v>
      </c>
      <c r="EB174" s="29">
        <v>3.1357859672161084</v>
      </c>
      <c r="EC174" s="29">
        <v>-8.4661474014401747</v>
      </c>
      <c r="ED174" s="29">
        <v>-17.380446288365746</v>
      </c>
      <c r="EE174" s="29">
        <v>-22.631620058315917</v>
      </c>
      <c r="EF174" s="29">
        <v>-20.73372643055427</v>
      </c>
      <c r="EH174" s="29">
        <v>18.272302643592042</v>
      </c>
      <c r="EI174" s="29">
        <v>17.276478743514502</v>
      </c>
      <c r="EJ174" s="29">
        <v>17.276478743514502</v>
      </c>
      <c r="EK174" s="29">
        <v>16.214562765011348</v>
      </c>
      <c r="EL174" s="29">
        <v>15.798200847506845</v>
      </c>
      <c r="EM174" s="29">
        <v>15.112992724350018</v>
      </c>
      <c r="EN174" s="29">
        <v>14.32432838024376</v>
      </c>
      <c r="EO174" s="29">
        <v>13.577302411206922</v>
      </c>
      <c r="EP174" s="29">
        <v>12.610409449558095</v>
      </c>
      <c r="EQ174" s="29">
        <v>10.135785967216108</v>
      </c>
      <c r="ER174" s="29">
        <v>-1.4661474014401747</v>
      </c>
      <c r="ES174" s="29">
        <v>-10.380446288365746</v>
      </c>
      <c r="ET174" s="29">
        <v>-15.631620058315917</v>
      </c>
      <c r="EU174" s="29">
        <v>-13.73372643055427</v>
      </c>
      <c r="EW174" s="1">
        <v>363389</v>
      </c>
      <c r="EX174" s="1">
        <v>403254</v>
      </c>
      <c r="EY174" s="1" t="s">
        <v>481</v>
      </c>
      <c r="EZ174" s="1" t="s">
        <v>867</v>
      </c>
    </row>
    <row r="175" spans="2:156" ht="16" thickBot="1" x14ac:dyDescent="0.4">
      <c r="B175" s="21" t="s">
        <v>176</v>
      </c>
      <c r="C175" s="22">
        <v>13.468906122826594</v>
      </c>
      <c r="D175" s="23">
        <v>13.208150304249546</v>
      </c>
      <c r="E175" s="23">
        <v>13.076112655101563</v>
      </c>
      <c r="F175" s="23">
        <v>12.881850986611317</v>
      </c>
      <c r="G175" s="23">
        <v>12.765268904878917</v>
      </c>
      <c r="H175" s="23">
        <v>12.540069738915044</v>
      </c>
      <c r="I175" s="23">
        <v>12.329595230102885</v>
      </c>
      <c r="J175" s="23">
        <v>12.077851591406409</v>
      </c>
      <c r="K175" s="23">
        <v>11.778727431131919</v>
      </c>
      <c r="L175" s="23">
        <v>11.462355324893801</v>
      </c>
      <c r="M175" s="23">
        <v>10.286098773041651</v>
      </c>
      <c r="N175" s="23">
        <v>9.64611823891223</v>
      </c>
      <c r="O175" s="23">
        <v>9.445711774798438</v>
      </c>
      <c r="P175" s="23">
        <v>9.4276188796336999</v>
      </c>
      <c r="Q175" s="24"/>
      <c r="R175" s="23">
        <v>18.105906122826596</v>
      </c>
      <c r="S175" s="23">
        <v>17.845150304249547</v>
      </c>
      <c r="T175" s="23">
        <v>17.713112655101561</v>
      </c>
      <c r="U175" s="23">
        <v>17.518850986611319</v>
      </c>
      <c r="V175" s="23">
        <v>17.402268904878916</v>
      </c>
      <c r="W175" s="23">
        <v>17.177069738915044</v>
      </c>
      <c r="X175" s="23">
        <v>16.966595230102886</v>
      </c>
      <c r="Y175" s="23">
        <v>16.714851591406408</v>
      </c>
      <c r="Z175" s="23">
        <v>16.41572743113192</v>
      </c>
      <c r="AA175" s="23">
        <v>16.0993553248938</v>
      </c>
      <c r="AB175" s="23">
        <v>14.923098773041652</v>
      </c>
      <c r="AC175" s="23">
        <v>14.28311823891223</v>
      </c>
      <c r="AD175" s="23">
        <v>14.082711774798438</v>
      </c>
      <c r="AE175" s="23">
        <v>14.0646188796337</v>
      </c>
      <c r="AG175" s="25">
        <v>13.616695366218751</v>
      </c>
      <c r="AH175" s="25">
        <v>13.483702968673523</v>
      </c>
      <c r="AI175" s="25">
        <v>13.314382461276713</v>
      </c>
      <c r="AJ175" s="25">
        <v>13.114016107148096</v>
      </c>
      <c r="AK175" s="25">
        <v>13.007361591458604</v>
      </c>
      <c r="AL175" s="25">
        <v>12.806448499676904</v>
      </c>
      <c r="AM175" s="25">
        <v>12.61661080775348</v>
      </c>
      <c r="AN175" s="25">
        <v>12.394523830276649</v>
      </c>
      <c r="AO175" s="25">
        <v>12.114720460000878</v>
      </c>
      <c r="AP175" s="25">
        <v>11.849022003025921</v>
      </c>
      <c r="AQ175" s="25">
        <v>11.02686398254758</v>
      </c>
      <c r="AR175" s="25">
        <v>10.480060379714974</v>
      </c>
      <c r="AS175" s="25">
        <v>10.157566260358665</v>
      </c>
      <c r="AT175" s="25">
        <v>9.952298909690473</v>
      </c>
      <c r="AV175" s="26">
        <v>18.25369536621875</v>
      </c>
      <c r="AW175" s="26">
        <v>18.120702968673523</v>
      </c>
      <c r="AX175" s="26">
        <v>17.951382461276715</v>
      </c>
      <c r="AY175" s="26">
        <v>17.751016107148097</v>
      </c>
      <c r="AZ175" s="26">
        <v>17.644361591458605</v>
      </c>
      <c r="BA175" s="26">
        <v>17.443448499676904</v>
      </c>
      <c r="BB175" s="26">
        <v>17.253610807753482</v>
      </c>
      <c r="BC175" s="26">
        <v>17.031523830276647</v>
      </c>
      <c r="BD175" s="26">
        <v>16.751720460000879</v>
      </c>
      <c r="BE175" s="26">
        <v>16.486022003025923</v>
      </c>
      <c r="BF175" s="26">
        <v>15.66386398254758</v>
      </c>
      <c r="BG175" s="26">
        <v>15.117060379714975</v>
      </c>
      <c r="BH175" s="26">
        <v>14.794566260358666</v>
      </c>
      <c r="BI175" s="26">
        <v>14.589298909690473</v>
      </c>
      <c r="BK175" s="27">
        <v>13.476980693989654</v>
      </c>
      <c r="BL175" s="27">
        <v>13.22108388257012</v>
      </c>
      <c r="BM175" s="27">
        <v>13.094029671210759</v>
      </c>
      <c r="BN175" s="27">
        <v>12.90501825017218</v>
      </c>
      <c r="BO175" s="27">
        <v>12.79353371538261</v>
      </c>
      <c r="BP175" s="27">
        <v>12.574459118381871</v>
      </c>
      <c r="BQ175" s="27">
        <v>12.369632050451871</v>
      </c>
      <c r="BR175" s="27">
        <v>12.119176603973608</v>
      </c>
      <c r="BS175" s="27">
        <v>11.834527949833459</v>
      </c>
      <c r="BT175" s="27">
        <v>11.552766373186911</v>
      </c>
      <c r="BU175" s="27">
        <v>10.489915410924228</v>
      </c>
      <c r="BV175" s="27">
        <v>9.9627425502089206</v>
      </c>
      <c r="BW175" s="27">
        <v>9.7859848152670637</v>
      </c>
      <c r="BX175" s="27">
        <v>9.7766678714660973</v>
      </c>
      <c r="BZ175" s="27">
        <v>18.113980693989653</v>
      </c>
      <c r="CA175" s="27">
        <v>17.858083882570121</v>
      </c>
      <c r="CB175" s="27">
        <v>17.731029671210759</v>
      </c>
      <c r="CC175" s="27">
        <v>17.54201825017218</v>
      </c>
      <c r="CD175" s="27">
        <v>17.430533715382609</v>
      </c>
      <c r="CE175" s="27">
        <v>17.211459118381871</v>
      </c>
      <c r="CF175" s="27">
        <v>17.00663205045187</v>
      </c>
      <c r="CG175" s="27">
        <v>16.756176603973607</v>
      </c>
      <c r="CH175" s="27">
        <v>16.471527949833458</v>
      </c>
      <c r="CI175" s="27">
        <v>16.189766373186913</v>
      </c>
      <c r="CJ175" s="27">
        <v>15.126915410924228</v>
      </c>
      <c r="CK175" s="27">
        <v>14.599742550208921</v>
      </c>
      <c r="CL175" s="27">
        <v>14.422984815267064</v>
      </c>
      <c r="CM175" s="27">
        <v>14.413667871466098</v>
      </c>
      <c r="CO175" s="28">
        <v>13.474232186241323</v>
      </c>
      <c r="CP175" s="28">
        <v>13.218133392715941</v>
      </c>
      <c r="CQ175" s="28">
        <v>13.089549506848963</v>
      </c>
      <c r="CR175" s="28">
        <v>12.89567758200835</v>
      </c>
      <c r="CS175" s="28">
        <v>12.782873809320295</v>
      </c>
      <c r="CT175" s="28">
        <v>12.555689339807493</v>
      </c>
      <c r="CU175" s="28">
        <v>12.331018841780788</v>
      </c>
      <c r="CV175" s="28">
        <v>12.069648915285619</v>
      </c>
      <c r="CW175" s="28">
        <v>11.819955541862242</v>
      </c>
      <c r="CX175" s="28">
        <v>11.564679038452752</v>
      </c>
      <c r="CY175" s="28">
        <v>10.207435823589128</v>
      </c>
      <c r="CZ175" s="28">
        <v>7.3157271974630333</v>
      </c>
      <c r="DA175" s="28">
        <v>4.9864712084450353</v>
      </c>
      <c r="DB175" s="28">
        <v>3.3225650778359785</v>
      </c>
      <c r="DD175" s="28">
        <v>18.111232186241324</v>
      </c>
      <c r="DE175" s="28">
        <v>17.855133392715942</v>
      </c>
      <c r="DF175" s="28">
        <v>17.726549506848961</v>
      </c>
      <c r="DG175" s="28">
        <v>17.53267758200835</v>
      </c>
      <c r="DH175" s="28">
        <v>17.419873809320293</v>
      </c>
      <c r="DI175" s="28">
        <v>17.192689339807494</v>
      </c>
      <c r="DJ175" s="28">
        <v>16.96801884178079</v>
      </c>
      <c r="DK175" s="28">
        <v>16.706648915285619</v>
      </c>
      <c r="DL175" s="28">
        <v>16.456955541862243</v>
      </c>
      <c r="DM175" s="28">
        <v>16.201679038452752</v>
      </c>
      <c r="DN175" s="28">
        <v>14.844435823589128</v>
      </c>
      <c r="DO175" s="28">
        <v>11.952727197463034</v>
      </c>
      <c r="DP175" s="28">
        <v>9.6234712084450358</v>
      </c>
      <c r="DQ175" s="28">
        <v>7.959565077835979</v>
      </c>
      <c r="DS175" s="29">
        <v>13.464184592233154</v>
      </c>
      <c r="DT175" s="29">
        <v>13.205175421122012</v>
      </c>
      <c r="DU175" s="29">
        <v>13.092211059961729</v>
      </c>
      <c r="DV175" s="29">
        <v>12.929132075877781</v>
      </c>
      <c r="DW175" s="29">
        <v>12.845748298374847</v>
      </c>
      <c r="DX175" s="29">
        <v>12.655805908647055</v>
      </c>
      <c r="DY175" s="29">
        <v>12.462928104608888</v>
      </c>
      <c r="DZ175" s="29">
        <v>12.238122416626181</v>
      </c>
      <c r="EA175" s="29">
        <v>11.957100665478405</v>
      </c>
      <c r="EB175" s="29">
        <v>11.232671374212435</v>
      </c>
      <c r="EC175" s="29">
        <v>8.0162328521055883</v>
      </c>
      <c r="ED175" s="29">
        <v>5.3623699379271734</v>
      </c>
      <c r="EE175" s="29">
        <v>3.7887889156953847</v>
      </c>
      <c r="EF175" s="29">
        <v>4.1023268409031992</v>
      </c>
      <c r="EH175" s="29">
        <v>18.101184592233153</v>
      </c>
      <c r="EI175" s="29">
        <v>17.842175421122015</v>
      </c>
      <c r="EJ175" s="29">
        <v>17.842175421122015</v>
      </c>
      <c r="EK175" s="29">
        <v>17.566132075877782</v>
      </c>
      <c r="EL175" s="29">
        <v>17.482748298374847</v>
      </c>
      <c r="EM175" s="29">
        <v>17.292805908647054</v>
      </c>
      <c r="EN175" s="29">
        <v>17.099928104608889</v>
      </c>
      <c r="EO175" s="29">
        <v>16.875122416626184</v>
      </c>
      <c r="EP175" s="29">
        <v>16.594100665478408</v>
      </c>
      <c r="EQ175" s="29">
        <v>15.869671374212436</v>
      </c>
      <c r="ER175" s="29">
        <v>12.653232852105589</v>
      </c>
      <c r="ES175" s="29">
        <v>9.9993699379271739</v>
      </c>
      <c r="ET175" s="29">
        <v>8.4257889156953851</v>
      </c>
      <c r="EU175" s="29">
        <v>8.7393268409031997</v>
      </c>
      <c r="EW175" s="1">
        <v>390287</v>
      </c>
      <c r="EX175" s="1">
        <v>402592</v>
      </c>
      <c r="EY175" s="1" t="s">
        <v>551</v>
      </c>
      <c r="EZ175" s="1" t="s">
        <v>861</v>
      </c>
    </row>
    <row r="176" spans="2:156" ht="16" thickBot="1" x14ac:dyDescent="0.4">
      <c r="B176" s="21" t="s">
        <v>177</v>
      </c>
      <c r="C176" s="22">
        <v>7.1645515945000788</v>
      </c>
      <c r="D176" s="23">
        <v>6.3781452673870476</v>
      </c>
      <c r="E176" s="23">
        <v>6.0811703933692023</v>
      </c>
      <c r="F176" s="23">
        <v>5.4366659029971771</v>
      </c>
      <c r="G176" s="23">
        <v>5.1669922545520599</v>
      </c>
      <c r="H176" s="23">
        <v>4.4501903701671885</v>
      </c>
      <c r="I176" s="23">
        <v>3.8870156695773055</v>
      </c>
      <c r="J176" s="23">
        <v>3.4496670442279225</v>
      </c>
      <c r="K176" s="23">
        <v>2.757696983602937</v>
      </c>
      <c r="L176" s="23">
        <v>1.9611488052645711</v>
      </c>
      <c r="M176" s="23">
        <v>-0.92629707506922188</v>
      </c>
      <c r="N176" s="23">
        <v>-2.3167314991131711</v>
      </c>
      <c r="O176" s="23">
        <v>-2.7243319563464041</v>
      </c>
      <c r="P176" s="23">
        <v>-2.3505281911793716</v>
      </c>
      <c r="Q176" s="24"/>
      <c r="R176" s="23">
        <v>11.301551594500079</v>
      </c>
      <c r="S176" s="23">
        <v>10.515145267387048</v>
      </c>
      <c r="T176" s="23">
        <v>10.218170393369203</v>
      </c>
      <c r="U176" s="23">
        <v>9.5736659029971776</v>
      </c>
      <c r="V176" s="23">
        <v>9.3039922545520604</v>
      </c>
      <c r="W176" s="23">
        <v>8.587190370167189</v>
      </c>
      <c r="X176" s="23">
        <v>8.0240156695773059</v>
      </c>
      <c r="Y176" s="23">
        <v>7.5866670442279229</v>
      </c>
      <c r="Z176" s="23">
        <v>6.8946969836029375</v>
      </c>
      <c r="AA176" s="23">
        <v>6.0981488052645716</v>
      </c>
      <c r="AB176" s="23">
        <v>3.2107029249307786</v>
      </c>
      <c r="AC176" s="23">
        <v>1.8202685008868293</v>
      </c>
      <c r="AD176" s="23">
        <v>1.4126680436535963</v>
      </c>
      <c r="AE176" s="23">
        <v>1.7864718088206288</v>
      </c>
      <c r="AG176" s="25">
        <v>7.4474366215092562</v>
      </c>
      <c r="AH176" s="25">
        <v>6.9163589323040835</v>
      </c>
      <c r="AI176" s="25">
        <v>6.5857260270760136</v>
      </c>
      <c r="AJ176" s="25">
        <v>5.9638971942554448</v>
      </c>
      <c r="AK176" s="25">
        <v>5.7443484026081393</v>
      </c>
      <c r="AL176" s="25">
        <v>5.1027115524669568</v>
      </c>
      <c r="AM176" s="25">
        <v>4.6039277017405666</v>
      </c>
      <c r="AN176" s="25">
        <v>4.2204502124258596</v>
      </c>
      <c r="AO176" s="25">
        <v>3.5977643759662286</v>
      </c>
      <c r="AP176" s="25">
        <v>2.9829996634222553</v>
      </c>
      <c r="AQ176" s="25">
        <v>1.2239912842362841</v>
      </c>
      <c r="AR176" s="25">
        <v>-0.30629407643250772</v>
      </c>
      <c r="AS176" s="25">
        <v>-1.3252813297753434</v>
      </c>
      <c r="AT176" s="25">
        <v>-1.8744633172611316</v>
      </c>
      <c r="AV176" s="26">
        <v>11.584436621509257</v>
      </c>
      <c r="AW176" s="26">
        <v>11.053358932304084</v>
      </c>
      <c r="AX176" s="26">
        <v>10.722726027076014</v>
      </c>
      <c r="AY176" s="26">
        <v>10.100897194255445</v>
      </c>
      <c r="AZ176" s="26">
        <v>9.8813484026081397</v>
      </c>
      <c r="BA176" s="26">
        <v>9.2397115524669573</v>
      </c>
      <c r="BB176" s="26">
        <v>8.7409277017405671</v>
      </c>
      <c r="BC176" s="26">
        <v>8.3574502124258601</v>
      </c>
      <c r="BD176" s="26">
        <v>7.734764375966229</v>
      </c>
      <c r="BE176" s="26">
        <v>7.1199996634222558</v>
      </c>
      <c r="BF176" s="26">
        <v>5.3609912842362846</v>
      </c>
      <c r="BG176" s="26">
        <v>3.8307059235674927</v>
      </c>
      <c r="BH176" s="26">
        <v>2.811718670224657</v>
      </c>
      <c r="BI176" s="26">
        <v>2.2625366827388689</v>
      </c>
      <c r="BK176" s="27">
        <v>7.173339411746813</v>
      </c>
      <c r="BL176" s="27">
        <v>6.40952310476953</v>
      </c>
      <c r="BM176" s="27">
        <v>6.1312963656355954</v>
      </c>
      <c r="BN176" s="27">
        <v>5.5066299442232349</v>
      </c>
      <c r="BO176" s="27">
        <v>5.2594275430063995</v>
      </c>
      <c r="BP176" s="27">
        <v>4.5717136054120431</v>
      </c>
      <c r="BQ176" s="27">
        <v>4.0342653098955346</v>
      </c>
      <c r="BR176" s="27">
        <v>3.6194054510216276</v>
      </c>
      <c r="BS176" s="27">
        <v>2.9670489468596237</v>
      </c>
      <c r="BT176" s="27">
        <v>2.2117588128007064</v>
      </c>
      <c r="BU176" s="27">
        <v>-0.35808656330132393</v>
      </c>
      <c r="BV176" s="27">
        <v>-1.5113023899894706</v>
      </c>
      <c r="BW176" s="27">
        <v>-1.8525127056068804</v>
      </c>
      <c r="BX176" s="27">
        <v>-1.4657157640404037</v>
      </c>
      <c r="BZ176" s="27">
        <v>11.310339411746813</v>
      </c>
      <c r="CA176" s="27">
        <v>10.54652310476953</v>
      </c>
      <c r="CB176" s="27">
        <v>10.268296365635596</v>
      </c>
      <c r="CC176" s="27">
        <v>9.6436299442232354</v>
      </c>
      <c r="CD176" s="27">
        <v>9.3964275430063999</v>
      </c>
      <c r="CE176" s="27">
        <v>8.7087136054120435</v>
      </c>
      <c r="CF176" s="27">
        <v>8.171265309895535</v>
      </c>
      <c r="CG176" s="27">
        <v>7.756405451021628</v>
      </c>
      <c r="CH176" s="27">
        <v>7.1040489468596242</v>
      </c>
      <c r="CI176" s="27">
        <v>6.3487588128007069</v>
      </c>
      <c r="CJ176" s="27">
        <v>3.7789134366986765</v>
      </c>
      <c r="CK176" s="27">
        <v>2.6256976100105298</v>
      </c>
      <c r="CL176" s="27">
        <v>2.28448729439312</v>
      </c>
      <c r="CM176" s="27">
        <v>2.6712842359595967</v>
      </c>
      <c r="CO176" s="28">
        <v>7.1846582273518322</v>
      </c>
      <c r="CP176" s="28">
        <v>6.4265702336922814</v>
      </c>
      <c r="CQ176" s="28">
        <v>6.1688818188778143</v>
      </c>
      <c r="CR176" s="28">
        <v>5.56874149036598</v>
      </c>
      <c r="CS176" s="28">
        <v>5.3828190362444062</v>
      </c>
      <c r="CT176" s="28">
        <v>4.7518962468722279</v>
      </c>
      <c r="CU176" s="28">
        <v>4.2239242655174607</v>
      </c>
      <c r="CV176" s="28">
        <v>3.8334285973460851</v>
      </c>
      <c r="CW176" s="28">
        <v>3.2788077196908816</v>
      </c>
      <c r="CX176" s="28">
        <v>2.7418049639095088</v>
      </c>
      <c r="CY176" s="28">
        <v>-0.49998665466578984</v>
      </c>
      <c r="CZ176" s="28">
        <v>-6.9321909839361453</v>
      </c>
      <c r="DA176" s="28">
        <v>-12.095023502454858</v>
      </c>
      <c r="DB176" s="28">
        <v>-15.410898980861283</v>
      </c>
      <c r="DD176" s="28">
        <v>11.321658227351833</v>
      </c>
      <c r="DE176" s="28">
        <v>10.563570233692282</v>
      </c>
      <c r="DF176" s="28">
        <v>10.305881818877815</v>
      </c>
      <c r="DG176" s="28">
        <v>9.7057414903659804</v>
      </c>
      <c r="DH176" s="28">
        <v>9.5198190362444066</v>
      </c>
      <c r="DI176" s="28">
        <v>8.8888962468722283</v>
      </c>
      <c r="DJ176" s="28">
        <v>8.3609242655174612</v>
      </c>
      <c r="DK176" s="28">
        <v>7.9704285973460856</v>
      </c>
      <c r="DL176" s="28">
        <v>7.415807719690882</v>
      </c>
      <c r="DM176" s="28">
        <v>6.8788049639095092</v>
      </c>
      <c r="DN176" s="28">
        <v>3.6370133453342106</v>
      </c>
      <c r="DO176" s="28">
        <v>-2.7951909839361448</v>
      </c>
      <c r="DP176" s="28">
        <v>-7.9580235024548571</v>
      </c>
      <c r="DQ176" s="28">
        <v>-11.273898980861283</v>
      </c>
      <c r="DS176" s="29">
        <v>7.1314646340594496</v>
      </c>
      <c r="DT176" s="29">
        <v>6.3012274098274226</v>
      </c>
      <c r="DU176" s="29">
        <v>6.054391592955561</v>
      </c>
      <c r="DV176" s="29">
        <v>5.4869260547281442</v>
      </c>
      <c r="DW176" s="29">
        <v>5.2909507415737238</v>
      </c>
      <c r="DX176" s="29">
        <v>4.6928454555473209</v>
      </c>
      <c r="DY176" s="29">
        <v>4.2438144256680559</v>
      </c>
      <c r="DZ176" s="29">
        <v>3.9498519975543118</v>
      </c>
      <c r="EA176" s="29">
        <v>3.2637485382629983</v>
      </c>
      <c r="EB176" s="29">
        <v>1.6530137962817868</v>
      </c>
      <c r="EC176" s="29">
        <v>-5.5726050657752069</v>
      </c>
      <c r="ED176" s="29">
        <v>-11.392551296671158</v>
      </c>
      <c r="EE176" s="29">
        <v>-14.820863093659064</v>
      </c>
      <c r="EF176" s="29">
        <v>-13.845791071699168</v>
      </c>
      <c r="EH176" s="29">
        <v>11.26846463405945</v>
      </c>
      <c r="EI176" s="29">
        <v>10.438227409827423</v>
      </c>
      <c r="EJ176" s="29">
        <v>10.438227409827423</v>
      </c>
      <c r="EK176" s="29">
        <v>9.6239260547281447</v>
      </c>
      <c r="EL176" s="29">
        <v>9.4279507415737243</v>
      </c>
      <c r="EM176" s="29">
        <v>8.8298454555473214</v>
      </c>
      <c r="EN176" s="29">
        <v>8.3808144256680563</v>
      </c>
      <c r="EO176" s="29">
        <v>8.0868519975543123</v>
      </c>
      <c r="EP176" s="29">
        <v>7.4007485382629987</v>
      </c>
      <c r="EQ176" s="29">
        <v>5.7900137962817873</v>
      </c>
      <c r="ER176" s="29">
        <v>-1.4356050657752064</v>
      </c>
      <c r="ES176" s="29">
        <v>-7.2555512966711575</v>
      </c>
      <c r="ET176" s="29">
        <v>-10.683863093659063</v>
      </c>
      <c r="EU176" s="29">
        <v>-9.7087910716991672</v>
      </c>
      <c r="EW176" s="1">
        <v>352311</v>
      </c>
      <c r="EX176" s="1">
        <v>429141</v>
      </c>
      <c r="EY176" s="1" t="s">
        <v>468</v>
      </c>
      <c r="EZ176" s="1" t="s">
        <v>874</v>
      </c>
    </row>
    <row r="177" spans="2:156" ht="16" thickBot="1" x14ac:dyDescent="0.4">
      <c r="B177" s="21" t="s">
        <v>178</v>
      </c>
      <c r="C177" s="22">
        <v>3.7941478418394379</v>
      </c>
      <c r="D177" s="23">
        <v>3.2998565682121992</v>
      </c>
      <c r="E177" s="23">
        <v>2.9781865642364433</v>
      </c>
      <c r="F177" s="23">
        <v>2.4614663606847493</v>
      </c>
      <c r="G177" s="23">
        <v>2.0512523299018621</v>
      </c>
      <c r="H177" s="23">
        <v>1.3630046580062967</v>
      </c>
      <c r="I177" s="23">
        <v>0.7757179622983017</v>
      </c>
      <c r="J177" s="23">
        <v>0.17001129685657901</v>
      </c>
      <c r="K177" s="23">
        <v>-0.45794211943722729</v>
      </c>
      <c r="L177" s="23">
        <v>-1.2337761872833539</v>
      </c>
      <c r="M177" s="23">
        <v>-3.7188845925134473</v>
      </c>
      <c r="N177" s="23">
        <v>-5.157215120697316</v>
      </c>
      <c r="O177" s="23">
        <v>-5.757685835611241</v>
      </c>
      <c r="P177" s="23">
        <v>-5.98447310585113</v>
      </c>
      <c r="Q177" s="24"/>
      <c r="R177" s="23">
        <v>7.2941478418394379</v>
      </c>
      <c r="S177" s="23">
        <v>6.7998565682121992</v>
      </c>
      <c r="T177" s="23">
        <v>6.4781865642364433</v>
      </c>
      <c r="U177" s="23">
        <v>5.9614663606847493</v>
      </c>
      <c r="V177" s="23">
        <v>5.5512523299018621</v>
      </c>
      <c r="W177" s="23">
        <v>4.8630046580062967</v>
      </c>
      <c r="X177" s="23">
        <v>4.2757179622983017</v>
      </c>
      <c r="Y177" s="23">
        <v>3.670011296856579</v>
      </c>
      <c r="Z177" s="23">
        <v>3.0420578805627727</v>
      </c>
      <c r="AA177" s="23">
        <v>2.2662238127166461</v>
      </c>
      <c r="AB177" s="23">
        <v>-0.21888459251344727</v>
      </c>
      <c r="AC177" s="23">
        <v>-1.657215120697316</v>
      </c>
      <c r="AD177" s="23">
        <v>-2.257685835611241</v>
      </c>
      <c r="AE177" s="23">
        <v>-2.48447310585113</v>
      </c>
      <c r="AG177" s="25">
        <v>4.0130359463898184</v>
      </c>
      <c r="AH177" s="25">
        <v>3.6922686433669387</v>
      </c>
      <c r="AI177" s="25">
        <v>3.3492678967829477</v>
      </c>
      <c r="AJ177" s="25">
        <v>2.9247414726454863</v>
      </c>
      <c r="AK177" s="25">
        <v>2.6131918115214532</v>
      </c>
      <c r="AL177" s="25">
        <v>2.0412112672906861</v>
      </c>
      <c r="AM177" s="25">
        <v>1.5645442085070886</v>
      </c>
      <c r="AN177" s="25">
        <v>1.068746532955025</v>
      </c>
      <c r="AO177" s="25">
        <v>0.54238290653325905</v>
      </c>
      <c r="AP177" s="25">
        <v>-5.2838909005291868E-2</v>
      </c>
      <c r="AQ177" s="25">
        <v>-1.8030354519576726</v>
      </c>
      <c r="AR177" s="25">
        <v>-3.0663386729339592</v>
      </c>
      <c r="AS177" s="25">
        <v>-3.9543986334711505</v>
      </c>
      <c r="AT177" s="25">
        <v>-4.4655299640812736</v>
      </c>
      <c r="AV177" s="26">
        <v>7.5130359463898184</v>
      </c>
      <c r="AW177" s="26">
        <v>7.1922686433669387</v>
      </c>
      <c r="AX177" s="26">
        <v>6.8492678967829477</v>
      </c>
      <c r="AY177" s="26">
        <v>6.4247414726454863</v>
      </c>
      <c r="AZ177" s="26">
        <v>6.1131918115214532</v>
      </c>
      <c r="BA177" s="26">
        <v>5.5412112672906861</v>
      </c>
      <c r="BB177" s="26">
        <v>5.0645442085070886</v>
      </c>
      <c r="BC177" s="26">
        <v>4.568746532955025</v>
      </c>
      <c r="BD177" s="26">
        <v>4.042382906533259</v>
      </c>
      <c r="BE177" s="26">
        <v>3.4471610909947081</v>
      </c>
      <c r="BF177" s="26">
        <v>1.6969645480423274</v>
      </c>
      <c r="BG177" s="26">
        <v>0.43366132706604077</v>
      </c>
      <c r="BH177" s="26">
        <v>-0.4543986334711505</v>
      </c>
      <c r="BI177" s="26">
        <v>-0.96552996408127356</v>
      </c>
      <c r="BK177" s="27">
        <v>3.7954086586455915</v>
      </c>
      <c r="BL177" s="27">
        <v>3.3158088765302569</v>
      </c>
      <c r="BM177" s="27">
        <v>2.991268905608214</v>
      </c>
      <c r="BN177" s="27">
        <v>2.4829788737432459</v>
      </c>
      <c r="BO177" s="27">
        <v>2.0835824465633248</v>
      </c>
      <c r="BP177" s="27">
        <v>1.4095023775719717</v>
      </c>
      <c r="BQ177" s="27">
        <v>0.83437056715372648</v>
      </c>
      <c r="BR177" s="27">
        <v>0.23952095105727622</v>
      </c>
      <c r="BS177" s="27">
        <v>-0.3669191221063528</v>
      </c>
      <c r="BT177" s="27">
        <v>-1.0789284526627192</v>
      </c>
      <c r="BU177" s="27">
        <v>-3.3119100364157958</v>
      </c>
      <c r="BV177" s="27">
        <v>-4.4117398310349323</v>
      </c>
      <c r="BW177" s="27">
        <v>-4.8376040728084604</v>
      </c>
      <c r="BX177" s="27">
        <v>-4.8605367681548231</v>
      </c>
      <c r="BZ177" s="27">
        <v>7.2954086586455915</v>
      </c>
      <c r="CA177" s="27">
        <v>6.8158088765302569</v>
      </c>
      <c r="CB177" s="27">
        <v>6.491268905608214</v>
      </c>
      <c r="CC177" s="27">
        <v>5.9829788737432459</v>
      </c>
      <c r="CD177" s="27">
        <v>5.5835824465633248</v>
      </c>
      <c r="CE177" s="27">
        <v>4.9095023775719717</v>
      </c>
      <c r="CF177" s="27">
        <v>4.3343705671537265</v>
      </c>
      <c r="CG177" s="27">
        <v>3.7395209510572762</v>
      </c>
      <c r="CH177" s="27">
        <v>3.1330808778936472</v>
      </c>
      <c r="CI177" s="27">
        <v>2.4210715473372808</v>
      </c>
      <c r="CJ177" s="27">
        <v>0.18808996358420416</v>
      </c>
      <c r="CK177" s="27">
        <v>-0.91173983103493228</v>
      </c>
      <c r="CL177" s="27">
        <v>-1.3376040728084604</v>
      </c>
      <c r="CM177" s="27">
        <v>-1.3605367681548231</v>
      </c>
      <c r="CO177" s="28">
        <v>3.8173966431349164</v>
      </c>
      <c r="CP177" s="28">
        <v>3.3435639711665051</v>
      </c>
      <c r="CQ177" s="28">
        <v>3.0711762528135935</v>
      </c>
      <c r="CR177" s="28">
        <v>2.6171689298859864</v>
      </c>
      <c r="CS177" s="28">
        <v>2.2963707697485649</v>
      </c>
      <c r="CT177" s="28">
        <v>1.7100585912908937</v>
      </c>
      <c r="CU177" s="28">
        <v>1.208899081654387</v>
      </c>
      <c r="CV177" s="28">
        <v>0.68403646360722803</v>
      </c>
      <c r="CW177" s="28">
        <v>0.20762109019398167</v>
      </c>
      <c r="CX177" s="28">
        <v>-0.33774047540609331</v>
      </c>
      <c r="CY177" s="28">
        <v>-3.710216765100057</v>
      </c>
      <c r="CZ177" s="28">
        <v>-9.7020983805441432</v>
      </c>
      <c r="DA177" s="28">
        <v>-14.215054630786163</v>
      </c>
      <c r="DB177" s="28">
        <v>-16.884781286829735</v>
      </c>
      <c r="DD177" s="28">
        <v>7.3173966431349164</v>
      </c>
      <c r="DE177" s="28">
        <v>6.8435639711665051</v>
      </c>
      <c r="DF177" s="28">
        <v>6.5711762528135935</v>
      </c>
      <c r="DG177" s="28">
        <v>6.1171689298859864</v>
      </c>
      <c r="DH177" s="28">
        <v>5.7963707697485649</v>
      </c>
      <c r="DI177" s="28">
        <v>5.2100585912908937</v>
      </c>
      <c r="DJ177" s="28">
        <v>4.708899081654387</v>
      </c>
      <c r="DK177" s="28">
        <v>4.184036463607228</v>
      </c>
      <c r="DL177" s="28">
        <v>3.7076210901939817</v>
      </c>
      <c r="DM177" s="28">
        <v>3.1622595245939067</v>
      </c>
      <c r="DN177" s="28">
        <v>-0.21021676510005705</v>
      </c>
      <c r="DO177" s="28">
        <v>-6.2020983805441432</v>
      </c>
      <c r="DP177" s="28">
        <v>-10.715054630786163</v>
      </c>
      <c r="DQ177" s="28">
        <v>-13.384781286829735</v>
      </c>
      <c r="DS177" s="29">
        <v>3.7415678233572489</v>
      </c>
      <c r="DT177" s="29">
        <v>3.1773083656590995</v>
      </c>
      <c r="DU177" s="29">
        <v>2.8572483785685101</v>
      </c>
      <c r="DV177" s="29">
        <v>2.4357845658804287</v>
      </c>
      <c r="DW177" s="29">
        <v>2.1630509061106853</v>
      </c>
      <c r="DX177" s="29">
        <v>1.6248258850403126</v>
      </c>
      <c r="DY177" s="29">
        <v>1.1589021031323909</v>
      </c>
      <c r="DZ177" s="29">
        <v>0.69815383538189479</v>
      </c>
      <c r="EA177" s="29">
        <v>9.8608582522970778E-2</v>
      </c>
      <c r="EB177" s="29">
        <v>-1.3536386609660482</v>
      </c>
      <c r="EC177" s="29">
        <v>-8.0578243314042481</v>
      </c>
      <c r="ED177" s="29">
        <v>-13.314428294191465</v>
      </c>
      <c r="EE177" s="29">
        <v>-16.174042023238123</v>
      </c>
      <c r="EF177" s="29">
        <v>-15.099163348378958</v>
      </c>
      <c r="EH177" s="29">
        <v>7.2415678233572489</v>
      </c>
      <c r="EI177" s="29">
        <v>6.6773083656590995</v>
      </c>
      <c r="EJ177" s="29">
        <v>6.6773083656590995</v>
      </c>
      <c r="EK177" s="29">
        <v>5.9357845658804287</v>
      </c>
      <c r="EL177" s="29">
        <v>5.6630509061106853</v>
      </c>
      <c r="EM177" s="29">
        <v>5.1248258850403126</v>
      </c>
      <c r="EN177" s="29">
        <v>4.6589021031323909</v>
      </c>
      <c r="EO177" s="29">
        <v>4.1981538353818948</v>
      </c>
      <c r="EP177" s="29">
        <v>3.5986085825229708</v>
      </c>
      <c r="EQ177" s="29">
        <v>2.1463613390339518</v>
      </c>
      <c r="ER177" s="29">
        <v>-4.5578243314042481</v>
      </c>
      <c r="ES177" s="29">
        <v>-9.8144282941914653</v>
      </c>
      <c r="ET177" s="29">
        <v>-12.674042023238123</v>
      </c>
      <c r="EU177" s="29">
        <v>-11.599163348378958</v>
      </c>
      <c r="EW177" s="1">
        <v>378620</v>
      </c>
      <c r="EX177" s="1">
        <v>416362</v>
      </c>
      <c r="EY177" s="1" t="s">
        <v>536</v>
      </c>
      <c r="EZ177" s="1" t="s">
        <v>867</v>
      </c>
    </row>
    <row r="178" spans="2:156" ht="16" thickBot="1" x14ac:dyDescent="0.4">
      <c r="B178" s="21" t="s">
        <v>179</v>
      </c>
      <c r="C178" s="22">
        <v>6.1320408266730642</v>
      </c>
      <c r="D178" s="23">
        <v>5.8969487345995972</v>
      </c>
      <c r="E178" s="23">
        <v>5.6183439904863537</v>
      </c>
      <c r="F178" s="23">
        <v>5.2642456238709663</v>
      </c>
      <c r="G178" s="23">
        <v>5.0380602000463313</v>
      </c>
      <c r="H178" s="23">
        <v>4.642307895713806</v>
      </c>
      <c r="I178" s="23">
        <v>4.1633943058483336</v>
      </c>
      <c r="J178" s="23">
        <v>3.6859810173521517</v>
      </c>
      <c r="K178" s="23">
        <v>3.1783865625822241</v>
      </c>
      <c r="L178" s="23">
        <v>2.6040285426500418</v>
      </c>
      <c r="M178" s="23">
        <v>0.71886248129426633</v>
      </c>
      <c r="N178" s="23">
        <v>-8.7593142373329158E-2</v>
      </c>
      <c r="O178" s="23">
        <v>-0.13437601454113235</v>
      </c>
      <c r="P178" s="23">
        <v>0.11364484129831709</v>
      </c>
      <c r="Q178" s="24"/>
      <c r="R178" s="23">
        <v>9.6320408266730642</v>
      </c>
      <c r="S178" s="23">
        <v>9.3969487345995972</v>
      </c>
      <c r="T178" s="23">
        <v>9.1183439904863537</v>
      </c>
      <c r="U178" s="23">
        <v>8.7642456238709663</v>
      </c>
      <c r="V178" s="23">
        <v>8.5380602000463313</v>
      </c>
      <c r="W178" s="23">
        <v>8.142307895713806</v>
      </c>
      <c r="X178" s="23">
        <v>7.6633943058483336</v>
      </c>
      <c r="Y178" s="23">
        <v>7.1859810173521517</v>
      </c>
      <c r="Z178" s="23">
        <v>6.6783865625822241</v>
      </c>
      <c r="AA178" s="23">
        <v>6.1040285426500418</v>
      </c>
      <c r="AB178" s="23">
        <v>4.2188624812942663</v>
      </c>
      <c r="AC178" s="23">
        <v>3.4124068576266708</v>
      </c>
      <c r="AD178" s="23">
        <v>3.3656239854588677</v>
      </c>
      <c r="AE178" s="23">
        <v>3.6136448412983171</v>
      </c>
      <c r="AG178" s="25">
        <v>6.193858998655827</v>
      </c>
      <c r="AH178" s="25">
        <v>6.0103184993795189</v>
      </c>
      <c r="AI178" s="25">
        <v>5.7021688853758477</v>
      </c>
      <c r="AJ178" s="25">
        <v>5.3916331903619845</v>
      </c>
      <c r="AK178" s="25">
        <v>5.2686628810939045</v>
      </c>
      <c r="AL178" s="25">
        <v>4.9271447303958027</v>
      </c>
      <c r="AM178" s="25">
        <v>4.5740003764297974</v>
      </c>
      <c r="AN178" s="25">
        <v>4.2255936573868524</v>
      </c>
      <c r="AO178" s="25">
        <v>3.8404999980725609</v>
      </c>
      <c r="AP178" s="25">
        <v>3.4378328291764575</v>
      </c>
      <c r="AQ178" s="25">
        <v>2.0583795736958876</v>
      </c>
      <c r="AR178" s="25">
        <v>1.1791061022996843</v>
      </c>
      <c r="AS178" s="25">
        <v>0.71716410822227772</v>
      </c>
      <c r="AT178" s="25">
        <v>0.49262472765600052</v>
      </c>
      <c r="AV178" s="26">
        <v>9.693858998655827</v>
      </c>
      <c r="AW178" s="26">
        <v>9.5103184993795189</v>
      </c>
      <c r="AX178" s="26">
        <v>9.2021688853758477</v>
      </c>
      <c r="AY178" s="26">
        <v>8.8916331903619845</v>
      </c>
      <c r="AZ178" s="26">
        <v>8.7686628810939045</v>
      </c>
      <c r="BA178" s="26">
        <v>8.4271447303958027</v>
      </c>
      <c r="BB178" s="26">
        <v>8.0740003764297974</v>
      </c>
      <c r="BC178" s="26">
        <v>7.7255936573868524</v>
      </c>
      <c r="BD178" s="26">
        <v>7.3404999980725609</v>
      </c>
      <c r="BE178" s="26">
        <v>6.9378328291764575</v>
      </c>
      <c r="BF178" s="26">
        <v>5.5583795736958876</v>
      </c>
      <c r="BG178" s="26">
        <v>4.6791061022996843</v>
      </c>
      <c r="BH178" s="26">
        <v>4.2171641082222777</v>
      </c>
      <c r="BI178" s="26">
        <v>3.9926247276560005</v>
      </c>
      <c r="BK178" s="27">
        <v>6.1414295085836415</v>
      </c>
      <c r="BL178" s="27">
        <v>5.914335516906144</v>
      </c>
      <c r="BM178" s="27">
        <v>5.6442487933913927</v>
      </c>
      <c r="BN178" s="27">
        <v>5.298460927503772</v>
      </c>
      <c r="BO178" s="27">
        <v>5.1054814876103247</v>
      </c>
      <c r="BP178" s="27">
        <v>4.7119349655970488</v>
      </c>
      <c r="BQ178" s="27">
        <v>4.2411324857453216</v>
      </c>
      <c r="BR178" s="27">
        <v>3.774637655821417</v>
      </c>
      <c r="BS178" s="27">
        <v>3.2866210203225084</v>
      </c>
      <c r="BT178" s="27">
        <v>2.7634095134807009</v>
      </c>
      <c r="BU178" s="27">
        <v>1.070449441113837</v>
      </c>
      <c r="BV178" s="27">
        <v>0.3830359540393431</v>
      </c>
      <c r="BW178" s="27">
        <v>0.28804209454607843</v>
      </c>
      <c r="BX178" s="27">
        <v>0.49870941065245944</v>
      </c>
      <c r="BZ178" s="27">
        <v>9.6414295085836415</v>
      </c>
      <c r="CA178" s="27">
        <v>9.414335516906144</v>
      </c>
      <c r="CB178" s="27">
        <v>9.1442487933913927</v>
      </c>
      <c r="CC178" s="27">
        <v>8.798460927503772</v>
      </c>
      <c r="CD178" s="27">
        <v>8.6054814876103247</v>
      </c>
      <c r="CE178" s="27">
        <v>8.2119349655970488</v>
      </c>
      <c r="CF178" s="27">
        <v>7.7411324857453216</v>
      </c>
      <c r="CG178" s="27">
        <v>7.274637655821417</v>
      </c>
      <c r="CH178" s="27">
        <v>6.7866210203225084</v>
      </c>
      <c r="CI178" s="27">
        <v>6.2634095134807009</v>
      </c>
      <c r="CJ178" s="27">
        <v>4.570449441113837</v>
      </c>
      <c r="CK178" s="27">
        <v>3.8830359540393431</v>
      </c>
      <c r="CL178" s="27">
        <v>3.7880420945460784</v>
      </c>
      <c r="CM178" s="27">
        <v>3.9987094106524594</v>
      </c>
      <c r="CO178" s="28">
        <v>6.136655585567766</v>
      </c>
      <c r="CP178" s="28">
        <v>5.905117996874635</v>
      </c>
      <c r="CQ178" s="28">
        <v>5.6349938385898195</v>
      </c>
      <c r="CR178" s="28">
        <v>5.292889719379966</v>
      </c>
      <c r="CS178" s="28">
        <v>5.1082022143855088</v>
      </c>
      <c r="CT178" s="28">
        <v>4.748105377086917</v>
      </c>
      <c r="CU178" s="28">
        <v>4.310221170323743</v>
      </c>
      <c r="CV178" s="28">
        <v>3.9005637075507877</v>
      </c>
      <c r="CW178" s="28">
        <v>3.5294906741214103</v>
      </c>
      <c r="CX178" s="28">
        <v>3.1392122798685396</v>
      </c>
      <c r="CY178" s="28">
        <v>0.79079982501136925</v>
      </c>
      <c r="CZ178" s="28">
        <v>-3.9372852247267147</v>
      </c>
      <c r="DA178" s="28">
        <v>-7.6190594556155418</v>
      </c>
      <c r="DB178" s="28">
        <v>-10.070606151613021</v>
      </c>
      <c r="DD178" s="28">
        <v>9.636655585567766</v>
      </c>
      <c r="DE178" s="28">
        <v>9.405117996874635</v>
      </c>
      <c r="DF178" s="28">
        <v>9.1349938385898195</v>
      </c>
      <c r="DG178" s="28">
        <v>8.792889719379966</v>
      </c>
      <c r="DH178" s="28">
        <v>8.6082022143855088</v>
      </c>
      <c r="DI178" s="28">
        <v>8.248105377086917</v>
      </c>
      <c r="DJ178" s="28">
        <v>7.810221170323743</v>
      </c>
      <c r="DK178" s="28">
        <v>7.4005637075507877</v>
      </c>
      <c r="DL178" s="28">
        <v>7.0294906741214103</v>
      </c>
      <c r="DM178" s="28">
        <v>6.6392122798685396</v>
      </c>
      <c r="DN178" s="28">
        <v>4.2907998250113693</v>
      </c>
      <c r="DO178" s="28">
        <v>-0.43728522472671472</v>
      </c>
      <c r="DP178" s="28">
        <v>-4.1190594556155418</v>
      </c>
      <c r="DQ178" s="28">
        <v>-6.5706061516130205</v>
      </c>
      <c r="DS178" s="29">
        <v>6.1521192335948918</v>
      </c>
      <c r="DT178" s="29">
        <v>5.9006031346974961</v>
      </c>
      <c r="DU178" s="29">
        <v>5.627413679262796</v>
      </c>
      <c r="DV178" s="29">
        <v>5.3201196870130083</v>
      </c>
      <c r="DW178" s="29">
        <v>5.1428037735980325</v>
      </c>
      <c r="DX178" s="29">
        <v>4.8479578705043593</v>
      </c>
      <c r="DY178" s="29">
        <v>4.4593783082190299</v>
      </c>
      <c r="DZ178" s="29">
        <v>4.1243066033080762</v>
      </c>
      <c r="EA178" s="29">
        <v>3.6798646001193909</v>
      </c>
      <c r="EB178" s="29">
        <v>2.4848279673785854</v>
      </c>
      <c r="EC178" s="29">
        <v>-2.9941004382176288</v>
      </c>
      <c r="ED178" s="29">
        <v>-7.2415925294766765</v>
      </c>
      <c r="EE178" s="29">
        <v>-9.6198654311730394</v>
      </c>
      <c r="EF178" s="29">
        <v>-8.7455762716784236</v>
      </c>
      <c r="EH178" s="29">
        <v>9.6521192335948918</v>
      </c>
      <c r="EI178" s="29">
        <v>9.4006031346974961</v>
      </c>
      <c r="EJ178" s="29">
        <v>9.4006031346974961</v>
      </c>
      <c r="EK178" s="29">
        <v>8.8201196870130083</v>
      </c>
      <c r="EL178" s="29">
        <v>8.6428037735980325</v>
      </c>
      <c r="EM178" s="29">
        <v>8.3479578705043593</v>
      </c>
      <c r="EN178" s="29">
        <v>7.9593783082190299</v>
      </c>
      <c r="EO178" s="29">
        <v>7.6243066033080762</v>
      </c>
      <c r="EP178" s="29">
        <v>7.1798646001193909</v>
      </c>
      <c r="EQ178" s="29">
        <v>5.9848279673785854</v>
      </c>
      <c r="ER178" s="29">
        <v>0.50589956178237117</v>
      </c>
      <c r="ES178" s="29">
        <v>-3.7415925294766765</v>
      </c>
      <c r="ET178" s="29">
        <v>-6.1198654311730394</v>
      </c>
      <c r="EU178" s="29">
        <v>-5.2455762716784236</v>
      </c>
      <c r="EW178" s="1">
        <v>394658</v>
      </c>
      <c r="EX178" s="1">
        <v>400360</v>
      </c>
      <c r="EY178" s="1" t="s">
        <v>472</v>
      </c>
      <c r="EZ178" s="1" t="s">
        <v>863</v>
      </c>
    </row>
    <row r="179" spans="2:156" ht="16" thickBot="1" x14ac:dyDescent="0.4">
      <c r="B179" s="21" t="s">
        <v>180</v>
      </c>
      <c r="C179" s="22">
        <v>5.8723631665167382</v>
      </c>
      <c r="D179" s="23">
        <v>5.6782646636198564</v>
      </c>
      <c r="E179" s="23">
        <v>5.676042798165394</v>
      </c>
      <c r="F179" s="23">
        <v>5.5470287033089498</v>
      </c>
      <c r="G179" s="23">
        <v>5.4051821320242119</v>
      </c>
      <c r="H179" s="23">
        <v>5.1588337918406708</v>
      </c>
      <c r="I179" s="23">
        <v>4.8773152271832316</v>
      </c>
      <c r="J179" s="23">
        <v>4.7104101553722764</v>
      </c>
      <c r="K179" s="23">
        <v>4.4498469177160409</v>
      </c>
      <c r="L179" s="23">
        <v>4.0137618562554103</v>
      </c>
      <c r="M179" s="23">
        <v>2.4413343342956431</v>
      </c>
      <c r="N179" s="23">
        <v>1.5561248846701936</v>
      </c>
      <c r="O179" s="23">
        <v>1.0902428163011457</v>
      </c>
      <c r="P179" s="23">
        <v>1.3013251589547039</v>
      </c>
      <c r="Q179" s="24"/>
      <c r="R179" s="23">
        <v>15.512363166516739</v>
      </c>
      <c r="S179" s="23">
        <v>15.318264663619857</v>
      </c>
      <c r="T179" s="23">
        <v>15.316042798165395</v>
      </c>
      <c r="U179" s="23">
        <v>15.18702870330895</v>
      </c>
      <c r="V179" s="23">
        <v>15.045182132024213</v>
      </c>
      <c r="W179" s="23">
        <v>14.798833791840671</v>
      </c>
      <c r="X179" s="23">
        <v>14.517315227183232</v>
      </c>
      <c r="Y179" s="23">
        <v>14.350410155372277</v>
      </c>
      <c r="Z179" s="23">
        <v>14.089846917716041</v>
      </c>
      <c r="AA179" s="23">
        <v>13.653761856255411</v>
      </c>
      <c r="AB179" s="23">
        <v>12.081334334295644</v>
      </c>
      <c r="AC179" s="23">
        <v>11.196124884670194</v>
      </c>
      <c r="AD179" s="23">
        <v>10.730242816301146</v>
      </c>
      <c r="AE179" s="23">
        <v>10.941325158954704</v>
      </c>
      <c r="AG179" s="25">
        <v>6.0679195766376921</v>
      </c>
      <c r="AH179" s="25">
        <v>6.0326717498634892</v>
      </c>
      <c r="AI179" s="25">
        <v>5.9669898981450782</v>
      </c>
      <c r="AJ179" s="25">
        <v>5.7466028585098101</v>
      </c>
      <c r="AK179" s="25">
        <v>5.6149026685077708</v>
      </c>
      <c r="AL179" s="25">
        <v>5.3801893305826276</v>
      </c>
      <c r="AM179" s="25">
        <v>5.1073411168325293</v>
      </c>
      <c r="AN179" s="25">
        <v>4.941686570659698</v>
      </c>
      <c r="AO179" s="25">
        <v>4.7152679359122445</v>
      </c>
      <c r="AP179" s="25">
        <v>4.4453131974481011</v>
      </c>
      <c r="AQ179" s="25">
        <v>3.6017747825644335</v>
      </c>
      <c r="AR179" s="25">
        <v>2.4761926796271112</v>
      </c>
      <c r="AS179" s="25">
        <v>1.5083684749604807</v>
      </c>
      <c r="AT179" s="25">
        <v>0.87828462684046826</v>
      </c>
      <c r="AV179" s="26">
        <v>15.707919576637693</v>
      </c>
      <c r="AW179" s="26">
        <v>15.67267174986349</v>
      </c>
      <c r="AX179" s="26">
        <v>15.606989898145079</v>
      </c>
      <c r="AY179" s="26">
        <v>15.386602858509811</v>
      </c>
      <c r="AZ179" s="26">
        <v>15.254902668507771</v>
      </c>
      <c r="BA179" s="26">
        <v>15.020189330582628</v>
      </c>
      <c r="BB179" s="26">
        <v>14.74734111683253</v>
      </c>
      <c r="BC179" s="26">
        <v>14.581686570659699</v>
      </c>
      <c r="BD179" s="26">
        <v>14.355267935912245</v>
      </c>
      <c r="BE179" s="26">
        <v>14.085313197448102</v>
      </c>
      <c r="BF179" s="26">
        <v>13.241774782564434</v>
      </c>
      <c r="BG179" s="26">
        <v>12.116192679627112</v>
      </c>
      <c r="BH179" s="26">
        <v>11.148368474960481</v>
      </c>
      <c r="BI179" s="26">
        <v>10.518284626840469</v>
      </c>
      <c r="BK179" s="27">
        <v>5.8742861238662307</v>
      </c>
      <c r="BL179" s="27">
        <v>5.681782293675198</v>
      </c>
      <c r="BM179" s="27">
        <v>5.6810325945105156</v>
      </c>
      <c r="BN179" s="27">
        <v>5.6145886266322442</v>
      </c>
      <c r="BO179" s="27">
        <v>5.4503954633690306</v>
      </c>
      <c r="BP179" s="27">
        <v>5.2500779196735756</v>
      </c>
      <c r="BQ179" s="27">
        <v>4.9761565998150665</v>
      </c>
      <c r="BR179" s="27">
        <v>4.8148396378527174</v>
      </c>
      <c r="BS179" s="27">
        <v>4.5674369477112471</v>
      </c>
      <c r="BT179" s="27">
        <v>4.1675859180804125</v>
      </c>
      <c r="BU179" s="27">
        <v>2.7336698026886239</v>
      </c>
      <c r="BV179" s="27">
        <v>1.9749912015958948</v>
      </c>
      <c r="BW179" s="27">
        <v>1.5824827112366968</v>
      </c>
      <c r="BX179" s="27">
        <v>1.8220407704276802</v>
      </c>
      <c r="BZ179" s="27">
        <v>15.514286123866231</v>
      </c>
      <c r="CA179" s="27">
        <v>15.321782293675199</v>
      </c>
      <c r="CB179" s="27">
        <v>15.321032594510516</v>
      </c>
      <c r="CC179" s="27">
        <v>15.254588626632245</v>
      </c>
      <c r="CD179" s="27">
        <v>15.090395463369031</v>
      </c>
      <c r="CE179" s="27">
        <v>14.890077919673576</v>
      </c>
      <c r="CF179" s="27">
        <v>14.616156599815067</v>
      </c>
      <c r="CG179" s="27">
        <v>14.454839637852718</v>
      </c>
      <c r="CH179" s="27">
        <v>14.207436947711248</v>
      </c>
      <c r="CI179" s="27">
        <v>13.807585918080413</v>
      </c>
      <c r="CJ179" s="27">
        <v>12.373669802688624</v>
      </c>
      <c r="CK179" s="27">
        <v>11.614991201595895</v>
      </c>
      <c r="CL179" s="27">
        <v>11.222482711236697</v>
      </c>
      <c r="CM179" s="27">
        <v>11.462040770427681</v>
      </c>
      <c r="CO179" s="28">
        <v>5.8880693358139524</v>
      </c>
      <c r="CP179" s="28">
        <v>5.7002305019757316</v>
      </c>
      <c r="CQ179" s="28">
        <v>5.7032360849721044</v>
      </c>
      <c r="CR179" s="28">
        <v>5.5356395571469363</v>
      </c>
      <c r="CS179" s="28">
        <v>5.3531596198806533</v>
      </c>
      <c r="CT179" s="28">
        <v>5.0485793521419779</v>
      </c>
      <c r="CU179" s="28">
        <v>4.6802703213727384</v>
      </c>
      <c r="CV179" s="28">
        <v>4.4417583439710846</v>
      </c>
      <c r="CW179" s="28">
        <v>4.1669317631317</v>
      </c>
      <c r="CX179" s="28">
        <v>3.8573126058954514</v>
      </c>
      <c r="CY179" s="28">
        <v>2.5536380708601989</v>
      </c>
      <c r="CZ179" s="28">
        <v>1.7700932468204158</v>
      </c>
      <c r="DA179" s="28">
        <v>1.7039856878485224</v>
      </c>
      <c r="DB179" s="28">
        <v>1.6175499071297459</v>
      </c>
      <c r="DD179" s="28">
        <v>15.528069335813953</v>
      </c>
      <c r="DE179" s="28">
        <v>15.340230501975732</v>
      </c>
      <c r="DF179" s="28">
        <v>15.343236084972105</v>
      </c>
      <c r="DG179" s="28">
        <v>15.175639557146937</v>
      </c>
      <c r="DH179" s="28">
        <v>14.993159619880654</v>
      </c>
      <c r="DI179" s="28">
        <v>14.688579352141979</v>
      </c>
      <c r="DJ179" s="28">
        <v>14.320270321372739</v>
      </c>
      <c r="DK179" s="28">
        <v>14.081758343971085</v>
      </c>
      <c r="DL179" s="28">
        <v>13.806931763131701</v>
      </c>
      <c r="DM179" s="28">
        <v>13.497312605895452</v>
      </c>
      <c r="DN179" s="28">
        <v>12.193638070860199</v>
      </c>
      <c r="DO179" s="28">
        <v>11.410093246820416</v>
      </c>
      <c r="DP179" s="28">
        <v>11.343985687848523</v>
      </c>
      <c r="DQ179" s="28">
        <v>11.257549907129746</v>
      </c>
      <c r="DS179" s="29">
        <v>5.8824482895060264</v>
      </c>
      <c r="DT179" s="29">
        <v>5.6796762949996165</v>
      </c>
      <c r="DU179" s="29">
        <v>5.6754921844080357</v>
      </c>
      <c r="DV179" s="29">
        <v>5.4958680095686319</v>
      </c>
      <c r="DW179" s="29">
        <v>5.2747424091962749</v>
      </c>
      <c r="DX179" s="29">
        <v>4.956929161085128</v>
      </c>
      <c r="DY179" s="29">
        <v>4.606747279066056</v>
      </c>
      <c r="DZ179" s="29">
        <v>4.3947455790721897</v>
      </c>
      <c r="EA179" s="29">
        <v>4.1474698028327133</v>
      </c>
      <c r="EB179" s="29">
        <v>3.8089820620249419</v>
      </c>
      <c r="EC179" s="29">
        <v>2.3881862224186996</v>
      </c>
      <c r="ED179" s="29">
        <v>1.7887075760109177</v>
      </c>
      <c r="EE179" s="29">
        <v>1.8889507814944118</v>
      </c>
      <c r="EF179" s="29">
        <v>2.2233183039910642</v>
      </c>
      <c r="EH179" s="29">
        <v>15.522448289506027</v>
      </c>
      <c r="EI179" s="29">
        <v>15.319676294999617</v>
      </c>
      <c r="EJ179" s="29">
        <v>15.319676294999617</v>
      </c>
      <c r="EK179" s="29">
        <v>15.135868009568632</v>
      </c>
      <c r="EL179" s="29">
        <v>14.914742409196275</v>
      </c>
      <c r="EM179" s="29">
        <v>14.596929161085129</v>
      </c>
      <c r="EN179" s="29">
        <v>14.246747279066057</v>
      </c>
      <c r="EO179" s="29">
        <v>14.03474557907219</v>
      </c>
      <c r="EP179" s="29">
        <v>13.787469802832714</v>
      </c>
      <c r="EQ179" s="29">
        <v>13.448982062024943</v>
      </c>
      <c r="ER179" s="29">
        <v>12.0281862224187</v>
      </c>
      <c r="ES179" s="29">
        <v>11.428707576010918</v>
      </c>
      <c r="ET179" s="29">
        <v>11.528950781494412</v>
      </c>
      <c r="EU179" s="29">
        <v>11.863318303991065</v>
      </c>
      <c r="EW179" s="1">
        <v>345810</v>
      </c>
      <c r="EX179" s="1">
        <v>538827</v>
      </c>
      <c r="EY179" s="1" t="s">
        <v>452</v>
      </c>
      <c r="EZ179" s="1" t="s">
        <v>872</v>
      </c>
    </row>
    <row r="180" spans="2:156" ht="16" thickBot="1" x14ac:dyDescent="0.4">
      <c r="B180" s="21" t="s">
        <v>181</v>
      </c>
      <c r="C180" s="22">
        <v>6.8388610932648817</v>
      </c>
      <c r="D180" s="23">
        <v>6.5655989925822098</v>
      </c>
      <c r="E180" s="23">
        <v>6.3121762600329632</v>
      </c>
      <c r="F180" s="23">
        <v>5.9216697198223294</v>
      </c>
      <c r="G180" s="23">
        <v>5.7543141282519059</v>
      </c>
      <c r="H180" s="23">
        <v>5.2661615127151329</v>
      </c>
      <c r="I180" s="23">
        <v>4.7898420574763492</v>
      </c>
      <c r="J180" s="23">
        <v>4.3576540948083782</v>
      </c>
      <c r="K180" s="23">
        <v>3.8701802291838234</v>
      </c>
      <c r="L180" s="23">
        <v>3.2298794426866522</v>
      </c>
      <c r="M180" s="23">
        <v>1.2510658072526546</v>
      </c>
      <c r="N180" s="23">
        <v>0.18800060916868233</v>
      </c>
      <c r="O180" s="23">
        <v>-7.8559021668990425E-2</v>
      </c>
      <c r="P180" s="23">
        <v>4.4764106068605258E-2</v>
      </c>
      <c r="Q180" s="24"/>
      <c r="R180" s="23">
        <v>11.475861093264882</v>
      </c>
      <c r="S180" s="23">
        <v>11.20259899258221</v>
      </c>
      <c r="T180" s="23">
        <v>10.949176260032964</v>
      </c>
      <c r="U180" s="23">
        <v>10.55866971982233</v>
      </c>
      <c r="V180" s="23">
        <v>10.391314128251906</v>
      </c>
      <c r="W180" s="23">
        <v>9.9031615127151333</v>
      </c>
      <c r="X180" s="23">
        <v>9.4268420574763496</v>
      </c>
      <c r="Y180" s="23">
        <v>8.9946540948083786</v>
      </c>
      <c r="Z180" s="23">
        <v>8.5071802291838239</v>
      </c>
      <c r="AA180" s="23">
        <v>7.8668794426866526</v>
      </c>
      <c r="AB180" s="23">
        <v>5.888065807252655</v>
      </c>
      <c r="AC180" s="23">
        <v>4.8250006091686828</v>
      </c>
      <c r="AD180" s="23">
        <v>4.55844097833101</v>
      </c>
      <c r="AE180" s="23">
        <v>4.6817641060686057</v>
      </c>
      <c r="AG180" s="25">
        <v>6.9197388880943844</v>
      </c>
      <c r="AH180" s="25">
        <v>6.7028402411352914</v>
      </c>
      <c r="AI180" s="25">
        <v>6.3418947405065751</v>
      </c>
      <c r="AJ180" s="25">
        <v>5.9249688009952024</v>
      </c>
      <c r="AK180" s="25">
        <v>5.7599403612113775</v>
      </c>
      <c r="AL180" s="25">
        <v>5.2767205334248359</v>
      </c>
      <c r="AM180" s="25">
        <v>4.796762377932076</v>
      </c>
      <c r="AN180" s="25">
        <v>4.3555967300292764</v>
      </c>
      <c r="AO180" s="25">
        <v>3.8466660140715021</v>
      </c>
      <c r="AP180" s="25">
        <v>3.2477557402333446</v>
      </c>
      <c r="AQ180" s="25">
        <v>1.882034772937125</v>
      </c>
      <c r="AR180" s="25">
        <v>0.83211359605072488</v>
      </c>
      <c r="AS180" s="25">
        <v>0.17742904697304596</v>
      </c>
      <c r="AT180" s="25">
        <v>-0.21290909543257897</v>
      </c>
      <c r="AV180" s="26">
        <v>11.556738888094385</v>
      </c>
      <c r="AW180" s="26">
        <v>11.339840241135292</v>
      </c>
      <c r="AX180" s="26">
        <v>10.978894740506576</v>
      </c>
      <c r="AY180" s="26">
        <v>10.561968800995203</v>
      </c>
      <c r="AZ180" s="26">
        <v>10.396940361211378</v>
      </c>
      <c r="BA180" s="26">
        <v>9.9137205334248364</v>
      </c>
      <c r="BB180" s="26">
        <v>9.4337623779320765</v>
      </c>
      <c r="BC180" s="26">
        <v>8.9925967300292768</v>
      </c>
      <c r="BD180" s="26">
        <v>8.4836660140715026</v>
      </c>
      <c r="BE180" s="26">
        <v>7.884755740233345</v>
      </c>
      <c r="BF180" s="26">
        <v>6.5190347729371254</v>
      </c>
      <c r="BG180" s="26">
        <v>5.4691135960507253</v>
      </c>
      <c r="BH180" s="26">
        <v>4.8144290469730464</v>
      </c>
      <c r="BI180" s="26">
        <v>4.4240909045674215</v>
      </c>
      <c r="BK180" s="27">
        <v>6.8504701754965396</v>
      </c>
      <c r="BL180" s="27">
        <v>6.5930004446950505</v>
      </c>
      <c r="BM180" s="27">
        <v>6.356347800766013</v>
      </c>
      <c r="BN180" s="27">
        <v>5.9828151936227236</v>
      </c>
      <c r="BO180" s="27">
        <v>5.8298393304963412</v>
      </c>
      <c r="BP180" s="27">
        <v>5.3613193438247997</v>
      </c>
      <c r="BQ180" s="27">
        <v>4.9037218569109982</v>
      </c>
      <c r="BR180" s="27">
        <v>4.4888137322900405</v>
      </c>
      <c r="BS180" s="27">
        <v>4.0276427486676418</v>
      </c>
      <c r="BT180" s="27">
        <v>3.4459285200890619</v>
      </c>
      <c r="BU180" s="27">
        <v>1.6907177037562526</v>
      </c>
      <c r="BV180" s="27">
        <v>0.73287453075671394</v>
      </c>
      <c r="BW180" s="27">
        <v>0.53738348741120845</v>
      </c>
      <c r="BX180" s="27">
        <v>0.65868485026469159</v>
      </c>
      <c r="BZ180" s="27">
        <v>11.48747017549654</v>
      </c>
      <c r="CA180" s="27">
        <v>11.230000444695051</v>
      </c>
      <c r="CB180" s="27">
        <v>10.993347800766013</v>
      </c>
      <c r="CC180" s="27">
        <v>10.619815193622724</v>
      </c>
      <c r="CD180" s="27">
        <v>10.466839330496342</v>
      </c>
      <c r="CE180" s="27">
        <v>9.9983193438248001</v>
      </c>
      <c r="CF180" s="27">
        <v>9.5407218569109986</v>
      </c>
      <c r="CG180" s="27">
        <v>9.125813732290041</v>
      </c>
      <c r="CH180" s="27">
        <v>8.6646427486676423</v>
      </c>
      <c r="CI180" s="27">
        <v>8.0829285200890624</v>
      </c>
      <c r="CJ180" s="27">
        <v>6.3277177037562531</v>
      </c>
      <c r="CK180" s="27">
        <v>5.3698745307567144</v>
      </c>
      <c r="CL180" s="27">
        <v>5.1743834874112089</v>
      </c>
      <c r="CM180" s="27">
        <v>5.295684850264692</v>
      </c>
      <c r="CO180" s="28">
        <v>6.8453410395782086</v>
      </c>
      <c r="CP180" s="28">
        <v>6.5794869035199071</v>
      </c>
      <c r="CQ180" s="28">
        <v>6.3409926823404277</v>
      </c>
      <c r="CR180" s="28">
        <v>5.9689805701648524</v>
      </c>
      <c r="CS180" s="28">
        <v>5.8345107041362603</v>
      </c>
      <c r="CT180" s="28">
        <v>5.381963859609769</v>
      </c>
      <c r="CU180" s="28">
        <v>4.9225299793018351</v>
      </c>
      <c r="CV180" s="28">
        <v>4.5047057995696527</v>
      </c>
      <c r="CW180" s="28">
        <v>4.0732240840978555</v>
      </c>
      <c r="CX180" s="28">
        <v>3.5616539898591562</v>
      </c>
      <c r="CY180" s="28">
        <v>0.96205076908790588</v>
      </c>
      <c r="CZ180" s="28">
        <v>-4.6028280203704632</v>
      </c>
      <c r="DA180" s="28">
        <v>-8.9749778257376072</v>
      </c>
      <c r="DB180" s="28">
        <v>-11.820980618708901</v>
      </c>
      <c r="DD180" s="28">
        <v>11.482341039578209</v>
      </c>
      <c r="DE180" s="28">
        <v>11.216486903519908</v>
      </c>
      <c r="DF180" s="28">
        <v>10.977992682340428</v>
      </c>
      <c r="DG180" s="28">
        <v>10.605980570164853</v>
      </c>
      <c r="DH180" s="28">
        <v>10.471510704136261</v>
      </c>
      <c r="DI180" s="28">
        <v>10.018963859609769</v>
      </c>
      <c r="DJ180" s="28">
        <v>9.5595299793018356</v>
      </c>
      <c r="DK180" s="28">
        <v>9.1417057995696531</v>
      </c>
      <c r="DL180" s="28">
        <v>8.710224084097856</v>
      </c>
      <c r="DM180" s="28">
        <v>8.1986539898591566</v>
      </c>
      <c r="DN180" s="28">
        <v>5.5990507690879063</v>
      </c>
      <c r="DO180" s="28">
        <v>3.4171979629537219E-2</v>
      </c>
      <c r="DP180" s="28">
        <v>-4.3379778257376067</v>
      </c>
      <c r="DQ180" s="28">
        <v>-7.183980618708901</v>
      </c>
      <c r="DS180" s="29">
        <v>6.8928550359754368</v>
      </c>
      <c r="DT180" s="29">
        <v>6.634514548892156</v>
      </c>
      <c r="DU180" s="29">
        <v>6.4130852489153085</v>
      </c>
      <c r="DV180" s="29">
        <v>6.0965122903361149</v>
      </c>
      <c r="DW180" s="29">
        <v>6.0089375293509733</v>
      </c>
      <c r="DX180" s="29">
        <v>5.628209996862779</v>
      </c>
      <c r="DY180" s="29">
        <v>5.2431103028025028</v>
      </c>
      <c r="DZ180" s="29">
        <v>4.9025507266239856</v>
      </c>
      <c r="EA180" s="29">
        <v>4.4017227273467157</v>
      </c>
      <c r="EB180" s="29">
        <v>2.9354178791782175</v>
      </c>
      <c r="EC180" s="29">
        <v>-3.3772122314468511</v>
      </c>
      <c r="ED180" s="29">
        <v>-8.3844704910514452</v>
      </c>
      <c r="EE180" s="29">
        <v>-11.225377396978324</v>
      </c>
      <c r="EF180" s="29">
        <v>-10.264482764634664</v>
      </c>
      <c r="EH180" s="29">
        <v>11.529855035975437</v>
      </c>
      <c r="EI180" s="29">
        <v>11.271514548892156</v>
      </c>
      <c r="EJ180" s="29">
        <v>11.271514548892156</v>
      </c>
      <c r="EK180" s="29">
        <v>10.733512290336115</v>
      </c>
      <c r="EL180" s="29">
        <v>10.645937529350974</v>
      </c>
      <c r="EM180" s="29">
        <v>10.265209996862779</v>
      </c>
      <c r="EN180" s="29">
        <v>9.8801103028025032</v>
      </c>
      <c r="EO180" s="29">
        <v>9.5395507266239861</v>
      </c>
      <c r="EP180" s="29">
        <v>9.0387227273467161</v>
      </c>
      <c r="EQ180" s="29">
        <v>7.572417879178218</v>
      </c>
      <c r="ER180" s="29">
        <v>1.2597877685531493</v>
      </c>
      <c r="ES180" s="29">
        <v>-3.7474704910514447</v>
      </c>
      <c r="ET180" s="29">
        <v>-6.5883773969783235</v>
      </c>
      <c r="EU180" s="29">
        <v>-5.6274827646346637</v>
      </c>
      <c r="EW180" s="1">
        <v>395215</v>
      </c>
      <c r="EX180" s="1">
        <v>395126</v>
      </c>
      <c r="EY180" s="1" t="s">
        <v>594</v>
      </c>
      <c r="EZ180" s="1" t="s">
        <v>863</v>
      </c>
    </row>
    <row r="181" spans="2:156" ht="16" thickBot="1" x14ac:dyDescent="0.4">
      <c r="B181" s="21" t="s">
        <v>182</v>
      </c>
      <c r="C181" s="22">
        <v>4.04747713422387</v>
      </c>
      <c r="D181" s="23">
        <v>3.8330150814648043</v>
      </c>
      <c r="E181" s="23">
        <v>3.8495182761795288</v>
      </c>
      <c r="F181" s="23">
        <v>3.774477667879383</v>
      </c>
      <c r="G181" s="23">
        <v>3.6746950566208714</v>
      </c>
      <c r="H181" s="23">
        <v>3.5432707826043153</v>
      </c>
      <c r="I181" s="23">
        <v>3.4012790420527743</v>
      </c>
      <c r="J181" s="23">
        <v>3.2559631437232071</v>
      </c>
      <c r="K181" s="23">
        <v>3.1111595090695428</v>
      </c>
      <c r="L181" s="23">
        <v>2.9590825559431124</v>
      </c>
      <c r="M181" s="23">
        <v>2.3450795907145014</v>
      </c>
      <c r="N181" s="23">
        <v>1.8020924439791628</v>
      </c>
      <c r="O181" s="23">
        <v>1.521781233380846</v>
      </c>
      <c r="P181" s="23">
        <v>1.3146540324011635</v>
      </c>
      <c r="Q181" s="24"/>
      <c r="R181" s="23">
        <v>16.347477134223872</v>
      </c>
      <c r="S181" s="23">
        <v>16.133015081464805</v>
      </c>
      <c r="T181" s="23">
        <v>16.149518276179528</v>
      </c>
      <c r="U181" s="23">
        <v>16.074477667879385</v>
      </c>
      <c r="V181" s="23">
        <v>15.974695056620872</v>
      </c>
      <c r="W181" s="23">
        <v>15.843270782604316</v>
      </c>
      <c r="X181" s="23">
        <v>15.701279042052775</v>
      </c>
      <c r="Y181" s="23">
        <v>15.555963143723208</v>
      </c>
      <c r="Z181" s="23">
        <v>15.411159509069543</v>
      </c>
      <c r="AA181" s="23">
        <v>15.259082555943113</v>
      </c>
      <c r="AB181" s="23">
        <v>14.645079590714502</v>
      </c>
      <c r="AC181" s="23">
        <v>14.102092443979164</v>
      </c>
      <c r="AD181" s="23">
        <v>13.821781233380847</v>
      </c>
      <c r="AE181" s="23">
        <v>13.614654032401164</v>
      </c>
      <c r="AG181" s="25">
        <v>4.2484281041958702</v>
      </c>
      <c r="AH181" s="25">
        <v>4.2132583065004923</v>
      </c>
      <c r="AI181" s="25">
        <v>4.0766663096557281</v>
      </c>
      <c r="AJ181" s="25">
        <v>3.909530163448764</v>
      </c>
      <c r="AK181" s="25">
        <v>3.7509201420434675</v>
      </c>
      <c r="AL181" s="25">
        <v>3.557682885415236</v>
      </c>
      <c r="AM181" s="25">
        <v>3.3461416519307399</v>
      </c>
      <c r="AN181" s="25">
        <v>3.070529643689067</v>
      </c>
      <c r="AO181" s="25">
        <v>2.725413674347136</v>
      </c>
      <c r="AP181" s="25">
        <v>2.353569990700187</v>
      </c>
      <c r="AQ181" s="25">
        <v>1.9754144915134635</v>
      </c>
      <c r="AR181" s="25">
        <v>1.6284199589365649</v>
      </c>
      <c r="AS181" s="25">
        <v>1.4453768045927369</v>
      </c>
      <c r="AT181" s="25">
        <v>1.3282232917285945</v>
      </c>
      <c r="AV181" s="26">
        <v>16.548428104195871</v>
      </c>
      <c r="AW181" s="26">
        <v>16.513258306500493</v>
      </c>
      <c r="AX181" s="26">
        <v>16.376666309655729</v>
      </c>
      <c r="AY181" s="26">
        <v>16.209530163448765</v>
      </c>
      <c r="AZ181" s="26">
        <v>16.050920142043466</v>
      </c>
      <c r="BA181" s="26">
        <v>15.857682885415237</v>
      </c>
      <c r="BB181" s="26">
        <v>15.646141651930741</v>
      </c>
      <c r="BC181" s="26">
        <v>15.370529643689068</v>
      </c>
      <c r="BD181" s="26">
        <v>15.025413674347137</v>
      </c>
      <c r="BE181" s="26">
        <v>14.653569990700188</v>
      </c>
      <c r="BF181" s="26">
        <v>14.275414491513464</v>
      </c>
      <c r="BG181" s="26">
        <v>13.928419958936566</v>
      </c>
      <c r="BH181" s="26">
        <v>13.745376804592738</v>
      </c>
      <c r="BI181" s="26">
        <v>13.628223291728595</v>
      </c>
      <c r="BK181" s="27">
        <v>4.0550305268603637</v>
      </c>
      <c r="BL181" s="27">
        <v>3.8598260392044086</v>
      </c>
      <c r="BM181" s="27">
        <v>3.8571569816692204</v>
      </c>
      <c r="BN181" s="27">
        <v>3.7886294711292141</v>
      </c>
      <c r="BO181" s="27">
        <v>3.6901744746458522</v>
      </c>
      <c r="BP181" s="27">
        <v>3.5695432645499334</v>
      </c>
      <c r="BQ181" s="27">
        <v>3.4292602112232107</v>
      </c>
      <c r="BR181" s="27">
        <v>3.289079439415719</v>
      </c>
      <c r="BS181" s="27">
        <v>3.1540485466230805</v>
      </c>
      <c r="BT181" s="27">
        <v>3.012828886652521</v>
      </c>
      <c r="BU181" s="27">
        <v>2.4631528524503636</v>
      </c>
      <c r="BV181" s="27">
        <v>2.075124723950708</v>
      </c>
      <c r="BW181" s="27">
        <v>1.8692179439380769</v>
      </c>
      <c r="BX181" s="27">
        <v>1.7796293855326084</v>
      </c>
      <c r="BZ181" s="27">
        <v>16.355030526860364</v>
      </c>
      <c r="CA181" s="27">
        <v>16.159826039204411</v>
      </c>
      <c r="CB181" s="27">
        <v>16.157156981669221</v>
      </c>
      <c r="CC181" s="27">
        <v>16.088629471129217</v>
      </c>
      <c r="CD181" s="27">
        <v>15.990174474645853</v>
      </c>
      <c r="CE181" s="27">
        <v>15.869543264549934</v>
      </c>
      <c r="CF181" s="27">
        <v>15.729260211223211</v>
      </c>
      <c r="CG181" s="27">
        <v>15.58907943941572</v>
      </c>
      <c r="CH181" s="27">
        <v>15.454048546623081</v>
      </c>
      <c r="CI181" s="27">
        <v>15.312828886652522</v>
      </c>
      <c r="CJ181" s="27">
        <v>14.763152852450364</v>
      </c>
      <c r="CK181" s="27">
        <v>14.375124723950709</v>
      </c>
      <c r="CL181" s="27">
        <v>14.169217943938078</v>
      </c>
      <c r="CM181" s="27">
        <v>14.079629385532609</v>
      </c>
      <c r="CO181" s="28">
        <v>4.060312437001512</v>
      </c>
      <c r="CP181" s="28">
        <v>3.8581098512188685</v>
      </c>
      <c r="CQ181" s="28">
        <v>3.8851351850048523</v>
      </c>
      <c r="CR181" s="28">
        <v>3.8194171992699566</v>
      </c>
      <c r="CS181" s="28">
        <v>3.7247411655863623</v>
      </c>
      <c r="CT181" s="28">
        <v>3.5932677944991962</v>
      </c>
      <c r="CU181" s="28">
        <v>3.4416078370912366</v>
      </c>
      <c r="CV181" s="28">
        <v>3.2784367887463279</v>
      </c>
      <c r="CW181" s="28">
        <v>3.1194524450916354</v>
      </c>
      <c r="CX181" s="28">
        <v>2.9606611267803729</v>
      </c>
      <c r="CY181" s="28">
        <v>1.751488589466307</v>
      </c>
      <c r="CZ181" s="28">
        <v>-0.8612462044260738</v>
      </c>
      <c r="DA181" s="28">
        <v>-2.9051747964730019</v>
      </c>
      <c r="DB181" s="28">
        <v>-4.2712301116600209</v>
      </c>
      <c r="DD181" s="28">
        <v>16.360312437001511</v>
      </c>
      <c r="DE181" s="28">
        <v>16.158109851218867</v>
      </c>
      <c r="DF181" s="28">
        <v>16.185135185004853</v>
      </c>
      <c r="DG181" s="28">
        <v>16.119417199269957</v>
      </c>
      <c r="DH181" s="28">
        <v>16.024741165586363</v>
      </c>
      <c r="DI181" s="28">
        <v>15.893267794499197</v>
      </c>
      <c r="DJ181" s="28">
        <v>15.741607837091237</v>
      </c>
      <c r="DK181" s="28">
        <v>15.578436788746329</v>
      </c>
      <c r="DL181" s="28">
        <v>15.419452445091636</v>
      </c>
      <c r="DM181" s="28">
        <v>15.260661126780374</v>
      </c>
      <c r="DN181" s="28">
        <v>14.051488589466308</v>
      </c>
      <c r="DO181" s="28">
        <v>11.438753795573927</v>
      </c>
      <c r="DP181" s="28">
        <v>9.3948252035269988</v>
      </c>
      <c r="DQ181" s="28">
        <v>8.0287698883399798</v>
      </c>
      <c r="DS181" s="29">
        <v>4.0812389709036694</v>
      </c>
      <c r="DT181" s="29">
        <v>3.8915676603815168</v>
      </c>
      <c r="DU181" s="29">
        <v>3.9305287416621848</v>
      </c>
      <c r="DV181" s="29">
        <v>3.8787838328810675</v>
      </c>
      <c r="DW181" s="29">
        <v>3.8018150431136952</v>
      </c>
      <c r="DX181" s="29">
        <v>3.6892861476883958</v>
      </c>
      <c r="DY181" s="29">
        <v>3.5383055914478767</v>
      </c>
      <c r="DZ181" s="29">
        <v>3.3782532295983092</v>
      </c>
      <c r="EA181" s="29">
        <v>3.1578175153331696</v>
      </c>
      <c r="EB181" s="29">
        <v>2.5504928706467904</v>
      </c>
      <c r="EC181" s="29">
        <v>-0.29855451022739743</v>
      </c>
      <c r="ED181" s="29">
        <v>-2.7958541255028173</v>
      </c>
      <c r="EE181" s="29">
        <v>-4.2409547965784249</v>
      </c>
      <c r="EF181" s="29">
        <v>-3.6479105183056113</v>
      </c>
      <c r="EH181" s="29">
        <v>16.38123897090367</v>
      </c>
      <c r="EI181" s="29">
        <v>16.191567660381516</v>
      </c>
      <c r="EJ181" s="29">
        <v>16.191567660381516</v>
      </c>
      <c r="EK181" s="29">
        <v>16.178783832881066</v>
      </c>
      <c r="EL181" s="29">
        <v>16.101815043113696</v>
      </c>
      <c r="EM181" s="29">
        <v>15.989286147688397</v>
      </c>
      <c r="EN181" s="29">
        <v>15.838305591447877</v>
      </c>
      <c r="EO181" s="29">
        <v>15.67825322959831</v>
      </c>
      <c r="EP181" s="29">
        <v>15.45781751533317</v>
      </c>
      <c r="EQ181" s="29">
        <v>14.850492870646791</v>
      </c>
      <c r="ER181" s="29">
        <v>12.001445489772603</v>
      </c>
      <c r="ES181" s="29">
        <v>9.5041458744971834</v>
      </c>
      <c r="ET181" s="29">
        <v>8.0590452034215758</v>
      </c>
      <c r="EU181" s="29">
        <v>8.6520894816943894</v>
      </c>
      <c r="EW181" s="1">
        <v>375688</v>
      </c>
      <c r="EX181" s="1">
        <v>428877</v>
      </c>
      <c r="EY181" s="1" t="s">
        <v>566</v>
      </c>
      <c r="EZ181" s="1" t="s">
        <v>510</v>
      </c>
    </row>
    <row r="182" spans="2:156" ht="16" thickBot="1" x14ac:dyDescent="0.4">
      <c r="B182" s="21" t="s">
        <v>183</v>
      </c>
      <c r="C182" s="22">
        <v>12.800759548305312</v>
      </c>
      <c r="D182" s="23">
        <v>12.304720962857463</v>
      </c>
      <c r="E182" s="23">
        <v>12.084655535192478</v>
      </c>
      <c r="F182" s="23">
        <v>11.750317376060501</v>
      </c>
      <c r="G182" s="23">
        <v>11.633889634049416</v>
      </c>
      <c r="H182" s="23">
        <v>11.27709264834283</v>
      </c>
      <c r="I182" s="23">
        <v>10.993489260032675</v>
      </c>
      <c r="J182" s="23">
        <v>10.758682204192505</v>
      </c>
      <c r="K182" s="23">
        <v>10.392540310962783</v>
      </c>
      <c r="L182" s="23">
        <v>9.9750663772349739</v>
      </c>
      <c r="M182" s="23">
        <v>6.382125130335254</v>
      </c>
      <c r="N182" s="23">
        <v>5.3108869813460515</v>
      </c>
      <c r="O182" s="23">
        <v>5.0639244948906708</v>
      </c>
      <c r="P182" s="23">
        <v>5.2137963360591328</v>
      </c>
      <c r="Q182" s="24"/>
      <c r="R182" s="23">
        <v>17.437759548305312</v>
      </c>
      <c r="S182" s="23">
        <v>16.941720962857463</v>
      </c>
      <c r="T182" s="23">
        <v>16.721655535192479</v>
      </c>
      <c r="U182" s="23">
        <v>16.387317376060501</v>
      </c>
      <c r="V182" s="23">
        <v>16.270889634049418</v>
      </c>
      <c r="W182" s="23">
        <v>15.91409264834283</v>
      </c>
      <c r="X182" s="23">
        <v>15.630489260032675</v>
      </c>
      <c r="Y182" s="23">
        <v>15.395682204192505</v>
      </c>
      <c r="Z182" s="23">
        <v>15.029540310962783</v>
      </c>
      <c r="AA182" s="23">
        <v>14.612066377234974</v>
      </c>
      <c r="AB182" s="23">
        <v>11.019125130335254</v>
      </c>
      <c r="AC182" s="23">
        <v>9.947886981346052</v>
      </c>
      <c r="AD182" s="23">
        <v>9.7009244948906712</v>
      </c>
      <c r="AE182" s="23">
        <v>9.8507963360591333</v>
      </c>
      <c r="AG182" s="25">
        <v>12.984831971455488</v>
      </c>
      <c r="AH182" s="25">
        <v>12.678834695783875</v>
      </c>
      <c r="AI182" s="25">
        <v>12.467455182950417</v>
      </c>
      <c r="AJ182" s="25">
        <v>12.157143030351151</v>
      </c>
      <c r="AK182" s="25">
        <v>12.061311564403603</v>
      </c>
      <c r="AL182" s="25">
        <v>11.733657041496288</v>
      </c>
      <c r="AM182" s="25">
        <v>11.472201754883846</v>
      </c>
      <c r="AN182" s="25">
        <v>11.255196724937067</v>
      </c>
      <c r="AO182" s="25">
        <v>10.906638521603041</v>
      </c>
      <c r="AP182" s="25">
        <v>10.565944367592397</v>
      </c>
      <c r="AQ182" s="25">
        <v>9.7237354902099984</v>
      </c>
      <c r="AR182" s="25">
        <v>9.0452557766003601</v>
      </c>
      <c r="AS182" s="25">
        <v>8.5522504630863434</v>
      </c>
      <c r="AT182" s="25">
        <v>8.3098607595917393</v>
      </c>
      <c r="AV182" s="26">
        <v>17.621831971455489</v>
      </c>
      <c r="AW182" s="26">
        <v>17.315834695783877</v>
      </c>
      <c r="AX182" s="26">
        <v>17.104455182950417</v>
      </c>
      <c r="AY182" s="26">
        <v>16.794143030351151</v>
      </c>
      <c r="AZ182" s="26">
        <v>16.698311564403603</v>
      </c>
      <c r="BA182" s="26">
        <v>16.370657041496287</v>
      </c>
      <c r="BB182" s="26">
        <v>16.109201754883848</v>
      </c>
      <c r="BC182" s="26">
        <v>15.892196724937067</v>
      </c>
      <c r="BD182" s="26">
        <v>15.543638521603041</v>
      </c>
      <c r="BE182" s="26">
        <v>15.202944367592398</v>
      </c>
      <c r="BF182" s="26">
        <v>14.360735490209999</v>
      </c>
      <c r="BG182" s="26">
        <v>13.682255776600361</v>
      </c>
      <c r="BH182" s="26">
        <v>13.189250463086344</v>
      </c>
      <c r="BI182" s="26">
        <v>12.94686075959174</v>
      </c>
      <c r="BK182" s="27">
        <v>12.795879241806173</v>
      </c>
      <c r="BL182" s="27">
        <v>12.324716612594242</v>
      </c>
      <c r="BM182" s="27">
        <v>12.104567061779889</v>
      </c>
      <c r="BN182" s="27">
        <v>11.796278051022195</v>
      </c>
      <c r="BO182" s="27">
        <v>11.692219663532811</v>
      </c>
      <c r="BP182" s="27">
        <v>11.350965441578444</v>
      </c>
      <c r="BQ182" s="27">
        <v>11.08088363586311</v>
      </c>
      <c r="BR182" s="27">
        <v>10.858012386049714</v>
      </c>
      <c r="BS182" s="27">
        <v>10.511929928737615</v>
      </c>
      <c r="BT182" s="27">
        <v>10.135044713785856</v>
      </c>
      <c r="BU182" s="27">
        <v>6.6975270686521355</v>
      </c>
      <c r="BV182" s="27">
        <v>5.7737500196294427</v>
      </c>
      <c r="BW182" s="27">
        <v>5.5602812730373898</v>
      </c>
      <c r="BX182" s="27">
        <v>5.7519474626517813</v>
      </c>
      <c r="BZ182" s="27">
        <v>17.432879241806173</v>
      </c>
      <c r="CA182" s="27">
        <v>16.961716612594245</v>
      </c>
      <c r="CB182" s="27">
        <v>16.74156706177989</v>
      </c>
      <c r="CC182" s="27">
        <v>16.433278051022196</v>
      </c>
      <c r="CD182" s="27">
        <v>16.329219663532811</v>
      </c>
      <c r="CE182" s="27">
        <v>15.987965441578444</v>
      </c>
      <c r="CF182" s="27">
        <v>15.71788363586311</v>
      </c>
      <c r="CG182" s="27">
        <v>15.495012386049714</v>
      </c>
      <c r="CH182" s="27">
        <v>15.148929928737616</v>
      </c>
      <c r="CI182" s="27">
        <v>14.772044713785856</v>
      </c>
      <c r="CJ182" s="27">
        <v>11.334527068652136</v>
      </c>
      <c r="CK182" s="27">
        <v>10.410750019629443</v>
      </c>
      <c r="CL182" s="27">
        <v>10.19728127303739</v>
      </c>
      <c r="CM182" s="27">
        <v>10.388947462651782</v>
      </c>
      <c r="CO182" s="28">
        <v>12.803280228475973</v>
      </c>
      <c r="CP182" s="28">
        <v>12.308633948269895</v>
      </c>
      <c r="CQ182" s="28">
        <v>12.094470298940076</v>
      </c>
      <c r="CR182" s="28">
        <v>11.770169812272703</v>
      </c>
      <c r="CS182" s="28">
        <v>11.671755923468025</v>
      </c>
      <c r="CT182" s="28">
        <v>11.332941641644384</v>
      </c>
      <c r="CU182" s="28">
        <v>11.05687171632186</v>
      </c>
      <c r="CV182" s="28">
        <v>10.831531778669861</v>
      </c>
      <c r="CW182" s="28">
        <v>10.522516076252446</v>
      </c>
      <c r="CX182" s="28">
        <v>10.22591828041535</v>
      </c>
      <c r="CY182" s="28">
        <v>6.0685946234322685</v>
      </c>
      <c r="CZ182" s="28">
        <v>0.44806566998894937</v>
      </c>
      <c r="DA182" s="28">
        <v>-3.1368714586402149</v>
      </c>
      <c r="DB182" s="28">
        <v>-5.2669468067473559</v>
      </c>
      <c r="DD182" s="28">
        <v>17.440280228475974</v>
      </c>
      <c r="DE182" s="28">
        <v>16.945633948269894</v>
      </c>
      <c r="DF182" s="28">
        <v>16.731470298940074</v>
      </c>
      <c r="DG182" s="28">
        <v>16.407169812272706</v>
      </c>
      <c r="DH182" s="28">
        <v>16.308755923468027</v>
      </c>
      <c r="DI182" s="28">
        <v>15.969941641644384</v>
      </c>
      <c r="DJ182" s="28">
        <v>15.69387171632186</v>
      </c>
      <c r="DK182" s="28">
        <v>15.468531778669862</v>
      </c>
      <c r="DL182" s="28">
        <v>15.159516076252446</v>
      </c>
      <c r="DM182" s="28">
        <v>14.86291828041535</v>
      </c>
      <c r="DN182" s="28">
        <v>10.705594623432269</v>
      </c>
      <c r="DO182" s="28">
        <v>5.0850656699889498</v>
      </c>
      <c r="DP182" s="28">
        <v>1.5001285413597856</v>
      </c>
      <c r="DQ182" s="28">
        <v>-0.62994680674735548</v>
      </c>
      <c r="DS182" s="29">
        <v>12.821497691403721</v>
      </c>
      <c r="DT182" s="29">
        <v>12.309945189318446</v>
      </c>
      <c r="DU182" s="29">
        <v>12.109275748181282</v>
      </c>
      <c r="DV182" s="29">
        <v>11.822769762700306</v>
      </c>
      <c r="DW182" s="29">
        <v>11.757563698525301</v>
      </c>
      <c r="DX182" s="29">
        <v>11.468667072256387</v>
      </c>
      <c r="DY182" s="29">
        <v>11.242297328843566</v>
      </c>
      <c r="DZ182" s="29">
        <v>11.07323876924325</v>
      </c>
      <c r="EA182" s="29">
        <v>10.231466573758338</v>
      </c>
      <c r="EB182" s="29">
        <v>7.2769992333050215</v>
      </c>
      <c r="EC182" s="29">
        <v>1.1696703527467207</v>
      </c>
      <c r="ED182" s="29">
        <v>-2.7860786881686579</v>
      </c>
      <c r="EE182" s="29">
        <v>-5.1256035718626336</v>
      </c>
      <c r="EF182" s="29">
        <v>-4.214286880496104</v>
      </c>
      <c r="EH182" s="29">
        <v>17.458497691403721</v>
      </c>
      <c r="EI182" s="29">
        <v>16.946945189318448</v>
      </c>
      <c r="EJ182" s="29">
        <v>16.946945189318448</v>
      </c>
      <c r="EK182" s="29">
        <v>16.459769762700304</v>
      </c>
      <c r="EL182" s="29">
        <v>16.394563698525303</v>
      </c>
      <c r="EM182" s="29">
        <v>16.105667072256388</v>
      </c>
      <c r="EN182" s="29">
        <v>15.879297328843567</v>
      </c>
      <c r="EO182" s="29">
        <v>15.710238769243251</v>
      </c>
      <c r="EP182" s="29">
        <v>14.868466573758338</v>
      </c>
      <c r="EQ182" s="29">
        <v>11.913999233305022</v>
      </c>
      <c r="ER182" s="29">
        <v>5.8066703527467212</v>
      </c>
      <c r="ES182" s="29">
        <v>1.8509213118313426</v>
      </c>
      <c r="ET182" s="29">
        <v>-0.48860357186263315</v>
      </c>
      <c r="EU182" s="29">
        <v>0.42271311950389645</v>
      </c>
      <c r="EW182" s="1">
        <v>369485</v>
      </c>
      <c r="EX182" s="1">
        <v>421865</v>
      </c>
      <c r="EY182" s="1" t="s">
        <v>448</v>
      </c>
      <c r="EZ182" s="1" t="s">
        <v>858</v>
      </c>
    </row>
    <row r="183" spans="2:156" ht="16" thickBot="1" x14ac:dyDescent="0.4">
      <c r="B183" s="21" t="s">
        <v>184</v>
      </c>
      <c r="C183" s="22">
        <v>1.7089107274318072</v>
      </c>
      <c r="D183" s="23">
        <v>1.6509826819675388</v>
      </c>
      <c r="E183" s="23">
        <v>1.5854870776826346</v>
      </c>
      <c r="F183" s="23">
        <v>1.4831173691123283</v>
      </c>
      <c r="G183" s="23">
        <v>1.473244832159716</v>
      </c>
      <c r="H183" s="23">
        <v>1.3374811625488467</v>
      </c>
      <c r="I183" s="23">
        <v>1.2499333461617774</v>
      </c>
      <c r="J183" s="23">
        <v>1.139489535486593</v>
      </c>
      <c r="K183" s="23">
        <v>1.0782145809044659</v>
      </c>
      <c r="L183" s="23">
        <v>0.92947991559865661</v>
      </c>
      <c r="M183" s="23">
        <v>0.41036259184033552</v>
      </c>
      <c r="N183" s="23">
        <v>0.13731262693411095</v>
      </c>
      <c r="O183" s="23">
        <v>-2.624984858140067E-2</v>
      </c>
      <c r="P183" s="23">
        <v>-1.7734690317183777E-2</v>
      </c>
      <c r="Q183" s="24"/>
      <c r="R183" s="23">
        <v>9.7089107274318067</v>
      </c>
      <c r="S183" s="23">
        <v>9.6509826819675393</v>
      </c>
      <c r="T183" s="23">
        <v>9.5854870776826342</v>
      </c>
      <c r="U183" s="23">
        <v>9.4831173691123283</v>
      </c>
      <c r="V183" s="23">
        <v>9.4732448321597165</v>
      </c>
      <c r="W183" s="23">
        <v>9.3374811625488476</v>
      </c>
      <c r="X183" s="23">
        <v>9.249933346161777</v>
      </c>
      <c r="Y183" s="23">
        <v>9.139489535486593</v>
      </c>
      <c r="Z183" s="23">
        <v>9.078214580904465</v>
      </c>
      <c r="AA183" s="23">
        <v>8.9294799155986571</v>
      </c>
      <c r="AB183" s="23">
        <v>8.410362591840336</v>
      </c>
      <c r="AC183" s="23">
        <v>8.1373126269341114</v>
      </c>
      <c r="AD183" s="23">
        <v>7.9737501514185993</v>
      </c>
      <c r="AE183" s="23">
        <v>7.9822653096828162</v>
      </c>
      <c r="AG183" s="25">
        <v>1.7520382314917291</v>
      </c>
      <c r="AH183" s="25">
        <v>1.7288941232807646</v>
      </c>
      <c r="AI183" s="25">
        <v>1.6362718789880537</v>
      </c>
      <c r="AJ183" s="25">
        <v>1.5289486154879812</v>
      </c>
      <c r="AK183" s="25">
        <v>1.5117663486363497</v>
      </c>
      <c r="AL183" s="25">
        <v>1.3711306979678675</v>
      </c>
      <c r="AM183" s="25">
        <v>1.2745907905400737</v>
      </c>
      <c r="AN183" s="25">
        <v>1.1512567310011312</v>
      </c>
      <c r="AO183" s="25">
        <v>1.0762639017052846</v>
      </c>
      <c r="AP183" s="25">
        <v>0.9429425164856422</v>
      </c>
      <c r="AQ183" s="25">
        <v>0.65844963626190189</v>
      </c>
      <c r="AR183" s="25">
        <v>0.39142338381931019</v>
      </c>
      <c r="AS183" s="25">
        <v>0.15261030370434892</v>
      </c>
      <c r="AT183" s="25">
        <v>-5.513234672370082E-3</v>
      </c>
      <c r="AV183" s="26">
        <v>9.7520382314917295</v>
      </c>
      <c r="AW183" s="26">
        <v>9.7288941232807638</v>
      </c>
      <c r="AX183" s="26">
        <v>9.6362718789880546</v>
      </c>
      <c r="AY183" s="26">
        <v>9.5289486154879803</v>
      </c>
      <c r="AZ183" s="26">
        <v>9.5117663486363497</v>
      </c>
      <c r="BA183" s="26">
        <v>9.3711306979678675</v>
      </c>
      <c r="BB183" s="26">
        <v>9.2745907905400742</v>
      </c>
      <c r="BC183" s="26">
        <v>9.1512567310011317</v>
      </c>
      <c r="BD183" s="26">
        <v>9.0762639017052855</v>
      </c>
      <c r="BE183" s="26">
        <v>8.9429425164856422</v>
      </c>
      <c r="BF183" s="26">
        <v>8.6584496362619028</v>
      </c>
      <c r="BG183" s="26">
        <v>8.3914233838193102</v>
      </c>
      <c r="BH183" s="26">
        <v>8.1526103037043498</v>
      </c>
      <c r="BI183" s="26">
        <v>7.9944867653276299</v>
      </c>
      <c r="BK183" s="27">
        <v>1.7118464072118229</v>
      </c>
      <c r="BL183" s="27">
        <v>1.6578706161337258</v>
      </c>
      <c r="BM183" s="27">
        <v>1.5980270849855178</v>
      </c>
      <c r="BN183" s="27">
        <v>1.5030174311553433</v>
      </c>
      <c r="BO183" s="27">
        <v>1.4974575786007742</v>
      </c>
      <c r="BP183" s="27">
        <v>1.3694083478389074</v>
      </c>
      <c r="BQ183" s="27">
        <v>1.2880404742593563</v>
      </c>
      <c r="BR183" s="27">
        <v>1.1844888298362251</v>
      </c>
      <c r="BS183" s="27">
        <v>1.12943789795689</v>
      </c>
      <c r="BT183" s="27">
        <v>0.9970633053473521</v>
      </c>
      <c r="BU183" s="27">
        <v>0.52718114025228591</v>
      </c>
      <c r="BV183" s="27">
        <v>0.28568703033256826</v>
      </c>
      <c r="BW183" s="27">
        <v>0.13837710351105459</v>
      </c>
      <c r="BX183" s="27">
        <v>0.14130846911187556</v>
      </c>
      <c r="BZ183" s="27">
        <v>9.7118464072118229</v>
      </c>
      <c r="CA183" s="27">
        <v>9.6578706161337262</v>
      </c>
      <c r="CB183" s="27">
        <v>9.5980270849855174</v>
      </c>
      <c r="CC183" s="27">
        <v>9.5030174311553424</v>
      </c>
      <c r="CD183" s="27">
        <v>9.4974575786007733</v>
      </c>
      <c r="CE183" s="27">
        <v>9.3694083478389079</v>
      </c>
      <c r="CF183" s="27">
        <v>9.2880404742593559</v>
      </c>
      <c r="CG183" s="27">
        <v>9.1844888298362246</v>
      </c>
      <c r="CH183" s="27">
        <v>9.1294378979568904</v>
      </c>
      <c r="CI183" s="27">
        <v>8.9970633053473517</v>
      </c>
      <c r="CJ183" s="27">
        <v>8.527181140252285</v>
      </c>
      <c r="CK183" s="27">
        <v>8.2856870303325678</v>
      </c>
      <c r="CL183" s="27">
        <v>8.1383771035110541</v>
      </c>
      <c r="CM183" s="27">
        <v>8.1413084691118751</v>
      </c>
      <c r="CO183" s="28">
        <v>1.7116033313191235</v>
      </c>
      <c r="CP183" s="28">
        <v>1.6484845219931423</v>
      </c>
      <c r="CQ183" s="28">
        <v>1.5757522741101009</v>
      </c>
      <c r="CR183" s="28">
        <v>1.4647067280810315</v>
      </c>
      <c r="CS183" s="28">
        <v>1.4384273860157966</v>
      </c>
      <c r="CT183" s="28">
        <v>1.2777113741695123</v>
      </c>
      <c r="CU183" s="28">
        <v>1.1562129764544951</v>
      </c>
      <c r="CV183" s="28">
        <v>1.0102539132879937</v>
      </c>
      <c r="CW183" s="28">
        <v>0.92930618414553345</v>
      </c>
      <c r="CX183" s="28">
        <v>0.79179308136398419</v>
      </c>
      <c r="CY183" s="28">
        <v>0.22697289170715651</v>
      </c>
      <c r="CZ183" s="28">
        <v>-0.45590724559595053</v>
      </c>
      <c r="DA183" s="28">
        <v>-0.90538887200985485</v>
      </c>
      <c r="DB183" s="28">
        <v>-1.2219384767014425</v>
      </c>
      <c r="DD183" s="28">
        <v>9.7116033313191235</v>
      </c>
      <c r="DE183" s="28">
        <v>9.6484845219931419</v>
      </c>
      <c r="DF183" s="28">
        <v>9.5757522741101013</v>
      </c>
      <c r="DG183" s="28">
        <v>9.4647067280810315</v>
      </c>
      <c r="DH183" s="28">
        <v>9.4384273860157961</v>
      </c>
      <c r="DI183" s="28">
        <v>9.2777113741695132</v>
      </c>
      <c r="DJ183" s="28">
        <v>9.1562129764544942</v>
      </c>
      <c r="DK183" s="28">
        <v>9.0102539132879933</v>
      </c>
      <c r="DL183" s="28">
        <v>8.929306184145533</v>
      </c>
      <c r="DM183" s="28">
        <v>8.7917930813639842</v>
      </c>
      <c r="DN183" s="28">
        <v>8.2269728917071561</v>
      </c>
      <c r="DO183" s="28">
        <v>7.5440927544040495</v>
      </c>
      <c r="DP183" s="28">
        <v>7.0946111279901451</v>
      </c>
      <c r="DQ183" s="28">
        <v>6.7780615232985575</v>
      </c>
      <c r="DS183" s="29">
        <v>1.7134430548433941</v>
      </c>
      <c r="DT183" s="29">
        <v>1.6477927709050832</v>
      </c>
      <c r="DU183" s="29">
        <v>1.5793673622642128</v>
      </c>
      <c r="DV183" s="29">
        <v>1.4754250503081296</v>
      </c>
      <c r="DW183" s="29">
        <v>1.450480308814639</v>
      </c>
      <c r="DX183" s="29">
        <v>1.2992559206333603</v>
      </c>
      <c r="DY183" s="29">
        <v>1.1939996625062768</v>
      </c>
      <c r="DZ183" s="29">
        <v>1.0693514218123701</v>
      </c>
      <c r="EA183" s="29">
        <v>1.0027975666405511</v>
      </c>
      <c r="EB183" s="29">
        <v>0.78557523196325718</v>
      </c>
      <c r="EC183" s="29">
        <v>-0.1394007335318399</v>
      </c>
      <c r="ED183" s="29">
        <v>-0.70468769315923296</v>
      </c>
      <c r="EE183" s="29">
        <v>-0.98410623138321718</v>
      </c>
      <c r="EF183" s="29">
        <v>-0.87725354806220146</v>
      </c>
      <c r="EH183" s="29">
        <v>9.7134430548433937</v>
      </c>
      <c r="EI183" s="29">
        <v>9.6477927709050828</v>
      </c>
      <c r="EJ183" s="29">
        <v>9.6477927709050828</v>
      </c>
      <c r="EK183" s="29">
        <v>9.4754250503081288</v>
      </c>
      <c r="EL183" s="29">
        <v>9.4504803088146385</v>
      </c>
      <c r="EM183" s="29">
        <v>9.2992559206333603</v>
      </c>
      <c r="EN183" s="29">
        <v>9.1939996625062772</v>
      </c>
      <c r="EO183" s="29">
        <v>9.069351421812371</v>
      </c>
      <c r="EP183" s="29">
        <v>9.0027975666405506</v>
      </c>
      <c r="EQ183" s="29">
        <v>8.7855752319632572</v>
      </c>
      <c r="ER183" s="29">
        <v>7.8605992664681601</v>
      </c>
      <c r="ES183" s="29">
        <v>7.295312306840767</v>
      </c>
      <c r="ET183" s="29">
        <v>7.0158937686167828</v>
      </c>
      <c r="EU183" s="29">
        <v>7.1227464519377985</v>
      </c>
      <c r="EW183" s="1">
        <v>368913</v>
      </c>
      <c r="EX183" s="1">
        <v>472337</v>
      </c>
      <c r="EY183" s="1" t="s">
        <v>454</v>
      </c>
      <c r="EZ183" s="1" t="s">
        <v>872</v>
      </c>
    </row>
    <row r="184" spans="2:156" ht="16" thickBot="1" x14ac:dyDescent="0.4">
      <c r="B184" s="21" t="s">
        <v>185</v>
      </c>
      <c r="C184" s="22">
        <v>5.2390707668721248</v>
      </c>
      <c r="D184" s="23">
        <v>3.99686458330563</v>
      </c>
      <c r="E184" s="23">
        <v>3.4153995159831183</v>
      </c>
      <c r="F184" s="23">
        <v>2.9255684508078055</v>
      </c>
      <c r="G184" s="23">
        <v>3.1475311031393467</v>
      </c>
      <c r="H184" s="23">
        <v>2.5474308697443533</v>
      </c>
      <c r="I184" s="23">
        <v>1.9869678107128337</v>
      </c>
      <c r="J184" s="23">
        <v>1.4220772205695269</v>
      </c>
      <c r="K184" s="23">
        <v>0.66281761125273775</v>
      </c>
      <c r="L184" s="23">
        <v>2.637754015695748E-2</v>
      </c>
      <c r="M184" s="23">
        <v>-2.7163544101274724</v>
      </c>
      <c r="N184" s="23">
        <v>-5.3564168038922233</v>
      </c>
      <c r="O184" s="23">
        <v>-6.8177551787911277</v>
      </c>
      <c r="P184" s="23">
        <v>-8.8821053033758872</v>
      </c>
      <c r="Q184" s="24"/>
      <c r="R184" s="23">
        <v>9.3790707668721254</v>
      </c>
      <c r="S184" s="23">
        <v>8.1368645833056306</v>
      </c>
      <c r="T184" s="23">
        <v>7.5553995159831189</v>
      </c>
      <c r="U184" s="23">
        <v>7.065568450807806</v>
      </c>
      <c r="V184" s="23">
        <v>7.2875311031393473</v>
      </c>
      <c r="W184" s="23">
        <v>6.6874308697443539</v>
      </c>
      <c r="X184" s="23">
        <v>6.1269678107128343</v>
      </c>
      <c r="Y184" s="23">
        <v>5.5620772205695275</v>
      </c>
      <c r="Z184" s="23">
        <v>4.8028176112527383</v>
      </c>
      <c r="AA184" s="23">
        <v>4.166377540156958</v>
      </c>
      <c r="AB184" s="23">
        <v>1.4236455898725282</v>
      </c>
      <c r="AC184" s="23">
        <v>-1.2164168038922227</v>
      </c>
      <c r="AD184" s="23">
        <v>-2.6777551787911271</v>
      </c>
      <c r="AE184" s="23">
        <v>-4.7421053033758866</v>
      </c>
      <c r="AG184" s="25">
        <v>5.6760269197802806</v>
      </c>
      <c r="AH184" s="25">
        <v>4.9065902734571978</v>
      </c>
      <c r="AI184" s="25">
        <v>4.3292499341649666</v>
      </c>
      <c r="AJ184" s="25">
        <v>3.762671094872168</v>
      </c>
      <c r="AK184" s="25">
        <v>3.985153620706388</v>
      </c>
      <c r="AL184" s="25">
        <v>3.3925017866448002</v>
      </c>
      <c r="AM184" s="25">
        <v>2.8289099400206652</v>
      </c>
      <c r="AN184" s="25">
        <v>2.2223597139604969</v>
      </c>
      <c r="AO184" s="25">
        <v>1.4892154221024647</v>
      </c>
      <c r="AP184" s="25">
        <v>0.90186716051015381</v>
      </c>
      <c r="AQ184" s="25">
        <v>-1.258067573871557</v>
      </c>
      <c r="AR184" s="25">
        <v>-3.3906461714617393</v>
      </c>
      <c r="AS184" s="25">
        <v>-4.9879748720113568</v>
      </c>
      <c r="AT184" s="25">
        <v>-6.3673304305744907</v>
      </c>
      <c r="AV184" s="26">
        <v>9.8160269197802812</v>
      </c>
      <c r="AW184" s="26">
        <v>9.0465902734571984</v>
      </c>
      <c r="AX184" s="26">
        <v>8.4692499341649672</v>
      </c>
      <c r="AY184" s="26">
        <v>7.9026710948721686</v>
      </c>
      <c r="AZ184" s="26">
        <v>8.1251536207063886</v>
      </c>
      <c r="BA184" s="26">
        <v>7.5325017866448007</v>
      </c>
      <c r="BB184" s="26">
        <v>6.9689099400206658</v>
      </c>
      <c r="BC184" s="26">
        <v>6.3623597139604975</v>
      </c>
      <c r="BD184" s="26">
        <v>5.6292154221024653</v>
      </c>
      <c r="BE184" s="26">
        <v>5.0418671605101544</v>
      </c>
      <c r="BF184" s="26">
        <v>2.8819324261284436</v>
      </c>
      <c r="BG184" s="26">
        <v>0.74935382853826127</v>
      </c>
      <c r="BH184" s="26">
        <v>-0.84797487201135624</v>
      </c>
      <c r="BI184" s="26">
        <v>-2.2273304305744901</v>
      </c>
      <c r="BK184" s="27">
        <v>5.249614374390557</v>
      </c>
      <c r="BL184" s="27">
        <v>4.0516166630416244</v>
      </c>
      <c r="BM184" s="27">
        <v>3.4919353901613519</v>
      </c>
      <c r="BN184" s="27">
        <v>2.9791534393112684</v>
      </c>
      <c r="BO184" s="27">
        <v>3.2591453672788049</v>
      </c>
      <c r="BP184" s="27">
        <v>2.6870881534409357</v>
      </c>
      <c r="BQ184" s="27">
        <v>2.128903565268395</v>
      </c>
      <c r="BR184" s="27">
        <v>1.5330709547837422</v>
      </c>
      <c r="BS184" s="27">
        <v>0.89564137647182207</v>
      </c>
      <c r="BT184" s="27">
        <v>0.32035411460655894</v>
      </c>
      <c r="BU184" s="27">
        <v>-2.172643795324813</v>
      </c>
      <c r="BV184" s="27">
        <v>-4.1583173589061815</v>
      </c>
      <c r="BW184" s="27">
        <v>-5.4283226181069466</v>
      </c>
      <c r="BX184" s="27">
        <v>-6.2931560945521099</v>
      </c>
      <c r="BZ184" s="27">
        <v>9.3896143743905576</v>
      </c>
      <c r="CA184" s="27">
        <v>8.1916166630416249</v>
      </c>
      <c r="CB184" s="27">
        <v>7.6319353901613525</v>
      </c>
      <c r="CC184" s="27">
        <v>7.119153439311269</v>
      </c>
      <c r="CD184" s="27">
        <v>7.3991453672788055</v>
      </c>
      <c r="CE184" s="27">
        <v>6.8270881534409362</v>
      </c>
      <c r="CF184" s="27">
        <v>6.2689035652683955</v>
      </c>
      <c r="CG184" s="27">
        <v>5.6730709547837428</v>
      </c>
      <c r="CH184" s="27">
        <v>5.0356413764718226</v>
      </c>
      <c r="CI184" s="27">
        <v>4.4603541146065595</v>
      </c>
      <c r="CJ184" s="27">
        <v>1.9673562046751876</v>
      </c>
      <c r="CK184" s="27">
        <v>-1.8317358906180914E-2</v>
      </c>
      <c r="CL184" s="27">
        <v>-1.288322618106946</v>
      </c>
      <c r="CM184" s="27">
        <v>-2.1531560945521093</v>
      </c>
      <c r="CO184" s="28">
        <v>5.2436247717511364</v>
      </c>
      <c r="CP184" s="28">
        <v>4.0117094071381487</v>
      </c>
      <c r="CQ184" s="28">
        <v>3.4331583493263977</v>
      </c>
      <c r="CR184" s="28">
        <v>2.9201454696757274</v>
      </c>
      <c r="CS184" s="28">
        <v>3.1747197622116765</v>
      </c>
      <c r="CT184" s="28">
        <v>2.5814958260376635</v>
      </c>
      <c r="CU184" s="28">
        <v>1.9842002715177358</v>
      </c>
      <c r="CV184" s="28">
        <v>1.3459922444641954</v>
      </c>
      <c r="CW184" s="28">
        <v>0.55089034377015622</v>
      </c>
      <c r="CX184" s="28">
        <v>-3.4676916989791806E-2</v>
      </c>
      <c r="CY184" s="28">
        <v>-4.383020256161327</v>
      </c>
      <c r="CZ184" s="28">
        <v>-12.644476838976161</v>
      </c>
      <c r="DA184" s="28">
        <v>-19.82783586935156</v>
      </c>
      <c r="DB184" s="28">
        <v>-24.177854605599151</v>
      </c>
      <c r="DD184" s="28">
        <v>9.383624771751137</v>
      </c>
      <c r="DE184" s="28">
        <v>8.1517094071381493</v>
      </c>
      <c r="DF184" s="28">
        <v>7.5731583493263983</v>
      </c>
      <c r="DG184" s="28">
        <v>7.060145469675728</v>
      </c>
      <c r="DH184" s="28">
        <v>7.3147197622116771</v>
      </c>
      <c r="DI184" s="28">
        <v>6.721495826037664</v>
      </c>
      <c r="DJ184" s="28">
        <v>6.1242002715177364</v>
      </c>
      <c r="DK184" s="28">
        <v>5.485992244464196</v>
      </c>
      <c r="DL184" s="28">
        <v>4.6908903437701568</v>
      </c>
      <c r="DM184" s="28">
        <v>4.1053230830102088</v>
      </c>
      <c r="DN184" s="28">
        <v>-0.24302025616132639</v>
      </c>
      <c r="DO184" s="28">
        <v>-8.50447683897616</v>
      </c>
      <c r="DP184" s="28">
        <v>-15.687835869351559</v>
      </c>
      <c r="DQ184" s="28">
        <v>-20.037854605599151</v>
      </c>
      <c r="DS184" s="29">
        <v>5.2694779380113346</v>
      </c>
      <c r="DT184" s="29">
        <v>4.025865195822103</v>
      </c>
      <c r="DU184" s="29">
        <v>3.4518959548901798</v>
      </c>
      <c r="DV184" s="29">
        <v>2.9808782209816727</v>
      </c>
      <c r="DW184" s="29">
        <v>3.23427782583218</v>
      </c>
      <c r="DX184" s="29">
        <v>2.6582740246524885</v>
      </c>
      <c r="DY184" s="29">
        <v>2.0621305843184885</v>
      </c>
      <c r="DZ184" s="29">
        <v>1.4378713985186025</v>
      </c>
      <c r="EA184" s="29">
        <v>0.41516672554675793</v>
      </c>
      <c r="EB184" s="29">
        <v>-1.2241668161117936</v>
      </c>
      <c r="EC184" s="29">
        <v>-9.7352189299440184</v>
      </c>
      <c r="ED184" s="29">
        <v>-17.977652429582747</v>
      </c>
      <c r="EE184" s="29">
        <v>-23.132664181977148</v>
      </c>
      <c r="EF184" s="29">
        <v>-22.90518583632192</v>
      </c>
      <c r="EH184" s="29">
        <v>9.4094779380113351</v>
      </c>
      <c r="EI184" s="29">
        <v>8.1658651958221036</v>
      </c>
      <c r="EJ184" s="29">
        <v>8.1658651958221036</v>
      </c>
      <c r="EK184" s="29">
        <v>7.1208782209816732</v>
      </c>
      <c r="EL184" s="29">
        <v>7.3742778258321806</v>
      </c>
      <c r="EM184" s="29">
        <v>6.7982740246524891</v>
      </c>
      <c r="EN184" s="29">
        <v>6.2021305843184891</v>
      </c>
      <c r="EO184" s="29">
        <v>5.577871398518603</v>
      </c>
      <c r="EP184" s="29">
        <v>4.5551667255467585</v>
      </c>
      <c r="EQ184" s="29">
        <v>2.915833183888207</v>
      </c>
      <c r="ER184" s="29">
        <v>-5.5952189299440178</v>
      </c>
      <c r="ES184" s="29">
        <v>-13.837652429582747</v>
      </c>
      <c r="ET184" s="29">
        <v>-18.992664181977148</v>
      </c>
      <c r="EU184" s="29">
        <v>-18.765185836321919</v>
      </c>
      <c r="EW184" s="1">
        <v>371680</v>
      </c>
      <c r="EX184" s="1">
        <v>393360</v>
      </c>
      <c r="EY184" s="1" t="s">
        <v>668</v>
      </c>
      <c r="EZ184" s="1" t="s">
        <v>866</v>
      </c>
    </row>
    <row r="185" spans="2:156" ht="16" thickBot="1" x14ac:dyDescent="0.4">
      <c r="B185" s="21" t="s">
        <v>186</v>
      </c>
      <c r="C185" s="22">
        <v>5.4429003392214703</v>
      </c>
      <c r="D185" s="23">
        <v>4.5519682464486344</v>
      </c>
      <c r="E185" s="23">
        <v>4.5851454942669001</v>
      </c>
      <c r="F185" s="23">
        <v>4.2919396748127383</v>
      </c>
      <c r="G185" s="23">
        <v>4.1826054322831858</v>
      </c>
      <c r="H185" s="23">
        <v>3.6173058630621462</v>
      </c>
      <c r="I185" s="23">
        <v>3.2558044074429233</v>
      </c>
      <c r="J185" s="23">
        <v>3.2714611552760005</v>
      </c>
      <c r="K185" s="23">
        <v>2.6796735233103348</v>
      </c>
      <c r="L185" s="23">
        <v>2.3619029333612218</v>
      </c>
      <c r="M185" s="23">
        <v>0.95340192188245254</v>
      </c>
      <c r="N185" s="23">
        <v>-0.21456339469776253</v>
      </c>
      <c r="O185" s="23">
        <v>-0.96166060532183906</v>
      </c>
      <c r="P185" s="23">
        <v>-1.2972418596160686</v>
      </c>
      <c r="Q185" s="24"/>
      <c r="R185" s="23">
        <v>9.5799003392214708</v>
      </c>
      <c r="S185" s="23">
        <v>8.6889682464486349</v>
      </c>
      <c r="T185" s="23">
        <v>8.7221454942669006</v>
      </c>
      <c r="U185" s="23">
        <v>8.4289396748127388</v>
      </c>
      <c r="V185" s="23">
        <v>8.3196054322831863</v>
      </c>
      <c r="W185" s="23">
        <v>7.7543058630621466</v>
      </c>
      <c r="X185" s="23">
        <v>7.3928044074429238</v>
      </c>
      <c r="Y185" s="23">
        <v>7.4084611552760009</v>
      </c>
      <c r="Z185" s="23">
        <v>6.8166735233103353</v>
      </c>
      <c r="AA185" s="23">
        <v>6.4989029333612223</v>
      </c>
      <c r="AB185" s="23">
        <v>5.090401921882453</v>
      </c>
      <c r="AC185" s="23">
        <v>3.9224366053022379</v>
      </c>
      <c r="AD185" s="23">
        <v>3.1753393946781614</v>
      </c>
      <c r="AE185" s="23">
        <v>2.8397581403839318</v>
      </c>
      <c r="AG185" s="25">
        <v>5.8585254578290886</v>
      </c>
      <c r="AH185" s="25">
        <v>5.3239459213824567</v>
      </c>
      <c r="AI185" s="25">
        <v>5.1619769529139035</v>
      </c>
      <c r="AJ185" s="25">
        <v>4.7387411926192584</v>
      </c>
      <c r="AK185" s="25">
        <v>4.5305843310145661</v>
      </c>
      <c r="AL185" s="25">
        <v>3.9075249436467239</v>
      </c>
      <c r="AM185" s="25">
        <v>3.4528758054071069</v>
      </c>
      <c r="AN185" s="25">
        <v>3.3706548474029958</v>
      </c>
      <c r="AO185" s="25">
        <v>2.6433316057859209</v>
      </c>
      <c r="AP185" s="25">
        <v>2.0844305474143994</v>
      </c>
      <c r="AQ185" s="25">
        <v>1.0787619697941899</v>
      </c>
      <c r="AR185" s="25">
        <v>0.22592386665764153</v>
      </c>
      <c r="AS185" s="25">
        <v>-0.40135106369723417</v>
      </c>
      <c r="AT185" s="25">
        <v>-0.67580685168460519</v>
      </c>
      <c r="AV185" s="26">
        <v>9.9955254578290891</v>
      </c>
      <c r="AW185" s="26">
        <v>9.4609459213824572</v>
      </c>
      <c r="AX185" s="26">
        <v>9.2989769529139039</v>
      </c>
      <c r="AY185" s="26">
        <v>8.8757411926192589</v>
      </c>
      <c r="AZ185" s="26">
        <v>8.6675843310145666</v>
      </c>
      <c r="BA185" s="26">
        <v>8.0445249436467243</v>
      </c>
      <c r="BB185" s="26">
        <v>7.5898758054071074</v>
      </c>
      <c r="BC185" s="26">
        <v>7.5076548474029963</v>
      </c>
      <c r="BD185" s="26">
        <v>6.7803316057859213</v>
      </c>
      <c r="BE185" s="26">
        <v>6.2214305474143998</v>
      </c>
      <c r="BF185" s="26">
        <v>5.2157619697941904</v>
      </c>
      <c r="BG185" s="26">
        <v>4.362923866657642</v>
      </c>
      <c r="BH185" s="26">
        <v>3.7356489363027663</v>
      </c>
      <c r="BI185" s="26">
        <v>3.4611931483153953</v>
      </c>
      <c r="BK185" s="27">
        <v>5.4551003134258522</v>
      </c>
      <c r="BL185" s="27">
        <v>4.5937013689456805</v>
      </c>
      <c r="BM185" s="27">
        <v>4.6476369752194522</v>
      </c>
      <c r="BN185" s="27">
        <v>4.3775747676463759</v>
      </c>
      <c r="BO185" s="27">
        <v>4.2911662007138887</v>
      </c>
      <c r="BP185" s="27">
        <v>3.7573955047097449</v>
      </c>
      <c r="BQ185" s="27">
        <v>3.4236293128391928</v>
      </c>
      <c r="BR185" s="27">
        <v>3.4586792927298085</v>
      </c>
      <c r="BS185" s="27">
        <v>2.9057414749246355</v>
      </c>
      <c r="BT185" s="27">
        <v>2.6360585127774243</v>
      </c>
      <c r="BU185" s="27">
        <v>1.4172063238109267</v>
      </c>
      <c r="BV185" s="27">
        <v>0.56314726788987812</v>
      </c>
      <c r="BW185" s="27">
        <v>-2.4400146103577214E-2</v>
      </c>
      <c r="BX185" s="27">
        <v>-0.13249450619219516</v>
      </c>
      <c r="BZ185" s="27">
        <v>9.5921003134258527</v>
      </c>
      <c r="CA185" s="27">
        <v>8.7307013689456809</v>
      </c>
      <c r="CB185" s="27">
        <v>8.7846369752194526</v>
      </c>
      <c r="CC185" s="27">
        <v>8.5145747676463763</v>
      </c>
      <c r="CD185" s="27">
        <v>8.4281662007138891</v>
      </c>
      <c r="CE185" s="27">
        <v>7.8943955047097454</v>
      </c>
      <c r="CF185" s="27">
        <v>7.5606293128391933</v>
      </c>
      <c r="CG185" s="27">
        <v>7.5956792927298089</v>
      </c>
      <c r="CH185" s="27">
        <v>7.042741474924636</v>
      </c>
      <c r="CI185" s="27">
        <v>6.7730585127774248</v>
      </c>
      <c r="CJ185" s="27">
        <v>5.5542063238109272</v>
      </c>
      <c r="CK185" s="27">
        <v>4.7001472678898786</v>
      </c>
      <c r="CL185" s="27">
        <v>4.1125998538964232</v>
      </c>
      <c r="CM185" s="27">
        <v>4.0045054938078053</v>
      </c>
      <c r="CO185" s="28">
        <v>5.4547110771464986</v>
      </c>
      <c r="CP185" s="28">
        <v>4.5727458113019104</v>
      </c>
      <c r="CQ185" s="28">
        <v>4.6076016790633822</v>
      </c>
      <c r="CR185" s="28">
        <v>4.3048789483462784</v>
      </c>
      <c r="CS185" s="28">
        <v>4.1850165510275303</v>
      </c>
      <c r="CT185" s="28">
        <v>3.5984500178188945</v>
      </c>
      <c r="CU185" s="28">
        <v>3.1932829464284751</v>
      </c>
      <c r="CV185" s="28">
        <v>3.1524574668233605</v>
      </c>
      <c r="CW185" s="28">
        <v>2.5125553893400578</v>
      </c>
      <c r="CX185" s="28">
        <v>2.1821854309706552</v>
      </c>
      <c r="CY185" s="28">
        <v>-0.32688370325489302</v>
      </c>
      <c r="CZ185" s="28">
        <v>-5.9119098406024406</v>
      </c>
      <c r="DA185" s="28">
        <v>-10.620662187148184</v>
      </c>
      <c r="DB185" s="28">
        <v>-13.406962664069326</v>
      </c>
      <c r="DD185" s="28">
        <v>9.5917110771464991</v>
      </c>
      <c r="DE185" s="28">
        <v>8.7097458113019108</v>
      </c>
      <c r="DF185" s="28">
        <v>8.7446016790633827</v>
      </c>
      <c r="DG185" s="28">
        <v>8.4418789483462788</v>
      </c>
      <c r="DH185" s="28">
        <v>8.3220165510275308</v>
      </c>
      <c r="DI185" s="28">
        <v>7.735450017818895</v>
      </c>
      <c r="DJ185" s="28">
        <v>7.3302829464284756</v>
      </c>
      <c r="DK185" s="28">
        <v>7.2894574668233609</v>
      </c>
      <c r="DL185" s="28">
        <v>6.6495553893400583</v>
      </c>
      <c r="DM185" s="28">
        <v>6.3191854309706557</v>
      </c>
      <c r="DN185" s="28">
        <v>3.8101162967451074</v>
      </c>
      <c r="DO185" s="28">
        <v>-1.7749098406024402</v>
      </c>
      <c r="DP185" s="28">
        <v>-6.4836621871481839</v>
      </c>
      <c r="DQ185" s="28">
        <v>-9.2699626640693253</v>
      </c>
      <c r="DS185" s="29">
        <v>5.4789342548714188</v>
      </c>
      <c r="DT185" s="29">
        <v>4.6021614627607619</v>
      </c>
      <c r="DU185" s="29">
        <v>4.6481637253181844</v>
      </c>
      <c r="DV185" s="29">
        <v>4.3731967233898743</v>
      </c>
      <c r="DW185" s="29">
        <v>4.287425745496666</v>
      </c>
      <c r="DX185" s="29">
        <v>3.7422198092298551</v>
      </c>
      <c r="DY185" s="29">
        <v>3.3656216073623426</v>
      </c>
      <c r="DZ185" s="29">
        <v>3.3526637150963339</v>
      </c>
      <c r="EA185" s="29">
        <v>2.6491099661741622</v>
      </c>
      <c r="EB185" s="29">
        <v>1.4585463277887349</v>
      </c>
      <c r="EC185" s="29">
        <v>-4.7284601440073537</v>
      </c>
      <c r="ED185" s="29">
        <v>-10.100519644067269</v>
      </c>
      <c r="EE185" s="29">
        <v>-13.277002223124526</v>
      </c>
      <c r="EF185" s="29">
        <v>-12.193504090981797</v>
      </c>
      <c r="EH185" s="29">
        <v>9.6159342548714193</v>
      </c>
      <c r="EI185" s="29">
        <v>8.7391614627607623</v>
      </c>
      <c r="EJ185" s="29">
        <v>8.7391614627607623</v>
      </c>
      <c r="EK185" s="29">
        <v>8.5101967233898748</v>
      </c>
      <c r="EL185" s="29">
        <v>8.4244257454966665</v>
      </c>
      <c r="EM185" s="29">
        <v>7.8792198092298555</v>
      </c>
      <c r="EN185" s="29">
        <v>7.5026216073623431</v>
      </c>
      <c r="EO185" s="29">
        <v>7.4896637150963343</v>
      </c>
      <c r="EP185" s="29">
        <v>6.7861099661741626</v>
      </c>
      <c r="EQ185" s="29">
        <v>5.5955463277887354</v>
      </c>
      <c r="ER185" s="29">
        <v>-0.59146014400735325</v>
      </c>
      <c r="ES185" s="29">
        <v>-5.9635196440672686</v>
      </c>
      <c r="ET185" s="29">
        <v>-9.1400022231245259</v>
      </c>
      <c r="EU185" s="29">
        <v>-8.0565040909817967</v>
      </c>
      <c r="EW185" s="1">
        <v>340034</v>
      </c>
      <c r="EX185" s="1">
        <v>555418</v>
      </c>
      <c r="EY185" s="1" t="s">
        <v>542</v>
      </c>
      <c r="EZ185" s="1" t="s">
        <v>873</v>
      </c>
    </row>
    <row r="186" spans="2:156" ht="16" thickBot="1" x14ac:dyDescent="0.4">
      <c r="B186" s="21" t="s">
        <v>187</v>
      </c>
      <c r="C186" s="22">
        <v>13.446490381049362</v>
      </c>
      <c r="D186" s="23">
        <v>13.295832301746234</v>
      </c>
      <c r="E186" s="23">
        <v>13.122358574768239</v>
      </c>
      <c r="F186" s="23">
        <v>12.875066883671851</v>
      </c>
      <c r="G186" s="23">
        <v>12.570729735475124</v>
      </c>
      <c r="H186" s="23">
        <v>12.22612720518544</v>
      </c>
      <c r="I186" s="23">
        <v>11.845982931463013</v>
      </c>
      <c r="J186" s="23">
        <v>11.445156521751388</v>
      </c>
      <c r="K186" s="23">
        <v>10.991365025719245</v>
      </c>
      <c r="L186" s="23">
        <v>10.461917535311658</v>
      </c>
      <c r="M186" s="23">
        <v>8.7481548125015074</v>
      </c>
      <c r="N186" s="23">
        <v>8.0459028120011489</v>
      </c>
      <c r="O186" s="23">
        <v>8.0917484633437553</v>
      </c>
      <c r="P186" s="23">
        <v>8.3458675329816696</v>
      </c>
      <c r="Q186" s="24"/>
      <c r="R186" s="23">
        <v>17.583490381049362</v>
      </c>
      <c r="S186" s="23">
        <v>17.432832301746235</v>
      </c>
      <c r="T186" s="23">
        <v>17.259358574768239</v>
      </c>
      <c r="U186" s="23">
        <v>17.012066883671849</v>
      </c>
      <c r="V186" s="23">
        <v>16.707729735475127</v>
      </c>
      <c r="W186" s="23">
        <v>16.363127205185442</v>
      </c>
      <c r="X186" s="23">
        <v>15.982982931463013</v>
      </c>
      <c r="Y186" s="23">
        <v>15.582156521751388</v>
      </c>
      <c r="Z186" s="23">
        <v>15.128365025719246</v>
      </c>
      <c r="AA186" s="23">
        <v>14.598917535311658</v>
      </c>
      <c r="AB186" s="23">
        <v>12.885154812501508</v>
      </c>
      <c r="AC186" s="23">
        <v>12.182902812001149</v>
      </c>
      <c r="AD186" s="23">
        <v>12.228748463343756</v>
      </c>
      <c r="AE186" s="23">
        <v>12.48286753298167</v>
      </c>
      <c r="AG186" s="25">
        <v>13.492814998317625</v>
      </c>
      <c r="AH186" s="25">
        <v>13.387813240482146</v>
      </c>
      <c r="AI186" s="25">
        <v>13.178498892593867</v>
      </c>
      <c r="AJ186" s="25">
        <v>12.946038814639612</v>
      </c>
      <c r="AK186" s="25">
        <v>12.677504857907158</v>
      </c>
      <c r="AL186" s="25">
        <v>12.373283327631109</v>
      </c>
      <c r="AM186" s="25">
        <v>12.035076525226128</v>
      </c>
      <c r="AN186" s="25">
        <v>11.674889306314665</v>
      </c>
      <c r="AO186" s="25">
        <v>11.289221376119206</v>
      </c>
      <c r="AP186" s="25">
        <v>10.911450282894462</v>
      </c>
      <c r="AQ186" s="25">
        <v>9.8388706963795496</v>
      </c>
      <c r="AR186" s="25">
        <v>9.1064241201257428</v>
      </c>
      <c r="AS186" s="25">
        <v>8.7757468917855519</v>
      </c>
      <c r="AT186" s="25">
        <v>8.6313776192229064</v>
      </c>
      <c r="AV186" s="26">
        <v>17.629814998317627</v>
      </c>
      <c r="AW186" s="26">
        <v>17.524813240482146</v>
      </c>
      <c r="AX186" s="26">
        <v>17.315498892593865</v>
      </c>
      <c r="AY186" s="26">
        <v>17.083038814639615</v>
      </c>
      <c r="AZ186" s="26">
        <v>16.81450485790716</v>
      </c>
      <c r="BA186" s="26">
        <v>16.510283327631107</v>
      </c>
      <c r="BB186" s="26">
        <v>16.172076525226128</v>
      </c>
      <c r="BC186" s="26">
        <v>15.811889306314665</v>
      </c>
      <c r="BD186" s="26">
        <v>15.426221376119207</v>
      </c>
      <c r="BE186" s="26">
        <v>15.048450282894462</v>
      </c>
      <c r="BF186" s="26">
        <v>13.97587069637955</v>
      </c>
      <c r="BG186" s="26">
        <v>13.243424120125743</v>
      </c>
      <c r="BH186" s="26">
        <v>12.912746891785552</v>
      </c>
      <c r="BI186" s="26">
        <v>12.768377619222907</v>
      </c>
      <c r="BK186" s="27">
        <v>13.453920505762703</v>
      </c>
      <c r="BL186" s="27">
        <v>13.325735639567959</v>
      </c>
      <c r="BM186" s="27">
        <v>13.16856209060218</v>
      </c>
      <c r="BN186" s="27">
        <v>12.932361336995571</v>
      </c>
      <c r="BO186" s="27">
        <v>12.64145290888364</v>
      </c>
      <c r="BP186" s="27">
        <v>12.311113272158209</v>
      </c>
      <c r="BQ186" s="27">
        <v>11.944962511245729</v>
      </c>
      <c r="BR186" s="27">
        <v>11.54022184263388</v>
      </c>
      <c r="BS186" s="27">
        <v>11.086870631398673</v>
      </c>
      <c r="BT186" s="27">
        <v>10.604614440484969</v>
      </c>
      <c r="BU186" s="27">
        <v>9.0525931836598019</v>
      </c>
      <c r="BV186" s="27">
        <v>8.473591996074747</v>
      </c>
      <c r="BW186" s="27">
        <v>8.555992201677844</v>
      </c>
      <c r="BX186" s="27">
        <v>8.8877799422107007</v>
      </c>
      <c r="BZ186" s="27">
        <v>17.590920505762703</v>
      </c>
      <c r="CA186" s="27">
        <v>17.46273563956796</v>
      </c>
      <c r="CB186" s="27">
        <v>17.30556209060218</v>
      </c>
      <c r="CC186" s="27">
        <v>17.06936133699557</v>
      </c>
      <c r="CD186" s="27">
        <v>16.77845290888364</v>
      </c>
      <c r="CE186" s="27">
        <v>16.44811327215821</v>
      </c>
      <c r="CF186" s="27">
        <v>16.081962511245727</v>
      </c>
      <c r="CG186" s="27">
        <v>15.67722184263388</v>
      </c>
      <c r="CH186" s="27">
        <v>15.223870631398674</v>
      </c>
      <c r="CI186" s="27">
        <v>14.74161444048497</v>
      </c>
      <c r="CJ186" s="27">
        <v>13.189593183659802</v>
      </c>
      <c r="CK186" s="27">
        <v>12.610591996074747</v>
      </c>
      <c r="CL186" s="27">
        <v>12.692992201677844</v>
      </c>
      <c r="CM186" s="27">
        <v>13.024779942210701</v>
      </c>
      <c r="CO186" s="28">
        <v>13.452281191177557</v>
      </c>
      <c r="CP186" s="28">
        <v>13.311667595243041</v>
      </c>
      <c r="CQ186" s="28">
        <v>13.156203212744037</v>
      </c>
      <c r="CR186" s="28">
        <v>12.935769501461198</v>
      </c>
      <c r="CS186" s="28">
        <v>12.672077639392457</v>
      </c>
      <c r="CT186" s="28">
        <v>12.374097272104336</v>
      </c>
      <c r="CU186" s="28">
        <v>12.037495188269771</v>
      </c>
      <c r="CV186" s="28">
        <v>11.688792787998777</v>
      </c>
      <c r="CW186" s="28">
        <v>11.373503640677963</v>
      </c>
      <c r="CX186" s="28">
        <v>11.073901632846622</v>
      </c>
      <c r="CY186" s="28">
        <v>8.8746635499631097</v>
      </c>
      <c r="CZ186" s="28">
        <v>4.2595252033884421</v>
      </c>
      <c r="DA186" s="28">
        <v>0.81907741513393262</v>
      </c>
      <c r="DB186" s="28">
        <v>-1.2956327940379211</v>
      </c>
      <c r="DD186" s="28">
        <v>17.589281191177555</v>
      </c>
      <c r="DE186" s="28">
        <v>17.448667595243041</v>
      </c>
      <c r="DF186" s="28">
        <v>17.293203212744039</v>
      </c>
      <c r="DG186" s="28">
        <v>17.072769501461199</v>
      </c>
      <c r="DH186" s="28">
        <v>16.809077639392456</v>
      </c>
      <c r="DI186" s="28">
        <v>16.511097272104337</v>
      </c>
      <c r="DJ186" s="28">
        <v>16.174495188269773</v>
      </c>
      <c r="DK186" s="28">
        <v>15.825792787998777</v>
      </c>
      <c r="DL186" s="28">
        <v>15.510503640677964</v>
      </c>
      <c r="DM186" s="28">
        <v>15.210901632846623</v>
      </c>
      <c r="DN186" s="28">
        <v>13.01166354996311</v>
      </c>
      <c r="DO186" s="28">
        <v>8.3965252033884425</v>
      </c>
      <c r="DP186" s="28">
        <v>4.9560774151339331</v>
      </c>
      <c r="DQ186" s="28">
        <v>2.8413672059620794</v>
      </c>
      <c r="DS186" s="29">
        <v>13.467646698864638</v>
      </c>
      <c r="DT186" s="29">
        <v>13.289902710242423</v>
      </c>
      <c r="DU186" s="29">
        <v>13.12663638063554</v>
      </c>
      <c r="DV186" s="29">
        <v>12.931888606603755</v>
      </c>
      <c r="DW186" s="29">
        <v>12.692647562272736</v>
      </c>
      <c r="DX186" s="29">
        <v>12.441364869944049</v>
      </c>
      <c r="DY186" s="29">
        <v>12.152731302905199</v>
      </c>
      <c r="DZ186" s="29">
        <v>11.866227433476237</v>
      </c>
      <c r="EA186" s="29">
        <v>11.440665415657714</v>
      </c>
      <c r="EB186" s="29">
        <v>10.28793562155411</v>
      </c>
      <c r="EC186" s="29">
        <v>5.0187997177485357</v>
      </c>
      <c r="ED186" s="29">
        <v>0.91600172830425208</v>
      </c>
      <c r="EE186" s="29">
        <v>-1.213934282875023</v>
      </c>
      <c r="EF186" s="29">
        <v>-0.11964161080936719</v>
      </c>
      <c r="EH186" s="29">
        <v>17.604646698864638</v>
      </c>
      <c r="EI186" s="29">
        <v>17.426902710242423</v>
      </c>
      <c r="EJ186" s="29">
        <v>17.426902710242423</v>
      </c>
      <c r="EK186" s="29">
        <v>17.068888606603757</v>
      </c>
      <c r="EL186" s="29">
        <v>16.829647562272736</v>
      </c>
      <c r="EM186" s="29">
        <v>16.57836486994405</v>
      </c>
      <c r="EN186" s="29">
        <v>16.289731302905199</v>
      </c>
      <c r="EO186" s="29">
        <v>16.003227433476237</v>
      </c>
      <c r="EP186" s="29">
        <v>15.577665415657714</v>
      </c>
      <c r="EQ186" s="29">
        <v>14.424935621554111</v>
      </c>
      <c r="ER186" s="29">
        <v>9.1557997177485362</v>
      </c>
      <c r="ES186" s="29">
        <v>5.0530017283042525</v>
      </c>
      <c r="ET186" s="29">
        <v>2.9230657171249774</v>
      </c>
      <c r="EU186" s="29">
        <v>4.0173583891906333</v>
      </c>
      <c r="EW186" s="1">
        <v>373863</v>
      </c>
      <c r="EX186" s="1">
        <v>427594</v>
      </c>
      <c r="EY186" s="1" t="s">
        <v>566</v>
      </c>
      <c r="EZ186" s="1" t="s">
        <v>510</v>
      </c>
    </row>
    <row r="187" spans="2:156" ht="16" thickBot="1" x14ac:dyDescent="0.4">
      <c r="B187" s="21" t="s">
        <v>188</v>
      </c>
      <c r="C187" s="22">
        <v>4.047319051681594</v>
      </c>
      <c r="D187" s="23">
        <v>3.2906440744056766</v>
      </c>
      <c r="E187" s="23">
        <v>3.2262629587880696</v>
      </c>
      <c r="F187" s="23">
        <v>2.7271262301818489</v>
      </c>
      <c r="G187" s="23">
        <v>2.5839628035597997</v>
      </c>
      <c r="H187" s="23">
        <v>1.928905463933468</v>
      </c>
      <c r="I187" s="23">
        <v>1.3540885203397686</v>
      </c>
      <c r="J187" s="23">
        <v>1.1563005078809425</v>
      </c>
      <c r="K187" s="23">
        <v>0.45436119731285984</v>
      </c>
      <c r="L187" s="23">
        <v>-0.25491477872113677</v>
      </c>
      <c r="M187" s="23">
        <v>-2.6712890733660615</v>
      </c>
      <c r="N187" s="23">
        <v>-4.1144887474183953</v>
      </c>
      <c r="O187" s="23">
        <v>-4.9230230946142122</v>
      </c>
      <c r="P187" s="23">
        <v>-4.7458962400309517</v>
      </c>
      <c r="Q187" s="24"/>
      <c r="R187" s="23">
        <v>8.1873190516815946</v>
      </c>
      <c r="S187" s="23">
        <v>7.4306440744056772</v>
      </c>
      <c r="T187" s="23">
        <v>7.3662629587880701</v>
      </c>
      <c r="U187" s="23">
        <v>6.8671262301818494</v>
      </c>
      <c r="V187" s="23">
        <v>6.7239628035598002</v>
      </c>
      <c r="W187" s="23">
        <v>6.0689054639334685</v>
      </c>
      <c r="X187" s="23">
        <v>5.4940885203397691</v>
      </c>
      <c r="Y187" s="23">
        <v>5.2963005078809431</v>
      </c>
      <c r="Z187" s="23">
        <v>4.5943611973128604</v>
      </c>
      <c r="AA187" s="23">
        <v>3.8850852212788638</v>
      </c>
      <c r="AB187" s="23">
        <v>1.4687109266339391</v>
      </c>
      <c r="AC187" s="23">
        <v>2.5511252581605248E-2</v>
      </c>
      <c r="AD187" s="23">
        <v>-0.7830230946142116</v>
      </c>
      <c r="AE187" s="23">
        <v>-0.60589624003095111</v>
      </c>
      <c r="AG187" s="25">
        <v>4.1982660507944303</v>
      </c>
      <c r="AH187" s="25">
        <v>3.5715942452419576</v>
      </c>
      <c r="AI187" s="25">
        <v>3.3994861306285848</v>
      </c>
      <c r="AJ187" s="25">
        <v>2.8796129214907467</v>
      </c>
      <c r="AK187" s="25">
        <v>2.7196795762224006</v>
      </c>
      <c r="AL187" s="25">
        <v>2.0458014073811057</v>
      </c>
      <c r="AM187" s="25">
        <v>1.4381900406310102</v>
      </c>
      <c r="AN187" s="25">
        <v>1.1966264373663549</v>
      </c>
      <c r="AO187" s="25">
        <v>0.44906992420187208</v>
      </c>
      <c r="AP187" s="25">
        <v>-0.17297337627850951</v>
      </c>
      <c r="AQ187" s="25">
        <v>-1.680770704329813</v>
      </c>
      <c r="AR187" s="25">
        <v>-3.1718205876904619</v>
      </c>
      <c r="AS187" s="25">
        <v>-4.4417331381276348</v>
      </c>
      <c r="AT187" s="25">
        <v>-5.1651929292792751</v>
      </c>
      <c r="AV187" s="26">
        <v>8.3382660507944308</v>
      </c>
      <c r="AW187" s="26">
        <v>7.7115942452419581</v>
      </c>
      <c r="AX187" s="26">
        <v>7.5394861306285854</v>
      </c>
      <c r="AY187" s="26">
        <v>7.0196129214907472</v>
      </c>
      <c r="AZ187" s="26">
        <v>6.8596795762224012</v>
      </c>
      <c r="BA187" s="26">
        <v>6.1858014073811063</v>
      </c>
      <c r="BB187" s="26">
        <v>5.5781900406310108</v>
      </c>
      <c r="BC187" s="26">
        <v>5.3366264373663554</v>
      </c>
      <c r="BD187" s="26">
        <v>4.5890699242018727</v>
      </c>
      <c r="BE187" s="26">
        <v>3.9670266237214911</v>
      </c>
      <c r="BF187" s="26">
        <v>2.4592292956701876</v>
      </c>
      <c r="BG187" s="26">
        <v>0.96817941230953863</v>
      </c>
      <c r="BH187" s="26">
        <v>-0.30173313812763425</v>
      </c>
      <c r="BI187" s="26">
        <v>-1.0251929292792745</v>
      </c>
      <c r="BK187" s="27">
        <v>4.0611917496958299</v>
      </c>
      <c r="BL187" s="27">
        <v>3.3484260454356729</v>
      </c>
      <c r="BM187" s="27">
        <v>3.3200051547666867</v>
      </c>
      <c r="BN187" s="27">
        <v>2.8538781153555703</v>
      </c>
      <c r="BO187" s="27">
        <v>2.7373049379287266</v>
      </c>
      <c r="BP187" s="27">
        <v>2.117554963268546</v>
      </c>
      <c r="BQ187" s="27">
        <v>1.574861220868403</v>
      </c>
      <c r="BR187" s="27">
        <v>1.3995495073428827</v>
      </c>
      <c r="BS187" s="27">
        <v>0.74365826768535825</v>
      </c>
      <c r="BT187" s="27">
        <v>0.11693984490772635</v>
      </c>
      <c r="BU187" s="27">
        <v>-2.0220005258465896</v>
      </c>
      <c r="BV187" s="27">
        <v>-3.2656244796135425</v>
      </c>
      <c r="BW187" s="27">
        <v>-3.8719759998842385</v>
      </c>
      <c r="BX187" s="27">
        <v>-3.7197002081556008</v>
      </c>
      <c r="BZ187" s="27">
        <v>8.2011917496958304</v>
      </c>
      <c r="CA187" s="27">
        <v>7.4884260454356735</v>
      </c>
      <c r="CB187" s="27">
        <v>7.4600051547666872</v>
      </c>
      <c r="CC187" s="27">
        <v>6.9938781153555709</v>
      </c>
      <c r="CD187" s="27">
        <v>6.8773049379287272</v>
      </c>
      <c r="CE187" s="27">
        <v>6.2575549632685465</v>
      </c>
      <c r="CF187" s="27">
        <v>5.7148612208684035</v>
      </c>
      <c r="CG187" s="27">
        <v>5.5395495073428833</v>
      </c>
      <c r="CH187" s="27">
        <v>4.8836582676853588</v>
      </c>
      <c r="CI187" s="27">
        <v>4.2569398449077269</v>
      </c>
      <c r="CJ187" s="27">
        <v>2.1179994741534109</v>
      </c>
      <c r="CK187" s="27">
        <v>0.87437552038645805</v>
      </c>
      <c r="CL187" s="27">
        <v>0.26802400011576211</v>
      </c>
      <c r="CM187" s="27">
        <v>0.42029979184439981</v>
      </c>
      <c r="CO187" s="28">
        <v>4.05719534193328</v>
      </c>
      <c r="CP187" s="28">
        <v>3.2966515026978165</v>
      </c>
      <c r="CQ187" s="28">
        <v>3.229986292937312</v>
      </c>
      <c r="CR187" s="28">
        <v>2.7156138384171875</v>
      </c>
      <c r="CS187" s="28">
        <v>2.5477970639974181</v>
      </c>
      <c r="CT187" s="28">
        <v>1.8500781622138085</v>
      </c>
      <c r="CU187" s="28">
        <v>1.1954010390035528</v>
      </c>
      <c r="CV187" s="28">
        <v>0.9230180680624045</v>
      </c>
      <c r="CW187" s="28">
        <v>0.22880004529745435</v>
      </c>
      <c r="CX187" s="28">
        <v>-0.32401476250693406</v>
      </c>
      <c r="CY187" s="28">
        <v>-3.4066720859419561</v>
      </c>
      <c r="CZ187" s="28">
        <v>-9.6159481799616344</v>
      </c>
      <c r="DA187" s="28">
        <v>-14.589607746820221</v>
      </c>
      <c r="DB187" s="28">
        <v>-17.825039767643851</v>
      </c>
      <c r="DD187" s="28">
        <v>8.1971953419332806</v>
      </c>
      <c r="DE187" s="28">
        <v>7.4366515026978171</v>
      </c>
      <c r="DF187" s="28">
        <v>7.3699862929373126</v>
      </c>
      <c r="DG187" s="28">
        <v>6.8556138384171881</v>
      </c>
      <c r="DH187" s="28">
        <v>6.6877970639974187</v>
      </c>
      <c r="DI187" s="28">
        <v>5.9900781622138091</v>
      </c>
      <c r="DJ187" s="28">
        <v>5.3354010390035533</v>
      </c>
      <c r="DK187" s="28">
        <v>5.0630180680624051</v>
      </c>
      <c r="DL187" s="28">
        <v>4.3688000452974549</v>
      </c>
      <c r="DM187" s="28">
        <v>3.8159852374930665</v>
      </c>
      <c r="DN187" s="28">
        <v>0.73332791405804443</v>
      </c>
      <c r="DO187" s="28">
        <v>-5.4759481799616339</v>
      </c>
      <c r="DP187" s="28">
        <v>-10.44960774682022</v>
      </c>
      <c r="DQ187" s="28">
        <v>-13.68503976764385</v>
      </c>
      <c r="DS187" s="29">
        <v>4.0877868864544809</v>
      </c>
      <c r="DT187" s="29">
        <v>3.3304696161143816</v>
      </c>
      <c r="DU187" s="29">
        <v>3.2946073835135863</v>
      </c>
      <c r="DV187" s="29">
        <v>2.838542469001105</v>
      </c>
      <c r="DW187" s="29">
        <v>2.704505751041264</v>
      </c>
      <c r="DX187" s="29">
        <v>2.0763359667790802</v>
      </c>
      <c r="DY187" s="29">
        <v>1.5121937249678759</v>
      </c>
      <c r="DZ187" s="29">
        <v>1.3386267170138346</v>
      </c>
      <c r="EA187" s="29">
        <v>0.60484597085223868</v>
      </c>
      <c r="EB187" s="29">
        <v>-0.94734172464208655</v>
      </c>
      <c r="EC187" s="29">
        <v>-8.0041212240781796</v>
      </c>
      <c r="ED187" s="29">
        <v>-13.581529782804573</v>
      </c>
      <c r="EE187" s="29">
        <v>-16.961873849738211</v>
      </c>
      <c r="EF187" s="29">
        <v>-16.021342587139117</v>
      </c>
      <c r="EH187" s="29">
        <v>8.2277868864544814</v>
      </c>
      <c r="EI187" s="29">
        <v>7.4704696161143822</v>
      </c>
      <c r="EJ187" s="29">
        <v>7.4704696161143822</v>
      </c>
      <c r="EK187" s="29">
        <v>6.9785424690011055</v>
      </c>
      <c r="EL187" s="29">
        <v>6.8445057510412646</v>
      </c>
      <c r="EM187" s="29">
        <v>6.2163359667790807</v>
      </c>
      <c r="EN187" s="29">
        <v>5.6521937249678764</v>
      </c>
      <c r="EO187" s="29">
        <v>5.4786267170138352</v>
      </c>
      <c r="EP187" s="29">
        <v>4.7448459708522392</v>
      </c>
      <c r="EQ187" s="29">
        <v>3.192658275357914</v>
      </c>
      <c r="ER187" s="29">
        <v>-3.864121224078179</v>
      </c>
      <c r="ES187" s="29">
        <v>-9.4415297828045723</v>
      </c>
      <c r="ET187" s="29">
        <v>-12.821873849738211</v>
      </c>
      <c r="EU187" s="29">
        <v>-11.881342587139116</v>
      </c>
      <c r="EW187" s="1">
        <v>351915</v>
      </c>
      <c r="EX187" s="1">
        <v>491858</v>
      </c>
      <c r="EY187" s="1" t="s">
        <v>454</v>
      </c>
      <c r="EZ187" s="1" t="s">
        <v>872</v>
      </c>
    </row>
    <row r="188" spans="2:156" ht="16" thickBot="1" x14ac:dyDescent="0.4">
      <c r="B188" s="21" t="s">
        <v>189</v>
      </c>
      <c r="C188" s="22">
        <v>3.1501652743102149</v>
      </c>
      <c r="D188" s="23">
        <v>2.8474992115635516</v>
      </c>
      <c r="E188" s="23">
        <v>2.6636738646811242</v>
      </c>
      <c r="F188" s="23">
        <v>2.4787444243399506</v>
      </c>
      <c r="G188" s="23">
        <v>2.3424516669821109</v>
      </c>
      <c r="H188" s="23">
        <v>2.1446895716983683</v>
      </c>
      <c r="I188" s="23">
        <v>1.8616501430301327</v>
      </c>
      <c r="J188" s="23">
        <v>1.6770697076637138</v>
      </c>
      <c r="K188" s="23">
        <v>1.4709353433969969</v>
      </c>
      <c r="L188" s="23">
        <v>1.1463063546568826</v>
      </c>
      <c r="M188" s="23">
        <v>4.5351720185580646E-2</v>
      </c>
      <c r="N188" s="23">
        <v>-0.53986029409599467</v>
      </c>
      <c r="O188" s="23">
        <v>-0.80094621584280468</v>
      </c>
      <c r="P188" s="23">
        <v>-0.65492620704503501</v>
      </c>
      <c r="Q188" s="24"/>
      <c r="R188" s="23">
        <v>5.6501652743102149</v>
      </c>
      <c r="S188" s="23">
        <v>5.3474992115635516</v>
      </c>
      <c r="T188" s="23">
        <v>5.1636738646811242</v>
      </c>
      <c r="U188" s="23">
        <v>4.9787444243399506</v>
      </c>
      <c r="V188" s="23">
        <v>4.8424516669821109</v>
      </c>
      <c r="W188" s="23">
        <v>4.6446895716983683</v>
      </c>
      <c r="X188" s="23">
        <v>4.3616501430301327</v>
      </c>
      <c r="Y188" s="23">
        <v>4.1770697076637138</v>
      </c>
      <c r="Z188" s="23">
        <v>3.9709353433969969</v>
      </c>
      <c r="AA188" s="23">
        <v>3.6463063546568826</v>
      </c>
      <c r="AB188" s="23">
        <v>2.5453517201855806</v>
      </c>
      <c r="AC188" s="23">
        <v>1.9601397059040053</v>
      </c>
      <c r="AD188" s="23">
        <v>1.6990537841571953</v>
      </c>
      <c r="AE188" s="23">
        <v>1.845073792954965</v>
      </c>
      <c r="AG188" s="25">
        <v>3.4054692392598618</v>
      </c>
      <c r="AH188" s="25">
        <v>3.3192121069471572</v>
      </c>
      <c r="AI188" s="25">
        <v>3.05837632774473</v>
      </c>
      <c r="AJ188" s="25">
        <v>2.8270634181062508</v>
      </c>
      <c r="AK188" s="25">
        <v>2.6507619699249183</v>
      </c>
      <c r="AL188" s="25">
        <v>2.4272746381817374</v>
      </c>
      <c r="AM188" s="25">
        <v>2.1065835534276491</v>
      </c>
      <c r="AN188" s="25">
        <v>1.8683450265324097</v>
      </c>
      <c r="AO188" s="25">
        <v>1.1904182442311289</v>
      </c>
      <c r="AP188" s="25">
        <v>0.37765584032527499</v>
      </c>
      <c r="AQ188" s="25">
        <v>-9.5812144234484364E-2</v>
      </c>
      <c r="AR188" s="25">
        <v>-0.36688415754012205</v>
      </c>
      <c r="AS188" s="25">
        <v>-0.42518166186370721</v>
      </c>
      <c r="AT188" s="25">
        <v>-0.5380372922964245</v>
      </c>
      <c r="AV188" s="26">
        <v>5.9054692392598618</v>
      </c>
      <c r="AW188" s="26">
        <v>5.8192121069471572</v>
      </c>
      <c r="AX188" s="26">
        <v>5.55837632774473</v>
      </c>
      <c r="AY188" s="26">
        <v>5.3270634181062508</v>
      </c>
      <c r="AZ188" s="26">
        <v>5.1507619699249183</v>
      </c>
      <c r="BA188" s="26">
        <v>4.9272746381817374</v>
      </c>
      <c r="BB188" s="26">
        <v>4.6065835534276491</v>
      </c>
      <c r="BC188" s="26">
        <v>4.3683450265324097</v>
      </c>
      <c r="BD188" s="26">
        <v>3.6904182442311289</v>
      </c>
      <c r="BE188" s="26">
        <v>2.877655840325275</v>
      </c>
      <c r="BF188" s="26">
        <v>2.4041878557655156</v>
      </c>
      <c r="BG188" s="26">
        <v>2.133115842459878</v>
      </c>
      <c r="BH188" s="26">
        <v>2.0748183381362928</v>
      </c>
      <c r="BI188" s="26">
        <v>1.9619627077035755</v>
      </c>
      <c r="BK188" s="27">
        <v>3.1601658689391794</v>
      </c>
      <c r="BL188" s="27">
        <v>2.8725360081421751</v>
      </c>
      <c r="BM188" s="27">
        <v>2.7083796691259057</v>
      </c>
      <c r="BN188" s="27">
        <v>2.5458580260541392</v>
      </c>
      <c r="BO188" s="27">
        <v>2.4302887270989864</v>
      </c>
      <c r="BP188" s="27">
        <v>2.2538520110450886</v>
      </c>
      <c r="BQ188" s="27">
        <v>1.994821586350092</v>
      </c>
      <c r="BR188" s="27">
        <v>1.8315633922804704</v>
      </c>
      <c r="BS188" s="27">
        <v>1.6493301968186547</v>
      </c>
      <c r="BT188" s="27">
        <v>1.3720730492674829</v>
      </c>
      <c r="BU188" s="27">
        <v>0.4196668698986894</v>
      </c>
      <c r="BV188" s="27">
        <v>-6.3578644566378628E-2</v>
      </c>
      <c r="BW188" s="27">
        <v>-0.27077677227932817</v>
      </c>
      <c r="BX188" s="27">
        <v>-0.13249779038244114</v>
      </c>
      <c r="BZ188" s="27">
        <v>5.6601658689391794</v>
      </c>
      <c r="CA188" s="27">
        <v>5.3725360081421751</v>
      </c>
      <c r="CB188" s="27">
        <v>5.2083796691259057</v>
      </c>
      <c r="CC188" s="27">
        <v>5.0458580260541392</v>
      </c>
      <c r="CD188" s="27">
        <v>4.9302887270989864</v>
      </c>
      <c r="CE188" s="27">
        <v>4.7538520110450886</v>
      </c>
      <c r="CF188" s="27">
        <v>4.494821586350092</v>
      </c>
      <c r="CG188" s="27">
        <v>4.3315633922804704</v>
      </c>
      <c r="CH188" s="27">
        <v>4.1493301968186547</v>
      </c>
      <c r="CI188" s="27">
        <v>3.8720730492674829</v>
      </c>
      <c r="CJ188" s="27">
        <v>2.9196668698986894</v>
      </c>
      <c r="CK188" s="27">
        <v>2.4364213554336214</v>
      </c>
      <c r="CL188" s="27">
        <v>2.2292232277206718</v>
      </c>
      <c r="CM188" s="27">
        <v>2.3675022096175589</v>
      </c>
      <c r="CO188" s="28">
        <v>3.1567004020715714</v>
      </c>
      <c r="CP188" s="28">
        <v>2.8449778906067316</v>
      </c>
      <c r="CQ188" s="28">
        <v>2.6458728668757168</v>
      </c>
      <c r="CR188" s="28">
        <v>2.4459330607949106</v>
      </c>
      <c r="CS188" s="28">
        <v>2.27699661039067</v>
      </c>
      <c r="CT188" s="28">
        <v>2.032782873747168</v>
      </c>
      <c r="CU188" s="28">
        <v>1.6787421431278933</v>
      </c>
      <c r="CV188" s="28">
        <v>1.4156836568680564</v>
      </c>
      <c r="CW188" s="28">
        <v>1.1532999727611095</v>
      </c>
      <c r="CX188" s="28">
        <v>0.83881469667772812</v>
      </c>
      <c r="CY188" s="28">
        <v>-0.50460265157605377</v>
      </c>
      <c r="CZ188" s="28">
        <v>-2.9840810426374951</v>
      </c>
      <c r="DA188" s="28">
        <v>-4.879683276554367</v>
      </c>
      <c r="DB188" s="28">
        <v>-6.3034916258754805</v>
      </c>
      <c r="DD188" s="28">
        <v>5.6567004020715714</v>
      </c>
      <c r="DE188" s="28">
        <v>5.3449778906067316</v>
      </c>
      <c r="DF188" s="28">
        <v>5.1458728668757168</v>
      </c>
      <c r="DG188" s="28">
        <v>4.9459330607949106</v>
      </c>
      <c r="DH188" s="28">
        <v>4.77699661039067</v>
      </c>
      <c r="DI188" s="28">
        <v>4.532782873747168</v>
      </c>
      <c r="DJ188" s="28">
        <v>4.1787421431278933</v>
      </c>
      <c r="DK188" s="28">
        <v>3.9156836568680564</v>
      </c>
      <c r="DL188" s="28">
        <v>3.6532999727611095</v>
      </c>
      <c r="DM188" s="28">
        <v>3.3388146966777281</v>
      </c>
      <c r="DN188" s="28">
        <v>1.9953973484239462</v>
      </c>
      <c r="DO188" s="28">
        <v>-0.48408104263749507</v>
      </c>
      <c r="DP188" s="28">
        <v>-2.379683276554367</v>
      </c>
      <c r="DQ188" s="28">
        <v>-3.8034916258754805</v>
      </c>
      <c r="DS188" s="29">
        <v>3.1619712108420259</v>
      </c>
      <c r="DT188" s="29">
        <v>2.8461463701476362</v>
      </c>
      <c r="DU188" s="29">
        <v>2.6543978979497105</v>
      </c>
      <c r="DV188" s="29">
        <v>2.463360543163212</v>
      </c>
      <c r="DW188" s="29">
        <v>2.3023859389715859</v>
      </c>
      <c r="DX188" s="29">
        <v>2.0832370695041043</v>
      </c>
      <c r="DY188" s="29">
        <v>1.7696736094003853</v>
      </c>
      <c r="DZ188" s="29">
        <v>1.5610802432005499</v>
      </c>
      <c r="EA188" s="29">
        <v>1.3418390783188272</v>
      </c>
      <c r="EB188" s="29">
        <v>0.6851311615655824</v>
      </c>
      <c r="EC188" s="29">
        <v>-2.1601610369250608</v>
      </c>
      <c r="ED188" s="29">
        <v>-4.5766126093750046</v>
      </c>
      <c r="EE188" s="29">
        <v>-5.8237588992916756</v>
      </c>
      <c r="EF188" s="29">
        <v>-5.3446962463125587</v>
      </c>
      <c r="EH188" s="29">
        <v>5.6619712108420259</v>
      </c>
      <c r="EI188" s="29">
        <v>5.3461463701476362</v>
      </c>
      <c r="EJ188" s="29">
        <v>5.3461463701476362</v>
      </c>
      <c r="EK188" s="29">
        <v>4.963360543163212</v>
      </c>
      <c r="EL188" s="29">
        <v>4.8023859389715859</v>
      </c>
      <c r="EM188" s="29">
        <v>4.5832370695041043</v>
      </c>
      <c r="EN188" s="29">
        <v>4.2696736094003853</v>
      </c>
      <c r="EO188" s="29">
        <v>4.0610802432005499</v>
      </c>
      <c r="EP188" s="29">
        <v>3.8418390783188272</v>
      </c>
      <c r="EQ188" s="29">
        <v>3.1851311615655824</v>
      </c>
      <c r="ER188" s="29">
        <v>0.33983896307493922</v>
      </c>
      <c r="ES188" s="29">
        <v>-2.0766126093750046</v>
      </c>
      <c r="ET188" s="29">
        <v>-3.3237588992916756</v>
      </c>
      <c r="EU188" s="29">
        <v>-2.8446962463125587</v>
      </c>
      <c r="EW188" s="1">
        <v>327022</v>
      </c>
      <c r="EX188" s="1">
        <v>523784</v>
      </c>
      <c r="EY188" s="1" t="s">
        <v>459</v>
      </c>
      <c r="EZ188" s="1" t="s">
        <v>873</v>
      </c>
    </row>
    <row r="189" spans="2:156" ht="16" thickBot="1" x14ac:dyDescent="0.4">
      <c r="B189" s="21" t="s">
        <v>190</v>
      </c>
      <c r="C189" s="22">
        <v>23.589550837049693</v>
      </c>
      <c r="D189" s="23">
        <v>23.212028799157167</v>
      </c>
      <c r="E189" s="23">
        <v>23.025249101770171</v>
      </c>
      <c r="F189" s="23">
        <v>23.03365189608202</v>
      </c>
      <c r="G189" s="23">
        <v>23.002038596498149</v>
      </c>
      <c r="H189" s="23">
        <v>22.911258566700745</v>
      </c>
      <c r="I189" s="23">
        <v>22.795143625204684</v>
      </c>
      <c r="J189" s="23">
        <v>22.736405244386752</v>
      </c>
      <c r="K189" s="23">
        <v>22.726705364659168</v>
      </c>
      <c r="L189" s="23">
        <v>22.595077327615449</v>
      </c>
      <c r="M189" s="23">
        <v>22.318813689854174</v>
      </c>
      <c r="N189" s="23">
        <v>21.870458980715895</v>
      </c>
      <c r="O189" s="23">
        <v>21.442244360388759</v>
      </c>
      <c r="P189" s="23">
        <v>20.860971326917451</v>
      </c>
      <c r="Q189" s="24"/>
      <c r="R189" s="23">
        <v>38.589550837049693</v>
      </c>
      <c r="S189" s="23">
        <v>38.212028799157167</v>
      </c>
      <c r="T189" s="23">
        <v>38.025249101770171</v>
      </c>
      <c r="U189" s="23">
        <v>38.03365189608202</v>
      </c>
      <c r="V189" s="23">
        <v>38.002038596498146</v>
      </c>
      <c r="W189" s="23">
        <v>37.911258566700745</v>
      </c>
      <c r="X189" s="23">
        <v>37.79514362520468</v>
      </c>
      <c r="Y189" s="23">
        <v>37.736405244386752</v>
      </c>
      <c r="Z189" s="23">
        <v>37.726705364659168</v>
      </c>
      <c r="AA189" s="23">
        <v>37.595077327615449</v>
      </c>
      <c r="AB189" s="23">
        <v>37.318813689854174</v>
      </c>
      <c r="AC189" s="23">
        <v>36.870458980715895</v>
      </c>
      <c r="AD189" s="23">
        <v>36.442244360388756</v>
      </c>
      <c r="AE189" s="23">
        <v>35.860971326917451</v>
      </c>
      <c r="AG189" s="25">
        <v>23.874149253910119</v>
      </c>
      <c r="AH189" s="25">
        <v>23.759271197011707</v>
      </c>
      <c r="AI189" s="25">
        <v>23.598844934503838</v>
      </c>
      <c r="AJ189" s="25">
        <v>23.574133255552688</v>
      </c>
      <c r="AK189" s="25">
        <v>23.524785983170538</v>
      </c>
      <c r="AL189" s="25">
        <v>23.436381034395733</v>
      </c>
      <c r="AM189" s="25">
        <v>23.321253969052048</v>
      </c>
      <c r="AN189" s="25">
        <v>23.255646725824697</v>
      </c>
      <c r="AO189" s="25">
        <v>23.231820983185784</v>
      </c>
      <c r="AP189" s="25">
        <v>23.097270105167066</v>
      </c>
      <c r="AQ189" s="25">
        <v>22.855986751926121</v>
      </c>
      <c r="AR189" s="25">
        <v>22.542558345593338</v>
      </c>
      <c r="AS189" s="25">
        <v>22.216263395201594</v>
      </c>
      <c r="AT189" s="25">
        <v>21.928619399121903</v>
      </c>
      <c r="AV189" s="26">
        <v>38.874149253910119</v>
      </c>
      <c r="AW189" s="26">
        <v>38.759271197011707</v>
      </c>
      <c r="AX189" s="26">
        <v>38.598844934503838</v>
      </c>
      <c r="AY189" s="26">
        <v>38.574133255552688</v>
      </c>
      <c r="AZ189" s="26">
        <v>38.524785983170538</v>
      </c>
      <c r="BA189" s="26">
        <v>38.436381034395737</v>
      </c>
      <c r="BB189" s="26">
        <v>38.321253969052052</v>
      </c>
      <c r="BC189" s="26">
        <v>38.255646725824697</v>
      </c>
      <c r="BD189" s="26">
        <v>38.231820983185784</v>
      </c>
      <c r="BE189" s="26">
        <v>38.097270105167063</v>
      </c>
      <c r="BF189" s="26">
        <v>37.855986751926118</v>
      </c>
      <c r="BG189" s="26">
        <v>37.542558345593342</v>
      </c>
      <c r="BH189" s="26">
        <v>37.216263395201594</v>
      </c>
      <c r="BI189" s="26">
        <v>36.928619399121899</v>
      </c>
      <c r="BK189" s="27">
        <v>23.589924862572374</v>
      </c>
      <c r="BL189" s="27">
        <v>23.212495118583732</v>
      </c>
      <c r="BM189" s="27">
        <v>23.025900536383958</v>
      </c>
      <c r="BN189" s="27">
        <v>23.034117005570579</v>
      </c>
      <c r="BO189" s="27">
        <v>23.002412817725563</v>
      </c>
      <c r="BP189" s="27">
        <v>22.911819113949214</v>
      </c>
      <c r="BQ189" s="27">
        <v>22.795968368870803</v>
      </c>
      <c r="BR189" s="27">
        <v>22.73736925236593</v>
      </c>
      <c r="BS189" s="27">
        <v>22.728382642785881</v>
      </c>
      <c r="BT189" s="27">
        <v>22.600070384756911</v>
      </c>
      <c r="BU189" s="27">
        <v>22.387984006581796</v>
      </c>
      <c r="BV189" s="27">
        <v>22.145931804443009</v>
      </c>
      <c r="BW189" s="27">
        <v>21.889430045374969</v>
      </c>
      <c r="BX189" s="27">
        <v>21.567635060463651</v>
      </c>
      <c r="BZ189" s="27">
        <v>38.589924862572374</v>
      </c>
      <c r="CA189" s="27">
        <v>38.212495118583732</v>
      </c>
      <c r="CB189" s="27">
        <v>38.025900536383958</v>
      </c>
      <c r="CC189" s="27">
        <v>38.034117005570579</v>
      </c>
      <c r="CD189" s="27">
        <v>38.002412817725563</v>
      </c>
      <c r="CE189" s="27">
        <v>37.911819113949214</v>
      </c>
      <c r="CF189" s="27">
        <v>37.795968368870803</v>
      </c>
      <c r="CG189" s="27">
        <v>37.73736925236593</v>
      </c>
      <c r="CH189" s="27">
        <v>37.728382642785881</v>
      </c>
      <c r="CI189" s="27">
        <v>37.600070384756911</v>
      </c>
      <c r="CJ189" s="27">
        <v>37.387984006581796</v>
      </c>
      <c r="CK189" s="27">
        <v>37.145931804443009</v>
      </c>
      <c r="CL189" s="27">
        <v>36.889430045374965</v>
      </c>
      <c r="CM189" s="27">
        <v>36.567635060463651</v>
      </c>
      <c r="CO189" s="28">
        <v>23.600680875232715</v>
      </c>
      <c r="CP189" s="28">
        <v>23.23471939453934</v>
      </c>
      <c r="CQ189" s="28">
        <v>23.060413931555821</v>
      </c>
      <c r="CR189" s="28">
        <v>23.081832382034928</v>
      </c>
      <c r="CS189" s="28">
        <v>23.06489122941931</v>
      </c>
      <c r="CT189" s="28">
        <v>22.982443121377013</v>
      </c>
      <c r="CU189" s="28">
        <v>22.869162980387983</v>
      </c>
      <c r="CV189" s="28">
        <v>22.807052182929198</v>
      </c>
      <c r="CW189" s="28">
        <v>22.788737710002181</v>
      </c>
      <c r="CX189" s="28">
        <v>22.647019166458062</v>
      </c>
      <c r="CY189" s="28">
        <v>22.066846896055722</v>
      </c>
      <c r="CZ189" s="28">
        <v>21.055592342925415</v>
      </c>
      <c r="DA189" s="28">
        <v>20.350814508072403</v>
      </c>
      <c r="DB189" s="28">
        <v>20.05978356968728</v>
      </c>
      <c r="DD189" s="28">
        <v>38.600680875232719</v>
      </c>
      <c r="DE189" s="28">
        <v>38.23471939453934</v>
      </c>
      <c r="DF189" s="28">
        <v>38.060413931555821</v>
      </c>
      <c r="DG189" s="28">
        <v>38.081832382034925</v>
      </c>
      <c r="DH189" s="28">
        <v>38.06489122941931</v>
      </c>
      <c r="DI189" s="28">
        <v>37.982443121377017</v>
      </c>
      <c r="DJ189" s="28">
        <v>37.869162980387983</v>
      </c>
      <c r="DK189" s="28">
        <v>37.807052182929198</v>
      </c>
      <c r="DL189" s="28">
        <v>37.788737710002181</v>
      </c>
      <c r="DM189" s="28">
        <v>37.647019166458065</v>
      </c>
      <c r="DN189" s="28">
        <v>37.066846896055722</v>
      </c>
      <c r="DO189" s="28">
        <v>36.055592342925415</v>
      </c>
      <c r="DP189" s="28">
        <v>35.350814508072403</v>
      </c>
      <c r="DQ189" s="28">
        <v>35.059783569687283</v>
      </c>
      <c r="DS189" s="29">
        <v>23.594557456622162</v>
      </c>
      <c r="DT189" s="29">
        <v>23.217921984704493</v>
      </c>
      <c r="DU189" s="29">
        <v>23.034076284319482</v>
      </c>
      <c r="DV189" s="29">
        <v>23.048186762798203</v>
      </c>
      <c r="DW189" s="29">
        <v>23.0236676831403</v>
      </c>
      <c r="DX189" s="29">
        <v>22.924694747979334</v>
      </c>
      <c r="DY189" s="29">
        <v>22.783295988733933</v>
      </c>
      <c r="DZ189" s="29">
        <v>22.686012445524142</v>
      </c>
      <c r="EA189" s="29">
        <v>22.626473633345761</v>
      </c>
      <c r="EB189" s="29">
        <v>22.425688028928271</v>
      </c>
      <c r="EC189" s="29">
        <v>21.566783409871832</v>
      </c>
      <c r="ED189" s="29">
        <v>20.629160383832801</v>
      </c>
      <c r="EE189" s="29">
        <v>20.197072703775518</v>
      </c>
      <c r="EF189" s="29">
        <v>20.145446758028086</v>
      </c>
      <c r="EH189" s="29">
        <v>38.594557456622162</v>
      </c>
      <c r="EI189" s="29">
        <v>38.217921984704496</v>
      </c>
      <c r="EJ189" s="29">
        <v>38.217921984704496</v>
      </c>
      <c r="EK189" s="29">
        <v>38.048186762798203</v>
      </c>
      <c r="EL189" s="29">
        <v>38.023667683140296</v>
      </c>
      <c r="EM189" s="29">
        <v>37.924694747979338</v>
      </c>
      <c r="EN189" s="29">
        <v>37.783295988733933</v>
      </c>
      <c r="EO189" s="29">
        <v>37.686012445524142</v>
      </c>
      <c r="EP189" s="29">
        <v>37.626473633345761</v>
      </c>
      <c r="EQ189" s="29">
        <v>37.425688028928271</v>
      </c>
      <c r="ER189" s="29">
        <v>36.566783409871832</v>
      </c>
      <c r="ES189" s="29">
        <v>35.629160383832797</v>
      </c>
      <c r="ET189" s="29">
        <v>35.197072703775518</v>
      </c>
      <c r="EU189" s="29">
        <v>35.145446758028086</v>
      </c>
      <c r="EW189" s="1">
        <v>391636</v>
      </c>
      <c r="EX189" s="1">
        <v>411724</v>
      </c>
      <c r="EY189" s="1" t="s">
        <v>610</v>
      </c>
      <c r="EZ189" s="1" t="s">
        <v>858</v>
      </c>
    </row>
    <row r="190" spans="2:156" ht="16" thickBot="1" x14ac:dyDescent="0.4">
      <c r="B190" s="21" t="s">
        <v>191</v>
      </c>
      <c r="C190" s="22">
        <v>0.76684953694776536</v>
      </c>
      <c r="D190" s="23">
        <v>0.72218499001970748</v>
      </c>
      <c r="E190" s="23">
        <v>0.69232691872351382</v>
      </c>
      <c r="F190" s="23">
        <v>0.64857676807002473</v>
      </c>
      <c r="G190" s="23">
        <v>0.61405498909737488</v>
      </c>
      <c r="H190" s="23">
        <v>0.56270652969707613</v>
      </c>
      <c r="I190" s="23">
        <v>0.50299887978828806</v>
      </c>
      <c r="J190" s="23">
        <v>0.45000971003584422</v>
      </c>
      <c r="K190" s="23">
        <v>0.38048135269036742</v>
      </c>
      <c r="L190" s="23">
        <v>0.29447048786160446</v>
      </c>
      <c r="M190" s="23">
        <v>5.07173959642504E-3</v>
      </c>
      <c r="N190" s="23">
        <v>-0.11076146472683135</v>
      </c>
      <c r="O190" s="23">
        <v>-0.13331971622355887</v>
      </c>
      <c r="P190" s="23">
        <v>-4.4991581817484416E-2</v>
      </c>
      <c r="Q190" s="24"/>
      <c r="R190" s="23">
        <v>2.2668495369477655</v>
      </c>
      <c r="S190" s="23">
        <v>2.2221849900197075</v>
      </c>
      <c r="T190" s="23">
        <v>2.1923269187235137</v>
      </c>
      <c r="U190" s="23">
        <v>2.1485767680700247</v>
      </c>
      <c r="V190" s="23">
        <v>2.114054989097375</v>
      </c>
      <c r="W190" s="23">
        <v>2.0627065296970759</v>
      </c>
      <c r="X190" s="23">
        <v>2.0029988797882883</v>
      </c>
      <c r="Y190" s="23">
        <v>1.9500097100358442</v>
      </c>
      <c r="Z190" s="23">
        <v>1.8804813526903674</v>
      </c>
      <c r="AA190" s="23">
        <v>1.7944704878616045</v>
      </c>
      <c r="AB190" s="23">
        <v>1.505071739596425</v>
      </c>
      <c r="AC190" s="23">
        <v>1.3892385352731687</v>
      </c>
      <c r="AD190" s="23">
        <v>1.3666802837764411</v>
      </c>
      <c r="AE190" s="23">
        <v>1.4550084181825156</v>
      </c>
      <c r="AG190" s="25">
        <v>0.78074478904772093</v>
      </c>
      <c r="AH190" s="25">
        <v>0.74895809793887469</v>
      </c>
      <c r="AI190" s="25">
        <v>0.71652886047363296</v>
      </c>
      <c r="AJ190" s="25">
        <v>0.67997225131542549</v>
      </c>
      <c r="AK190" s="25">
        <v>0.64261230438113293</v>
      </c>
      <c r="AL190" s="25">
        <v>0.5981487345424904</v>
      </c>
      <c r="AM190" s="25">
        <v>0.53956085427512701</v>
      </c>
      <c r="AN190" s="25">
        <v>0.47993219298993028</v>
      </c>
      <c r="AO190" s="25">
        <v>0.41601698238044049</v>
      </c>
      <c r="AP190" s="25">
        <v>0.35086524156084353</v>
      </c>
      <c r="AQ190" s="25">
        <v>0.20667908464582818</v>
      </c>
      <c r="AR190" s="25">
        <v>6.3046823086548853E-2</v>
      </c>
      <c r="AS190" s="25">
        <v>-6.4361318266569878E-2</v>
      </c>
      <c r="AT190" s="25">
        <v>-0.13202724882429706</v>
      </c>
      <c r="AV190" s="26">
        <v>2.2807447890477208</v>
      </c>
      <c r="AW190" s="26">
        <v>2.2489580979388748</v>
      </c>
      <c r="AX190" s="26">
        <v>2.2165288604736331</v>
      </c>
      <c r="AY190" s="26">
        <v>2.1799722513154256</v>
      </c>
      <c r="AZ190" s="26">
        <v>2.1426123043811329</v>
      </c>
      <c r="BA190" s="26">
        <v>2.0981487345424905</v>
      </c>
      <c r="BB190" s="26">
        <v>2.0395608542751269</v>
      </c>
      <c r="BC190" s="26">
        <v>1.9799321929899303</v>
      </c>
      <c r="BD190" s="26">
        <v>1.9160169823804405</v>
      </c>
      <c r="BE190" s="26">
        <v>1.8508652415608435</v>
      </c>
      <c r="BF190" s="26">
        <v>1.7066790846458282</v>
      </c>
      <c r="BG190" s="26">
        <v>1.5630468230865489</v>
      </c>
      <c r="BH190" s="26">
        <v>1.4356386817334301</v>
      </c>
      <c r="BI190" s="26">
        <v>1.3679727511757029</v>
      </c>
      <c r="BK190" s="27">
        <v>0.7676816042728859</v>
      </c>
      <c r="BL190" s="27">
        <v>0.72552147319348037</v>
      </c>
      <c r="BM190" s="27">
        <v>0.69789118760751701</v>
      </c>
      <c r="BN190" s="27">
        <v>0.65664751305492841</v>
      </c>
      <c r="BO190" s="27">
        <v>0.62376690575906768</v>
      </c>
      <c r="BP190" s="27">
        <v>0.57440475537469293</v>
      </c>
      <c r="BQ190" s="27">
        <v>0.51650348340745833</v>
      </c>
      <c r="BR190" s="27">
        <v>0.46485787678221557</v>
      </c>
      <c r="BS190" s="27">
        <v>0.39900587731237858</v>
      </c>
      <c r="BT190" s="27">
        <v>0.32303039196694616</v>
      </c>
      <c r="BU190" s="27">
        <v>7.0690101863393862E-2</v>
      </c>
      <c r="BV190" s="27">
        <v>-3.4754955454542324E-2</v>
      </c>
      <c r="BW190" s="27">
        <v>-5.7942082065082223E-2</v>
      </c>
      <c r="BX190" s="27">
        <v>7.1843571540191054E-3</v>
      </c>
      <c r="BZ190" s="27">
        <v>2.267681604272886</v>
      </c>
      <c r="CA190" s="27">
        <v>2.2255214731934805</v>
      </c>
      <c r="CB190" s="27">
        <v>2.1978911876075169</v>
      </c>
      <c r="CC190" s="27">
        <v>2.1566475130549283</v>
      </c>
      <c r="CD190" s="27">
        <v>2.1237669057590676</v>
      </c>
      <c r="CE190" s="27">
        <v>2.0744047553746929</v>
      </c>
      <c r="CF190" s="27">
        <v>2.0165034834074582</v>
      </c>
      <c r="CG190" s="27">
        <v>1.9648578767822156</v>
      </c>
      <c r="CH190" s="27">
        <v>1.8990058773123786</v>
      </c>
      <c r="CI190" s="27">
        <v>1.8230303919669462</v>
      </c>
      <c r="CJ190" s="27">
        <v>1.5706901018633939</v>
      </c>
      <c r="CK190" s="27">
        <v>1.4652450445454577</v>
      </c>
      <c r="CL190" s="27">
        <v>1.4420579179349178</v>
      </c>
      <c r="CM190" s="27">
        <v>1.5071843571540191</v>
      </c>
      <c r="CO190" s="28">
        <v>0.76799837268771975</v>
      </c>
      <c r="CP190" s="28">
        <v>0.72170261745633657</v>
      </c>
      <c r="CQ190" s="28">
        <v>0.69100589605354101</v>
      </c>
      <c r="CR190" s="28">
        <v>0.64737861951929121</v>
      </c>
      <c r="CS190" s="28">
        <v>0.61003397205052734</v>
      </c>
      <c r="CT190" s="28">
        <v>0.55505639263129014</v>
      </c>
      <c r="CU190" s="28">
        <v>0.49087223468220675</v>
      </c>
      <c r="CV190" s="28">
        <v>0.4376670174383599</v>
      </c>
      <c r="CW190" s="28">
        <v>0.3781272155356703</v>
      </c>
      <c r="CX190" s="28">
        <v>0.32488232369850634</v>
      </c>
      <c r="CY190" s="28">
        <v>0.11802137736188145</v>
      </c>
      <c r="CZ190" s="28">
        <v>-0.12255362005581372</v>
      </c>
      <c r="DA190" s="28">
        <v>-0.2168710691973037</v>
      </c>
      <c r="DB190" s="28">
        <v>-0.26235132156128183</v>
      </c>
      <c r="DD190" s="28">
        <v>2.2679983726877198</v>
      </c>
      <c r="DE190" s="28">
        <v>2.2217026174563363</v>
      </c>
      <c r="DF190" s="28">
        <v>2.1910058960535412</v>
      </c>
      <c r="DG190" s="28">
        <v>2.1473786195192912</v>
      </c>
      <c r="DH190" s="28">
        <v>2.1100339720505272</v>
      </c>
      <c r="DI190" s="28">
        <v>2.0550563926312901</v>
      </c>
      <c r="DJ190" s="28">
        <v>1.9908722346822068</v>
      </c>
      <c r="DK190" s="28">
        <v>1.9376670174383599</v>
      </c>
      <c r="DL190" s="28">
        <v>1.8781272155356703</v>
      </c>
      <c r="DM190" s="28">
        <v>1.8248823236985063</v>
      </c>
      <c r="DN190" s="28">
        <v>1.6180213773618815</v>
      </c>
      <c r="DO190" s="28">
        <v>1.3774463799441863</v>
      </c>
      <c r="DP190" s="28">
        <v>1.2831289308026963</v>
      </c>
      <c r="DQ190" s="28">
        <v>1.2376486784387182</v>
      </c>
      <c r="DS190" s="29">
        <v>0.75805492965023868</v>
      </c>
      <c r="DT190" s="29">
        <v>0.70065648925119628</v>
      </c>
      <c r="DU190" s="29">
        <v>0.66875951219028384</v>
      </c>
      <c r="DV190" s="29">
        <v>0.62525234442183797</v>
      </c>
      <c r="DW190" s="29">
        <v>0.58310265045205045</v>
      </c>
      <c r="DX190" s="29">
        <v>0.52779608595427085</v>
      </c>
      <c r="DY190" s="29">
        <v>0.46747310341269066</v>
      </c>
      <c r="DZ190" s="29">
        <v>0.42132481963359547</v>
      </c>
      <c r="EA190" s="29">
        <v>0.36998945370801684</v>
      </c>
      <c r="EB190" s="29">
        <v>0.31704850322785516</v>
      </c>
      <c r="EC190" s="29">
        <v>0.1071307987830914</v>
      </c>
      <c r="ED190" s="29">
        <v>1.3413806363820058E-2</v>
      </c>
      <c r="EE190" s="29">
        <v>-6.8624236017305051E-3</v>
      </c>
      <c r="EF190" s="29">
        <v>8.0998396288709529E-3</v>
      </c>
      <c r="EH190" s="29">
        <v>2.2580549296502386</v>
      </c>
      <c r="EI190" s="29">
        <v>2.2006564892511964</v>
      </c>
      <c r="EJ190" s="29">
        <v>2.2006564892511964</v>
      </c>
      <c r="EK190" s="29">
        <v>2.1252523444218379</v>
      </c>
      <c r="EL190" s="29">
        <v>2.0831026504520507</v>
      </c>
      <c r="EM190" s="29">
        <v>2.0277960859542707</v>
      </c>
      <c r="EN190" s="29">
        <v>1.9674731034126907</v>
      </c>
      <c r="EO190" s="29">
        <v>1.9213248196335955</v>
      </c>
      <c r="EP190" s="29">
        <v>1.8699894537080168</v>
      </c>
      <c r="EQ190" s="29">
        <v>1.8170485032278552</v>
      </c>
      <c r="ER190" s="29">
        <v>1.6071307987830914</v>
      </c>
      <c r="ES190" s="29">
        <v>1.5134138063638201</v>
      </c>
      <c r="ET190" s="29">
        <v>1.4931375763982695</v>
      </c>
      <c r="EU190" s="29">
        <v>1.508099839628871</v>
      </c>
      <c r="EW190" s="1">
        <v>350800</v>
      </c>
      <c r="EX190" s="1">
        <v>575111</v>
      </c>
      <c r="EY190" s="1" t="s">
        <v>875</v>
      </c>
      <c r="EZ190" s="1" t="s">
        <v>873</v>
      </c>
    </row>
    <row r="191" spans="2:156" ht="16" thickBot="1" x14ac:dyDescent="0.4">
      <c r="B191" s="21" t="s">
        <v>192</v>
      </c>
      <c r="C191" s="22">
        <v>1.1839970884196669</v>
      </c>
      <c r="D191" s="23">
        <v>1.031008243236152</v>
      </c>
      <c r="E191" s="23">
        <v>0.9289436428685649</v>
      </c>
      <c r="F191" s="23">
        <v>0.78118280088389636</v>
      </c>
      <c r="G191" s="23">
        <v>0.76739403539361728</v>
      </c>
      <c r="H191" s="23">
        <v>0.53220289717870362</v>
      </c>
      <c r="I191" s="23">
        <v>0.34235353753330422</v>
      </c>
      <c r="J191" s="23">
        <v>0.15115911590353015</v>
      </c>
      <c r="K191" s="23">
        <v>-9.2159644989934009E-2</v>
      </c>
      <c r="L191" s="23">
        <v>-0.41899746400667937</v>
      </c>
      <c r="M191" s="23">
        <v>-1.5218702781340046</v>
      </c>
      <c r="N191" s="23">
        <v>-2.0408174806043231</v>
      </c>
      <c r="O191" s="23">
        <v>-2.1540803547669167</v>
      </c>
      <c r="P191" s="23">
        <v>-1.9133314476984449</v>
      </c>
      <c r="Q191" s="24"/>
      <c r="R191" s="23">
        <v>5.1839970884196669</v>
      </c>
      <c r="S191" s="23">
        <v>5.031008243236152</v>
      </c>
      <c r="T191" s="23">
        <v>4.9289436428685649</v>
      </c>
      <c r="U191" s="23">
        <v>4.7811828008838964</v>
      </c>
      <c r="V191" s="23">
        <v>4.7673940353936173</v>
      </c>
      <c r="W191" s="23">
        <v>4.5322028971787036</v>
      </c>
      <c r="X191" s="23">
        <v>4.3423535375333042</v>
      </c>
      <c r="Y191" s="23">
        <v>4.1511591159035302</v>
      </c>
      <c r="Z191" s="23">
        <v>3.907840355010066</v>
      </c>
      <c r="AA191" s="23">
        <v>3.5810025359933206</v>
      </c>
      <c r="AB191" s="23">
        <v>2.4781297218659954</v>
      </c>
      <c r="AC191" s="23">
        <v>1.9591825193956769</v>
      </c>
      <c r="AD191" s="23">
        <v>1.8459196452330833</v>
      </c>
      <c r="AE191" s="23">
        <v>2.0866685523015551</v>
      </c>
      <c r="AG191" s="25">
        <v>1.3426798172509713</v>
      </c>
      <c r="AH191" s="25">
        <v>1.3101400087797446</v>
      </c>
      <c r="AI191" s="25">
        <v>1.1446797708609022</v>
      </c>
      <c r="AJ191" s="25">
        <v>0.97059616590375164</v>
      </c>
      <c r="AK191" s="25">
        <v>0.9394278126399076</v>
      </c>
      <c r="AL191" s="25">
        <v>0.71447518993864545</v>
      </c>
      <c r="AM191" s="25">
        <v>0.5204966933416717</v>
      </c>
      <c r="AN191" s="25">
        <v>0.36299212315690443</v>
      </c>
      <c r="AO191" s="25">
        <v>0.12299714510113358</v>
      </c>
      <c r="AP191" s="25">
        <v>-0.13437191352469924</v>
      </c>
      <c r="AQ191" s="25">
        <v>-0.8067364616718713</v>
      </c>
      <c r="AR191" s="25">
        <v>-1.4297688736323479</v>
      </c>
      <c r="AS191" s="25">
        <v>-1.8527352330364657</v>
      </c>
      <c r="AT191" s="25">
        <v>-2.0839951808367729</v>
      </c>
      <c r="AV191" s="26">
        <v>5.3426798172509713</v>
      </c>
      <c r="AW191" s="26">
        <v>5.3101400087797446</v>
      </c>
      <c r="AX191" s="26">
        <v>5.1446797708609022</v>
      </c>
      <c r="AY191" s="26">
        <v>4.9705961659037516</v>
      </c>
      <c r="AZ191" s="26">
        <v>4.9394278126399076</v>
      </c>
      <c r="BA191" s="26">
        <v>4.7144751899386454</v>
      </c>
      <c r="BB191" s="26">
        <v>4.5204966933416717</v>
      </c>
      <c r="BC191" s="26">
        <v>4.3629921231569044</v>
      </c>
      <c r="BD191" s="26">
        <v>4.1229971451011336</v>
      </c>
      <c r="BE191" s="26">
        <v>3.8656280864753008</v>
      </c>
      <c r="BF191" s="26">
        <v>3.1932635383281287</v>
      </c>
      <c r="BG191" s="26">
        <v>2.5702311263676521</v>
      </c>
      <c r="BH191" s="26">
        <v>2.1472647669635343</v>
      </c>
      <c r="BI191" s="26">
        <v>1.9160048191632271</v>
      </c>
      <c r="BK191" s="27">
        <v>1.1863417921498289</v>
      </c>
      <c r="BL191" s="27">
        <v>1.0358134252131359</v>
      </c>
      <c r="BM191" s="27">
        <v>0.94951064711978272</v>
      </c>
      <c r="BN191" s="27">
        <v>0.79531258151417106</v>
      </c>
      <c r="BO191" s="27">
        <v>0.77289693164341511</v>
      </c>
      <c r="BP191" s="27">
        <v>0.54249345445983987</v>
      </c>
      <c r="BQ191" s="27">
        <v>0.35325728818694468</v>
      </c>
      <c r="BR191" s="27">
        <v>0.20908465183692027</v>
      </c>
      <c r="BS191" s="27">
        <v>-2.1649617977349322E-2</v>
      </c>
      <c r="BT191" s="27">
        <v>-0.31821790935919836</v>
      </c>
      <c r="BU191" s="27">
        <v>-1.3239476755918673</v>
      </c>
      <c r="BV191" s="27">
        <v>-1.778366328945431</v>
      </c>
      <c r="BW191" s="27">
        <v>-1.8691282786405701</v>
      </c>
      <c r="BX191" s="27">
        <v>-1.637379618220038</v>
      </c>
      <c r="BZ191" s="27">
        <v>5.1863417921498289</v>
      </c>
      <c r="CA191" s="27">
        <v>5.0358134252131359</v>
      </c>
      <c r="CB191" s="27">
        <v>4.9495106471197827</v>
      </c>
      <c r="CC191" s="27">
        <v>4.7953125815141711</v>
      </c>
      <c r="CD191" s="27">
        <v>4.7728969316434151</v>
      </c>
      <c r="CE191" s="27">
        <v>4.5424934544598399</v>
      </c>
      <c r="CF191" s="27">
        <v>4.3532572881869447</v>
      </c>
      <c r="CG191" s="27">
        <v>4.2090846518369203</v>
      </c>
      <c r="CH191" s="27">
        <v>3.9783503820226507</v>
      </c>
      <c r="CI191" s="27">
        <v>3.6817820906408016</v>
      </c>
      <c r="CJ191" s="27">
        <v>2.6760523244081327</v>
      </c>
      <c r="CK191" s="27">
        <v>2.221633671054569</v>
      </c>
      <c r="CL191" s="27">
        <v>2.1308717213594299</v>
      </c>
      <c r="CM191" s="27">
        <v>2.362620381779962</v>
      </c>
      <c r="CO191" s="28">
        <v>1.195417266703009</v>
      </c>
      <c r="CP191" s="28">
        <v>1.0444634416287588</v>
      </c>
      <c r="CQ191" s="28">
        <v>0.94224578571848383</v>
      </c>
      <c r="CR191" s="28">
        <v>0.79087918751172293</v>
      </c>
      <c r="CS191" s="28">
        <v>0.75843426110047218</v>
      </c>
      <c r="CT191" s="28">
        <v>0.48574855129529393</v>
      </c>
      <c r="CU191" s="28">
        <v>0.22564177380434103</v>
      </c>
      <c r="CV191" s="28">
        <v>5.5402373646629144E-2</v>
      </c>
      <c r="CW191" s="28">
        <v>-0.14945458152006275</v>
      </c>
      <c r="CX191" s="28">
        <v>-0.4126170996673153</v>
      </c>
      <c r="CY191" s="28">
        <v>-1.3980602563896802</v>
      </c>
      <c r="CZ191" s="28">
        <v>-2.5536009669925779</v>
      </c>
      <c r="DA191" s="28">
        <v>-3.195642281379925</v>
      </c>
      <c r="DB191" s="28">
        <v>-3.5921063892308229</v>
      </c>
      <c r="DD191" s="28">
        <v>5.195417266703009</v>
      </c>
      <c r="DE191" s="28">
        <v>5.0444634416287588</v>
      </c>
      <c r="DF191" s="28">
        <v>4.9422457857184838</v>
      </c>
      <c r="DG191" s="28">
        <v>4.7908791875117229</v>
      </c>
      <c r="DH191" s="28">
        <v>4.7584342611004722</v>
      </c>
      <c r="DI191" s="28">
        <v>4.4857485512952939</v>
      </c>
      <c r="DJ191" s="28">
        <v>4.225641773804341</v>
      </c>
      <c r="DK191" s="28">
        <v>4.0554023736466291</v>
      </c>
      <c r="DL191" s="28">
        <v>3.8505454184799373</v>
      </c>
      <c r="DM191" s="28">
        <v>3.5873829003326847</v>
      </c>
      <c r="DN191" s="28">
        <v>2.6019397436103198</v>
      </c>
      <c r="DO191" s="28">
        <v>1.4463990330074221</v>
      </c>
      <c r="DP191" s="28">
        <v>0.80435771862007499</v>
      </c>
      <c r="DQ191" s="28">
        <v>0.40789361076917707</v>
      </c>
      <c r="DS191" s="29">
        <v>1.194912513988772</v>
      </c>
      <c r="DT191" s="29">
        <v>1.035364929153114</v>
      </c>
      <c r="DU191" s="29">
        <v>0.9405480403323514</v>
      </c>
      <c r="DV191" s="29">
        <v>0.79439822562348628</v>
      </c>
      <c r="DW191" s="29">
        <v>0.72993962112870125</v>
      </c>
      <c r="DX191" s="29">
        <v>0.46063429311280935</v>
      </c>
      <c r="DY191" s="29">
        <v>0.20589912259305265</v>
      </c>
      <c r="DZ191" s="29">
        <v>6.6788701881330681E-2</v>
      </c>
      <c r="EA191" s="29">
        <v>-0.1210572228193616</v>
      </c>
      <c r="EB191" s="29">
        <v>-0.49485128625113717</v>
      </c>
      <c r="EC191" s="29">
        <v>-2.0234374126303347</v>
      </c>
      <c r="ED191" s="29">
        <v>-2.9447893672445833</v>
      </c>
      <c r="EE191" s="29">
        <v>-3.2779937200429998</v>
      </c>
      <c r="EF191" s="29">
        <v>-2.9727704568454403</v>
      </c>
      <c r="EH191" s="29">
        <v>5.194912513988772</v>
      </c>
      <c r="EI191" s="29">
        <v>5.035364929153114</v>
      </c>
      <c r="EJ191" s="29">
        <v>5.035364929153114</v>
      </c>
      <c r="EK191" s="29">
        <v>4.7943982256234863</v>
      </c>
      <c r="EL191" s="29">
        <v>4.7299396211287013</v>
      </c>
      <c r="EM191" s="29">
        <v>4.4606342931128093</v>
      </c>
      <c r="EN191" s="29">
        <v>4.2058991225930527</v>
      </c>
      <c r="EO191" s="29">
        <v>4.0667887018813307</v>
      </c>
      <c r="EP191" s="29">
        <v>3.8789427771806384</v>
      </c>
      <c r="EQ191" s="29">
        <v>3.5051487137488628</v>
      </c>
      <c r="ER191" s="29">
        <v>1.9765625873696653</v>
      </c>
      <c r="ES191" s="29">
        <v>1.0552106327554167</v>
      </c>
      <c r="ET191" s="29">
        <v>0.72200627995700017</v>
      </c>
      <c r="EU191" s="29">
        <v>1.0272295431545597</v>
      </c>
      <c r="EW191" s="1">
        <v>359833</v>
      </c>
      <c r="EX191" s="1">
        <v>478813</v>
      </c>
      <c r="EY191" s="1" t="s">
        <v>454</v>
      </c>
      <c r="EZ191" s="1" t="s">
        <v>872</v>
      </c>
    </row>
    <row r="192" spans="2:156" ht="16" thickBot="1" x14ac:dyDescent="0.4">
      <c r="B192" s="21" t="s">
        <v>193</v>
      </c>
      <c r="C192" s="22">
        <v>2.1305325720443435</v>
      </c>
      <c r="D192" s="23">
        <v>2.0317780036528581</v>
      </c>
      <c r="E192" s="23">
        <v>1.983653620969605</v>
      </c>
      <c r="F192" s="23">
        <v>1.9261658257123662</v>
      </c>
      <c r="G192" s="23">
        <v>1.8560762246780107</v>
      </c>
      <c r="H192" s="23">
        <v>1.7383894003168257</v>
      </c>
      <c r="I192" s="23">
        <v>1.61979783977351</v>
      </c>
      <c r="J192" s="23">
        <v>1.5305974022251863</v>
      </c>
      <c r="K192" s="23">
        <v>1.3971366401072931</v>
      </c>
      <c r="L192" s="23">
        <v>1.259563114052197</v>
      </c>
      <c r="M192" s="23">
        <v>0.76645860425579393</v>
      </c>
      <c r="N192" s="23">
        <v>0.44268615903537301</v>
      </c>
      <c r="O192" s="23">
        <v>0.27036421011212797</v>
      </c>
      <c r="P192" s="23">
        <v>0.18027815723375396</v>
      </c>
      <c r="Q192" s="24"/>
      <c r="R192" s="23">
        <v>5.6305325720443431</v>
      </c>
      <c r="S192" s="23">
        <v>5.5317780036528585</v>
      </c>
      <c r="T192" s="23">
        <v>5.483653620969605</v>
      </c>
      <c r="U192" s="23">
        <v>5.4261658257123662</v>
      </c>
      <c r="V192" s="23">
        <v>5.3560762246780111</v>
      </c>
      <c r="W192" s="23">
        <v>5.2383894003168257</v>
      </c>
      <c r="X192" s="23">
        <v>5.1197978397735096</v>
      </c>
      <c r="Y192" s="23">
        <v>5.0305974022251867</v>
      </c>
      <c r="Z192" s="23">
        <v>4.8971366401072931</v>
      </c>
      <c r="AA192" s="23">
        <v>4.759563114052197</v>
      </c>
      <c r="AB192" s="23">
        <v>4.2664586042557939</v>
      </c>
      <c r="AC192" s="23">
        <v>3.942686159035373</v>
      </c>
      <c r="AD192" s="23">
        <v>3.770364210112128</v>
      </c>
      <c r="AE192" s="23">
        <v>3.680278157233754</v>
      </c>
      <c r="AG192" s="25">
        <v>2.2135016922901758</v>
      </c>
      <c r="AH192" s="25">
        <v>2.183713818473453</v>
      </c>
      <c r="AI192" s="25">
        <v>2.1100163820240199</v>
      </c>
      <c r="AJ192" s="25">
        <v>2.0338598261043606</v>
      </c>
      <c r="AK192" s="25">
        <v>1.9451238849305357</v>
      </c>
      <c r="AL192" s="25">
        <v>1.8146860272726584</v>
      </c>
      <c r="AM192" s="25">
        <v>1.679832001401389</v>
      </c>
      <c r="AN192" s="25">
        <v>1.5812163608143033</v>
      </c>
      <c r="AO192" s="25">
        <v>1.4317376875861294</v>
      </c>
      <c r="AP192" s="25">
        <v>1.2804681380141152</v>
      </c>
      <c r="AQ192" s="25">
        <v>1.0246733522051672</v>
      </c>
      <c r="AR192" s="25">
        <v>0.88387818455515488</v>
      </c>
      <c r="AS192" s="25">
        <v>0.83454137541120055</v>
      </c>
      <c r="AT192" s="25">
        <v>0.88013292345454675</v>
      </c>
      <c r="AV192" s="26">
        <v>5.7135016922901762</v>
      </c>
      <c r="AW192" s="26">
        <v>5.6837138184734535</v>
      </c>
      <c r="AX192" s="26">
        <v>5.6100163820240194</v>
      </c>
      <c r="AY192" s="26">
        <v>5.5338598261043606</v>
      </c>
      <c r="AZ192" s="26">
        <v>5.4451238849305357</v>
      </c>
      <c r="BA192" s="26">
        <v>5.3146860272726588</v>
      </c>
      <c r="BB192" s="26">
        <v>5.1798320014013886</v>
      </c>
      <c r="BC192" s="26">
        <v>5.0812163608143033</v>
      </c>
      <c r="BD192" s="26">
        <v>4.9317376875861294</v>
      </c>
      <c r="BE192" s="26">
        <v>4.7804681380141147</v>
      </c>
      <c r="BF192" s="26">
        <v>4.5246733522051672</v>
      </c>
      <c r="BG192" s="26">
        <v>4.3838781845551544</v>
      </c>
      <c r="BH192" s="26">
        <v>4.3345413754112005</v>
      </c>
      <c r="BI192" s="26">
        <v>4.3801329234545463</v>
      </c>
      <c r="BK192" s="27">
        <v>2.1330476749206624</v>
      </c>
      <c r="BL192" s="27">
        <v>2.036792816377452</v>
      </c>
      <c r="BM192" s="27">
        <v>1.9914608435795342</v>
      </c>
      <c r="BN192" s="27">
        <v>1.9366655910249468</v>
      </c>
      <c r="BO192" s="27">
        <v>1.8697044475592985</v>
      </c>
      <c r="BP192" s="27">
        <v>1.7562126227234143</v>
      </c>
      <c r="BQ192" s="27">
        <v>1.6492529982537647</v>
      </c>
      <c r="BR192" s="27">
        <v>1.5556321582010102</v>
      </c>
      <c r="BS192" s="27">
        <v>1.4349971500824861</v>
      </c>
      <c r="BT192" s="27">
        <v>1.3116795172037712</v>
      </c>
      <c r="BU192" s="27">
        <v>0.84961612222840577</v>
      </c>
      <c r="BV192" s="27">
        <v>0.56678825883197659</v>
      </c>
      <c r="BW192" s="27">
        <v>0.41788873154033679</v>
      </c>
      <c r="BX192" s="27">
        <v>0.34317201610852033</v>
      </c>
      <c r="BZ192" s="27">
        <v>5.6330476749206628</v>
      </c>
      <c r="CA192" s="27">
        <v>5.536792816377452</v>
      </c>
      <c r="CB192" s="27">
        <v>5.4914608435795342</v>
      </c>
      <c r="CC192" s="27">
        <v>5.4366655910249468</v>
      </c>
      <c r="CD192" s="27">
        <v>5.3697044475592985</v>
      </c>
      <c r="CE192" s="27">
        <v>5.2562126227234138</v>
      </c>
      <c r="CF192" s="27">
        <v>5.1492529982537647</v>
      </c>
      <c r="CG192" s="27">
        <v>5.0556321582010106</v>
      </c>
      <c r="CH192" s="27">
        <v>4.9349971500824861</v>
      </c>
      <c r="CI192" s="27">
        <v>4.8116795172037712</v>
      </c>
      <c r="CJ192" s="27">
        <v>4.3496161222284062</v>
      </c>
      <c r="CK192" s="27">
        <v>4.066788258831977</v>
      </c>
      <c r="CL192" s="27">
        <v>3.9178887315403368</v>
      </c>
      <c r="CM192" s="27">
        <v>3.8431720161085203</v>
      </c>
      <c r="CO192" s="28">
        <v>2.1368898959956417</v>
      </c>
      <c r="CP192" s="28">
        <v>2.0426615671238708</v>
      </c>
      <c r="CQ192" s="28">
        <v>1.9941044677261552</v>
      </c>
      <c r="CR192" s="28">
        <v>1.9319476142580778</v>
      </c>
      <c r="CS192" s="28">
        <v>1.8510960452940624</v>
      </c>
      <c r="CT192" s="28">
        <v>1.715635127907035</v>
      </c>
      <c r="CU192" s="28">
        <v>1.5767052161508208</v>
      </c>
      <c r="CV192" s="28">
        <v>1.443560981820613</v>
      </c>
      <c r="CW192" s="28">
        <v>1.2723086255562839</v>
      </c>
      <c r="CX192" s="28">
        <v>1.0833051213043046</v>
      </c>
      <c r="CY192" s="28">
        <v>0.35978815044474333</v>
      </c>
      <c r="CZ192" s="28">
        <v>-0.12232567766370472</v>
      </c>
      <c r="DA192" s="28">
        <v>-0.33017356117463947</v>
      </c>
      <c r="DB192" s="28">
        <v>-0.37551033651257093</v>
      </c>
      <c r="DD192" s="28">
        <v>5.6368898959956422</v>
      </c>
      <c r="DE192" s="28">
        <v>5.5426615671238704</v>
      </c>
      <c r="DF192" s="28">
        <v>5.4941044677261548</v>
      </c>
      <c r="DG192" s="28">
        <v>5.4319476142580783</v>
      </c>
      <c r="DH192" s="28">
        <v>5.3510960452940619</v>
      </c>
      <c r="DI192" s="28">
        <v>5.215635127907035</v>
      </c>
      <c r="DJ192" s="28">
        <v>5.0767052161508204</v>
      </c>
      <c r="DK192" s="28">
        <v>4.943560981820613</v>
      </c>
      <c r="DL192" s="28">
        <v>4.7723086255562839</v>
      </c>
      <c r="DM192" s="28">
        <v>4.5833051213043046</v>
      </c>
      <c r="DN192" s="28">
        <v>3.8597881504447433</v>
      </c>
      <c r="DO192" s="28">
        <v>3.3776743223362953</v>
      </c>
      <c r="DP192" s="28">
        <v>3.1698264388253605</v>
      </c>
      <c r="DQ192" s="28">
        <v>3.1244896634874291</v>
      </c>
      <c r="DS192" s="29">
        <v>2.1204975442642726</v>
      </c>
      <c r="DT192" s="29">
        <v>2.0042343223048293</v>
      </c>
      <c r="DU192" s="29">
        <v>1.9477208405345494</v>
      </c>
      <c r="DV192" s="29">
        <v>1.8849915114438973</v>
      </c>
      <c r="DW192" s="29">
        <v>1.8053047306090555</v>
      </c>
      <c r="DX192" s="29">
        <v>1.676361366119242</v>
      </c>
      <c r="DY192" s="29">
        <v>1.5410429854050873</v>
      </c>
      <c r="DZ192" s="29">
        <v>1.42032835951174</v>
      </c>
      <c r="EA192" s="29">
        <v>1.2674494919008268</v>
      </c>
      <c r="EB192" s="29">
        <v>1.1001335776808254</v>
      </c>
      <c r="EC192" s="29">
        <v>0.50920411654317244</v>
      </c>
      <c r="ED192" s="29">
        <v>0.21927944576655767</v>
      </c>
      <c r="EE192" s="29">
        <v>0.11733108300767592</v>
      </c>
      <c r="EF192" s="29">
        <v>0.27242354798655333</v>
      </c>
      <c r="EH192" s="29">
        <v>5.6204975442642731</v>
      </c>
      <c r="EI192" s="29">
        <v>5.5042343223048293</v>
      </c>
      <c r="EJ192" s="29">
        <v>5.5042343223048293</v>
      </c>
      <c r="EK192" s="29">
        <v>5.3849915114438973</v>
      </c>
      <c r="EL192" s="29">
        <v>5.3053047306090555</v>
      </c>
      <c r="EM192" s="29">
        <v>5.1763613661192416</v>
      </c>
      <c r="EN192" s="29">
        <v>5.0410429854050873</v>
      </c>
      <c r="EO192" s="29">
        <v>4.92032835951174</v>
      </c>
      <c r="EP192" s="29">
        <v>4.7674494919008268</v>
      </c>
      <c r="EQ192" s="29">
        <v>4.6001335776808254</v>
      </c>
      <c r="ER192" s="29">
        <v>4.009204116543172</v>
      </c>
      <c r="ES192" s="29">
        <v>3.7192794457665577</v>
      </c>
      <c r="ET192" s="29">
        <v>3.6173310830076759</v>
      </c>
      <c r="EU192" s="29">
        <v>3.7724235479865533</v>
      </c>
      <c r="EW192" s="1">
        <v>326099</v>
      </c>
      <c r="EX192" s="1">
        <v>483011</v>
      </c>
      <c r="EY192" s="1" t="s">
        <v>477</v>
      </c>
      <c r="EZ192" s="1" t="s">
        <v>873</v>
      </c>
    </row>
    <row r="193" spans="2:156" ht="16" thickBot="1" x14ac:dyDescent="0.4">
      <c r="B193" s="21" t="s">
        <v>194</v>
      </c>
      <c r="C193" s="22">
        <v>8.5640474566314282</v>
      </c>
      <c r="D193" s="23">
        <v>8.2918583237456946</v>
      </c>
      <c r="E193" s="23">
        <v>8.1870449114360841</v>
      </c>
      <c r="F193" s="23">
        <v>7.9702607156564547</v>
      </c>
      <c r="G193" s="23">
        <v>7.8585845936261691</v>
      </c>
      <c r="H193" s="23">
        <v>7.6468185311332117</v>
      </c>
      <c r="I193" s="23">
        <v>7.4089190667884282</v>
      </c>
      <c r="J193" s="23">
        <v>7.2128991800744622</v>
      </c>
      <c r="K193" s="23">
        <v>6.9470979786946963</v>
      </c>
      <c r="L193" s="23">
        <v>6.5205259550360548</v>
      </c>
      <c r="M193" s="23">
        <v>4.878112292707824</v>
      </c>
      <c r="N193" s="23">
        <v>3.8292239792434266</v>
      </c>
      <c r="O193" s="23">
        <v>3.1940268456667766</v>
      </c>
      <c r="P193" s="23">
        <v>3.2727089993438554</v>
      </c>
      <c r="Q193" s="24"/>
      <c r="R193" s="23">
        <v>11.064047456631428</v>
      </c>
      <c r="S193" s="23">
        <v>10.791858323745695</v>
      </c>
      <c r="T193" s="23">
        <v>10.687044911436084</v>
      </c>
      <c r="U193" s="23">
        <v>10.470260715656455</v>
      </c>
      <c r="V193" s="23">
        <v>10.358584593626169</v>
      </c>
      <c r="W193" s="23">
        <v>10.146818531133212</v>
      </c>
      <c r="X193" s="23">
        <v>9.9089190667884282</v>
      </c>
      <c r="Y193" s="23">
        <v>9.7128991800744622</v>
      </c>
      <c r="Z193" s="23">
        <v>9.4470979786946963</v>
      </c>
      <c r="AA193" s="23">
        <v>9.0205259550360548</v>
      </c>
      <c r="AB193" s="23">
        <v>7.378112292707824</v>
      </c>
      <c r="AC193" s="23">
        <v>6.3292239792434266</v>
      </c>
      <c r="AD193" s="23">
        <v>5.6940268456667766</v>
      </c>
      <c r="AE193" s="23">
        <v>5.7727089993438554</v>
      </c>
      <c r="AG193" s="25">
        <v>8.6241843985664008</v>
      </c>
      <c r="AH193" s="25">
        <v>8.4122298886381088</v>
      </c>
      <c r="AI193" s="25">
        <v>8.2802034934944935</v>
      </c>
      <c r="AJ193" s="25">
        <v>8.0952816221460573</v>
      </c>
      <c r="AK193" s="25">
        <v>7.9898432794161938</v>
      </c>
      <c r="AL193" s="25">
        <v>7.7732849756935654</v>
      </c>
      <c r="AM193" s="25">
        <v>7.5232282731373896</v>
      </c>
      <c r="AN193" s="25">
        <v>7.3265877120172815</v>
      </c>
      <c r="AO193" s="25">
        <v>7.0773850477100586</v>
      </c>
      <c r="AP193" s="25">
        <v>6.8030201071102976</v>
      </c>
      <c r="AQ193" s="25">
        <v>6.0405172753805978</v>
      </c>
      <c r="AR193" s="25">
        <v>4.8787258022797335</v>
      </c>
      <c r="AS193" s="25">
        <v>3.8421172992929797</v>
      </c>
      <c r="AT193" s="25">
        <v>3.1208024249679411</v>
      </c>
      <c r="AV193" s="26">
        <v>11.124184398566401</v>
      </c>
      <c r="AW193" s="26">
        <v>10.912229888638109</v>
      </c>
      <c r="AX193" s="26">
        <v>10.780203493494493</v>
      </c>
      <c r="AY193" s="26">
        <v>10.595281622146057</v>
      </c>
      <c r="AZ193" s="26">
        <v>10.489843279416194</v>
      </c>
      <c r="BA193" s="26">
        <v>10.273284975693565</v>
      </c>
      <c r="BB193" s="26">
        <v>10.02322827313739</v>
      </c>
      <c r="BC193" s="26">
        <v>9.8265877120172824</v>
      </c>
      <c r="BD193" s="26">
        <v>9.5773850477100595</v>
      </c>
      <c r="BE193" s="26">
        <v>9.3030201071102976</v>
      </c>
      <c r="BF193" s="26">
        <v>8.5405172753805978</v>
      </c>
      <c r="BG193" s="26">
        <v>7.3787258022797335</v>
      </c>
      <c r="BH193" s="26">
        <v>6.3421172992929797</v>
      </c>
      <c r="BI193" s="26">
        <v>5.6208024249679411</v>
      </c>
      <c r="BK193" s="27">
        <v>8.5650228180601964</v>
      </c>
      <c r="BL193" s="27">
        <v>8.3192788680645826</v>
      </c>
      <c r="BM193" s="27">
        <v>8.2305534946496675</v>
      </c>
      <c r="BN193" s="27">
        <v>8.035193640833624</v>
      </c>
      <c r="BO193" s="27">
        <v>7.9041866668965</v>
      </c>
      <c r="BP193" s="27">
        <v>7.7086157085552163</v>
      </c>
      <c r="BQ193" s="27">
        <v>7.4850450070881971</v>
      </c>
      <c r="BR193" s="27">
        <v>7.2852587838473095</v>
      </c>
      <c r="BS193" s="27">
        <v>7.0383197309766103</v>
      </c>
      <c r="BT193" s="27">
        <v>6.6568902324614516</v>
      </c>
      <c r="BU193" s="27">
        <v>5.184956250080921</v>
      </c>
      <c r="BV193" s="27">
        <v>4.3059396862240185</v>
      </c>
      <c r="BW193" s="27">
        <v>3.7802569412987026</v>
      </c>
      <c r="BX193" s="27">
        <v>3.9055074217992498</v>
      </c>
      <c r="BZ193" s="27">
        <v>11.065022818060196</v>
      </c>
      <c r="CA193" s="27">
        <v>10.819278868064583</v>
      </c>
      <c r="CB193" s="27">
        <v>10.730553494649667</v>
      </c>
      <c r="CC193" s="27">
        <v>10.535193640833624</v>
      </c>
      <c r="CD193" s="27">
        <v>10.4041866668965</v>
      </c>
      <c r="CE193" s="27">
        <v>10.208615708555216</v>
      </c>
      <c r="CF193" s="27">
        <v>9.9850450070881962</v>
      </c>
      <c r="CG193" s="27">
        <v>9.7852587838473095</v>
      </c>
      <c r="CH193" s="27">
        <v>9.5383197309766103</v>
      </c>
      <c r="CI193" s="27">
        <v>9.1568902324614516</v>
      </c>
      <c r="CJ193" s="27">
        <v>7.684956250080921</v>
      </c>
      <c r="CK193" s="27">
        <v>6.8059396862240185</v>
      </c>
      <c r="CL193" s="27">
        <v>6.2802569412987026</v>
      </c>
      <c r="CM193" s="27">
        <v>6.4055074217992498</v>
      </c>
      <c r="CO193" s="28">
        <v>8.5628264077892986</v>
      </c>
      <c r="CP193" s="28">
        <v>8.2586967757112468</v>
      </c>
      <c r="CQ193" s="28">
        <v>8.1170747029901023</v>
      </c>
      <c r="CR193" s="28">
        <v>7.8608537633149531</v>
      </c>
      <c r="CS193" s="28">
        <v>7.6773620577662509</v>
      </c>
      <c r="CT193" s="28">
        <v>7.3584745024097771</v>
      </c>
      <c r="CU193" s="28">
        <v>6.9765588606507585</v>
      </c>
      <c r="CV193" s="28">
        <v>6.6677879046068487</v>
      </c>
      <c r="CW193" s="28">
        <v>6.3290110655024154</v>
      </c>
      <c r="CX193" s="28">
        <v>5.9802611425929832</v>
      </c>
      <c r="CY193" s="28">
        <v>4.3119426037151261</v>
      </c>
      <c r="CZ193" s="28">
        <v>2.5431641762060355</v>
      </c>
      <c r="DA193" s="28">
        <v>1.6166609836086057</v>
      </c>
      <c r="DB193" s="28">
        <v>1.0768260372902585</v>
      </c>
      <c r="DD193" s="28">
        <v>11.062826407789299</v>
      </c>
      <c r="DE193" s="28">
        <v>10.758696775711247</v>
      </c>
      <c r="DF193" s="28">
        <v>10.617074702990102</v>
      </c>
      <c r="DG193" s="28">
        <v>10.360853763314953</v>
      </c>
      <c r="DH193" s="28">
        <v>10.177362057766251</v>
      </c>
      <c r="DI193" s="28">
        <v>9.8584745024097771</v>
      </c>
      <c r="DJ193" s="28">
        <v>9.4765588606507585</v>
      </c>
      <c r="DK193" s="28">
        <v>9.1677879046068487</v>
      </c>
      <c r="DL193" s="28">
        <v>8.8290110655024154</v>
      </c>
      <c r="DM193" s="28">
        <v>8.4802611425929832</v>
      </c>
      <c r="DN193" s="28">
        <v>6.8119426037151261</v>
      </c>
      <c r="DO193" s="28">
        <v>5.0431641762060355</v>
      </c>
      <c r="DP193" s="28">
        <v>4.1166609836086057</v>
      </c>
      <c r="DQ193" s="28">
        <v>3.5768260372902585</v>
      </c>
      <c r="DS193" s="29">
        <v>8.5401626047554942</v>
      </c>
      <c r="DT193" s="29">
        <v>8.2138797073097507</v>
      </c>
      <c r="DU193" s="29">
        <v>8.0792326687755835</v>
      </c>
      <c r="DV193" s="29">
        <v>7.8200168308463436</v>
      </c>
      <c r="DW193" s="29">
        <v>7.5920844227994309</v>
      </c>
      <c r="DX193" s="29">
        <v>7.2566955624359366</v>
      </c>
      <c r="DY193" s="29">
        <v>6.8924263841294202</v>
      </c>
      <c r="DZ193" s="29">
        <v>6.5884138860363262</v>
      </c>
      <c r="EA193" s="29">
        <v>6.2666510995168743</v>
      </c>
      <c r="EB193" s="29">
        <v>5.7354978981056828</v>
      </c>
      <c r="EC193" s="29">
        <v>3.3182667036397984</v>
      </c>
      <c r="ED193" s="29">
        <v>1.795054598733314</v>
      </c>
      <c r="EE193" s="29">
        <v>1.2174058376838506</v>
      </c>
      <c r="EF193" s="29">
        <v>1.4865163189777295</v>
      </c>
      <c r="EH193" s="29">
        <v>11.040162604755494</v>
      </c>
      <c r="EI193" s="29">
        <v>10.713879707309751</v>
      </c>
      <c r="EJ193" s="29">
        <v>10.713879707309751</v>
      </c>
      <c r="EK193" s="29">
        <v>10.320016830846344</v>
      </c>
      <c r="EL193" s="29">
        <v>10.092084422799431</v>
      </c>
      <c r="EM193" s="29">
        <v>9.7566955624359366</v>
      </c>
      <c r="EN193" s="29">
        <v>9.3924263841294202</v>
      </c>
      <c r="EO193" s="29">
        <v>9.0884138860363262</v>
      </c>
      <c r="EP193" s="29">
        <v>8.7666510995168743</v>
      </c>
      <c r="EQ193" s="29">
        <v>8.2354978981056828</v>
      </c>
      <c r="ER193" s="29">
        <v>5.8182667036397984</v>
      </c>
      <c r="ES193" s="29">
        <v>4.295054598733314</v>
      </c>
      <c r="ET193" s="29">
        <v>3.7174058376838506</v>
      </c>
      <c r="EU193" s="29">
        <v>3.9865163189777295</v>
      </c>
      <c r="EW193" s="1">
        <v>376579</v>
      </c>
      <c r="EX193" s="1">
        <v>509136</v>
      </c>
      <c r="EY193" s="1" t="s">
        <v>452</v>
      </c>
      <c r="EZ193" s="1" t="s">
        <v>872</v>
      </c>
    </row>
    <row r="194" spans="2:156" ht="16" thickBot="1" x14ac:dyDescent="0.4">
      <c r="B194" s="21" t="s">
        <v>195</v>
      </c>
      <c r="C194" s="22">
        <v>5.9368996865315395</v>
      </c>
      <c r="D194" s="23">
        <v>5.743675351029669</v>
      </c>
      <c r="E194" s="23">
        <v>5.6784178944827435</v>
      </c>
      <c r="F194" s="23">
        <v>5.4880442487009056</v>
      </c>
      <c r="G194" s="23">
        <v>5.321095370245974</v>
      </c>
      <c r="H194" s="23">
        <v>5.1728612875791669</v>
      </c>
      <c r="I194" s="23">
        <v>4.9184684707119288</v>
      </c>
      <c r="J194" s="23">
        <v>4.7363401124992599</v>
      </c>
      <c r="K194" s="23">
        <v>4.525325076972905</v>
      </c>
      <c r="L194" s="23">
        <v>4.2880574139044487</v>
      </c>
      <c r="M194" s="23">
        <v>3.3047367758459032</v>
      </c>
      <c r="N194" s="23">
        <v>2.8600716437841847</v>
      </c>
      <c r="O194" s="23">
        <v>2.7084649192764321</v>
      </c>
      <c r="P194" s="23">
        <v>2.8297307648337711</v>
      </c>
      <c r="Q194" s="24"/>
      <c r="R194" s="23">
        <v>17.18689968653154</v>
      </c>
      <c r="S194" s="23">
        <v>16.993675351029669</v>
      </c>
      <c r="T194" s="23">
        <v>16.928417894482742</v>
      </c>
      <c r="U194" s="23">
        <v>16.738044248700906</v>
      </c>
      <c r="V194" s="23">
        <v>16.571095370245974</v>
      </c>
      <c r="W194" s="23">
        <v>16.422861287579167</v>
      </c>
      <c r="X194" s="23">
        <v>16.168468470711929</v>
      </c>
      <c r="Y194" s="23">
        <v>15.98634011249926</v>
      </c>
      <c r="Z194" s="23">
        <v>15.775325076972905</v>
      </c>
      <c r="AA194" s="23">
        <v>15.538057413904449</v>
      </c>
      <c r="AB194" s="23">
        <v>14.554736775845903</v>
      </c>
      <c r="AC194" s="23">
        <v>14.110071643784185</v>
      </c>
      <c r="AD194" s="23">
        <v>13.958464919276432</v>
      </c>
      <c r="AE194" s="23">
        <v>14.079730764833771</v>
      </c>
      <c r="AG194" s="25">
        <v>6.1469522926161151</v>
      </c>
      <c r="AH194" s="25">
        <v>6.1203706647187541</v>
      </c>
      <c r="AI194" s="25">
        <v>5.9634035222481021</v>
      </c>
      <c r="AJ194" s="25">
        <v>5.7292608863253847</v>
      </c>
      <c r="AK194" s="25">
        <v>5.5305851978037595</v>
      </c>
      <c r="AL194" s="25">
        <v>5.3641063158282254</v>
      </c>
      <c r="AM194" s="25">
        <v>5.0854290802193809</v>
      </c>
      <c r="AN194" s="25">
        <v>4.8704170390768038</v>
      </c>
      <c r="AO194" s="25">
        <v>4.6232903404351635</v>
      </c>
      <c r="AP194" s="25">
        <v>4.4009290938534456</v>
      </c>
      <c r="AQ194" s="25">
        <v>3.7354281310230029</v>
      </c>
      <c r="AR194" s="25">
        <v>3.2002925075604303</v>
      </c>
      <c r="AS194" s="25">
        <v>2.7823860434391268</v>
      </c>
      <c r="AT194" s="25">
        <v>2.6420577889989421</v>
      </c>
      <c r="AV194" s="26">
        <v>17.396952292616113</v>
      </c>
      <c r="AW194" s="26">
        <v>17.370370664718756</v>
      </c>
      <c r="AX194" s="26">
        <v>17.2134035222481</v>
      </c>
      <c r="AY194" s="26">
        <v>16.979260886325385</v>
      </c>
      <c r="AZ194" s="26">
        <v>16.780585197803759</v>
      </c>
      <c r="BA194" s="26">
        <v>16.614106315828224</v>
      </c>
      <c r="BB194" s="26">
        <v>16.335429080219381</v>
      </c>
      <c r="BC194" s="26">
        <v>16.120417039076806</v>
      </c>
      <c r="BD194" s="26">
        <v>15.873290340435164</v>
      </c>
      <c r="BE194" s="26">
        <v>15.650929093853446</v>
      </c>
      <c r="BF194" s="26">
        <v>14.985428131023003</v>
      </c>
      <c r="BG194" s="26">
        <v>14.45029250756043</v>
      </c>
      <c r="BH194" s="26">
        <v>14.032386043439127</v>
      </c>
      <c r="BI194" s="26">
        <v>13.892057788998942</v>
      </c>
      <c r="BK194" s="27">
        <v>5.9422318336488082</v>
      </c>
      <c r="BL194" s="27">
        <v>5.7539315535123592</v>
      </c>
      <c r="BM194" s="27">
        <v>5.6943956157538747</v>
      </c>
      <c r="BN194" s="27">
        <v>5.5107498115769538</v>
      </c>
      <c r="BO194" s="27">
        <v>5.3508073230773192</v>
      </c>
      <c r="BP194" s="27">
        <v>5.2096605161145444</v>
      </c>
      <c r="BQ194" s="27">
        <v>4.9637273238472055</v>
      </c>
      <c r="BR194" s="27">
        <v>4.7890428932835682</v>
      </c>
      <c r="BS194" s="27">
        <v>4.5886782176286687</v>
      </c>
      <c r="BT194" s="27">
        <v>4.3712924538813756</v>
      </c>
      <c r="BU194" s="27">
        <v>3.4534172968384986</v>
      </c>
      <c r="BV194" s="27">
        <v>3.1006725607512085</v>
      </c>
      <c r="BW194" s="27">
        <v>2.9835056497300236</v>
      </c>
      <c r="BX194" s="27">
        <v>3.1613243582081019</v>
      </c>
      <c r="BZ194" s="27">
        <v>17.192231833648808</v>
      </c>
      <c r="CA194" s="27">
        <v>17.003931553512359</v>
      </c>
      <c r="CB194" s="27">
        <v>16.944395615753876</v>
      </c>
      <c r="CC194" s="27">
        <v>16.760749811576954</v>
      </c>
      <c r="CD194" s="27">
        <v>16.600807323077319</v>
      </c>
      <c r="CE194" s="27">
        <v>16.459660516114546</v>
      </c>
      <c r="CF194" s="27">
        <v>16.213727323847205</v>
      </c>
      <c r="CG194" s="27">
        <v>16.039042893283568</v>
      </c>
      <c r="CH194" s="27">
        <v>15.838678217628669</v>
      </c>
      <c r="CI194" s="27">
        <v>15.621292453881376</v>
      </c>
      <c r="CJ194" s="27">
        <v>14.703417296838499</v>
      </c>
      <c r="CK194" s="27">
        <v>14.350672560751208</v>
      </c>
      <c r="CL194" s="27">
        <v>14.233505649730024</v>
      </c>
      <c r="CM194" s="27">
        <v>14.411324358208102</v>
      </c>
      <c r="CO194" s="28">
        <v>5.9575370326706079</v>
      </c>
      <c r="CP194" s="28">
        <v>5.7795354048518117</v>
      </c>
      <c r="CQ194" s="28">
        <v>5.733242415335166</v>
      </c>
      <c r="CR194" s="28">
        <v>5.5616533671268371</v>
      </c>
      <c r="CS194" s="28">
        <v>5.405678048295723</v>
      </c>
      <c r="CT194" s="28">
        <v>5.2666104227774593</v>
      </c>
      <c r="CU194" s="28">
        <v>5.0138438061827699</v>
      </c>
      <c r="CV194" s="28">
        <v>4.8374837364658614</v>
      </c>
      <c r="CW194" s="28">
        <v>4.6605515400477611</v>
      </c>
      <c r="CX194" s="28">
        <v>4.5132612519420725</v>
      </c>
      <c r="CY194" s="28">
        <v>3.6115435000938998</v>
      </c>
      <c r="CZ194" s="28">
        <v>2.2175321406189443</v>
      </c>
      <c r="DA194" s="28">
        <v>1.5885376348394296</v>
      </c>
      <c r="DB194" s="28">
        <v>1.3237335845220262</v>
      </c>
      <c r="DD194" s="28">
        <v>17.207537032670608</v>
      </c>
      <c r="DE194" s="28">
        <v>17.029535404851813</v>
      </c>
      <c r="DF194" s="28">
        <v>16.983242415335166</v>
      </c>
      <c r="DG194" s="28">
        <v>16.811653367126837</v>
      </c>
      <c r="DH194" s="28">
        <v>16.655678048295723</v>
      </c>
      <c r="DI194" s="28">
        <v>16.516610422777461</v>
      </c>
      <c r="DJ194" s="28">
        <v>16.26384380618277</v>
      </c>
      <c r="DK194" s="28">
        <v>16.087483736465863</v>
      </c>
      <c r="DL194" s="28">
        <v>15.910551540047761</v>
      </c>
      <c r="DM194" s="28">
        <v>15.763261251942073</v>
      </c>
      <c r="DN194" s="28">
        <v>14.8615435000939</v>
      </c>
      <c r="DO194" s="28">
        <v>13.467532140618944</v>
      </c>
      <c r="DP194" s="28">
        <v>12.83853763483943</v>
      </c>
      <c r="DQ194" s="28">
        <v>12.573733584522026</v>
      </c>
      <c r="DS194" s="29">
        <v>5.9556961952488265</v>
      </c>
      <c r="DT194" s="29">
        <v>5.7663886235772832</v>
      </c>
      <c r="DU194" s="29">
        <v>5.7224327162360229</v>
      </c>
      <c r="DV194" s="29">
        <v>5.5625931700444404</v>
      </c>
      <c r="DW194" s="29">
        <v>5.4087953389379386</v>
      </c>
      <c r="DX194" s="29">
        <v>5.2825070412866229</v>
      </c>
      <c r="DY194" s="29">
        <v>5.0484387279403045</v>
      </c>
      <c r="DZ194" s="29">
        <v>4.3953548956717992</v>
      </c>
      <c r="EA194" s="29">
        <v>4.2681369520042285</v>
      </c>
      <c r="EB194" s="29">
        <v>4.0367218234736963</v>
      </c>
      <c r="EC194" s="29">
        <v>2.7080279926946051</v>
      </c>
      <c r="ED194" s="29">
        <v>1.5993065413661611</v>
      </c>
      <c r="EE194" s="29">
        <v>1.2906547960354118</v>
      </c>
      <c r="EF194" s="29">
        <v>1.8104821911593891</v>
      </c>
      <c r="EH194" s="29">
        <v>17.205696195248827</v>
      </c>
      <c r="EI194" s="29">
        <v>17.016388623577285</v>
      </c>
      <c r="EJ194" s="29">
        <v>17.016388623577285</v>
      </c>
      <c r="EK194" s="29">
        <v>16.81259317004444</v>
      </c>
      <c r="EL194" s="29">
        <v>16.658795338937939</v>
      </c>
      <c r="EM194" s="29">
        <v>16.532507041286621</v>
      </c>
      <c r="EN194" s="29">
        <v>16.298438727940304</v>
      </c>
      <c r="EO194" s="29">
        <v>15.645354895671799</v>
      </c>
      <c r="EP194" s="29">
        <v>15.518136952004228</v>
      </c>
      <c r="EQ194" s="29">
        <v>15.286721823473696</v>
      </c>
      <c r="ER194" s="29">
        <v>13.958027992694605</v>
      </c>
      <c r="ES194" s="29">
        <v>12.849306541366161</v>
      </c>
      <c r="ET194" s="29">
        <v>12.540654796035412</v>
      </c>
      <c r="EU194" s="29">
        <v>13.060482191159389</v>
      </c>
      <c r="EW194" s="1">
        <v>364439</v>
      </c>
      <c r="EX194" s="1">
        <v>526672</v>
      </c>
      <c r="EY194" s="1" t="s">
        <v>452</v>
      </c>
      <c r="EZ194" s="1" t="s">
        <v>872</v>
      </c>
    </row>
    <row r="195" spans="2:156" ht="16" thickBot="1" x14ac:dyDescent="0.4">
      <c r="B195" s="21" t="s">
        <v>196</v>
      </c>
      <c r="C195" s="22">
        <v>6.2094607172719147</v>
      </c>
      <c r="D195" s="23">
        <v>5.7753808695377593</v>
      </c>
      <c r="E195" s="23">
        <v>5.8237888166171015</v>
      </c>
      <c r="F195" s="23">
        <v>5.3856330217966075</v>
      </c>
      <c r="G195" s="23">
        <v>5.2704167771982107</v>
      </c>
      <c r="H195" s="23">
        <v>4.8745044094258922</v>
      </c>
      <c r="I195" s="23">
        <v>4.521445090130781</v>
      </c>
      <c r="J195" s="23">
        <v>4.1316002875202287</v>
      </c>
      <c r="K195" s="23">
        <v>3.7432154401515128</v>
      </c>
      <c r="L195" s="23">
        <v>3.2407707323965678</v>
      </c>
      <c r="M195" s="23">
        <v>1.6901742248614671</v>
      </c>
      <c r="N195" s="23">
        <v>0.97602933071484976</v>
      </c>
      <c r="O195" s="23">
        <v>0.80230704113638573</v>
      </c>
      <c r="P195" s="23">
        <v>1.0375985064918076</v>
      </c>
      <c r="Q195" s="24"/>
      <c r="R195" s="23">
        <v>8.5594607172719162</v>
      </c>
      <c r="S195" s="23">
        <v>8.1253808695377607</v>
      </c>
      <c r="T195" s="23">
        <v>8.1737888166171029</v>
      </c>
      <c r="U195" s="23">
        <v>7.7356330217966089</v>
      </c>
      <c r="V195" s="23">
        <v>7.6204167771982121</v>
      </c>
      <c r="W195" s="23">
        <v>7.2245044094258937</v>
      </c>
      <c r="X195" s="23">
        <v>6.8714450901307824</v>
      </c>
      <c r="Y195" s="23">
        <v>6.4816002875202301</v>
      </c>
      <c r="Z195" s="23">
        <v>6.0932154401515142</v>
      </c>
      <c r="AA195" s="23">
        <v>5.5907707323965692</v>
      </c>
      <c r="AB195" s="23">
        <v>4.0401742248614685</v>
      </c>
      <c r="AC195" s="23">
        <v>3.3260293307148512</v>
      </c>
      <c r="AD195" s="23">
        <v>3.1523070411363872</v>
      </c>
      <c r="AE195" s="23">
        <v>3.387598506491809</v>
      </c>
      <c r="AG195" s="25">
        <v>6.2709695906846914</v>
      </c>
      <c r="AH195" s="25">
        <v>5.8912292073483457</v>
      </c>
      <c r="AI195" s="25">
        <v>5.8943311909824061</v>
      </c>
      <c r="AJ195" s="25">
        <v>5.48288798875714</v>
      </c>
      <c r="AK195" s="25">
        <v>5.4615584047213517</v>
      </c>
      <c r="AL195" s="25">
        <v>5.0882862901356969</v>
      </c>
      <c r="AM195" s="25">
        <v>4.8257998086984557</v>
      </c>
      <c r="AN195" s="25">
        <v>4.5066489589247993</v>
      </c>
      <c r="AO195" s="25">
        <v>4.1789616349880045</v>
      </c>
      <c r="AP195" s="25">
        <v>3.7943574414917052</v>
      </c>
      <c r="AQ195" s="25">
        <v>2.6988254977637087</v>
      </c>
      <c r="AR195" s="25">
        <v>1.9574749613909592</v>
      </c>
      <c r="AS195" s="25">
        <v>1.4894973198340971</v>
      </c>
      <c r="AT195" s="25">
        <v>1.274408086485785</v>
      </c>
      <c r="AV195" s="26">
        <v>8.6209695906846928</v>
      </c>
      <c r="AW195" s="26">
        <v>8.2412292073483471</v>
      </c>
      <c r="AX195" s="26">
        <v>8.2443311909824075</v>
      </c>
      <c r="AY195" s="26">
        <v>7.8328879887571414</v>
      </c>
      <c r="AZ195" s="26">
        <v>7.8115584047213531</v>
      </c>
      <c r="BA195" s="26">
        <v>7.4382862901356983</v>
      </c>
      <c r="BB195" s="26">
        <v>7.1757998086984571</v>
      </c>
      <c r="BC195" s="26">
        <v>6.8566489589248008</v>
      </c>
      <c r="BD195" s="26">
        <v>6.528961634988006</v>
      </c>
      <c r="BE195" s="26">
        <v>6.1443574414917066</v>
      </c>
      <c r="BF195" s="26">
        <v>5.0488254977637101</v>
      </c>
      <c r="BG195" s="26">
        <v>4.3074749613909606</v>
      </c>
      <c r="BH195" s="26">
        <v>3.8394973198340985</v>
      </c>
      <c r="BI195" s="26">
        <v>3.6244080864857864</v>
      </c>
      <c r="BK195" s="27">
        <v>6.2243587203245134</v>
      </c>
      <c r="BL195" s="27">
        <v>5.8011289667549217</v>
      </c>
      <c r="BM195" s="27">
        <v>5.8680051344931936</v>
      </c>
      <c r="BN195" s="27">
        <v>5.4357037771020842</v>
      </c>
      <c r="BO195" s="27">
        <v>5.2541164971593197</v>
      </c>
      <c r="BP195" s="27">
        <v>4.896735777984599</v>
      </c>
      <c r="BQ195" s="27">
        <v>4.5539232341540252</v>
      </c>
      <c r="BR195" s="27">
        <v>4.1725703190728414</v>
      </c>
      <c r="BS195" s="27">
        <v>3.7787118025842865</v>
      </c>
      <c r="BT195" s="27">
        <v>3.3372428319690073</v>
      </c>
      <c r="BU195" s="27">
        <v>1.9263899646002933</v>
      </c>
      <c r="BV195" s="27">
        <v>1.2953772997036346</v>
      </c>
      <c r="BW195" s="27">
        <v>1.1436473712442368</v>
      </c>
      <c r="BX195" s="27">
        <v>1.3578338319393453</v>
      </c>
      <c r="BZ195" s="27">
        <v>8.5743587203245148</v>
      </c>
      <c r="CA195" s="27">
        <v>8.1511289667549232</v>
      </c>
      <c r="CB195" s="27">
        <v>8.218005134493195</v>
      </c>
      <c r="CC195" s="27">
        <v>7.7857037771020856</v>
      </c>
      <c r="CD195" s="27">
        <v>7.6041164971593211</v>
      </c>
      <c r="CE195" s="27">
        <v>7.2467357779846004</v>
      </c>
      <c r="CF195" s="27">
        <v>6.9039232341540266</v>
      </c>
      <c r="CG195" s="27">
        <v>6.5225703190728428</v>
      </c>
      <c r="CH195" s="27">
        <v>6.1287118025842879</v>
      </c>
      <c r="CI195" s="27">
        <v>5.6872428319690087</v>
      </c>
      <c r="CJ195" s="27">
        <v>4.2763899646002947</v>
      </c>
      <c r="CK195" s="27">
        <v>3.645377299703636</v>
      </c>
      <c r="CL195" s="27">
        <v>3.4936473712442382</v>
      </c>
      <c r="CM195" s="27">
        <v>3.7078338319393467</v>
      </c>
      <c r="CO195" s="28">
        <v>6.2138339456228131</v>
      </c>
      <c r="CP195" s="28">
        <v>5.7843704182381508</v>
      </c>
      <c r="CQ195" s="28">
        <v>5.8390441623247522</v>
      </c>
      <c r="CR195" s="28">
        <v>5.4033559255626198</v>
      </c>
      <c r="CS195" s="28">
        <v>5.3729267652439781</v>
      </c>
      <c r="CT195" s="28">
        <v>4.9772392463881996</v>
      </c>
      <c r="CU195" s="28">
        <v>4.648679486778299</v>
      </c>
      <c r="CV195" s="28">
        <v>4.2884505264293811</v>
      </c>
      <c r="CW195" s="28">
        <v>3.9864071535002665</v>
      </c>
      <c r="CX195" s="28">
        <v>3.6275475420346428</v>
      </c>
      <c r="CY195" s="28">
        <v>1.6502609319269457</v>
      </c>
      <c r="CZ195" s="28">
        <v>-2.4872885943012548</v>
      </c>
      <c r="DA195" s="28">
        <v>-5.9013855305446903</v>
      </c>
      <c r="DB195" s="28">
        <v>-8.1573933415736057</v>
      </c>
      <c r="DD195" s="28">
        <v>8.5638339456228145</v>
      </c>
      <c r="DE195" s="28">
        <v>8.1343704182381522</v>
      </c>
      <c r="DF195" s="28">
        <v>8.1890441623247536</v>
      </c>
      <c r="DG195" s="28">
        <v>7.7533559255626212</v>
      </c>
      <c r="DH195" s="28">
        <v>7.7229267652439795</v>
      </c>
      <c r="DI195" s="28">
        <v>7.327239246388201</v>
      </c>
      <c r="DJ195" s="28">
        <v>6.9986794867783004</v>
      </c>
      <c r="DK195" s="28">
        <v>6.6384505264293825</v>
      </c>
      <c r="DL195" s="28">
        <v>6.336407153500268</v>
      </c>
      <c r="DM195" s="28">
        <v>5.9775475420346442</v>
      </c>
      <c r="DN195" s="28">
        <v>4.0002609319269471</v>
      </c>
      <c r="DO195" s="28">
        <v>-0.1372885943012534</v>
      </c>
      <c r="DP195" s="28">
        <v>-3.5513855305446889</v>
      </c>
      <c r="DQ195" s="28">
        <v>-5.8073933415736043</v>
      </c>
      <c r="DS195" s="29">
        <v>6.240715308925914</v>
      </c>
      <c r="DT195" s="29">
        <v>5.8062635631920418</v>
      </c>
      <c r="DU195" s="29">
        <v>5.8611850027376509</v>
      </c>
      <c r="DV195" s="29">
        <v>5.4608658807169608</v>
      </c>
      <c r="DW195" s="29">
        <v>5.408673611279065</v>
      </c>
      <c r="DX195" s="29">
        <v>5.0597625213222344</v>
      </c>
      <c r="DY195" s="29">
        <v>4.7837620927958078</v>
      </c>
      <c r="DZ195" s="29">
        <v>4.4902155714280099</v>
      </c>
      <c r="EA195" s="29">
        <v>4.1296487045168657</v>
      </c>
      <c r="EB195" s="29">
        <v>3.061581642594053</v>
      </c>
      <c r="EC195" s="29">
        <v>-1.6469352033771187</v>
      </c>
      <c r="ED195" s="29">
        <v>-5.3810291641900712</v>
      </c>
      <c r="EE195" s="29">
        <v>-7.6416915100009852</v>
      </c>
      <c r="EF195" s="29">
        <v>-6.9404190760324553</v>
      </c>
      <c r="EH195" s="29">
        <v>8.5907153089259154</v>
      </c>
      <c r="EI195" s="29">
        <v>8.1562635631920433</v>
      </c>
      <c r="EJ195" s="29">
        <v>8.1562635631920433</v>
      </c>
      <c r="EK195" s="29">
        <v>7.8108658807169622</v>
      </c>
      <c r="EL195" s="29">
        <v>7.7586736112790664</v>
      </c>
      <c r="EM195" s="29">
        <v>7.4097625213222358</v>
      </c>
      <c r="EN195" s="29">
        <v>7.1337620927958092</v>
      </c>
      <c r="EO195" s="29">
        <v>6.8402155714280113</v>
      </c>
      <c r="EP195" s="29">
        <v>6.4796487045168671</v>
      </c>
      <c r="EQ195" s="29">
        <v>5.4115816425940544</v>
      </c>
      <c r="ER195" s="29">
        <v>0.70306479662288268</v>
      </c>
      <c r="ES195" s="29">
        <v>-3.0310291641900697</v>
      </c>
      <c r="ET195" s="29">
        <v>-5.2916915100009838</v>
      </c>
      <c r="EU195" s="29">
        <v>-4.5904190760324539</v>
      </c>
      <c r="EW195" s="1">
        <v>365510</v>
      </c>
      <c r="EX195" s="1">
        <v>401069</v>
      </c>
      <c r="EY195" s="1" t="s">
        <v>481</v>
      </c>
      <c r="EZ195" s="1" t="s">
        <v>867</v>
      </c>
    </row>
    <row r="196" spans="2:156" ht="16" thickBot="1" x14ac:dyDescent="0.4">
      <c r="B196" s="21" t="s">
        <v>197</v>
      </c>
      <c r="C196" s="22">
        <v>4.4102052321301741</v>
      </c>
      <c r="D196" s="23">
        <v>3.8188285801491233</v>
      </c>
      <c r="E196" s="23">
        <v>3.7555818526466105</v>
      </c>
      <c r="F196" s="23">
        <v>3.6752562062067113</v>
      </c>
      <c r="G196" s="23">
        <v>3.5389175469084186</v>
      </c>
      <c r="H196" s="23">
        <v>3.3332706395505411</v>
      </c>
      <c r="I196" s="23">
        <v>3.1286980645752074</v>
      </c>
      <c r="J196" s="23">
        <v>2.9530278157031695</v>
      </c>
      <c r="K196" s="23">
        <v>2.7420142274096939</v>
      </c>
      <c r="L196" s="23">
        <v>2.5000390151035212</v>
      </c>
      <c r="M196" s="23">
        <v>-6.3857275405503628</v>
      </c>
      <c r="N196" s="23">
        <v>-7.8725931562053511</v>
      </c>
      <c r="O196" s="23">
        <v>-8.6885951805451853</v>
      </c>
      <c r="P196" s="23">
        <v>-8.9338407687113417</v>
      </c>
      <c r="Q196" s="24"/>
      <c r="R196" s="23">
        <v>11.410205232130174</v>
      </c>
      <c r="S196" s="23">
        <v>10.818828580149123</v>
      </c>
      <c r="T196" s="23">
        <v>10.75558185264661</v>
      </c>
      <c r="U196" s="23">
        <v>10.675256206206711</v>
      </c>
      <c r="V196" s="23">
        <v>10.538917546908419</v>
      </c>
      <c r="W196" s="23">
        <v>10.333270639550541</v>
      </c>
      <c r="X196" s="23">
        <v>10.128698064575207</v>
      </c>
      <c r="Y196" s="23">
        <v>9.9530278157031695</v>
      </c>
      <c r="Z196" s="23">
        <v>9.7420142274096939</v>
      </c>
      <c r="AA196" s="23">
        <v>9.5000390151035212</v>
      </c>
      <c r="AB196" s="23">
        <v>0.61427245944963715</v>
      </c>
      <c r="AC196" s="23">
        <v>-0.87259315620535105</v>
      </c>
      <c r="AD196" s="23">
        <v>-1.6885951805451853</v>
      </c>
      <c r="AE196" s="23">
        <v>-1.9338407687113417</v>
      </c>
      <c r="AG196" s="25">
        <v>4.9003821110416848</v>
      </c>
      <c r="AH196" s="25">
        <v>4.7580677720367799</v>
      </c>
      <c r="AI196" s="25">
        <v>4.5921703471103452</v>
      </c>
      <c r="AJ196" s="25">
        <v>4.4228628610051928</v>
      </c>
      <c r="AK196" s="25">
        <v>4.2236382664677379</v>
      </c>
      <c r="AL196" s="25">
        <v>3.9999327057264331</v>
      </c>
      <c r="AM196" s="25">
        <v>3.7515335595347992</v>
      </c>
      <c r="AN196" s="25">
        <v>3.5311527969738243</v>
      </c>
      <c r="AO196" s="25">
        <v>3.2850730076057353</v>
      </c>
      <c r="AP196" s="25">
        <v>3.030955933701442</v>
      </c>
      <c r="AQ196" s="25">
        <v>2.170132245766343</v>
      </c>
      <c r="AR196" s="25">
        <v>1.4494400422611342</v>
      </c>
      <c r="AS196" s="25">
        <v>0.87940226954926715</v>
      </c>
      <c r="AT196" s="25">
        <v>0.48232821520207025</v>
      </c>
      <c r="AV196" s="26">
        <v>11.900382111041685</v>
      </c>
      <c r="AW196" s="26">
        <v>11.75806777203678</v>
      </c>
      <c r="AX196" s="26">
        <v>11.592170347110345</v>
      </c>
      <c r="AY196" s="26">
        <v>11.422862861005193</v>
      </c>
      <c r="AZ196" s="26">
        <v>11.223638266467738</v>
      </c>
      <c r="BA196" s="26">
        <v>10.999932705726433</v>
      </c>
      <c r="BB196" s="26">
        <v>10.751533559534799</v>
      </c>
      <c r="BC196" s="26">
        <v>10.531152796973824</v>
      </c>
      <c r="BD196" s="26">
        <v>10.285073007605735</v>
      </c>
      <c r="BE196" s="26">
        <v>10.030955933701442</v>
      </c>
      <c r="BF196" s="26">
        <v>9.170132245766343</v>
      </c>
      <c r="BG196" s="26">
        <v>8.4494400422611342</v>
      </c>
      <c r="BH196" s="26">
        <v>7.8794022695492671</v>
      </c>
      <c r="BI196" s="26">
        <v>7.4823282152020703</v>
      </c>
      <c r="BK196" s="27">
        <v>4.3966115984911411</v>
      </c>
      <c r="BL196" s="27">
        <v>3.8332730348688102</v>
      </c>
      <c r="BM196" s="27">
        <v>3.769982296996762</v>
      </c>
      <c r="BN196" s="27">
        <v>3.6921218513792411</v>
      </c>
      <c r="BO196" s="27">
        <v>3.5436180997612752</v>
      </c>
      <c r="BP196" s="27">
        <v>3.3570671331712454</v>
      </c>
      <c r="BQ196" s="27">
        <v>3.1719842544585646</v>
      </c>
      <c r="BR196" s="27">
        <v>2.9759534729669355</v>
      </c>
      <c r="BS196" s="27">
        <v>2.7713099090460673</v>
      </c>
      <c r="BT196" s="27">
        <v>2.5515060352476091</v>
      </c>
      <c r="BU196" s="27">
        <v>-6.1954643270954435</v>
      </c>
      <c r="BV196" s="27">
        <v>-7.2696140239573133</v>
      </c>
      <c r="BW196" s="27">
        <v>-7.8734940321103331</v>
      </c>
      <c r="BX196" s="27">
        <v>-7.75382343860338</v>
      </c>
      <c r="BZ196" s="27">
        <v>11.396611598491141</v>
      </c>
      <c r="CA196" s="27">
        <v>10.83327303486881</v>
      </c>
      <c r="CB196" s="27">
        <v>10.769982296996762</v>
      </c>
      <c r="CC196" s="27">
        <v>10.692121851379241</v>
      </c>
      <c r="CD196" s="27">
        <v>10.543618099761275</v>
      </c>
      <c r="CE196" s="27">
        <v>10.357067133171245</v>
      </c>
      <c r="CF196" s="27">
        <v>10.171984254458565</v>
      </c>
      <c r="CG196" s="27">
        <v>9.9759534729669355</v>
      </c>
      <c r="CH196" s="27">
        <v>9.7713099090460673</v>
      </c>
      <c r="CI196" s="27">
        <v>9.5515060352476091</v>
      </c>
      <c r="CJ196" s="27">
        <v>0.80453567290455652</v>
      </c>
      <c r="CK196" s="27">
        <v>-0.26961402395731326</v>
      </c>
      <c r="CL196" s="27">
        <v>-0.87349403211033305</v>
      </c>
      <c r="CM196" s="27">
        <v>-0.75382343860337997</v>
      </c>
      <c r="CO196" s="28">
        <v>4.4452295375054405</v>
      </c>
      <c r="CP196" s="28">
        <v>3.8956647906077499</v>
      </c>
      <c r="CQ196" s="28">
        <v>3.8706683003954225</v>
      </c>
      <c r="CR196" s="28">
        <v>3.8203012910121785</v>
      </c>
      <c r="CS196" s="28">
        <v>3.6775252967203436</v>
      </c>
      <c r="CT196" s="28">
        <v>3.4363913633562255</v>
      </c>
      <c r="CU196" s="28">
        <v>3.1748305418552683</v>
      </c>
      <c r="CV196" s="28">
        <v>2.9036995895024518</v>
      </c>
      <c r="CW196" s="28">
        <v>2.6526562469019908</v>
      </c>
      <c r="CX196" s="28">
        <v>2.389592777246019</v>
      </c>
      <c r="CY196" s="28">
        <v>-8.1343960164702516</v>
      </c>
      <c r="CZ196" s="28">
        <v>-14.686401010016638</v>
      </c>
      <c r="DA196" s="28">
        <v>-17.192174644069247</v>
      </c>
      <c r="DB196" s="28">
        <v>-17.956216793089325</v>
      </c>
      <c r="DD196" s="28">
        <v>11.44522953750544</v>
      </c>
      <c r="DE196" s="28">
        <v>10.89566479060775</v>
      </c>
      <c r="DF196" s="28">
        <v>10.870668300395423</v>
      </c>
      <c r="DG196" s="28">
        <v>10.820301291012179</v>
      </c>
      <c r="DH196" s="28">
        <v>10.677525296720344</v>
      </c>
      <c r="DI196" s="28">
        <v>10.436391363356226</v>
      </c>
      <c r="DJ196" s="28">
        <v>10.174830541855268</v>
      </c>
      <c r="DK196" s="28">
        <v>9.9036995895024518</v>
      </c>
      <c r="DL196" s="28">
        <v>9.6526562469019908</v>
      </c>
      <c r="DM196" s="28">
        <v>9.389592777246019</v>
      </c>
      <c r="DN196" s="28">
        <v>-1.1343960164702516</v>
      </c>
      <c r="DO196" s="28">
        <v>-7.6864010100166382</v>
      </c>
      <c r="DP196" s="28">
        <v>-10.192174644069247</v>
      </c>
      <c r="DQ196" s="28">
        <v>-10.956216793089325</v>
      </c>
      <c r="DS196" s="29">
        <v>4.4445378942870235</v>
      </c>
      <c r="DT196" s="29">
        <v>3.8845581367265609</v>
      </c>
      <c r="DU196" s="29">
        <v>3.8532648442459774</v>
      </c>
      <c r="DV196" s="29">
        <v>3.8055774159582043</v>
      </c>
      <c r="DW196" s="29">
        <v>3.6888696308315545</v>
      </c>
      <c r="DX196" s="29">
        <v>3.4790321978661112</v>
      </c>
      <c r="DY196" s="29">
        <v>3.1869385092938316</v>
      </c>
      <c r="DZ196" s="29">
        <v>2.8343503355753654</v>
      </c>
      <c r="EA196" s="29">
        <v>2.4591089925003793</v>
      </c>
      <c r="EB196" s="29">
        <v>-8.0318694968934992</v>
      </c>
      <c r="EC196" s="29">
        <v>-10.566493456130107</v>
      </c>
      <c r="ED196" s="29">
        <v>-13.368532806573576</v>
      </c>
      <c r="EE196" s="29">
        <v>-15.001315107442203</v>
      </c>
      <c r="EF196" s="29">
        <v>-14.122971412632779</v>
      </c>
      <c r="EH196" s="29">
        <v>11.444537894287024</v>
      </c>
      <c r="EI196" s="29">
        <v>10.884558136726561</v>
      </c>
      <c r="EJ196" s="29">
        <v>10.884558136726561</v>
      </c>
      <c r="EK196" s="29">
        <v>10.805577415958204</v>
      </c>
      <c r="EL196" s="29">
        <v>10.688869630831555</v>
      </c>
      <c r="EM196" s="29">
        <v>10.479032197866111</v>
      </c>
      <c r="EN196" s="29">
        <v>10.186938509293832</v>
      </c>
      <c r="EO196" s="29">
        <v>9.8343503355753654</v>
      </c>
      <c r="EP196" s="29">
        <v>9.4591089925003793</v>
      </c>
      <c r="EQ196" s="29">
        <v>-1.0318694968934992</v>
      </c>
      <c r="ER196" s="29">
        <v>-3.5664934561301074</v>
      </c>
      <c r="ES196" s="29">
        <v>-6.368532806573576</v>
      </c>
      <c r="ET196" s="29">
        <v>-8.0013151074422026</v>
      </c>
      <c r="EU196" s="29">
        <v>-7.1229714126327792</v>
      </c>
      <c r="EW196" s="1">
        <v>354934</v>
      </c>
      <c r="EX196" s="1">
        <v>405497</v>
      </c>
      <c r="EY196" s="1" t="s">
        <v>466</v>
      </c>
      <c r="EZ196" s="1" t="s">
        <v>877</v>
      </c>
    </row>
    <row r="197" spans="2:156" ht="16" thickBot="1" x14ac:dyDescent="0.4">
      <c r="B197" s="21" t="s">
        <v>198</v>
      </c>
      <c r="C197" s="22">
        <v>3.3267214502412905</v>
      </c>
      <c r="D197" s="23">
        <v>2.1902537044295052</v>
      </c>
      <c r="E197" s="23">
        <v>2.0429950479054</v>
      </c>
      <c r="F197" s="23">
        <v>1.8789240246621155</v>
      </c>
      <c r="G197" s="23">
        <v>1.6532340410591289</v>
      </c>
      <c r="H197" s="23">
        <v>1.3622580195679923</v>
      </c>
      <c r="I197" s="23">
        <v>0.98177983019576232</v>
      </c>
      <c r="J197" s="23">
        <v>7.3228389841674506</v>
      </c>
      <c r="K197" s="23">
        <v>7.1881770005138357</v>
      </c>
      <c r="L197" s="23">
        <v>6.8720248727767448</v>
      </c>
      <c r="M197" s="23">
        <v>5.6412300236356998</v>
      </c>
      <c r="N197" s="23">
        <v>4.8811670921723191</v>
      </c>
      <c r="O197" s="23">
        <v>4.5366306673773344</v>
      </c>
      <c r="P197" s="23">
        <v>4.5412291614814322</v>
      </c>
      <c r="Q197" s="24"/>
      <c r="R197" s="23">
        <v>7.963721450241291</v>
      </c>
      <c r="S197" s="23">
        <v>6.8272537044295056</v>
      </c>
      <c r="T197" s="23">
        <v>6.6799950479054004</v>
      </c>
      <c r="U197" s="23">
        <v>6.515924024662116</v>
      </c>
      <c r="V197" s="23">
        <v>6.2902340410591293</v>
      </c>
      <c r="W197" s="23">
        <v>5.9992580195679928</v>
      </c>
      <c r="X197" s="23">
        <v>5.6187798301957628</v>
      </c>
      <c r="Y197" s="23">
        <v>5.3228389841674506</v>
      </c>
      <c r="Z197" s="23">
        <v>5.1881770005138357</v>
      </c>
      <c r="AA197" s="23">
        <v>4.8720248727767448</v>
      </c>
      <c r="AB197" s="23">
        <v>3.6412300236356998</v>
      </c>
      <c r="AC197" s="23">
        <v>2.8811670921723191</v>
      </c>
      <c r="AD197" s="23">
        <v>2.5366306673773344</v>
      </c>
      <c r="AE197" s="23">
        <v>2.5412291614814322</v>
      </c>
      <c r="AG197" s="25">
        <v>3.944139245704509</v>
      </c>
      <c r="AH197" s="25">
        <v>3.3708743479058718</v>
      </c>
      <c r="AI197" s="25">
        <v>3.1795449909120066</v>
      </c>
      <c r="AJ197" s="25">
        <v>2.9305344520035383</v>
      </c>
      <c r="AK197" s="25">
        <v>2.6405850479028921</v>
      </c>
      <c r="AL197" s="25">
        <v>2.303209721040151</v>
      </c>
      <c r="AM197" s="25">
        <v>1.8552000343260815</v>
      </c>
      <c r="AN197" s="25">
        <v>1.4737642751343678</v>
      </c>
      <c r="AO197" s="25">
        <v>1.2292549422094261</v>
      </c>
      <c r="AP197" s="25">
        <v>0.85207532917849349</v>
      </c>
      <c r="AQ197" s="25">
        <v>-0.10750849952854935</v>
      </c>
      <c r="AR197" s="25">
        <v>-0.86580991331019419</v>
      </c>
      <c r="AS197" s="25">
        <v>-1.3235509358602791</v>
      </c>
      <c r="AT197" s="25">
        <v>-1.5899820563329357</v>
      </c>
      <c r="AV197" s="26">
        <v>8.5811392457045095</v>
      </c>
      <c r="AW197" s="26">
        <v>8.0078743479058723</v>
      </c>
      <c r="AX197" s="26">
        <v>7.8165449909120071</v>
      </c>
      <c r="AY197" s="26">
        <v>7.5675344520035388</v>
      </c>
      <c r="AZ197" s="26">
        <v>7.2775850479028925</v>
      </c>
      <c r="BA197" s="26">
        <v>6.9402097210401514</v>
      </c>
      <c r="BB197" s="26">
        <v>6.4922000343260819</v>
      </c>
      <c r="BC197" s="26">
        <v>6.1107642751343683</v>
      </c>
      <c r="BD197" s="26">
        <v>5.8662549422094266</v>
      </c>
      <c r="BE197" s="26">
        <v>5.4890753291784939</v>
      </c>
      <c r="BF197" s="26">
        <v>4.5294915004714511</v>
      </c>
      <c r="BG197" s="26">
        <v>3.7711900866898063</v>
      </c>
      <c r="BH197" s="26">
        <v>3.3134490641397214</v>
      </c>
      <c r="BI197" s="26">
        <v>3.0470179436670648</v>
      </c>
      <c r="BK197" s="27">
        <v>3.3351541086823211</v>
      </c>
      <c r="BL197" s="27">
        <v>2.2195075871629228</v>
      </c>
      <c r="BM197" s="27">
        <v>2.0906540107213765</v>
      </c>
      <c r="BN197" s="27">
        <v>1.9422557100641065</v>
      </c>
      <c r="BO197" s="27">
        <v>1.7321155678109328</v>
      </c>
      <c r="BP197" s="27">
        <v>1.4558175289806812</v>
      </c>
      <c r="BQ197" s="27">
        <v>1.0905741936973534</v>
      </c>
      <c r="BR197" s="27">
        <v>0.80873766845905948</v>
      </c>
      <c r="BS197" s="27">
        <v>0.68949928215109324</v>
      </c>
      <c r="BT197" s="27">
        <v>0.4005982495547542</v>
      </c>
      <c r="BU197" s="27">
        <v>-0.7400836430144011</v>
      </c>
      <c r="BV197" s="27">
        <v>-1.4641372283842031</v>
      </c>
      <c r="BW197" s="27">
        <v>-1.7790355223055769</v>
      </c>
      <c r="BX197" s="27">
        <v>-1.7877497373706746</v>
      </c>
      <c r="BZ197" s="27">
        <v>7.9721541086823215</v>
      </c>
      <c r="CA197" s="27">
        <v>6.8565075871629233</v>
      </c>
      <c r="CB197" s="27">
        <v>6.7276540107213769</v>
      </c>
      <c r="CC197" s="27">
        <v>6.5792557100641069</v>
      </c>
      <c r="CD197" s="27">
        <v>6.3691155678109332</v>
      </c>
      <c r="CE197" s="27">
        <v>6.0928175289806816</v>
      </c>
      <c r="CF197" s="27">
        <v>5.7275741936973539</v>
      </c>
      <c r="CG197" s="27">
        <v>5.4457376684590599</v>
      </c>
      <c r="CH197" s="27">
        <v>5.3264992821510937</v>
      </c>
      <c r="CI197" s="27">
        <v>5.0375982495547547</v>
      </c>
      <c r="CJ197" s="27">
        <v>3.8969163569855994</v>
      </c>
      <c r="CK197" s="27">
        <v>3.1728627716157973</v>
      </c>
      <c r="CL197" s="27">
        <v>2.8579644776944235</v>
      </c>
      <c r="CM197" s="27">
        <v>2.8492502626293259</v>
      </c>
      <c r="CO197" s="28">
        <v>3.3592570634378056</v>
      </c>
      <c r="CP197" s="28">
        <v>2.2522271157621852</v>
      </c>
      <c r="CQ197" s="28">
        <v>2.136199792246515</v>
      </c>
      <c r="CR197" s="28">
        <v>1.9954186094049362</v>
      </c>
      <c r="CS197" s="28">
        <v>1.7781039336378512</v>
      </c>
      <c r="CT197" s="28">
        <v>1.4835415578263706</v>
      </c>
      <c r="CU197" s="28">
        <v>1.0747521635969655</v>
      </c>
      <c r="CV197" s="28">
        <v>0.7415419430597936</v>
      </c>
      <c r="CW197" s="28">
        <v>0.6084972126978343</v>
      </c>
      <c r="CX197" s="28">
        <v>0.32788652375343119</v>
      </c>
      <c r="CY197" s="28">
        <v>-1.2123358752891171</v>
      </c>
      <c r="CZ197" s="28">
        <v>-4.3138058109346389</v>
      </c>
      <c r="DA197" s="28">
        <v>-6.6303195069616194</v>
      </c>
      <c r="DB197" s="28">
        <v>-8.3608247957564465</v>
      </c>
      <c r="DD197" s="28">
        <v>7.9962570634378061</v>
      </c>
      <c r="DE197" s="28">
        <v>6.8892271157621856</v>
      </c>
      <c r="DF197" s="28">
        <v>6.7731997922465155</v>
      </c>
      <c r="DG197" s="28">
        <v>6.6324186094049367</v>
      </c>
      <c r="DH197" s="28">
        <v>6.4151039336378517</v>
      </c>
      <c r="DI197" s="28">
        <v>6.1205415578263711</v>
      </c>
      <c r="DJ197" s="28">
        <v>5.7117521635969659</v>
      </c>
      <c r="DK197" s="28">
        <v>5.3785419430597941</v>
      </c>
      <c r="DL197" s="28">
        <v>5.2454972126978348</v>
      </c>
      <c r="DM197" s="28">
        <v>4.9648865237534316</v>
      </c>
      <c r="DN197" s="28">
        <v>3.4246641247108833</v>
      </c>
      <c r="DO197" s="28">
        <v>0.32319418906536157</v>
      </c>
      <c r="DP197" s="28">
        <v>-1.993319506961619</v>
      </c>
      <c r="DQ197" s="28">
        <v>-3.7238247957564461</v>
      </c>
      <c r="DS197" s="29">
        <v>3.3697197599843314</v>
      </c>
      <c r="DT197" s="29">
        <v>2.2847311212074324</v>
      </c>
      <c r="DU197" s="29">
        <v>2.2089268405071287</v>
      </c>
      <c r="DV197" s="29">
        <v>2.1237616351040707</v>
      </c>
      <c r="DW197" s="29">
        <v>1.9524783982992773</v>
      </c>
      <c r="DX197" s="29">
        <v>1.7152028386222895</v>
      </c>
      <c r="DY197" s="29">
        <v>1.3698952900061805</v>
      </c>
      <c r="DZ197" s="29">
        <v>1.1046933602620932</v>
      </c>
      <c r="EA197" s="29">
        <v>1.0181795901575299</v>
      </c>
      <c r="EB197" s="29">
        <v>0.28608553788176394</v>
      </c>
      <c r="EC197" s="29">
        <v>-3.2543869187948289</v>
      </c>
      <c r="ED197" s="29">
        <v>-6.0503907731806379</v>
      </c>
      <c r="EE197" s="29">
        <v>-7.62731501211357</v>
      </c>
      <c r="EF197" s="29">
        <v>-7.1707829006437969</v>
      </c>
      <c r="EH197" s="29">
        <v>8.0067197599843318</v>
      </c>
      <c r="EI197" s="29">
        <v>6.9217311212074328</v>
      </c>
      <c r="EJ197" s="29">
        <v>6.9217311212074328</v>
      </c>
      <c r="EK197" s="29">
        <v>6.7607616351040711</v>
      </c>
      <c r="EL197" s="29">
        <v>6.5894783982992777</v>
      </c>
      <c r="EM197" s="29">
        <v>6.35220283862229</v>
      </c>
      <c r="EN197" s="29">
        <v>6.0068952900061809</v>
      </c>
      <c r="EO197" s="29">
        <v>5.7416933602620936</v>
      </c>
      <c r="EP197" s="29">
        <v>5.6551795901575304</v>
      </c>
      <c r="EQ197" s="29">
        <v>4.9230855378817644</v>
      </c>
      <c r="ER197" s="29">
        <v>1.3826130812051716</v>
      </c>
      <c r="ES197" s="29">
        <v>-1.4133907731806374</v>
      </c>
      <c r="ET197" s="29">
        <v>-2.9903150121135695</v>
      </c>
      <c r="EU197" s="29">
        <v>-2.5337829006437964</v>
      </c>
      <c r="EW197" s="1">
        <v>383136</v>
      </c>
      <c r="EX197" s="1">
        <v>397725</v>
      </c>
      <c r="EY197" s="1" t="s">
        <v>524</v>
      </c>
      <c r="EZ197" s="1" t="s">
        <v>859</v>
      </c>
    </row>
    <row r="198" spans="2:156" ht="16" thickBot="1" x14ac:dyDescent="0.4">
      <c r="B198" s="21" t="s">
        <v>199</v>
      </c>
      <c r="C198" s="22">
        <v>11.158058805308835</v>
      </c>
      <c r="D198" s="23">
        <v>10.543598289404411</v>
      </c>
      <c r="E198" s="23">
        <v>10.168195618328792</v>
      </c>
      <c r="F198" s="23">
        <v>9.8128294674612917</v>
      </c>
      <c r="G198" s="23">
        <v>9.3581339402212507</v>
      </c>
      <c r="H198" s="23">
        <v>8.8572848713353558</v>
      </c>
      <c r="I198" s="23">
        <v>8.3156725874476756</v>
      </c>
      <c r="J198" s="23">
        <v>7.7881387911283539</v>
      </c>
      <c r="K198" s="23">
        <v>7.2458915816334084</v>
      </c>
      <c r="L198" s="23">
        <v>6.6634691245576718</v>
      </c>
      <c r="M198" s="23">
        <v>4.6005934201493659</v>
      </c>
      <c r="N198" s="23">
        <v>3.6503070798527055</v>
      </c>
      <c r="O198" s="23">
        <v>3.5407182237994022</v>
      </c>
      <c r="P198" s="23">
        <v>3.8097408213870523</v>
      </c>
      <c r="Q198" s="24"/>
      <c r="R198" s="23">
        <v>15.798058805308836</v>
      </c>
      <c r="S198" s="23">
        <v>15.183598289404411</v>
      </c>
      <c r="T198" s="23">
        <v>14.808195618328792</v>
      </c>
      <c r="U198" s="23">
        <v>14.452829467461292</v>
      </c>
      <c r="V198" s="23">
        <v>13.998133940221251</v>
      </c>
      <c r="W198" s="23">
        <v>13.497284871335356</v>
      </c>
      <c r="X198" s="23">
        <v>12.955672587447676</v>
      </c>
      <c r="Y198" s="23">
        <v>12.428138791128355</v>
      </c>
      <c r="Z198" s="23">
        <v>11.885891581633409</v>
      </c>
      <c r="AA198" s="23">
        <v>11.303469124557672</v>
      </c>
      <c r="AB198" s="23">
        <v>9.2405934201493665</v>
      </c>
      <c r="AC198" s="23">
        <v>8.2903070798527061</v>
      </c>
      <c r="AD198" s="23">
        <v>8.1807182237994027</v>
      </c>
      <c r="AE198" s="23">
        <v>8.4497408213870528</v>
      </c>
      <c r="AG198" s="25">
        <v>11.477817016388894</v>
      </c>
      <c r="AH198" s="25">
        <v>11.153069684309564</v>
      </c>
      <c r="AI198" s="25">
        <v>10.791309907938883</v>
      </c>
      <c r="AJ198" s="25">
        <v>10.46738501748656</v>
      </c>
      <c r="AK198" s="25">
        <v>10.09192093150096</v>
      </c>
      <c r="AL198" s="25">
        <v>9.6842208674111312</v>
      </c>
      <c r="AM198" s="25">
        <v>9.2396375343666168</v>
      </c>
      <c r="AN198" s="25">
        <v>8.8023873755306923</v>
      </c>
      <c r="AO198" s="25">
        <v>8.3435741918233006</v>
      </c>
      <c r="AP198" s="25">
        <v>7.8943827101875232</v>
      </c>
      <c r="AQ198" s="25">
        <v>6.5240195407954786</v>
      </c>
      <c r="AR198" s="25">
        <v>5.697103467274296</v>
      </c>
      <c r="AS198" s="25">
        <v>5.339025169191391</v>
      </c>
      <c r="AT198" s="25">
        <v>5.2354110883783491</v>
      </c>
      <c r="AV198" s="26">
        <v>16.117817016388894</v>
      </c>
      <c r="AW198" s="26">
        <v>15.793069684309565</v>
      </c>
      <c r="AX198" s="26">
        <v>15.431309907938884</v>
      </c>
      <c r="AY198" s="26">
        <v>15.10738501748656</v>
      </c>
      <c r="AZ198" s="26">
        <v>14.73192093150096</v>
      </c>
      <c r="BA198" s="26">
        <v>14.324220867411132</v>
      </c>
      <c r="BB198" s="26">
        <v>13.879637534366617</v>
      </c>
      <c r="BC198" s="26">
        <v>13.442387375530693</v>
      </c>
      <c r="BD198" s="26">
        <v>12.983574191823301</v>
      </c>
      <c r="BE198" s="26">
        <v>12.534382710187524</v>
      </c>
      <c r="BF198" s="26">
        <v>11.164019540795479</v>
      </c>
      <c r="BG198" s="26">
        <v>10.337103467274297</v>
      </c>
      <c r="BH198" s="26">
        <v>9.9790251691913916</v>
      </c>
      <c r="BI198" s="26">
        <v>9.8754110883783497</v>
      </c>
      <c r="BK198" s="27">
        <v>11.162083742786672</v>
      </c>
      <c r="BL198" s="27">
        <v>10.55196454635977</v>
      </c>
      <c r="BM198" s="27">
        <v>10.180810642784254</v>
      </c>
      <c r="BN198" s="27">
        <v>9.8300579916329998</v>
      </c>
      <c r="BO198" s="27">
        <v>9.3828030721514128</v>
      </c>
      <c r="BP198" s="27">
        <v>8.8911019354900755</v>
      </c>
      <c r="BQ198" s="27">
        <v>8.3580868080550079</v>
      </c>
      <c r="BR198" s="27">
        <v>7.8378626248153225</v>
      </c>
      <c r="BS198" s="27">
        <v>7.3114348619468217</v>
      </c>
      <c r="BT198" s="27">
        <v>6.7750105587714202</v>
      </c>
      <c r="BU198" s="27">
        <v>4.8666956037117295</v>
      </c>
      <c r="BV198" s="27">
        <v>4.0250581789671216</v>
      </c>
      <c r="BW198" s="27">
        <v>3.9382927607111284</v>
      </c>
      <c r="BX198" s="27">
        <v>4.2078415681114301</v>
      </c>
      <c r="BZ198" s="27">
        <v>15.802083742786673</v>
      </c>
      <c r="CA198" s="27">
        <v>15.19196454635977</v>
      </c>
      <c r="CB198" s="27">
        <v>14.820810642784254</v>
      </c>
      <c r="CC198" s="27">
        <v>14.470057991633</v>
      </c>
      <c r="CD198" s="27">
        <v>14.022803072151413</v>
      </c>
      <c r="CE198" s="27">
        <v>13.531101935490076</v>
      </c>
      <c r="CF198" s="27">
        <v>12.998086808055008</v>
      </c>
      <c r="CG198" s="27">
        <v>12.477862624815323</v>
      </c>
      <c r="CH198" s="27">
        <v>11.951434861946822</v>
      </c>
      <c r="CI198" s="27">
        <v>11.415010558771421</v>
      </c>
      <c r="CJ198" s="27">
        <v>9.5066956037117301</v>
      </c>
      <c r="CK198" s="27">
        <v>8.6650581789671222</v>
      </c>
      <c r="CL198" s="27">
        <v>8.578292760711129</v>
      </c>
      <c r="CM198" s="27">
        <v>8.8478415681114306</v>
      </c>
      <c r="CO198" s="28">
        <v>11.177025649348447</v>
      </c>
      <c r="CP198" s="28">
        <v>10.586861808917957</v>
      </c>
      <c r="CQ198" s="28">
        <v>10.244616546365068</v>
      </c>
      <c r="CR198" s="28">
        <v>9.9299115604104351</v>
      </c>
      <c r="CS198" s="28">
        <v>9.5415753242320598</v>
      </c>
      <c r="CT198" s="28">
        <v>9.1201324117751774</v>
      </c>
      <c r="CU198" s="28">
        <v>8.6614304033694811</v>
      </c>
      <c r="CV198" s="28">
        <v>8.2262076107418274</v>
      </c>
      <c r="CW198" s="28">
        <v>7.8250559570668354</v>
      </c>
      <c r="CX198" s="28">
        <v>7.4364746661516659</v>
      </c>
      <c r="CY198" s="28">
        <v>4.9677015403291023</v>
      </c>
      <c r="CZ198" s="28">
        <v>-6.7801159247409259E-3</v>
      </c>
      <c r="DA198" s="28">
        <v>-3.800272121501969</v>
      </c>
      <c r="DB198" s="28">
        <v>-6.2851115308604157</v>
      </c>
      <c r="DD198" s="28">
        <v>15.817025649348448</v>
      </c>
      <c r="DE198" s="28">
        <v>15.226861808917958</v>
      </c>
      <c r="DF198" s="28">
        <v>14.884616546365068</v>
      </c>
      <c r="DG198" s="28">
        <v>14.569911560410436</v>
      </c>
      <c r="DH198" s="28">
        <v>14.18157532423206</v>
      </c>
      <c r="DI198" s="28">
        <v>13.760132411775178</v>
      </c>
      <c r="DJ198" s="28">
        <v>13.301430403369482</v>
      </c>
      <c r="DK198" s="28">
        <v>12.866207610741828</v>
      </c>
      <c r="DL198" s="28">
        <v>12.465055957066836</v>
      </c>
      <c r="DM198" s="28">
        <v>12.076474666151666</v>
      </c>
      <c r="DN198" s="28">
        <v>9.6077015403291028</v>
      </c>
      <c r="DO198" s="28">
        <v>4.6332198840752596</v>
      </c>
      <c r="DP198" s="28">
        <v>0.83972787849803154</v>
      </c>
      <c r="DQ198" s="28">
        <v>-1.6451115308604152</v>
      </c>
      <c r="DS198" s="29">
        <v>11.092418638581586</v>
      </c>
      <c r="DT198" s="29">
        <v>10.416921963786455</v>
      </c>
      <c r="DU198" s="29">
        <v>10.052617149347988</v>
      </c>
      <c r="DV198" s="29">
        <v>9.7512373281112588</v>
      </c>
      <c r="DW198" s="29">
        <v>9.3815365186532187</v>
      </c>
      <c r="DX198" s="29">
        <v>9.009652690529812</v>
      </c>
      <c r="DY198" s="29">
        <v>8.5951048330912307</v>
      </c>
      <c r="DZ198" s="29">
        <v>8.2291390395931714</v>
      </c>
      <c r="EA198" s="29">
        <v>7.7888433825654957</v>
      </c>
      <c r="EB198" s="29">
        <v>6.8523598702424557</v>
      </c>
      <c r="EC198" s="29">
        <v>1.2100569842576547</v>
      </c>
      <c r="ED198" s="29">
        <v>-3.1198805521330328</v>
      </c>
      <c r="EE198" s="29">
        <v>-5.4746199437317244</v>
      </c>
      <c r="EF198" s="29">
        <v>-4.6887478363111583</v>
      </c>
      <c r="EH198" s="29">
        <v>15.732418638581587</v>
      </c>
      <c r="EI198" s="29">
        <v>15.056921963786456</v>
      </c>
      <c r="EJ198" s="29">
        <v>15.056921963786456</v>
      </c>
      <c r="EK198" s="29">
        <v>14.391237328111259</v>
      </c>
      <c r="EL198" s="29">
        <v>14.021536518653219</v>
      </c>
      <c r="EM198" s="29">
        <v>13.649652690529813</v>
      </c>
      <c r="EN198" s="29">
        <v>13.235104833091231</v>
      </c>
      <c r="EO198" s="29">
        <v>12.869139039593172</v>
      </c>
      <c r="EP198" s="29">
        <v>12.428843382565496</v>
      </c>
      <c r="EQ198" s="29">
        <v>11.492359870242456</v>
      </c>
      <c r="ER198" s="29">
        <v>5.8500569842576553</v>
      </c>
      <c r="ES198" s="29">
        <v>1.5201194478669677</v>
      </c>
      <c r="ET198" s="29">
        <v>-0.83461994373172388</v>
      </c>
      <c r="EU198" s="29">
        <v>-4.8747836311157755E-2</v>
      </c>
      <c r="EW198" s="1">
        <v>355516</v>
      </c>
      <c r="EX198" s="1">
        <v>404030</v>
      </c>
      <c r="EY198" s="1" t="s">
        <v>466</v>
      </c>
      <c r="EZ198" s="1" t="s">
        <v>877</v>
      </c>
    </row>
    <row r="199" spans="2:156" ht="16" thickBot="1" x14ac:dyDescent="0.4">
      <c r="B199" s="21" t="s">
        <v>200</v>
      </c>
      <c r="C199" s="22">
        <v>3.4580716053147711</v>
      </c>
      <c r="D199" s="23">
        <v>3.4904960355594241</v>
      </c>
      <c r="E199" s="23">
        <v>3.2063251108993605</v>
      </c>
      <c r="F199" s="23">
        <v>2.8105031859081571</v>
      </c>
      <c r="G199" s="23">
        <v>0.50353170332457253</v>
      </c>
      <c r="H199" s="23">
        <v>0.25054765891990982</v>
      </c>
      <c r="I199" s="23">
        <v>-0.29578584801225816</v>
      </c>
      <c r="J199" s="23">
        <v>-1.2193357927594555</v>
      </c>
      <c r="K199" s="23">
        <v>-1.4542233076868136</v>
      </c>
      <c r="L199" s="23">
        <v>-2.100707422633711</v>
      </c>
      <c r="M199" s="23">
        <v>-4.8547223258490355</v>
      </c>
      <c r="N199" s="23">
        <v>-7.3632902258125164</v>
      </c>
      <c r="O199" s="23">
        <v>-8.9791594534606212</v>
      </c>
      <c r="P199" s="23">
        <v>-6.5448754414001407</v>
      </c>
      <c r="Q199" s="24"/>
      <c r="R199" s="23">
        <v>7.5950716053147715</v>
      </c>
      <c r="S199" s="23">
        <v>7.6274960355594246</v>
      </c>
      <c r="T199" s="23">
        <v>7.3433251108993609</v>
      </c>
      <c r="U199" s="23">
        <v>6.9475031859081575</v>
      </c>
      <c r="V199" s="23">
        <v>4.640531703324573</v>
      </c>
      <c r="W199" s="23">
        <v>4.3875476589199103</v>
      </c>
      <c r="X199" s="23">
        <v>3.8412141519877423</v>
      </c>
      <c r="Y199" s="23">
        <v>2.917664207240545</v>
      </c>
      <c r="Z199" s="23">
        <v>2.6827766923131868</v>
      </c>
      <c r="AA199" s="23">
        <v>2.0362925773662894</v>
      </c>
      <c r="AB199" s="23">
        <v>-0.71772232584903506</v>
      </c>
      <c r="AC199" s="23">
        <v>-3.2262902258125159</v>
      </c>
      <c r="AD199" s="23">
        <v>-4.8421594534606207</v>
      </c>
      <c r="AE199" s="23">
        <v>-2.4078754414001402</v>
      </c>
      <c r="AG199" s="25">
        <v>3.8602999670993228</v>
      </c>
      <c r="AH199" s="25">
        <v>4.2202734388719776</v>
      </c>
      <c r="AI199" s="25">
        <v>3.8360051375646123</v>
      </c>
      <c r="AJ199" s="25">
        <v>3.4299688500626573</v>
      </c>
      <c r="AK199" s="25">
        <v>2.7460025526952734</v>
      </c>
      <c r="AL199" s="25">
        <v>2.4494554882841193</v>
      </c>
      <c r="AM199" s="25">
        <v>1.8767636392231033</v>
      </c>
      <c r="AN199" s="25">
        <v>0.95971588096205096</v>
      </c>
      <c r="AO199" s="25">
        <v>0.67034508967817175</v>
      </c>
      <c r="AP199" s="25">
        <v>9.5869141160019211E-2</v>
      </c>
      <c r="AQ199" s="25">
        <v>-2.0399626088493577</v>
      </c>
      <c r="AR199" s="25">
        <v>-3.6529515690250953</v>
      </c>
      <c r="AS199" s="25">
        <v>-5.9482933571308791</v>
      </c>
      <c r="AT199" s="25">
        <v>-4.4822520417290299</v>
      </c>
      <c r="AV199" s="26">
        <v>7.9972999670993232</v>
      </c>
      <c r="AW199" s="26">
        <v>8.357273438871978</v>
      </c>
      <c r="AX199" s="26">
        <v>7.9730051375646127</v>
      </c>
      <c r="AY199" s="26">
        <v>7.5669688500626577</v>
      </c>
      <c r="AZ199" s="26">
        <v>6.8830025526952738</v>
      </c>
      <c r="BA199" s="26">
        <v>6.5864554882841198</v>
      </c>
      <c r="BB199" s="26">
        <v>6.0137636392231038</v>
      </c>
      <c r="BC199" s="26">
        <v>5.0967158809620514</v>
      </c>
      <c r="BD199" s="26">
        <v>4.8073450896781722</v>
      </c>
      <c r="BE199" s="26">
        <v>4.2328691411600197</v>
      </c>
      <c r="BF199" s="26">
        <v>2.0970373911506428</v>
      </c>
      <c r="BG199" s="26">
        <v>0.48404843097490513</v>
      </c>
      <c r="BH199" s="26">
        <v>-1.8112933571308787</v>
      </c>
      <c r="BI199" s="26">
        <v>-0.34525204172902946</v>
      </c>
      <c r="BK199" s="27">
        <v>3.4742375977977424</v>
      </c>
      <c r="BL199" s="27">
        <v>3.5238588948829275</v>
      </c>
      <c r="BM199" s="27">
        <v>3.2607222857257483</v>
      </c>
      <c r="BN199" s="27">
        <v>2.8783544341830058</v>
      </c>
      <c r="BO199" s="27">
        <v>0.59044580202452934</v>
      </c>
      <c r="BP199" s="27">
        <v>0.35315115812867148</v>
      </c>
      <c r="BQ199" s="27">
        <v>-0.1764111803757622</v>
      </c>
      <c r="BR199" s="27">
        <v>-1.0809082975125115</v>
      </c>
      <c r="BS199" s="27">
        <v>-1.2923773956620721</v>
      </c>
      <c r="BT199" s="27">
        <v>-1.8762648083404798</v>
      </c>
      <c r="BU199" s="27">
        <v>-4.3665094800017989</v>
      </c>
      <c r="BV199" s="27">
        <v>-6.5980501347699914</v>
      </c>
      <c r="BW199" s="27">
        <v>-8.0565864602624728</v>
      </c>
      <c r="BX199" s="27">
        <v>-5.5126709662937117</v>
      </c>
      <c r="BZ199" s="27">
        <v>7.6112375977977429</v>
      </c>
      <c r="CA199" s="27">
        <v>7.6608588948829279</v>
      </c>
      <c r="CB199" s="27">
        <v>7.3977222857257487</v>
      </c>
      <c r="CC199" s="27">
        <v>7.0153544341830063</v>
      </c>
      <c r="CD199" s="27">
        <v>4.7274458020245298</v>
      </c>
      <c r="CE199" s="27">
        <v>4.4901511581286719</v>
      </c>
      <c r="CF199" s="27">
        <v>3.9605888196242383</v>
      </c>
      <c r="CG199" s="27">
        <v>3.056091702487489</v>
      </c>
      <c r="CH199" s="27">
        <v>2.8446226043379284</v>
      </c>
      <c r="CI199" s="27">
        <v>2.2607351916595206</v>
      </c>
      <c r="CJ199" s="27">
        <v>-0.22950948000179849</v>
      </c>
      <c r="CK199" s="27">
        <v>-2.4610501347699909</v>
      </c>
      <c r="CL199" s="27">
        <v>-3.9195864602624724</v>
      </c>
      <c r="CM199" s="27">
        <v>-1.3756709662937112</v>
      </c>
      <c r="CO199" s="28">
        <v>3.4915335035303166</v>
      </c>
      <c r="CP199" s="28">
        <v>3.5586056184798309</v>
      </c>
      <c r="CQ199" s="28">
        <v>3.3224382188295429</v>
      </c>
      <c r="CR199" s="28">
        <v>2.9761800181606404</v>
      </c>
      <c r="CS199" s="28">
        <v>0.80409985062896538</v>
      </c>
      <c r="CT199" s="28">
        <v>0.62281681825933433</v>
      </c>
      <c r="CU199" s="28">
        <v>0.13369115160459089</v>
      </c>
      <c r="CV199" s="28">
        <v>-1.867873657198821</v>
      </c>
      <c r="CW199" s="28">
        <v>-1.8846771911930915</v>
      </c>
      <c r="CX199" s="28">
        <v>-2.2198390057882698</v>
      </c>
      <c r="CY199" s="28">
        <v>-5.1141067061522314</v>
      </c>
      <c r="CZ199" s="28">
        <v>-11.001090768890634</v>
      </c>
      <c r="DA199" s="28">
        <v>-15.67142352792871</v>
      </c>
      <c r="DB199" s="28">
        <v>-14.90085410078629</v>
      </c>
      <c r="DD199" s="28">
        <v>7.628533503530317</v>
      </c>
      <c r="DE199" s="28">
        <v>7.6956056184798314</v>
      </c>
      <c r="DF199" s="28">
        <v>7.4594382188295434</v>
      </c>
      <c r="DG199" s="28">
        <v>7.1131800181606408</v>
      </c>
      <c r="DH199" s="28">
        <v>4.9410998506289658</v>
      </c>
      <c r="DI199" s="28">
        <v>4.7598168182593348</v>
      </c>
      <c r="DJ199" s="28">
        <v>4.2706911516045913</v>
      </c>
      <c r="DK199" s="28">
        <v>2.2691263428011794</v>
      </c>
      <c r="DL199" s="28">
        <v>2.2523228088069089</v>
      </c>
      <c r="DM199" s="28">
        <v>1.9171609942117307</v>
      </c>
      <c r="DN199" s="28">
        <v>-0.97710670615223094</v>
      </c>
      <c r="DO199" s="28">
        <v>-6.8640907688906339</v>
      </c>
      <c r="DP199" s="28">
        <v>-11.534423527928709</v>
      </c>
      <c r="DQ199" s="28">
        <v>-10.76385410078629</v>
      </c>
      <c r="DS199" s="29">
        <v>3.461833865901621</v>
      </c>
      <c r="DT199" s="29">
        <v>3.4729792334927083</v>
      </c>
      <c r="DU199" s="29">
        <v>3.2362788357274717</v>
      </c>
      <c r="DV199" s="29">
        <v>2.9299135048335572</v>
      </c>
      <c r="DW199" s="29">
        <v>2.3032120133613461</v>
      </c>
      <c r="DX199" s="29">
        <v>-0.62019243426992432</v>
      </c>
      <c r="DY199" s="29">
        <v>-0.95947813106675639</v>
      </c>
      <c r="DZ199" s="29">
        <v>-1.6665403072199467</v>
      </c>
      <c r="EA199" s="29">
        <v>-1.6949505140803538</v>
      </c>
      <c r="EB199" s="29">
        <v>-2.743326873158427</v>
      </c>
      <c r="EC199" s="29">
        <v>-8.7431267485010729</v>
      </c>
      <c r="ED199" s="29">
        <v>-13.064420228935234</v>
      </c>
      <c r="EE199" s="29">
        <v>-16.606196059843612</v>
      </c>
      <c r="EF199" s="29">
        <v>-12.718838797848036</v>
      </c>
      <c r="EH199" s="29">
        <v>7.5988338659016215</v>
      </c>
      <c r="EI199" s="29">
        <v>7.6099792334927088</v>
      </c>
      <c r="EJ199" s="29">
        <v>7.6099792334927088</v>
      </c>
      <c r="EK199" s="29">
        <v>7.0669135048335576</v>
      </c>
      <c r="EL199" s="29">
        <v>6.4402120133613465</v>
      </c>
      <c r="EM199" s="29">
        <v>3.5168075657300761</v>
      </c>
      <c r="EN199" s="29">
        <v>3.1775218689332441</v>
      </c>
      <c r="EO199" s="29">
        <v>2.4704596927800537</v>
      </c>
      <c r="EP199" s="29">
        <v>2.4420494859196467</v>
      </c>
      <c r="EQ199" s="29">
        <v>1.3936731268415734</v>
      </c>
      <c r="ER199" s="29">
        <v>-4.6061267485010724</v>
      </c>
      <c r="ES199" s="29">
        <v>-8.9274202289352331</v>
      </c>
      <c r="ET199" s="29">
        <v>-12.469196059843611</v>
      </c>
      <c r="EU199" s="29">
        <v>-8.5818387978480359</v>
      </c>
      <c r="EW199" s="1">
        <v>348644</v>
      </c>
      <c r="EX199" s="1">
        <v>463628</v>
      </c>
      <c r="EY199" s="1" t="s">
        <v>512</v>
      </c>
      <c r="EZ199" s="1" t="s">
        <v>868</v>
      </c>
    </row>
    <row r="200" spans="2:156" ht="16" thickBot="1" x14ac:dyDescent="0.4">
      <c r="B200" s="21" t="s">
        <v>201</v>
      </c>
      <c r="C200" s="22">
        <v>8.3478847738058146</v>
      </c>
      <c r="D200" s="23">
        <v>7.6494896940710699</v>
      </c>
      <c r="E200" s="23">
        <v>7.3598661433038206</v>
      </c>
      <c r="F200" s="23">
        <v>7.0770105199824265</v>
      </c>
      <c r="G200" s="23">
        <v>6.7228448181199241</v>
      </c>
      <c r="H200" s="23">
        <v>6.2995947916890707</v>
      </c>
      <c r="I200" s="23">
        <v>5.8763685989054792</v>
      </c>
      <c r="J200" s="23">
        <v>5.3925644006112989</v>
      </c>
      <c r="K200" s="23">
        <v>4.8779312076727024</v>
      </c>
      <c r="L200" s="23">
        <v>4.3092242286380724</v>
      </c>
      <c r="M200" s="23">
        <v>2.1753146343760292</v>
      </c>
      <c r="N200" s="23">
        <v>0.90882945265308734</v>
      </c>
      <c r="O200" s="23">
        <v>0.39943632831343479</v>
      </c>
      <c r="P200" s="23">
        <v>0.32349069891138527</v>
      </c>
      <c r="Q200" s="24"/>
      <c r="R200" s="23">
        <v>12.984884773805815</v>
      </c>
      <c r="S200" s="23">
        <v>12.28648969407107</v>
      </c>
      <c r="T200" s="23">
        <v>11.996866143303821</v>
      </c>
      <c r="U200" s="23">
        <v>11.714010519982427</v>
      </c>
      <c r="V200" s="23">
        <v>11.359844818119925</v>
      </c>
      <c r="W200" s="23">
        <v>10.936594791689071</v>
      </c>
      <c r="X200" s="23">
        <v>10.51336859890548</v>
      </c>
      <c r="Y200" s="23">
        <v>10.029564400611299</v>
      </c>
      <c r="Z200" s="23">
        <v>9.5149312076727028</v>
      </c>
      <c r="AA200" s="23">
        <v>8.9462242286380729</v>
      </c>
      <c r="AB200" s="23">
        <v>6.8123146343760297</v>
      </c>
      <c r="AC200" s="23">
        <v>5.5458294526530878</v>
      </c>
      <c r="AD200" s="23">
        <v>5.0364363283134352</v>
      </c>
      <c r="AE200" s="23">
        <v>4.9604906989113857</v>
      </c>
      <c r="AG200" s="25">
        <v>8.5772299771363727</v>
      </c>
      <c r="AH200" s="25">
        <v>8.1445840759663817</v>
      </c>
      <c r="AI200" s="25">
        <v>7.8010515448567048</v>
      </c>
      <c r="AJ200" s="25">
        <v>7.5687564717440239</v>
      </c>
      <c r="AK200" s="25">
        <v>7.2201376075371151</v>
      </c>
      <c r="AL200" s="25">
        <v>6.8305332604844757</v>
      </c>
      <c r="AM200" s="25">
        <v>6.4607083896061148</v>
      </c>
      <c r="AN200" s="25">
        <v>6.020101633237303</v>
      </c>
      <c r="AO200" s="25">
        <v>5.5306514331215411</v>
      </c>
      <c r="AP200" s="25">
        <v>5.0703977357157797</v>
      </c>
      <c r="AQ200" s="25">
        <v>3.5154302881308084</v>
      </c>
      <c r="AR200" s="25">
        <v>2.3060917839915334</v>
      </c>
      <c r="AS200" s="25">
        <v>1.5360176948424353</v>
      </c>
      <c r="AT200" s="25">
        <v>0.97033576476766825</v>
      </c>
      <c r="AV200" s="26">
        <v>13.214229977136373</v>
      </c>
      <c r="AW200" s="26">
        <v>12.781584075966382</v>
      </c>
      <c r="AX200" s="26">
        <v>12.438051544856705</v>
      </c>
      <c r="AY200" s="26">
        <v>12.205756471744024</v>
      </c>
      <c r="AZ200" s="26">
        <v>11.857137607537116</v>
      </c>
      <c r="BA200" s="26">
        <v>11.467533260484476</v>
      </c>
      <c r="BB200" s="26">
        <v>11.097708389606115</v>
      </c>
      <c r="BC200" s="26">
        <v>10.657101633237303</v>
      </c>
      <c r="BD200" s="26">
        <v>10.167651433121542</v>
      </c>
      <c r="BE200" s="26">
        <v>9.7073977357157801</v>
      </c>
      <c r="BF200" s="26">
        <v>8.1524302881308088</v>
      </c>
      <c r="BG200" s="26">
        <v>6.9430917839915338</v>
      </c>
      <c r="BH200" s="26">
        <v>6.1730176948424358</v>
      </c>
      <c r="BI200" s="26">
        <v>5.6073357647676687</v>
      </c>
      <c r="BK200" s="27">
        <v>8.3660078348870162</v>
      </c>
      <c r="BL200" s="27">
        <v>7.7115352102368799</v>
      </c>
      <c r="BM200" s="27">
        <v>7.406669135973976</v>
      </c>
      <c r="BN200" s="27">
        <v>7.1681109815851425</v>
      </c>
      <c r="BO200" s="27">
        <v>6.8225497192772515</v>
      </c>
      <c r="BP200" s="27">
        <v>6.4232590020344382</v>
      </c>
      <c r="BQ200" s="27">
        <v>6.0323054158952445</v>
      </c>
      <c r="BR200" s="27">
        <v>5.5698532551729869</v>
      </c>
      <c r="BS200" s="27">
        <v>5.084625014995467</v>
      </c>
      <c r="BT200" s="27">
        <v>4.5732549745424294</v>
      </c>
      <c r="BU200" s="27">
        <v>2.6592472341603468</v>
      </c>
      <c r="BV200" s="27">
        <v>1.5533200091167885</v>
      </c>
      <c r="BW200" s="27">
        <v>1.0887669038581507</v>
      </c>
      <c r="BX200" s="27">
        <v>0.99100287917032404</v>
      </c>
      <c r="BZ200" s="27">
        <v>13.003007834887017</v>
      </c>
      <c r="CA200" s="27">
        <v>12.34853521023688</v>
      </c>
      <c r="CB200" s="27">
        <v>12.043669135973976</v>
      </c>
      <c r="CC200" s="27">
        <v>11.805110981585143</v>
      </c>
      <c r="CD200" s="27">
        <v>11.459549719277252</v>
      </c>
      <c r="CE200" s="27">
        <v>11.060259002034439</v>
      </c>
      <c r="CF200" s="27">
        <v>10.669305415895245</v>
      </c>
      <c r="CG200" s="27">
        <v>10.206853255172987</v>
      </c>
      <c r="CH200" s="27">
        <v>9.7216250149954675</v>
      </c>
      <c r="CI200" s="27">
        <v>9.2102549745424298</v>
      </c>
      <c r="CJ200" s="27">
        <v>7.2962472341603473</v>
      </c>
      <c r="CK200" s="27">
        <v>6.1903200091167889</v>
      </c>
      <c r="CL200" s="27">
        <v>5.7257669038581511</v>
      </c>
      <c r="CM200" s="27">
        <v>5.6280028791703245</v>
      </c>
      <c r="CO200" s="28">
        <v>8.3466757986207512</v>
      </c>
      <c r="CP200" s="28">
        <v>7.6454280762157953</v>
      </c>
      <c r="CQ200" s="28">
        <v>7.3391388343815898</v>
      </c>
      <c r="CR200" s="28">
        <v>7.0428765124663357</v>
      </c>
      <c r="CS200" s="28">
        <v>6.6862733754200825</v>
      </c>
      <c r="CT200" s="28">
        <v>6.2443204636974485</v>
      </c>
      <c r="CU200" s="28">
        <v>5.7595244956359934</v>
      </c>
      <c r="CV200" s="28">
        <v>5.2019200323760089</v>
      </c>
      <c r="CW200" s="28">
        <v>4.6936533332715982</v>
      </c>
      <c r="CX200" s="28">
        <v>4.2063021284915365</v>
      </c>
      <c r="CY200" s="28">
        <v>1.2561294872446425</v>
      </c>
      <c r="CZ200" s="28">
        <v>-4.8919152378971873</v>
      </c>
      <c r="DA200" s="28">
        <v>-9.7545580663413318</v>
      </c>
      <c r="DB200" s="28">
        <v>-13.358461842475684</v>
      </c>
      <c r="DD200" s="28">
        <v>12.983675798620752</v>
      </c>
      <c r="DE200" s="28">
        <v>12.282428076215796</v>
      </c>
      <c r="DF200" s="28">
        <v>11.97613883438159</v>
      </c>
      <c r="DG200" s="28">
        <v>11.679876512466336</v>
      </c>
      <c r="DH200" s="28">
        <v>11.323273375420083</v>
      </c>
      <c r="DI200" s="28">
        <v>10.881320463697449</v>
      </c>
      <c r="DJ200" s="28">
        <v>10.396524495635994</v>
      </c>
      <c r="DK200" s="28">
        <v>9.8389200323760093</v>
      </c>
      <c r="DL200" s="28">
        <v>9.3306533332715986</v>
      </c>
      <c r="DM200" s="28">
        <v>8.843302128491537</v>
      </c>
      <c r="DN200" s="28">
        <v>5.8931294872446429</v>
      </c>
      <c r="DO200" s="28">
        <v>-0.25491523789718684</v>
      </c>
      <c r="DP200" s="28">
        <v>-5.1175580663413314</v>
      </c>
      <c r="DQ200" s="28">
        <v>-8.7214618424756836</v>
      </c>
      <c r="DS200" s="29">
        <v>8.3920305961451227</v>
      </c>
      <c r="DT200" s="29">
        <v>7.7050718898693447</v>
      </c>
      <c r="DU200" s="29">
        <v>7.4177133484194311</v>
      </c>
      <c r="DV200" s="29">
        <v>7.1317508824649583</v>
      </c>
      <c r="DW200" s="29">
        <v>6.8072891439805225</v>
      </c>
      <c r="DX200" s="29">
        <v>6.4233944167329433</v>
      </c>
      <c r="DY200" s="29">
        <v>6.0090974421923775</v>
      </c>
      <c r="DZ200" s="29">
        <v>5.5341043844627578</v>
      </c>
      <c r="EA200" s="29">
        <v>4.9752853025394543</v>
      </c>
      <c r="EB200" s="29">
        <v>3.5201470943657398</v>
      </c>
      <c r="EC200" s="29">
        <v>-3.3649433206956516</v>
      </c>
      <c r="ED200" s="29">
        <v>-8.9164405232640291</v>
      </c>
      <c r="EE200" s="29">
        <v>-12.249376961646618</v>
      </c>
      <c r="EF200" s="29">
        <v>-11.729345042106083</v>
      </c>
      <c r="EH200" s="29">
        <v>13.029030596145123</v>
      </c>
      <c r="EI200" s="29">
        <v>12.342071889869345</v>
      </c>
      <c r="EJ200" s="29">
        <v>12.342071889869345</v>
      </c>
      <c r="EK200" s="29">
        <v>11.768750882464959</v>
      </c>
      <c r="EL200" s="29">
        <v>11.444289143980523</v>
      </c>
      <c r="EM200" s="29">
        <v>11.060394416732944</v>
      </c>
      <c r="EN200" s="29">
        <v>10.646097442192378</v>
      </c>
      <c r="EO200" s="29">
        <v>10.171104384462758</v>
      </c>
      <c r="EP200" s="29">
        <v>9.6122853025394548</v>
      </c>
      <c r="EQ200" s="29">
        <v>8.1571470943657403</v>
      </c>
      <c r="ER200" s="29">
        <v>1.2720566793043488</v>
      </c>
      <c r="ES200" s="29">
        <v>-4.2794405232640287</v>
      </c>
      <c r="ET200" s="29">
        <v>-7.6123769616466177</v>
      </c>
      <c r="EU200" s="29">
        <v>-7.0923450421060821</v>
      </c>
      <c r="EW200" s="1">
        <v>386421</v>
      </c>
      <c r="EX200" s="1">
        <v>406330</v>
      </c>
      <c r="EY200" s="1" t="s">
        <v>551</v>
      </c>
      <c r="EZ200" s="1" t="s">
        <v>861</v>
      </c>
    </row>
    <row r="201" spans="2:156" ht="16" thickBot="1" x14ac:dyDescent="0.4">
      <c r="B201" s="21" t="s">
        <v>202</v>
      </c>
      <c r="C201" s="22">
        <v>10.588436156731101</v>
      </c>
      <c r="D201" s="23">
        <v>10.30414109234731</v>
      </c>
      <c r="E201" s="23">
        <v>10.117039971880411</v>
      </c>
      <c r="F201" s="23">
        <v>9.8679800768893671</v>
      </c>
      <c r="G201" s="23">
        <v>9.5964293467559649</v>
      </c>
      <c r="H201" s="23">
        <v>9.2600070419266736</v>
      </c>
      <c r="I201" s="23">
        <v>8.8641806544699584</v>
      </c>
      <c r="J201" s="23">
        <v>8.4289049147559165</v>
      </c>
      <c r="K201" s="23">
        <v>7.9993306558845667</v>
      </c>
      <c r="L201" s="23">
        <v>7.4597718735919436</v>
      </c>
      <c r="M201" s="23">
        <v>5.6514404683130657</v>
      </c>
      <c r="N201" s="23">
        <v>4.7798300448974409</v>
      </c>
      <c r="O201" s="23">
        <v>4.650845285451279</v>
      </c>
      <c r="P201" s="23">
        <v>4.9661373951417644</v>
      </c>
      <c r="Q201" s="24"/>
      <c r="R201" s="23">
        <v>15.228436156731101</v>
      </c>
      <c r="S201" s="23">
        <v>14.94414109234731</v>
      </c>
      <c r="T201" s="23">
        <v>14.757039971880411</v>
      </c>
      <c r="U201" s="23">
        <v>14.507980076889368</v>
      </c>
      <c r="V201" s="23">
        <v>14.236429346755965</v>
      </c>
      <c r="W201" s="23">
        <v>13.900007041926674</v>
      </c>
      <c r="X201" s="23">
        <v>13.504180654469959</v>
      </c>
      <c r="Y201" s="23">
        <v>13.068904914755917</v>
      </c>
      <c r="Z201" s="23">
        <v>12.639330655884567</v>
      </c>
      <c r="AA201" s="23">
        <v>12.099771873591944</v>
      </c>
      <c r="AB201" s="23">
        <v>10.291440468313066</v>
      </c>
      <c r="AC201" s="23">
        <v>9.4198300448974415</v>
      </c>
      <c r="AD201" s="23">
        <v>9.2908452854512795</v>
      </c>
      <c r="AE201" s="23">
        <v>9.606137395141765</v>
      </c>
      <c r="AG201" s="25">
        <v>10.708122221093161</v>
      </c>
      <c r="AH201" s="25">
        <v>10.515785251491751</v>
      </c>
      <c r="AI201" s="25">
        <v>10.262386105390588</v>
      </c>
      <c r="AJ201" s="25">
        <v>10.010876079708968</v>
      </c>
      <c r="AK201" s="25">
        <v>9.7471108136337588</v>
      </c>
      <c r="AL201" s="25">
        <v>9.4347713653635186</v>
      </c>
      <c r="AM201" s="25">
        <v>9.0525731890526622</v>
      </c>
      <c r="AN201" s="25">
        <v>8.6404819564204729</v>
      </c>
      <c r="AO201" s="25">
        <v>8.2234889212544786</v>
      </c>
      <c r="AP201" s="25">
        <v>7.7868451695471492</v>
      </c>
      <c r="AQ201" s="25">
        <v>6.655718650136798</v>
      </c>
      <c r="AR201" s="25">
        <v>5.8032935174670932</v>
      </c>
      <c r="AS201" s="25">
        <v>5.3370122668483191</v>
      </c>
      <c r="AT201" s="25">
        <v>5.060735905576923</v>
      </c>
      <c r="AV201" s="26">
        <v>15.348122221093162</v>
      </c>
      <c r="AW201" s="26">
        <v>15.155785251491752</v>
      </c>
      <c r="AX201" s="26">
        <v>14.902386105390589</v>
      </c>
      <c r="AY201" s="26">
        <v>14.650876079708969</v>
      </c>
      <c r="AZ201" s="26">
        <v>14.387110813633759</v>
      </c>
      <c r="BA201" s="26">
        <v>14.074771365363519</v>
      </c>
      <c r="BB201" s="26">
        <v>13.692573189052663</v>
      </c>
      <c r="BC201" s="26">
        <v>13.280481956420473</v>
      </c>
      <c r="BD201" s="26">
        <v>12.863488921254479</v>
      </c>
      <c r="BE201" s="26">
        <v>12.42684516954715</v>
      </c>
      <c r="BF201" s="26">
        <v>11.295718650136799</v>
      </c>
      <c r="BG201" s="26">
        <v>10.443293517467094</v>
      </c>
      <c r="BH201" s="26">
        <v>9.9770122668483197</v>
      </c>
      <c r="BI201" s="26">
        <v>9.7007359055769236</v>
      </c>
      <c r="BK201" s="27">
        <v>10.60194860376604</v>
      </c>
      <c r="BL201" s="27">
        <v>10.331474761917887</v>
      </c>
      <c r="BM201" s="27">
        <v>10.155305942692403</v>
      </c>
      <c r="BN201" s="27">
        <v>9.9317403499709282</v>
      </c>
      <c r="BO201" s="27">
        <v>9.6725473766395655</v>
      </c>
      <c r="BP201" s="27">
        <v>9.353373002729322</v>
      </c>
      <c r="BQ201" s="27">
        <v>8.9648419815093998</v>
      </c>
      <c r="BR201" s="27">
        <v>8.56249799941574</v>
      </c>
      <c r="BS201" s="27">
        <v>8.158499341436535</v>
      </c>
      <c r="BT201" s="27">
        <v>7.6824394994274972</v>
      </c>
      <c r="BU201" s="27">
        <v>6.0473512335382509</v>
      </c>
      <c r="BV201" s="27">
        <v>5.2779252090483482</v>
      </c>
      <c r="BW201" s="27">
        <v>5.2056982832049101</v>
      </c>
      <c r="BX201" s="27">
        <v>5.5102497562700457</v>
      </c>
      <c r="BZ201" s="27">
        <v>15.241948603766041</v>
      </c>
      <c r="CA201" s="27">
        <v>14.971474761917888</v>
      </c>
      <c r="CB201" s="27">
        <v>14.795305942692403</v>
      </c>
      <c r="CC201" s="27">
        <v>14.571740349970929</v>
      </c>
      <c r="CD201" s="27">
        <v>14.312547376639566</v>
      </c>
      <c r="CE201" s="27">
        <v>13.993373002729323</v>
      </c>
      <c r="CF201" s="27">
        <v>13.6048419815094</v>
      </c>
      <c r="CG201" s="27">
        <v>13.202497999415741</v>
      </c>
      <c r="CH201" s="27">
        <v>12.798499341436536</v>
      </c>
      <c r="CI201" s="27">
        <v>12.322439499427498</v>
      </c>
      <c r="CJ201" s="27">
        <v>10.687351233538251</v>
      </c>
      <c r="CK201" s="27">
        <v>9.9179252090483487</v>
      </c>
      <c r="CL201" s="27">
        <v>9.8456982832049107</v>
      </c>
      <c r="CM201" s="27">
        <v>10.150249756270046</v>
      </c>
      <c r="CO201" s="28">
        <v>10.593222380222455</v>
      </c>
      <c r="CP201" s="28">
        <v>10.300463291523265</v>
      </c>
      <c r="CQ201" s="28">
        <v>10.104234038241778</v>
      </c>
      <c r="CR201" s="28">
        <v>9.8483027955964122</v>
      </c>
      <c r="CS201" s="28">
        <v>9.5647182533183965</v>
      </c>
      <c r="CT201" s="28">
        <v>9.2060968969548718</v>
      </c>
      <c r="CU201" s="28">
        <v>8.7816631444046713</v>
      </c>
      <c r="CV201" s="28">
        <v>8.3306997659642121</v>
      </c>
      <c r="CW201" s="28">
        <v>7.936370314628455</v>
      </c>
      <c r="CX201" s="28">
        <v>7.5275400950904281</v>
      </c>
      <c r="CY201" s="28">
        <v>5.0588653332227977</v>
      </c>
      <c r="CZ201" s="28">
        <v>-0.25553139444632578</v>
      </c>
      <c r="DA201" s="28">
        <v>-4.1134389820822754</v>
      </c>
      <c r="DB201" s="28">
        <v>-6.5712666205814756</v>
      </c>
      <c r="DD201" s="28">
        <v>15.233222380222456</v>
      </c>
      <c r="DE201" s="28">
        <v>14.940463291523265</v>
      </c>
      <c r="DF201" s="28">
        <v>14.744234038241778</v>
      </c>
      <c r="DG201" s="28">
        <v>14.488302795596413</v>
      </c>
      <c r="DH201" s="28">
        <v>14.204718253318397</v>
      </c>
      <c r="DI201" s="28">
        <v>13.846096896954872</v>
      </c>
      <c r="DJ201" s="28">
        <v>13.421663144404672</v>
      </c>
      <c r="DK201" s="28">
        <v>12.970699765964213</v>
      </c>
      <c r="DL201" s="28">
        <v>12.576370314628456</v>
      </c>
      <c r="DM201" s="28">
        <v>12.167540095090429</v>
      </c>
      <c r="DN201" s="28">
        <v>9.6988653332227983</v>
      </c>
      <c r="DO201" s="28">
        <v>4.3844686055536748</v>
      </c>
      <c r="DP201" s="28">
        <v>0.52656101791772514</v>
      </c>
      <c r="DQ201" s="28">
        <v>-1.931266620581475</v>
      </c>
      <c r="DS201" s="29">
        <v>10.620301370021661</v>
      </c>
      <c r="DT201" s="29">
        <v>10.342000239097926</v>
      </c>
      <c r="DU201" s="29">
        <v>10.172546531416524</v>
      </c>
      <c r="DV201" s="29">
        <v>9.9641372055542909</v>
      </c>
      <c r="DW201" s="29">
        <v>9.71566800075367</v>
      </c>
      <c r="DX201" s="29">
        <v>9.4167898031791477</v>
      </c>
      <c r="DY201" s="29">
        <v>9.0662447255703889</v>
      </c>
      <c r="DZ201" s="29">
        <v>8.7042181444529536</v>
      </c>
      <c r="EA201" s="29">
        <v>8.2384293583668295</v>
      </c>
      <c r="EB201" s="29">
        <v>6.9074380223952154</v>
      </c>
      <c r="EC201" s="29">
        <v>0.88332709054195035</v>
      </c>
      <c r="ED201" s="29">
        <v>-3.7681235243541238</v>
      </c>
      <c r="EE201" s="29">
        <v>-6.1347176263505681</v>
      </c>
      <c r="EF201" s="29">
        <v>-4.9692216586694045</v>
      </c>
      <c r="EH201" s="29">
        <v>15.260301370021661</v>
      </c>
      <c r="EI201" s="29">
        <v>14.982000239097927</v>
      </c>
      <c r="EJ201" s="29">
        <v>14.982000239097927</v>
      </c>
      <c r="EK201" s="29">
        <v>14.604137205554292</v>
      </c>
      <c r="EL201" s="29">
        <v>14.355668000753671</v>
      </c>
      <c r="EM201" s="29">
        <v>14.056789803179148</v>
      </c>
      <c r="EN201" s="29">
        <v>13.706244725570389</v>
      </c>
      <c r="EO201" s="29">
        <v>13.344218144452954</v>
      </c>
      <c r="EP201" s="29">
        <v>12.87842935836683</v>
      </c>
      <c r="EQ201" s="29">
        <v>11.547438022395216</v>
      </c>
      <c r="ER201" s="29">
        <v>5.5233270905419509</v>
      </c>
      <c r="ES201" s="29">
        <v>0.87187647564587678</v>
      </c>
      <c r="ET201" s="29">
        <v>-1.4947176263505675</v>
      </c>
      <c r="EU201" s="29">
        <v>-0.32922165866940389</v>
      </c>
      <c r="EW201" s="1">
        <v>389077</v>
      </c>
      <c r="EX201" s="1">
        <v>440584</v>
      </c>
      <c r="EY201" s="1" t="s">
        <v>573</v>
      </c>
      <c r="EZ201" s="1" t="s">
        <v>510</v>
      </c>
    </row>
    <row r="202" spans="2:156" ht="16" thickBot="1" x14ac:dyDescent="0.4">
      <c r="B202" s="21" t="s">
        <v>203</v>
      </c>
      <c r="C202" s="22">
        <v>3.3292166116904616</v>
      </c>
      <c r="D202" s="23">
        <v>3.1823016991212603</v>
      </c>
      <c r="E202" s="23">
        <v>3.1688453786188671</v>
      </c>
      <c r="F202" s="23">
        <v>3.0596211640097346</v>
      </c>
      <c r="G202" s="23">
        <v>3.0323966180787725</v>
      </c>
      <c r="H202" s="23">
        <v>2.8758730684533287</v>
      </c>
      <c r="I202" s="23">
        <v>2.7800243612903719</v>
      </c>
      <c r="J202" s="23">
        <v>2.6689783802337361</v>
      </c>
      <c r="K202" s="23">
        <v>2.5683797224837814</v>
      </c>
      <c r="L202" s="23">
        <v>2.3907320639197476</v>
      </c>
      <c r="M202" s="23">
        <v>1.8878575305192626</v>
      </c>
      <c r="N202" s="23">
        <v>1.5662807825414582</v>
      </c>
      <c r="O202" s="23">
        <v>1.3897448104315711</v>
      </c>
      <c r="P202" s="23">
        <v>1.3583228497827751</v>
      </c>
      <c r="Q202" s="24"/>
      <c r="R202" s="23">
        <v>11.329216611690462</v>
      </c>
      <c r="S202" s="23">
        <v>11.182301699121261</v>
      </c>
      <c r="T202" s="23">
        <v>11.168845378618867</v>
      </c>
      <c r="U202" s="23">
        <v>11.059621164009734</v>
      </c>
      <c r="V202" s="23">
        <v>11.032396618078772</v>
      </c>
      <c r="W202" s="23">
        <v>10.875873068453329</v>
      </c>
      <c r="X202" s="23">
        <v>10.780024361290373</v>
      </c>
      <c r="Y202" s="23">
        <v>10.668978380233735</v>
      </c>
      <c r="Z202" s="23">
        <v>10.568379722483781</v>
      </c>
      <c r="AA202" s="23">
        <v>10.390732063919748</v>
      </c>
      <c r="AB202" s="23">
        <v>9.8878575305192626</v>
      </c>
      <c r="AC202" s="23">
        <v>9.5662807825414582</v>
      </c>
      <c r="AD202" s="23">
        <v>9.3897448104315711</v>
      </c>
      <c r="AE202" s="23">
        <v>9.3583228497827751</v>
      </c>
      <c r="AG202" s="25">
        <v>3.3845592219472973</v>
      </c>
      <c r="AH202" s="25">
        <v>3.2844544013834618</v>
      </c>
      <c r="AI202" s="25">
        <v>3.2361797572237752</v>
      </c>
      <c r="AJ202" s="25">
        <v>3.109262408303608</v>
      </c>
      <c r="AK202" s="25">
        <v>3.0695645818531441</v>
      </c>
      <c r="AL202" s="25">
        <v>2.9047645749500948</v>
      </c>
      <c r="AM202" s="25">
        <v>2.7956503120676874</v>
      </c>
      <c r="AN202" s="25">
        <v>2.6680268128320224</v>
      </c>
      <c r="AO202" s="25">
        <v>2.5476013244631064</v>
      </c>
      <c r="AP202" s="25">
        <v>2.3727400012037867</v>
      </c>
      <c r="AQ202" s="25">
        <v>2.0383562337767165</v>
      </c>
      <c r="AR202" s="25">
        <v>1.7512257942173051</v>
      </c>
      <c r="AS202" s="25">
        <v>1.5189099501286698</v>
      </c>
      <c r="AT202" s="25">
        <v>1.374260701878244</v>
      </c>
      <c r="AV202" s="26">
        <v>11.384559221947297</v>
      </c>
      <c r="AW202" s="26">
        <v>11.284454401383462</v>
      </c>
      <c r="AX202" s="26">
        <v>11.236179757223775</v>
      </c>
      <c r="AY202" s="26">
        <v>11.109262408303607</v>
      </c>
      <c r="AZ202" s="26">
        <v>11.069564581853143</v>
      </c>
      <c r="BA202" s="26">
        <v>10.904764574950095</v>
      </c>
      <c r="BB202" s="26">
        <v>10.795650312067687</v>
      </c>
      <c r="BC202" s="26">
        <v>10.668026812832021</v>
      </c>
      <c r="BD202" s="26">
        <v>10.547601324463105</v>
      </c>
      <c r="BE202" s="26">
        <v>10.372740001203788</v>
      </c>
      <c r="BF202" s="26">
        <v>10.038356233776717</v>
      </c>
      <c r="BG202" s="26">
        <v>9.7512257942173051</v>
      </c>
      <c r="BH202" s="26">
        <v>9.5189099501286698</v>
      </c>
      <c r="BI202" s="26">
        <v>9.374260701878244</v>
      </c>
      <c r="BK202" s="27">
        <v>3.332753295888514</v>
      </c>
      <c r="BL202" s="27">
        <v>3.1917927482776776</v>
      </c>
      <c r="BM202" s="27">
        <v>3.1833071389610463</v>
      </c>
      <c r="BN202" s="27">
        <v>3.0797883260196848</v>
      </c>
      <c r="BO202" s="27">
        <v>3.0570253683538686</v>
      </c>
      <c r="BP202" s="27">
        <v>2.9070869860547983</v>
      </c>
      <c r="BQ202" s="27">
        <v>2.8166598457262024</v>
      </c>
      <c r="BR202" s="27">
        <v>2.7113277761129719</v>
      </c>
      <c r="BS202" s="27">
        <v>2.6181580871309391</v>
      </c>
      <c r="BT202" s="27">
        <v>2.4564458295432514</v>
      </c>
      <c r="BU202" s="27">
        <v>1.9980838682610926</v>
      </c>
      <c r="BV202" s="27">
        <v>1.7174234769016294</v>
      </c>
      <c r="BW202" s="27">
        <v>1.5587773231932154</v>
      </c>
      <c r="BX202" s="27">
        <v>1.5329984260227043</v>
      </c>
      <c r="BZ202" s="27">
        <v>11.332753295888514</v>
      </c>
      <c r="CA202" s="27">
        <v>11.191792748277678</v>
      </c>
      <c r="CB202" s="27">
        <v>11.183307138961046</v>
      </c>
      <c r="CC202" s="27">
        <v>11.079788326019685</v>
      </c>
      <c r="CD202" s="27">
        <v>11.05702536835387</v>
      </c>
      <c r="CE202" s="27">
        <v>10.907086986054798</v>
      </c>
      <c r="CF202" s="27">
        <v>10.816659845726203</v>
      </c>
      <c r="CG202" s="27">
        <v>10.711327776112972</v>
      </c>
      <c r="CH202" s="27">
        <v>10.61815808713094</v>
      </c>
      <c r="CI202" s="27">
        <v>10.456445829543252</v>
      </c>
      <c r="CJ202" s="27">
        <v>9.9980838682610926</v>
      </c>
      <c r="CK202" s="27">
        <v>9.7174234769016294</v>
      </c>
      <c r="CL202" s="27">
        <v>9.5587773231932154</v>
      </c>
      <c r="CM202" s="27">
        <v>9.5329984260227043</v>
      </c>
      <c r="CO202" s="28">
        <v>3.330907362456438</v>
      </c>
      <c r="CP202" s="28">
        <v>3.1842010874298632</v>
      </c>
      <c r="CQ202" s="28">
        <v>3.1698382930047941</v>
      </c>
      <c r="CR202" s="28">
        <v>3.0561314731530418</v>
      </c>
      <c r="CS202" s="28">
        <v>3.0258581638876869</v>
      </c>
      <c r="CT202" s="28">
        <v>2.8608817939711821</v>
      </c>
      <c r="CU202" s="28">
        <v>2.7447789768950717</v>
      </c>
      <c r="CV202" s="28">
        <v>2.6107447458381614</v>
      </c>
      <c r="CW202" s="28">
        <v>2.5008616062134008</v>
      </c>
      <c r="CX202" s="28">
        <v>2.3354125904358272</v>
      </c>
      <c r="CY202" s="28">
        <v>1.4827232448685486</v>
      </c>
      <c r="CZ202" s="28">
        <v>-0.51660625474157129</v>
      </c>
      <c r="DA202" s="28">
        <v>-2.1256987669238896</v>
      </c>
      <c r="DB202" s="28">
        <v>-3.1645628684393579</v>
      </c>
      <c r="DD202" s="28">
        <v>11.330907362456438</v>
      </c>
      <c r="DE202" s="28">
        <v>11.184201087429862</v>
      </c>
      <c r="DF202" s="28">
        <v>11.169838293004794</v>
      </c>
      <c r="DG202" s="28">
        <v>11.056131473153041</v>
      </c>
      <c r="DH202" s="28">
        <v>11.025858163887687</v>
      </c>
      <c r="DI202" s="28">
        <v>10.860881793971181</v>
      </c>
      <c r="DJ202" s="28">
        <v>10.744778976895072</v>
      </c>
      <c r="DK202" s="28">
        <v>10.610744745838161</v>
      </c>
      <c r="DL202" s="28">
        <v>10.500861606213402</v>
      </c>
      <c r="DM202" s="28">
        <v>10.335412590435826</v>
      </c>
      <c r="DN202" s="28">
        <v>9.4827232448685486</v>
      </c>
      <c r="DO202" s="28">
        <v>7.4833937452584287</v>
      </c>
      <c r="DP202" s="28">
        <v>5.8743012330761104</v>
      </c>
      <c r="DQ202" s="28">
        <v>4.8354371315606421</v>
      </c>
      <c r="DS202" s="29">
        <v>3.347860994343316</v>
      </c>
      <c r="DT202" s="29">
        <v>3.211497316660056</v>
      </c>
      <c r="DU202" s="29">
        <v>3.2060452754756668</v>
      </c>
      <c r="DV202" s="29">
        <v>3.1069224645008493</v>
      </c>
      <c r="DW202" s="29">
        <v>3.0855369639265913</v>
      </c>
      <c r="DX202" s="29">
        <v>2.9372562115196503</v>
      </c>
      <c r="DY202" s="29">
        <v>2.8424967368548328</v>
      </c>
      <c r="DZ202" s="29">
        <v>2.7320824700991713</v>
      </c>
      <c r="EA202" s="29">
        <v>2.582265495573548</v>
      </c>
      <c r="EB202" s="29">
        <v>2.0528482586952226</v>
      </c>
      <c r="EC202" s="29">
        <v>-0.18178694713103205</v>
      </c>
      <c r="ED202" s="29">
        <v>-1.9849034355394135</v>
      </c>
      <c r="EE202" s="29">
        <v>-3.0491154146322668</v>
      </c>
      <c r="EF202" s="29">
        <v>-2.7342760636929633</v>
      </c>
      <c r="EH202" s="29">
        <v>11.347860994343316</v>
      </c>
      <c r="EI202" s="29">
        <v>11.211497316660056</v>
      </c>
      <c r="EJ202" s="29">
        <v>11.211497316660056</v>
      </c>
      <c r="EK202" s="29">
        <v>11.106922464500849</v>
      </c>
      <c r="EL202" s="29">
        <v>11.085536963926591</v>
      </c>
      <c r="EM202" s="29">
        <v>10.937256211519649</v>
      </c>
      <c r="EN202" s="29">
        <v>10.842496736854834</v>
      </c>
      <c r="EO202" s="29">
        <v>10.732082470099172</v>
      </c>
      <c r="EP202" s="29">
        <v>10.582265495573548</v>
      </c>
      <c r="EQ202" s="29">
        <v>10.052848258695223</v>
      </c>
      <c r="ER202" s="29">
        <v>7.8182130528689679</v>
      </c>
      <c r="ES202" s="29">
        <v>6.0150965644605865</v>
      </c>
      <c r="ET202" s="29">
        <v>4.9508845853677332</v>
      </c>
      <c r="EU202" s="29">
        <v>5.2657239363070367</v>
      </c>
      <c r="EW202" s="1">
        <v>365863</v>
      </c>
      <c r="EX202" s="1">
        <v>399907</v>
      </c>
      <c r="EY202" s="1" t="s">
        <v>481</v>
      </c>
      <c r="EZ202" s="1" t="s">
        <v>867</v>
      </c>
    </row>
    <row r="203" spans="2:156" ht="16" thickBot="1" x14ac:dyDescent="0.4">
      <c r="B203" s="21" t="s">
        <v>204</v>
      </c>
      <c r="C203" s="22">
        <v>4.1317126137907518</v>
      </c>
      <c r="D203" s="23">
        <v>4.0245962087589362</v>
      </c>
      <c r="E203" s="23">
        <v>3.644980073223687</v>
      </c>
      <c r="F203" s="23">
        <v>3.3830935111758809</v>
      </c>
      <c r="G203" s="23">
        <v>3.0656582282292906</v>
      </c>
      <c r="H203" s="23">
        <v>2.6917361897675889</v>
      </c>
      <c r="I203" s="23">
        <v>2.0382017519956985</v>
      </c>
      <c r="J203" s="23">
        <v>1.5815212644802159</v>
      </c>
      <c r="K203" s="23">
        <v>1.2138118874930939</v>
      </c>
      <c r="L203" s="23">
        <v>0.56230112166254997</v>
      </c>
      <c r="M203" s="23">
        <v>-1.6365268288811095</v>
      </c>
      <c r="N203" s="23">
        <v>-2.8770246983392411</v>
      </c>
      <c r="O203" s="23">
        <v>-3.4529772935712941</v>
      </c>
      <c r="P203" s="23">
        <v>-3.6530181771078318</v>
      </c>
      <c r="Q203" s="24"/>
      <c r="R203" s="23">
        <v>7.6317126137907518</v>
      </c>
      <c r="S203" s="23">
        <v>7.5245962087589362</v>
      </c>
      <c r="T203" s="23">
        <v>7.144980073223687</v>
      </c>
      <c r="U203" s="23">
        <v>6.8830935111758809</v>
      </c>
      <c r="V203" s="23">
        <v>6.5656582282292906</v>
      </c>
      <c r="W203" s="23">
        <v>6.1917361897675889</v>
      </c>
      <c r="X203" s="23">
        <v>5.5382017519956985</v>
      </c>
      <c r="Y203" s="23">
        <v>5.0815212644802159</v>
      </c>
      <c r="Z203" s="23">
        <v>4.7138118874930939</v>
      </c>
      <c r="AA203" s="23">
        <v>4.06230112166255</v>
      </c>
      <c r="AB203" s="23">
        <v>1.8634731711188905</v>
      </c>
      <c r="AC203" s="23">
        <v>0.62297530166075887</v>
      </c>
      <c r="AD203" s="23">
        <v>4.7022706428705874E-2</v>
      </c>
      <c r="AE203" s="23">
        <v>-0.15301817710783183</v>
      </c>
      <c r="AG203" s="25">
        <v>4.1382296318711713</v>
      </c>
      <c r="AH203" s="25">
        <v>4.0334493644320322</v>
      </c>
      <c r="AI203" s="25">
        <v>3.5949765751152469</v>
      </c>
      <c r="AJ203" s="25">
        <v>3.3397940928198633</v>
      </c>
      <c r="AK203" s="25">
        <v>3.0424429584790005</v>
      </c>
      <c r="AL203" s="25">
        <v>2.6815667159382297</v>
      </c>
      <c r="AM203" s="25">
        <v>2.0351831333563872</v>
      </c>
      <c r="AN203" s="25">
        <v>1.5933349045284153</v>
      </c>
      <c r="AO203" s="25">
        <v>1.251089056192157</v>
      </c>
      <c r="AP203" s="25">
        <v>0.33886713436557514</v>
      </c>
      <c r="AQ203" s="25">
        <v>-0.83460276101719444</v>
      </c>
      <c r="AR203" s="25">
        <v>-1.9730775824740547</v>
      </c>
      <c r="AS203" s="25">
        <v>-2.7157710860834428</v>
      </c>
      <c r="AT203" s="25">
        <v>-3.1911122176727815</v>
      </c>
      <c r="AV203" s="26">
        <v>7.6382296318711713</v>
      </c>
      <c r="AW203" s="26">
        <v>7.5334493644320322</v>
      </c>
      <c r="AX203" s="26">
        <v>7.0949765751152469</v>
      </c>
      <c r="AY203" s="26">
        <v>6.8397940928198633</v>
      </c>
      <c r="AZ203" s="26">
        <v>6.5424429584790005</v>
      </c>
      <c r="BA203" s="26">
        <v>6.1815667159382297</v>
      </c>
      <c r="BB203" s="26">
        <v>5.5351831333563872</v>
      </c>
      <c r="BC203" s="26">
        <v>5.0933349045284153</v>
      </c>
      <c r="BD203" s="26">
        <v>4.751089056192157</v>
      </c>
      <c r="BE203" s="26">
        <v>3.8388671343655751</v>
      </c>
      <c r="BF203" s="26">
        <v>2.6653972389828056</v>
      </c>
      <c r="BG203" s="26">
        <v>1.5269224175259453</v>
      </c>
      <c r="BH203" s="26">
        <v>0.78422891391655725</v>
      </c>
      <c r="BI203" s="26">
        <v>0.30888778232721847</v>
      </c>
      <c r="BK203" s="27">
        <v>4.1434645150934113</v>
      </c>
      <c r="BL203" s="27">
        <v>4.0523612826418898</v>
      </c>
      <c r="BM203" s="27">
        <v>3.6933625913682935</v>
      </c>
      <c r="BN203" s="27">
        <v>3.4467692949828059</v>
      </c>
      <c r="BO203" s="27">
        <v>3.147847980771008</v>
      </c>
      <c r="BP203" s="27">
        <v>2.7828639912944908</v>
      </c>
      <c r="BQ203" s="27">
        <v>2.1600942729591601</v>
      </c>
      <c r="BR203" s="27">
        <v>1.7016773948079518</v>
      </c>
      <c r="BS203" s="27">
        <v>1.3657400367238068</v>
      </c>
      <c r="BT203" s="27">
        <v>0.76496029476400906</v>
      </c>
      <c r="BU203" s="27">
        <v>-1.1557526041032489</v>
      </c>
      <c r="BV203" s="27">
        <v>-2.2111720924251657</v>
      </c>
      <c r="BW203" s="27">
        <v>-2.6875241451889238</v>
      </c>
      <c r="BX203" s="27">
        <v>-2.6955553363998703</v>
      </c>
      <c r="BZ203" s="27">
        <v>7.6434645150934113</v>
      </c>
      <c r="CA203" s="27">
        <v>7.5523612826418898</v>
      </c>
      <c r="CB203" s="27">
        <v>7.1933625913682935</v>
      </c>
      <c r="CC203" s="27">
        <v>6.9467692949828059</v>
      </c>
      <c r="CD203" s="27">
        <v>6.647847980771008</v>
      </c>
      <c r="CE203" s="27">
        <v>6.2828639912944908</v>
      </c>
      <c r="CF203" s="27">
        <v>5.6600942729591601</v>
      </c>
      <c r="CG203" s="27">
        <v>5.2016773948079518</v>
      </c>
      <c r="CH203" s="27">
        <v>4.8657400367238068</v>
      </c>
      <c r="CI203" s="27">
        <v>4.2649602947640091</v>
      </c>
      <c r="CJ203" s="27">
        <v>2.3442473958967511</v>
      </c>
      <c r="CK203" s="27">
        <v>1.2888279075748343</v>
      </c>
      <c r="CL203" s="27">
        <v>0.8124758548110762</v>
      </c>
      <c r="CM203" s="27">
        <v>0.80444466360012967</v>
      </c>
      <c r="CO203" s="28">
        <v>4.1324204037531551</v>
      </c>
      <c r="CP203" s="28">
        <v>4.0206872093800765</v>
      </c>
      <c r="CQ203" s="28">
        <v>3.6346684166942431</v>
      </c>
      <c r="CR203" s="28">
        <v>3.3552782185987642</v>
      </c>
      <c r="CS203" s="28">
        <v>3.0500352683345291</v>
      </c>
      <c r="CT203" s="28">
        <v>2.6820336576750972</v>
      </c>
      <c r="CU203" s="28">
        <v>2.0202327219727145</v>
      </c>
      <c r="CV203" s="28">
        <v>1.56394431281438</v>
      </c>
      <c r="CW203" s="28">
        <v>1.2991416819598669</v>
      </c>
      <c r="CX203" s="28">
        <v>0.76188613612588796</v>
      </c>
      <c r="CY203" s="28">
        <v>-2.3393933894085492</v>
      </c>
      <c r="CZ203" s="28">
        <v>-8.6984577772377563</v>
      </c>
      <c r="DA203" s="28">
        <v>-13.572676448954113</v>
      </c>
      <c r="DB203" s="28">
        <v>-16.467449381987741</v>
      </c>
      <c r="DD203" s="28">
        <v>7.6324204037531551</v>
      </c>
      <c r="DE203" s="28">
        <v>7.5206872093800765</v>
      </c>
      <c r="DF203" s="28">
        <v>7.1346684166942431</v>
      </c>
      <c r="DG203" s="28">
        <v>6.8552782185987642</v>
      </c>
      <c r="DH203" s="28">
        <v>6.5500352683345291</v>
      </c>
      <c r="DI203" s="28">
        <v>6.1820336576750972</v>
      </c>
      <c r="DJ203" s="28">
        <v>5.5202327219727145</v>
      </c>
      <c r="DK203" s="28">
        <v>5.06394431281438</v>
      </c>
      <c r="DL203" s="28">
        <v>4.7991416819598669</v>
      </c>
      <c r="DM203" s="28">
        <v>4.261886136125888</v>
      </c>
      <c r="DN203" s="28">
        <v>1.1606066105914508</v>
      </c>
      <c r="DO203" s="28">
        <v>-5.1984577772377563</v>
      </c>
      <c r="DP203" s="28">
        <v>-10.072676448954113</v>
      </c>
      <c r="DQ203" s="28">
        <v>-12.967449381987741</v>
      </c>
      <c r="DS203" s="29">
        <v>4.1762851012067195</v>
      </c>
      <c r="DT203" s="29">
        <v>4.0709145092348411</v>
      </c>
      <c r="DU203" s="29">
        <v>3.6978749241375422</v>
      </c>
      <c r="DV203" s="29">
        <v>3.463117457305902</v>
      </c>
      <c r="DW203" s="29">
        <v>3.2163348435293777</v>
      </c>
      <c r="DX203" s="29">
        <v>2.9174096872907889</v>
      </c>
      <c r="DY203" s="29">
        <v>2.3372723812692904</v>
      </c>
      <c r="DZ203" s="29">
        <v>1.9418985027794893</v>
      </c>
      <c r="EA203" s="29">
        <v>1.5126821881970169</v>
      </c>
      <c r="EB203" s="29">
        <v>-0.12081640464279175</v>
      </c>
      <c r="EC203" s="29">
        <v>-7.3435240181644303</v>
      </c>
      <c r="ED203" s="29">
        <v>-12.986826338924885</v>
      </c>
      <c r="EE203" s="29">
        <v>-16.132321131889235</v>
      </c>
      <c r="EF203" s="29">
        <v>-14.965603630315769</v>
      </c>
      <c r="EH203" s="29">
        <v>7.6762851012067195</v>
      </c>
      <c r="EI203" s="29">
        <v>7.5709145092348411</v>
      </c>
      <c r="EJ203" s="29">
        <v>7.5709145092348411</v>
      </c>
      <c r="EK203" s="29">
        <v>6.963117457305902</v>
      </c>
      <c r="EL203" s="29">
        <v>6.7163348435293777</v>
      </c>
      <c r="EM203" s="29">
        <v>6.4174096872907889</v>
      </c>
      <c r="EN203" s="29">
        <v>5.8372723812692904</v>
      </c>
      <c r="EO203" s="29">
        <v>5.4418985027794893</v>
      </c>
      <c r="EP203" s="29">
        <v>5.0126821881970169</v>
      </c>
      <c r="EQ203" s="29">
        <v>3.3791835953572082</v>
      </c>
      <c r="ER203" s="29">
        <v>-3.8435240181644303</v>
      </c>
      <c r="ES203" s="29">
        <v>-9.4868263389248852</v>
      </c>
      <c r="ET203" s="29">
        <v>-12.632321131889235</v>
      </c>
      <c r="EU203" s="29">
        <v>-11.465603630315769</v>
      </c>
      <c r="EW203" s="1">
        <v>387494</v>
      </c>
      <c r="EX203" s="1">
        <v>394155</v>
      </c>
      <c r="EY203" s="1" t="s">
        <v>687</v>
      </c>
      <c r="EZ203" s="1" t="s">
        <v>869</v>
      </c>
    </row>
    <row r="204" spans="2:156" ht="16" thickBot="1" x14ac:dyDescent="0.4">
      <c r="B204" s="21" t="s">
        <v>205</v>
      </c>
      <c r="C204" s="22">
        <v>17.906003441267245</v>
      </c>
      <c r="D204" s="23">
        <v>17.585694029015986</v>
      </c>
      <c r="E204" s="23">
        <v>17.616083742178759</v>
      </c>
      <c r="F204" s="23">
        <v>17.447793062711074</v>
      </c>
      <c r="G204" s="23">
        <v>17.355373319003967</v>
      </c>
      <c r="H204" s="23">
        <v>17.220218938912225</v>
      </c>
      <c r="I204" s="23">
        <v>16.995612568366798</v>
      </c>
      <c r="J204" s="23">
        <v>16.787751174948145</v>
      </c>
      <c r="K204" s="23">
        <v>16.576136348377759</v>
      </c>
      <c r="L204" s="23">
        <v>16.273334989271721</v>
      </c>
      <c r="M204" s="23">
        <v>15.146250908178708</v>
      </c>
      <c r="N204" s="23">
        <v>14.054585577943651</v>
      </c>
      <c r="O204" s="23">
        <v>13.102460734241753</v>
      </c>
      <c r="P204" s="23">
        <v>12.521657268470086</v>
      </c>
      <c r="Q204" s="24"/>
      <c r="R204" s="23">
        <v>22.043003441267246</v>
      </c>
      <c r="S204" s="23">
        <v>21.722694029015987</v>
      </c>
      <c r="T204" s="23">
        <v>21.75308374217876</v>
      </c>
      <c r="U204" s="23">
        <v>21.584793062711075</v>
      </c>
      <c r="V204" s="23">
        <v>21.492373319003967</v>
      </c>
      <c r="W204" s="23">
        <v>21.357218938912226</v>
      </c>
      <c r="X204" s="23">
        <v>21.132612568366799</v>
      </c>
      <c r="Y204" s="23">
        <v>20.924751174948145</v>
      </c>
      <c r="Z204" s="23">
        <v>20.713136348377759</v>
      </c>
      <c r="AA204" s="23">
        <v>20.410334989271721</v>
      </c>
      <c r="AB204" s="23">
        <v>19.283250908178708</v>
      </c>
      <c r="AC204" s="23">
        <v>18.191585577943652</v>
      </c>
      <c r="AD204" s="23">
        <v>17.239460734241753</v>
      </c>
      <c r="AE204" s="23">
        <v>16.658657268470087</v>
      </c>
      <c r="AG204" s="25">
        <v>18.135961556196605</v>
      </c>
      <c r="AH204" s="25">
        <v>18.021595085684403</v>
      </c>
      <c r="AI204" s="25">
        <v>18.016918949234352</v>
      </c>
      <c r="AJ204" s="25">
        <v>17.821643312035086</v>
      </c>
      <c r="AK204" s="25">
        <v>17.715002796947047</v>
      </c>
      <c r="AL204" s="25">
        <v>17.637636177635244</v>
      </c>
      <c r="AM204" s="25">
        <v>17.441029070297162</v>
      </c>
      <c r="AN204" s="25">
        <v>17.258343344760615</v>
      </c>
      <c r="AO204" s="25">
        <v>17.070311005875304</v>
      </c>
      <c r="AP204" s="25">
        <v>16.818213791731939</v>
      </c>
      <c r="AQ204" s="25">
        <v>16.027135984446055</v>
      </c>
      <c r="AR204" s="25">
        <v>15.295804825310933</v>
      </c>
      <c r="AS204" s="25">
        <v>14.834946041492589</v>
      </c>
      <c r="AT204" s="25">
        <v>14.586633010399989</v>
      </c>
      <c r="AV204" s="26">
        <v>22.272961556196606</v>
      </c>
      <c r="AW204" s="26">
        <v>22.158595085684404</v>
      </c>
      <c r="AX204" s="26">
        <v>22.153918949234352</v>
      </c>
      <c r="AY204" s="26">
        <v>21.958643312035086</v>
      </c>
      <c r="AZ204" s="26">
        <v>21.852002796947048</v>
      </c>
      <c r="BA204" s="26">
        <v>21.774636177635244</v>
      </c>
      <c r="BB204" s="26">
        <v>21.578029070297163</v>
      </c>
      <c r="BC204" s="26">
        <v>21.395343344760615</v>
      </c>
      <c r="BD204" s="26">
        <v>21.207311005875304</v>
      </c>
      <c r="BE204" s="26">
        <v>20.955213791731939</v>
      </c>
      <c r="BF204" s="26">
        <v>20.164135984446055</v>
      </c>
      <c r="BG204" s="26">
        <v>19.432804825310932</v>
      </c>
      <c r="BH204" s="26">
        <v>18.97194604149259</v>
      </c>
      <c r="BI204" s="26">
        <v>18.72363301039999</v>
      </c>
      <c r="BK204" s="27">
        <v>17.900131878094896</v>
      </c>
      <c r="BL204" s="27">
        <v>17.578902987877466</v>
      </c>
      <c r="BM204" s="27">
        <v>17.608665484247933</v>
      </c>
      <c r="BN204" s="27">
        <v>17.441387875328179</v>
      </c>
      <c r="BO204" s="27">
        <v>17.350742275928987</v>
      </c>
      <c r="BP204" s="27">
        <v>17.235660052201943</v>
      </c>
      <c r="BQ204" s="27">
        <v>17.018363269801757</v>
      </c>
      <c r="BR204" s="27">
        <v>16.818966842547894</v>
      </c>
      <c r="BS204" s="27">
        <v>16.620252834842958</v>
      </c>
      <c r="BT204" s="27">
        <v>16.343949923531628</v>
      </c>
      <c r="BU204" s="27">
        <v>15.357759394544313</v>
      </c>
      <c r="BV204" s="27">
        <v>14.680648673526051</v>
      </c>
      <c r="BW204" s="27">
        <v>14.193119448834548</v>
      </c>
      <c r="BX204" s="27">
        <v>13.93650234573596</v>
      </c>
      <c r="BZ204" s="27">
        <v>22.037131878094897</v>
      </c>
      <c r="CA204" s="27">
        <v>21.715902987877467</v>
      </c>
      <c r="CB204" s="27">
        <v>21.745665484247933</v>
      </c>
      <c r="CC204" s="27">
        <v>21.578387875328179</v>
      </c>
      <c r="CD204" s="27">
        <v>21.487742275928987</v>
      </c>
      <c r="CE204" s="27">
        <v>21.372660052201944</v>
      </c>
      <c r="CF204" s="27">
        <v>21.155363269801757</v>
      </c>
      <c r="CG204" s="27">
        <v>20.955966842547895</v>
      </c>
      <c r="CH204" s="27">
        <v>20.757252834842959</v>
      </c>
      <c r="CI204" s="27">
        <v>20.480949923531629</v>
      </c>
      <c r="CJ204" s="27">
        <v>19.494759394544314</v>
      </c>
      <c r="CK204" s="27">
        <v>18.817648673526051</v>
      </c>
      <c r="CL204" s="27">
        <v>18.330119448834548</v>
      </c>
      <c r="CM204" s="27">
        <v>18.07350234573596</v>
      </c>
      <c r="CO204" s="28">
        <v>17.909899039332881</v>
      </c>
      <c r="CP204" s="28">
        <v>17.598231663055447</v>
      </c>
      <c r="CQ204" s="28">
        <v>17.630290081029123</v>
      </c>
      <c r="CR204" s="28">
        <v>17.458634807312258</v>
      </c>
      <c r="CS204" s="28">
        <v>17.354346707547524</v>
      </c>
      <c r="CT204" s="28">
        <v>17.290032710106381</v>
      </c>
      <c r="CU204" s="28">
        <v>17.062479117007989</v>
      </c>
      <c r="CV204" s="28">
        <v>16.806906927581224</v>
      </c>
      <c r="CW204" s="28">
        <v>16.507926987883867</v>
      </c>
      <c r="CX204" s="28">
        <v>16.280970306689202</v>
      </c>
      <c r="CY204" s="28">
        <v>14.441008472728129</v>
      </c>
      <c r="CZ204" s="28">
        <v>12.336746097560599</v>
      </c>
      <c r="DA204" s="28">
        <v>10.774517439092939</v>
      </c>
      <c r="DB204" s="28">
        <v>10.075171205427569</v>
      </c>
      <c r="DD204" s="28">
        <v>22.046899039332882</v>
      </c>
      <c r="DE204" s="28">
        <v>21.735231663055448</v>
      </c>
      <c r="DF204" s="28">
        <v>21.767290081029124</v>
      </c>
      <c r="DG204" s="28">
        <v>21.595634807312258</v>
      </c>
      <c r="DH204" s="28">
        <v>21.491346707547525</v>
      </c>
      <c r="DI204" s="28">
        <v>21.427032710106381</v>
      </c>
      <c r="DJ204" s="28">
        <v>21.199479117007989</v>
      </c>
      <c r="DK204" s="28">
        <v>20.943906927581224</v>
      </c>
      <c r="DL204" s="28">
        <v>20.644926987883867</v>
      </c>
      <c r="DM204" s="28">
        <v>20.417970306689202</v>
      </c>
      <c r="DN204" s="28">
        <v>18.578008472728129</v>
      </c>
      <c r="DO204" s="28">
        <v>16.4737460975606</v>
      </c>
      <c r="DP204" s="28">
        <v>14.91151743909294</v>
      </c>
      <c r="DQ204" s="28">
        <v>14.21217120542757</v>
      </c>
      <c r="DS204" s="29">
        <v>17.90248727035554</v>
      </c>
      <c r="DT204" s="29">
        <v>17.572024856121789</v>
      </c>
      <c r="DU204" s="29">
        <v>17.585577171507616</v>
      </c>
      <c r="DV204" s="29">
        <v>17.395215495176778</v>
      </c>
      <c r="DW204" s="29">
        <v>17.271611987372093</v>
      </c>
      <c r="DX204" s="29">
        <v>17.163070955010621</v>
      </c>
      <c r="DY204" s="29">
        <v>16.880420441745493</v>
      </c>
      <c r="DZ204" s="29">
        <v>16.548110454481211</v>
      </c>
      <c r="EA204" s="29">
        <v>16.158820037696429</v>
      </c>
      <c r="EB204" s="29">
        <v>15.835645702391513</v>
      </c>
      <c r="EC204" s="29">
        <v>14.05395404856587</v>
      </c>
      <c r="ED204" s="29">
        <v>12.232231465429187</v>
      </c>
      <c r="EE204" s="29">
        <v>11.026927012672488</v>
      </c>
      <c r="EF204" s="29">
        <v>10.598329839090255</v>
      </c>
      <c r="EH204" s="29">
        <v>22.03948727035554</v>
      </c>
      <c r="EI204" s="29">
        <v>21.70902485612179</v>
      </c>
      <c r="EJ204" s="29">
        <v>21.70902485612179</v>
      </c>
      <c r="EK204" s="29">
        <v>21.532215495176779</v>
      </c>
      <c r="EL204" s="29">
        <v>21.408611987372094</v>
      </c>
      <c r="EM204" s="29">
        <v>21.300070955010622</v>
      </c>
      <c r="EN204" s="29">
        <v>21.017420441745493</v>
      </c>
      <c r="EO204" s="29">
        <v>20.685110454481212</v>
      </c>
      <c r="EP204" s="29">
        <v>20.29582003769643</v>
      </c>
      <c r="EQ204" s="29">
        <v>19.972645702391514</v>
      </c>
      <c r="ER204" s="29">
        <v>18.190954048565871</v>
      </c>
      <c r="ES204" s="29">
        <v>16.369231465429188</v>
      </c>
      <c r="ET204" s="29">
        <v>15.163927012672488</v>
      </c>
      <c r="EU204" s="29">
        <v>14.735329839090255</v>
      </c>
      <c r="EW204" s="1">
        <v>301973</v>
      </c>
      <c r="EX204" s="1">
        <v>525948</v>
      </c>
      <c r="EY204" s="1" t="s">
        <v>459</v>
      </c>
      <c r="EZ204" s="1" t="s">
        <v>873</v>
      </c>
    </row>
    <row r="205" spans="2:156" ht="16" thickBot="1" x14ac:dyDescent="0.4">
      <c r="B205" s="21" t="s">
        <v>206</v>
      </c>
      <c r="C205" s="22">
        <v>2.9238413698337968</v>
      </c>
      <c r="D205" s="23">
        <v>2.2011927670111628</v>
      </c>
      <c r="E205" s="23">
        <v>1.7531677899125189</v>
      </c>
      <c r="F205" s="23">
        <v>1.0474645845075337</v>
      </c>
      <c r="G205" s="23">
        <v>0.25918857285092045</v>
      </c>
      <c r="H205" s="23">
        <v>-1.1340420928259753</v>
      </c>
      <c r="I205" s="23">
        <v>-2.5434666843685427</v>
      </c>
      <c r="J205" s="23">
        <v>2.4211388142858752</v>
      </c>
      <c r="K205" s="23">
        <v>1.348479499460602</v>
      </c>
      <c r="L205" s="23">
        <v>0.37678436273335336</v>
      </c>
      <c r="M205" s="23">
        <v>-2.1935147316400645</v>
      </c>
      <c r="N205" s="23">
        <v>-4.014173245127175</v>
      </c>
      <c r="O205" s="23">
        <v>-4.83858871357927</v>
      </c>
      <c r="P205" s="23">
        <v>-5.4437082382963524</v>
      </c>
      <c r="Q205" s="24"/>
      <c r="R205" s="23">
        <v>6.9738413698337975</v>
      </c>
      <c r="S205" s="23">
        <v>6.2511927670111636</v>
      </c>
      <c r="T205" s="23">
        <v>5.8031677899125196</v>
      </c>
      <c r="U205" s="23">
        <v>5.0974645845075344</v>
      </c>
      <c r="V205" s="23">
        <v>4.3091885728509212</v>
      </c>
      <c r="W205" s="23">
        <v>2.9159579071740254</v>
      </c>
      <c r="X205" s="23">
        <v>1.506533315631458</v>
      </c>
      <c r="Y205" s="23">
        <v>0.42113881428587518</v>
      </c>
      <c r="Z205" s="23">
        <v>-0.65152050053939803</v>
      </c>
      <c r="AA205" s="23">
        <v>-1.6232156372666466</v>
      </c>
      <c r="AB205" s="23">
        <v>-4.1935147316400645</v>
      </c>
      <c r="AC205" s="23">
        <v>-6.014173245127175</v>
      </c>
      <c r="AD205" s="23">
        <v>-6.83858871357927</v>
      </c>
      <c r="AE205" s="23">
        <v>-7.4437082382963524</v>
      </c>
      <c r="AG205" s="25">
        <v>3.284323039351257</v>
      </c>
      <c r="AH205" s="25">
        <v>2.8971058527996689</v>
      </c>
      <c r="AI205" s="25">
        <v>2.4475513811816132</v>
      </c>
      <c r="AJ205" s="25">
        <v>2.0041336815763096</v>
      </c>
      <c r="AK205" s="25">
        <v>1.5070816187602123</v>
      </c>
      <c r="AL205" s="25">
        <v>0.80415073444761376</v>
      </c>
      <c r="AM205" s="25">
        <v>8.0084263849897752E-2</v>
      </c>
      <c r="AN205" s="25">
        <v>5.4738144235525468</v>
      </c>
      <c r="AO205" s="25">
        <v>4.8184734930305169</v>
      </c>
      <c r="AP205" s="25">
        <v>4.1957446814207593</v>
      </c>
      <c r="AQ205" s="25">
        <v>2.146641686046614</v>
      </c>
      <c r="AR205" s="25">
        <v>0.53304318005015006</v>
      </c>
      <c r="AS205" s="25">
        <v>-0.48918176627759991</v>
      </c>
      <c r="AT205" s="25">
        <v>-1.3169094800681087</v>
      </c>
      <c r="AV205" s="26">
        <v>7.3343230393512577</v>
      </c>
      <c r="AW205" s="26">
        <v>6.9471058527996696</v>
      </c>
      <c r="AX205" s="26">
        <v>6.4975513811816139</v>
      </c>
      <c r="AY205" s="26">
        <v>6.0541336815763103</v>
      </c>
      <c r="AZ205" s="26">
        <v>5.557081618760213</v>
      </c>
      <c r="BA205" s="26">
        <v>4.8541507344476145</v>
      </c>
      <c r="BB205" s="26">
        <v>4.1300842638498985</v>
      </c>
      <c r="BC205" s="26">
        <v>3.4738144235525468</v>
      </c>
      <c r="BD205" s="26">
        <v>2.8184734930305169</v>
      </c>
      <c r="BE205" s="26">
        <v>2.1957446814207593</v>
      </c>
      <c r="BF205" s="26">
        <v>0.14664168604661398</v>
      </c>
      <c r="BG205" s="26">
        <v>-1.4669568199498499</v>
      </c>
      <c r="BH205" s="26">
        <v>-2.4891817662775999</v>
      </c>
      <c r="BI205" s="26">
        <v>-3.3169094800681087</v>
      </c>
      <c r="BK205" s="27">
        <v>2.9418911441505742</v>
      </c>
      <c r="BL205" s="27">
        <v>2.2315761675831975</v>
      </c>
      <c r="BM205" s="27">
        <v>1.7959359955843581</v>
      </c>
      <c r="BN205" s="27">
        <v>1.1013116169568651</v>
      </c>
      <c r="BO205" s="27">
        <v>0.32923216790019083</v>
      </c>
      <c r="BP205" s="27">
        <v>-1.0462421908385942</v>
      </c>
      <c r="BQ205" s="27">
        <v>-2.4381815200559593</v>
      </c>
      <c r="BR205" s="27">
        <v>2.5436729542953955</v>
      </c>
      <c r="BS205" s="27">
        <v>1.4959653437108642</v>
      </c>
      <c r="BT205" s="27">
        <v>0.57818922847908993</v>
      </c>
      <c r="BU205" s="27">
        <v>-1.7344190632805194</v>
      </c>
      <c r="BV205" s="27">
        <v>-3.196145269495716</v>
      </c>
      <c r="BW205" s="27">
        <v>-3.8625655437218356</v>
      </c>
      <c r="BX205" s="27">
        <v>-4.2531867209942575</v>
      </c>
      <c r="BZ205" s="27">
        <v>6.9918911441505749</v>
      </c>
      <c r="CA205" s="27">
        <v>6.2815761675831983</v>
      </c>
      <c r="CB205" s="27">
        <v>5.8459359955843588</v>
      </c>
      <c r="CC205" s="27">
        <v>5.1513116169568658</v>
      </c>
      <c r="CD205" s="27">
        <v>4.3792321679001915</v>
      </c>
      <c r="CE205" s="27">
        <v>3.0037578091614066</v>
      </c>
      <c r="CF205" s="27">
        <v>1.6118184799440414</v>
      </c>
      <c r="CG205" s="27">
        <v>0.54367295429539553</v>
      </c>
      <c r="CH205" s="27">
        <v>-0.5040346562891358</v>
      </c>
      <c r="CI205" s="27">
        <v>-1.4218107715209101</v>
      </c>
      <c r="CJ205" s="27">
        <v>-3.7344190632805194</v>
      </c>
      <c r="CK205" s="27">
        <v>-5.196145269495716</v>
      </c>
      <c r="CL205" s="27">
        <v>-5.8625655437218356</v>
      </c>
      <c r="CM205" s="27">
        <v>-6.2531867209942575</v>
      </c>
      <c r="CO205" s="28">
        <v>2.9296561699253747</v>
      </c>
      <c r="CP205" s="28">
        <v>2.2105103516478959</v>
      </c>
      <c r="CQ205" s="28">
        <v>1.7551604972342592</v>
      </c>
      <c r="CR205" s="28">
        <v>1.0237456673399024</v>
      </c>
      <c r="CS205" s="28">
        <v>0.24828954146885351</v>
      </c>
      <c r="CT205" s="28">
        <v>-1.1450046932127584</v>
      </c>
      <c r="CU205" s="28">
        <v>-2.5871352294860053</v>
      </c>
      <c r="CV205" s="28">
        <v>2.3269422666291035</v>
      </c>
      <c r="CW205" s="28">
        <v>1.2738942451571731</v>
      </c>
      <c r="CX205" s="28">
        <v>0.36671741673876568</v>
      </c>
      <c r="CY205" s="28">
        <v>-3.2595833981765949</v>
      </c>
      <c r="CZ205" s="28">
        <v>-9.8833762376202046</v>
      </c>
      <c r="DA205" s="28">
        <v>-14.933008236409478</v>
      </c>
      <c r="DB205" s="28">
        <v>-18.590662684255761</v>
      </c>
      <c r="DD205" s="28">
        <v>6.9796561699253754</v>
      </c>
      <c r="DE205" s="28">
        <v>6.2605103516478966</v>
      </c>
      <c r="DF205" s="28">
        <v>5.8051604972342599</v>
      </c>
      <c r="DG205" s="28">
        <v>5.0737456673399031</v>
      </c>
      <c r="DH205" s="28">
        <v>4.2982895414688542</v>
      </c>
      <c r="DI205" s="28">
        <v>2.9049953067872423</v>
      </c>
      <c r="DJ205" s="28">
        <v>1.4628647705139954</v>
      </c>
      <c r="DK205" s="28">
        <v>0.32694226662910353</v>
      </c>
      <c r="DL205" s="28">
        <v>-0.72610575484282691</v>
      </c>
      <c r="DM205" s="28">
        <v>-1.6332825832612343</v>
      </c>
      <c r="DN205" s="28">
        <v>-5.2595833981765949</v>
      </c>
      <c r="DO205" s="28">
        <v>-11.883376237620205</v>
      </c>
      <c r="DP205" s="28">
        <v>-16.933008236409478</v>
      </c>
      <c r="DQ205" s="28">
        <v>-20.590662684255761</v>
      </c>
      <c r="DS205" s="29">
        <v>2.9324989942194186</v>
      </c>
      <c r="DT205" s="29">
        <v>2.1798605680452319</v>
      </c>
      <c r="DU205" s="29">
        <v>1.7112026846567936</v>
      </c>
      <c r="DV205" s="29">
        <v>0.99263384457634807</v>
      </c>
      <c r="DW205" s="29">
        <v>0.24842711983811583</v>
      </c>
      <c r="DX205" s="29">
        <v>-1.1028210925166597</v>
      </c>
      <c r="DY205" s="29">
        <v>-2.5173480549776919</v>
      </c>
      <c r="DZ205" s="29">
        <v>2.4288760010044683</v>
      </c>
      <c r="EA205" s="29">
        <v>1.2751984782955077</v>
      </c>
      <c r="EB205" s="29">
        <v>-0.5867004258281483</v>
      </c>
      <c r="EC205" s="29">
        <v>-7.998851500157528</v>
      </c>
      <c r="ED205" s="29">
        <v>-14.040348356585895</v>
      </c>
      <c r="EE205" s="29">
        <v>-17.515281889792277</v>
      </c>
      <c r="EF205" s="29">
        <v>-17.198210703942493</v>
      </c>
      <c r="EH205" s="29">
        <v>6.9824989942194193</v>
      </c>
      <c r="EI205" s="29">
        <v>6.2298605680452326</v>
      </c>
      <c r="EJ205" s="29">
        <v>6.2298605680452326</v>
      </c>
      <c r="EK205" s="29">
        <v>5.0426338445763488</v>
      </c>
      <c r="EL205" s="29">
        <v>4.2984271198381165</v>
      </c>
      <c r="EM205" s="29">
        <v>2.947178907483341</v>
      </c>
      <c r="EN205" s="29">
        <v>1.5326519450223088</v>
      </c>
      <c r="EO205" s="29">
        <v>0.42887600100446832</v>
      </c>
      <c r="EP205" s="29">
        <v>-0.7248015217044923</v>
      </c>
      <c r="EQ205" s="29">
        <v>-2.5867004258281483</v>
      </c>
      <c r="ER205" s="29">
        <v>-9.998851500157528</v>
      </c>
      <c r="ES205" s="29">
        <v>-16.040348356585895</v>
      </c>
      <c r="ET205" s="29">
        <v>-19.515281889792277</v>
      </c>
      <c r="EU205" s="29">
        <v>-19.198210703942493</v>
      </c>
      <c r="EW205" s="1">
        <v>372024</v>
      </c>
      <c r="EX205" s="1">
        <v>403826</v>
      </c>
      <c r="EY205" s="1" t="s">
        <v>539</v>
      </c>
      <c r="EZ205" s="1" t="s">
        <v>867</v>
      </c>
    </row>
    <row r="206" spans="2:156" ht="16" thickBot="1" x14ac:dyDescent="0.4">
      <c r="B206" s="21" t="s">
        <v>207</v>
      </c>
      <c r="C206" s="22">
        <v>6.4039346567507183</v>
      </c>
      <c r="D206" s="23">
        <v>6.1701321198536574</v>
      </c>
      <c r="E206" s="23">
        <v>6.0803680145556722</v>
      </c>
      <c r="F206" s="23">
        <v>5.9234058769665241</v>
      </c>
      <c r="G206" s="23">
        <v>5.7099994379075154</v>
      </c>
      <c r="H206" s="23">
        <v>5.5037769718432159</v>
      </c>
      <c r="I206" s="23">
        <v>5.2114074979884126</v>
      </c>
      <c r="J206" s="23">
        <v>4.9515102680916243</v>
      </c>
      <c r="K206" s="23">
        <v>4.6653346064320349</v>
      </c>
      <c r="L206" s="23">
        <v>4.3141405175752858</v>
      </c>
      <c r="M206" s="23">
        <v>2.94614864484954</v>
      </c>
      <c r="N206" s="23">
        <v>2.1322218889630111</v>
      </c>
      <c r="O206" s="23">
        <v>1.74625532376281</v>
      </c>
      <c r="P206" s="23">
        <v>1.7731121467788746</v>
      </c>
      <c r="Q206" s="24"/>
      <c r="R206" s="23">
        <v>8.4039346567507174</v>
      </c>
      <c r="S206" s="23">
        <v>8.1701321198536583</v>
      </c>
      <c r="T206" s="23">
        <v>8.0803680145556722</v>
      </c>
      <c r="U206" s="23">
        <v>7.9234058769665241</v>
      </c>
      <c r="V206" s="23">
        <v>7.7099994379075154</v>
      </c>
      <c r="W206" s="23">
        <v>7.5037769718432159</v>
      </c>
      <c r="X206" s="23">
        <v>7.2114074979884126</v>
      </c>
      <c r="Y206" s="23">
        <v>6.9515102680916243</v>
      </c>
      <c r="Z206" s="23">
        <v>6.6653346064320349</v>
      </c>
      <c r="AA206" s="23">
        <v>6.3141405175752858</v>
      </c>
      <c r="AB206" s="23">
        <v>4.94614864484954</v>
      </c>
      <c r="AC206" s="23">
        <v>4.1322218889630111</v>
      </c>
      <c r="AD206" s="23">
        <v>3.74625532376281</v>
      </c>
      <c r="AE206" s="23">
        <v>3.7731121467788746</v>
      </c>
      <c r="AG206" s="25">
        <v>6.4496284819025922</v>
      </c>
      <c r="AH206" s="25">
        <v>6.279167962733653</v>
      </c>
      <c r="AI206" s="25">
        <v>6.1811255280080495</v>
      </c>
      <c r="AJ206" s="25">
        <v>6.00741870250482</v>
      </c>
      <c r="AK206" s="25">
        <v>5.8041136301594296</v>
      </c>
      <c r="AL206" s="25">
        <v>5.6091055682659414</v>
      </c>
      <c r="AM206" s="25">
        <v>5.3302661338048543</v>
      </c>
      <c r="AN206" s="25">
        <v>5.0776623027148542</v>
      </c>
      <c r="AO206" s="25">
        <v>4.8002432139151736</v>
      </c>
      <c r="AP206" s="25">
        <v>4.5225564376752807</v>
      </c>
      <c r="AQ206" s="25">
        <v>3.7328129268442574</v>
      </c>
      <c r="AR206" s="25">
        <v>3.0227928380972955</v>
      </c>
      <c r="AS206" s="25">
        <v>2.3893792309661599</v>
      </c>
      <c r="AT206" s="25">
        <v>1.9061360542934107</v>
      </c>
      <c r="AV206" s="26">
        <v>8.4496284819025931</v>
      </c>
      <c r="AW206" s="26">
        <v>8.2791679627336521</v>
      </c>
      <c r="AX206" s="26">
        <v>8.1811255280080495</v>
      </c>
      <c r="AY206" s="26">
        <v>8.00741870250482</v>
      </c>
      <c r="AZ206" s="26">
        <v>7.8041136301594296</v>
      </c>
      <c r="BA206" s="26">
        <v>7.6091055682659414</v>
      </c>
      <c r="BB206" s="26">
        <v>7.3302661338048543</v>
      </c>
      <c r="BC206" s="26">
        <v>7.0776623027148542</v>
      </c>
      <c r="BD206" s="26">
        <v>6.8002432139151736</v>
      </c>
      <c r="BE206" s="26">
        <v>6.5225564376752807</v>
      </c>
      <c r="BF206" s="26">
        <v>5.7328129268442574</v>
      </c>
      <c r="BG206" s="26">
        <v>5.0227928380972955</v>
      </c>
      <c r="BH206" s="26">
        <v>4.3893792309661599</v>
      </c>
      <c r="BI206" s="26">
        <v>3.9061360542934107</v>
      </c>
      <c r="BK206" s="27">
        <v>6.4052145404373171</v>
      </c>
      <c r="BL206" s="27">
        <v>6.1793667181337009</v>
      </c>
      <c r="BM206" s="27">
        <v>6.0980069749052106</v>
      </c>
      <c r="BN206" s="27">
        <v>5.9969930504266271</v>
      </c>
      <c r="BO206" s="27">
        <v>5.7737079104169249</v>
      </c>
      <c r="BP206" s="27">
        <v>5.5587185912021448</v>
      </c>
      <c r="BQ206" s="27">
        <v>5.3281726256931048</v>
      </c>
      <c r="BR206" s="27">
        <v>5.0815190598285591</v>
      </c>
      <c r="BS206" s="27">
        <v>4.8072389509447788</v>
      </c>
      <c r="BT206" s="27">
        <v>4.473931687942077</v>
      </c>
      <c r="BU206" s="27">
        <v>3.2439658493220094</v>
      </c>
      <c r="BV206" s="27">
        <v>2.6040633842749763</v>
      </c>
      <c r="BW206" s="27">
        <v>2.3177930416837604</v>
      </c>
      <c r="BX206" s="27">
        <v>2.4322061346293289</v>
      </c>
      <c r="BZ206" s="27">
        <v>8.4052145404373171</v>
      </c>
      <c r="CA206" s="27">
        <v>8.1793667181337</v>
      </c>
      <c r="CB206" s="27">
        <v>8.0980069749052106</v>
      </c>
      <c r="CC206" s="27">
        <v>7.9969930504266271</v>
      </c>
      <c r="CD206" s="27">
        <v>7.7737079104169249</v>
      </c>
      <c r="CE206" s="27">
        <v>7.5587185912021448</v>
      </c>
      <c r="CF206" s="27">
        <v>7.3281726256931048</v>
      </c>
      <c r="CG206" s="27">
        <v>7.0815190598285591</v>
      </c>
      <c r="CH206" s="27">
        <v>6.8072389509447788</v>
      </c>
      <c r="CI206" s="27">
        <v>6.473931687942077</v>
      </c>
      <c r="CJ206" s="27">
        <v>5.2439658493220094</v>
      </c>
      <c r="CK206" s="27">
        <v>4.6040633842749763</v>
      </c>
      <c r="CL206" s="27">
        <v>4.3177930416837604</v>
      </c>
      <c r="CM206" s="27">
        <v>4.4322061346293289</v>
      </c>
      <c r="CO206" s="28">
        <v>6.4107050657150788</v>
      </c>
      <c r="CP206" s="28">
        <v>6.1658940765579002</v>
      </c>
      <c r="CQ206" s="28">
        <v>6.0502768127951398</v>
      </c>
      <c r="CR206" s="28">
        <v>5.8739334222533204</v>
      </c>
      <c r="CS206" s="28">
        <v>5.6778067240320329</v>
      </c>
      <c r="CT206" s="28">
        <v>5.4028186048719142</v>
      </c>
      <c r="CU206" s="28">
        <v>5.0713286513128324</v>
      </c>
      <c r="CV206" s="28">
        <v>4.7922599233796106</v>
      </c>
      <c r="CW206" s="28">
        <v>4.5276086391141313</v>
      </c>
      <c r="CX206" s="28">
        <v>4.2373159070434916</v>
      </c>
      <c r="CY206" s="28">
        <v>2.522205304398117</v>
      </c>
      <c r="CZ206" s="28">
        <v>0.90609165982638018</v>
      </c>
      <c r="DA206" s="28">
        <v>3.0358025152551704E-2</v>
      </c>
      <c r="DB206" s="28">
        <v>-0.47266136422191884</v>
      </c>
      <c r="DD206" s="28">
        <v>8.4107050657150779</v>
      </c>
      <c r="DE206" s="28">
        <v>8.1658940765579011</v>
      </c>
      <c r="DF206" s="28">
        <v>8.0502768127951398</v>
      </c>
      <c r="DG206" s="28">
        <v>7.8739334222533204</v>
      </c>
      <c r="DH206" s="28">
        <v>7.6778067240320329</v>
      </c>
      <c r="DI206" s="28">
        <v>7.4028186048719142</v>
      </c>
      <c r="DJ206" s="28">
        <v>7.0713286513128324</v>
      </c>
      <c r="DK206" s="28">
        <v>6.7922599233796106</v>
      </c>
      <c r="DL206" s="28">
        <v>6.5276086391141313</v>
      </c>
      <c r="DM206" s="28">
        <v>6.2373159070434916</v>
      </c>
      <c r="DN206" s="28">
        <v>4.522205304398117</v>
      </c>
      <c r="DO206" s="28">
        <v>2.9060916598263802</v>
      </c>
      <c r="DP206" s="28">
        <v>2.0303580251525517</v>
      </c>
      <c r="DQ206" s="28">
        <v>1.5273386357780812</v>
      </c>
      <c r="DS206" s="29">
        <v>6.4088257571800913</v>
      </c>
      <c r="DT206" s="29">
        <v>6.1407311322660298</v>
      </c>
      <c r="DU206" s="29">
        <v>6.030153982863764</v>
      </c>
      <c r="DV206" s="29">
        <v>5.8642502905304417</v>
      </c>
      <c r="DW206" s="29">
        <v>5.6522853518501179</v>
      </c>
      <c r="DX206" s="29">
        <v>5.3817160269928843</v>
      </c>
      <c r="DY206" s="29">
        <v>5.0766988054399178</v>
      </c>
      <c r="DZ206" s="29">
        <v>4.8332374528992119</v>
      </c>
      <c r="EA206" s="29">
        <v>4.5525309656865609</v>
      </c>
      <c r="EB206" s="29">
        <v>4.1590547123210335</v>
      </c>
      <c r="EC206" s="29">
        <v>2.2429591736567929</v>
      </c>
      <c r="ED206" s="29">
        <v>1.0805051283237201</v>
      </c>
      <c r="EE206" s="29">
        <v>0.60527380042417889</v>
      </c>
      <c r="EF206" s="29">
        <v>0.65727017284055655</v>
      </c>
      <c r="EH206" s="29">
        <v>8.4088257571800913</v>
      </c>
      <c r="EI206" s="29">
        <v>8.1407311322660298</v>
      </c>
      <c r="EJ206" s="29">
        <v>8.1407311322660298</v>
      </c>
      <c r="EK206" s="29">
        <v>7.8642502905304417</v>
      </c>
      <c r="EL206" s="29">
        <v>7.6522853518501179</v>
      </c>
      <c r="EM206" s="29">
        <v>7.3817160269928843</v>
      </c>
      <c r="EN206" s="29">
        <v>7.0766988054399178</v>
      </c>
      <c r="EO206" s="29">
        <v>6.8332374528992119</v>
      </c>
      <c r="EP206" s="29">
        <v>6.5525309656865609</v>
      </c>
      <c r="EQ206" s="29">
        <v>6.1590547123210335</v>
      </c>
      <c r="ER206" s="29">
        <v>4.2429591736567929</v>
      </c>
      <c r="ES206" s="29">
        <v>3.0805051283237201</v>
      </c>
      <c r="ET206" s="29">
        <v>2.6052738004241789</v>
      </c>
      <c r="EU206" s="29">
        <v>2.6572701728405566</v>
      </c>
      <c r="EW206" s="1">
        <v>356221</v>
      </c>
      <c r="EX206" s="1">
        <v>537513</v>
      </c>
      <c r="EY206" s="1" t="s">
        <v>452</v>
      </c>
      <c r="EZ206" s="1" t="s">
        <v>872</v>
      </c>
    </row>
    <row r="207" spans="2:156" ht="16" thickBot="1" x14ac:dyDescent="0.4">
      <c r="B207" s="21" t="s">
        <v>208</v>
      </c>
      <c r="C207" s="22">
        <v>3.1724054801633166</v>
      </c>
      <c r="D207" s="23">
        <v>2.5208386138758208</v>
      </c>
      <c r="E207" s="23">
        <v>2.3943544181467633</v>
      </c>
      <c r="F207" s="23">
        <v>2.2764950399046295</v>
      </c>
      <c r="G207" s="23">
        <v>1.9003897591032661</v>
      </c>
      <c r="H207" s="23">
        <v>1.421466960173845</v>
      </c>
      <c r="I207" s="23">
        <v>0.93666009674290862</v>
      </c>
      <c r="J207" s="23">
        <v>0.61970150053126716</v>
      </c>
      <c r="K207" s="23">
        <v>1.2407543351642403E-2</v>
      </c>
      <c r="L207" s="23">
        <v>-0.39703112747631408</v>
      </c>
      <c r="M207" s="23">
        <v>-1.9181011556540497</v>
      </c>
      <c r="N207" s="23">
        <v>-2.7532544095376537</v>
      </c>
      <c r="O207" s="23">
        <v>-2.9356422935594466</v>
      </c>
      <c r="P207" s="23">
        <v>-2.9247801907788542</v>
      </c>
      <c r="Q207" s="24"/>
      <c r="R207" s="23">
        <v>6.6724054801633166</v>
      </c>
      <c r="S207" s="23">
        <v>6.0208386138758208</v>
      </c>
      <c r="T207" s="23">
        <v>5.8943544181467633</v>
      </c>
      <c r="U207" s="23">
        <v>5.7764950399046295</v>
      </c>
      <c r="V207" s="23">
        <v>5.4003897591032661</v>
      </c>
      <c r="W207" s="23">
        <v>4.921466960173845</v>
      </c>
      <c r="X207" s="23">
        <v>4.4366600967429086</v>
      </c>
      <c r="Y207" s="23">
        <v>4.1197015005312672</v>
      </c>
      <c r="Z207" s="23">
        <v>3.5124075433516424</v>
      </c>
      <c r="AA207" s="23">
        <v>3.1029688725236859</v>
      </c>
      <c r="AB207" s="23">
        <v>1.5818988443459503</v>
      </c>
      <c r="AC207" s="23">
        <v>0.74674559046234634</v>
      </c>
      <c r="AD207" s="23">
        <v>0.56435770644055339</v>
      </c>
      <c r="AE207" s="23">
        <v>0.57521980922114579</v>
      </c>
      <c r="AG207" s="25">
        <v>3.4255267439844417</v>
      </c>
      <c r="AH207" s="25">
        <v>3.0009233223285623</v>
      </c>
      <c r="AI207" s="25">
        <v>2.8091484722416826</v>
      </c>
      <c r="AJ207" s="25">
        <v>2.6535122525806365</v>
      </c>
      <c r="AK207" s="25">
        <v>2.2785236871199075</v>
      </c>
      <c r="AL207" s="25">
        <v>1.8188807127380233</v>
      </c>
      <c r="AM207" s="25">
        <v>1.3483685283107398</v>
      </c>
      <c r="AN207" s="25">
        <v>1.0389281795394822</v>
      </c>
      <c r="AO207" s="25">
        <v>0.43714129050390227</v>
      </c>
      <c r="AP207" s="25">
        <v>7.5386464539043629E-2</v>
      </c>
      <c r="AQ207" s="25">
        <v>-1.0897951001738448</v>
      </c>
      <c r="AR207" s="25">
        <v>-2.0231697674467455</v>
      </c>
      <c r="AS207" s="25">
        <v>-2.5495622520556509</v>
      </c>
      <c r="AT207" s="25">
        <v>-2.9890007049066583</v>
      </c>
      <c r="AV207" s="26">
        <v>6.9255267439844417</v>
      </c>
      <c r="AW207" s="26">
        <v>6.5009233223285623</v>
      </c>
      <c r="AX207" s="26">
        <v>6.3091484722416826</v>
      </c>
      <c r="AY207" s="26">
        <v>6.1535122525806365</v>
      </c>
      <c r="AZ207" s="26">
        <v>5.7785236871199075</v>
      </c>
      <c r="BA207" s="26">
        <v>5.3188807127380233</v>
      </c>
      <c r="BB207" s="26">
        <v>4.8483685283107398</v>
      </c>
      <c r="BC207" s="26">
        <v>4.5389281795394822</v>
      </c>
      <c r="BD207" s="26">
        <v>3.9371412905039023</v>
      </c>
      <c r="BE207" s="26">
        <v>3.5753864645390436</v>
      </c>
      <c r="BF207" s="26">
        <v>2.4102048998261552</v>
      </c>
      <c r="BG207" s="26">
        <v>1.4768302325532545</v>
      </c>
      <c r="BH207" s="26">
        <v>0.9504377479443491</v>
      </c>
      <c r="BI207" s="26">
        <v>0.51099929509334174</v>
      </c>
      <c r="BK207" s="27">
        <v>3.1781568267351723</v>
      </c>
      <c r="BL207" s="27">
        <v>2.534016361656878</v>
      </c>
      <c r="BM207" s="27">
        <v>2.4126623720344273</v>
      </c>
      <c r="BN207" s="27">
        <v>2.2999829123060476</v>
      </c>
      <c r="BO207" s="27">
        <v>1.9324886518775877</v>
      </c>
      <c r="BP207" s="27">
        <v>1.4639456238459232</v>
      </c>
      <c r="BQ207" s="27">
        <v>0.98925686704530591</v>
      </c>
      <c r="BR207" s="27">
        <v>0.68013465401899253</v>
      </c>
      <c r="BS207" s="27">
        <v>8.9123755997619014E-2</v>
      </c>
      <c r="BT207" s="27">
        <v>-0.28723423589658026</v>
      </c>
      <c r="BU207" s="27">
        <v>-1.7172113214793256</v>
      </c>
      <c r="BV207" s="27">
        <v>-2.497295145903319</v>
      </c>
      <c r="BW207" s="27">
        <v>-2.6775332972818866</v>
      </c>
      <c r="BX207" s="27">
        <v>-2.6762798023278123</v>
      </c>
      <c r="BZ207" s="27">
        <v>6.6781568267351723</v>
      </c>
      <c r="CA207" s="27">
        <v>6.034016361656878</v>
      </c>
      <c r="CB207" s="27">
        <v>5.9126623720344273</v>
      </c>
      <c r="CC207" s="27">
        <v>5.7999829123060476</v>
      </c>
      <c r="CD207" s="27">
        <v>5.4324886518775877</v>
      </c>
      <c r="CE207" s="27">
        <v>4.9639456238459232</v>
      </c>
      <c r="CF207" s="27">
        <v>4.4892568670453059</v>
      </c>
      <c r="CG207" s="27">
        <v>4.1801346540189925</v>
      </c>
      <c r="CH207" s="27">
        <v>3.589123755997619</v>
      </c>
      <c r="CI207" s="27">
        <v>3.2127657641034197</v>
      </c>
      <c r="CJ207" s="27">
        <v>1.7827886785206744</v>
      </c>
      <c r="CK207" s="27">
        <v>1.002704854096681</v>
      </c>
      <c r="CL207" s="27">
        <v>0.8224667027181134</v>
      </c>
      <c r="CM207" s="27">
        <v>0.82372019767218774</v>
      </c>
      <c r="CO207" s="28">
        <v>3.189800299470539</v>
      </c>
      <c r="CP207" s="28">
        <v>2.5619281699972909</v>
      </c>
      <c r="CQ207" s="28">
        <v>2.4675977109036378</v>
      </c>
      <c r="CR207" s="28">
        <v>2.3862761473019383</v>
      </c>
      <c r="CS207" s="28">
        <v>2.0703372758845546</v>
      </c>
      <c r="CT207" s="28">
        <v>1.6657746299452931</v>
      </c>
      <c r="CU207" s="28">
        <v>1.2545844072711674</v>
      </c>
      <c r="CV207" s="28">
        <v>1.0196743781013922</v>
      </c>
      <c r="CW207" s="28">
        <v>0.54904680508878556</v>
      </c>
      <c r="CX207" s="28">
        <v>0.32442802370612966</v>
      </c>
      <c r="CY207" s="28">
        <v>-1.3694541119852772</v>
      </c>
      <c r="CZ207" s="28">
        <v>-5.6482747757401306</v>
      </c>
      <c r="DA207" s="28">
        <v>-9.1764338377282009</v>
      </c>
      <c r="DB207" s="28">
        <v>-11.629081010792977</v>
      </c>
      <c r="DD207" s="28">
        <v>6.689800299470539</v>
      </c>
      <c r="DE207" s="28">
        <v>6.0619281699972909</v>
      </c>
      <c r="DF207" s="28">
        <v>5.9675977109036378</v>
      </c>
      <c r="DG207" s="28">
        <v>5.8862761473019383</v>
      </c>
      <c r="DH207" s="28">
        <v>5.5703372758845546</v>
      </c>
      <c r="DI207" s="28">
        <v>5.1657746299452931</v>
      </c>
      <c r="DJ207" s="28">
        <v>4.7545844072711674</v>
      </c>
      <c r="DK207" s="28">
        <v>4.5196743781013922</v>
      </c>
      <c r="DL207" s="28">
        <v>4.0490468050887856</v>
      </c>
      <c r="DM207" s="28">
        <v>3.8244280237061297</v>
      </c>
      <c r="DN207" s="28">
        <v>2.1305458880147228</v>
      </c>
      <c r="DO207" s="28">
        <v>-2.1482747757401306</v>
      </c>
      <c r="DP207" s="28">
        <v>-5.6764338377282009</v>
      </c>
      <c r="DQ207" s="28">
        <v>-8.1290810107929765</v>
      </c>
      <c r="DS207" s="29">
        <v>3.2108477303987542</v>
      </c>
      <c r="DT207" s="29">
        <v>2.5735314704476799</v>
      </c>
      <c r="DU207" s="29">
        <v>2.4882134418096218</v>
      </c>
      <c r="DV207" s="29">
        <v>2.4474494473696318</v>
      </c>
      <c r="DW207" s="29">
        <v>2.1708301370976191</v>
      </c>
      <c r="DX207" s="29">
        <v>1.8268810288831485</v>
      </c>
      <c r="DY207" s="29">
        <v>1.4784279234416822</v>
      </c>
      <c r="DZ207" s="29">
        <v>1.3147991379468031</v>
      </c>
      <c r="EA207" s="29">
        <v>0.80713491055103503</v>
      </c>
      <c r="EB207" s="29">
        <v>-8.4592671495045124E-3</v>
      </c>
      <c r="EC207" s="29">
        <v>-4.5164603372480165</v>
      </c>
      <c r="ED207" s="29">
        <v>-8.6311998376993877</v>
      </c>
      <c r="EE207" s="29">
        <v>-10.911278100021104</v>
      </c>
      <c r="EF207" s="29">
        <v>-10.357928175712676</v>
      </c>
      <c r="EH207" s="29">
        <v>6.7108477303987542</v>
      </c>
      <c r="EI207" s="29">
        <v>6.0735314704476799</v>
      </c>
      <c r="EJ207" s="29">
        <v>6.0735314704476799</v>
      </c>
      <c r="EK207" s="29">
        <v>5.9474494473696318</v>
      </c>
      <c r="EL207" s="29">
        <v>5.6708301370976191</v>
      </c>
      <c r="EM207" s="29">
        <v>5.3268810288831485</v>
      </c>
      <c r="EN207" s="29">
        <v>4.9784279234416822</v>
      </c>
      <c r="EO207" s="29">
        <v>4.8147991379468031</v>
      </c>
      <c r="EP207" s="29">
        <v>4.307134910551035</v>
      </c>
      <c r="EQ207" s="29">
        <v>3.4915407328504955</v>
      </c>
      <c r="ER207" s="29">
        <v>-1.0164603372480165</v>
      </c>
      <c r="ES207" s="29">
        <v>-5.1311998376993877</v>
      </c>
      <c r="ET207" s="29">
        <v>-7.4112781000211037</v>
      </c>
      <c r="EU207" s="29">
        <v>-6.8579281757126758</v>
      </c>
      <c r="EW207" s="1">
        <v>393221</v>
      </c>
      <c r="EX207" s="1">
        <v>416124</v>
      </c>
      <c r="EY207" s="1" t="s">
        <v>610</v>
      </c>
      <c r="EZ207" s="1" t="s">
        <v>858</v>
      </c>
    </row>
    <row r="208" spans="2:156" ht="16" thickBot="1" x14ac:dyDescent="0.4">
      <c r="B208" s="21" t="s">
        <v>209</v>
      </c>
      <c r="C208" s="22">
        <v>10.237986508608744</v>
      </c>
      <c r="D208" s="23">
        <v>9.3093183360207838</v>
      </c>
      <c r="E208" s="23">
        <v>8.8405986509864256</v>
      </c>
      <c r="F208" s="23">
        <v>8.6622079576059328</v>
      </c>
      <c r="G208" s="23">
        <v>8.3763443833287656</v>
      </c>
      <c r="H208" s="23">
        <v>8.0520439070111891</v>
      </c>
      <c r="I208" s="23">
        <v>7.5977167577791764</v>
      </c>
      <c r="J208" s="23">
        <v>7.3579216844493729</v>
      </c>
      <c r="K208" s="23">
        <v>6.9728617922983904</v>
      </c>
      <c r="L208" s="23">
        <v>6.5037485098128371</v>
      </c>
      <c r="M208" s="23">
        <v>4.7723531406185558</v>
      </c>
      <c r="N208" s="23">
        <v>3.6864732038549874</v>
      </c>
      <c r="O208" s="23">
        <v>3.2065931728569481</v>
      </c>
      <c r="P208" s="23">
        <v>3.1928881384456034</v>
      </c>
      <c r="Q208" s="24"/>
      <c r="R208" s="23">
        <v>14.874986508608744</v>
      </c>
      <c r="S208" s="23">
        <v>13.946318336020784</v>
      </c>
      <c r="T208" s="23">
        <v>13.477598650986426</v>
      </c>
      <c r="U208" s="23">
        <v>13.299207957605933</v>
      </c>
      <c r="V208" s="23">
        <v>13.013344383328766</v>
      </c>
      <c r="W208" s="23">
        <v>12.68904390701119</v>
      </c>
      <c r="X208" s="23">
        <v>12.234716757779177</v>
      </c>
      <c r="Y208" s="23">
        <v>11.994921684449373</v>
      </c>
      <c r="Z208" s="23">
        <v>11.609861792298391</v>
      </c>
      <c r="AA208" s="23">
        <v>11.140748509812838</v>
      </c>
      <c r="AB208" s="23">
        <v>9.4093531406185562</v>
      </c>
      <c r="AC208" s="23">
        <v>8.3234732038549879</v>
      </c>
      <c r="AD208" s="23">
        <v>7.8435931728569486</v>
      </c>
      <c r="AE208" s="23">
        <v>7.8298881384456038</v>
      </c>
      <c r="AG208" s="25">
        <v>10.616639126694229</v>
      </c>
      <c r="AH208" s="25">
        <v>10.122058423256188</v>
      </c>
      <c r="AI208" s="25">
        <v>9.6986813934454954</v>
      </c>
      <c r="AJ208" s="25">
        <v>9.5316811866126923</v>
      </c>
      <c r="AK208" s="25">
        <v>9.2701651026008829</v>
      </c>
      <c r="AL208" s="25">
        <v>8.9701153826112883</v>
      </c>
      <c r="AM208" s="25">
        <v>8.5710095571827782</v>
      </c>
      <c r="AN208" s="25">
        <v>8.2985430218097349</v>
      </c>
      <c r="AO208" s="25">
        <v>7.9519908922664779</v>
      </c>
      <c r="AP208" s="25">
        <v>7.5809475563036397</v>
      </c>
      <c r="AQ208" s="25">
        <v>6.4633691699755502</v>
      </c>
      <c r="AR208" s="25">
        <v>5.4285314613238924</v>
      </c>
      <c r="AS208" s="25">
        <v>4.6692576193360082</v>
      </c>
      <c r="AT208" s="25">
        <v>4.0985042871023794</v>
      </c>
      <c r="AV208" s="26">
        <v>15.25363912669423</v>
      </c>
      <c r="AW208" s="26">
        <v>14.759058423256189</v>
      </c>
      <c r="AX208" s="26">
        <v>14.335681393445496</v>
      </c>
      <c r="AY208" s="26">
        <v>14.168681186612693</v>
      </c>
      <c r="AZ208" s="26">
        <v>13.907165102600883</v>
      </c>
      <c r="BA208" s="26">
        <v>13.607115382611289</v>
      </c>
      <c r="BB208" s="26">
        <v>13.208009557182779</v>
      </c>
      <c r="BC208" s="26">
        <v>12.935543021809735</v>
      </c>
      <c r="BD208" s="26">
        <v>12.588990892266478</v>
      </c>
      <c r="BE208" s="26">
        <v>12.21794755630364</v>
      </c>
      <c r="BF208" s="26">
        <v>11.100369169975551</v>
      </c>
      <c r="BG208" s="26">
        <v>10.065531461323893</v>
      </c>
      <c r="BH208" s="26">
        <v>9.3062576193360087</v>
      </c>
      <c r="BI208" s="26">
        <v>8.7355042871023798</v>
      </c>
      <c r="BK208" s="27">
        <v>10.249916420298801</v>
      </c>
      <c r="BL208" s="27">
        <v>9.3019339396654956</v>
      </c>
      <c r="BM208" s="27">
        <v>8.8761557332980043</v>
      </c>
      <c r="BN208" s="27">
        <v>8.7162851773298495</v>
      </c>
      <c r="BO208" s="27">
        <v>8.4466468612251937</v>
      </c>
      <c r="BP208" s="27">
        <v>8.1030123554796596</v>
      </c>
      <c r="BQ208" s="27">
        <v>7.725479067260526</v>
      </c>
      <c r="BR208" s="27">
        <v>7.4024534104322335</v>
      </c>
      <c r="BS208" s="27">
        <v>7.0408397002039909</v>
      </c>
      <c r="BT208" s="27">
        <v>6.6653434427233833</v>
      </c>
      <c r="BU208" s="27">
        <v>5.1103634839713621</v>
      </c>
      <c r="BV208" s="27">
        <v>4.233461553197376</v>
      </c>
      <c r="BW208" s="27">
        <v>3.8210586840032157</v>
      </c>
      <c r="BX208" s="27">
        <v>3.7923964535564458</v>
      </c>
      <c r="BZ208" s="27">
        <v>14.886916420298801</v>
      </c>
      <c r="CA208" s="27">
        <v>13.938933939665496</v>
      </c>
      <c r="CB208" s="27">
        <v>13.513155733298005</v>
      </c>
      <c r="CC208" s="27">
        <v>13.35328517732985</v>
      </c>
      <c r="CD208" s="27">
        <v>13.083646861225194</v>
      </c>
      <c r="CE208" s="27">
        <v>12.74001235547966</v>
      </c>
      <c r="CF208" s="27">
        <v>12.362479067260526</v>
      </c>
      <c r="CG208" s="27">
        <v>12.039453410432234</v>
      </c>
      <c r="CH208" s="27">
        <v>11.677839700203991</v>
      </c>
      <c r="CI208" s="27">
        <v>11.302343442723384</v>
      </c>
      <c r="CJ208" s="27">
        <v>9.7473634839713625</v>
      </c>
      <c r="CK208" s="27">
        <v>8.8704615531973765</v>
      </c>
      <c r="CL208" s="27">
        <v>8.4580586840032161</v>
      </c>
      <c r="CM208" s="27">
        <v>8.4293964535564463</v>
      </c>
      <c r="CO208" s="28">
        <v>10.23860175842375</v>
      </c>
      <c r="CP208" s="28">
        <v>9.3177648287824351</v>
      </c>
      <c r="CQ208" s="28">
        <v>8.8330128331630604</v>
      </c>
      <c r="CR208" s="28">
        <v>8.6438438750033146</v>
      </c>
      <c r="CS208" s="28">
        <v>8.3524859501325714</v>
      </c>
      <c r="CT208" s="28">
        <v>8.0052483471995775</v>
      </c>
      <c r="CU208" s="28">
        <v>7.4685729421632736</v>
      </c>
      <c r="CV208" s="28">
        <v>7.1263242268310183</v>
      </c>
      <c r="CW208" s="28">
        <v>6.7242339606415413</v>
      </c>
      <c r="CX208" s="28">
        <v>6.3178262469993243</v>
      </c>
      <c r="CY208" s="28">
        <v>3.7780978876915654</v>
      </c>
      <c r="CZ208" s="28">
        <v>-1.5875255574788767</v>
      </c>
      <c r="DA208" s="28">
        <v>-5.6408180757525415</v>
      </c>
      <c r="DB208" s="28">
        <v>-8.4814751858521191</v>
      </c>
      <c r="DD208" s="28">
        <v>14.87560175842375</v>
      </c>
      <c r="DE208" s="28">
        <v>13.954764828782436</v>
      </c>
      <c r="DF208" s="28">
        <v>13.470012833163061</v>
      </c>
      <c r="DG208" s="28">
        <v>13.280843875003315</v>
      </c>
      <c r="DH208" s="28">
        <v>12.989485950132572</v>
      </c>
      <c r="DI208" s="28">
        <v>12.642248347199578</v>
      </c>
      <c r="DJ208" s="28">
        <v>12.105572942163274</v>
      </c>
      <c r="DK208" s="28">
        <v>11.763324226831019</v>
      </c>
      <c r="DL208" s="28">
        <v>11.361233960641542</v>
      </c>
      <c r="DM208" s="28">
        <v>10.954826246999325</v>
      </c>
      <c r="DN208" s="28">
        <v>8.4150978876915659</v>
      </c>
      <c r="DO208" s="28">
        <v>3.0494744425211238</v>
      </c>
      <c r="DP208" s="28">
        <v>-1.003818075752541</v>
      </c>
      <c r="DQ208" s="28">
        <v>-3.8444751858521187</v>
      </c>
      <c r="DS208" s="29">
        <v>10.262495351737877</v>
      </c>
      <c r="DT208" s="29">
        <v>9.3356099391174396</v>
      </c>
      <c r="DU208" s="29">
        <v>8.8868381811546175</v>
      </c>
      <c r="DV208" s="29">
        <v>8.7313731710514251</v>
      </c>
      <c r="DW208" s="29">
        <v>8.4351119003842623</v>
      </c>
      <c r="DX208" s="29">
        <v>8.0923921105838534</v>
      </c>
      <c r="DY208" s="29">
        <v>7.6143922676843037</v>
      </c>
      <c r="DZ208" s="29">
        <v>7.3539445082793993</v>
      </c>
      <c r="EA208" s="29">
        <v>6.884782657661523</v>
      </c>
      <c r="EB208" s="29">
        <v>5.6140486557704676</v>
      </c>
      <c r="EC208" s="29">
        <v>-0.35491787527359264</v>
      </c>
      <c r="ED208" s="29">
        <v>-5.1695449459112339</v>
      </c>
      <c r="EE208" s="29">
        <v>-7.8577010332941555</v>
      </c>
      <c r="EF208" s="29">
        <v>-7.1946729023928171</v>
      </c>
      <c r="EH208" s="29">
        <v>14.899495351737878</v>
      </c>
      <c r="EI208" s="29">
        <v>13.97260993911744</v>
      </c>
      <c r="EJ208" s="29">
        <v>13.97260993911744</v>
      </c>
      <c r="EK208" s="29">
        <v>13.368373171051426</v>
      </c>
      <c r="EL208" s="29">
        <v>13.072111900384263</v>
      </c>
      <c r="EM208" s="29">
        <v>12.729392110583854</v>
      </c>
      <c r="EN208" s="29">
        <v>12.251392267684304</v>
      </c>
      <c r="EO208" s="29">
        <v>11.9909445082794</v>
      </c>
      <c r="EP208" s="29">
        <v>11.521782657661523</v>
      </c>
      <c r="EQ208" s="29">
        <v>10.251048655770468</v>
      </c>
      <c r="ER208" s="29">
        <v>4.2820821247264078</v>
      </c>
      <c r="ES208" s="29">
        <v>-0.53254494591123347</v>
      </c>
      <c r="ET208" s="29">
        <v>-3.220701033294155</v>
      </c>
      <c r="EU208" s="29">
        <v>-2.5576729023928166</v>
      </c>
      <c r="EW208" s="1">
        <v>380056</v>
      </c>
      <c r="EX208" s="1">
        <v>395083</v>
      </c>
      <c r="EY208" s="1" t="s">
        <v>561</v>
      </c>
      <c r="EZ208" s="1" t="s">
        <v>859</v>
      </c>
    </row>
    <row r="209" spans="2:156" ht="16" thickBot="1" x14ac:dyDescent="0.4">
      <c r="B209" s="21" t="s">
        <v>210</v>
      </c>
      <c r="C209" s="22">
        <v>10.793419829568723</v>
      </c>
      <c r="D209" s="23">
        <v>10.425037185241106</v>
      </c>
      <c r="E209" s="23">
        <v>10.077060393278632</v>
      </c>
      <c r="F209" s="23">
        <v>9.6721224802078574</v>
      </c>
      <c r="G209" s="23">
        <v>9.5041993356350094</v>
      </c>
      <c r="H209" s="23">
        <v>9.119787540612025</v>
      </c>
      <c r="I209" s="23">
        <v>8.697065726233328</v>
      </c>
      <c r="J209" s="23">
        <v>8.3000516588839499</v>
      </c>
      <c r="K209" s="23">
        <v>7.9346336684351968</v>
      </c>
      <c r="L209" s="23">
        <v>7.2555642927105257</v>
      </c>
      <c r="M209" s="23">
        <v>4.7800709935167234</v>
      </c>
      <c r="N209" s="23">
        <v>3.1939298693071763</v>
      </c>
      <c r="O209" s="23">
        <v>2.2977699994225063</v>
      </c>
      <c r="P209" s="23">
        <v>2.2848716836251413</v>
      </c>
      <c r="Q209" s="24"/>
      <c r="R209" s="23">
        <v>14.930419829568724</v>
      </c>
      <c r="S209" s="23">
        <v>14.562037185241106</v>
      </c>
      <c r="T209" s="23">
        <v>14.214060393278633</v>
      </c>
      <c r="U209" s="23">
        <v>13.809122480207858</v>
      </c>
      <c r="V209" s="23">
        <v>13.64119933563501</v>
      </c>
      <c r="W209" s="23">
        <v>13.256787540612025</v>
      </c>
      <c r="X209" s="23">
        <v>12.834065726233328</v>
      </c>
      <c r="Y209" s="23">
        <v>12.43705165888395</v>
      </c>
      <c r="Z209" s="23">
        <v>12.071633668435197</v>
      </c>
      <c r="AA209" s="23">
        <v>11.392564292710526</v>
      </c>
      <c r="AB209" s="23">
        <v>8.9170709935167238</v>
      </c>
      <c r="AC209" s="23">
        <v>7.3309298693071767</v>
      </c>
      <c r="AD209" s="23">
        <v>6.4347699994225067</v>
      </c>
      <c r="AE209" s="23">
        <v>6.4218716836251417</v>
      </c>
      <c r="AG209" s="25">
        <v>10.891752984357012</v>
      </c>
      <c r="AH209" s="25">
        <v>10.616772805247624</v>
      </c>
      <c r="AI209" s="25">
        <v>10.244112963079003</v>
      </c>
      <c r="AJ209" s="25">
        <v>9.8813458297529788</v>
      </c>
      <c r="AK209" s="25">
        <v>9.7366762383905137</v>
      </c>
      <c r="AL209" s="25">
        <v>9.3695701910162832</v>
      </c>
      <c r="AM209" s="25">
        <v>8.9567956420678385</v>
      </c>
      <c r="AN209" s="25">
        <v>8.5624514745621294</v>
      </c>
      <c r="AO209" s="25">
        <v>8.1891322282127454</v>
      </c>
      <c r="AP209" s="25">
        <v>7.6797190957494887</v>
      </c>
      <c r="AQ209" s="25">
        <v>6.3296678532437767</v>
      </c>
      <c r="AR209" s="25">
        <v>4.83675636037092</v>
      </c>
      <c r="AS209" s="25">
        <v>3.4983470439616013</v>
      </c>
      <c r="AT209" s="25">
        <v>2.6354703880898356</v>
      </c>
      <c r="AV209" s="26">
        <v>15.028752984357013</v>
      </c>
      <c r="AW209" s="26">
        <v>14.753772805247625</v>
      </c>
      <c r="AX209" s="26">
        <v>14.381112963079003</v>
      </c>
      <c r="AY209" s="26">
        <v>14.018345829752979</v>
      </c>
      <c r="AZ209" s="26">
        <v>13.873676238390514</v>
      </c>
      <c r="BA209" s="26">
        <v>13.506570191016284</v>
      </c>
      <c r="BB209" s="26">
        <v>13.093795642067839</v>
      </c>
      <c r="BC209" s="26">
        <v>12.69945147456213</v>
      </c>
      <c r="BD209" s="26">
        <v>12.326132228212746</v>
      </c>
      <c r="BE209" s="26">
        <v>11.816719095749489</v>
      </c>
      <c r="BF209" s="26">
        <v>10.466667853243777</v>
      </c>
      <c r="BG209" s="26">
        <v>8.9737563603709205</v>
      </c>
      <c r="BH209" s="26">
        <v>7.6353470439616018</v>
      </c>
      <c r="BI209" s="26">
        <v>6.772470388089836</v>
      </c>
      <c r="BK209" s="27">
        <v>10.80136323694731</v>
      </c>
      <c r="BL209" s="27">
        <v>10.4501424304124</v>
      </c>
      <c r="BM209" s="27">
        <v>10.12278895520817</v>
      </c>
      <c r="BN209" s="27">
        <v>9.7434464952753874</v>
      </c>
      <c r="BO209" s="27">
        <v>9.5959944440626863</v>
      </c>
      <c r="BP209" s="27">
        <v>9.2355262500445203</v>
      </c>
      <c r="BQ209" s="27">
        <v>8.8371461356701104</v>
      </c>
      <c r="BR209" s="27">
        <v>8.4637885503779167</v>
      </c>
      <c r="BS209" s="27">
        <v>8.1199924568673705</v>
      </c>
      <c r="BT209" s="27">
        <v>7.5114820576272727</v>
      </c>
      <c r="BU209" s="27">
        <v>5.2940463786840795</v>
      </c>
      <c r="BV209" s="27">
        <v>3.9643228499127297</v>
      </c>
      <c r="BW209" s="27">
        <v>3.152058360976838</v>
      </c>
      <c r="BX209" s="27">
        <v>3.1695519342114764</v>
      </c>
      <c r="BZ209" s="27">
        <v>14.93836323694731</v>
      </c>
      <c r="CA209" s="27">
        <v>14.587142430412401</v>
      </c>
      <c r="CB209" s="27">
        <v>14.259788955208171</v>
      </c>
      <c r="CC209" s="27">
        <v>13.880446495275388</v>
      </c>
      <c r="CD209" s="27">
        <v>13.732994444062687</v>
      </c>
      <c r="CE209" s="27">
        <v>13.372526250044521</v>
      </c>
      <c r="CF209" s="27">
        <v>12.974146135670111</v>
      </c>
      <c r="CG209" s="27">
        <v>12.600788550377917</v>
      </c>
      <c r="CH209" s="27">
        <v>12.256992456867371</v>
      </c>
      <c r="CI209" s="27">
        <v>11.648482057627273</v>
      </c>
      <c r="CJ209" s="27">
        <v>9.4310463786840799</v>
      </c>
      <c r="CK209" s="27">
        <v>8.1013228499127301</v>
      </c>
      <c r="CL209" s="27">
        <v>7.2890583609768385</v>
      </c>
      <c r="CM209" s="27">
        <v>7.3065519342114769</v>
      </c>
      <c r="CO209" s="28">
        <v>10.798233175106775</v>
      </c>
      <c r="CP209" s="28">
        <v>10.404328898150967</v>
      </c>
      <c r="CQ209" s="28">
        <v>10.02788198941411</v>
      </c>
      <c r="CR209" s="28">
        <v>9.5905342630903778</v>
      </c>
      <c r="CS209" s="28">
        <v>9.3677528866640181</v>
      </c>
      <c r="CT209" s="28">
        <v>8.8919416444630279</v>
      </c>
      <c r="CU209" s="28">
        <v>8.3225632905587439</v>
      </c>
      <c r="CV209" s="28">
        <v>7.769164156986367</v>
      </c>
      <c r="CW209" s="28">
        <v>7.3226468957697293</v>
      </c>
      <c r="CX209" s="28">
        <v>6.7328742509806219</v>
      </c>
      <c r="CY209" s="28">
        <v>4.1868783317881082</v>
      </c>
      <c r="CZ209" s="28">
        <v>0.46832332664628495</v>
      </c>
      <c r="DA209" s="28">
        <v>-2.0513992037258291</v>
      </c>
      <c r="DB209" s="28">
        <v>-3.7736004743774316</v>
      </c>
      <c r="DD209" s="28">
        <v>14.935233175106776</v>
      </c>
      <c r="DE209" s="28">
        <v>14.541328898150967</v>
      </c>
      <c r="DF209" s="28">
        <v>14.164881989414111</v>
      </c>
      <c r="DG209" s="28">
        <v>13.727534263090378</v>
      </c>
      <c r="DH209" s="28">
        <v>13.504752886664019</v>
      </c>
      <c r="DI209" s="28">
        <v>13.028941644463028</v>
      </c>
      <c r="DJ209" s="28">
        <v>12.459563290558744</v>
      </c>
      <c r="DK209" s="28">
        <v>11.906164156986367</v>
      </c>
      <c r="DL209" s="28">
        <v>11.45964689576973</v>
      </c>
      <c r="DM209" s="28">
        <v>10.869874250980622</v>
      </c>
      <c r="DN209" s="28">
        <v>8.3238783317881087</v>
      </c>
      <c r="DO209" s="28">
        <v>4.6053233266462854</v>
      </c>
      <c r="DP209" s="28">
        <v>2.0856007962741714</v>
      </c>
      <c r="DQ209" s="28">
        <v>0.36339952562256883</v>
      </c>
      <c r="DS209" s="29">
        <v>10.816818551278782</v>
      </c>
      <c r="DT209" s="29">
        <v>10.431521651905337</v>
      </c>
      <c r="DU209" s="29">
        <v>10.084356879815807</v>
      </c>
      <c r="DV209" s="29">
        <v>9.6795252104690217</v>
      </c>
      <c r="DW209" s="29">
        <v>9.4617075277241387</v>
      </c>
      <c r="DX209" s="29">
        <v>9.0229599441632509</v>
      </c>
      <c r="DY209" s="29">
        <v>8.5300707551568742</v>
      </c>
      <c r="DZ209" s="29">
        <v>8.0699582232968261</v>
      </c>
      <c r="EA209" s="29">
        <v>7.6708324510584127</v>
      </c>
      <c r="EB209" s="29">
        <v>6.678317674968504</v>
      </c>
      <c r="EC209" s="29">
        <v>2.3038395714340254</v>
      </c>
      <c r="ED209" s="29">
        <v>-0.83617205970424635</v>
      </c>
      <c r="EE209" s="29">
        <v>-2.550853043321986</v>
      </c>
      <c r="EF209" s="29">
        <v>-2.2141960920840802</v>
      </c>
      <c r="EH209" s="29">
        <v>14.953818551278783</v>
      </c>
      <c r="EI209" s="29">
        <v>14.568521651905337</v>
      </c>
      <c r="EJ209" s="29">
        <v>14.568521651905337</v>
      </c>
      <c r="EK209" s="29">
        <v>13.816525210469022</v>
      </c>
      <c r="EL209" s="29">
        <v>13.598707527724139</v>
      </c>
      <c r="EM209" s="29">
        <v>13.159959944163251</v>
      </c>
      <c r="EN209" s="29">
        <v>12.667070755156875</v>
      </c>
      <c r="EO209" s="29">
        <v>12.206958223296827</v>
      </c>
      <c r="EP209" s="29">
        <v>11.807832451058413</v>
      </c>
      <c r="EQ209" s="29">
        <v>10.815317674968504</v>
      </c>
      <c r="ER209" s="29">
        <v>6.4408395714340259</v>
      </c>
      <c r="ES209" s="29">
        <v>3.3008279402957541</v>
      </c>
      <c r="ET209" s="29">
        <v>1.5861469566780144</v>
      </c>
      <c r="EU209" s="29">
        <v>1.9228039079159203</v>
      </c>
      <c r="EW209" s="1">
        <v>360581</v>
      </c>
      <c r="EX209" s="1">
        <v>437001</v>
      </c>
      <c r="EY209" s="1" t="s">
        <v>485</v>
      </c>
      <c r="EZ209" s="1" t="s">
        <v>874</v>
      </c>
    </row>
    <row r="210" spans="2:156" ht="16" thickBot="1" x14ac:dyDescent="0.4">
      <c r="B210" s="21" t="s">
        <v>211</v>
      </c>
      <c r="C210" s="22">
        <v>5.4901197074457642</v>
      </c>
      <c r="D210" s="23">
        <v>4.8455793550587885</v>
      </c>
      <c r="E210" s="23">
        <v>4.8739955850399497</v>
      </c>
      <c r="F210" s="23">
        <v>4.4434340308856797</v>
      </c>
      <c r="G210" s="23">
        <v>4.3207642966327029</v>
      </c>
      <c r="H210" s="23">
        <v>3.9026028535651562</v>
      </c>
      <c r="I210" s="23">
        <v>3.4867731193751723</v>
      </c>
      <c r="J210" s="23">
        <v>3.1736800723473593</v>
      </c>
      <c r="K210" s="23">
        <v>2.6843655977347183</v>
      </c>
      <c r="L210" s="23">
        <v>2.2243405010801887</v>
      </c>
      <c r="M210" s="23">
        <v>0.34680917496584129</v>
      </c>
      <c r="N210" s="23">
        <v>-0.81843853365876029</v>
      </c>
      <c r="O210" s="23">
        <v>-1.4009411547623358</v>
      </c>
      <c r="P210" s="23">
        <v>-1.4685341217258596</v>
      </c>
      <c r="Q210" s="24"/>
      <c r="R210" s="23">
        <v>9.6271197074457646</v>
      </c>
      <c r="S210" s="23">
        <v>8.9825793550587889</v>
      </c>
      <c r="T210" s="23">
        <v>9.0109955850399501</v>
      </c>
      <c r="U210" s="23">
        <v>8.5804340308856801</v>
      </c>
      <c r="V210" s="23">
        <v>8.4577642966327033</v>
      </c>
      <c r="W210" s="23">
        <v>8.0396028535651567</v>
      </c>
      <c r="X210" s="23">
        <v>7.6237731193751728</v>
      </c>
      <c r="Y210" s="23">
        <v>7.3106800723473597</v>
      </c>
      <c r="Z210" s="23">
        <v>6.8213655977347187</v>
      </c>
      <c r="AA210" s="23">
        <v>6.3613405010801891</v>
      </c>
      <c r="AB210" s="23">
        <v>4.4838091749658417</v>
      </c>
      <c r="AC210" s="23">
        <v>3.3185614663412402</v>
      </c>
      <c r="AD210" s="23">
        <v>2.7360588452376646</v>
      </c>
      <c r="AE210" s="23">
        <v>2.6684658782741408</v>
      </c>
      <c r="AG210" s="25">
        <v>5.7671410407859938</v>
      </c>
      <c r="AH210" s="25">
        <v>5.3588993467774557</v>
      </c>
      <c r="AI210" s="25">
        <v>5.2712647343961017</v>
      </c>
      <c r="AJ210" s="25">
        <v>4.7522375751423844</v>
      </c>
      <c r="AK210" s="25">
        <v>4.5535772268929691</v>
      </c>
      <c r="AL210" s="25">
        <v>4.1322241703564124</v>
      </c>
      <c r="AM210" s="25">
        <v>3.6545485761031991</v>
      </c>
      <c r="AN210" s="25">
        <v>3.2645984759237443</v>
      </c>
      <c r="AO210" s="25">
        <v>2.7306388589497708</v>
      </c>
      <c r="AP210" s="25">
        <v>2.2369759022136009</v>
      </c>
      <c r="AQ210" s="25">
        <v>0.89620519291400669</v>
      </c>
      <c r="AR210" s="25">
        <v>-0.21993827729103543</v>
      </c>
      <c r="AS210" s="25">
        <v>-1.0216078608613124</v>
      </c>
      <c r="AT210" s="25">
        <v>-1.5218657691458155</v>
      </c>
      <c r="AV210" s="26">
        <v>9.9041410407859942</v>
      </c>
      <c r="AW210" s="26">
        <v>9.4958993467774562</v>
      </c>
      <c r="AX210" s="26">
        <v>9.4082647343961021</v>
      </c>
      <c r="AY210" s="26">
        <v>8.8892375751423849</v>
      </c>
      <c r="AZ210" s="26">
        <v>8.6905772268929695</v>
      </c>
      <c r="BA210" s="26">
        <v>8.2692241703564129</v>
      </c>
      <c r="BB210" s="26">
        <v>7.7915485761031995</v>
      </c>
      <c r="BC210" s="26">
        <v>7.4015984759237448</v>
      </c>
      <c r="BD210" s="26">
        <v>6.8676388589497712</v>
      </c>
      <c r="BE210" s="26">
        <v>6.3739759022136013</v>
      </c>
      <c r="BF210" s="26">
        <v>5.0332051929140071</v>
      </c>
      <c r="BG210" s="26">
        <v>3.917061722708965</v>
      </c>
      <c r="BH210" s="26">
        <v>3.1153921391386881</v>
      </c>
      <c r="BI210" s="26">
        <v>2.6151342308541849</v>
      </c>
      <c r="BK210" s="27">
        <v>5.5209334300228861</v>
      </c>
      <c r="BL210" s="27">
        <v>4.8907831766419463</v>
      </c>
      <c r="BM210" s="27">
        <v>4.9120174175436304</v>
      </c>
      <c r="BN210" s="27">
        <v>4.4829665461629276</v>
      </c>
      <c r="BO210" s="27">
        <v>4.3704839817880945</v>
      </c>
      <c r="BP210" s="27">
        <v>3.9668776891305129</v>
      </c>
      <c r="BQ210" s="27">
        <v>3.5657075124555853</v>
      </c>
      <c r="BR210" s="27">
        <v>3.2657285140939649</v>
      </c>
      <c r="BS210" s="27">
        <v>2.796947103614766</v>
      </c>
      <c r="BT210" s="27">
        <v>2.3723895558762251</v>
      </c>
      <c r="BU210" s="27">
        <v>0.58217628833088497</v>
      </c>
      <c r="BV210" s="27">
        <v>-0.49790559567856718</v>
      </c>
      <c r="BW210" s="27">
        <v>-1.0467683525229923</v>
      </c>
      <c r="BX210" s="27">
        <v>-1.0859705882625157</v>
      </c>
      <c r="BZ210" s="27">
        <v>9.6579334300228865</v>
      </c>
      <c r="CA210" s="27">
        <v>9.0277831766419467</v>
      </c>
      <c r="CB210" s="27">
        <v>9.0490174175436309</v>
      </c>
      <c r="CC210" s="27">
        <v>8.619966546162928</v>
      </c>
      <c r="CD210" s="27">
        <v>8.507483981788095</v>
      </c>
      <c r="CE210" s="27">
        <v>8.1038776891305133</v>
      </c>
      <c r="CF210" s="27">
        <v>7.7027075124555857</v>
      </c>
      <c r="CG210" s="27">
        <v>7.4027285140939654</v>
      </c>
      <c r="CH210" s="27">
        <v>6.9339471036147664</v>
      </c>
      <c r="CI210" s="27">
        <v>6.5093895558762256</v>
      </c>
      <c r="CJ210" s="27">
        <v>4.7191762883308854</v>
      </c>
      <c r="CK210" s="27">
        <v>3.6390944043214333</v>
      </c>
      <c r="CL210" s="27">
        <v>3.0902316474770082</v>
      </c>
      <c r="CM210" s="27">
        <v>3.0510294117374848</v>
      </c>
      <c r="CO210" s="28">
        <v>5.5057405797117234</v>
      </c>
      <c r="CP210" s="28">
        <v>4.8773509735805121</v>
      </c>
      <c r="CQ210" s="28">
        <v>4.9225994566840647</v>
      </c>
      <c r="CR210" s="28">
        <v>4.5022617361709116</v>
      </c>
      <c r="CS210" s="28">
        <v>4.3987423076657208</v>
      </c>
      <c r="CT210" s="28">
        <v>3.9936898865478838</v>
      </c>
      <c r="CU210" s="28">
        <v>3.5531534644897533</v>
      </c>
      <c r="CV210" s="28">
        <v>3.2100477763307786</v>
      </c>
      <c r="CW210" s="28">
        <v>2.7345335067868888</v>
      </c>
      <c r="CX210" s="28">
        <v>2.3339841816493987</v>
      </c>
      <c r="CY210" s="28">
        <v>0.15897017813514935</v>
      </c>
      <c r="CZ210" s="28">
        <v>-4.9764981900357128</v>
      </c>
      <c r="DA210" s="28">
        <v>-9.0399337438537373</v>
      </c>
      <c r="DB210" s="28">
        <v>-11.732852800047652</v>
      </c>
      <c r="DD210" s="28">
        <v>9.6427405797117238</v>
      </c>
      <c r="DE210" s="28">
        <v>9.0143509735805125</v>
      </c>
      <c r="DF210" s="28">
        <v>9.0595994566840652</v>
      </c>
      <c r="DG210" s="28">
        <v>8.6392617361709121</v>
      </c>
      <c r="DH210" s="28">
        <v>8.5357423076657213</v>
      </c>
      <c r="DI210" s="28">
        <v>8.1306898865478843</v>
      </c>
      <c r="DJ210" s="28">
        <v>7.6901534644897538</v>
      </c>
      <c r="DK210" s="28">
        <v>7.3470477763307791</v>
      </c>
      <c r="DL210" s="28">
        <v>6.8715335067868892</v>
      </c>
      <c r="DM210" s="28">
        <v>6.4709841816493991</v>
      </c>
      <c r="DN210" s="28">
        <v>4.2959701781351498</v>
      </c>
      <c r="DO210" s="28">
        <v>-0.83949819003571235</v>
      </c>
      <c r="DP210" s="28">
        <v>-4.9029337438537368</v>
      </c>
      <c r="DQ210" s="28">
        <v>-7.595852800047652</v>
      </c>
      <c r="DS210" s="29">
        <v>5.5530493043727773</v>
      </c>
      <c r="DT210" s="29">
        <v>4.9477766644224133</v>
      </c>
      <c r="DU210" s="29">
        <v>5.0185071611161867</v>
      </c>
      <c r="DV210" s="29">
        <v>4.6298374815992034</v>
      </c>
      <c r="DW210" s="29">
        <v>4.556164197784323</v>
      </c>
      <c r="DX210" s="29">
        <v>4.2055251869126806</v>
      </c>
      <c r="DY210" s="29">
        <v>3.8351091174775611</v>
      </c>
      <c r="DZ210" s="29">
        <v>3.5682952838289346</v>
      </c>
      <c r="EA210" s="29">
        <v>3.0827512919762796</v>
      </c>
      <c r="EB210" s="29">
        <v>2.0527681276157175</v>
      </c>
      <c r="EC210" s="29">
        <v>-3.3648032003932258</v>
      </c>
      <c r="ED210" s="29">
        <v>-8.1701540629857128</v>
      </c>
      <c r="EE210" s="29">
        <v>-10.939842038173516</v>
      </c>
      <c r="EF210" s="29">
        <v>-10.193915731805845</v>
      </c>
      <c r="EH210" s="29">
        <v>9.6900493043727778</v>
      </c>
      <c r="EI210" s="29">
        <v>9.0847766644224137</v>
      </c>
      <c r="EJ210" s="29">
        <v>9.0847766644224137</v>
      </c>
      <c r="EK210" s="29">
        <v>8.7668374815992038</v>
      </c>
      <c r="EL210" s="29">
        <v>8.6931641977843235</v>
      </c>
      <c r="EM210" s="29">
        <v>8.3425251869126811</v>
      </c>
      <c r="EN210" s="29">
        <v>7.9721091174775616</v>
      </c>
      <c r="EO210" s="29">
        <v>7.705295283828935</v>
      </c>
      <c r="EP210" s="29">
        <v>7.2197512919762801</v>
      </c>
      <c r="EQ210" s="29">
        <v>6.1897681276157179</v>
      </c>
      <c r="ER210" s="29">
        <v>0.77219679960677468</v>
      </c>
      <c r="ES210" s="29">
        <v>-4.0331540629857123</v>
      </c>
      <c r="ET210" s="29">
        <v>-6.802842038173516</v>
      </c>
      <c r="EU210" s="29">
        <v>-6.0569157318058444</v>
      </c>
      <c r="EW210" s="1">
        <v>385535</v>
      </c>
      <c r="EX210" s="1">
        <v>396037</v>
      </c>
      <c r="EY210" s="1" t="s">
        <v>687</v>
      </c>
      <c r="EZ210" s="1" t="s">
        <v>869</v>
      </c>
    </row>
    <row r="211" spans="2:156" ht="16" thickBot="1" x14ac:dyDescent="0.4">
      <c r="B211" s="21" t="s">
        <v>212</v>
      </c>
      <c r="C211" s="22">
        <v>10.006940944431598</v>
      </c>
      <c r="D211" s="23">
        <v>8.8718799189182924</v>
      </c>
      <c r="E211" s="23">
        <v>8.6629666745962766</v>
      </c>
      <c r="F211" s="23">
        <v>8.2610746507169743</v>
      </c>
      <c r="G211" s="23">
        <v>8.0706371622973769</v>
      </c>
      <c r="H211" s="23">
        <v>7.362807514173916</v>
      </c>
      <c r="I211" s="23">
        <v>6.9066080287837401</v>
      </c>
      <c r="J211" s="23">
        <v>6.3878730345530705</v>
      </c>
      <c r="K211" s="23">
        <v>5.9370086331523275</v>
      </c>
      <c r="L211" s="23">
        <v>5.2442762234652278</v>
      </c>
      <c r="M211" s="23">
        <v>3.3879098545406237</v>
      </c>
      <c r="N211" s="23">
        <v>2.6313271692093387</v>
      </c>
      <c r="O211" s="23">
        <v>2.4751869148134595</v>
      </c>
      <c r="P211" s="23">
        <v>2.5943614520256766</v>
      </c>
      <c r="Q211" s="24"/>
      <c r="R211" s="23">
        <v>16.006940944431598</v>
      </c>
      <c r="S211" s="23">
        <v>14.871879918918292</v>
      </c>
      <c r="T211" s="23">
        <v>14.662966674596277</v>
      </c>
      <c r="U211" s="23">
        <v>14.261074650716974</v>
      </c>
      <c r="V211" s="23">
        <v>14.070637162297377</v>
      </c>
      <c r="W211" s="23">
        <v>13.362807514173916</v>
      </c>
      <c r="X211" s="23">
        <v>12.90660802878374</v>
      </c>
      <c r="Y211" s="23">
        <v>12.387873034553071</v>
      </c>
      <c r="Z211" s="23">
        <v>11.937008633152328</v>
      </c>
      <c r="AA211" s="23">
        <v>11.244276223465228</v>
      </c>
      <c r="AB211" s="23">
        <v>9.3879098545406237</v>
      </c>
      <c r="AC211" s="23">
        <v>8.6313271692093387</v>
      </c>
      <c r="AD211" s="23">
        <v>8.4751869148134595</v>
      </c>
      <c r="AE211" s="23">
        <v>8.5943614520256766</v>
      </c>
      <c r="AG211" s="25">
        <v>10.732762077357133</v>
      </c>
      <c r="AH211" s="25">
        <v>10.248562044906112</v>
      </c>
      <c r="AI211" s="25">
        <v>10.022762704834737</v>
      </c>
      <c r="AJ211" s="25">
        <v>9.5241317997383028</v>
      </c>
      <c r="AK211" s="25">
        <v>9.3488997260965974</v>
      </c>
      <c r="AL211" s="25">
        <v>8.7182361477497778</v>
      </c>
      <c r="AM211" s="25">
        <v>8.3175112569590297</v>
      </c>
      <c r="AN211" s="25">
        <v>7.8542155418554067</v>
      </c>
      <c r="AO211" s="25">
        <v>7.4424027876942027</v>
      </c>
      <c r="AP211" s="25">
        <v>6.8511615815764593</v>
      </c>
      <c r="AQ211" s="25">
        <v>5.491096104943459</v>
      </c>
      <c r="AR211" s="25">
        <v>4.670682709690972</v>
      </c>
      <c r="AS211" s="25">
        <v>4.037380412055974</v>
      </c>
      <c r="AT211" s="25">
        <v>3.897629107013497</v>
      </c>
      <c r="AV211" s="26">
        <v>16.732762077357133</v>
      </c>
      <c r="AW211" s="26">
        <v>16.248562044906112</v>
      </c>
      <c r="AX211" s="26">
        <v>16.022762704834737</v>
      </c>
      <c r="AY211" s="26">
        <v>15.524131799738303</v>
      </c>
      <c r="AZ211" s="26">
        <v>15.348899726096597</v>
      </c>
      <c r="BA211" s="26">
        <v>14.718236147749778</v>
      </c>
      <c r="BB211" s="26">
        <v>14.31751125695903</v>
      </c>
      <c r="BC211" s="26">
        <v>13.854215541855407</v>
      </c>
      <c r="BD211" s="26">
        <v>13.442402787694203</v>
      </c>
      <c r="BE211" s="26">
        <v>12.851161581576459</v>
      </c>
      <c r="BF211" s="26">
        <v>11.491096104943459</v>
      </c>
      <c r="BG211" s="26">
        <v>10.670682709690972</v>
      </c>
      <c r="BH211" s="26">
        <v>10.037380412055974</v>
      </c>
      <c r="BI211" s="26">
        <v>9.897629107013497</v>
      </c>
      <c r="BK211" s="27">
        <v>10.015210174410669</v>
      </c>
      <c r="BL211" s="27">
        <v>8.8882664865588872</v>
      </c>
      <c r="BM211" s="27">
        <v>8.6666543052316527</v>
      </c>
      <c r="BN211" s="27">
        <v>8.2853490730318953</v>
      </c>
      <c r="BO211" s="27">
        <v>8.1026386589596697</v>
      </c>
      <c r="BP211" s="27">
        <v>7.4057857718877393</v>
      </c>
      <c r="BQ211" s="27">
        <v>6.9585317695219828</v>
      </c>
      <c r="BR211" s="27">
        <v>6.4479744295503032</v>
      </c>
      <c r="BS211" s="27">
        <v>6.0136286334942817</v>
      </c>
      <c r="BT211" s="27">
        <v>5.3712361298976532</v>
      </c>
      <c r="BU211" s="27">
        <v>3.7184053356018438</v>
      </c>
      <c r="BV211" s="27">
        <v>3.2213376171631154</v>
      </c>
      <c r="BW211" s="27">
        <v>3.1632145013083814</v>
      </c>
      <c r="BX211" s="27">
        <v>3.5357786666717423</v>
      </c>
      <c r="BZ211" s="27">
        <v>16.015210174410669</v>
      </c>
      <c r="CA211" s="27">
        <v>14.888266486558887</v>
      </c>
      <c r="CB211" s="27">
        <v>14.666654305231653</v>
      </c>
      <c r="CC211" s="27">
        <v>14.285349073031895</v>
      </c>
      <c r="CD211" s="27">
        <v>14.10263865895967</v>
      </c>
      <c r="CE211" s="27">
        <v>13.405785771887739</v>
      </c>
      <c r="CF211" s="27">
        <v>12.958531769521983</v>
      </c>
      <c r="CG211" s="27">
        <v>12.447974429550303</v>
      </c>
      <c r="CH211" s="27">
        <v>12.013628633494282</v>
      </c>
      <c r="CI211" s="27">
        <v>11.371236129897653</v>
      </c>
      <c r="CJ211" s="27">
        <v>9.7184053356018438</v>
      </c>
      <c r="CK211" s="27">
        <v>9.2213376171631154</v>
      </c>
      <c r="CL211" s="27">
        <v>9.1632145013083814</v>
      </c>
      <c r="CM211" s="27">
        <v>9.5357786666717423</v>
      </c>
      <c r="CO211" s="28">
        <v>10.038423611380775</v>
      </c>
      <c r="CP211" s="28">
        <v>8.9424621253150356</v>
      </c>
      <c r="CQ211" s="28">
        <v>8.7686545291893481</v>
      </c>
      <c r="CR211" s="28">
        <v>8.4855048586687545</v>
      </c>
      <c r="CS211" s="28">
        <v>8.4144131564131186</v>
      </c>
      <c r="CT211" s="28">
        <v>7.825921251764985</v>
      </c>
      <c r="CU211" s="28">
        <v>7.5179138518407918</v>
      </c>
      <c r="CV211" s="28">
        <v>7.1021121571415478</v>
      </c>
      <c r="CW211" s="28">
        <v>6.8908392646989114</v>
      </c>
      <c r="CX211" s="28">
        <v>6.2951410151362666</v>
      </c>
      <c r="CY211" s="28">
        <v>3.8386233016328752</v>
      </c>
      <c r="CZ211" s="28">
        <v>-0.28278343880521106</v>
      </c>
      <c r="DA211" s="28">
        <v>-3.5867894890045307</v>
      </c>
      <c r="DB211" s="28">
        <v>-5.7251680204291944</v>
      </c>
      <c r="DD211" s="28">
        <v>16.038423611380775</v>
      </c>
      <c r="DE211" s="28">
        <v>14.942462125315036</v>
      </c>
      <c r="DF211" s="28">
        <v>14.768654529189348</v>
      </c>
      <c r="DG211" s="28">
        <v>14.485504858668754</v>
      </c>
      <c r="DH211" s="28">
        <v>14.414413156413119</v>
      </c>
      <c r="DI211" s="28">
        <v>13.825921251764985</v>
      </c>
      <c r="DJ211" s="28">
        <v>13.517913851840792</v>
      </c>
      <c r="DK211" s="28">
        <v>13.102112157141548</v>
      </c>
      <c r="DL211" s="28">
        <v>12.890839264698911</v>
      </c>
      <c r="DM211" s="28">
        <v>12.295141015136267</v>
      </c>
      <c r="DN211" s="28">
        <v>9.8386233016328752</v>
      </c>
      <c r="DO211" s="28">
        <v>5.7172165611947889</v>
      </c>
      <c r="DP211" s="28">
        <v>2.4132105109954693</v>
      </c>
      <c r="DQ211" s="28">
        <v>0.27483197957080563</v>
      </c>
      <c r="DS211" s="29">
        <v>10.003341719479085</v>
      </c>
      <c r="DT211" s="29">
        <v>8.8479738169759585</v>
      </c>
      <c r="DU211" s="29">
        <v>8.6435088646954057</v>
      </c>
      <c r="DV211" s="29">
        <v>8.365971572075189</v>
      </c>
      <c r="DW211" s="29">
        <v>8.312436299195852</v>
      </c>
      <c r="DX211" s="29">
        <v>7.7886070180144102</v>
      </c>
      <c r="DY211" s="29">
        <v>7.456935798723066</v>
      </c>
      <c r="DZ211" s="29">
        <v>7.1707249576121512</v>
      </c>
      <c r="EA211" s="29">
        <v>6.731005758834872</v>
      </c>
      <c r="EB211" s="29">
        <v>5.4507047838324567</v>
      </c>
      <c r="EC211" s="29">
        <v>0.67271178149261601</v>
      </c>
      <c r="ED211" s="29">
        <v>-2.9850583780434619</v>
      </c>
      <c r="EE211" s="29">
        <v>-5.444760670710096</v>
      </c>
      <c r="EF211" s="29">
        <v>-4.4989033521684689</v>
      </c>
      <c r="EH211" s="29">
        <v>16.003341719479085</v>
      </c>
      <c r="EI211" s="29">
        <v>14.847973816975959</v>
      </c>
      <c r="EJ211" s="29">
        <v>14.847973816975959</v>
      </c>
      <c r="EK211" s="29">
        <v>14.365971572075189</v>
      </c>
      <c r="EL211" s="29">
        <v>14.312436299195852</v>
      </c>
      <c r="EM211" s="29">
        <v>13.78860701801441</v>
      </c>
      <c r="EN211" s="29">
        <v>13.456935798723066</v>
      </c>
      <c r="EO211" s="29">
        <v>13.170724957612151</v>
      </c>
      <c r="EP211" s="29">
        <v>12.731005758834872</v>
      </c>
      <c r="EQ211" s="29">
        <v>11.450704783832457</v>
      </c>
      <c r="ER211" s="29">
        <v>6.672711781492616</v>
      </c>
      <c r="ES211" s="29">
        <v>3.0149416219565381</v>
      </c>
      <c r="ET211" s="29">
        <v>0.55523932928990405</v>
      </c>
      <c r="EU211" s="29">
        <v>1.5010966478315311</v>
      </c>
      <c r="EW211" s="1">
        <v>365293</v>
      </c>
      <c r="EX211" s="1">
        <v>409079</v>
      </c>
      <c r="EY211" s="1" t="s">
        <v>580</v>
      </c>
      <c r="EZ211" s="1" t="s">
        <v>867</v>
      </c>
    </row>
    <row r="212" spans="2:156" ht="16" thickBot="1" x14ac:dyDescent="0.4">
      <c r="B212" s="21" t="s">
        <v>213</v>
      </c>
      <c r="C212" s="22">
        <v>9.7503901507159245</v>
      </c>
      <c r="D212" s="23">
        <v>9.4920890586128763</v>
      </c>
      <c r="E212" s="23">
        <v>9.4777694958571388</v>
      </c>
      <c r="F212" s="23">
        <v>9.341079515688671</v>
      </c>
      <c r="G212" s="23">
        <v>9.4109360056546194</v>
      </c>
      <c r="H212" s="23">
        <v>9.2336905658857624</v>
      </c>
      <c r="I212" s="23">
        <v>9.0912173565291532</v>
      </c>
      <c r="J212" s="23">
        <v>9.0018528367690109</v>
      </c>
      <c r="K212" s="23">
        <v>8.9756856270009742</v>
      </c>
      <c r="L212" s="23">
        <v>8.7694124502692539</v>
      </c>
      <c r="M212" s="23">
        <v>8.3919348303179699</v>
      </c>
      <c r="N212" s="23">
        <v>8.1658766140545485</v>
      </c>
      <c r="O212" s="23">
        <v>7.9872985451199146</v>
      </c>
      <c r="P212" s="23">
        <v>8.0186433506376389</v>
      </c>
      <c r="Q212" s="24"/>
      <c r="R212" s="23">
        <v>16.750390150715923</v>
      </c>
      <c r="S212" s="23">
        <v>16.492089058612876</v>
      </c>
      <c r="T212" s="23">
        <v>16.477769495857139</v>
      </c>
      <c r="U212" s="23">
        <v>16.341079515688669</v>
      </c>
      <c r="V212" s="23">
        <v>16.410936005654619</v>
      </c>
      <c r="W212" s="23">
        <v>16.233690565885762</v>
      </c>
      <c r="X212" s="23">
        <v>16.091217356529153</v>
      </c>
      <c r="Y212" s="23">
        <v>16.001852836769011</v>
      </c>
      <c r="Z212" s="23">
        <v>15.975685627000974</v>
      </c>
      <c r="AA212" s="23">
        <v>15.769412450269254</v>
      </c>
      <c r="AB212" s="23">
        <v>15.39193483031797</v>
      </c>
      <c r="AC212" s="23">
        <v>15.165876614054548</v>
      </c>
      <c r="AD212" s="23">
        <v>14.987298545119915</v>
      </c>
      <c r="AE212" s="23">
        <v>15.018643350637639</v>
      </c>
      <c r="AG212" s="25">
        <v>10.116503453866198</v>
      </c>
      <c r="AH212" s="25">
        <v>10.155106803055906</v>
      </c>
      <c r="AI212" s="25">
        <v>10.029579214073149</v>
      </c>
      <c r="AJ212" s="25">
        <v>9.8244695163582705</v>
      </c>
      <c r="AK212" s="25">
        <v>9.8446289641195488</v>
      </c>
      <c r="AL212" s="25">
        <v>9.6622090360720438</v>
      </c>
      <c r="AM212" s="25">
        <v>9.5021715956286705</v>
      </c>
      <c r="AN212" s="25">
        <v>9.3865376992884446</v>
      </c>
      <c r="AO212" s="25">
        <v>9.324896716514754</v>
      </c>
      <c r="AP212" s="25">
        <v>9.0961459618387384</v>
      </c>
      <c r="AQ212" s="25">
        <v>8.7874014007757744</v>
      </c>
      <c r="AR212" s="25">
        <v>8.5725066465782405</v>
      </c>
      <c r="AS212" s="25">
        <v>8.3343288022565254</v>
      </c>
      <c r="AT212" s="25">
        <v>8.4043856727614799</v>
      </c>
      <c r="AV212" s="26">
        <v>17.116503453866198</v>
      </c>
      <c r="AW212" s="26">
        <v>17.155106803055908</v>
      </c>
      <c r="AX212" s="26">
        <v>17.029579214073149</v>
      </c>
      <c r="AY212" s="26">
        <v>16.82446951635827</v>
      </c>
      <c r="AZ212" s="26">
        <v>16.844628964119551</v>
      </c>
      <c r="BA212" s="26">
        <v>16.662209036072042</v>
      </c>
      <c r="BB212" s="26">
        <v>16.502171595628671</v>
      </c>
      <c r="BC212" s="26">
        <v>16.386537699288446</v>
      </c>
      <c r="BD212" s="26">
        <v>16.324896716514754</v>
      </c>
      <c r="BE212" s="26">
        <v>16.096145961838737</v>
      </c>
      <c r="BF212" s="26">
        <v>15.787401400775774</v>
      </c>
      <c r="BG212" s="26">
        <v>15.57250664657824</v>
      </c>
      <c r="BH212" s="26">
        <v>15.334328802256525</v>
      </c>
      <c r="BI212" s="26">
        <v>15.40438567276148</v>
      </c>
      <c r="BK212" s="27">
        <v>9.7522881952286333</v>
      </c>
      <c r="BL212" s="27">
        <v>9.4962575489871313</v>
      </c>
      <c r="BM212" s="27">
        <v>9.4846317669608862</v>
      </c>
      <c r="BN212" s="27">
        <v>9.3511947972040872</v>
      </c>
      <c r="BO212" s="27">
        <v>9.4235376628122118</v>
      </c>
      <c r="BP212" s="27">
        <v>9.2500074661808593</v>
      </c>
      <c r="BQ212" s="27">
        <v>9.1111429345200907</v>
      </c>
      <c r="BR212" s="27">
        <v>9.025126089650426</v>
      </c>
      <c r="BS212" s="27">
        <v>9.0033945054073605</v>
      </c>
      <c r="BT212" s="27">
        <v>8.8090438115403806</v>
      </c>
      <c r="BU212" s="27">
        <v>8.4935046737553872</v>
      </c>
      <c r="BV212" s="27">
        <v>8.3923282093449245</v>
      </c>
      <c r="BW212" s="27">
        <v>8.2752768931809797</v>
      </c>
      <c r="BX212" s="27">
        <v>8.4154983093011708</v>
      </c>
      <c r="BZ212" s="27">
        <v>16.752288195228633</v>
      </c>
      <c r="CA212" s="27">
        <v>16.496257548987131</v>
      </c>
      <c r="CB212" s="27">
        <v>16.484631766960888</v>
      </c>
      <c r="CC212" s="27">
        <v>16.351194797204087</v>
      </c>
      <c r="CD212" s="27">
        <v>16.423537662812212</v>
      </c>
      <c r="CE212" s="27">
        <v>16.250007466180861</v>
      </c>
      <c r="CF212" s="27">
        <v>16.111142934520089</v>
      </c>
      <c r="CG212" s="27">
        <v>16.025126089650428</v>
      </c>
      <c r="CH212" s="27">
        <v>16.003394505407361</v>
      </c>
      <c r="CI212" s="27">
        <v>15.809043811540381</v>
      </c>
      <c r="CJ212" s="27">
        <v>15.493504673755387</v>
      </c>
      <c r="CK212" s="27">
        <v>15.392328209344925</v>
      </c>
      <c r="CL212" s="27">
        <v>15.27527689318098</v>
      </c>
      <c r="CM212" s="27">
        <v>15.415498309301171</v>
      </c>
      <c r="CO212" s="28">
        <v>9.7749656047752911</v>
      </c>
      <c r="CP212" s="28">
        <v>9.5414495170398741</v>
      </c>
      <c r="CQ212" s="28">
        <v>9.5520879314079963</v>
      </c>
      <c r="CR212" s="28">
        <v>9.4426043774163055</v>
      </c>
      <c r="CS212" s="28">
        <v>9.5369924325403677</v>
      </c>
      <c r="CT212" s="28">
        <v>9.3834774858987995</v>
      </c>
      <c r="CU212" s="28">
        <v>9.2605743137994487</v>
      </c>
      <c r="CV212" s="28">
        <v>9.1873157889787969</v>
      </c>
      <c r="CW212" s="28">
        <v>9.1789330440784109</v>
      </c>
      <c r="CX212" s="28">
        <v>9.0065537331086656</v>
      </c>
      <c r="CY212" s="28">
        <v>8.5020874957372676</v>
      </c>
      <c r="CZ212" s="28">
        <v>7.5591746912355156</v>
      </c>
      <c r="DA212" s="28">
        <v>6.7814356603044033</v>
      </c>
      <c r="DB212" s="28">
        <v>6.5782027793071283</v>
      </c>
      <c r="DD212" s="28">
        <v>16.774965604775289</v>
      </c>
      <c r="DE212" s="28">
        <v>16.541449517039872</v>
      </c>
      <c r="DF212" s="28">
        <v>16.552087931407996</v>
      </c>
      <c r="DG212" s="28">
        <v>16.442604377416306</v>
      </c>
      <c r="DH212" s="28">
        <v>16.536992432540366</v>
      </c>
      <c r="DI212" s="28">
        <v>16.383477485898801</v>
      </c>
      <c r="DJ212" s="28">
        <v>16.260574313799449</v>
      </c>
      <c r="DK212" s="28">
        <v>16.187315788978797</v>
      </c>
      <c r="DL212" s="28">
        <v>16.178933044078413</v>
      </c>
      <c r="DM212" s="28">
        <v>16.006553733108667</v>
      </c>
      <c r="DN212" s="28">
        <v>15.502087495737268</v>
      </c>
      <c r="DO212" s="28">
        <v>14.559174691235516</v>
      </c>
      <c r="DP212" s="28">
        <v>13.781435660304403</v>
      </c>
      <c r="DQ212" s="28">
        <v>13.578202779307128</v>
      </c>
      <c r="DS212" s="29">
        <v>9.7594429836482313</v>
      </c>
      <c r="DT212" s="29">
        <v>9.5133811311825198</v>
      </c>
      <c r="DU212" s="29">
        <v>9.5235490101512852</v>
      </c>
      <c r="DV212" s="29">
        <v>9.4170264409419442</v>
      </c>
      <c r="DW212" s="29">
        <v>9.514502964421327</v>
      </c>
      <c r="DX212" s="29">
        <v>9.3631106636992527</v>
      </c>
      <c r="DY212" s="29">
        <v>9.236580139201255</v>
      </c>
      <c r="DZ212" s="29">
        <v>9.1595106103773478</v>
      </c>
      <c r="EA212" s="29">
        <v>9.1311048596043705</v>
      </c>
      <c r="EB212" s="29">
        <v>8.7927214369626459</v>
      </c>
      <c r="EC212" s="29">
        <v>7.6595005569073606</v>
      </c>
      <c r="ED212" s="29">
        <v>6.8271388584743864</v>
      </c>
      <c r="EE212" s="29">
        <v>6.3707746700480268</v>
      </c>
      <c r="EF212" s="29">
        <v>6.8369223851692507</v>
      </c>
      <c r="EH212" s="29">
        <v>16.759442983648231</v>
      </c>
      <c r="EI212" s="29">
        <v>16.51338113118252</v>
      </c>
      <c r="EJ212" s="29">
        <v>16.51338113118252</v>
      </c>
      <c r="EK212" s="29">
        <v>16.417026440941946</v>
      </c>
      <c r="EL212" s="29">
        <v>16.514502964421325</v>
      </c>
      <c r="EM212" s="29">
        <v>16.363110663699253</v>
      </c>
      <c r="EN212" s="29">
        <v>16.236580139201255</v>
      </c>
      <c r="EO212" s="29">
        <v>16.159510610377346</v>
      </c>
      <c r="EP212" s="29">
        <v>16.13110485960437</v>
      </c>
      <c r="EQ212" s="29">
        <v>15.792721436962646</v>
      </c>
      <c r="ER212" s="29">
        <v>14.659500556907361</v>
      </c>
      <c r="ES212" s="29">
        <v>13.827138858474386</v>
      </c>
      <c r="ET212" s="29">
        <v>13.370774670048027</v>
      </c>
      <c r="EU212" s="29">
        <v>13.836922385169251</v>
      </c>
      <c r="EW212" s="1">
        <v>369695</v>
      </c>
      <c r="EX212" s="1">
        <v>424981</v>
      </c>
      <c r="EY212" s="1" t="s">
        <v>448</v>
      </c>
      <c r="EZ212" s="1" t="s">
        <v>858</v>
      </c>
    </row>
    <row r="213" spans="2:156" ht="16" thickBot="1" x14ac:dyDescent="0.4">
      <c r="B213" s="21" t="s">
        <v>214</v>
      </c>
      <c r="C213" s="22">
        <v>11.922231346831465</v>
      </c>
      <c r="D213" s="23">
        <v>10.845653125367376</v>
      </c>
      <c r="E213" s="23">
        <v>10.43039610031933</v>
      </c>
      <c r="F213" s="23">
        <v>10.505215705575853</v>
      </c>
      <c r="G213" s="23">
        <v>10.553675776590175</v>
      </c>
      <c r="H213" s="23">
        <v>10.338897994869226</v>
      </c>
      <c r="I213" s="23">
        <v>10.214942171130259</v>
      </c>
      <c r="J213" s="23">
        <v>10.04537975477643</v>
      </c>
      <c r="K213" s="23">
        <v>9.8741069764748257</v>
      </c>
      <c r="L213" s="23">
        <v>9.6520186480324899</v>
      </c>
      <c r="M213" s="23">
        <v>5.4875091953367772</v>
      </c>
      <c r="N213" s="23">
        <v>-10.849929812792865</v>
      </c>
      <c r="O213" s="23">
        <v>-12.021223662195737</v>
      </c>
      <c r="P213" s="23">
        <v>-11.296131391205556</v>
      </c>
      <c r="Q213" s="24"/>
      <c r="R213" s="23">
        <v>16.559231346831467</v>
      </c>
      <c r="S213" s="23">
        <v>15.482653125367376</v>
      </c>
      <c r="T213" s="23">
        <v>15.06739610031933</v>
      </c>
      <c r="U213" s="23">
        <v>15.142215705575854</v>
      </c>
      <c r="V213" s="23">
        <v>15.190675776590176</v>
      </c>
      <c r="W213" s="23">
        <v>14.975897994869227</v>
      </c>
      <c r="X213" s="23">
        <v>14.851942171130259</v>
      </c>
      <c r="Y213" s="23">
        <v>14.682379754776431</v>
      </c>
      <c r="Z213" s="23">
        <v>14.511106976474826</v>
      </c>
      <c r="AA213" s="23">
        <v>14.28901864803249</v>
      </c>
      <c r="AB213" s="23">
        <v>10.124509195336778</v>
      </c>
      <c r="AC213" s="23">
        <v>-6.2129298127928649</v>
      </c>
      <c r="AD213" s="23">
        <v>-7.3842236621957369</v>
      </c>
      <c r="AE213" s="23">
        <v>-6.6591313912055554</v>
      </c>
      <c r="AG213" s="25">
        <v>12.621496678285489</v>
      </c>
      <c r="AH213" s="25">
        <v>12.180114751093967</v>
      </c>
      <c r="AI213" s="25">
        <v>11.814328740487674</v>
      </c>
      <c r="AJ213" s="25">
        <v>11.835086971239289</v>
      </c>
      <c r="AK213" s="25">
        <v>11.835557393715552</v>
      </c>
      <c r="AL213" s="25">
        <v>11.63104066213438</v>
      </c>
      <c r="AM213" s="25">
        <v>11.501432845604976</v>
      </c>
      <c r="AN213" s="25">
        <v>11.284255896906554</v>
      </c>
      <c r="AO213" s="25">
        <v>11.098605117278316</v>
      </c>
      <c r="AP213" s="25">
        <v>10.953743530030692</v>
      </c>
      <c r="AQ213" s="25">
        <v>10.365782148160223</v>
      </c>
      <c r="AR213" s="25">
        <v>9.6747394489874274</v>
      </c>
      <c r="AS213" s="25">
        <v>8.9071878796787161</v>
      </c>
      <c r="AT213" s="25">
        <v>8.5906417415254346</v>
      </c>
      <c r="AV213" s="26">
        <v>17.258496678285489</v>
      </c>
      <c r="AW213" s="26">
        <v>16.817114751093968</v>
      </c>
      <c r="AX213" s="26">
        <v>16.451328740487675</v>
      </c>
      <c r="AY213" s="26">
        <v>16.472086971239289</v>
      </c>
      <c r="AZ213" s="26">
        <v>16.472557393715554</v>
      </c>
      <c r="BA213" s="26">
        <v>16.268040662134382</v>
      </c>
      <c r="BB213" s="26">
        <v>16.138432845604974</v>
      </c>
      <c r="BC213" s="26">
        <v>15.921255896906555</v>
      </c>
      <c r="BD213" s="26">
        <v>15.735605117278316</v>
      </c>
      <c r="BE213" s="26">
        <v>15.590743530030693</v>
      </c>
      <c r="BF213" s="26">
        <v>15.002782148160223</v>
      </c>
      <c r="BG213" s="26">
        <v>14.311739448987428</v>
      </c>
      <c r="BH213" s="26">
        <v>13.544187879678717</v>
      </c>
      <c r="BI213" s="26">
        <v>13.227641741525435</v>
      </c>
      <c r="BK213" s="27">
        <v>11.926626425070481</v>
      </c>
      <c r="BL213" s="27">
        <v>10.853653666668798</v>
      </c>
      <c r="BM213" s="27">
        <v>10.44428804960905</v>
      </c>
      <c r="BN213" s="27">
        <v>10.490890463894671</v>
      </c>
      <c r="BO213" s="27">
        <v>10.539759577584633</v>
      </c>
      <c r="BP213" s="27">
        <v>10.314445381599151</v>
      </c>
      <c r="BQ213" s="27">
        <v>10.203839179707717</v>
      </c>
      <c r="BR213" s="27">
        <v>10.03401269957125</v>
      </c>
      <c r="BS213" s="27">
        <v>9.8631146139863617</v>
      </c>
      <c r="BT213" s="27">
        <v>9.6415100446115396</v>
      </c>
      <c r="BU213" s="27">
        <v>5.6031311405917563</v>
      </c>
      <c r="BV213" s="27">
        <v>-10.366093151046059</v>
      </c>
      <c r="BW213" s="27">
        <v>-11.349349721884387</v>
      </c>
      <c r="BX213" s="27">
        <v>-10.290325610073666</v>
      </c>
      <c r="BZ213" s="27">
        <v>16.563626425070481</v>
      </c>
      <c r="CA213" s="27">
        <v>15.490653666668798</v>
      </c>
      <c r="CB213" s="27">
        <v>15.08128804960905</v>
      </c>
      <c r="CC213" s="27">
        <v>15.127890463894671</v>
      </c>
      <c r="CD213" s="27">
        <v>15.176759577584633</v>
      </c>
      <c r="CE213" s="27">
        <v>14.951445381599152</v>
      </c>
      <c r="CF213" s="27">
        <v>14.840839179707718</v>
      </c>
      <c r="CG213" s="27">
        <v>14.67101269957125</v>
      </c>
      <c r="CH213" s="27">
        <v>14.500114613986362</v>
      </c>
      <c r="CI213" s="27">
        <v>14.27851004461154</v>
      </c>
      <c r="CJ213" s="27">
        <v>10.240131140591757</v>
      </c>
      <c r="CK213" s="27">
        <v>-5.7290931510460581</v>
      </c>
      <c r="CL213" s="27">
        <v>-6.7123497218843866</v>
      </c>
      <c r="CM213" s="27">
        <v>-5.6533256100736651</v>
      </c>
      <c r="CO213" s="28">
        <v>11.941776198157157</v>
      </c>
      <c r="CP213" s="28">
        <v>10.885999614618269</v>
      </c>
      <c r="CQ213" s="28">
        <v>10.491449761863352</v>
      </c>
      <c r="CR213" s="28">
        <v>10.586464053200929</v>
      </c>
      <c r="CS213" s="28">
        <v>10.651772426660006</v>
      </c>
      <c r="CT213" s="28">
        <v>10.444429129079882</v>
      </c>
      <c r="CU213" s="28">
        <v>10.314439169823345</v>
      </c>
      <c r="CV213" s="28">
        <v>10.126456395439579</v>
      </c>
      <c r="CW213" s="28">
        <v>9.9250271466890521</v>
      </c>
      <c r="CX213" s="28">
        <v>9.6679097500121962</v>
      </c>
      <c r="CY213" s="28">
        <v>-10.739686621177839</v>
      </c>
      <c r="CZ213" s="28">
        <v>-12.048271994570889</v>
      </c>
      <c r="DA213" s="28">
        <v>-13.940903399286277</v>
      </c>
      <c r="DB213" s="28">
        <v>-13.133573527264197</v>
      </c>
      <c r="DD213" s="28">
        <v>16.578776198157158</v>
      </c>
      <c r="DE213" s="28">
        <v>15.52299961461827</v>
      </c>
      <c r="DF213" s="28">
        <v>15.128449761863353</v>
      </c>
      <c r="DG213" s="28">
        <v>15.22346405320093</v>
      </c>
      <c r="DH213" s="28">
        <v>15.288772426660007</v>
      </c>
      <c r="DI213" s="28">
        <v>15.081429129079883</v>
      </c>
      <c r="DJ213" s="28">
        <v>14.951439169823345</v>
      </c>
      <c r="DK213" s="28">
        <v>14.763456395439579</v>
      </c>
      <c r="DL213" s="28">
        <v>14.562027146689053</v>
      </c>
      <c r="DM213" s="28">
        <v>14.304909750012197</v>
      </c>
      <c r="DN213" s="28">
        <v>-6.1026866211778383</v>
      </c>
      <c r="DO213" s="28">
        <v>-7.4112719945708889</v>
      </c>
      <c r="DP213" s="28">
        <v>-9.303903399286277</v>
      </c>
      <c r="DQ213" s="28">
        <v>-8.4965735272641965</v>
      </c>
      <c r="DS213" s="29">
        <v>11.925466445187318</v>
      </c>
      <c r="DT213" s="29">
        <v>10.844389755466855</v>
      </c>
      <c r="DU213" s="29">
        <v>10.438215802359768</v>
      </c>
      <c r="DV213" s="29">
        <v>10.495177217941631</v>
      </c>
      <c r="DW213" s="29">
        <v>10.548630764675931</v>
      </c>
      <c r="DX213" s="29">
        <v>10.312640117415084</v>
      </c>
      <c r="DY213" s="29">
        <v>10.140946550804527</v>
      </c>
      <c r="DZ213" s="29">
        <v>9.8985725757075027</v>
      </c>
      <c r="EA213" s="29">
        <v>9.6331290738471829</v>
      </c>
      <c r="EB213" s="29">
        <v>5.2998428259514512</v>
      </c>
      <c r="EC213" s="29">
        <v>3.7488998755487586</v>
      </c>
      <c r="ED213" s="29">
        <v>1.9674401732705746</v>
      </c>
      <c r="EE213" s="29">
        <v>0.80307769998671574</v>
      </c>
      <c r="EF213" s="29">
        <v>1.2846138412188068</v>
      </c>
      <c r="EH213" s="29">
        <v>16.562466445187319</v>
      </c>
      <c r="EI213" s="29">
        <v>15.481389755466855</v>
      </c>
      <c r="EJ213" s="29">
        <v>15.481389755466855</v>
      </c>
      <c r="EK213" s="29">
        <v>15.132177217941631</v>
      </c>
      <c r="EL213" s="29">
        <v>15.185630764675931</v>
      </c>
      <c r="EM213" s="29">
        <v>14.949640117415084</v>
      </c>
      <c r="EN213" s="29">
        <v>14.777946550804527</v>
      </c>
      <c r="EO213" s="29">
        <v>14.535572575707503</v>
      </c>
      <c r="EP213" s="29">
        <v>14.270129073847183</v>
      </c>
      <c r="EQ213" s="29">
        <v>9.9368428259514516</v>
      </c>
      <c r="ER213" s="29">
        <v>8.385899875548759</v>
      </c>
      <c r="ES213" s="29">
        <v>6.6044401732705751</v>
      </c>
      <c r="ET213" s="29">
        <v>5.4400776999867162</v>
      </c>
      <c r="EU213" s="29">
        <v>5.9216138412188073</v>
      </c>
      <c r="EW213" s="1">
        <v>378253</v>
      </c>
      <c r="EX213" s="1">
        <v>397241</v>
      </c>
      <c r="EY213" s="1" t="s">
        <v>493</v>
      </c>
      <c r="EZ213" s="1" t="s">
        <v>866</v>
      </c>
    </row>
    <row r="214" spans="2:156" ht="16" thickBot="1" x14ac:dyDescent="0.4">
      <c r="B214" s="21" t="s">
        <v>215</v>
      </c>
      <c r="C214" s="22">
        <v>1.0480404676502015</v>
      </c>
      <c r="D214" s="23">
        <v>0.97406664152905886</v>
      </c>
      <c r="E214" s="23">
        <v>0.88592275425365941</v>
      </c>
      <c r="F214" s="23">
        <v>0.78556026399877776</v>
      </c>
      <c r="G214" s="23">
        <v>0.6972933652877078</v>
      </c>
      <c r="H214" s="23">
        <v>0.58552138366696926</v>
      </c>
      <c r="I214" s="23">
        <v>0.37273777849302725</v>
      </c>
      <c r="J214" s="23">
        <v>0.30002684493782628</v>
      </c>
      <c r="K214" s="23">
        <v>0.1935607256065488</v>
      </c>
      <c r="L214" s="23">
        <v>1.0675449558595673E-2</v>
      </c>
      <c r="M214" s="23">
        <v>-0.52774236971950916</v>
      </c>
      <c r="N214" s="23">
        <v>-0.79105800894819733</v>
      </c>
      <c r="O214" s="23">
        <v>-0.87337442808456078</v>
      </c>
      <c r="P214" s="23">
        <v>-0.78617137978440166</v>
      </c>
      <c r="Q214" s="24"/>
      <c r="R214" s="23">
        <v>4.8040467650201535E-2</v>
      </c>
      <c r="S214" s="23">
        <v>-2.5933358470941137E-2</v>
      </c>
      <c r="T214" s="23">
        <v>-0.11407724574634059</v>
      </c>
      <c r="U214" s="23">
        <v>-0.21443973600122224</v>
      </c>
      <c r="V214" s="23">
        <v>-0.3027066347122922</v>
      </c>
      <c r="W214" s="23">
        <v>-0.41447861633303074</v>
      </c>
      <c r="X214" s="23">
        <v>-0.62726222150697275</v>
      </c>
      <c r="Y214" s="23">
        <v>-0.69997315506217372</v>
      </c>
      <c r="Z214" s="23">
        <v>-0.8064392743934512</v>
      </c>
      <c r="AA214" s="23">
        <v>-0.98932455044140433</v>
      </c>
      <c r="AB214" s="23">
        <v>-1.5277423697195092</v>
      </c>
      <c r="AC214" s="23">
        <v>-1.7910580089481973</v>
      </c>
      <c r="AD214" s="23">
        <v>-1.8733744280845608</v>
      </c>
      <c r="AE214" s="23">
        <v>-1.7861713797844017</v>
      </c>
      <c r="AG214" s="25">
        <v>1.0820917012890394</v>
      </c>
      <c r="AH214" s="25">
        <v>1.0284217697651608</v>
      </c>
      <c r="AI214" s="25">
        <v>0.92244757676019873</v>
      </c>
      <c r="AJ214" s="25">
        <v>0.81282679451369333</v>
      </c>
      <c r="AK214" s="25">
        <v>0.74004599779688984</v>
      </c>
      <c r="AL214" s="25">
        <v>0.63425049160915314</v>
      </c>
      <c r="AM214" s="25">
        <v>0.42908083283468379</v>
      </c>
      <c r="AN214" s="25">
        <v>0.35930221481468738</v>
      </c>
      <c r="AO214" s="25">
        <v>0.25297730033601873</v>
      </c>
      <c r="AP214" s="25">
        <v>8.9458948744361777E-2</v>
      </c>
      <c r="AQ214" s="25">
        <v>-0.28911793489926829</v>
      </c>
      <c r="AR214" s="25">
        <v>-0.56299226513098599</v>
      </c>
      <c r="AS214" s="25">
        <v>-0.7489038872119993</v>
      </c>
      <c r="AT214" s="25">
        <v>-0.82295465309737015</v>
      </c>
      <c r="AV214" s="26">
        <v>8.209170128903942E-2</v>
      </c>
      <c r="AW214" s="26">
        <v>2.8421769765160754E-2</v>
      </c>
      <c r="AX214" s="26">
        <v>-7.7552423239801271E-2</v>
      </c>
      <c r="AY214" s="26">
        <v>-0.18717320548630667</v>
      </c>
      <c r="AZ214" s="26">
        <v>-0.25995400220311016</v>
      </c>
      <c r="BA214" s="26">
        <v>-0.36574950839084686</v>
      </c>
      <c r="BB214" s="26">
        <v>-0.57091916716531621</v>
      </c>
      <c r="BC214" s="26">
        <v>-0.64069778518531262</v>
      </c>
      <c r="BD214" s="26">
        <v>-0.74702269966398127</v>
      </c>
      <c r="BE214" s="26">
        <v>-0.91054105125563822</v>
      </c>
      <c r="BF214" s="26">
        <v>-1.2891179348992683</v>
      </c>
      <c r="BG214" s="26">
        <v>-1.562992265130986</v>
      </c>
      <c r="BH214" s="26">
        <v>-1.7489038872119993</v>
      </c>
      <c r="BI214" s="26">
        <v>-1.8229546530973701</v>
      </c>
      <c r="BK214" s="27">
        <v>1.0481894025529819</v>
      </c>
      <c r="BL214" s="27">
        <v>0.9921524605772154</v>
      </c>
      <c r="BM214" s="27">
        <v>0.89790641385528946</v>
      </c>
      <c r="BN214" s="27">
        <v>0.81138506631481278</v>
      </c>
      <c r="BO214" s="27">
        <v>0.71861962681812397</v>
      </c>
      <c r="BP214" s="27">
        <v>0.61198481953394079</v>
      </c>
      <c r="BQ214" s="27">
        <v>0.40575536795167988</v>
      </c>
      <c r="BR214" s="27">
        <v>0.33696525573013236</v>
      </c>
      <c r="BS214" s="27">
        <v>0.23733483583308335</v>
      </c>
      <c r="BT214" s="27">
        <v>7.1371096051596083E-2</v>
      </c>
      <c r="BU214" s="27">
        <v>-0.41593044685168312</v>
      </c>
      <c r="BV214" s="27">
        <v>-0.64734794049183098</v>
      </c>
      <c r="BW214" s="27">
        <v>-0.71918608444785814</v>
      </c>
      <c r="BX214" s="27">
        <v>-0.63803492219246216</v>
      </c>
      <c r="BZ214" s="27">
        <v>4.8189402552981875E-2</v>
      </c>
      <c r="CA214" s="27">
        <v>-7.8475394227845996E-3</v>
      </c>
      <c r="CB214" s="27">
        <v>-0.10209358614471054</v>
      </c>
      <c r="CC214" s="27">
        <v>-0.18861493368518722</v>
      </c>
      <c r="CD214" s="27">
        <v>-0.28138037318187603</v>
      </c>
      <c r="CE214" s="27">
        <v>-0.38801518046605921</v>
      </c>
      <c r="CF214" s="27">
        <v>-0.59424463204832012</v>
      </c>
      <c r="CG214" s="27">
        <v>-0.66303474426986764</v>
      </c>
      <c r="CH214" s="27">
        <v>-0.76266516416691665</v>
      </c>
      <c r="CI214" s="27">
        <v>-0.92862890394840392</v>
      </c>
      <c r="CJ214" s="27">
        <v>-1.4159304468516831</v>
      </c>
      <c r="CK214" s="27">
        <v>-1.647347940491831</v>
      </c>
      <c r="CL214" s="27">
        <v>-1.7191860844478581</v>
      </c>
      <c r="CM214" s="27">
        <v>-1.6380349221924622</v>
      </c>
      <c r="CO214" s="28">
        <v>1.0527779500830619</v>
      </c>
      <c r="CP214" s="28">
        <v>0.98306567717383153</v>
      </c>
      <c r="CQ214" s="28">
        <v>0.90295863857705783</v>
      </c>
      <c r="CR214" s="28">
        <v>0.80936532729888189</v>
      </c>
      <c r="CS214" s="28">
        <v>0.73379086085332546</v>
      </c>
      <c r="CT214" s="28">
        <v>0.63313690505091724</v>
      </c>
      <c r="CU214" s="28">
        <v>0.42637507976252387</v>
      </c>
      <c r="CV214" s="28">
        <v>0.35927325592508463</v>
      </c>
      <c r="CW214" s="28">
        <v>0.27787516523302358</v>
      </c>
      <c r="CX214" s="28">
        <v>0.14131613231559026</v>
      </c>
      <c r="CY214" s="28">
        <v>-0.67431643560944199</v>
      </c>
      <c r="CZ214" s="28">
        <v>-2.5750213152805088</v>
      </c>
      <c r="DA214" s="28">
        <v>-4.1303189243531548</v>
      </c>
      <c r="DB214" s="28">
        <v>-5.1150970767254016</v>
      </c>
      <c r="DD214" s="28">
        <v>5.2777950083061853E-2</v>
      </c>
      <c r="DE214" s="28">
        <v>-1.6934322826168469E-2</v>
      </c>
      <c r="DF214" s="28">
        <v>-9.7041361422942174E-2</v>
      </c>
      <c r="DG214" s="28">
        <v>-0.19063467270111811</v>
      </c>
      <c r="DH214" s="28">
        <v>-0.26620913914667454</v>
      </c>
      <c r="DI214" s="28">
        <v>-0.36686309494908276</v>
      </c>
      <c r="DJ214" s="28">
        <v>-0.57362492023747613</v>
      </c>
      <c r="DK214" s="28">
        <v>-0.64072674407491537</v>
      </c>
      <c r="DL214" s="28">
        <v>-0.72212483476697642</v>
      </c>
      <c r="DM214" s="28">
        <v>-0.85868386768440974</v>
      </c>
      <c r="DN214" s="28">
        <v>-1.674316435609442</v>
      </c>
      <c r="DO214" s="28">
        <v>-3.5750213152805088</v>
      </c>
      <c r="DP214" s="28">
        <v>-5.1303189243531548</v>
      </c>
      <c r="DQ214" s="28">
        <v>-6.1150970767254016</v>
      </c>
      <c r="DS214" s="29">
        <v>1.0539114796508633</v>
      </c>
      <c r="DT214" s="29">
        <v>0.97929128738922788</v>
      </c>
      <c r="DU214" s="29">
        <v>0.89583838100278523</v>
      </c>
      <c r="DV214" s="29">
        <v>0.81588130787126012</v>
      </c>
      <c r="DW214" s="29">
        <v>0.75016438136907926</v>
      </c>
      <c r="DX214" s="29">
        <v>0.6685205816388704</v>
      </c>
      <c r="DY214" s="29">
        <v>0.48465055136193591</v>
      </c>
      <c r="DZ214" s="29">
        <v>0.44349451905473547</v>
      </c>
      <c r="EA214" s="29">
        <v>0.32346810997199427</v>
      </c>
      <c r="EB214" s="29">
        <v>-0.15411680254225146</v>
      </c>
      <c r="EC214" s="29">
        <v>-2.2704277199136271</v>
      </c>
      <c r="ED214" s="29">
        <v>-3.9839802815735865</v>
      </c>
      <c r="EE214" s="29">
        <v>-5.0153093734922081</v>
      </c>
      <c r="EF214" s="29">
        <v>-4.663702398479753</v>
      </c>
      <c r="EH214" s="29">
        <v>5.3911479650863292E-2</v>
      </c>
      <c r="EI214" s="29">
        <v>-2.0708712610772118E-2</v>
      </c>
      <c r="EJ214" s="29">
        <v>-2.0708712610772118E-2</v>
      </c>
      <c r="EK214" s="29">
        <v>-0.18411869212873988</v>
      </c>
      <c r="EL214" s="29">
        <v>-0.24983561863092074</v>
      </c>
      <c r="EM214" s="29">
        <v>-0.3314794183611296</v>
      </c>
      <c r="EN214" s="29">
        <v>-0.51534944863806409</v>
      </c>
      <c r="EO214" s="29">
        <v>-0.55650548094526453</v>
      </c>
      <c r="EP214" s="29">
        <v>-0.67653189002800573</v>
      </c>
      <c r="EQ214" s="29">
        <v>-1.1541168025422515</v>
      </c>
      <c r="ER214" s="29">
        <v>-3.2704277199136271</v>
      </c>
      <c r="ES214" s="29">
        <v>-4.9839802815735865</v>
      </c>
      <c r="ET214" s="29">
        <v>-6.0153093734922081</v>
      </c>
      <c r="EU214" s="29">
        <v>-5.663702398479753</v>
      </c>
      <c r="EW214" s="1">
        <v>395671</v>
      </c>
      <c r="EX214" s="1">
        <v>388643</v>
      </c>
      <c r="EY214" s="1" t="s">
        <v>522</v>
      </c>
      <c r="EZ214" s="1" t="s">
        <v>869</v>
      </c>
    </row>
    <row r="215" spans="2:156" ht="16" thickBot="1" x14ac:dyDescent="0.4">
      <c r="B215" s="21" t="s">
        <v>216</v>
      </c>
      <c r="C215" s="22">
        <v>9.6889223692342661</v>
      </c>
      <c r="D215" s="23">
        <v>9.4196056634384657</v>
      </c>
      <c r="E215" s="23">
        <v>9.3064724774965466</v>
      </c>
      <c r="F215" s="23">
        <v>9.0891762771473221</v>
      </c>
      <c r="G215" s="23">
        <v>8.8130551966679391</v>
      </c>
      <c r="H215" s="23">
        <v>8.518985001256171</v>
      </c>
      <c r="I215" s="23">
        <v>8.1795451136377135</v>
      </c>
      <c r="J215" s="23">
        <v>7.8218715041662659</v>
      </c>
      <c r="K215" s="23">
        <v>7.459617162813883</v>
      </c>
      <c r="L215" s="23">
        <v>7.09301833180443</v>
      </c>
      <c r="M215" s="23">
        <v>5.490966163831839</v>
      </c>
      <c r="N215" s="23">
        <v>4.6699165158641662</v>
      </c>
      <c r="O215" s="23">
        <v>4.5637060994112026</v>
      </c>
      <c r="P215" s="23">
        <v>4.7848912589548966</v>
      </c>
      <c r="Q215" s="24"/>
      <c r="R215" s="23">
        <v>14.288922369234268</v>
      </c>
      <c r="S215" s="23">
        <v>14.019605663438467</v>
      </c>
      <c r="T215" s="23">
        <v>13.906472477496548</v>
      </c>
      <c r="U215" s="23">
        <v>13.689176277147324</v>
      </c>
      <c r="V215" s="23">
        <v>13.413055196667941</v>
      </c>
      <c r="W215" s="23">
        <v>13.118985001256172</v>
      </c>
      <c r="X215" s="23">
        <v>12.779545113637715</v>
      </c>
      <c r="Y215" s="23">
        <v>12.421871504166267</v>
      </c>
      <c r="Z215" s="23">
        <v>12.059617162813884</v>
      </c>
      <c r="AA215" s="23">
        <v>11.693018331804431</v>
      </c>
      <c r="AB215" s="23">
        <v>10.09096616383184</v>
      </c>
      <c r="AC215" s="23">
        <v>9.2699165158641676</v>
      </c>
      <c r="AD215" s="23">
        <v>9.1637060994112041</v>
      </c>
      <c r="AE215" s="23">
        <v>9.3848912589548981</v>
      </c>
      <c r="AG215" s="25">
        <v>9.9045215272001883</v>
      </c>
      <c r="AH215" s="25">
        <v>9.808017268873634</v>
      </c>
      <c r="AI215" s="25">
        <v>9.5933298011522474</v>
      </c>
      <c r="AJ215" s="25">
        <v>9.3270043950518087</v>
      </c>
      <c r="AK215" s="25">
        <v>9.0336613860567141</v>
      </c>
      <c r="AL215" s="25">
        <v>8.7395283253112392</v>
      </c>
      <c r="AM215" s="25">
        <v>8.3918685333086014</v>
      </c>
      <c r="AN215" s="25">
        <v>8.0128757422456687</v>
      </c>
      <c r="AO215" s="25">
        <v>7.6117123470182602</v>
      </c>
      <c r="AP215" s="25">
        <v>7.2362217352754694</v>
      </c>
      <c r="AQ215" s="25">
        <v>6.451995462812107</v>
      </c>
      <c r="AR215" s="25">
        <v>5.97428693987084</v>
      </c>
      <c r="AS215" s="25">
        <v>5.6488826409095516</v>
      </c>
      <c r="AT215" s="25">
        <v>5.5120722259298702</v>
      </c>
      <c r="AV215" s="26">
        <v>14.50452152720019</v>
      </c>
      <c r="AW215" s="26">
        <v>14.408017268873635</v>
      </c>
      <c r="AX215" s="26">
        <v>14.193329801152249</v>
      </c>
      <c r="AY215" s="26">
        <v>13.92700439505181</v>
      </c>
      <c r="AZ215" s="26">
        <v>13.633661386056716</v>
      </c>
      <c r="BA215" s="26">
        <v>13.339528325311241</v>
      </c>
      <c r="BB215" s="26">
        <v>12.991868533308603</v>
      </c>
      <c r="BC215" s="26">
        <v>12.61287574224567</v>
      </c>
      <c r="BD215" s="26">
        <v>12.211712347018262</v>
      </c>
      <c r="BE215" s="26">
        <v>11.836221735275471</v>
      </c>
      <c r="BF215" s="26">
        <v>11.051995462812108</v>
      </c>
      <c r="BG215" s="26">
        <v>10.574286939870841</v>
      </c>
      <c r="BH215" s="26">
        <v>10.248882640909553</v>
      </c>
      <c r="BI215" s="26">
        <v>10.112072225929872</v>
      </c>
      <c r="BK215" s="27">
        <v>9.7063731370610071</v>
      </c>
      <c r="BL215" s="27">
        <v>9.4373312446524587</v>
      </c>
      <c r="BM215" s="27">
        <v>9.3576157442227004</v>
      </c>
      <c r="BN215" s="27">
        <v>9.1420270939145336</v>
      </c>
      <c r="BO215" s="27">
        <v>8.8939902484501037</v>
      </c>
      <c r="BP215" s="27">
        <v>8.5976802360734847</v>
      </c>
      <c r="BQ215" s="27">
        <v>8.2744765357723171</v>
      </c>
      <c r="BR215" s="27">
        <v>7.9374546476721655</v>
      </c>
      <c r="BS215" s="27">
        <v>7.581398393420967</v>
      </c>
      <c r="BT215" s="27">
        <v>7.2158873736669555</v>
      </c>
      <c r="BU215" s="27">
        <v>5.7742808069198048</v>
      </c>
      <c r="BV215" s="27">
        <v>5.0929475918820231</v>
      </c>
      <c r="BW215" s="27">
        <v>5.0371992806502277</v>
      </c>
      <c r="BX215" s="27">
        <v>5.2905233222156269</v>
      </c>
      <c r="BZ215" s="27">
        <v>14.306373137061009</v>
      </c>
      <c r="CA215" s="27">
        <v>14.03733124465246</v>
      </c>
      <c r="CB215" s="27">
        <v>13.957615744222702</v>
      </c>
      <c r="CC215" s="27">
        <v>13.742027093914535</v>
      </c>
      <c r="CD215" s="27">
        <v>13.493990248450105</v>
      </c>
      <c r="CE215" s="27">
        <v>13.197680236073486</v>
      </c>
      <c r="CF215" s="27">
        <v>12.874476535772319</v>
      </c>
      <c r="CG215" s="27">
        <v>12.537454647672167</v>
      </c>
      <c r="CH215" s="27">
        <v>12.181398393420968</v>
      </c>
      <c r="CI215" s="27">
        <v>11.815887373666957</v>
      </c>
      <c r="CJ215" s="27">
        <v>10.374280806919806</v>
      </c>
      <c r="CK215" s="27">
        <v>9.6929475918820245</v>
      </c>
      <c r="CL215" s="27">
        <v>9.6371992806502291</v>
      </c>
      <c r="CM215" s="27">
        <v>9.8905233222156284</v>
      </c>
      <c r="CO215" s="28">
        <v>9.7132176973642661</v>
      </c>
      <c r="CP215" s="28">
        <v>9.4719273737745979</v>
      </c>
      <c r="CQ215" s="28">
        <v>9.3913959945275014</v>
      </c>
      <c r="CR215" s="28">
        <v>9.2094606999525421</v>
      </c>
      <c r="CS215" s="28">
        <v>8.974497484275151</v>
      </c>
      <c r="CT215" s="28">
        <v>8.7218557528651388</v>
      </c>
      <c r="CU215" s="28">
        <v>8.423932715803728</v>
      </c>
      <c r="CV215" s="28">
        <v>8.113427040868828</v>
      </c>
      <c r="CW215" s="28">
        <v>7.7919779321126725</v>
      </c>
      <c r="CX215" s="28">
        <v>7.4524066398640105</v>
      </c>
      <c r="CY215" s="28">
        <v>5.3092206946049174</v>
      </c>
      <c r="CZ215" s="28">
        <v>1.2855246274415251</v>
      </c>
      <c r="DA215" s="28">
        <v>-1.8724639501112534</v>
      </c>
      <c r="DB215" s="28">
        <v>-4.4508172371917532</v>
      </c>
      <c r="DD215" s="28">
        <v>14.313217697364268</v>
      </c>
      <c r="DE215" s="28">
        <v>14.071927373774599</v>
      </c>
      <c r="DF215" s="28">
        <v>13.991395994527503</v>
      </c>
      <c r="DG215" s="28">
        <v>13.809460699952544</v>
      </c>
      <c r="DH215" s="28">
        <v>13.574497484275152</v>
      </c>
      <c r="DI215" s="28">
        <v>13.32185575286514</v>
      </c>
      <c r="DJ215" s="28">
        <v>13.023932715803729</v>
      </c>
      <c r="DK215" s="28">
        <v>12.713427040868829</v>
      </c>
      <c r="DL215" s="28">
        <v>12.391977932112674</v>
      </c>
      <c r="DM215" s="28">
        <v>12.052406639864012</v>
      </c>
      <c r="DN215" s="28">
        <v>9.9092206946049188</v>
      </c>
      <c r="DO215" s="28">
        <v>5.8855246274415265</v>
      </c>
      <c r="DP215" s="28">
        <v>2.727536049888748</v>
      </c>
      <c r="DQ215" s="28">
        <v>0.14918276280824827</v>
      </c>
      <c r="DS215" s="29">
        <v>9.6729302086907776</v>
      </c>
      <c r="DT215" s="29">
        <v>9.3625461971307118</v>
      </c>
      <c r="DU215" s="29">
        <v>9.2913017977227597</v>
      </c>
      <c r="DV215" s="29">
        <v>9.14100307348615</v>
      </c>
      <c r="DW215" s="29">
        <v>8.9385790027682379</v>
      </c>
      <c r="DX215" s="29">
        <v>8.7356654876950337</v>
      </c>
      <c r="DY215" s="29">
        <v>8.4810445568558173</v>
      </c>
      <c r="DZ215" s="29">
        <v>8.1956635579954309</v>
      </c>
      <c r="EA215" s="29">
        <v>7.8048821654733143</v>
      </c>
      <c r="EB215" s="29">
        <v>6.8411162097362848</v>
      </c>
      <c r="EC215" s="29">
        <v>2.3204245936017287</v>
      </c>
      <c r="ED215" s="29">
        <v>-1.5227042250094556</v>
      </c>
      <c r="EE215" s="29">
        <v>-3.9315768836117151</v>
      </c>
      <c r="EF215" s="29">
        <v>-3.4192436773827417</v>
      </c>
      <c r="EH215" s="29">
        <v>14.272930208690779</v>
      </c>
      <c r="EI215" s="29">
        <v>13.962546197130713</v>
      </c>
      <c r="EJ215" s="29">
        <v>13.962546197130713</v>
      </c>
      <c r="EK215" s="29">
        <v>13.741003073486151</v>
      </c>
      <c r="EL215" s="29">
        <v>13.538579002768239</v>
      </c>
      <c r="EM215" s="29">
        <v>13.335665487695035</v>
      </c>
      <c r="EN215" s="29">
        <v>13.081044556855819</v>
      </c>
      <c r="EO215" s="29">
        <v>12.795663557995432</v>
      </c>
      <c r="EP215" s="29">
        <v>12.404882165473316</v>
      </c>
      <c r="EQ215" s="29">
        <v>11.441116209736286</v>
      </c>
      <c r="ER215" s="29">
        <v>6.9204245936017301</v>
      </c>
      <c r="ES215" s="29">
        <v>3.0772957749905459</v>
      </c>
      <c r="ET215" s="29">
        <v>0.66842311638828633</v>
      </c>
      <c r="EU215" s="29">
        <v>1.1807563226172597</v>
      </c>
      <c r="EW215" s="1">
        <v>333341</v>
      </c>
      <c r="EX215" s="1">
        <v>433485</v>
      </c>
      <c r="EY215" s="1" t="s">
        <v>506</v>
      </c>
      <c r="EZ215" s="1" t="s">
        <v>874</v>
      </c>
    </row>
    <row r="216" spans="2:156" ht="16" thickBot="1" x14ac:dyDescent="0.4">
      <c r="B216" s="21" t="s">
        <v>217</v>
      </c>
      <c r="C216" s="22">
        <v>13.740911024392053</v>
      </c>
      <c r="D216" s="23">
        <v>13.514573851846166</v>
      </c>
      <c r="E216" s="23">
        <v>13.217822299802405</v>
      </c>
      <c r="F216" s="23">
        <v>12.753503094955565</v>
      </c>
      <c r="G216" s="23">
        <v>12.418880886928388</v>
      </c>
      <c r="H216" s="23">
        <v>11.888062644868148</v>
      </c>
      <c r="I216" s="23">
        <v>11.298083939523622</v>
      </c>
      <c r="J216" s="23">
        <v>10.731765390145462</v>
      </c>
      <c r="K216" s="23">
        <v>10.207618740611508</v>
      </c>
      <c r="L216" s="23">
        <v>9.4908877790666857</v>
      </c>
      <c r="M216" s="23">
        <v>6.8863521432191099</v>
      </c>
      <c r="N216" s="23">
        <v>5.6015075934112879</v>
      </c>
      <c r="O216" s="23">
        <v>5.3883307972857004</v>
      </c>
      <c r="P216" s="23">
        <v>5.8019107689468434</v>
      </c>
      <c r="Q216" s="24"/>
      <c r="R216" s="23">
        <v>17.740911024392055</v>
      </c>
      <c r="S216" s="23">
        <v>17.514573851846166</v>
      </c>
      <c r="T216" s="23">
        <v>17.217822299802407</v>
      </c>
      <c r="U216" s="23">
        <v>16.753503094955565</v>
      </c>
      <c r="V216" s="23">
        <v>16.418880886928388</v>
      </c>
      <c r="W216" s="23">
        <v>15.888062644868148</v>
      </c>
      <c r="X216" s="23">
        <v>15.298083939523622</v>
      </c>
      <c r="Y216" s="23">
        <v>14.731765390145462</v>
      </c>
      <c r="Z216" s="23">
        <v>14.207618740611508</v>
      </c>
      <c r="AA216" s="23">
        <v>13.490887779066686</v>
      </c>
      <c r="AB216" s="23">
        <v>10.88635214321911</v>
      </c>
      <c r="AC216" s="23">
        <v>9.6015075934112879</v>
      </c>
      <c r="AD216" s="23">
        <v>9.3883307972857004</v>
      </c>
      <c r="AE216" s="23">
        <v>9.8019107689468434</v>
      </c>
      <c r="AG216" s="25">
        <v>13.787873891659293</v>
      </c>
      <c r="AH216" s="25">
        <v>13.60299026460982</v>
      </c>
      <c r="AI216" s="25">
        <v>13.28114832784285</v>
      </c>
      <c r="AJ216" s="25">
        <v>12.932107127088893</v>
      </c>
      <c r="AK216" s="25">
        <v>12.723712899174695</v>
      </c>
      <c r="AL216" s="25">
        <v>12.321728652615789</v>
      </c>
      <c r="AM216" s="25">
        <v>11.867235525686345</v>
      </c>
      <c r="AN216" s="25">
        <v>11.434326012743076</v>
      </c>
      <c r="AO216" s="25">
        <v>10.990184163074751</v>
      </c>
      <c r="AP216" s="25">
        <v>10.51735646010464</v>
      </c>
      <c r="AQ216" s="25">
        <v>9.0756721324028398</v>
      </c>
      <c r="AR216" s="25">
        <v>8.0751942658063403</v>
      </c>
      <c r="AS216" s="25">
        <v>7.5058893584271935</v>
      </c>
      <c r="AT216" s="25">
        <v>7.1687814889977517</v>
      </c>
      <c r="AV216" s="26">
        <v>17.787873891659295</v>
      </c>
      <c r="AW216" s="26">
        <v>17.602990264609822</v>
      </c>
      <c r="AX216" s="26">
        <v>17.28114832784285</v>
      </c>
      <c r="AY216" s="26">
        <v>16.932107127088891</v>
      </c>
      <c r="AZ216" s="26">
        <v>16.723712899174693</v>
      </c>
      <c r="BA216" s="26">
        <v>16.321728652615789</v>
      </c>
      <c r="BB216" s="26">
        <v>15.867235525686345</v>
      </c>
      <c r="BC216" s="26">
        <v>15.434326012743076</v>
      </c>
      <c r="BD216" s="26">
        <v>14.990184163074751</v>
      </c>
      <c r="BE216" s="26">
        <v>14.51735646010464</v>
      </c>
      <c r="BF216" s="26">
        <v>13.07567213240284</v>
      </c>
      <c r="BG216" s="26">
        <v>12.07519426580634</v>
      </c>
      <c r="BH216" s="26">
        <v>11.505889358427194</v>
      </c>
      <c r="BI216" s="26">
        <v>11.168781488997752</v>
      </c>
      <c r="BK216" s="27">
        <v>13.7471459591721</v>
      </c>
      <c r="BL216" s="27">
        <v>13.533543323623963</v>
      </c>
      <c r="BM216" s="27">
        <v>13.252297621009834</v>
      </c>
      <c r="BN216" s="27">
        <v>12.810816080707625</v>
      </c>
      <c r="BO216" s="27">
        <v>12.498206869887548</v>
      </c>
      <c r="BP216" s="27">
        <v>11.993321253743405</v>
      </c>
      <c r="BQ216" s="27">
        <v>11.429822478378407</v>
      </c>
      <c r="BR216" s="27">
        <v>10.888662155512707</v>
      </c>
      <c r="BS216" s="27">
        <v>10.391168923083736</v>
      </c>
      <c r="BT216" s="27">
        <v>9.7439406855131736</v>
      </c>
      <c r="BU216" s="27">
        <v>7.3981806122892735</v>
      </c>
      <c r="BV216" s="27">
        <v>6.2965489874312546</v>
      </c>
      <c r="BW216" s="27">
        <v>6.1331705320251793</v>
      </c>
      <c r="BX216" s="27">
        <v>6.5336203249113929</v>
      </c>
      <c r="BZ216" s="27">
        <v>17.747145959172101</v>
      </c>
      <c r="CA216" s="27">
        <v>17.533543323623963</v>
      </c>
      <c r="CB216" s="27">
        <v>17.252297621009834</v>
      </c>
      <c r="CC216" s="27">
        <v>16.810816080707625</v>
      </c>
      <c r="CD216" s="27">
        <v>16.498206869887547</v>
      </c>
      <c r="CE216" s="27">
        <v>15.993321253743405</v>
      </c>
      <c r="CF216" s="27">
        <v>15.429822478378407</v>
      </c>
      <c r="CG216" s="27">
        <v>14.888662155512707</v>
      </c>
      <c r="CH216" s="27">
        <v>14.391168923083736</v>
      </c>
      <c r="CI216" s="27">
        <v>13.743940685513174</v>
      </c>
      <c r="CJ216" s="27">
        <v>11.398180612289273</v>
      </c>
      <c r="CK216" s="27">
        <v>10.296548987431255</v>
      </c>
      <c r="CL216" s="27">
        <v>10.133170532025179</v>
      </c>
      <c r="CM216" s="27">
        <v>10.533620324911393</v>
      </c>
      <c r="CO216" s="28">
        <v>13.743925035965509</v>
      </c>
      <c r="CP216" s="28">
        <v>13.488642883450989</v>
      </c>
      <c r="CQ216" s="28">
        <v>13.162285371895525</v>
      </c>
      <c r="CR216" s="28">
        <v>12.690640469318517</v>
      </c>
      <c r="CS216" s="28">
        <v>12.347395010924737</v>
      </c>
      <c r="CT216" s="28">
        <v>11.781956495700932</v>
      </c>
      <c r="CU216" s="28">
        <v>11.119882762805741</v>
      </c>
      <c r="CV216" s="28">
        <v>10.467571085092716</v>
      </c>
      <c r="CW216" s="28">
        <v>9.9329144384949277</v>
      </c>
      <c r="CX216" s="28">
        <v>9.3584242190908249</v>
      </c>
      <c r="CY216" s="28">
        <v>6.6337028202071977</v>
      </c>
      <c r="CZ216" s="28">
        <v>2.0604193290431105</v>
      </c>
      <c r="DA216" s="28">
        <v>-0.84100551239396992</v>
      </c>
      <c r="DB216" s="28">
        <v>-3.0987196891328601</v>
      </c>
      <c r="DD216" s="28">
        <v>17.743925035965511</v>
      </c>
      <c r="DE216" s="28">
        <v>17.488642883450989</v>
      </c>
      <c r="DF216" s="28">
        <v>17.162285371895525</v>
      </c>
      <c r="DG216" s="28">
        <v>16.690640469318517</v>
      </c>
      <c r="DH216" s="28">
        <v>16.347395010924735</v>
      </c>
      <c r="DI216" s="28">
        <v>15.781956495700932</v>
      </c>
      <c r="DJ216" s="28">
        <v>15.119882762805741</v>
      </c>
      <c r="DK216" s="28">
        <v>14.467571085092716</v>
      </c>
      <c r="DL216" s="28">
        <v>13.932914438494928</v>
      </c>
      <c r="DM216" s="28">
        <v>13.358424219090825</v>
      </c>
      <c r="DN216" s="28">
        <v>10.633702820207198</v>
      </c>
      <c r="DO216" s="28">
        <v>6.0604193290431105</v>
      </c>
      <c r="DP216" s="28">
        <v>3.1589944876060301</v>
      </c>
      <c r="DQ216" s="28">
        <v>0.90128031086713989</v>
      </c>
      <c r="DS216" s="29">
        <v>13.764678321687621</v>
      </c>
      <c r="DT216" s="29">
        <v>13.484808937684653</v>
      </c>
      <c r="DU216" s="29">
        <v>13.139287910691007</v>
      </c>
      <c r="DV216" s="29">
        <v>12.666632990253824</v>
      </c>
      <c r="DW216" s="29">
        <v>12.343692583768533</v>
      </c>
      <c r="DX216" s="29">
        <v>11.84161321969515</v>
      </c>
      <c r="DY216" s="29">
        <v>11.272260818018497</v>
      </c>
      <c r="DZ216" s="29">
        <v>10.753701177781474</v>
      </c>
      <c r="EA216" s="29">
        <v>10.307665845233277</v>
      </c>
      <c r="EB216" s="29">
        <v>9.1678611225194224</v>
      </c>
      <c r="EC216" s="29">
        <v>3.8585470098601</v>
      </c>
      <c r="ED216" s="29">
        <v>0.19759390643737973</v>
      </c>
      <c r="EE216" s="29">
        <v>-1.5930408560566143</v>
      </c>
      <c r="EF216" s="29">
        <v>-0.8621270853827383</v>
      </c>
      <c r="EH216" s="29">
        <v>17.764678321687619</v>
      </c>
      <c r="EI216" s="29">
        <v>17.484808937684654</v>
      </c>
      <c r="EJ216" s="29">
        <v>17.484808937684654</v>
      </c>
      <c r="EK216" s="29">
        <v>16.666632990253824</v>
      </c>
      <c r="EL216" s="29">
        <v>16.343692583768533</v>
      </c>
      <c r="EM216" s="29">
        <v>15.84161321969515</v>
      </c>
      <c r="EN216" s="29">
        <v>15.272260818018497</v>
      </c>
      <c r="EO216" s="29">
        <v>14.753701177781474</v>
      </c>
      <c r="EP216" s="29">
        <v>14.307665845233277</v>
      </c>
      <c r="EQ216" s="29">
        <v>13.167861122519422</v>
      </c>
      <c r="ER216" s="29">
        <v>7.8585470098601</v>
      </c>
      <c r="ES216" s="29">
        <v>4.1975939064373797</v>
      </c>
      <c r="ET216" s="29">
        <v>2.4069591439433857</v>
      </c>
      <c r="EU216" s="29">
        <v>3.1378729146172617</v>
      </c>
      <c r="EW216" s="1">
        <v>303716</v>
      </c>
      <c r="EX216" s="1">
        <v>535313</v>
      </c>
      <c r="EY216" s="1" t="s">
        <v>459</v>
      </c>
      <c r="EZ216" s="1" t="s">
        <v>873</v>
      </c>
    </row>
    <row r="217" spans="2:156" ht="16" thickBot="1" x14ac:dyDescent="0.4">
      <c r="B217" s="21" t="s">
        <v>218</v>
      </c>
      <c r="C217" s="22">
        <v>28.377546465686446</v>
      </c>
      <c r="D217" s="23">
        <v>28.377546465686446</v>
      </c>
      <c r="E217" s="23">
        <v>28.377546465686446</v>
      </c>
      <c r="F217" s="23">
        <v>28.377546465686446</v>
      </c>
      <c r="G217" s="23">
        <v>28.377546465686446</v>
      </c>
      <c r="H217" s="23">
        <v>28.377546465686446</v>
      </c>
      <c r="I217" s="23">
        <v>28.377546465686446</v>
      </c>
      <c r="J217" s="23">
        <v>23.377546465686446</v>
      </c>
      <c r="K217" s="23">
        <v>23.377546465686446</v>
      </c>
      <c r="L217" s="23">
        <v>23.377546465686446</v>
      </c>
      <c r="M217" s="23">
        <v>23.377546465686446</v>
      </c>
      <c r="N217" s="23">
        <v>23.377546465686446</v>
      </c>
      <c r="O217" s="23">
        <v>23.377546465686446</v>
      </c>
      <c r="P217" s="23">
        <v>23.377546465686446</v>
      </c>
      <c r="Q217" s="24"/>
      <c r="R217" s="23">
        <v>34.37754646568645</v>
      </c>
      <c r="S217" s="23">
        <v>34.37754646568645</v>
      </c>
      <c r="T217" s="23">
        <v>34.37754646568645</v>
      </c>
      <c r="U217" s="23">
        <v>34.37754646568645</v>
      </c>
      <c r="V217" s="23">
        <v>34.37754646568645</v>
      </c>
      <c r="W217" s="23">
        <v>34.37754646568645</v>
      </c>
      <c r="X217" s="23">
        <v>34.37754646568645</v>
      </c>
      <c r="Y217" s="23">
        <v>34.37754646568645</v>
      </c>
      <c r="Z217" s="23">
        <v>34.37754646568645</v>
      </c>
      <c r="AA217" s="23">
        <v>34.37754646568645</v>
      </c>
      <c r="AB217" s="23">
        <v>34.37754646568645</v>
      </c>
      <c r="AC217" s="23">
        <v>34.37754646568645</v>
      </c>
      <c r="AD217" s="23">
        <v>34.37754646568645</v>
      </c>
      <c r="AE217" s="23">
        <v>34.37754646568645</v>
      </c>
      <c r="AG217" s="25">
        <v>28.377546465686446</v>
      </c>
      <c r="AH217" s="25">
        <v>28.377546465686446</v>
      </c>
      <c r="AI217" s="25">
        <v>28.377546465686446</v>
      </c>
      <c r="AJ217" s="25">
        <v>28.377546465686446</v>
      </c>
      <c r="AK217" s="25">
        <v>28.377546465686446</v>
      </c>
      <c r="AL217" s="25">
        <v>28.377546465686446</v>
      </c>
      <c r="AM217" s="25">
        <v>28.377546465686446</v>
      </c>
      <c r="AN217" s="25">
        <v>28.377546465686446</v>
      </c>
      <c r="AO217" s="25">
        <v>28.377546465686446</v>
      </c>
      <c r="AP217" s="25">
        <v>28.377546465686446</v>
      </c>
      <c r="AQ217" s="25">
        <v>28.377546465686446</v>
      </c>
      <c r="AR217" s="25">
        <v>28.377546465686446</v>
      </c>
      <c r="AS217" s="25">
        <v>28.377546465686446</v>
      </c>
      <c r="AT217" s="25">
        <v>28.377546465686446</v>
      </c>
      <c r="AV217" s="26">
        <v>34.37754646568645</v>
      </c>
      <c r="AW217" s="26">
        <v>34.37754646568645</v>
      </c>
      <c r="AX217" s="26">
        <v>34.37754646568645</v>
      </c>
      <c r="AY217" s="26">
        <v>34.37754646568645</v>
      </c>
      <c r="AZ217" s="26">
        <v>34.37754646568645</v>
      </c>
      <c r="BA217" s="26">
        <v>34.37754646568645</v>
      </c>
      <c r="BB217" s="26">
        <v>34.37754646568645</v>
      </c>
      <c r="BC217" s="26">
        <v>34.37754646568645</v>
      </c>
      <c r="BD217" s="26">
        <v>34.37754646568645</v>
      </c>
      <c r="BE217" s="26">
        <v>34.37754646568645</v>
      </c>
      <c r="BF217" s="26">
        <v>34.37754646568645</v>
      </c>
      <c r="BG217" s="26">
        <v>34.37754646568645</v>
      </c>
      <c r="BH217" s="26">
        <v>34.37754646568645</v>
      </c>
      <c r="BI217" s="26">
        <v>34.37754646568645</v>
      </c>
      <c r="BK217" s="27">
        <v>28.377546465686446</v>
      </c>
      <c r="BL217" s="27">
        <v>28.377546465686446</v>
      </c>
      <c r="BM217" s="27">
        <v>28.377546465686446</v>
      </c>
      <c r="BN217" s="27">
        <v>28.377546465686446</v>
      </c>
      <c r="BO217" s="27">
        <v>28.377546465686446</v>
      </c>
      <c r="BP217" s="27">
        <v>28.377546465686446</v>
      </c>
      <c r="BQ217" s="27">
        <v>28.377546465686446</v>
      </c>
      <c r="BR217" s="27">
        <v>28.377546465686446</v>
      </c>
      <c r="BS217" s="27">
        <v>28.377546465686446</v>
      </c>
      <c r="BT217" s="27">
        <v>28.377546465686446</v>
      </c>
      <c r="BU217" s="27">
        <v>28.377546465686446</v>
      </c>
      <c r="BV217" s="27">
        <v>28.377546465686446</v>
      </c>
      <c r="BW217" s="27">
        <v>28.377546465686446</v>
      </c>
      <c r="BX217" s="27">
        <v>28.377546465686446</v>
      </c>
      <c r="BZ217" s="27">
        <v>34.37754646568645</v>
      </c>
      <c r="CA217" s="27">
        <v>34.37754646568645</v>
      </c>
      <c r="CB217" s="27">
        <v>34.37754646568645</v>
      </c>
      <c r="CC217" s="27">
        <v>34.37754646568645</v>
      </c>
      <c r="CD217" s="27">
        <v>34.37754646568645</v>
      </c>
      <c r="CE217" s="27">
        <v>34.37754646568645</v>
      </c>
      <c r="CF217" s="27">
        <v>34.37754646568645</v>
      </c>
      <c r="CG217" s="27">
        <v>34.37754646568645</v>
      </c>
      <c r="CH217" s="27">
        <v>34.37754646568645</v>
      </c>
      <c r="CI217" s="27">
        <v>34.37754646568645</v>
      </c>
      <c r="CJ217" s="27">
        <v>34.37754646568645</v>
      </c>
      <c r="CK217" s="27">
        <v>34.37754646568645</v>
      </c>
      <c r="CL217" s="27">
        <v>34.37754646568645</v>
      </c>
      <c r="CM217" s="27">
        <v>34.37754646568645</v>
      </c>
      <c r="CO217" s="28">
        <v>28.377546465686446</v>
      </c>
      <c r="CP217" s="28">
        <v>28.377546465686446</v>
      </c>
      <c r="CQ217" s="28">
        <v>28.377546465686446</v>
      </c>
      <c r="CR217" s="28">
        <v>28.377546465686446</v>
      </c>
      <c r="CS217" s="28">
        <v>28.377546465686446</v>
      </c>
      <c r="CT217" s="28">
        <v>28.377546465686446</v>
      </c>
      <c r="CU217" s="28">
        <v>28.377546465686446</v>
      </c>
      <c r="CV217" s="28">
        <v>28.377546465686446</v>
      </c>
      <c r="CW217" s="28">
        <v>28.377546465686446</v>
      </c>
      <c r="CX217" s="28">
        <v>28.377546465686446</v>
      </c>
      <c r="CY217" s="28">
        <v>28.377546465686446</v>
      </c>
      <c r="CZ217" s="28">
        <v>28.377546465686446</v>
      </c>
      <c r="DA217" s="28">
        <v>28.377546465686446</v>
      </c>
      <c r="DB217" s="28">
        <v>28.377546465686446</v>
      </c>
      <c r="DD217" s="28">
        <v>34.37754646568645</v>
      </c>
      <c r="DE217" s="28">
        <v>34.37754646568645</v>
      </c>
      <c r="DF217" s="28">
        <v>34.37754646568645</v>
      </c>
      <c r="DG217" s="28">
        <v>34.37754646568645</v>
      </c>
      <c r="DH217" s="28">
        <v>34.37754646568645</v>
      </c>
      <c r="DI217" s="28">
        <v>34.37754646568645</v>
      </c>
      <c r="DJ217" s="28">
        <v>34.37754646568645</v>
      </c>
      <c r="DK217" s="28">
        <v>34.37754646568645</v>
      </c>
      <c r="DL217" s="28">
        <v>34.37754646568645</v>
      </c>
      <c r="DM217" s="28">
        <v>34.37754646568645</v>
      </c>
      <c r="DN217" s="28">
        <v>34.37754646568645</v>
      </c>
      <c r="DO217" s="28">
        <v>34.37754646568645</v>
      </c>
      <c r="DP217" s="28">
        <v>34.37754646568645</v>
      </c>
      <c r="DQ217" s="28">
        <v>34.37754646568645</v>
      </c>
      <c r="DS217" s="29">
        <v>28.377546465686446</v>
      </c>
      <c r="DT217" s="29">
        <v>28.377546465686446</v>
      </c>
      <c r="DU217" s="29">
        <v>28.377546465686446</v>
      </c>
      <c r="DV217" s="29">
        <v>28.377546465686446</v>
      </c>
      <c r="DW217" s="29">
        <v>28.377546465686446</v>
      </c>
      <c r="DX217" s="29">
        <v>28.377546465686446</v>
      </c>
      <c r="DY217" s="29">
        <v>28.377546465686446</v>
      </c>
      <c r="DZ217" s="29">
        <v>28.377546465686446</v>
      </c>
      <c r="EA217" s="29">
        <v>28.377546465686446</v>
      </c>
      <c r="EB217" s="29">
        <v>28.377546465686446</v>
      </c>
      <c r="EC217" s="29">
        <v>28.377546465686446</v>
      </c>
      <c r="ED217" s="29">
        <v>28.377546465686446</v>
      </c>
      <c r="EE217" s="29">
        <v>28.377546465686446</v>
      </c>
      <c r="EF217" s="29">
        <v>28.377546465686446</v>
      </c>
      <c r="EH217" s="29">
        <v>34.37754646568645</v>
      </c>
      <c r="EI217" s="29">
        <v>34.37754646568645</v>
      </c>
      <c r="EJ217" s="29">
        <v>34.37754646568645</v>
      </c>
      <c r="EK217" s="29">
        <v>34.37754646568645</v>
      </c>
      <c r="EL217" s="29">
        <v>34.37754646568645</v>
      </c>
      <c r="EM217" s="29">
        <v>34.37754646568645</v>
      </c>
      <c r="EN217" s="29">
        <v>34.37754646568645</v>
      </c>
      <c r="EO217" s="29">
        <v>34.37754646568645</v>
      </c>
      <c r="EP217" s="29">
        <v>34.37754646568645</v>
      </c>
      <c r="EQ217" s="29">
        <v>34.37754646568645</v>
      </c>
      <c r="ER217" s="29">
        <v>34.37754646568645</v>
      </c>
      <c r="ES217" s="29">
        <v>34.37754646568645</v>
      </c>
      <c r="ET217" s="29">
        <v>34.37754646568645</v>
      </c>
      <c r="EU217" s="29">
        <v>34.37754646568645</v>
      </c>
      <c r="EW217" s="1">
        <v>380477</v>
      </c>
      <c r="EX217" s="1">
        <v>387810</v>
      </c>
      <c r="EY217" s="1" t="s">
        <v>518</v>
      </c>
      <c r="EZ217" s="1" t="s">
        <v>866</v>
      </c>
    </row>
    <row r="218" spans="2:156" ht="16" thickBot="1" x14ac:dyDescent="0.4">
      <c r="B218" s="21" t="s">
        <v>219</v>
      </c>
      <c r="C218" s="22">
        <v>1.4262737896198709</v>
      </c>
      <c r="D218" s="23">
        <v>1.3423313306576494</v>
      </c>
      <c r="E218" s="23">
        <v>1.256283426699675</v>
      </c>
      <c r="F218" s="23">
        <v>1.1458910388969827</v>
      </c>
      <c r="G218" s="23">
        <v>1.0714754210400215</v>
      </c>
      <c r="H218" s="23">
        <v>0.9610857598891771</v>
      </c>
      <c r="I218" s="23">
        <v>0.82398869898605565</v>
      </c>
      <c r="J218" s="23">
        <v>0.68380193017384983</v>
      </c>
      <c r="K218" s="23">
        <v>0.54260645249210393</v>
      </c>
      <c r="L218" s="23">
        <v>0.3437070699504301</v>
      </c>
      <c r="M218" s="23">
        <v>-0.29197888991202348</v>
      </c>
      <c r="N218" s="23">
        <v>-0.57114259778917198</v>
      </c>
      <c r="O218" s="23">
        <v>-0.6461844162503354</v>
      </c>
      <c r="P218" s="23">
        <v>-0.51719628294960973</v>
      </c>
      <c r="Q218" s="24"/>
      <c r="R218" s="23">
        <v>3.4262737896198709</v>
      </c>
      <c r="S218" s="23">
        <v>3.3423313306576494</v>
      </c>
      <c r="T218" s="23">
        <v>3.256283426699675</v>
      </c>
      <c r="U218" s="23">
        <v>3.1458910388969827</v>
      </c>
      <c r="V218" s="23">
        <v>3.0714754210400215</v>
      </c>
      <c r="W218" s="23">
        <v>2.9610857598891771</v>
      </c>
      <c r="X218" s="23">
        <v>2.8239886989860556</v>
      </c>
      <c r="Y218" s="23">
        <v>2.6838019301738498</v>
      </c>
      <c r="Z218" s="23">
        <v>2.5426064524921039</v>
      </c>
      <c r="AA218" s="23">
        <v>2.3437070699504301</v>
      </c>
      <c r="AB218" s="23">
        <v>1.7080211100879765</v>
      </c>
      <c r="AC218" s="23">
        <v>1.428857402210828</v>
      </c>
      <c r="AD218" s="23">
        <v>1.3538155837496646</v>
      </c>
      <c r="AE218" s="23">
        <v>1.4828037170503903</v>
      </c>
      <c r="AG218" s="25">
        <v>1.4496986293314529</v>
      </c>
      <c r="AH218" s="25">
        <v>1.3874739107335654</v>
      </c>
      <c r="AI218" s="25">
        <v>1.2945835482186099</v>
      </c>
      <c r="AJ218" s="25">
        <v>1.2012831226968124</v>
      </c>
      <c r="AK218" s="25">
        <v>1.148547521916393</v>
      </c>
      <c r="AL218" s="25">
        <v>1.042352399211163</v>
      </c>
      <c r="AM218" s="25">
        <v>0.92018882878459873</v>
      </c>
      <c r="AN218" s="25">
        <v>0.80214517428630128</v>
      </c>
      <c r="AO218" s="25">
        <v>0.67753981354508674</v>
      </c>
      <c r="AP218" s="25">
        <v>0.53394832501494616</v>
      </c>
      <c r="AQ218" s="25">
        <v>0.14891932127806085</v>
      </c>
      <c r="AR218" s="25">
        <v>-0.21542411071625089</v>
      </c>
      <c r="AS218" s="25">
        <v>-0.49094226939536778</v>
      </c>
      <c r="AT218" s="25">
        <v>-0.64094524202576419</v>
      </c>
      <c r="AV218" s="26">
        <v>3.4496986293314529</v>
      </c>
      <c r="AW218" s="26">
        <v>3.3874739107335654</v>
      </c>
      <c r="AX218" s="26">
        <v>3.2945835482186099</v>
      </c>
      <c r="AY218" s="26">
        <v>3.2012831226968124</v>
      </c>
      <c r="AZ218" s="26">
        <v>3.148547521916393</v>
      </c>
      <c r="BA218" s="26">
        <v>3.042352399211163</v>
      </c>
      <c r="BB218" s="26">
        <v>2.9201888287845987</v>
      </c>
      <c r="BC218" s="26">
        <v>2.8021451742863013</v>
      </c>
      <c r="BD218" s="26">
        <v>2.6775398135450867</v>
      </c>
      <c r="BE218" s="26">
        <v>2.5339483250149462</v>
      </c>
      <c r="BF218" s="26">
        <v>2.1489193212780608</v>
      </c>
      <c r="BG218" s="26">
        <v>1.7845758892837491</v>
      </c>
      <c r="BH218" s="26">
        <v>1.5090577306046322</v>
      </c>
      <c r="BI218" s="26">
        <v>1.3590547579742358</v>
      </c>
      <c r="BK218" s="27">
        <v>1.4284270787741997</v>
      </c>
      <c r="BL218" s="27">
        <v>1.3482725436448124</v>
      </c>
      <c r="BM218" s="27">
        <v>1.2666248188874776</v>
      </c>
      <c r="BN218" s="27">
        <v>1.1559128926506439</v>
      </c>
      <c r="BO218" s="27">
        <v>1.0894920587676897</v>
      </c>
      <c r="BP218" s="27">
        <v>0.98359240933658487</v>
      </c>
      <c r="BQ218" s="27">
        <v>0.84738755677918354</v>
      </c>
      <c r="BR218" s="27">
        <v>0.71496059927135747</v>
      </c>
      <c r="BS218" s="27">
        <v>0.58112435336922807</v>
      </c>
      <c r="BT218" s="27">
        <v>0.39799135617318449</v>
      </c>
      <c r="BU218" s="27">
        <v>-0.17692419195325826</v>
      </c>
      <c r="BV218" s="27">
        <v>-0.42647268066781141</v>
      </c>
      <c r="BW218" s="27">
        <v>-0.5139648989524952</v>
      </c>
      <c r="BX218" s="27">
        <v>-0.39961960584104084</v>
      </c>
      <c r="BZ218" s="27">
        <v>3.4284270787741997</v>
      </c>
      <c r="CA218" s="27">
        <v>3.3482725436448124</v>
      </c>
      <c r="CB218" s="27">
        <v>3.2666248188874776</v>
      </c>
      <c r="CC218" s="27">
        <v>3.1559128926506439</v>
      </c>
      <c r="CD218" s="27">
        <v>3.0894920587676897</v>
      </c>
      <c r="CE218" s="27">
        <v>2.9835924093365849</v>
      </c>
      <c r="CF218" s="27">
        <v>2.8473875567791835</v>
      </c>
      <c r="CG218" s="27">
        <v>2.7149605992713575</v>
      </c>
      <c r="CH218" s="27">
        <v>2.5811243533692281</v>
      </c>
      <c r="CI218" s="27">
        <v>2.3979913561731845</v>
      </c>
      <c r="CJ218" s="27">
        <v>1.8230758080467417</v>
      </c>
      <c r="CK218" s="27">
        <v>1.5735273193321886</v>
      </c>
      <c r="CL218" s="27">
        <v>1.4860351010475048</v>
      </c>
      <c r="CM218" s="27">
        <v>1.6003803941589592</v>
      </c>
      <c r="CO218" s="28">
        <v>1.4290560250682591</v>
      </c>
      <c r="CP218" s="28">
        <v>1.3427336464110331</v>
      </c>
      <c r="CQ218" s="28">
        <v>1.2571230239165132</v>
      </c>
      <c r="CR218" s="28">
        <v>1.1501305155047254</v>
      </c>
      <c r="CS218" s="28">
        <v>1.0741180121365437</v>
      </c>
      <c r="CT218" s="28">
        <v>0.95613433632690947</v>
      </c>
      <c r="CU218" s="28">
        <v>0.81174336554711957</v>
      </c>
      <c r="CV218" s="28">
        <v>0.67321519572733912</v>
      </c>
      <c r="CW218" s="28">
        <v>0.55321947934616533</v>
      </c>
      <c r="CX218" s="28">
        <v>0.42014275909447107</v>
      </c>
      <c r="CY218" s="28">
        <v>-0.1025104633037035</v>
      </c>
      <c r="CZ218" s="28">
        <v>-0.58127470448061835</v>
      </c>
      <c r="DA218" s="28">
        <v>-0.77555530399075767</v>
      </c>
      <c r="DB218" s="28">
        <v>-0.86272426823184478</v>
      </c>
      <c r="DD218" s="28">
        <v>3.4290560250682591</v>
      </c>
      <c r="DE218" s="28">
        <v>3.3427336464110331</v>
      </c>
      <c r="DF218" s="28">
        <v>3.2571230239165132</v>
      </c>
      <c r="DG218" s="28">
        <v>3.1501305155047254</v>
      </c>
      <c r="DH218" s="28">
        <v>3.0741180121365437</v>
      </c>
      <c r="DI218" s="28">
        <v>2.9561343363269095</v>
      </c>
      <c r="DJ218" s="28">
        <v>2.8117433655471196</v>
      </c>
      <c r="DK218" s="28">
        <v>2.6732151957273391</v>
      </c>
      <c r="DL218" s="28">
        <v>2.5532194793461653</v>
      </c>
      <c r="DM218" s="28">
        <v>2.4201427590944711</v>
      </c>
      <c r="DN218" s="28">
        <v>1.8974895366962965</v>
      </c>
      <c r="DO218" s="28">
        <v>1.4187252955193816</v>
      </c>
      <c r="DP218" s="28">
        <v>1.2244446960092423</v>
      </c>
      <c r="DQ218" s="28">
        <v>1.1372757317681552</v>
      </c>
      <c r="DS218" s="29">
        <v>1.4096154230560982</v>
      </c>
      <c r="DT218" s="29">
        <v>1.3001741984724116</v>
      </c>
      <c r="DU218" s="29">
        <v>1.2157658586477607</v>
      </c>
      <c r="DV218" s="29">
        <v>1.1149092115007773</v>
      </c>
      <c r="DW218" s="29">
        <v>1.0412330117020838</v>
      </c>
      <c r="DX218" s="29">
        <v>0.93740389583309325</v>
      </c>
      <c r="DY218" s="29">
        <v>0.809604818356779</v>
      </c>
      <c r="DZ218" s="29">
        <v>0.69135155614201738</v>
      </c>
      <c r="EA218" s="29">
        <v>0.58983221484619008</v>
      </c>
      <c r="EB218" s="29">
        <v>0.40811693015673445</v>
      </c>
      <c r="EC218" s="29">
        <v>-0.33271569162054782</v>
      </c>
      <c r="ED218" s="29">
        <v>-0.70790465565994243</v>
      </c>
      <c r="EE218" s="29">
        <v>-0.79037251499882277</v>
      </c>
      <c r="EF218" s="29">
        <v>-0.60234520439699857</v>
      </c>
      <c r="EH218" s="29">
        <v>3.4096154230560982</v>
      </c>
      <c r="EI218" s="29">
        <v>3.3001741984724116</v>
      </c>
      <c r="EJ218" s="29">
        <v>3.3001741984724116</v>
      </c>
      <c r="EK218" s="29">
        <v>3.1149092115007773</v>
      </c>
      <c r="EL218" s="29">
        <v>3.0412330117020838</v>
      </c>
      <c r="EM218" s="29">
        <v>2.9374038958330932</v>
      </c>
      <c r="EN218" s="29">
        <v>2.809604818356779</v>
      </c>
      <c r="EO218" s="29">
        <v>2.6913515561420174</v>
      </c>
      <c r="EP218" s="29">
        <v>2.5898322148461901</v>
      </c>
      <c r="EQ218" s="29">
        <v>2.4081169301567344</v>
      </c>
      <c r="ER218" s="29">
        <v>1.6672843083794522</v>
      </c>
      <c r="ES218" s="29">
        <v>1.2920953443400576</v>
      </c>
      <c r="ET218" s="29">
        <v>1.2096274850011772</v>
      </c>
      <c r="EU218" s="29">
        <v>1.3976547956030014</v>
      </c>
      <c r="EW218" s="1">
        <v>360144</v>
      </c>
      <c r="EX218" s="1">
        <v>471643</v>
      </c>
      <c r="EY218" s="1" t="s">
        <v>454</v>
      </c>
      <c r="EZ218" s="1" t="s">
        <v>872</v>
      </c>
    </row>
    <row r="219" spans="2:156" ht="16" thickBot="1" x14ac:dyDescent="0.4">
      <c r="B219" s="21" t="s">
        <v>220</v>
      </c>
      <c r="C219" s="22">
        <v>7.467041517460002</v>
      </c>
      <c r="D219" s="23">
        <v>7.2902714185388255</v>
      </c>
      <c r="E219" s="23">
        <v>7.2185070376943941</v>
      </c>
      <c r="F219" s="23">
        <v>7.073757250827569</v>
      </c>
      <c r="G219" s="23">
        <v>6.9413836699082481</v>
      </c>
      <c r="H219" s="23">
        <v>6.7938895439116909</v>
      </c>
      <c r="I219" s="23">
        <v>6.5975547762205196</v>
      </c>
      <c r="J219" s="23">
        <v>6.3940503336612355</v>
      </c>
      <c r="K219" s="23">
        <v>6.2251538913148803</v>
      </c>
      <c r="L219" s="23">
        <v>5.9912524274814682</v>
      </c>
      <c r="M219" s="23">
        <v>5.2264029021419596</v>
      </c>
      <c r="N219" s="23">
        <v>4.7683957896667444</v>
      </c>
      <c r="O219" s="23">
        <v>4.6114238001991925</v>
      </c>
      <c r="P219" s="23">
        <v>4.5992533821666797</v>
      </c>
      <c r="Q219" s="24"/>
      <c r="R219" s="23">
        <v>18.727041517460002</v>
      </c>
      <c r="S219" s="23">
        <v>18.550271418538827</v>
      </c>
      <c r="T219" s="23">
        <v>18.478507037694396</v>
      </c>
      <c r="U219" s="23">
        <v>18.333757250827571</v>
      </c>
      <c r="V219" s="23">
        <v>18.20138366990825</v>
      </c>
      <c r="W219" s="23">
        <v>18.053889543911694</v>
      </c>
      <c r="X219" s="23">
        <v>17.857554776220521</v>
      </c>
      <c r="Y219" s="23">
        <v>17.654050333661239</v>
      </c>
      <c r="Z219" s="23">
        <v>17.48515389131488</v>
      </c>
      <c r="AA219" s="23">
        <v>17.251252427481468</v>
      </c>
      <c r="AB219" s="23">
        <v>16.486402902141961</v>
      </c>
      <c r="AC219" s="23">
        <v>16.028395789666746</v>
      </c>
      <c r="AD219" s="23">
        <v>15.871423800199194</v>
      </c>
      <c r="AE219" s="23">
        <v>15.859253382166681</v>
      </c>
      <c r="AG219" s="25">
        <v>7.6344331706497641</v>
      </c>
      <c r="AH219" s="25">
        <v>7.5947754321745737</v>
      </c>
      <c r="AI219" s="25">
        <v>7.4520012341983168</v>
      </c>
      <c r="AJ219" s="25">
        <v>7.2794139134397078</v>
      </c>
      <c r="AK219" s="25">
        <v>7.1372029222635351</v>
      </c>
      <c r="AL219" s="25">
        <v>6.9964740374526215</v>
      </c>
      <c r="AM219" s="25">
        <v>6.8020829333181982</v>
      </c>
      <c r="AN219" s="25">
        <v>6.5953802449129419</v>
      </c>
      <c r="AO219" s="25">
        <v>6.4104032058753244</v>
      </c>
      <c r="AP219" s="25">
        <v>6.18364378899361</v>
      </c>
      <c r="AQ219" s="25">
        <v>5.7083789175832358</v>
      </c>
      <c r="AR219" s="25">
        <v>5.3655456165954245</v>
      </c>
      <c r="AS219" s="25">
        <v>5.1781296186194616</v>
      </c>
      <c r="AT219" s="25">
        <v>5.0928253480916723</v>
      </c>
      <c r="AV219" s="26">
        <v>18.894433170649766</v>
      </c>
      <c r="AW219" s="26">
        <v>18.854775432174577</v>
      </c>
      <c r="AX219" s="26">
        <v>18.712001234198318</v>
      </c>
      <c r="AY219" s="26">
        <v>18.539413913439709</v>
      </c>
      <c r="AZ219" s="26">
        <v>18.397202922263538</v>
      </c>
      <c r="BA219" s="26">
        <v>18.256474037452623</v>
      </c>
      <c r="BB219" s="26">
        <v>18.062082933318202</v>
      </c>
      <c r="BC219" s="26">
        <v>17.855380244912944</v>
      </c>
      <c r="BD219" s="26">
        <v>17.670403205875324</v>
      </c>
      <c r="BE219" s="26">
        <v>17.443643788993612</v>
      </c>
      <c r="BF219" s="26">
        <v>16.968378917583237</v>
      </c>
      <c r="BG219" s="26">
        <v>16.625545616595424</v>
      </c>
      <c r="BH219" s="26">
        <v>16.438129618619463</v>
      </c>
      <c r="BI219" s="26">
        <v>16.352825348091674</v>
      </c>
      <c r="BK219" s="27">
        <v>7.4734553482217283</v>
      </c>
      <c r="BL219" s="27">
        <v>7.30496494370413</v>
      </c>
      <c r="BM219" s="27">
        <v>7.2425929858411262</v>
      </c>
      <c r="BN219" s="27">
        <v>7.1073513712818528</v>
      </c>
      <c r="BO219" s="27">
        <v>6.985015546200696</v>
      </c>
      <c r="BP219" s="27">
        <v>6.8475459134940557</v>
      </c>
      <c r="BQ219" s="27">
        <v>6.6618716339206028</v>
      </c>
      <c r="BR219" s="27">
        <v>6.4691363334677909</v>
      </c>
      <c r="BS219" s="27">
        <v>6.3119552266044749</v>
      </c>
      <c r="BT219" s="27">
        <v>6.1037551623831625</v>
      </c>
      <c r="BU219" s="27">
        <v>5.4178946029036954</v>
      </c>
      <c r="BV219" s="27">
        <v>5.0002102482872157</v>
      </c>
      <c r="BW219" s="27">
        <v>4.8549944328379766</v>
      </c>
      <c r="BX219" s="27">
        <v>4.9032562306186644</v>
      </c>
      <c r="BZ219" s="27">
        <v>18.733455348221732</v>
      </c>
      <c r="CA219" s="27">
        <v>18.564964943704133</v>
      </c>
      <c r="CB219" s="27">
        <v>18.502592985841126</v>
      </c>
      <c r="CC219" s="27">
        <v>18.367351371281856</v>
      </c>
      <c r="CD219" s="27">
        <v>18.245015546200698</v>
      </c>
      <c r="CE219" s="27">
        <v>18.107545913494057</v>
      </c>
      <c r="CF219" s="27">
        <v>17.921871633920603</v>
      </c>
      <c r="CG219" s="27">
        <v>17.729136333467792</v>
      </c>
      <c r="CH219" s="27">
        <v>17.571955226604477</v>
      </c>
      <c r="CI219" s="27">
        <v>17.363755162383164</v>
      </c>
      <c r="CJ219" s="27">
        <v>16.677894602903699</v>
      </c>
      <c r="CK219" s="27">
        <v>16.260210248287216</v>
      </c>
      <c r="CL219" s="27">
        <v>16.114994432837978</v>
      </c>
      <c r="CM219" s="27">
        <v>16.163256230618664</v>
      </c>
      <c r="CO219" s="28">
        <v>7.4795527250167915</v>
      </c>
      <c r="CP219" s="28">
        <v>7.3125113765774508</v>
      </c>
      <c r="CQ219" s="28">
        <v>7.2484341451212941</v>
      </c>
      <c r="CR219" s="28">
        <v>7.1111855747749271</v>
      </c>
      <c r="CS219" s="28">
        <v>6.9822788065693935</v>
      </c>
      <c r="CT219" s="28">
        <v>6.8296605849258079</v>
      </c>
      <c r="CU219" s="28">
        <v>6.6148039559060159</v>
      </c>
      <c r="CV219" s="28">
        <v>6.3852125391114409</v>
      </c>
      <c r="CW219" s="28">
        <v>6.1995487581010593</v>
      </c>
      <c r="CX219" s="28">
        <v>5.9705625997037632</v>
      </c>
      <c r="CY219" s="28">
        <v>5.0150326627287445</v>
      </c>
      <c r="CZ219" s="28">
        <v>3.2324206242017421</v>
      </c>
      <c r="DA219" s="28">
        <v>1.9009959744360128</v>
      </c>
      <c r="DB219" s="28">
        <v>0.84320291961331506</v>
      </c>
      <c r="DD219" s="28">
        <v>18.739552725016793</v>
      </c>
      <c r="DE219" s="28">
        <v>18.572511376577452</v>
      </c>
      <c r="DF219" s="28">
        <v>18.508434145121296</v>
      </c>
      <c r="DG219" s="28">
        <v>18.371185574774927</v>
      </c>
      <c r="DH219" s="28">
        <v>18.242278806569395</v>
      </c>
      <c r="DI219" s="28">
        <v>18.089660584925809</v>
      </c>
      <c r="DJ219" s="28">
        <v>17.874803955906017</v>
      </c>
      <c r="DK219" s="28">
        <v>17.645212539111441</v>
      </c>
      <c r="DL219" s="28">
        <v>17.459548758101061</v>
      </c>
      <c r="DM219" s="28">
        <v>17.230562599703767</v>
      </c>
      <c r="DN219" s="28">
        <v>16.275032662728748</v>
      </c>
      <c r="DO219" s="28">
        <v>14.492420624201744</v>
      </c>
      <c r="DP219" s="28">
        <v>13.160995974436014</v>
      </c>
      <c r="DQ219" s="28">
        <v>12.103202919613317</v>
      </c>
      <c r="DS219" s="29">
        <v>7.4687325939057629</v>
      </c>
      <c r="DT219" s="29">
        <v>7.2859232526677626</v>
      </c>
      <c r="DU219" s="29">
        <v>7.2249745695501062</v>
      </c>
      <c r="DV219" s="29">
        <v>7.1001658249163011</v>
      </c>
      <c r="DW219" s="29">
        <v>6.9843796674091951</v>
      </c>
      <c r="DX219" s="29">
        <v>6.8534444378184904</v>
      </c>
      <c r="DY219" s="29">
        <v>6.6612536133322102</v>
      </c>
      <c r="DZ219" s="29">
        <v>6.4631740576937808</v>
      </c>
      <c r="EA219" s="29">
        <v>6.2932658762154592</v>
      </c>
      <c r="EB219" s="29">
        <v>5.8647531782016689</v>
      </c>
      <c r="EC219" s="29">
        <v>3.9892260546560134</v>
      </c>
      <c r="ED219" s="29">
        <v>2.336207815304066</v>
      </c>
      <c r="EE219" s="29">
        <v>1.4364498140653659</v>
      </c>
      <c r="EF219" s="29">
        <v>1.6941145139452711</v>
      </c>
      <c r="EH219" s="29">
        <v>18.728732593905765</v>
      </c>
      <c r="EI219" s="29">
        <v>18.545923252667762</v>
      </c>
      <c r="EJ219" s="29">
        <v>18.545923252667762</v>
      </c>
      <c r="EK219" s="29">
        <v>18.360165824916301</v>
      </c>
      <c r="EL219" s="29">
        <v>18.244379667409198</v>
      </c>
      <c r="EM219" s="29">
        <v>18.113444437818494</v>
      </c>
      <c r="EN219" s="29">
        <v>17.921253613332212</v>
      </c>
      <c r="EO219" s="29">
        <v>17.723174057693782</v>
      </c>
      <c r="EP219" s="29">
        <v>17.553265876215463</v>
      </c>
      <c r="EQ219" s="29">
        <v>17.124753178201672</v>
      </c>
      <c r="ER219" s="29">
        <v>15.249226054656015</v>
      </c>
      <c r="ES219" s="29">
        <v>13.596207815304068</v>
      </c>
      <c r="ET219" s="29">
        <v>12.696449814065367</v>
      </c>
      <c r="EU219" s="29">
        <v>12.954114513945273</v>
      </c>
      <c r="EW219" s="1">
        <v>334431</v>
      </c>
      <c r="EX219" s="1">
        <v>434843</v>
      </c>
      <c r="EY219" s="1" t="s">
        <v>631</v>
      </c>
      <c r="EZ219" s="1" t="s">
        <v>874</v>
      </c>
    </row>
    <row r="220" spans="2:156" ht="16" thickBot="1" x14ac:dyDescent="0.4">
      <c r="B220" s="21" t="s">
        <v>221</v>
      </c>
      <c r="C220" s="22">
        <v>6.6466929887967083</v>
      </c>
      <c r="D220" s="23">
        <v>5.7184926591807113</v>
      </c>
      <c r="E220" s="23">
        <v>5.5440310345390884</v>
      </c>
      <c r="F220" s="23">
        <v>5.1946358122592287</v>
      </c>
      <c r="G220" s="23">
        <v>5.0018948642164958</v>
      </c>
      <c r="H220" s="23">
        <v>4.5987805316252519</v>
      </c>
      <c r="I220" s="23">
        <v>4.3444181161071</v>
      </c>
      <c r="J220" s="23">
        <v>3.9408490586597864</v>
      </c>
      <c r="K220" s="23">
        <v>3.4309248827121337</v>
      </c>
      <c r="L220" s="23">
        <v>2.9550381041089224</v>
      </c>
      <c r="M220" s="23">
        <v>1.1492465466407182</v>
      </c>
      <c r="N220" s="23">
        <v>5.4319600472453544E-2</v>
      </c>
      <c r="O220" s="23">
        <v>-0.42549010567220336</v>
      </c>
      <c r="P220" s="23">
        <v>-0.56856913407568754</v>
      </c>
      <c r="Q220" s="24"/>
      <c r="R220" s="23">
        <v>11.146692988796708</v>
      </c>
      <c r="S220" s="23">
        <v>10.218492659180711</v>
      </c>
      <c r="T220" s="23">
        <v>10.044031034539088</v>
      </c>
      <c r="U220" s="23">
        <v>9.6946358122592287</v>
      </c>
      <c r="V220" s="23">
        <v>9.5018948642164958</v>
      </c>
      <c r="W220" s="23">
        <v>9.0987805316252519</v>
      </c>
      <c r="X220" s="23">
        <v>8.8444181161071</v>
      </c>
      <c r="Y220" s="23">
        <v>8.4408490586597864</v>
      </c>
      <c r="Z220" s="23">
        <v>7.9309248827121337</v>
      </c>
      <c r="AA220" s="23">
        <v>7.4550381041089224</v>
      </c>
      <c r="AB220" s="23">
        <v>5.6492465466407182</v>
      </c>
      <c r="AC220" s="23">
        <v>4.5543196004724535</v>
      </c>
      <c r="AD220" s="23">
        <v>4.0745098943277966</v>
      </c>
      <c r="AE220" s="23">
        <v>3.9314308659243125</v>
      </c>
      <c r="AG220" s="25">
        <v>7.0476156965198609</v>
      </c>
      <c r="AH220" s="25">
        <v>6.5015605799863181</v>
      </c>
      <c r="AI220" s="25">
        <v>6.3045218002745287</v>
      </c>
      <c r="AJ220" s="25">
        <v>5.9342789035881935</v>
      </c>
      <c r="AK220" s="25">
        <v>5.7423936108801854</v>
      </c>
      <c r="AL220" s="25">
        <v>5.3631436767467591</v>
      </c>
      <c r="AM220" s="25">
        <v>5.1191243433739331</v>
      </c>
      <c r="AN220" s="25">
        <v>4.7343791059323195</v>
      </c>
      <c r="AO220" s="25">
        <v>4.2454971780087263</v>
      </c>
      <c r="AP220" s="25">
        <v>3.8506602420399361</v>
      </c>
      <c r="AQ220" s="25">
        <v>2.4719949267804964</v>
      </c>
      <c r="AR220" s="25">
        <v>1.3778359953711501</v>
      </c>
      <c r="AS220" s="25">
        <v>0.61848194394109157</v>
      </c>
      <c r="AT220" s="25">
        <v>7.117501291801176E-2</v>
      </c>
      <c r="AV220" s="26">
        <v>11.547615696519861</v>
      </c>
      <c r="AW220" s="26">
        <v>11.001560579986318</v>
      </c>
      <c r="AX220" s="26">
        <v>10.804521800274529</v>
      </c>
      <c r="AY220" s="26">
        <v>10.434278903588194</v>
      </c>
      <c r="AZ220" s="26">
        <v>10.242393610880185</v>
      </c>
      <c r="BA220" s="26">
        <v>9.8631436767467591</v>
      </c>
      <c r="BB220" s="26">
        <v>9.6191243433739331</v>
      </c>
      <c r="BC220" s="26">
        <v>9.2343791059323195</v>
      </c>
      <c r="BD220" s="26">
        <v>8.7454971780087263</v>
      </c>
      <c r="BE220" s="26">
        <v>8.3506602420399361</v>
      </c>
      <c r="BF220" s="26">
        <v>6.9719949267804964</v>
      </c>
      <c r="BG220" s="26">
        <v>5.8778359953711501</v>
      </c>
      <c r="BH220" s="26">
        <v>5.1184819439410916</v>
      </c>
      <c r="BI220" s="26">
        <v>4.5711750129180118</v>
      </c>
      <c r="BK220" s="27">
        <v>6.6545435441575975</v>
      </c>
      <c r="BL220" s="27">
        <v>5.7498050978904445</v>
      </c>
      <c r="BM220" s="27">
        <v>5.5780654277954582</v>
      </c>
      <c r="BN220" s="27">
        <v>5.2399743943664774</v>
      </c>
      <c r="BO220" s="27">
        <v>5.0607806080166355</v>
      </c>
      <c r="BP220" s="27">
        <v>4.6726577574338108</v>
      </c>
      <c r="BQ220" s="27">
        <v>4.4312733455017437</v>
      </c>
      <c r="BR220" s="27">
        <v>4.0544829566239429</v>
      </c>
      <c r="BS220" s="27">
        <v>3.567113697877609</v>
      </c>
      <c r="BT220" s="27">
        <v>3.135654063587431</v>
      </c>
      <c r="BU220" s="27">
        <v>1.5117469729129382</v>
      </c>
      <c r="BV220" s="27">
        <v>0.59980033652496445</v>
      </c>
      <c r="BW220" s="27">
        <v>0.19783600244986133</v>
      </c>
      <c r="BX220" s="27">
        <v>0.12876577499705633</v>
      </c>
      <c r="BZ220" s="27">
        <v>11.154543544157598</v>
      </c>
      <c r="CA220" s="27">
        <v>10.249805097890444</v>
      </c>
      <c r="CB220" s="27">
        <v>10.078065427795458</v>
      </c>
      <c r="CC220" s="27">
        <v>9.7399743943664774</v>
      </c>
      <c r="CD220" s="27">
        <v>9.5607806080166355</v>
      </c>
      <c r="CE220" s="27">
        <v>9.1726577574338108</v>
      </c>
      <c r="CF220" s="27">
        <v>8.9312733455017437</v>
      </c>
      <c r="CG220" s="27">
        <v>8.5544829566239429</v>
      </c>
      <c r="CH220" s="27">
        <v>8.067113697877609</v>
      </c>
      <c r="CI220" s="27">
        <v>7.635654063587431</v>
      </c>
      <c r="CJ220" s="27">
        <v>6.0117469729129382</v>
      </c>
      <c r="CK220" s="27">
        <v>5.0998003365249645</v>
      </c>
      <c r="CL220" s="27">
        <v>4.6978360024498613</v>
      </c>
      <c r="CM220" s="27">
        <v>4.6287657749970563</v>
      </c>
      <c r="CO220" s="28">
        <v>6.6621107746283883</v>
      </c>
      <c r="CP220" s="28">
        <v>5.7527705744211914</v>
      </c>
      <c r="CQ220" s="28">
        <v>5.5971794117575087</v>
      </c>
      <c r="CR220" s="28">
        <v>5.2696946452206888</v>
      </c>
      <c r="CS220" s="28">
        <v>5.1152072525279735</v>
      </c>
      <c r="CT220" s="28">
        <v>4.7494968337255443</v>
      </c>
      <c r="CU220" s="28">
        <v>4.5058995335043477</v>
      </c>
      <c r="CV220" s="28">
        <v>4.1288043480141283</v>
      </c>
      <c r="CW220" s="28">
        <v>3.7021795922734171</v>
      </c>
      <c r="CX220" s="28">
        <v>3.3441504636977726</v>
      </c>
      <c r="CY220" s="28">
        <v>0.88098064385711439</v>
      </c>
      <c r="CZ220" s="28">
        <v>-4.3068049031879667</v>
      </c>
      <c r="DA220" s="28">
        <v>-8.4576257907410479</v>
      </c>
      <c r="DB220" s="28">
        <v>-11.603308855236364</v>
      </c>
      <c r="DD220" s="28">
        <v>11.162110774628388</v>
      </c>
      <c r="DE220" s="28">
        <v>10.252770574421191</v>
      </c>
      <c r="DF220" s="28">
        <v>10.097179411757509</v>
      </c>
      <c r="DG220" s="28">
        <v>9.7696946452206888</v>
      </c>
      <c r="DH220" s="28">
        <v>9.6152072525279735</v>
      </c>
      <c r="DI220" s="28">
        <v>9.2494968337255443</v>
      </c>
      <c r="DJ220" s="28">
        <v>9.0058995335043477</v>
      </c>
      <c r="DK220" s="28">
        <v>8.6288043480141283</v>
      </c>
      <c r="DL220" s="28">
        <v>8.2021795922734171</v>
      </c>
      <c r="DM220" s="28">
        <v>7.8441504636977726</v>
      </c>
      <c r="DN220" s="28">
        <v>5.3809806438571144</v>
      </c>
      <c r="DO220" s="28">
        <v>0.19319509681203328</v>
      </c>
      <c r="DP220" s="28">
        <v>-3.9576257907410479</v>
      </c>
      <c r="DQ220" s="28">
        <v>-7.1033088552363637</v>
      </c>
      <c r="DS220" s="29">
        <v>6.6965975027809499</v>
      </c>
      <c r="DT220" s="29">
        <v>5.7795097860769928</v>
      </c>
      <c r="DU220" s="29">
        <v>5.6302231213890295</v>
      </c>
      <c r="DV220" s="29">
        <v>5.3585828931257495</v>
      </c>
      <c r="DW220" s="29">
        <v>5.2119687651924451</v>
      </c>
      <c r="DX220" s="29">
        <v>4.8627930676369999</v>
      </c>
      <c r="DY220" s="29">
        <v>4.6689283730934434</v>
      </c>
      <c r="DZ220" s="29">
        <v>4.3290391388800984</v>
      </c>
      <c r="EA220" s="29">
        <v>3.7729937094039485</v>
      </c>
      <c r="EB220" s="29">
        <v>2.5861386518871754</v>
      </c>
      <c r="EC220" s="29">
        <v>-3.0636087268284484</v>
      </c>
      <c r="ED220" s="29">
        <v>-7.7822142920873176</v>
      </c>
      <c r="EE220" s="29">
        <v>-10.775716645465167</v>
      </c>
      <c r="EF220" s="29">
        <v>-10.377408174612469</v>
      </c>
      <c r="EH220" s="29">
        <v>11.19659750278095</v>
      </c>
      <c r="EI220" s="29">
        <v>10.279509786076993</v>
      </c>
      <c r="EJ220" s="29">
        <v>10.279509786076993</v>
      </c>
      <c r="EK220" s="29">
        <v>9.8585828931257495</v>
      </c>
      <c r="EL220" s="29">
        <v>9.7119687651924451</v>
      </c>
      <c r="EM220" s="29">
        <v>9.3627930676369999</v>
      </c>
      <c r="EN220" s="29">
        <v>9.1689283730934434</v>
      </c>
      <c r="EO220" s="29">
        <v>8.8290391388800984</v>
      </c>
      <c r="EP220" s="29">
        <v>8.2729937094039485</v>
      </c>
      <c r="EQ220" s="29">
        <v>7.0861386518871754</v>
      </c>
      <c r="ER220" s="29">
        <v>1.4363912731715516</v>
      </c>
      <c r="ES220" s="29">
        <v>-3.2822142920873176</v>
      </c>
      <c r="ET220" s="29">
        <v>-6.2757166454651667</v>
      </c>
      <c r="EU220" s="29">
        <v>-5.8774081746124693</v>
      </c>
      <c r="EW220" s="1">
        <v>388606</v>
      </c>
      <c r="EX220" s="1">
        <v>405292</v>
      </c>
      <c r="EY220" s="1" t="s">
        <v>551</v>
      </c>
      <c r="EZ220" s="1" t="s">
        <v>861</v>
      </c>
    </row>
    <row r="221" spans="2:156" ht="16" thickBot="1" x14ac:dyDescent="0.4">
      <c r="B221" s="21" t="s">
        <v>222</v>
      </c>
      <c r="C221" s="22">
        <v>8.9041209975670892</v>
      </c>
      <c r="D221" s="23">
        <v>8.69310592097216</v>
      </c>
      <c r="E221" s="23">
        <v>8.5919247122803633</v>
      </c>
      <c r="F221" s="23">
        <v>8.3864127446780792</v>
      </c>
      <c r="G221" s="23">
        <v>8.2356660713486249</v>
      </c>
      <c r="H221" s="23">
        <v>7.9520348016283302</v>
      </c>
      <c r="I221" s="23">
        <v>7.6670316679352801</v>
      </c>
      <c r="J221" s="23">
        <v>7.5057938250410752</v>
      </c>
      <c r="K221" s="23">
        <v>7.1929169683192535</v>
      </c>
      <c r="L221" s="23">
        <v>6.8610033910314066</v>
      </c>
      <c r="M221" s="23">
        <v>5.6248730179163395</v>
      </c>
      <c r="N221" s="23">
        <v>5.0078874406301495</v>
      </c>
      <c r="O221" s="23">
        <v>4.8295150703167078</v>
      </c>
      <c r="P221" s="23">
        <v>5.1446508530434727</v>
      </c>
      <c r="Q221" s="24"/>
      <c r="R221" s="23">
        <v>11.404120997567089</v>
      </c>
      <c r="S221" s="23">
        <v>11.19310592097216</v>
      </c>
      <c r="T221" s="23">
        <v>11.091924712280363</v>
      </c>
      <c r="U221" s="23">
        <v>10.886412744678079</v>
      </c>
      <c r="V221" s="23">
        <v>10.735666071348625</v>
      </c>
      <c r="W221" s="23">
        <v>10.452034801628329</v>
      </c>
      <c r="X221" s="23">
        <v>10.16703166793528</v>
      </c>
      <c r="Y221" s="23">
        <v>10.005793825041074</v>
      </c>
      <c r="Z221" s="23">
        <v>9.6929169683192526</v>
      </c>
      <c r="AA221" s="23">
        <v>9.3610033910314066</v>
      </c>
      <c r="AB221" s="23">
        <v>8.1248730179163395</v>
      </c>
      <c r="AC221" s="23">
        <v>7.5078874406301495</v>
      </c>
      <c r="AD221" s="23">
        <v>7.3295150703167078</v>
      </c>
      <c r="AE221" s="23">
        <v>7.6446508530434727</v>
      </c>
      <c r="AG221" s="25">
        <v>8.9690904252873356</v>
      </c>
      <c r="AH221" s="25">
        <v>8.830462385334588</v>
      </c>
      <c r="AI221" s="25">
        <v>8.711072807643248</v>
      </c>
      <c r="AJ221" s="25">
        <v>8.5481256581658123</v>
      </c>
      <c r="AK221" s="25">
        <v>8.4390770677487055</v>
      </c>
      <c r="AL221" s="25">
        <v>8.2221505019247161</v>
      </c>
      <c r="AM221" s="25">
        <v>7.9833818736048459</v>
      </c>
      <c r="AN221" s="25">
        <v>7.8142169914850337</v>
      </c>
      <c r="AO221" s="25">
        <v>7.5257428354519655</v>
      </c>
      <c r="AP221" s="25">
        <v>7.239794978901763</v>
      </c>
      <c r="AQ221" s="25">
        <v>6.7448256579532213</v>
      </c>
      <c r="AR221" s="25">
        <v>6.125614011858211</v>
      </c>
      <c r="AS221" s="25">
        <v>5.6529982003614663</v>
      </c>
      <c r="AT221" s="25">
        <v>5.432593986710831</v>
      </c>
      <c r="AV221" s="26">
        <v>11.469090425287336</v>
      </c>
      <c r="AW221" s="26">
        <v>11.330462385334588</v>
      </c>
      <c r="AX221" s="26">
        <v>11.211072807643248</v>
      </c>
      <c r="AY221" s="26">
        <v>11.048125658165812</v>
      </c>
      <c r="AZ221" s="26">
        <v>10.939077067748705</v>
      </c>
      <c r="BA221" s="26">
        <v>10.722150501924716</v>
      </c>
      <c r="BB221" s="26">
        <v>10.483381873604845</v>
      </c>
      <c r="BC221" s="26">
        <v>10.314216991485033</v>
      </c>
      <c r="BD221" s="26">
        <v>10.025742835451965</v>
      </c>
      <c r="BE221" s="26">
        <v>9.739794978901763</v>
      </c>
      <c r="BF221" s="26">
        <v>9.2448256579532213</v>
      </c>
      <c r="BG221" s="26">
        <v>8.625614011858211</v>
      </c>
      <c r="BH221" s="26">
        <v>8.1529982003614663</v>
      </c>
      <c r="BI221" s="26">
        <v>7.932593986710831</v>
      </c>
      <c r="BK221" s="27">
        <v>8.9089352242655337</v>
      </c>
      <c r="BL221" s="27">
        <v>8.7007603150500223</v>
      </c>
      <c r="BM221" s="27">
        <v>8.6155610268844036</v>
      </c>
      <c r="BN221" s="27">
        <v>8.4169975536814245</v>
      </c>
      <c r="BO221" s="27">
        <v>8.2758500331474316</v>
      </c>
      <c r="BP221" s="27">
        <v>8.0041067924270095</v>
      </c>
      <c r="BQ221" s="27">
        <v>7.7300651203281969</v>
      </c>
      <c r="BR221" s="27">
        <v>7.5760061353110615</v>
      </c>
      <c r="BS221" s="27">
        <v>7.2811076071114726</v>
      </c>
      <c r="BT221" s="27">
        <v>6.9886776456648949</v>
      </c>
      <c r="BU221" s="27">
        <v>5.8978605446733354</v>
      </c>
      <c r="BV221" s="27">
        <v>5.3990543351793843</v>
      </c>
      <c r="BW221" s="27">
        <v>5.2916547668409688</v>
      </c>
      <c r="BX221" s="27">
        <v>5.6190311322015312</v>
      </c>
      <c r="BZ221" s="27">
        <v>11.408935224265534</v>
      </c>
      <c r="CA221" s="27">
        <v>11.200760315050022</v>
      </c>
      <c r="CB221" s="27">
        <v>11.115561026884404</v>
      </c>
      <c r="CC221" s="27">
        <v>10.916997553681425</v>
      </c>
      <c r="CD221" s="27">
        <v>10.775850033147432</v>
      </c>
      <c r="CE221" s="27">
        <v>10.50410679242701</v>
      </c>
      <c r="CF221" s="27">
        <v>10.230065120328197</v>
      </c>
      <c r="CG221" s="27">
        <v>10.076006135311061</v>
      </c>
      <c r="CH221" s="27">
        <v>9.7811076071114726</v>
      </c>
      <c r="CI221" s="27">
        <v>9.4886776456648949</v>
      </c>
      <c r="CJ221" s="27">
        <v>8.3978605446733354</v>
      </c>
      <c r="CK221" s="27">
        <v>7.8990543351793843</v>
      </c>
      <c r="CL221" s="27">
        <v>7.7916547668409688</v>
      </c>
      <c r="CM221" s="27">
        <v>8.1190311322015312</v>
      </c>
      <c r="CO221" s="28">
        <v>8.9080839173042534</v>
      </c>
      <c r="CP221" s="28">
        <v>8.6866232963648713</v>
      </c>
      <c r="CQ221" s="28">
        <v>8.576420099070976</v>
      </c>
      <c r="CR221" s="28">
        <v>8.371609238878996</v>
      </c>
      <c r="CS221" s="28">
        <v>8.2082247102563795</v>
      </c>
      <c r="CT221" s="28">
        <v>7.9002846016796031</v>
      </c>
      <c r="CU221" s="28">
        <v>7.5729653105505044</v>
      </c>
      <c r="CV221" s="28">
        <v>7.3643780728333379</v>
      </c>
      <c r="CW221" s="28">
        <v>7.0635024593106435</v>
      </c>
      <c r="CX221" s="28">
        <v>6.8286810408992338</v>
      </c>
      <c r="CY221" s="28">
        <v>5.6876548252231558</v>
      </c>
      <c r="CZ221" s="28">
        <v>4.2252000018535885</v>
      </c>
      <c r="DA221" s="28">
        <v>3.4420144644026252</v>
      </c>
      <c r="DB221" s="28">
        <v>2.9439712239464946</v>
      </c>
      <c r="DD221" s="28">
        <v>11.408083917304253</v>
      </c>
      <c r="DE221" s="28">
        <v>11.186623296364871</v>
      </c>
      <c r="DF221" s="28">
        <v>11.076420099070976</v>
      </c>
      <c r="DG221" s="28">
        <v>10.871609238878996</v>
      </c>
      <c r="DH221" s="28">
        <v>10.708224710256379</v>
      </c>
      <c r="DI221" s="28">
        <v>10.400284601679603</v>
      </c>
      <c r="DJ221" s="28">
        <v>10.072965310550504</v>
      </c>
      <c r="DK221" s="28">
        <v>9.8643780728333379</v>
      </c>
      <c r="DL221" s="28">
        <v>9.5635024593106444</v>
      </c>
      <c r="DM221" s="28">
        <v>9.3286810408992338</v>
      </c>
      <c r="DN221" s="28">
        <v>8.1876548252231558</v>
      </c>
      <c r="DO221" s="28">
        <v>6.7252000018535885</v>
      </c>
      <c r="DP221" s="28">
        <v>5.9420144644026252</v>
      </c>
      <c r="DQ221" s="28">
        <v>5.4439712239464946</v>
      </c>
      <c r="DS221" s="29">
        <v>8.8959358783615059</v>
      </c>
      <c r="DT221" s="29">
        <v>8.63391930096385</v>
      </c>
      <c r="DU221" s="29">
        <v>8.5256204510922799</v>
      </c>
      <c r="DV221" s="29">
        <v>8.3093447350961895</v>
      </c>
      <c r="DW221" s="29">
        <v>8.1386878361954498</v>
      </c>
      <c r="DX221" s="29">
        <v>7.8459436642355431</v>
      </c>
      <c r="DY221" s="29">
        <v>7.5523751369738941</v>
      </c>
      <c r="DZ221" s="29">
        <v>7.4039585963968078</v>
      </c>
      <c r="EA221" s="29">
        <v>7.1393996927389871</v>
      </c>
      <c r="EB221" s="29">
        <v>6.7509121733048438</v>
      </c>
      <c r="EC221" s="29">
        <v>4.9075492665459297</v>
      </c>
      <c r="ED221" s="29">
        <v>3.7753607767289061</v>
      </c>
      <c r="EE221" s="29">
        <v>3.3490702090692928</v>
      </c>
      <c r="EF221" s="29">
        <v>3.7775688842278594</v>
      </c>
      <c r="EH221" s="29">
        <v>11.395935878361506</v>
      </c>
      <c r="EI221" s="29">
        <v>11.13391930096385</v>
      </c>
      <c r="EJ221" s="29">
        <v>11.13391930096385</v>
      </c>
      <c r="EK221" s="29">
        <v>10.80934473509619</v>
      </c>
      <c r="EL221" s="29">
        <v>10.63868783619545</v>
      </c>
      <c r="EM221" s="29">
        <v>10.345943664235543</v>
      </c>
      <c r="EN221" s="29">
        <v>10.052375136973893</v>
      </c>
      <c r="EO221" s="29">
        <v>9.9039585963968086</v>
      </c>
      <c r="EP221" s="29">
        <v>9.6393996927389871</v>
      </c>
      <c r="EQ221" s="29">
        <v>9.2509121733048438</v>
      </c>
      <c r="ER221" s="29">
        <v>7.4075492665459297</v>
      </c>
      <c r="ES221" s="29">
        <v>6.2753607767289061</v>
      </c>
      <c r="ET221" s="29">
        <v>5.8490702090692928</v>
      </c>
      <c r="EU221" s="29">
        <v>6.2775688842278594</v>
      </c>
      <c r="EW221" s="1">
        <v>304525</v>
      </c>
      <c r="EX221" s="1">
        <v>501993</v>
      </c>
      <c r="EY221" s="1" t="s">
        <v>544</v>
      </c>
      <c r="EZ221" s="1" t="s">
        <v>873</v>
      </c>
    </row>
    <row r="222" spans="2:156" ht="16" thickBot="1" x14ac:dyDescent="0.4">
      <c r="B222" s="21" t="s">
        <v>223</v>
      </c>
      <c r="C222" s="22">
        <v>11.154181019393128</v>
      </c>
      <c r="D222" s="23">
        <v>11.037057006968928</v>
      </c>
      <c r="E222" s="23">
        <v>10.846041394160592</v>
      </c>
      <c r="F222" s="23">
        <v>10.685533840888096</v>
      </c>
      <c r="G222" s="23">
        <v>10.386771036784012</v>
      </c>
      <c r="H222" s="23">
        <v>10.14223929247853</v>
      </c>
      <c r="I222" s="23">
        <v>9.7170676036679424</v>
      </c>
      <c r="J222" s="23">
        <v>9.3788965095419368</v>
      </c>
      <c r="K222" s="23">
        <v>9.1288727430926677</v>
      </c>
      <c r="L222" s="23">
        <v>8.6961837733801399</v>
      </c>
      <c r="M222" s="23">
        <v>7.201520534746729</v>
      </c>
      <c r="N222" s="23">
        <v>6.2411958807369459</v>
      </c>
      <c r="O222" s="23">
        <v>5.7698141667381577</v>
      </c>
      <c r="P222" s="23">
        <v>5.6486558453646083</v>
      </c>
      <c r="Q222" s="24"/>
      <c r="R222" s="23">
        <v>15.794181019393129</v>
      </c>
      <c r="S222" s="23">
        <v>15.677057006968928</v>
      </c>
      <c r="T222" s="23">
        <v>15.486041394160592</v>
      </c>
      <c r="U222" s="23">
        <v>15.325533840888097</v>
      </c>
      <c r="V222" s="23">
        <v>15.026771036784012</v>
      </c>
      <c r="W222" s="23">
        <v>14.782239292478531</v>
      </c>
      <c r="X222" s="23">
        <v>14.357067603667943</v>
      </c>
      <c r="Y222" s="23">
        <v>14.018896509541937</v>
      </c>
      <c r="Z222" s="23">
        <v>13.768872743092668</v>
      </c>
      <c r="AA222" s="23">
        <v>13.33618377338014</v>
      </c>
      <c r="AB222" s="23">
        <v>11.84152053474673</v>
      </c>
      <c r="AC222" s="23">
        <v>10.881195880736946</v>
      </c>
      <c r="AD222" s="23">
        <v>10.409814166738158</v>
      </c>
      <c r="AE222" s="23">
        <v>10.288655845364609</v>
      </c>
      <c r="AG222" s="25">
        <v>11.250111938704945</v>
      </c>
      <c r="AH222" s="25">
        <v>11.209836403365157</v>
      </c>
      <c r="AI222" s="25">
        <v>10.945530259553466</v>
      </c>
      <c r="AJ222" s="25">
        <v>10.763437032508039</v>
      </c>
      <c r="AK222" s="25">
        <v>10.464268728773959</v>
      </c>
      <c r="AL222" s="25">
        <v>10.227943264824304</v>
      </c>
      <c r="AM222" s="25">
        <v>9.8074671799632593</v>
      </c>
      <c r="AN222" s="25">
        <v>9.4724858714592131</v>
      </c>
      <c r="AO222" s="25">
        <v>9.2248060276733241</v>
      </c>
      <c r="AP222" s="25">
        <v>8.8569298836487125</v>
      </c>
      <c r="AQ222" s="25">
        <v>7.7575365441529627</v>
      </c>
      <c r="AR222" s="25">
        <v>6.8103566890664311</v>
      </c>
      <c r="AS222" s="25">
        <v>6.1258153674332547</v>
      </c>
      <c r="AT222" s="25">
        <v>5.6351596397476911</v>
      </c>
      <c r="AV222" s="26">
        <v>15.890111938704946</v>
      </c>
      <c r="AW222" s="26">
        <v>15.849836403365158</v>
      </c>
      <c r="AX222" s="26">
        <v>15.585530259553467</v>
      </c>
      <c r="AY222" s="26">
        <v>15.403437032508039</v>
      </c>
      <c r="AZ222" s="26">
        <v>15.10426872877396</v>
      </c>
      <c r="BA222" s="26">
        <v>14.867943264824305</v>
      </c>
      <c r="BB222" s="26">
        <v>14.44746717996326</v>
      </c>
      <c r="BC222" s="26">
        <v>14.112485871459214</v>
      </c>
      <c r="BD222" s="26">
        <v>13.864806027673325</v>
      </c>
      <c r="BE222" s="26">
        <v>13.496929883648713</v>
      </c>
      <c r="BF222" s="26">
        <v>12.397536544152963</v>
      </c>
      <c r="BG222" s="26">
        <v>11.450356689066432</v>
      </c>
      <c r="BH222" s="26">
        <v>10.765815367433255</v>
      </c>
      <c r="BI222" s="26">
        <v>10.275159639747692</v>
      </c>
      <c r="BK222" s="27">
        <v>11.165662691058353</v>
      </c>
      <c r="BL222" s="27">
        <v>11.060162245683944</v>
      </c>
      <c r="BM222" s="27">
        <v>10.882253607705456</v>
      </c>
      <c r="BN222" s="27">
        <v>10.731324581467151</v>
      </c>
      <c r="BO222" s="27">
        <v>10.447309963003375</v>
      </c>
      <c r="BP222" s="27">
        <v>10.216822965417935</v>
      </c>
      <c r="BQ222" s="27">
        <v>9.8079987203009509</v>
      </c>
      <c r="BR222" s="27">
        <v>9.4846812245202905</v>
      </c>
      <c r="BS222" s="27">
        <v>9.2537815054909984</v>
      </c>
      <c r="BT222" s="27">
        <v>8.8629003631652861</v>
      </c>
      <c r="BU222" s="27">
        <v>7.5320033337875127</v>
      </c>
      <c r="BV222" s="27">
        <v>6.7238429343673367</v>
      </c>
      <c r="BW222" s="27">
        <v>6.3251726583887411</v>
      </c>
      <c r="BX222" s="27">
        <v>6.2501925869447064</v>
      </c>
      <c r="BZ222" s="27">
        <v>15.805662691058354</v>
      </c>
      <c r="CA222" s="27">
        <v>15.700162245683945</v>
      </c>
      <c r="CB222" s="27">
        <v>15.522253607705457</v>
      </c>
      <c r="CC222" s="27">
        <v>15.371324581467151</v>
      </c>
      <c r="CD222" s="27">
        <v>15.087309963003376</v>
      </c>
      <c r="CE222" s="27">
        <v>14.856822965417935</v>
      </c>
      <c r="CF222" s="27">
        <v>14.447998720300951</v>
      </c>
      <c r="CG222" s="27">
        <v>14.124681224520291</v>
      </c>
      <c r="CH222" s="27">
        <v>13.893781505490999</v>
      </c>
      <c r="CI222" s="27">
        <v>13.502900363165287</v>
      </c>
      <c r="CJ222" s="27">
        <v>12.172003333787513</v>
      </c>
      <c r="CK222" s="27">
        <v>11.363842934367337</v>
      </c>
      <c r="CL222" s="27">
        <v>10.965172658388742</v>
      </c>
      <c r="CM222" s="27">
        <v>10.890192586944707</v>
      </c>
      <c r="CO222" s="28">
        <v>11.160086093768793</v>
      </c>
      <c r="CP222" s="28">
        <v>11.050218001283113</v>
      </c>
      <c r="CQ222" s="28">
        <v>10.867359523203607</v>
      </c>
      <c r="CR222" s="28">
        <v>10.710799147760323</v>
      </c>
      <c r="CS222" s="28">
        <v>10.432194367449164</v>
      </c>
      <c r="CT222" s="28">
        <v>10.202136647073745</v>
      </c>
      <c r="CU222" s="28">
        <v>9.7597923259688351</v>
      </c>
      <c r="CV222" s="28">
        <v>9.4021730462166975</v>
      </c>
      <c r="CW222" s="28">
        <v>9.1827454653623768</v>
      </c>
      <c r="CX222" s="28">
        <v>8.8418204464215311</v>
      </c>
      <c r="CY222" s="28">
        <v>6.7784007117250127</v>
      </c>
      <c r="CZ222" s="28">
        <v>2.3919310556466939</v>
      </c>
      <c r="DA222" s="28">
        <v>-1.0789830089989678</v>
      </c>
      <c r="DB222" s="28">
        <v>-3.4611254770722653</v>
      </c>
      <c r="DD222" s="28">
        <v>15.800086093768794</v>
      </c>
      <c r="DE222" s="28">
        <v>15.690218001283114</v>
      </c>
      <c r="DF222" s="28">
        <v>15.507359523203608</v>
      </c>
      <c r="DG222" s="28">
        <v>15.350799147760323</v>
      </c>
      <c r="DH222" s="28">
        <v>15.072194367449164</v>
      </c>
      <c r="DI222" s="28">
        <v>14.842136647073746</v>
      </c>
      <c r="DJ222" s="28">
        <v>14.399792325968836</v>
      </c>
      <c r="DK222" s="28">
        <v>14.042173046216698</v>
      </c>
      <c r="DL222" s="28">
        <v>13.822745465362377</v>
      </c>
      <c r="DM222" s="28">
        <v>13.481820446421532</v>
      </c>
      <c r="DN222" s="28">
        <v>11.418400711725013</v>
      </c>
      <c r="DO222" s="28">
        <v>7.0319310556466945</v>
      </c>
      <c r="DP222" s="28">
        <v>3.5610169910010327</v>
      </c>
      <c r="DQ222" s="28">
        <v>1.1788745229277353</v>
      </c>
      <c r="DS222" s="29">
        <v>11.19207251437992</v>
      </c>
      <c r="DT222" s="29">
        <v>11.093094197899058</v>
      </c>
      <c r="DU222" s="29">
        <v>10.924002845679677</v>
      </c>
      <c r="DV222" s="29">
        <v>10.795294709419728</v>
      </c>
      <c r="DW222" s="29">
        <v>10.526928535518378</v>
      </c>
      <c r="DX222" s="29">
        <v>10.325520719963617</v>
      </c>
      <c r="DY222" s="29">
        <v>9.9323390349642757</v>
      </c>
      <c r="DZ222" s="29">
        <v>9.6280761707939426</v>
      </c>
      <c r="EA222" s="29">
        <v>9.3380269952227763</v>
      </c>
      <c r="EB222" s="29">
        <v>8.2819016001462149</v>
      </c>
      <c r="EC222" s="29">
        <v>3.4432096740575275</v>
      </c>
      <c r="ED222" s="29">
        <v>-0.53672103007253469</v>
      </c>
      <c r="EE222" s="29">
        <v>-2.8924567796889278</v>
      </c>
      <c r="EF222" s="29">
        <v>-2.4309269554945132</v>
      </c>
      <c r="EH222" s="29">
        <v>15.83207251437992</v>
      </c>
      <c r="EI222" s="29">
        <v>15.733094197899058</v>
      </c>
      <c r="EJ222" s="29">
        <v>15.733094197899058</v>
      </c>
      <c r="EK222" s="29">
        <v>15.435294709419729</v>
      </c>
      <c r="EL222" s="29">
        <v>15.166928535518378</v>
      </c>
      <c r="EM222" s="29">
        <v>14.965520719963617</v>
      </c>
      <c r="EN222" s="29">
        <v>14.572339034964276</v>
      </c>
      <c r="EO222" s="29">
        <v>14.268076170793943</v>
      </c>
      <c r="EP222" s="29">
        <v>13.978026995222777</v>
      </c>
      <c r="EQ222" s="29">
        <v>12.921901600146215</v>
      </c>
      <c r="ER222" s="29">
        <v>8.0832096740575281</v>
      </c>
      <c r="ES222" s="29">
        <v>4.1032789699274659</v>
      </c>
      <c r="ET222" s="29">
        <v>1.7475432203110728</v>
      </c>
      <c r="EU222" s="29">
        <v>2.2090730445054874</v>
      </c>
      <c r="EW222" s="1">
        <v>392351</v>
      </c>
      <c r="EX222" s="1">
        <v>413056</v>
      </c>
      <c r="EY222" s="1" t="s">
        <v>547</v>
      </c>
      <c r="EZ222" s="1" t="s">
        <v>858</v>
      </c>
    </row>
    <row r="223" spans="2:156" ht="16" thickBot="1" x14ac:dyDescent="0.4">
      <c r="B223" s="21" t="s">
        <v>224</v>
      </c>
      <c r="C223" s="22">
        <v>1.8276441172617481</v>
      </c>
      <c r="D223" s="23">
        <v>1.1086494860083924</v>
      </c>
      <c r="E223" s="23">
        <v>1.1999815647894572</v>
      </c>
      <c r="F223" s="23">
        <v>0.79561966469688628</v>
      </c>
      <c r="G223" s="23">
        <v>0.78336414643158747</v>
      </c>
      <c r="H223" s="23">
        <v>0.29962362404241105</v>
      </c>
      <c r="I223" s="23">
        <v>-0.1291674176361397</v>
      </c>
      <c r="J223" s="23">
        <v>-0.27634386819008938</v>
      </c>
      <c r="K223" s="23">
        <v>-1.1590259149962066</v>
      </c>
      <c r="L223" s="23">
        <v>-1.6727018764177686</v>
      </c>
      <c r="M223" s="23">
        <v>-4.2273173184752508</v>
      </c>
      <c r="N223" s="23">
        <v>-9.5386897377268554</v>
      </c>
      <c r="O223" s="23">
        <v>-13.086189583833558</v>
      </c>
      <c r="P223" s="23">
        <v>-12.898711333931722</v>
      </c>
      <c r="Q223" s="24"/>
      <c r="R223" s="23">
        <v>7.8276441172617481</v>
      </c>
      <c r="S223" s="23">
        <v>7.1086494860083924</v>
      </c>
      <c r="T223" s="23">
        <v>7.1999815647894572</v>
      </c>
      <c r="U223" s="23">
        <v>6.7956196646968863</v>
      </c>
      <c r="V223" s="23">
        <v>6.7833641464315875</v>
      </c>
      <c r="W223" s="23">
        <v>6.2996236240424111</v>
      </c>
      <c r="X223" s="23">
        <v>5.8708325823638603</v>
      </c>
      <c r="Y223" s="23">
        <v>5.7236561318099106</v>
      </c>
      <c r="Z223" s="23">
        <v>4.8409740850037934</v>
      </c>
      <c r="AA223" s="23">
        <v>4.3272981235822314</v>
      </c>
      <c r="AB223" s="23">
        <v>1.7726826815247492</v>
      </c>
      <c r="AC223" s="23">
        <v>-3.5386897377268554</v>
      </c>
      <c r="AD223" s="23">
        <v>-7.0861895838335585</v>
      </c>
      <c r="AE223" s="23">
        <v>-6.8987113339317219</v>
      </c>
      <c r="AG223" s="25">
        <v>2.1798555489530216</v>
      </c>
      <c r="AH223" s="25">
        <v>1.653582873516573</v>
      </c>
      <c r="AI223" s="25">
        <v>1.6271218374726217</v>
      </c>
      <c r="AJ223" s="25">
        <v>1.1805676100725293</v>
      </c>
      <c r="AK223" s="25">
        <v>1.1042360416683223</v>
      </c>
      <c r="AL223" s="25">
        <v>0.65430711756218685</v>
      </c>
      <c r="AM223" s="25">
        <v>0.20114118728312391</v>
      </c>
      <c r="AN223" s="25">
        <v>-0.28090195402007012</v>
      </c>
      <c r="AO223" s="25">
        <v>-0.78644522324407617</v>
      </c>
      <c r="AP223" s="25">
        <v>-1.3348324136586101</v>
      </c>
      <c r="AQ223" s="25">
        <v>-2.8641142058356266</v>
      </c>
      <c r="AR223" s="25">
        <v>-4.0065935502584651</v>
      </c>
      <c r="AS223" s="25">
        <v>-4.9404871290973951</v>
      </c>
      <c r="AT223" s="25">
        <v>-5.6406895801700259</v>
      </c>
      <c r="AV223" s="26">
        <v>8.1798555489530216</v>
      </c>
      <c r="AW223" s="26">
        <v>7.653582873516573</v>
      </c>
      <c r="AX223" s="26">
        <v>7.6271218374726217</v>
      </c>
      <c r="AY223" s="26">
        <v>7.1805676100725293</v>
      </c>
      <c r="AZ223" s="26">
        <v>7.1042360416683223</v>
      </c>
      <c r="BA223" s="26">
        <v>6.6543071175621868</v>
      </c>
      <c r="BB223" s="26">
        <v>6.2011411872831239</v>
      </c>
      <c r="BC223" s="26">
        <v>5.7190980459799299</v>
      </c>
      <c r="BD223" s="26">
        <v>5.2135547767559238</v>
      </c>
      <c r="BE223" s="26">
        <v>4.6651675863413899</v>
      </c>
      <c r="BF223" s="26">
        <v>3.1358857941643734</v>
      </c>
      <c r="BG223" s="26">
        <v>1.9934064497415349</v>
      </c>
      <c r="BH223" s="26">
        <v>1.0595128709026049</v>
      </c>
      <c r="BI223" s="26">
        <v>0.35931041982997414</v>
      </c>
      <c r="BK223" s="27">
        <v>1.9241794236438921</v>
      </c>
      <c r="BL223" s="27">
        <v>1.1449977304574972</v>
      </c>
      <c r="BM223" s="27">
        <v>1.2553437782945238</v>
      </c>
      <c r="BN223" s="27">
        <v>0.87207943620014206</v>
      </c>
      <c r="BO223" s="27">
        <v>0.87307307969161485</v>
      </c>
      <c r="BP223" s="27">
        <v>0.41112899765261091</v>
      </c>
      <c r="BQ223" s="27">
        <v>9.8966944859313344E-4</v>
      </c>
      <c r="BR223" s="27">
        <v>-0.20536823856745912</v>
      </c>
      <c r="BS223" s="27">
        <v>-1.0865487253393411</v>
      </c>
      <c r="BT223" s="27">
        <v>-1.5203310989459098</v>
      </c>
      <c r="BU223" s="27">
        <v>-3.7020036679380084</v>
      </c>
      <c r="BV223" s="27">
        <v>-8.726102141557682</v>
      </c>
      <c r="BW223" s="27">
        <v>-12.25958680021369</v>
      </c>
      <c r="BX223" s="27">
        <v>-11.878413119120189</v>
      </c>
      <c r="BZ223" s="27">
        <v>7.9241794236438921</v>
      </c>
      <c r="CA223" s="27">
        <v>7.1449977304574972</v>
      </c>
      <c r="CB223" s="27">
        <v>7.2553437782945238</v>
      </c>
      <c r="CC223" s="27">
        <v>6.8720794362001421</v>
      </c>
      <c r="CD223" s="27">
        <v>6.8730730796916149</v>
      </c>
      <c r="CE223" s="27">
        <v>6.4111289976526109</v>
      </c>
      <c r="CF223" s="27">
        <v>6.0009896694485931</v>
      </c>
      <c r="CG223" s="27">
        <v>5.7946317614325409</v>
      </c>
      <c r="CH223" s="27">
        <v>4.9134512746606589</v>
      </c>
      <c r="CI223" s="27">
        <v>4.4796689010540902</v>
      </c>
      <c r="CJ223" s="27">
        <v>2.2979963320619916</v>
      </c>
      <c r="CK223" s="27">
        <v>-2.726102141557682</v>
      </c>
      <c r="CL223" s="27">
        <v>-6.2595868002136896</v>
      </c>
      <c r="CM223" s="27">
        <v>-5.8784131191201894</v>
      </c>
      <c r="CO223" s="28">
        <v>1.8576507298541998</v>
      </c>
      <c r="CP223" s="28">
        <v>1.1207692741682713</v>
      </c>
      <c r="CQ223" s="28">
        <v>1.209107544596673</v>
      </c>
      <c r="CR223" s="28">
        <v>0.79101992963370549</v>
      </c>
      <c r="CS223" s="28">
        <v>0.73586335765011768</v>
      </c>
      <c r="CT223" s="28">
        <v>0.20131942652908208</v>
      </c>
      <c r="CU223" s="28">
        <v>-0.33231820929860589</v>
      </c>
      <c r="CV223" s="28">
        <v>-0.59955064505631128</v>
      </c>
      <c r="CW223" s="28">
        <v>-1.5842197240062319</v>
      </c>
      <c r="CX223" s="28">
        <v>-2.3704640629963194</v>
      </c>
      <c r="CY223" s="28">
        <v>-14.901991317648445</v>
      </c>
      <c r="CZ223" s="28">
        <v>-19.727717568512439</v>
      </c>
      <c r="DA223" s="28">
        <v>-22.556884577566279</v>
      </c>
      <c r="DB223" s="28">
        <v>-24.259137739349029</v>
      </c>
      <c r="DD223" s="28">
        <v>7.8576507298541998</v>
      </c>
      <c r="DE223" s="28">
        <v>7.1207692741682713</v>
      </c>
      <c r="DF223" s="28">
        <v>7.209107544596673</v>
      </c>
      <c r="DG223" s="28">
        <v>6.7910199296337055</v>
      </c>
      <c r="DH223" s="28">
        <v>6.7358633576501177</v>
      </c>
      <c r="DI223" s="28">
        <v>6.2013194265290821</v>
      </c>
      <c r="DJ223" s="28">
        <v>5.6676817907013941</v>
      </c>
      <c r="DK223" s="28">
        <v>5.4004493549436887</v>
      </c>
      <c r="DL223" s="28">
        <v>4.4157802759937681</v>
      </c>
      <c r="DM223" s="28">
        <v>3.6295359370036806</v>
      </c>
      <c r="DN223" s="28">
        <v>-8.9019913176484451</v>
      </c>
      <c r="DO223" s="28">
        <v>-13.727717568512439</v>
      </c>
      <c r="DP223" s="28">
        <v>-16.556884577566279</v>
      </c>
      <c r="DQ223" s="28">
        <v>-18.259137739349029</v>
      </c>
      <c r="DS223" s="29">
        <v>1.8469161941074148</v>
      </c>
      <c r="DT223" s="29">
        <v>1.0859580358397096</v>
      </c>
      <c r="DU223" s="29">
        <v>1.1790988491403382</v>
      </c>
      <c r="DV223" s="29">
        <v>0.782998515877118</v>
      </c>
      <c r="DW223" s="29">
        <v>0.72649066475955237</v>
      </c>
      <c r="DX223" s="29">
        <v>-4.5727899849744702</v>
      </c>
      <c r="DY223" s="29">
        <v>-4.7767467446001319</v>
      </c>
      <c r="DZ223" s="29">
        <v>-5.1147743594945467</v>
      </c>
      <c r="EA223" s="29">
        <v>-5.8867237200846176</v>
      </c>
      <c r="EB223" s="29">
        <v>-6.6814402171204321</v>
      </c>
      <c r="EC223" s="29">
        <v>-12.788151140059654</v>
      </c>
      <c r="ED223" s="29">
        <v>-16.864870344314298</v>
      </c>
      <c r="EE223" s="29">
        <v>-18.868960664419113</v>
      </c>
      <c r="EF223" s="29">
        <v>-17.960697272044797</v>
      </c>
      <c r="EH223" s="29">
        <v>7.8469161941074148</v>
      </c>
      <c r="EI223" s="29">
        <v>7.0859580358397096</v>
      </c>
      <c r="EJ223" s="29">
        <v>7.0859580358397096</v>
      </c>
      <c r="EK223" s="29">
        <v>6.782998515877118</v>
      </c>
      <c r="EL223" s="29">
        <v>6.7264906647595524</v>
      </c>
      <c r="EM223" s="29">
        <v>1.4272100150255298</v>
      </c>
      <c r="EN223" s="29">
        <v>1.2232532553998681</v>
      </c>
      <c r="EO223" s="29">
        <v>0.88522564050545327</v>
      </c>
      <c r="EP223" s="29">
        <v>0.11327627991538236</v>
      </c>
      <c r="EQ223" s="29">
        <v>-0.68144021712043212</v>
      </c>
      <c r="ER223" s="29">
        <v>-6.7881511400596537</v>
      </c>
      <c r="ES223" s="29">
        <v>-10.864870344314298</v>
      </c>
      <c r="ET223" s="29">
        <v>-12.868960664419113</v>
      </c>
      <c r="EU223" s="29">
        <v>-11.960697272044797</v>
      </c>
      <c r="EW223" s="1">
        <v>351827</v>
      </c>
      <c r="EX223" s="1">
        <v>494315</v>
      </c>
      <c r="EY223" s="1" t="s">
        <v>454</v>
      </c>
      <c r="EZ223" s="1" t="s">
        <v>872</v>
      </c>
    </row>
    <row r="224" spans="2:156" ht="16" thickBot="1" x14ac:dyDescent="0.4">
      <c r="B224" s="21" t="s">
        <v>225</v>
      </c>
      <c r="C224" s="22">
        <v>6.8043892120278713</v>
      </c>
      <c r="D224" s="23">
        <v>6.6141760591058034</v>
      </c>
      <c r="E224" s="23">
        <v>6.5821867509249827</v>
      </c>
      <c r="F224" s="23">
        <v>6.5490549700573233</v>
      </c>
      <c r="G224" s="23">
        <v>6.5405857371990965</v>
      </c>
      <c r="H224" s="23">
        <v>6.5172510843822504</v>
      </c>
      <c r="I224" s="23">
        <v>6.4615066019526122</v>
      </c>
      <c r="J224" s="23">
        <v>2.4465621520306264</v>
      </c>
      <c r="K224" s="23">
        <v>2.404693221713341</v>
      </c>
      <c r="L224" s="23">
        <v>2.4002194582241518</v>
      </c>
      <c r="M224" s="23">
        <v>2.274078032455396</v>
      </c>
      <c r="N224" s="23">
        <v>2.2877780282448672</v>
      </c>
      <c r="O224" s="23">
        <v>2.3107514856913749</v>
      </c>
      <c r="P224" s="23">
        <v>2.3764983173436569</v>
      </c>
      <c r="Q224" s="24"/>
      <c r="R224" s="23">
        <v>16.304389212027871</v>
      </c>
      <c r="S224" s="23">
        <v>16.114176059105802</v>
      </c>
      <c r="T224" s="23">
        <v>16.082186750924983</v>
      </c>
      <c r="U224" s="23">
        <v>16.049054970057323</v>
      </c>
      <c r="V224" s="23">
        <v>16.040585737199095</v>
      </c>
      <c r="W224" s="23">
        <v>16.017251084382252</v>
      </c>
      <c r="X224" s="23">
        <v>15.961506601952612</v>
      </c>
      <c r="Y224" s="23">
        <v>15.946562152030626</v>
      </c>
      <c r="Z224" s="23">
        <v>15.904693221713341</v>
      </c>
      <c r="AA224" s="23">
        <v>15.900219458224152</v>
      </c>
      <c r="AB224" s="23">
        <v>15.774078032455396</v>
      </c>
      <c r="AC224" s="23">
        <v>15.787778028244867</v>
      </c>
      <c r="AD224" s="23">
        <v>15.810751485691375</v>
      </c>
      <c r="AE224" s="23">
        <v>15.876498317343657</v>
      </c>
      <c r="AG224" s="25">
        <v>6.989231077911235</v>
      </c>
      <c r="AH224" s="25">
        <v>6.9606113278921526</v>
      </c>
      <c r="AI224" s="25">
        <v>6.9093928522008667</v>
      </c>
      <c r="AJ224" s="25">
        <v>6.849895678934482</v>
      </c>
      <c r="AK224" s="25">
        <v>6.8225614938009542</v>
      </c>
      <c r="AL224" s="25">
        <v>6.795378053775277</v>
      </c>
      <c r="AM224" s="25">
        <v>6.7339615316326107</v>
      </c>
      <c r="AN224" s="25">
        <v>6.709075564033288</v>
      </c>
      <c r="AO224" s="25">
        <v>6.6571529386457069</v>
      </c>
      <c r="AP224" s="25">
        <v>6.6406223555276718</v>
      </c>
      <c r="AQ224" s="25">
        <v>6.4901849085182022</v>
      </c>
      <c r="AR224" s="25">
        <v>6.4553991045347896</v>
      </c>
      <c r="AS224" s="25">
        <v>6.4425235340143807</v>
      </c>
      <c r="AT224" s="25">
        <v>6.4911959916221953</v>
      </c>
      <c r="AV224" s="26">
        <v>16.489231077911235</v>
      </c>
      <c r="AW224" s="26">
        <v>16.460611327892153</v>
      </c>
      <c r="AX224" s="26">
        <v>16.409392852200867</v>
      </c>
      <c r="AY224" s="26">
        <v>16.34989567893448</v>
      </c>
      <c r="AZ224" s="26">
        <v>16.322561493800954</v>
      </c>
      <c r="BA224" s="26">
        <v>16.295378053775277</v>
      </c>
      <c r="BB224" s="26">
        <v>16.233961531632609</v>
      </c>
      <c r="BC224" s="26">
        <v>16.209075564033288</v>
      </c>
      <c r="BD224" s="26">
        <v>16.157152938645709</v>
      </c>
      <c r="BE224" s="26">
        <v>16.140622355527672</v>
      </c>
      <c r="BF224" s="26">
        <v>15.990184908518202</v>
      </c>
      <c r="BG224" s="26">
        <v>15.95539910453479</v>
      </c>
      <c r="BH224" s="26">
        <v>15.942523534014381</v>
      </c>
      <c r="BI224" s="26">
        <v>15.991195991622195</v>
      </c>
      <c r="BK224" s="27">
        <v>6.8044424881530468</v>
      </c>
      <c r="BL224" s="27">
        <v>6.6142971818951679</v>
      </c>
      <c r="BM224" s="27">
        <v>6.5823869659890342</v>
      </c>
      <c r="BN224" s="27">
        <v>6.5493444563217391</v>
      </c>
      <c r="BO224" s="27">
        <v>6.5409853088156211</v>
      </c>
      <c r="BP224" s="27">
        <v>6.5177834675297195</v>
      </c>
      <c r="BQ224" s="27">
        <v>6.4621833242839894</v>
      </c>
      <c r="BR224" s="27">
        <v>6.4473527332032408</v>
      </c>
      <c r="BS224" s="27">
        <v>6.4057230003377459</v>
      </c>
      <c r="BT224" s="27">
        <v>6.4018633514213672</v>
      </c>
      <c r="BU224" s="27">
        <v>6.2777813438370789</v>
      </c>
      <c r="BV224" s="27">
        <v>6.2926468268229154</v>
      </c>
      <c r="BW224" s="27">
        <v>6.3158872473816565</v>
      </c>
      <c r="BX224" s="27">
        <v>6.3813755477663445</v>
      </c>
      <c r="BZ224" s="27">
        <v>16.304442488153047</v>
      </c>
      <c r="CA224" s="27">
        <v>16.114297181895168</v>
      </c>
      <c r="CB224" s="27">
        <v>16.082386965989034</v>
      </c>
      <c r="CC224" s="27">
        <v>16.049344456321741</v>
      </c>
      <c r="CD224" s="27">
        <v>16.040985308815621</v>
      </c>
      <c r="CE224" s="27">
        <v>16.017783467529718</v>
      </c>
      <c r="CF224" s="27">
        <v>15.962183324283989</v>
      </c>
      <c r="CG224" s="27">
        <v>15.947352733203241</v>
      </c>
      <c r="CH224" s="27">
        <v>15.905723000337746</v>
      </c>
      <c r="CI224" s="27">
        <v>15.901863351421367</v>
      </c>
      <c r="CJ224" s="27">
        <v>15.777781343837079</v>
      </c>
      <c r="CK224" s="27">
        <v>15.792646826822915</v>
      </c>
      <c r="CL224" s="27">
        <v>15.815887247381657</v>
      </c>
      <c r="CM224" s="27">
        <v>15.881375547766345</v>
      </c>
      <c r="CO224" s="28">
        <v>6.8142780717942042</v>
      </c>
      <c r="CP224" s="28">
        <v>6.6344184766220682</v>
      </c>
      <c r="CQ224" s="28">
        <v>6.6125495308293107</v>
      </c>
      <c r="CR224" s="28">
        <v>6.5901095796600018</v>
      </c>
      <c r="CS224" s="28">
        <v>6.5921277841017556</v>
      </c>
      <c r="CT224" s="28">
        <v>6.5794150453247155</v>
      </c>
      <c r="CU224" s="28">
        <v>6.5346652426135865</v>
      </c>
      <c r="CV224" s="28">
        <v>6.5303626574049805</v>
      </c>
      <c r="CW224" s="28">
        <v>6.5003009264484586</v>
      </c>
      <c r="CX224" s="28">
        <v>6.5090142062788114</v>
      </c>
      <c r="CY224" s="28">
        <v>6.4392005636429914</v>
      </c>
      <c r="CZ224" s="28">
        <v>6.4370670616861858</v>
      </c>
      <c r="DA224" s="28">
        <v>6.4512088060931241</v>
      </c>
      <c r="DB224" s="28">
        <v>6.5231084794198466</v>
      </c>
      <c r="DD224" s="28">
        <v>16.314278071794206</v>
      </c>
      <c r="DE224" s="28">
        <v>16.134418476622066</v>
      </c>
      <c r="DF224" s="28">
        <v>16.112549530829313</v>
      </c>
      <c r="DG224" s="28">
        <v>16.090109579660002</v>
      </c>
      <c r="DH224" s="28">
        <v>16.092127784101756</v>
      </c>
      <c r="DI224" s="28">
        <v>16.079415045324716</v>
      </c>
      <c r="DJ224" s="28">
        <v>16.034665242613585</v>
      </c>
      <c r="DK224" s="28">
        <v>16.030362657404979</v>
      </c>
      <c r="DL224" s="28">
        <v>16.00030092644846</v>
      </c>
      <c r="DM224" s="28">
        <v>16.009014206278813</v>
      </c>
      <c r="DN224" s="28">
        <v>15.939200563642991</v>
      </c>
      <c r="DO224" s="28">
        <v>15.937067061686186</v>
      </c>
      <c r="DP224" s="28">
        <v>15.951208806093124</v>
      </c>
      <c r="DQ224" s="28">
        <v>16.023108479419847</v>
      </c>
      <c r="DS224" s="29">
        <v>6.8135600415253066</v>
      </c>
      <c r="DT224" s="29">
        <v>6.6323001091984253</v>
      </c>
      <c r="DU224" s="29">
        <v>6.6095719560434425</v>
      </c>
      <c r="DV224" s="29">
        <v>6.5865383653085452</v>
      </c>
      <c r="DW224" s="29">
        <v>6.5878111565468664</v>
      </c>
      <c r="DX224" s="29">
        <v>6.5750026855327057</v>
      </c>
      <c r="DY224" s="29">
        <v>6.5305384346212474</v>
      </c>
      <c r="DZ224" s="29">
        <v>6.5269813550943301</v>
      </c>
      <c r="EA224" s="29">
        <v>6.4976708540429016</v>
      </c>
      <c r="EB224" s="29">
        <v>6.4885922608297157</v>
      </c>
      <c r="EC224" s="29">
        <v>6.3475561626570123</v>
      </c>
      <c r="ED224" s="29">
        <v>6.3518031151823031</v>
      </c>
      <c r="EE224" s="29">
        <v>6.3884285388526152</v>
      </c>
      <c r="EF224" s="29">
        <v>6.5346975679033825</v>
      </c>
      <c r="EH224" s="29">
        <v>16.313560041525307</v>
      </c>
      <c r="EI224" s="29">
        <v>16.132300109198425</v>
      </c>
      <c r="EJ224" s="29">
        <v>16.132300109198425</v>
      </c>
      <c r="EK224" s="29">
        <v>16.086538365308545</v>
      </c>
      <c r="EL224" s="29">
        <v>16.087811156546866</v>
      </c>
      <c r="EM224" s="29">
        <v>16.075002685532706</v>
      </c>
      <c r="EN224" s="29">
        <v>16.030538434621249</v>
      </c>
      <c r="EO224" s="29">
        <v>16.026981355094328</v>
      </c>
      <c r="EP224" s="29">
        <v>15.997670854042902</v>
      </c>
      <c r="EQ224" s="29">
        <v>15.988592260829716</v>
      </c>
      <c r="ER224" s="29">
        <v>15.847556162657012</v>
      </c>
      <c r="ES224" s="29">
        <v>15.851803115182303</v>
      </c>
      <c r="ET224" s="29">
        <v>15.888428538852615</v>
      </c>
      <c r="EU224" s="29">
        <v>16.034697567903383</v>
      </c>
      <c r="EW224" s="1">
        <v>386332</v>
      </c>
      <c r="EX224" s="1">
        <v>401003</v>
      </c>
      <c r="EY224" s="1" t="s">
        <v>463</v>
      </c>
      <c r="EZ224" s="1" t="s">
        <v>863</v>
      </c>
    </row>
    <row r="225" spans="2:156" ht="16" thickBot="1" x14ac:dyDescent="0.4">
      <c r="B225" s="21" t="s">
        <v>226</v>
      </c>
      <c r="C225" s="22">
        <v>6.7036751247546018</v>
      </c>
      <c r="D225" s="23">
        <v>6.2198622999250475</v>
      </c>
      <c r="E225" s="23">
        <v>6.0989627455859594</v>
      </c>
      <c r="F225" s="23">
        <v>5.7845068217774394</v>
      </c>
      <c r="G225" s="23">
        <v>5.4501271648010761</v>
      </c>
      <c r="H225" s="23">
        <v>5.0290353650099782</v>
      </c>
      <c r="I225" s="23">
        <v>4.5126108117546284</v>
      </c>
      <c r="J225" s="23">
        <v>4.0136116328024425</v>
      </c>
      <c r="K225" s="23">
        <v>3.4569947759106956</v>
      </c>
      <c r="L225" s="23">
        <v>2.8909981450943008</v>
      </c>
      <c r="M225" s="23">
        <v>0.81147966434266294</v>
      </c>
      <c r="N225" s="23">
        <v>-0.47145292721380372</v>
      </c>
      <c r="O225" s="23">
        <v>-1.0084499866430647</v>
      </c>
      <c r="P225" s="23">
        <v>-1.2075152787439052</v>
      </c>
      <c r="Q225" s="24"/>
      <c r="R225" s="23">
        <v>10.203675124754602</v>
      </c>
      <c r="S225" s="23">
        <v>9.7198622999250475</v>
      </c>
      <c r="T225" s="23">
        <v>9.5989627455859594</v>
      </c>
      <c r="U225" s="23">
        <v>9.2845068217774394</v>
      </c>
      <c r="V225" s="23">
        <v>8.9501271648010761</v>
      </c>
      <c r="W225" s="23">
        <v>8.5290353650099782</v>
      </c>
      <c r="X225" s="23">
        <v>8.0126108117546284</v>
      </c>
      <c r="Y225" s="23">
        <v>7.5136116328024425</v>
      </c>
      <c r="Z225" s="23">
        <v>6.9569947759106956</v>
      </c>
      <c r="AA225" s="23">
        <v>6.3909981450943008</v>
      </c>
      <c r="AB225" s="23">
        <v>4.3114796643426629</v>
      </c>
      <c r="AC225" s="23">
        <v>3.0285470727861963</v>
      </c>
      <c r="AD225" s="23">
        <v>2.4915500133569353</v>
      </c>
      <c r="AE225" s="23">
        <v>2.2924847212560948</v>
      </c>
      <c r="AG225" s="25">
        <v>6.7820200730498925</v>
      </c>
      <c r="AH225" s="25">
        <v>6.3492002186793446</v>
      </c>
      <c r="AI225" s="25">
        <v>6.1839730807629341</v>
      </c>
      <c r="AJ225" s="25">
        <v>5.9032424747862944</v>
      </c>
      <c r="AK225" s="25">
        <v>5.635131371679023</v>
      </c>
      <c r="AL225" s="25">
        <v>5.2459483875580748</v>
      </c>
      <c r="AM225" s="25">
        <v>4.7863216523466097</v>
      </c>
      <c r="AN225" s="25">
        <v>4.3262127235281138</v>
      </c>
      <c r="AO225" s="25">
        <v>3.7887784922739396</v>
      </c>
      <c r="AP225" s="25">
        <v>3.3086661105118491</v>
      </c>
      <c r="AQ225" s="25">
        <v>1.6735057061294096</v>
      </c>
      <c r="AR225" s="25">
        <v>0.40650603585151401</v>
      </c>
      <c r="AS225" s="25">
        <v>-0.40594474295681948</v>
      </c>
      <c r="AT225" s="25">
        <v>-1.0538422218208368</v>
      </c>
      <c r="AV225" s="26">
        <v>10.282020073049893</v>
      </c>
      <c r="AW225" s="26">
        <v>9.8492002186793446</v>
      </c>
      <c r="AX225" s="26">
        <v>9.6839730807629341</v>
      </c>
      <c r="AY225" s="26">
        <v>9.4032424747862944</v>
      </c>
      <c r="AZ225" s="26">
        <v>9.135131371679023</v>
      </c>
      <c r="BA225" s="26">
        <v>8.7459483875580748</v>
      </c>
      <c r="BB225" s="26">
        <v>8.2863216523466097</v>
      </c>
      <c r="BC225" s="26">
        <v>7.8262127235281138</v>
      </c>
      <c r="BD225" s="26">
        <v>7.2887784922739396</v>
      </c>
      <c r="BE225" s="26">
        <v>6.8086661105118491</v>
      </c>
      <c r="BF225" s="26">
        <v>5.1735057061294096</v>
      </c>
      <c r="BG225" s="26">
        <v>3.906506035851514</v>
      </c>
      <c r="BH225" s="26">
        <v>3.0940552570431805</v>
      </c>
      <c r="BI225" s="26">
        <v>2.4461577781791632</v>
      </c>
      <c r="BK225" s="27">
        <v>6.7132755004755094</v>
      </c>
      <c r="BL225" s="27">
        <v>6.254865486554225</v>
      </c>
      <c r="BM225" s="27">
        <v>6.1525309871366254</v>
      </c>
      <c r="BN225" s="27">
        <v>5.8524887038436244</v>
      </c>
      <c r="BO225" s="27">
        <v>5.5354979456631028</v>
      </c>
      <c r="BP225" s="27">
        <v>5.1376734849039085</v>
      </c>
      <c r="BQ225" s="27">
        <v>4.6411765548033959</v>
      </c>
      <c r="BR225" s="27">
        <v>4.1627896397062258</v>
      </c>
      <c r="BS225" s="27">
        <v>3.6382414436088801</v>
      </c>
      <c r="BT225" s="27">
        <v>3.1273839630647124</v>
      </c>
      <c r="BU225" s="27">
        <v>1.2787307207671823</v>
      </c>
      <c r="BV225" s="27">
        <v>0.11659151542487933</v>
      </c>
      <c r="BW225" s="27">
        <v>-0.26893563090008854</v>
      </c>
      <c r="BX225" s="27">
        <v>-0.48016452826668399</v>
      </c>
      <c r="BZ225" s="27">
        <v>10.213275500475509</v>
      </c>
      <c r="CA225" s="27">
        <v>9.754865486554225</v>
      </c>
      <c r="CB225" s="27">
        <v>9.6525309871366254</v>
      </c>
      <c r="CC225" s="27">
        <v>9.3524887038436244</v>
      </c>
      <c r="CD225" s="27">
        <v>9.0354979456631028</v>
      </c>
      <c r="CE225" s="27">
        <v>8.6376734849039085</v>
      </c>
      <c r="CF225" s="27">
        <v>8.1411765548033959</v>
      </c>
      <c r="CG225" s="27">
        <v>7.6627896397062258</v>
      </c>
      <c r="CH225" s="27">
        <v>7.1382414436088801</v>
      </c>
      <c r="CI225" s="27">
        <v>6.6273839630647124</v>
      </c>
      <c r="CJ225" s="27">
        <v>4.7787307207671823</v>
      </c>
      <c r="CK225" s="27">
        <v>3.6165915154248793</v>
      </c>
      <c r="CL225" s="27">
        <v>3.2310643690999115</v>
      </c>
      <c r="CM225" s="27">
        <v>3.019835471733316</v>
      </c>
      <c r="CO225" s="28">
        <v>6.7175438317055693</v>
      </c>
      <c r="CP225" s="28">
        <v>6.2488329323405569</v>
      </c>
      <c r="CQ225" s="28">
        <v>6.1487875224998998</v>
      </c>
      <c r="CR225" s="28">
        <v>5.8483292068856905</v>
      </c>
      <c r="CS225" s="28">
        <v>5.5598521572616448</v>
      </c>
      <c r="CT225" s="28">
        <v>5.1723446856467721</v>
      </c>
      <c r="CU225" s="28">
        <v>4.6873071423076436</v>
      </c>
      <c r="CV225" s="28">
        <v>4.2201623788449325</v>
      </c>
      <c r="CW225" s="28">
        <v>3.741613905827732</v>
      </c>
      <c r="CX225" s="28">
        <v>3.3186522312542888</v>
      </c>
      <c r="CY225" s="28">
        <v>0.77183559993123652</v>
      </c>
      <c r="CZ225" s="28">
        <v>-3.2242390425820133</v>
      </c>
      <c r="DA225" s="28">
        <v>-6.0959809299867658</v>
      </c>
      <c r="DB225" s="28">
        <v>-8.0896112348534146</v>
      </c>
      <c r="DD225" s="28">
        <v>10.217543831705569</v>
      </c>
      <c r="DE225" s="28">
        <v>9.7488329323405569</v>
      </c>
      <c r="DF225" s="28">
        <v>9.6487875224998998</v>
      </c>
      <c r="DG225" s="28">
        <v>9.3483292068856905</v>
      </c>
      <c r="DH225" s="28">
        <v>9.0598521572616448</v>
      </c>
      <c r="DI225" s="28">
        <v>8.6723446856467721</v>
      </c>
      <c r="DJ225" s="28">
        <v>8.1873071423076436</v>
      </c>
      <c r="DK225" s="28">
        <v>7.7201623788449325</v>
      </c>
      <c r="DL225" s="28">
        <v>7.241613905827732</v>
      </c>
      <c r="DM225" s="28">
        <v>6.8186522312542888</v>
      </c>
      <c r="DN225" s="28">
        <v>4.2718355999312365</v>
      </c>
      <c r="DO225" s="28">
        <v>0.27576095741798667</v>
      </c>
      <c r="DP225" s="28">
        <v>-2.5959809299867658</v>
      </c>
      <c r="DQ225" s="28">
        <v>-4.5896112348534146</v>
      </c>
      <c r="DS225" s="29">
        <v>6.5881627377102969</v>
      </c>
      <c r="DT225" s="29">
        <v>6.0579566152513085</v>
      </c>
      <c r="DU225" s="29">
        <v>5.9986687747082055</v>
      </c>
      <c r="DV225" s="29">
        <v>5.747571507275639</v>
      </c>
      <c r="DW225" s="29">
        <v>5.4972346277269413</v>
      </c>
      <c r="DX225" s="29">
        <v>5.1738755747709639</v>
      </c>
      <c r="DY225" s="29">
        <v>4.7329178873207294</v>
      </c>
      <c r="DZ225" s="29">
        <v>4.3257683999297427</v>
      </c>
      <c r="EA225" s="29">
        <v>3.8409079712299388</v>
      </c>
      <c r="EB225" s="29">
        <v>2.8561652436293574</v>
      </c>
      <c r="EC225" s="29">
        <v>-1.8331139346868852</v>
      </c>
      <c r="ED225" s="29">
        <v>-5.4351939803551659</v>
      </c>
      <c r="EE225" s="29">
        <v>-7.3275121200995841</v>
      </c>
      <c r="EF225" s="29">
        <v>-6.9211722820299144</v>
      </c>
      <c r="EH225" s="29">
        <v>10.088162737710297</v>
      </c>
      <c r="EI225" s="29">
        <v>9.5579566152513085</v>
      </c>
      <c r="EJ225" s="29">
        <v>9.5579566152513085</v>
      </c>
      <c r="EK225" s="29">
        <v>9.247571507275639</v>
      </c>
      <c r="EL225" s="29">
        <v>8.9972346277269413</v>
      </c>
      <c r="EM225" s="29">
        <v>8.6738755747709639</v>
      </c>
      <c r="EN225" s="29">
        <v>8.2329178873207294</v>
      </c>
      <c r="EO225" s="29">
        <v>7.8257683999297427</v>
      </c>
      <c r="EP225" s="29">
        <v>7.3409079712299388</v>
      </c>
      <c r="EQ225" s="29">
        <v>6.3561652436293574</v>
      </c>
      <c r="ER225" s="29">
        <v>1.6668860653131148</v>
      </c>
      <c r="ES225" s="29">
        <v>-1.9351939803551659</v>
      </c>
      <c r="ET225" s="29">
        <v>-3.8275121200995841</v>
      </c>
      <c r="EU225" s="29">
        <v>-3.4211722820299144</v>
      </c>
      <c r="EW225" s="1">
        <v>376321</v>
      </c>
      <c r="EX225" s="1">
        <v>399494</v>
      </c>
      <c r="EY225" s="1" t="s">
        <v>493</v>
      </c>
      <c r="EZ225" s="1" t="s">
        <v>866</v>
      </c>
    </row>
    <row r="226" spans="2:156" ht="16" thickBot="1" x14ac:dyDescent="0.4">
      <c r="B226" s="21" t="s">
        <v>227</v>
      </c>
      <c r="C226" s="22">
        <v>8.3214820618948622</v>
      </c>
      <c r="D226" s="23">
        <v>7.5867384173391343</v>
      </c>
      <c r="E226" s="23">
        <v>7.0504976176641314</v>
      </c>
      <c r="F226" s="23">
        <v>6.6606520493720858</v>
      </c>
      <c r="G226" s="23">
        <v>6.52990440362192</v>
      </c>
      <c r="H226" s="23">
        <v>6.1717610919495094</v>
      </c>
      <c r="I226" s="23">
        <v>5.7748998066134511</v>
      </c>
      <c r="J226" s="23">
        <v>5.3942919994202647</v>
      </c>
      <c r="K226" s="23">
        <v>5.0298888838077893</v>
      </c>
      <c r="L226" s="23">
        <v>4.4697706828079973</v>
      </c>
      <c r="M226" s="23">
        <v>2.7487178637120948</v>
      </c>
      <c r="N226" s="23">
        <v>1.9103036294256839</v>
      </c>
      <c r="O226" s="23">
        <v>1.6455233390991175</v>
      </c>
      <c r="P226" s="23">
        <v>1.9135070000167325</v>
      </c>
      <c r="Q226" s="24"/>
      <c r="R226" s="23">
        <v>11.821482061894862</v>
      </c>
      <c r="S226" s="23">
        <v>11.086738417339134</v>
      </c>
      <c r="T226" s="23">
        <v>10.550497617664131</v>
      </c>
      <c r="U226" s="23">
        <v>10.160652049372086</v>
      </c>
      <c r="V226" s="23">
        <v>10.02990440362192</v>
      </c>
      <c r="W226" s="23">
        <v>9.6717610919495094</v>
      </c>
      <c r="X226" s="23">
        <v>9.2748998066134511</v>
      </c>
      <c r="Y226" s="23">
        <v>8.8942919994202647</v>
      </c>
      <c r="Z226" s="23">
        <v>8.5298888838077893</v>
      </c>
      <c r="AA226" s="23">
        <v>7.9697706828079973</v>
      </c>
      <c r="AB226" s="23">
        <v>6.2487178637120948</v>
      </c>
      <c r="AC226" s="23">
        <v>5.4103036294256839</v>
      </c>
      <c r="AD226" s="23">
        <v>5.1455233390991175</v>
      </c>
      <c r="AE226" s="23">
        <v>5.4135070000167325</v>
      </c>
      <c r="AG226" s="25">
        <v>8.650864444407123</v>
      </c>
      <c r="AH226" s="25">
        <v>8.2350519857293776</v>
      </c>
      <c r="AI226" s="25">
        <v>7.8126568425075043</v>
      </c>
      <c r="AJ226" s="25">
        <v>7.4868709769332256</v>
      </c>
      <c r="AK226" s="25">
        <v>7.4031121925014709</v>
      </c>
      <c r="AL226" s="25">
        <v>7.107137698771087</v>
      </c>
      <c r="AM226" s="25">
        <v>6.7743385466202639</v>
      </c>
      <c r="AN226" s="25">
        <v>6.4527484063889062</v>
      </c>
      <c r="AO226" s="25">
        <v>6.1351214405209973</v>
      </c>
      <c r="AP226" s="25">
        <v>5.7290179101808931</v>
      </c>
      <c r="AQ226" s="25">
        <v>4.6788999041657391</v>
      </c>
      <c r="AR226" s="25">
        <v>3.790805207403146</v>
      </c>
      <c r="AS226" s="25">
        <v>3.1087097841202507</v>
      </c>
      <c r="AT226" s="25">
        <v>2.7853688063378854</v>
      </c>
      <c r="AV226" s="26">
        <v>12.150864444407123</v>
      </c>
      <c r="AW226" s="26">
        <v>11.735051985729378</v>
      </c>
      <c r="AX226" s="26">
        <v>11.312656842507504</v>
      </c>
      <c r="AY226" s="26">
        <v>10.986870976933226</v>
      </c>
      <c r="AZ226" s="26">
        <v>10.903112192501471</v>
      </c>
      <c r="BA226" s="26">
        <v>10.607137698771087</v>
      </c>
      <c r="BB226" s="26">
        <v>10.274338546620264</v>
      </c>
      <c r="BC226" s="26">
        <v>9.9527484063889062</v>
      </c>
      <c r="BD226" s="26">
        <v>9.6351214405209973</v>
      </c>
      <c r="BE226" s="26">
        <v>9.2290179101808931</v>
      </c>
      <c r="BF226" s="26">
        <v>8.1788999041657391</v>
      </c>
      <c r="BG226" s="26">
        <v>7.290805207403146</v>
      </c>
      <c r="BH226" s="26">
        <v>6.6087097841202507</v>
      </c>
      <c r="BI226" s="26">
        <v>6.2853688063378854</v>
      </c>
      <c r="BK226" s="27">
        <v>8.3259930974678547</v>
      </c>
      <c r="BL226" s="27">
        <v>7.600521364832808</v>
      </c>
      <c r="BM226" s="27">
        <v>7.0756300007224162</v>
      </c>
      <c r="BN226" s="27">
        <v>6.7001522788715437</v>
      </c>
      <c r="BO226" s="27">
        <v>6.5803492143097131</v>
      </c>
      <c r="BP226" s="27">
        <v>6.2362880519294723</v>
      </c>
      <c r="BQ226" s="27">
        <v>5.8533052011248881</v>
      </c>
      <c r="BR226" s="27">
        <v>5.4855853591329531</v>
      </c>
      <c r="BS226" s="27">
        <v>5.1388634416930365</v>
      </c>
      <c r="BT226" s="27">
        <v>4.628116044307637</v>
      </c>
      <c r="BU226" s="27">
        <v>3.0866943523974495</v>
      </c>
      <c r="BV226" s="27">
        <v>2.3975549316397284</v>
      </c>
      <c r="BW226" s="27">
        <v>2.1907171047416334</v>
      </c>
      <c r="BX226" s="27">
        <v>2.4409216447211151</v>
      </c>
      <c r="BZ226" s="27">
        <v>11.825993097467855</v>
      </c>
      <c r="CA226" s="27">
        <v>11.100521364832808</v>
      </c>
      <c r="CB226" s="27">
        <v>10.575630000722416</v>
      </c>
      <c r="CC226" s="27">
        <v>10.200152278871544</v>
      </c>
      <c r="CD226" s="27">
        <v>10.080349214309713</v>
      </c>
      <c r="CE226" s="27">
        <v>9.7362880519294723</v>
      </c>
      <c r="CF226" s="27">
        <v>9.3533052011248881</v>
      </c>
      <c r="CG226" s="27">
        <v>8.9855853591329531</v>
      </c>
      <c r="CH226" s="27">
        <v>8.6388634416930365</v>
      </c>
      <c r="CI226" s="27">
        <v>8.128116044307637</v>
      </c>
      <c r="CJ226" s="27">
        <v>6.5866943523974495</v>
      </c>
      <c r="CK226" s="27">
        <v>5.8975549316397284</v>
      </c>
      <c r="CL226" s="27">
        <v>5.6907171047416334</v>
      </c>
      <c r="CM226" s="27">
        <v>5.9409216447211151</v>
      </c>
      <c r="CO226" s="28">
        <v>8.3307115551727797</v>
      </c>
      <c r="CP226" s="28">
        <v>7.5923197528635669</v>
      </c>
      <c r="CQ226" s="28">
        <v>7.0596578419304166</v>
      </c>
      <c r="CR226" s="28">
        <v>6.6811782924445566</v>
      </c>
      <c r="CS226" s="28">
        <v>6.5538959616529127</v>
      </c>
      <c r="CT226" s="28">
        <v>6.191514126064142</v>
      </c>
      <c r="CU226" s="28">
        <v>5.7758415301833885</v>
      </c>
      <c r="CV226" s="28">
        <v>5.3823960158730628</v>
      </c>
      <c r="CW226" s="28">
        <v>5.0584865455302257</v>
      </c>
      <c r="CX226" s="28">
        <v>4.6432606319362897</v>
      </c>
      <c r="CY226" s="28">
        <v>3.1066858242286379</v>
      </c>
      <c r="CZ226" s="28">
        <v>1.3239986485888124</v>
      </c>
      <c r="DA226" s="28">
        <v>0.36745690952887955</v>
      </c>
      <c r="DB226" s="28">
        <v>-0.16097432130585787</v>
      </c>
      <c r="DD226" s="28">
        <v>11.83071155517278</v>
      </c>
      <c r="DE226" s="28">
        <v>11.092319752863567</v>
      </c>
      <c r="DF226" s="28">
        <v>10.559657841930417</v>
      </c>
      <c r="DG226" s="28">
        <v>10.181178292444557</v>
      </c>
      <c r="DH226" s="28">
        <v>10.053895961652913</v>
      </c>
      <c r="DI226" s="28">
        <v>9.691514126064142</v>
      </c>
      <c r="DJ226" s="28">
        <v>9.2758415301833885</v>
      </c>
      <c r="DK226" s="28">
        <v>8.8823960158730628</v>
      </c>
      <c r="DL226" s="28">
        <v>8.5584865455302257</v>
      </c>
      <c r="DM226" s="28">
        <v>8.1432606319362897</v>
      </c>
      <c r="DN226" s="28">
        <v>6.6066858242286379</v>
      </c>
      <c r="DO226" s="28">
        <v>4.8239986485888124</v>
      </c>
      <c r="DP226" s="28">
        <v>3.8674569095288795</v>
      </c>
      <c r="DQ226" s="28">
        <v>3.3390256786941421</v>
      </c>
      <c r="DS226" s="29">
        <v>8.2961462434636957</v>
      </c>
      <c r="DT226" s="29">
        <v>7.5020674764940267</v>
      </c>
      <c r="DU226" s="29">
        <v>6.9636230739427951</v>
      </c>
      <c r="DV226" s="29">
        <v>6.5986147663039141</v>
      </c>
      <c r="DW226" s="29">
        <v>6.4808639303931344</v>
      </c>
      <c r="DX226" s="29">
        <v>6.1510964961915455</v>
      </c>
      <c r="DY226" s="29">
        <v>5.7819223518918896</v>
      </c>
      <c r="DZ226" s="29">
        <v>5.4544599499389577</v>
      </c>
      <c r="EA226" s="29">
        <v>5.1961324000975466</v>
      </c>
      <c r="EB226" s="29">
        <v>4.6185386681099239</v>
      </c>
      <c r="EC226" s="29">
        <v>2.2728062921970675</v>
      </c>
      <c r="ED226" s="29">
        <v>0.8762092186500503</v>
      </c>
      <c r="EE226" s="29">
        <v>0.33362279051300092</v>
      </c>
      <c r="EF226" s="29">
        <v>0.84985761415549277</v>
      </c>
      <c r="EH226" s="29">
        <v>11.796146243463696</v>
      </c>
      <c r="EI226" s="29">
        <v>11.002067476494027</v>
      </c>
      <c r="EJ226" s="29">
        <v>11.002067476494027</v>
      </c>
      <c r="EK226" s="29">
        <v>10.098614766303914</v>
      </c>
      <c r="EL226" s="29">
        <v>9.9808639303931344</v>
      </c>
      <c r="EM226" s="29">
        <v>9.6510964961915455</v>
      </c>
      <c r="EN226" s="29">
        <v>9.2819223518918896</v>
      </c>
      <c r="EO226" s="29">
        <v>8.9544599499389577</v>
      </c>
      <c r="EP226" s="29">
        <v>8.6961324000975466</v>
      </c>
      <c r="EQ226" s="29">
        <v>8.1185386681099239</v>
      </c>
      <c r="ER226" s="29">
        <v>5.7728062921970675</v>
      </c>
      <c r="ES226" s="29">
        <v>4.3762092186500503</v>
      </c>
      <c r="ET226" s="29">
        <v>3.8336227905130009</v>
      </c>
      <c r="EU226" s="29">
        <v>4.3498576141554928</v>
      </c>
      <c r="EW226" s="1">
        <v>349331</v>
      </c>
      <c r="EX226" s="1">
        <v>435746</v>
      </c>
      <c r="EY226" s="1" t="s">
        <v>468</v>
      </c>
      <c r="EZ226" s="1" t="s">
        <v>874</v>
      </c>
    </row>
    <row r="227" spans="2:156" ht="16" thickBot="1" x14ac:dyDescent="0.4">
      <c r="B227" s="21" t="s">
        <v>228</v>
      </c>
      <c r="C227" s="22">
        <v>8.3887663041114315</v>
      </c>
      <c r="D227" s="23">
        <v>7.6728466351949649</v>
      </c>
      <c r="E227" s="23">
        <v>7.6926292571573818</v>
      </c>
      <c r="F227" s="23">
        <v>4.2358450075202612</v>
      </c>
      <c r="G227" s="23">
        <v>1.1696833068468067</v>
      </c>
      <c r="H227" s="23">
        <v>-2.4319546381618515</v>
      </c>
      <c r="I227" s="23">
        <v>-6.0486125721506205</v>
      </c>
      <c r="J227" s="23">
        <v>2.4718261613189156</v>
      </c>
      <c r="K227" s="23">
        <v>-0.73805084405407229</v>
      </c>
      <c r="L227" s="23">
        <v>-3.4420547651802877</v>
      </c>
      <c r="M227" s="23">
        <v>-8.6715005676782937</v>
      </c>
      <c r="N227" s="23">
        <v>-11.102402034186312</v>
      </c>
      <c r="O227" s="23">
        <v>-11.785874054832846</v>
      </c>
      <c r="P227" s="23">
        <v>-11.447355129158211</v>
      </c>
      <c r="Q227" s="24"/>
      <c r="R227" s="23">
        <v>12.188766304111432</v>
      </c>
      <c r="S227" s="23">
        <v>11.472846635194966</v>
      </c>
      <c r="T227" s="23">
        <v>11.492629257157382</v>
      </c>
      <c r="U227" s="23">
        <v>8.0358450075202619</v>
      </c>
      <c r="V227" s="23">
        <v>4.9696833068468074</v>
      </c>
      <c r="W227" s="23">
        <v>1.3680453618381492</v>
      </c>
      <c r="X227" s="23">
        <v>-2.2486125721506198</v>
      </c>
      <c r="Y227" s="23">
        <v>-4.5281738386810844</v>
      </c>
      <c r="Z227" s="23">
        <v>-7.7380508440540723</v>
      </c>
      <c r="AA227" s="23">
        <v>-10.442054765180288</v>
      </c>
      <c r="AB227" s="23">
        <v>-15.671500567678294</v>
      </c>
      <c r="AC227" s="23">
        <v>-18.102402034186312</v>
      </c>
      <c r="AD227" s="23">
        <v>-18.785874054832846</v>
      </c>
      <c r="AE227" s="23">
        <v>-18.447355129158211</v>
      </c>
      <c r="AG227" s="25">
        <v>8.6680416616157423</v>
      </c>
      <c r="AH227" s="25">
        <v>8.177793695145418</v>
      </c>
      <c r="AI227" s="25">
        <v>8.0714784497154959</v>
      </c>
      <c r="AJ227" s="25">
        <v>6.9037645130592544</v>
      </c>
      <c r="AK227" s="25">
        <v>6.0839110888086907</v>
      </c>
      <c r="AL227" s="25">
        <v>4.817036331973231</v>
      </c>
      <c r="AM227" s="25">
        <v>3.5330593345976915</v>
      </c>
      <c r="AN227" s="25">
        <v>13.524878750524572</v>
      </c>
      <c r="AO227" s="25">
        <v>12.388262648023705</v>
      </c>
      <c r="AP227" s="25">
        <v>11.334130828462154</v>
      </c>
      <c r="AQ227" s="25">
        <v>9.4102514848165093</v>
      </c>
      <c r="AR227" s="25">
        <v>8.1877129051946724</v>
      </c>
      <c r="AS227" s="25">
        <v>7.5027554795320448</v>
      </c>
      <c r="AT227" s="25">
        <v>7.2155195108219132</v>
      </c>
      <c r="AV227" s="26">
        <v>12.468041661615743</v>
      </c>
      <c r="AW227" s="26">
        <v>11.977793695145419</v>
      </c>
      <c r="AX227" s="26">
        <v>11.871478449715497</v>
      </c>
      <c r="AY227" s="26">
        <v>10.703764513059255</v>
      </c>
      <c r="AZ227" s="26">
        <v>9.8839110888086914</v>
      </c>
      <c r="BA227" s="26">
        <v>8.6170363319732317</v>
      </c>
      <c r="BB227" s="26">
        <v>7.3330593345976922</v>
      </c>
      <c r="BC227" s="26">
        <v>6.5248787505245716</v>
      </c>
      <c r="BD227" s="26">
        <v>5.388262648023705</v>
      </c>
      <c r="BE227" s="26">
        <v>4.334130828462154</v>
      </c>
      <c r="BF227" s="26">
        <v>2.4102514848165093</v>
      </c>
      <c r="BG227" s="26">
        <v>1.1877129051946724</v>
      </c>
      <c r="BH227" s="26">
        <v>0.5027554795320448</v>
      </c>
      <c r="BI227" s="26">
        <v>0.21551951082191323</v>
      </c>
      <c r="BK227" s="27">
        <v>8.4034915240119936</v>
      </c>
      <c r="BL227" s="27">
        <v>7.7129044537822935</v>
      </c>
      <c r="BM227" s="27">
        <v>7.7532044274819647</v>
      </c>
      <c r="BN227" s="27">
        <v>4.3173154227774511</v>
      </c>
      <c r="BO227" s="27">
        <v>1.2743764475784047</v>
      </c>
      <c r="BP227" s="27">
        <v>-2.2995553573827756</v>
      </c>
      <c r="BQ227" s="27">
        <v>-5.8889998045518475</v>
      </c>
      <c r="BR227" s="27">
        <v>2.5870152560698259</v>
      </c>
      <c r="BS227" s="27">
        <v>-0.51756371544018975</v>
      </c>
      <c r="BT227" s="27">
        <v>-3.1534243680022271</v>
      </c>
      <c r="BU227" s="27">
        <v>-8.2842363021635208</v>
      </c>
      <c r="BV227" s="27">
        <v>-10.526038648851305</v>
      </c>
      <c r="BW227" s="27">
        <v>-10.958928425543675</v>
      </c>
      <c r="BX227" s="27">
        <v>-10.609803522750582</v>
      </c>
      <c r="BZ227" s="27">
        <v>12.203491524011994</v>
      </c>
      <c r="CA227" s="27">
        <v>11.512904453782294</v>
      </c>
      <c r="CB227" s="27">
        <v>11.553204427481965</v>
      </c>
      <c r="CC227" s="27">
        <v>8.1173154227774518</v>
      </c>
      <c r="CD227" s="27">
        <v>5.0743764475784054</v>
      </c>
      <c r="CE227" s="27">
        <v>1.5004446426172251</v>
      </c>
      <c r="CF227" s="27">
        <v>-2.0889998045518468</v>
      </c>
      <c r="CG227" s="27">
        <v>-4.4129847439301741</v>
      </c>
      <c r="CH227" s="27">
        <v>-7.5175637154401898</v>
      </c>
      <c r="CI227" s="27">
        <v>-10.153424368002227</v>
      </c>
      <c r="CJ227" s="27">
        <v>-15.284236302163521</v>
      </c>
      <c r="CK227" s="27">
        <v>-17.526038648851305</v>
      </c>
      <c r="CL227" s="27">
        <v>-17.958928425543675</v>
      </c>
      <c r="CM227" s="27">
        <v>-17.609803522750582</v>
      </c>
      <c r="CO227" s="28">
        <v>8.4085979072213028</v>
      </c>
      <c r="CP227" s="28">
        <v>7.7027870000026937</v>
      </c>
      <c r="CQ227" s="28">
        <v>7.7276987083783339</v>
      </c>
      <c r="CR227" s="28">
        <v>4.2700323287088402</v>
      </c>
      <c r="CS227" s="28">
        <v>1.2234589052880587</v>
      </c>
      <c r="CT227" s="28">
        <v>-2.3650056951857081</v>
      </c>
      <c r="CU227" s="28">
        <v>-5.9939981908050761</v>
      </c>
      <c r="CV227" s="28">
        <v>2.5108114811595641</v>
      </c>
      <c r="CW227" s="28">
        <v>-0.61652533426163814</v>
      </c>
      <c r="CX227" s="28">
        <v>-4.9861664612138696</v>
      </c>
      <c r="CY227" s="28">
        <v>-13.353071729396355</v>
      </c>
      <c r="CZ227" s="28">
        <v>-19.85418830239518</v>
      </c>
      <c r="DA227" s="28">
        <v>-24.088523179271554</v>
      </c>
      <c r="DB227" s="28">
        <v>-26.782255387314677</v>
      </c>
      <c r="DD227" s="28">
        <v>12.208597907221304</v>
      </c>
      <c r="DE227" s="28">
        <v>11.502787000002694</v>
      </c>
      <c r="DF227" s="28">
        <v>11.527698708378335</v>
      </c>
      <c r="DG227" s="28">
        <v>8.0700323287088409</v>
      </c>
      <c r="DH227" s="28">
        <v>5.0234589052880594</v>
      </c>
      <c r="DI227" s="28">
        <v>1.4349943048142926</v>
      </c>
      <c r="DJ227" s="28">
        <v>-2.1939981908050754</v>
      </c>
      <c r="DK227" s="28">
        <v>-4.4891885188404359</v>
      </c>
      <c r="DL227" s="28">
        <v>-7.6165253342616381</v>
      </c>
      <c r="DM227" s="28">
        <v>-11.98616646121387</v>
      </c>
      <c r="DN227" s="28">
        <v>-20.353071729396355</v>
      </c>
      <c r="DO227" s="28">
        <v>-26.85418830239518</v>
      </c>
      <c r="DP227" s="28">
        <v>-31.088523179271554</v>
      </c>
      <c r="DQ227" s="28">
        <v>-33.782255387314677</v>
      </c>
      <c r="DS227" s="29">
        <v>8.4510574121711208</v>
      </c>
      <c r="DT227" s="29">
        <v>7.7506881053587726</v>
      </c>
      <c r="DU227" s="29">
        <v>7.7827174377827539</v>
      </c>
      <c r="DV227" s="29">
        <v>4.362379358450557</v>
      </c>
      <c r="DW227" s="29">
        <v>1.3558159639941216</v>
      </c>
      <c r="DX227" s="29">
        <v>-2.6930369938850021</v>
      </c>
      <c r="DY227" s="29">
        <v>-10.243340881800908</v>
      </c>
      <c r="DZ227" s="29">
        <v>-4.6248136542790803</v>
      </c>
      <c r="EA227" s="29">
        <v>-8.5409891008475967</v>
      </c>
      <c r="EB227" s="29">
        <v>-11.6605892157894</v>
      </c>
      <c r="EC227" s="29">
        <v>-18.555835802615952</v>
      </c>
      <c r="ED227" s="29">
        <v>-23.415040039721838</v>
      </c>
      <c r="EE227" s="29">
        <v>-26.291391530526624</v>
      </c>
      <c r="EF227" s="29">
        <v>-25.141347294503817</v>
      </c>
      <c r="EH227" s="29">
        <v>12.251057412171122</v>
      </c>
      <c r="EI227" s="29">
        <v>11.550688105358773</v>
      </c>
      <c r="EJ227" s="29">
        <v>11.550688105358773</v>
      </c>
      <c r="EK227" s="29">
        <v>8.1623793584505577</v>
      </c>
      <c r="EL227" s="29">
        <v>5.1558159639941223</v>
      </c>
      <c r="EM227" s="29">
        <v>1.1069630061149986</v>
      </c>
      <c r="EN227" s="29">
        <v>-6.443340881800907</v>
      </c>
      <c r="EO227" s="29">
        <v>-11.62481365427908</v>
      </c>
      <c r="EP227" s="29">
        <v>-15.540989100847597</v>
      </c>
      <c r="EQ227" s="29">
        <v>-18.6605892157894</v>
      </c>
      <c r="ER227" s="29">
        <v>-25.555835802615952</v>
      </c>
      <c r="ES227" s="29">
        <v>-30.415040039721838</v>
      </c>
      <c r="ET227" s="29">
        <v>-33.291391530526624</v>
      </c>
      <c r="EU227" s="29">
        <v>-32.141347294503817</v>
      </c>
      <c r="EW227" s="1">
        <v>337826</v>
      </c>
      <c r="EX227" s="1">
        <v>553939</v>
      </c>
      <c r="EY227" s="1" t="s">
        <v>542</v>
      </c>
      <c r="EZ227" s="1" t="s">
        <v>873</v>
      </c>
    </row>
    <row r="228" spans="2:156" ht="16" thickBot="1" x14ac:dyDescent="0.4">
      <c r="B228" s="21" t="s">
        <v>229</v>
      </c>
      <c r="C228" s="22">
        <v>8.9514699897083858</v>
      </c>
      <c r="D228" s="23">
        <v>8.4579142526352538</v>
      </c>
      <c r="E228" s="23">
        <v>8.3854185628480966</v>
      </c>
      <c r="F228" s="23">
        <v>8.2910443214537928</v>
      </c>
      <c r="G228" s="23">
        <v>8.1263411611100711</v>
      </c>
      <c r="H228" s="23">
        <v>7.9133160442782007</v>
      </c>
      <c r="I228" s="23">
        <v>7.7056900704013831</v>
      </c>
      <c r="J228" s="23">
        <v>7.5005251150246703</v>
      </c>
      <c r="K228" s="23">
        <v>7.3011722738698559</v>
      </c>
      <c r="L228" s="23">
        <v>7.1292250160430601</v>
      </c>
      <c r="M228" s="23">
        <v>5.8118296481177723</v>
      </c>
      <c r="N228" s="23">
        <v>3.4633993500029518</v>
      </c>
      <c r="O228" s="23">
        <v>0.60004662449003376</v>
      </c>
      <c r="P228" s="23">
        <v>-0.91289492897974611</v>
      </c>
      <c r="Q228" s="24"/>
      <c r="R228" s="23">
        <v>7.0884699897083863</v>
      </c>
      <c r="S228" s="23">
        <v>6.5949142526352542</v>
      </c>
      <c r="T228" s="23">
        <v>6.5224185628480971</v>
      </c>
      <c r="U228" s="23">
        <v>6.4280443214537932</v>
      </c>
      <c r="V228" s="23">
        <v>6.2633411611100716</v>
      </c>
      <c r="W228" s="23">
        <v>6.0503160442782011</v>
      </c>
      <c r="X228" s="23">
        <v>5.8426900704013836</v>
      </c>
      <c r="Y228" s="23">
        <v>5.6375251150246708</v>
      </c>
      <c r="Z228" s="23">
        <v>5.4381722738698564</v>
      </c>
      <c r="AA228" s="23">
        <v>5.2662250160430606</v>
      </c>
      <c r="AB228" s="23">
        <v>3.9488296481177727</v>
      </c>
      <c r="AC228" s="23">
        <v>1.6003993500029523</v>
      </c>
      <c r="AD228" s="23">
        <v>-1.2629533755099658</v>
      </c>
      <c r="AE228" s="23">
        <v>-2.7758949289797457</v>
      </c>
      <c r="AG228" s="25">
        <v>9.4393728593963466</v>
      </c>
      <c r="AH228" s="25">
        <v>9.3478412617276767</v>
      </c>
      <c r="AI228" s="25">
        <v>9.1816606035536399</v>
      </c>
      <c r="AJ228" s="25">
        <v>9.0042597321178341</v>
      </c>
      <c r="AK228" s="25">
        <v>8.7943483703750847</v>
      </c>
      <c r="AL228" s="25">
        <v>8.5787102256316512</v>
      </c>
      <c r="AM228" s="25">
        <v>8.3581135147133185</v>
      </c>
      <c r="AN228" s="25">
        <v>8.1340567801511998</v>
      </c>
      <c r="AO228" s="25">
        <v>7.9073540822124748</v>
      </c>
      <c r="AP228" s="25">
        <v>7.7089054333972662</v>
      </c>
      <c r="AQ228" s="25">
        <v>6.6779284716688245</v>
      </c>
      <c r="AR228" s="25">
        <v>5.6646740565480656</v>
      </c>
      <c r="AS228" s="25">
        <v>4.5475188989147242</v>
      </c>
      <c r="AT228" s="25">
        <v>3.6538478710751079</v>
      </c>
      <c r="AV228" s="26">
        <v>7.5763728593963471</v>
      </c>
      <c r="AW228" s="26">
        <v>7.4848412617276772</v>
      </c>
      <c r="AX228" s="26">
        <v>7.3186606035536403</v>
      </c>
      <c r="AY228" s="26">
        <v>7.1412597321178346</v>
      </c>
      <c r="AZ228" s="26">
        <v>6.9313483703750851</v>
      </c>
      <c r="BA228" s="26">
        <v>6.7157102256316517</v>
      </c>
      <c r="BB228" s="26">
        <v>6.495113514713319</v>
      </c>
      <c r="BC228" s="26">
        <v>6.2710567801512003</v>
      </c>
      <c r="BD228" s="26">
        <v>6.0443540822124753</v>
      </c>
      <c r="BE228" s="26">
        <v>5.8459054333972666</v>
      </c>
      <c r="BF228" s="26">
        <v>4.814928471668825</v>
      </c>
      <c r="BG228" s="26">
        <v>3.801674056548066</v>
      </c>
      <c r="BH228" s="26">
        <v>2.6845188989147246</v>
      </c>
      <c r="BI228" s="26">
        <v>1.7908478710751083</v>
      </c>
      <c r="BK228" s="27">
        <v>8.9534906493165849</v>
      </c>
      <c r="BL228" s="27">
        <v>8.461335042834591</v>
      </c>
      <c r="BM228" s="27">
        <v>8.3897800085201411</v>
      </c>
      <c r="BN228" s="27">
        <v>8.2959210991832659</v>
      </c>
      <c r="BO228" s="27">
        <v>8.1320385145834155</v>
      </c>
      <c r="BP228" s="27">
        <v>7.9204788316878325</v>
      </c>
      <c r="BQ228" s="27">
        <v>7.7143939112389859</v>
      </c>
      <c r="BR228" s="27">
        <v>7.51081087767664</v>
      </c>
      <c r="BS228" s="27">
        <v>7.3154823869209391</v>
      </c>
      <c r="BT228" s="27">
        <v>7.155515378557606</v>
      </c>
      <c r="BU228" s="27">
        <v>6.0687240340055126</v>
      </c>
      <c r="BV228" s="27">
        <v>4.4515495038126573</v>
      </c>
      <c r="BW228" s="27">
        <v>1.9501550857555152</v>
      </c>
      <c r="BX228" s="27">
        <v>1.1319637054046865</v>
      </c>
      <c r="BZ228" s="27">
        <v>7.0904906493165853</v>
      </c>
      <c r="CA228" s="27">
        <v>6.5983350428345915</v>
      </c>
      <c r="CB228" s="27">
        <v>6.5267800085201415</v>
      </c>
      <c r="CC228" s="27">
        <v>6.4329210991832664</v>
      </c>
      <c r="CD228" s="27">
        <v>6.269038514583416</v>
      </c>
      <c r="CE228" s="27">
        <v>6.057478831687833</v>
      </c>
      <c r="CF228" s="27">
        <v>5.8513939112389863</v>
      </c>
      <c r="CG228" s="27">
        <v>5.6478108776766405</v>
      </c>
      <c r="CH228" s="27">
        <v>5.4524823869209396</v>
      </c>
      <c r="CI228" s="27">
        <v>5.2925153785576065</v>
      </c>
      <c r="CJ228" s="27">
        <v>4.2057240340055131</v>
      </c>
      <c r="CK228" s="27">
        <v>2.5885495038126578</v>
      </c>
      <c r="CL228" s="27">
        <v>8.7155085755515671E-2</v>
      </c>
      <c r="CM228" s="27">
        <v>-0.73103629459531305</v>
      </c>
      <c r="CO228" s="28">
        <v>8.9784415410319678</v>
      </c>
      <c r="CP228" s="28">
        <v>8.5125855604994971</v>
      </c>
      <c r="CQ228" s="28">
        <v>8.4659871729432208</v>
      </c>
      <c r="CR228" s="28">
        <v>8.3974293609254111</v>
      </c>
      <c r="CS228" s="28">
        <v>8.2565721120509306</v>
      </c>
      <c r="CT228" s="28">
        <v>8.040590263465841</v>
      </c>
      <c r="CU228" s="28">
        <v>7.8021521778329745</v>
      </c>
      <c r="CV228" s="28">
        <v>7.5402717109888382</v>
      </c>
      <c r="CW228" s="28">
        <v>7.2604381640281961</v>
      </c>
      <c r="CX228" s="28">
        <v>6.9939246281829686</v>
      </c>
      <c r="CY228" s="28">
        <v>1.9676643694565144</v>
      </c>
      <c r="CZ228" s="28">
        <v>-1.4314892682487752</v>
      </c>
      <c r="DA228" s="28">
        <v>-3.5265565773409477</v>
      </c>
      <c r="DB228" s="28">
        <v>-4.3786567620204977</v>
      </c>
      <c r="DD228" s="28">
        <v>7.1154415410319682</v>
      </c>
      <c r="DE228" s="28">
        <v>6.6495855604994976</v>
      </c>
      <c r="DF228" s="28">
        <v>6.6029871729432212</v>
      </c>
      <c r="DG228" s="28">
        <v>6.5344293609254116</v>
      </c>
      <c r="DH228" s="28">
        <v>6.393572112050931</v>
      </c>
      <c r="DI228" s="28">
        <v>6.1775902634658415</v>
      </c>
      <c r="DJ228" s="28">
        <v>5.939152177832975</v>
      </c>
      <c r="DK228" s="28">
        <v>5.6772717109888386</v>
      </c>
      <c r="DL228" s="28">
        <v>5.3974381640281965</v>
      </c>
      <c r="DM228" s="28">
        <v>5.130924628182969</v>
      </c>
      <c r="DN228" s="28">
        <v>0.10466436945651481</v>
      </c>
      <c r="DO228" s="28">
        <v>-3.2944892682487747</v>
      </c>
      <c r="DP228" s="28">
        <v>-5.3895565773409473</v>
      </c>
      <c r="DQ228" s="28">
        <v>-6.2416567620204972</v>
      </c>
      <c r="DS228" s="29">
        <v>8.9492040251680489</v>
      </c>
      <c r="DT228" s="29">
        <v>8.4408750325430173</v>
      </c>
      <c r="DU228" s="29">
        <v>8.3653870481628374</v>
      </c>
      <c r="DV228" s="29">
        <v>8.2727011067626073</v>
      </c>
      <c r="DW228" s="29">
        <v>8.1060631976527944</v>
      </c>
      <c r="DX228" s="29">
        <v>7.834037309826785</v>
      </c>
      <c r="DY228" s="29">
        <v>7.50034368474841</v>
      </c>
      <c r="DZ228" s="29">
        <v>6.7488943981532685</v>
      </c>
      <c r="EA228" s="29">
        <v>4.7713077865986406</v>
      </c>
      <c r="EB228" s="29">
        <v>4.2443184751299938</v>
      </c>
      <c r="EC228" s="29">
        <v>-7.1714027524159007E-2</v>
      </c>
      <c r="ED228" s="29">
        <v>-2.8751986591228444</v>
      </c>
      <c r="EE228" s="29">
        <v>-4.2011853878875058</v>
      </c>
      <c r="EF228" s="29">
        <v>-4.0907077158574552</v>
      </c>
      <c r="EH228" s="29">
        <v>7.0862040251680494</v>
      </c>
      <c r="EI228" s="29">
        <v>6.5778750325430178</v>
      </c>
      <c r="EJ228" s="29">
        <v>6.5778750325430178</v>
      </c>
      <c r="EK228" s="29">
        <v>6.4097011067626077</v>
      </c>
      <c r="EL228" s="29">
        <v>6.2430631976527948</v>
      </c>
      <c r="EM228" s="29">
        <v>5.9710373098267855</v>
      </c>
      <c r="EN228" s="29">
        <v>5.6373436847484104</v>
      </c>
      <c r="EO228" s="29">
        <v>4.885894398153269</v>
      </c>
      <c r="EP228" s="29">
        <v>2.9083077865986411</v>
      </c>
      <c r="EQ228" s="29">
        <v>2.3813184751299943</v>
      </c>
      <c r="ER228" s="29">
        <v>-1.9347140275241586</v>
      </c>
      <c r="ES228" s="29">
        <v>-4.738198659122844</v>
      </c>
      <c r="ET228" s="29">
        <v>-6.0641853878875054</v>
      </c>
      <c r="EU228" s="29">
        <v>-5.9537077158574547</v>
      </c>
      <c r="EW228" s="1">
        <v>379058</v>
      </c>
      <c r="EX228" s="1">
        <v>396289</v>
      </c>
      <c r="EY228" s="1" t="s">
        <v>561</v>
      </c>
      <c r="EZ228" s="1" t="s">
        <v>859</v>
      </c>
    </row>
    <row r="229" spans="2:156" ht="16" thickBot="1" x14ac:dyDescent="0.4">
      <c r="B229" s="21" t="s">
        <v>230</v>
      </c>
      <c r="C229" s="22">
        <v>1.9710141130402121</v>
      </c>
      <c r="D229" s="23">
        <v>1.6844174719236449</v>
      </c>
      <c r="E229" s="23">
        <v>1.2253625767106726</v>
      </c>
      <c r="F229" s="23">
        <v>0.63301906749830295</v>
      </c>
      <c r="G229" s="23">
        <v>4.3423343534875869E-2</v>
      </c>
      <c r="H229" s="23">
        <v>-0.74639058138753356</v>
      </c>
      <c r="I229" s="23">
        <v>-1.6318915968926717</v>
      </c>
      <c r="J229" s="23">
        <v>0.48420555280663891</v>
      </c>
      <c r="K229" s="23">
        <v>-0.35255390081444915</v>
      </c>
      <c r="L229" s="23">
        <v>-1.3235389018299486</v>
      </c>
      <c r="M229" s="23">
        <v>-4.5504027188227312</v>
      </c>
      <c r="N229" s="23">
        <v>-6.1442066345041084</v>
      </c>
      <c r="O229" s="23">
        <v>-6.5001966694392728</v>
      </c>
      <c r="P229" s="23">
        <v>-6.3844253155735053</v>
      </c>
      <c r="Q229" s="24"/>
      <c r="R229" s="23">
        <v>6.1080141130402126</v>
      </c>
      <c r="S229" s="23">
        <v>5.8214174719236453</v>
      </c>
      <c r="T229" s="23">
        <v>5.3623625767106731</v>
      </c>
      <c r="U229" s="23">
        <v>4.7700190674983034</v>
      </c>
      <c r="V229" s="23">
        <v>4.1804233435348763</v>
      </c>
      <c r="W229" s="23">
        <v>3.3906094186124669</v>
      </c>
      <c r="X229" s="23">
        <v>2.5051084031073287</v>
      </c>
      <c r="Y229" s="23">
        <v>1.6842055528066382</v>
      </c>
      <c r="Z229" s="23">
        <v>0.84744609918555014</v>
      </c>
      <c r="AA229" s="23">
        <v>-0.12353890182994931</v>
      </c>
      <c r="AB229" s="23">
        <v>-3.3504027188227319</v>
      </c>
      <c r="AC229" s="23">
        <v>-4.9442066345041091</v>
      </c>
      <c r="AD229" s="23">
        <v>-5.3001966694392735</v>
      </c>
      <c r="AE229" s="23">
        <v>-5.1844253155735061</v>
      </c>
      <c r="AG229" s="25">
        <v>2.0473672129445113</v>
      </c>
      <c r="AH229" s="25">
        <v>1.882398152366342</v>
      </c>
      <c r="AI229" s="25">
        <v>1.3817550558027243</v>
      </c>
      <c r="AJ229" s="25">
        <v>0.85459440124605024</v>
      </c>
      <c r="AK229" s="25">
        <v>0.39860189203744412</v>
      </c>
      <c r="AL229" s="25">
        <v>-0.23320780945953246</v>
      </c>
      <c r="AM229" s="25">
        <v>-0.93951540041806325</v>
      </c>
      <c r="AN229" s="25">
        <v>-1.6174709349814194</v>
      </c>
      <c r="AO229" s="25">
        <v>-2.3283923074909687</v>
      </c>
      <c r="AP229" s="25">
        <v>-3.0899108587540312</v>
      </c>
      <c r="AQ229" s="25">
        <v>-5.4781753767239572</v>
      </c>
      <c r="AR229" s="25">
        <v>-7.10385803422243</v>
      </c>
      <c r="AS229" s="25">
        <v>-8.1292124755492594</v>
      </c>
      <c r="AT229" s="25">
        <v>-8.7593096068999472</v>
      </c>
      <c r="AV229" s="26">
        <v>6.1843672129445117</v>
      </c>
      <c r="AW229" s="26">
        <v>6.0193981523663425</v>
      </c>
      <c r="AX229" s="26">
        <v>5.5187550558027247</v>
      </c>
      <c r="AY229" s="26">
        <v>4.9915944012460507</v>
      </c>
      <c r="AZ229" s="26">
        <v>4.5356018920374446</v>
      </c>
      <c r="BA229" s="26">
        <v>3.903792190540468</v>
      </c>
      <c r="BB229" s="26">
        <v>3.1974845995819372</v>
      </c>
      <c r="BC229" s="26">
        <v>2.5195290650185811</v>
      </c>
      <c r="BD229" s="26">
        <v>1.8086076925090318</v>
      </c>
      <c r="BE229" s="26">
        <v>1.0470891412459693</v>
      </c>
      <c r="BF229" s="26">
        <v>-1.3411753767239567</v>
      </c>
      <c r="BG229" s="26">
        <v>-2.9668580342224296</v>
      </c>
      <c r="BH229" s="26">
        <v>-3.992212475549259</v>
      </c>
      <c r="BI229" s="26">
        <v>-4.6223096068999467</v>
      </c>
      <c r="BK229" s="27">
        <v>1.9854370605588301</v>
      </c>
      <c r="BL229" s="27">
        <v>1.7372937340956014</v>
      </c>
      <c r="BM229" s="27">
        <v>1.3068689563183256</v>
      </c>
      <c r="BN229" s="27">
        <v>0.73351717444073472</v>
      </c>
      <c r="BO229" s="27">
        <v>0.13790107289714726</v>
      </c>
      <c r="BP229" s="27">
        <v>-0.62771441396310479</v>
      </c>
      <c r="BQ229" s="27">
        <v>-1.4898889149485157</v>
      </c>
      <c r="BR229" s="27">
        <v>-2.2903838226481845</v>
      </c>
      <c r="BS229" s="27">
        <v>-3.0919644561367896</v>
      </c>
      <c r="BT229" s="27">
        <v>-3.9725782587831375</v>
      </c>
      <c r="BU229" s="27">
        <v>-6.8461988180943116</v>
      </c>
      <c r="BV229" s="27">
        <v>-8.0895184635774875</v>
      </c>
      <c r="BW229" s="27">
        <v>-8.3189246140406858</v>
      </c>
      <c r="BX229" s="27">
        <v>-7.9760316531754967</v>
      </c>
      <c r="BZ229" s="27">
        <v>6.1224370605588305</v>
      </c>
      <c r="CA229" s="27">
        <v>5.8742937340956018</v>
      </c>
      <c r="CB229" s="27">
        <v>5.443868956318326</v>
      </c>
      <c r="CC229" s="27">
        <v>4.8705171744407352</v>
      </c>
      <c r="CD229" s="27">
        <v>4.2749010728971477</v>
      </c>
      <c r="CE229" s="27">
        <v>3.5092855860368957</v>
      </c>
      <c r="CF229" s="27">
        <v>2.6471110850514847</v>
      </c>
      <c r="CG229" s="27">
        <v>1.8466161773518159</v>
      </c>
      <c r="CH229" s="27">
        <v>1.0450355438632108</v>
      </c>
      <c r="CI229" s="27">
        <v>0.16442174121686293</v>
      </c>
      <c r="CJ229" s="27">
        <v>-2.7091988180943112</v>
      </c>
      <c r="CK229" s="27">
        <v>-3.952518463577487</v>
      </c>
      <c r="CL229" s="27">
        <v>-4.1819246140406854</v>
      </c>
      <c r="CM229" s="27">
        <v>-3.8390316531754962</v>
      </c>
      <c r="CO229" s="28">
        <v>1.981038917532473</v>
      </c>
      <c r="CP229" s="28">
        <v>1.7200269719738586</v>
      </c>
      <c r="CQ229" s="28">
        <v>1.3058990796596888</v>
      </c>
      <c r="CR229" s="28">
        <v>0.76615161182645508</v>
      </c>
      <c r="CS229" s="28">
        <v>0.28270892493182131</v>
      </c>
      <c r="CT229" s="28">
        <v>-0.37363122752423195</v>
      </c>
      <c r="CU229" s="28">
        <v>-1.1422838175583614</v>
      </c>
      <c r="CV229" s="28">
        <v>-1.8312390500058484</v>
      </c>
      <c r="CW229" s="28">
        <v>-2.4400044862729722</v>
      </c>
      <c r="CX229" s="28">
        <v>-3.0879470640958786</v>
      </c>
      <c r="CY229" s="28">
        <v>-6.9886571631478027</v>
      </c>
      <c r="CZ229" s="28">
        <v>-14.19993132010773</v>
      </c>
      <c r="DA229" s="28">
        <v>-19.549961975687481</v>
      </c>
      <c r="DB229" s="28">
        <v>-23.129391104419177</v>
      </c>
      <c r="DD229" s="28">
        <v>6.1180389175324734</v>
      </c>
      <c r="DE229" s="28">
        <v>5.857026971973859</v>
      </c>
      <c r="DF229" s="28">
        <v>5.4428990796596892</v>
      </c>
      <c r="DG229" s="28">
        <v>4.9031516118264555</v>
      </c>
      <c r="DH229" s="28">
        <v>4.4197089249318218</v>
      </c>
      <c r="DI229" s="28">
        <v>3.7633687724757685</v>
      </c>
      <c r="DJ229" s="28">
        <v>2.9947161824416391</v>
      </c>
      <c r="DK229" s="28">
        <v>2.305760949994152</v>
      </c>
      <c r="DL229" s="28">
        <v>1.6969955137270283</v>
      </c>
      <c r="DM229" s="28">
        <v>1.0490529359041219</v>
      </c>
      <c r="DN229" s="28">
        <v>-2.8516571631478023</v>
      </c>
      <c r="DO229" s="28">
        <v>-10.06293132010773</v>
      </c>
      <c r="DP229" s="28">
        <v>-15.41296197568748</v>
      </c>
      <c r="DQ229" s="28">
        <v>-18.992391104419177</v>
      </c>
      <c r="DS229" s="29">
        <v>1.95010698287496</v>
      </c>
      <c r="DT229" s="29">
        <v>1.6039508043380302</v>
      </c>
      <c r="DU229" s="29">
        <v>1.1855167219958034</v>
      </c>
      <c r="DV229" s="29">
        <v>0.71004762030317536</v>
      </c>
      <c r="DW229" s="29">
        <v>0.25666626470495046</v>
      </c>
      <c r="DX229" s="29">
        <v>-0.3090816490062771</v>
      </c>
      <c r="DY229" s="29">
        <v>-0.98582103641113505</v>
      </c>
      <c r="DZ229" s="29">
        <v>-1.5582145062606898</v>
      </c>
      <c r="EA229" s="29">
        <v>-2.2365272965236755</v>
      </c>
      <c r="EB229" s="29">
        <v>-4.0026203398053148</v>
      </c>
      <c r="EC229" s="29">
        <v>-12.243427816818688</v>
      </c>
      <c r="ED229" s="29">
        <v>-18.667855745907374</v>
      </c>
      <c r="EE229" s="29">
        <v>-22.199882584986469</v>
      </c>
      <c r="EF229" s="29">
        <v>-20.95559026262783</v>
      </c>
      <c r="EH229" s="29">
        <v>6.0871069828749604</v>
      </c>
      <c r="EI229" s="29">
        <v>5.7409508043380306</v>
      </c>
      <c r="EJ229" s="29">
        <v>5.7409508043380306</v>
      </c>
      <c r="EK229" s="29">
        <v>4.8470476203031758</v>
      </c>
      <c r="EL229" s="29">
        <v>4.3936662647049509</v>
      </c>
      <c r="EM229" s="29">
        <v>3.8279183509937234</v>
      </c>
      <c r="EN229" s="29">
        <v>3.1511789635888654</v>
      </c>
      <c r="EO229" s="29">
        <v>2.5787854937393107</v>
      </c>
      <c r="EP229" s="29">
        <v>1.9004727034763249</v>
      </c>
      <c r="EQ229" s="29">
        <v>0.13437966019468561</v>
      </c>
      <c r="ER229" s="29">
        <v>-8.1064278168186874</v>
      </c>
      <c r="ES229" s="29">
        <v>-14.530855745907374</v>
      </c>
      <c r="ET229" s="29">
        <v>-18.062882584986468</v>
      </c>
      <c r="EU229" s="29">
        <v>-16.818590262627829</v>
      </c>
      <c r="EW229" s="1">
        <v>380858</v>
      </c>
      <c r="EX229" s="1">
        <v>405856</v>
      </c>
      <c r="EY229" s="1" t="s">
        <v>539</v>
      </c>
      <c r="EZ229" s="1" t="s">
        <v>867</v>
      </c>
    </row>
    <row r="230" spans="2:156" ht="16" thickBot="1" x14ac:dyDescent="0.4">
      <c r="B230" s="21" t="s">
        <v>231</v>
      </c>
      <c r="C230" s="22">
        <v>17.653631426521052</v>
      </c>
      <c r="D230" s="23">
        <v>17.215806685313815</v>
      </c>
      <c r="E230" s="23">
        <v>17.124604883734619</v>
      </c>
      <c r="F230" s="23">
        <v>16.940359130700578</v>
      </c>
      <c r="G230" s="23">
        <v>16.76327737074871</v>
      </c>
      <c r="H230" s="23">
        <v>16.481620939788822</v>
      </c>
      <c r="I230" s="23">
        <v>16.212411319735637</v>
      </c>
      <c r="J230" s="23">
        <v>15.942550504410004</v>
      </c>
      <c r="K230" s="23">
        <v>15.513152001487811</v>
      </c>
      <c r="L230" s="23">
        <v>15.024592709735032</v>
      </c>
      <c r="M230" s="23">
        <v>13.383617666705533</v>
      </c>
      <c r="N230" s="23">
        <v>12.669381222167804</v>
      </c>
      <c r="O230" s="23">
        <v>12.591558037408127</v>
      </c>
      <c r="P230" s="23">
        <v>12.837229601690506</v>
      </c>
      <c r="Q230" s="24"/>
      <c r="R230" s="23">
        <v>23.653631426521052</v>
      </c>
      <c r="S230" s="23">
        <v>23.215806685313815</v>
      </c>
      <c r="T230" s="23">
        <v>23.124604883734619</v>
      </c>
      <c r="U230" s="23">
        <v>22.940359130700578</v>
      </c>
      <c r="V230" s="23">
        <v>22.76327737074871</v>
      </c>
      <c r="W230" s="23">
        <v>22.481620939788822</v>
      </c>
      <c r="X230" s="23">
        <v>22.212411319735637</v>
      </c>
      <c r="Y230" s="23">
        <v>21.942550504410004</v>
      </c>
      <c r="Z230" s="23">
        <v>21.513152001487811</v>
      </c>
      <c r="AA230" s="23">
        <v>21.024592709735032</v>
      </c>
      <c r="AB230" s="23">
        <v>19.383617666705533</v>
      </c>
      <c r="AC230" s="23">
        <v>18.669381222167804</v>
      </c>
      <c r="AD230" s="23">
        <v>18.591558037408127</v>
      </c>
      <c r="AE230" s="23">
        <v>18.837229601690506</v>
      </c>
      <c r="AG230" s="25">
        <v>18.049767977260419</v>
      </c>
      <c r="AH230" s="25">
        <v>17.952340920157866</v>
      </c>
      <c r="AI230" s="25">
        <v>17.769412282356615</v>
      </c>
      <c r="AJ230" s="25">
        <v>17.514991262642649</v>
      </c>
      <c r="AK230" s="25">
        <v>17.303830335808204</v>
      </c>
      <c r="AL230" s="25">
        <v>17.028669930205339</v>
      </c>
      <c r="AM230" s="25">
        <v>16.757252361037654</v>
      </c>
      <c r="AN230" s="25">
        <v>16.36133787712663</v>
      </c>
      <c r="AO230" s="25">
        <v>15.868692266628585</v>
      </c>
      <c r="AP230" s="25">
        <v>15.342489512671577</v>
      </c>
      <c r="AQ230" s="25">
        <v>14.218597521919065</v>
      </c>
      <c r="AR230" s="25">
        <v>13.654487206483502</v>
      </c>
      <c r="AS230" s="25">
        <v>13.424726793422778</v>
      </c>
      <c r="AT230" s="25">
        <v>13.457037208234468</v>
      </c>
      <c r="AV230" s="26">
        <v>24.049767977260419</v>
      </c>
      <c r="AW230" s="26">
        <v>23.952340920157866</v>
      </c>
      <c r="AX230" s="26">
        <v>23.769412282356615</v>
      </c>
      <c r="AY230" s="26">
        <v>23.514991262642649</v>
      </c>
      <c r="AZ230" s="26">
        <v>23.303830335808204</v>
      </c>
      <c r="BA230" s="26">
        <v>23.028669930205339</v>
      </c>
      <c r="BB230" s="26">
        <v>22.757252361037654</v>
      </c>
      <c r="BC230" s="26">
        <v>22.36133787712663</v>
      </c>
      <c r="BD230" s="26">
        <v>21.868692266628585</v>
      </c>
      <c r="BE230" s="26">
        <v>21.342489512671577</v>
      </c>
      <c r="BF230" s="26">
        <v>20.218597521919065</v>
      </c>
      <c r="BG230" s="26">
        <v>19.654487206483502</v>
      </c>
      <c r="BH230" s="26">
        <v>19.424726793422778</v>
      </c>
      <c r="BI230" s="26">
        <v>19.457037208234468</v>
      </c>
      <c r="BK230" s="27">
        <v>17.659427803245975</v>
      </c>
      <c r="BL230" s="27">
        <v>17.227503902375005</v>
      </c>
      <c r="BM230" s="27">
        <v>17.142647444052304</v>
      </c>
      <c r="BN230" s="27">
        <v>16.965615469629501</v>
      </c>
      <c r="BO230" s="27">
        <v>16.796530008176422</v>
      </c>
      <c r="BP230" s="27">
        <v>16.524404221071599</v>
      </c>
      <c r="BQ230" s="27">
        <v>16.264751553273534</v>
      </c>
      <c r="BR230" s="27">
        <v>16.004479357948785</v>
      </c>
      <c r="BS230" s="27">
        <v>15.686626586771553</v>
      </c>
      <c r="BT230" s="27">
        <v>15.26042168941564</v>
      </c>
      <c r="BU230" s="27">
        <v>13.665285430568318</v>
      </c>
      <c r="BV230" s="27">
        <v>13.034465556326715</v>
      </c>
      <c r="BW230" s="27">
        <v>12.973878503574994</v>
      </c>
      <c r="BX230" s="27">
        <v>13.213905266200825</v>
      </c>
      <c r="BZ230" s="27">
        <v>23.659427803245975</v>
      </c>
      <c r="CA230" s="27">
        <v>23.227503902375005</v>
      </c>
      <c r="CB230" s="27">
        <v>23.142647444052304</v>
      </c>
      <c r="CC230" s="27">
        <v>22.965615469629501</v>
      </c>
      <c r="CD230" s="27">
        <v>22.796530008176422</v>
      </c>
      <c r="CE230" s="27">
        <v>22.524404221071599</v>
      </c>
      <c r="CF230" s="27">
        <v>22.264751553273534</v>
      </c>
      <c r="CG230" s="27">
        <v>22.004479357948785</v>
      </c>
      <c r="CH230" s="27">
        <v>21.686626586771553</v>
      </c>
      <c r="CI230" s="27">
        <v>21.26042168941564</v>
      </c>
      <c r="CJ230" s="27">
        <v>19.665285430568318</v>
      </c>
      <c r="CK230" s="27">
        <v>19.034465556326715</v>
      </c>
      <c r="CL230" s="27">
        <v>18.973878503574994</v>
      </c>
      <c r="CM230" s="27">
        <v>19.213905266200825</v>
      </c>
      <c r="CO230" s="28">
        <v>17.683097419821241</v>
      </c>
      <c r="CP230" s="28">
        <v>17.277305168169683</v>
      </c>
      <c r="CQ230" s="28">
        <v>17.217770836614939</v>
      </c>
      <c r="CR230" s="28">
        <v>17.06424201269828</v>
      </c>
      <c r="CS230" s="28">
        <v>16.918233540344744</v>
      </c>
      <c r="CT230" s="28">
        <v>16.666574152153331</v>
      </c>
      <c r="CU230" s="28">
        <v>16.422858611555153</v>
      </c>
      <c r="CV230" s="28">
        <v>16.174897618218832</v>
      </c>
      <c r="CW230" s="28">
        <v>15.910131080550428</v>
      </c>
      <c r="CX230" s="28">
        <v>15.625603990355707</v>
      </c>
      <c r="CY230" s="28">
        <v>13.883519500435867</v>
      </c>
      <c r="CZ230" s="28">
        <v>10.604697806207298</v>
      </c>
      <c r="DA230" s="28">
        <v>7.6556040997937131</v>
      </c>
      <c r="DB230" s="28">
        <v>5.6180755882310542</v>
      </c>
      <c r="DD230" s="28">
        <v>23.683097419821241</v>
      </c>
      <c r="DE230" s="28">
        <v>23.277305168169683</v>
      </c>
      <c r="DF230" s="28">
        <v>23.217770836614939</v>
      </c>
      <c r="DG230" s="28">
        <v>23.06424201269828</v>
      </c>
      <c r="DH230" s="28">
        <v>22.918233540344744</v>
      </c>
      <c r="DI230" s="28">
        <v>22.666574152153331</v>
      </c>
      <c r="DJ230" s="28">
        <v>22.422858611555153</v>
      </c>
      <c r="DK230" s="28">
        <v>22.174897618218832</v>
      </c>
      <c r="DL230" s="28">
        <v>21.910131080550428</v>
      </c>
      <c r="DM230" s="28">
        <v>21.625603990355707</v>
      </c>
      <c r="DN230" s="28">
        <v>19.883519500435867</v>
      </c>
      <c r="DO230" s="28">
        <v>16.604697806207298</v>
      </c>
      <c r="DP230" s="28">
        <v>13.655604099793713</v>
      </c>
      <c r="DQ230" s="28">
        <v>11.618075588231054</v>
      </c>
      <c r="DS230" s="29">
        <v>17.676524081289472</v>
      </c>
      <c r="DT230" s="29">
        <v>17.246507560955802</v>
      </c>
      <c r="DU230" s="29">
        <v>17.182697321648952</v>
      </c>
      <c r="DV230" s="29">
        <v>17.04404174918221</v>
      </c>
      <c r="DW230" s="29">
        <v>16.916204542925144</v>
      </c>
      <c r="DX230" s="29">
        <v>16.694890254845252</v>
      </c>
      <c r="DY230" s="29">
        <v>16.477688718269093</v>
      </c>
      <c r="DZ230" s="29">
        <v>16.267980260924183</v>
      </c>
      <c r="EA230" s="29">
        <v>16.034503992864899</v>
      </c>
      <c r="EB230" s="29">
        <v>15.511509312715464</v>
      </c>
      <c r="EC230" s="29">
        <v>11.360321484622322</v>
      </c>
      <c r="ED230" s="29">
        <v>7.9154937942532904</v>
      </c>
      <c r="EE230" s="29">
        <v>5.9612995783551277</v>
      </c>
      <c r="EF230" s="29">
        <v>6.6199367327054297</v>
      </c>
      <c r="EH230" s="29">
        <v>23.676524081289472</v>
      </c>
      <c r="EI230" s="29">
        <v>23.246507560955802</v>
      </c>
      <c r="EJ230" s="29">
        <v>23.246507560955802</v>
      </c>
      <c r="EK230" s="29">
        <v>23.04404174918221</v>
      </c>
      <c r="EL230" s="29">
        <v>22.916204542925144</v>
      </c>
      <c r="EM230" s="29">
        <v>22.694890254845252</v>
      </c>
      <c r="EN230" s="29">
        <v>22.477688718269093</v>
      </c>
      <c r="EO230" s="29">
        <v>22.267980260924183</v>
      </c>
      <c r="EP230" s="29">
        <v>22.034503992864899</v>
      </c>
      <c r="EQ230" s="29">
        <v>21.511509312715464</v>
      </c>
      <c r="ER230" s="29">
        <v>17.360321484622322</v>
      </c>
      <c r="ES230" s="29">
        <v>13.91549379425329</v>
      </c>
      <c r="ET230" s="29">
        <v>11.961299578355128</v>
      </c>
      <c r="EU230" s="29">
        <v>12.61993673270543</v>
      </c>
      <c r="EW230" s="1">
        <v>384084</v>
      </c>
      <c r="EX230" s="1">
        <v>385010</v>
      </c>
      <c r="EY230" s="1" t="s">
        <v>450</v>
      </c>
      <c r="EZ230" s="1" t="s">
        <v>859</v>
      </c>
    </row>
    <row r="231" spans="2:156" ht="16" thickBot="1" x14ac:dyDescent="0.4">
      <c r="B231" s="21" t="s">
        <v>232</v>
      </c>
      <c r="C231" s="22">
        <v>4.0456837238403693</v>
      </c>
      <c r="D231" s="23">
        <v>3.4011488288075675</v>
      </c>
      <c r="E231" s="23">
        <v>3.2706696590960007</v>
      </c>
      <c r="F231" s="23">
        <v>2.8296589361152265</v>
      </c>
      <c r="G231" s="23">
        <v>2.5876657755769266</v>
      </c>
      <c r="H231" s="23">
        <v>2.012132546106276</v>
      </c>
      <c r="I231" s="23">
        <v>1.5340999091132623</v>
      </c>
      <c r="J231" s="23">
        <v>0.84674277264338116</v>
      </c>
      <c r="K231" s="23">
        <v>0.17106544185041983</v>
      </c>
      <c r="L231" s="23">
        <v>-0.59349580501162436</v>
      </c>
      <c r="M231" s="23">
        <v>-3.3124629946649868</v>
      </c>
      <c r="N231" s="23">
        <v>-4.9353419296833962</v>
      </c>
      <c r="O231" s="23">
        <v>-5.4789610922372773</v>
      </c>
      <c r="P231" s="23">
        <v>-5.9301838876618085</v>
      </c>
      <c r="Q231" s="24"/>
      <c r="R231" s="23">
        <v>10.395683723840371</v>
      </c>
      <c r="S231" s="23">
        <v>9.7511488288075689</v>
      </c>
      <c r="T231" s="23">
        <v>9.6206696590960021</v>
      </c>
      <c r="U231" s="23">
        <v>9.1796589361152279</v>
      </c>
      <c r="V231" s="23">
        <v>8.937665775576928</v>
      </c>
      <c r="W231" s="23">
        <v>8.3621325461062774</v>
      </c>
      <c r="X231" s="23">
        <v>7.8840999091132637</v>
      </c>
      <c r="Y231" s="23">
        <v>7.1967427726433826</v>
      </c>
      <c r="Z231" s="23">
        <v>6.5210654418504213</v>
      </c>
      <c r="AA231" s="23">
        <v>5.7565041949883771</v>
      </c>
      <c r="AB231" s="23">
        <v>3.0375370053350146</v>
      </c>
      <c r="AC231" s="23">
        <v>1.4146580703166052</v>
      </c>
      <c r="AD231" s="23">
        <v>0.87103890776272408</v>
      </c>
      <c r="AE231" s="23">
        <v>0.41981611233819294</v>
      </c>
      <c r="AG231" s="25">
        <v>4.4039392168186957</v>
      </c>
      <c r="AH231" s="25">
        <v>4.0114681932129557</v>
      </c>
      <c r="AI231" s="25">
        <v>3.8023044857831039</v>
      </c>
      <c r="AJ231" s="25">
        <v>3.3545686597930562</v>
      </c>
      <c r="AK231" s="25">
        <v>3.1389699338503725</v>
      </c>
      <c r="AL231" s="25">
        <v>2.6265539962047377</v>
      </c>
      <c r="AM231" s="25">
        <v>2.2243053845741514</v>
      </c>
      <c r="AN231" s="25">
        <v>1.7409064474093725</v>
      </c>
      <c r="AO231" s="25">
        <v>1.1598508174541173</v>
      </c>
      <c r="AP231" s="25">
        <v>0.55418836106588998</v>
      </c>
      <c r="AQ231" s="25">
        <v>-1.516102866506543</v>
      </c>
      <c r="AR231" s="25">
        <v>-2.997129924926984</v>
      </c>
      <c r="AS231" s="25">
        <v>-3.9033792654341006</v>
      </c>
      <c r="AT231" s="25">
        <v>-4.4764409648712515</v>
      </c>
      <c r="AV231" s="26">
        <v>10.753939216818697</v>
      </c>
      <c r="AW231" s="26">
        <v>10.361468193212957</v>
      </c>
      <c r="AX231" s="26">
        <v>10.152304485783105</v>
      </c>
      <c r="AY231" s="26">
        <v>9.7045686597930576</v>
      </c>
      <c r="AZ231" s="26">
        <v>9.4889699338503739</v>
      </c>
      <c r="BA231" s="26">
        <v>8.9765539962047391</v>
      </c>
      <c r="BB231" s="26">
        <v>8.5743053845741528</v>
      </c>
      <c r="BC231" s="26">
        <v>8.0909064474093739</v>
      </c>
      <c r="BD231" s="26">
        <v>7.5098508174541188</v>
      </c>
      <c r="BE231" s="26">
        <v>6.9041883610658914</v>
      </c>
      <c r="BF231" s="26">
        <v>4.8338971334934584</v>
      </c>
      <c r="BG231" s="26">
        <v>3.3528700750730174</v>
      </c>
      <c r="BH231" s="26">
        <v>2.4466207345659008</v>
      </c>
      <c r="BI231" s="26">
        <v>1.8735590351287499</v>
      </c>
      <c r="BK231" s="27">
        <v>4.0521004619482071</v>
      </c>
      <c r="BL231" s="27">
        <v>3.469117698614312</v>
      </c>
      <c r="BM231" s="27">
        <v>3.3525059598229738</v>
      </c>
      <c r="BN231" s="27">
        <v>2.9242881552222322</v>
      </c>
      <c r="BO231" s="27">
        <v>2.6967356879650026</v>
      </c>
      <c r="BP231" s="27">
        <v>2.1391299592807123</v>
      </c>
      <c r="BQ231" s="27">
        <v>1.6520868155984267</v>
      </c>
      <c r="BR231" s="27">
        <v>0.98205448242006099</v>
      </c>
      <c r="BS231" s="27">
        <v>0.33409457157793199</v>
      </c>
      <c r="BT231" s="27">
        <v>-0.36337143588219334</v>
      </c>
      <c r="BU231" s="27">
        <v>-2.7659656229736918</v>
      </c>
      <c r="BV231" s="27">
        <v>-3.9399110291720412</v>
      </c>
      <c r="BW231" s="27">
        <v>-4.241578780161781</v>
      </c>
      <c r="BX231" s="27">
        <v>-4.3726158267220185</v>
      </c>
      <c r="BZ231" s="27">
        <v>10.402100461948208</v>
      </c>
      <c r="CA231" s="27">
        <v>9.8191176986143134</v>
      </c>
      <c r="CB231" s="27">
        <v>9.7025059598229753</v>
      </c>
      <c r="CC231" s="27">
        <v>9.2742881552222336</v>
      </c>
      <c r="CD231" s="27">
        <v>9.046735687965004</v>
      </c>
      <c r="CE231" s="27">
        <v>8.4891299592807137</v>
      </c>
      <c r="CF231" s="27">
        <v>8.0020868155984282</v>
      </c>
      <c r="CG231" s="27">
        <v>7.3320544824200624</v>
      </c>
      <c r="CH231" s="27">
        <v>6.6840945715779334</v>
      </c>
      <c r="CI231" s="27">
        <v>5.9866285641178081</v>
      </c>
      <c r="CJ231" s="27">
        <v>3.5840343770263097</v>
      </c>
      <c r="CK231" s="27">
        <v>2.4100889708279603</v>
      </c>
      <c r="CL231" s="27">
        <v>2.1084212198382204</v>
      </c>
      <c r="CM231" s="27">
        <v>1.9773841732779829</v>
      </c>
      <c r="CO231" s="28">
        <v>4.0637721078386555</v>
      </c>
      <c r="CP231" s="28">
        <v>3.433151817980054</v>
      </c>
      <c r="CQ231" s="28">
        <v>3.3240041833135052</v>
      </c>
      <c r="CR231" s="28">
        <v>2.9026318993040334</v>
      </c>
      <c r="CS231" s="28">
        <v>2.6969059955478301</v>
      </c>
      <c r="CT231" s="28">
        <v>2.151192106968022</v>
      </c>
      <c r="CU231" s="28">
        <v>1.7104711540153232</v>
      </c>
      <c r="CV231" s="28">
        <v>1.2548686627870929</v>
      </c>
      <c r="CW231" s="28">
        <v>0.7375344062260325</v>
      </c>
      <c r="CX231" s="28">
        <v>0.23453855113433164</v>
      </c>
      <c r="CY231" s="28">
        <v>-3.0710307743410539</v>
      </c>
      <c r="CZ231" s="28">
        <v>-8.5203921905829176</v>
      </c>
      <c r="DA231" s="28">
        <v>-12.623751714368773</v>
      </c>
      <c r="DB231" s="28">
        <v>-15.593416444278397</v>
      </c>
      <c r="DD231" s="28">
        <v>10.413772107838657</v>
      </c>
      <c r="DE231" s="28">
        <v>9.7831518179800554</v>
      </c>
      <c r="DF231" s="28">
        <v>9.6740041833135066</v>
      </c>
      <c r="DG231" s="28">
        <v>9.2526318993040348</v>
      </c>
      <c r="DH231" s="28">
        <v>9.0469059955478315</v>
      </c>
      <c r="DI231" s="28">
        <v>8.5011921069680234</v>
      </c>
      <c r="DJ231" s="28">
        <v>8.0604711540153247</v>
      </c>
      <c r="DK231" s="28">
        <v>7.6048686627870943</v>
      </c>
      <c r="DL231" s="28">
        <v>7.0875344062260339</v>
      </c>
      <c r="DM231" s="28">
        <v>6.5845385511343331</v>
      </c>
      <c r="DN231" s="28">
        <v>3.2789692256589476</v>
      </c>
      <c r="DO231" s="28">
        <v>-2.1703921905829162</v>
      </c>
      <c r="DP231" s="28">
        <v>-6.2737517143687711</v>
      </c>
      <c r="DQ231" s="28">
        <v>-9.2434164442783953</v>
      </c>
      <c r="DS231" s="29">
        <v>4.0512839187570364</v>
      </c>
      <c r="DT231" s="29">
        <v>3.3674419041708497</v>
      </c>
      <c r="DU231" s="29">
        <v>3.2522842682200483</v>
      </c>
      <c r="DV231" s="29">
        <v>2.8567424276148472</v>
      </c>
      <c r="DW231" s="29">
        <v>2.6835732697906565</v>
      </c>
      <c r="DX231" s="29">
        <v>2.1774980449236061</v>
      </c>
      <c r="DY231" s="29">
        <v>1.7587473905411315</v>
      </c>
      <c r="DZ231" s="29">
        <v>1.264620436276072</v>
      </c>
      <c r="EA231" s="29">
        <v>0.65944913087709622</v>
      </c>
      <c r="EB231" s="29">
        <v>-0.66265444027170517</v>
      </c>
      <c r="EC231" s="29">
        <v>-6.6649865122068377</v>
      </c>
      <c r="ED231" s="29">
        <v>-11.549773490632326</v>
      </c>
      <c r="EE231" s="29">
        <v>-14.545452312988189</v>
      </c>
      <c r="EF231" s="29">
        <v>-14.238082419503073</v>
      </c>
      <c r="EH231" s="29">
        <v>10.401283918757038</v>
      </c>
      <c r="EI231" s="29">
        <v>9.7174419041708511</v>
      </c>
      <c r="EJ231" s="29">
        <v>9.7174419041708511</v>
      </c>
      <c r="EK231" s="29">
        <v>9.2067424276148486</v>
      </c>
      <c r="EL231" s="29">
        <v>9.0335732697906579</v>
      </c>
      <c r="EM231" s="29">
        <v>8.5274980449236075</v>
      </c>
      <c r="EN231" s="29">
        <v>8.1087473905411329</v>
      </c>
      <c r="EO231" s="29">
        <v>7.6146204362760734</v>
      </c>
      <c r="EP231" s="29">
        <v>7.0094491308770976</v>
      </c>
      <c r="EQ231" s="29">
        <v>5.6873455597282963</v>
      </c>
      <c r="ER231" s="29">
        <v>-0.31498651220683627</v>
      </c>
      <c r="ES231" s="29">
        <v>-5.1997734906323245</v>
      </c>
      <c r="ET231" s="29">
        <v>-8.1954523129881878</v>
      </c>
      <c r="EU231" s="29">
        <v>-7.8880824195030712</v>
      </c>
      <c r="EW231" s="1">
        <v>352170</v>
      </c>
      <c r="EX231" s="1">
        <v>422970</v>
      </c>
      <c r="EY231" s="1" t="s">
        <v>514</v>
      </c>
      <c r="EZ231" s="1" t="s">
        <v>874</v>
      </c>
    </row>
    <row r="232" spans="2:156" ht="16" thickBot="1" x14ac:dyDescent="0.4">
      <c r="B232" s="21" t="s">
        <v>233</v>
      </c>
      <c r="C232" s="22">
        <v>4.2380625415106401</v>
      </c>
      <c r="D232" s="23">
        <v>4.0020699429727067</v>
      </c>
      <c r="E232" s="23">
        <v>1.6605892360548928</v>
      </c>
      <c r="F232" s="23">
        <v>-0.49322303368661835</v>
      </c>
      <c r="G232" s="23">
        <v>-2.6479672066243189</v>
      </c>
      <c r="H232" s="23">
        <v>-4.8539918513488978</v>
      </c>
      <c r="I232" s="23">
        <v>-7.5365686936017866</v>
      </c>
      <c r="J232" s="23">
        <v>-0.66716628763296271</v>
      </c>
      <c r="K232" s="23">
        <v>-1.6900152497945164</v>
      </c>
      <c r="L232" s="23">
        <v>-4.9434217035089958</v>
      </c>
      <c r="M232" s="23">
        <v>-7.794680788471652</v>
      </c>
      <c r="N232" s="23">
        <v>-8.7687182832017712</v>
      </c>
      <c r="O232" s="23">
        <v>-9.6233015441047911</v>
      </c>
      <c r="P232" s="23">
        <v>-9.4663280069459788</v>
      </c>
      <c r="Q232" s="24"/>
      <c r="R232" s="23">
        <v>10.73806254151064</v>
      </c>
      <c r="S232" s="23">
        <v>10.502069942972707</v>
      </c>
      <c r="T232" s="23">
        <v>8.1605892360548928</v>
      </c>
      <c r="U232" s="23">
        <v>6.0067769663133816</v>
      </c>
      <c r="V232" s="23">
        <v>3.8520327933756811</v>
      </c>
      <c r="W232" s="23">
        <v>1.6460081486511022</v>
      </c>
      <c r="X232" s="23">
        <v>-1.0365686936017866</v>
      </c>
      <c r="Y232" s="23">
        <v>-2.1671662876329627</v>
      </c>
      <c r="Z232" s="23">
        <v>-3.1900152497945164</v>
      </c>
      <c r="AA232" s="23">
        <v>-6.4434217035089958</v>
      </c>
      <c r="AB232" s="23">
        <v>-9.294680788471652</v>
      </c>
      <c r="AC232" s="23">
        <v>-10.268718283201771</v>
      </c>
      <c r="AD232" s="23">
        <v>-11.123301544104791</v>
      </c>
      <c r="AE232" s="23">
        <v>-10.966328006945979</v>
      </c>
      <c r="AG232" s="25">
        <v>4.4716029333014617</v>
      </c>
      <c r="AH232" s="25">
        <v>4.4298417896025661</v>
      </c>
      <c r="AI232" s="25">
        <v>1.9894568203658451</v>
      </c>
      <c r="AJ232" s="25">
        <v>-0.22792664999793644</v>
      </c>
      <c r="AK232" s="25">
        <v>-2.4244127585794821</v>
      </c>
      <c r="AL232" s="25">
        <v>-4.6546973868429227</v>
      </c>
      <c r="AM232" s="25">
        <v>-7.3715682010665233</v>
      </c>
      <c r="AN232" s="25">
        <v>-8.5449186218688489</v>
      </c>
      <c r="AO232" s="25">
        <v>-9.6071065110600173</v>
      </c>
      <c r="AP232" s="25">
        <v>-11.13104329522227</v>
      </c>
      <c r="AQ232" s="25">
        <v>-12.16303493932017</v>
      </c>
      <c r="AR232" s="25">
        <v>-13.160072705775391</v>
      </c>
      <c r="AS232" s="25">
        <v>-14.117814846263826</v>
      </c>
      <c r="AT232" s="25">
        <v>-14.583415980548224</v>
      </c>
      <c r="AV232" s="26">
        <v>10.971602933301462</v>
      </c>
      <c r="AW232" s="26">
        <v>10.929841789602566</v>
      </c>
      <c r="AX232" s="26">
        <v>8.4894568203658451</v>
      </c>
      <c r="AY232" s="26">
        <v>6.2720733500020636</v>
      </c>
      <c r="AZ232" s="26">
        <v>4.0755872414205179</v>
      </c>
      <c r="BA232" s="26">
        <v>1.8453026131570773</v>
      </c>
      <c r="BB232" s="26">
        <v>-0.87156820106652333</v>
      </c>
      <c r="BC232" s="26">
        <v>-2.0449186218688489</v>
      </c>
      <c r="BD232" s="26">
        <v>-3.1071065110600173</v>
      </c>
      <c r="BE232" s="26">
        <v>-4.6310432952222698</v>
      </c>
      <c r="BF232" s="26">
        <v>-5.6630349393201698</v>
      </c>
      <c r="BG232" s="26">
        <v>-6.6600727057753915</v>
      </c>
      <c r="BH232" s="26">
        <v>-7.6178148462638262</v>
      </c>
      <c r="BI232" s="26">
        <v>-8.0834159805482244</v>
      </c>
      <c r="BK232" s="27">
        <v>4.246856250531831</v>
      </c>
      <c r="BL232" s="27">
        <v>4.02237245598225</v>
      </c>
      <c r="BM232" s="27">
        <v>1.6952893026588001</v>
      </c>
      <c r="BN232" s="27">
        <v>-0.44815493468022893</v>
      </c>
      <c r="BO232" s="27">
        <v>-2.5910802517584202</v>
      </c>
      <c r="BP232" s="27">
        <v>-4.784971221054505</v>
      </c>
      <c r="BQ232" s="27">
        <v>-7.4519900333379532</v>
      </c>
      <c r="BR232" s="27">
        <v>-8.5708829013998269</v>
      </c>
      <c r="BS232" s="27">
        <v>-9.5771066010149148</v>
      </c>
      <c r="BT232" s="27">
        <v>-12.788675382117205</v>
      </c>
      <c r="BU232" s="27">
        <v>-15.498322712862816</v>
      </c>
      <c r="BV232" s="27">
        <v>-16.353879717687093</v>
      </c>
      <c r="BW232" s="27">
        <v>-17.14688120582673</v>
      </c>
      <c r="BX232" s="27">
        <v>-16.987572678997608</v>
      </c>
      <c r="BZ232" s="27">
        <v>10.746856250531831</v>
      </c>
      <c r="CA232" s="27">
        <v>10.52237245598225</v>
      </c>
      <c r="CB232" s="27">
        <v>8.1952893026588001</v>
      </c>
      <c r="CC232" s="27">
        <v>6.0518450653197711</v>
      </c>
      <c r="CD232" s="27">
        <v>3.9089197482415798</v>
      </c>
      <c r="CE232" s="27">
        <v>1.715028778945495</v>
      </c>
      <c r="CF232" s="27">
        <v>-0.95199003333795318</v>
      </c>
      <c r="CG232" s="27">
        <v>-2.0708829013998269</v>
      </c>
      <c r="CH232" s="27">
        <v>-3.0771066010149148</v>
      </c>
      <c r="CI232" s="27">
        <v>-6.288675382117205</v>
      </c>
      <c r="CJ232" s="27">
        <v>-8.9983227128628158</v>
      </c>
      <c r="CK232" s="27">
        <v>-9.8538797176870929</v>
      </c>
      <c r="CL232" s="27">
        <v>-10.64688120582673</v>
      </c>
      <c r="CM232" s="27">
        <v>-10.487572678997608</v>
      </c>
      <c r="CO232" s="28">
        <v>4.2536734253210433</v>
      </c>
      <c r="CP232" s="28">
        <v>4.0347022222526334</v>
      </c>
      <c r="CQ232" s="28">
        <v>1.7118590806762768</v>
      </c>
      <c r="CR232" s="28">
        <v>-0.43224053381937466</v>
      </c>
      <c r="CS232" s="28">
        <v>-2.5685700940759268</v>
      </c>
      <c r="CT232" s="28">
        <v>-4.7689412721803492</v>
      </c>
      <c r="CU232" s="28">
        <v>-7.4963626775377143</v>
      </c>
      <c r="CV232" s="28">
        <v>-8.6797123783848171</v>
      </c>
      <c r="CW232" s="28">
        <v>-9.6976518891645789</v>
      </c>
      <c r="CX232" s="28">
        <v>-12.822756657913487</v>
      </c>
      <c r="CY232" s="28">
        <v>-16.407020238173516</v>
      </c>
      <c r="CZ232" s="28">
        <v>-22.030681925828318</v>
      </c>
      <c r="DA232" s="28">
        <v>-25.741701055261856</v>
      </c>
      <c r="DB232" s="28">
        <v>-27.688017101230386</v>
      </c>
      <c r="DD232" s="28">
        <v>10.753673425321043</v>
      </c>
      <c r="DE232" s="28">
        <v>10.534702222252633</v>
      </c>
      <c r="DF232" s="28">
        <v>8.2118590806762768</v>
      </c>
      <c r="DG232" s="28">
        <v>6.0677594661806253</v>
      </c>
      <c r="DH232" s="28">
        <v>3.9314299059240732</v>
      </c>
      <c r="DI232" s="28">
        <v>1.7310587278196508</v>
      </c>
      <c r="DJ232" s="28">
        <v>-0.99636267753771435</v>
      </c>
      <c r="DK232" s="28">
        <v>-2.1797123783848171</v>
      </c>
      <c r="DL232" s="28">
        <v>-3.1976518891645789</v>
      </c>
      <c r="DM232" s="28">
        <v>-6.3227566579134873</v>
      </c>
      <c r="DN232" s="28">
        <v>-9.9070202381735157</v>
      </c>
      <c r="DO232" s="28">
        <v>-15.530681925828318</v>
      </c>
      <c r="DP232" s="28">
        <v>-19.241701055261856</v>
      </c>
      <c r="DQ232" s="28">
        <v>-21.188017101230386</v>
      </c>
      <c r="DS232" s="29">
        <v>4.2921236766634365</v>
      </c>
      <c r="DT232" s="29">
        <v>4.1070907880994234</v>
      </c>
      <c r="DU232" s="29">
        <v>1.8219146663095955</v>
      </c>
      <c r="DV232" s="29">
        <v>-0.27897060313725675</v>
      </c>
      <c r="DW232" s="29">
        <v>-2.4077910591446567</v>
      </c>
      <c r="DX232" s="29">
        <v>-4.5789888026970615</v>
      </c>
      <c r="DY232" s="29">
        <v>-7.2400248175251676</v>
      </c>
      <c r="DZ232" s="29">
        <v>-8.3582554220455876</v>
      </c>
      <c r="EA232" s="29">
        <v>-9.4301354414340821</v>
      </c>
      <c r="EB232" s="29">
        <v>-15.307439271934783</v>
      </c>
      <c r="EC232" s="29">
        <v>-20.970178278222456</v>
      </c>
      <c r="ED232" s="29">
        <v>-24.697650150758967</v>
      </c>
      <c r="EE232" s="29">
        <v>-27.215836345181728</v>
      </c>
      <c r="EF232" s="29">
        <v>-26.280982284438274</v>
      </c>
      <c r="EH232" s="29">
        <v>10.792123676663437</v>
      </c>
      <c r="EI232" s="29">
        <v>10.607090788099423</v>
      </c>
      <c r="EJ232" s="29">
        <v>10.607090788099423</v>
      </c>
      <c r="EK232" s="29">
        <v>6.2210293968627433</v>
      </c>
      <c r="EL232" s="29">
        <v>4.0922089408553433</v>
      </c>
      <c r="EM232" s="29">
        <v>1.9210111973029385</v>
      </c>
      <c r="EN232" s="29">
        <v>-0.74002481752516758</v>
      </c>
      <c r="EO232" s="29">
        <v>-1.8582554220455876</v>
      </c>
      <c r="EP232" s="29">
        <v>-2.9301354414340821</v>
      </c>
      <c r="EQ232" s="29">
        <v>-8.8074392719347827</v>
      </c>
      <c r="ER232" s="29">
        <v>-14.470178278222456</v>
      </c>
      <c r="ES232" s="29">
        <v>-18.197650150758967</v>
      </c>
      <c r="ET232" s="29">
        <v>-20.715836345181728</v>
      </c>
      <c r="EU232" s="29">
        <v>-19.780982284438274</v>
      </c>
      <c r="EW232" s="1">
        <v>384007</v>
      </c>
      <c r="EX232" s="1">
        <v>395893</v>
      </c>
      <c r="EY232" s="1" t="s">
        <v>687</v>
      </c>
      <c r="EZ232" s="1" t="s">
        <v>869</v>
      </c>
    </row>
    <row r="233" spans="2:156" ht="16" thickBot="1" x14ac:dyDescent="0.4">
      <c r="B233" s="21" t="s">
        <v>234</v>
      </c>
      <c r="C233" s="22">
        <v>9.6794465747813518</v>
      </c>
      <c r="D233" s="23">
        <v>9.4083605478556063</v>
      </c>
      <c r="E233" s="23">
        <v>9.1164250920112639</v>
      </c>
      <c r="F233" s="23">
        <v>8.7093451017325716</v>
      </c>
      <c r="G233" s="23">
        <v>8.3589438775539247</v>
      </c>
      <c r="H233" s="23">
        <v>7.8364896996133027</v>
      </c>
      <c r="I233" s="23">
        <v>7.2261781020281148</v>
      </c>
      <c r="J233" s="23">
        <v>6.6439242936108442</v>
      </c>
      <c r="K233" s="23">
        <v>6.0360726335565325</v>
      </c>
      <c r="L233" s="23">
        <v>5.3224877983332917</v>
      </c>
      <c r="M233" s="23">
        <v>2.9554239339629405</v>
      </c>
      <c r="N233" s="23">
        <v>1.9026049121384006</v>
      </c>
      <c r="O233" s="23">
        <v>1.8007954108331319</v>
      </c>
      <c r="P233" s="23">
        <v>2.062665742506951</v>
      </c>
      <c r="Q233" s="24"/>
      <c r="R233" s="23">
        <v>14.316446574781352</v>
      </c>
      <c r="S233" s="23">
        <v>14.045360547855607</v>
      </c>
      <c r="T233" s="23">
        <v>13.753425092011264</v>
      </c>
      <c r="U233" s="23">
        <v>13.346345101732572</v>
      </c>
      <c r="V233" s="23">
        <v>12.995943877553925</v>
      </c>
      <c r="W233" s="23">
        <v>12.473489699613303</v>
      </c>
      <c r="X233" s="23">
        <v>11.863178102028115</v>
      </c>
      <c r="Y233" s="23">
        <v>11.280924293610845</v>
      </c>
      <c r="Z233" s="23">
        <v>10.673072633556533</v>
      </c>
      <c r="AA233" s="23">
        <v>9.9594877983332921</v>
      </c>
      <c r="AB233" s="23">
        <v>7.5924239339629409</v>
      </c>
      <c r="AC233" s="23">
        <v>6.539604912138401</v>
      </c>
      <c r="AD233" s="23">
        <v>6.4377954108331323</v>
      </c>
      <c r="AE233" s="23">
        <v>6.6996657425069515</v>
      </c>
      <c r="AG233" s="25">
        <v>9.7353862613565134</v>
      </c>
      <c r="AH233" s="25">
        <v>9.5062842879774809</v>
      </c>
      <c r="AI233" s="25">
        <v>9.162842660207172</v>
      </c>
      <c r="AJ233" s="25">
        <v>8.7985555559215012</v>
      </c>
      <c r="AK233" s="25">
        <v>8.5874110377264294</v>
      </c>
      <c r="AL233" s="25">
        <v>8.149317248997253</v>
      </c>
      <c r="AM233" s="25">
        <v>7.7007789992195015</v>
      </c>
      <c r="AN233" s="25">
        <v>7.226396946733793</v>
      </c>
      <c r="AO233" s="25">
        <v>6.71234763895432</v>
      </c>
      <c r="AP233" s="25">
        <v>6.1849381245562753</v>
      </c>
      <c r="AQ233" s="25">
        <v>4.5643816693762211</v>
      </c>
      <c r="AR233" s="25">
        <v>3.4710666212193857</v>
      </c>
      <c r="AS233" s="25">
        <v>2.8573071264063223</v>
      </c>
      <c r="AT233" s="25">
        <v>2.5502456704775405</v>
      </c>
      <c r="AV233" s="26">
        <v>14.372386261356514</v>
      </c>
      <c r="AW233" s="26">
        <v>14.143284287977481</v>
      </c>
      <c r="AX233" s="26">
        <v>13.799842660207172</v>
      </c>
      <c r="AY233" s="26">
        <v>13.435555555921502</v>
      </c>
      <c r="AZ233" s="26">
        <v>13.22441103772643</v>
      </c>
      <c r="BA233" s="26">
        <v>12.786317248997253</v>
      </c>
      <c r="BB233" s="26">
        <v>12.337778999219502</v>
      </c>
      <c r="BC233" s="26">
        <v>11.863396946733793</v>
      </c>
      <c r="BD233" s="26">
        <v>11.34934763895432</v>
      </c>
      <c r="BE233" s="26">
        <v>10.821938124556276</v>
      </c>
      <c r="BF233" s="26">
        <v>9.2013816693762216</v>
      </c>
      <c r="BG233" s="26">
        <v>8.1080666212193861</v>
      </c>
      <c r="BH233" s="26">
        <v>7.4943071264063228</v>
      </c>
      <c r="BI233" s="26">
        <v>7.1872456704775409</v>
      </c>
      <c r="BK233" s="27">
        <v>9.6867524308249227</v>
      </c>
      <c r="BL233" s="27">
        <v>9.4281092082341278</v>
      </c>
      <c r="BM233" s="27">
        <v>9.1496100687754698</v>
      </c>
      <c r="BN233" s="27">
        <v>8.7575868100222856</v>
      </c>
      <c r="BO233" s="27">
        <v>8.4086963678922562</v>
      </c>
      <c r="BP233" s="27">
        <v>7.9052059431147139</v>
      </c>
      <c r="BQ233" s="27">
        <v>7.313832976384214</v>
      </c>
      <c r="BR233" s="27">
        <v>6.7487594479043409</v>
      </c>
      <c r="BS233" s="27">
        <v>6.1676359450953591</v>
      </c>
      <c r="BT233" s="27">
        <v>5.5206207026210592</v>
      </c>
      <c r="BU233" s="27">
        <v>3.3937547817246951</v>
      </c>
      <c r="BV233" s="27">
        <v>2.5062371482220414</v>
      </c>
      <c r="BW233" s="27">
        <v>2.454325590460094</v>
      </c>
      <c r="BX233" s="27">
        <v>2.7525464081276922</v>
      </c>
      <c r="BZ233" s="27">
        <v>14.323752430824923</v>
      </c>
      <c r="CA233" s="27">
        <v>14.065109208234128</v>
      </c>
      <c r="CB233" s="27">
        <v>13.78661006877547</v>
      </c>
      <c r="CC233" s="27">
        <v>13.394586810022286</v>
      </c>
      <c r="CD233" s="27">
        <v>13.045696367892257</v>
      </c>
      <c r="CE233" s="27">
        <v>12.542205943114714</v>
      </c>
      <c r="CF233" s="27">
        <v>11.950832976384214</v>
      </c>
      <c r="CG233" s="27">
        <v>11.385759447904341</v>
      </c>
      <c r="CH233" s="27">
        <v>10.80463594509536</v>
      </c>
      <c r="CI233" s="27">
        <v>10.15762070262106</v>
      </c>
      <c r="CJ233" s="27">
        <v>8.0307547817246956</v>
      </c>
      <c r="CK233" s="27">
        <v>7.1432371482220418</v>
      </c>
      <c r="CL233" s="27">
        <v>7.0913255904600945</v>
      </c>
      <c r="CM233" s="27">
        <v>7.3895464081276927</v>
      </c>
      <c r="CO233" s="28">
        <v>9.6882524679903543</v>
      </c>
      <c r="CP233" s="28">
        <v>9.4213642669462843</v>
      </c>
      <c r="CQ233" s="28">
        <v>9.1434508055895201</v>
      </c>
      <c r="CR233" s="28">
        <v>8.7625540291113975</v>
      </c>
      <c r="CS233" s="28">
        <v>8.4949846531282223</v>
      </c>
      <c r="CT233" s="28">
        <v>8.0358202091665696</v>
      </c>
      <c r="CU233" s="28">
        <v>7.4765794249631305</v>
      </c>
      <c r="CV233" s="28">
        <v>6.9557995913055635</v>
      </c>
      <c r="CW233" s="28">
        <v>6.4862303614268626</v>
      </c>
      <c r="CX233" s="28">
        <v>6.0086468904737096</v>
      </c>
      <c r="CY233" s="28">
        <v>3.1489887885887669</v>
      </c>
      <c r="CZ233" s="28">
        <v>-2.4496687995203175</v>
      </c>
      <c r="DA233" s="28">
        <v>-6.5765355960489842</v>
      </c>
      <c r="DB233" s="28">
        <v>-9.2952902504702735</v>
      </c>
      <c r="DD233" s="28">
        <v>14.325252467990355</v>
      </c>
      <c r="DE233" s="28">
        <v>14.058364266946285</v>
      </c>
      <c r="DF233" s="28">
        <v>13.780450805589521</v>
      </c>
      <c r="DG233" s="28">
        <v>13.399554029111398</v>
      </c>
      <c r="DH233" s="28">
        <v>13.131984653128223</v>
      </c>
      <c r="DI233" s="28">
        <v>12.67282020916657</v>
      </c>
      <c r="DJ233" s="28">
        <v>12.113579424963131</v>
      </c>
      <c r="DK233" s="28">
        <v>11.592799591305564</v>
      </c>
      <c r="DL233" s="28">
        <v>11.123230361426863</v>
      </c>
      <c r="DM233" s="28">
        <v>10.64564689047371</v>
      </c>
      <c r="DN233" s="28">
        <v>7.7859887885887673</v>
      </c>
      <c r="DO233" s="28">
        <v>2.187331200479683</v>
      </c>
      <c r="DP233" s="28">
        <v>-1.9395355960489837</v>
      </c>
      <c r="DQ233" s="28">
        <v>-4.658290250470273</v>
      </c>
      <c r="DS233" s="29">
        <v>9.6982929994167719</v>
      </c>
      <c r="DT233" s="29">
        <v>9.4013193390360392</v>
      </c>
      <c r="DU233" s="29">
        <v>9.1233302047174067</v>
      </c>
      <c r="DV233" s="29">
        <v>8.7777980254933912</v>
      </c>
      <c r="DW233" s="29">
        <v>8.4642027686180601</v>
      </c>
      <c r="DX233" s="29">
        <v>8.0703883455586674</v>
      </c>
      <c r="DY233" s="29">
        <v>7.5891159236742798</v>
      </c>
      <c r="DZ233" s="29">
        <v>7.171560409138797</v>
      </c>
      <c r="EA233" s="29">
        <v>6.6314851986132126</v>
      </c>
      <c r="EB233" s="29">
        <v>5.2150926635848336</v>
      </c>
      <c r="EC233" s="29">
        <v>-1.2552883545476163</v>
      </c>
      <c r="ED233" s="29">
        <v>-6.1497488407290177</v>
      </c>
      <c r="EE233" s="29">
        <v>-8.7703817322588336</v>
      </c>
      <c r="EF233" s="29">
        <v>-7.6243791212090173</v>
      </c>
      <c r="EH233" s="29">
        <v>14.335292999416772</v>
      </c>
      <c r="EI233" s="29">
        <v>14.03831933903604</v>
      </c>
      <c r="EJ233" s="29">
        <v>14.03831933903604</v>
      </c>
      <c r="EK233" s="29">
        <v>13.414798025493392</v>
      </c>
      <c r="EL233" s="29">
        <v>13.101202768618061</v>
      </c>
      <c r="EM233" s="29">
        <v>12.707388345558668</v>
      </c>
      <c r="EN233" s="29">
        <v>12.22611592367428</v>
      </c>
      <c r="EO233" s="29">
        <v>11.808560409138797</v>
      </c>
      <c r="EP233" s="29">
        <v>11.268485198613213</v>
      </c>
      <c r="EQ233" s="29">
        <v>9.852092663584834</v>
      </c>
      <c r="ER233" s="29">
        <v>3.3817116454523841</v>
      </c>
      <c r="ES233" s="29">
        <v>-1.5127488407290173</v>
      </c>
      <c r="ET233" s="29">
        <v>-4.1333817322588331</v>
      </c>
      <c r="EU233" s="29">
        <v>-2.9873791212090168</v>
      </c>
      <c r="EW233" s="1">
        <v>397437</v>
      </c>
      <c r="EX233" s="1">
        <v>401979</v>
      </c>
      <c r="EY233" s="1" t="s">
        <v>472</v>
      </c>
      <c r="EZ233" s="1" t="s">
        <v>863</v>
      </c>
    </row>
    <row r="234" spans="2:156" ht="16" thickBot="1" x14ac:dyDescent="0.4">
      <c r="B234" s="21" t="s">
        <v>235</v>
      </c>
      <c r="C234" s="22">
        <v>11.199715940618283</v>
      </c>
      <c r="D234" s="23">
        <v>10.001622292702937</v>
      </c>
      <c r="E234" s="23">
        <v>9.4420676079877168</v>
      </c>
      <c r="F234" s="23">
        <v>9.0530797717838833</v>
      </c>
      <c r="G234" s="23">
        <v>8.8516037868265052</v>
      </c>
      <c r="H234" s="23">
        <v>8.2629868760925209</v>
      </c>
      <c r="I234" s="23">
        <v>7.617156877643577</v>
      </c>
      <c r="J234" s="23">
        <v>7.0778358903687746</v>
      </c>
      <c r="K234" s="23">
        <v>6.4410817738068431</v>
      </c>
      <c r="L234" s="23">
        <v>5.8067305730316896</v>
      </c>
      <c r="M234" s="23">
        <v>3.3592537911892073</v>
      </c>
      <c r="N234" s="23">
        <v>1.8773661503093706</v>
      </c>
      <c r="O234" s="23">
        <v>1.5047842020417974</v>
      </c>
      <c r="P234" s="23">
        <v>0.82522899615626599</v>
      </c>
      <c r="Q234" s="24"/>
      <c r="R234" s="23">
        <v>15.836645280709106</v>
      </c>
      <c r="S234" s="23">
        <v>14.63855163279376</v>
      </c>
      <c r="T234" s="23">
        <v>14.07899694807854</v>
      </c>
      <c r="U234" s="23">
        <v>13.690009111874707</v>
      </c>
      <c r="V234" s="23">
        <v>13.488533126917329</v>
      </c>
      <c r="W234" s="23">
        <v>12.899916216183344</v>
      </c>
      <c r="X234" s="23">
        <v>12.2540862177344</v>
      </c>
      <c r="Y234" s="23">
        <v>11.714765230459598</v>
      </c>
      <c r="Z234" s="23">
        <v>11.078011113897666</v>
      </c>
      <c r="AA234" s="23">
        <v>10.443659913122513</v>
      </c>
      <c r="AB234" s="23">
        <v>7.9961831312800307</v>
      </c>
      <c r="AC234" s="23">
        <v>6.514295490400194</v>
      </c>
      <c r="AD234" s="23">
        <v>6.1417135421326208</v>
      </c>
      <c r="AE234" s="23">
        <v>5.4621583362470894</v>
      </c>
      <c r="AG234" s="25">
        <v>11.822136600892234</v>
      </c>
      <c r="AH234" s="25">
        <v>11.217333541788165</v>
      </c>
      <c r="AI234" s="25">
        <v>10.643916396270892</v>
      </c>
      <c r="AJ234" s="25">
        <v>10.23116290701973</v>
      </c>
      <c r="AK234" s="25">
        <v>10.082129664491291</v>
      </c>
      <c r="AL234" s="25">
        <v>9.5542274792416659</v>
      </c>
      <c r="AM234" s="25">
        <v>8.9618769648889547</v>
      </c>
      <c r="AN234" s="25">
        <v>8.4582399276708262</v>
      </c>
      <c r="AO234" s="25">
        <v>7.8596019544366644</v>
      </c>
      <c r="AP234" s="25">
        <v>7.3221234338101748</v>
      </c>
      <c r="AQ234" s="25">
        <v>5.3877848030148598</v>
      </c>
      <c r="AR234" s="25">
        <v>3.870472333378995</v>
      </c>
      <c r="AS234" s="25">
        <v>3.1326230409772471</v>
      </c>
      <c r="AT234" s="25">
        <v>2.5657537086670992</v>
      </c>
      <c r="AV234" s="26">
        <v>16.459065940983059</v>
      </c>
      <c r="AW234" s="26">
        <v>15.854262881878988</v>
      </c>
      <c r="AX234" s="26">
        <v>15.280845736361716</v>
      </c>
      <c r="AY234" s="26">
        <v>14.868092247110553</v>
      </c>
      <c r="AZ234" s="26">
        <v>14.719059004582114</v>
      </c>
      <c r="BA234" s="26">
        <v>14.191156819332489</v>
      </c>
      <c r="BB234" s="26">
        <v>13.598806304979778</v>
      </c>
      <c r="BC234" s="26">
        <v>13.09516926776165</v>
      </c>
      <c r="BD234" s="26">
        <v>12.496531294527488</v>
      </c>
      <c r="BE234" s="26">
        <v>11.959052773900998</v>
      </c>
      <c r="BF234" s="26">
        <v>10.024714143105683</v>
      </c>
      <c r="BG234" s="26">
        <v>8.5074016734698183</v>
      </c>
      <c r="BH234" s="26">
        <v>7.7695523810680704</v>
      </c>
      <c r="BI234" s="26">
        <v>7.2026830487579225</v>
      </c>
      <c r="BK234" s="27">
        <v>11.214173946860747</v>
      </c>
      <c r="BL234" s="27">
        <v>10.027488283667893</v>
      </c>
      <c r="BM234" s="27">
        <v>9.49463295749457</v>
      </c>
      <c r="BN234" s="27">
        <v>9.0794921332598442</v>
      </c>
      <c r="BO234" s="27">
        <v>8.8902752869370794</v>
      </c>
      <c r="BP234" s="27">
        <v>8.319364111310362</v>
      </c>
      <c r="BQ234" s="27">
        <v>7.6918617822224782</v>
      </c>
      <c r="BR234" s="27">
        <v>7.1692498012349741</v>
      </c>
      <c r="BS234" s="27">
        <v>6.5591732826662899</v>
      </c>
      <c r="BT234" s="27">
        <v>5.9813739298433326</v>
      </c>
      <c r="BU234" s="27">
        <v>3.7397060272887472</v>
      </c>
      <c r="BV234" s="27">
        <v>2.4491482748133322</v>
      </c>
      <c r="BW234" s="27">
        <v>2.1355299264990926</v>
      </c>
      <c r="BX234" s="27">
        <v>2.0534957084546157</v>
      </c>
      <c r="BZ234" s="27">
        <v>15.85110328695157</v>
      </c>
      <c r="CA234" s="27">
        <v>14.664417623758716</v>
      </c>
      <c r="CB234" s="27">
        <v>14.131562297585393</v>
      </c>
      <c r="CC234" s="27">
        <v>13.716421473350668</v>
      </c>
      <c r="CD234" s="27">
        <v>13.527204627027903</v>
      </c>
      <c r="CE234" s="27">
        <v>12.956293451401185</v>
      </c>
      <c r="CF234" s="27">
        <v>12.328791122313302</v>
      </c>
      <c r="CG234" s="27">
        <v>11.806179141325797</v>
      </c>
      <c r="CH234" s="27">
        <v>11.196102622757113</v>
      </c>
      <c r="CI234" s="27">
        <v>10.618303269934156</v>
      </c>
      <c r="CJ234" s="27">
        <v>8.3766353673795706</v>
      </c>
      <c r="CK234" s="27">
        <v>7.0860776149041556</v>
      </c>
      <c r="CL234" s="27">
        <v>6.7724592665899159</v>
      </c>
      <c r="CM234" s="27">
        <v>6.6904250485454391</v>
      </c>
      <c r="CO234" s="28">
        <v>11.218962386969368</v>
      </c>
      <c r="CP234" s="28">
        <v>10.034169119871885</v>
      </c>
      <c r="CQ234" s="28">
        <v>9.468626739014633</v>
      </c>
      <c r="CR234" s="28">
        <v>9.1103333650691898</v>
      </c>
      <c r="CS234" s="28">
        <v>8.9697837587153515</v>
      </c>
      <c r="CT234" s="28">
        <v>8.4283951626203173</v>
      </c>
      <c r="CU234" s="28">
        <v>7.8074199910133952</v>
      </c>
      <c r="CV234" s="28">
        <v>7.2950759519458703</v>
      </c>
      <c r="CW234" s="28">
        <v>6.7461277501510786</v>
      </c>
      <c r="CX234" s="28">
        <v>6.2658852356954</v>
      </c>
      <c r="CY234" s="28">
        <v>2.8398461535994741</v>
      </c>
      <c r="CZ234" s="28">
        <v>-2.0612203526042343</v>
      </c>
      <c r="DA234" s="28">
        <v>-5.7502216058859759</v>
      </c>
      <c r="DB234" s="28">
        <v>-8.5299241006947923</v>
      </c>
      <c r="DD234" s="28">
        <v>15.855891727060191</v>
      </c>
      <c r="DE234" s="28">
        <v>14.671098459962709</v>
      </c>
      <c r="DF234" s="28">
        <v>14.105556079105456</v>
      </c>
      <c r="DG234" s="28">
        <v>13.747262705160013</v>
      </c>
      <c r="DH234" s="28">
        <v>13.606713098806175</v>
      </c>
      <c r="DI234" s="28">
        <v>13.065324502711141</v>
      </c>
      <c r="DJ234" s="28">
        <v>12.444349331104219</v>
      </c>
      <c r="DK234" s="28">
        <v>11.932005292036694</v>
      </c>
      <c r="DL234" s="28">
        <v>11.383057090241902</v>
      </c>
      <c r="DM234" s="28">
        <v>10.902814575786223</v>
      </c>
      <c r="DN234" s="28">
        <v>7.4767754936902975</v>
      </c>
      <c r="DO234" s="28">
        <v>2.5757089874865891</v>
      </c>
      <c r="DP234" s="28">
        <v>-1.1132922657951525</v>
      </c>
      <c r="DQ234" s="28">
        <v>-3.892994760603969</v>
      </c>
      <c r="DS234" s="29">
        <v>11.195354319370239</v>
      </c>
      <c r="DT234" s="29">
        <v>9.9644983105235045</v>
      </c>
      <c r="DU234" s="29">
        <v>9.3619957042511039</v>
      </c>
      <c r="DV234" s="29">
        <v>8.9250185599592413</v>
      </c>
      <c r="DW234" s="29">
        <v>8.7618874678827368</v>
      </c>
      <c r="DX234" s="29">
        <v>8.2349808165562024</v>
      </c>
      <c r="DY234" s="29">
        <v>7.6394457820501867</v>
      </c>
      <c r="DZ234" s="29">
        <v>7.1702890395001226</v>
      </c>
      <c r="EA234" s="29">
        <v>6.5587383422473415</v>
      </c>
      <c r="EB234" s="29">
        <v>5.2914197415104987</v>
      </c>
      <c r="EC234" s="29">
        <v>-0.68679543088191863</v>
      </c>
      <c r="ED234" s="29">
        <v>-5.2953859140937354</v>
      </c>
      <c r="EE234" s="29">
        <v>-8.0741768074090601</v>
      </c>
      <c r="EF234" s="29">
        <v>-7.5226574610457178</v>
      </c>
      <c r="EH234" s="29">
        <v>15.832283659461062</v>
      </c>
      <c r="EI234" s="29">
        <v>14.601427650614328</v>
      </c>
      <c r="EJ234" s="29">
        <v>14.601427650614328</v>
      </c>
      <c r="EK234" s="29">
        <v>13.561947900050065</v>
      </c>
      <c r="EL234" s="29">
        <v>13.39881680797356</v>
      </c>
      <c r="EM234" s="29">
        <v>12.871910156647026</v>
      </c>
      <c r="EN234" s="29">
        <v>12.27637512214101</v>
      </c>
      <c r="EO234" s="29">
        <v>11.807218379590946</v>
      </c>
      <c r="EP234" s="29">
        <v>11.195667682338165</v>
      </c>
      <c r="EQ234" s="29">
        <v>9.928349081601322</v>
      </c>
      <c r="ER234" s="29">
        <v>3.9501339092089047</v>
      </c>
      <c r="ES234" s="29">
        <v>-0.65845657400291202</v>
      </c>
      <c r="ET234" s="29">
        <v>-3.4372474673182367</v>
      </c>
      <c r="EU234" s="29">
        <v>-2.8857281209548944</v>
      </c>
      <c r="EW234" s="1">
        <v>376250</v>
      </c>
      <c r="EX234" s="1">
        <v>397574</v>
      </c>
      <c r="EY234" s="1" t="s">
        <v>493</v>
      </c>
      <c r="EZ234" s="1" t="s">
        <v>866</v>
      </c>
    </row>
    <row r="235" spans="2:156" ht="16" thickBot="1" x14ac:dyDescent="0.4">
      <c r="B235" s="21" t="s">
        <v>236</v>
      </c>
      <c r="C235" s="22">
        <v>8.6057536029967938</v>
      </c>
      <c r="D235" s="23">
        <v>8.3322458936338482</v>
      </c>
      <c r="E235" s="23">
        <v>8.2010920407892822</v>
      </c>
      <c r="F235" s="23">
        <v>7.8530613231428408</v>
      </c>
      <c r="G235" s="23">
        <v>7.6791575606453133</v>
      </c>
      <c r="H235" s="23">
        <v>7.315798144201441</v>
      </c>
      <c r="I235" s="23">
        <v>6.9205881665943618</v>
      </c>
      <c r="J235" s="23">
        <v>6.5513682137992788</v>
      </c>
      <c r="K235" s="23">
        <v>6.1725300641777956</v>
      </c>
      <c r="L235" s="23">
        <v>5.7224231248206614</v>
      </c>
      <c r="M235" s="23">
        <v>4.1458444323434875</v>
      </c>
      <c r="N235" s="23">
        <v>3.3256742009271747</v>
      </c>
      <c r="O235" s="23">
        <v>3.0064628610280195</v>
      </c>
      <c r="P235" s="23">
        <v>3.0769059866596216</v>
      </c>
      <c r="Q235" s="24"/>
      <c r="R235" s="23">
        <v>14.225753602996795</v>
      </c>
      <c r="S235" s="23">
        <v>13.952245893633849</v>
      </c>
      <c r="T235" s="23">
        <v>13.821092040789283</v>
      </c>
      <c r="U235" s="23">
        <v>13.473061323142842</v>
      </c>
      <c r="V235" s="23">
        <v>13.299157560645314</v>
      </c>
      <c r="W235" s="23">
        <v>12.935798144201442</v>
      </c>
      <c r="X235" s="23">
        <v>12.540588166594363</v>
      </c>
      <c r="Y235" s="23">
        <v>12.17136821379928</v>
      </c>
      <c r="Z235" s="23">
        <v>11.792530064177797</v>
      </c>
      <c r="AA235" s="23">
        <v>11.342423124820662</v>
      </c>
      <c r="AB235" s="23">
        <v>9.7658444323434885</v>
      </c>
      <c r="AC235" s="23">
        <v>8.9456742009271757</v>
      </c>
      <c r="AD235" s="23">
        <v>8.6264628610280205</v>
      </c>
      <c r="AE235" s="23">
        <v>8.6969059866596226</v>
      </c>
      <c r="AG235" s="25">
        <v>8.6839086108394952</v>
      </c>
      <c r="AH235" s="25">
        <v>8.4749144497217817</v>
      </c>
      <c r="AI235" s="25">
        <v>8.2978292043215163</v>
      </c>
      <c r="AJ235" s="25">
        <v>7.9659887924704496</v>
      </c>
      <c r="AK235" s="25">
        <v>7.8297383726043233</v>
      </c>
      <c r="AL235" s="25">
        <v>7.5075537695150398</v>
      </c>
      <c r="AM235" s="25">
        <v>7.1493723154990771</v>
      </c>
      <c r="AN235" s="25">
        <v>6.8158526827887709</v>
      </c>
      <c r="AO235" s="25">
        <v>6.4667511975843261</v>
      </c>
      <c r="AP235" s="25">
        <v>6.1040340223479781</v>
      </c>
      <c r="AQ235" s="25">
        <v>4.9996239558402529</v>
      </c>
      <c r="AR235" s="25">
        <v>4.2362629448444729</v>
      </c>
      <c r="AS235" s="25">
        <v>3.6606493758239544</v>
      </c>
      <c r="AT235" s="25">
        <v>3.3697983135715823</v>
      </c>
      <c r="AV235" s="26">
        <v>14.303908610839496</v>
      </c>
      <c r="AW235" s="26">
        <v>14.094914449721783</v>
      </c>
      <c r="AX235" s="26">
        <v>13.917829204321517</v>
      </c>
      <c r="AY235" s="26">
        <v>13.585988792470451</v>
      </c>
      <c r="AZ235" s="26">
        <v>13.449738372604324</v>
      </c>
      <c r="BA235" s="26">
        <v>13.127553769515041</v>
      </c>
      <c r="BB235" s="26">
        <v>12.769372315499078</v>
      </c>
      <c r="BC235" s="26">
        <v>12.435852682788772</v>
      </c>
      <c r="BD235" s="26">
        <v>12.086751197584327</v>
      </c>
      <c r="BE235" s="26">
        <v>11.724034022347979</v>
      </c>
      <c r="BF235" s="26">
        <v>10.619623955840254</v>
      </c>
      <c r="BG235" s="26">
        <v>9.8562629448444739</v>
      </c>
      <c r="BH235" s="26">
        <v>9.2806493758239554</v>
      </c>
      <c r="BI235" s="26">
        <v>8.9897983135715833</v>
      </c>
      <c r="BK235" s="27">
        <v>8.6151038361989638</v>
      </c>
      <c r="BL235" s="27">
        <v>8.3487278090396799</v>
      </c>
      <c r="BM235" s="27">
        <v>8.2321203015071625</v>
      </c>
      <c r="BN235" s="27">
        <v>7.8965512716049435</v>
      </c>
      <c r="BO235" s="27">
        <v>7.7352757583882799</v>
      </c>
      <c r="BP235" s="27">
        <v>7.3866071771868924</v>
      </c>
      <c r="BQ235" s="27">
        <v>7.0055529917350299</v>
      </c>
      <c r="BR235" s="27">
        <v>6.649273553347097</v>
      </c>
      <c r="BS235" s="27">
        <v>6.2904684574527998</v>
      </c>
      <c r="BT235" s="27">
        <v>5.8864994091706517</v>
      </c>
      <c r="BU235" s="27">
        <v>4.4909993883959167</v>
      </c>
      <c r="BV235" s="27">
        <v>3.8581667683691272</v>
      </c>
      <c r="BW235" s="27">
        <v>3.6177966600823233</v>
      </c>
      <c r="BX235" s="27">
        <v>3.7756334884184959</v>
      </c>
      <c r="BZ235" s="27">
        <v>14.235103836198965</v>
      </c>
      <c r="CA235" s="27">
        <v>13.968727809039681</v>
      </c>
      <c r="CB235" s="27">
        <v>13.852120301507163</v>
      </c>
      <c r="CC235" s="27">
        <v>13.516551271604945</v>
      </c>
      <c r="CD235" s="27">
        <v>13.355275758388281</v>
      </c>
      <c r="CE235" s="27">
        <v>13.006607177186893</v>
      </c>
      <c r="CF235" s="27">
        <v>12.625552991735031</v>
      </c>
      <c r="CG235" s="27">
        <v>12.269273553347098</v>
      </c>
      <c r="CH235" s="27">
        <v>11.910468457452801</v>
      </c>
      <c r="CI235" s="27">
        <v>11.506499409170653</v>
      </c>
      <c r="CJ235" s="27">
        <v>10.110999388395918</v>
      </c>
      <c r="CK235" s="27">
        <v>9.4781667683691282</v>
      </c>
      <c r="CL235" s="27">
        <v>9.2377966600823243</v>
      </c>
      <c r="CM235" s="27">
        <v>9.3956334884184969</v>
      </c>
      <c r="CO235" s="28">
        <v>8.6157882068703877</v>
      </c>
      <c r="CP235" s="28">
        <v>8.3551079192636664</v>
      </c>
      <c r="CQ235" s="28">
        <v>8.243176232676344</v>
      </c>
      <c r="CR235" s="28">
        <v>7.9160158844612862</v>
      </c>
      <c r="CS235" s="28">
        <v>7.7744011783265687</v>
      </c>
      <c r="CT235" s="28">
        <v>7.4398974054314309</v>
      </c>
      <c r="CU235" s="28">
        <v>7.0557811222087938</v>
      </c>
      <c r="CV235" s="28">
        <v>6.6969264903062733</v>
      </c>
      <c r="CW235" s="28">
        <v>6.3850767600816649</v>
      </c>
      <c r="CX235" s="28">
        <v>6.0579319270663827</v>
      </c>
      <c r="CY235" s="28">
        <v>3.6618511386241863</v>
      </c>
      <c r="CZ235" s="28">
        <v>-1.5156191574180404</v>
      </c>
      <c r="DA235" s="28">
        <v>-5.66435552307777</v>
      </c>
      <c r="DB235" s="28">
        <v>-8.1514681474307622</v>
      </c>
      <c r="DD235" s="28">
        <v>14.235788206870389</v>
      </c>
      <c r="DE235" s="28">
        <v>13.975107919263667</v>
      </c>
      <c r="DF235" s="28">
        <v>13.863176232676345</v>
      </c>
      <c r="DG235" s="28">
        <v>13.536015884461287</v>
      </c>
      <c r="DH235" s="28">
        <v>13.39440117832657</v>
      </c>
      <c r="DI235" s="28">
        <v>13.059897405431432</v>
      </c>
      <c r="DJ235" s="28">
        <v>12.675781122208795</v>
      </c>
      <c r="DK235" s="28">
        <v>12.316926490306274</v>
      </c>
      <c r="DL235" s="28">
        <v>12.005076760081666</v>
      </c>
      <c r="DM235" s="28">
        <v>11.677931927066384</v>
      </c>
      <c r="DN235" s="28">
        <v>9.2818511386241873</v>
      </c>
      <c r="DO235" s="28">
        <v>4.1043808425819606</v>
      </c>
      <c r="DP235" s="28">
        <v>-4.4355523077769021E-2</v>
      </c>
      <c r="DQ235" s="28">
        <v>-2.5314681474307612</v>
      </c>
      <c r="DS235" s="29">
        <v>8.6233698160466457</v>
      </c>
      <c r="DT235" s="29">
        <v>8.3239042491243289</v>
      </c>
      <c r="DU235" s="29">
        <v>8.2216530930341918</v>
      </c>
      <c r="DV235" s="29">
        <v>7.9396244731758365</v>
      </c>
      <c r="DW235" s="29">
        <v>7.8378911713251007</v>
      </c>
      <c r="DX235" s="29">
        <v>7.5605112363578399</v>
      </c>
      <c r="DY235" s="29">
        <v>7.231100509108364</v>
      </c>
      <c r="DZ235" s="29">
        <v>6.9342835016601452</v>
      </c>
      <c r="EA235" s="29">
        <v>6.5156188645761777</v>
      </c>
      <c r="EB235" s="29">
        <v>5.2774811355443454</v>
      </c>
      <c r="EC235" s="29">
        <v>-0.57118562900207692</v>
      </c>
      <c r="ED235" s="29">
        <v>-5.2163131419841733</v>
      </c>
      <c r="EE235" s="29">
        <v>-7.9194151346303343</v>
      </c>
      <c r="EF235" s="29">
        <v>-6.8265709741616298</v>
      </c>
      <c r="EH235" s="29">
        <v>14.243369816046647</v>
      </c>
      <c r="EI235" s="29">
        <v>13.94390424912433</v>
      </c>
      <c r="EJ235" s="29">
        <v>13.94390424912433</v>
      </c>
      <c r="EK235" s="29">
        <v>13.559624473175838</v>
      </c>
      <c r="EL235" s="29">
        <v>13.457891171325102</v>
      </c>
      <c r="EM235" s="29">
        <v>13.180511236357841</v>
      </c>
      <c r="EN235" s="29">
        <v>12.851100509108365</v>
      </c>
      <c r="EO235" s="29">
        <v>12.554283501660146</v>
      </c>
      <c r="EP235" s="29">
        <v>12.135618864576179</v>
      </c>
      <c r="EQ235" s="29">
        <v>10.897481135544346</v>
      </c>
      <c r="ER235" s="29">
        <v>5.0488143709979241</v>
      </c>
      <c r="ES235" s="29">
        <v>0.40368685801582771</v>
      </c>
      <c r="ET235" s="29">
        <v>-2.2994151346303333</v>
      </c>
      <c r="EU235" s="29">
        <v>-1.2065709741616288</v>
      </c>
      <c r="EW235" s="1">
        <v>370045</v>
      </c>
      <c r="EX235" s="1">
        <v>409863</v>
      </c>
      <c r="EY235" s="1" t="s">
        <v>489</v>
      </c>
      <c r="EZ235" s="1" t="s">
        <v>867</v>
      </c>
    </row>
    <row r="236" spans="2:156" ht="16" thickBot="1" x14ac:dyDescent="0.4">
      <c r="B236" s="21" t="s">
        <v>237</v>
      </c>
      <c r="C236" s="22">
        <v>4.7047708490268576</v>
      </c>
      <c r="D236" s="23">
        <v>3.4826954785791386</v>
      </c>
      <c r="E236" s="23">
        <v>3.0521809504373323</v>
      </c>
      <c r="F236" s="23">
        <v>2.8407161381132227</v>
      </c>
      <c r="G236" s="23">
        <v>2.6301913987728689</v>
      </c>
      <c r="H236" s="23">
        <v>2.3214432095598099</v>
      </c>
      <c r="I236" s="23">
        <v>1.9937367831111814</v>
      </c>
      <c r="J236" s="23">
        <v>1.655892581503057</v>
      </c>
      <c r="K236" s="23">
        <v>1.3139423819199436</v>
      </c>
      <c r="L236" s="23">
        <v>0.89931373947675297</v>
      </c>
      <c r="M236" s="23">
        <v>-0.52984513150691015</v>
      </c>
      <c r="N236" s="23">
        <v>-1.4470274703251</v>
      </c>
      <c r="O236" s="23">
        <v>-1.7394225058959307</v>
      </c>
      <c r="P236" s="23">
        <v>-1.7375678811144901</v>
      </c>
      <c r="Q236" s="24"/>
      <c r="R236" s="23">
        <v>9.3447708490268582</v>
      </c>
      <c r="S236" s="23">
        <v>8.1226954785791392</v>
      </c>
      <c r="T236" s="23">
        <v>7.6921809504373329</v>
      </c>
      <c r="U236" s="23">
        <v>7.4807161381132232</v>
      </c>
      <c r="V236" s="23">
        <v>7.2701913987728695</v>
      </c>
      <c r="W236" s="23">
        <v>6.9614432095598104</v>
      </c>
      <c r="X236" s="23">
        <v>6.633736783111182</v>
      </c>
      <c r="Y236" s="23">
        <v>6.2958925815030575</v>
      </c>
      <c r="Z236" s="23">
        <v>5.9539423819199442</v>
      </c>
      <c r="AA236" s="23">
        <v>5.5393137394767535</v>
      </c>
      <c r="AB236" s="23">
        <v>4.1101548684930904</v>
      </c>
      <c r="AC236" s="23">
        <v>3.1929725296749005</v>
      </c>
      <c r="AD236" s="23">
        <v>2.9005774941040698</v>
      </c>
      <c r="AE236" s="23">
        <v>2.9024321188855104</v>
      </c>
      <c r="AG236" s="25">
        <v>5.4063163097053284</v>
      </c>
      <c r="AH236" s="25">
        <v>4.8686991521555107</v>
      </c>
      <c r="AI236" s="25">
        <v>4.4160570953040867</v>
      </c>
      <c r="AJ236" s="25">
        <v>4.1078476178776739</v>
      </c>
      <c r="AK236" s="25">
        <v>3.8247978646064169</v>
      </c>
      <c r="AL236" s="25">
        <v>3.4694552208820326</v>
      </c>
      <c r="AM236" s="25">
        <v>3.0765426361649197</v>
      </c>
      <c r="AN236" s="25">
        <v>2.6579420772371769</v>
      </c>
      <c r="AO236" s="25">
        <v>2.2241918281203148</v>
      </c>
      <c r="AP236" s="25">
        <v>1.7699916892344838</v>
      </c>
      <c r="AQ236" s="25">
        <v>0.84174343698013487</v>
      </c>
      <c r="AR236" s="25">
        <v>2.8997589125875578E-2</v>
      </c>
      <c r="AS236" s="25">
        <v>-0.43052832316560341</v>
      </c>
      <c r="AT236" s="25">
        <v>-0.7004728384713701</v>
      </c>
      <c r="AV236" s="26">
        <v>10.046316309705329</v>
      </c>
      <c r="AW236" s="26">
        <v>9.5086991521555113</v>
      </c>
      <c r="AX236" s="26">
        <v>9.0560570953040873</v>
      </c>
      <c r="AY236" s="26">
        <v>8.7478476178776745</v>
      </c>
      <c r="AZ236" s="26">
        <v>8.4647978646064175</v>
      </c>
      <c r="BA236" s="26">
        <v>8.1094552208820332</v>
      </c>
      <c r="BB236" s="26">
        <v>7.7165426361649203</v>
      </c>
      <c r="BC236" s="26">
        <v>7.2979420772371775</v>
      </c>
      <c r="BD236" s="26">
        <v>6.8641918281203154</v>
      </c>
      <c r="BE236" s="26">
        <v>6.4099916892344844</v>
      </c>
      <c r="BF236" s="26">
        <v>5.4817434369801354</v>
      </c>
      <c r="BG236" s="26">
        <v>4.6689975891258761</v>
      </c>
      <c r="BH236" s="26">
        <v>4.2094716768343972</v>
      </c>
      <c r="BI236" s="26">
        <v>3.9395271615286305</v>
      </c>
      <c r="BK236" s="27">
        <v>4.7169154611286643</v>
      </c>
      <c r="BL236" s="27">
        <v>3.5102826678917722</v>
      </c>
      <c r="BM236" s="27">
        <v>3.0948805603194636</v>
      </c>
      <c r="BN236" s="27">
        <v>2.9091684611089086</v>
      </c>
      <c r="BO236" s="27">
        <v>2.7632473787097211</v>
      </c>
      <c r="BP236" s="27">
        <v>2.4748059300175598</v>
      </c>
      <c r="BQ236" s="27">
        <v>2.1675890450442878</v>
      </c>
      <c r="BR236" s="27">
        <v>1.8504520890029355</v>
      </c>
      <c r="BS236" s="27">
        <v>1.5356787779570098</v>
      </c>
      <c r="BT236" s="27">
        <v>1.1696864012762589</v>
      </c>
      <c r="BU236" s="27">
        <v>-9.7730818724617308E-2</v>
      </c>
      <c r="BV236" s="27">
        <v>-0.80959219229177393</v>
      </c>
      <c r="BW236" s="27">
        <v>-1.006971119430137</v>
      </c>
      <c r="BX236" s="27">
        <v>-0.89845593535680734</v>
      </c>
      <c r="BZ236" s="27">
        <v>9.3569154611286649</v>
      </c>
      <c r="CA236" s="27">
        <v>8.1502826678917728</v>
      </c>
      <c r="CB236" s="27">
        <v>7.7348805603194641</v>
      </c>
      <c r="CC236" s="27">
        <v>7.5491684611089092</v>
      </c>
      <c r="CD236" s="27">
        <v>7.4032473787097217</v>
      </c>
      <c r="CE236" s="27">
        <v>7.1148059300175603</v>
      </c>
      <c r="CF236" s="27">
        <v>6.8075890450442884</v>
      </c>
      <c r="CG236" s="27">
        <v>6.490452089002936</v>
      </c>
      <c r="CH236" s="27">
        <v>6.1756787779570104</v>
      </c>
      <c r="CI236" s="27">
        <v>5.8096864012762595</v>
      </c>
      <c r="CJ236" s="27">
        <v>4.5422691812753833</v>
      </c>
      <c r="CK236" s="27">
        <v>3.8304078077082266</v>
      </c>
      <c r="CL236" s="27">
        <v>3.6330288805698636</v>
      </c>
      <c r="CM236" s="27">
        <v>3.7415440646431932</v>
      </c>
      <c r="CO236" s="28">
        <v>4.7256971270548007</v>
      </c>
      <c r="CP236" s="28">
        <v>3.5198765663995779</v>
      </c>
      <c r="CQ236" s="28">
        <v>3.0929162381545403</v>
      </c>
      <c r="CR236" s="28">
        <v>2.8901599709655486</v>
      </c>
      <c r="CS236" s="28">
        <v>2.684968636441134</v>
      </c>
      <c r="CT236" s="28">
        <v>2.3703729976989436</v>
      </c>
      <c r="CU236" s="28">
        <v>2.0111810497949705</v>
      </c>
      <c r="CV236" s="28">
        <v>1.6351649501282282</v>
      </c>
      <c r="CW236" s="28">
        <v>1.2910511697110785</v>
      </c>
      <c r="CX236" s="28">
        <v>0.94205143159172522</v>
      </c>
      <c r="CY236" s="28">
        <v>-1.4397547531593737</v>
      </c>
      <c r="CZ236" s="28">
        <v>-6.7954010895074681</v>
      </c>
      <c r="DA236" s="28">
        <v>-10.752439712352064</v>
      </c>
      <c r="DB236" s="28">
        <v>-13.110388916285778</v>
      </c>
      <c r="DD236" s="28">
        <v>9.3656971270548013</v>
      </c>
      <c r="DE236" s="28">
        <v>8.1598765663995785</v>
      </c>
      <c r="DF236" s="28">
        <v>7.7329162381545409</v>
      </c>
      <c r="DG236" s="28">
        <v>7.5301599709655491</v>
      </c>
      <c r="DH236" s="28">
        <v>7.3249686364411346</v>
      </c>
      <c r="DI236" s="28">
        <v>7.0103729976989442</v>
      </c>
      <c r="DJ236" s="28">
        <v>6.651181049794971</v>
      </c>
      <c r="DK236" s="28">
        <v>6.2751649501282287</v>
      </c>
      <c r="DL236" s="28">
        <v>5.931051169711079</v>
      </c>
      <c r="DM236" s="28">
        <v>5.5820514315917258</v>
      </c>
      <c r="DN236" s="28">
        <v>3.2002452468406268</v>
      </c>
      <c r="DO236" s="28">
        <v>-2.1554010895074676</v>
      </c>
      <c r="DP236" s="28">
        <v>-6.1124397123520637</v>
      </c>
      <c r="DQ236" s="28">
        <v>-8.4703889162857777</v>
      </c>
      <c r="DS236" s="29">
        <v>4.7461053063723178</v>
      </c>
      <c r="DT236" s="29">
        <v>3.5438883875092415</v>
      </c>
      <c r="DU236" s="29">
        <v>3.1395855316495371</v>
      </c>
      <c r="DV236" s="29">
        <v>2.9774286348562811</v>
      </c>
      <c r="DW236" s="29">
        <v>2.8373267369963493</v>
      </c>
      <c r="DX236" s="29">
        <v>2.5698012053359207</v>
      </c>
      <c r="DY236" s="29">
        <v>2.2633217634916072</v>
      </c>
      <c r="DZ236" s="29">
        <v>1.9452936966142467</v>
      </c>
      <c r="EA236" s="29">
        <v>1.4931311787092767</v>
      </c>
      <c r="EB236" s="29">
        <v>0.17879014547377281</v>
      </c>
      <c r="EC236" s="29">
        <v>-5.8527545239686241</v>
      </c>
      <c r="ED236" s="29">
        <v>-10.671869693579787</v>
      </c>
      <c r="EE236" s="29">
        <v>-13.09873883433707</v>
      </c>
      <c r="EF236" s="29">
        <v>-11.876747546801987</v>
      </c>
      <c r="EH236" s="29">
        <v>9.3861053063723183</v>
      </c>
      <c r="EI236" s="29">
        <v>8.1838883875092421</v>
      </c>
      <c r="EJ236" s="29">
        <v>8.1838883875092421</v>
      </c>
      <c r="EK236" s="29">
        <v>7.6174286348562816</v>
      </c>
      <c r="EL236" s="29">
        <v>7.4773267369963499</v>
      </c>
      <c r="EM236" s="29">
        <v>7.2098012053359213</v>
      </c>
      <c r="EN236" s="29">
        <v>6.9033217634916078</v>
      </c>
      <c r="EO236" s="29">
        <v>6.5852936966142472</v>
      </c>
      <c r="EP236" s="29">
        <v>6.1331311787092773</v>
      </c>
      <c r="EQ236" s="29">
        <v>4.8187901454737734</v>
      </c>
      <c r="ER236" s="29">
        <v>-1.2127545239686235</v>
      </c>
      <c r="ES236" s="29">
        <v>-6.031869693579786</v>
      </c>
      <c r="ET236" s="29">
        <v>-8.4587388343370691</v>
      </c>
      <c r="EU236" s="29">
        <v>-7.2367475468019862</v>
      </c>
      <c r="EW236" s="1">
        <v>386020</v>
      </c>
      <c r="EX236" s="1">
        <v>438507</v>
      </c>
      <c r="EY236" s="1" t="s">
        <v>573</v>
      </c>
      <c r="EZ236" s="1" t="s">
        <v>510</v>
      </c>
    </row>
    <row r="237" spans="2:156" ht="16" thickBot="1" x14ac:dyDescent="0.4">
      <c r="B237" s="21" t="s">
        <v>238</v>
      </c>
      <c r="C237" s="22">
        <v>10.59064241492163</v>
      </c>
      <c r="D237" s="23">
        <v>10.297969517687827</v>
      </c>
      <c r="E237" s="23">
        <v>10.096126320195406</v>
      </c>
      <c r="F237" s="23">
        <v>9.7391399244450341</v>
      </c>
      <c r="G237" s="23">
        <v>9.3796353377088675</v>
      </c>
      <c r="H237" s="23">
        <v>8.9065695984891438</v>
      </c>
      <c r="I237" s="23">
        <v>8.442165201874154</v>
      </c>
      <c r="J237" s="23">
        <v>7.925203506890611</v>
      </c>
      <c r="K237" s="23">
        <v>7.3633485909733327</v>
      </c>
      <c r="L237" s="23">
        <v>6.7043793507041549</v>
      </c>
      <c r="M237" s="23">
        <v>4.2690197038276452</v>
      </c>
      <c r="N237" s="23">
        <v>2.8896911916073407</v>
      </c>
      <c r="O237" s="23">
        <v>2.4046558461176026</v>
      </c>
      <c r="P237" s="23">
        <v>2.5486151469103078</v>
      </c>
      <c r="Q237" s="24"/>
      <c r="R237" s="23">
        <v>15.227642414921631</v>
      </c>
      <c r="S237" s="23">
        <v>14.934969517687827</v>
      </c>
      <c r="T237" s="23">
        <v>14.733126320195407</v>
      </c>
      <c r="U237" s="23">
        <v>14.376139924445035</v>
      </c>
      <c r="V237" s="23">
        <v>14.016635337708868</v>
      </c>
      <c r="W237" s="23">
        <v>13.543569598489144</v>
      </c>
      <c r="X237" s="23">
        <v>13.079165201874154</v>
      </c>
      <c r="Y237" s="23">
        <v>12.562203506890611</v>
      </c>
      <c r="Z237" s="23">
        <v>12.000348590973333</v>
      </c>
      <c r="AA237" s="23">
        <v>11.341379350704155</v>
      </c>
      <c r="AB237" s="23">
        <v>8.9060197038276456</v>
      </c>
      <c r="AC237" s="23">
        <v>7.5266911916073411</v>
      </c>
      <c r="AD237" s="23">
        <v>7.0416558461176031</v>
      </c>
      <c r="AE237" s="23">
        <v>7.1856151469103082</v>
      </c>
      <c r="AG237" s="25">
        <v>10.696141071083906</v>
      </c>
      <c r="AH237" s="25">
        <v>10.489127207579804</v>
      </c>
      <c r="AI237" s="25">
        <v>10.22017223649758</v>
      </c>
      <c r="AJ237" s="25">
        <v>9.885186747529735</v>
      </c>
      <c r="AK237" s="25">
        <v>9.5786294971472472</v>
      </c>
      <c r="AL237" s="25">
        <v>9.1658003268332209</v>
      </c>
      <c r="AM237" s="25">
        <v>8.7568193770567451</v>
      </c>
      <c r="AN237" s="25">
        <v>8.2952182970253947</v>
      </c>
      <c r="AO237" s="25">
        <v>7.8013918083957225</v>
      </c>
      <c r="AP237" s="25">
        <v>7.3248412218514574</v>
      </c>
      <c r="AQ237" s="25">
        <v>5.6370340894171598</v>
      </c>
      <c r="AR237" s="25">
        <v>4.1621200024886029</v>
      </c>
      <c r="AS237" s="25">
        <v>3.1820819392896773</v>
      </c>
      <c r="AT237" s="25">
        <v>2.5144860347093676</v>
      </c>
      <c r="AV237" s="26">
        <v>15.333141071083906</v>
      </c>
      <c r="AW237" s="26">
        <v>15.126127207579804</v>
      </c>
      <c r="AX237" s="26">
        <v>14.857172236497581</v>
      </c>
      <c r="AY237" s="26">
        <v>14.522186747529735</v>
      </c>
      <c r="AZ237" s="26">
        <v>14.215629497147248</v>
      </c>
      <c r="BA237" s="26">
        <v>13.802800326833221</v>
      </c>
      <c r="BB237" s="26">
        <v>13.393819377056746</v>
      </c>
      <c r="BC237" s="26">
        <v>12.932218297025395</v>
      </c>
      <c r="BD237" s="26">
        <v>12.438391808395723</v>
      </c>
      <c r="BE237" s="26">
        <v>11.961841221851458</v>
      </c>
      <c r="BF237" s="26">
        <v>10.27403408941716</v>
      </c>
      <c r="BG237" s="26">
        <v>8.7991200024886034</v>
      </c>
      <c r="BH237" s="26">
        <v>7.8190819392896778</v>
      </c>
      <c r="BI237" s="26">
        <v>7.1514860347093681</v>
      </c>
      <c r="BK237" s="27">
        <v>10.600949697483854</v>
      </c>
      <c r="BL237" s="27">
        <v>10.318582222044443</v>
      </c>
      <c r="BM237" s="27">
        <v>10.126416673789398</v>
      </c>
      <c r="BN237" s="27">
        <v>9.7793881913151761</v>
      </c>
      <c r="BO237" s="27">
        <v>9.432108598662289</v>
      </c>
      <c r="BP237" s="27">
        <v>8.972933460192932</v>
      </c>
      <c r="BQ237" s="27">
        <v>8.5216127388988223</v>
      </c>
      <c r="BR237" s="27">
        <v>8.0175520914837453</v>
      </c>
      <c r="BS237" s="27">
        <v>7.4779367692161109</v>
      </c>
      <c r="BT237" s="27">
        <v>6.8741676688531683</v>
      </c>
      <c r="BU237" s="27">
        <v>4.6399212770911866</v>
      </c>
      <c r="BV237" s="27">
        <v>3.4065785263464434</v>
      </c>
      <c r="BW237" s="27">
        <v>2.9761563374069979</v>
      </c>
      <c r="BX237" s="27">
        <v>3.1143145139336248</v>
      </c>
      <c r="BZ237" s="27">
        <v>15.237949697483854</v>
      </c>
      <c r="CA237" s="27">
        <v>14.955582222044443</v>
      </c>
      <c r="CB237" s="27">
        <v>14.763416673789399</v>
      </c>
      <c r="CC237" s="27">
        <v>14.416388191315177</v>
      </c>
      <c r="CD237" s="27">
        <v>14.069108598662289</v>
      </c>
      <c r="CE237" s="27">
        <v>13.609933460192932</v>
      </c>
      <c r="CF237" s="27">
        <v>13.158612738898823</v>
      </c>
      <c r="CG237" s="27">
        <v>12.654552091483746</v>
      </c>
      <c r="CH237" s="27">
        <v>12.114936769216111</v>
      </c>
      <c r="CI237" s="27">
        <v>11.511167668853169</v>
      </c>
      <c r="CJ237" s="27">
        <v>9.2769212770911871</v>
      </c>
      <c r="CK237" s="27">
        <v>8.0435785263464439</v>
      </c>
      <c r="CL237" s="27">
        <v>7.6131563374069984</v>
      </c>
      <c r="CM237" s="27">
        <v>7.7513145139336252</v>
      </c>
      <c r="CO237" s="28">
        <v>10.598107798524271</v>
      </c>
      <c r="CP237" s="28">
        <v>10.310376169648334</v>
      </c>
      <c r="CQ237" s="28">
        <v>10.11500821171731</v>
      </c>
      <c r="CR237" s="28">
        <v>9.7618952715065941</v>
      </c>
      <c r="CS237" s="28">
        <v>9.4355691728208679</v>
      </c>
      <c r="CT237" s="28">
        <v>8.9774208713816552</v>
      </c>
      <c r="CU237" s="28">
        <v>8.4598190276650556</v>
      </c>
      <c r="CV237" s="28">
        <v>7.8939170936070564</v>
      </c>
      <c r="CW237" s="28">
        <v>7.3705109500703951</v>
      </c>
      <c r="CX237" s="28">
        <v>6.8679530863867004</v>
      </c>
      <c r="CY237" s="28">
        <v>4.0360329373476134</v>
      </c>
      <c r="CZ237" s="28">
        <v>-0.80576563505970356</v>
      </c>
      <c r="DA237" s="28">
        <v>-4.2090934785691516</v>
      </c>
      <c r="DB237" s="28">
        <v>-6.6520635801151009</v>
      </c>
      <c r="DD237" s="28">
        <v>15.235107798524272</v>
      </c>
      <c r="DE237" s="28">
        <v>14.947376169648335</v>
      </c>
      <c r="DF237" s="28">
        <v>14.75200821171731</v>
      </c>
      <c r="DG237" s="28">
        <v>14.398895271506595</v>
      </c>
      <c r="DH237" s="28">
        <v>14.072569172820868</v>
      </c>
      <c r="DI237" s="28">
        <v>13.614420871381656</v>
      </c>
      <c r="DJ237" s="28">
        <v>13.096819027665056</v>
      </c>
      <c r="DK237" s="28">
        <v>12.530917093607057</v>
      </c>
      <c r="DL237" s="28">
        <v>12.007510950070396</v>
      </c>
      <c r="DM237" s="28">
        <v>11.504953086386701</v>
      </c>
      <c r="DN237" s="28">
        <v>8.6730329373476138</v>
      </c>
      <c r="DO237" s="28">
        <v>3.8312343649402969</v>
      </c>
      <c r="DP237" s="28">
        <v>0.42790652143084884</v>
      </c>
      <c r="DQ237" s="28">
        <v>-2.0150635801151005</v>
      </c>
      <c r="DS237" s="29">
        <v>10.628787357176176</v>
      </c>
      <c r="DT237" s="29">
        <v>10.321956056796482</v>
      </c>
      <c r="DU237" s="29">
        <v>10.11065710457367</v>
      </c>
      <c r="DV237" s="29">
        <v>9.7607671814535006</v>
      </c>
      <c r="DW237" s="29">
        <v>9.3941575143346885</v>
      </c>
      <c r="DX237" s="29">
        <v>8.943191489011479</v>
      </c>
      <c r="DY237" s="29">
        <v>8.4896858170963032</v>
      </c>
      <c r="DZ237" s="29">
        <v>8.0029527284669708</v>
      </c>
      <c r="EA237" s="29">
        <v>7.4445697375250219</v>
      </c>
      <c r="EB237" s="29">
        <v>6.2343566605891887</v>
      </c>
      <c r="EC237" s="29">
        <v>0.57452638574903503</v>
      </c>
      <c r="ED237" s="29">
        <v>-3.6738378691059346</v>
      </c>
      <c r="EE237" s="29">
        <v>-5.8951944780244183</v>
      </c>
      <c r="EF237" s="29">
        <v>-5.2829204763804611</v>
      </c>
      <c r="EH237" s="29">
        <v>15.265787357176176</v>
      </c>
      <c r="EI237" s="29">
        <v>14.958956056796483</v>
      </c>
      <c r="EJ237" s="29">
        <v>14.958956056796483</v>
      </c>
      <c r="EK237" s="29">
        <v>14.397767181453501</v>
      </c>
      <c r="EL237" s="29">
        <v>14.031157514334689</v>
      </c>
      <c r="EM237" s="29">
        <v>13.580191489011479</v>
      </c>
      <c r="EN237" s="29">
        <v>13.126685817096304</v>
      </c>
      <c r="EO237" s="29">
        <v>12.639952728466971</v>
      </c>
      <c r="EP237" s="29">
        <v>12.081569737525022</v>
      </c>
      <c r="EQ237" s="29">
        <v>10.871356660589189</v>
      </c>
      <c r="ER237" s="29">
        <v>5.2115263857490355</v>
      </c>
      <c r="ES237" s="29">
        <v>0.96316213089406588</v>
      </c>
      <c r="ET237" s="29">
        <v>-1.2581944780244179</v>
      </c>
      <c r="EU237" s="29">
        <v>-0.64592047638046068</v>
      </c>
      <c r="EW237" s="1">
        <v>388333</v>
      </c>
      <c r="EX237" s="1">
        <v>402657</v>
      </c>
      <c r="EY237" s="1" t="s">
        <v>551</v>
      </c>
      <c r="EZ237" s="1" t="s">
        <v>861</v>
      </c>
    </row>
    <row r="238" spans="2:156" ht="16" thickBot="1" x14ac:dyDescent="0.4">
      <c r="B238" s="21" t="s">
        <v>239</v>
      </c>
      <c r="C238" s="22">
        <v>0.56883523706293637</v>
      </c>
      <c r="D238" s="23">
        <v>0.49326837780660693</v>
      </c>
      <c r="E238" s="23">
        <v>0.46561114321969832</v>
      </c>
      <c r="F238" s="23">
        <v>0.40604023342886286</v>
      </c>
      <c r="G238" s="23">
        <v>0.38121863134843537</v>
      </c>
      <c r="H238" s="23">
        <v>0.32041126910016704</v>
      </c>
      <c r="I238" s="23">
        <v>0.24871882838976411</v>
      </c>
      <c r="J238" s="23">
        <v>0.2062825515941169</v>
      </c>
      <c r="K238" s="23">
        <v>0.12516829269155538</v>
      </c>
      <c r="L238" s="23">
        <v>2.3105469873404338E-2</v>
      </c>
      <c r="M238" s="23">
        <v>-0.33864581354073398</v>
      </c>
      <c r="N238" s="23">
        <v>-0.51673494057195679</v>
      </c>
      <c r="O238" s="23">
        <v>-0.59924987607529978</v>
      </c>
      <c r="P238" s="23">
        <v>-0.51600094800946916</v>
      </c>
      <c r="Q238" s="24"/>
      <c r="R238" s="23">
        <v>2.0688352370629364</v>
      </c>
      <c r="S238" s="23">
        <v>1.9932683778066069</v>
      </c>
      <c r="T238" s="23">
        <v>1.9656111432196983</v>
      </c>
      <c r="U238" s="23">
        <v>1.9060402334288629</v>
      </c>
      <c r="V238" s="23">
        <v>1.8812186313484354</v>
      </c>
      <c r="W238" s="23">
        <v>1.820411269100167</v>
      </c>
      <c r="X238" s="23">
        <v>1.7487188283897641</v>
      </c>
      <c r="Y238" s="23">
        <v>1.7062825515941169</v>
      </c>
      <c r="Z238" s="23">
        <v>1.6251682926915554</v>
      </c>
      <c r="AA238" s="23">
        <v>1.5231054698734043</v>
      </c>
      <c r="AB238" s="23">
        <v>1.161354186459266</v>
      </c>
      <c r="AC238" s="23">
        <v>0.98326505942804321</v>
      </c>
      <c r="AD238" s="23">
        <v>0.90075012392470022</v>
      </c>
      <c r="AE238" s="23">
        <v>0.98399905199053084</v>
      </c>
      <c r="AG238" s="25">
        <v>0.5870648180621908</v>
      </c>
      <c r="AH238" s="25">
        <v>0.52985560871949966</v>
      </c>
      <c r="AI238" s="25">
        <v>0.49990710223760004</v>
      </c>
      <c r="AJ238" s="25">
        <v>0.45502886751251892</v>
      </c>
      <c r="AK238" s="25">
        <v>0.4340525983850112</v>
      </c>
      <c r="AL238" s="25">
        <v>0.37984030950260772</v>
      </c>
      <c r="AM238" s="25">
        <v>0.3177511242912594</v>
      </c>
      <c r="AN238" s="25">
        <v>0.27945986434558434</v>
      </c>
      <c r="AO238" s="25">
        <v>0.21108593615805105</v>
      </c>
      <c r="AP238" s="25">
        <v>0.1495766468945301</v>
      </c>
      <c r="AQ238" s="25">
        <v>-4.0883842722485797E-2</v>
      </c>
      <c r="AR238" s="25">
        <v>-0.28278376815191431</v>
      </c>
      <c r="AS238" s="25">
        <v>-0.49213742470677202</v>
      </c>
      <c r="AT238" s="25">
        <v>-0.61720263835231348</v>
      </c>
      <c r="AV238" s="26">
        <v>2.0870648180621907</v>
      </c>
      <c r="AW238" s="26">
        <v>2.0298556087194997</v>
      </c>
      <c r="AX238" s="26">
        <v>1.9999071022376</v>
      </c>
      <c r="AY238" s="26">
        <v>1.9550288675125189</v>
      </c>
      <c r="AZ238" s="26">
        <v>1.9340525983850112</v>
      </c>
      <c r="BA238" s="26">
        <v>1.8798403095026077</v>
      </c>
      <c r="BB238" s="26">
        <v>1.8177511242912594</v>
      </c>
      <c r="BC238" s="26">
        <v>1.7794598643455843</v>
      </c>
      <c r="BD238" s="26">
        <v>1.711085936158051</v>
      </c>
      <c r="BE238" s="26">
        <v>1.6495766468945301</v>
      </c>
      <c r="BF238" s="26">
        <v>1.4591161572775142</v>
      </c>
      <c r="BG238" s="26">
        <v>1.2172162318480857</v>
      </c>
      <c r="BH238" s="26">
        <v>1.007862575293228</v>
      </c>
      <c r="BI238" s="26">
        <v>0.88279736164768652</v>
      </c>
      <c r="BK238" s="27">
        <v>0.5698019919997771</v>
      </c>
      <c r="BL238" s="27">
        <v>0.49821994247023116</v>
      </c>
      <c r="BM238" s="27">
        <v>0.46843572933782118</v>
      </c>
      <c r="BN238" s="27">
        <v>0.41151130608003239</v>
      </c>
      <c r="BO238" s="27">
        <v>0.38832278053459168</v>
      </c>
      <c r="BP238" s="27">
        <v>0.3298058114827338</v>
      </c>
      <c r="BQ238" s="27">
        <v>0.26025794334700647</v>
      </c>
      <c r="BR238" s="27">
        <v>0.21892237114298307</v>
      </c>
      <c r="BS238" s="27">
        <v>0.14215188327260231</v>
      </c>
      <c r="BT238" s="27">
        <v>5.1908290113707345E-2</v>
      </c>
      <c r="BU238" s="27">
        <v>-0.26522985424607182</v>
      </c>
      <c r="BV238" s="27">
        <v>-0.41334130452106299</v>
      </c>
      <c r="BW238" s="27">
        <v>-0.47600323125582467</v>
      </c>
      <c r="BX238" s="27">
        <v>-0.39731650989803891</v>
      </c>
      <c r="BZ238" s="27">
        <v>2.069801991999777</v>
      </c>
      <c r="CA238" s="27">
        <v>1.9982199424702312</v>
      </c>
      <c r="CB238" s="27">
        <v>1.9684357293378212</v>
      </c>
      <c r="CC238" s="27">
        <v>1.9115113060800324</v>
      </c>
      <c r="CD238" s="27">
        <v>1.8883227805345917</v>
      </c>
      <c r="CE238" s="27">
        <v>1.8298058114827338</v>
      </c>
      <c r="CF238" s="27">
        <v>1.7602579433470065</v>
      </c>
      <c r="CG238" s="27">
        <v>1.7189223711429831</v>
      </c>
      <c r="CH238" s="27">
        <v>1.6421518832726023</v>
      </c>
      <c r="CI238" s="27">
        <v>1.5519082901137073</v>
      </c>
      <c r="CJ238" s="27">
        <v>1.2347701457539282</v>
      </c>
      <c r="CK238" s="27">
        <v>1.086658695478937</v>
      </c>
      <c r="CL238" s="27">
        <v>1.0239967687441753</v>
      </c>
      <c r="CM238" s="27">
        <v>1.1026834901019611</v>
      </c>
      <c r="CO238" s="28">
        <v>0.56987181162804001</v>
      </c>
      <c r="CP238" s="28">
        <v>0.49027709989161261</v>
      </c>
      <c r="CQ238" s="28">
        <v>0.45891912083664055</v>
      </c>
      <c r="CR238" s="28">
        <v>0.39771316232853948</v>
      </c>
      <c r="CS238" s="28">
        <v>0.36427084392690467</v>
      </c>
      <c r="CT238" s="28">
        <v>0.29173560101881568</v>
      </c>
      <c r="CU238" s="28">
        <v>0.2043300928539713</v>
      </c>
      <c r="CV238" s="28">
        <v>0.15150021022917493</v>
      </c>
      <c r="CW238" s="28">
        <v>7.2801730591083746E-2</v>
      </c>
      <c r="CX238" s="28">
        <v>6.3230554105451198E-3</v>
      </c>
      <c r="CY238" s="28">
        <v>-0.26890993831058418</v>
      </c>
      <c r="CZ238" s="28">
        <v>-0.41799285408619102</v>
      </c>
      <c r="DA238" s="28">
        <v>-0.50393068104950745</v>
      </c>
      <c r="DB238" s="28">
        <v>-0.54374028730219326</v>
      </c>
      <c r="DD238" s="28">
        <v>2.0698718116280399</v>
      </c>
      <c r="DE238" s="28">
        <v>1.9902770998916126</v>
      </c>
      <c r="DF238" s="28">
        <v>1.9589191208366405</v>
      </c>
      <c r="DG238" s="28">
        <v>1.8977131623285395</v>
      </c>
      <c r="DH238" s="28">
        <v>1.8642708439269047</v>
      </c>
      <c r="DI238" s="28">
        <v>1.7917356010188157</v>
      </c>
      <c r="DJ238" s="28">
        <v>1.7043300928539713</v>
      </c>
      <c r="DK238" s="28">
        <v>1.6515002102291749</v>
      </c>
      <c r="DL238" s="28">
        <v>1.5728017305910837</v>
      </c>
      <c r="DM238" s="28">
        <v>1.5063230554105451</v>
      </c>
      <c r="DN238" s="28">
        <v>1.2310900616894158</v>
      </c>
      <c r="DO238" s="28">
        <v>1.082007145913809</v>
      </c>
      <c r="DP238" s="28">
        <v>0.99606931895049255</v>
      </c>
      <c r="DQ238" s="28">
        <v>0.95625971269780674</v>
      </c>
      <c r="DS238" s="29">
        <v>0.56171853883407219</v>
      </c>
      <c r="DT238" s="29">
        <v>0.47487766878483262</v>
      </c>
      <c r="DU238" s="29">
        <v>0.44001485515143912</v>
      </c>
      <c r="DV238" s="29">
        <v>0.37806637636438367</v>
      </c>
      <c r="DW238" s="29">
        <v>0.3373760174042344</v>
      </c>
      <c r="DX238" s="29">
        <v>0.2632427392365404</v>
      </c>
      <c r="DY238" s="29">
        <v>0.18109066663031026</v>
      </c>
      <c r="DZ238" s="29">
        <v>0.13698928937782595</v>
      </c>
      <c r="EA238" s="29">
        <v>6.7902782219143365E-2</v>
      </c>
      <c r="EB238" s="29">
        <v>-2.1649561670762374E-3</v>
      </c>
      <c r="EC238" s="29">
        <v>-0.29775629780882973</v>
      </c>
      <c r="ED238" s="29">
        <v>-0.40228865132802616</v>
      </c>
      <c r="EE238" s="29">
        <v>-0.37442872695206031</v>
      </c>
      <c r="EF238" s="29">
        <v>-0.28350712906096165</v>
      </c>
      <c r="EH238" s="29">
        <v>2.0617185388340724</v>
      </c>
      <c r="EI238" s="29">
        <v>1.9748776687848326</v>
      </c>
      <c r="EJ238" s="29">
        <v>1.9748776687848326</v>
      </c>
      <c r="EK238" s="29">
        <v>1.8780663763643837</v>
      </c>
      <c r="EL238" s="29">
        <v>1.8373760174042344</v>
      </c>
      <c r="EM238" s="29">
        <v>1.7632427392365404</v>
      </c>
      <c r="EN238" s="29">
        <v>1.6810906666303103</v>
      </c>
      <c r="EO238" s="29">
        <v>1.636989289377826</v>
      </c>
      <c r="EP238" s="29">
        <v>1.5679027822191434</v>
      </c>
      <c r="EQ238" s="29">
        <v>1.4978350438329238</v>
      </c>
      <c r="ER238" s="29">
        <v>1.2022437021911703</v>
      </c>
      <c r="ES238" s="29">
        <v>1.0977113486719738</v>
      </c>
      <c r="ET238" s="29">
        <v>1.1255712730479397</v>
      </c>
      <c r="EU238" s="29">
        <v>1.2164928709390384</v>
      </c>
      <c r="EW238" s="1">
        <v>369770</v>
      </c>
      <c r="EX238" s="1">
        <v>505803</v>
      </c>
      <c r="EY238" s="1" t="s">
        <v>452</v>
      </c>
      <c r="EZ238" s="1" t="s">
        <v>872</v>
      </c>
    </row>
    <row r="239" spans="2:156" ht="16" thickBot="1" x14ac:dyDescent="0.4">
      <c r="B239" s="21" t="s">
        <v>240</v>
      </c>
      <c r="C239" s="22">
        <v>1.3792430396491522</v>
      </c>
      <c r="D239" s="23">
        <v>1.2117107301105285</v>
      </c>
      <c r="E239" s="23">
        <v>1.1544879796156291</v>
      </c>
      <c r="F239" s="23">
        <v>1.0690144980370864</v>
      </c>
      <c r="G239" s="23">
        <v>0.96857578447059378</v>
      </c>
      <c r="H239" s="23">
        <v>0.80891232024758342</v>
      </c>
      <c r="I239" s="23">
        <v>0.65045790067097808</v>
      </c>
      <c r="J239" s="23">
        <v>0.50566706454148669</v>
      </c>
      <c r="K239" s="23">
        <v>0.35232735160072171</v>
      </c>
      <c r="L239" s="23">
        <v>0.15770057743095567</v>
      </c>
      <c r="M239" s="23">
        <v>-0.77998507994595645</v>
      </c>
      <c r="N239" s="23">
        <v>-1.357624278776342</v>
      </c>
      <c r="O239" s="23">
        <v>-1.682436063825957</v>
      </c>
      <c r="P239" s="23">
        <v>-1.5813927818506457</v>
      </c>
      <c r="Q239" s="24"/>
      <c r="R239" s="23">
        <v>8.3792430396491522</v>
      </c>
      <c r="S239" s="23">
        <v>8.2117107301105285</v>
      </c>
      <c r="T239" s="23">
        <v>8.1544879796156291</v>
      </c>
      <c r="U239" s="23">
        <v>8.0690144980370864</v>
      </c>
      <c r="V239" s="23">
        <v>7.9685757844705938</v>
      </c>
      <c r="W239" s="23">
        <v>7.8089123202475834</v>
      </c>
      <c r="X239" s="23">
        <v>7.6504579006709781</v>
      </c>
      <c r="Y239" s="23">
        <v>7.5056670645414867</v>
      </c>
      <c r="Z239" s="23">
        <v>7.3523273516007217</v>
      </c>
      <c r="AA239" s="23">
        <v>7.1577005774309557</v>
      </c>
      <c r="AB239" s="23">
        <v>6.2200149200540436</v>
      </c>
      <c r="AC239" s="23">
        <v>5.642375721223658</v>
      </c>
      <c r="AD239" s="23">
        <v>5.317563936174043</v>
      </c>
      <c r="AE239" s="23">
        <v>5.4186072181493543</v>
      </c>
      <c r="AG239" s="25">
        <v>1.4479114606405972</v>
      </c>
      <c r="AH239" s="25">
        <v>1.3362556924996207</v>
      </c>
      <c r="AI239" s="25">
        <v>1.2047853631009975</v>
      </c>
      <c r="AJ239" s="25">
        <v>1.0500228279074344</v>
      </c>
      <c r="AK239" s="25">
        <v>0.88508768760009371</v>
      </c>
      <c r="AL239" s="25">
        <v>0.65773125932715359</v>
      </c>
      <c r="AM239" s="25">
        <v>0.35572908771437728</v>
      </c>
      <c r="AN239" s="25">
        <v>3.9242221253108944E-2</v>
      </c>
      <c r="AO239" s="25">
        <v>-0.30123122298240101</v>
      </c>
      <c r="AP239" s="25">
        <v>-0.73238726972550428</v>
      </c>
      <c r="AQ239" s="25">
        <v>-1.0237474214061724</v>
      </c>
      <c r="AR239" s="25">
        <v>-1.2170331844659721</v>
      </c>
      <c r="AS239" s="25">
        <v>-1.4818321465793716</v>
      </c>
      <c r="AT239" s="25">
        <v>-1.8345240379807564</v>
      </c>
      <c r="AV239" s="26">
        <v>8.4479114606405972</v>
      </c>
      <c r="AW239" s="26">
        <v>8.3362556924996198</v>
      </c>
      <c r="AX239" s="26">
        <v>8.2047853631009975</v>
      </c>
      <c r="AY239" s="26">
        <v>8.0500228279074335</v>
      </c>
      <c r="AZ239" s="26">
        <v>7.8850876876000937</v>
      </c>
      <c r="BA239" s="26">
        <v>7.6577312593271536</v>
      </c>
      <c r="BB239" s="26">
        <v>7.3557290877143773</v>
      </c>
      <c r="BC239" s="26">
        <v>7.0392422212531089</v>
      </c>
      <c r="BD239" s="26">
        <v>6.698768777017599</v>
      </c>
      <c r="BE239" s="26">
        <v>6.2676127302744957</v>
      </c>
      <c r="BF239" s="26">
        <v>5.9762525785938276</v>
      </c>
      <c r="BG239" s="26">
        <v>5.7829668155340279</v>
      </c>
      <c r="BH239" s="26">
        <v>5.5181678534206284</v>
      </c>
      <c r="BI239" s="26">
        <v>5.1654759620192436</v>
      </c>
      <c r="BK239" s="27">
        <v>1.3911190796811184</v>
      </c>
      <c r="BL239" s="27">
        <v>1.2296716184110537</v>
      </c>
      <c r="BM239" s="27">
        <v>1.1816288279863949</v>
      </c>
      <c r="BN239" s="27">
        <v>1.1057495373247326</v>
      </c>
      <c r="BO239" s="27">
        <v>1.0156148296791176</v>
      </c>
      <c r="BP239" s="27">
        <v>0.86616346726136673</v>
      </c>
      <c r="BQ239" s="27">
        <v>0.70914390994519483</v>
      </c>
      <c r="BR239" s="27">
        <v>0.59971130256761462</v>
      </c>
      <c r="BS239" s="27">
        <v>0.44139493726949031</v>
      </c>
      <c r="BT239" s="27">
        <v>0.21767440984157904</v>
      </c>
      <c r="BU239" s="27">
        <v>-0.62310099309304423</v>
      </c>
      <c r="BV239" s="27">
        <v>-1.1164679421309742</v>
      </c>
      <c r="BW239" s="27">
        <v>-1.3785469548181002</v>
      </c>
      <c r="BX239" s="27">
        <v>-1.2822142946194788</v>
      </c>
      <c r="BZ239" s="27">
        <v>8.3911190796811184</v>
      </c>
      <c r="CA239" s="27">
        <v>8.2296716184110537</v>
      </c>
      <c r="CB239" s="27">
        <v>8.181628827986394</v>
      </c>
      <c r="CC239" s="27">
        <v>8.1057495373247335</v>
      </c>
      <c r="CD239" s="27">
        <v>8.0156148296791176</v>
      </c>
      <c r="CE239" s="27">
        <v>7.8661634672613667</v>
      </c>
      <c r="CF239" s="27">
        <v>7.7091439099451948</v>
      </c>
      <c r="CG239" s="27">
        <v>7.5997113025676146</v>
      </c>
      <c r="CH239" s="27">
        <v>7.4413949372694903</v>
      </c>
      <c r="CI239" s="27">
        <v>7.217674409841579</v>
      </c>
      <c r="CJ239" s="27">
        <v>6.3768990069069558</v>
      </c>
      <c r="CK239" s="27">
        <v>5.8835320578690258</v>
      </c>
      <c r="CL239" s="27">
        <v>5.6214530451818998</v>
      </c>
      <c r="CM239" s="27">
        <v>5.7177857053805212</v>
      </c>
      <c r="CO239" s="28">
        <v>1.3901230778705926</v>
      </c>
      <c r="CP239" s="28">
        <v>1.2338186656630885</v>
      </c>
      <c r="CQ239" s="28">
        <v>1.194711455641273</v>
      </c>
      <c r="CR239" s="28">
        <v>1.0993957565720853</v>
      </c>
      <c r="CS239" s="28">
        <v>0.98169732397125387</v>
      </c>
      <c r="CT239" s="28">
        <v>0.76571800865597606</v>
      </c>
      <c r="CU239" s="28">
        <v>0.50952220414036642</v>
      </c>
      <c r="CV239" s="28">
        <v>0.31066035112453338</v>
      </c>
      <c r="CW239" s="28">
        <v>0.1211157805940255</v>
      </c>
      <c r="CX239" s="28">
        <v>-0.10512868753073601</v>
      </c>
      <c r="CY239" s="28">
        <v>-1.0624576276723037</v>
      </c>
      <c r="CZ239" s="28">
        <v>-2.398914583873669</v>
      </c>
      <c r="DA239" s="28">
        <v>-3.2202329074921714</v>
      </c>
      <c r="DB239" s="28">
        <v>-3.7831226451652888</v>
      </c>
      <c r="DD239" s="28">
        <v>8.3901230778705926</v>
      </c>
      <c r="DE239" s="28">
        <v>8.2338186656630885</v>
      </c>
      <c r="DF239" s="28">
        <v>8.1947114556412721</v>
      </c>
      <c r="DG239" s="28">
        <v>8.0993957565720862</v>
      </c>
      <c r="DH239" s="28">
        <v>7.9816973239712539</v>
      </c>
      <c r="DI239" s="28">
        <v>7.7657180086559761</v>
      </c>
      <c r="DJ239" s="28">
        <v>7.5095222041403664</v>
      </c>
      <c r="DK239" s="28">
        <v>7.3106603511245334</v>
      </c>
      <c r="DL239" s="28">
        <v>7.1211157805940255</v>
      </c>
      <c r="DM239" s="28">
        <v>6.894871312469264</v>
      </c>
      <c r="DN239" s="28">
        <v>5.9375423723276963</v>
      </c>
      <c r="DO239" s="28">
        <v>4.601085416126331</v>
      </c>
      <c r="DP239" s="28">
        <v>3.7797670925078286</v>
      </c>
      <c r="DQ239" s="28">
        <v>3.2168773548347112</v>
      </c>
      <c r="DS239" s="29">
        <v>1.3970738843799815</v>
      </c>
      <c r="DT239" s="29">
        <v>1.2391588753681884</v>
      </c>
      <c r="DU239" s="29">
        <v>1.2095540663971276</v>
      </c>
      <c r="DV239" s="29">
        <v>1.1249299065105234</v>
      </c>
      <c r="DW239" s="29">
        <v>0.99999838577814248</v>
      </c>
      <c r="DX239" s="29">
        <v>0.79291596119148977</v>
      </c>
      <c r="DY239" s="29">
        <v>0.56529252031706712</v>
      </c>
      <c r="DZ239" s="29">
        <v>0.40196033632730366</v>
      </c>
      <c r="EA239" s="29">
        <v>0.24314891505373826</v>
      </c>
      <c r="EB239" s="29">
        <v>-0.1427233848550804</v>
      </c>
      <c r="EC239" s="29">
        <v>-1.8431260061044306</v>
      </c>
      <c r="ED239" s="29">
        <v>-2.9899264251214817</v>
      </c>
      <c r="EE239" s="29">
        <v>-3.5277303461073046</v>
      </c>
      <c r="EF239" s="29">
        <v>-3.2917725000655764</v>
      </c>
      <c r="EH239" s="29">
        <v>8.3970738843799815</v>
      </c>
      <c r="EI239" s="29">
        <v>8.2391588753681884</v>
      </c>
      <c r="EJ239" s="29">
        <v>8.2391588753681884</v>
      </c>
      <c r="EK239" s="29">
        <v>8.1249299065105234</v>
      </c>
      <c r="EL239" s="29">
        <v>7.9999983857781425</v>
      </c>
      <c r="EM239" s="29">
        <v>7.7929159611914898</v>
      </c>
      <c r="EN239" s="29">
        <v>7.5652925203170671</v>
      </c>
      <c r="EO239" s="29">
        <v>7.4019603363273037</v>
      </c>
      <c r="EP239" s="29">
        <v>7.2431489150537383</v>
      </c>
      <c r="EQ239" s="29">
        <v>6.8572766151449196</v>
      </c>
      <c r="ER239" s="29">
        <v>5.1568739938955694</v>
      </c>
      <c r="ES239" s="29">
        <v>4.0100735748785183</v>
      </c>
      <c r="ET239" s="29">
        <v>3.4722696538926954</v>
      </c>
      <c r="EU239" s="29">
        <v>3.7082274999344236</v>
      </c>
      <c r="EW239" s="1">
        <v>360520</v>
      </c>
      <c r="EX239" s="1">
        <v>521151</v>
      </c>
      <c r="EY239" s="1" t="s">
        <v>452</v>
      </c>
      <c r="EZ239" s="1" t="s">
        <v>872</v>
      </c>
    </row>
    <row r="240" spans="2:156" ht="16" thickBot="1" x14ac:dyDescent="0.4">
      <c r="B240" s="21" t="s">
        <v>241</v>
      </c>
      <c r="C240" s="22">
        <v>11.538306473569019</v>
      </c>
      <c r="D240" s="23">
        <v>11.404685711177356</v>
      </c>
      <c r="E240" s="23">
        <v>11.290457096342106</v>
      </c>
      <c r="F240" s="23">
        <v>11.14634115120268</v>
      </c>
      <c r="G240" s="23">
        <v>10.998460554161753</v>
      </c>
      <c r="H240" s="23">
        <v>10.817852189622116</v>
      </c>
      <c r="I240" s="23">
        <v>10.614556049857923</v>
      </c>
      <c r="J240" s="23">
        <v>10.414400862310801</v>
      </c>
      <c r="K240" s="23">
        <v>10.207595870901617</v>
      </c>
      <c r="L240" s="23">
        <v>9.9732450464351459</v>
      </c>
      <c r="M240" s="23">
        <v>9.2332002697765034</v>
      </c>
      <c r="N240" s="23">
        <v>8.9362482807845787</v>
      </c>
      <c r="O240" s="23">
        <v>8.9006943837987826</v>
      </c>
      <c r="P240" s="23">
        <v>9.020710516002012</v>
      </c>
      <c r="Q240" s="24"/>
      <c r="R240" s="23">
        <v>17.296306473569018</v>
      </c>
      <c r="S240" s="23">
        <v>17.162685711177353</v>
      </c>
      <c r="T240" s="23">
        <v>17.048457096342105</v>
      </c>
      <c r="U240" s="23">
        <v>16.904341151202679</v>
      </c>
      <c r="V240" s="23">
        <v>16.756460554161752</v>
      </c>
      <c r="W240" s="23">
        <v>16.575852189622115</v>
      </c>
      <c r="X240" s="23">
        <v>16.37255604985792</v>
      </c>
      <c r="Y240" s="23">
        <v>16.172400862310802</v>
      </c>
      <c r="Z240" s="23">
        <v>15.965595870901616</v>
      </c>
      <c r="AA240" s="23">
        <v>15.731245046435145</v>
      </c>
      <c r="AB240" s="23">
        <v>14.991200269776503</v>
      </c>
      <c r="AC240" s="23">
        <v>14.694248280784578</v>
      </c>
      <c r="AD240" s="23">
        <v>14.658694383798782</v>
      </c>
      <c r="AE240" s="23">
        <v>14.778710516002011</v>
      </c>
      <c r="AG240" s="25">
        <v>11.622012015565119</v>
      </c>
      <c r="AH240" s="25">
        <v>11.555553859259614</v>
      </c>
      <c r="AI240" s="25">
        <v>11.4307694324877</v>
      </c>
      <c r="AJ240" s="25">
        <v>11.30309690572361</v>
      </c>
      <c r="AK240" s="25">
        <v>11.18758882693607</v>
      </c>
      <c r="AL240" s="25">
        <v>11.043922777557743</v>
      </c>
      <c r="AM240" s="25">
        <v>10.879338487403082</v>
      </c>
      <c r="AN240" s="25">
        <v>10.716807172830402</v>
      </c>
      <c r="AO240" s="25">
        <v>10.547196595275302</v>
      </c>
      <c r="AP240" s="25">
        <v>10.372776319474408</v>
      </c>
      <c r="AQ240" s="25">
        <v>9.8383464517168164</v>
      </c>
      <c r="AR240" s="25">
        <v>9.5109369505795733</v>
      </c>
      <c r="AS240" s="25">
        <v>9.3613216706400557</v>
      </c>
      <c r="AT240" s="25">
        <v>9.3265841346421468</v>
      </c>
      <c r="AV240" s="26">
        <v>17.380012015565118</v>
      </c>
      <c r="AW240" s="26">
        <v>17.313553859259613</v>
      </c>
      <c r="AX240" s="26">
        <v>17.1887694324877</v>
      </c>
      <c r="AY240" s="26">
        <v>17.061096905723609</v>
      </c>
      <c r="AZ240" s="26">
        <v>16.945588826936067</v>
      </c>
      <c r="BA240" s="26">
        <v>16.801922777557742</v>
      </c>
      <c r="BB240" s="26">
        <v>16.637338487403081</v>
      </c>
      <c r="BC240" s="26">
        <v>16.474807172830403</v>
      </c>
      <c r="BD240" s="26">
        <v>16.305196595275302</v>
      </c>
      <c r="BE240" s="26">
        <v>16.130776319474407</v>
      </c>
      <c r="BF240" s="26">
        <v>15.596346451716816</v>
      </c>
      <c r="BG240" s="26">
        <v>15.268936950579572</v>
      </c>
      <c r="BH240" s="26">
        <v>15.119321670640055</v>
      </c>
      <c r="BI240" s="26">
        <v>15.084584134642146</v>
      </c>
      <c r="BK240" s="27">
        <v>11.541904024643548</v>
      </c>
      <c r="BL240" s="27">
        <v>11.412509308800832</v>
      </c>
      <c r="BM240" s="27">
        <v>11.297971049459852</v>
      </c>
      <c r="BN240" s="27">
        <v>11.157238460835099</v>
      </c>
      <c r="BO240" s="27">
        <v>11.013934237473311</v>
      </c>
      <c r="BP240" s="27">
        <v>10.838445925322446</v>
      </c>
      <c r="BQ240" s="27">
        <v>10.640088944683244</v>
      </c>
      <c r="BR240" s="27">
        <v>10.444354832946459</v>
      </c>
      <c r="BS240" s="27">
        <v>10.245592147486498</v>
      </c>
      <c r="BT240" s="27">
        <v>10.032740497983172</v>
      </c>
      <c r="BU240" s="27">
        <v>9.3744607219816078</v>
      </c>
      <c r="BV240" s="27">
        <v>9.1520759297691985</v>
      </c>
      <c r="BW240" s="27">
        <v>9.1432074876266771</v>
      </c>
      <c r="BX240" s="27">
        <v>9.2802979766311609</v>
      </c>
      <c r="BZ240" s="27">
        <v>17.299904024643549</v>
      </c>
      <c r="CA240" s="27">
        <v>17.170509308800831</v>
      </c>
      <c r="CB240" s="27">
        <v>17.055971049459853</v>
      </c>
      <c r="CC240" s="27">
        <v>16.915238460835099</v>
      </c>
      <c r="CD240" s="27">
        <v>16.77193423747331</v>
      </c>
      <c r="CE240" s="27">
        <v>16.596445925322445</v>
      </c>
      <c r="CF240" s="27">
        <v>16.398088944683245</v>
      </c>
      <c r="CG240" s="27">
        <v>16.202354832946458</v>
      </c>
      <c r="CH240" s="27">
        <v>16.003592147486497</v>
      </c>
      <c r="CI240" s="27">
        <v>15.790740497983171</v>
      </c>
      <c r="CJ240" s="27">
        <v>15.132460721981607</v>
      </c>
      <c r="CK240" s="27">
        <v>14.910075929769198</v>
      </c>
      <c r="CL240" s="27">
        <v>14.901207487626676</v>
      </c>
      <c r="CM240" s="27">
        <v>15.03829797663116</v>
      </c>
      <c r="CO240" s="28">
        <v>11.544889227090197</v>
      </c>
      <c r="CP240" s="28">
        <v>11.419532370691538</v>
      </c>
      <c r="CQ240" s="28">
        <v>11.319780590560496</v>
      </c>
      <c r="CR240" s="28">
        <v>11.194196799181011</v>
      </c>
      <c r="CS240" s="28">
        <v>11.074177433846927</v>
      </c>
      <c r="CT240" s="28">
        <v>10.926591326461152</v>
      </c>
      <c r="CU240" s="28">
        <v>10.756458107677126</v>
      </c>
      <c r="CV240" s="28">
        <v>10.595607571907964</v>
      </c>
      <c r="CW240" s="28">
        <v>10.45140072241681</v>
      </c>
      <c r="CX240" s="28">
        <v>10.305810018579459</v>
      </c>
      <c r="CY240" s="28">
        <v>9.3988322064661229</v>
      </c>
      <c r="CZ240" s="28">
        <v>7.872284908641908</v>
      </c>
      <c r="DA240" s="28">
        <v>6.7802082213136874</v>
      </c>
      <c r="DB240" s="28">
        <v>6.1004449178538671</v>
      </c>
      <c r="DD240" s="28">
        <v>17.302889227090198</v>
      </c>
      <c r="DE240" s="28">
        <v>17.177532370691537</v>
      </c>
      <c r="DF240" s="28">
        <v>17.077780590560494</v>
      </c>
      <c r="DG240" s="28">
        <v>16.95219679918101</v>
      </c>
      <c r="DH240" s="28">
        <v>16.832177433846926</v>
      </c>
      <c r="DI240" s="28">
        <v>16.684591326461153</v>
      </c>
      <c r="DJ240" s="28">
        <v>16.514458107677125</v>
      </c>
      <c r="DK240" s="28">
        <v>16.353607571907965</v>
      </c>
      <c r="DL240" s="28">
        <v>16.20940072241681</v>
      </c>
      <c r="DM240" s="28">
        <v>16.06381001857946</v>
      </c>
      <c r="DN240" s="28">
        <v>15.156832206466122</v>
      </c>
      <c r="DO240" s="28">
        <v>13.630284908641908</v>
      </c>
      <c r="DP240" s="28">
        <v>12.538208221313687</v>
      </c>
      <c r="DQ240" s="28">
        <v>11.858444917853866</v>
      </c>
      <c r="DS240" s="29">
        <v>11.52400875719913</v>
      </c>
      <c r="DT240" s="29">
        <v>11.360478706526882</v>
      </c>
      <c r="DU240" s="29">
        <v>11.235173503343159</v>
      </c>
      <c r="DV240" s="29">
        <v>11.103904310562013</v>
      </c>
      <c r="DW240" s="29">
        <v>10.980143612936125</v>
      </c>
      <c r="DX240" s="29">
        <v>10.840190257537522</v>
      </c>
      <c r="DY240" s="29">
        <v>10.67925351717691</v>
      </c>
      <c r="DZ240" s="29">
        <v>10.536137488876346</v>
      </c>
      <c r="EA240" s="29">
        <v>10.367525203076951</v>
      </c>
      <c r="EB240" s="29">
        <v>9.9521595004281203</v>
      </c>
      <c r="EC240" s="29">
        <v>8.0879333775263085</v>
      </c>
      <c r="ED240" s="29">
        <v>6.7310280603164649</v>
      </c>
      <c r="EE240" s="29">
        <v>6.0210130461133939</v>
      </c>
      <c r="EF240" s="29">
        <v>6.4126043193396782</v>
      </c>
      <c r="EH240" s="29">
        <v>17.282008757199129</v>
      </c>
      <c r="EI240" s="29">
        <v>17.118478706526879</v>
      </c>
      <c r="EJ240" s="29">
        <v>17.118478706526879</v>
      </c>
      <c r="EK240" s="29">
        <v>16.861904310562011</v>
      </c>
      <c r="EL240" s="29">
        <v>16.738143612936124</v>
      </c>
      <c r="EM240" s="29">
        <v>16.598190257537521</v>
      </c>
      <c r="EN240" s="29">
        <v>16.437253517176909</v>
      </c>
      <c r="EO240" s="29">
        <v>16.294137488876345</v>
      </c>
      <c r="EP240" s="29">
        <v>16.12552520307695</v>
      </c>
      <c r="EQ240" s="29">
        <v>15.710159500428119</v>
      </c>
      <c r="ER240" s="29">
        <v>13.845933377526308</v>
      </c>
      <c r="ES240" s="29">
        <v>12.489028060316464</v>
      </c>
      <c r="ET240" s="29">
        <v>11.779013046113393</v>
      </c>
      <c r="EU240" s="29">
        <v>12.170604319339677</v>
      </c>
      <c r="EW240" s="1">
        <v>396385</v>
      </c>
      <c r="EX240" s="1">
        <v>396464</v>
      </c>
      <c r="EY240" s="1" t="s">
        <v>594</v>
      </c>
      <c r="EZ240" s="1" t="s">
        <v>863</v>
      </c>
    </row>
    <row r="241" spans="2:156" ht="16" thickBot="1" x14ac:dyDescent="0.4">
      <c r="B241" s="21" t="s">
        <v>242</v>
      </c>
      <c r="C241" s="22">
        <v>3.9018478878303462</v>
      </c>
      <c r="D241" s="23">
        <v>3.4187984363898654</v>
      </c>
      <c r="E241" s="23">
        <v>3.1667284666919748</v>
      </c>
      <c r="F241" s="23">
        <v>2.9770032795451034</v>
      </c>
      <c r="G241" s="23">
        <v>2.8130110137996738</v>
      </c>
      <c r="H241" s="23">
        <v>2.5768864966088039</v>
      </c>
      <c r="I241" s="23">
        <v>2.3359787449648248</v>
      </c>
      <c r="J241" s="23">
        <v>2.0645910649059473</v>
      </c>
      <c r="K241" s="23">
        <v>1.7756828874239474</v>
      </c>
      <c r="L241" s="23">
        <v>1.4498514613709403</v>
      </c>
      <c r="M241" s="23">
        <v>0.24238414417999898</v>
      </c>
      <c r="N241" s="23">
        <v>-0.44895696709716937</v>
      </c>
      <c r="O241" s="23">
        <v>-0.68486359493893723</v>
      </c>
      <c r="P241" s="23">
        <v>-0.66549622749461435</v>
      </c>
      <c r="Q241" s="24"/>
      <c r="R241" s="23">
        <v>1.9018478878303462</v>
      </c>
      <c r="S241" s="23">
        <v>1.4187984363898654</v>
      </c>
      <c r="T241" s="23">
        <v>1.1667284666919748</v>
      </c>
      <c r="U241" s="23">
        <v>0.97700327954510335</v>
      </c>
      <c r="V241" s="23">
        <v>0.81301101379967378</v>
      </c>
      <c r="W241" s="23">
        <v>0.57688649660880387</v>
      </c>
      <c r="X241" s="23">
        <v>0.33597874496482483</v>
      </c>
      <c r="Y241" s="23">
        <v>6.4591064905947349E-2</v>
      </c>
      <c r="Z241" s="23">
        <v>-0.22431711257605258</v>
      </c>
      <c r="AA241" s="23">
        <v>-0.55014853862905966</v>
      </c>
      <c r="AB241" s="23">
        <v>-1.757615855820001</v>
      </c>
      <c r="AC241" s="23">
        <v>-2.4489569670971694</v>
      </c>
      <c r="AD241" s="23">
        <v>-2.6848635949389372</v>
      </c>
      <c r="AE241" s="23">
        <v>-2.6654962274946143</v>
      </c>
      <c r="AG241" s="25">
        <v>4.134546384374028</v>
      </c>
      <c r="AH241" s="25">
        <v>3.8621130956233465</v>
      </c>
      <c r="AI241" s="25">
        <v>3.6383692293100669</v>
      </c>
      <c r="AJ241" s="25">
        <v>3.4434589592841434</v>
      </c>
      <c r="AK241" s="25">
        <v>3.2945878082686555</v>
      </c>
      <c r="AL241" s="25">
        <v>3.0733027276995699</v>
      </c>
      <c r="AM241" s="25">
        <v>2.8436155679063901</v>
      </c>
      <c r="AN241" s="25">
        <v>2.5826663448088212</v>
      </c>
      <c r="AO241" s="25">
        <v>2.3025193771770631</v>
      </c>
      <c r="AP241" s="25">
        <v>2.0301041801303263</v>
      </c>
      <c r="AQ241" s="25">
        <v>1.152218238514795</v>
      </c>
      <c r="AR241" s="25">
        <v>0.48130029427464294</v>
      </c>
      <c r="AS241" s="25">
        <v>8.172667368261699E-2</v>
      </c>
      <c r="AT241" s="25">
        <v>-0.19294045709415641</v>
      </c>
      <c r="AV241" s="26">
        <v>2.134546384374028</v>
      </c>
      <c r="AW241" s="26">
        <v>1.8621130956233465</v>
      </c>
      <c r="AX241" s="26">
        <v>1.6383692293100669</v>
      </c>
      <c r="AY241" s="26">
        <v>1.4434589592841434</v>
      </c>
      <c r="AZ241" s="26">
        <v>1.2945878082686555</v>
      </c>
      <c r="BA241" s="26">
        <v>1.0733027276995699</v>
      </c>
      <c r="BB241" s="26">
        <v>0.84361556790639014</v>
      </c>
      <c r="BC241" s="26">
        <v>0.58266634480882118</v>
      </c>
      <c r="BD241" s="26">
        <v>0.30251937717706312</v>
      </c>
      <c r="BE241" s="26">
        <v>3.0104180130326341E-2</v>
      </c>
      <c r="BF241" s="26">
        <v>-0.84778176148520501</v>
      </c>
      <c r="BG241" s="26">
        <v>-1.5186997057253571</v>
      </c>
      <c r="BH241" s="26">
        <v>-1.918273326317383</v>
      </c>
      <c r="BI241" s="26">
        <v>-2.1929404570941564</v>
      </c>
      <c r="BK241" s="27">
        <v>3.9152025639699026</v>
      </c>
      <c r="BL241" s="27">
        <v>3.4408850057100864</v>
      </c>
      <c r="BM241" s="27">
        <v>3.2059115590177463</v>
      </c>
      <c r="BN241" s="27">
        <v>3.0269102301790802</v>
      </c>
      <c r="BO241" s="27">
        <v>2.8709952758475499</v>
      </c>
      <c r="BP241" s="27">
        <v>2.648807826179512</v>
      </c>
      <c r="BQ241" s="27">
        <v>2.4214606124288505</v>
      </c>
      <c r="BR241" s="27">
        <v>2.1639184528891633</v>
      </c>
      <c r="BS241" s="27">
        <v>1.8937421218104067</v>
      </c>
      <c r="BT241" s="27">
        <v>1.6030719268652529</v>
      </c>
      <c r="BU241" s="27">
        <v>0.51310660337838065</v>
      </c>
      <c r="BV241" s="27">
        <v>-8.3845702525454868E-2</v>
      </c>
      <c r="BW241" s="27">
        <v>-0.2648770009077932</v>
      </c>
      <c r="BX241" s="27">
        <v>-0.21841227233115212</v>
      </c>
      <c r="BZ241" s="27">
        <v>1.9152025639699026</v>
      </c>
      <c r="CA241" s="27">
        <v>1.4408850057100864</v>
      </c>
      <c r="CB241" s="27">
        <v>1.2059115590177463</v>
      </c>
      <c r="CC241" s="27">
        <v>1.0269102301790802</v>
      </c>
      <c r="CD241" s="27">
        <v>0.87099527584754988</v>
      </c>
      <c r="CE241" s="27">
        <v>0.64880782617951205</v>
      </c>
      <c r="CF241" s="27">
        <v>0.42146061242885047</v>
      </c>
      <c r="CG241" s="27">
        <v>0.16391845288916329</v>
      </c>
      <c r="CH241" s="27">
        <v>-0.10625787818959331</v>
      </c>
      <c r="CI241" s="27">
        <v>-0.39692807313474709</v>
      </c>
      <c r="CJ241" s="27">
        <v>-1.4868933966216193</v>
      </c>
      <c r="CK241" s="27">
        <v>-2.0838457025254549</v>
      </c>
      <c r="CL241" s="27">
        <v>-2.2648770009077932</v>
      </c>
      <c r="CM241" s="27">
        <v>-2.2184122723311521</v>
      </c>
      <c r="CO241" s="28">
        <v>3.9037267663061943</v>
      </c>
      <c r="CP241" s="28">
        <v>3.4201935779706805</v>
      </c>
      <c r="CQ241" s="28">
        <v>3.1635139358890658</v>
      </c>
      <c r="CR241" s="28">
        <v>2.9620560695549347</v>
      </c>
      <c r="CS241" s="28">
        <v>2.80574625294566</v>
      </c>
      <c r="CT241" s="28">
        <v>2.5657725208889275</v>
      </c>
      <c r="CU241" s="28">
        <v>2.2974967733450367</v>
      </c>
      <c r="CV241" s="28">
        <v>1.9937086051179893</v>
      </c>
      <c r="CW241" s="28">
        <v>1.7164264294097684</v>
      </c>
      <c r="CX241" s="28">
        <v>1.447429781531282</v>
      </c>
      <c r="CY241" s="28">
        <v>-0.22434020681465761</v>
      </c>
      <c r="CZ241" s="28">
        <v>-3.7250144594377996</v>
      </c>
      <c r="DA241" s="28">
        <v>-6.4461355621735308</v>
      </c>
      <c r="DB241" s="28">
        <v>-8.3844708109466737</v>
      </c>
      <c r="DD241" s="28">
        <v>1.9037267663061943</v>
      </c>
      <c r="DE241" s="28">
        <v>1.4201935779706805</v>
      </c>
      <c r="DF241" s="28">
        <v>1.1635139358890658</v>
      </c>
      <c r="DG241" s="28">
        <v>0.96205606955493472</v>
      </c>
      <c r="DH241" s="28">
        <v>0.80574625294566005</v>
      </c>
      <c r="DI241" s="28">
        <v>0.56577252088892749</v>
      </c>
      <c r="DJ241" s="28">
        <v>0.29749677334503666</v>
      </c>
      <c r="DK241" s="28">
        <v>-6.2913948820106924E-3</v>
      </c>
      <c r="DL241" s="28">
        <v>-0.28357357059023158</v>
      </c>
      <c r="DM241" s="28">
        <v>-0.55257021846871801</v>
      </c>
      <c r="DN241" s="28">
        <v>-2.2243402068146576</v>
      </c>
      <c r="DO241" s="28">
        <v>-5.7250144594377996</v>
      </c>
      <c r="DP241" s="28">
        <v>-8.4461355621735308</v>
      </c>
      <c r="DQ241" s="28">
        <v>-10.384470810946674</v>
      </c>
      <c r="DS241" s="29">
        <v>3.9148582855630174</v>
      </c>
      <c r="DT241" s="29">
        <v>3.4182682199487253</v>
      </c>
      <c r="DU241" s="29">
        <v>3.1841577973099238</v>
      </c>
      <c r="DV241" s="29">
        <v>2.9992690061782561</v>
      </c>
      <c r="DW241" s="29">
        <v>2.8361239446164905</v>
      </c>
      <c r="DX241" s="29">
        <v>2.6221568497763439</v>
      </c>
      <c r="DY241" s="29">
        <v>2.3897151099950396</v>
      </c>
      <c r="DZ241" s="29">
        <v>2.1293379890546351</v>
      </c>
      <c r="EA241" s="29">
        <v>1.8107563375193454</v>
      </c>
      <c r="EB241" s="29">
        <v>0.97056780098204243</v>
      </c>
      <c r="EC241" s="29">
        <v>-2.983953729986716</v>
      </c>
      <c r="ED241" s="29">
        <v>-6.1424943077726795</v>
      </c>
      <c r="EE241" s="29">
        <v>-7.9782984510529644</v>
      </c>
      <c r="EF241" s="29">
        <v>-7.5762825589077849</v>
      </c>
      <c r="EH241" s="29">
        <v>1.9148582855630174</v>
      </c>
      <c r="EI241" s="29">
        <v>1.4182682199487253</v>
      </c>
      <c r="EJ241" s="29">
        <v>1.4182682199487253</v>
      </c>
      <c r="EK241" s="29">
        <v>0.99926900617825609</v>
      </c>
      <c r="EL241" s="29">
        <v>0.83612394461649053</v>
      </c>
      <c r="EM241" s="29">
        <v>0.62215684977634389</v>
      </c>
      <c r="EN241" s="29">
        <v>0.38971510999503955</v>
      </c>
      <c r="EO241" s="29">
        <v>0.12933798905463512</v>
      </c>
      <c r="EP241" s="29">
        <v>-0.18924366248065461</v>
      </c>
      <c r="EQ241" s="29">
        <v>-1.0294321990179576</v>
      </c>
      <c r="ER241" s="29">
        <v>-4.983953729986716</v>
      </c>
      <c r="ES241" s="29">
        <v>-8.1424943077726795</v>
      </c>
      <c r="ET241" s="29">
        <v>-9.9782984510529644</v>
      </c>
      <c r="EU241" s="29">
        <v>-9.5762825589077849</v>
      </c>
      <c r="EW241" s="1">
        <v>388030</v>
      </c>
      <c r="EX241" s="1">
        <v>400511</v>
      </c>
      <c r="EY241" s="1" t="s">
        <v>551</v>
      </c>
      <c r="EZ241" s="1" t="s">
        <v>861</v>
      </c>
    </row>
    <row r="242" spans="2:156" ht="16" thickBot="1" x14ac:dyDescent="0.4">
      <c r="B242" s="21" t="s">
        <v>243</v>
      </c>
      <c r="C242" s="22">
        <v>8.8977134391065977</v>
      </c>
      <c r="D242" s="23">
        <v>8.59186238006202</v>
      </c>
      <c r="E242" s="23">
        <v>8.3258056980237072</v>
      </c>
      <c r="F242" s="23">
        <v>7.9667436846528012</v>
      </c>
      <c r="G242" s="23">
        <v>7.5754997778202835</v>
      </c>
      <c r="H242" s="23">
        <v>7.0269902733877529</v>
      </c>
      <c r="I242" s="23">
        <v>6.4671023307322386</v>
      </c>
      <c r="J242" s="23">
        <v>5.9160936523167358</v>
      </c>
      <c r="K242" s="23">
        <v>5.3750634486360624</v>
      </c>
      <c r="L242" s="23">
        <v>4.6901160611405608</v>
      </c>
      <c r="M242" s="23">
        <v>2.359558592338626</v>
      </c>
      <c r="N242" s="23">
        <v>1.0294713638595248</v>
      </c>
      <c r="O242" s="23">
        <v>0.57863105535967563</v>
      </c>
      <c r="P242" s="23">
        <v>0.30653190295881672</v>
      </c>
      <c r="Q242" s="24"/>
      <c r="R242" s="23">
        <v>13.034713439106598</v>
      </c>
      <c r="S242" s="23">
        <v>12.72886238006202</v>
      </c>
      <c r="T242" s="23">
        <v>12.462805698023708</v>
      </c>
      <c r="U242" s="23">
        <v>12.103743684652802</v>
      </c>
      <c r="V242" s="23">
        <v>11.712499777820284</v>
      </c>
      <c r="W242" s="23">
        <v>11.163990273387753</v>
      </c>
      <c r="X242" s="23">
        <v>10.604102330732239</v>
      </c>
      <c r="Y242" s="23">
        <v>10.053093652316736</v>
      </c>
      <c r="Z242" s="23">
        <v>9.5120634486360629</v>
      </c>
      <c r="AA242" s="23">
        <v>8.8271160611405612</v>
      </c>
      <c r="AB242" s="23">
        <v>6.4965585923386264</v>
      </c>
      <c r="AC242" s="23">
        <v>5.1664713638595252</v>
      </c>
      <c r="AD242" s="23">
        <v>4.7156310553596761</v>
      </c>
      <c r="AE242" s="23">
        <v>4.4435319029588172</v>
      </c>
      <c r="AG242" s="25">
        <v>9.060945864357322</v>
      </c>
      <c r="AH242" s="25">
        <v>8.8859561203054493</v>
      </c>
      <c r="AI242" s="25">
        <v>8.5401112448708165</v>
      </c>
      <c r="AJ242" s="25">
        <v>8.1873165656598221</v>
      </c>
      <c r="AK242" s="25">
        <v>7.8389809974549589</v>
      </c>
      <c r="AL242" s="25">
        <v>7.3465585101991735</v>
      </c>
      <c r="AM242" s="25">
        <v>6.8416086884938885</v>
      </c>
      <c r="AN242" s="25">
        <v>6.343345841588377</v>
      </c>
      <c r="AO242" s="25">
        <v>5.8445573099369987</v>
      </c>
      <c r="AP242" s="25">
        <v>5.2612100841893792</v>
      </c>
      <c r="AQ242" s="25">
        <v>3.6180740198424708</v>
      </c>
      <c r="AR242" s="25">
        <v>2.4693244711070825</v>
      </c>
      <c r="AS242" s="25">
        <v>1.7597663318826555</v>
      </c>
      <c r="AT242" s="25">
        <v>1.3204992177460575</v>
      </c>
      <c r="AV242" s="26">
        <v>13.197945864357322</v>
      </c>
      <c r="AW242" s="26">
        <v>13.02295612030545</v>
      </c>
      <c r="AX242" s="26">
        <v>12.677111244870817</v>
      </c>
      <c r="AY242" s="26">
        <v>12.324316565659823</v>
      </c>
      <c r="AZ242" s="26">
        <v>11.975980997454959</v>
      </c>
      <c r="BA242" s="26">
        <v>11.483558510199174</v>
      </c>
      <c r="BB242" s="26">
        <v>10.978608688493889</v>
      </c>
      <c r="BC242" s="26">
        <v>10.480345841588377</v>
      </c>
      <c r="BD242" s="26">
        <v>9.9815573099369992</v>
      </c>
      <c r="BE242" s="26">
        <v>9.3982100841893796</v>
      </c>
      <c r="BF242" s="26">
        <v>7.7550740198424712</v>
      </c>
      <c r="BG242" s="26">
        <v>6.606324471107083</v>
      </c>
      <c r="BH242" s="26">
        <v>5.896766331882656</v>
      </c>
      <c r="BI242" s="26">
        <v>5.457499217746058</v>
      </c>
      <c r="BK242" s="27">
        <v>8.910980127626436</v>
      </c>
      <c r="BL242" s="27">
        <v>8.6171732764961444</v>
      </c>
      <c r="BM242" s="27">
        <v>8.3634903016685609</v>
      </c>
      <c r="BN242" s="27">
        <v>8.0158390422063608</v>
      </c>
      <c r="BO242" s="27">
        <v>7.6391330158912201</v>
      </c>
      <c r="BP242" s="27">
        <v>7.1078513734259587</v>
      </c>
      <c r="BQ242" s="27">
        <v>6.5644957169715568</v>
      </c>
      <c r="BR242" s="27">
        <v>6.0290535339509503</v>
      </c>
      <c r="BS242" s="27">
        <v>5.5120563361435018</v>
      </c>
      <c r="BT242" s="27">
        <v>4.8854511886551002</v>
      </c>
      <c r="BU242" s="27">
        <v>2.8565646657845178</v>
      </c>
      <c r="BV242" s="27">
        <v>1.8549958295307967</v>
      </c>
      <c r="BW242" s="27">
        <v>1.5396256248325066</v>
      </c>
      <c r="BX242" s="27">
        <v>1.5709389540910124</v>
      </c>
      <c r="BZ242" s="27">
        <v>13.047980127626436</v>
      </c>
      <c r="CA242" s="27">
        <v>12.754173276496145</v>
      </c>
      <c r="CB242" s="27">
        <v>12.500490301668561</v>
      </c>
      <c r="CC242" s="27">
        <v>12.152839042206361</v>
      </c>
      <c r="CD242" s="27">
        <v>11.776133015891221</v>
      </c>
      <c r="CE242" s="27">
        <v>11.244851373425959</v>
      </c>
      <c r="CF242" s="27">
        <v>10.701495716971557</v>
      </c>
      <c r="CG242" s="27">
        <v>10.166053533950951</v>
      </c>
      <c r="CH242" s="27">
        <v>9.6490563361435022</v>
      </c>
      <c r="CI242" s="27">
        <v>9.0224511886551007</v>
      </c>
      <c r="CJ242" s="27">
        <v>6.9935646657845183</v>
      </c>
      <c r="CK242" s="27">
        <v>5.9919958295307971</v>
      </c>
      <c r="CL242" s="27">
        <v>5.6766256248325071</v>
      </c>
      <c r="CM242" s="27">
        <v>5.7079389540910128</v>
      </c>
      <c r="CO242" s="28">
        <v>8.9069070974325744</v>
      </c>
      <c r="CP242" s="28">
        <v>8.6123766746645156</v>
      </c>
      <c r="CQ242" s="28">
        <v>8.3608898590267628</v>
      </c>
      <c r="CR242" s="28">
        <v>8.0154149768266194</v>
      </c>
      <c r="CS242" s="28">
        <v>7.6673159732311991</v>
      </c>
      <c r="CT242" s="28">
        <v>7.1667073507306824</v>
      </c>
      <c r="CU242" s="28">
        <v>6.6505012213327532</v>
      </c>
      <c r="CV242" s="28">
        <v>6.1419421282345681</v>
      </c>
      <c r="CW242" s="28">
        <v>5.7079410646534399</v>
      </c>
      <c r="CX242" s="28">
        <v>5.1885824919014354</v>
      </c>
      <c r="CY242" s="28">
        <v>2.0831305064412966</v>
      </c>
      <c r="CZ242" s="28">
        <v>-4.1641006389433457</v>
      </c>
      <c r="DA242" s="28">
        <v>-9.119093190608865</v>
      </c>
      <c r="DB242" s="28">
        <v>-12.402695776771772</v>
      </c>
      <c r="DD242" s="28">
        <v>13.043907097432575</v>
      </c>
      <c r="DE242" s="28">
        <v>12.749376674664516</v>
      </c>
      <c r="DF242" s="28">
        <v>12.497889859026763</v>
      </c>
      <c r="DG242" s="28">
        <v>12.15241497682662</v>
      </c>
      <c r="DH242" s="28">
        <v>11.8043159732312</v>
      </c>
      <c r="DI242" s="28">
        <v>11.303707350730683</v>
      </c>
      <c r="DJ242" s="28">
        <v>10.787501221332754</v>
      </c>
      <c r="DK242" s="28">
        <v>10.278942128234569</v>
      </c>
      <c r="DL242" s="28">
        <v>9.8449410646534403</v>
      </c>
      <c r="DM242" s="28">
        <v>9.3255824919014358</v>
      </c>
      <c r="DN242" s="28">
        <v>6.2201305064412971</v>
      </c>
      <c r="DO242" s="28">
        <v>-2.7100638943345245E-2</v>
      </c>
      <c r="DP242" s="28">
        <v>-4.9820931906088646</v>
      </c>
      <c r="DQ242" s="28">
        <v>-8.2656957767717714</v>
      </c>
      <c r="DS242" s="29">
        <v>8.9023617621150617</v>
      </c>
      <c r="DT242" s="29">
        <v>8.558521562197285</v>
      </c>
      <c r="DU242" s="29">
        <v>8.2881761252502955</v>
      </c>
      <c r="DV242" s="29">
        <v>7.9638571031852727</v>
      </c>
      <c r="DW242" s="29">
        <v>7.65627460303158</v>
      </c>
      <c r="DX242" s="29">
        <v>7.2110515959967447</v>
      </c>
      <c r="DY242" s="29">
        <v>6.7301352690084215</v>
      </c>
      <c r="DZ242" s="29">
        <v>6.2673840994744801</v>
      </c>
      <c r="EA242" s="29">
        <v>5.7098089274656765</v>
      </c>
      <c r="EB242" s="29">
        <v>4.1783814557593715</v>
      </c>
      <c r="EC242" s="29">
        <v>-2.7919099808606447</v>
      </c>
      <c r="ED242" s="29">
        <v>-8.4282225517450868</v>
      </c>
      <c r="EE242" s="29">
        <v>-11.717221952359182</v>
      </c>
      <c r="EF242" s="29">
        <v>-10.929788932838306</v>
      </c>
      <c r="EH242" s="29">
        <v>13.039361762115062</v>
      </c>
      <c r="EI242" s="29">
        <v>12.695521562197285</v>
      </c>
      <c r="EJ242" s="29">
        <v>12.695521562197285</v>
      </c>
      <c r="EK242" s="29">
        <v>12.100857103185273</v>
      </c>
      <c r="EL242" s="29">
        <v>11.79327460303158</v>
      </c>
      <c r="EM242" s="29">
        <v>11.348051595996745</v>
      </c>
      <c r="EN242" s="29">
        <v>10.867135269008422</v>
      </c>
      <c r="EO242" s="29">
        <v>10.404384099474481</v>
      </c>
      <c r="EP242" s="29">
        <v>9.8468089274656769</v>
      </c>
      <c r="EQ242" s="29">
        <v>8.3153814557593719</v>
      </c>
      <c r="ER242" s="29">
        <v>1.3450900191393558</v>
      </c>
      <c r="ES242" s="29">
        <v>-4.2912225517450864</v>
      </c>
      <c r="ET242" s="29">
        <v>-7.5802219523591816</v>
      </c>
      <c r="EU242" s="29">
        <v>-6.792788932838306</v>
      </c>
      <c r="EW242" s="1">
        <v>357891</v>
      </c>
      <c r="EX242" s="1">
        <v>395944</v>
      </c>
      <c r="EY242" s="1" t="s">
        <v>582</v>
      </c>
      <c r="EZ242" s="1" t="s">
        <v>870</v>
      </c>
    </row>
    <row r="243" spans="2:156" ht="16" thickBot="1" x14ac:dyDescent="0.4">
      <c r="B243" s="21" t="s">
        <v>244</v>
      </c>
      <c r="C243" s="22">
        <v>5.8999843230588951</v>
      </c>
      <c r="D243" s="23">
        <v>5.3438251881470364</v>
      </c>
      <c r="E243" s="23">
        <v>4.9618732970406825</v>
      </c>
      <c r="F243" s="23">
        <v>4.6524072128584706</v>
      </c>
      <c r="G243" s="23">
        <v>4.3501486201707813</v>
      </c>
      <c r="H243" s="23">
        <v>4.0584420884851156</v>
      </c>
      <c r="I243" s="23">
        <v>3.4847162979703761</v>
      </c>
      <c r="J243" s="23">
        <v>3.2335573203419479</v>
      </c>
      <c r="K243" s="23">
        <v>2.8924273753740266</v>
      </c>
      <c r="L243" s="23">
        <v>2.284658993684296</v>
      </c>
      <c r="M243" s="23">
        <v>-4.8329144380424225</v>
      </c>
      <c r="N243" s="23">
        <v>-10.449801110818903</v>
      </c>
      <c r="O243" s="23">
        <v>-12.383599039704556</v>
      </c>
      <c r="P243" s="23">
        <v>-13.314464317857428</v>
      </c>
      <c r="Q243" s="24"/>
      <c r="R243" s="23">
        <v>9.8999843230588951</v>
      </c>
      <c r="S243" s="23">
        <v>9.3438251881470364</v>
      </c>
      <c r="T243" s="23">
        <v>8.9618732970406825</v>
      </c>
      <c r="U243" s="23">
        <v>8.6524072128584706</v>
      </c>
      <c r="V243" s="23">
        <v>8.3501486201707813</v>
      </c>
      <c r="W243" s="23">
        <v>8.0584420884851156</v>
      </c>
      <c r="X243" s="23">
        <v>7.4847162979703761</v>
      </c>
      <c r="Y243" s="23">
        <v>7.2335573203419479</v>
      </c>
      <c r="Z243" s="23">
        <v>6.8924273753740266</v>
      </c>
      <c r="AA243" s="23">
        <v>6.284658993684296</v>
      </c>
      <c r="AB243" s="23">
        <v>-0.83291443804242249</v>
      </c>
      <c r="AC243" s="23">
        <v>-6.4498011108189033</v>
      </c>
      <c r="AD243" s="23">
        <v>-8.3835990397045563</v>
      </c>
      <c r="AE243" s="23">
        <v>-9.3144643178574285</v>
      </c>
      <c r="AG243" s="25">
        <v>6.4023921739775922</v>
      </c>
      <c r="AH243" s="25">
        <v>6.2737701557523025</v>
      </c>
      <c r="AI243" s="25">
        <v>5.8240010573234571</v>
      </c>
      <c r="AJ243" s="25">
        <v>5.4567092694253034</v>
      </c>
      <c r="AK243" s="25">
        <v>5.1315336841716004</v>
      </c>
      <c r="AL243" s="25">
        <v>4.8458139581964481</v>
      </c>
      <c r="AM243" s="25">
        <v>4.2772884603697037</v>
      </c>
      <c r="AN243" s="25">
        <v>3.9706625479382218</v>
      </c>
      <c r="AO243" s="25">
        <v>3.591230316669094</v>
      </c>
      <c r="AP243" s="25">
        <v>2.9951737058628503</v>
      </c>
      <c r="AQ243" s="25">
        <v>1.3686516530554051</v>
      </c>
      <c r="AR243" s="25">
        <v>-0.41421175496973461</v>
      </c>
      <c r="AS243" s="25">
        <v>-1.9471613458882544</v>
      </c>
      <c r="AT243" s="25">
        <v>-3.048325832789871</v>
      </c>
      <c r="AV243" s="26">
        <v>10.402392173977592</v>
      </c>
      <c r="AW243" s="26">
        <v>10.273770155752302</v>
      </c>
      <c r="AX243" s="26">
        <v>9.8240010573234571</v>
      </c>
      <c r="AY243" s="26">
        <v>9.4567092694253034</v>
      </c>
      <c r="AZ243" s="26">
        <v>9.1315336841716004</v>
      </c>
      <c r="BA243" s="26">
        <v>8.8458139581964481</v>
      </c>
      <c r="BB243" s="26">
        <v>8.2772884603697037</v>
      </c>
      <c r="BC243" s="26">
        <v>7.9706625479382218</v>
      </c>
      <c r="BD243" s="26">
        <v>7.591230316669094</v>
      </c>
      <c r="BE243" s="26">
        <v>6.9951737058628503</v>
      </c>
      <c r="BF243" s="26">
        <v>5.3686516530554051</v>
      </c>
      <c r="BG243" s="26">
        <v>3.5857882450302654</v>
      </c>
      <c r="BH243" s="26">
        <v>2.0528386541117456</v>
      </c>
      <c r="BI243" s="26">
        <v>0.95167416721012899</v>
      </c>
      <c r="BK243" s="27">
        <v>5.9081543374968497</v>
      </c>
      <c r="BL243" s="27">
        <v>5.3674313015727506</v>
      </c>
      <c r="BM243" s="27">
        <v>5.0036944822232599</v>
      </c>
      <c r="BN243" s="27">
        <v>4.7094384393811737</v>
      </c>
      <c r="BO243" s="27">
        <v>4.4223860348699553</v>
      </c>
      <c r="BP243" s="27">
        <v>4.1449979093990628</v>
      </c>
      <c r="BQ243" s="27">
        <v>3.5886625668206591</v>
      </c>
      <c r="BR243" s="27">
        <v>3.3506065346300886</v>
      </c>
      <c r="BS243" s="27">
        <v>3.0328441893039404</v>
      </c>
      <c r="BT243" s="27">
        <v>2.4651453486268942</v>
      </c>
      <c r="BU243" s="27">
        <v>-4.2531227170958914</v>
      </c>
      <c r="BV243" s="27">
        <v>-9.0087827379624983</v>
      </c>
      <c r="BW243" s="27">
        <v>-10.491806846135972</v>
      </c>
      <c r="BX243" s="27">
        <v>-10.741357083817718</v>
      </c>
      <c r="BZ243" s="27">
        <v>9.9081543374968497</v>
      </c>
      <c r="CA243" s="27">
        <v>9.3674313015727506</v>
      </c>
      <c r="CB243" s="27">
        <v>9.0036944822232599</v>
      </c>
      <c r="CC243" s="27">
        <v>8.7094384393811737</v>
      </c>
      <c r="CD243" s="27">
        <v>8.4223860348699553</v>
      </c>
      <c r="CE243" s="27">
        <v>8.1449979093990628</v>
      </c>
      <c r="CF243" s="27">
        <v>7.5886625668206591</v>
      </c>
      <c r="CG243" s="27">
        <v>7.3506065346300886</v>
      </c>
      <c r="CH243" s="27">
        <v>7.0328441893039404</v>
      </c>
      <c r="CI243" s="27">
        <v>6.4651453486268942</v>
      </c>
      <c r="CJ243" s="27">
        <v>-0.2531227170958914</v>
      </c>
      <c r="CK243" s="27">
        <v>-5.0087827379624983</v>
      </c>
      <c r="CL243" s="27">
        <v>-6.4918068461359724</v>
      </c>
      <c r="CM243" s="27">
        <v>-6.7413570838177179</v>
      </c>
      <c r="CO243" s="28">
        <v>5.9166858791743309</v>
      </c>
      <c r="CP243" s="28">
        <v>5.3665781649432205</v>
      </c>
      <c r="CQ243" s="28">
        <v>4.984749710657681</v>
      </c>
      <c r="CR243" s="28">
        <v>4.6613549094469064</v>
      </c>
      <c r="CS243" s="28">
        <v>4.3278202551693887</v>
      </c>
      <c r="CT243" s="28">
        <v>3.9601176156993105</v>
      </c>
      <c r="CU243" s="28">
        <v>3.2432931626108115</v>
      </c>
      <c r="CV243" s="28">
        <v>2.8250782806954717</v>
      </c>
      <c r="CW243" s="28">
        <v>2.327963057293843</v>
      </c>
      <c r="CX243" s="28">
        <v>1.5715725224016275</v>
      </c>
      <c r="CY243" s="28">
        <v>-10.533408166542571</v>
      </c>
      <c r="CZ243" s="28">
        <v>-19.721101550922597</v>
      </c>
      <c r="DA243" s="28">
        <v>-24.136139050229531</v>
      </c>
      <c r="DB243" s="28">
        <v>-26.007225775941585</v>
      </c>
      <c r="DD243" s="28">
        <v>9.9166858791743309</v>
      </c>
      <c r="DE243" s="28">
        <v>9.3665781649432205</v>
      </c>
      <c r="DF243" s="28">
        <v>8.984749710657681</v>
      </c>
      <c r="DG243" s="28">
        <v>8.6613549094469064</v>
      </c>
      <c r="DH243" s="28">
        <v>8.3278202551693887</v>
      </c>
      <c r="DI243" s="28">
        <v>7.9601176156993105</v>
      </c>
      <c r="DJ243" s="28">
        <v>7.2432931626108115</v>
      </c>
      <c r="DK243" s="28">
        <v>6.8250782806954717</v>
      </c>
      <c r="DL243" s="28">
        <v>6.327963057293843</v>
      </c>
      <c r="DM243" s="28">
        <v>5.5715725224016275</v>
      </c>
      <c r="DN243" s="28">
        <v>-6.5334081665425714</v>
      </c>
      <c r="DO243" s="28">
        <v>-15.721101550922597</v>
      </c>
      <c r="DP243" s="28">
        <v>-20.136139050229531</v>
      </c>
      <c r="DQ243" s="28">
        <v>-22.007225775941585</v>
      </c>
      <c r="DS243" s="29">
        <v>5.8984843930675517</v>
      </c>
      <c r="DT243" s="29">
        <v>5.3015371173898913</v>
      </c>
      <c r="DU243" s="29">
        <v>4.8924263757326223</v>
      </c>
      <c r="DV243" s="29">
        <v>4.554303991397493</v>
      </c>
      <c r="DW243" s="29">
        <v>4.1798485522104798</v>
      </c>
      <c r="DX243" s="29">
        <v>3.7665201927257286</v>
      </c>
      <c r="DY243" s="29">
        <v>2.9898315592746343</v>
      </c>
      <c r="DZ243" s="29">
        <v>2.5008479421644516</v>
      </c>
      <c r="EA243" s="29">
        <v>1.8562504558290271</v>
      </c>
      <c r="EB243" s="29">
        <v>-0.5390328289765236</v>
      </c>
      <c r="EC243" s="29">
        <v>-17.847629937572073</v>
      </c>
      <c r="ED243" s="29">
        <v>-22.847205435796049</v>
      </c>
      <c r="EE243" s="29">
        <v>-25.914376021926394</v>
      </c>
      <c r="EF243" s="29">
        <v>-24.884763744938446</v>
      </c>
      <c r="EH243" s="29">
        <v>9.8984843930675517</v>
      </c>
      <c r="EI243" s="29">
        <v>9.3015371173898913</v>
      </c>
      <c r="EJ243" s="29">
        <v>9.3015371173898913</v>
      </c>
      <c r="EK243" s="29">
        <v>8.554303991397493</v>
      </c>
      <c r="EL243" s="29">
        <v>8.1798485522104798</v>
      </c>
      <c r="EM243" s="29">
        <v>7.7665201927257286</v>
      </c>
      <c r="EN243" s="29">
        <v>6.9898315592746343</v>
      </c>
      <c r="EO243" s="29">
        <v>6.5008479421644516</v>
      </c>
      <c r="EP243" s="29">
        <v>5.8562504558290271</v>
      </c>
      <c r="EQ243" s="29">
        <v>3.4609671710234764</v>
      </c>
      <c r="ER243" s="29">
        <v>-13.847629937572073</v>
      </c>
      <c r="ES243" s="29">
        <v>-18.847205435796049</v>
      </c>
      <c r="ET243" s="29">
        <v>-21.914376021926394</v>
      </c>
      <c r="EU243" s="29">
        <v>-20.884763744938446</v>
      </c>
      <c r="EW243" s="1">
        <v>349973</v>
      </c>
      <c r="EX243" s="1">
        <v>530340</v>
      </c>
      <c r="EY243" s="1" t="s">
        <v>452</v>
      </c>
      <c r="EZ243" s="1" t="s">
        <v>872</v>
      </c>
    </row>
    <row r="244" spans="2:156" ht="16" thickBot="1" x14ac:dyDescent="0.4">
      <c r="B244" s="21" t="s">
        <v>245</v>
      </c>
      <c r="C244" s="22">
        <v>6.214664782481889</v>
      </c>
      <c r="D244" s="23">
        <v>5.8692734201358041</v>
      </c>
      <c r="E244" s="23">
        <v>5.8890718078642816</v>
      </c>
      <c r="F244" s="23">
        <v>5.7325549404863416</v>
      </c>
      <c r="G244" s="23">
        <v>5.7500637418895186</v>
      </c>
      <c r="H244" s="23">
        <v>5.5342243919631722</v>
      </c>
      <c r="I244" s="23">
        <v>5.3559027878446734</v>
      </c>
      <c r="J244" s="23">
        <v>5.313780138969511</v>
      </c>
      <c r="K244" s="23">
        <v>5.0800917541092172</v>
      </c>
      <c r="L244" s="23">
        <v>4.8755684893805782</v>
      </c>
      <c r="M244" s="23">
        <v>4.0695662691041203</v>
      </c>
      <c r="N244" s="23">
        <v>3.2988218667110125</v>
      </c>
      <c r="O244" s="23">
        <v>2.7151975224342806</v>
      </c>
      <c r="P244" s="23">
        <v>2.3207605610677451</v>
      </c>
      <c r="Q244" s="24"/>
      <c r="R244" s="23">
        <v>10.96466478248189</v>
      </c>
      <c r="S244" s="23">
        <v>10.619273420135805</v>
      </c>
      <c r="T244" s="23">
        <v>10.639071807864282</v>
      </c>
      <c r="U244" s="23">
        <v>10.482554940486342</v>
      </c>
      <c r="V244" s="23">
        <v>10.50006374188952</v>
      </c>
      <c r="W244" s="23">
        <v>10.284224391963171</v>
      </c>
      <c r="X244" s="23">
        <v>10.105902787844673</v>
      </c>
      <c r="Y244" s="23">
        <v>10.063780138969511</v>
      </c>
      <c r="Z244" s="23">
        <v>9.8300917541092172</v>
      </c>
      <c r="AA244" s="23">
        <v>9.6255684893805782</v>
      </c>
      <c r="AB244" s="23">
        <v>8.8195662691041203</v>
      </c>
      <c r="AC244" s="23">
        <v>8.0488218667110125</v>
      </c>
      <c r="AD244" s="23">
        <v>7.4651975224342806</v>
      </c>
      <c r="AE244" s="23">
        <v>7.0707605610677451</v>
      </c>
      <c r="AG244" s="25">
        <v>6.2936358878232719</v>
      </c>
      <c r="AH244" s="25">
        <v>6.0151028146714491</v>
      </c>
      <c r="AI244" s="25">
        <v>5.9859327455345648</v>
      </c>
      <c r="AJ244" s="25">
        <v>5.7921096762617816</v>
      </c>
      <c r="AK244" s="25">
        <v>5.7762740514282918</v>
      </c>
      <c r="AL244" s="25">
        <v>5.5289068551730081</v>
      </c>
      <c r="AM244" s="25">
        <v>5.3115085577356549</v>
      </c>
      <c r="AN244" s="25">
        <v>5.2267095424307985</v>
      </c>
      <c r="AO244" s="25">
        <v>4.9418975810873391</v>
      </c>
      <c r="AP244" s="25">
        <v>4.7140687499737144</v>
      </c>
      <c r="AQ244" s="25">
        <v>4.1640438281885643</v>
      </c>
      <c r="AR244" s="25">
        <v>3.5940107115304123</v>
      </c>
      <c r="AS244" s="25">
        <v>3.0451743221316026</v>
      </c>
      <c r="AT244" s="25">
        <v>2.6482837182411121</v>
      </c>
      <c r="AV244" s="26">
        <v>11.043635887823271</v>
      </c>
      <c r="AW244" s="26">
        <v>10.765102814671449</v>
      </c>
      <c r="AX244" s="26">
        <v>10.735932745534566</v>
      </c>
      <c r="AY244" s="26">
        <v>10.542109676261781</v>
      </c>
      <c r="AZ244" s="26">
        <v>10.526274051428292</v>
      </c>
      <c r="BA244" s="26">
        <v>10.278906855173009</v>
      </c>
      <c r="BB244" s="26">
        <v>10.061508557735655</v>
      </c>
      <c r="BC244" s="26">
        <v>9.9767095424307985</v>
      </c>
      <c r="BD244" s="26">
        <v>9.6918975810873391</v>
      </c>
      <c r="BE244" s="26">
        <v>9.4640687499737144</v>
      </c>
      <c r="BF244" s="26">
        <v>8.9140438281885643</v>
      </c>
      <c r="BG244" s="26">
        <v>8.3440107115304123</v>
      </c>
      <c r="BH244" s="26">
        <v>7.7951743221316026</v>
      </c>
      <c r="BI244" s="26">
        <v>7.3982837182411121</v>
      </c>
      <c r="BK244" s="27">
        <v>6.2203390855620135</v>
      </c>
      <c r="BL244" s="27">
        <v>5.890603428672792</v>
      </c>
      <c r="BM244" s="27">
        <v>5.9210210810083437</v>
      </c>
      <c r="BN244" s="27">
        <v>5.7760231605459351</v>
      </c>
      <c r="BO244" s="27">
        <v>5.802945623564737</v>
      </c>
      <c r="BP244" s="27">
        <v>5.6014405058365391</v>
      </c>
      <c r="BQ244" s="27">
        <v>5.436623177916994</v>
      </c>
      <c r="BR244" s="27">
        <v>5.404671366706074</v>
      </c>
      <c r="BS244" s="27">
        <v>5.1889571677731432</v>
      </c>
      <c r="BT244" s="27">
        <v>5.0092308531386358</v>
      </c>
      <c r="BU244" s="27">
        <v>4.3175870233640303</v>
      </c>
      <c r="BV244" s="27">
        <v>3.7609405503696962</v>
      </c>
      <c r="BW244" s="27">
        <v>3.2967630922372848</v>
      </c>
      <c r="BX244" s="27">
        <v>3.0694173109083707</v>
      </c>
      <c r="BZ244" s="27">
        <v>10.970339085562014</v>
      </c>
      <c r="CA244" s="27">
        <v>10.640603428672792</v>
      </c>
      <c r="CB244" s="27">
        <v>10.671021081008345</v>
      </c>
      <c r="CC244" s="27">
        <v>10.526023160545936</v>
      </c>
      <c r="CD244" s="27">
        <v>10.552945623564737</v>
      </c>
      <c r="CE244" s="27">
        <v>10.351440505836539</v>
      </c>
      <c r="CF244" s="27">
        <v>10.186623177916994</v>
      </c>
      <c r="CG244" s="27">
        <v>10.154671366706074</v>
      </c>
      <c r="CH244" s="27">
        <v>9.9389571677731432</v>
      </c>
      <c r="CI244" s="27">
        <v>9.7592308531386358</v>
      </c>
      <c r="CJ244" s="27">
        <v>9.0675870233640303</v>
      </c>
      <c r="CK244" s="27">
        <v>8.5109405503696962</v>
      </c>
      <c r="CL244" s="27">
        <v>8.0467630922372848</v>
      </c>
      <c r="CM244" s="27">
        <v>7.8194173109083707</v>
      </c>
      <c r="CO244" s="28">
        <v>6.2171620417927356</v>
      </c>
      <c r="CP244" s="28">
        <v>5.8737341389181728</v>
      </c>
      <c r="CQ244" s="28">
        <v>5.8933684221214806</v>
      </c>
      <c r="CR244" s="28">
        <v>5.7291917372734078</v>
      </c>
      <c r="CS244" s="28">
        <v>5.7447012427094428</v>
      </c>
      <c r="CT244" s="28">
        <v>5.5160052209219996</v>
      </c>
      <c r="CU244" s="28">
        <v>5.3040989372189298</v>
      </c>
      <c r="CV244" s="28">
        <v>5.2214455378058027</v>
      </c>
      <c r="CW244" s="28">
        <v>4.9631595300614464</v>
      </c>
      <c r="CX244" s="28">
        <v>4.7620068163705138</v>
      </c>
      <c r="CY244" s="28">
        <v>3.3727386370606443</v>
      </c>
      <c r="CZ244" s="28">
        <v>0.56234296273200357</v>
      </c>
      <c r="DA244" s="28">
        <v>-1.7557318066048992</v>
      </c>
      <c r="DB244" s="28">
        <v>-3.2677460713353419</v>
      </c>
      <c r="DD244" s="28">
        <v>10.967162041792736</v>
      </c>
      <c r="DE244" s="28">
        <v>10.623734138918174</v>
      </c>
      <c r="DF244" s="28">
        <v>10.64336842212148</v>
      </c>
      <c r="DG244" s="28">
        <v>10.479191737273407</v>
      </c>
      <c r="DH244" s="28">
        <v>10.494701242709443</v>
      </c>
      <c r="DI244" s="28">
        <v>10.266005220922001</v>
      </c>
      <c r="DJ244" s="28">
        <v>10.05409893721893</v>
      </c>
      <c r="DK244" s="28">
        <v>9.9714455378058027</v>
      </c>
      <c r="DL244" s="28">
        <v>9.7131595300614464</v>
      </c>
      <c r="DM244" s="28">
        <v>9.5120068163705138</v>
      </c>
      <c r="DN244" s="28">
        <v>8.1227386370606443</v>
      </c>
      <c r="DO244" s="28">
        <v>5.3123429627320036</v>
      </c>
      <c r="DP244" s="28">
        <v>2.9942681933951008</v>
      </c>
      <c r="DQ244" s="28">
        <v>1.4822539286646581</v>
      </c>
      <c r="DS244" s="29">
        <v>6.2435117368472683</v>
      </c>
      <c r="DT244" s="29">
        <v>5.9194081201313482</v>
      </c>
      <c r="DU244" s="29">
        <v>5.9521356964694752</v>
      </c>
      <c r="DV244" s="29">
        <v>5.8071214146541825</v>
      </c>
      <c r="DW244" s="29">
        <v>5.8341621877566476</v>
      </c>
      <c r="DX244" s="29">
        <v>5.619002871069168</v>
      </c>
      <c r="DY244" s="29">
        <v>5.4185618751637321</v>
      </c>
      <c r="DZ244" s="29">
        <v>5.3405668337222432</v>
      </c>
      <c r="EA244" s="29">
        <v>5.0289337982956681</v>
      </c>
      <c r="EB244" s="29">
        <v>4.4214457659379391</v>
      </c>
      <c r="EC244" s="29">
        <v>1.4795717902173191</v>
      </c>
      <c r="ED244" s="29">
        <v>-1.097441467536207</v>
      </c>
      <c r="EE244" s="29">
        <v>-2.7376223351005962</v>
      </c>
      <c r="EF244" s="29">
        <v>-2.6283325906374451</v>
      </c>
      <c r="EH244" s="29">
        <v>10.993511736847267</v>
      </c>
      <c r="EI244" s="29">
        <v>10.669408120131347</v>
      </c>
      <c r="EJ244" s="29">
        <v>10.669408120131347</v>
      </c>
      <c r="EK244" s="29">
        <v>10.557121414654183</v>
      </c>
      <c r="EL244" s="29">
        <v>10.584162187756647</v>
      </c>
      <c r="EM244" s="29">
        <v>10.369002871069167</v>
      </c>
      <c r="EN244" s="29">
        <v>10.168561875163732</v>
      </c>
      <c r="EO244" s="29">
        <v>10.090566833722242</v>
      </c>
      <c r="EP244" s="29">
        <v>9.7789337982956681</v>
      </c>
      <c r="EQ244" s="29">
        <v>9.1714457659379391</v>
      </c>
      <c r="ER244" s="29">
        <v>6.2295717902173191</v>
      </c>
      <c r="ES244" s="29">
        <v>3.652558532463793</v>
      </c>
      <c r="ET244" s="29">
        <v>2.0123776648994038</v>
      </c>
      <c r="EU244" s="29">
        <v>2.1216674093625549</v>
      </c>
      <c r="EW244" s="1">
        <v>349973</v>
      </c>
      <c r="EX244" s="1">
        <v>530340</v>
      </c>
      <c r="EY244" s="1" t="s">
        <v>452</v>
      </c>
      <c r="EZ244" s="1" t="s">
        <v>872</v>
      </c>
    </row>
    <row r="245" spans="2:156" ht="16" thickBot="1" x14ac:dyDescent="0.4">
      <c r="B245" s="21" t="s">
        <v>246</v>
      </c>
      <c r="C245" s="22">
        <v>18.26990332669622</v>
      </c>
      <c r="D245" s="23">
        <v>18.20719286604481</v>
      </c>
      <c r="E245" s="23">
        <v>18.153366446376246</v>
      </c>
      <c r="F245" s="23">
        <v>18.045710349649497</v>
      </c>
      <c r="G245" s="23">
        <v>17.950298607461285</v>
      </c>
      <c r="H245" s="23">
        <v>17.809716436540235</v>
      </c>
      <c r="I245" s="23">
        <v>17.66870218944004</v>
      </c>
      <c r="J245" s="23">
        <v>17.511013265113899</v>
      </c>
      <c r="K245" s="23">
        <v>17.361431442031989</v>
      </c>
      <c r="L245" s="23">
        <v>17.165817304711897</v>
      </c>
      <c r="M245" s="23">
        <v>16.575836641734647</v>
      </c>
      <c r="N245" s="23">
        <v>16.339501560013503</v>
      </c>
      <c r="O245" s="23">
        <v>16.372895255581419</v>
      </c>
      <c r="P245" s="23">
        <v>16.56171969060852</v>
      </c>
      <c r="Q245" s="24"/>
      <c r="R245" s="23">
        <v>22.90690332669622</v>
      </c>
      <c r="S245" s="23">
        <v>22.844192866044811</v>
      </c>
      <c r="T245" s="23">
        <v>22.790366446376247</v>
      </c>
      <c r="U245" s="23">
        <v>22.682710349649497</v>
      </c>
      <c r="V245" s="23">
        <v>22.587298607461285</v>
      </c>
      <c r="W245" s="23">
        <v>22.446716436540235</v>
      </c>
      <c r="X245" s="23">
        <v>22.305702189440041</v>
      </c>
      <c r="Y245" s="23">
        <v>22.148013265113899</v>
      </c>
      <c r="Z245" s="23">
        <v>21.99843144203199</v>
      </c>
      <c r="AA245" s="23">
        <v>21.802817304711898</v>
      </c>
      <c r="AB245" s="23">
        <v>21.212836641734647</v>
      </c>
      <c r="AC245" s="23">
        <v>20.976501560013503</v>
      </c>
      <c r="AD245" s="23">
        <v>21.009895255581419</v>
      </c>
      <c r="AE245" s="23">
        <v>21.19871969060852</v>
      </c>
      <c r="AG245" s="25">
        <v>18.317397810703739</v>
      </c>
      <c r="AH245" s="25">
        <v>18.294852666981541</v>
      </c>
      <c r="AI245" s="25">
        <v>18.220363302590968</v>
      </c>
      <c r="AJ245" s="25">
        <v>18.125196051195211</v>
      </c>
      <c r="AK245" s="25">
        <v>18.056271947254835</v>
      </c>
      <c r="AL245" s="25">
        <v>17.945667637949867</v>
      </c>
      <c r="AM245" s="25">
        <v>17.834609543041445</v>
      </c>
      <c r="AN245" s="25">
        <v>17.707932414886528</v>
      </c>
      <c r="AO245" s="25">
        <v>17.590470906515229</v>
      </c>
      <c r="AP245" s="25">
        <v>17.45788722251099</v>
      </c>
      <c r="AQ245" s="25">
        <v>17.074531499395157</v>
      </c>
      <c r="AR245" s="25">
        <v>16.791672249383158</v>
      </c>
      <c r="AS245" s="25">
        <v>16.653306872845249</v>
      </c>
      <c r="AT245" s="25">
        <v>16.593456420846213</v>
      </c>
      <c r="AV245" s="26">
        <v>22.954397810703739</v>
      </c>
      <c r="AW245" s="26">
        <v>22.931852666981541</v>
      </c>
      <c r="AX245" s="26">
        <v>22.857363302590969</v>
      </c>
      <c r="AY245" s="26">
        <v>22.762196051195211</v>
      </c>
      <c r="AZ245" s="26">
        <v>22.693271947254836</v>
      </c>
      <c r="BA245" s="26">
        <v>22.582667637949868</v>
      </c>
      <c r="BB245" s="26">
        <v>22.471609543041446</v>
      </c>
      <c r="BC245" s="26">
        <v>22.344932414886529</v>
      </c>
      <c r="BD245" s="26">
        <v>22.227470906515229</v>
      </c>
      <c r="BE245" s="26">
        <v>22.094887222510991</v>
      </c>
      <c r="BF245" s="26">
        <v>21.711531499395157</v>
      </c>
      <c r="BG245" s="26">
        <v>21.428672249383158</v>
      </c>
      <c r="BH245" s="26">
        <v>21.29030687284525</v>
      </c>
      <c r="BI245" s="26">
        <v>21.230456420846213</v>
      </c>
      <c r="BK245" s="27">
        <v>18.271016759870278</v>
      </c>
      <c r="BL245" s="27">
        <v>18.213005314816229</v>
      </c>
      <c r="BM245" s="27">
        <v>18.164026642570199</v>
      </c>
      <c r="BN245" s="27">
        <v>18.059174723726514</v>
      </c>
      <c r="BO245" s="27">
        <v>17.967003460774773</v>
      </c>
      <c r="BP245" s="27">
        <v>17.829954606790022</v>
      </c>
      <c r="BQ245" s="27">
        <v>17.692063209363649</v>
      </c>
      <c r="BR245" s="27">
        <v>17.537235511755849</v>
      </c>
      <c r="BS245" s="27">
        <v>17.393491146140441</v>
      </c>
      <c r="BT245" s="27">
        <v>17.215869820102554</v>
      </c>
      <c r="BU245" s="27">
        <v>16.691166872554696</v>
      </c>
      <c r="BV245" s="27">
        <v>16.495360068301842</v>
      </c>
      <c r="BW245" s="27">
        <v>16.540755801475388</v>
      </c>
      <c r="BX245" s="27">
        <v>16.720808505409231</v>
      </c>
      <c r="BZ245" s="27">
        <v>22.908016759870279</v>
      </c>
      <c r="CA245" s="27">
        <v>22.850005314816229</v>
      </c>
      <c r="CB245" s="27">
        <v>22.8010266425702</v>
      </c>
      <c r="CC245" s="27">
        <v>22.696174723726514</v>
      </c>
      <c r="CD245" s="27">
        <v>22.604003460774774</v>
      </c>
      <c r="CE245" s="27">
        <v>22.466954606790022</v>
      </c>
      <c r="CF245" s="27">
        <v>22.32906320936365</v>
      </c>
      <c r="CG245" s="27">
        <v>22.17423551175585</v>
      </c>
      <c r="CH245" s="27">
        <v>22.030491146140442</v>
      </c>
      <c r="CI245" s="27">
        <v>21.852869820102555</v>
      </c>
      <c r="CJ245" s="27">
        <v>21.328166872554696</v>
      </c>
      <c r="CK245" s="27">
        <v>21.132360068301843</v>
      </c>
      <c r="CL245" s="27">
        <v>21.177755801475389</v>
      </c>
      <c r="CM245" s="27">
        <v>21.357808505409231</v>
      </c>
      <c r="CO245" s="28">
        <v>18.27625863647247</v>
      </c>
      <c r="CP245" s="28">
        <v>18.221111085676394</v>
      </c>
      <c r="CQ245" s="28">
        <v>18.179866748782693</v>
      </c>
      <c r="CR245" s="28">
        <v>18.088854946634015</v>
      </c>
      <c r="CS245" s="28">
        <v>18.015899919698391</v>
      </c>
      <c r="CT245" s="28">
        <v>17.897793140960818</v>
      </c>
      <c r="CU245" s="28">
        <v>17.770252184956622</v>
      </c>
      <c r="CV245" s="28">
        <v>17.631092912170359</v>
      </c>
      <c r="CW245" s="28">
        <v>17.52322016573709</v>
      </c>
      <c r="CX245" s="28">
        <v>17.401662726600627</v>
      </c>
      <c r="CY245" s="28">
        <v>16.568346939000428</v>
      </c>
      <c r="CZ245" s="28">
        <v>14.576837363645289</v>
      </c>
      <c r="DA245" s="28">
        <v>13.008464214781288</v>
      </c>
      <c r="DB245" s="28">
        <v>11.94088396300533</v>
      </c>
      <c r="DD245" s="28">
        <v>22.91325863647247</v>
      </c>
      <c r="DE245" s="28">
        <v>22.858111085676395</v>
      </c>
      <c r="DF245" s="28">
        <v>22.816866748782694</v>
      </c>
      <c r="DG245" s="28">
        <v>22.725854946634016</v>
      </c>
      <c r="DH245" s="28">
        <v>22.652899919698392</v>
      </c>
      <c r="DI245" s="28">
        <v>22.534793140960819</v>
      </c>
      <c r="DJ245" s="28">
        <v>22.407252184956622</v>
      </c>
      <c r="DK245" s="28">
        <v>22.26809291217036</v>
      </c>
      <c r="DL245" s="28">
        <v>22.160220165737091</v>
      </c>
      <c r="DM245" s="28">
        <v>22.038662726600627</v>
      </c>
      <c r="DN245" s="28">
        <v>21.205346939000428</v>
      </c>
      <c r="DO245" s="28">
        <v>19.21383736364529</v>
      </c>
      <c r="DP245" s="28">
        <v>17.645464214781288</v>
      </c>
      <c r="DQ245" s="28">
        <v>16.577883963005331</v>
      </c>
      <c r="DS245" s="29">
        <v>18.27571198339249</v>
      </c>
      <c r="DT245" s="29">
        <v>18.205669149829141</v>
      </c>
      <c r="DU245" s="29">
        <v>18.157376202517373</v>
      </c>
      <c r="DV245" s="29">
        <v>18.070324753883099</v>
      </c>
      <c r="DW245" s="29">
        <v>17.992794734337348</v>
      </c>
      <c r="DX245" s="29">
        <v>17.883118981891926</v>
      </c>
      <c r="DY245" s="29">
        <v>17.77354436197033</v>
      </c>
      <c r="DZ245" s="29">
        <v>17.658590452729619</v>
      </c>
      <c r="EA245" s="29">
        <v>17.503541898303567</v>
      </c>
      <c r="EB245" s="29">
        <v>17.01112794649994</v>
      </c>
      <c r="EC245" s="29">
        <v>14.785009589266394</v>
      </c>
      <c r="ED245" s="29">
        <v>12.982344676911049</v>
      </c>
      <c r="EE245" s="29">
        <v>11.973409167660334</v>
      </c>
      <c r="EF245" s="29">
        <v>12.347678218537633</v>
      </c>
      <c r="EH245" s="29">
        <v>22.912711983392491</v>
      </c>
      <c r="EI245" s="29">
        <v>22.842669149829142</v>
      </c>
      <c r="EJ245" s="29">
        <v>22.842669149829142</v>
      </c>
      <c r="EK245" s="29">
        <v>22.7073247538831</v>
      </c>
      <c r="EL245" s="29">
        <v>22.629794734337349</v>
      </c>
      <c r="EM245" s="29">
        <v>22.520118981891926</v>
      </c>
      <c r="EN245" s="29">
        <v>22.410544361970331</v>
      </c>
      <c r="EO245" s="29">
        <v>22.29559045272962</v>
      </c>
      <c r="EP245" s="29">
        <v>22.140541898303567</v>
      </c>
      <c r="EQ245" s="29">
        <v>21.64812794649994</v>
      </c>
      <c r="ER245" s="29">
        <v>19.422009589266395</v>
      </c>
      <c r="ES245" s="29">
        <v>17.619344676911048</v>
      </c>
      <c r="ET245" s="29">
        <v>16.610409167660336</v>
      </c>
      <c r="EU245" s="29">
        <v>16.984678218537631</v>
      </c>
      <c r="EW245" s="1">
        <v>331831</v>
      </c>
      <c r="EX245" s="1">
        <v>441463</v>
      </c>
      <c r="EY245" s="1" t="s">
        <v>500</v>
      </c>
      <c r="EZ245" s="1" t="s">
        <v>874</v>
      </c>
    </row>
    <row r="246" spans="2:156" ht="16" thickBot="1" x14ac:dyDescent="0.4">
      <c r="B246" s="21" t="s">
        <v>247</v>
      </c>
      <c r="C246" s="22">
        <v>11.592835525606926</v>
      </c>
      <c r="D246" s="23">
        <v>11.163383788258823</v>
      </c>
      <c r="E246" s="23">
        <v>10.958853212549414</v>
      </c>
      <c r="F246" s="23">
        <v>10.644659639170198</v>
      </c>
      <c r="G246" s="23">
        <v>10.297138635538721</v>
      </c>
      <c r="H246" s="23">
        <v>9.8509188701671739</v>
      </c>
      <c r="I246" s="23">
        <v>9.386869292174632</v>
      </c>
      <c r="J246" s="23">
        <v>8.7833754610478341</v>
      </c>
      <c r="K246" s="23">
        <v>8.2721795480507829</v>
      </c>
      <c r="L246" s="23">
        <v>7.6146857117571649</v>
      </c>
      <c r="M246" s="23">
        <v>5.81937581820997</v>
      </c>
      <c r="N246" s="23">
        <v>4.0966016983084224</v>
      </c>
      <c r="O246" s="23">
        <v>4.0321681075400946</v>
      </c>
      <c r="P246" s="23">
        <v>3.8264233745489697</v>
      </c>
      <c r="Q246" s="24"/>
      <c r="R246" s="23">
        <v>16.229835525606926</v>
      </c>
      <c r="S246" s="23">
        <v>15.800383788258824</v>
      </c>
      <c r="T246" s="23">
        <v>15.595853212549414</v>
      </c>
      <c r="U246" s="23">
        <v>15.281659639170199</v>
      </c>
      <c r="V246" s="23">
        <v>14.934138635538721</v>
      </c>
      <c r="W246" s="23">
        <v>14.487918870167174</v>
      </c>
      <c r="X246" s="23">
        <v>14.023869292174632</v>
      </c>
      <c r="Y246" s="23">
        <v>13.420375461047835</v>
      </c>
      <c r="Z246" s="23">
        <v>12.909179548050783</v>
      </c>
      <c r="AA246" s="23">
        <v>12.251685711757165</v>
      </c>
      <c r="AB246" s="23">
        <v>10.45637581820997</v>
      </c>
      <c r="AC246" s="23">
        <v>8.7336016983084228</v>
      </c>
      <c r="AD246" s="23">
        <v>8.669168107540095</v>
      </c>
      <c r="AE246" s="23">
        <v>8.4634233745489702</v>
      </c>
      <c r="AG246" s="25">
        <v>11.862704355982668</v>
      </c>
      <c r="AH246" s="25">
        <v>11.641119057525867</v>
      </c>
      <c r="AI246" s="25">
        <v>11.391389147629589</v>
      </c>
      <c r="AJ246" s="25">
        <v>11.091782026077782</v>
      </c>
      <c r="AK246" s="25">
        <v>10.804853502280496</v>
      </c>
      <c r="AL246" s="25">
        <v>10.44006157765627</v>
      </c>
      <c r="AM246" s="25">
        <v>10.085961237785176</v>
      </c>
      <c r="AN246" s="25">
        <v>9.6247900638497548</v>
      </c>
      <c r="AO246" s="25">
        <v>9.2478250569159446</v>
      </c>
      <c r="AP246" s="25">
        <v>8.8503175668916167</v>
      </c>
      <c r="AQ246" s="25">
        <v>7.5259043784393391</v>
      </c>
      <c r="AR246" s="25">
        <v>6.8107885613881542</v>
      </c>
      <c r="AS246" s="25">
        <v>6.430088938644122</v>
      </c>
      <c r="AT246" s="25">
        <v>6.3883867794079663</v>
      </c>
      <c r="AV246" s="26">
        <v>16.499704355982669</v>
      </c>
      <c r="AW246" s="26">
        <v>16.278119057525867</v>
      </c>
      <c r="AX246" s="26">
        <v>16.028389147629589</v>
      </c>
      <c r="AY246" s="26">
        <v>15.728782026077782</v>
      </c>
      <c r="AZ246" s="26">
        <v>15.441853502280496</v>
      </c>
      <c r="BA246" s="26">
        <v>15.07706157765627</v>
      </c>
      <c r="BB246" s="26">
        <v>14.722961237785176</v>
      </c>
      <c r="BC246" s="26">
        <v>14.261790063849755</v>
      </c>
      <c r="BD246" s="26">
        <v>13.884825056915945</v>
      </c>
      <c r="BE246" s="26">
        <v>13.487317566891617</v>
      </c>
      <c r="BF246" s="26">
        <v>12.16290437843934</v>
      </c>
      <c r="BG246" s="26">
        <v>11.447788561388155</v>
      </c>
      <c r="BH246" s="26">
        <v>11.067088938644122</v>
      </c>
      <c r="BI246" s="26">
        <v>11.025386779407967</v>
      </c>
      <c r="BK246" s="27">
        <v>11.596431173876949</v>
      </c>
      <c r="BL246" s="27">
        <v>11.170635755716463</v>
      </c>
      <c r="BM246" s="27">
        <v>10.975094820479228</v>
      </c>
      <c r="BN246" s="27">
        <v>10.665082113510429</v>
      </c>
      <c r="BO246" s="27">
        <v>10.323975062999075</v>
      </c>
      <c r="BP246" s="27">
        <v>9.8861259146531761</v>
      </c>
      <c r="BQ246" s="27">
        <v>9.4133084064411978</v>
      </c>
      <c r="BR246" s="27">
        <v>8.8169261568611983</v>
      </c>
      <c r="BS246" s="27">
        <v>8.3211969677741386</v>
      </c>
      <c r="BT246" s="27">
        <v>7.7110671141235567</v>
      </c>
      <c r="BU246" s="27">
        <v>6.0695406341013651</v>
      </c>
      <c r="BV246" s="27">
        <v>4.4905129482219621</v>
      </c>
      <c r="BW246" s="27">
        <v>4.4731476710437974</v>
      </c>
      <c r="BX246" s="27">
        <v>4.526057750887567</v>
      </c>
      <c r="BZ246" s="27">
        <v>16.233431173876951</v>
      </c>
      <c r="CA246" s="27">
        <v>15.807635755716463</v>
      </c>
      <c r="CB246" s="27">
        <v>15.612094820479228</v>
      </c>
      <c r="CC246" s="27">
        <v>15.30208211351043</v>
      </c>
      <c r="CD246" s="27">
        <v>14.960975062999076</v>
      </c>
      <c r="CE246" s="27">
        <v>14.523125914653177</v>
      </c>
      <c r="CF246" s="27">
        <v>14.050308406441198</v>
      </c>
      <c r="CG246" s="27">
        <v>13.453926156861199</v>
      </c>
      <c r="CH246" s="27">
        <v>12.958196967774139</v>
      </c>
      <c r="CI246" s="27">
        <v>12.348067114123557</v>
      </c>
      <c r="CJ246" s="27">
        <v>10.706540634101366</v>
      </c>
      <c r="CK246" s="27">
        <v>9.1275129482219626</v>
      </c>
      <c r="CL246" s="27">
        <v>9.1101476710437979</v>
      </c>
      <c r="CM246" s="27">
        <v>9.1630577508875675</v>
      </c>
      <c r="CO246" s="28">
        <v>11.617977544186392</v>
      </c>
      <c r="CP246" s="28">
        <v>11.223678514309226</v>
      </c>
      <c r="CQ246" s="28">
        <v>11.07508235439764</v>
      </c>
      <c r="CR246" s="28">
        <v>10.840041441449543</v>
      </c>
      <c r="CS246" s="28">
        <v>10.5960707597393</v>
      </c>
      <c r="CT246" s="28">
        <v>10.277937357185072</v>
      </c>
      <c r="CU246" s="28">
        <v>9.9836355386305549</v>
      </c>
      <c r="CV246" s="28">
        <v>9.6055111910498336</v>
      </c>
      <c r="CW246" s="28">
        <v>9.3461644215146062</v>
      </c>
      <c r="CX246" s="28">
        <v>8.8192639130813415</v>
      </c>
      <c r="CY246" s="28">
        <v>3.0565526655886579</v>
      </c>
      <c r="CZ246" s="28">
        <v>0.87446919569955384</v>
      </c>
      <c r="DA246" s="28">
        <v>-1.1101687198809707</v>
      </c>
      <c r="DB246" s="28">
        <v>-2.4560245942805103</v>
      </c>
      <c r="DD246" s="28">
        <v>16.254977544186392</v>
      </c>
      <c r="DE246" s="28">
        <v>15.860678514309226</v>
      </c>
      <c r="DF246" s="28">
        <v>15.712082354397641</v>
      </c>
      <c r="DG246" s="28">
        <v>15.477041441449543</v>
      </c>
      <c r="DH246" s="28">
        <v>15.2330707597393</v>
      </c>
      <c r="DI246" s="28">
        <v>14.914937357185073</v>
      </c>
      <c r="DJ246" s="28">
        <v>14.620635538630555</v>
      </c>
      <c r="DK246" s="28">
        <v>14.242511191049834</v>
      </c>
      <c r="DL246" s="28">
        <v>13.983164421514607</v>
      </c>
      <c r="DM246" s="28">
        <v>13.456263913081342</v>
      </c>
      <c r="DN246" s="28">
        <v>7.6935526655886584</v>
      </c>
      <c r="DO246" s="28">
        <v>5.5114691956995543</v>
      </c>
      <c r="DP246" s="28">
        <v>3.5268312801190298</v>
      </c>
      <c r="DQ246" s="28">
        <v>2.1809754057194901</v>
      </c>
      <c r="DS246" s="29">
        <v>11.582084883519027</v>
      </c>
      <c r="DT246" s="29">
        <v>11.113548756173401</v>
      </c>
      <c r="DU246" s="29">
        <v>10.942583840562678</v>
      </c>
      <c r="DV246" s="29">
        <v>10.72999052845349</v>
      </c>
      <c r="DW246" s="29">
        <v>10.509863865208381</v>
      </c>
      <c r="DX246" s="29">
        <v>10.126120516786719</v>
      </c>
      <c r="DY246" s="29">
        <v>5.7731191481617472</v>
      </c>
      <c r="DZ246" s="29">
        <v>5.6417071521019793</v>
      </c>
      <c r="EA246" s="29">
        <v>5.5717110182591938</v>
      </c>
      <c r="EB246" s="29">
        <v>5.241351976436242</v>
      </c>
      <c r="EC246" s="29">
        <v>2.1454360496009457</v>
      </c>
      <c r="ED246" s="29">
        <v>-0.72367761281888932</v>
      </c>
      <c r="EE246" s="29">
        <v>-2.0790754409255818</v>
      </c>
      <c r="EF246" s="29">
        <v>-1.1518510725299862</v>
      </c>
      <c r="EH246" s="29">
        <v>16.219084883519027</v>
      </c>
      <c r="EI246" s="29">
        <v>15.750548756173401</v>
      </c>
      <c r="EJ246" s="29">
        <v>15.750548756173401</v>
      </c>
      <c r="EK246" s="29">
        <v>15.36699052845349</v>
      </c>
      <c r="EL246" s="29">
        <v>15.146863865208381</v>
      </c>
      <c r="EM246" s="29">
        <v>14.763120516786719</v>
      </c>
      <c r="EN246" s="29">
        <v>10.410119148161748</v>
      </c>
      <c r="EO246" s="29">
        <v>10.27870715210198</v>
      </c>
      <c r="EP246" s="29">
        <v>10.208711018259194</v>
      </c>
      <c r="EQ246" s="29">
        <v>9.8783519764362424</v>
      </c>
      <c r="ER246" s="29">
        <v>6.7824360496009461</v>
      </c>
      <c r="ES246" s="29">
        <v>3.9133223871811111</v>
      </c>
      <c r="ET246" s="29">
        <v>2.5579245590744186</v>
      </c>
      <c r="EU246" s="29">
        <v>3.4851489274700143</v>
      </c>
      <c r="EW246" s="1">
        <v>392447</v>
      </c>
      <c r="EX246" s="1">
        <v>385492</v>
      </c>
      <c r="EY246" s="1" t="s">
        <v>522</v>
      </c>
      <c r="EZ246" s="1" t="s">
        <v>869</v>
      </c>
    </row>
    <row r="247" spans="2:156" ht="16" thickBot="1" x14ac:dyDescent="0.4">
      <c r="B247" s="21" t="s">
        <v>248</v>
      </c>
      <c r="C247" s="22">
        <v>7.3993562038713865</v>
      </c>
      <c r="D247" s="23">
        <v>6.9943534334517654</v>
      </c>
      <c r="E247" s="23">
        <v>6.7166924746943586</v>
      </c>
      <c r="F247" s="23">
        <v>6.5122107799486031</v>
      </c>
      <c r="G247" s="23">
        <v>6.2073759818023095</v>
      </c>
      <c r="H247" s="23">
        <v>5.8698601341566548</v>
      </c>
      <c r="I247" s="23">
        <v>5.46123003193504</v>
      </c>
      <c r="J247" s="23">
        <v>5.0718671879003772</v>
      </c>
      <c r="K247" s="23">
        <v>4.6765283685092545</v>
      </c>
      <c r="L247" s="23">
        <v>4.1919689392385475</v>
      </c>
      <c r="M247" s="23">
        <v>2.2228555212887908</v>
      </c>
      <c r="N247" s="23">
        <v>0.91804669498088032</v>
      </c>
      <c r="O247" s="23">
        <v>0.36749783648862433</v>
      </c>
      <c r="P247" s="23">
        <v>-0.1776947991718103</v>
      </c>
      <c r="Q247" s="24"/>
      <c r="R247" s="23">
        <v>10.899356203871386</v>
      </c>
      <c r="S247" s="23">
        <v>10.494353433451765</v>
      </c>
      <c r="T247" s="23">
        <v>10.216692474694359</v>
      </c>
      <c r="U247" s="23">
        <v>10.012210779948603</v>
      </c>
      <c r="V247" s="23">
        <v>9.7073759818023095</v>
      </c>
      <c r="W247" s="23">
        <v>9.3698601341566548</v>
      </c>
      <c r="X247" s="23">
        <v>8.96123003193504</v>
      </c>
      <c r="Y247" s="23">
        <v>8.5718671879003772</v>
      </c>
      <c r="Z247" s="23">
        <v>8.1765283685092545</v>
      </c>
      <c r="AA247" s="23">
        <v>7.6919689392385475</v>
      </c>
      <c r="AB247" s="23">
        <v>5.7228555212887908</v>
      </c>
      <c r="AC247" s="23">
        <v>4.4180466949808803</v>
      </c>
      <c r="AD247" s="23">
        <v>3.8674978364886243</v>
      </c>
      <c r="AE247" s="23">
        <v>3.3223052008281897</v>
      </c>
      <c r="AG247" s="25">
        <v>7.5751858830792749</v>
      </c>
      <c r="AH247" s="25">
        <v>7.3324419126092621</v>
      </c>
      <c r="AI247" s="25">
        <v>7.052715712011068</v>
      </c>
      <c r="AJ247" s="25">
        <v>6.8561459069413253</v>
      </c>
      <c r="AK247" s="25">
        <v>6.5796942374045493</v>
      </c>
      <c r="AL247" s="25">
        <v>6.2734009267519042</v>
      </c>
      <c r="AM247" s="25">
        <v>5.8977211368877391</v>
      </c>
      <c r="AN247" s="25">
        <v>5.5400998769099559</v>
      </c>
      <c r="AO247" s="25">
        <v>5.1743955397147463</v>
      </c>
      <c r="AP247" s="25">
        <v>4.7735729785172456</v>
      </c>
      <c r="AQ247" s="25">
        <v>3.3334387784755357</v>
      </c>
      <c r="AR247" s="25">
        <v>2.1538616375128399</v>
      </c>
      <c r="AS247" s="25">
        <v>1.4672666075827294</v>
      </c>
      <c r="AT247" s="25">
        <v>1.036313825486836</v>
      </c>
      <c r="AV247" s="26">
        <v>11.075185883079275</v>
      </c>
      <c r="AW247" s="26">
        <v>10.832441912609262</v>
      </c>
      <c r="AX247" s="26">
        <v>10.552715712011068</v>
      </c>
      <c r="AY247" s="26">
        <v>10.356145906941325</v>
      </c>
      <c r="AZ247" s="26">
        <v>10.079694237404549</v>
      </c>
      <c r="BA247" s="26">
        <v>9.7734009267519042</v>
      </c>
      <c r="BB247" s="26">
        <v>9.3977211368877391</v>
      </c>
      <c r="BC247" s="26">
        <v>9.0400998769099559</v>
      </c>
      <c r="BD247" s="26">
        <v>8.6743955397147463</v>
      </c>
      <c r="BE247" s="26">
        <v>8.2735729785172456</v>
      </c>
      <c r="BF247" s="26">
        <v>6.8334387784755357</v>
      </c>
      <c r="BG247" s="26">
        <v>5.6538616375128399</v>
      </c>
      <c r="BH247" s="26">
        <v>4.9672666075827294</v>
      </c>
      <c r="BI247" s="26">
        <v>4.536313825486836</v>
      </c>
      <c r="BK247" s="27">
        <v>7.4098108451097886</v>
      </c>
      <c r="BL247" s="27">
        <v>7.0180628309105195</v>
      </c>
      <c r="BM247" s="27">
        <v>6.7542216070897574</v>
      </c>
      <c r="BN247" s="27">
        <v>6.5604952972682042</v>
      </c>
      <c r="BO247" s="27">
        <v>6.271562315378107</v>
      </c>
      <c r="BP247" s="27">
        <v>5.9516893303712575</v>
      </c>
      <c r="BQ247" s="27">
        <v>5.5624974229765591</v>
      </c>
      <c r="BR247" s="27">
        <v>5.1927945819853445</v>
      </c>
      <c r="BS247" s="27">
        <v>4.8245405142747213</v>
      </c>
      <c r="BT247" s="27">
        <v>4.3916299129448486</v>
      </c>
      <c r="BU247" s="27">
        <v>2.6102596605506321</v>
      </c>
      <c r="BV247" s="27">
        <v>1.5819613932975294</v>
      </c>
      <c r="BW247" s="27">
        <v>1.2456146306639084</v>
      </c>
      <c r="BX247" s="27">
        <v>1.2724166027271124</v>
      </c>
      <c r="BZ247" s="27">
        <v>10.909810845109789</v>
      </c>
      <c r="CA247" s="27">
        <v>10.51806283091052</v>
      </c>
      <c r="CB247" s="27">
        <v>10.254221607089757</v>
      </c>
      <c r="CC247" s="27">
        <v>10.060495297268204</v>
      </c>
      <c r="CD247" s="27">
        <v>9.771562315378107</v>
      </c>
      <c r="CE247" s="27">
        <v>9.4516893303712575</v>
      </c>
      <c r="CF247" s="27">
        <v>9.0624974229765591</v>
      </c>
      <c r="CG247" s="27">
        <v>8.6927945819853445</v>
      </c>
      <c r="CH247" s="27">
        <v>8.3245405142747213</v>
      </c>
      <c r="CI247" s="27">
        <v>7.8916299129448486</v>
      </c>
      <c r="CJ247" s="27">
        <v>6.1102596605506321</v>
      </c>
      <c r="CK247" s="27">
        <v>5.0819613932975294</v>
      </c>
      <c r="CL247" s="27">
        <v>4.7456146306639084</v>
      </c>
      <c r="CM247" s="27">
        <v>4.7724166027271124</v>
      </c>
      <c r="CO247" s="28">
        <v>7.397038277520771</v>
      </c>
      <c r="CP247" s="28">
        <v>6.993244204131031</v>
      </c>
      <c r="CQ247" s="28">
        <v>6.7194684104660745</v>
      </c>
      <c r="CR247" s="28">
        <v>6.5158472770631839</v>
      </c>
      <c r="CS247" s="28">
        <v>6.2288422982773834</v>
      </c>
      <c r="CT247" s="28">
        <v>5.901093814610098</v>
      </c>
      <c r="CU247" s="28">
        <v>5.4752929726649029</v>
      </c>
      <c r="CV247" s="28">
        <v>5.0682257672894391</v>
      </c>
      <c r="CW247" s="28">
        <v>4.703172307231295</v>
      </c>
      <c r="CX247" s="28">
        <v>4.3038791231378841</v>
      </c>
      <c r="CY247" s="28">
        <v>1.9170381458391983</v>
      </c>
      <c r="CZ247" s="28">
        <v>-2.5549190040731347</v>
      </c>
      <c r="DA247" s="28">
        <v>-6.7555947628227813</v>
      </c>
      <c r="DB247" s="28">
        <v>-9.2963303381013702</v>
      </c>
      <c r="DD247" s="28">
        <v>10.897038277520771</v>
      </c>
      <c r="DE247" s="28">
        <v>10.493244204131031</v>
      </c>
      <c r="DF247" s="28">
        <v>10.219468410466074</v>
      </c>
      <c r="DG247" s="28">
        <v>10.015847277063184</v>
      </c>
      <c r="DH247" s="28">
        <v>9.7288422982773834</v>
      </c>
      <c r="DI247" s="28">
        <v>9.401093814610098</v>
      </c>
      <c r="DJ247" s="28">
        <v>8.9752929726649029</v>
      </c>
      <c r="DK247" s="28">
        <v>8.5682257672894391</v>
      </c>
      <c r="DL247" s="28">
        <v>8.203172307231295</v>
      </c>
      <c r="DM247" s="28">
        <v>7.8038791231378841</v>
      </c>
      <c r="DN247" s="28">
        <v>5.4170381458391983</v>
      </c>
      <c r="DO247" s="28">
        <v>0.94508099592686534</v>
      </c>
      <c r="DP247" s="28">
        <v>-3.2555947628227813</v>
      </c>
      <c r="DQ247" s="28">
        <v>-5.7963303381013702</v>
      </c>
      <c r="DS247" s="29">
        <v>7.4004486502812821</v>
      </c>
      <c r="DT247" s="29">
        <v>6.9740412713776223</v>
      </c>
      <c r="DU247" s="29">
        <v>6.6983270197503497</v>
      </c>
      <c r="DV247" s="29">
        <v>6.5112259076056471</v>
      </c>
      <c r="DW247" s="29">
        <v>6.2296590942665926</v>
      </c>
      <c r="DX247" s="29">
        <v>5.9204551099809475</v>
      </c>
      <c r="DY247" s="29">
        <v>5.5195675584895785</v>
      </c>
      <c r="DZ247" s="29">
        <v>5.1409620218228635</v>
      </c>
      <c r="EA247" s="29">
        <v>4.7388667689160773</v>
      </c>
      <c r="EB247" s="29">
        <v>3.7937360245731853</v>
      </c>
      <c r="EC247" s="29">
        <v>-0.65553330072432914</v>
      </c>
      <c r="ED247" s="29">
        <v>-4.2858769655067732</v>
      </c>
      <c r="EE247" s="29">
        <v>-6.5674825115270608</v>
      </c>
      <c r="EF247" s="29">
        <v>-7.6352489393727936</v>
      </c>
      <c r="EH247" s="29">
        <v>10.900448650281282</v>
      </c>
      <c r="EI247" s="29">
        <v>10.474041271377622</v>
      </c>
      <c r="EJ247" s="29">
        <v>10.474041271377622</v>
      </c>
      <c r="EK247" s="29">
        <v>10.011225907605647</v>
      </c>
      <c r="EL247" s="29">
        <v>9.7296590942665926</v>
      </c>
      <c r="EM247" s="29">
        <v>9.4204551099809475</v>
      </c>
      <c r="EN247" s="29">
        <v>9.0195675584895785</v>
      </c>
      <c r="EO247" s="29">
        <v>8.6409620218228635</v>
      </c>
      <c r="EP247" s="29">
        <v>8.2388667689160773</v>
      </c>
      <c r="EQ247" s="29">
        <v>7.2937360245731853</v>
      </c>
      <c r="ER247" s="29">
        <v>2.8444666992756709</v>
      </c>
      <c r="ES247" s="29">
        <v>-0.78587696550677322</v>
      </c>
      <c r="ET247" s="29">
        <v>-3.0674825115270608</v>
      </c>
      <c r="EU247" s="29">
        <v>-4.1352489393727936</v>
      </c>
      <c r="EW247" s="1">
        <v>382555</v>
      </c>
      <c r="EX247" s="1">
        <v>390327</v>
      </c>
      <c r="EY247" s="1" t="s">
        <v>498</v>
      </c>
      <c r="EZ247" s="1" t="s">
        <v>859</v>
      </c>
    </row>
    <row r="248" spans="2:156" ht="16" thickBot="1" x14ac:dyDescent="0.4">
      <c r="B248" s="21" t="s">
        <v>249</v>
      </c>
      <c r="C248" s="22">
        <v>10.858134826087777</v>
      </c>
      <c r="D248" s="23">
        <v>10.483650582090824</v>
      </c>
      <c r="E248" s="23">
        <v>10.238413762325541</v>
      </c>
      <c r="F248" s="23">
        <v>10.14092720494455</v>
      </c>
      <c r="G248" s="23">
        <v>10.09789047665666</v>
      </c>
      <c r="H248" s="23">
        <v>9.961411316684913</v>
      </c>
      <c r="I248" s="23">
        <v>9.8072443620972649</v>
      </c>
      <c r="J248" s="23">
        <v>9.6676356367699352</v>
      </c>
      <c r="K248" s="23">
        <v>8.3831964193176365</v>
      </c>
      <c r="L248" s="23">
        <v>8.2229828007595014</v>
      </c>
      <c r="M248" s="23">
        <v>4.4327102656773043</v>
      </c>
      <c r="N248" s="23">
        <v>1.4640906294778411</v>
      </c>
      <c r="O248" s="23">
        <v>1.369346031158134</v>
      </c>
      <c r="P248" s="23">
        <v>0.99748026839029791</v>
      </c>
      <c r="Q248" s="24"/>
      <c r="R248" s="23">
        <v>15.798134826087779</v>
      </c>
      <c r="S248" s="23">
        <v>15.423650582090826</v>
      </c>
      <c r="T248" s="23">
        <v>15.178413762325542</v>
      </c>
      <c r="U248" s="23">
        <v>15.080927204944551</v>
      </c>
      <c r="V248" s="23">
        <v>15.037890476656662</v>
      </c>
      <c r="W248" s="23">
        <v>14.901411316684914</v>
      </c>
      <c r="X248" s="23">
        <v>14.747244362097266</v>
      </c>
      <c r="Y248" s="23">
        <v>14.607635636769936</v>
      </c>
      <c r="Z248" s="23">
        <v>13.323196419317638</v>
      </c>
      <c r="AA248" s="23">
        <v>13.162982800759503</v>
      </c>
      <c r="AB248" s="23">
        <v>9.3727102656773056</v>
      </c>
      <c r="AC248" s="23">
        <v>6.4040906294778424</v>
      </c>
      <c r="AD248" s="23">
        <v>6.3093460311581353</v>
      </c>
      <c r="AE248" s="23">
        <v>5.9374802683902992</v>
      </c>
      <c r="AG248" s="25">
        <v>11.043229593648039</v>
      </c>
      <c r="AH248" s="25">
        <v>10.854018113429774</v>
      </c>
      <c r="AI248" s="25">
        <v>10.663219479821619</v>
      </c>
      <c r="AJ248" s="25">
        <v>10.568233681947769</v>
      </c>
      <c r="AK248" s="25">
        <v>10.528620570027121</v>
      </c>
      <c r="AL248" s="25">
        <v>10.403822081328538</v>
      </c>
      <c r="AM248" s="25">
        <v>10.26045534184377</v>
      </c>
      <c r="AN248" s="25">
        <v>10.129738812935319</v>
      </c>
      <c r="AO248" s="25">
        <v>9.977034217134694</v>
      </c>
      <c r="AP248" s="25">
        <v>9.8366752478326447</v>
      </c>
      <c r="AQ248" s="25">
        <v>9.2367315360092697</v>
      </c>
      <c r="AR248" s="25">
        <v>8.6380186073168446</v>
      </c>
      <c r="AS248" s="25">
        <v>8.1618980473199212</v>
      </c>
      <c r="AT248" s="25">
        <v>7.7138742041448172</v>
      </c>
      <c r="AV248" s="26">
        <v>15.983229593648041</v>
      </c>
      <c r="AW248" s="26">
        <v>15.794018113429775</v>
      </c>
      <c r="AX248" s="26">
        <v>15.60321947982162</v>
      </c>
      <c r="AY248" s="26">
        <v>15.50823368194777</v>
      </c>
      <c r="AZ248" s="26">
        <v>15.468620570027122</v>
      </c>
      <c r="BA248" s="26">
        <v>15.34382208132854</v>
      </c>
      <c r="BB248" s="26">
        <v>15.200455341843771</v>
      </c>
      <c r="BC248" s="26">
        <v>15.06973881293532</v>
      </c>
      <c r="BD248" s="26">
        <v>14.917034217134695</v>
      </c>
      <c r="BE248" s="26">
        <v>14.776675247832646</v>
      </c>
      <c r="BF248" s="26">
        <v>14.176731536009271</v>
      </c>
      <c r="BG248" s="26">
        <v>13.578018607316846</v>
      </c>
      <c r="BH248" s="26">
        <v>13.101898047319922</v>
      </c>
      <c r="BI248" s="26">
        <v>12.653874204144818</v>
      </c>
      <c r="BK248" s="27">
        <v>10.862776269567181</v>
      </c>
      <c r="BL248" s="27">
        <v>10.473615538471087</v>
      </c>
      <c r="BM248" s="27">
        <v>10.23595430093599</v>
      </c>
      <c r="BN248" s="27">
        <v>10.141947190845329</v>
      </c>
      <c r="BO248" s="27">
        <v>10.093905715770783</v>
      </c>
      <c r="BP248" s="27">
        <v>9.9604893850546823</v>
      </c>
      <c r="BQ248" s="27">
        <v>9.8184528331178242</v>
      </c>
      <c r="BR248" s="27">
        <v>9.6780718707475657</v>
      </c>
      <c r="BS248" s="27">
        <v>8.4017526271777747</v>
      </c>
      <c r="BT248" s="27">
        <v>8.2494566285589279</v>
      </c>
      <c r="BU248" s="27">
        <v>4.5613182128636325</v>
      </c>
      <c r="BV248" s="27">
        <v>1.849717870321701</v>
      </c>
      <c r="BW248" s="27">
        <v>1.9204186320857772</v>
      </c>
      <c r="BX248" s="27">
        <v>1.7602968205817042</v>
      </c>
      <c r="BZ248" s="27">
        <v>15.802776269567183</v>
      </c>
      <c r="CA248" s="27">
        <v>15.413615538471088</v>
      </c>
      <c r="CB248" s="27">
        <v>15.175954300935992</v>
      </c>
      <c r="CC248" s="27">
        <v>15.08194719084533</v>
      </c>
      <c r="CD248" s="27">
        <v>15.033905715770784</v>
      </c>
      <c r="CE248" s="27">
        <v>14.900489385054684</v>
      </c>
      <c r="CF248" s="27">
        <v>14.758452833117826</v>
      </c>
      <c r="CG248" s="27">
        <v>14.618071870747567</v>
      </c>
      <c r="CH248" s="27">
        <v>13.341752627177776</v>
      </c>
      <c r="CI248" s="27">
        <v>13.189456628558929</v>
      </c>
      <c r="CJ248" s="27">
        <v>9.5013182128636338</v>
      </c>
      <c r="CK248" s="27">
        <v>6.7897178703217023</v>
      </c>
      <c r="CL248" s="27">
        <v>6.8604186320857785</v>
      </c>
      <c r="CM248" s="27">
        <v>6.7002968205817055</v>
      </c>
      <c r="CO248" s="28">
        <v>10.854804051263487</v>
      </c>
      <c r="CP248" s="28">
        <v>10.476987900489917</v>
      </c>
      <c r="CQ248" s="28">
        <v>10.225395001119521</v>
      </c>
      <c r="CR248" s="28">
        <v>10.119490413493519</v>
      </c>
      <c r="CS248" s="28">
        <v>10.070937317911749</v>
      </c>
      <c r="CT248" s="28">
        <v>9.916733456480749</v>
      </c>
      <c r="CU248" s="28">
        <v>9.7217547794199248</v>
      </c>
      <c r="CV248" s="28">
        <v>9.5302360201241747</v>
      </c>
      <c r="CW248" s="28">
        <v>8.2262019499810251</v>
      </c>
      <c r="CX248" s="28">
        <v>8.0318247633577577</v>
      </c>
      <c r="CY248" s="28">
        <v>-0.70988107425339209</v>
      </c>
      <c r="CZ248" s="28">
        <v>-7.3311362084133656</v>
      </c>
      <c r="DA248" s="28">
        <v>-9.0284414972854172</v>
      </c>
      <c r="DB248" s="28">
        <v>-10.314643859383661</v>
      </c>
      <c r="DD248" s="28">
        <v>15.794804051263489</v>
      </c>
      <c r="DE248" s="28">
        <v>15.416987900489918</v>
      </c>
      <c r="DF248" s="28">
        <v>15.165395001119522</v>
      </c>
      <c r="DG248" s="28">
        <v>15.059490413493521</v>
      </c>
      <c r="DH248" s="28">
        <v>15.01093731791175</v>
      </c>
      <c r="DI248" s="28">
        <v>14.85673345648075</v>
      </c>
      <c r="DJ248" s="28">
        <v>14.661754779419926</v>
      </c>
      <c r="DK248" s="28">
        <v>14.470236020124176</v>
      </c>
      <c r="DL248" s="28">
        <v>13.166201949981026</v>
      </c>
      <c r="DM248" s="28">
        <v>12.971824763357759</v>
      </c>
      <c r="DN248" s="28">
        <v>4.2301189257466092</v>
      </c>
      <c r="DO248" s="28">
        <v>-2.3911362084133643</v>
      </c>
      <c r="DP248" s="28">
        <v>-4.0884414972854159</v>
      </c>
      <c r="DQ248" s="28">
        <v>-5.3746438593836601</v>
      </c>
      <c r="DS248" s="29">
        <v>10.866628615274802</v>
      </c>
      <c r="DT248" s="29">
        <v>10.477398324009259</v>
      </c>
      <c r="DU248" s="29">
        <v>10.220367705728126</v>
      </c>
      <c r="DV248" s="29">
        <v>10.11430717524992</v>
      </c>
      <c r="DW248" s="29">
        <v>7.0115017239055533</v>
      </c>
      <c r="DX248" s="29">
        <v>7.0372439124758337</v>
      </c>
      <c r="DY248" s="29">
        <v>7.0176015081974619</v>
      </c>
      <c r="DZ248" s="29">
        <v>6.9651134625120505</v>
      </c>
      <c r="EA248" s="29">
        <v>5.7393897780461529</v>
      </c>
      <c r="EB248" s="29">
        <v>5.3614067255666136</v>
      </c>
      <c r="EC248" s="29">
        <v>-5.020257375802256</v>
      </c>
      <c r="ED248" s="29">
        <v>-6.4981689388210846</v>
      </c>
      <c r="EE248" s="29">
        <v>-7.6073131279493715</v>
      </c>
      <c r="EF248" s="29">
        <v>-7.5260004961790194</v>
      </c>
      <c r="EH248" s="29">
        <v>15.806628615274803</v>
      </c>
      <c r="EI248" s="29">
        <v>15.417398324009261</v>
      </c>
      <c r="EJ248" s="29">
        <v>15.417398324009261</v>
      </c>
      <c r="EK248" s="29">
        <v>15.054307175249921</v>
      </c>
      <c r="EL248" s="29">
        <v>11.951501723905555</v>
      </c>
      <c r="EM248" s="29">
        <v>11.977243912475835</v>
      </c>
      <c r="EN248" s="29">
        <v>11.957601508197463</v>
      </c>
      <c r="EO248" s="29">
        <v>11.905113462512052</v>
      </c>
      <c r="EP248" s="29">
        <v>10.679389778046154</v>
      </c>
      <c r="EQ248" s="29">
        <v>10.301406725566615</v>
      </c>
      <c r="ER248" s="29">
        <v>-8.0257375802254671E-2</v>
      </c>
      <c r="ES248" s="29">
        <v>-1.5581689388210833</v>
      </c>
      <c r="ET248" s="29">
        <v>-2.6673131279493703</v>
      </c>
      <c r="EU248" s="29">
        <v>-2.5860004961790182</v>
      </c>
      <c r="EW248" s="1">
        <v>372569</v>
      </c>
      <c r="EX248" s="1">
        <v>392079</v>
      </c>
      <c r="EY248" s="1" t="s">
        <v>668</v>
      </c>
      <c r="EZ248" s="1" t="s">
        <v>866</v>
      </c>
    </row>
    <row r="249" spans="2:156" ht="16" thickBot="1" x14ac:dyDescent="0.4">
      <c r="B249" s="21" t="s">
        <v>250</v>
      </c>
      <c r="C249" s="22">
        <v>8.8125608623036698</v>
      </c>
      <c r="D249" s="23">
        <v>8.7321955681641548</v>
      </c>
      <c r="E249" s="23">
        <v>8.5179428771387045</v>
      </c>
      <c r="F249" s="23">
        <v>8.3497747007672167</v>
      </c>
      <c r="G249" s="23">
        <v>8.1647072405145877</v>
      </c>
      <c r="H249" s="23">
        <v>7.9317042935068649</v>
      </c>
      <c r="I249" s="23">
        <v>7.5509670832342941</v>
      </c>
      <c r="J249" s="23">
        <v>7.3123677309857449</v>
      </c>
      <c r="K249" s="23">
        <v>7.0763031165897701</v>
      </c>
      <c r="L249" s="23">
        <v>6.7039103480857065</v>
      </c>
      <c r="M249" s="23">
        <v>5.4860158730906576</v>
      </c>
      <c r="N249" s="23">
        <v>4.9700634599062781</v>
      </c>
      <c r="O249" s="23">
        <v>4.9215938631589964</v>
      </c>
      <c r="P249" s="23">
        <v>5.1553476633931119</v>
      </c>
      <c r="Q249" s="24"/>
      <c r="R249" s="23">
        <v>18.81256086230367</v>
      </c>
      <c r="S249" s="23">
        <v>18.732195568164155</v>
      </c>
      <c r="T249" s="23">
        <v>18.517942877138704</v>
      </c>
      <c r="U249" s="23">
        <v>18.349774700767217</v>
      </c>
      <c r="V249" s="23">
        <v>18.164707240514588</v>
      </c>
      <c r="W249" s="23">
        <v>17.931704293506865</v>
      </c>
      <c r="X249" s="23">
        <v>17.550967083234294</v>
      </c>
      <c r="Y249" s="23">
        <v>17.312367730985745</v>
      </c>
      <c r="Z249" s="23">
        <v>17.07630311658977</v>
      </c>
      <c r="AA249" s="23">
        <v>16.703910348085707</v>
      </c>
      <c r="AB249" s="23">
        <v>15.486015873090658</v>
      </c>
      <c r="AC249" s="23">
        <v>14.970063459906278</v>
      </c>
      <c r="AD249" s="23">
        <v>14.921593863158996</v>
      </c>
      <c r="AE249" s="23">
        <v>15.155347663393112</v>
      </c>
      <c r="AG249" s="25">
        <v>8.8644604716956863</v>
      </c>
      <c r="AH249" s="25">
        <v>8.8247336184463112</v>
      </c>
      <c r="AI249" s="25">
        <v>8.5785550793332312</v>
      </c>
      <c r="AJ249" s="25">
        <v>8.4295002333653368</v>
      </c>
      <c r="AK249" s="25">
        <v>8.2821974450769993</v>
      </c>
      <c r="AL249" s="25">
        <v>8.0886153666001661</v>
      </c>
      <c r="AM249" s="25">
        <v>7.7499730496867887</v>
      </c>
      <c r="AN249" s="25">
        <v>7.5509744486625561</v>
      </c>
      <c r="AO249" s="25">
        <v>7.3492762229542183</v>
      </c>
      <c r="AP249" s="25">
        <v>7.049378050457932</v>
      </c>
      <c r="AQ249" s="25">
        <v>6.2423772469947103</v>
      </c>
      <c r="AR249" s="25">
        <v>5.7498148293518767</v>
      </c>
      <c r="AS249" s="25">
        <v>5.3864830230748311</v>
      </c>
      <c r="AT249" s="25">
        <v>5.3044974190844787</v>
      </c>
      <c r="AV249" s="26">
        <v>18.864460471695686</v>
      </c>
      <c r="AW249" s="26">
        <v>18.824733618446309</v>
      </c>
      <c r="AX249" s="26">
        <v>18.578555079333231</v>
      </c>
      <c r="AY249" s="26">
        <v>18.429500233365339</v>
      </c>
      <c r="AZ249" s="26">
        <v>18.282197445076999</v>
      </c>
      <c r="BA249" s="26">
        <v>18.088615366600166</v>
      </c>
      <c r="BB249" s="26">
        <v>17.749973049686787</v>
      </c>
      <c r="BC249" s="26">
        <v>17.550974448662558</v>
      </c>
      <c r="BD249" s="26">
        <v>17.349276222954217</v>
      </c>
      <c r="BE249" s="26">
        <v>17.049378050457932</v>
      </c>
      <c r="BF249" s="26">
        <v>16.24237724699471</v>
      </c>
      <c r="BG249" s="26">
        <v>15.749814829351877</v>
      </c>
      <c r="BH249" s="26">
        <v>15.386483023074831</v>
      </c>
      <c r="BI249" s="26">
        <v>15.304497419084479</v>
      </c>
      <c r="BK249" s="27">
        <v>8.8171000386500005</v>
      </c>
      <c r="BL249" s="27">
        <v>8.7460778468839919</v>
      </c>
      <c r="BM249" s="27">
        <v>8.5427471565003561</v>
      </c>
      <c r="BN249" s="27">
        <v>8.3810997409662189</v>
      </c>
      <c r="BO249" s="27">
        <v>8.2036592517231099</v>
      </c>
      <c r="BP249" s="27">
        <v>7.9786836550269236</v>
      </c>
      <c r="BQ249" s="27">
        <v>7.6070975418922373</v>
      </c>
      <c r="BR249" s="27">
        <v>7.3752554150885654</v>
      </c>
      <c r="BS249" s="27">
        <v>7.1155005741339608</v>
      </c>
      <c r="BT249" s="27">
        <v>6.8102131285196688</v>
      </c>
      <c r="BU249" s="27">
        <v>5.7333182942667502</v>
      </c>
      <c r="BV249" s="27">
        <v>5.3188566599004989</v>
      </c>
      <c r="BW249" s="27">
        <v>5.3025370392273619</v>
      </c>
      <c r="BX249" s="27">
        <v>5.4685220512392743</v>
      </c>
      <c r="BZ249" s="27">
        <v>18.81710003865</v>
      </c>
      <c r="CA249" s="27">
        <v>18.746077846883992</v>
      </c>
      <c r="CB249" s="27">
        <v>18.542747156500354</v>
      </c>
      <c r="CC249" s="27">
        <v>18.381099740966221</v>
      </c>
      <c r="CD249" s="27">
        <v>18.20365925172311</v>
      </c>
      <c r="CE249" s="27">
        <v>17.978683655026924</v>
      </c>
      <c r="CF249" s="27">
        <v>17.607097541892237</v>
      </c>
      <c r="CG249" s="27">
        <v>17.375255415088567</v>
      </c>
      <c r="CH249" s="27">
        <v>17.115500574133961</v>
      </c>
      <c r="CI249" s="27">
        <v>16.810213128519671</v>
      </c>
      <c r="CJ249" s="27">
        <v>15.73331829426675</v>
      </c>
      <c r="CK249" s="27">
        <v>15.318856659900499</v>
      </c>
      <c r="CL249" s="27">
        <v>15.302537039227362</v>
      </c>
      <c r="CM249" s="27">
        <v>15.468522051239274</v>
      </c>
      <c r="CO249" s="28">
        <v>8.821648225358917</v>
      </c>
      <c r="CP249" s="28">
        <v>8.7499356171799629</v>
      </c>
      <c r="CQ249" s="28">
        <v>8.5497966681126414</v>
      </c>
      <c r="CR249" s="28">
        <v>8.3976623928003171</v>
      </c>
      <c r="CS249" s="28">
        <v>8.2395122113678418</v>
      </c>
      <c r="CT249" s="28">
        <v>8.0331762914094753</v>
      </c>
      <c r="CU249" s="28">
        <v>7.6785830950231819</v>
      </c>
      <c r="CV249" s="28">
        <v>7.4675294329756561</v>
      </c>
      <c r="CW249" s="28">
        <v>7.297072121114816</v>
      </c>
      <c r="CX249" s="28">
        <v>7.029071505913322</v>
      </c>
      <c r="CY249" s="28">
        <v>5.4246640497910192</v>
      </c>
      <c r="CZ249" s="28">
        <v>1.8808266435174978</v>
      </c>
      <c r="DA249" s="28">
        <v>-1.05878673470027</v>
      </c>
      <c r="DB249" s="28">
        <v>-2.7875035546208409</v>
      </c>
      <c r="DD249" s="28">
        <v>18.821648225358917</v>
      </c>
      <c r="DE249" s="28">
        <v>18.749935617179965</v>
      </c>
      <c r="DF249" s="28">
        <v>18.549796668112641</v>
      </c>
      <c r="DG249" s="28">
        <v>18.397662392800317</v>
      </c>
      <c r="DH249" s="28">
        <v>18.239512211367842</v>
      </c>
      <c r="DI249" s="28">
        <v>18.033176291409475</v>
      </c>
      <c r="DJ249" s="28">
        <v>17.678583095023182</v>
      </c>
      <c r="DK249" s="28">
        <v>17.467529432975656</v>
      </c>
      <c r="DL249" s="28">
        <v>17.297072121114816</v>
      </c>
      <c r="DM249" s="28">
        <v>17.029071505913322</v>
      </c>
      <c r="DN249" s="28">
        <v>15.424664049791019</v>
      </c>
      <c r="DO249" s="28">
        <v>11.880826643517498</v>
      </c>
      <c r="DP249" s="28">
        <v>8.94121326529973</v>
      </c>
      <c r="DQ249" s="28">
        <v>7.2124964453791591</v>
      </c>
      <c r="DS249" s="29">
        <v>8.8247413377126342</v>
      </c>
      <c r="DT249" s="29">
        <v>8.7318020014387194</v>
      </c>
      <c r="DU249" s="29">
        <v>8.5254121227533659</v>
      </c>
      <c r="DV249" s="29">
        <v>8.3921339557116852</v>
      </c>
      <c r="DW249" s="29">
        <v>8.2577939005530681</v>
      </c>
      <c r="DX249" s="29">
        <v>8.0890629561226106</v>
      </c>
      <c r="DY249" s="29">
        <v>7.7692528001881165</v>
      </c>
      <c r="DZ249" s="29">
        <v>7.6010294030405241</v>
      </c>
      <c r="EA249" s="29">
        <v>7.3502962883528795</v>
      </c>
      <c r="EB249" s="29">
        <v>6.4369175960611358</v>
      </c>
      <c r="EC249" s="29">
        <v>2.3881786049562734</v>
      </c>
      <c r="ED249" s="29">
        <v>-0.78145111462258399</v>
      </c>
      <c r="EE249" s="29">
        <v>-2.7284299839869348</v>
      </c>
      <c r="EF249" s="29">
        <v>-1.9430905493476018</v>
      </c>
      <c r="EH249" s="29">
        <v>18.824741337712634</v>
      </c>
      <c r="EI249" s="29">
        <v>18.731802001438719</v>
      </c>
      <c r="EJ249" s="29">
        <v>18.731802001438719</v>
      </c>
      <c r="EK249" s="29">
        <v>18.392133955711685</v>
      </c>
      <c r="EL249" s="29">
        <v>18.257793900553068</v>
      </c>
      <c r="EM249" s="29">
        <v>18.089062956122611</v>
      </c>
      <c r="EN249" s="29">
        <v>17.769252800188116</v>
      </c>
      <c r="EO249" s="29">
        <v>17.601029403040524</v>
      </c>
      <c r="EP249" s="29">
        <v>17.35029628835288</v>
      </c>
      <c r="EQ249" s="29">
        <v>16.436917596061136</v>
      </c>
      <c r="ER249" s="29">
        <v>12.388178604956273</v>
      </c>
      <c r="ES249" s="29">
        <v>9.218548885377416</v>
      </c>
      <c r="ET249" s="29">
        <v>7.2715700160130652</v>
      </c>
      <c r="EU249" s="29">
        <v>8.0569094506523982</v>
      </c>
      <c r="EW249" s="1">
        <v>391010</v>
      </c>
      <c r="EX249" s="1">
        <v>389489</v>
      </c>
      <c r="EY249" s="1" t="s">
        <v>646</v>
      </c>
      <c r="EZ249" s="1" t="s">
        <v>869</v>
      </c>
    </row>
    <row r="250" spans="2:156" ht="16" thickBot="1" x14ac:dyDescent="0.4">
      <c r="B250" s="21" t="s">
        <v>251</v>
      </c>
      <c r="C250" s="22">
        <v>2.0172444579934083</v>
      </c>
      <c r="D250" s="23">
        <v>1.4241396031437787</v>
      </c>
      <c r="E250" s="23">
        <v>1.279183630601608</v>
      </c>
      <c r="F250" s="23">
        <v>1.0218396586932812</v>
      </c>
      <c r="G250" s="23">
        <v>0.85840498234815499</v>
      </c>
      <c r="H250" s="23">
        <v>0.40727086301102133</v>
      </c>
      <c r="I250" s="23">
        <v>1.3845675734486917E-2</v>
      </c>
      <c r="J250" s="23">
        <v>-0.33675511623419396</v>
      </c>
      <c r="K250" s="23">
        <v>-0.85361138115389679</v>
      </c>
      <c r="L250" s="23">
        <v>-1.4026754971733695</v>
      </c>
      <c r="M250" s="23">
        <v>-3.6800644073381541</v>
      </c>
      <c r="N250" s="23">
        <v>-5.1362429971848229</v>
      </c>
      <c r="O250" s="23">
        <v>-5.7544648354722696</v>
      </c>
      <c r="P250" s="23">
        <v>-5.9443211633279489</v>
      </c>
      <c r="Q250" s="24"/>
      <c r="R250" s="23">
        <v>5.5172444579934083</v>
      </c>
      <c r="S250" s="23">
        <v>4.9241396031437787</v>
      </c>
      <c r="T250" s="23">
        <v>4.779183630601608</v>
      </c>
      <c r="U250" s="23">
        <v>4.5218396586932812</v>
      </c>
      <c r="V250" s="23">
        <v>4.358404982348155</v>
      </c>
      <c r="W250" s="23">
        <v>3.9072708630110213</v>
      </c>
      <c r="X250" s="23">
        <v>3.5138456757344869</v>
      </c>
      <c r="Y250" s="23">
        <v>3.163244883765806</v>
      </c>
      <c r="Z250" s="23">
        <v>2.6463886188461032</v>
      </c>
      <c r="AA250" s="23">
        <v>2.0973245028266305</v>
      </c>
      <c r="AB250" s="23">
        <v>-0.1800644073381541</v>
      </c>
      <c r="AC250" s="23">
        <v>-1.6362429971848229</v>
      </c>
      <c r="AD250" s="23">
        <v>-2.2544648354722696</v>
      </c>
      <c r="AE250" s="23">
        <v>-2.4443211633279489</v>
      </c>
      <c r="AG250" s="25">
        <v>2.2989578025795527</v>
      </c>
      <c r="AH250" s="25">
        <v>1.9406712810698767</v>
      </c>
      <c r="AI250" s="25">
        <v>1.6985234553938664</v>
      </c>
      <c r="AJ250" s="25">
        <v>1.3954216000445676</v>
      </c>
      <c r="AK250" s="25">
        <v>1.2091624442373927</v>
      </c>
      <c r="AL250" s="25">
        <v>0.75967611665323886</v>
      </c>
      <c r="AM250" s="25">
        <v>0.35712025058965935</v>
      </c>
      <c r="AN250" s="25">
        <v>-1.6107649872182606E-2</v>
      </c>
      <c r="AO250" s="25">
        <v>-0.54467446169191192</v>
      </c>
      <c r="AP250" s="25">
        <v>-1.0419216547186707</v>
      </c>
      <c r="AQ250" s="25">
        <v>-2.6477453915266551</v>
      </c>
      <c r="AR250" s="25">
        <v>-3.8817610634734194</v>
      </c>
      <c r="AS250" s="25">
        <v>-4.706632614943743</v>
      </c>
      <c r="AT250" s="25">
        <v>-5.2562611527975847</v>
      </c>
      <c r="AV250" s="26">
        <v>5.7989578025795527</v>
      </c>
      <c r="AW250" s="26">
        <v>5.4406712810698767</v>
      </c>
      <c r="AX250" s="26">
        <v>5.1985234553938664</v>
      </c>
      <c r="AY250" s="26">
        <v>4.8954216000445676</v>
      </c>
      <c r="AZ250" s="26">
        <v>4.7091624442373927</v>
      </c>
      <c r="BA250" s="26">
        <v>4.2596761166532389</v>
      </c>
      <c r="BB250" s="26">
        <v>3.8571202505896593</v>
      </c>
      <c r="BC250" s="26">
        <v>3.4838923501278174</v>
      </c>
      <c r="BD250" s="26">
        <v>2.9553255383080881</v>
      </c>
      <c r="BE250" s="26">
        <v>2.4580783452813293</v>
      </c>
      <c r="BF250" s="26">
        <v>0.85225460847334489</v>
      </c>
      <c r="BG250" s="26">
        <v>-0.38176106347341943</v>
      </c>
      <c r="BH250" s="26">
        <v>-1.206632614943743</v>
      </c>
      <c r="BI250" s="26">
        <v>-1.7562611527975847</v>
      </c>
      <c r="BK250" s="27">
        <v>2.0343092529398437</v>
      </c>
      <c r="BL250" s="27">
        <v>1.4607098963297958</v>
      </c>
      <c r="BM250" s="27">
        <v>1.3324544598701031</v>
      </c>
      <c r="BN250" s="27">
        <v>1.091037094714288</v>
      </c>
      <c r="BO250" s="27">
        <v>0.94559852609466333</v>
      </c>
      <c r="BP250" s="27">
        <v>0.51630903986711729</v>
      </c>
      <c r="BQ250" s="27">
        <v>0.14336823366112839</v>
      </c>
      <c r="BR250" s="27">
        <v>-0.19760433080600137</v>
      </c>
      <c r="BS250" s="27">
        <v>-0.68623421296118181</v>
      </c>
      <c r="BT250" s="27">
        <v>-1.1837483455639415</v>
      </c>
      <c r="BU250" s="27">
        <v>-3.209875962090976</v>
      </c>
      <c r="BV250" s="27">
        <v>-4.3769107714364637</v>
      </c>
      <c r="BW250" s="27">
        <v>-4.8644596746915099</v>
      </c>
      <c r="BX250" s="27">
        <v>-4.9190219496903254</v>
      </c>
      <c r="BZ250" s="27">
        <v>5.5343092529398437</v>
      </c>
      <c r="CA250" s="27">
        <v>4.9607098963297958</v>
      </c>
      <c r="CB250" s="27">
        <v>4.8324544598701031</v>
      </c>
      <c r="CC250" s="27">
        <v>4.591037094714288</v>
      </c>
      <c r="CD250" s="27">
        <v>4.4455985260946633</v>
      </c>
      <c r="CE250" s="27">
        <v>4.0163090398671173</v>
      </c>
      <c r="CF250" s="27">
        <v>3.6433682336611284</v>
      </c>
      <c r="CG250" s="27">
        <v>3.3023956691939986</v>
      </c>
      <c r="CH250" s="27">
        <v>2.8137657870388182</v>
      </c>
      <c r="CI250" s="27">
        <v>2.3162516544360585</v>
      </c>
      <c r="CJ250" s="27">
        <v>0.29012403790902397</v>
      </c>
      <c r="CK250" s="27">
        <v>-0.87691077143646368</v>
      </c>
      <c r="CL250" s="27">
        <v>-1.3644596746915099</v>
      </c>
      <c r="CM250" s="27">
        <v>-1.4190219496903254</v>
      </c>
      <c r="CO250" s="28">
        <v>2.020011852790299</v>
      </c>
      <c r="CP250" s="28">
        <v>1.4256061338630488</v>
      </c>
      <c r="CQ250" s="28">
        <v>1.2725420849018647</v>
      </c>
      <c r="CR250" s="28">
        <v>0.99573082657608936</v>
      </c>
      <c r="CS250" s="28">
        <v>0.8228122275323031</v>
      </c>
      <c r="CT250" s="28">
        <v>0.34607095473128524</v>
      </c>
      <c r="CU250" s="28">
        <v>-0.10607328577877695</v>
      </c>
      <c r="CV250" s="28">
        <v>-0.52582680550034411</v>
      </c>
      <c r="CW250" s="28">
        <v>-1.047709264791898</v>
      </c>
      <c r="CX250" s="28">
        <v>-1.54398538449475</v>
      </c>
      <c r="CY250" s="28">
        <v>-4.5303927214120066</v>
      </c>
      <c r="CZ250" s="28">
        <v>-10.85189955903855</v>
      </c>
      <c r="DA250" s="28">
        <v>-15.987756095575563</v>
      </c>
      <c r="DB250" s="28">
        <v>-19.428698186446937</v>
      </c>
      <c r="DD250" s="28">
        <v>5.520011852790299</v>
      </c>
      <c r="DE250" s="28">
        <v>4.9256061338630488</v>
      </c>
      <c r="DF250" s="28">
        <v>4.7725420849018647</v>
      </c>
      <c r="DG250" s="28">
        <v>4.4957308265760894</v>
      </c>
      <c r="DH250" s="28">
        <v>4.3228122275323031</v>
      </c>
      <c r="DI250" s="28">
        <v>3.8460709547312852</v>
      </c>
      <c r="DJ250" s="28">
        <v>3.3939267142212231</v>
      </c>
      <c r="DK250" s="28">
        <v>2.9741731944996559</v>
      </c>
      <c r="DL250" s="28">
        <v>2.452290735208102</v>
      </c>
      <c r="DM250" s="28">
        <v>1.95601461550525</v>
      </c>
      <c r="DN250" s="28">
        <v>-1.0303927214120066</v>
      </c>
      <c r="DO250" s="28">
        <v>-7.3518995590385501</v>
      </c>
      <c r="DP250" s="28">
        <v>-12.487756095575563</v>
      </c>
      <c r="DQ250" s="28">
        <v>-15.928698186446937</v>
      </c>
      <c r="DS250" s="29">
        <v>2.0451844877205207</v>
      </c>
      <c r="DT250" s="29">
        <v>1.459391992972062</v>
      </c>
      <c r="DU250" s="29">
        <v>1.3207557483547703</v>
      </c>
      <c r="DV250" s="29">
        <v>1.0727269555137653</v>
      </c>
      <c r="DW250" s="29">
        <v>0.924212799783664</v>
      </c>
      <c r="DX250" s="29">
        <v>0.4840829392284256</v>
      </c>
      <c r="DY250" s="29">
        <v>6.8697987018268236E-2</v>
      </c>
      <c r="DZ250" s="29">
        <v>-0.31182002165489564</v>
      </c>
      <c r="EA250" s="29">
        <v>-0.92419246655470388</v>
      </c>
      <c r="EB250" s="29">
        <v>-2.4022428435931431</v>
      </c>
      <c r="EC250" s="29">
        <v>-9.3679388885694586</v>
      </c>
      <c r="ED250" s="29">
        <v>-15.334986151202287</v>
      </c>
      <c r="EE250" s="29">
        <v>-18.789765205114875</v>
      </c>
      <c r="EF250" s="29">
        <v>-18.184607161133982</v>
      </c>
      <c r="EH250" s="29">
        <v>5.5451844877205207</v>
      </c>
      <c r="EI250" s="29">
        <v>4.959391992972062</v>
      </c>
      <c r="EJ250" s="29">
        <v>4.959391992972062</v>
      </c>
      <c r="EK250" s="29">
        <v>4.5727269555137653</v>
      </c>
      <c r="EL250" s="29">
        <v>4.424212799783664</v>
      </c>
      <c r="EM250" s="29">
        <v>3.9840829392284256</v>
      </c>
      <c r="EN250" s="29">
        <v>3.5686979870182682</v>
      </c>
      <c r="EO250" s="29">
        <v>3.1881799783451044</v>
      </c>
      <c r="EP250" s="29">
        <v>2.5758075334452961</v>
      </c>
      <c r="EQ250" s="29">
        <v>1.0977571564068569</v>
      </c>
      <c r="ER250" s="29">
        <v>-5.8679388885694586</v>
      </c>
      <c r="ES250" s="29">
        <v>-11.834986151202287</v>
      </c>
      <c r="ET250" s="29">
        <v>-15.289765205114875</v>
      </c>
      <c r="EU250" s="29">
        <v>-14.684607161133982</v>
      </c>
      <c r="EW250" s="1">
        <v>388606</v>
      </c>
      <c r="EX250" s="1">
        <v>397346</v>
      </c>
      <c r="EY250" s="1" t="s">
        <v>586</v>
      </c>
      <c r="EZ250" s="1" t="s">
        <v>863</v>
      </c>
    </row>
    <row r="251" spans="2:156" ht="16" thickBot="1" x14ac:dyDescent="0.4">
      <c r="B251" s="21" t="s">
        <v>252</v>
      </c>
      <c r="C251" s="22">
        <v>8.6546199324182957</v>
      </c>
      <c r="D251" s="23">
        <v>8.2199062777729157</v>
      </c>
      <c r="E251" s="23">
        <v>8.0332981644571575</v>
      </c>
      <c r="F251" s="23">
        <v>7.83458360628401</v>
      </c>
      <c r="G251" s="23">
        <v>7.5734260102560711</v>
      </c>
      <c r="H251" s="23">
        <v>7.2622951958259812</v>
      </c>
      <c r="I251" s="23">
        <v>6.9207657905571569</v>
      </c>
      <c r="J251" s="23">
        <v>6.5933877164381087</v>
      </c>
      <c r="K251" s="23">
        <v>6.2364398288584653</v>
      </c>
      <c r="L251" s="23">
        <v>5.7868656611853666</v>
      </c>
      <c r="M251" s="23">
        <v>4.1049704581801407</v>
      </c>
      <c r="N251" s="23">
        <v>3.2139901424019399</v>
      </c>
      <c r="O251" s="23">
        <v>2.9081252577900543</v>
      </c>
      <c r="P251" s="23">
        <v>3.1416605494474581</v>
      </c>
      <c r="Q251" s="24"/>
      <c r="R251" s="23">
        <v>13.291619932418296</v>
      </c>
      <c r="S251" s="23">
        <v>12.856906277772916</v>
      </c>
      <c r="T251" s="23">
        <v>12.670298164457158</v>
      </c>
      <c r="U251" s="23">
        <v>12.47158360628401</v>
      </c>
      <c r="V251" s="23">
        <v>12.210426010256072</v>
      </c>
      <c r="W251" s="23">
        <v>11.899295195825982</v>
      </c>
      <c r="X251" s="23">
        <v>11.557765790557157</v>
      </c>
      <c r="Y251" s="23">
        <v>11.230387716438109</v>
      </c>
      <c r="Z251" s="23">
        <v>10.873439828858466</v>
      </c>
      <c r="AA251" s="23">
        <v>10.423865661185367</v>
      </c>
      <c r="AB251" s="23">
        <v>8.7419704581801412</v>
      </c>
      <c r="AC251" s="23">
        <v>7.8509901424019404</v>
      </c>
      <c r="AD251" s="23">
        <v>7.5451252577900547</v>
      </c>
      <c r="AE251" s="23">
        <v>7.7786605494474585</v>
      </c>
      <c r="AG251" s="25">
        <v>8.9105577334436337</v>
      </c>
      <c r="AH251" s="25">
        <v>8.6901453329097933</v>
      </c>
      <c r="AI251" s="25">
        <v>8.4423886682486575</v>
      </c>
      <c r="AJ251" s="25">
        <v>8.1985000232450442</v>
      </c>
      <c r="AK251" s="25">
        <v>7.9110545934885845</v>
      </c>
      <c r="AL251" s="25">
        <v>7.5818833135945294</v>
      </c>
      <c r="AM251" s="25">
        <v>7.2096693387463393</v>
      </c>
      <c r="AN251" s="25">
        <v>6.8349509407412583</v>
      </c>
      <c r="AO251" s="25">
        <v>6.4339630249082873</v>
      </c>
      <c r="AP251" s="25">
        <v>5.6747924350337691</v>
      </c>
      <c r="AQ251" s="25">
        <v>5.0235052610294844</v>
      </c>
      <c r="AR251" s="25">
        <v>4.0680048710540007</v>
      </c>
      <c r="AS251" s="25">
        <v>3.3839582581373833</v>
      </c>
      <c r="AT251" s="25">
        <v>2.9725791484639004</v>
      </c>
      <c r="AV251" s="26">
        <v>13.547557733443634</v>
      </c>
      <c r="AW251" s="26">
        <v>13.327145332909794</v>
      </c>
      <c r="AX251" s="26">
        <v>13.079388668248658</v>
      </c>
      <c r="AY251" s="26">
        <v>12.835500023245045</v>
      </c>
      <c r="AZ251" s="26">
        <v>12.548054593488585</v>
      </c>
      <c r="BA251" s="26">
        <v>12.21888331359453</v>
      </c>
      <c r="BB251" s="26">
        <v>11.84666933874634</v>
      </c>
      <c r="BC251" s="26">
        <v>11.471950940741259</v>
      </c>
      <c r="BD251" s="26">
        <v>11.070963024908288</v>
      </c>
      <c r="BE251" s="26">
        <v>10.31179243503377</v>
      </c>
      <c r="BF251" s="26">
        <v>9.6605052610294848</v>
      </c>
      <c r="BG251" s="26">
        <v>8.7050048710540011</v>
      </c>
      <c r="BH251" s="26">
        <v>8.0209582581373837</v>
      </c>
      <c r="BI251" s="26">
        <v>7.6095791484639008</v>
      </c>
      <c r="BK251" s="27">
        <v>8.6665071855308629</v>
      </c>
      <c r="BL251" s="27">
        <v>8.2523021984082838</v>
      </c>
      <c r="BM251" s="27">
        <v>8.0865532532270485</v>
      </c>
      <c r="BN251" s="27">
        <v>7.9052839358086455</v>
      </c>
      <c r="BO251" s="27">
        <v>7.6636671288956428</v>
      </c>
      <c r="BP251" s="27">
        <v>7.3720476805736226</v>
      </c>
      <c r="BQ251" s="27">
        <v>7.0499544842361956</v>
      </c>
      <c r="BR251" s="27">
        <v>6.7413817565939027</v>
      </c>
      <c r="BS251" s="27">
        <v>6.4076500535573118</v>
      </c>
      <c r="BT251" s="27">
        <v>6.01252735975185</v>
      </c>
      <c r="BU251" s="27">
        <v>4.5305321292023137</v>
      </c>
      <c r="BV251" s="27">
        <v>3.8029738165117948</v>
      </c>
      <c r="BW251" s="27">
        <v>3.5779416597978333</v>
      </c>
      <c r="BX251" s="27">
        <v>3.8346059709041782</v>
      </c>
      <c r="BZ251" s="27">
        <v>13.303507185530863</v>
      </c>
      <c r="CA251" s="27">
        <v>12.889302198408284</v>
      </c>
      <c r="CB251" s="27">
        <v>12.723553253227049</v>
      </c>
      <c r="CC251" s="27">
        <v>12.542283935808646</v>
      </c>
      <c r="CD251" s="27">
        <v>12.300667128895643</v>
      </c>
      <c r="CE251" s="27">
        <v>12.009047680573623</v>
      </c>
      <c r="CF251" s="27">
        <v>11.686954484236196</v>
      </c>
      <c r="CG251" s="27">
        <v>11.378381756593903</v>
      </c>
      <c r="CH251" s="27">
        <v>11.044650053557312</v>
      </c>
      <c r="CI251" s="27">
        <v>10.64952735975185</v>
      </c>
      <c r="CJ251" s="27">
        <v>9.1675321292023142</v>
      </c>
      <c r="CK251" s="27">
        <v>8.4399738165117952</v>
      </c>
      <c r="CL251" s="27">
        <v>8.2149416597978338</v>
      </c>
      <c r="CM251" s="27">
        <v>8.4716059709041787</v>
      </c>
      <c r="CO251" s="28">
        <v>8.6675345824098375</v>
      </c>
      <c r="CP251" s="28">
        <v>8.2406543102368595</v>
      </c>
      <c r="CQ251" s="28">
        <v>8.0632886728893993</v>
      </c>
      <c r="CR251" s="28">
        <v>7.8674217629792178</v>
      </c>
      <c r="CS251" s="28">
        <v>7.6074896359131721</v>
      </c>
      <c r="CT251" s="28">
        <v>7.2826437836869129</v>
      </c>
      <c r="CU251" s="28">
        <v>6.8902224688653426</v>
      </c>
      <c r="CV251" s="28">
        <v>6.5130705264415596</v>
      </c>
      <c r="CW251" s="28">
        <v>6.1547891992025399</v>
      </c>
      <c r="CX251" s="28">
        <v>5.8023473921861068</v>
      </c>
      <c r="CY251" s="28">
        <v>3.9451903614624939</v>
      </c>
      <c r="CZ251" s="28">
        <v>0.46919311313303069</v>
      </c>
      <c r="DA251" s="28">
        <v>-2.0912069086889389</v>
      </c>
      <c r="DB251" s="28">
        <v>-3.7545066954834141</v>
      </c>
      <c r="DD251" s="28">
        <v>13.304534582409838</v>
      </c>
      <c r="DE251" s="28">
        <v>12.87765431023686</v>
      </c>
      <c r="DF251" s="28">
        <v>12.7002886728894</v>
      </c>
      <c r="DG251" s="28">
        <v>12.504421762979218</v>
      </c>
      <c r="DH251" s="28">
        <v>12.244489635913173</v>
      </c>
      <c r="DI251" s="28">
        <v>11.919643783686913</v>
      </c>
      <c r="DJ251" s="28">
        <v>11.527222468865343</v>
      </c>
      <c r="DK251" s="28">
        <v>11.15007052644156</v>
      </c>
      <c r="DL251" s="28">
        <v>10.79178919920254</v>
      </c>
      <c r="DM251" s="28">
        <v>10.439347392186107</v>
      </c>
      <c r="DN251" s="28">
        <v>8.5821903614624944</v>
      </c>
      <c r="DO251" s="28">
        <v>5.1061931131330311</v>
      </c>
      <c r="DP251" s="28">
        <v>2.5457930913110616</v>
      </c>
      <c r="DQ251" s="28">
        <v>0.88249330451658636</v>
      </c>
      <c r="DS251" s="29">
        <v>8.6580333099578031</v>
      </c>
      <c r="DT251" s="29">
        <v>8.2242303547303841</v>
      </c>
      <c r="DU251" s="29">
        <v>8.0721515595054587</v>
      </c>
      <c r="DV251" s="29">
        <v>7.9094995415563947</v>
      </c>
      <c r="DW251" s="29">
        <v>7.6518578312982228</v>
      </c>
      <c r="DX251" s="29">
        <v>7.3549322209180179</v>
      </c>
      <c r="DY251" s="29">
        <v>7.0192279110579179</v>
      </c>
      <c r="DZ251" s="29">
        <v>6.7088810795365674</v>
      </c>
      <c r="EA251" s="29">
        <v>6.333723465939002</v>
      </c>
      <c r="EB251" s="29">
        <v>5.4187356797043975</v>
      </c>
      <c r="EC251" s="29">
        <v>1.3141339131097567</v>
      </c>
      <c r="ED251" s="29">
        <v>-1.7849846000603975</v>
      </c>
      <c r="EE251" s="29">
        <v>-3.4079900194124662</v>
      </c>
      <c r="EF251" s="29">
        <v>-2.7125883931843191</v>
      </c>
      <c r="EH251" s="29">
        <v>13.295033309957804</v>
      </c>
      <c r="EI251" s="29">
        <v>12.861230354730385</v>
      </c>
      <c r="EJ251" s="29">
        <v>12.861230354730385</v>
      </c>
      <c r="EK251" s="29">
        <v>12.546499541556395</v>
      </c>
      <c r="EL251" s="29">
        <v>12.288857831298223</v>
      </c>
      <c r="EM251" s="29">
        <v>11.991932220918018</v>
      </c>
      <c r="EN251" s="29">
        <v>11.656227911057918</v>
      </c>
      <c r="EO251" s="29">
        <v>11.345881079536568</v>
      </c>
      <c r="EP251" s="29">
        <v>10.970723465939002</v>
      </c>
      <c r="EQ251" s="29">
        <v>10.055735679704398</v>
      </c>
      <c r="ER251" s="29">
        <v>5.9511339131097571</v>
      </c>
      <c r="ES251" s="29">
        <v>2.852015399939603</v>
      </c>
      <c r="ET251" s="29">
        <v>1.2290099805875343</v>
      </c>
      <c r="EU251" s="29">
        <v>1.9244116068156814</v>
      </c>
      <c r="EW251" s="1">
        <v>341294</v>
      </c>
      <c r="EX251" s="1">
        <v>408158</v>
      </c>
      <c r="EY251" s="1" t="s">
        <v>733</v>
      </c>
      <c r="EZ251" s="1" t="s">
        <v>878</v>
      </c>
    </row>
    <row r="252" spans="2:156" ht="16" thickBot="1" x14ac:dyDescent="0.4">
      <c r="B252" s="21" t="s">
        <v>253</v>
      </c>
      <c r="C252" s="22">
        <v>15.373536919956642</v>
      </c>
      <c r="D252" s="23">
        <v>13.623117424430877</v>
      </c>
      <c r="E252" s="23">
        <v>12.912662850109879</v>
      </c>
      <c r="F252" s="23">
        <v>12.634650437342057</v>
      </c>
      <c r="G252" s="23">
        <v>12.324564480539209</v>
      </c>
      <c r="H252" s="23">
        <v>11.912357752258171</v>
      </c>
      <c r="I252" s="23">
        <v>11.471799814963667</v>
      </c>
      <c r="J252" s="23">
        <v>11.013299301974488</v>
      </c>
      <c r="K252" s="23">
        <v>10.589462887156156</v>
      </c>
      <c r="L252" s="23">
        <v>10.074696456748356</v>
      </c>
      <c r="M252" s="23">
        <v>8.2389300755181623</v>
      </c>
      <c r="N252" s="23">
        <v>7.08526088729732</v>
      </c>
      <c r="O252" s="23">
        <v>6.7611275679623191</v>
      </c>
      <c r="P252" s="23">
        <v>6.7502277046625139</v>
      </c>
      <c r="Q252" s="24"/>
      <c r="R252" s="23">
        <v>22.373536919956642</v>
      </c>
      <c r="S252" s="23">
        <v>20.623117424430877</v>
      </c>
      <c r="T252" s="23">
        <v>19.912662850109879</v>
      </c>
      <c r="U252" s="23">
        <v>19.634650437342057</v>
      </c>
      <c r="V252" s="23">
        <v>19.324564480539209</v>
      </c>
      <c r="W252" s="23">
        <v>18.912357752258171</v>
      </c>
      <c r="X252" s="23">
        <v>18.471799814963667</v>
      </c>
      <c r="Y252" s="23">
        <v>18.013299301974488</v>
      </c>
      <c r="Z252" s="23">
        <v>17.589462887156156</v>
      </c>
      <c r="AA252" s="23">
        <v>17.074696456748356</v>
      </c>
      <c r="AB252" s="23">
        <v>15.238930075518162</v>
      </c>
      <c r="AC252" s="23">
        <v>14.08526088729732</v>
      </c>
      <c r="AD252" s="23">
        <v>13.761127567962319</v>
      </c>
      <c r="AE252" s="23">
        <v>13.750227704662514</v>
      </c>
      <c r="AG252" s="25">
        <v>16.488503571498402</v>
      </c>
      <c r="AH252" s="25">
        <v>15.755836923493039</v>
      </c>
      <c r="AI252" s="25">
        <v>15.16535693654177</v>
      </c>
      <c r="AJ252" s="25">
        <v>14.798566321868627</v>
      </c>
      <c r="AK252" s="25">
        <v>14.445429345283006</v>
      </c>
      <c r="AL252" s="25">
        <v>14.035739644839918</v>
      </c>
      <c r="AM252" s="25">
        <v>13.58423795681276</v>
      </c>
      <c r="AN252" s="25">
        <v>13.108490065948676</v>
      </c>
      <c r="AO252" s="25">
        <v>12.650930122803015</v>
      </c>
      <c r="AP252" s="25">
        <v>12.176834338825675</v>
      </c>
      <c r="AQ252" s="25">
        <v>10.7657486755962</v>
      </c>
      <c r="AR252" s="25">
        <v>9.6002285639956817</v>
      </c>
      <c r="AS252" s="25">
        <v>8.9129651432941799</v>
      </c>
      <c r="AT252" s="25">
        <v>8.530601852239041</v>
      </c>
      <c r="AV252" s="26">
        <v>23.488503571498402</v>
      </c>
      <c r="AW252" s="26">
        <v>22.755836923493039</v>
      </c>
      <c r="AX252" s="26">
        <v>22.16535693654177</v>
      </c>
      <c r="AY252" s="26">
        <v>21.798566321868627</v>
      </c>
      <c r="AZ252" s="26">
        <v>21.445429345283006</v>
      </c>
      <c r="BA252" s="26">
        <v>21.035739644839918</v>
      </c>
      <c r="BB252" s="26">
        <v>20.58423795681276</v>
      </c>
      <c r="BC252" s="26">
        <v>20.108490065948676</v>
      </c>
      <c r="BD252" s="26">
        <v>19.650930122803015</v>
      </c>
      <c r="BE252" s="26">
        <v>19.176834338825675</v>
      </c>
      <c r="BF252" s="26">
        <v>17.7657486755962</v>
      </c>
      <c r="BG252" s="26">
        <v>16.600228563995682</v>
      </c>
      <c r="BH252" s="26">
        <v>15.91296514329418</v>
      </c>
      <c r="BI252" s="26">
        <v>15.530601852239041</v>
      </c>
      <c r="BK252" s="27">
        <v>15.382923892042761</v>
      </c>
      <c r="BL252" s="27">
        <v>13.647087497738177</v>
      </c>
      <c r="BM252" s="27">
        <v>12.951421997597812</v>
      </c>
      <c r="BN252" s="27">
        <v>12.686408228103005</v>
      </c>
      <c r="BO252" s="27">
        <v>12.391128796690477</v>
      </c>
      <c r="BP252" s="27">
        <v>11.994268863186104</v>
      </c>
      <c r="BQ252" s="27">
        <v>11.568894798497883</v>
      </c>
      <c r="BR252" s="27">
        <v>11.125310373960406</v>
      </c>
      <c r="BS252" s="27">
        <v>10.723313050131399</v>
      </c>
      <c r="BT252" s="27">
        <v>10.255841560142009</v>
      </c>
      <c r="BU252" s="27">
        <v>8.6357532008371614</v>
      </c>
      <c r="BV252" s="27">
        <v>7.7961191159309351</v>
      </c>
      <c r="BW252" s="27">
        <v>7.6113742419080168</v>
      </c>
      <c r="BX252" s="27">
        <v>7.8015116422174877</v>
      </c>
      <c r="BZ252" s="27">
        <v>22.382923892042761</v>
      </c>
      <c r="CA252" s="27">
        <v>20.647087497738177</v>
      </c>
      <c r="CB252" s="27">
        <v>19.951421997597812</v>
      </c>
      <c r="CC252" s="27">
        <v>19.686408228103005</v>
      </c>
      <c r="CD252" s="27">
        <v>19.391128796690477</v>
      </c>
      <c r="CE252" s="27">
        <v>18.994268863186104</v>
      </c>
      <c r="CF252" s="27">
        <v>18.568894798497883</v>
      </c>
      <c r="CG252" s="27">
        <v>18.125310373960406</v>
      </c>
      <c r="CH252" s="27">
        <v>17.723313050131399</v>
      </c>
      <c r="CI252" s="27">
        <v>17.255841560142009</v>
      </c>
      <c r="CJ252" s="27">
        <v>15.635753200837161</v>
      </c>
      <c r="CK252" s="27">
        <v>14.796119115930935</v>
      </c>
      <c r="CL252" s="27">
        <v>14.611374241908017</v>
      </c>
      <c r="CM252" s="27">
        <v>14.801511642217488</v>
      </c>
      <c r="CO252" s="28">
        <v>15.412158698303507</v>
      </c>
      <c r="CP252" s="28">
        <v>13.700497097405741</v>
      </c>
      <c r="CQ252" s="28">
        <v>13.034100916902492</v>
      </c>
      <c r="CR252" s="28">
        <v>12.8051780838796</v>
      </c>
      <c r="CS252" s="28">
        <v>12.550588577533858</v>
      </c>
      <c r="CT252" s="28">
        <v>12.199965670646005</v>
      </c>
      <c r="CU252" s="28">
        <v>11.806640228625863</v>
      </c>
      <c r="CV252" s="28">
        <v>11.394737124303273</v>
      </c>
      <c r="CW252" s="28">
        <v>11.064996034725677</v>
      </c>
      <c r="CX252" s="28">
        <v>10.709694006587469</v>
      </c>
      <c r="CY252" s="28">
        <v>8.3015140003956027</v>
      </c>
      <c r="CZ252" s="28">
        <v>3.6110772014814785</v>
      </c>
      <c r="DA252" s="28">
        <v>0.41954578585487212</v>
      </c>
      <c r="DB252" s="28">
        <v>-1.3678465205047416</v>
      </c>
      <c r="DD252" s="28">
        <v>22.412158698303507</v>
      </c>
      <c r="DE252" s="28">
        <v>20.700497097405741</v>
      </c>
      <c r="DF252" s="28">
        <v>20.034100916902492</v>
      </c>
      <c r="DG252" s="28">
        <v>19.8051780838796</v>
      </c>
      <c r="DH252" s="28">
        <v>19.550588577533858</v>
      </c>
      <c r="DI252" s="28">
        <v>19.199965670646005</v>
      </c>
      <c r="DJ252" s="28">
        <v>18.806640228625863</v>
      </c>
      <c r="DK252" s="28">
        <v>18.394737124303273</v>
      </c>
      <c r="DL252" s="28">
        <v>18.064996034725677</v>
      </c>
      <c r="DM252" s="28">
        <v>17.709694006587469</v>
      </c>
      <c r="DN252" s="28">
        <v>15.301514000395603</v>
      </c>
      <c r="DO252" s="28">
        <v>10.611077201481478</v>
      </c>
      <c r="DP252" s="28">
        <v>7.4195457858548721</v>
      </c>
      <c r="DQ252" s="28">
        <v>5.6321534794952584</v>
      </c>
      <c r="DS252" s="29">
        <v>15.427044634588754</v>
      </c>
      <c r="DT252" s="29">
        <v>13.700289370435172</v>
      </c>
      <c r="DU252" s="29">
        <v>13.03423766774236</v>
      </c>
      <c r="DV252" s="29">
        <v>12.831177761070183</v>
      </c>
      <c r="DW252" s="29">
        <v>12.601232752960016</v>
      </c>
      <c r="DX252" s="29">
        <v>12.286710222100862</v>
      </c>
      <c r="DY252" s="29">
        <v>11.922940525500625</v>
      </c>
      <c r="DZ252" s="29">
        <v>11.545586786881668</v>
      </c>
      <c r="EA252" s="29">
        <v>11.133305618818589</v>
      </c>
      <c r="EB252" s="29">
        <v>9.991637420680707</v>
      </c>
      <c r="EC252" s="29">
        <v>4.5883146400751542</v>
      </c>
      <c r="ED252" s="29">
        <v>0.38293160692514761</v>
      </c>
      <c r="EE252" s="29">
        <v>-1.5334333365218598</v>
      </c>
      <c r="EF252" s="29">
        <v>-0.31348538606231813</v>
      </c>
      <c r="EH252" s="29">
        <v>22.427044634588754</v>
      </c>
      <c r="EI252" s="29">
        <v>20.700289370435172</v>
      </c>
      <c r="EJ252" s="29">
        <v>20.700289370435172</v>
      </c>
      <c r="EK252" s="29">
        <v>19.831177761070183</v>
      </c>
      <c r="EL252" s="29">
        <v>19.601232752960016</v>
      </c>
      <c r="EM252" s="29">
        <v>19.286710222100862</v>
      </c>
      <c r="EN252" s="29">
        <v>18.922940525500625</v>
      </c>
      <c r="EO252" s="29">
        <v>18.545586786881668</v>
      </c>
      <c r="EP252" s="29">
        <v>18.133305618818589</v>
      </c>
      <c r="EQ252" s="29">
        <v>16.991637420680707</v>
      </c>
      <c r="ER252" s="29">
        <v>11.588314640075154</v>
      </c>
      <c r="ES252" s="29">
        <v>7.3829316069251476</v>
      </c>
      <c r="ET252" s="29">
        <v>5.4665666634781402</v>
      </c>
      <c r="EU252" s="29">
        <v>6.6865146139376819</v>
      </c>
      <c r="EW252" s="1">
        <v>378428</v>
      </c>
      <c r="EX252" s="1">
        <v>433238</v>
      </c>
      <c r="EY252" s="1" t="s">
        <v>510</v>
      </c>
      <c r="EZ252" s="1" t="s">
        <v>510</v>
      </c>
    </row>
    <row r="253" spans="2:156" ht="16" thickBot="1" x14ac:dyDescent="0.4">
      <c r="B253" s="21" t="s">
        <v>254</v>
      </c>
      <c r="C253" s="22">
        <v>0.85743628865450727</v>
      </c>
      <c r="D253" s="23">
        <v>0.50806722097970347</v>
      </c>
      <c r="E253" s="23">
        <v>0.23456912491977544</v>
      </c>
      <c r="F253" s="23">
        <v>6.9749025834706657E-3</v>
      </c>
      <c r="G253" s="23">
        <v>-0.24933603517318481</v>
      </c>
      <c r="H253" s="23">
        <v>-0.5365991677928843</v>
      </c>
      <c r="I253" s="23">
        <v>-0.85611837782557387</v>
      </c>
      <c r="J253" s="23">
        <v>-1.2196407887634635</v>
      </c>
      <c r="K253" s="23">
        <v>-2.8437298338230566</v>
      </c>
      <c r="L253" s="23">
        <v>-3.2747314366632061</v>
      </c>
      <c r="M253" s="23">
        <v>-5.5981019185971803</v>
      </c>
      <c r="N253" s="23">
        <v>-9.9404920627101419</v>
      </c>
      <c r="O253" s="23">
        <v>-10.334203352470581</v>
      </c>
      <c r="P253" s="23">
        <v>-10.48694250871711</v>
      </c>
      <c r="Q253" s="24"/>
      <c r="R253" s="23">
        <v>10.657436288654509</v>
      </c>
      <c r="S253" s="23">
        <v>10.308067220979705</v>
      </c>
      <c r="T253" s="23">
        <v>10.034569124919777</v>
      </c>
      <c r="U253" s="23">
        <v>9.8069749025834714</v>
      </c>
      <c r="V253" s="23">
        <v>9.5506639648268159</v>
      </c>
      <c r="W253" s="23">
        <v>9.2634008322071164</v>
      </c>
      <c r="X253" s="23">
        <v>8.9438816221744268</v>
      </c>
      <c r="Y253" s="23">
        <v>8.5803592112365372</v>
      </c>
      <c r="Z253" s="23">
        <v>6.9562701661769442</v>
      </c>
      <c r="AA253" s="23">
        <v>6.5252685633367946</v>
      </c>
      <c r="AB253" s="23">
        <v>4.2018980814028204</v>
      </c>
      <c r="AC253" s="23">
        <v>-0.14049206271014114</v>
      </c>
      <c r="AD253" s="23">
        <v>-0.53420335247058048</v>
      </c>
      <c r="AE253" s="23">
        <v>-0.68694250871710949</v>
      </c>
      <c r="AG253" s="25">
        <v>0.96283139611259827</v>
      </c>
      <c r="AH253" s="25">
        <v>0.71459188254524442</v>
      </c>
      <c r="AI253" s="25">
        <v>0.44338786381117234</v>
      </c>
      <c r="AJ253" s="25">
        <v>0.22193295953371628</v>
      </c>
      <c r="AK253" s="25">
        <v>-2.1054039541937186E-2</v>
      </c>
      <c r="AL253" s="25">
        <v>-0.29711589099390778</v>
      </c>
      <c r="AM253" s="25">
        <v>-0.61726627150017421</v>
      </c>
      <c r="AN253" s="25">
        <v>-1.0032222792892433</v>
      </c>
      <c r="AO253" s="25">
        <v>-1.4092605446630841</v>
      </c>
      <c r="AP253" s="25">
        <v>-1.8293889625383848</v>
      </c>
      <c r="AQ253" s="25">
        <v>-2.9491010027435323</v>
      </c>
      <c r="AR253" s="25">
        <v>-3.7605413342870939</v>
      </c>
      <c r="AS253" s="25">
        <v>-4.3109560304624672</v>
      </c>
      <c r="AT253" s="25">
        <v>-4.7639853261363356</v>
      </c>
      <c r="AV253" s="26">
        <v>10.762831396112599</v>
      </c>
      <c r="AW253" s="26">
        <v>10.514591882545245</v>
      </c>
      <c r="AX253" s="26">
        <v>10.243387863811172</v>
      </c>
      <c r="AY253" s="26">
        <v>10.021932959533718</v>
      </c>
      <c r="AZ253" s="26">
        <v>9.7789459604580635</v>
      </c>
      <c r="BA253" s="26">
        <v>9.5028841090060929</v>
      </c>
      <c r="BB253" s="26">
        <v>9.1827337284998265</v>
      </c>
      <c r="BC253" s="26">
        <v>8.7967777207107574</v>
      </c>
      <c r="BD253" s="26">
        <v>8.3907394553369166</v>
      </c>
      <c r="BE253" s="26">
        <v>7.9706110374616159</v>
      </c>
      <c r="BF253" s="26">
        <v>6.8508989972564684</v>
      </c>
      <c r="BG253" s="26">
        <v>6.0394586657129068</v>
      </c>
      <c r="BH253" s="26">
        <v>5.4890439695375335</v>
      </c>
      <c r="BI253" s="26">
        <v>5.0360146738636651</v>
      </c>
      <c r="BK253" s="27">
        <v>0.86360804926022094</v>
      </c>
      <c r="BL253" s="27">
        <v>0.52364564407042558</v>
      </c>
      <c r="BM253" s="27">
        <v>0.25997331819535496</v>
      </c>
      <c r="BN253" s="27">
        <v>4.2257313763860438E-2</v>
      </c>
      <c r="BO253" s="27">
        <v>-0.20283877147321583</v>
      </c>
      <c r="BP253" s="27">
        <v>-0.47828211588256053</v>
      </c>
      <c r="BQ253" s="27">
        <v>-0.78592722568388851</v>
      </c>
      <c r="BR253" s="27">
        <v>-1.131421983208547</v>
      </c>
      <c r="BS253" s="27">
        <v>-2.7286860175771537</v>
      </c>
      <c r="BT253" s="27">
        <v>-3.116828818063496</v>
      </c>
      <c r="BU253" s="27">
        <v>-5.2660883601310147</v>
      </c>
      <c r="BV253" s="27">
        <v>-9.5013626607602539</v>
      </c>
      <c r="BW253" s="27">
        <v>-9.8565227839296412</v>
      </c>
      <c r="BX253" s="27">
        <v>-9.9273360337243517</v>
      </c>
      <c r="BZ253" s="27">
        <v>10.663608049260223</v>
      </c>
      <c r="CA253" s="27">
        <v>10.323645644070426</v>
      </c>
      <c r="CB253" s="27">
        <v>10.059973318195356</v>
      </c>
      <c r="CC253" s="27">
        <v>9.8422573137638611</v>
      </c>
      <c r="CD253" s="27">
        <v>9.5971612285267849</v>
      </c>
      <c r="CE253" s="27">
        <v>9.3217178841174402</v>
      </c>
      <c r="CF253" s="27">
        <v>9.0140727743161122</v>
      </c>
      <c r="CG253" s="27">
        <v>8.6685780167914537</v>
      </c>
      <c r="CH253" s="27">
        <v>7.071313982422847</v>
      </c>
      <c r="CI253" s="27">
        <v>6.6831711819365047</v>
      </c>
      <c r="CJ253" s="27">
        <v>4.533911639868986</v>
      </c>
      <c r="CK253" s="27">
        <v>0.29863733923974678</v>
      </c>
      <c r="CL253" s="27">
        <v>-5.6522783929640497E-2</v>
      </c>
      <c r="CM253" s="27">
        <v>-0.12733603372435098</v>
      </c>
      <c r="CO253" s="28">
        <v>0.85894020171675134</v>
      </c>
      <c r="CP253" s="28">
        <v>0.50748798698487363</v>
      </c>
      <c r="CQ253" s="28">
        <v>0.2346628672968647</v>
      </c>
      <c r="CR253" s="28">
        <v>4.3819690972259906E-3</v>
      </c>
      <c r="CS253" s="28">
        <v>-0.24402147544142849</v>
      </c>
      <c r="CT253" s="28">
        <v>-0.52510364187236114</v>
      </c>
      <c r="CU253" s="28">
        <v>-0.84647388931419165</v>
      </c>
      <c r="CV253" s="28">
        <v>-1.1880334206496723</v>
      </c>
      <c r="CW253" s="28">
        <v>-2.6930904155738151</v>
      </c>
      <c r="CX253" s="28">
        <v>-3.0927747164930697</v>
      </c>
      <c r="CY253" s="28">
        <v>-8.2499520814447287</v>
      </c>
      <c r="CZ253" s="28">
        <v>-11.919627403935227</v>
      </c>
      <c r="DA253" s="28">
        <v>-14.187972088203594</v>
      </c>
      <c r="DB253" s="28">
        <v>-15.720290978643835</v>
      </c>
      <c r="DD253" s="28">
        <v>10.658940201716753</v>
      </c>
      <c r="DE253" s="28">
        <v>10.307487986984874</v>
      </c>
      <c r="DF253" s="28">
        <v>10.034662867296866</v>
      </c>
      <c r="DG253" s="28">
        <v>9.8043819690972267</v>
      </c>
      <c r="DH253" s="28">
        <v>9.5559785245585722</v>
      </c>
      <c r="DI253" s="28">
        <v>9.2748963581276396</v>
      </c>
      <c r="DJ253" s="28">
        <v>8.9535261106858091</v>
      </c>
      <c r="DK253" s="28">
        <v>8.6119665793503284</v>
      </c>
      <c r="DL253" s="28">
        <v>7.1069095844261856</v>
      </c>
      <c r="DM253" s="28">
        <v>6.707225283506931</v>
      </c>
      <c r="DN253" s="28">
        <v>1.550047918555272</v>
      </c>
      <c r="DO253" s="28">
        <v>-2.1196274039352261</v>
      </c>
      <c r="DP253" s="28">
        <v>-4.3879720882035933</v>
      </c>
      <c r="DQ253" s="28">
        <v>-5.920290978643834</v>
      </c>
      <c r="DS253" s="29">
        <v>0.85803121649657488</v>
      </c>
      <c r="DT253" s="29">
        <v>0.48792181420543201</v>
      </c>
      <c r="DU253" s="29">
        <v>0.22341443521581539</v>
      </c>
      <c r="DV253" s="29">
        <v>1.9333984627980527E-2</v>
      </c>
      <c r="DW253" s="29">
        <v>-0.20483746892865895</v>
      </c>
      <c r="DX253" s="29">
        <v>-0.46387180129474004</v>
      </c>
      <c r="DY253" s="29">
        <v>-0.74715096172679374</v>
      </c>
      <c r="DZ253" s="29">
        <v>-1.1624253022147961</v>
      </c>
      <c r="EA253" s="29">
        <v>-2.1632375131902624</v>
      </c>
      <c r="EB253" s="29">
        <v>-2.8828253091336897</v>
      </c>
      <c r="EC253" s="29">
        <v>-10.912923118203185</v>
      </c>
      <c r="ED253" s="29">
        <v>-13.770882832743375</v>
      </c>
      <c r="EE253" s="29">
        <v>-15.247905668597745</v>
      </c>
      <c r="EF253" s="29">
        <v>-14.993406967768486</v>
      </c>
      <c r="EH253" s="29">
        <v>10.658031216496575</v>
      </c>
      <c r="EI253" s="29">
        <v>10.287921814205433</v>
      </c>
      <c r="EJ253" s="29">
        <v>10.287921814205433</v>
      </c>
      <c r="EK253" s="29">
        <v>9.8193339846279812</v>
      </c>
      <c r="EL253" s="29">
        <v>9.5951625310713418</v>
      </c>
      <c r="EM253" s="29">
        <v>9.3361281987052607</v>
      </c>
      <c r="EN253" s="29">
        <v>9.052849038273207</v>
      </c>
      <c r="EO253" s="29">
        <v>8.6375746977852046</v>
      </c>
      <c r="EP253" s="29">
        <v>7.6367624868097383</v>
      </c>
      <c r="EQ253" s="29">
        <v>6.917174690866311</v>
      </c>
      <c r="ER253" s="29">
        <v>-1.1129231182031845</v>
      </c>
      <c r="ES253" s="29">
        <v>-3.9708828327433743</v>
      </c>
      <c r="ET253" s="29">
        <v>-5.4479056685977447</v>
      </c>
      <c r="EU253" s="29">
        <v>-5.1934069677684853</v>
      </c>
      <c r="EW253" s="1">
        <v>374463</v>
      </c>
      <c r="EX253" s="1">
        <v>441514</v>
      </c>
      <c r="EY253" s="1" t="s">
        <v>510</v>
      </c>
      <c r="EZ253" s="1" t="s">
        <v>510</v>
      </c>
    </row>
    <row r="254" spans="2:156" ht="16" thickBot="1" x14ac:dyDescent="0.4">
      <c r="B254" s="21" t="s">
        <v>255</v>
      </c>
      <c r="C254" s="22">
        <v>8.6022597087601511</v>
      </c>
      <c r="D254" s="23">
        <v>7.7394571853234506</v>
      </c>
      <c r="E254" s="23">
        <v>7.4385783386275488</v>
      </c>
      <c r="F254" s="23">
        <v>7.2729099871300793</v>
      </c>
      <c r="G254" s="23">
        <v>7.1266848688338165</v>
      </c>
      <c r="H254" s="23">
        <v>6.7719584074714732</v>
      </c>
      <c r="I254" s="23">
        <v>6.4534590276345263</v>
      </c>
      <c r="J254" s="23">
        <v>6.1918514126563764</v>
      </c>
      <c r="K254" s="23">
        <v>5.8758600158659959</v>
      </c>
      <c r="L254" s="23">
        <v>5.5512733008295925</v>
      </c>
      <c r="M254" s="23">
        <v>3.9859195664234903</v>
      </c>
      <c r="N254" s="23">
        <v>2.6082894648975667</v>
      </c>
      <c r="O254" s="23">
        <v>1.5917563544188482</v>
      </c>
      <c r="P254" s="23">
        <v>1.0384296235894297</v>
      </c>
      <c r="Q254" s="24"/>
      <c r="R254" s="23">
        <v>13.239259708760152</v>
      </c>
      <c r="S254" s="23">
        <v>12.376457185323451</v>
      </c>
      <c r="T254" s="23">
        <v>12.075578338627549</v>
      </c>
      <c r="U254" s="23">
        <v>11.90990998713008</v>
      </c>
      <c r="V254" s="23">
        <v>11.763684868833817</v>
      </c>
      <c r="W254" s="23">
        <v>11.408958407471474</v>
      </c>
      <c r="X254" s="23">
        <v>11.090459027634527</v>
      </c>
      <c r="Y254" s="23">
        <v>10.828851412656377</v>
      </c>
      <c r="Z254" s="23">
        <v>10.512860015865996</v>
      </c>
      <c r="AA254" s="23">
        <v>10.188273300829593</v>
      </c>
      <c r="AB254" s="23">
        <v>8.6229195664234908</v>
      </c>
      <c r="AC254" s="23">
        <v>7.2452894648975672</v>
      </c>
      <c r="AD254" s="23">
        <v>6.2287563544188487</v>
      </c>
      <c r="AE254" s="23">
        <v>5.6754296235894302</v>
      </c>
      <c r="AG254" s="25">
        <v>9.0117993800558427</v>
      </c>
      <c r="AH254" s="25">
        <v>8.5513863937087926</v>
      </c>
      <c r="AI254" s="25">
        <v>8.3027763570772279</v>
      </c>
      <c r="AJ254" s="25">
        <v>8.0609917753423659</v>
      </c>
      <c r="AK254" s="25">
        <v>7.8654981477908699</v>
      </c>
      <c r="AL254" s="25">
        <v>7.4779318900761425</v>
      </c>
      <c r="AM254" s="25">
        <v>7.142991132309719</v>
      </c>
      <c r="AN254" s="25">
        <v>6.8059345218240566</v>
      </c>
      <c r="AO254" s="25">
        <v>6.477261018676483</v>
      </c>
      <c r="AP254" s="25">
        <v>6.0566065973956071</v>
      </c>
      <c r="AQ254" s="25">
        <v>4.9879918221839183</v>
      </c>
      <c r="AR254" s="25">
        <v>3.8951256303794146</v>
      </c>
      <c r="AS254" s="25">
        <v>2.9051532262469308</v>
      </c>
      <c r="AT254" s="25">
        <v>2.0573484158015312</v>
      </c>
      <c r="AV254" s="26">
        <v>13.648799380055843</v>
      </c>
      <c r="AW254" s="26">
        <v>13.188386393708793</v>
      </c>
      <c r="AX254" s="26">
        <v>12.939776357077228</v>
      </c>
      <c r="AY254" s="26">
        <v>12.697991775342366</v>
      </c>
      <c r="AZ254" s="26">
        <v>12.50249814779087</v>
      </c>
      <c r="BA254" s="26">
        <v>12.114931890076143</v>
      </c>
      <c r="BB254" s="26">
        <v>11.77999113230972</v>
      </c>
      <c r="BC254" s="26">
        <v>11.442934521824057</v>
      </c>
      <c r="BD254" s="26">
        <v>11.114261018676483</v>
      </c>
      <c r="BE254" s="26">
        <v>10.693606597395608</v>
      </c>
      <c r="BF254" s="26">
        <v>9.6249918221839188</v>
      </c>
      <c r="BG254" s="26">
        <v>8.5321256303794151</v>
      </c>
      <c r="BH254" s="26">
        <v>7.5421532262469313</v>
      </c>
      <c r="BI254" s="26">
        <v>6.6943484158015316</v>
      </c>
      <c r="BK254" s="27">
        <v>8.6106368576870835</v>
      </c>
      <c r="BL254" s="27">
        <v>7.7650054414070624</v>
      </c>
      <c r="BM254" s="27">
        <v>7.4771483771380076</v>
      </c>
      <c r="BN254" s="27">
        <v>7.3233382910757054</v>
      </c>
      <c r="BO254" s="27">
        <v>7.1908148631261444</v>
      </c>
      <c r="BP254" s="27">
        <v>6.851860406624958</v>
      </c>
      <c r="BQ254" s="27">
        <v>6.5488503358858736</v>
      </c>
      <c r="BR254" s="27">
        <v>6.3022210370429974</v>
      </c>
      <c r="BS254" s="27">
        <v>6.0068774412563855</v>
      </c>
      <c r="BT254" s="27">
        <v>5.7207844884755161</v>
      </c>
      <c r="BU254" s="27">
        <v>4.3273614019620084</v>
      </c>
      <c r="BV254" s="27">
        <v>3.1802996904195311</v>
      </c>
      <c r="BW254" s="27">
        <v>2.3051206233054202</v>
      </c>
      <c r="BX254" s="27">
        <v>1.8985434651194879</v>
      </c>
      <c r="BZ254" s="27">
        <v>13.247636857687084</v>
      </c>
      <c r="CA254" s="27">
        <v>12.402005441407063</v>
      </c>
      <c r="CB254" s="27">
        <v>12.114148377138008</v>
      </c>
      <c r="CC254" s="27">
        <v>11.960338291075706</v>
      </c>
      <c r="CD254" s="27">
        <v>11.827814863126145</v>
      </c>
      <c r="CE254" s="27">
        <v>11.488860406624958</v>
      </c>
      <c r="CF254" s="27">
        <v>11.185850335885874</v>
      </c>
      <c r="CG254" s="27">
        <v>10.939221037042998</v>
      </c>
      <c r="CH254" s="27">
        <v>10.643877441256386</v>
      </c>
      <c r="CI254" s="27">
        <v>10.357784488475517</v>
      </c>
      <c r="CJ254" s="27">
        <v>8.9643614019620088</v>
      </c>
      <c r="CK254" s="27">
        <v>7.8172996904195315</v>
      </c>
      <c r="CL254" s="27">
        <v>6.9421206233054207</v>
      </c>
      <c r="CM254" s="27">
        <v>6.5355434651194884</v>
      </c>
      <c r="CO254" s="28">
        <v>8.6151369428331979</v>
      </c>
      <c r="CP254" s="28">
        <v>7.768253031396247</v>
      </c>
      <c r="CQ254" s="28">
        <v>7.477363106668335</v>
      </c>
      <c r="CR254" s="28">
        <v>7.3101848969553309</v>
      </c>
      <c r="CS254" s="28">
        <v>7.1609437623235248</v>
      </c>
      <c r="CT254" s="28">
        <v>6.7810236764677896</v>
      </c>
      <c r="CU254" s="28">
        <v>6.3888099504968139</v>
      </c>
      <c r="CV254" s="28">
        <v>6.0426302914213679</v>
      </c>
      <c r="CW254" s="28">
        <v>5.661156067557215</v>
      </c>
      <c r="CX254" s="28">
        <v>5.2827752700218866</v>
      </c>
      <c r="CY254" s="28">
        <v>3.0513944338121064</v>
      </c>
      <c r="CZ254" s="28">
        <v>-0.87261230306606308</v>
      </c>
      <c r="DA254" s="28">
        <v>-3.9263841309847365</v>
      </c>
      <c r="DB254" s="28">
        <v>-5.9584889798091751</v>
      </c>
      <c r="DD254" s="28">
        <v>13.252136942833198</v>
      </c>
      <c r="DE254" s="28">
        <v>12.405253031396247</v>
      </c>
      <c r="DF254" s="28">
        <v>12.114363106668335</v>
      </c>
      <c r="DG254" s="28">
        <v>11.947184896955331</v>
      </c>
      <c r="DH254" s="28">
        <v>11.797943762323525</v>
      </c>
      <c r="DI254" s="28">
        <v>11.41802367646779</v>
      </c>
      <c r="DJ254" s="28">
        <v>11.025809950496814</v>
      </c>
      <c r="DK254" s="28">
        <v>10.679630291421368</v>
      </c>
      <c r="DL254" s="28">
        <v>10.298156067557215</v>
      </c>
      <c r="DM254" s="28">
        <v>9.9197752700218871</v>
      </c>
      <c r="DN254" s="28">
        <v>7.6883944338121069</v>
      </c>
      <c r="DO254" s="28">
        <v>3.7643876969339374</v>
      </c>
      <c r="DP254" s="28">
        <v>0.71061586901526397</v>
      </c>
      <c r="DQ254" s="28">
        <v>-1.3214889798091747</v>
      </c>
      <c r="DS254" s="29">
        <v>8.6353615855898784</v>
      </c>
      <c r="DT254" s="29">
        <v>7.7861044144668163</v>
      </c>
      <c r="DU254" s="29">
        <v>7.500513813079662</v>
      </c>
      <c r="DV254" s="29">
        <v>7.3410435981777695</v>
      </c>
      <c r="DW254" s="29">
        <v>7.1724849522382055</v>
      </c>
      <c r="DX254" s="29">
        <v>6.7318150353333479</v>
      </c>
      <c r="DY254" s="29">
        <v>6.3600381051234365</v>
      </c>
      <c r="DZ254" s="29">
        <v>6.0342016157866922</v>
      </c>
      <c r="EA254" s="29">
        <v>5.6277832439089224</v>
      </c>
      <c r="EB254" s="29">
        <v>4.8481849466277609</v>
      </c>
      <c r="EC254" s="29">
        <v>0.54355809876186356</v>
      </c>
      <c r="ED254" s="29">
        <v>-3.1750609167616304</v>
      </c>
      <c r="EE254" s="29">
        <v>-5.2699144119100723</v>
      </c>
      <c r="EF254" s="29">
        <v>-5.0516646828880241</v>
      </c>
      <c r="EH254" s="29">
        <v>13.272361585589879</v>
      </c>
      <c r="EI254" s="29">
        <v>12.423104414466817</v>
      </c>
      <c r="EJ254" s="29">
        <v>12.423104414466817</v>
      </c>
      <c r="EK254" s="29">
        <v>11.97804359817777</v>
      </c>
      <c r="EL254" s="29">
        <v>11.809484952238206</v>
      </c>
      <c r="EM254" s="29">
        <v>11.368815035333348</v>
      </c>
      <c r="EN254" s="29">
        <v>10.997038105123437</v>
      </c>
      <c r="EO254" s="29">
        <v>10.671201615786693</v>
      </c>
      <c r="EP254" s="29">
        <v>10.264783243908923</v>
      </c>
      <c r="EQ254" s="29">
        <v>9.4851849466277613</v>
      </c>
      <c r="ER254" s="29">
        <v>5.180558098761864</v>
      </c>
      <c r="ES254" s="29">
        <v>1.4619390832383701</v>
      </c>
      <c r="ET254" s="29">
        <v>-0.63291441191007181</v>
      </c>
      <c r="EU254" s="29">
        <v>-0.41466468288802361</v>
      </c>
      <c r="EW254" s="1">
        <v>381161</v>
      </c>
      <c r="EX254" s="1">
        <v>398842</v>
      </c>
      <c r="EY254" s="1" t="s">
        <v>504</v>
      </c>
      <c r="EZ254" s="1" t="s">
        <v>867</v>
      </c>
    </row>
    <row r="255" spans="2:156" ht="16" thickBot="1" x14ac:dyDescent="0.4">
      <c r="B255" s="21" t="s">
        <v>256</v>
      </c>
      <c r="C255" s="22">
        <v>8.5083892866202451</v>
      </c>
      <c r="D255" s="23">
        <v>8.292615166942193</v>
      </c>
      <c r="E255" s="23">
        <v>8.0239660681257785</v>
      </c>
      <c r="F255" s="23">
        <v>7.670071261038176</v>
      </c>
      <c r="G255" s="23">
        <v>7.3878395746927019</v>
      </c>
      <c r="H255" s="23">
        <v>6.9043743280630014</v>
      </c>
      <c r="I255" s="23">
        <v>6.3637519984343172</v>
      </c>
      <c r="J255" s="23">
        <v>5.9080029255636042</v>
      </c>
      <c r="K255" s="23">
        <v>5.3206293866437733</v>
      </c>
      <c r="L255" s="23">
        <v>4.676017145039836</v>
      </c>
      <c r="M255" s="23">
        <v>2.2968920540565634</v>
      </c>
      <c r="N255" s="23">
        <v>1.1739421355133146</v>
      </c>
      <c r="O255" s="23">
        <v>0.94007832692616944</v>
      </c>
      <c r="P255" s="23">
        <v>1.1955679303273712</v>
      </c>
      <c r="Q255" s="24"/>
      <c r="R255" s="23">
        <v>12.645389286620246</v>
      </c>
      <c r="S255" s="23">
        <v>12.429615166942193</v>
      </c>
      <c r="T255" s="23">
        <v>12.160966068125779</v>
      </c>
      <c r="U255" s="23">
        <v>11.807071261038177</v>
      </c>
      <c r="V255" s="23">
        <v>11.524839574692702</v>
      </c>
      <c r="W255" s="23">
        <v>11.041374328063002</v>
      </c>
      <c r="X255" s="23">
        <v>10.500751998434318</v>
      </c>
      <c r="Y255" s="23">
        <v>10.045002925563605</v>
      </c>
      <c r="Z255" s="23">
        <v>9.4576293866437737</v>
      </c>
      <c r="AA255" s="23">
        <v>8.8130171450398365</v>
      </c>
      <c r="AB255" s="23">
        <v>6.4338920540565638</v>
      </c>
      <c r="AC255" s="23">
        <v>5.3109421355133151</v>
      </c>
      <c r="AD255" s="23">
        <v>5.0770783269261699</v>
      </c>
      <c r="AE255" s="23">
        <v>5.3325679303273716</v>
      </c>
      <c r="AG255" s="25">
        <v>8.5657158540346234</v>
      </c>
      <c r="AH255" s="25">
        <v>8.4071956734567976</v>
      </c>
      <c r="AI255" s="25">
        <v>8.0990178311844385</v>
      </c>
      <c r="AJ255" s="25">
        <v>7.789488992213272</v>
      </c>
      <c r="AK255" s="25">
        <v>7.5652931196402253</v>
      </c>
      <c r="AL255" s="25">
        <v>7.1395696606283572</v>
      </c>
      <c r="AM255" s="25">
        <v>6.6602334117435085</v>
      </c>
      <c r="AN255" s="25">
        <v>6.26580661729081</v>
      </c>
      <c r="AO255" s="25">
        <v>5.8345587099814438</v>
      </c>
      <c r="AP255" s="25">
        <v>5.325998785823046</v>
      </c>
      <c r="AQ255" s="25">
        <v>3.7890286809885509</v>
      </c>
      <c r="AR255" s="25">
        <v>2.7025177818140165</v>
      </c>
      <c r="AS255" s="25">
        <v>2.0862194748379608</v>
      </c>
      <c r="AT255" s="25">
        <v>1.7358445884706413</v>
      </c>
      <c r="AV255" s="26">
        <v>12.702715854034624</v>
      </c>
      <c r="AW255" s="26">
        <v>12.544195673456798</v>
      </c>
      <c r="AX255" s="26">
        <v>12.236017831184439</v>
      </c>
      <c r="AY255" s="26">
        <v>11.926488992213272</v>
      </c>
      <c r="AZ255" s="26">
        <v>11.702293119640226</v>
      </c>
      <c r="BA255" s="26">
        <v>11.276569660628358</v>
      </c>
      <c r="BB255" s="26">
        <v>10.797233411743509</v>
      </c>
      <c r="BC255" s="26">
        <v>10.40280661729081</v>
      </c>
      <c r="BD255" s="26">
        <v>9.9715587099814442</v>
      </c>
      <c r="BE255" s="26">
        <v>9.4629987858230464</v>
      </c>
      <c r="BF255" s="26">
        <v>7.9260286809885514</v>
      </c>
      <c r="BG255" s="26">
        <v>6.8395177818140169</v>
      </c>
      <c r="BH255" s="26">
        <v>6.2232194748379612</v>
      </c>
      <c r="BI255" s="26">
        <v>5.8728445884706417</v>
      </c>
      <c r="BK255" s="27">
        <v>8.5209971921997649</v>
      </c>
      <c r="BL255" s="27">
        <v>8.3257720154008563</v>
      </c>
      <c r="BM255" s="27">
        <v>8.0669489138755832</v>
      </c>
      <c r="BN255" s="27">
        <v>7.7317603709531504</v>
      </c>
      <c r="BO255" s="27">
        <v>7.4802844620675923</v>
      </c>
      <c r="BP255" s="27">
        <v>7.0185442484836322</v>
      </c>
      <c r="BQ255" s="27">
        <v>6.4998188208576337</v>
      </c>
      <c r="BR255" s="27">
        <v>6.0637034361324744</v>
      </c>
      <c r="BS255" s="27">
        <v>5.5205439328287582</v>
      </c>
      <c r="BT255" s="27">
        <v>4.937815909538962</v>
      </c>
      <c r="BU255" s="27">
        <v>2.8311346613347723</v>
      </c>
      <c r="BV255" s="27">
        <v>1.8568747911138317</v>
      </c>
      <c r="BW255" s="27">
        <v>1.6885462764328238</v>
      </c>
      <c r="BX255" s="27">
        <v>1.9778366336783435</v>
      </c>
      <c r="BZ255" s="27">
        <v>12.657997192199765</v>
      </c>
      <c r="CA255" s="27">
        <v>12.462772015400857</v>
      </c>
      <c r="CB255" s="27">
        <v>12.203948913875584</v>
      </c>
      <c r="CC255" s="27">
        <v>11.868760370953151</v>
      </c>
      <c r="CD255" s="27">
        <v>11.617284462067593</v>
      </c>
      <c r="CE255" s="27">
        <v>11.155544248483633</v>
      </c>
      <c r="CF255" s="27">
        <v>10.636818820857634</v>
      </c>
      <c r="CG255" s="27">
        <v>10.200703436132475</v>
      </c>
      <c r="CH255" s="27">
        <v>9.6575439328287587</v>
      </c>
      <c r="CI255" s="27">
        <v>9.0748159095389624</v>
      </c>
      <c r="CJ255" s="27">
        <v>6.9681346613347728</v>
      </c>
      <c r="CK255" s="27">
        <v>5.9938747911138321</v>
      </c>
      <c r="CL255" s="27">
        <v>5.8255462764328243</v>
      </c>
      <c r="CM255" s="27">
        <v>6.114836633678344</v>
      </c>
      <c r="CO255" s="28">
        <v>8.5075094932860793</v>
      </c>
      <c r="CP255" s="28">
        <v>8.2778113160732154</v>
      </c>
      <c r="CQ255" s="28">
        <v>7.9816872573396438</v>
      </c>
      <c r="CR255" s="28">
        <v>7.5923856547935884</v>
      </c>
      <c r="CS255" s="28">
        <v>7.2965248396083187</v>
      </c>
      <c r="CT255" s="28">
        <v>6.7816508433997704</v>
      </c>
      <c r="CU255" s="28">
        <v>6.1826959132470769</v>
      </c>
      <c r="CV255" s="28">
        <v>5.6621268500690611</v>
      </c>
      <c r="CW255" s="28">
        <v>5.2038958684519159</v>
      </c>
      <c r="CX255" s="28">
        <v>4.6616502820490879</v>
      </c>
      <c r="CY255" s="28">
        <v>1.8517386839445251</v>
      </c>
      <c r="CZ255" s="28">
        <v>-3.3693176969243765</v>
      </c>
      <c r="DA255" s="28">
        <v>-7.3655847620712009</v>
      </c>
      <c r="DB255" s="28">
        <v>-10.310458441001387</v>
      </c>
      <c r="DD255" s="28">
        <v>12.64450949328608</v>
      </c>
      <c r="DE255" s="28">
        <v>12.414811316073216</v>
      </c>
      <c r="DF255" s="28">
        <v>12.118687257339644</v>
      </c>
      <c r="DG255" s="28">
        <v>11.729385654793589</v>
      </c>
      <c r="DH255" s="28">
        <v>11.433524839608319</v>
      </c>
      <c r="DI255" s="28">
        <v>10.918650843399771</v>
      </c>
      <c r="DJ255" s="28">
        <v>10.319695913247077</v>
      </c>
      <c r="DK255" s="28">
        <v>9.7991268500690616</v>
      </c>
      <c r="DL255" s="28">
        <v>9.3408958684519163</v>
      </c>
      <c r="DM255" s="28">
        <v>8.7986502820490884</v>
      </c>
      <c r="DN255" s="28">
        <v>5.9887386839445256</v>
      </c>
      <c r="DO255" s="28">
        <v>0.76768230307562391</v>
      </c>
      <c r="DP255" s="28">
        <v>-3.2285847620712005</v>
      </c>
      <c r="DQ255" s="28">
        <v>-6.1734584410013866</v>
      </c>
      <c r="DS255" s="29">
        <v>8.5537702993104929</v>
      </c>
      <c r="DT255" s="29">
        <v>8.3297711668076477</v>
      </c>
      <c r="DU255" s="29">
        <v>8.0464463998014679</v>
      </c>
      <c r="DV255" s="29">
        <v>7.6948257134101219</v>
      </c>
      <c r="DW255" s="29">
        <v>7.4455310212971568</v>
      </c>
      <c r="DX255" s="29">
        <v>7.0066576715144162</v>
      </c>
      <c r="DY255" s="29">
        <v>6.4879754639979694</v>
      </c>
      <c r="DZ255" s="29">
        <v>6.0634713897916299</v>
      </c>
      <c r="EA255" s="29">
        <v>5.5681632012590541</v>
      </c>
      <c r="EB255" s="29">
        <v>4.2560796971238659</v>
      </c>
      <c r="EC255" s="29">
        <v>-1.9090200054350746</v>
      </c>
      <c r="ED255" s="29">
        <v>-6.5630215619727466</v>
      </c>
      <c r="EE255" s="29">
        <v>-9.2578032524503229</v>
      </c>
      <c r="EF255" s="29">
        <v>-8.5852134599449315</v>
      </c>
      <c r="EH255" s="29">
        <v>12.690770299310493</v>
      </c>
      <c r="EI255" s="29">
        <v>12.466771166807648</v>
      </c>
      <c r="EJ255" s="29">
        <v>12.466771166807648</v>
      </c>
      <c r="EK255" s="29">
        <v>11.831825713410122</v>
      </c>
      <c r="EL255" s="29">
        <v>11.582531021297157</v>
      </c>
      <c r="EM255" s="29">
        <v>11.143657671514417</v>
      </c>
      <c r="EN255" s="29">
        <v>10.62497546399797</v>
      </c>
      <c r="EO255" s="29">
        <v>10.20047138979163</v>
      </c>
      <c r="EP255" s="29">
        <v>9.7051632012590545</v>
      </c>
      <c r="EQ255" s="29">
        <v>8.3930796971238664</v>
      </c>
      <c r="ER255" s="29">
        <v>2.2279799945649259</v>
      </c>
      <c r="ES255" s="29">
        <v>-2.4260215619727461</v>
      </c>
      <c r="ET255" s="29">
        <v>-5.1208032524503224</v>
      </c>
      <c r="EU255" s="29">
        <v>-4.448213459944931</v>
      </c>
      <c r="EW255" s="1">
        <v>341768</v>
      </c>
      <c r="EX255" s="1">
        <v>553686</v>
      </c>
      <c r="EY255" s="1" t="s">
        <v>542</v>
      </c>
      <c r="EZ255" s="1" t="s">
        <v>873</v>
      </c>
    </row>
    <row r="256" spans="2:156" ht="16" thickBot="1" x14ac:dyDescent="0.4">
      <c r="B256" s="21" t="s">
        <v>257</v>
      </c>
      <c r="C256" s="22">
        <v>3.3689006018507159</v>
      </c>
      <c r="D256" s="23">
        <v>3.2641575472407567</v>
      </c>
      <c r="E256" s="23">
        <v>3.2254934316686672</v>
      </c>
      <c r="F256" s="23">
        <v>3.1468319687212487</v>
      </c>
      <c r="G256" s="23">
        <v>3.0536996626850765</v>
      </c>
      <c r="H256" s="23">
        <v>2.9274771147551402</v>
      </c>
      <c r="I256" s="23">
        <v>2.7987057341768988</v>
      </c>
      <c r="J256" s="23">
        <v>2.6599570104108805</v>
      </c>
      <c r="K256" s="23">
        <v>2.5073448225396699</v>
      </c>
      <c r="L256" s="23">
        <v>2.3306408817049</v>
      </c>
      <c r="M256" s="23">
        <v>1.7442724255486937</v>
      </c>
      <c r="N256" s="23">
        <v>1.4276747615219758</v>
      </c>
      <c r="O256" s="23">
        <v>1.3684956636339205</v>
      </c>
      <c r="P256" s="23">
        <v>1.4105874591688004</v>
      </c>
      <c r="Q256" s="24"/>
      <c r="R256" s="23">
        <v>12.368900601850715</v>
      </c>
      <c r="S256" s="23">
        <v>12.264157547240757</v>
      </c>
      <c r="T256" s="23">
        <v>12.225493431668667</v>
      </c>
      <c r="U256" s="23">
        <v>12.146831968721248</v>
      </c>
      <c r="V256" s="23">
        <v>12.053699662685077</v>
      </c>
      <c r="W256" s="23">
        <v>11.92747711475514</v>
      </c>
      <c r="X256" s="23">
        <v>11.798705734176899</v>
      </c>
      <c r="Y256" s="23">
        <v>11.659957010410881</v>
      </c>
      <c r="Z256" s="23">
        <v>11.50734482253967</v>
      </c>
      <c r="AA256" s="23">
        <v>11.3306408817049</v>
      </c>
      <c r="AB256" s="23">
        <v>10.744272425548694</v>
      </c>
      <c r="AC256" s="23">
        <v>10.427674761521976</v>
      </c>
      <c r="AD256" s="23">
        <v>10.368495663633921</v>
      </c>
      <c r="AE256" s="23">
        <v>10.4105874591688</v>
      </c>
      <c r="AG256" s="25">
        <v>3.4533557068335856</v>
      </c>
      <c r="AH256" s="25">
        <v>3.4117911570298158</v>
      </c>
      <c r="AI256" s="25">
        <v>3.3206107630780206</v>
      </c>
      <c r="AJ256" s="25">
        <v>3.2113406089434342</v>
      </c>
      <c r="AK256" s="25">
        <v>3.0999624701413753</v>
      </c>
      <c r="AL256" s="25">
        <v>2.964551807125857</v>
      </c>
      <c r="AM256" s="25">
        <v>2.8158534455766535</v>
      </c>
      <c r="AN256" s="25">
        <v>2.6535188907642793</v>
      </c>
      <c r="AO256" s="25">
        <v>2.4844362770216595</v>
      </c>
      <c r="AP256" s="25">
        <v>2.3083697549847209</v>
      </c>
      <c r="AQ256" s="25">
        <v>1.9280565926382192</v>
      </c>
      <c r="AR256" s="25">
        <v>1.6552448346738506</v>
      </c>
      <c r="AS256" s="25">
        <v>1.5270543129763574</v>
      </c>
      <c r="AT256" s="25">
        <v>1.4572809720529873</v>
      </c>
      <c r="AV256" s="26">
        <v>12.453355706833586</v>
      </c>
      <c r="AW256" s="26">
        <v>12.411791157029816</v>
      </c>
      <c r="AX256" s="26">
        <v>12.320610763078021</v>
      </c>
      <c r="AY256" s="26">
        <v>12.211340608943434</v>
      </c>
      <c r="AZ256" s="26">
        <v>12.099962470141374</v>
      </c>
      <c r="BA256" s="26">
        <v>11.964551807125858</v>
      </c>
      <c r="BB256" s="26">
        <v>11.815853445576654</v>
      </c>
      <c r="BC256" s="26">
        <v>11.653518890764278</v>
      </c>
      <c r="BD256" s="26">
        <v>11.484436277021659</v>
      </c>
      <c r="BE256" s="26">
        <v>11.308369754984721</v>
      </c>
      <c r="BF256" s="26">
        <v>10.928056592638219</v>
      </c>
      <c r="BG256" s="26">
        <v>10.655244834673852</v>
      </c>
      <c r="BH256" s="26">
        <v>10.527054312976357</v>
      </c>
      <c r="BI256" s="26">
        <v>10.457280972052988</v>
      </c>
      <c r="BK256" s="27">
        <v>3.3732989492195085</v>
      </c>
      <c r="BL256" s="27">
        <v>3.2730843213991827</v>
      </c>
      <c r="BM256" s="27">
        <v>3.2391874466568629</v>
      </c>
      <c r="BN256" s="27">
        <v>3.1656475401226345</v>
      </c>
      <c r="BO256" s="27">
        <v>3.0781721301238782</v>
      </c>
      <c r="BP256" s="27">
        <v>2.958382308392058</v>
      </c>
      <c r="BQ256" s="27">
        <v>2.8360567495183018</v>
      </c>
      <c r="BR256" s="27">
        <v>2.7102535979431011</v>
      </c>
      <c r="BS256" s="27">
        <v>2.5751148804449588</v>
      </c>
      <c r="BT256" s="27">
        <v>2.4175304309085668</v>
      </c>
      <c r="BU256" s="27">
        <v>1.8909183574181005</v>
      </c>
      <c r="BV256" s="27">
        <v>1.6346143919945062</v>
      </c>
      <c r="BW256" s="27">
        <v>1.598729062313283</v>
      </c>
      <c r="BX256" s="27">
        <v>1.6620429218557291</v>
      </c>
      <c r="BZ256" s="27">
        <v>12.373298949219508</v>
      </c>
      <c r="CA256" s="27">
        <v>12.273084321399182</v>
      </c>
      <c r="CB256" s="27">
        <v>12.239187446656864</v>
      </c>
      <c r="CC256" s="27">
        <v>12.165647540122634</v>
      </c>
      <c r="CD256" s="27">
        <v>12.078172130123878</v>
      </c>
      <c r="CE256" s="27">
        <v>11.958382308392057</v>
      </c>
      <c r="CF256" s="27">
        <v>11.836056749518303</v>
      </c>
      <c r="CG256" s="27">
        <v>11.710253597943101</v>
      </c>
      <c r="CH256" s="27">
        <v>11.575114880444959</v>
      </c>
      <c r="CI256" s="27">
        <v>11.417530430908567</v>
      </c>
      <c r="CJ256" s="27">
        <v>10.890918357418101</v>
      </c>
      <c r="CK256" s="27">
        <v>10.634614391994507</v>
      </c>
      <c r="CL256" s="27">
        <v>10.598729062313282</v>
      </c>
      <c r="CM256" s="27">
        <v>10.662042921855729</v>
      </c>
      <c r="CO256" s="28">
        <v>3.3762650494437771</v>
      </c>
      <c r="CP256" s="28">
        <v>3.2779709655343696</v>
      </c>
      <c r="CQ256" s="28">
        <v>3.244250091063277</v>
      </c>
      <c r="CR256" s="28">
        <v>3.1693802244724223</v>
      </c>
      <c r="CS256" s="28">
        <v>3.0786877643529778</v>
      </c>
      <c r="CT256" s="28">
        <v>2.9514027328548877</v>
      </c>
      <c r="CU256" s="28">
        <v>2.8129722979967342</v>
      </c>
      <c r="CV256" s="28">
        <v>2.6509792516082324</v>
      </c>
      <c r="CW256" s="28">
        <v>2.503016433393122</v>
      </c>
      <c r="CX256" s="28">
        <v>2.351686893036721</v>
      </c>
      <c r="CY256" s="28">
        <v>1.4354548966457594</v>
      </c>
      <c r="CZ256" s="28">
        <v>-0.51406866282412267</v>
      </c>
      <c r="DA256" s="28">
        <v>-1.9592046811912986</v>
      </c>
      <c r="DB256" s="28">
        <v>-2.8616405489122627</v>
      </c>
      <c r="DD256" s="28">
        <v>12.376265049443777</v>
      </c>
      <c r="DE256" s="28">
        <v>12.277970965534369</v>
      </c>
      <c r="DF256" s="28">
        <v>12.244250091063277</v>
      </c>
      <c r="DG256" s="28">
        <v>12.169380224472423</v>
      </c>
      <c r="DH256" s="28">
        <v>12.078687764352978</v>
      </c>
      <c r="DI256" s="28">
        <v>11.951402732854888</v>
      </c>
      <c r="DJ256" s="28">
        <v>11.812972297996733</v>
      </c>
      <c r="DK256" s="28">
        <v>11.650979251608232</v>
      </c>
      <c r="DL256" s="28">
        <v>11.503016433393121</v>
      </c>
      <c r="DM256" s="28">
        <v>11.351686893036721</v>
      </c>
      <c r="DN256" s="28">
        <v>10.435454896645759</v>
      </c>
      <c r="DO256" s="28">
        <v>8.4859313371758773</v>
      </c>
      <c r="DP256" s="28">
        <v>7.0407953188087014</v>
      </c>
      <c r="DQ256" s="28">
        <v>6.1383594510877373</v>
      </c>
      <c r="DS256" s="29">
        <v>3.3789577802233994</v>
      </c>
      <c r="DT256" s="29">
        <v>3.2751130882920547</v>
      </c>
      <c r="DU256" s="29">
        <v>3.2449453274176028</v>
      </c>
      <c r="DV256" s="29">
        <v>3.1840769170299295</v>
      </c>
      <c r="DW256" s="29">
        <v>3.1080713949860641</v>
      </c>
      <c r="DX256" s="29">
        <v>3.001671741810175</v>
      </c>
      <c r="DY256" s="29">
        <v>2.8843961702025087</v>
      </c>
      <c r="DZ256" s="29">
        <v>2.766087399198387</v>
      </c>
      <c r="EA256" s="29">
        <v>2.5979862041697315</v>
      </c>
      <c r="EB256" s="29">
        <v>2.108406280493786</v>
      </c>
      <c r="EC256" s="29">
        <v>-0.10844701218545794</v>
      </c>
      <c r="ED256" s="29">
        <v>-1.8402008350880923</v>
      </c>
      <c r="EE256" s="29">
        <v>-2.7222087651003726</v>
      </c>
      <c r="EF256" s="29">
        <v>-2.3040480699704542</v>
      </c>
      <c r="EH256" s="29">
        <v>12.378957780223399</v>
      </c>
      <c r="EI256" s="29">
        <v>12.275113088292056</v>
      </c>
      <c r="EJ256" s="29">
        <v>12.275113088292056</v>
      </c>
      <c r="EK256" s="29">
        <v>12.18407691702993</v>
      </c>
      <c r="EL256" s="29">
        <v>12.108071394986064</v>
      </c>
      <c r="EM256" s="29">
        <v>12.001671741810174</v>
      </c>
      <c r="EN256" s="29">
        <v>11.884396170202509</v>
      </c>
      <c r="EO256" s="29">
        <v>11.766087399198387</v>
      </c>
      <c r="EP256" s="29">
        <v>11.597986204169732</v>
      </c>
      <c r="EQ256" s="29">
        <v>11.108406280493785</v>
      </c>
      <c r="ER256" s="29">
        <v>8.8915529878145421</v>
      </c>
      <c r="ES256" s="29">
        <v>7.1597991649119077</v>
      </c>
      <c r="ET256" s="29">
        <v>6.2777912348996274</v>
      </c>
      <c r="EU256" s="29">
        <v>6.6959519300295458</v>
      </c>
      <c r="EW256" s="1">
        <v>387571</v>
      </c>
      <c r="EX256" s="1">
        <v>439522</v>
      </c>
      <c r="EY256" s="1" t="s">
        <v>573</v>
      </c>
      <c r="EZ256" s="1" t="s">
        <v>510</v>
      </c>
    </row>
    <row r="257" spans="2:156" ht="16" thickBot="1" x14ac:dyDescent="0.4">
      <c r="B257" s="21" t="s">
        <v>258</v>
      </c>
      <c r="C257" s="22">
        <v>12.779861343409376</v>
      </c>
      <c r="D257" s="23">
        <v>11.85607154044844</v>
      </c>
      <c r="E257" s="23">
        <v>11.66767133794618</v>
      </c>
      <c r="F257" s="23">
        <v>11.616449874426834</v>
      </c>
      <c r="G257" s="23">
        <v>11.525972236185579</v>
      </c>
      <c r="H257" s="23">
        <v>11.35960170451631</v>
      </c>
      <c r="I257" s="23">
        <v>11.232854891420137</v>
      </c>
      <c r="J257" s="23">
        <v>11.129399091384695</v>
      </c>
      <c r="K257" s="23">
        <v>11.015052850888829</v>
      </c>
      <c r="L257" s="23">
        <v>10.891299224060077</v>
      </c>
      <c r="M257" s="23">
        <v>10.622470190687054</v>
      </c>
      <c r="N257" s="23">
        <v>10.517400289155614</v>
      </c>
      <c r="O257" s="23">
        <v>10.573757433607037</v>
      </c>
      <c r="P257" s="23">
        <v>10.680281885795356</v>
      </c>
      <c r="Q257" s="24"/>
      <c r="R257" s="23">
        <v>17.416861343409376</v>
      </c>
      <c r="S257" s="23">
        <v>16.49307154044844</v>
      </c>
      <c r="T257" s="23">
        <v>16.304671337946182</v>
      </c>
      <c r="U257" s="23">
        <v>16.253449874426835</v>
      </c>
      <c r="V257" s="23">
        <v>16.162972236185581</v>
      </c>
      <c r="W257" s="23">
        <v>15.99660170451631</v>
      </c>
      <c r="X257" s="23">
        <v>15.869854891420138</v>
      </c>
      <c r="Y257" s="23">
        <v>15.766399091384695</v>
      </c>
      <c r="Z257" s="23">
        <v>15.652052850888829</v>
      </c>
      <c r="AA257" s="23">
        <v>15.528299224060078</v>
      </c>
      <c r="AB257" s="23">
        <v>15.259470190687054</v>
      </c>
      <c r="AC257" s="23">
        <v>15.154400289155614</v>
      </c>
      <c r="AD257" s="23">
        <v>15.210757433607037</v>
      </c>
      <c r="AE257" s="23">
        <v>15.317281885795357</v>
      </c>
      <c r="AG257" s="25">
        <v>13.371354499500308</v>
      </c>
      <c r="AH257" s="25">
        <v>12.987109632563438</v>
      </c>
      <c r="AI257" s="25">
        <v>12.764153545343422</v>
      </c>
      <c r="AJ257" s="25">
        <v>12.583938460096824</v>
      </c>
      <c r="AK257" s="25">
        <v>12.383098487453129</v>
      </c>
      <c r="AL257" s="25">
        <v>12.127962980477578</v>
      </c>
      <c r="AM257" s="25">
        <v>11.891502805092943</v>
      </c>
      <c r="AN257" s="25">
        <v>11.664019767924099</v>
      </c>
      <c r="AO257" s="25">
        <v>11.397347229698914</v>
      </c>
      <c r="AP257" s="25">
        <v>11.104054856794248</v>
      </c>
      <c r="AQ257" s="25">
        <v>10.785757606280582</v>
      </c>
      <c r="AR257" s="25">
        <v>10.588740548994735</v>
      </c>
      <c r="AS257" s="25">
        <v>10.565048948306652</v>
      </c>
      <c r="AT257" s="25">
        <v>10.6434501655727</v>
      </c>
      <c r="AV257" s="26">
        <v>18.008354499500307</v>
      </c>
      <c r="AW257" s="26">
        <v>17.624109632563439</v>
      </c>
      <c r="AX257" s="26">
        <v>17.401153545343423</v>
      </c>
      <c r="AY257" s="26">
        <v>17.220938460096825</v>
      </c>
      <c r="AZ257" s="26">
        <v>17.020098487453129</v>
      </c>
      <c r="BA257" s="26">
        <v>16.764962980477577</v>
      </c>
      <c r="BB257" s="26">
        <v>16.528502805092941</v>
      </c>
      <c r="BC257" s="26">
        <v>16.3010197679241</v>
      </c>
      <c r="BD257" s="26">
        <v>16.034347229698916</v>
      </c>
      <c r="BE257" s="26">
        <v>15.741054856794248</v>
      </c>
      <c r="BF257" s="26">
        <v>15.422757606280582</v>
      </c>
      <c r="BG257" s="26">
        <v>15.225740548994736</v>
      </c>
      <c r="BH257" s="26">
        <v>15.202048948306652</v>
      </c>
      <c r="BI257" s="26">
        <v>15.280450165572701</v>
      </c>
      <c r="BK257" s="27">
        <v>12.78856763782855</v>
      </c>
      <c r="BL257" s="27">
        <v>11.875599416162141</v>
      </c>
      <c r="BM257" s="27">
        <v>11.696853863937971</v>
      </c>
      <c r="BN257" s="27">
        <v>11.656483393729365</v>
      </c>
      <c r="BO257" s="27">
        <v>11.57757546867149</v>
      </c>
      <c r="BP257" s="27">
        <v>11.424107217890755</v>
      </c>
      <c r="BQ257" s="27">
        <v>11.310139018097022</v>
      </c>
      <c r="BR257" s="27">
        <v>11.219697559089857</v>
      </c>
      <c r="BS257" s="27">
        <v>11.119878719832981</v>
      </c>
      <c r="BT257" s="27">
        <v>11.013216917207307</v>
      </c>
      <c r="BU257" s="27">
        <v>10.752363340371582</v>
      </c>
      <c r="BV257" s="27">
        <v>10.652512876225025</v>
      </c>
      <c r="BW257" s="27">
        <v>10.709626573942506</v>
      </c>
      <c r="BX257" s="27">
        <v>10.815945711491628</v>
      </c>
      <c r="BZ257" s="27">
        <v>17.42556763782855</v>
      </c>
      <c r="CA257" s="27">
        <v>16.512599416162139</v>
      </c>
      <c r="CB257" s="27">
        <v>16.333853863937971</v>
      </c>
      <c r="CC257" s="27">
        <v>16.293483393729367</v>
      </c>
      <c r="CD257" s="27">
        <v>16.214575468671491</v>
      </c>
      <c r="CE257" s="27">
        <v>16.061107217890758</v>
      </c>
      <c r="CF257" s="27">
        <v>15.947139018097023</v>
      </c>
      <c r="CG257" s="27">
        <v>15.856697559089858</v>
      </c>
      <c r="CH257" s="27">
        <v>15.756878719832981</v>
      </c>
      <c r="CI257" s="27">
        <v>15.650216917207308</v>
      </c>
      <c r="CJ257" s="27">
        <v>15.389363340371583</v>
      </c>
      <c r="CK257" s="27">
        <v>15.289512876225025</v>
      </c>
      <c r="CL257" s="27">
        <v>15.346626573942507</v>
      </c>
      <c r="CM257" s="27">
        <v>15.452945711491628</v>
      </c>
      <c r="CO257" s="28">
        <v>12.802837666015099</v>
      </c>
      <c r="CP257" s="28">
        <v>11.903352535887173</v>
      </c>
      <c r="CQ257" s="28">
        <v>11.738168116898294</v>
      </c>
      <c r="CR257" s="28">
        <v>11.710791639372607</v>
      </c>
      <c r="CS257" s="28">
        <v>11.642977041437852</v>
      </c>
      <c r="CT257" s="28">
        <v>11.501016465599799</v>
      </c>
      <c r="CU257" s="28">
        <v>11.398657453952007</v>
      </c>
      <c r="CV257" s="28">
        <v>11.319591297657285</v>
      </c>
      <c r="CW257" s="28">
        <v>11.230637803528577</v>
      </c>
      <c r="CX257" s="28">
        <v>11.137175392159234</v>
      </c>
      <c r="CY257" s="28">
        <v>10.970054827799567</v>
      </c>
      <c r="CZ257" s="28">
        <v>10.693253160157525</v>
      </c>
      <c r="DA257" s="28">
        <v>10.552537801984114</v>
      </c>
      <c r="DB257" s="28">
        <v>10.416073417430063</v>
      </c>
      <c r="DD257" s="28">
        <v>17.439837666015102</v>
      </c>
      <c r="DE257" s="28">
        <v>16.540352535887173</v>
      </c>
      <c r="DF257" s="28">
        <v>16.375168116898294</v>
      </c>
      <c r="DG257" s="28">
        <v>16.347791639372609</v>
      </c>
      <c r="DH257" s="28">
        <v>16.279977041437853</v>
      </c>
      <c r="DI257" s="28">
        <v>16.138016465599797</v>
      </c>
      <c r="DJ257" s="28">
        <v>16.035657453952005</v>
      </c>
      <c r="DK257" s="28">
        <v>15.956591297657285</v>
      </c>
      <c r="DL257" s="28">
        <v>15.867637803528577</v>
      </c>
      <c r="DM257" s="28">
        <v>15.774175392159234</v>
      </c>
      <c r="DN257" s="28">
        <v>15.607054827799567</v>
      </c>
      <c r="DO257" s="28">
        <v>15.330253160157525</v>
      </c>
      <c r="DP257" s="28">
        <v>15.189537801984114</v>
      </c>
      <c r="DQ257" s="28">
        <v>15.053073417430063</v>
      </c>
      <c r="DS257" s="29">
        <v>12.814914143659536</v>
      </c>
      <c r="DT257" s="29">
        <v>11.926469193108099</v>
      </c>
      <c r="DU257" s="29">
        <v>11.777460877818504</v>
      </c>
      <c r="DV257" s="29">
        <v>11.769722474072568</v>
      </c>
      <c r="DW257" s="29">
        <v>11.723554839069271</v>
      </c>
      <c r="DX257" s="29">
        <v>11.606396434146573</v>
      </c>
      <c r="DY257" s="29">
        <v>11.529307590663622</v>
      </c>
      <c r="DZ257" s="29">
        <v>11.478343407026101</v>
      </c>
      <c r="EA257" s="29">
        <v>11.421238501814736</v>
      </c>
      <c r="EB257" s="29">
        <v>11.285795650520171</v>
      </c>
      <c r="EC257" s="29">
        <v>10.837367763510663</v>
      </c>
      <c r="ED257" s="29">
        <v>10.469716606720391</v>
      </c>
      <c r="EE257" s="29">
        <v>10.283411853968525</v>
      </c>
      <c r="EF257" s="29">
        <v>10.599723865033008</v>
      </c>
      <c r="EH257" s="29">
        <v>17.451914143659536</v>
      </c>
      <c r="EI257" s="29">
        <v>16.563469193108098</v>
      </c>
      <c r="EJ257" s="29">
        <v>16.563469193108098</v>
      </c>
      <c r="EK257" s="29">
        <v>16.406722474072566</v>
      </c>
      <c r="EL257" s="29">
        <v>16.360554839069273</v>
      </c>
      <c r="EM257" s="29">
        <v>16.243396434146575</v>
      </c>
      <c r="EN257" s="29">
        <v>16.166307590663621</v>
      </c>
      <c r="EO257" s="29">
        <v>16.115343407026103</v>
      </c>
      <c r="EP257" s="29">
        <v>16.058238501814735</v>
      </c>
      <c r="EQ257" s="29">
        <v>15.922795650520172</v>
      </c>
      <c r="ER257" s="29">
        <v>15.474367763510664</v>
      </c>
      <c r="ES257" s="29">
        <v>15.106716606720392</v>
      </c>
      <c r="ET257" s="29">
        <v>14.920411853968526</v>
      </c>
      <c r="EU257" s="29">
        <v>15.236723865033008</v>
      </c>
      <c r="EW257" s="1">
        <v>384427</v>
      </c>
      <c r="EX257" s="1">
        <v>398261</v>
      </c>
      <c r="EY257" s="1" t="s">
        <v>524</v>
      </c>
      <c r="EZ257" s="1" t="s">
        <v>859</v>
      </c>
    </row>
    <row r="258" spans="2:156" ht="16" thickBot="1" x14ac:dyDescent="0.4">
      <c r="B258" s="21" t="s">
        <v>259</v>
      </c>
      <c r="C258" s="22">
        <v>9.4483250031163912</v>
      </c>
      <c r="D258" s="23">
        <v>9.0532873110941985</v>
      </c>
      <c r="E258" s="23">
        <v>9.0785127053790475</v>
      </c>
      <c r="F258" s="23">
        <v>8.9870440014468826</v>
      </c>
      <c r="G258" s="23">
        <v>8.8001660566745805</v>
      </c>
      <c r="H258" s="23">
        <v>8.3031768462790581</v>
      </c>
      <c r="I258" s="23">
        <v>8.0612701182742654</v>
      </c>
      <c r="J258" s="23">
        <v>7.8223419820211149</v>
      </c>
      <c r="K258" s="23">
        <v>7.5913740911735417</v>
      </c>
      <c r="L258" s="23">
        <v>7.3408502711603738</v>
      </c>
      <c r="M258" s="23">
        <v>6.0854587189956355</v>
      </c>
      <c r="N258" s="23">
        <v>5.0985514324439478</v>
      </c>
      <c r="O258" s="23">
        <v>4.4955456601545905</v>
      </c>
      <c r="P258" s="23">
        <v>3.8573167653270595</v>
      </c>
      <c r="Q258" s="24"/>
      <c r="R258" s="23">
        <v>24.448325003116391</v>
      </c>
      <c r="S258" s="23">
        <v>24.053287311094198</v>
      </c>
      <c r="T258" s="23">
        <v>24.078512705379048</v>
      </c>
      <c r="U258" s="23">
        <v>23.987044001446883</v>
      </c>
      <c r="V258" s="23">
        <v>23.800166056674581</v>
      </c>
      <c r="W258" s="23">
        <v>23.303176846279058</v>
      </c>
      <c r="X258" s="23">
        <v>23.061270118274265</v>
      </c>
      <c r="Y258" s="23">
        <v>22.822341982021115</v>
      </c>
      <c r="Z258" s="23">
        <v>22.591374091173542</v>
      </c>
      <c r="AA258" s="23">
        <v>22.340850271160374</v>
      </c>
      <c r="AB258" s="23">
        <v>21.085458718995636</v>
      </c>
      <c r="AC258" s="23">
        <v>20.098551432443948</v>
      </c>
      <c r="AD258" s="23">
        <v>19.49554566015459</v>
      </c>
      <c r="AE258" s="23">
        <v>18.857316765327059</v>
      </c>
      <c r="AG258" s="25">
        <v>9.9851702101247639</v>
      </c>
      <c r="AH258" s="25">
        <v>10.004487847763762</v>
      </c>
      <c r="AI258" s="25">
        <v>9.8439134979226388</v>
      </c>
      <c r="AJ258" s="25">
        <v>9.632928984274681</v>
      </c>
      <c r="AK258" s="25">
        <v>9.3733194840435381</v>
      </c>
      <c r="AL258" s="25">
        <v>9.1090518815498598</v>
      </c>
      <c r="AM258" s="25">
        <v>8.8193454229731998</v>
      </c>
      <c r="AN258" s="25">
        <v>8.5246117690954257</v>
      </c>
      <c r="AO258" s="25">
        <v>8.2264417547635915</v>
      </c>
      <c r="AP258" s="25">
        <v>7.9270740873721834</v>
      </c>
      <c r="AQ258" s="25">
        <v>7.0054934739502173</v>
      </c>
      <c r="AR258" s="25">
        <v>6.1658019421632488</v>
      </c>
      <c r="AS258" s="25">
        <v>5.582532877054124</v>
      </c>
      <c r="AT258" s="25">
        <v>5.2613784932532184</v>
      </c>
      <c r="AV258" s="26">
        <v>24.985170210124764</v>
      </c>
      <c r="AW258" s="26">
        <v>25.004487847763762</v>
      </c>
      <c r="AX258" s="26">
        <v>24.843913497922639</v>
      </c>
      <c r="AY258" s="26">
        <v>24.632928984274681</v>
      </c>
      <c r="AZ258" s="26">
        <v>24.373319484043538</v>
      </c>
      <c r="BA258" s="26">
        <v>24.10905188154986</v>
      </c>
      <c r="BB258" s="26">
        <v>23.8193454229732</v>
      </c>
      <c r="BC258" s="26">
        <v>23.524611769095426</v>
      </c>
      <c r="BD258" s="26">
        <v>23.226441754763592</v>
      </c>
      <c r="BE258" s="26">
        <v>22.927074087372183</v>
      </c>
      <c r="BF258" s="26">
        <v>22.005493473950217</v>
      </c>
      <c r="BG258" s="26">
        <v>21.165801942163249</v>
      </c>
      <c r="BH258" s="26">
        <v>20.582532877054124</v>
      </c>
      <c r="BI258" s="26">
        <v>20.261378493253218</v>
      </c>
      <c r="BK258" s="27">
        <v>9.4527805005998786</v>
      </c>
      <c r="BL258" s="27">
        <v>9.0619449349069896</v>
      </c>
      <c r="BM258" s="27">
        <v>9.0913952324228937</v>
      </c>
      <c r="BN258" s="27">
        <v>9.0040034106680018</v>
      </c>
      <c r="BO258" s="27">
        <v>8.8220071835004745</v>
      </c>
      <c r="BP258" s="27">
        <v>8.3306323678843555</v>
      </c>
      <c r="BQ258" s="27">
        <v>8.0945092661002214</v>
      </c>
      <c r="BR258" s="27">
        <v>7.8614112400084721</v>
      </c>
      <c r="BS258" s="27">
        <v>7.6391989606004351</v>
      </c>
      <c r="BT258" s="27">
        <v>7.4071603413210561</v>
      </c>
      <c r="BU258" s="27">
        <v>6.4255725964546215</v>
      </c>
      <c r="BV258" s="27">
        <v>5.75127771646223</v>
      </c>
      <c r="BW258" s="27">
        <v>5.2528438686207792</v>
      </c>
      <c r="BX258" s="27">
        <v>4.9909515614365105</v>
      </c>
      <c r="BZ258" s="27">
        <v>24.452780500599879</v>
      </c>
      <c r="CA258" s="27">
        <v>24.06194493490699</v>
      </c>
      <c r="CB258" s="27">
        <v>24.091395232422894</v>
      </c>
      <c r="CC258" s="27">
        <v>24.004003410668002</v>
      </c>
      <c r="CD258" s="27">
        <v>23.822007183500475</v>
      </c>
      <c r="CE258" s="27">
        <v>23.330632367884355</v>
      </c>
      <c r="CF258" s="27">
        <v>23.094509266100221</v>
      </c>
      <c r="CG258" s="27">
        <v>22.861411240008472</v>
      </c>
      <c r="CH258" s="27">
        <v>22.639198960600435</v>
      </c>
      <c r="CI258" s="27">
        <v>22.407160341321056</v>
      </c>
      <c r="CJ258" s="27">
        <v>21.425572596454622</v>
      </c>
      <c r="CK258" s="27">
        <v>20.75127771646223</v>
      </c>
      <c r="CL258" s="27">
        <v>20.252843868620779</v>
      </c>
      <c r="CM258" s="27">
        <v>19.990951561436511</v>
      </c>
      <c r="CO258" s="28">
        <v>9.4841662148109407</v>
      </c>
      <c r="CP258" s="28">
        <v>9.1255715232577685</v>
      </c>
      <c r="CQ258" s="28">
        <v>9.1824741920480477</v>
      </c>
      <c r="CR258" s="28">
        <v>9.1168019368488373</v>
      </c>
      <c r="CS258" s="28">
        <v>8.9554400557720157</v>
      </c>
      <c r="CT258" s="28">
        <v>8.4800924501303889</v>
      </c>
      <c r="CU258" s="28">
        <v>8.2207604553640898</v>
      </c>
      <c r="CV258" s="28">
        <v>7.9451175534015022</v>
      </c>
      <c r="CW258" s="28">
        <v>7.6796119662113114</v>
      </c>
      <c r="CX258" s="28">
        <v>7.4055695470143696</v>
      </c>
      <c r="CY258" s="28">
        <v>5.2528998522878076</v>
      </c>
      <c r="CZ258" s="28">
        <v>0.53494200014561244</v>
      </c>
      <c r="DA258" s="28">
        <v>-3.2466122861587081</v>
      </c>
      <c r="DB258" s="28">
        <v>-5.624484842058024</v>
      </c>
      <c r="DD258" s="28">
        <v>24.484166214810941</v>
      </c>
      <c r="DE258" s="28">
        <v>24.125571523257769</v>
      </c>
      <c r="DF258" s="28">
        <v>24.182474192048048</v>
      </c>
      <c r="DG258" s="28">
        <v>24.116801936848837</v>
      </c>
      <c r="DH258" s="28">
        <v>23.955440055772016</v>
      </c>
      <c r="DI258" s="28">
        <v>23.480092450130389</v>
      </c>
      <c r="DJ258" s="28">
        <v>23.22076045536409</v>
      </c>
      <c r="DK258" s="28">
        <v>22.945117553401502</v>
      </c>
      <c r="DL258" s="28">
        <v>22.679611966211311</v>
      </c>
      <c r="DM258" s="28">
        <v>22.40556954701437</v>
      </c>
      <c r="DN258" s="28">
        <v>20.252899852287808</v>
      </c>
      <c r="DO258" s="28">
        <v>15.534942000145612</v>
      </c>
      <c r="DP258" s="28">
        <v>11.753387713841292</v>
      </c>
      <c r="DQ258" s="28">
        <v>9.375515157941976</v>
      </c>
      <c r="DS258" s="29">
        <v>9.4890077378182447</v>
      </c>
      <c r="DT258" s="29">
        <v>9.1179104692615809</v>
      </c>
      <c r="DU258" s="29">
        <v>9.1688470988236972</v>
      </c>
      <c r="DV258" s="29">
        <v>9.1088174258504395</v>
      </c>
      <c r="DW258" s="29">
        <v>8.9527049625262265</v>
      </c>
      <c r="DX258" s="29">
        <v>8.4730499061188489</v>
      </c>
      <c r="DY258" s="29">
        <v>8.1892806206375077</v>
      </c>
      <c r="DZ258" s="29">
        <v>7.8789303220442832</v>
      </c>
      <c r="EA258" s="29">
        <v>7.5379044099568233</v>
      </c>
      <c r="EB258" s="29">
        <v>6.6496653208490422</v>
      </c>
      <c r="EC258" s="29">
        <v>1.5773586646078215</v>
      </c>
      <c r="ED258" s="29">
        <v>-3.0014677386804323</v>
      </c>
      <c r="EE258" s="29">
        <v>-5.5186000154980093</v>
      </c>
      <c r="EF258" s="29">
        <v>-4.8965297290740892</v>
      </c>
      <c r="EH258" s="29">
        <v>24.489007737818245</v>
      </c>
      <c r="EI258" s="29">
        <v>24.117910469261581</v>
      </c>
      <c r="EJ258" s="29">
        <v>24.117910469261581</v>
      </c>
      <c r="EK258" s="29">
        <v>24.10881742585044</v>
      </c>
      <c r="EL258" s="29">
        <v>23.952704962526226</v>
      </c>
      <c r="EM258" s="29">
        <v>23.473049906118849</v>
      </c>
      <c r="EN258" s="29">
        <v>23.189280620637508</v>
      </c>
      <c r="EO258" s="29">
        <v>22.878930322044283</v>
      </c>
      <c r="EP258" s="29">
        <v>22.537904409956823</v>
      </c>
      <c r="EQ258" s="29">
        <v>21.649665320849042</v>
      </c>
      <c r="ER258" s="29">
        <v>16.577358664607821</v>
      </c>
      <c r="ES258" s="29">
        <v>11.998532261319568</v>
      </c>
      <c r="ET258" s="29">
        <v>9.4813999845019907</v>
      </c>
      <c r="EU258" s="29">
        <v>10.103470270925911</v>
      </c>
      <c r="EW258" s="1">
        <v>349148</v>
      </c>
      <c r="EX258" s="1">
        <v>404549</v>
      </c>
      <c r="EY258" s="1" t="s">
        <v>733</v>
      </c>
      <c r="EZ258" s="1" t="s">
        <v>878</v>
      </c>
    </row>
    <row r="259" spans="2:156" ht="16" thickBot="1" x14ac:dyDescent="0.4">
      <c r="B259" s="21" t="s">
        <v>260</v>
      </c>
      <c r="C259" s="22">
        <v>3.875502676932232</v>
      </c>
      <c r="D259" s="23">
        <v>2.9650181981992318E-2</v>
      </c>
      <c r="E259" s="23">
        <v>-2.4679141896662316</v>
      </c>
      <c r="F259" s="23">
        <v>-4.722726300033159</v>
      </c>
      <c r="G259" s="23">
        <v>-6.4839834932130067</v>
      </c>
      <c r="H259" s="23">
        <v>-9.4482070314053246</v>
      </c>
      <c r="I259" s="23">
        <v>-11.851627897091404</v>
      </c>
      <c r="J259" s="23">
        <v>-1.9459149275389649</v>
      </c>
      <c r="K259" s="23">
        <v>-1.5774135011980093</v>
      </c>
      <c r="L259" s="23">
        <v>-1.8943984700464114</v>
      </c>
      <c r="M259" s="23">
        <v>-2.6896834401131642</v>
      </c>
      <c r="N259" s="23">
        <v>-2.9933038826965728</v>
      </c>
      <c r="O259" s="23">
        <v>-3.4974811097147693</v>
      </c>
      <c r="P259" s="23">
        <v>-3.4392977825545472</v>
      </c>
      <c r="Q259" s="24"/>
      <c r="R259" s="23">
        <v>8.5125026769322325</v>
      </c>
      <c r="S259" s="23">
        <v>4.6666501819819928</v>
      </c>
      <c r="T259" s="23">
        <v>2.1690858103337689</v>
      </c>
      <c r="U259" s="23">
        <v>-8.5726300033158509E-2</v>
      </c>
      <c r="V259" s="23">
        <v>-1.8469834932130063</v>
      </c>
      <c r="W259" s="23">
        <v>-4.8112070314053241</v>
      </c>
      <c r="X259" s="23">
        <v>-7.214627897091404</v>
      </c>
      <c r="Y259" s="23">
        <v>-7.245914927538962</v>
      </c>
      <c r="Z259" s="23">
        <v>-6.8774135011980064</v>
      </c>
      <c r="AA259" s="23">
        <v>-7.1943984700464085</v>
      </c>
      <c r="AB259" s="23">
        <v>-7.9896834401131613</v>
      </c>
      <c r="AC259" s="23">
        <v>-8.2933038826965699</v>
      </c>
      <c r="AD259" s="23">
        <v>-8.7974811097147665</v>
      </c>
      <c r="AE259" s="23">
        <v>-8.7392977825545444</v>
      </c>
      <c r="AG259" s="25">
        <v>4.5848581567724267</v>
      </c>
      <c r="AH259" s="25">
        <v>1.323197997470519</v>
      </c>
      <c r="AI259" s="25">
        <v>-1.2268743150933012</v>
      </c>
      <c r="AJ259" s="25">
        <v>-3.6377523348424283</v>
      </c>
      <c r="AK259" s="25">
        <v>-5.5135096551206431</v>
      </c>
      <c r="AL259" s="25">
        <v>-8.3942327676593891</v>
      </c>
      <c r="AM259" s="25">
        <v>-10.830077766032481</v>
      </c>
      <c r="AN259" s="25">
        <v>-0.9793667579925156</v>
      </c>
      <c r="AO259" s="25">
        <v>-1.0457572163072655</v>
      </c>
      <c r="AP259" s="25">
        <v>-1.4797057120916648</v>
      </c>
      <c r="AQ259" s="25">
        <v>-1.863958231857282</v>
      </c>
      <c r="AR259" s="25">
        <v>-2.3552097952401851</v>
      </c>
      <c r="AS259" s="25">
        <v>-2.92145730295519</v>
      </c>
      <c r="AT259" s="25">
        <v>-2.8377933393756294</v>
      </c>
      <c r="AV259" s="26">
        <v>9.2218581567724272</v>
      </c>
      <c r="AW259" s="26">
        <v>5.9601979974705195</v>
      </c>
      <c r="AX259" s="26">
        <v>3.4101256849066992</v>
      </c>
      <c r="AY259" s="26">
        <v>0.99924766515757213</v>
      </c>
      <c r="AZ259" s="26">
        <v>-0.87650965512064261</v>
      </c>
      <c r="BA259" s="26">
        <v>-3.7572327676593886</v>
      </c>
      <c r="BB259" s="26">
        <v>-6.1930777660324807</v>
      </c>
      <c r="BC259" s="26">
        <v>-6.2793667579925128</v>
      </c>
      <c r="BD259" s="26">
        <v>-6.3457572163072626</v>
      </c>
      <c r="BE259" s="26">
        <v>-6.779705712091662</v>
      </c>
      <c r="BF259" s="26">
        <v>-7.1639582318572792</v>
      </c>
      <c r="BG259" s="26">
        <v>-7.6552097952401823</v>
      </c>
      <c r="BH259" s="26">
        <v>-8.2214573029551872</v>
      </c>
      <c r="BI259" s="26">
        <v>-8.1377933393756265</v>
      </c>
      <c r="BK259" s="27">
        <v>3.8817894006434699</v>
      </c>
      <c r="BL259" s="27">
        <v>0.13143551288217026</v>
      </c>
      <c r="BM259" s="27">
        <v>-2.4717444334874088</v>
      </c>
      <c r="BN259" s="27">
        <v>-4.7264324962466304</v>
      </c>
      <c r="BO259" s="27">
        <v>-6.4891503442735221</v>
      </c>
      <c r="BP259" s="27">
        <v>-9.4482383770842304</v>
      </c>
      <c r="BQ259" s="27">
        <v>-11.849322014311539</v>
      </c>
      <c r="BR259" s="27">
        <v>-1.9319860053508506</v>
      </c>
      <c r="BS259" s="27">
        <v>-1.3579456419150446</v>
      </c>
      <c r="BT259" s="27">
        <v>-1.6390373229668072</v>
      </c>
      <c r="BU259" s="27">
        <v>-2.5380211997018733</v>
      </c>
      <c r="BV259" s="27">
        <v>-2.6411650922201417</v>
      </c>
      <c r="BW259" s="27">
        <v>-3.2498943029530949</v>
      </c>
      <c r="BX259" s="27">
        <v>-3.1985077615615509</v>
      </c>
      <c r="BZ259" s="27">
        <v>8.5187894006434703</v>
      </c>
      <c r="CA259" s="27">
        <v>4.7684355128821707</v>
      </c>
      <c r="CB259" s="27">
        <v>2.1652555665125917</v>
      </c>
      <c r="CC259" s="27">
        <v>-8.9432496246629967E-2</v>
      </c>
      <c r="CD259" s="27">
        <v>-1.8521503442735217</v>
      </c>
      <c r="CE259" s="27">
        <v>-4.81123837708423</v>
      </c>
      <c r="CF259" s="27">
        <v>-7.212322014311539</v>
      </c>
      <c r="CG259" s="27">
        <v>-7.2319860053508478</v>
      </c>
      <c r="CH259" s="27">
        <v>-6.6579456419150418</v>
      </c>
      <c r="CI259" s="27">
        <v>-6.9390373229668043</v>
      </c>
      <c r="CJ259" s="27">
        <v>-7.8380211997018705</v>
      </c>
      <c r="CK259" s="27">
        <v>-7.9411650922201389</v>
      </c>
      <c r="CL259" s="27">
        <v>-8.5498943029530921</v>
      </c>
      <c r="CM259" s="27">
        <v>-8.4985077615615481</v>
      </c>
      <c r="CO259" s="28">
        <v>3.9058433033358462</v>
      </c>
      <c r="CP259" s="28">
        <v>9.0406452241133195E-2</v>
      </c>
      <c r="CQ259" s="28">
        <v>-2.3809768705172942</v>
      </c>
      <c r="CR259" s="28">
        <v>-4.6096500447140123</v>
      </c>
      <c r="CS259" s="28">
        <v>-6.3565355427866201</v>
      </c>
      <c r="CT259" s="28">
        <v>-9.3064198292776652</v>
      </c>
      <c r="CU259" s="28">
        <v>-11.717159811985027</v>
      </c>
      <c r="CV259" s="28">
        <v>-1.8221218074664733</v>
      </c>
      <c r="CW259" s="28">
        <v>-1.4219656988775071</v>
      </c>
      <c r="CX259" s="28">
        <v>-1.6931598915328223</v>
      </c>
      <c r="CY259" s="28">
        <v>-2.661082786713493</v>
      </c>
      <c r="CZ259" s="28">
        <v>-4.2827318745292118</v>
      </c>
      <c r="DA259" s="28">
        <v>-6.2511789478173441</v>
      </c>
      <c r="DB259" s="28">
        <v>-7.2127969202497724</v>
      </c>
      <c r="DD259" s="28">
        <v>8.5428433033358466</v>
      </c>
      <c r="DE259" s="28">
        <v>4.7274064522411336</v>
      </c>
      <c r="DF259" s="28">
        <v>2.2560231294827062</v>
      </c>
      <c r="DG259" s="28">
        <v>2.7349955285988159E-2</v>
      </c>
      <c r="DH259" s="28">
        <v>-1.7195355427866197</v>
      </c>
      <c r="DI259" s="28">
        <v>-4.6694198292776647</v>
      </c>
      <c r="DJ259" s="28">
        <v>-7.0801598119850269</v>
      </c>
      <c r="DK259" s="28">
        <v>-7.1221218074664705</v>
      </c>
      <c r="DL259" s="28">
        <v>-6.7219656988775043</v>
      </c>
      <c r="DM259" s="28">
        <v>-6.9931598915328195</v>
      </c>
      <c r="DN259" s="28">
        <v>-7.9610827867134901</v>
      </c>
      <c r="DO259" s="28">
        <v>-9.5827318745292089</v>
      </c>
      <c r="DP259" s="28">
        <v>-11.551178947817341</v>
      </c>
      <c r="DQ259" s="28">
        <v>-12.51279692024977</v>
      </c>
      <c r="DS259" s="29">
        <v>3.8912905482423419</v>
      </c>
      <c r="DT259" s="29">
        <v>7.946662664965487E-2</v>
      </c>
      <c r="DU259" s="29">
        <v>-2.4345364556236753</v>
      </c>
      <c r="DV259" s="29">
        <v>-4.652996236203375</v>
      </c>
      <c r="DW259" s="29">
        <v>-6.3954187530318229</v>
      </c>
      <c r="DX259" s="29">
        <v>-9.3221273186393674</v>
      </c>
      <c r="DY259" s="29">
        <v>-11.698454067304176</v>
      </c>
      <c r="DZ259" s="29">
        <v>-1.7539954992094735</v>
      </c>
      <c r="EA259" s="29">
        <v>-1.2197460100656485</v>
      </c>
      <c r="EB259" s="29">
        <v>-1.7908220492341727</v>
      </c>
      <c r="EC259" s="29">
        <v>-4.1881951451015667</v>
      </c>
      <c r="ED259" s="29">
        <v>-5.439351040059428</v>
      </c>
      <c r="EE259" s="29">
        <v>-6.8855878052118982</v>
      </c>
      <c r="EF259" s="29">
        <v>-6.2838246686415218</v>
      </c>
      <c r="EH259" s="29">
        <v>8.5282905482423423</v>
      </c>
      <c r="EI259" s="29">
        <v>4.7164666266496553</v>
      </c>
      <c r="EJ259" s="29">
        <v>4.7164666266496553</v>
      </c>
      <c r="EK259" s="29">
        <v>-1.5996236203374536E-2</v>
      </c>
      <c r="EL259" s="29">
        <v>-1.7584187530318225</v>
      </c>
      <c r="EM259" s="29">
        <v>-4.6851273186393669</v>
      </c>
      <c r="EN259" s="29">
        <v>-7.0614540673041759</v>
      </c>
      <c r="EO259" s="29">
        <v>-7.0539954992094707</v>
      </c>
      <c r="EP259" s="29">
        <v>-6.5197460100656457</v>
      </c>
      <c r="EQ259" s="29">
        <v>-7.0908220492341698</v>
      </c>
      <c r="ER259" s="29">
        <v>-9.4881951451015638</v>
      </c>
      <c r="ES259" s="29">
        <v>-10.739351040059425</v>
      </c>
      <c r="ET259" s="29">
        <v>-12.185587805211895</v>
      </c>
      <c r="EU259" s="29">
        <v>-11.583824668641519</v>
      </c>
      <c r="EW259" s="1">
        <v>389826</v>
      </c>
      <c r="EX259" s="1">
        <v>390619</v>
      </c>
      <c r="EY259" s="1" t="s">
        <v>646</v>
      </c>
      <c r="EZ259" s="1" t="s">
        <v>869</v>
      </c>
    </row>
    <row r="260" spans="2:156" ht="16" thickBot="1" x14ac:dyDescent="0.4">
      <c r="B260" s="21" t="s">
        <v>261</v>
      </c>
      <c r="C260" s="22">
        <v>9.3125768794104609</v>
      </c>
      <c r="D260" s="23">
        <v>8.8699965770977105</v>
      </c>
      <c r="E260" s="23">
        <v>8.6146727013031299</v>
      </c>
      <c r="F260" s="23">
        <v>8.3408939583873742</v>
      </c>
      <c r="G260" s="23">
        <v>8.1132709798924694</v>
      </c>
      <c r="H260" s="23">
        <v>7.863828852416054</v>
      </c>
      <c r="I260" s="23">
        <v>7.5249995249099655</v>
      </c>
      <c r="J260" s="23">
        <v>7.1807373852187233</v>
      </c>
      <c r="K260" s="23">
        <v>6.7192328150051566</v>
      </c>
      <c r="L260" s="23">
        <v>6.2400947300627472</v>
      </c>
      <c r="M260" s="23">
        <v>4.1756948219825105</v>
      </c>
      <c r="N260" s="23">
        <v>2.8664676686027803</v>
      </c>
      <c r="O260" s="23">
        <v>2.3947611408269154</v>
      </c>
      <c r="P260" s="23">
        <v>2.2313208988857092</v>
      </c>
      <c r="Q260" s="24"/>
      <c r="R260" s="23">
        <v>15.85257687941046</v>
      </c>
      <c r="S260" s="23">
        <v>15.40999657709771</v>
      </c>
      <c r="T260" s="23">
        <v>15.154672701303129</v>
      </c>
      <c r="U260" s="23">
        <v>14.880893958387373</v>
      </c>
      <c r="V260" s="23">
        <v>14.653270979892469</v>
      </c>
      <c r="W260" s="23">
        <v>14.403828852416053</v>
      </c>
      <c r="X260" s="23">
        <v>14.064999524909965</v>
      </c>
      <c r="Y260" s="23">
        <v>13.720737385218722</v>
      </c>
      <c r="Z260" s="23">
        <v>13.259232815005156</v>
      </c>
      <c r="AA260" s="23">
        <v>12.780094730062746</v>
      </c>
      <c r="AB260" s="23">
        <v>10.71569482198251</v>
      </c>
      <c r="AC260" s="23">
        <v>9.4064676686027795</v>
      </c>
      <c r="AD260" s="23">
        <v>8.9347611408269145</v>
      </c>
      <c r="AE260" s="23">
        <v>8.7713208988857083</v>
      </c>
      <c r="AG260" s="25">
        <v>9.5841390488749276</v>
      </c>
      <c r="AH260" s="25">
        <v>9.3672376305365681</v>
      </c>
      <c r="AI260" s="25">
        <v>9.0582925215982293</v>
      </c>
      <c r="AJ260" s="25">
        <v>8.6201164264370576</v>
      </c>
      <c r="AK260" s="25">
        <v>8.1754439178338707</v>
      </c>
      <c r="AL260" s="25">
        <v>7.6758668643057497</v>
      </c>
      <c r="AM260" s="25">
        <v>7.0692573478626866</v>
      </c>
      <c r="AN260" s="25">
        <v>6.4616352046807712</v>
      </c>
      <c r="AO260" s="25">
        <v>5.7849783157288179</v>
      </c>
      <c r="AP260" s="25">
        <v>4.991891543932045</v>
      </c>
      <c r="AQ260" s="25">
        <v>4.312134650185083</v>
      </c>
      <c r="AR260" s="25">
        <v>3.8616576806952025</v>
      </c>
      <c r="AS260" s="25">
        <v>3.6295775512004624</v>
      </c>
      <c r="AT260" s="25">
        <v>3.4445562580284914</v>
      </c>
      <c r="AV260" s="26">
        <v>16.124139048874927</v>
      </c>
      <c r="AW260" s="26">
        <v>15.907237630536567</v>
      </c>
      <c r="AX260" s="26">
        <v>15.598292521598228</v>
      </c>
      <c r="AY260" s="26">
        <v>15.160116426437057</v>
      </c>
      <c r="AZ260" s="26">
        <v>14.71544391783387</v>
      </c>
      <c r="BA260" s="26">
        <v>14.215866864305749</v>
      </c>
      <c r="BB260" s="26">
        <v>13.609257347862686</v>
      </c>
      <c r="BC260" s="26">
        <v>13.00163520468077</v>
      </c>
      <c r="BD260" s="26">
        <v>12.324978315728817</v>
      </c>
      <c r="BE260" s="26">
        <v>11.531891543932044</v>
      </c>
      <c r="BF260" s="26">
        <v>10.852134650185082</v>
      </c>
      <c r="BG260" s="26">
        <v>10.401657680695202</v>
      </c>
      <c r="BH260" s="26">
        <v>10.169577551200462</v>
      </c>
      <c r="BI260" s="26">
        <v>9.9845562580284906</v>
      </c>
      <c r="BK260" s="27">
        <v>9.2823767954168055</v>
      </c>
      <c r="BL260" s="27">
        <v>8.8308034131870521</v>
      </c>
      <c r="BM260" s="27">
        <v>8.5835293120814686</v>
      </c>
      <c r="BN260" s="27">
        <v>8.3663255354200672</v>
      </c>
      <c r="BO260" s="27">
        <v>8.1162560868657962</v>
      </c>
      <c r="BP260" s="27">
        <v>7.8843434296277835</v>
      </c>
      <c r="BQ260" s="27">
        <v>7.5740207726463105</v>
      </c>
      <c r="BR260" s="27">
        <v>7.162198542347463</v>
      </c>
      <c r="BS260" s="27">
        <v>6.7195767149358812</v>
      </c>
      <c r="BT260" s="27">
        <v>6.2839644028402706</v>
      </c>
      <c r="BU260" s="27">
        <v>4.577057217195172</v>
      </c>
      <c r="BV260" s="27">
        <v>3.5543918218449875</v>
      </c>
      <c r="BW260" s="27">
        <v>3.2264601728247868</v>
      </c>
      <c r="BX260" s="27">
        <v>3.216021327724242</v>
      </c>
      <c r="BZ260" s="27">
        <v>15.822376795416805</v>
      </c>
      <c r="CA260" s="27">
        <v>15.370803413187051</v>
      </c>
      <c r="CB260" s="27">
        <v>15.123529312081468</v>
      </c>
      <c r="CC260" s="27">
        <v>14.906325535420066</v>
      </c>
      <c r="CD260" s="27">
        <v>14.656256086865795</v>
      </c>
      <c r="CE260" s="27">
        <v>14.424343429627783</v>
      </c>
      <c r="CF260" s="27">
        <v>14.11402077264631</v>
      </c>
      <c r="CG260" s="27">
        <v>13.702198542347462</v>
      </c>
      <c r="CH260" s="27">
        <v>13.25957671493588</v>
      </c>
      <c r="CI260" s="27">
        <v>12.82396440284027</v>
      </c>
      <c r="CJ260" s="27">
        <v>11.117057217195171</v>
      </c>
      <c r="CK260" s="27">
        <v>10.094391821844987</v>
      </c>
      <c r="CL260" s="27">
        <v>9.766460172824786</v>
      </c>
      <c r="CM260" s="27">
        <v>9.7560213277242411</v>
      </c>
      <c r="CO260" s="28">
        <v>9.3300710910064222</v>
      </c>
      <c r="CP260" s="28">
        <v>8.9027275909954646</v>
      </c>
      <c r="CQ260" s="28">
        <v>8.6461538857294276</v>
      </c>
      <c r="CR260" s="28">
        <v>8.3975958561011197</v>
      </c>
      <c r="CS260" s="28">
        <v>8.1433297516690146</v>
      </c>
      <c r="CT260" s="28">
        <v>7.8795828352485096</v>
      </c>
      <c r="CU260" s="28">
        <v>7.51832617981764</v>
      </c>
      <c r="CV260" s="28">
        <v>7.1420104692086301</v>
      </c>
      <c r="CW260" s="28">
        <v>6.80302514413785</v>
      </c>
      <c r="CX260" s="28">
        <v>6.4198867032787579</v>
      </c>
      <c r="CY260" s="28">
        <v>3.7939141985993743</v>
      </c>
      <c r="CZ260" s="28">
        <v>-0.60668886320451776</v>
      </c>
      <c r="DA260" s="28">
        <v>-3.9599980256018519</v>
      </c>
      <c r="DB260" s="28">
        <v>-6.6105463586120479</v>
      </c>
      <c r="DD260" s="28">
        <v>15.870071091006421</v>
      </c>
      <c r="DE260" s="28">
        <v>15.442727590995464</v>
      </c>
      <c r="DF260" s="28">
        <v>15.186153885729427</v>
      </c>
      <c r="DG260" s="28">
        <v>14.937595856101119</v>
      </c>
      <c r="DH260" s="28">
        <v>14.683329751669014</v>
      </c>
      <c r="DI260" s="28">
        <v>14.419582835248509</v>
      </c>
      <c r="DJ260" s="28">
        <v>14.058326179817639</v>
      </c>
      <c r="DK260" s="28">
        <v>13.682010469208629</v>
      </c>
      <c r="DL260" s="28">
        <v>13.343025144137849</v>
      </c>
      <c r="DM260" s="28">
        <v>12.959886703278757</v>
      </c>
      <c r="DN260" s="28">
        <v>10.333914198599373</v>
      </c>
      <c r="DO260" s="28">
        <v>5.9333111367954814</v>
      </c>
      <c r="DP260" s="28">
        <v>2.5800019743981473</v>
      </c>
      <c r="DQ260" s="28">
        <v>-7.0546358612048721E-2</v>
      </c>
      <c r="DS260" s="29">
        <v>9.3192278955294778</v>
      </c>
      <c r="DT260" s="29">
        <v>8.856203333495106</v>
      </c>
      <c r="DU260" s="29">
        <v>8.5894317019572632</v>
      </c>
      <c r="DV260" s="29">
        <v>8.3639453335082834</v>
      </c>
      <c r="DW260" s="29">
        <v>8.1076833217261299</v>
      </c>
      <c r="DX260" s="29">
        <v>7.8661249588384798</v>
      </c>
      <c r="DY260" s="29">
        <v>7.5226709071830804</v>
      </c>
      <c r="DZ260" s="29">
        <v>7.17198174740731</v>
      </c>
      <c r="EA260" s="29">
        <v>6.7728795027427164</v>
      </c>
      <c r="EB260" s="29">
        <v>5.8662699044786741</v>
      </c>
      <c r="EC260" s="29">
        <v>0.91783205417636182</v>
      </c>
      <c r="ED260" s="29">
        <v>-3.2765325781880286</v>
      </c>
      <c r="EE260" s="29">
        <v>-5.8152926126510636</v>
      </c>
      <c r="EF260" s="29">
        <v>-5.5240930520495297</v>
      </c>
      <c r="EH260" s="29">
        <v>15.859227895529477</v>
      </c>
      <c r="EI260" s="29">
        <v>15.396203333495105</v>
      </c>
      <c r="EJ260" s="29">
        <v>15.396203333495105</v>
      </c>
      <c r="EK260" s="29">
        <v>14.903945333508283</v>
      </c>
      <c r="EL260" s="29">
        <v>14.647683321726129</v>
      </c>
      <c r="EM260" s="29">
        <v>14.406124958838479</v>
      </c>
      <c r="EN260" s="29">
        <v>14.06267090718308</v>
      </c>
      <c r="EO260" s="29">
        <v>13.711981747407309</v>
      </c>
      <c r="EP260" s="29">
        <v>13.312879502742716</v>
      </c>
      <c r="EQ260" s="29">
        <v>12.406269904478673</v>
      </c>
      <c r="ER260" s="29">
        <v>7.457832054176361</v>
      </c>
      <c r="ES260" s="29">
        <v>3.2634674218119706</v>
      </c>
      <c r="ET260" s="29">
        <v>0.72470738734893558</v>
      </c>
      <c r="EU260" s="29">
        <v>1.0159069479504694</v>
      </c>
      <c r="EW260" s="1">
        <v>335679</v>
      </c>
      <c r="EX260" s="1">
        <v>439130</v>
      </c>
      <c r="EY260" s="1" t="s">
        <v>500</v>
      </c>
      <c r="EZ260" s="1" t="s">
        <v>874</v>
      </c>
    </row>
    <row r="261" spans="2:156" ht="16" thickBot="1" x14ac:dyDescent="0.4">
      <c r="B261" s="21" t="s">
        <v>262</v>
      </c>
      <c r="C261" s="22">
        <v>8.058462541549483</v>
      </c>
      <c r="D261" s="23">
        <v>7.5948097749141645</v>
      </c>
      <c r="E261" s="23">
        <v>7.4173926999558386</v>
      </c>
      <c r="F261" s="23">
        <v>7.1146939899979333</v>
      </c>
      <c r="G261" s="23">
        <v>7.0023639576283561</v>
      </c>
      <c r="H261" s="23">
        <v>6.7106784574784939</v>
      </c>
      <c r="I261" s="23">
        <v>6.3331698564045418</v>
      </c>
      <c r="J261" s="23">
        <v>6.2517607741571251</v>
      </c>
      <c r="K261" s="23">
        <v>5.9441642166857296</v>
      </c>
      <c r="L261" s="23">
        <v>5.5482996348732048</v>
      </c>
      <c r="M261" s="23">
        <v>4.3136640292429487</v>
      </c>
      <c r="N261" s="23">
        <v>3.4526827689452713</v>
      </c>
      <c r="O261" s="23">
        <v>3.0011742736233771</v>
      </c>
      <c r="P261" s="23">
        <v>2.8739193645295806</v>
      </c>
      <c r="Q261" s="24"/>
      <c r="R261" s="23">
        <v>11.558462541549483</v>
      </c>
      <c r="S261" s="23">
        <v>11.094809774914165</v>
      </c>
      <c r="T261" s="23">
        <v>10.917392699955839</v>
      </c>
      <c r="U261" s="23">
        <v>10.614693989997933</v>
      </c>
      <c r="V261" s="23">
        <v>10.502363957628356</v>
      </c>
      <c r="W261" s="23">
        <v>10.210678457478494</v>
      </c>
      <c r="X261" s="23">
        <v>9.8331698564045418</v>
      </c>
      <c r="Y261" s="23">
        <v>9.7517607741571251</v>
      </c>
      <c r="Z261" s="23">
        <v>9.4441642166857296</v>
      </c>
      <c r="AA261" s="23">
        <v>9.0482996348732048</v>
      </c>
      <c r="AB261" s="23">
        <v>7.8136640292429487</v>
      </c>
      <c r="AC261" s="23">
        <v>6.9526827689452713</v>
      </c>
      <c r="AD261" s="23">
        <v>6.5011742736233771</v>
      </c>
      <c r="AE261" s="23">
        <v>6.3739193645295806</v>
      </c>
      <c r="AG261" s="25">
        <v>8.2117781933114902</v>
      </c>
      <c r="AH261" s="25">
        <v>7.891315229285965</v>
      </c>
      <c r="AI261" s="25">
        <v>7.6959010824193488</v>
      </c>
      <c r="AJ261" s="25">
        <v>7.3826015989245359</v>
      </c>
      <c r="AK261" s="25">
        <v>7.2691102363404134</v>
      </c>
      <c r="AL261" s="25">
        <v>6.9842722480313757</v>
      </c>
      <c r="AM261" s="25">
        <v>6.6101274129260936</v>
      </c>
      <c r="AN261" s="25">
        <v>6.5210819506688491</v>
      </c>
      <c r="AO261" s="25">
        <v>6.2051952655554956</v>
      </c>
      <c r="AP261" s="25">
        <v>5.8367077009500861</v>
      </c>
      <c r="AQ261" s="25">
        <v>4.8913890509017577</v>
      </c>
      <c r="AR261" s="25">
        <v>4.0874930037188602</v>
      </c>
      <c r="AS261" s="25">
        <v>3.4115130619702843</v>
      </c>
      <c r="AT261" s="25">
        <v>3.0093700373846843</v>
      </c>
      <c r="AV261" s="26">
        <v>11.71177819331149</v>
      </c>
      <c r="AW261" s="26">
        <v>11.391315229285965</v>
      </c>
      <c r="AX261" s="26">
        <v>11.195901082419349</v>
      </c>
      <c r="AY261" s="26">
        <v>10.882601598924536</v>
      </c>
      <c r="AZ261" s="26">
        <v>10.769110236340413</v>
      </c>
      <c r="BA261" s="26">
        <v>10.484272248031376</v>
      </c>
      <c r="BB261" s="26">
        <v>10.110127412926094</v>
      </c>
      <c r="BC261" s="26">
        <v>10.021081950668849</v>
      </c>
      <c r="BD261" s="26">
        <v>9.7051952655554956</v>
      </c>
      <c r="BE261" s="26">
        <v>9.3367077009500861</v>
      </c>
      <c r="BF261" s="26">
        <v>8.3913890509017577</v>
      </c>
      <c r="BG261" s="26">
        <v>7.5874930037188602</v>
      </c>
      <c r="BH261" s="26">
        <v>6.9115130619702843</v>
      </c>
      <c r="BI261" s="26">
        <v>6.5093700373846843</v>
      </c>
      <c r="BK261" s="27">
        <v>8.0627246903590386</v>
      </c>
      <c r="BL261" s="27">
        <v>7.6188288448799675</v>
      </c>
      <c r="BM261" s="27">
        <v>7.4592124793180385</v>
      </c>
      <c r="BN261" s="27">
        <v>7.1686591657316487</v>
      </c>
      <c r="BO261" s="27">
        <v>7.0702703616084452</v>
      </c>
      <c r="BP261" s="27">
        <v>6.7953278601096994</v>
      </c>
      <c r="BQ261" s="27">
        <v>6.4357920507964081</v>
      </c>
      <c r="BR261" s="27">
        <v>6.3666973118936774</v>
      </c>
      <c r="BS261" s="27">
        <v>6.0804675128574583</v>
      </c>
      <c r="BT261" s="27">
        <v>5.7231775279992121</v>
      </c>
      <c r="BU261" s="27">
        <v>4.5857507429564581</v>
      </c>
      <c r="BV261" s="27">
        <v>3.8964029319873639</v>
      </c>
      <c r="BW261" s="27">
        <v>3.5186019934530091</v>
      </c>
      <c r="BX261" s="27">
        <v>3.478139863625092</v>
      </c>
      <c r="BZ261" s="27">
        <v>11.562724690359039</v>
      </c>
      <c r="CA261" s="27">
        <v>11.118828844879967</v>
      </c>
      <c r="CB261" s="27">
        <v>10.959212479318039</v>
      </c>
      <c r="CC261" s="27">
        <v>10.668659165731649</v>
      </c>
      <c r="CD261" s="27">
        <v>10.570270361608445</v>
      </c>
      <c r="CE261" s="27">
        <v>10.295327860109699</v>
      </c>
      <c r="CF261" s="27">
        <v>9.9357920507964081</v>
      </c>
      <c r="CG261" s="27">
        <v>9.8666973118936774</v>
      </c>
      <c r="CH261" s="27">
        <v>9.5804675128574583</v>
      </c>
      <c r="CI261" s="27">
        <v>9.2231775279992121</v>
      </c>
      <c r="CJ261" s="27">
        <v>8.0857507429564581</v>
      </c>
      <c r="CK261" s="27">
        <v>7.3964029319873639</v>
      </c>
      <c r="CL261" s="27">
        <v>7.0186019934530091</v>
      </c>
      <c r="CM261" s="27">
        <v>6.978139863625092</v>
      </c>
      <c r="CO261" s="28">
        <v>8.0695556133463828</v>
      </c>
      <c r="CP261" s="28">
        <v>7.6216308806769408</v>
      </c>
      <c r="CQ261" s="28">
        <v>7.4626814150702838</v>
      </c>
      <c r="CR261" s="28">
        <v>7.1709822808320585</v>
      </c>
      <c r="CS261" s="28">
        <v>7.0933138592004443</v>
      </c>
      <c r="CT261" s="28">
        <v>6.8366967394919929</v>
      </c>
      <c r="CU261" s="28">
        <v>6.484942862574659</v>
      </c>
      <c r="CV261" s="28">
        <v>6.4261012426936244</v>
      </c>
      <c r="CW261" s="28">
        <v>6.1749940393424776</v>
      </c>
      <c r="CX261" s="28">
        <v>5.8741486835091496</v>
      </c>
      <c r="CY261" s="28">
        <v>4.2459099980679618</v>
      </c>
      <c r="CZ261" s="28">
        <v>0.77950475816815157</v>
      </c>
      <c r="DA261" s="28">
        <v>-2.0107748418300631</v>
      </c>
      <c r="DB261" s="28">
        <v>-3.7576236785484056</v>
      </c>
      <c r="DD261" s="28">
        <v>11.569555613346383</v>
      </c>
      <c r="DE261" s="28">
        <v>11.121630880676941</v>
      </c>
      <c r="DF261" s="28">
        <v>10.962681415070284</v>
      </c>
      <c r="DG261" s="28">
        <v>10.670982280832058</v>
      </c>
      <c r="DH261" s="28">
        <v>10.593313859200444</v>
      </c>
      <c r="DI261" s="28">
        <v>10.336696739491993</v>
      </c>
      <c r="DJ261" s="28">
        <v>9.984942862574659</v>
      </c>
      <c r="DK261" s="28">
        <v>9.9261012426936244</v>
      </c>
      <c r="DL261" s="28">
        <v>9.6749940393424776</v>
      </c>
      <c r="DM261" s="28">
        <v>9.3741486835091496</v>
      </c>
      <c r="DN261" s="28">
        <v>7.7459099980679618</v>
      </c>
      <c r="DO261" s="28">
        <v>4.2795047581681516</v>
      </c>
      <c r="DP261" s="28">
        <v>1.4892251581699369</v>
      </c>
      <c r="DQ261" s="28">
        <v>-0.25762367854840562</v>
      </c>
      <c r="DS261" s="29">
        <v>8.0572364597582613</v>
      </c>
      <c r="DT261" s="29">
        <v>7.5938644678066343</v>
      </c>
      <c r="DU261" s="29">
        <v>7.4475682150285962</v>
      </c>
      <c r="DV261" s="29">
        <v>7.1816897405600351</v>
      </c>
      <c r="DW261" s="29">
        <v>7.1290246921131502</v>
      </c>
      <c r="DX261" s="29">
        <v>6.9061468730048041</v>
      </c>
      <c r="DY261" s="29">
        <v>6.587531327892636</v>
      </c>
      <c r="DZ261" s="29">
        <v>6.5616422118767499</v>
      </c>
      <c r="EA261" s="29">
        <v>6.2349001409452693</v>
      </c>
      <c r="EB261" s="29">
        <v>5.3944442222062197</v>
      </c>
      <c r="EC261" s="29">
        <v>1.7455316482351257</v>
      </c>
      <c r="ED261" s="29">
        <v>-1.4156598608114876</v>
      </c>
      <c r="EE261" s="29">
        <v>-3.319578123830091</v>
      </c>
      <c r="EF261" s="29">
        <v>-2.9254293320390303</v>
      </c>
      <c r="EH261" s="29">
        <v>11.557236459758261</v>
      </c>
      <c r="EI261" s="29">
        <v>11.093864467806634</v>
      </c>
      <c r="EJ261" s="29">
        <v>11.093864467806634</v>
      </c>
      <c r="EK261" s="29">
        <v>10.681689740560035</v>
      </c>
      <c r="EL261" s="29">
        <v>10.62902469211315</v>
      </c>
      <c r="EM261" s="29">
        <v>10.406146873004804</v>
      </c>
      <c r="EN261" s="29">
        <v>10.087531327892636</v>
      </c>
      <c r="EO261" s="29">
        <v>10.06164221187675</v>
      </c>
      <c r="EP261" s="29">
        <v>9.7349001409452693</v>
      </c>
      <c r="EQ261" s="29">
        <v>8.8944442222062197</v>
      </c>
      <c r="ER261" s="29">
        <v>5.2455316482351257</v>
      </c>
      <c r="ES261" s="29">
        <v>2.0843401391885124</v>
      </c>
      <c r="ET261" s="29">
        <v>0.18042187616990901</v>
      </c>
      <c r="EU261" s="29">
        <v>0.57457066796096967</v>
      </c>
      <c r="EW261" s="1">
        <v>392096</v>
      </c>
      <c r="EX261" s="1">
        <v>383493</v>
      </c>
      <c r="EY261" s="1" t="s">
        <v>522</v>
      </c>
      <c r="EZ261" s="1" t="s">
        <v>869</v>
      </c>
    </row>
    <row r="262" spans="2:156" ht="16" thickBot="1" x14ac:dyDescent="0.4">
      <c r="B262" s="21" t="s">
        <v>263</v>
      </c>
      <c r="C262" s="22">
        <v>11.926580921396802</v>
      </c>
      <c r="D262" s="23">
        <v>11.521823130293848</v>
      </c>
      <c r="E262" s="23">
        <v>11.195548370886334</v>
      </c>
      <c r="F262" s="23">
        <v>10.767476661722485</v>
      </c>
      <c r="G262" s="23">
        <v>10.498043012942466</v>
      </c>
      <c r="H262" s="23">
        <v>10.055405874361458</v>
      </c>
      <c r="I262" s="23">
        <v>9.6078394627060622</v>
      </c>
      <c r="J262" s="23">
        <v>9.1148240973748234</v>
      </c>
      <c r="K262" s="23">
        <v>8.6608867393393574</v>
      </c>
      <c r="L262" s="23">
        <v>7.9798093738744527</v>
      </c>
      <c r="M262" s="23">
        <v>5.6763320742583119</v>
      </c>
      <c r="N262" s="23">
        <v>4.5361515122643539</v>
      </c>
      <c r="O262" s="23">
        <v>4.3373484664306901</v>
      </c>
      <c r="P262" s="23">
        <v>4.8316988680243682</v>
      </c>
      <c r="Q262" s="24"/>
      <c r="R262" s="23">
        <v>16.426580921396802</v>
      </c>
      <c r="S262" s="23">
        <v>16.021823130293846</v>
      </c>
      <c r="T262" s="23">
        <v>15.695548370886334</v>
      </c>
      <c r="U262" s="23">
        <v>15.267476661722485</v>
      </c>
      <c r="V262" s="23">
        <v>14.998043012942466</v>
      </c>
      <c r="W262" s="23">
        <v>14.555405874361458</v>
      </c>
      <c r="X262" s="23">
        <v>14.107839462706062</v>
      </c>
      <c r="Y262" s="23">
        <v>13.614824097374823</v>
      </c>
      <c r="Z262" s="23">
        <v>13.160886739339357</v>
      </c>
      <c r="AA262" s="23">
        <v>12.479809373874453</v>
      </c>
      <c r="AB262" s="23">
        <v>10.176332074258312</v>
      </c>
      <c r="AC262" s="23">
        <v>9.0361515122643539</v>
      </c>
      <c r="AD262" s="23">
        <v>8.8373484664306901</v>
      </c>
      <c r="AE262" s="23">
        <v>9.3316988680243682</v>
      </c>
      <c r="AG262" s="25">
        <v>12.094958429566573</v>
      </c>
      <c r="AH262" s="25">
        <v>11.840055497091441</v>
      </c>
      <c r="AI262" s="25">
        <v>11.497234977762961</v>
      </c>
      <c r="AJ262" s="25">
        <v>11.145417810309663</v>
      </c>
      <c r="AK262" s="25">
        <v>10.949616498571199</v>
      </c>
      <c r="AL262" s="25">
        <v>10.58481209441112</v>
      </c>
      <c r="AM262" s="25">
        <v>10.213131400091253</v>
      </c>
      <c r="AN262" s="25">
        <v>9.7915968752449363</v>
      </c>
      <c r="AO262" s="25">
        <v>9.3853618382021757</v>
      </c>
      <c r="AP262" s="25">
        <v>8.924223584961414</v>
      </c>
      <c r="AQ262" s="25">
        <v>7.6810221955300371</v>
      </c>
      <c r="AR262" s="25">
        <v>6.5171767344253055</v>
      </c>
      <c r="AS262" s="25">
        <v>5.7397253092864986</v>
      </c>
      <c r="AT262" s="25">
        <v>5.2216695744240909</v>
      </c>
      <c r="AV262" s="26">
        <v>16.594958429566574</v>
      </c>
      <c r="AW262" s="26">
        <v>16.340055497091441</v>
      </c>
      <c r="AX262" s="26">
        <v>15.997234977762961</v>
      </c>
      <c r="AY262" s="26">
        <v>15.645417810309663</v>
      </c>
      <c r="AZ262" s="26">
        <v>15.449616498571199</v>
      </c>
      <c r="BA262" s="26">
        <v>15.08481209441112</v>
      </c>
      <c r="BB262" s="26">
        <v>14.713131400091253</v>
      </c>
      <c r="BC262" s="26">
        <v>14.291596875244936</v>
      </c>
      <c r="BD262" s="26">
        <v>13.885361838202176</v>
      </c>
      <c r="BE262" s="26">
        <v>13.424223584961414</v>
      </c>
      <c r="BF262" s="26">
        <v>12.181022195530037</v>
      </c>
      <c r="BG262" s="26">
        <v>11.017176734425306</v>
      </c>
      <c r="BH262" s="26">
        <v>10.239725309286499</v>
      </c>
      <c r="BI262" s="26">
        <v>9.7216695744240909</v>
      </c>
      <c r="BK262" s="27">
        <v>11.932893075235434</v>
      </c>
      <c r="BL262" s="27">
        <v>11.543149318803467</v>
      </c>
      <c r="BM262" s="27">
        <v>11.234946045490654</v>
      </c>
      <c r="BN262" s="27">
        <v>10.831313339859555</v>
      </c>
      <c r="BO262" s="27">
        <v>10.582844487295773</v>
      </c>
      <c r="BP262" s="27">
        <v>10.164150910003384</v>
      </c>
      <c r="BQ262" s="27">
        <v>9.7397668947452658</v>
      </c>
      <c r="BR262" s="27">
        <v>9.2703216482942672</v>
      </c>
      <c r="BS262" s="27">
        <v>8.8430824232329961</v>
      </c>
      <c r="BT262" s="27">
        <v>8.2326096230402346</v>
      </c>
      <c r="BU262" s="27">
        <v>6.1962331201150569</v>
      </c>
      <c r="BV262" s="27">
        <v>5.1757518883938047</v>
      </c>
      <c r="BW262" s="27">
        <v>5.0618875503906757</v>
      </c>
      <c r="BX262" s="27">
        <v>5.4955974561771512</v>
      </c>
      <c r="BZ262" s="27">
        <v>16.432893075235434</v>
      </c>
      <c r="CA262" s="27">
        <v>16.043149318803465</v>
      </c>
      <c r="CB262" s="27">
        <v>15.734946045490654</v>
      </c>
      <c r="CC262" s="27">
        <v>15.331313339859555</v>
      </c>
      <c r="CD262" s="27">
        <v>15.082844487295773</v>
      </c>
      <c r="CE262" s="27">
        <v>14.664150910003384</v>
      </c>
      <c r="CF262" s="27">
        <v>14.239766894745266</v>
      </c>
      <c r="CG262" s="27">
        <v>13.770321648294267</v>
      </c>
      <c r="CH262" s="27">
        <v>13.343082423232996</v>
      </c>
      <c r="CI262" s="27">
        <v>12.732609623040235</v>
      </c>
      <c r="CJ262" s="27">
        <v>10.696233120115057</v>
      </c>
      <c r="CK262" s="27">
        <v>9.6757518883938047</v>
      </c>
      <c r="CL262" s="27">
        <v>9.5618875503906757</v>
      </c>
      <c r="CM262" s="27">
        <v>9.9955974561771512</v>
      </c>
      <c r="CO262" s="28">
        <v>11.942003483929053</v>
      </c>
      <c r="CP262" s="28">
        <v>11.52318035813488</v>
      </c>
      <c r="CQ262" s="28">
        <v>11.184831838714619</v>
      </c>
      <c r="CR262" s="28">
        <v>10.762836947377277</v>
      </c>
      <c r="CS262" s="28">
        <v>10.479128455868786</v>
      </c>
      <c r="CT262" s="28">
        <v>9.9994577593672052</v>
      </c>
      <c r="CU262" s="28">
        <v>9.4790409047388948</v>
      </c>
      <c r="CV262" s="28">
        <v>8.9109140017690329</v>
      </c>
      <c r="CW262" s="28">
        <v>8.4576466491602034</v>
      </c>
      <c r="CX262" s="28">
        <v>7.9486489269598923</v>
      </c>
      <c r="CY262" s="28">
        <v>6.0436426147751732</v>
      </c>
      <c r="CZ262" s="28">
        <v>3.6829410209886078</v>
      </c>
      <c r="DA262" s="28">
        <v>2.6020128133777405</v>
      </c>
      <c r="DB262" s="28">
        <v>1.6412829115475276</v>
      </c>
      <c r="DD262" s="28">
        <v>16.442003483929053</v>
      </c>
      <c r="DE262" s="28">
        <v>16.02318035813488</v>
      </c>
      <c r="DF262" s="28">
        <v>15.684831838714619</v>
      </c>
      <c r="DG262" s="28">
        <v>15.262836947377277</v>
      </c>
      <c r="DH262" s="28">
        <v>14.979128455868786</v>
      </c>
      <c r="DI262" s="28">
        <v>14.499457759367205</v>
      </c>
      <c r="DJ262" s="28">
        <v>13.979040904738895</v>
      </c>
      <c r="DK262" s="28">
        <v>13.410914001769033</v>
      </c>
      <c r="DL262" s="28">
        <v>12.957646649160203</v>
      </c>
      <c r="DM262" s="28">
        <v>12.448648926959892</v>
      </c>
      <c r="DN262" s="28">
        <v>10.543642614775173</v>
      </c>
      <c r="DO262" s="28">
        <v>8.1829410209886078</v>
      </c>
      <c r="DP262" s="28">
        <v>7.1020128133777405</v>
      </c>
      <c r="DQ262" s="28">
        <v>6.1412829115475276</v>
      </c>
      <c r="DS262" s="29">
        <v>11.90705201736999</v>
      </c>
      <c r="DT262" s="29">
        <v>11.434486500290227</v>
      </c>
      <c r="DU262" s="29">
        <v>11.08873586098162</v>
      </c>
      <c r="DV262" s="29">
        <v>10.66626446812969</v>
      </c>
      <c r="DW262" s="29">
        <v>10.37376861263397</v>
      </c>
      <c r="DX262" s="29">
        <v>9.9245855005562422</v>
      </c>
      <c r="DY262" s="29">
        <v>9.4730566158177005</v>
      </c>
      <c r="DZ262" s="29">
        <v>9.0072638104354255</v>
      </c>
      <c r="EA262" s="29">
        <v>8.6665163473334648</v>
      </c>
      <c r="EB262" s="29">
        <v>7.9569934035950212</v>
      </c>
      <c r="EC262" s="29">
        <v>4.922810875437321</v>
      </c>
      <c r="ED262" s="29">
        <v>3.1444973233589621</v>
      </c>
      <c r="EE262" s="29">
        <v>2.5744031376277476</v>
      </c>
      <c r="EF262" s="29">
        <v>3.0738952181920851</v>
      </c>
      <c r="EH262" s="29">
        <v>16.407052017369992</v>
      </c>
      <c r="EI262" s="29">
        <v>15.934486500290227</v>
      </c>
      <c r="EJ262" s="29">
        <v>15.934486500290227</v>
      </c>
      <c r="EK262" s="29">
        <v>15.16626446812969</v>
      </c>
      <c r="EL262" s="29">
        <v>14.87376861263397</v>
      </c>
      <c r="EM262" s="29">
        <v>14.424585500556242</v>
      </c>
      <c r="EN262" s="29">
        <v>13.973056615817701</v>
      </c>
      <c r="EO262" s="29">
        <v>13.507263810435425</v>
      </c>
      <c r="EP262" s="29">
        <v>13.166516347333465</v>
      </c>
      <c r="EQ262" s="29">
        <v>12.456993403595021</v>
      </c>
      <c r="ER262" s="29">
        <v>9.422810875437321</v>
      </c>
      <c r="ES262" s="29">
        <v>7.6444973233589621</v>
      </c>
      <c r="ET262" s="29">
        <v>7.0744031376277476</v>
      </c>
      <c r="EU262" s="29">
        <v>7.5738952181920851</v>
      </c>
      <c r="EW262" s="1">
        <v>336965</v>
      </c>
      <c r="EX262" s="1">
        <v>446547</v>
      </c>
      <c r="EY262" s="1" t="s">
        <v>577</v>
      </c>
      <c r="EZ262" s="1" t="s">
        <v>876</v>
      </c>
    </row>
    <row r="263" spans="2:156" ht="16" thickBot="1" x14ac:dyDescent="0.4">
      <c r="B263" s="21" t="s">
        <v>264</v>
      </c>
      <c r="C263" s="22">
        <v>13.460864378147356</v>
      </c>
      <c r="D263" s="23">
        <v>12.258040160351491</v>
      </c>
      <c r="E263" s="23">
        <v>11.738987092822143</v>
      </c>
      <c r="F263" s="23">
        <v>11.706238602524287</v>
      </c>
      <c r="G263" s="23">
        <v>11.183816180095242</v>
      </c>
      <c r="H263" s="23">
        <v>10.952048503761027</v>
      </c>
      <c r="I263" s="23">
        <v>10.637007214033183</v>
      </c>
      <c r="J263" s="23">
        <v>10.370511054188285</v>
      </c>
      <c r="K263" s="23">
        <v>9.9157165529231293</v>
      </c>
      <c r="L263" s="23">
        <v>9.5319059905079726</v>
      </c>
      <c r="M263" s="23">
        <v>8.1547705297674113</v>
      </c>
      <c r="N263" s="23">
        <v>6.7469065469048459</v>
      </c>
      <c r="O263" s="23">
        <v>6.1172782038157223</v>
      </c>
      <c r="P263" s="23">
        <v>5.442658794147377</v>
      </c>
      <c r="Q263" s="24"/>
      <c r="R263" s="23">
        <v>19.460864378147356</v>
      </c>
      <c r="S263" s="23">
        <v>18.258040160351491</v>
      </c>
      <c r="T263" s="23">
        <v>17.738987092822143</v>
      </c>
      <c r="U263" s="23">
        <v>17.706238602524287</v>
      </c>
      <c r="V263" s="23">
        <v>17.183816180095242</v>
      </c>
      <c r="W263" s="23">
        <v>16.952048503761027</v>
      </c>
      <c r="X263" s="23">
        <v>16.637007214033183</v>
      </c>
      <c r="Y263" s="23">
        <v>16.370511054188285</v>
      </c>
      <c r="Z263" s="23">
        <v>15.915716552923129</v>
      </c>
      <c r="AA263" s="23">
        <v>15.531905990507973</v>
      </c>
      <c r="AB263" s="23">
        <v>14.154770529767411</v>
      </c>
      <c r="AC263" s="23">
        <v>12.746906546904846</v>
      </c>
      <c r="AD263" s="23">
        <v>12.117278203815722</v>
      </c>
      <c r="AE263" s="23">
        <v>11.442658794147377</v>
      </c>
      <c r="AG263" s="25">
        <v>14.257319982634826</v>
      </c>
      <c r="AH263" s="25">
        <v>13.764367114502015</v>
      </c>
      <c r="AI263" s="25">
        <v>13.287152504506196</v>
      </c>
      <c r="AJ263" s="25">
        <v>13.159055506875685</v>
      </c>
      <c r="AK263" s="25">
        <v>12.622323816683004</v>
      </c>
      <c r="AL263" s="25">
        <v>12.392252528067758</v>
      </c>
      <c r="AM263" s="25">
        <v>12.073333671886079</v>
      </c>
      <c r="AN263" s="25">
        <v>11.79043378938124</v>
      </c>
      <c r="AO263" s="25">
        <v>11.318725884532544</v>
      </c>
      <c r="AP263" s="25">
        <v>10.925020179626785</v>
      </c>
      <c r="AQ263" s="25">
        <v>9.98149088471148</v>
      </c>
      <c r="AR263" s="25">
        <v>9.0090276773014715</v>
      </c>
      <c r="AS263" s="25">
        <v>8.4217489141523032</v>
      </c>
      <c r="AT263" s="25">
        <v>7.9954528865226742</v>
      </c>
      <c r="AV263" s="26">
        <v>20.257319982634826</v>
      </c>
      <c r="AW263" s="26">
        <v>19.764367114502015</v>
      </c>
      <c r="AX263" s="26">
        <v>19.287152504506196</v>
      </c>
      <c r="AY263" s="26">
        <v>19.159055506875685</v>
      </c>
      <c r="AZ263" s="26">
        <v>18.622323816683004</v>
      </c>
      <c r="BA263" s="26">
        <v>18.392252528067758</v>
      </c>
      <c r="BB263" s="26">
        <v>18.073333671886079</v>
      </c>
      <c r="BC263" s="26">
        <v>17.79043378938124</v>
      </c>
      <c r="BD263" s="26">
        <v>17.318725884532544</v>
      </c>
      <c r="BE263" s="26">
        <v>16.925020179626785</v>
      </c>
      <c r="BF263" s="26">
        <v>15.98149088471148</v>
      </c>
      <c r="BG263" s="26">
        <v>15.009027677301471</v>
      </c>
      <c r="BH263" s="26">
        <v>14.421748914152303</v>
      </c>
      <c r="BI263" s="26">
        <v>13.995452886522674</v>
      </c>
      <c r="BK263" s="27">
        <v>13.46586441161805</v>
      </c>
      <c r="BL263" s="27">
        <v>12.269187793017061</v>
      </c>
      <c r="BM263" s="27">
        <v>11.756277584749206</v>
      </c>
      <c r="BN263" s="27">
        <v>11.727786962560465</v>
      </c>
      <c r="BO263" s="27">
        <v>11.214339144958565</v>
      </c>
      <c r="BP263" s="27">
        <v>10.989784753255055</v>
      </c>
      <c r="BQ263" s="27">
        <v>10.682563370698468</v>
      </c>
      <c r="BR263" s="27">
        <v>10.423262280485144</v>
      </c>
      <c r="BS263" s="27">
        <v>9.9822741494469653</v>
      </c>
      <c r="BT263" s="27">
        <v>9.6280580483109013</v>
      </c>
      <c r="BU263" s="27">
        <v>8.4443551254332689</v>
      </c>
      <c r="BV263" s="27">
        <v>7.5140999181833017</v>
      </c>
      <c r="BW263" s="27">
        <v>7.1047604404115496</v>
      </c>
      <c r="BX263" s="27">
        <v>6.8405508699325033</v>
      </c>
      <c r="BZ263" s="27">
        <v>19.46586441161805</v>
      </c>
      <c r="CA263" s="27">
        <v>18.269187793017061</v>
      </c>
      <c r="CB263" s="27">
        <v>17.756277584749206</v>
      </c>
      <c r="CC263" s="27">
        <v>17.727786962560465</v>
      </c>
      <c r="CD263" s="27">
        <v>17.214339144958565</v>
      </c>
      <c r="CE263" s="27">
        <v>16.989784753255055</v>
      </c>
      <c r="CF263" s="27">
        <v>16.682563370698468</v>
      </c>
      <c r="CG263" s="27">
        <v>16.423262280485144</v>
      </c>
      <c r="CH263" s="27">
        <v>15.982274149446965</v>
      </c>
      <c r="CI263" s="27">
        <v>15.628058048310901</v>
      </c>
      <c r="CJ263" s="27">
        <v>14.444355125433269</v>
      </c>
      <c r="CK263" s="27">
        <v>13.514099918183302</v>
      </c>
      <c r="CL263" s="27">
        <v>13.10476044041155</v>
      </c>
      <c r="CM263" s="27">
        <v>12.840550869932503</v>
      </c>
      <c r="CO263" s="28">
        <v>13.494132472602473</v>
      </c>
      <c r="CP263" s="28">
        <v>12.32616883964446</v>
      </c>
      <c r="CQ263" s="28">
        <v>11.842101192451366</v>
      </c>
      <c r="CR263" s="28">
        <v>11.844457156105122</v>
      </c>
      <c r="CS263" s="28">
        <v>11.363268564333893</v>
      </c>
      <c r="CT263" s="28">
        <v>11.15372137820534</v>
      </c>
      <c r="CU263" s="28">
        <v>10.844021145661898</v>
      </c>
      <c r="CV263" s="28">
        <v>10.568521239812135</v>
      </c>
      <c r="CW263" s="28">
        <v>10.102013367571338</v>
      </c>
      <c r="CX263" s="28">
        <v>9.7151292812408698</v>
      </c>
      <c r="CY263" s="28">
        <v>7.6813801625880558</v>
      </c>
      <c r="CZ263" s="28">
        <v>4.936817143469078</v>
      </c>
      <c r="DA263" s="28">
        <v>1.6535087836769975</v>
      </c>
      <c r="DB263" s="28">
        <v>-0.50923153860637171</v>
      </c>
      <c r="DD263" s="28">
        <v>19.494132472602473</v>
      </c>
      <c r="DE263" s="28">
        <v>18.32616883964446</v>
      </c>
      <c r="DF263" s="28">
        <v>17.842101192451366</v>
      </c>
      <c r="DG263" s="28">
        <v>17.844457156105122</v>
      </c>
      <c r="DH263" s="28">
        <v>17.363268564333893</v>
      </c>
      <c r="DI263" s="28">
        <v>17.15372137820534</v>
      </c>
      <c r="DJ263" s="28">
        <v>16.844021145661898</v>
      </c>
      <c r="DK263" s="28">
        <v>16.568521239812135</v>
      </c>
      <c r="DL263" s="28">
        <v>16.102013367571338</v>
      </c>
      <c r="DM263" s="28">
        <v>15.71512928124087</v>
      </c>
      <c r="DN263" s="28">
        <v>13.681380162588056</v>
      </c>
      <c r="DO263" s="28">
        <v>10.936817143469078</v>
      </c>
      <c r="DP263" s="28">
        <v>7.6535087836769975</v>
      </c>
      <c r="DQ263" s="28">
        <v>5.4907684613936283</v>
      </c>
      <c r="DS263" s="29">
        <v>13.458227213767703</v>
      </c>
      <c r="DT263" s="29">
        <v>12.228611960569815</v>
      </c>
      <c r="DU263" s="29">
        <v>11.717401329053175</v>
      </c>
      <c r="DV263" s="29">
        <v>11.713800462680815</v>
      </c>
      <c r="DW263" s="29">
        <v>11.226986279020643</v>
      </c>
      <c r="DX263" s="29">
        <v>11.008685517065246</v>
      </c>
      <c r="DY263" s="29">
        <v>10.664526419877518</v>
      </c>
      <c r="DZ263" s="29">
        <v>10.351580440330487</v>
      </c>
      <c r="EA263" s="29">
        <v>9.8213012386336658</v>
      </c>
      <c r="EB263" s="29">
        <v>9.1782728332952601</v>
      </c>
      <c r="EC263" s="29">
        <v>6.1452087251759195</v>
      </c>
      <c r="ED263" s="29">
        <v>2.6421670721988733</v>
      </c>
      <c r="EE263" s="29">
        <v>0.20150923154881895</v>
      </c>
      <c r="EF263" s="29">
        <v>0.59889400318297703</v>
      </c>
      <c r="EH263" s="29">
        <v>19.458227213767703</v>
      </c>
      <c r="EI263" s="29">
        <v>18.228611960569815</v>
      </c>
      <c r="EJ263" s="29">
        <v>18.228611960569815</v>
      </c>
      <c r="EK263" s="29">
        <v>17.713800462680815</v>
      </c>
      <c r="EL263" s="29">
        <v>17.226986279020643</v>
      </c>
      <c r="EM263" s="29">
        <v>17.008685517065246</v>
      </c>
      <c r="EN263" s="29">
        <v>16.664526419877518</v>
      </c>
      <c r="EO263" s="29">
        <v>16.351580440330487</v>
      </c>
      <c r="EP263" s="29">
        <v>15.821301238633666</v>
      </c>
      <c r="EQ263" s="29">
        <v>15.17827283329526</v>
      </c>
      <c r="ER263" s="29">
        <v>12.14520872517592</v>
      </c>
      <c r="ES263" s="29">
        <v>8.6421670721988733</v>
      </c>
      <c r="ET263" s="29">
        <v>6.2015092315488189</v>
      </c>
      <c r="EU263" s="29">
        <v>6.598894003182977</v>
      </c>
      <c r="EW263" s="1">
        <v>356777</v>
      </c>
      <c r="EX263" s="1">
        <v>432926</v>
      </c>
      <c r="EY263" s="1" t="s">
        <v>485</v>
      </c>
      <c r="EZ263" s="1" t="s">
        <v>874</v>
      </c>
    </row>
    <row r="264" spans="2:156" ht="16" thickBot="1" x14ac:dyDescent="0.4">
      <c r="B264" s="21" t="s">
        <v>265</v>
      </c>
      <c r="C264" s="22">
        <v>11.171846414167982</v>
      </c>
      <c r="D264" s="23">
        <v>10.922613299719997</v>
      </c>
      <c r="E264" s="23">
        <v>10.766835422345155</v>
      </c>
      <c r="F264" s="23">
        <v>10.561175467358273</v>
      </c>
      <c r="G264" s="23">
        <v>10.361984880109743</v>
      </c>
      <c r="H264" s="23">
        <v>10.121894905651573</v>
      </c>
      <c r="I264" s="23">
        <v>9.8176377550241849</v>
      </c>
      <c r="J264" s="23">
        <v>9.5190691522570372</v>
      </c>
      <c r="K264" s="23">
        <v>9.2172339292532453</v>
      </c>
      <c r="L264" s="23">
        <v>8.8194648516512935</v>
      </c>
      <c r="M264" s="23">
        <v>7.6237579083643858</v>
      </c>
      <c r="N264" s="23">
        <v>7.0973786710621258</v>
      </c>
      <c r="O264" s="23">
        <v>7.1197072202644627</v>
      </c>
      <c r="P264" s="23">
        <v>7.52354149935511</v>
      </c>
      <c r="Q264" s="24"/>
      <c r="R264" s="23">
        <v>15.808846414167983</v>
      </c>
      <c r="S264" s="23">
        <v>15.559613299719997</v>
      </c>
      <c r="T264" s="23">
        <v>15.403835422345155</v>
      </c>
      <c r="U264" s="23">
        <v>15.198175467358274</v>
      </c>
      <c r="V264" s="23">
        <v>14.998984880109743</v>
      </c>
      <c r="W264" s="23">
        <v>14.758894905651573</v>
      </c>
      <c r="X264" s="23">
        <v>14.454637755024185</v>
      </c>
      <c r="Y264" s="23">
        <v>14.156069152257038</v>
      </c>
      <c r="Z264" s="23">
        <v>13.854233929253246</v>
      </c>
      <c r="AA264" s="23">
        <v>13.456464851651294</v>
      </c>
      <c r="AB264" s="23">
        <v>12.260757908364386</v>
      </c>
      <c r="AC264" s="23">
        <v>11.734378671062126</v>
      </c>
      <c r="AD264" s="23">
        <v>11.756707220264463</v>
      </c>
      <c r="AE264" s="23">
        <v>12.16054149935511</v>
      </c>
      <c r="AG264" s="25">
        <v>11.365172073317297</v>
      </c>
      <c r="AH264" s="25">
        <v>11.276578585816271</v>
      </c>
      <c r="AI264" s="25">
        <v>11.066860202765543</v>
      </c>
      <c r="AJ264" s="25">
        <v>10.856961882325347</v>
      </c>
      <c r="AK264" s="25">
        <v>10.680595930648233</v>
      </c>
      <c r="AL264" s="25">
        <v>10.471220453388735</v>
      </c>
      <c r="AM264" s="25">
        <v>10.19352214764241</v>
      </c>
      <c r="AN264" s="25">
        <v>9.9174530069581817</v>
      </c>
      <c r="AO264" s="25">
        <v>9.637890177635331</v>
      </c>
      <c r="AP264" s="25">
        <v>9.3273342903382481</v>
      </c>
      <c r="AQ264" s="25">
        <v>8.5734657474481359</v>
      </c>
      <c r="AR264" s="25">
        <v>7.9625443655637635</v>
      </c>
      <c r="AS264" s="25">
        <v>7.649059952029484</v>
      </c>
      <c r="AT264" s="25">
        <v>7.5485332402825147</v>
      </c>
      <c r="AV264" s="26">
        <v>16.002172073317297</v>
      </c>
      <c r="AW264" s="26">
        <v>15.913578585816271</v>
      </c>
      <c r="AX264" s="26">
        <v>15.703860202765544</v>
      </c>
      <c r="AY264" s="26">
        <v>15.493961882325348</v>
      </c>
      <c r="AZ264" s="26">
        <v>15.317595930648233</v>
      </c>
      <c r="BA264" s="26">
        <v>15.108220453388736</v>
      </c>
      <c r="BB264" s="26">
        <v>14.830522147642411</v>
      </c>
      <c r="BC264" s="26">
        <v>14.554453006958182</v>
      </c>
      <c r="BD264" s="26">
        <v>14.274890177635331</v>
      </c>
      <c r="BE264" s="26">
        <v>13.964334290338249</v>
      </c>
      <c r="BF264" s="26">
        <v>13.210465747448136</v>
      </c>
      <c r="BG264" s="26">
        <v>12.599544365563764</v>
      </c>
      <c r="BH264" s="26">
        <v>12.286059952029484</v>
      </c>
      <c r="BI264" s="26">
        <v>12.185533240282515</v>
      </c>
      <c r="BK264" s="27">
        <v>11.177576213175996</v>
      </c>
      <c r="BL264" s="27">
        <v>10.942451232685452</v>
      </c>
      <c r="BM264" s="27">
        <v>10.801570123347298</v>
      </c>
      <c r="BN264" s="27">
        <v>10.606813060451941</v>
      </c>
      <c r="BO264" s="27">
        <v>10.419342695537628</v>
      </c>
      <c r="BP264" s="27">
        <v>10.190730540475471</v>
      </c>
      <c r="BQ264" s="27">
        <v>9.897725827294833</v>
      </c>
      <c r="BR264" s="27">
        <v>9.6095860020535362</v>
      </c>
      <c r="BS264" s="27">
        <v>9.3251044268938426</v>
      </c>
      <c r="BT264" s="27">
        <v>8.9706598624578326</v>
      </c>
      <c r="BU264" s="27">
        <v>7.9233554552791574</v>
      </c>
      <c r="BV264" s="27">
        <v>7.4975612275032848</v>
      </c>
      <c r="BW264" s="27">
        <v>7.5593468511431219</v>
      </c>
      <c r="BX264" s="27">
        <v>7.951925290024727</v>
      </c>
      <c r="BZ264" s="27">
        <v>15.814576213175997</v>
      </c>
      <c r="CA264" s="27">
        <v>15.579451232685452</v>
      </c>
      <c r="CB264" s="27">
        <v>15.438570123347299</v>
      </c>
      <c r="CC264" s="27">
        <v>15.243813060451942</v>
      </c>
      <c r="CD264" s="27">
        <v>15.056342695537628</v>
      </c>
      <c r="CE264" s="27">
        <v>14.827730540475471</v>
      </c>
      <c r="CF264" s="27">
        <v>14.534725827294833</v>
      </c>
      <c r="CG264" s="27">
        <v>14.246586002053537</v>
      </c>
      <c r="CH264" s="27">
        <v>13.962104426893843</v>
      </c>
      <c r="CI264" s="27">
        <v>13.607659862457833</v>
      </c>
      <c r="CJ264" s="27">
        <v>12.560355455279158</v>
      </c>
      <c r="CK264" s="27">
        <v>12.134561227503285</v>
      </c>
      <c r="CL264" s="27">
        <v>12.196346851143122</v>
      </c>
      <c r="CM264" s="27">
        <v>12.588925290024727</v>
      </c>
      <c r="CO264" s="28">
        <v>11.18852881645871</v>
      </c>
      <c r="CP264" s="28">
        <v>10.957645371837692</v>
      </c>
      <c r="CQ264" s="28">
        <v>10.828709106041799</v>
      </c>
      <c r="CR264" s="28">
        <v>10.656284513788401</v>
      </c>
      <c r="CS264" s="28">
        <v>10.497357369200095</v>
      </c>
      <c r="CT264" s="28">
        <v>10.293325339229137</v>
      </c>
      <c r="CU264" s="28">
        <v>9.9972669244553618</v>
      </c>
      <c r="CV264" s="28">
        <v>9.7123876112552754</v>
      </c>
      <c r="CW264" s="28">
        <v>9.474007327063859</v>
      </c>
      <c r="CX264" s="28">
        <v>9.2077894620361871</v>
      </c>
      <c r="CY264" s="28">
        <v>7.4462361944191855</v>
      </c>
      <c r="CZ264" s="28">
        <v>3.2353657999609382</v>
      </c>
      <c r="DA264" s="28">
        <v>2.6098550313669477E-2</v>
      </c>
      <c r="DB264" s="28">
        <v>-2.012125640977203</v>
      </c>
      <c r="DD264" s="28">
        <v>15.825528816458711</v>
      </c>
      <c r="DE264" s="28">
        <v>15.594645371837693</v>
      </c>
      <c r="DF264" s="28">
        <v>15.4657091060418</v>
      </c>
      <c r="DG264" s="28">
        <v>15.293284513788402</v>
      </c>
      <c r="DH264" s="28">
        <v>15.134357369200096</v>
      </c>
      <c r="DI264" s="28">
        <v>14.930325339229137</v>
      </c>
      <c r="DJ264" s="28">
        <v>14.634266924455362</v>
      </c>
      <c r="DK264" s="28">
        <v>14.349387611255276</v>
      </c>
      <c r="DL264" s="28">
        <v>14.111007327063859</v>
      </c>
      <c r="DM264" s="28">
        <v>13.844789462036188</v>
      </c>
      <c r="DN264" s="28">
        <v>12.083236194419186</v>
      </c>
      <c r="DO264" s="28">
        <v>7.8723657999609387</v>
      </c>
      <c r="DP264" s="28">
        <v>4.6630985503136699</v>
      </c>
      <c r="DQ264" s="28">
        <v>2.6248743590227974</v>
      </c>
      <c r="DS264" s="29">
        <v>11.184202451859999</v>
      </c>
      <c r="DT264" s="29">
        <v>10.927250017404361</v>
      </c>
      <c r="DU264" s="29">
        <v>10.797755637889269</v>
      </c>
      <c r="DV264" s="29">
        <v>10.644232219500074</v>
      </c>
      <c r="DW264" s="29">
        <v>10.478686532587284</v>
      </c>
      <c r="DX264" s="29">
        <v>10.295347688746672</v>
      </c>
      <c r="DY264" s="29">
        <v>10.045021120727986</v>
      </c>
      <c r="DZ264" s="29">
        <v>9.8180715508102629</v>
      </c>
      <c r="EA264" s="29">
        <v>9.4935007288084847</v>
      </c>
      <c r="EB264" s="29">
        <v>8.4469419461007167</v>
      </c>
      <c r="EC264" s="29">
        <v>3.7267945918865735</v>
      </c>
      <c r="ED264" s="29">
        <v>-4.4045332099180712E-2</v>
      </c>
      <c r="EE264" s="29">
        <v>-2.0497091940520562</v>
      </c>
      <c r="EF264" s="29">
        <v>-1.0725546169066149</v>
      </c>
      <c r="EH264" s="29">
        <v>15.82120245186</v>
      </c>
      <c r="EI264" s="29">
        <v>15.564250017404362</v>
      </c>
      <c r="EJ264" s="29">
        <v>15.564250017404362</v>
      </c>
      <c r="EK264" s="29">
        <v>15.281232219500074</v>
      </c>
      <c r="EL264" s="29">
        <v>15.115686532587285</v>
      </c>
      <c r="EM264" s="29">
        <v>14.932347688746672</v>
      </c>
      <c r="EN264" s="29">
        <v>14.682021120727986</v>
      </c>
      <c r="EO264" s="29">
        <v>14.455071550810263</v>
      </c>
      <c r="EP264" s="29">
        <v>14.130500728808485</v>
      </c>
      <c r="EQ264" s="29">
        <v>13.083941946100717</v>
      </c>
      <c r="ER264" s="29">
        <v>8.3637945918865739</v>
      </c>
      <c r="ES264" s="29">
        <v>4.5929546679008197</v>
      </c>
      <c r="ET264" s="29">
        <v>2.5872908059479442</v>
      </c>
      <c r="EU264" s="29">
        <v>3.5644453830933855</v>
      </c>
      <c r="EW264" s="1">
        <v>332562</v>
      </c>
      <c r="EX264" s="1">
        <v>434929</v>
      </c>
      <c r="EY264" s="1" t="s">
        <v>506</v>
      </c>
      <c r="EZ264" s="1" t="s">
        <v>874</v>
      </c>
    </row>
    <row r="265" spans="2:156" ht="16" thickBot="1" x14ac:dyDescent="0.4">
      <c r="B265" s="21" t="s">
        <v>266</v>
      </c>
      <c r="C265" s="22">
        <v>6.9496878164696092</v>
      </c>
      <c r="D265" s="23">
        <v>6.2532973086642372</v>
      </c>
      <c r="E265" s="23">
        <v>6.244186937351131</v>
      </c>
      <c r="F265" s="23">
        <v>5.7424015954598744</v>
      </c>
      <c r="G265" s="23">
        <v>5.5229166133987064</v>
      </c>
      <c r="H265" s="23">
        <v>4.846836311527845</v>
      </c>
      <c r="I265" s="23">
        <v>4.3284370833234931</v>
      </c>
      <c r="J265" s="23">
        <v>3.7689823877406923</v>
      </c>
      <c r="K265" s="23">
        <v>3.2036746530582079</v>
      </c>
      <c r="L265" s="23">
        <v>2.4676174870697878</v>
      </c>
      <c r="M265" s="23">
        <v>0.41824096210439166</v>
      </c>
      <c r="N265" s="23">
        <v>-0.49622101852567368</v>
      </c>
      <c r="O265" s="23">
        <v>-0.70906092254222841</v>
      </c>
      <c r="P265" s="23">
        <v>-0.33230084097165502</v>
      </c>
      <c r="Q265" s="24"/>
      <c r="R265" s="23">
        <v>11.58668781646961</v>
      </c>
      <c r="S265" s="23">
        <v>10.890297308664238</v>
      </c>
      <c r="T265" s="23">
        <v>10.881186937351131</v>
      </c>
      <c r="U265" s="23">
        <v>10.379401595459875</v>
      </c>
      <c r="V265" s="23">
        <v>10.159916613398707</v>
      </c>
      <c r="W265" s="23">
        <v>9.4838363115278455</v>
      </c>
      <c r="X265" s="23">
        <v>8.9654370833234935</v>
      </c>
      <c r="Y265" s="23">
        <v>8.4059823877406927</v>
      </c>
      <c r="Z265" s="23">
        <v>7.8406746530582083</v>
      </c>
      <c r="AA265" s="23">
        <v>7.1046174870697882</v>
      </c>
      <c r="AB265" s="23">
        <v>5.0552409621043921</v>
      </c>
      <c r="AC265" s="23">
        <v>4.1407789814743268</v>
      </c>
      <c r="AD265" s="23">
        <v>3.927939077457772</v>
      </c>
      <c r="AE265" s="23">
        <v>4.3046991590283454</v>
      </c>
      <c r="AG265" s="25">
        <v>7.1091513347960475</v>
      </c>
      <c r="AH265" s="25">
        <v>6.5578523197777443</v>
      </c>
      <c r="AI265" s="25">
        <v>6.4494104135522328</v>
      </c>
      <c r="AJ265" s="25">
        <v>5.9144252559525903</v>
      </c>
      <c r="AK265" s="25">
        <v>5.7636685812745263</v>
      </c>
      <c r="AL265" s="25">
        <v>5.171249042797303</v>
      </c>
      <c r="AM265" s="25">
        <v>4.7090932303863902</v>
      </c>
      <c r="AN265" s="25">
        <v>4.2038044598581124</v>
      </c>
      <c r="AO265" s="25">
        <v>3.6965663944425771</v>
      </c>
      <c r="AP265" s="25">
        <v>3.0465358855105791</v>
      </c>
      <c r="AQ265" s="25">
        <v>1.6266635858746632</v>
      </c>
      <c r="AR265" s="25">
        <v>0.65247611173195352</v>
      </c>
      <c r="AS265" s="25">
        <v>8.0993345793878291E-3</v>
      </c>
      <c r="AT265" s="25">
        <v>-0.24019496142794594</v>
      </c>
      <c r="AV265" s="26">
        <v>11.746151334796048</v>
      </c>
      <c r="AW265" s="26">
        <v>11.194852319777745</v>
      </c>
      <c r="AX265" s="26">
        <v>11.086410413552233</v>
      </c>
      <c r="AY265" s="26">
        <v>10.551425255952591</v>
      </c>
      <c r="AZ265" s="26">
        <v>10.400668581274527</v>
      </c>
      <c r="BA265" s="26">
        <v>9.8082490427973035</v>
      </c>
      <c r="BB265" s="26">
        <v>9.3460932303863906</v>
      </c>
      <c r="BC265" s="26">
        <v>8.8408044598581128</v>
      </c>
      <c r="BD265" s="26">
        <v>8.3335663944425775</v>
      </c>
      <c r="BE265" s="26">
        <v>7.6835358855105795</v>
      </c>
      <c r="BF265" s="26">
        <v>6.2636635858746637</v>
      </c>
      <c r="BG265" s="26">
        <v>5.289476111731954</v>
      </c>
      <c r="BH265" s="26">
        <v>4.6450993345793883</v>
      </c>
      <c r="BI265" s="26">
        <v>4.3968050385720545</v>
      </c>
      <c r="BK265" s="27">
        <v>6.9610330311576476</v>
      </c>
      <c r="BL265" s="27">
        <v>6.3008247911962414</v>
      </c>
      <c r="BM265" s="27">
        <v>6.3315753889900392</v>
      </c>
      <c r="BN265" s="27">
        <v>5.8522063666311546</v>
      </c>
      <c r="BO265" s="27">
        <v>5.5912029996707702</v>
      </c>
      <c r="BP265" s="27">
        <v>4.9198979193200501</v>
      </c>
      <c r="BQ265" s="27">
        <v>4.4040794173114577</v>
      </c>
      <c r="BR265" s="27">
        <v>3.8606943977082047</v>
      </c>
      <c r="BS265" s="27">
        <v>3.3209633681320128</v>
      </c>
      <c r="BT265" s="27">
        <v>2.6497595042708504</v>
      </c>
      <c r="BU265" s="27">
        <v>0.79744298699827354</v>
      </c>
      <c r="BV265" s="27">
        <v>8.0494108274375975E-2</v>
      </c>
      <c r="BW265" s="27">
        <v>-7.3989407800020501E-2</v>
      </c>
      <c r="BX265" s="27">
        <v>0.2994884516334011</v>
      </c>
      <c r="BZ265" s="27">
        <v>11.598033031157648</v>
      </c>
      <c r="CA265" s="27">
        <v>10.937824791196242</v>
      </c>
      <c r="CB265" s="27">
        <v>10.96857538899004</v>
      </c>
      <c r="CC265" s="27">
        <v>10.489206366631155</v>
      </c>
      <c r="CD265" s="27">
        <v>10.228202999670771</v>
      </c>
      <c r="CE265" s="27">
        <v>9.5568979193200505</v>
      </c>
      <c r="CF265" s="27">
        <v>9.0410794173114581</v>
      </c>
      <c r="CG265" s="27">
        <v>8.4976943977082051</v>
      </c>
      <c r="CH265" s="27">
        <v>7.9579633681320132</v>
      </c>
      <c r="CI265" s="27">
        <v>7.2867595042708508</v>
      </c>
      <c r="CJ265" s="27">
        <v>5.434442986998274</v>
      </c>
      <c r="CK265" s="27">
        <v>4.7174941082743764</v>
      </c>
      <c r="CL265" s="27">
        <v>4.56301059219998</v>
      </c>
      <c r="CM265" s="27">
        <v>4.9364884516334016</v>
      </c>
      <c r="CO265" s="28">
        <v>6.9687770316148523</v>
      </c>
      <c r="CP265" s="28">
        <v>6.2916216118709372</v>
      </c>
      <c r="CQ265" s="28">
        <v>6.3129974261520161</v>
      </c>
      <c r="CR265" s="28">
        <v>5.8410136752663817</v>
      </c>
      <c r="CS265" s="28">
        <v>5.675814764352765</v>
      </c>
      <c r="CT265" s="28">
        <v>5.0657695933779294</v>
      </c>
      <c r="CU265" s="28">
        <v>4.6031989974447072</v>
      </c>
      <c r="CV265" s="28">
        <v>4.1127948599249464</v>
      </c>
      <c r="CW265" s="28">
        <v>3.7055264699605956</v>
      </c>
      <c r="CX265" s="28">
        <v>3.1666822341007261</v>
      </c>
      <c r="CY265" s="28">
        <v>0.64489539361529324</v>
      </c>
      <c r="CZ265" s="28">
        <v>-4.2301709732906474</v>
      </c>
      <c r="DA265" s="28">
        <v>-8.126861970493259</v>
      </c>
      <c r="DB265" s="28">
        <v>-10.627152276927902</v>
      </c>
      <c r="DD265" s="28">
        <v>11.605777031614853</v>
      </c>
      <c r="DE265" s="28">
        <v>10.928621611870938</v>
      </c>
      <c r="DF265" s="28">
        <v>10.949997426152017</v>
      </c>
      <c r="DG265" s="28">
        <v>10.478013675266382</v>
      </c>
      <c r="DH265" s="28">
        <v>10.312814764352765</v>
      </c>
      <c r="DI265" s="28">
        <v>9.7027695933779299</v>
      </c>
      <c r="DJ265" s="28">
        <v>9.2401989974447076</v>
      </c>
      <c r="DK265" s="28">
        <v>8.7497948599249469</v>
      </c>
      <c r="DL265" s="28">
        <v>8.3425264699605961</v>
      </c>
      <c r="DM265" s="28">
        <v>7.8036822341007266</v>
      </c>
      <c r="DN265" s="28">
        <v>5.2818953936152937</v>
      </c>
      <c r="DO265" s="28">
        <v>0.40682902670935306</v>
      </c>
      <c r="DP265" s="28">
        <v>-3.4898619704932585</v>
      </c>
      <c r="DQ265" s="28">
        <v>-5.9901522769279012</v>
      </c>
      <c r="DS265" s="29">
        <v>6.9560083647905877</v>
      </c>
      <c r="DT265" s="29">
        <v>6.236069639854346</v>
      </c>
      <c r="DU265" s="29">
        <v>6.2298961904954311</v>
      </c>
      <c r="DV265" s="29">
        <v>5.797917869891819</v>
      </c>
      <c r="DW265" s="29">
        <v>5.6470789237380004</v>
      </c>
      <c r="DX265" s="29">
        <v>5.0979175620875949</v>
      </c>
      <c r="DY265" s="29">
        <v>4.7034631768729795</v>
      </c>
      <c r="DZ265" s="29">
        <v>4.3083050368064733</v>
      </c>
      <c r="EA265" s="29">
        <v>3.8580925800617152</v>
      </c>
      <c r="EB265" s="29">
        <v>2.4917668098173209</v>
      </c>
      <c r="EC265" s="29">
        <v>-3.3302446371162091</v>
      </c>
      <c r="ED265" s="29">
        <v>-7.706121460481782</v>
      </c>
      <c r="EE265" s="29">
        <v>-10.26211992591336</v>
      </c>
      <c r="EF265" s="29">
        <v>-9.1985140154705363</v>
      </c>
      <c r="EH265" s="29">
        <v>11.593008364790588</v>
      </c>
      <c r="EI265" s="29">
        <v>10.873069639854346</v>
      </c>
      <c r="EJ265" s="29">
        <v>10.873069639854346</v>
      </c>
      <c r="EK265" s="29">
        <v>10.434917869891819</v>
      </c>
      <c r="EL265" s="29">
        <v>10.284078923738001</v>
      </c>
      <c r="EM265" s="29">
        <v>9.7349175620875954</v>
      </c>
      <c r="EN265" s="29">
        <v>9.34046317687298</v>
      </c>
      <c r="EO265" s="29">
        <v>8.9453050368064737</v>
      </c>
      <c r="EP265" s="29">
        <v>8.4950925800617156</v>
      </c>
      <c r="EQ265" s="29">
        <v>7.1287668098173214</v>
      </c>
      <c r="ER265" s="29">
        <v>1.3067553628837913</v>
      </c>
      <c r="ES265" s="29">
        <v>-3.0691214604817816</v>
      </c>
      <c r="ET265" s="29">
        <v>-5.62511992591336</v>
      </c>
      <c r="EU265" s="29">
        <v>-4.5615140154705358</v>
      </c>
      <c r="EW265" s="1">
        <v>381392</v>
      </c>
      <c r="EX265" s="1">
        <v>404001</v>
      </c>
      <c r="EY265" s="1" t="s">
        <v>559</v>
      </c>
      <c r="EZ265" s="1" t="s">
        <v>867</v>
      </c>
    </row>
    <row r="266" spans="2:156" ht="16" thickBot="1" x14ac:dyDescent="0.4">
      <c r="B266" s="21" t="s">
        <v>267</v>
      </c>
      <c r="C266" s="22">
        <v>8.3150283310681523</v>
      </c>
      <c r="D266" s="23">
        <v>7.9450537849606953</v>
      </c>
      <c r="E266" s="23">
        <v>7.9326277280376161</v>
      </c>
      <c r="F266" s="23">
        <v>7.4933799181077951</v>
      </c>
      <c r="G266" s="23">
        <v>7.5491777878643109</v>
      </c>
      <c r="H266" s="23">
        <v>7.1352293931364077</v>
      </c>
      <c r="I266" s="23">
        <v>6.9108065850658686</v>
      </c>
      <c r="J266" s="23">
        <v>6.7252932159843333</v>
      </c>
      <c r="K266" s="23">
        <v>6.3572087543274129</v>
      </c>
      <c r="L266" s="23">
        <v>5.9548367466997227</v>
      </c>
      <c r="M266" s="23">
        <v>4.8751025048671544</v>
      </c>
      <c r="N266" s="23">
        <v>4.2439190031609861</v>
      </c>
      <c r="O266" s="23">
        <v>3.4319250260802328</v>
      </c>
      <c r="P266" s="23">
        <v>2.7592279820794907</v>
      </c>
      <c r="Q266" s="24"/>
      <c r="R266" s="23">
        <v>15.875028331068151</v>
      </c>
      <c r="S266" s="23">
        <v>15.505053784960694</v>
      </c>
      <c r="T266" s="23">
        <v>15.492627728037615</v>
      </c>
      <c r="U266" s="23">
        <v>15.053379918107794</v>
      </c>
      <c r="V266" s="23">
        <v>15.10917778786431</v>
      </c>
      <c r="W266" s="23">
        <v>14.695229393136406</v>
      </c>
      <c r="X266" s="23">
        <v>14.470806585065867</v>
      </c>
      <c r="Y266" s="23">
        <v>14.285293215984332</v>
      </c>
      <c r="Z266" s="23">
        <v>13.917208754327412</v>
      </c>
      <c r="AA266" s="23">
        <v>13.514836746699721</v>
      </c>
      <c r="AB266" s="23">
        <v>12.435102504867153</v>
      </c>
      <c r="AC266" s="23">
        <v>11.803919003160985</v>
      </c>
      <c r="AD266" s="23">
        <v>10.991925026080231</v>
      </c>
      <c r="AE266" s="23">
        <v>10.319227982079489</v>
      </c>
      <c r="AG266" s="25">
        <v>8.4410905183644083</v>
      </c>
      <c r="AH266" s="25">
        <v>8.1705721152575848</v>
      </c>
      <c r="AI266" s="25">
        <v>8.0734013085578056</v>
      </c>
      <c r="AJ266" s="25">
        <v>7.6119302020986392</v>
      </c>
      <c r="AK266" s="25">
        <v>7.6604270876929661</v>
      </c>
      <c r="AL266" s="25">
        <v>7.2532933336003271</v>
      </c>
      <c r="AM266" s="25">
        <v>7.0271295341161668</v>
      </c>
      <c r="AN266" s="25">
        <v>6.8335527559991469</v>
      </c>
      <c r="AO266" s="25">
        <v>6.4492465440786049</v>
      </c>
      <c r="AP266" s="25">
        <v>6.0624671931511926</v>
      </c>
      <c r="AQ266" s="25">
        <v>5.3462439739479066</v>
      </c>
      <c r="AR266" s="25">
        <v>4.8171221169180622</v>
      </c>
      <c r="AS266" s="25">
        <v>4.4508645455142837</v>
      </c>
      <c r="AT266" s="25">
        <v>4.3960458155140927</v>
      </c>
      <c r="AV266" s="26">
        <v>16.001090518364407</v>
      </c>
      <c r="AW266" s="26">
        <v>15.730572115257583</v>
      </c>
      <c r="AX266" s="26">
        <v>15.633401308557804</v>
      </c>
      <c r="AY266" s="26">
        <v>15.171930202098638</v>
      </c>
      <c r="AZ266" s="26">
        <v>15.220427087692965</v>
      </c>
      <c r="BA266" s="26">
        <v>14.813293333600326</v>
      </c>
      <c r="BB266" s="26">
        <v>14.587129534116166</v>
      </c>
      <c r="BC266" s="26">
        <v>14.393552755999146</v>
      </c>
      <c r="BD266" s="26">
        <v>14.009246544078604</v>
      </c>
      <c r="BE266" s="26">
        <v>13.622467193151191</v>
      </c>
      <c r="BF266" s="26">
        <v>12.906243973947905</v>
      </c>
      <c r="BG266" s="26">
        <v>12.377122116918061</v>
      </c>
      <c r="BH266" s="26">
        <v>12.010864545514282</v>
      </c>
      <c r="BI266" s="26">
        <v>11.956045815514091</v>
      </c>
      <c r="BK266" s="27">
        <v>8.3290011496486489</v>
      </c>
      <c r="BL266" s="27">
        <v>7.9743597616074258</v>
      </c>
      <c r="BM266" s="27">
        <v>7.9734308362038586</v>
      </c>
      <c r="BN266" s="27">
        <v>7.5516348776327611</v>
      </c>
      <c r="BO266" s="27">
        <v>7.6171979491257176</v>
      </c>
      <c r="BP266" s="27">
        <v>7.2217463367992973</v>
      </c>
      <c r="BQ266" s="27">
        <v>7.011740420449577</v>
      </c>
      <c r="BR266" s="27">
        <v>6.8397184473273107</v>
      </c>
      <c r="BS266" s="27">
        <v>6.4935817545773737</v>
      </c>
      <c r="BT266" s="27">
        <v>6.1285074513583062</v>
      </c>
      <c r="BU266" s="27">
        <v>5.1527296272476608</v>
      </c>
      <c r="BV266" s="27">
        <v>4.616012598010558</v>
      </c>
      <c r="BW266" s="27">
        <v>4.3780012675129267</v>
      </c>
      <c r="BX266" s="27">
        <v>4.5374676022323204</v>
      </c>
      <c r="BZ266" s="27">
        <v>15.889001149648648</v>
      </c>
      <c r="CA266" s="27">
        <v>15.534359761607424</v>
      </c>
      <c r="CB266" s="27">
        <v>15.533430836203857</v>
      </c>
      <c r="CC266" s="27">
        <v>15.11163487763276</v>
      </c>
      <c r="CD266" s="27">
        <v>15.177197949125716</v>
      </c>
      <c r="CE266" s="27">
        <v>14.781746336799296</v>
      </c>
      <c r="CF266" s="27">
        <v>14.571740420449576</v>
      </c>
      <c r="CG266" s="27">
        <v>14.399718447327309</v>
      </c>
      <c r="CH266" s="27">
        <v>14.053581754577372</v>
      </c>
      <c r="CI266" s="27">
        <v>13.688507451358305</v>
      </c>
      <c r="CJ266" s="27">
        <v>12.71272962724766</v>
      </c>
      <c r="CK266" s="27">
        <v>12.176012598010557</v>
      </c>
      <c r="CL266" s="27">
        <v>11.938001267512925</v>
      </c>
      <c r="CM266" s="27">
        <v>12.097467602232319</v>
      </c>
      <c r="CO266" s="28">
        <v>8.3142926827257639</v>
      </c>
      <c r="CP266" s="28">
        <v>7.9415949748202515</v>
      </c>
      <c r="CQ266" s="28">
        <v>7.9238772805178979</v>
      </c>
      <c r="CR266" s="28">
        <v>7.474708424587952</v>
      </c>
      <c r="CS266" s="28">
        <v>7.5225768108531135</v>
      </c>
      <c r="CT266" s="28">
        <v>7.0947300349010867</v>
      </c>
      <c r="CU266" s="28">
        <v>6.8466380089469965</v>
      </c>
      <c r="CV266" s="28">
        <v>6.6290818251458195</v>
      </c>
      <c r="CW266" s="28">
        <v>6.2617539663022121</v>
      </c>
      <c r="CX266" s="28">
        <v>5.8967830317900152</v>
      </c>
      <c r="CY266" s="28">
        <v>4.1412878065745105</v>
      </c>
      <c r="CZ266" s="28">
        <v>-9.9109564681814533E-2</v>
      </c>
      <c r="DA266" s="28">
        <v>-3.7598372258599291</v>
      </c>
      <c r="DB266" s="28">
        <v>-6.2607906755230864</v>
      </c>
      <c r="DD266" s="28">
        <v>15.874292682725763</v>
      </c>
      <c r="DE266" s="28">
        <v>15.50159497482025</v>
      </c>
      <c r="DF266" s="28">
        <v>15.483877280517897</v>
      </c>
      <c r="DG266" s="28">
        <v>15.034708424587951</v>
      </c>
      <c r="DH266" s="28">
        <v>15.082576810853112</v>
      </c>
      <c r="DI266" s="28">
        <v>14.654730034901085</v>
      </c>
      <c r="DJ266" s="28">
        <v>14.406638008946995</v>
      </c>
      <c r="DK266" s="28">
        <v>14.189081825145818</v>
      </c>
      <c r="DL266" s="28">
        <v>13.821753966302211</v>
      </c>
      <c r="DM266" s="28">
        <v>13.456783031790014</v>
      </c>
      <c r="DN266" s="28">
        <v>11.701287806574509</v>
      </c>
      <c r="DO266" s="28">
        <v>7.4608904353181842</v>
      </c>
      <c r="DP266" s="28">
        <v>3.8001627741400696</v>
      </c>
      <c r="DQ266" s="28">
        <v>1.2992093244769123</v>
      </c>
      <c r="DS266" s="29">
        <v>8.3279995156576216</v>
      </c>
      <c r="DT266" s="29">
        <v>7.9608176641645478</v>
      </c>
      <c r="DU266" s="29">
        <v>7.9634175717338636</v>
      </c>
      <c r="DV266" s="29">
        <v>7.5583404126202698</v>
      </c>
      <c r="DW266" s="29">
        <v>7.6541098807442527</v>
      </c>
      <c r="DX266" s="29">
        <v>7.2875450289646864</v>
      </c>
      <c r="DY266" s="29">
        <v>7.0870435550376971</v>
      </c>
      <c r="DZ266" s="29">
        <v>6.9229938129677464</v>
      </c>
      <c r="EA266" s="29">
        <v>6.5083714831312971</v>
      </c>
      <c r="EB266" s="29">
        <v>5.3955649679974815</v>
      </c>
      <c r="EC266" s="29">
        <v>0.73513545655136525</v>
      </c>
      <c r="ED266" s="29">
        <v>-3.0976124432293268</v>
      </c>
      <c r="EE266" s="29">
        <v>-5.5997077230559462</v>
      </c>
      <c r="EF266" s="29">
        <v>-5.0398910585870134</v>
      </c>
      <c r="EH266" s="29">
        <v>15.88799951565762</v>
      </c>
      <c r="EI266" s="29">
        <v>15.520817664164547</v>
      </c>
      <c r="EJ266" s="29">
        <v>15.520817664164547</v>
      </c>
      <c r="EK266" s="29">
        <v>15.118340412620269</v>
      </c>
      <c r="EL266" s="29">
        <v>15.214109880744251</v>
      </c>
      <c r="EM266" s="29">
        <v>14.847545028964685</v>
      </c>
      <c r="EN266" s="29">
        <v>14.647043555037696</v>
      </c>
      <c r="EO266" s="29">
        <v>14.482993812967745</v>
      </c>
      <c r="EP266" s="29">
        <v>14.068371483131296</v>
      </c>
      <c r="EQ266" s="29">
        <v>12.95556496799748</v>
      </c>
      <c r="ER266" s="29">
        <v>8.295135456551364</v>
      </c>
      <c r="ES266" s="29">
        <v>4.4623875567706719</v>
      </c>
      <c r="ET266" s="29">
        <v>1.9602922769440525</v>
      </c>
      <c r="EU266" s="29">
        <v>2.5201089414129854</v>
      </c>
      <c r="EW266" s="1">
        <v>369088</v>
      </c>
      <c r="EX266" s="1">
        <v>427387</v>
      </c>
      <c r="EY266" s="1" t="s">
        <v>502</v>
      </c>
      <c r="EZ266" s="1" t="s">
        <v>874</v>
      </c>
    </row>
    <row r="267" spans="2:156" ht="16" thickBot="1" x14ac:dyDescent="0.4">
      <c r="B267" s="21" t="s">
        <v>268</v>
      </c>
      <c r="C267" s="22">
        <v>4.0554859683384841</v>
      </c>
      <c r="D267" s="23">
        <v>3.1503037531739686</v>
      </c>
      <c r="E267" s="23">
        <v>-9.7086356874147128E-2</v>
      </c>
      <c r="F267" s="23">
        <v>-5.9619056126106962</v>
      </c>
      <c r="G267" s="23">
        <v>-11.692312467411266</v>
      </c>
      <c r="H267" s="23">
        <v>-17.539340886101531</v>
      </c>
      <c r="I267" s="23">
        <v>-23.567062505503511</v>
      </c>
      <c r="J267" s="23">
        <v>1.1081573671717848</v>
      </c>
      <c r="K267" s="23">
        <v>0.76430464240814189</v>
      </c>
      <c r="L267" s="23">
        <v>0.11628474588155058</v>
      </c>
      <c r="M267" s="23">
        <v>-1.8256755618001961</v>
      </c>
      <c r="N267" s="23">
        <v>-3.4910649501884166</v>
      </c>
      <c r="O267" s="23">
        <v>-4.5424702578695673</v>
      </c>
      <c r="P267" s="23">
        <v>-5.2002593468135601</v>
      </c>
      <c r="Q267" s="24"/>
      <c r="R267" s="23">
        <v>5.8554859683384848</v>
      </c>
      <c r="S267" s="23">
        <v>4.9503037531739693</v>
      </c>
      <c r="T267" s="23">
        <v>1.7029136431258536</v>
      </c>
      <c r="U267" s="23">
        <v>-4.1619056126106955</v>
      </c>
      <c r="V267" s="23">
        <v>-9.8923124674112657</v>
      </c>
      <c r="W267" s="23">
        <v>-15.73934088610153</v>
      </c>
      <c r="X267" s="23">
        <v>-21.76706250550351</v>
      </c>
      <c r="Y267" s="23">
        <v>-22.091842632828218</v>
      </c>
      <c r="Z267" s="23">
        <v>-22.435695357591861</v>
      </c>
      <c r="AA267" s="23">
        <v>-23.083715254118452</v>
      </c>
      <c r="AB267" s="23">
        <v>-25.025675561800199</v>
      </c>
      <c r="AC267" s="23">
        <v>-26.691064950188419</v>
      </c>
      <c r="AD267" s="23">
        <v>-27.74247025786957</v>
      </c>
      <c r="AE267" s="23">
        <v>-28.400259346813563</v>
      </c>
      <c r="AG267" s="25">
        <v>4.589469499386162</v>
      </c>
      <c r="AH267" s="25">
        <v>4.1762782621126462</v>
      </c>
      <c r="AI267" s="25">
        <v>0.96579504569780639</v>
      </c>
      <c r="AJ267" s="25">
        <v>-4.9186327610272293</v>
      </c>
      <c r="AK267" s="25">
        <v>-10.647377925795279</v>
      </c>
      <c r="AL267" s="25">
        <v>-16.467466092607484</v>
      </c>
      <c r="AM267" s="25">
        <v>-22.470931664265745</v>
      </c>
      <c r="AN267" s="25">
        <v>-3.778856843880142</v>
      </c>
      <c r="AO267" s="25">
        <v>-4.1052788602586858</v>
      </c>
      <c r="AP267" s="25">
        <v>-4.6664910134711235</v>
      </c>
      <c r="AQ267" s="25">
        <v>-5.9317720408426666</v>
      </c>
      <c r="AR267" s="25">
        <v>-7.1401327393746286</v>
      </c>
      <c r="AS267" s="25">
        <v>-8.1080232176779319</v>
      </c>
      <c r="AT267" s="25">
        <v>-8.7498829932326387</v>
      </c>
      <c r="AV267" s="26">
        <v>6.3894694993861627</v>
      </c>
      <c r="AW267" s="26">
        <v>5.9762782621126469</v>
      </c>
      <c r="AX267" s="26">
        <v>2.7657950456978071</v>
      </c>
      <c r="AY267" s="26">
        <v>-3.1186327610272286</v>
      </c>
      <c r="AZ267" s="26">
        <v>-8.8473779257952785</v>
      </c>
      <c r="BA267" s="26">
        <v>-14.667466092607484</v>
      </c>
      <c r="BB267" s="26">
        <v>-20.670931664265744</v>
      </c>
      <c r="BC267" s="26">
        <v>-20.978856843880145</v>
      </c>
      <c r="BD267" s="26">
        <v>-21.305278860258689</v>
      </c>
      <c r="BE267" s="26">
        <v>-21.866491013471126</v>
      </c>
      <c r="BF267" s="26">
        <v>-23.131772040842669</v>
      </c>
      <c r="BG267" s="26">
        <v>-24.340132739374631</v>
      </c>
      <c r="BH267" s="26">
        <v>-25.308023217677935</v>
      </c>
      <c r="BI267" s="26">
        <v>-25.949882993232642</v>
      </c>
      <c r="BK267" s="27">
        <v>4.0669925473344541</v>
      </c>
      <c r="BL267" s="27">
        <v>3.1759013642829395</v>
      </c>
      <c r="BM267" s="27">
        <v>-5.6525439189964999E-2</v>
      </c>
      <c r="BN267" s="27">
        <v>-5.9083152690038396</v>
      </c>
      <c r="BO267" s="27">
        <v>-11.623387443577446</v>
      </c>
      <c r="BP267" s="27">
        <v>-17.454550769491217</v>
      </c>
      <c r="BQ267" s="27">
        <v>-23.465666795187783</v>
      </c>
      <c r="BR267" s="27">
        <v>-4.7746501639035017</v>
      </c>
      <c r="BS267" s="27">
        <v>-5.0962928966098531</v>
      </c>
      <c r="BT267" s="27">
        <v>-5.6946205887197223</v>
      </c>
      <c r="BU267" s="27">
        <v>-7.370270100915377</v>
      </c>
      <c r="BV267" s="27">
        <v>-8.6079234672144267</v>
      </c>
      <c r="BW267" s="27">
        <v>-9.4432007345915991</v>
      </c>
      <c r="BX267" s="27">
        <v>-9.8181890344067497</v>
      </c>
      <c r="BZ267" s="27">
        <v>5.8669925473344549</v>
      </c>
      <c r="CA267" s="27">
        <v>4.9759013642829402</v>
      </c>
      <c r="CB267" s="27">
        <v>1.7434745608100357</v>
      </c>
      <c r="CC267" s="27">
        <v>-4.1083152690038389</v>
      </c>
      <c r="CD267" s="27">
        <v>-9.8233874435774453</v>
      </c>
      <c r="CE267" s="27">
        <v>-15.654550769491216</v>
      </c>
      <c r="CF267" s="27">
        <v>-21.665666795187782</v>
      </c>
      <c r="CG267" s="27">
        <v>-21.974650163903505</v>
      </c>
      <c r="CH267" s="27">
        <v>-22.296292896609856</v>
      </c>
      <c r="CI267" s="27">
        <v>-22.894620588719725</v>
      </c>
      <c r="CJ267" s="27">
        <v>-24.57027010091538</v>
      </c>
      <c r="CK267" s="27">
        <v>-25.80792346721443</v>
      </c>
      <c r="CL267" s="27">
        <v>-26.643200734591602</v>
      </c>
      <c r="CM267" s="27">
        <v>-27.018189034406753</v>
      </c>
      <c r="CO267" s="28">
        <v>4.0627514965140641</v>
      </c>
      <c r="CP267" s="28">
        <v>3.1587517932626987</v>
      </c>
      <c r="CQ267" s="28">
        <v>-9.5504977331682284E-2</v>
      </c>
      <c r="CR267" s="28">
        <v>-5.9796831055727573</v>
      </c>
      <c r="CS267" s="28">
        <v>-11.73074402767352</v>
      </c>
      <c r="CT267" s="28">
        <v>-17.628744014047673</v>
      </c>
      <c r="CU267" s="28">
        <v>-23.758515585856056</v>
      </c>
      <c r="CV267" s="28">
        <v>-5.2126507573944778</v>
      </c>
      <c r="CW267" s="28">
        <v>-5.659571973030765</v>
      </c>
      <c r="CX267" s="28">
        <v>-6.3624304379982064</v>
      </c>
      <c r="CY267" s="28">
        <v>-9.3607421897670875</v>
      </c>
      <c r="CZ267" s="28">
        <v>-14.4108986503079</v>
      </c>
      <c r="DA267" s="28">
        <v>-18.197076985853471</v>
      </c>
      <c r="DB267" s="28">
        <v>-20.810035692745686</v>
      </c>
      <c r="DD267" s="28">
        <v>5.8627514965140648</v>
      </c>
      <c r="DE267" s="28">
        <v>4.9587517932626994</v>
      </c>
      <c r="DF267" s="28">
        <v>1.7044950226683184</v>
      </c>
      <c r="DG267" s="28">
        <v>-4.1796831055727566</v>
      </c>
      <c r="DH267" s="28">
        <v>-9.9307440276735193</v>
      </c>
      <c r="DI267" s="28">
        <v>-15.828744014047672</v>
      </c>
      <c r="DJ267" s="28">
        <v>-21.958515585856055</v>
      </c>
      <c r="DK267" s="28">
        <v>-22.412650757394481</v>
      </c>
      <c r="DL267" s="28">
        <v>-22.859571973030768</v>
      </c>
      <c r="DM267" s="28">
        <v>-23.562430437998209</v>
      </c>
      <c r="DN267" s="28">
        <v>-26.56074218976709</v>
      </c>
      <c r="DO267" s="28">
        <v>-31.610898650307902</v>
      </c>
      <c r="DP267" s="28">
        <v>-35.397076985853474</v>
      </c>
      <c r="DQ267" s="28">
        <v>-38.010035692745689</v>
      </c>
      <c r="DS267" s="29">
        <v>4.0715580292812188</v>
      </c>
      <c r="DT267" s="29">
        <v>3.1526419102529992</v>
      </c>
      <c r="DU267" s="29">
        <v>-0.10689341918952877</v>
      </c>
      <c r="DV267" s="29">
        <v>-5.9843227753717549</v>
      </c>
      <c r="DW267" s="29">
        <v>-11.741394713638403</v>
      </c>
      <c r="DX267" s="29">
        <v>-17.637263703146164</v>
      </c>
      <c r="DY267" s="29">
        <v>-23.762029078965501</v>
      </c>
      <c r="DZ267" s="29">
        <v>-5.2127194194047561</v>
      </c>
      <c r="EA267" s="29">
        <v>-5.7261091499980168</v>
      </c>
      <c r="EB267" s="29">
        <v>-7.091057083742065</v>
      </c>
      <c r="EC267" s="29">
        <v>-12.614157745189843</v>
      </c>
      <c r="ED267" s="29">
        <v>-17.22375573038012</v>
      </c>
      <c r="EE267" s="29">
        <v>-20.04949940014852</v>
      </c>
      <c r="EF267" s="29">
        <v>-19.552318407099477</v>
      </c>
      <c r="EH267" s="29">
        <v>5.8715580292812195</v>
      </c>
      <c r="EI267" s="29">
        <v>4.9526419102529999</v>
      </c>
      <c r="EJ267" s="29">
        <v>4.9526419102529999</v>
      </c>
      <c r="EK267" s="29">
        <v>-4.1843227753717542</v>
      </c>
      <c r="EL267" s="29">
        <v>-9.9413947136384024</v>
      </c>
      <c r="EM267" s="29">
        <v>-15.837263703146164</v>
      </c>
      <c r="EN267" s="29">
        <v>-21.9620290789655</v>
      </c>
      <c r="EO267" s="29">
        <v>-22.412719419404759</v>
      </c>
      <c r="EP267" s="29">
        <v>-22.92610914999802</v>
      </c>
      <c r="EQ267" s="29">
        <v>-24.291057083742068</v>
      </c>
      <c r="ER267" s="29">
        <v>-29.814157745189846</v>
      </c>
      <c r="ES267" s="29">
        <v>-34.423755730380122</v>
      </c>
      <c r="ET267" s="29">
        <v>-37.249499400148522</v>
      </c>
      <c r="EU267" s="29">
        <v>-36.75231840709948</v>
      </c>
      <c r="EW267" s="1">
        <v>385893</v>
      </c>
      <c r="EX267" s="1">
        <v>400645</v>
      </c>
      <c r="EY267" s="1" t="s">
        <v>463</v>
      </c>
      <c r="EZ267" s="1" t="s">
        <v>863</v>
      </c>
    </row>
    <row r="268" spans="2:156" ht="16" thickBot="1" x14ac:dyDescent="0.4">
      <c r="B268" s="21" t="s">
        <v>269</v>
      </c>
      <c r="C268" s="22">
        <v>10.255053214333795</v>
      </c>
      <c r="D268" s="23">
        <v>8.5022580429054102</v>
      </c>
      <c r="E268" s="23">
        <v>8.3910141678284589</v>
      </c>
      <c r="F268" s="23">
        <v>7.0166189591520762</v>
      </c>
      <c r="G268" s="23">
        <v>6.6509759974672136</v>
      </c>
      <c r="H268" s="23">
        <v>5.2972115778532398</v>
      </c>
      <c r="I268" s="23">
        <v>4.0408788667299262</v>
      </c>
      <c r="J268" s="23">
        <v>3.040804797582453</v>
      </c>
      <c r="K268" s="23">
        <v>1.4400976707170656</v>
      </c>
      <c r="L268" s="23">
        <v>3.56330205215869E-2</v>
      </c>
      <c r="M268" s="23">
        <v>-5.0357397322479613</v>
      </c>
      <c r="N268" s="23">
        <v>-7.0025578046989168</v>
      </c>
      <c r="O268" s="23">
        <v>-7.3478064310490581</v>
      </c>
      <c r="P268" s="23">
        <v>-6.7041726744708043</v>
      </c>
      <c r="Q268" s="24"/>
      <c r="R268" s="23">
        <v>17.255053214333795</v>
      </c>
      <c r="S268" s="23">
        <v>15.50225804290541</v>
      </c>
      <c r="T268" s="23">
        <v>15.391014167828459</v>
      </c>
      <c r="U268" s="23">
        <v>14.016618959152076</v>
      </c>
      <c r="V268" s="23">
        <v>13.650975997467214</v>
      </c>
      <c r="W268" s="23">
        <v>12.29721157785324</v>
      </c>
      <c r="X268" s="23">
        <v>11.040878866729926</v>
      </c>
      <c r="Y268" s="23">
        <v>10.040804797582453</v>
      </c>
      <c r="Z268" s="23">
        <v>8.4400976707170656</v>
      </c>
      <c r="AA268" s="23">
        <v>7.0356330205215869</v>
      </c>
      <c r="AB268" s="23">
        <v>1.9642602677520387</v>
      </c>
      <c r="AC268" s="23">
        <v>-2.5578046989167547E-3</v>
      </c>
      <c r="AD268" s="23">
        <v>-0.34780643104905806</v>
      </c>
      <c r="AE268" s="23">
        <v>0.29582732552919566</v>
      </c>
      <c r="AG268" s="25">
        <v>10.96424148857491</v>
      </c>
      <c r="AH268" s="25">
        <v>9.8365975173040425</v>
      </c>
      <c r="AI268" s="25">
        <v>9.5590342321170994</v>
      </c>
      <c r="AJ268" s="25">
        <v>8.312642426698293</v>
      </c>
      <c r="AK268" s="25">
        <v>8.1337140457951342</v>
      </c>
      <c r="AL268" s="25">
        <v>7.0074089151938459</v>
      </c>
      <c r="AM268" s="25">
        <v>5.9630027080043106</v>
      </c>
      <c r="AN268" s="25">
        <v>5.149491649355042</v>
      </c>
      <c r="AO268" s="25">
        <v>3.7444411089187923</v>
      </c>
      <c r="AP268" s="25">
        <v>2.6294083743770926</v>
      </c>
      <c r="AQ268" s="25">
        <v>-0.59209622721522237</v>
      </c>
      <c r="AR268" s="25">
        <v>-2.5817737521582558</v>
      </c>
      <c r="AS268" s="25">
        <v>-3.8374109085170431</v>
      </c>
      <c r="AT268" s="25">
        <v>-4.1956581173256495</v>
      </c>
      <c r="AV268" s="26">
        <v>17.96424148857491</v>
      </c>
      <c r="AW268" s="26">
        <v>16.836597517304043</v>
      </c>
      <c r="AX268" s="26">
        <v>16.559034232117099</v>
      </c>
      <c r="AY268" s="26">
        <v>15.312642426698293</v>
      </c>
      <c r="AZ268" s="26">
        <v>15.133714045795134</v>
      </c>
      <c r="BA268" s="26">
        <v>14.007408915193846</v>
      </c>
      <c r="BB268" s="26">
        <v>12.963002708004311</v>
      </c>
      <c r="BC268" s="26">
        <v>12.149491649355042</v>
      </c>
      <c r="BD268" s="26">
        <v>10.744441108918792</v>
      </c>
      <c r="BE268" s="26">
        <v>9.6294083743770926</v>
      </c>
      <c r="BF268" s="26">
        <v>6.4079037727847776</v>
      </c>
      <c r="BG268" s="26">
        <v>4.4182262478417442</v>
      </c>
      <c r="BH268" s="26">
        <v>3.1625890914829569</v>
      </c>
      <c r="BI268" s="26">
        <v>2.8043418826743505</v>
      </c>
      <c r="BK268" s="27">
        <v>10.271775913662495</v>
      </c>
      <c r="BL268" s="27">
        <v>8.5634305700956546</v>
      </c>
      <c r="BM268" s="27">
        <v>8.4855592632338634</v>
      </c>
      <c r="BN268" s="27">
        <v>7.0794505160207919</v>
      </c>
      <c r="BO268" s="27">
        <v>6.7317797928536649</v>
      </c>
      <c r="BP268" s="27">
        <v>5.4124942524933175</v>
      </c>
      <c r="BQ268" s="27">
        <v>4.1868078725864635</v>
      </c>
      <c r="BR268" s="27">
        <v>3.2113598602181455</v>
      </c>
      <c r="BS268" s="27">
        <v>1.6636942764133167</v>
      </c>
      <c r="BT268" s="27">
        <v>0.38393664666497074</v>
      </c>
      <c r="BU268" s="27">
        <v>-4.234815049177115</v>
      </c>
      <c r="BV268" s="27">
        <v>-5.8458777013969296</v>
      </c>
      <c r="BW268" s="27">
        <v>-6.0199148766015753</v>
      </c>
      <c r="BX268" s="27">
        <v>-5.2427912474092651</v>
      </c>
      <c r="BZ268" s="27">
        <v>17.271775913662495</v>
      </c>
      <c r="CA268" s="27">
        <v>15.563430570095655</v>
      </c>
      <c r="CB268" s="27">
        <v>15.485559263233863</v>
      </c>
      <c r="CC268" s="27">
        <v>14.079450516020792</v>
      </c>
      <c r="CD268" s="27">
        <v>13.731779792853665</v>
      </c>
      <c r="CE268" s="27">
        <v>12.412494252493318</v>
      </c>
      <c r="CF268" s="27">
        <v>11.186807872586463</v>
      </c>
      <c r="CG268" s="27">
        <v>10.211359860218145</v>
      </c>
      <c r="CH268" s="27">
        <v>8.6636942764133167</v>
      </c>
      <c r="CI268" s="27">
        <v>7.3839366466649707</v>
      </c>
      <c r="CJ268" s="27">
        <v>2.765184950822885</v>
      </c>
      <c r="CK268" s="27">
        <v>1.1541222986030704</v>
      </c>
      <c r="CL268" s="27">
        <v>0.98008512339842468</v>
      </c>
      <c r="CM268" s="27">
        <v>1.7572087525907349</v>
      </c>
      <c r="CO268" s="28">
        <v>10.309000731537505</v>
      </c>
      <c r="CP268" s="28">
        <v>8.6185403291938343</v>
      </c>
      <c r="CQ268" s="28">
        <v>8.5901161731728735</v>
      </c>
      <c r="CR268" s="28">
        <v>7.3707546254075424</v>
      </c>
      <c r="CS268" s="28">
        <v>7.1618977741349923</v>
      </c>
      <c r="CT268" s="28">
        <v>6.0020341616595019</v>
      </c>
      <c r="CU268" s="28">
        <v>4.9274575530983356</v>
      </c>
      <c r="CV268" s="28">
        <v>4.1266639648887065</v>
      </c>
      <c r="CW268" s="28">
        <v>2.8770257736843945</v>
      </c>
      <c r="CX268" s="28">
        <v>1.9622881689225196</v>
      </c>
      <c r="CY268" s="28">
        <v>-4.2206934546760664</v>
      </c>
      <c r="CZ268" s="28">
        <v>-14.418618295601036</v>
      </c>
      <c r="DA268" s="28">
        <v>-21.871814470039254</v>
      </c>
      <c r="DB268" s="28">
        <v>-26.639786305380639</v>
      </c>
      <c r="DD268" s="28">
        <v>17.309000731537505</v>
      </c>
      <c r="DE268" s="28">
        <v>15.618540329193834</v>
      </c>
      <c r="DF268" s="28">
        <v>15.590116173172873</v>
      </c>
      <c r="DG268" s="28">
        <v>14.370754625407542</v>
      </c>
      <c r="DH268" s="28">
        <v>14.161897774134992</v>
      </c>
      <c r="DI268" s="28">
        <v>13.002034161659502</v>
      </c>
      <c r="DJ268" s="28">
        <v>11.927457553098336</v>
      </c>
      <c r="DK268" s="28">
        <v>11.126663964888706</v>
      </c>
      <c r="DL268" s="28">
        <v>9.8770257736843945</v>
      </c>
      <c r="DM268" s="28">
        <v>8.9622881689225196</v>
      </c>
      <c r="DN268" s="28">
        <v>2.7793065453239336</v>
      </c>
      <c r="DO268" s="28">
        <v>-7.4186182956010356</v>
      </c>
      <c r="DP268" s="28">
        <v>-14.871814470039254</v>
      </c>
      <c r="DQ268" s="28">
        <v>-19.639786305380639</v>
      </c>
      <c r="DS268" s="29">
        <v>10.241257337132161</v>
      </c>
      <c r="DT268" s="29">
        <v>8.3943301207033088</v>
      </c>
      <c r="DU268" s="29">
        <v>8.3047806736382626</v>
      </c>
      <c r="DV268" s="29">
        <v>6.9981139796195748</v>
      </c>
      <c r="DW268" s="29">
        <v>6.7853353065086566</v>
      </c>
      <c r="DX268" s="29">
        <v>5.3239193003454233</v>
      </c>
      <c r="DY268" s="29">
        <v>3.9719368450013732</v>
      </c>
      <c r="DZ268" s="29">
        <v>3.3930814659493009</v>
      </c>
      <c r="EA268" s="29">
        <v>2.0598655513159159</v>
      </c>
      <c r="EB268" s="29">
        <v>-0.42967910150164812</v>
      </c>
      <c r="EC268" s="29">
        <v>-12.197944791886847</v>
      </c>
      <c r="ED268" s="29">
        <v>-21.006944835434595</v>
      </c>
      <c r="EE268" s="29">
        <v>-26.094852726303017</v>
      </c>
      <c r="EF268" s="29">
        <v>-23.630660560235015</v>
      </c>
      <c r="EH268" s="29">
        <v>17.241257337132161</v>
      </c>
      <c r="EI268" s="29">
        <v>15.394330120703309</v>
      </c>
      <c r="EJ268" s="29">
        <v>15.394330120703309</v>
      </c>
      <c r="EK268" s="29">
        <v>13.998113979619575</v>
      </c>
      <c r="EL268" s="29">
        <v>13.785335306508657</v>
      </c>
      <c r="EM268" s="29">
        <v>12.323919300345423</v>
      </c>
      <c r="EN268" s="29">
        <v>10.971936845001373</v>
      </c>
      <c r="EO268" s="29">
        <v>10.393081465949301</v>
      </c>
      <c r="EP268" s="29">
        <v>9.0598655513159159</v>
      </c>
      <c r="EQ268" s="29">
        <v>6.5703208984983519</v>
      </c>
      <c r="ER268" s="29">
        <v>-5.1979447918868473</v>
      </c>
      <c r="ES268" s="29">
        <v>-14.006944835434595</v>
      </c>
      <c r="ET268" s="29">
        <v>-19.094852726303017</v>
      </c>
      <c r="EU268" s="29">
        <v>-16.630660560235015</v>
      </c>
      <c r="EW268" s="1">
        <v>377524</v>
      </c>
      <c r="EX268" s="1">
        <v>406160</v>
      </c>
      <c r="EY268" s="1" t="s">
        <v>875</v>
      </c>
      <c r="EZ268" s="1" t="s">
        <v>867</v>
      </c>
    </row>
    <row r="269" spans="2:156" ht="16" thickBot="1" x14ac:dyDescent="0.4">
      <c r="B269" s="21" t="s">
        <v>270</v>
      </c>
      <c r="C269" s="22">
        <v>5.1311569489058719</v>
      </c>
      <c r="D269" s="23">
        <v>4.8528797110247961</v>
      </c>
      <c r="E269" s="23">
        <v>4.6555230758592288</v>
      </c>
      <c r="F269" s="23">
        <v>4.2870872637218707</v>
      </c>
      <c r="G269" s="23">
        <v>4.224956207888086</v>
      </c>
      <c r="H269" s="23">
        <v>4.0358755356147444</v>
      </c>
      <c r="I269" s="23">
        <v>3.6606397944635845</v>
      </c>
      <c r="J269" s="23">
        <v>3.3650699975917515</v>
      </c>
      <c r="K269" s="23">
        <v>3.0353151223999948</v>
      </c>
      <c r="L269" s="23">
        <v>2.5265615411804454</v>
      </c>
      <c r="M269" s="23">
        <v>1.1564005063704919</v>
      </c>
      <c r="N269" s="23">
        <v>0.65266414734831457</v>
      </c>
      <c r="O269" s="23">
        <v>0.59800956319708476</v>
      </c>
      <c r="P269" s="23">
        <v>1.0094471142580623</v>
      </c>
      <c r="Q269" s="24"/>
      <c r="R269" s="23">
        <v>17.831156948905871</v>
      </c>
      <c r="S269" s="23">
        <v>17.552879711024794</v>
      </c>
      <c r="T269" s="23">
        <v>17.355523075859228</v>
      </c>
      <c r="U269" s="23">
        <v>16.987087263721868</v>
      </c>
      <c r="V269" s="23">
        <v>16.924956207888087</v>
      </c>
      <c r="W269" s="23">
        <v>16.735875535614746</v>
      </c>
      <c r="X269" s="23">
        <v>16.360639794463584</v>
      </c>
      <c r="Y269" s="23">
        <v>16.065069997591749</v>
      </c>
      <c r="Z269" s="23">
        <v>15.735315122399994</v>
      </c>
      <c r="AA269" s="23">
        <v>15.226561541180445</v>
      </c>
      <c r="AB269" s="23">
        <v>13.856400506370491</v>
      </c>
      <c r="AC269" s="23">
        <v>13.352664147348314</v>
      </c>
      <c r="AD269" s="23">
        <v>13.298009563197084</v>
      </c>
      <c r="AE269" s="23">
        <v>13.709447114258062</v>
      </c>
      <c r="AG269" s="25">
        <v>5.4576369569335199</v>
      </c>
      <c r="AH269" s="25">
        <v>5.3929842482082755</v>
      </c>
      <c r="AI269" s="25">
        <v>5.1127855958003288</v>
      </c>
      <c r="AJ269" s="25">
        <v>4.6127237903871734</v>
      </c>
      <c r="AK269" s="25">
        <v>4.5483918043109401</v>
      </c>
      <c r="AL269" s="25">
        <v>4.2116702251638127</v>
      </c>
      <c r="AM269" s="25">
        <v>3.8649309922934147</v>
      </c>
      <c r="AN269" s="25">
        <v>3.5238229673221735</v>
      </c>
      <c r="AO269" s="25">
        <v>3.0815092174915542</v>
      </c>
      <c r="AP269" s="25">
        <v>2.5373652147167576</v>
      </c>
      <c r="AQ269" s="25">
        <v>1.5197260687143341</v>
      </c>
      <c r="AR269" s="25">
        <v>0.92883966502838433</v>
      </c>
      <c r="AS269" s="25">
        <v>0.5513198676832296</v>
      </c>
      <c r="AT269" s="25">
        <v>0.54798834915774108</v>
      </c>
      <c r="AV269" s="26">
        <v>18.157636956933519</v>
      </c>
      <c r="AW269" s="26">
        <v>18.092984248208275</v>
      </c>
      <c r="AX269" s="26">
        <v>17.812785595800328</v>
      </c>
      <c r="AY269" s="26">
        <v>17.312723790387174</v>
      </c>
      <c r="AZ269" s="26">
        <v>17.248391804310941</v>
      </c>
      <c r="BA269" s="26">
        <v>16.91167022516381</v>
      </c>
      <c r="BB269" s="26">
        <v>16.564930992293412</v>
      </c>
      <c r="BC269" s="26">
        <v>16.223822967322171</v>
      </c>
      <c r="BD269" s="26">
        <v>15.781509217491553</v>
      </c>
      <c r="BE269" s="26">
        <v>15.237365214716757</v>
      </c>
      <c r="BF269" s="26">
        <v>14.219726068714333</v>
      </c>
      <c r="BG269" s="26">
        <v>13.628839665028384</v>
      </c>
      <c r="BH269" s="26">
        <v>13.251319867683229</v>
      </c>
      <c r="BI269" s="26">
        <v>13.24798834915774</v>
      </c>
      <c r="BK269" s="27">
        <v>5.1422893319353129</v>
      </c>
      <c r="BL269" s="27">
        <v>4.8768432440834477</v>
      </c>
      <c r="BM269" s="27">
        <v>4.6957455536273205</v>
      </c>
      <c r="BN269" s="27">
        <v>4.338671520945736</v>
      </c>
      <c r="BO269" s="27">
        <v>4.2976856126324066</v>
      </c>
      <c r="BP269" s="27">
        <v>4.1207815765807556</v>
      </c>
      <c r="BQ269" s="27">
        <v>3.7693927233222837</v>
      </c>
      <c r="BR269" s="27">
        <v>3.4920917804983809</v>
      </c>
      <c r="BS269" s="27">
        <v>3.2175833857696645</v>
      </c>
      <c r="BT269" s="27">
        <v>2.7587891463941858</v>
      </c>
      <c r="BU269" s="27">
        <v>1.5276259677779649</v>
      </c>
      <c r="BV269" s="27">
        <v>1.0997746665116672</v>
      </c>
      <c r="BW269" s="27">
        <v>1.0650625587879397</v>
      </c>
      <c r="BX269" s="27">
        <v>1.3937369377446949</v>
      </c>
      <c r="BZ269" s="27">
        <v>17.842289331935312</v>
      </c>
      <c r="CA269" s="27">
        <v>17.576843244083449</v>
      </c>
      <c r="CB269" s="27">
        <v>17.395745553627322</v>
      </c>
      <c r="CC269" s="27">
        <v>17.038671520945734</v>
      </c>
      <c r="CD269" s="27">
        <v>16.997685612632406</v>
      </c>
      <c r="CE269" s="27">
        <v>16.820781576580757</v>
      </c>
      <c r="CF269" s="27">
        <v>16.469392723322283</v>
      </c>
      <c r="CG269" s="27">
        <v>16.19209178049838</v>
      </c>
      <c r="CH269" s="27">
        <v>15.917583385769664</v>
      </c>
      <c r="CI269" s="27">
        <v>15.458789146394185</v>
      </c>
      <c r="CJ269" s="27">
        <v>14.227625967777964</v>
      </c>
      <c r="CK269" s="27">
        <v>13.799774666511667</v>
      </c>
      <c r="CL269" s="27">
        <v>13.765062558787939</v>
      </c>
      <c r="CM269" s="27">
        <v>14.093736937744694</v>
      </c>
      <c r="CO269" s="28">
        <v>5.1505015121629381</v>
      </c>
      <c r="CP269" s="28">
        <v>4.8899901283143734</v>
      </c>
      <c r="CQ269" s="28">
        <v>4.7088304091883302</v>
      </c>
      <c r="CR269" s="28">
        <v>4.3447299258034846</v>
      </c>
      <c r="CS269" s="28">
        <v>4.3039910274531401</v>
      </c>
      <c r="CT269" s="28">
        <v>4.1177080627927225</v>
      </c>
      <c r="CU269" s="28">
        <v>3.755250707313543</v>
      </c>
      <c r="CV269" s="28">
        <v>3.4604979661508501</v>
      </c>
      <c r="CW269" s="28">
        <v>3.2426148745007044</v>
      </c>
      <c r="CX269" s="28">
        <v>2.8648679954267369</v>
      </c>
      <c r="CY269" s="28">
        <v>1.255217635961106</v>
      </c>
      <c r="CZ269" s="28">
        <v>-2.5492779570257689</v>
      </c>
      <c r="DA269" s="28">
        <v>-5.7310160409616238</v>
      </c>
      <c r="DB269" s="28">
        <v>-7.467734023179613</v>
      </c>
      <c r="DD269" s="28">
        <v>17.850501512162936</v>
      </c>
      <c r="DE269" s="28">
        <v>17.589990128314373</v>
      </c>
      <c r="DF269" s="28">
        <v>17.408830409188329</v>
      </c>
      <c r="DG269" s="28">
        <v>17.044729925803484</v>
      </c>
      <c r="DH269" s="28">
        <v>17.003991027453139</v>
      </c>
      <c r="DI269" s="28">
        <v>16.817708062792722</v>
      </c>
      <c r="DJ269" s="28">
        <v>16.455250707313542</v>
      </c>
      <c r="DK269" s="28">
        <v>16.160497966150849</v>
      </c>
      <c r="DL269" s="28">
        <v>15.942614874500704</v>
      </c>
      <c r="DM269" s="28">
        <v>15.564867995426736</v>
      </c>
      <c r="DN269" s="28">
        <v>13.955217635961105</v>
      </c>
      <c r="DO269" s="28">
        <v>10.15072204297423</v>
      </c>
      <c r="DP269" s="28">
        <v>6.9689839590383755</v>
      </c>
      <c r="DQ269" s="28">
        <v>5.2322659768203863</v>
      </c>
      <c r="DS269" s="29">
        <v>5.1557549561373985</v>
      </c>
      <c r="DT269" s="29">
        <v>4.8832140029855662</v>
      </c>
      <c r="DU269" s="29">
        <v>4.712437967132912</v>
      </c>
      <c r="DV269" s="29">
        <v>4.4060165663665778</v>
      </c>
      <c r="DW269" s="29">
        <v>4.3790330596704479</v>
      </c>
      <c r="DX269" s="29">
        <v>4.2542528955041163</v>
      </c>
      <c r="DY269" s="29">
        <v>3.9358305462524168</v>
      </c>
      <c r="DZ269" s="29">
        <v>3.7056230685126259</v>
      </c>
      <c r="EA269" s="29">
        <v>3.4582696127818533</v>
      </c>
      <c r="EB269" s="29">
        <v>2.5291722376283623</v>
      </c>
      <c r="EC269" s="29">
        <v>-1.8343745234674493</v>
      </c>
      <c r="ED269" s="29">
        <v>-5.33684795166565</v>
      </c>
      <c r="EE269" s="29">
        <v>-7.3604226179404897</v>
      </c>
      <c r="EF269" s="29">
        <v>-6.2713107747396641</v>
      </c>
      <c r="EH269" s="29">
        <v>17.855754956137396</v>
      </c>
      <c r="EI269" s="29">
        <v>17.583214002985564</v>
      </c>
      <c r="EJ269" s="29">
        <v>17.583214002985564</v>
      </c>
      <c r="EK269" s="29">
        <v>17.106016566366577</v>
      </c>
      <c r="EL269" s="29">
        <v>17.079033059670447</v>
      </c>
      <c r="EM269" s="29">
        <v>16.954252895504116</v>
      </c>
      <c r="EN269" s="29">
        <v>16.635830546252414</v>
      </c>
      <c r="EO269" s="29">
        <v>16.405623068512625</v>
      </c>
      <c r="EP269" s="29">
        <v>16.158269612781851</v>
      </c>
      <c r="EQ269" s="29">
        <v>15.229172237628362</v>
      </c>
      <c r="ER269" s="29">
        <v>10.86562547653255</v>
      </c>
      <c r="ES269" s="29">
        <v>7.3631520483343493</v>
      </c>
      <c r="ET269" s="29">
        <v>5.3395773820595096</v>
      </c>
      <c r="EU269" s="29">
        <v>6.4286892252603351</v>
      </c>
      <c r="EW269" s="1">
        <v>368092</v>
      </c>
      <c r="EX269" s="1">
        <v>428515</v>
      </c>
      <c r="EY269" s="1" t="s">
        <v>502</v>
      </c>
      <c r="EZ269" s="1" t="s">
        <v>874</v>
      </c>
    </row>
    <row r="270" spans="2:156" ht="16" thickBot="1" x14ac:dyDescent="0.4">
      <c r="B270" s="21" t="s">
        <v>271</v>
      </c>
      <c r="C270" s="22">
        <v>9.8079922798316055</v>
      </c>
      <c r="D270" s="23">
        <v>9.4380884994801324</v>
      </c>
      <c r="E270" s="23">
        <v>9.2070784328026445</v>
      </c>
      <c r="F270" s="23">
        <v>8.974860840416282</v>
      </c>
      <c r="G270" s="23">
        <v>8.67409090410621</v>
      </c>
      <c r="H270" s="23">
        <v>8.3273852473015175</v>
      </c>
      <c r="I270" s="23">
        <v>7.9592055357219937</v>
      </c>
      <c r="J270" s="23">
        <v>7.5761081056393458</v>
      </c>
      <c r="K270" s="23">
        <v>7.1745541509135968</v>
      </c>
      <c r="L270" s="23">
        <v>6.7051141354492216</v>
      </c>
      <c r="M270" s="23">
        <v>4.9927290147810055</v>
      </c>
      <c r="N270" s="23">
        <v>3.9299913521156142</v>
      </c>
      <c r="O270" s="23">
        <v>3.4900798525634329</v>
      </c>
      <c r="P270" s="23">
        <v>3.4062885156367884</v>
      </c>
      <c r="Q270" s="24"/>
      <c r="R270" s="23">
        <v>14.444992279831606</v>
      </c>
      <c r="S270" s="23">
        <v>14.075088499480133</v>
      </c>
      <c r="T270" s="23">
        <v>13.844078432802645</v>
      </c>
      <c r="U270" s="23">
        <v>13.611860840416282</v>
      </c>
      <c r="V270" s="23">
        <v>13.31109090410621</v>
      </c>
      <c r="W270" s="23">
        <v>12.964385247301518</v>
      </c>
      <c r="X270" s="23">
        <v>12.596205535721994</v>
      </c>
      <c r="Y270" s="23">
        <v>12.213108105639346</v>
      </c>
      <c r="Z270" s="23">
        <v>11.811554150913597</v>
      </c>
      <c r="AA270" s="23">
        <v>11.342114135449222</v>
      </c>
      <c r="AB270" s="23">
        <v>9.629729014781006</v>
      </c>
      <c r="AC270" s="23">
        <v>8.5669913521156147</v>
      </c>
      <c r="AD270" s="23">
        <v>8.1270798525634333</v>
      </c>
      <c r="AE270" s="23">
        <v>8.0432885156367888</v>
      </c>
      <c r="AG270" s="25">
        <v>9.945890730140615</v>
      </c>
      <c r="AH270" s="25">
        <v>9.7070774380929823</v>
      </c>
      <c r="AI270" s="25">
        <v>9.4048468879236893</v>
      </c>
      <c r="AJ270" s="25">
        <v>9.127463556700544</v>
      </c>
      <c r="AK270" s="25">
        <v>8.805258277428484</v>
      </c>
      <c r="AL270" s="25">
        <v>8.4351639684866235</v>
      </c>
      <c r="AM270" s="25">
        <v>8.0321956333005051</v>
      </c>
      <c r="AN270" s="25">
        <v>7.6036802908776373</v>
      </c>
      <c r="AO270" s="25">
        <v>7.1330387544349865</v>
      </c>
      <c r="AP270" s="25">
        <v>6.5870651961831541</v>
      </c>
      <c r="AQ270" s="25">
        <v>5.511769005737662</v>
      </c>
      <c r="AR270" s="25">
        <v>4.5317027267459622</v>
      </c>
      <c r="AS270" s="25">
        <v>3.9081344325602458</v>
      </c>
      <c r="AT270" s="25">
        <v>3.4517444000432889</v>
      </c>
      <c r="AV270" s="26">
        <v>14.582890730140615</v>
      </c>
      <c r="AW270" s="26">
        <v>14.344077438092983</v>
      </c>
      <c r="AX270" s="26">
        <v>14.04184688792369</v>
      </c>
      <c r="AY270" s="26">
        <v>13.764463556700544</v>
      </c>
      <c r="AZ270" s="26">
        <v>13.442258277428484</v>
      </c>
      <c r="BA270" s="26">
        <v>13.072163968486624</v>
      </c>
      <c r="BB270" s="26">
        <v>12.669195633300506</v>
      </c>
      <c r="BC270" s="26">
        <v>12.240680290877638</v>
      </c>
      <c r="BD270" s="26">
        <v>11.770038754434987</v>
      </c>
      <c r="BE270" s="26">
        <v>11.224065196183155</v>
      </c>
      <c r="BF270" s="26">
        <v>10.148769005737662</v>
      </c>
      <c r="BG270" s="26">
        <v>9.1687027267459627</v>
      </c>
      <c r="BH270" s="26">
        <v>8.5451344325602463</v>
      </c>
      <c r="BI270" s="26">
        <v>8.0887444000432893</v>
      </c>
      <c r="BK270" s="27">
        <v>9.8195407698031776</v>
      </c>
      <c r="BL270" s="27">
        <v>9.4797121352842151</v>
      </c>
      <c r="BM270" s="27">
        <v>9.264979628427886</v>
      </c>
      <c r="BN270" s="27">
        <v>9.0420543594305833</v>
      </c>
      <c r="BO270" s="27">
        <v>8.7629173518407466</v>
      </c>
      <c r="BP270" s="27">
        <v>8.4394097051293731</v>
      </c>
      <c r="BQ270" s="27">
        <v>8.0945031647632266</v>
      </c>
      <c r="BR270" s="27">
        <v>7.7347587287452537</v>
      </c>
      <c r="BS270" s="27">
        <v>7.3635185135140198</v>
      </c>
      <c r="BT270" s="27">
        <v>6.9475662524154771</v>
      </c>
      <c r="BU270" s="27">
        <v>5.4174775243793043</v>
      </c>
      <c r="BV270" s="27">
        <v>4.5126847344348526</v>
      </c>
      <c r="BW270" s="27">
        <v>4.144319804924212</v>
      </c>
      <c r="BX270" s="27">
        <v>4.1002287222775848</v>
      </c>
      <c r="BZ270" s="27">
        <v>14.456540769803178</v>
      </c>
      <c r="CA270" s="27">
        <v>14.116712135284216</v>
      </c>
      <c r="CB270" s="27">
        <v>13.901979628427886</v>
      </c>
      <c r="CC270" s="27">
        <v>13.679054359430584</v>
      </c>
      <c r="CD270" s="27">
        <v>13.399917351840747</v>
      </c>
      <c r="CE270" s="27">
        <v>13.076409705129374</v>
      </c>
      <c r="CF270" s="27">
        <v>12.731503164763227</v>
      </c>
      <c r="CG270" s="27">
        <v>12.371758728745254</v>
      </c>
      <c r="CH270" s="27">
        <v>12.00051851351402</v>
      </c>
      <c r="CI270" s="27">
        <v>11.584566252415478</v>
      </c>
      <c r="CJ270" s="27">
        <v>10.054477524379305</v>
      </c>
      <c r="CK270" s="27">
        <v>9.1496847344348531</v>
      </c>
      <c r="CL270" s="27">
        <v>8.7813198049242125</v>
      </c>
      <c r="CM270" s="27">
        <v>8.7372287222775853</v>
      </c>
      <c r="CO270" s="28">
        <v>9.8139508403145328</v>
      </c>
      <c r="CP270" s="28">
        <v>9.4530130635379752</v>
      </c>
      <c r="CQ270" s="28">
        <v>9.2288493881127138</v>
      </c>
      <c r="CR270" s="28">
        <v>8.9983550222731097</v>
      </c>
      <c r="CS270" s="28">
        <v>8.7156834972653066</v>
      </c>
      <c r="CT270" s="28">
        <v>8.3811424877820748</v>
      </c>
      <c r="CU270" s="28">
        <v>7.9941423879173481</v>
      </c>
      <c r="CV270" s="28">
        <v>7.5882675490224223</v>
      </c>
      <c r="CW270" s="28">
        <v>7.2185881066370818</v>
      </c>
      <c r="CX270" s="28">
        <v>6.8491690625497483</v>
      </c>
      <c r="CY270" s="28">
        <v>4.0672706948368642</v>
      </c>
      <c r="CZ270" s="28">
        <v>-2.4352551056563101</v>
      </c>
      <c r="DA270" s="28">
        <v>-7.6233986289881983</v>
      </c>
      <c r="DB270" s="28">
        <v>-11.080704242830585</v>
      </c>
      <c r="DD270" s="28">
        <v>14.450950840314533</v>
      </c>
      <c r="DE270" s="28">
        <v>14.090013063537976</v>
      </c>
      <c r="DF270" s="28">
        <v>13.865849388112714</v>
      </c>
      <c r="DG270" s="28">
        <v>13.63535502227311</v>
      </c>
      <c r="DH270" s="28">
        <v>13.352683497265307</v>
      </c>
      <c r="DI270" s="28">
        <v>13.018142487782075</v>
      </c>
      <c r="DJ270" s="28">
        <v>12.631142387917349</v>
      </c>
      <c r="DK270" s="28">
        <v>12.225267549022423</v>
      </c>
      <c r="DL270" s="28">
        <v>11.855588106637082</v>
      </c>
      <c r="DM270" s="28">
        <v>11.486169062549749</v>
      </c>
      <c r="DN270" s="28">
        <v>8.7042706948368647</v>
      </c>
      <c r="DO270" s="28">
        <v>2.2017448943436904</v>
      </c>
      <c r="DP270" s="28">
        <v>-2.9863986289881979</v>
      </c>
      <c r="DQ270" s="28">
        <v>-6.4437042428305844</v>
      </c>
      <c r="DS270" s="29">
        <v>9.8536621700784703</v>
      </c>
      <c r="DT270" s="29">
        <v>9.4967411870737681</v>
      </c>
      <c r="DU270" s="29">
        <v>9.2997897734314243</v>
      </c>
      <c r="DV270" s="29">
        <v>9.1070729999227087</v>
      </c>
      <c r="DW270" s="29">
        <v>8.8540483017809954</v>
      </c>
      <c r="DX270" s="29">
        <v>8.5704303088205016</v>
      </c>
      <c r="DY270" s="29">
        <v>8.2497626277351621</v>
      </c>
      <c r="DZ270" s="29">
        <v>7.9179786807567272</v>
      </c>
      <c r="EA270" s="29">
        <v>7.402641994372031</v>
      </c>
      <c r="EB270" s="29">
        <v>5.8885851222091219</v>
      </c>
      <c r="EC270" s="29">
        <v>-1.2416655844605771</v>
      </c>
      <c r="ED270" s="29">
        <v>-7.1424719143801028</v>
      </c>
      <c r="EE270" s="29">
        <v>-10.566696473740031</v>
      </c>
      <c r="EF270" s="29">
        <v>-9.6993905102523854</v>
      </c>
      <c r="EH270" s="29">
        <v>14.490662170078471</v>
      </c>
      <c r="EI270" s="29">
        <v>14.133741187073769</v>
      </c>
      <c r="EJ270" s="29">
        <v>14.133741187073769</v>
      </c>
      <c r="EK270" s="29">
        <v>13.744072999922709</v>
      </c>
      <c r="EL270" s="29">
        <v>13.491048301780996</v>
      </c>
      <c r="EM270" s="29">
        <v>13.207430308820502</v>
      </c>
      <c r="EN270" s="29">
        <v>12.886762627735163</v>
      </c>
      <c r="EO270" s="29">
        <v>12.554978680756728</v>
      </c>
      <c r="EP270" s="29">
        <v>12.039641994372031</v>
      </c>
      <c r="EQ270" s="29">
        <v>10.525585122209122</v>
      </c>
      <c r="ER270" s="29">
        <v>3.3953344155394234</v>
      </c>
      <c r="ES270" s="29">
        <v>-2.5054719143801023</v>
      </c>
      <c r="ET270" s="29">
        <v>-5.9296964737400302</v>
      </c>
      <c r="EU270" s="29">
        <v>-5.062390510252385</v>
      </c>
      <c r="EW270" s="1">
        <v>379395</v>
      </c>
      <c r="EX270" s="1">
        <v>422143</v>
      </c>
      <c r="EY270" s="1" t="s">
        <v>620</v>
      </c>
      <c r="EZ270" s="1" t="s">
        <v>510</v>
      </c>
    </row>
    <row r="271" spans="2:156" ht="16" thickBot="1" x14ac:dyDescent="0.4">
      <c r="B271" s="21" t="s">
        <v>272</v>
      </c>
      <c r="C271" s="22">
        <v>7.6242660435178777</v>
      </c>
      <c r="D271" s="23">
        <v>7.5327761721213768</v>
      </c>
      <c r="E271" s="23">
        <v>7.2371938987185747</v>
      </c>
      <c r="F271" s="23">
        <v>6.8909889955961408</v>
      </c>
      <c r="G271" s="23">
        <v>6.6177257223141392</v>
      </c>
      <c r="H271" s="23">
        <v>6.2607494329045323</v>
      </c>
      <c r="I271" s="23">
        <v>5.7107214223104332</v>
      </c>
      <c r="J271" s="23">
        <v>5.2860718022793822</v>
      </c>
      <c r="K271" s="23">
        <v>4.8438570470146072</v>
      </c>
      <c r="L271" s="23">
        <v>4.271715101412136</v>
      </c>
      <c r="M271" s="23">
        <v>2.4111190477451174</v>
      </c>
      <c r="N271" s="23">
        <v>1.6119195186588158</v>
      </c>
      <c r="O271" s="23">
        <v>1.4800483327416458</v>
      </c>
      <c r="P271" s="23">
        <v>1.8238444941298226</v>
      </c>
      <c r="Q271" s="24"/>
      <c r="R271" s="23">
        <v>16.624266043517878</v>
      </c>
      <c r="S271" s="23">
        <v>16.532776172121377</v>
      </c>
      <c r="T271" s="23">
        <v>16.237193898718573</v>
      </c>
      <c r="U271" s="23">
        <v>15.890988995596141</v>
      </c>
      <c r="V271" s="23">
        <v>15.617725722314139</v>
      </c>
      <c r="W271" s="23">
        <v>15.260749432904532</v>
      </c>
      <c r="X271" s="23">
        <v>14.710721422310433</v>
      </c>
      <c r="Y271" s="23">
        <v>14.286071802279382</v>
      </c>
      <c r="Z271" s="23">
        <v>13.843857047014607</v>
      </c>
      <c r="AA271" s="23">
        <v>13.271715101412136</v>
      </c>
      <c r="AB271" s="23">
        <v>11.411119047745117</v>
      </c>
      <c r="AC271" s="23">
        <v>10.611919518658816</v>
      </c>
      <c r="AD271" s="23">
        <v>10.480048332741646</v>
      </c>
      <c r="AE271" s="23">
        <v>10.823844494129823</v>
      </c>
      <c r="AG271" s="25">
        <v>7.6714380565696416</v>
      </c>
      <c r="AH271" s="25">
        <v>7.6152612461415465</v>
      </c>
      <c r="AI271" s="25">
        <v>7.259282880373048</v>
      </c>
      <c r="AJ271" s="25">
        <v>6.9687330315348976</v>
      </c>
      <c r="AK271" s="25">
        <v>6.7508982468465639</v>
      </c>
      <c r="AL271" s="25">
        <v>6.4492846862941757</v>
      </c>
      <c r="AM271" s="25">
        <v>5.9264676004650276</v>
      </c>
      <c r="AN271" s="25">
        <v>5.6208320965759153</v>
      </c>
      <c r="AO271" s="25">
        <v>5.2590299179645061</v>
      </c>
      <c r="AP271" s="25">
        <v>4.8297721823036337</v>
      </c>
      <c r="AQ271" s="25">
        <v>3.5413183470931546</v>
      </c>
      <c r="AR271" s="25">
        <v>2.6793909556513285</v>
      </c>
      <c r="AS271" s="25">
        <v>2.1495966303377685</v>
      </c>
      <c r="AT271" s="25">
        <v>1.9047342900030237</v>
      </c>
      <c r="AV271" s="26">
        <v>16.671438056569642</v>
      </c>
      <c r="AW271" s="26">
        <v>16.615261246141547</v>
      </c>
      <c r="AX271" s="26">
        <v>16.25928288037305</v>
      </c>
      <c r="AY271" s="26">
        <v>15.968733031534898</v>
      </c>
      <c r="AZ271" s="26">
        <v>15.750898246846564</v>
      </c>
      <c r="BA271" s="26">
        <v>15.449284686294176</v>
      </c>
      <c r="BB271" s="26">
        <v>14.926467600465028</v>
      </c>
      <c r="BC271" s="26">
        <v>14.620832096575915</v>
      </c>
      <c r="BD271" s="26">
        <v>14.259029917964506</v>
      </c>
      <c r="BE271" s="26">
        <v>13.829772182303634</v>
      </c>
      <c r="BF271" s="26">
        <v>12.541318347093155</v>
      </c>
      <c r="BG271" s="26">
        <v>11.679390955651328</v>
      </c>
      <c r="BH271" s="26">
        <v>11.149596630337768</v>
      </c>
      <c r="BI271" s="26">
        <v>10.904734290003024</v>
      </c>
      <c r="BK271" s="27">
        <v>7.6310290799238203</v>
      </c>
      <c r="BL271" s="27">
        <v>7.5650216994222745</v>
      </c>
      <c r="BM271" s="27">
        <v>7.2740419754046712</v>
      </c>
      <c r="BN271" s="27">
        <v>6.9413118940938485</v>
      </c>
      <c r="BO271" s="27">
        <v>6.6826104042551115</v>
      </c>
      <c r="BP271" s="27">
        <v>6.3410583128141305</v>
      </c>
      <c r="BQ271" s="27">
        <v>5.7882346872036283</v>
      </c>
      <c r="BR271" s="27">
        <v>5.376232885570106</v>
      </c>
      <c r="BS271" s="27">
        <v>4.9551651946558959</v>
      </c>
      <c r="BT271" s="27">
        <v>4.4365112186230053</v>
      </c>
      <c r="BU271" s="27">
        <v>2.7607768527840424</v>
      </c>
      <c r="BV271" s="27">
        <v>2.0759600509718794</v>
      </c>
      <c r="BW271" s="27">
        <v>1.9796790746288764</v>
      </c>
      <c r="BX271" s="27">
        <v>2.3054755392122672</v>
      </c>
      <c r="BZ271" s="27">
        <v>16.63102907992382</v>
      </c>
      <c r="CA271" s="27">
        <v>16.565021699422275</v>
      </c>
      <c r="CB271" s="27">
        <v>16.274041975404671</v>
      </c>
      <c r="CC271" s="27">
        <v>15.941311894093849</v>
      </c>
      <c r="CD271" s="27">
        <v>15.682610404255112</v>
      </c>
      <c r="CE271" s="27">
        <v>15.34105831281413</v>
      </c>
      <c r="CF271" s="27">
        <v>14.788234687203628</v>
      </c>
      <c r="CG271" s="27">
        <v>14.376232885570106</v>
      </c>
      <c r="CH271" s="27">
        <v>13.955165194655896</v>
      </c>
      <c r="CI271" s="27">
        <v>13.436511218623005</v>
      </c>
      <c r="CJ271" s="27">
        <v>11.760776852784042</v>
      </c>
      <c r="CK271" s="27">
        <v>11.075960050971879</v>
      </c>
      <c r="CL271" s="27">
        <v>10.979679074628876</v>
      </c>
      <c r="CM271" s="27">
        <v>11.305475539212267</v>
      </c>
      <c r="CO271" s="28">
        <v>7.6295660844519286</v>
      </c>
      <c r="CP271" s="28">
        <v>7.5431531683746531</v>
      </c>
      <c r="CQ271" s="28">
        <v>7.2606034017531869</v>
      </c>
      <c r="CR271" s="28">
        <v>6.9341530140304712</v>
      </c>
      <c r="CS271" s="28">
        <v>6.6968936204958691</v>
      </c>
      <c r="CT271" s="28">
        <v>6.3767446759879078</v>
      </c>
      <c r="CU271" s="28">
        <v>5.8518389807493154</v>
      </c>
      <c r="CV271" s="28">
        <v>5.4864580212758423</v>
      </c>
      <c r="CW271" s="28">
        <v>5.165000587565638</v>
      </c>
      <c r="CX271" s="28">
        <v>4.7813135302071768</v>
      </c>
      <c r="CY271" s="28">
        <v>2.3553104144006518</v>
      </c>
      <c r="CZ271" s="28">
        <v>-2.7978256566722521</v>
      </c>
      <c r="DA271" s="28">
        <v>-6.9393780960931224</v>
      </c>
      <c r="DB271" s="28">
        <v>-9.5721926707785059</v>
      </c>
      <c r="DD271" s="28">
        <v>16.62956608445193</v>
      </c>
      <c r="DE271" s="28">
        <v>16.543153168374651</v>
      </c>
      <c r="DF271" s="28">
        <v>16.260603401753187</v>
      </c>
      <c r="DG271" s="28">
        <v>15.934153014030471</v>
      </c>
      <c r="DH271" s="28">
        <v>15.696893620495869</v>
      </c>
      <c r="DI271" s="28">
        <v>15.376744675987908</v>
      </c>
      <c r="DJ271" s="28">
        <v>14.851838980749315</v>
      </c>
      <c r="DK271" s="28">
        <v>14.486458021275842</v>
      </c>
      <c r="DL271" s="28">
        <v>14.165000587565638</v>
      </c>
      <c r="DM271" s="28">
        <v>13.781313530207177</v>
      </c>
      <c r="DN271" s="28">
        <v>11.355310414400652</v>
      </c>
      <c r="DO271" s="28">
        <v>6.2021743433277479</v>
      </c>
      <c r="DP271" s="28">
        <v>2.0606219039068776</v>
      </c>
      <c r="DQ271" s="28">
        <v>-0.57219267077850589</v>
      </c>
      <c r="DS271" s="29">
        <v>7.6479381152794215</v>
      </c>
      <c r="DT271" s="29">
        <v>7.5405902922460815</v>
      </c>
      <c r="DU271" s="29">
        <v>7.2374573076808737</v>
      </c>
      <c r="DV271" s="29">
        <v>6.9344511584278052</v>
      </c>
      <c r="DW271" s="29">
        <v>6.7126612003524126</v>
      </c>
      <c r="DX271" s="29">
        <v>6.4384359594567506</v>
      </c>
      <c r="DY271" s="29">
        <v>5.9740994069242905</v>
      </c>
      <c r="DZ271" s="29">
        <v>5.6792245805391861</v>
      </c>
      <c r="EA271" s="29">
        <v>5.2646245600742869</v>
      </c>
      <c r="EB271" s="29">
        <v>3.9739110152219741</v>
      </c>
      <c r="EC271" s="29">
        <v>-1.9457940490396837</v>
      </c>
      <c r="ED271" s="29">
        <v>-6.5868101118736888</v>
      </c>
      <c r="EE271" s="29">
        <v>-9.3114522201517715</v>
      </c>
      <c r="EF271" s="29">
        <v>-8.320514860559804</v>
      </c>
      <c r="EH271" s="29">
        <v>16.647938115279423</v>
      </c>
      <c r="EI271" s="29">
        <v>16.54059029224608</v>
      </c>
      <c r="EJ271" s="29">
        <v>16.54059029224608</v>
      </c>
      <c r="EK271" s="29">
        <v>15.934451158427805</v>
      </c>
      <c r="EL271" s="29">
        <v>15.712661200352413</v>
      </c>
      <c r="EM271" s="29">
        <v>15.438435959456751</v>
      </c>
      <c r="EN271" s="29">
        <v>14.974099406924291</v>
      </c>
      <c r="EO271" s="29">
        <v>14.679224580539186</v>
      </c>
      <c r="EP271" s="29">
        <v>14.264624560074287</v>
      </c>
      <c r="EQ271" s="29">
        <v>12.973911015221974</v>
      </c>
      <c r="ER271" s="29">
        <v>7.0542059509603163</v>
      </c>
      <c r="ES271" s="29">
        <v>2.4131898881263112</v>
      </c>
      <c r="ET271" s="29">
        <v>-0.31145222015177154</v>
      </c>
      <c r="EU271" s="29">
        <v>0.67948513944019595</v>
      </c>
      <c r="EW271" s="1">
        <v>390147</v>
      </c>
      <c r="EX271" s="1">
        <v>393309</v>
      </c>
      <c r="EY271" s="1" t="s">
        <v>646</v>
      </c>
      <c r="EZ271" s="1" t="s">
        <v>869</v>
      </c>
    </row>
    <row r="272" spans="2:156" ht="16" thickBot="1" x14ac:dyDescent="0.4">
      <c r="B272" s="21" t="s">
        <v>273</v>
      </c>
      <c r="C272" s="22">
        <v>2.6932903163525541</v>
      </c>
      <c r="D272" s="23">
        <v>2.3665063695051778</v>
      </c>
      <c r="E272" s="23">
        <v>2.0720131355150126</v>
      </c>
      <c r="F272" s="23">
        <v>1.7688456562003569</v>
      </c>
      <c r="G272" s="23">
        <v>1.436563074010186</v>
      </c>
      <c r="H272" s="23">
        <v>1.0587390523501412</v>
      </c>
      <c r="I272" s="23">
        <v>0.63831722588311557</v>
      </c>
      <c r="J272" s="23">
        <v>0.13521822872968414</v>
      </c>
      <c r="K272" s="23">
        <v>-2.0018922732214754</v>
      </c>
      <c r="L272" s="23">
        <v>-2.5697823012975007</v>
      </c>
      <c r="M272" s="23">
        <v>-5.6433070768197169</v>
      </c>
      <c r="N272" s="23">
        <v>-11.37661413788549</v>
      </c>
      <c r="O272" s="23">
        <v>-11.88825605576411</v>
      </c>
      <c r="P272" s="23">
        <v>-12.089798254711496</v>
      </c>
      <c r="Q272" s="24"/>
      <c r="R272" s="23">
        <v>5.4932903163525548</v>
      </c>
      <c r="S272" s="23">
        <v>5.1665063695051785</v>
      </c>
      <c r="T272" s="23">
        <v>4.8720131355150134</v>
      </c>
      <c r="U272" s="23">
        <v>4.5688456562003577</v>
      </c>
      <c r="V272" s="23">
        <v>4.2365630740101867</v>
      </c>
      <c r="W272" s="23">
        <v>3.8587390523501419</v>
      </c>
      <c r="X272" s="23">
        <v>3.4383172258831163</v>
      </c>
      <c r="Y272" s="23">
        <v>2.9352182287296849</v>
      </c>
      <c r="Z272" s="23">
        <v>0.79810772677852526</v>
      </c>
      <c r="AA272" s="23">
        <v>0.23021769870249997</v>
      </c>
      <c r="AB272" s="23">
        <v>-2.8433070768197162</v>
      </c>
      <c r="AC272" s="23">
        <v>-8.576614137885489</v>
      </c>
      <c r="AD272" s="23">
        <v>-9.0882560557641092</v>
      </c>
      <c r="AE272" s="23">
        <v>-9.2897982547114957</v>
      </c>
      <c r="AG272" s="25">
        <v>2.7665884755071257</v>
      </c>
      <c r="AH272" s="25">
        <v>2.5074919434817105</v>
      </c>
      <c r="AI272" s="25">
        <v>2.18264885672661</v>
      </c>
      <c r="AJ272" s="25">
        <v>1.88745785092528</v>
      </c>
      <c r="AK272" s="25">
        <v>1.5727841148468276</v>
      </c>
      <c r="AL272" s="25">
        <v>1.2097716115918313</v>
      </c>
      <c r="AM272" s="25">
        <v>0.7762067478778647</v>
      </c>
      <c r="AN272" s="25">
        <v>0.26825253988388909</v>
      </c>
      <c r="AO272" s="25">
        <v>-0.26612917149477511</v>
      </c>
      <c r="AP272" s="25">
        <v>-0.81963946184438186</v>
      </c>
      <c r="AQ272" s="25">
        <v>-2.2884641450187004</v>
      </c>
      <c r="AR272" s="25">
        <v>-3.3724031429088015</v>
      </c>
      <c r="AS272" s="25">
        <v>-4.0814198204682555</v>
      </c>
      <c r="AT272" s="25">
        <v>-4.6772540526675783</v>
      </c>
      <c r="AV272" s="26">
        <v>5.5665884755071264</v>
      </c>
      <c r="AW272" s="26">
        <v>5.3074919434817112</v>
      </c>
      <c r="AX272" s="26">
        <v>4.9826488567266107</v>
      </c>
      <c r="AY272" s="26">
        <v>4.6874578509252807</v>
      </c>
      <c r="AZ272" s="26">
        <v>4.3727841148468283</v>
      </c>
      <c r="BA272" s="26">
        <v>4.009771611591832</v>
      </c>
      <c r="BB272" s="26">
        <v>3.5762067478778654</v>
      </c>
      <c r="BC272" s="26">
        <v>3.0682525398838898</v>
      </c>
      <c r="BD272" s="26">
        <v>2.5338708285052256</v>
      </c>
      <c r="BE272" s="26">
        <v>1.9803605381556189</v>
      </c>
      <c r="BF272" s="26">
        <v>0.51153585498130028</v>
      </c>
      <c r="BG272" s="26">
        <v>-0.57240314290880079</v>
      </c>
      <c r="BH272" s="26">
        <v>-1.2814198204682548</v>
      </c>
      <c r="BI272" s="26">
        <v>-1.8772540526675776</v>
      </c>
      <c r="BK272" s="27">
        <v>2.7014157283155846</v>
      </c>
      <c r="BL272" s="27">
        <v>2.3869712297506389</v>
      </c>
      <c r="BM272" s="27">
        <v>2.1054331489900662</v>
      </c>
      <c r="BN272" s="27">
        <v>1.8153430643519606</v>
      </c>
      <c r="BO272" s="27">
        <v>1.4977142572274751</v>
      </c>
      <c r="BP272" s="27">
        <v>1.1354363778235079</v>
      </c>
      <c r="BQ272" s="27">
        <v>0.73063844433956682</v>
      </c>
      <c r="BR272" s="27">
        <v>0.25772961935380323</v>
      </c>
      <c r="BS272" s="27">
        <v>-1.8452890357659157</v>
      </c>
      <c r="BT272" s="27">
        <v>-2.3546744149182253</v>
      </c>
      <c r="BU272" s="27">
        <v>-5.2042080650202642</v>
      </c>
      <c r="BV272" s="27">
        <v>-10.805328055421704</v>
      </c>
      <c r="BW272" s="27">
        <v>-11.258021337389163</v>
      </c>
      <c r="BX272" s="27">
        <v>-11.351740760112108</v>
      </c>
      <c r="BZ272" s="27">
        <v>5.5014157283155853</v>
      </c>
      <c r="CA272" s="27">
        <v>5.1869712297506396</v>
      </c>
      <c r="CB272" s="27">
        <v>4.9054331489900669</v>
      </c>
      <c r="CC272" s="27">
        <v>4.6153430643519613</v>
      </c>
      <c r="CD272" s="27">
        <v>4.2977142572274758</v>
      </c>
      <c r="CE272" s="27">
        <v>3.9354363778235086</v>
      </c>
      <c r="CF272" s="27">
        <v>3.5306384443395675</v>
      </c>
      <c r="CG272" s="27">
        <v>3.0577296193538039</v>
      </c>
      <c r="CH272" s="27">
        <v>0.95471096423408497</v>
      </c>
      <c r="CI272" s="27">
        <v>0.44532558508177544</v>
      </c>
      <c r="CJ272" s="27">
        <v>-2.4042080650202635</v>
      </c>
      <c r="CK272" s="27">
        <v>-8.0053280554217032</v>
      </c>
      <c r="CL272" s="27">
        <v>-8.4580213373891624</v>
      </c>
      <c r="CM272" s="27">
        <v>-8.5517407601121072</v>
      </c>
      <c r="CO272" s="28">
        <v>2.6952696959835762</v>
      </c>
      <c r="CP272" s="28">
        <v>2.3657441980597689</v>
      </c>
      <c r="CQ272" s="28">
        <v>2.0721365022534428</v>
      </c>
      <c r="CR272" s="28">
        <v>1.7654319287959161</v>
      </c>
      <c r="CS272" s="28">
        <v>1.4435561969768536</v>
      </c>
      <c r="CT272" s="28">
        <v>1.0738648871224683</v>
      </c>
      <c r="CU272" s="28">
        <v>0.65100745836017815</v>
      </c>
      <c r="CV272" s="28">
        <v>0.20150668846698494</v>
      </c>
      <c r="CW272" s="28">
        <v>-1.7862618122183989</v>
      </c>
      <c r="CX272" s="28">
        <v>-2.323616119867399</v>
      </c>
      <c r="CY272" s="28">
        <v>-9.1442058777149491</v>
      </c>
      <c r="CZ272" s="28">
        <v>-13.989347983946914</v>
      </c>
      <c r="DA272" s="28">
        <v>-16.934416983411275</v>
      </c>
      <c r="DB272" s="28">
        <v>-18.950676960633345</v>
      </c>
      <c r="DD272" s="28">
        <v>5.495269695983577</v>
      </c>
      <c r="DE272" s="28">
        <v>5.1657441980597696</v>
      </c>
      <c r="DF272" s="28">
        <v>4.8721365022534435</v>
      </c>
      <c r="DG272" s="28">
        <v>4.5654319287959169</v>
      </c>
      <c r="DH272" s="28">
        <v>4.2435561969768543</v>
      </c>
      <c r="DI272" s="28">
        <v>3.873864887122469</v>
      </c>
      <c r="DJ272" s="28">
        <v>3.4510074583601789</v>
      </c>
      <c r="DK272" s="28">
        <v>3.0015066884669857</v>
      </c>
      <c r="DL272" s="28">
        <v>1.0137381877816019</v>
      </c>
      <c r="DM272" s="28">
        <v>0.47638388013260169</v>
      </c>
      <c r="DN272" s="28">
        <v>-6.3442058777149484</v>
      </c>
      <c r="DO272" s="28">
        <v>-11.189347983946913</v>
      </c>
      <c r="DP272" s="28">
        <v>-14.134416983411274</v>
      </c>
      <c r="DQ272" s="28">
        <v>-16.150676960633344</v>
      </c>
      <c r="DS272" s="29">
        <v>2.6940733323938932</v>
      </c>
      <c r="DT272" s="29">
        <v>2.3399985092335971</v>
      </c>
      <c r="DU272" s="29">
        <v>2.0573333532253972</v>
      </c>
      <c r="DV272" s="29">
        <v>1.7851170095894489</v>
      </c>
      <c r="DW272" s="29">
        <v>1.4951161736637566</v>
      </c>
      <c r="DX272" s="29">
        <v>1.1544338588933929</v>
      </c>
      <c r="DY272" s="29">
        <v>0.78169671574267063</v>
      </c>
      <c r="DZ272" s="29">
        <v>0.21634329798399321</v>
      </c>
      <c r="EA272" s="29">
        <v>-1.101800360407772</v>
      </c>
      <c r="EB272" s="29">
        <v>-2.0473643032767086</v>
      </c>
      <c r="EC272" s="29">
        <v>-12.625342308651188</v>
      </c>
      <c r="ED272" s="29">
        <v>-16.429167581677341</v>
      </c>
      <c r="EE272" s="29">
        <v>-18.329086756359402</v>
      </c>
      <c r="EF272" s="29">
        <v>-17.994236036525692</v>
      </c>
      <c r="EH272" s="29">
        <v>5.4940733323938939</v>
      </c>
      <c r="EI272" s="29">
        <v>5.1399985092335978</v>
      </c>
      <c r="EJ272" s="29">
        <v>5.1399985092335978</v>
      </c>
      <c r="EK272" s="29">
        <v>4.5851170095894496</v>
      </c>
      <c r="EL272" s="29">
        <v>4.2951161736637573</v>
      </c>
      <c r="EM272" s="29">
        <v>3.9544338588933936</v>
      </c>
      <c r="EN272" s="29">
        <v>3.5816967157426713</v>
      </c>
      <c r="EO272" s="29">
        <v>3.0163432979839939</v>
      </c>
      <c r="EP272" s="29">
        <v>1.6981996395922287</v>
      </c>
      <c r="EQ272" s="29">
        <v>0.75263569672329211</v>
      </c>
      <c r="ER272" s="29">
        <v>-9.8253423086511873</v>
      </c>
      <c r="ES272" s="29">
        <v>-13.62916758167734</v>
      </c>
      <c r="ET272" s="29">
        <v>-15.529086756359401</v>
      </c>
      <c r="EU272" s="29">
        <v>-15.194236036525691</v>
      </c>
      <c r="EW272" s="1">
        <v>374759</v>
      </c>
      <c r="EX272" s="1">
        <v>443587</v>
      </c>
      <c r="EY272" s="1" t="s">
        <v>510</v>
      </c>
      <c r="EZ272" s="1" t="s">
        <v>510</v>
      </c>
    </row>
    <row r="273" spans="2:156" ht="16" thickBot="1" x14ac:dyDescent="0.4">
      <c r="B273" s="21" t="s">
        <v>274</v>
      </c>
      <c r="C273" s="22">
        <v>13.983050564852538</v>
      </c>
      <c r="D273" s="23">
        <v>13.664589648661417</v>
      </c>
      <c r="E273" s="23">
        <v>13.720904207412675</v>
      </c>
      <c r="F273" s="23">
        <v>13.415433989316904</v>
      </c>
      <c r="G273" s="23">
        <v>13.406515487580075</v>
      </c>
      <c r="H273" s="23">
        <v>13.094719635583122</v>
      </c>
      <c r="I273" s="23">
        <v>12.937472053731296</v>
      </c>
      <c r="J273" s="23">
        <v>12.747591902709466</v>
      </c>
      <c r="K273" s="23">
        <v>12.518831094216203</v>
      </c>
      <c r="L273" s="23">
        <v>12.116721672634846</v>
      </c>
      <c r="M273" s="23">
        <v>10.854380231053932</v>
      </c>
      <c r="N273" s="23">
        <v>9.9005712923178919</v>
      </c>
      <c r="O273" s="23">
        <v>9.2321988895374734</v>
      </c>
      <c r="P273" s="23">
        <v>8.6210306459432307</v>
      </c>
      <c r="Q273" s="24"/>
      <c r="R273" s="23">
        <v>18.120050564852541</v>
      </c>
      <c r="S273" s="23">
        <v>17.80158964866142</v>
      </c>
      <c r="T273" s="23">
        <v>17.857904207412673</v>
      </c>
      <c r="U273" s="23">
        <v>17.552433989316903</v>
      </c>
      <c r="V273" s="23">
        <v>17.543515487580073</v>
      </c>
      <c r="W273" s="23">
        <v>17.231719635583122</v>
      </c>
      <c r="X273" s="23">
        <v>17.074472053731299</v>
      </c>
      <c r="Y273" s="23">
        <v>16.884591902709467</v>
      </c>
      <c r="Z273" s="23">
        <v>16.655831094216204</v>
      </c>
      <c r="AA273" s="23">
        <v>16.253721672634846</v>
      </c>
      <c r="AB273" s="23">
        <v>14.991380231053933</v>
      </c>
      <c r="AC273" s="23">
        <v>14.037571292317892</v>
      </c>
      <c r="AD273" s="23">
        <v>13.369198889537474</v>
      </c>
      <c r="AE273" s="23">
        <v>12.758030645943231</v>
      </c>
      <c r="AG273" s="25">
        <v>14.081403022920789</v>
      </c>
      <c r="AH273" s="25">
        <v>13.904079136278733</v>
      </c>
      <c r="AI273" s="25">
        <v>13.832256840494564</v>
      </c>
      <c r="AJ273" s="25">
        <v>13.55831727925966</v>
      </c>
      <c r="AK273" s="25">
        <v>13.53625821393309</v>
      </c>
      <c r="AL273" s="25">
        <v>13.231713678759311</v>
      </c>
      <c r="AM273" s="25">
        <v>13.022611127127959</v>
      </c>
      <c r="AN273" s="25">
        <v>12.777313125673899</v>
      </c>
      <c r="AO273" s="25">
        <v>12.558329456732618</v>
      </c>
      <c r="AP273" s="25">
        <v>12.18396395225928</v>
      </c>
      <c r="AQ273" s="25">
        <v>11.273322252033955</v>
      </c>
      <c r="AR273" s="25">
        <v>10.599266598482261</v>
      </c>
      <c r="AS273" s="25">
        <v>9.9704095166245548</v>
      </c>
      <c r="AT273" s="25">
        <v>9.6000116132147237</v>
      </c>
      <c r="AV273" s="26">
        <v>18.218403022920789</v>
      </c>
      <c r="AW273" s="26">
        <v>18.041079136278732</v>
      </c>
      <c r="AX273" s="26">
        <v>17.969256840494566</v>
      </c>
      <c r="AY273" s="26">
        <v>17.695317279259662</v>
      </c>
      <c r="AZ273" s="26">
        <v>17.673258213933089</v>
      </c>
      <c r="BA273" s="26">
        <v>17.368713678759313</v>
      </c>
      <c r="BB273" s="26">
        <v>17.15961112712796</v>
      </c>
      <c r="BC273" s="26">
        <v>16.9143131256739</v>
      </c>
      <c r="BD273" s="26">
        <v>16.695329456732619</v>
      </c>
      <c r="BE273" s="26">
        <v>16.32096395225928</v>
      </c>
      <c r="BF273" s="26">
        <v>15.410322252033955</v>
      </c>
      <c r="BG273" s="26">
        <v>14.736266598482262</v>
      </c>
      <c r="BH273" s="26">
        <v>14.107409516624555</v>
      </c>
      <c r="BI273" s="26">
        <v>13.737011613214724</v>
      </c>
      <c r="BK273" s="27">
        <v>13.993187241204016</v>
      </c>
      <c r="BL273" s="27">
        <v>13.686752291213191</v>
      </c>
      <c r="BM273" s="27">
        <v>13.751403878974916</v>
      </c>
      <c r="BN273" s="27">
        <v>13.456695340039023</v>
      </c>
      <c r="BO273" s="27">
        <v>13.456093399195952</v>
      </c>
      <c r="BP273" s="27">
        <v>13.15685595723407</v>
      </c>
      <c r="BQ273" s="27">
        <v>13.013574305706353</v>
      </c>
      <c r="BR273" s="27">
        <v>12.817502214931601</v>
      </c>
      <c r="BS273" s="27">
        <v>12.60921872330208</v>
      </c>
      <c r="BT273" s="27">
        <v>12.228704628842436</v>
      </c>
      <c r="BU273" s="27">
        <v>11.126999985132191</v>
      </c>
      <c r="BV273" s="27">
        <v>10.484454347245958</v>
      </c>
      <c r="BW273" s="27">
        <v>10.036467184685906</v>
      </c>
      <c r="BX273" s="27">
        <v>9.7262280095237514</v>
      </c>
      <c r="BZ273" s="27">
        <v>18.130187241204016</v>
      </c>
      <c r="CA273" s="27">
        <v>17.823752291213189</v>
      </c>
      <c r="CB273" s="27">
        <v>17.888403878974916</v>
      </c>
      <c r="CC273" s="27">
        <v>17.593695340039023</v>
      </c>
      <c r="CD273" s="27">
        <v>17.593093399195951</v>
      </c>
      <c r="CE273" s="27">
        <v>17.293855957234072</v>
      </c>
      <c r="CF273" s="27">
        <v>17.150574305706353</v>
      </c>
      <c r="CG273" s="27">
        <v>16.954502214931601</v>
      </c>
      <c r="CH273" s="27">
        <v>16.746218723302079</v>
      </c>
      <c r="CI273" s="27">
        <v>16.365704628842437</v>
      </c>
      <c r="CJ273" s="27">
        <v>15.263999985132191</v>
      </c>
      <c r="CK273" s="27">
        <v>14.621454347245958</v>
      </c>
      <c r="CL273" s="27">
        <v>14.173467184685906</v>
      </c>
      <c r="CM273" s="27">
        <v>13.863228009523752</v>
      </c>
      <c r="CO273" s="28">
        <v>13.990764472425491</v>
      </c>
      <c r="CP273" s="28">
        <v>13.677174991140607</v>
      </c>
      <c r="CQ273" s="28">
        <v>13.731307366828908</v>
      </c>
      <c r="CR273" s="28">
        <v>13.414690161007551</v>
      </c>
      <c r="CS273" s="28">
        <v>13.395586541000783</v>
      </c>
      <c r="CT273" s="28">
        <v>13.051669460132389</v>
      </c>
      <c r="CU273" s="28">
        <v>12.843224826559167</v>
      </c>
      <c r="CV273" s="28">
        <v>12.583759554294957</v>
      </c>
      <c r="CW273" s="28">
        <v>12.269713561218245</v>
      </c>
      <c r="CX273" s="28">
        <v>11.907717779726607</v>
      </c>
      <c r="CY273" s="28">
        <v>9.8809974568519046</v>
      </c>
      <c r="CZ273" s="28">
        <v>6.0196914382945401</v>
      </c>
      <c r="DA273" s="28">
        <v>2.6876783254250363</v>
      </c>
      <c r="DB273" s="28">
        <v>0.48898194728073108</v>
      </c>
      <c r="DD273" s="28">
        <v>18.12776447242549</v>
      </c>
      <c r="DE273" s="28">
        <v>17.814174991140607</v>
      </c>
      <c r="DF273" s="28">
        <v>17.868307366828908</v>
      </c>
      <c r="DG273" s="28">
        <v>17.551690161007549</v>
      </c>
      <c r="DH273" s="28">
        <v>17.532586541000782</v>
      </c>
      <c r="DI273" s="28">
        <v>17.188669460132388</v>
      </c>
      <c r="DJ273" s="28">
        <v>16.980224826559166</v>
      </c>
      <c r="DK273" s="28">
        <v>16.720759554294958</v>
      </c>
      <c r="DL273" s="28">
        <v>16.406713561218247</v>
      </c>
      <c r="DM273" s="28">
        <v>16.044717779726607</v>
      </c>
      <c r="DN273" s="28">
        <v>14.017997456851905</v>
      </c>
      <c r="DO273" s="28">
        <v>10.156691438294541</v>
      </c>
      <c r="DP273" s="28">
        <v>6.8246783254250367</v>
      </c>
      <c r="DQ273" s="28">
        <v>4.6259819472807315</v>
      </c>
      <c r="DS273" s="29">
        <v>13.997451721738942</v>
      </c>
      <c r="DT273" s="29">
        <v>13.675503078099354</v>
      </c>
      <c r="DU273" s="29">
        <v>13.7285612980753</v>
      </c>
      <c r="DV273" s="29">
        <v>13.422801682772491</v>
      </c>
      <c r="DW273" s="29">
        <v>13.415614169905373</v>
      </c>
      <c r="DX273" s="29">
        <v>13.079069961957369</v>
      </c>
      <c r="DY273" s="29">
        <v>12.864148467058879</v>
      </c>
      <c r="DZ273" s="29">
        <v>12.646897987566726</v>
      </c>
      <c r="EA273" s="29">
        <v>12.193559420317424</v>
      </c>
      <c r="EB273" s="29">
        <v>11.374586253617672</v>
      </c>
      <c r="EC273" s="29">
        <v>7.113328157640737</v>
      </c>
      <c r="ED273" s="29">
        <v>3.5404377508231768</v>
      </c>
      <c r="EE273" s="29">
        <v>1.1404742822902278</v>
      </c>
      <c r="EF273" s="29">
        <v>1.3503244607720646</v>
      </c>
      <c r="EH273" s="29">
        <v>18.134451721738941</v>
      </c>
      <c r="EI273" s="29">
        <v>17.812503078099354</v>
      </c>
      <c r="EJ273" s="29">
        <v>17.812503078099354</v>
      </c>
      <c r="EK273" s="29">
        <v>17.559801682772491</v>
      </c>
      <c r="EL273" s="29">
        <v>17.552614169905375</v>
      </c>
      <c r="EM273" s="29">
        <v>17.21606996195737</v>
      </c>
      <c r="EN273" s="29">
        <v>17.001148467058879</v>
      </c>
      <c r="EO273" s="29">
        <v>16.783897987566725</v>
      </c>
      <c r="EP273" s="29">
        <v>16.330559420317424</v>
      </c>
      <c r="EQ273" s="29">
        <v>15.511586253617672</v>
      </c>
      <c r="ER273" s="29">
        <v>11.250328157640737</v>
      </c>
      <c r="ES273" s="29">
        <v>7.6774377508231773</v>
      </c>
      <c r="ET273" s="29">
        <v>5.2774742822902283</v>
      </c>
      <c r="EU273" s="29">
        <v>5.487324460772065</v>
      </c>
      <c r="EW273" s="1">
        <v>356730</v>
      </c>
      <c r="EX273" s="1">
        <v>431506</v>
      </c>
      <c r="EY273" s="1" t="s">
        <v>485</v>
      </c>
      <c r="EZ273" s="1" t="s">
        <v>874</v>
      </c>
    </row>
    <row r="274" spans="2:156" ht="16" thickBot="1" x14ac:dyDescent="0.4">
      <c r="B274" s="21" t="s">
        <v>275</v>
      </c>
      <c r="C274" s="22">
        <v>15.276126923561662</v>
      </c>
      <c r="D274" s="23">
        <v>15.212614398062858</v>
      </c>
      <c r="E274" s="23">
        <v>15.126279432433076</v>
      </c>
      <c r="F274" s="23">
        <v>15.001095411639067</v>
      </c>
      <c r="G274" s="23">
        <v>14.889330934484537</v>
      </c>
      <c r="H274" s="23">
        <v>14.730369801114174</v>
      </c>
      <c r="I274" s="23">
        <v>14.537578897925258</v>
      </c>
      <c r="J274" s="23">
        <v>14.370857846438099</v>
      </c>
      <c r="K274" s="23">
        <v>14.193436718361502</v>
      </c>
      <c r="L274" s="23">
        <v>13.980790032584537</v>
      </c>
      <c r="M274" s="23">
        <v>13.203939099839044</v>
      </c>
      <c r="N274" s="23">
        <v>12.734827336878581</v>
      </c>
      <c r="O274" s="23">
        <v>12.549293747890886</v>
      </c>
      <c r="P274" s="23">
        <v>12.518000200272553</v>
      </c>
      <c r="Q274" s="24"/>
      <c r="R274" s="23">
        <v>19.276126923561662</v>
      </c>
      <c r="S274" s="23">
        <v>19.212614398062858</v>
      </c>
      <c r="T274" s="23">
        <v>19.126279432433076</v>
      </c>
      <c r="U274" s="23">
        <v>19.001095411639067</v>
      </c>
      <c r="V274" s="23">
        <v>18.889330934484537</v>
      </c>
      <c r="W274" s="23">
        <v>18.730369801114172</v>
      </c>
      <c r="X274" s="23">
        <v>18.537578897925258</v>
      </c>
      <c r="Y274" s="23">
        <v>18.370857846438099</v>
      </c>
      <c r="Z274" s="23">
        <v>18.193436718361504</v>
      </c>
      <c r="AA274" s="23">
        <v>17.980790032584537</v>
      </c>
      <c r="AB274" s="23">
        <v>17.203939099839044</v>
      </c>
      <c r="AC274" s="23">
        <v>16.734827336878581</v>
      </c>
      <c r="AD274" s="23">
        <v>16.549293747890886</v>
      </c>
      <c r="AE274" s="23">
        <v>16.518000200272553</v>
      </c>
      <c r="AG274" s="25">
        <v>15.34871669821241</v>
      </c>
      <c r="AH274" s="25">
        <v>15.343114090624265</v>
      </c>
      <c r="AI274" s="25">
        <v>15.227728296327676</v>
      </c>
      <c r="AJ274" s="25">
        <v>15.10052400358606</v>
      </c>
      <c r="AK274" s="25">
        <v>15.00192854492543</v>
      </c>
      <c r="AL274" s="25">
        <v>14.861336349323141</v>
      </c>
      <c r="AM274" s="25">
        <v>14.686249644871459</v>
      </c>
      <c r="AN274" s="25">
        <v>14.536435478995029</v>
      </c>
      <c r="AO274" s="25">
        <v>14.371603184973393</v>
      </c>
      <c r="AP274" s="25">
        <v>14.194552009187523</v>
      </c>
      <c r="AQ274" s="25">
        <v>13.648398825993166</v>
      </c>
      <c r="AR274" s="25">
        <v>13.25245356272851</v>
      </c>
      <c r="AS274" s="25">
        <v>12.983636513318471</v>
      </c>
      <c r="AT274" s="25">
        <v>12.830085448412131</v>
      </c>
      <c r="AV274" s="26">
        <v>19.34871669821241</v>
      </c>
      <c r="AW274" s="26">
        <v>19.343114090624265</v>
      </c>
      <c r="AX274" s="26">
        <v>19.227728296327676</v>
      </c>
      <c r="AY274" s="26">
        <v>19.10052400358606</v>
      </c>
      <c r="AZ274" s="26">
        <v>19.00192854492543</v>
      </c>
      <c r="BA274" s="26">
        <v>18.861336349323139</v>
      </c>
      <c r="BB274" s="26">
        <v>18.686249644871459</v>
      </c>
      <c r="BC274" s="26">
        <v>18.536435478995031</v>
      </c>
      <c r="BD274" s="26">
        <v>18.371603184973395</v>
      </c>
      <c r="BE274" s="26">
        <v>18.194552009187525</v>
      </c>
      <c r="BF274" s="26">
        <v>17.648398825993166</v>
      </c>
      <c r="BG274" s="26">
        <v>17.252453562728512</v>
      </c>
      <c r="BH274" s="26">
        <v>16.983636513318473</v>
      </c>
      <c r="BI274" s="26">
        <v>16.830085448412131</v>
      </c>
      <c r="BK274" s="27">
        <v>15.280606226910866</v>
      </c>
      <c r="BL274" s="27">
        <v>15.223482939408459</v>
      </c>
      <c r="BM274" s="27">
        <v>15.144133698474162</v>
      </c>
      <c r="BN274" s="27">
        <v>15.023236574534614</v>
      </c>
      <c r="BO274" s="27">
        <v>14.916540420142706</v>
      </c>
      <c r="BP274" s="27">
        <v>14.763176676076947</v>
      </c>
      <c r="BQ274" s="27">
        <v>14.576000133133187</v>
      </c>
      <c r="BR274" s="27">
        <v>14.41427279611513</v>
      </c>
      <c r="BS274" s="27">
        <v>14.24497868254873</v>
      </c>
      <c r="BT274" s="27">
        <v>14.051963044822434</v>
      </c>
      <c r="BU274" s="27">
        <v>13.362000964523045</v>
      </c>
      <c r="BV274" s="27">
        <v>13.005765530468793</v>
      </c>
      <c r="BW274" s="27">
        <v>12.868590507179196</v>
      </c>
      <c r="BX274" s="27">
        <v>12.902788903075212</v>
      </c>
      <c r="BZ274" s="27">
        <v>19.280606226910866</v>
      </c>
      <c r="CA274" s="27">
        <v>19.223482939408459</v>
      </c>
      <c r="CB274" s="27">
        <v>19.144133698474164</v>
      </c>
      <c r="CC274" s="27">
        <v>19.023236574534614</v>
      </c>
      <c r="CD274" s="27">
        <v>18.916540420142706</v>
      </c>
      <c r="CE274" s="27">
        <v>18.763176676076945</v>
      </c>
      <c r="CF274" s="27">
        <v>18.576000133133185</v>
      </c>
      <c r="CG274" s="27">
        <v>18.414272796115128</v>
      </c>
      <c r="CH274" s="27">
        <v>18.24497868254873</v>
      </c>
      <c r="CI274" s="27">
        <v>18.051963044822436</v>
      </c>
      <c r="CJ274" s="27">
        <v>17.362000964523045</v>
      </c>
      <c r="CK274" s="27">
        <v>17.005765530468793</v>
      </c>
      <c r="CL274" s="27">
        <v>16.868590507179196</v>
      </c>
      <c r="CM274" s="27">
        <v>16.902788903075212</v>
      </c>
      <c r="CO274" s="28">
        <v>15.282780738139499</v>
      </c>
      <c r="CP274" s="28">
        <v>15.227692133929445</v>
      </c>
      <c r="CQ274" s="28">
        <v>15.152796329034686</v>
      </c>
      <c r="CR274" s="28">
        <v>15.038454321629942</v>
      </c>
      <c r="CS274" s="28">
        <v>14.943682840260806</v>
      </c>
      <c r="CT274" s="28">
        <v>14.800562421815638</v>
      </c>
      <c r="CU274" s="28">
        <v>14.616885232269055</v>
      </c>
      <c r="CV274" s="28">
        <v>14.458071624624903</v>
      </c>
      <c r="CW274" s="28">
        <v>14.311906590542023</v>
      </c>
      <c r="CX274" s="28">
        <v>14.152170509426407</v>
      </c>
      <c r="CY274" s="28">
        <v>13.036508651542196</v>
      </c>
      <c r="CZ274" s="28">
        <v>10.776911083565992</v>
      </c>
      <c r="DA274" s="28">
        <v>9.0312362975476503</v>
      </c>
      <c r="DB274" s="28">
        <v>7.5583050246224879</v>
      </c>
      <c r="DD274" s="28">
        <v>19.2827807381395</v>
      </c>
      <c r="DE274" s="28">
        <v>19.227692133929445</v>
      </c>
      <c r="DF274" s="28">
        <v>19.152796329034686</v>
      </c>
      <c r="DG274" s="28">
        <v>19.038454321629942</v>
      </c>
      <c r="DH274" s="28">
        <v>18.943682840260806</v>
      </c>
      <c r="DI274" s="28">
        <v>18.800562421815638</v>
      </c>
      <c r="DJ274" s="28">
        <v>18.616885232269055</v>
      </c>
      <c r="DK274" s="28">
        <v>18.458071624624903</v>
      </c>
      <c r="DL274" s="28">
        <v>18.311906590542023</v>
      </c>
      <c r="DM274" s="28">
        <v>18.152170509426405</v>
      </c>
      <c r="DN274" s="28">
        <v>17.036508651542196</v>
      </c>
      <c r="DO274" s="28">
        <v>14.776911083565992</v>
      </c>
      <c r="DP274" s="28">
        <v>13.03123629754765</v>
      </c>
      <c r="DQ274" s="28">
        <v>11.558305024622488</v>
      </c>
      <c r="DS274" s="29">
        <v>15.296769549864937</v>
      </c>
      <c r="DT274" s="29">
        <v>15.234879946476987</v>
      </c>
      <c r="DU274" s="29">
        <v>15.153509430866652</v>
      </c>
      <c r="DV274" s="29">
        <v>15.050104069808251</v>
      </c>
      <c r="DW274" s="29">
        <v>14.967194955012788</v>
      </c>
      <c r="DX274" s="29">
        <v>14.843880753529934</v>
      </c>
      <c r="DY274" s="29">
        <v>14.676871652679509</v>
      </c>
      <c r="DZ274" s="29">
        <v>14.53796019722958</v>
      </c>
      <c r="EA274" s="29">
        <v>14.351995562591753</v>
      </c>
      <c r="EB274" s="29">
        <v>13.833968421831536</v>
      </c>
      <c r="EC274" s="29">
        <v>11.346700058255582</v>
      </c>
      <c r="ED274" s="29">
        <v>9.3167094414638427</v>
      </c>
      <c r="EE274" s="29">
        <v>7.8601301338836933</v>
      </c>
      <c r="EF274" s="29">
        <v>8.0821423471303611</v>
      </c>
      <c r="EH274" s="29">
        <v>19.296769549864937</v>
      </c>
      <c r="EI274" s="29">
        <v>19.234879946476987</v>
      </c>
      <c r="EJ274" s="29">
        <v>19.234879946476987</v>
      </c>
      <c r="EK274" s="29">
        <v>19.050104069808249</v>
      </c>
      <c r="EL274" s="29">
        <v>18.967194955012786</v>
      </c>
      <c r="EM274" s="29">
        <v>18.843880753529934</v>
      </c>
      <c r="EN274" s="29">
        <v>18.676871652679509</v>
      </c>
      <c r="EO274" s="29">
        <v>18.53796019722958</v>
      </c>
      <c r="EP274" s="29">
        <v>18.351995562591753</v>
      </c>
      <c r="EQ274" s="29">
        <v>17.833968421831536</v>
      </c>
      <c r="ER274" s="29">
        <v>15.346700058255582</v>
      </c>
      <c r="ES274" s="29">
        <v>13.316709441463843</v>
      </c>
      <c r="ET274" s="29">
        <v>11.860130133883693</v>
      </c>
      <c r="EU274" s="29">
        <v>12.082142347130361</v>
      </c>
      <c r="EW274" s="1">
        <v>376120</v>
      </c>
      <c r="EX274" s="1">
        <v>405531</v>
      </c>
      <c r="EY274" s="1" t="s">
        <v>539</v>
      </c>
      <c r="EZ274" s="1" t="s">
        <v>867</v>
      </c>
    </row>
    <row r="275" spans="2:156" ht="16" thickBot="1" x14ac:dyDescent="0.4">
      <c r="B275" s="21" t="s">
        <v>276</v>
      </c>
      <c r="C275" s="22">
        <v>2.7168706010415278</v>
      </c>
      <c r="D275" s="23">
        <v>1.7041407352101707</v>
      </c>
      <c r="E275" s="23">
        <v>1.1965730189689801</v>
      </c>
      <c r="F275" s="23">
        <v>0.93226304944937155</v>
      </c>
      <c r="G275" s="23">
        <v>0.71764546524466155</v>
      </c>
      <c r="H275" s="23">
        <v>0.44324635807298662</v>
      </c>
      <c r="I275" s="23">
        <v>3.8499893614282854E-2</v>
      </c>
      <c r="J275" s="23">
        <v>-0.4193786629825631</v>
      </c>
      <c r="K275" s="23">
        <v>-0.74172652630666036</v>
      </c>
      <c r="L275" s="23">
        <v>-1.190005740043194</v>
      </c>
      <c r="M275" s="23">
        <v>-3.0526265644110602</v>
      </c>
      <c r="N275" s="23">
        <v>-4.5153533604442053</v>
      </c>
      <c r="O275" s="23">
        <v>-5.3395366473975479</v>
      </c>
      <c r="P275" s="23">
        <v>-5.9607664546419592</v>
      </c>
      <c r="Q275" s="24"/>
      <c r="R275" s="23">
        <v>13.416870601041527</v>
      </c>
      <c r="S275" s="23">
        <v>12.40414073521017</v>
      </c>
      <c r="T275" s="23">
        <v>11.896573018968979</v>
      </c>
      <c r="U275" s="23">
        <v>11.632263049449371</v>
      </c>
      <c r="V275" s="23">
        <v>11.417645465244661</v>
      </c>
      <c r="W275" s="23">
        <v>11.143246358072986</v>
      </c>
      <c r="X275" s="23">
        <v>10.738499893614282</v>
      </c>
      <c r="Y275" s="23">
        <v>10.280621337017436</v>
      </c>
      <c r="Z275" s="23">
        <v>9.9582734736933389</v>
      </c>
      <c r="AA275" s="23">
        <v>9.5099942599568053</v>
      </c>
      <c r="AB275" s="23">
        <v>7.6473734355889391</v>
      </c>
      <c r="AC275" s="23">
        <v>6.184646639555794</v>
      </c>
      <c r="AD275" s="23">
        <v>5.3604633526024514</v>
      </c>
      <c r="AE275" s="23">
        <v>4.7392335453580401</v>
      </c>
      <c r="AG275" s="25">
        <v>3.3820440199007109</v>
      </c>
      <c r="AH275" s="25">
        <v>2.9639930588227053</v>
      </c>
      <c r="AI275" s="25">
        <v>2.4923551741753407</v>
      </c>
      <c r="AJ275" s="25">
        <v>2.2041790782642749</v>
      </c>
      <c r="AK275" s="25">
        <v>1.9999558586606874</v>
      </c>
      <c r="AL275" s="25">
        <v>1.7711238980836406</v>
      </c>
      <c r="AM275" s="25">
        <v>1.4174029288253962</v>
      </c>
      <c r="AN275" s="25">
        <v>0.98740225178057628</v>
      </c>
      <c r="AO275" s="25">
        <v>0.73457569889001206</v>
      </c>
      <c r="AP275" s="25">
        <v>0.3856145326260112</v>
      </c>
      <c r="AQ275" s="25">
        <v>-0.80410178431881718</v>
      </c>
      <c r="AR275" s="25">
        <v>-1.7465036874532451</v>
      </c>
      <c r="AS275" s="25">
        <v>-2.4555718954821657</v>
      </c>
      <c r="AT275" s="25">
        <v>-2.9769302247152538</v>
      </c>
      <c r="AV275" s="26">
        <v>14.08204401990071</v>
      </c>
      <c r="AW275" s="26">
        <v>13.663993058822705</v>
      </c>
      <c r="AX275" s="26">
        <v>13.19235517417534</v>
      </c>
      <c r="AY275" s="26">
        <v>12.904179078264274</v>
      </c>
      <c r="AZ275" s="26">
        <v>12.699955858660687</v>
      </c>
      <c r="BA275" s="26">
        <v>12.47112389808364</v>
      </c>
      <c r="BB275" s="26">
        <v>12.117402928825395</v>
      </c>
      <c r="BC275" s="26">
        <v>11.687402251780576</v>
      </c>
      <c r="BD275" s="26">
        <v>11.434575698890011</v>
      </c>
      <c r="BE275" s="26">
        <v>11.08561453262601</v>
      </c>
      <c r="BF275" s="26">
        <v>9.8958982156811821</v>
      </c>
      <c r="BG275" s="26">
        <v>8.9534963125467542</v>
      </c>
      <c r="BH275" s="26">
        <v>8.2444281045178336</v>
      </c>
      <c r="BI275" s="26">
        <v>7.7230697752847455</v>
      </c>
      <c r="BK275" s="27">
        <v>2.7245969424471248</v>
      </c>
      <c r="BL275" s="27">
        <v>1.7207878895976449</v>
      </c>
      <c r="BM275" s="27">
        <v>1.2229103054639019</v>
      </c>
      <c r="BN275" s="27">
        <v>0.96722003576271121</v>
      </c>
      <c r="BO275" s="27">
        <v>0.76393201178553838</v>
      </c>
      <c r="BP275" s="27">
        <v>0.50150667650475</v>
      </c>
      <c r="BQ275" s="27">
        <v>0.10956853412735867</v>
      </c>
      <c r="BR275" s="27">
        <v>-0.33521407214663057</v>
      </c>
      <c r="BS275" s="27">
        <v>-0.63992323713057786</v>
      </c>
      <c r="BT275" s="27">
        <v>-1.0425434780087919</v>
      </c>
      <c r="BU275" s="27">
        <v>-2.6518692146642628</v>
      </c>
      <c r="BV275" s="27">
        <v>-3.7243917775764324</v>
      </c>
      <c r="BW275" s="27">
        <v>-4.3528916687109493</v>
      </c>
      <c r="BX275" s="27">
        <v>-4.7154243715366171</v>
      </c>
      <c r="BZ275" s="27">
        <v>13.424596942447124</v>
      </c>
      <c r="CA275" s="27">
        <v>12.420787889597644</v>
      </c>
      <c r="CB275" s="27">
        <v>11.922910305463901</v>
      </c>
      <c r="CC275" s="27">
        <v>11.66722003576271</v>
      </c>
      <c r="CD275" s="27">
        <v>11.463932011785538</v>
      </c>
      <c r="CE275" s="27">
        <v>11.201506676504749</v>
      </c>
      <c r="CF275" s="27">
        <v>10.809568534127358</v>
      </c>
      <c r="CG275" s="27">
        <v>10.364785927853369</v>
      </c>
      <c r="CH275" s="27">
        <v>10.060076762869421</v>
      </c>
      <c r="CI275" s="27">
        <v>9.6574565219912074</v>
      </c>
      <c r="CJ275" s="27">
        <v>8.0481307853357364</v>
      </c>
      <c r="CK275" s="27">
        <v>6.9756082224235669</v>
      </c>
      <c r="CL275" s="27">
        <v>6.3471083312890499</v>
      </c>
      <c r="CM275" s="27">
        <v>5.9845756284633822</v>
      </c>
      <c r="CO275" s="28">
        <v>2.7247846847938355</v>
      </c>
      <c r="CP275" s="28">
        <v>1.7172505656287562</v>
      </c>
      <c r="CQ275" s="28">
        <v>1.2081468368715669</v>
      </c>
      <c r="CR275" s="28">
        <v>0.93310454216701899</v>
      </c>
      <c r="CS275" s="28">
        <v>0.70365727068487516</v>
      </c>
      <c r="CT275" s="28">
        <v>0.39905104900381261</v>
      </c>
      <c r="CU275" s="28">
        <v>-6.6321968326395364E-2</v>
      </c>
      <c r="CV275" s="28">
        <v>-0.60587067629958469</v>
      </c>
      <c r="CW275" s="28">
        <v>-0.99757894228616451</v>
      </c>
      <c r="CX275" s="28">
        <v>-1.482349996156973</v>
      </c>
      <c r="CY275" s="28">
        <v>-4.3908806132873757</v>
      </c>
      <c r="CZ275" s="28">
        <v>-9.5383927789446012</v>
      </c>
      <c r="DA275" s="28">
        <v>-13.572304353064741</v>
      </c>
      <c r="DB275" s="28">
        <v>-16.365390571151824</v>
      </c>
      <c r="DD275" s="28">
        <v>13.424784684793835</v>
      </c>
      <c r="DE275" s="28">
        <v>12.417250565628756</v>
      </c>
      <c r="DF275" s="28">
        <v>11.908146836871566</v>
      </c>
      <c r="DG275" s="28">
        <v>11.633104542167018</v>
      </c>
      <c r="DH275" s="28">
        <v>11.403657270684874</v>
      </c>
      <c r="DI275" s="28">
        <v>11.099051049003812</v>
      </c>
      <c r="DJ275" s="28">
        <v>10.633678031673604</v>
      </c>
      <c r="DK275" s="28">
        <v>10.094129323700415</v>
      </c>
      <c r="DL275" s="28">
        <v>9.7024210577138348</v>
      </c>
      <c r="DM275" s="28">
        <v>9.2176500038430262</v>
      </c>
      <c r="DN275" s="28">
        <v>6.3091193867126236</v>
      </c>
      <c r="DO275" s="28">
        <v>1.161607221055398</v>
      </c>
      <c r="DP275" s="28">
        <v>-2.8723043530647416</v>
      </c>
      <c r="DQ275" s="28">
        <v>-5.6653905711518249</v>
      </c>
      <c r="DS275" s="29">
        <v>2.6955324937489458</v>
      </c>
      <c r="DT275" s="29">
        <v>1.6355973367938255</v>
      </c>
      <c r="DU275" s="29">
        <v>1.1058664195442738</v>
      </c>
      <c r="DV275" s="29">
        <v>0.82735506439161455</v>
      </c>
      <c r="DW275" s="29">
        <v>0.59757881447181305</v>
      </c>
      <c r="DX275" s="29">
        <v>0.29823183936840181</v>
      </c>
      <c r="DY275" s="29">
        <v>-0.23468561014902534</v>
      </c>
      <c r="DZ275" s="29">
        <v>-0.77454736667725044</v>
      </c>
      <c r="EA275" s="29">
        <v>-1.2325415451074342</v>
      </c>
      <c r="EB275" s="29">
        <v>-2.4578863834384741</v>
      </c>
      <c r="EC275" s="29">
        <v>-8.1281522604292498</v>
      </c>
      <c r="ED275" s="29">
        <v>-12.73979594567049</v>
      </c>
      <c r="EE275" s="29">
        <v>-15.47564891266995</v>
      </c>
      <c r="EF275" s="29">
        <v>-15.154049522595276</v>
      </c>
      <c r="EH275" s="29">
        <v>13.395532493748945</v>
      </c>
      <c r="EI275" s="29">
        <v>12.335597336793825</v>
      </c>
      <c r="EJ275" s="29">
        <v>12.335597336793825</v>
      </c>
      <c r="EK275" s="29">
        <v>11.527355064391614</v>
      </c>
      <c r="EL275" s="29">
        <v>11.297578814471812</v>
      </c>
      <c r="EM275" s="29">
        <v>10.998231839368401</v>
      </c>
      <c r="EN275" s="29">
        <v>10.465314389850974</v>
      </c>
      <c r="EO275" s="29">
        <v>9.9254526333227489</v>
      </c>
      <c r="EP275" s="29">
        <v>9.4674584548925651</v>
      </c>
      <c r="EQ275" s="29">
        <v>8.2421136165615252</v>
      </c>
      <c r="ER275" s="29">
        <v>2.5718477395707495</v>
      </c>
      <c r="ES275" s="29">
        <v>-2.0397959456704911</v>
      </c>
      <c r="ET275" s="29">
        <v>-4.7756489126699506</v>
      </c>
      <c r="EU275" s="29">
        <v>-4.4540495225952768</v>
      </c>
      <c r="EW275" s="1">
        <v>365181</v>
      </c>
      <c r="EX275" s="1">
        <v>392989</v>
      </c>
      <c r="EY275" s="1" t="s">
        <v>875</v>
      </c>
      <c r="EZ275" s="1" t="s">
        <v>870</v>
      </c>
    </row>
    <row r="276" spans="2:156" ht="16" thickBot="1" x14ac:dyDescent="0.4">
      <c r="B276" s="21" t="s">
        <v>277</v>
      </c>
      <c r="C276" s="22">
        <v>7.1816431547818791</v>
      </c>
      <c r="D276" s="23">
        <v>6.2153284927399479</v>
      </c>
      <c r="E276" s="23">
        <v>6.0452509565709214</v>
      </c>
      <c r="F276" s="23">
        <v>5.7932207349672442</v>
      </c>
      <c r="G276" s="23">
        <v>5.671158026577233</v>
      </c>
      <c r="H276" s="23">
        <v>5.2268050404655444</v>
      </c>
      <c r="I276" s="23">
        <v>5.0331590695359214</v>
      </c>
      <c r="J276" s="23">
        <v>4.6862562814637343</v>
      </c>
      <c r="K276" s="23">
        <v>4.4245835169673562</v>
      </c>
      <c r="L276" s="23">
        <v>3.9402672079460643</v>
      </c>
      <c r="M276" s="23">
        <v>2.5326914520184296</v>
      </c>
      <c r="N276" s="23">
        <v>1.4790954430136836</v>
      </c>
      <c r="O276" s="23">
        <v>0.76141182065205015</v>
      </c>
      <c r="P276" s="23">
        <v>0.53657267829152744</v>
      </c>
      <c r="Q276" s="24"/>
      <c r="R276" s="23">
        <v>14.181643154781879</v>
      </c>
      <c r="S276" s="23">
        <v>13.215328492739948</v>
      </c>
      <c r="T276" s="23">
        <v>13.045250956570921</v>
      </c>
      <c r="U276" s="23">
        <v>12.793220734967244</v>
      </c>
      <c r="V276" s="23">
        <v>12.671158026577233</v>
      </c>
      <c r="W276" s="23">
        <v>12.226805040465544</v>
      </c>
      <c r="X276" s="23">
        <v>12.033159069535921</v>
      </c>
      <c r="Y276" s="23">
        <v>11.686256281463734</v>
      </c>
      <c r="Z276" s="23">
        <v>11.424583516967356</v>
      </c>
      <c r="AA276" s="23">
        <v>10.940267207946064</v>
      </c>
      <c r="AB276" s="23">
        <v>9.5326914520184296</v>
      </c>
      <c r="AC276" s="23">
        <v>8.4790954430136836</v>
      </c>
      <c r="AD276" s="23">
        <v>7.7614118206520502</v>
      </c>
      <c r="AE276" s="23">
        <v>7.5365726782915274</v>
      </c>
      <c r="AG276" s="25">
        <v>7.6195205759972762</v>
      </c>
      <c r="AH276" s="25">
        <v>7.1462788508023785</v>
      </c>
      <c r="AI276" s="25">
        <v>6.9715101926806202</v>
      </c>
      <c r="AJ276" s="25">
        <v>6.6164914875997436</v>
      </c>
      <c r="AK276" s="25">
        <v>6.4860685600881691</v>
      </c>
      <c r="AL276" s="25">
        <v>6.054250160305207</v>
      </c>
      <c r="AM276" s="25">
        <v>5.7685191298225025</v>
      </c>
      <c r="AN276" s="25">
        <v>5.3829160447917346</v>
      </c>
      <c r="AO276" s="25">
        <v>5.078400378471601</v>
      </c>
      <c r="AP276" s="25">
        <v>4.6121477404863249</v>
      </c>
      <c r="AQ276" s="25">
        <v>3.6507632667058267</v>
      </c>
      <c r="AR276" s="25">
        <v>2.6024333018620354</v>
      </c>
      <c r="AS276" s="25">
        <v>1.620608867186462</v>
      </c>
      <c r="AT276" s="25">
        <v>0.93470197258858789</v>
      </c>
      <c r="AV276" s="26">
        <v>14.619520575997276</v>
      </c>
      <c r="AW276" s="26">
        <v>14.146278850802378</v>
      </c>
      <c r="AX276" s="26">
        <v>13.97151019268062</v>
      </c>
      <c r="AY276" s="26">
        <v>13.616491487599744</v>
      </c>
      <c r="AZ276" s="26">
        <v>13.486068560088169</v>
      </c>
      <c r="BA276" s="26">
        <v>13.054250160305207</v>
      </c>
      <c r="BB276" s="26">
        <v>12.768519129822502</v>
      </c>
      <c r="BC276" s="26">
        <v>12.382916044791735</v>
      </c>
      <c r="BD276" s="26">
        <v>12.078400378471601</v>
      </c>
      <c r="BE276" s="26">
        <v>11.612147740486325</v>
      </c>
      <c r="BF276" s="26">
        <v>10.650763266705827</v>
      </c>
      <c r="BG276" s="26">
        <v>9.6024333018620354</v>
      </c>
      <c r="BH276" s="26">
        <v>8.620608867186462</v>
      </c>
      <c r="BI276" s="26">
        <v>7.9347019725885879</v>
      </c>
      <c r="BK276" s="27">
        <v>7.2302623106474861</v>
      </c>
      <c r="BL276" s="27">
        <v>6.1815756994266255</v>
      </c>
      <c r="BM276" s="27">
        <v>6.0241697058536268</v>
      </c>
      <c r="BN276" s="27">
        <v>5.8051359508782951</v>
      </c>
      <c r="BO276" s="27">
        <v>5.670719877836472</v>
      </c>
      <c r="BP276" s="27">
        <v>5.2384355642235203</v>
      </c>
      <c r="BQ276" s="27">
        <v>5.0506405607421136</v>
      </c>
      <c r="BR276" s="27">
        <v>4.7130044072450978</v>
      </c>
      <c r="BS276" s="27">
        <v>4.4702248759118959</v>
      </c>
      <c r="BT276" s="27">
        <v>4.0311655200725269</v>
      </c>
      <c r="BU276" s="27">
        <v>2.7442754347264611</v>
      </c>
      <c r="BV276" s="27">
        <v>1.8053083962701493</v>
      </c>
      <c r="BW276" s="27">
        <v>1.1560289713487251</v>
      </c>
      <c r="BX276" s="27">
        <v>0.93066517203806853</v>
      </c>
      <c r="BZ276" s="27">
        <v>14.230262310647486</v>
      </c>
      <c r="CA276" s="27">
        <v>13.181575699426626</v>
      </c>
      <c r="CB276" s="27">
        <v>13.024169705853627</v>
      </c>
      <c r="CC276" s="27">
        <v>12.805135950878295</v>
      </c>
      <c r="CD276" s="27">
        <v>12.670719877836472</v>
      </c>
      <c r="CE276" s="27">
        <v>12.23843556422352</v>
      </c>
      <c r="CF276" s="27">
        <v>12.050640560742114</v>
      </c>
      <c r="CG276" s="27">
        <v>11.713004407245098</v>
      </c>
      <c r="CH276" s="27">
        <v>11.470224875911896</v>
      </c>
      <c r="CI276" s="27">
        <v>11.031165520072527</v>
      </c>
      <c r="CJ276" s="27">
        <v>9.7442754347264611</v>
      </c>
      <c r="CK276" s="27">
        <v>8.8053083962701493</v>
      </c>
      <c r="CL276" s="27">
        <v>8.1560289713487251</v>
      </c>
      <c r="CM276" s="27">
        <v>7.9306651720380685</v>
      </c>
      <c r="CO276" s="28">
        <v>7.1927518328611129</v>
      </c>
      <c r="CP276" s="28">
        <v>6.2411721574798715</v>
      </c>
      <c r="CQ276" s="28">
        <v>6.0775204980576714</v>
      </c>
      <c r="CR276" s="28">
        <v>5.8280666501613858</v>
      </c>
      <c r="CS276" s="28">
        <v>5.6897250901596035</v>
      </c>
      <c r="CT276" s="28">
        <v>5.2128117387820616</v>
      </c>
      <c r="CU276" s="28">
        <v>4.9288778925738566</v>
      </c>
      <c r="CV276" s="28">
        <v>4.4804716660274693</v>
      </c>
      <c r="CW276" s="28">
        <v>4.1399663734135821</v>
      </c>
      <c r="CX276" s="28">
        <v>3.6857702093749793</v>
      </c>
      <c r="CY276" s="28">
        <v>1.873263224588527</v>
      </c>
      <c r="CZ276" s="28">
        <v>-1.2875939070488123</v>
      </c>
      <c r="DA276" s="28">
        <v>-3.7996887608656635</v>
      </c>
      <c r="DB276" s="28">
        <v>-5.7220251897020447</v>
      </c>
      <c r="DD276" s="28">
        <v>14.192751832861113</v>
      </c>
      <c r="DE276" s="28">
        <v>13.241172157479872</v>
      </c>
      <c r="DF276" s="28">
        <v>13.077520498057671</v>
      </c>
      <c r="DG276" s="28">
        <v>12.828066650161386</v>
      </c>
      <c r="DH276" s="28">
        <v>12.689725090159603</v>
      </c>
      <c r="DI276" s="28">
        <v>12.212811738782062</v>
      </c>
      <c r="DJ276" s="28">
        <v>11.928877892573857</v>
      </c>
      <c r="DK276" s="28">
        <v>11.480471666027469</v>
      </c>
      <c r="DL276" s="28">
        <v>11.139966373413582</v>
      </c>
      <c r="DM276" s="28">
        <v>10.685770209374979</v>
      </c>
      <c r="DN276" s="28">
        <v>8.873263224588527</v>
      </c>
      <c r="DO276" s="28">
        <v>5.7124060929511877</v>
      </c>
      <c r="DP276" s="28">
        <v>3.2003112391343365</v>
      </c>
      <c r="DQ276" s="28">
        <v>1.2779748102979553</v>
      </c>
      <c r="DS276" s="29">
        <v>7.2108682710328189</v>
      </c>
      <c r="DT276" s="29">
        <v>6.2400274382301646</v>
      </c>
      <c r="DU276" s="29">
        <v>6.0655929866634555</v>
      </c>
      <c r="DV276" s="29">
        <v>5.8289045222225244</v>
      </c>
      <c r="DW276" s="29">
        <v>5.6434085345205958</v>
      </c>
      <c r="DX276" s="29">
        <v>5.1511326136016233</v>
      </c>
      <c r="DY276" s="29">
        <v>4.8752873704182473</v>
      </c>
      <c r="DZ276" s="29">
        <v>4.4564543304468494</v>
      </c>
      <c r="EA276" s="29">
        <v>4.1230961865301587</v>
      </c>
      <c r="EB276" s="29">
        <v>3.237903140057945</v>
      </c>
      <c r="EC276" s="29">
        <v>-0.33393423047709447</v>
      </c>
      <c r="ED276" s="29">
        <v>-3.221304132974403</v>
      </c>
      <c r="EE276" s="29">
        <v>-5.0842563662953459</v>
      </c>
      <c r="EF276" s="29">
        <v>-4.9748065245105977</v>
      </c>
      <c r="EH276" s="29">
        <v>14.210868271032819</v>
      </c>
      <c r="EI276" s="29">
        <v>13.240027438230165</v>
      </c>
      <c r="EJ276" s="29">
        <v>13.240027438230165</v>
      </c>
      <c r="EK276" s="29">
        <v>12.828904522222524</v>
      </c>
      <c r="EL276" s="29">
        <v>12.643408534520596</v>
      </c>
      <c r="EM276" s="29">
        <v>12.151132613601623</v>
      </c>
      <c r="EN276" s="29">
        <v>11.875287370418247</v>
      </c>
      <c r="EO276" s="29">
        <v>11.456454330446849</v>
      </c>
      <c r="EP276" s="29">
        <v>11.123096186530159</v>
      </c>
      <c r="EQ276" s="29">
        <v>10.237903140057945</v>
      </c>
      <c r="ER276" s="29">
        <v>6.6660657695229055</v>
      </c>
      <c r="ES276" s="29">
        <v>3.778695867025597</v>
      </c>
      <c r="ET276" s="29">
        <v>1.9157436337046541</v>
      </c>
      <c r="EU276" s="29">
        <v>2.0251934754894023</v>
      </c>
      <c r="EW276" s="1">
        <v>381359</v>
      </c>
      <c r="EX276" s="1">
        <v>397718</v>
      </c>
      <c r="EY276" s="1" t="s">
        <v>504</v>
      </c>
      <c r="EZ276" s="1" t="s">
        <v>867</v>
      </c>
    </row>
    <row r="277" spans="2:156" ht="16" thickBot="1" x14ac:dyDescent="0.4">
      <c r="B277" s="21" t="s">
        <v>278</v>
      </c>
      <c r="C277" s="22">
        <v>18.042357152419655</v>
      </c>
      <c r="D277" s="23">
        <v>17.290407575350244</v>
      </c>
      <c r="E277" s="23">
        <v>16.595696323236915</v>
      </c>
      <c r="F277" s="23">
        <v>16.567980710603734</v>
      </c>
      <c r="G277" s="23">
        <v>16.230154848775602</v>
      </c>
      <c r="H277" s="23">
        <v>15.47426795086697</v>
      </c>
      <c r="I277" s="23">
        <v>14.615330895644131</v>
      </c>
      <c r="J277" s="23">
        <v>14.036907817477445</v>
      </c>
      <c r="K277" s="23">
        <v>13.627817413977318</v>
      </c>
      <c r="L277" s="23">
        <v>12.690641767582385</v>
      </c>
      <c r="M277" s="23">
        <v>10.433247162428966</v>
      </c>
      <c r="N277" s="23">
        <v>8.8878932980718446</v>
      </c>
      <c r="O277" s="23">
        <v>8.1526414608899529</v>
      </c>
      <c r="P277" s="23">
        <v>7.7681434138775387</v>
      </c>
      <c r="Q277" s="24"/>
      <c r="R277" s="23">
        <v>31.042357152419655</v>
      </c>
      <c r="S277" s="23">
        <v>30.290407575350244</v>
      </c>
      <c r="T277" s="23">
        <v>29.595696323236915</v>
      </c>
      <c r="U277" s="23">
        <v>29.567980710603734</v>
      </c>
      <c r="V277" s="23">
        <v>29.230154848775602</v>
      </c>
      <c r="W277" s="23">
        <v>28.47426795086697</v>
      </c>
      <c r="X277" s="23">
        <v>27.615330895644131</v>
      </c>
      <c r="Y277" s="23">
        <v>27.036907817477445</v>
      </c>
      <c r="Z277" s="23">
        <v>26.627817413977318</v>
      </c>
      <c r="AA277" s="23">
        <v>25.690641767582385</v>
      </c>
      <c r="AB277" s="23">
        <v>23.433247162428966</v>
      </c>
      <c r="AC277" s="23">
        <v>21.887893298071845</v>
      </c>
      <c r="AD277" s="23">
        <v>21.152641460889953</v>
      </c>
      <c r="AE277" s="23">
        <v>20.768143413877539</v>
      </c>
      <c r="AG277" s="25">
        <v>18.647157431569706</v>
      </c>
      <c r="AH277" s="25">
        <v>18.336600496399377</v>
      </c>
      <c r="AI277" s="25">
        <v>17.604233458730018</v>
      </c>
      <c r="AJ277" s="25">
        <v>17.291034613024582</v>
      </c>
      <c r="AK277" s="25">
        <v>16.841410270069289</v>
      </c>
      <c r="AL277" s="25">
        <v>16.044773580709315</v>
      </c>
      <c r="AM277" s="25">
        <v>15.124390201732712</v>
      </c>
      <c r="AN277" s="25">
        <v>14.462336973269654</v>
      </c>
      <c r="AO277" s="25">
        <v>13.936825744569745</v>
      </c>
      <c r="AP277" s="25">
        <v>12.938204307597985</v>
      </c>
      <c r="AQ277" s="25">
        <v>11.188244733273464</v>
      </c>
      <c r="AR277" s="25">
        <v>9.7372782726824738</v>
      </c>
      <c r="AS277" s="25">
        <v>8.7281412185049021</v>
      </c>
      <c r="AT277" s="25">
        <v>7.9625929841362506</v>
      </c>
      <c r="AV277" s="26">
        <v>31.647157431569706</v>
      </c>
      <c r="AW277" s="26">
        <v>31.336600496399377</v>
      </c>
      <c r="AX277" s="26">
        <v>30.604233458730018</v>
      </c>
      <c r="AY277" s="26">
        <v>30.291034613024582</v>
      </c>
      <c r="AZ277" s="26">
        <v>29.841410270069289</v>
      </c>
      <c r="BA277" s="26">
        <v>29.044773580709315</v>
      </c>
      <c r="BB277" s="26">
        <v>28.124390201732712</v>
      </c>
      <c r="BC277" s="26">
        <v>27.462336973269654</v>
      </c>
      <c r="BD277" s="26">
        <v>26.936825744569745</v>
      </c>
      <c r="BE277" s="26">
        <v>25.938204307597985</v>
      </c>
      <c r="BF277" s="26">
        <v>24.188244733273464</v>
      </c>
      <c r="BG277" s="26">
        <v>22.737278272682474</v>
      </c>
      <c r="BH277" s="26">
        <v>21.728141218504902</v>
      </c>
      <c r="BI277" s="26">
        <v>20.962592984136251</v>
      </c>
      <c r="BK277" s="27">
        <v>18.059074870834745</v>
      </c>
      <c r="BL277" s="27">
        <v>17.325935683080466</v>
      </c>
      <c r="BM277" s="27">
        <v>16.658392679640926</v>
      </c>
      <c r="BN277" s="27">
        <v>16.647321585619459</v>
      </c>
      <c r="BO277" s="27">
        <v>16.370264981275483</v>
      </c>
      <c r="BP277" s="27">
        <v>15.644974311058</v>
      </c>
      <c r="BQ277" s="27">
        <v>14.818716227948638</v>
      </c>
      <c r="BR277" s="27">
        <v>14.268211442402986</v>
      </c>
      <c r="BS277" s="27">
        <v>13.893015995641282</v>
      </c>
      <c r="BT277" s="27">
        <v>13.03248525260587</v>
      </c>
      <c r="BU277" s="27">
        <v>10.998539702262992</v>
      </c>
      <c r="BV277" s="27">
        <v>9.7415659617360575</v>
      </c>
      <c r="BW277" s="27">
        <v>9.1492304716274617</v>
      </c>
      <c r="BX277" s="27">
        <v>8.9093090438874185</v>
      </c>
      <c r="BZ277" s="27">
        <v>31.059074870834745</v>
      </c>
      <c r="CA277" s="27">
        <v>30.325935683080466</v>
      </c>
      <c r="CB277" s="27">
        <v>29.658392679640926</v>
      </c>
      <c r="CC277" s="27">
        <v>29.647321585619459</v>
      </c>
      <c r="CD277" s="27">
        <v>29.370264981275483</v>
      </c>
      <c r="CE277" s="27">
        <v>28.644974311058</v>
      </c>
      <c r="CF277" s="27">
        <v>27.818716227948638</v>
      </c>
      <c r="CG277" s="27">
        <v>27.268211442402986</v>
      </c>
      <c r="CH277" s="27">
        <v>26.893015995641282</v>
      </c>
      <c r="CI277" s="27">
        <v>26.03248525260587</v>
      </c>
      <c r="CJ277" s="27">
        <v>23.998539702262992</v>
      </c>
      <c r="CK277" s="27">
        <v>22.741565961736057</v>
      </c>
      <c r="CL277" s="27">
        <v>22.149230471627462</v>
      </c>
      <c r="CM277" s="27">
        <v>21.909309043887419</v>
      </c>
      <c r="CO277" s="28">
        <v>18.070368887503079</v>
      </c>
      <c r="CP277" s="28">
        <v>17.343346596199716</v>
      </c>
      <c r="CQ277" s="28">
        <v>16.668907042378379</v>
      </c>
      <c r="CR277" s="28">
        <v>16.646719248391818</v>
      </c>
      <c r="CS277" s="28">
        <v>16.400954824189821</v>
      </c>
      <c r="CT277" s="28">
        <v>15.597916899429869</v>
      </c>
      <c r="CU277" s="28">
        <v>14.688622835006875</v>
      </c>
      <c r="CV277" s="28">
        <v>14.289415813496749</v>
      </c>
      <c r="CW277" s="28">
        <v>13.997916599368246</v>
      </c>
      <c r="CX277" s="28">
        <v>13.170072380719905</v>
      </c>
      <c r="CY277" s="28">
        <v>10.106866612371473</v>
      </c>
      <c r="CZ277" s="28">
        <v>3.6314963556841207</v>
      </c>
      <c r="DA277" s="28">
        <v>-1.3904461087031308</v>
      </c>
      <c r="DB277" s="28">
        <v>-4.723370807762592</v>
      </c>
      <c r="DD277" s="28">
        <v>31.070368887503079</v>
      </c>
      <c r="DE277" s="28">
        <v>30.343346596199716</v>
      </c>
      <c r="DF277" s="28">
        <v>29.668907042378379</v>
      </c>
      <c r="DG277" s="28">
        <v>29.646719248391818</v>
      </c>
      <c r="DH277" s="28">
        <v>29.400954824189821</v>
      </c>
      <c r="DI277" s="28">
        <v>28.597916899429869</v>
      </c>
      <c r="DJ277" s="28">
        <v>27.688622835006875</v>
      </c>
      <c r="DK277" s="28">
        <v>27.289415813496749</v>
      </c>
      <c r="DL277" s="28">
        <v>26.997916599368246</v>
      </c>
      <c r="DM277" s="28">
        <v>26.170072380719905</v>
      </c>
      <c r="DN277" s="28">
        <v>23.106866612371473</v>
      </c>
      <c r="DO277" s="28">
        <v>16.631496355684121</v>
      </c>
      <c r="DP277" s="28">
        <v>11.609553891296869</v>
      </c>
      <c r="DQ277" s="28">
        <v>8.276629192237408</v>
      </c>
      <c r="DS277" s="29">
        <v>18.087748142093169</v>
      </c>
      <c r="DT277" s="29">
        <v>17.352935144681993</v>
      </c>
      <c r="DU277" s="29">
        <v>16.695315966565449</v>
      </c>
      <c r="DV277" s="29">
        <v>16.720368352565064</v>
      </c>
      <c r="DW277" s="29">
        <v>16.554436127161544</v>
      </c>
      <c r="DX277" s="29">
        <v>15.79360253996828</v>
      </c>
      <c r="DY277" s="29">
        <v>14.938351898511655</v>
      </c>
      <c r="DZ277" s="29">
        <v>14.569347205740144</v>
      </c>
      <c r="EA277" s="29">
        <v>14.223459665037211</v>
      </c>
      <c r="EB277" s="29">
        <v>12.544817366434145</v>
      </c>
      <c r="EC277" s="29">
        <v>5.509043147807418</v>
      </c>
      <c r="ED277" s="29">
        <v>-0.31150596665027308</v>
      </c>
      <c r="EE277" s="29">
        <v>-3.6885588863905525</v>
      </c>
      <c r="EF277" s="29">
        <v>-2.8830452005752534</v>
      </c>
      <c r="EH277" s="29">
        <v>31.087748142093169</v>
      </c>
      <c r="EI277" s="29">
        <v>30.352935144681993</v>
      </c>
      <c r="EJ277" s="29">
        <v>30.352935144681993</v>
      </c>
      <c r="EK277" s="29">
        <v>29.720368352565064</v>
      </c>
      <c r="EL277" s="29">
        <v>29.554436127161544</v>
      </c>
      <c r="EM277" s="29">
        <v>28.79360253996828</v>
      </c>
      <c r="EN277" s="29">
        <v>27.938351898511655</v>
      </c>
      <c r="EO277" s="29">
        <v>27.569347205740144</v>
      </c>
      <c r="EP277" s="29">
        <v>27.223459665037211</v>
      </c>
      <c r="EQ277" s="29">
        <v>25.544817366434145</v>
      </c>
      <c r="ER277" s="29">
        <v>18.509043147807418</v>
      </c>
      <c r="ES277" s="29">
        <v>12.688494033349727</v>
      </c>
      <c r="ET277" s="29">
        <v>9.3114411136094475</v>
      </c>
      <c r="EU277" s="29">
        <v>10.116954799424747</v>
      </c>
      <c r="EW277" s="1">
        <v>389111</v>
      </c>
      <c r="EX277" s="1">
        <v>413393</v>
      </c>
      <c r="EY277" s="1" t="s">
        <v>757</v>
      </c>
      <c r="EZ277" s="1" t="s">
        <v>858</v>
      </c>
    </row>
    <row r="278" spans="2:156" ht="16" thickBot="1" x14ac:dyDescent="0.4">
      <c r="B278" s="21" t="s">
        <v>279</v>
      </c>
      <c r="C278" s="22">
        <v>6.037880755752127</v>
      </c>
      <c r="D278" s="23">
        <v>5.2203632064779359</v>
      </c>
      <c r="E278" s="23">
        <v>5.2406716272822749</v>
      </c>
      <c r="F278" s="23">
        <v>4.9865635334225864</v>
      </c>
      <c r="G278" s="23">
        <v>4.9239254422137932</v>
      </c>
      <c r="H278" s="23">
        <v>4.7738041835490233</v>
      </c>
      <c r="I278" s="23">
        <v>4.6010302108250052</v>
      </c>
      <c r="J278" s="23">
        <v>4.6159962790627258</v>
      </c>
      <c r="K278" s="23">
        <v>4.3914677222628669</v>
      </c>
      <c r="L278" s="23">
        <v>4.1461603696597962</v>
      </c>
      <c r="M278" s="23">
        <v>3.5953104071973314</v>
      </c>
      <c r="N278" s="23">
        <v>3.1415850965524612</v>
      </c>
      <c r="O278" s="23">
        <v>2.7469027323777837</v>
      </c>
      <c r="P278" s="23">
        <v>2.6527058214091355</v>
      </c>
      <c r="Q278" s="24"/>
      <c r="R278" s="23">
        <v>13.037880755752127</v>
      </c>
      <c r="S278" s="23">
        <v>12.220363206477936</v>
      </c>
      <c r="T278" s="23">
        <v>12.240671627282275</v>
      </c>
      <c r="U278" s="23">
        <v>11.986563533422586</v>
      </c>
      <c r="V278" s="23">
        <v>11.923925442213793</v>
      </c>
      <c r="W278" s="23">
        <v>11.773804183549023</v>
      </c>
      <c r="X278" s="23">
        <v>11.601030210825005</v>
      </c>
      <c r="Y278" s="23">
        <v>11.615996279062726</v>
      </c>
      <c r="Z278" s="23">
        <v>11.391467722262867</v>
      </c>
      <c r="AA278" s="23">
        <v>11.146160369659796</v>
      </c>
      <c r="AB278" s="23">
        <v>10.595310407197331</v>
      </c>
      <c r="AC278" s="23">
        <v>10.141585096552461</v>
      </c>
      <c r="AD278" s="23">
        <v>9.7469027323777837</v>
      </c>
      <c r="AE278" s="23">
        <v>9.6527058214091355</v>
      </c>
      <c r="AG278" s="25">
        <v>6.6032066230380586</v>
      </c>
      <c r="AH278" s="25">
        <v>6.3041637420604513</v>
      </c>
      <c r="AI278" s="25">
        <v>6.2585433490732729</v>
      </c>
      <c r="AJ278" s="25">
        <v>5.9244097168977667</v>
      </c>
      <c r="AK278" s="25">
        <v>5.8233262645324828</v>
      </c>
      <c r="AL278" s="25">
        <v>5.6704612233756979</v>
      </c>
      <c r="AM278" s="25">
        <v>5.4844433313562586</v>
      </c>
      <c r="AN278" s="25">
        <v>5.4596740361325207</v>
      </c>
      <c r="AO278" s="25">
        <v>5.2200182151836536</v>
      </c>
      <c r="AP278" s="25">
        <v>4.9615379609047388</v>
      </c>
      <c r="AQ278" s="25">
        <v>4.5660478886352411</v>
      </c>
      <c r="AR278" s="25">
        <v>4.2367571837622293</v>
      </c>
      <c r="AS278" s="25">
        <v>3.8794208455516994</v>
      </c>
      <c r="AT278" s="25">
        <v>3.9002606613200967</v>
      </c>
      <c r="AV278" s="26">
        <v>13.603206623038059</v>
      </c>
      <c r="AW278" s="26">
        <v>13.304163742060451</v>
      </c>
      <c r="AX278" s="26">
        <v>13.258543349073273</v>
      </c>
      <c r="AY278" s="26">
        <v>12.924409716897767</v>
      </c>
      <c r="AZ278" s="26">
        <v>12.823326264532483</v>
      </c>
      <c r="BA278" s="26">
        <v>12.670461223375698</v>
      </c>
      <c r="BB278" s="26">
        <v>12.484443331356259</v>
      </c>
      <c r="BC278" s="26">
        <v>12.459674036132521</v>
      </c>
      <c r="BD278" s="26">
        <v>12.220018215183654</v>
      </c>
      <c r="BE278" s="26">
        <v>11.961537960904739</v>
      </c>
      <c r="BF278" s="26">
        <v>11.566047888635241</v>
      </c>
      <c r="BG278" s="26">
        <v>11.236757183762229</v>
      </c>
      <c r="BH278" s="26">
        <v>10.879420845551699</v>
      </c>
      <c r="BI278" s="26">
        <v>10.900260661320097</v>
      </c>
      <c r="BK278" s="27">
        <v>6.0540935602173391</v>
      </c>
      <c r="BL278" s="27">
        <v>5.2254058809108255</v>
      </c>
      <c r="BM278" s="27">
        <v>5.2475345879879693</v>
      </c>
      <c r="BN278" s="27">
        <v>5.0236661691125732</v>
      </c>
      <c r="BO278" s="27">
        <v>4.936786347048816</v>
      </c>
      <c r="BP278" s="27">
        <v>4.7901385083222383</v>
      </c>
      <c r="BQ278" s="27">
        <v>4.6209401010043774</v>
      </c>
      <c r="BR278" s="27">
        <v>4.6509002616165507</v>
      </c>
      <c r="BS278" s="27">
        <v>4.4198341618527053</v>
      </c>
      <c r="BT278" s="27">
        <v>4.187608746195675</v>
      </c>
      <c r="BU278" s="27">
        <v>3.748432605315589</v>
      </c>
      <c r="BV278" s="27">
        <v>3.4581650874955727</v>
      </c>
      <c r="BW278" s="27">
        <v>3.1794095905138846</v>
      </c>
      <c r="BX278" s="27">
        <v>3.2319821799581518</v>
      </c>
      <c r="BZ278" s="27">
        <v>13.054093560217339</v>
      </c>
      <c r="CA278" s="27">
        <v>12.225405880910825</v>
      </c>
      <c r="CB278" s="27">
        <v>12.247534587987969</v>
      </c>
      <c r="CC278" s="27">
        <v>12.023666169112573</v>
      </c>
      <c r="CD278" s="27">
        <v>11.936786347048816</v>
      </c>
      <c r="CE278" s="27">
        <v>11.790138508322238</v>
      </c>
      <c r="CF278" s="27">
        <v>11.620940101004377</v>
      </c>
      <c r="CG278" s="27">
        <v>11.650900261616551</v>
      </c>
      <c r="CH278" s="27">
        <v>11.419834161852705</v>
      </c>
      <c r="CI278" s="27">
        <v>11.187608746195675</v>
      </c>
      <c r="CJ278" s="27">
        <v>10.748432605315589</v>
      </c>
      <c r="CK278" s="27">
        <v>10.458165087495573</v>
      </c>
      <c r="CL278" s="27">
        <v>10.179409590513885</v>
      </c>
      <c r="CM278" s="27">
        <v>10.231982179958152</v>
      </c>
      <c r="CO278" s="28">
        <v>6.0626573173174094</v>
      </c>
      <c r="CP278" s="28">
        <v>5.2732204327806809</v>
      </c>
      <c r="CQ278" s="28">
        <v>5.3165476860777829</v>
      </c>
      <c r="CR278" s="28">
        <v>5.0720576041268401</v>
      </c>
      <c r="CS278" s="28">
        <v>5.0442170393600918</v>
      </c>
      <c r="CT278" s="28">
        <v>4.9082014681747133</v>
      </c>
      <c r="CU278" s="28">
        <v>4.7404741154895955</v>
      </c>
      <c r="CV278" s="28">
        <v>4.7020733032782118</v>
      </c>
      <c r="CW278" s="28">
        <v>4.5259685912175431</v>
      </c>
      <c r="CX278" s="28">
        <v>4.2863331431523051</v>
      </c>
      <c r="CY278" s="28">
        <v>3.1330943036580194</v>
      </c>
      <c r="CZ278" s="28">
        <v>0.6074240740665644</v>
      </c>
      <c r="DA278" s="28">
        <v>-1.5842586754299219</v>
      </c>
      <c r="DB278" s="28">
        <v>-2.7718451716235251</v>
      </c>
      <c r="DD278" s="28">
        <v>13.062657317317409</v>
      </c>
      <c r="DE278" s="28">
        <v>12.273220432780681</v>
      </c>
      <c r="DF278" s="28">
        <v>12.316547686077783</v>
      </c>
      <c r="DG278" s="28">
        <v>12.07205760412684</v>
      </c>
      <c r="DH278" s="28">
        <v>12.044217039360092</v>
      </c>
      <c r="DI278" s="28">
        <v>11.908201468174713</v>
      </c>
      <c r="DJ278" s="28">
        <v>11.740474115489596</v>
      </c>
      <c r="DK278" s="28">
        <v>11.702073303278212</v>
      </c>
      <c r="DL278" s="28">
        <v>11.525968591217543</v>
      </c>
      <c r="DM278" s="28">
        <v>11.286333143152305</v>
      </c>
      <c r="DN278" s="28">
        <v>10.133094303658019</v>
      </c>
      <c r="DO278" s="28">
        <v>7.6074240740665644</v>
      </c>
      <c r="DP278" s="28">
        <v>5.4157413245700781</v>
      </c>
      <c r="DQ278" s="28">
        <v>4.2281548283764749</v>
      </c>
      <c r="DS278" s="29">
        <v>6.0524895586664922</v>
      </c>
      <c r="DT278" s="29">
        <v>5.2494273574228316</v>
      </c>
      <c r="DU278" s="29">
        <v>5.2939477223659974</v>
      </c>
      <c r="DV278" s="29">
        <v>5.0613058036060306</v>
      </c>
      <c r="DW278" s="29">
        <v>5.0414706316155868</v>
      </c>
      <c r="DX278" s="29">
        <v>4.9151123959337877</v>
      </c>
      <c r="DY278" s="29">
        <v>4.7452879685380758</v>
      </c>
      <c r="DZ278" s="29">
        <v>4.7155286245762191</v>
      </c>
      <c r="EA278" s="29">
        <v>4.4972934840209398</v>
      </c>
      <c r="EB278" s="29">
        <v>3.899481976183182</v>
      </c>
      <c r="EC278" s="29">
        <v>1.1331584178166452</v>
      </c>
      <c r="ED278" s="29">
        <v>-1.2316635194717094</v>
      </c>
      <c r="EE278" s="29">
        <v>-2.6719459487676644</v>
      </c>
      <c r="EF278" s="29">
        <v>-2.0831053375367077</v>
      </c>
      <c r="EH278" s="29">
        <v>13.052489558666492</v>
      </c>
      <c r="EI278" s="29">
        <v>12.249427357422832</v>
      </c>
      <c r="EJ278" s="29">
        <v>12.249427357422832</v>
      </c>
      <c r="EK278" s="29">
        <v>12.061305803606031</v>
      </c>
      <c r="EL278" s="29">
        <v>12.041470631615587</v>
      </c>
      <c r="EM278" s="29">
        <v>11.915112395933788</v>
      </c>
      <c r="EN278" s="29">
        <v>11.745287968538076</v>
      </c>
      <c r="EO278" s="29">
        <v>11.715528624576219</v>
      </c>
      <c r="EP278" s="29">
        <v>11.49729348402094</v>
      </c>
      <c r="EQ278" s="29">
        <v>10.899481976183182</v>
      </c>
      <c r="ER278" s="29">
        <v>8.1331584178166452</v>
      </c>
      <c r="ES278" s="29">
        <v>5.7683364805282906</v>
      </c>
      <c r="ET278" s="29">
        <v>4.3280540512323356</v>
      </c>
      <c r="EU278" s="29">
        <v>4.9168946624632923</v>
      </c>
      <c r="EW278" s="1">
        <v>369058</v>
      </c>
      <c r="EX278" s="1">
        <v>426505</v>
      </c>
      <c r="EY278" s="1" t="s">
        <v>448</v>
      </c>
      <c r="EZ278" s="1" t="s">
        <v>858</v>
      </c>
    </row>
    <row r="279" spans="2:156" ht="16" thickBot="1" x14ac:dyDescent="0.4">
      <c r="B279" s="21" t="s">
        <v>280</v>
      </c>
      <c r="C279" s="22">
        <v>2.780837468756129</v>
      </c>
      <c r="D279" s="23">
        <v>2.5640708942937902</v>
      </c>
      <c r="E279" s="23">
        <v>2.2910224505602184</v>
      </c>
      <c r="F279" s="23">
        <v>1.8913972846543778</v>
      </c>
      <c r="G279" s="23">
        <v>1.6631264487062634</v>
      </c>
      <c r="H279" s="23">
        <v>1.27041957547614</v>
      </c>
      <c r="I279" s="23">
        <v>0.52777536672707015</v>
      </c>
      <c r="J279" s="23">
        <v>0.21129612741884074</v>
      </c>
      <c r="K279" s="23">
        <v>-0.1551080370568485</v>
      </c>
      <c r="L279" s="23">
        <v>-0.80824198524174662</v>
      </c>
      <c r="M279" s="23">
        <v>-6.047757968657649</v>
      </c>
      <c r="N279" s="23">
        <v>-6.8928647576782787</v>
      </c>
      <c r="O279" s="23">
        <v>-8.4770032408911291</v>
      </c>
      <c r="P279" s="23">
        <v>-7.9530399116060586</v>
      </c>
      <c r="Q279" s="24"/>
      <c r="R279" s="23">
        <v>6.280837468756129</v>
      </c>
      <c r="S279" s="23">
        <v>6.0640708942937902</v>
      </c>
      <c r="T279" s="23">
        <v>5.7910224505602184</v>
      </c>
      <c r="U279" s="23">
        <v>5.3913972846543778</v>
      </c>
      <c r="V279" s="23">
        <v>5.1631264487062634</v>
      </c>
      <c r="W279" s="23">
        <v>4.77041957547614</v>
      </c>
      <c r="X279" s="23">
        <v>4.0277753667270701</v>
      </c>
      <c r="Y279" s="23">
        <v>3.7112961274188407</v>
      </c>
      <c r="Z279" s="23">
        <v>3.3448919629431515</v>
      </c>
      <c r="AA279" s="23">
        <v>2.6917580147582534</v>
      </c>
      <c r="AB279" s="23">
        <v>-2.547757968657649</v>
      </c>
      <c r="AC279" s="23">
        <v>-3.3928647576782787</v>
      </c>
      <c r="AD279" s="23">
        <v>-4.9770032408911291</v>
      </c>
      <c r="AE279" s="23">
        <v>-4.4530399116060586</v>
      </c>
      <c r="AG279" s="25">
        <v>2.9168379899176156</v>
      </c>
      <c r="AH279" s="25">
        <v>2.8121781442214591</v>
      </c>
      <c r="AI279" s="25">
        <v>2.4480073286144961</v>
      </c>
      <c r="AJ279" s="25">
        <v>2.0832933312730528</v>
      </c>
      <c r="AK279" s="25">
        <v>1.8609333123491822</v>
      </c>
      <c r="AL279" s="25">
        <v>1.5398634622297767</v>
      </c>
      <c r="AM279" s="25">
        <v>0.81705077018389005</v>
      </c>
      <c r="AN279" s="25">
        <v>0.52162140394606382</v>
      </c>
      <c r="AO279" s="25">
        <v>0.23363830758167836</v>
      </c>
      <c r="AP279" s="25">
        <v>-0.35478438607484009</v>
      </c>
      <c r="AQ279" s="25">
        <v>-1.6551297972209227</v>
      </c>
      <c r="AR279" s="25">
        <v>-2.6403387085461105</v>
      </c>
      <c r="AS279" s="25">
        <v>-3.3771839518244917</v>
      </c>
      <c r="AT279" s="25">
        <v>-3.6548060681688881</v>
      </c>
      <c r="AV279" s="26">
        <v>6.4168379899176156</v>
      </c>
      <c r="AW279" s="26">
        <v>6.3121781442214591</v>
      </c>
      <c r="AX279" s="26">
        <v>5.9480073286144961</v>
      </c>
      <c r="AY279" s="26">
        <v>5.5832933312730528</v>
      </c>
      <c r="AZ279" s="26">
        <v>5.3609333123491822</v>
      </c>
      <c r="BA279" s="26">
        <v>5.0398634622297767</v>
      </c>
      <c r="BB279" s="26">
        <v>4.3170507701838901</v>
      </c>
      <c r="BC279" s="26">
        <v>4.0216214039460638</v>
      </c>
      <c r="BD279" s="26">
        <v>3.7336383075816784</v>
      </c>
      <c r="BE279" s="26">
        <v>3.1452156139251599</v>
      </c>
      <c r="BF279" s="26">
        <v>1.8448702027790773</v>
      </c>
      <c r="BG279" s="26">
        <v>0.85966129145388948</v>
      </c>
      <c r="BH279" s="26">
        <v>0.12281604817550829</v>
      </c>
      <c r="BI279" s="26">
        <v>-0.15480606816888809</v>
      </c>
      <c r="BK279" s="27">
        <v>2.7907216820383152</v>
      </c>
      <c r="BL279" s="27">
        <v>2.6026180810067867</v>
      </c>
      <c r="BM279" s="27">
        <v>2.3363569023571351</v>
      </c>
      <c r="BN279" s="27">
        <v>1.9725965214844727</v>
      </c>
      <c r="BO279" s="27">
        <v>1.7370760463262975</v>
      </c>
      <c r="BP279" s="27">
        <v>1.3870002231631275</v>
      </c>
      <c r="BQ279" s="27">
        <v>0.64696162574029614</v>
      </c>
      <c r="BR279" s="27">
        <v>0.3339878126363871</v>
      </c>
      <c r="BS279" s="27">
        <v>2.2025875474042778E-2</v>
      </c>
      <c r="BT279" s="27">
        <v>-0.59262037248009847</v>
      </c>
      <c r="BU279" s="27">
        <v>-5.6498628272808915</v>
      </c>
      <c r="BV279" s="27">
        <v>-6.3473149366259136</v>
      </c>
      <c r="BW279" s="27">
        <v>-7.8442940263118146</v>
      </c>
      <c r="BX279" s="27">
        <v>-7.3284850299759015</v>
      </c>
      <c r="BZ279" s="27">
        <v>6.2907216820383152</v>
      </c>
      <c r="CA279" s="27">
        <v>6.1026180810067867</v>
      </c>
      <c r="CB279" s="27">
        <v>5.8363569023571351</v>
      </c>
      <c r="CC279" s="27">
        <v>5.4725965214844727</v>
      </c>
      <c r="CD279" s="27">
        <v>5.2370760463262975</v>
      </c>
      <c r="CE279" s="27">
        <v>4.8870002231631275</v>
      </c>
      <c r="CF279" s="27">
        <v>4.1469616257402961</v>
      </c>
      <c r="CG279" s="27">
        <v>3.8339878126363871</v>
      </c>
      <c r="CH279" s="27">
        <v>3.5220258754740428</v>
      </c>
      <c r="CI279" s="27">
        <v>2.9073796275199015</v>
      </c>
      <c r="CJ279" s="27">
        <v>-2.1498628272808915</v>
      </c>
      <c r="CK279" s="27">
        <v>-2.8473149366259136</v>
      </c>
      <c r="CL279" s="27">
        <v>-4.3442940263118146</v>
      </c>
      <c r="CM279" s="27">
        <v>-3.8284850299759015</v>
      </c>
      <c r="CO279" s="28">
        <v>2.7957520003786076</v>
      </c>
      <c r="CP279" s="28">
        <v>2.5943634315633606</v>
      </c>
      <c r="CQ279" s="28">
        <v>2.3432268576658011</v>
      </c>
      <c r="CR279" s="28">
        <v>1.9750241202699801</v>
      </c>
      <c r="CS279" s="28">
        <v>1.7803131270357984</v>
      </c>
      <c r="CT279" s="28">
        <v>1.44114419958143</v>
      </c>
      <c r="CU279" s="28">
        <v>0.69430286087178317</v>
      </c>
      <c r="CV279" s="28">
        <v>-1.5277486417690618</v>
      </c>
      <c r="CW279" s="28">
        <v>-1.6443709491570466</v>
      </c>
      <c r="CX279" s="28">
        <v>-2.0492847129112661</v>
      </c>
      <c r="CY279" s="28">
        <v>-7.8135393171693188</v>
      </c>
      <c r="CZ279" s="28">
        <v>-13.787133730698699</v>
      </c>
      <c r="DA279" s="28">
        <v>-18.290988979442076</v>
      </c>
      <c r="DB279" s="28">
        <v>-21.321211356211641</v>
      </c>
      <c r="DD279" s="28">
        <v>6.2957520003786076</v>
      </c>
      <c r="DE279" s="28">
        <v>6.0943634315633606</v>
      </c>
      <c r="DF279" s="28">
        <v>5.8432268576658011</v>
      </c>
      <c r="DG279" s="28">
        <v>5.4750241202699801</v>
      </c>
      <c r="DH279" s="28">
        <v>5.2803131270357984</v>
      </c>
      <c r="DI279" s="28">
        <v>4.94114419958143</v>
      </c>
      <c r="DJ279" s="28">
        <v>4.1943028608717832</v>
      </c>
      <c r="DK279" s="28">
        <v>1.9722513582309382</v>
      </c>
      <c r="DL279" s="28">
        <v>1.8556290508429534</v>
      </c>
      <c r="DM279" s="28">
        <v>1.4507152870887339</v>
      </c>
      <c r="DN279" s="28">
        <v>-4.3135393171693188</v>
      </c>
      <c r="DO279" s="28">
        <v>-10.287133730698699</v>
      </c>
      <c r="DP279" s="28">
        <v>-14.790988979442076</v>
      </c>
      <c r="DQ279" s="28">
        <v>-17.821211356211641</v>
      </c>
      <c r="DS279" s="29">
        <v>2.7996121169250792</v>
      </c>
      <c r="DT279" s="29">
        <v>2.5416251484857924</v>
      </c>
      <c r="DU279" s="29">
        <v>2.3106873653667304</v>
      </c>
      <c r="DV279" s="29">
        <v>1.9368981643336571</v>
      </c>
      <c r="DW279" s="29">
        <v>1.7912548658641363</v>
      </c>
      <c r="DX279" s="29">
        <v>-3.1166635031245313</v>
      </c>
      <c r="DY279" s="29">
        <v>-3.5354168002588011</v>
      </c>
      <c r="DZ279" s="29">
        <v>-3.386247001592011</v>
      </c>
      <c r="EA279" s="29">
        <v>-3.5207304853407244</v>
      </c>
      <c r="EB279" s="29">
        <v>-4.8383151615389686</v>
      </c>
      <c r="EC279" s="29">
        <v>-11.761709973299698</v>
      </c>
      <c r="ED279" s="29">
        <v>-17.055548461810709</v>
      </c>
      <c r="EE279" s="29">
        <v>-20.060059049203026</v>
      </c>
      <c r="EF279" s="29">
        <v>-18.7489824189988</v>
      </c>
      <c r="EH279" s="29">
        <v>6.2996121169250792</v>
      </c>
      <c r="EI279" s="29">
        <v>6.0416251484857924</v>
      </c>
      <c r="EJ279" s="29">
        <v>6.0416251484857924</v>
      </c>
      <c r="EK279" s="29">
        <v>5.4368981643336571</v>
      </c>
      <c r="EL279" s="29">
        <v>5.2912548658641363</v>
      </c>
      <c r="EM279" s="29">
        <v>0.38333649687546867</v>
      </c>
      <c r="EN279" s="29">
        <v>-3.5416800258801118E-2</v>
      </c>
      <c r="EO279" s="29">
        <v>0.11375299840798903</v>
      </c>
      <c r="EP279" s="29">
        <v>-2.0730485340724414E-2</v>
      </c>
      <c r="EQ279" s="29">
        <v>-1.3383151615389686</v>
      </c>
      <c r="ER279" s="29">
        <v>-8.2617099732996984</v>
      </c>
      <c r="ES279" s="29">
        <v>-13.555548461810709</v>
      </c>
      <c r="ET279" s="29">
        <v>-16.560059049203026</v>
      </c>
      <c r="EU279" s="29">
        <v>-15.2489824189988</v>
      </c>
      <c r="EW279" s="1">
        <v>393626</v>
      </c>
      <c r="EX279" s="1">
        <v>390716</v>
      </c>
      <c r="EY279" s="1" t="s">
        <v>646</v>
      </c>
      <c r="EZ279" s="1" t="s">
        <v>869</v>
      </c>
    </row>
    <row r="280" spans="2:156" ht="16" thickBot="1" x14ac:dyDescent="0.4">
      <c r="B280" s="21" t="s">
        <v>281</v>
      </c>
      <c r="C280" s="22">
        <v>-0.42491133477148635</v>
      </c>
      <c r="D280" s="23">
        <v>-0.60152346185123307</v>
      </c>
      <c r="E280" s="23">
        <v>-0.58104113684867364</v>
      </c>
      <c r="F280" s="23">
        <v>-0.62474908262690754</v>
      </c>
      <c r="G280" s="23">
        <v>-0.67448431447943946</v>
      </c>
      <c r="H280" s="23">
        <v>-0.76292282904496744</v>
      </c>
      <c r="I280" s="23">
        <v>-0.83808706328513516</v>
      </c>
      <c r="J280" s="23">
        <v>-0.90434396291092689</v>
      </c>
      <c r="K280" s="23">
        <v>-0.99634437908949813</v>
      </c>
      <c r="L280" s="23">
        <v>-1.0648054311111252</v>
      </c>
      <c r="M280" s="23">
        <v>-1.3383264080888662</v>
      </c>
      <c r="N280" s="23">
        <v>-1.5350571548270189</v>
      </c>
      <c r="O280" s="23">
        <v>-1.5850727565753058</v>
      </c>
      <c r="P280" s="23">
        <v>-1.6353030602049135</v>
      </c>
      <c r="Q280" s="24"/>
      <c r="R280" s="23">
        <v>6.0750886652285132</v>
      </c>
      <c r="S280" s="23">
        <v>5.8984765381487669</v>
      </c>
      <c r="T280" s="23">
        <v>5.9189588631513264</v>
      </c>
      <c r="U280" s="23">
        <v>5.8752509173730925</v>
      </c>
      <c r="V280" s="23">
        <v>5.8255156855205605</v>
      </c>
      <c r="W280" s="23">
        <v>5.7370771709550326</v>
      </c>
      <c r="X280" s="23">
        <v>5.6619129367148648</v>
      </c>
      <c r="Y280" s="23">
        <v>5.5956560370890731</v>
      </c>
      <c r="Z280" s="23">
        <v>5.5036556209105019</v>
      </c>
      <c r="AA280" s="23">
        <v>5.4351945688888748</v>
      </c>
      <c r="AB280" s="23">
        <v>5.1616735919111338</v>
      </c>
      <c r="AC280" s="23">
        <v>4.9649428451729811</v>
      </c>
      <c r="AD280" s="23">
        <v>4.9149272434246942</v>
      </c>
      <c r="AE280" s="23">
        <v>4.8646969397950865</v>
      </c>
      <c r="AG280" s="25">
        <v>-0.25984240147112692</v>
      </c>
      <c r="AH280" s="25">
        <v>-0.30965780758621664</v>
      </c>
      <c r="AI280" s="25">
        <v>-0.34372802085443732</v>
      </c>
      <c r="AJ280" s="25">
        <v>-0.4213312537886833</v>
      </c>
      <c r="AK280" s="25">
        <v>-0.49090458087833655</v>
      </c>
      <c r="AL280" s="25">
        <v>-0.58165490038138934</v>
      </c>
      <c r="AM280" s="25">
        <v>-0.66465727776961359</v>
      </c>
      <c r="AN280" s="25">
        <v>-0.74165043958628907</v>
      </c>
      <c r="AO280" s="25">
        <v>-0.84712973712954032</v>
      </c>
      <c r="AP280" s="25">
        <v>-0.94655280890329507</v>
      </c>
      <c r="AQ280" s="25">
        <v>-1.1532958770305566</v>
      </c>
      <c r="AR280" s="25">
        <v>-1.343977757888803</v>
      </c>
      <c r="AS280" s="25">
        <v>-1.4202748634780473</v>
      </c>
      <c r="AT280" s="25">
        <v>-1.4781988559657133</v>
      </c>
      <c r="AV280" s="26">
        <v>6.2401575985288726</v>
      </c>
      <c r="AW280" s="26">
        <v>6.1903421924137838</v>
      </c>
      <c r="AX280" s="26">
        <v>6.1562719791455631</v>
      </c>
      <c r="AY280" s="26">
        <v>6.0786687462113171</v>
      </c>
      <c r="AZ280" s="26">
        <v>6.0090954191216639</v>
      </c>
      <c r="BA280" s="26">
        <v>5.9183450996186107</v>
      </c>
      <c r="BB280" s="26">
        <v>5.8353427222303864</v>
      </c>
      <c r="BC280" s="26">
        <v>5.7583495604137109</v>
      </c>
      <c r="BD280" s="26">
        <v>5.6528702628704597</v>
      </c>
      <c r="BE280" s="26">
        <v>5.5534471910967049</v>
      </c>
      <c r="BF280" s="26">
        <v>5.3467041229694434</v>
      </c>
      <c r="BG280" s="26">
        <v>5.156022242111197</v>
      </c>
      <c r="BH280" s="26">
        <v>5.0797251365219527</v>
      </c>
      <c r="BI280" s="26">
        <v>5.0218011440342867</v>
      </c>
      <c r="BK280" s="27">
        <v>-0.42395526663425587</v>
      </c>
      <c r="BL280" s="27">
        <v>-0.59929414547550763</v>
      </c>
      <c r="BM280" s="27">
        <v>-0.57793771680336192</v>
      </c>
      <c r="BN280" s="27">
        <v>-0.62063574869199378</v>
      </c>
      <c r="BO280" s="27">
        <v>-0.66918048712624234</v>
      </c>
      <c r="BP280" s="27">
        <v>-0.75617666721373133</v>
      </c>
      <c r="BQ280" s="27">
        <v>-0.82994964627518542</v>
      </c>
      <c r="BR280" s="27">
        <v>-0.89488131115959924</v>
      </c>
      <c r="BS280" s="27">
        <v>-0.98468497991497195</v>
      </c>
      <c r="BT280" s="27">
        <v>-1.0485391993865605</v>
      </c>
      <c r="BU280" s="27">
        <v>-1.3014167201480049</v>
      </c>
      <c r="BV280" s="27">
        <v>-1.4599831747115903</v>
      </c>
      <c r="BW280" s="27">
        <v>-1.4932944335357572</v>
      </c>
      <c r="BX280" s="27">
        <v>-1.5140604918307634</v>
      </c>
      <c r="BZ280" s="27">
        <v>6.0760447333657446</v>
      </c>
      <c r="CA280" s="27">
        <v>5.9007058545244924</v>
      </c>
      <c r="CB280" s="27">
        <v>5.9220622831966381</v>
      </c>
      <c r="CC280" s="27">
        <v>5.8793642513080062</v>
      </c>
      <c r="CD280" s="27">
        <v>5.8308195128737577</v>
      </c>
      <c r="CE280" s="27">
        <v>5.7438233327862687</v>
      </c>
      <c r="CF280" s="27">
        <v>5.6700503537248146</v>
      </c>
      <c r="CG280" s="27">
        <v>5.6051186888404008</v>
      </c>
      <c r="CH280" s="27">
        <v>5.5153150200850281</v>
      </c>
      <c r="CI280" s="27">
        <v>5.4514608006134395</v>
      </c>
      <c r="CJ280" s="27">
        <v>5.1985832798519951</v>
      </c>
      <c r="CK280" s="27">
        <v>5.0400168252884097</v>
      </c>
      <c r="CL280" s="27">
        <v>5.0067055664642428</v>
      </c>
      <c r="CM280" s="27">
        <v>4.9859395081692366</v>
      </c>
      <c r="CO280" s="28">
        <v>-0.41097677217184314</v>
      </c>
      <c r="CP280" s="28">
        <v>-0.58024950854712287</v>
      </c>
      <c r="CQ280" s="28">
        <v>-0.54916635641631473</v>
      </c>
      <c r="CR280" s="28">
        <v>-0.58221564758332356</v>
      </c>
      <c r="CS280" s="28">
        <v>-0.62105000915862796</v>
      </c>
      <c r="CT280" s="28">
        <v>-0.6983738637522432</v>
      </c>
      <c r="CU280" s="28">
        <v>-0.76483666867259537</v>
      </c>
      <c r="CV280" s="28">
        <v>-0.8234028796401347</v>
      </c>
      <c r="CW280" s="28">
        <v>-0.90552220019207219</v>
      </c>
      <c r="CX280" s="28">
        <v>-0.95734455231859883</v>
      </c>
      <c r="CY280" s="28">
        <v>-1.3061994168491804</v>
      </c>
      <c r="CZ280" s="28">
        <v>-2.0317079175719375</v>
      </c>
      <c r="DA280" s="28">
        <v>-2.5476924389547584</v>
      </c>
      <c r="DB280" s="28">
        <v>-2.9574630633353465</v>
      </c>
      <c r="DD280" s="28">
        <v>6.0890232278281573</v>
      </c>
      <c r="DE280" s="28">
        <v>5.9197504914528771</v>
      </c>
      <c r="DF280" s="28">
        <v>5.9508336435836853</v>
      </c>
      <c r="DG280" s="28">
        <v>5.9177843524166764</v>
      </c>
      <c r="DH280" s="28">
        <v>5.878949990841372</v>
      </c>
      <c r="DI280" s="28">
        <v>5.8016261362477568</v>
      </c>
      <c r="DJ280" s="28">
        <v>5.7351633313274046</v>
      </c>
      <c r="DK280" s="28">
        <v>5.6765971203598653</v>
      </c>
      <c r="DL280" s="28">
        <v>5.5944777998079278</v>
      </c>
      <c r="DM280" s="28">
        <v>5.5426554476814012</v>
      </c>
      <c r="DN280" s="28">
        <v>5.1938005831508196</v>
      </c>
      <c r="DO280" s="28">
        <v>4.4682920824280625</v>
      </c>
      <c r="DP280" s="28">
        <v>3.9523075610452416</v>
      </c>
      <c r="DQ280" s="28">
        <v>3.5425369366646535</v>
      </c>
      <c r="DS280" s="29">
        <v>-0.41306874483074774</v>
      </c>
      <c r="DT280" s="29">
        <v>-0.58752442609390165</v>
      </c>
      <c r="DU280" s="29">
        <v>-0.55765528794919383</v>
      </c>
      <c r="DV280" s="29">
        <v>-0.58878378972600487</v>
      </c>
      <c r="DW280" s="29">
        <v>-0.62532205461368484</v>
      </c>
      <c r="DX280" s="29">
        <v>-0.69911436752166622</v>
      </c>
      <c r="DY280" s="29">
        <v>-0.76359589033273956</v>
      </c>
      <c r="DZ280" s="29">
        <v>-0.81944649400840675</v>
      </c>
      <c r="EA280" s="29">
        <v>-0.90843096089186304</v>
      </c>
      <c r="EB280" s="29">
        <v>-1.0844077444331415</v>
      </c>
      <c r="EC280" s="29">
        <v>-1.9065719778835746</v>
      </c>
      <c r="ED280" s="29">
        <v>-2.5802887278099131</v>
      </c>
      <c r="EE280" s="29">
        <v>-2.9684453337768595</v>
      </c>
      <c r="EF280" s="29">
        <v>-2.7807588787059583</v>
      </c>
      <c r="EH280" s="29">
        <v>6.0869312551692527</v>
      </c>
      <c r="EI280" s="29">
        <v>5.9124755739060983</v>
      </c>
      <c r="EJ280" s="29">
        <v>5.9124755739060983</v>
      </c>
      <c r="EK280" s="29">
        <v>5.9112162102739951</v>
      </c>
      <c r="EL280" s="29">
        <v>5.8746779453863152</v>
      </c>
      <c r="EM280" s="29">
        <v>5.8008856324783338</v>
      </c>
      <c r="EN280" s="29">
        <v>5.7364041096672604</v>
      </c>
      <c r="EO280" s="29">
        <v>5.6805535059915933</v>
      </c>
      <c r="EP280" s="29">
        <v>5.591569039108137</v>
      </c>
      <c r="EQ280" s="29">
        <v>5.4155922555668585</v>
      </c>
      <c r="ER280" s="29">
        <v>4.5934280221164254</v>
      </c>
      <c r="ES280" s="29">
        <v>3.9197112721900869</v>
      </c>
      <c r="ET280" s="29">
        <v>3.5315546662231405</v>
      </c>
      <c r="EU280" s="29">
        <v>3.7192411212940417</v>
      </c>
      <c r="EW280" s="1">
        <v>331916</v>
      </c>
      <c r="EX280" s="1">
        <v>445505</v>
      </c>
      <c r="EY280" s="1" t="s">
        <v>577</v>
      </c>
      <c r="EZ280" s="1" t="s">
        <v>876</v>
      </c>
    </row>
    <row r="281" spans="2:156" ht="16" thickBot="1" x14ac:dyDescent="0.4">
      <c r="B281" s="21" t="s">
        <v>282</v>
      </c>
      <c r="C281" s="22">
        <v>11.17311560546473</v>
      </c>
      <c r="D281" s="23">
        <v>10.80685824202299</v>
      </c>
      <c r="E281" s="23">
        <v>10.566303513534846</v>
      </c>
      <c r="F281" s="23">
        <v>10.277854844993826</v>
      </c>
      <c r="G281" s="23">
        <v>10.025197174807701</v>
      </c>
      <c r="H281" s="23">
        <v>9.6767763362738979</v>
      </c>
      <c r="I281" s="23">
        <v>9.3508705239678722</v>
      </c>
      <c r="J281" s="23">
        <v>8.9661122280078906</v>
      </c>
      <c r="K281" s="23">
        <v>8.5536741184186962</v>
      </c>
      <c r="L281" s="23">
        <v>8.1071534820632216</v>
      </c>
      <c r="M281" s="23">
        <v>6.5599841561590537</v>
      </c>
      <c r="N281" s="23">
        <v>5.7024041611918292</v>
      </c>
      <c r="O281" s="23">
        <v>5.4470600102338231</v>
      </c>
      <c r="P281" s="23">
        <v>5.4973930602888181</v>
      </c>
      <c r="Q281" s="24"/>
      <c r="R281" s="23">
        <v>15.81011560546473</v>
      </c>
      <c r="S281" s="23">
        <v>15.443858242022991</v>
      </c>
      <c r="T281" s="23">
        <v>15.203303513534847</v>
      </c>
      <c r="U281" s="23">
        <v>14.914854844993826</v>
      </c>
      <c r="V281" s="23">
        <v>14.662197174807702</v>
      </c>
      <c r="W281" s="23">
        <v>14.313776336273898</v>
      </c>
      <c r="X281" s="23">
        <v>13.987870523967873</v>
      </c>
      <c r="Y281" s="23">
        <v>13.603112228007891</v>
      </c>
      <c r="Z281" s="23">
        <v>13.190674118418697</v>
      </c>
      <c r="AA281" s="23">
        <v>12.744153482063222</v>
      </c>
      <c r="AB281" s="23">
        <v>11.196984156159054</v>
      </c>
      <c r="AC281" s="23">
        <v>10.33940416119183</v>
      </c>
      <c r="AD281" s="23">
        <v>10.084060010233824</v>
      </c>
      <c r="AE281" s="23">
        <v>10.134393060288819</v>
      </c>
      <c r="AG281" s="25">
        <v>11.300683652468017</v>
      </c>
      <c r="AH281" s="25">
        <v>11.051885361628807</v>
      </c>
      <c r="AI281" s="25">
        <v>10.785968402583265</v>
      </c>
      <c r="AJ281" s="25">
        <v>10.506038578231395</v>
      </c>
      <c r="AK281" s="25">
        <v>10.280971488818496</v>
      </c>
      <c r="AL281" s="25">
        <v>9.9615054324884031</v>
      </c>
      <c r="AM281" s="25">
        <v>9.658744166929905</v>
      </c>
      <c r="AN281" s="25">
        <v>9.2968366241158744</v>
      </c>
      <c r="AO281" s="25">
        <v>8.8976444388853206</v>
      </c>
      <c r="AP281" s="25">
        <v>8.5116355866633295</v>
      </c>
      <c r="AQ281" s="25">
        <v>7.3957411607745858</v>
      </c>
      <c r="AR281" s="25">
        <v>6.6089691994376309</v>
      </c>
      <c r="AS281" s="25">
        <v>6.134328646202249</v>
      </c>
      <c r="AT281" s="25">
        <v>5.8083187025806922</v>
      </c>
      <c r="AV281" s="26">
        <v>15.937683652468017</v>
      </c>
      <c r="AW281" s="26">
        <v>15.688885361628808</v>
      </c>
      <c r="AX281" s="26">
        <v>15.422968402583265</v>
      </c>
      <c r="AY281" s="26">
        <v>15.143038578231396</v>
      </c>
      <c r="AZ281" s="26">
        <v>14.917971488818496</v>
      </c>
      <c r="BA281" s="26">
        <v>14.598505432488404</v>
      </c>
      <c r="BB281" s="26">
        <v>14.295744166929905</v>
      </c>
      <c r="BC281" s="26">
        <v>13.933836624115875</v>
      </c>
      <c r="BD281" s="26">
        <v>13.534644438885321</v>
      </c>
      <c r="BE281" s="26">
        <v>13.14863558666333</v>
      </c>
      <c r="BF281" s="26">
        <v>12.032741160774586</v>
      </c>
      <c r="BG281" s="26">
        <v>11.245969199437631</v>
      </c>
      <c r="BH281" s="26">
        <v>10.77132864620225</v>
      </c>
      <c r="BI281" s="26">
        <v>10.445318702580693</v>
      </c>
      <c r="BK281" s="27">
        <v>11.182390722868647</v>
      </c>
      <c r="BL281" s="27">
        <v>10.829274423344568</v>
      </c>
      <c r="BM281" s="27">
        <v>10.601996394704001</v>
      </c>
      <c r="BN281" s="27">
        <v>10.32495159748427</v>
      </c>
      <c r="BO281" s="27">
        <v>10.084442125411714</v>
      </c>
      <c r="BP281" s="27">
        <v>9.7494760901011635</v>
      </c>
      <c r="BQ281" s="27">
        <v>9.4360471325991355</v>
      </c>
      <c r="BR281" s="27">
        <v>9.0641584247985083</v>
      </c>
      <c r="BS281" s="27">
        <v>8.670828973815814</v>
      </c>
      <c r="BT281" s="27">
        <v>8.2664402302204802</v>
      </c>
      <c r="BU281" s="27">
        <v>6.8774776650900318</v>
      </c>
      <c r="BV281" s="27">
        <v>6.1557270730685119</v>
      </c>
      <c r="BW281" s="27">
        <v>5.9265219162923586</v>
      </c>
      <c r="BX281" s="27">
        <v>5.95653362270874</v>
      </c>
      <c r="BZ281" s="27">
        <v>15.819390722868647</v>
      </c>
      <c r="CA281" s="27">
        <v>15.466274423344569</v>
      </c>
      <c r="CB281" s="27">
        <v>15.238996394704001</v>
      </c>
      <c r="CC281" s="27">
        <v>14.961951597484271</v>
      </c>
      <c r="CD281" s="27">
        <v>14.721442125411714</v>
      </c>
      <c r="CE281" s="27">
        <v>14.386476090101164</v>
      </c>
      <c r="CF281" s="27">
        <v>14.073047132599136</v>
      </c>
      <c r="CG281" s="27">
        <v>13.701158424798509</v>
      </c>
      <c r="CH281" s="27">
        <v>13.307828973815814</v>
      </c>
      <c r="CI281" s="27">
        <v>12.903440230220481</v>
      </c>
      <c r="CJ281" s="27">
        <v>11.514477665090032</v>
      </c>
      <c r="CK281" s="27">
        <v>10.792727073068512</v>
      </c>
      <c r="CL281" s="27">
        <v>10.563521916292359</v>
      </c>
      <c r="CM281" s="27">
        <v>10.59353362270874</v>
      </c>
      <c r="CO281" s="28">
        <v>11.177257654891118</v>
      </c>
      <c r="CP281" s="28">
        <v>10.814018949268673</v>
      </c>
      <c r="CQ281" s="28">
        <v>10.579992560968394</v>
      </c>
      <c r="CR281" s="28">
        <v>10.297631118905038</v>
      </c>
      <c r="CS281" s="28">
        <v>10.063248906617822</v>
      </c>
      <c r="CT281" s="28">
        <v>9.7303483177243599</v>
      </c>
      <c r="CU281" s="28">
        <v>9.4075689712151718</v>
      </c>
      <c r="CV281" s="28">
        <v>9.0241153042220876</v>
      </c>
      <c r="CW281" s="28">
        <v>8.6649066019347583</v>
      </c>
      <c r="CX281" s="28">
        <v>8.3207934352515593</v>
      </c>
      <c r="CY281" s="28">
        <v>6.0359098832598015</v>
      </c>
      <c r="CZ281" s="28">
        <v>0.84131667616033212</v>
      </c>
      <c r="DA281" s="28">
        <v>-3.3508118798510509</v>
      </c>
      <c r="DB281" s="28">
        <v>-6.2643481493064073</v>
      </c>
      <c r="DD281" s="28">
        <v>15.814257654891119</v>
      </c>
      <c r="DE281" s="28">
        <v>15.451018949268674</v>
      </c>
      <c r="DF281" s="28">
        <v>15.216992560968395</v>
      </c>
      <c r="DG281" s="28">
        <v>14.934631118905038</v>
      </c>
      <c r="DH281" s="28">
        <v>14.700248906617823</v>
      </c>
      <c r="DI281" s="28">
        <v>14.36734831772436</v>
      </c>
      <c r="DJ281" s="28">
        <v>14.044568971215172</v>
      </c>
      <c r="DK281" s="28">
        <v>13.661115304222088</v>
      </c>
      <c r="DL281" s="28">
        <v>13.301906601934759</v>
      </c>
      <c r="DM281" s="28">
        <v>12.95779343525156</v>
      </c>
      <c r="DN281" s="28">
        <v>10.672909883259802</v>
      </c>
      <c r="DO281" s="28">
        <v>5.4783166761603326</v>
      </c>
      <c r="DP281" s="28">
        <v>1.2861881201489496</v>
      </c>
      <c r="DQ281" s="28">
        <v>-1.6273481493064068</v>
      </c>
      <c r="DS281" s="29">
        <v>11.209723760855967</v>
      </c>
      <c r="DT281" s="29">
        <v>10.846450561465835</v>
      </c>
      <c r="DU281" s="29">
        <v>10.617115005929936</v>
      </c>
      <c r="DV281" s="29">
        <v>10.370888689717322</v>
      </c>
      <c r="DW281" s="29">
        <v>10.177677751282369</v>
      </c>
      <c r="DX281" s="29">
        <v>9.9045905329441126</v>
      </c>
      <c r="DY281" s="29">
        <v>9.6381227991792446</v>
      </c>
      <c r="DZ281" s="29">
        <v>9.3217360261117275</v>
      </c>
      <c r="EA281" s="29">
        <v>8.8755357469565119</v>
      </c>
      <c r="EB281" s="29">
        <v>7.6408798275394005</v>
      </c>
      <c r="EC281" s="29">
        <v>1.902659349613117</v>
      </c>
      <c r="ED281" s="29">
        <v>-2.8174993727671627</v>
      </c>
      <c r="EE281" s="29">
        <v>-5.6276882212352071</v>
      </c>
      <c r="EF281" s="29">
        <v>-4.9766940551487906</v>
      </c>
      <c r="EH281" s="29">
        <v>15.846723760855967</v>
      </c>
      <c r="EI281" s="29">
        <v>15.483450561465835</v>
      </c>
      <c r="EJ281" s="29">
        <v>15.483450561465835</v>
      </c>
      <c r="EK281" s="29">
        <v>15.007888689717323</v>
      </c>
      <c r="EL281" s="29">
        <v>14.814677751282369</v>
      </c>
      <c r="EM281" s="29">
        <v>14.541590532944113</v>
      </c>
      <c r="EN281" s="29">
        <v>14.275122799179245</v>
      </c>
      <c r="EO281" s="29">
        <v>13.958736026111728</v>
      </c>
      <c r="EP281" s="29">
        <v>13.512535746956512</v>
      </c>
      <c r="EQ281" s="29">
        <v>12.277879827539401</v>
      </c>
      <c r="ER281" s="29">
        <v>6.5396593496131175</v>
      </c>
      <c r="ES281" s="29">
        <v>1.8195006272328378</v>
      </c>
      <c r="ET281" s="29">
        <v>-0.99068822123520661</v>
      </c>
      <c r="EU281" s="29">
        <v>-0.33969405514879014</v>
      </c>
      <c r="EW281" s="1">
        <v>392426</v>
      </c>
      <c r="EX281" s="1">
        <v>407533</v>
      </c>
      <c r="EY281" s="1" t="s">
        <v>652</v>
      </c>
      <c r="EZ281" s="1" t="s">
        <v>861</v>
      </c>
    </row>
    <row r="282" spans="2:156" ht="16" thickBot="1" x14ac:dyDescent="0.4">
      <c r="B282" s="21" t="s">
        <v>283</v>
      </c>
      <c r="C282" s="22">
        <v>10.542781655067476</v>
      </c>
      <c r="D282" s="23">
        <v>9.903922017112972</v>
      </c>
      <c r="E282" s="23">
        <v>9.5234819852156978</v>
      </c>
      <c r="F282" s="23">
        <v>9.1988473141483098</v>
      </c>
      <c r="G282" s="23">
        <v>8.6873280295951432</v>
      </c>
      <c r="H282" s="23">
        <v>8.2245822972943525</v>
      </c>
      <c r="I282" s="23">
        <v>7.6577813480710173</v>
      </c>
      <c r="J282" s="23">
        <v>7.0124338733683746</v>
      </c>
      <c r="K282" s="23">
        <v>6.2859733645108165</v>
      </c>
      <c r="L282" s="23">
        <v>5.6638430547628715</v>
      </c>
      <c r="M282" s="23">
        <v>3.0688490849747652</v>
      </c>
      <c r="N282" s="23">
        <v>1.535041935520681</v>
      </c>
      <c r="O282" s="23">
        <v>1.2134449778833627</v>
      </c>
      <c r="P282" s="23">
        <v>1.3260984882051403</v>
      </c>
      <c r="Q282" s="24"/>
      <c r="R282" s="23">
        <v>14.679781655067476</v>
      </c>
      <c r="S282" s="23">
        <v>14.040922017112972</v>
      </c>
      <c r="T282" s="23">
        <v>13.660481985215698</v>
      </c>
      <c r="U282" s="23">
        <v>13.33584731414831</v>
      </c>
      <c r="V282" s="23">
        <v>12.824328029595144</v>
      </c>
      <c r="W282" s="23">
        <v>12.361582297294353</v>
      </c>
      <c r="X282" s="23">
        <v>11.794781348071018</v>
      </c>
      <c r="Y282" s="23">
        <v>11.149433873368375</v>
      </c>
      <c r="Z282" s="23">
        <v>10.422973364510817</v>
      </c>
      <c r="AA282" s="23">
        <v>9.800843054762872</v>
      </c>
      <c r="AB282" s="23">
        <v>7.2058490849747656</v>
      </c>
      <c r="AC282" s="23">
        <v>5.6720419355206815</v>
      </c>
      <c r="AD282" s="23">
        <v>5.3504449778833632</v>
      </c>
      <c r="AE282" s="23">
        <v>5.4630984882051408</v>
      </c>
      <c r="AG282" s="25">
        <v>10.79935524095006</v>
      </c>
      <c r="AH282" s="25">
        <v>10.390387281828918</v>
      </c>
      <c r="AI282" s="25">
        <v>9.9643219106421661</v>
      </c>
      <c r="AJ282" s="25">
        <v>9.6297656057850531</v>
      </c>
      <c r="AK282" s="25">
        <v>9.127520216914311</v>
      </c>
      <c r="AL282" s="25">
        <v>8.672242964611625</v>
      </c>
      <c r="AM282" s="25">
        <v>8.1665666849848257</v>
      </c>
      <c r="AN282" s="25">
        <v>7.520112348288448</v>
      </c>
      <c r="AO282" s="25">
        <v>6.8733657582896015</v>
      </c>
      <c r="AP282" s="25">
        <v>6.3493172551396491</v>
      </c>
      <c r="AQ282" s="25">
        <v>4.5188548238900275</v>
      </c>
      <c r="AR282" s="25">
        <v>2.9610084116442188</v>
      </c>
      <c r="AS282" s="25">
        <v>2.1074464025227009</v>
      </c>
      <c r="AT282" s="25">
        <v>1.4872343182726411</v>
      </c>
      <c r="AV282" s="26">
        <v>14.936355240950061</v>
      </c>
      <c r="AW282" s="26">
        <v>14.527387281828918</v>
      </c>
      <c r="AX282" s="26">
        <v>14.101321910642167</v>
      </c>
      <c r="AY282" s="26">
        <v>13.766765605785054</v>
      </c>
      <c r="AZ282" s="26">
        <v>13.264520216914311</v>
      </c>
      <c r="BA282" s="26">
        <v>12.809242964611625</v>
      </c>
      <c r="BB282" s="26">
        <v>12.303566684984826</v>
      </c>
      <c r="BC282" s="26">
        <v>11.657112348288448</v>
      </c>
      <c r="BD282" s="26">
        <v>11.010365758289602</v>
      </c>
      <c r="BE282" s="26">
        <v>10.48631725513965</v>
      </c>
      <c r="BF282" s="26">
        <v>8.6558548238900279</v>
      </c>
      <c r="BG282" s="26">
        <v>7.0980084116442193</v>
      </c>
      <c r="BH282" s="26">
        <v>6.2444464025227013</v>
      </c>
      <c r="BI282" s="26">
        <v>5.6242343182726415</v>
      </c>
      <c r="BK282" s="27">
        <v>10.555601138006265</v>
      </c>
      <c r="BL282" s="27">
        <v>9.9367599516964056</v>
      </c>
      <c r="BM282" s="27">
        <v>9.5764085274846824</v>
      </c>
      <c r="BN282" s="27">
        <v>9.270267582343692</v>
      </c>
      <c r="BO282" s="27">
        <v>8.7822331984885516</v>
      </c>
      <c r="BP282" s="27">
        <v>8.3416440133694874</v>
      </c>
      <c r="BQ282" s="27">
        <v>7.8234137867389677</v>
      </c>
      <c r="BR282" s="27">
        <v>7.1705870861931782</v>
      </c>
      <c r="BS282" s="27">
        <v>6.5413840839805246</v>
      </c>
      <c r="BT282" s="27">
        <v>5.9377547182632142</v>
      </c>
      <c r="BU282" s="27">
        <v>3.5817741470212496</v>
      </c>
      <c r="BV282" s="27">
        <v>2.3104056194267386</v>
      </c>
      <c r="BW282" s="27">
        <v>2.0539654384093389</v>
      </c>
      <c r="BX282" s="27">
        <v>2.1925046452887251</v>
      </c>
      <c r="BZ282" s="27">
        <v>14.692601138006266</v>
      </c>
      <c r="CA282" s="27">
        <v>14.073759951696406</v>
      </c>
      <c r="CB282" s="27">
        <v>13.713408527484683</v>
      </c>
      <c r="CC282" s="27">
        <v>13.407267582343692</v>
      </c>
      <c r="CD282" s="27">
        <v>12.919233198488552</v>
      </c>
      <c r="CE282" s="27">
        <v>12.478644013369488</v>
      </c>
      <c r="CF282" s="27">
        <v>11.960413786738968</v>
      </c>
      <c r="CG282" s="27">
        <v>11.307587086193179</v>
      </c>
      <c r="CH282" s="27">
        <v>10.678384083980525</v>
      </c>
      <c r="CI282" s="27">
        <v>10.074754718263215</v>
      </c>
      <c r="CJ282" s="27">
        <v>7.7187741470212501</v>
      </c>
      <c r="CK282" s="27">
        <v>6.4474056194267391</v>
      </c>
      <c r="CL282" s="27">
        <v>6.1909654384093393</v>
      </c>
      <c r="CM282" s="27">
        <v>6.3295046452887256</v>
      </c>
      <c r="CO282" s="28">
        <v>10.554594096455855</v>
      </c>
      <c r="CP282" s="28">
        <v>9.9200167269510544</v>
      </c>
      <c r="CQ282" s="28">
        <v>9.545179672181936</v>
      </c>
      <c r="CR282" s="28">
        <v>9.2208065869243647</v>
      </c>
      <c r="CS282" s="28">
        <v>8.7238786764165166</v>
      </c>
      <c r="CT282" s="28">
        <v>8.2690126572575426</v>
      </c>
      <c r="CU282" s="28">
        <v>7.748786745526747</v>
      </c>
      <c r="CV282" s="28">
        <v>7.1002272192479481</v>
      </c>
      <c r="CW282" s="28">
        <v>6.4849841163290733</v>
      </c>
      <c r="CX282" s="28">
        <v>6.0580859835081782</v>
      </c>
      <c r="CY282" s="28">
        <v>3.1073953150246467</v>
      </c>
      <c r="CZ282" s="28">
        <v>-1.7387848862435789</v>
      </c>
      <c r="DA282" s="28">
        <v>-4.9296739537115073</v>
      </c>
      <c r="DB282" s="28">
        <v>-7.0344913661189032</v>
      </c>
      <c r="DD282" s="28">
        <v>14.691594096455855</v>
      </c>
      <c r="DE282" s="28">
        <v>14.057016726951055</v>
      </c>
      <c r="DF282" s="28">
        <v>13.682179672181936</v>
      </c>
      <c r="DG282" s="28">
        <v>13.357806586924365</v>
      </c>
      <c r="DH282" s="28">
        <v>12.860878676416517</v>
      </c>
      <c r="DI282" s="28">
        <v>12.406012657257543</v>
      </c>
      <c r="DJ282" s="28">
        <v>11.885786745526747</v>
      </c>
      <c r="DK282" s="28">
        <v>11.237227219247949</v>
      </c>
      <c r="DL282" s="28">
        <v>10.621984116329074</v>
      </c>
      <c r="DM282" s="28">
        <v>10.195085983508179</v>
      </c>
      <c r="DN282" s="28">
        <v>7.2443953150246472</v>
      </c>
      <c r="DO282" s="28">
        <v>2.3982151137564216</v>
      </c>
      <c r="DP282" s="28">
        <v>-0.79267395371150684</v>
      </c>
      <c r="DQ282" s="28">
        <v>-2.8974913661189028</v>
      </c>
      <c r="DS282" s="29">
        <v>10.515953921329135</v>
      </c>
      <c r="DT282" s="29">
        <v>9.836448880311055</v>
      </c>
      <c r="DU282" s="29">
        <v>9.4761210513012077</v>
      </c>
      <c r="DV282" s="29">
        <v>9.1833878098330466</v>
      </c>
      <c r="DW282" s="29">
        <v>8.7078215978883406</v>
      </c>
      <c r="DX282" s="29">
        <v>8.3008653493388547</v>
      </c>
      <c r="DY282" s="29">
        <v>7.7906106192491205</v>
      </c>
      <c r="DZ282" s="29">
        <v>7.2451900669111478</v>
      </c>
      <c r="EA282" s="29">
        <v>6.5787776721252271</v>
      </c>
      <c r="EB282" s="29">
        <v>5.4557281749035553</v>
      </c>
      <c r="EC282" s="29">
        <v>-0.2294156680310806</v>
      </c>
      <c r="ED282" s="29">
        <v>-4.5041564252921305</v>
      </c>
      <c r="EE282" s="29">
        <v>-6.4780043790655917</v>
      </c>
      <c r="EF282" s="29">
        <v>-5.6817085221599406</v>
      </c>
      <c r="EH282" s="29">
        <v>14.652953921329136</v>
      </c>
      <c r="EI282" s="29">
        <v>13.973448880311055</v>
      </c>
      <c r="EJ282" s="29">
        <v>13.973448880311055</v>
      </c>
      <c r="EK282" s="29">
        <v>13.320387809833047</v>
      </c>
      <c r="EL282" s="29">
        <v>12.844821597888341</v>
      </c>
      <c r="EM282" s="29">
        <v>12.437865349338855</v>
      </c>
      <c r="EN282" s="29">
        <v>11.927610619249121</v>
      </c>
      <c r="EO282" s="29">
        <v>11.382190066911148</v>
      </c>
      <c r="EP282" s="29">
        <v>10.715777672125228</v>
      </c>
      <c r="EQ282" s="29">
        <v>9.5927281749035558</v>
      </c>
      <c r="ER282" s="29">
        <v>3.9075843319689199</v>
      </c>
      <c r="ES282" s="29">
        <v>-0.36715642529213</v>
      </c>
      <c r="ET282" s="29">
        <v>-2.3410043790655912</v>
      </c>
      <c r="EU282" s="29">
        <v>-1.5447085221599401</v>
      </c>
      <c r="EW282" s="1">
        <v>392001</v>
      </c>
      <c r="EX282" s="1">
        <v>372504</v>
      </c>
      <c r="EY282" s="1" t="s">
        <v>508</v>
      </c>
      <c r="EZ282" s="1" t="s">
        <v>508</v>
      </c>
    </row>
    <row r="283" spans="2:156" ht="16" thickBot="1" x14ac:dyDescent="0.4">
      <c r="B283" s="21" t="s">
        <v>284</v>
      </c>
      <c r="C283" s="22">
        <v>4.3900924590887449</v>
      </c>
      <c r="D283" s="23">
        <v>3.6200122851677925</v>
      </c>
      <c r="E283" s="23">
        <v>3.0982622319829041</v>
      </c>
      <c r="F283" s="23">
        <v>2.6798311248364115</v>
      </c>
      <c r="G283" s="23">
        <v>1.8716779121882716</v>
      </c>
      <c r="H283" s="23">
        <v>1.1834637176870793</v>
      </c>
      <c r="I283" s="23">
        <v>0.38164888893770765</v>
      </c>
      <c r="J283" s="23">
        <v>-0.49592741558172904</v>
      </c>
      <c r="K283" s="23">
        <v>-1.1340162782173131</v>
      </c>
      <c r="L283" s="23">
        <v>-2.2213966867950425</v>
      </c>
      <c r="M283" s="23">
        <v>-5.691277147446776</v>
      </c>
      <c r="N283" s="23">
        <v>-7.7489689514874307</v>
      </c>
      <c r="O283" s="23">
        <v>-8.1418298376116844</v>
      </c>
      <c r="P283" s="23">
        <v>-8.0268932788139544</v>
      </c>
      <c r="Q283" s="24"/>
      <c r="R283" s="23">
        <v>8.5270924590887454</v>
      </c>
      <c r="S283" s="23">
        <v>7.757012285167793</v>
      </c>
      <c r="T283" s="23">
        <v>7.2352622319829045</v>
      </c>
      <c r="U283" s="23">
        <v>6.816831124836412</v>
      </c>
      <c r="V283" s="23">
        <v>6.0086779121882721</v>
      </c>
      <c r="W283" s="23">
        <v>5.3204637176870797</v>
      </c>
      <c r="X283" s="23">
        <v>4.5186488889377081</v>
      </c>
      <c r="Y283" s="23">
        <v>3.6410725844182714</v>
      </c>
      <c r="Z283" s="23">
        <v>3.0029837217826874</v>
      </c>
      <c r="AA283" s="23">
        <v>1.9156033132049579</v>
      </c>
      <c r="AB283" s="23">
        <v>-1.5542771474467756</v>
      </c>
      <c r="AC283" s="23">
        <v>-3.6119689514874302</v>
      </c>
      <c r="AD283" s="23">
        <v>-4.004829837611684</v>
      </c>
      <c r="AE283" s="23">
        <v>-3.889893278813954</v>
      </c>
      <c r="AG283" s="25">
        <v>4.6270448489118969</v>
      </c>
      <c r="AH283" s="25">
        <v>4.0786000176649893</v>
      </c>
      <c r="AI283" s="25">
        <v>3.5305318862240824</v>
      </c>
      <c r="AJ283" s="25">
        <v>3.1560149928627865</v>
      </c>
      <c r="AK283" s="25">
        <v>2.4453697273107338</v>
      </c>
      <c r="AL283" s="25">
        <v>1.8712853566796852</v>
      </c>
      <c r="AM283" s="25">
        <v>1.1599710913195729</v>
      </c>
      <c r="AN283" s="25">
        <v>0.37289106312211473</v>
      </c>
      <c r="AO283" s="25">
        <v>-0.18347191521124273</v>
      </c>
      <c r="AP283" s="25">
        <v>-1.0457188960056314</v>
      </c>
      <c r="AQ283" s="25">
        <v>-3.4965605750857662</v>
      </c>
      <c r="AR283" s="25">
        <v>-5.6351491118574941</v>
      </c>
      <c r="AS283" s="25">
        <v>-6.6775022451257904</v>
      </c>
      <c r="AT283" s="25">
        <v>-7.5566437870199046</v>
      </c>
      <c r="AV283" s="26">
        <v>8.7640448489118974</v>
      </c>
      <c r="AW283" s="26">
        <v>8.2156000176649897</v>
      </c>
      <c r="AX283" s="26">
        <v>7.6675318862240829</v>
      </c>
      <c r="AY283" s="26">
        <v>7.293014992862787</v>
      </c>
      <c r="AZ283" s="26">
        <v>6.5823697273107342</v>
      </c>
      <c r="BA283" s="26">
        <v>6.0082853566796857</v>
      </c>
      <c r="BB283" s="26">
        <v>5.2969710913195733</v>
      </c>
      <c r="BC283" s="26">
        <v>4.5098910631221152</v>
      </c>
      <c r="BD283" s="26">
        <v>3.9535280847887577</v>
      </c>
      <c r="BE283" s="26">
        <v>3.0912811039943691</v>
      </c>
      <c r="BF283" s="26">
        <v>0.64043942491423422</v>
      </c>
      <c r="BG283" s="26">
        <v>-1.4981491118574937</v>
      </c>
      <c r="BH283" s="26">
        <v>-2.5405022451257899</v>
      </c>
      <c r="BI283" s="26">
        <v>-3.4196437870199041</v>
      </c>
      <c r="BK283" s="27">
        <v>4.405193538274137</v>
      </c>
      <c r="BL283" s="27">
        <v>3.6718833632717427</v>
      </c>
      <c r="BM283" s="27">
        <v>3.1858137019773878</v>
      </c>
      <c r="BN283" s="27">
        <v>2.7869997057017351</v>
      </c>
      <c r="BO283" s="27">
        <v>1.9970711251570314</v>
      </c>
      <c r="BP283" s="27">
        <v>1.3435531527698714</v>
      </c>
      <c r="BQ283" s="27">
        <v>0.57645230575765893</v>
      </c>
      <c r="BR283" s="27">
        <v>-0.26648650655411643</v>
      </c>
      <c r="BS283" s="27">
        <v>-0.85962591035543667</v>
      </c>
      <c r="BT283" s="27">
        <v>-1.8441702190989666</v>
      </c>
      <c r="BU283" s="27">
        <v>-4.9339550770037732</v>
      </c>
      <c r="BV283" s="27">
        <v>-6.7088702856808773</v>
      </c>
      <c r="BW283" s="27">
        <v>-6.9921034990870758</v>
      </c>
      <c r="BX283" s="27">
        <v>-6.8422402193593079</v>
      </c>
      <c r="BZ283" s="27">
        <v>8.5421935382741374</v>
      </c>
      <c r="CA283" s="27">
        <v>7.8088833632717431</v>
      </c>
      <c r="CB283" s="27">
        <v>7.3228137019773882</v>
      </c>
      <c r="CC283" s="27">
        <v>6.9239997057017355</v>
      </c>
      <c r="CD283" s="27">
        <v>6.1340711251570319</v>
      </c>
      <c r="CE283" s="27">
        <v>5.4805531527698719</v>
      </c>
      <c r="CF283" s="27">
        <v>4.7134523057576594</v>
      </c>
      <c r="CG283" s="27">
        <v>3.870513493445884</v>
      </c>
      <c r="CH283" s="27">
        <v>3.2773740896445638</v>
      </c>
      <c r="CI283" s="27">
        <v>2.2928297809010338</v>
      </c>
      <c r="CJ283" s="27">
        <v>-0.79695507700377277</v>
      </c>
      <c r="CK283" s="27">
        <v>-2.5718702856808768</v>
      </c>
      <c r="CL283" s="27">
        <v>-2.8551034990870754</v>
      </c>
      <c r="CM283" s="27">
        <v>-2.7052402193593075</v>
      </c>
      <c r="CO283" s="28">
        <v>4.4031080172421113</v>
      </c>
      <c r="CP283" s="28">
        <v>3.6365407714814033</v>
      </c>
      <c r="CQ283" s="28">
        <v>3.1208753791125439</v>
      </c>
      <c r="CR283" s="28">
        <v>2.695101990046048</v>
      </c>
      <c r="CS283" s="28">
        <v>1.9236318190385937</v>
      </c>
      <c r="CT283" s="28">
        <v>1.2600538869735303</v>
      </c>
      <c r="CU283" s="28">
        <v>0.46457367463943555</v>
      </c>
      <c r="CV283" s="28">
        <v>-0.3941952805889315</v>
      </c>
      <c r="CW283" s="28">
        <v>-0.91595499816213533</v>
      </c>
      <c r="CX283" s="28">
        <v>-1.7451200838638847</v>
      </c>
      <c r="CY283" s="28">
        <v>-5.7593021197988676</v>
      </c>
      <c r="CZ283" s="28">
        <v>-12.762253827459503</v>
      </c>
      <c r="DA283" s="28">
        <v>-17.456990890989474</v>
      </c>
      <c r="DB283" s="28">
        <v>-20.855248907703341</v>
      </c>
      <c r="DD283" s="28">
        <v>8.5401080172421118</v>
      </c>
      <c r="DE283" s="28">
        <v>7.7735407714814038</v>
      </c>
      <c r="DF283" s="28">
        <v>7.2578753791125443</v>
      </c>
      <c r="DG283" s="28">
        <v>6.8321019900460485</v>
      </c>
      <c r="DH283" s="28">
        <v>6.0606318190385942</v>
      </c>
      <c r="DI283" s="28">
        <v>5.3970538869735307</v>
      </c>
      <c r="DJ283" s="28">
        <v>4.601573674639436</v>
      </c>
      <c r="DK283" s="28">
        <v>3.742804719411069</v>
      </c>
      <c r="DL283" s="28">
        <v>3.2210450018378651</v>
      </c>
      <c r="DM283" s="28">
        <v>2.3918799161361157</v>
      </c>
      <c r="DN283" s="28">
        <v>-1.6223021197988672</v>
      </c>
      <c r="DO283" s="28">
        <v>-8.6252538274595025</v>
      </c>
      <c r="DP283" s="28">
        <v>-13.319990890989473</v>
      </c>
      <c r="DQ283" s="28">
        <v>-16.718248907703341</v>
      </c>
      <c r="DS283" s="29">
        <v>4.3747144090292238</v>
      </c>
      <c r="DT283" s="29">
        <v>3.5459049567719312</v>
      </c>
      <c r="DU283" s="29">
        <v>3.0353028336670604</v>
      </c>
      <c r="DV283" s="29">
        <v>2.6528011428106915</v>
      </c>
      <c r="DW283" s="29">
        <v>1.8996212072016085</v>
      </c>
      <c r="DX283" s="29">
        <v>1.3253775533378764</v>
      </c>
      <c r="DY283" s="29">
        <v>0.62728288409444488</v>
      </c>
      <c r="DZ283" s="29">
        <v>-0.10712684216171908</v>
      </c>
      <c r="EA283" s="29">
        <v>-0.69041376385483133</v>
      </c>
      <c r="EB283" s="29">
        <v>-2.5353911675987675</v>
      </c>
      <c r="EC283" s="29">
        <v>-10.500158077389301</v>
      </c>
      <c r="ED283" s="29">
        <v>-16.755710224928805</v>
      </c>
      <c r="EE283" s="29">
        <v>-19.676663664685222</v>
      </c>
      <c r="EF283" s="29">
        <v>-18.778527924326909</v>
      </c>
      <c r="EH283" s="29">
        <v>8.5117144090292243</v>
      </c>
      <c r="EI283" s="29">
        <v>7.6829049567719316</v>
      </c>
      <c r="EJ283" s="29">
        <v>7.6829049567719316</v>
      </c>
      <c r="EK283" s="29">
        <v>6.7898011428106919</v>
      </c>
      <c r="EL283" s="29">
        <v>6.036621207201609</v>
      </c>
      <c r="EM283" s="29">
        <v>5.4623775533378769</v>
      </c>
      <c r="EN283" s="29">
        <v>4.7642828840944453</v>
      </c>
      <c r="EO283" s="29">
        <v>4.0298731578382814</v>
      </c>
      <c r="EP283" s="29">
        <v>3.4465862361451691</v>
      </c>
      <c r="EQ283" s="29">
        <v>1.601608832401233</v>
      </c>
      <c r="ER283" s="29">
        <v>-6.3631580773893006</v>
      </c>
      <c r="ES283" s="29">
        <v>-12.618710224928805</v>
      </c>
      <c r="ET283" s="29">
        <v>-15.539663664685222</v>
      </c>
      <c r="EU283" s="29">
        <v>-14.641527924326908</v>
      </c>
      <c r="EW283" s="1">
        <v>390968</v>
      </c>
      <c r="EX283" s="1">
        <v>373004</v>
      </c>
      <c r="EY283" s="1" t="s">
        <v>508</v>
      </c>
      <c r="EZ283" s="1" t="s">
        <v>508</v>
      </c>
    </row>
    <row r="284" spans="2:156" ht="16" thickBot="1" x14ac:dyDescent="0.4">
      <c r="B284" s="21" t="s">
        <v>285</v>
      </c>
      <c r="C284" s="22">
        <v>11.441009132050443</v>
      </c>
      <c r="D284" s="23">
        <v>10.784748167566715</v>
      </c>
      <c r="E284" s="23">
        <v>10.489074578208077</v>
      </c>
      <c r="F284" s="23">
        <v>10.453859884363233</v>
      </c>
      <c r="G284" s="23">
        <v>10.273386472258506</v>
      </c>
      <c r="H284" s="23">
        <v>9.6566506960442933</v>
      </c>
      <c r="I284" s="23">
        <v>9.2865967974298158</v>
      </c>
      <c r="J284" s="23">
        <v>9.1584676019514788</v>
      </c>
      <c r="K284" s="23">
        <v>8.3741041620723422</v>
      </c>
      <c r="L284" s="23">
        <v>7.952439200483413</v>
      </c>
      <c r="M284" s="23">
        <v>6.6071301207654258</v>
      </c>
      <c r="N284" s="23">
        <v>5.8489121321352187</v>
      </c>
      <c r="O284" s="23">
        <v>5.6780572932925111</v>
      </c>
      <c r="P284" s="23">
        <v>5.7824004265457276</v>
      </c>
      <c r="Q284" s="24"/>
      <c r="R284" s="23">
        <v>16.081009132050443</v>
      </c>
      <c r="S284" s="23">
        <v>15.424748167566715</v>
      </c>
      <c r="T284" s="23">
        <v>15.129074578208078</v>
      </c>
      <c r="U284" s="23">
        <v>15.093859884363233</v>
      </c>
      <c r="V284" s="23">
        <v>14.913386472258507</v>
      </c>
      <c r="W284" s="23">
        <v>14.296650696044294</v>
      </c>
      <c r="X284" s="23">
        <v>13.926596797429816</v>
      </c>
      <c r="Y284" s="23">
        <v>13.798467601951479</v>
      </c>
      <c r="Z284" s="23">
        <v>13.014104162072343</v>
      </c>
      <c r="AA284" s="23">
        <v>12.592439200483414</v>
      </c>
      <c r="AB284" s="23">
        <v>11.247130120765426</v>
      </c>
      <c r="AC284" s="23">
        <v>10.488912132135219</v>
      </c>
      <c r="AD284" s="23">
        <v>10.318057293292512</v>
      </c>
      <c r="AE284" s="23">
        <v>10.422400426545728</v>
      </c>
      <c r="AG284" s="25">
        <v>11.575622704982106</v>
      </c>
      <c r="AH284" s="25">
        <v>11.004456954063132</v>
      </c>
      <c r="AI284" s="25">
        <v>10.652889138534587</v>
      </c>
      <c r="AJ284" s="25">
        <v>10.597430778453806</v>
      </c>
      <c r="AK284" s="25">
        <v>10.41706250921815</v>
      </c>
      <c r="AL284" s="25">
        <v>9.8021859966904188</v>
      </c>
      <c r="AM284" s="25">
        <v>9.3915358334675361</v>
      </c>
      <c r="AN284" s="25">
        <v>9.2448199721303048</v>
      </c>
      <c r="AO284" s="25">
        <v>8.4121543209767804</v>
      </c>
      <c r="AP284" s="25">
        <v>7.9930253871924339</v>
      </c>
      <c r="AQ284" s="25">
        <v>7.1665507792380865</v>
      </c>
      <c r="AR284" s="25">
        <v>6.3623530551588736</v>
      </c>
      <c r="AS284" s="25">
        <v>5.7432773276383386</v>
      </c>
      <c r="AT284" s="25">
        <v>5.4095757339608035</v>
      </c>
      <c r="AV284" s="26">
        <v>16.215622704982106</v>
      </c>
      <c r="AW284" s="26">
        <v>15.644456954063132</v>
      </c>
      <c r="AX284" s="26">
        <v>15.292889138534587</v>
      </c>
      <c r="AY284" s="26">
        <v>15.237430778453806</v>
      </c>
      <c r="AZ284" s="26">
        <v>15.05706250921815</v>
      </c>
      <c r="BA284" s="26">
        <v>14.442185996690419</v>
      </c>
      <c r="BB284" s="26">
        <v>14.031535833467537</v>
      </c>
      <c r="BC284" s="26">
        <v>13.884819972130305</v>
      </c>
      <c r="BD284" s="26">
        <v>13.052154320976781</v>
      </c>
      <c r="BE284" s="26">
        <v>12.633025387192435</v>
      </c>
      <c r="BF284" s="26">
        <v>11.806550779238087</v>
      </c>
      <c r="BG284" s="26">
        <v>11.002353055158874</v>
      </c>
      <c r="BH284" s="26">
        <v>10.383277327638339</v>
      </c>
      <c r="BI284" s="26">
        <v>10.049575733960804</v>
      </c>
      <c r="BK284" s="27">
        <v>11.450332166055729</v>
      </c>
      <c r="BL284" s="27">
        <v>10.828086375083561</v>
      </c>
      <c r="BM284" s="27">
        <v>10.56219267234137</v>
      </c>
      <c r="BN284" s="27">
        <v>10.541813225297938</v>
      </c>
      <c r="BO284" s="27">
        <v>10.379953377226553</v>
      </c>
      <c r="BP284" s="27">
        <v>9.7914561447134574</v>
      </c>
      <c r="BQ284" s="27">
        <v>9.4360990393146675</v>
      </c>
      <c r="BR284" s="27">
        <v>9.3266856220784167</v>
      </c>
      <c r="BS284" s="27">
        <v>8.5786958999112368</v>
      </c>
      <c r="BT284" s="27">
        <v>8.2099367161886807</v>
      </c>
      <c r="BU284" s="27">
        <v>7.0061018299031375</v>
      </c>
      <c r="BV284" s="27">
        <v>6.33918132236996</v>
      </c>
      <c r="BW284" s="27">
        <v>6.2187266019824463</v>
      </c>
      <c r="BX284" s="27">
        <v>6.3268618732118043</v>
      </c>
      <c r="BZ284" s="27">
        <v>16.090332166055731</v>
      </c>
      <c r="CA284" s="27">
        <v>15.468086375083562</v>
      </c>
      <c r="CB284" s="27">
        <v>15.20219267234137</v>
      </c>
      <c r="CC284" s="27">
        <v>15.181813225297939</v>
      </c>
      <c r="CD284" s="27">
        <v>15.019953377226553</v>
      </c>
      <c r="CE284" s="27">
        <v>14.431456144713458</v>
      </c>
      <c r="CF284" s="27">
        <v>14.076099039314668</v>
      </c>
      <c r="CG284" s="27">
        <v>13.966685622078417</v>
      </c>
      <c r="CH284" s="27">
        <v>13.218695899911237</v>
      </c>
      <c r="CI284" s="27">
        <v>12.849936716188681</v>
      </c>
      <c r="CJ284" s="27">
        <v>11.646101829903138</v>
      </c>
      <c r="CK284" s="27">
        <v>10.979181322369961</v>
      </c>
      <c r="CL284" s="27">
        <v>10.858726601982447</v>
      </c>
      <c r="CM284" s="27">
        <v>10.966861873211805</v>
      </c>
      <c r="CO284" s="28">
        <v>11.449205326366931</v>
      </c>
      <c r="CP284" s="28">
        <v>10.799594218550389</v>
      </c>
      <c r="CQ284" s="28">
        <v>10.517132351520287</v>
      </c>
      <c r="CR284" s="28">
        <v>10.492525620719727</v>
      </c>
      <c r="CS284" s="28">
        <v>10.321790692374446</v>
      </c>
      <c r="CT284" s="28">
        <v>9.7067002482759825</v>
      </c>
      <c r="CU284" s="28">
        <v>9.3345706771133585</v>
      </c>
      <c r="CV284" s="28">
        <v>9.1769461692711509</v>
      </c>
      <c r="CW284" s="28">
        <v>8.4159348561603196</v>
      </c>
      <c r="CX284" s="28">
        <v>8.073378266640578</v>
      </c>
      <c r="CY284" s="28">
        <v>6.4156424696083718</v>
      </c>
      <c r="CZ284" s="28">
        <v>2.605465603139713</v>
      </c>
      <c r="DA284" s="28">
        <v>-0.41091812439137243</v>
      </c>
      <c r="DB284" s="28">
        <v>-2.3416825203658931</v>
      </c>
      <c r="DD284" s="28">
        <v>16.08920532636693</v>
      </c>
      <c r="DE284" s="28">
        <v>15.43959421855039</v>
      </c>
      <c r="DF284" s="28">
        <v>15.157132351520287</v>
      </c>
      <c r="DG284" s="28">
        <v>15.132525620719727</v>
      </c>
      <c r="DH284" s="28">
        <v>14.961790692374446</v>
      </c>
      <c r="DI284" s="28">
        <v>14.346700248275983</v>
      </c>
      <c r="DJ284" s="28">
        <v>13.974570677113359</v>
      </c>
      <c r="DK284" s="28">
        <v>13.816946169271151</v>
      </c>
      <c r="DL284" s="28">
        <v>13.05593485616032</v>
      </c>
      <c r="DM284" s="28">
        <v>12.713378266640579</v>
      </c>
      <c r="DN284" s="28">
        <v>11.055642469608372</v>
      </c>
      <c r="DO284" s="28">
        <v>7.2454656031397136</v>
      </c>
      <c r="DP284" s="28">
        <v>4.2290818756086281</v>
      </c>
      <c r="DQ284" s="28">
        <v>2.2983174796341075</v>
      </c>
      <c r="DS284" s="29">
        <v>11.427443590669329</v>
      </c>
      <c r="DT284" s="29">
        <v>10.739880511187383</v>
      </c>
      <c r="DU284" s="29">
        <v>10.473494040177368</v>
      </c>
      <c r="DV284" s="29">
        <v>10.492360428117836</v>
      </c>
      <c r="DW284" s="29">
        <v>10.357878470628901</v>
      </c>
      <c r="DX284" s="29">
        <v>9.802368246712664</v>
      </c>
      <c r="DY284" s="29">
        <v>9.4955773726003443</v>
      </c>
      <c r="DZ284" s="29">
        <v>9.413613427355255</v>
      </c>
      <c r="EA284" s="29">
        <v>8.6697772355405149</v>
      </c>
      <c r="EB284" s="29">
        <v>7.6748205519733919</v>
      </c>
      <c r="EC284" s="29">
        <v>3.4122894593259687</v>
      </c>
      <c r="ED284" s="29">
        <v>-1.3484593135189016E-2</v>
      </c>
      <c r="EE284" s="29">
        <v>-2.0718091863828292</v>
      </c>
      <c r="EF284" s="29">
        <v>-1.3129361988601005</v>
      </c>
      <c r="EH284" s="29">
        <v>16.067443590669328</v>
      </c>
      <c r="EI284" s="29">
        <v>15.379880511187384</v>
      </c>
      <c r="EJ284" s="29">
        <v>15.379880511187384</v>
      </c>
      <c r="EK284" s="29">
        <v>15.132360428117837</v>
      </c>
      <c r="EL284" s="29">
        <v>14.997878470628901</v>
      </c>
      <c r="EM284" s="29">
        <v>14.442368246712665</v>
      </c>
      <c r="EN284" s="29">
        <v>14.135577372600345</v>
      </c>
      <c r="EO284" s="29">
        <v>14.053613427355256</v>
      </c>
      <c r="EP284" s="29">
        <v>13.309777235540516</v>
      </c>
      <c r="EQ284" s="29">
        <v>12.314820551973392</v>
      </c>
      <c r="ER284" s="29">
        <v>8.0522894593259693</v>
      </c>
      <c r="ES284" s="29">
        <v>4.6265154068648116</v>
      </c>
      <c r="ET284" s="29">
        <v>2.5681908136171714</v>
      </c>
      <c r="EU284" s="29">
        <v>3.3270638011399001</v>
      </c>
      <c r="EW284" s="1">
        <v>378952</v>
      </c>
      <c r="EX284" s="1">
        <v>392177</v>
      </c>
      <c r="EY284" s="1" t="s">
        <v>470</v>
      </c>
      <c r="EZ284" s="1" t="s">
        <v>866</v>
      </c>
    </row>
    <row r="285" spans="2:156" ht="16" thickBot="1" x14ac:dyDescent="0.4">
      <c r="B285" s="21" t="s">
        <v>286</v>
      </c>
      <c r="C285" s="22">
        <v>1.7747597376710349</v>
      </c>
      <c r="D285" s="23">
        <v>1.653469217158591</v>
      </c>
      <c r="E285" s="23">
        <v>1.4396348421597924</v>
      </c>
      <c r="F285" s="23">
        <v>1.1505633068342167</v>
      </c>
      <c r="G285" s="23">
        <v>1.081850599712725</v>
      </c>
      <c r="H285" s="23">
        <v>0.80282777494806012</v>
      </c>
      <c r="I285" s="23">
        <v>0.45717537582370404</v>
      </c>
      <c r="J285" s="23">
        <v>0.2673950005671113</v>
      </c>
      <c r="K285" s="23">
        <v>-5.310929631042427E-2</v>
      </c>
      <c r="L285" s="23">
        <v>-0.34509686612990009</v>
      </c>
      <c r="M285" s="23">
        <v>-1.3632808266306835</v>
      </c>
      <c r="N285" s="23">
        <v>-1.9054096516348515</v>
      </c>
      <c r="O285" s="23">
        <v>-1.9701583556775475</v>
      </c>
      <c r="P285" s="23">
        <v>-1.8843666820787526</v>
      </c>
      <c r="Q285" s="24"/>
      <c r="R285" s="23">
        <v>1.7747597376710349</v>
      </c>
      <c r="S285" s="23">
        <v>1.653469217158591</v>
      </c>
      <c r="T285" s="23">
        <v>1.4396348421597924</v>
      </c>
      <c r="U285" s="23">
        <v>1.1505633068342167</v>
      </c>
      <c r="V285" s="23">
        <v>1.081850599712725</v>
      </c>
      <c r="W285" s="23">
        <v>0.80282777494806012</v>
      </c>
      <c r="X285" s="23">
        <v>0.45717537582370404</v>
      </c>
      <c r="Y285" s="23">
        <v>0.2673950005671113</v>
      </c>
      <c r="Z285" s="23">
        <v>-5.310929631042427E-2</v>
      </c>
      <c r="AA285" s="23">
        <v>-0.34509686612990009</v>
      </c>
      <c r="AB285" s="23">
        <v>-1.3632808266306835</v>
      </c>
      <c r="AC285" s="23">
        <v>-1.9054096516348515</v>
      </c>
      <c r="AD285" s="23">
        <v>-1.9701583556775475</v>
      </c>
      <c r="AE285" s="23">
        <v>-1.8843666820787526</v>
      </c>
      <c r="AG285" s="25">
        <v>1.8217258750775578</v>
      </c>
      <c r="AH285" s="25">
        <v>1.7386221481711779</v>
      </c>
      <c r="AI285" s="25">
        <v>1.4866843793270732</v>
      </c>
      <c r="AJ285" s="25">
        <v>1.2177695965125785</v>
      </c>
      <c r="AK285" s="25">
        <v>1.1809237563653951</v>
      </c>
      <c r="AL285" s="25">
        <v>0.93260375436603837</v>
      </c>
      <c r="AM285" s="25">
        <v>0.61314679657894544</v>
      </c>
      <c r="AN285" s="25">
        <v>0.44504802324302162</v>
      </c>
      <c r="AO285" s="25">
        <v>0.14087455540445148</v>
      </c>
      <c r="AP285" s="25">
        <v>-0.1051050662182007</v>
      </c>
      <c r="AQ285" s="25">
        <v>-0.84681871618199622</v>
      </c>
      <c r="AR285" s="25">
        <v>-1.4019486367332021</v>
      </c>
      <c r="AS285" s="25">
        <v>-1.6742883342948964</v>
      </c>
      <c r="AT285" s="25">
        <v>-1.8586879169643495</v>
      </c>
      <c r="AV285" s="26">
        <v>1.8217258750775578</v>
      </c>
      <c r="AW285" s="26">
        <v>1.7386221481711779</v>
      </c>
      <c r="AX285" s="26">
        <v>1.4866843793270732</v>
      </c>
      <c r="AY285" s="26">
        <v>1.2177695965125785</v>
      </c>
      <c r="AZ285" s="26">
        <v>1.1809237563653951</v>
      </c>
      <c r="BA285" s="26">
        <v>0.93260375436603837</v>
      </c>
      <c r="BB285" s="26">
        <v>0.61314679657894544</v>
      </c>
      <c r="BC285" s="26">
        <v>0.44504802324302162</v>
      </c>
      <c r="BD285" s="26">
        <v>0.14087455540445148</v>
      </c>
      <c r="BE285" s="26">
        <v>-0.1051050662182007</v>
      </c>
      <c r="BF285" s="26">
        <v>-0.84681871618199622</v>
      </c>
      <c r="BG285" s="26">
        <v>-1.4019486367332021</v>
      </c>
      <c r="BH285" s="26">
        <v>-1.6742883342948964</v>
      </c>
      <c r="BI285" s="26">
        <v>-1.8586879169643495</v>
      </c>
      <c r="BK285" s="27">
        <v>1.7815210872854816</v>
      </c>
      <c r="BL285" s="27">
        <v>1.6709911049244361</v>
      </c>
      <c r="BM285" s="27">
        <v>1.4694629169571272</v>
      </c>
      <c r="BN285" s="27">
        <v>1.1900424744799452</v>
      </c>
      <c r="BO285" s="27">
        <v>1.1288999699755973</v>
      </c>
      <c r="BP285" s="27">
        <v>0.86008569263983858</v>
      </c>
      <c r="BQ285" s="27">
        <v>0.52505189148193487</v>
      </c>
      <c r="BR285" s="27">
        <v>0.34291840871770773</v>
      </c>
      <c r="BS285" s="27">
        <v>3.659544196231046E-2</v>
      </c>
      <c r="BT285" s="27">
        <v>-0.2248271520746119</v>
      </c>
      <c r="BU285" s="27">
        <v>-1.122317421431692</v>
      </c>
      <c r="BV285" s="27">
        <v>-1.5955751098096371</v>
      </c>
      <c r="BW285" s="27">
        <v>-1.6479560641192528</v>
      </c>
      <c r="BX285" s="27">
        <v>-1.5611259341070358</v>
      </c>
      <c r="BZ285" s="27">
        <v>1.7815210872854816</v>
      </c>
      <c r="CA285" s="27">
        <v>1.6709911049244361</v>
      </c>
      <c r="CB285" s="27">
        <v>1.4694629169571272</v>
      </c>
      <c r="CC285" s="27">
        <v>1.1900424744799452</v>
      </c>
      <c r="CD285" s="27">
        <v>1.1288999699755973</v>
      </c>
      <c r="CE285" s="27">
        <v>0.86008569263983858</v>
      </c>
      <c r="CF285" s="27">
        <v>0.52505189148193487</v>
      </c>
      <c r="CG285" s="27">
        <v>0.34291840871770773</v>
      </c>
      <c r="CH285" s="27">
        <v>3.659544196231046E-2</v>
      </c>
      <c r="CI285" s="27">
        <v>-0.2248271520746119</v>
      </c>
      <c r="CJ285" s="27">
        <v>-1.122317421431692</v>
      </c>
      <c r="CK285" s="27">
        <v>-1.5955751098096371</v>
      </c>
      <c r="CL285" s="27">
        <v>-1.6479560641192528</v>
      </c>
      <c r="CM285" s="27">
        <v>-1.5611259341070358</v>
      </c>
      <c r="CO285" s="28">
        <v>1.7810169060549512</v>
      </c>
      <c r="CP285" s="28">
        <v>1.6647421760029228</v>
      </c>
      <c r="CQ285" s="28">
        <v>1.4580840439303806</v>
      </c>
      <c r="CR285" s="28">
        <v>1.1738136769490755</v>
      </c>
      <c r="CS285" s="28">
        <v>1.1175486037443001</v>
      </c>
      <c r="CT285" s="28">
        <v>0.84634231719564745</v>
      </c>
      <c r="CU285" s="28">
        <v>0.49883111840521188</v>
      </c>
      <c r="CV285" s="28">
        <v>0.3040076576658528</v>
      </c>
      <c r="CW285" s="28">
        <v>1.8684687823601109E-2</v>
      </c>
      <c r="CX285" s="28">
        <v>-0.20782572137298594</v>
      </c>
      <c r="CY285" s="28">
        <v>-1.7198024291105245</v>
      </c>
      <c r="CZ285" s="28">
        <v>-5.2645940252336221</v>
      </c>
      <c r="DA285" s="28">
        <v>-8.0364753315645174</v>
      </c>
      <c r="DB285" s="28">
        <v>-10.020560144994434</v>
      </c>
      <c r="DD285" s="28">
        <v>1.7810169060549512</v>
      </c>
      <c r="DE285" s="28">
        <v>1.6647421760029228</v>
      </c>
      <c r="DF285" s="28">
        <v>1.4580840439303806</v>
      </c>
      <c r="DG285" s="28">
        <v>1.1738136769490755</v>
      </c>
      <c r="DH285" s="28">
        <v>1.1175486037443001</v>
      </c>
      <c r="DI285" s="28">
        <v>0.84634231719564745</v>
      </c>
      <c r="DJ285" s="28">
        <v>0.49883111840521188</v>
      </c>
      <c r="DK285" s="28">
        <v>0.3040076576658528</v>
      </c>
      <c r="DL285" s="28">
        <v>1.8684687823601109E-2</v>
      </c>
      <c r="DM285" s="28">
        <v>-0.20782572137298594</v>
      </c>
      <c r="DN285" s="28">
        <v>-1.7198024291105245</v>
      </c>
      <c r="DO285" s="28">
        <v>-5.2645940252336221</v>
      </c>
      <c r="DP285" s="28">
        <v>-8.0364753315645174</v>
      </c>
      <c r="DQ285" s="28">
        <v>-10.020560144994434</v>
      </c>
      <c r="DS285" s="29">
        <v>1.7784280457268267</v>
      </c>
      <c r="DT285" s="29">
        <v>1.6397066577107609</v>
      </c>
      <c r="DU285" s="29">
        <v>1.4358128744159284</v>
      </c>
      <c r="DV285" s="29">
        <v>1.1780425139930397</v>
      </c>
      <c r="DW285" s="29">
        <v>1.1542413242708189</v>
      </c>
      <c r="DX285" s="29">
        <v>0.92850730945828097</v>
      </c>
      <c r="DY285" s="29">
        <v>0.62358131679441975</v>
      </c>
      <c r="DZ285" s="29">
        <v>0.47752452282236035</v>
      </c>
      <c r="EA285" s="29">
        <v>0.14527507885618007</v>
      </c>
      <c r="EB285" s="29">
        <v>-0.69437011848147101</v>
      </c>
      <c r="EC285" s="29">
        <v>-4.6164598502943495</v>
      </c>
      <c r="ED285" s="29">
        <v>-7.8389318401208712</v>
      </c>
      <c r="EE285" s="29">
        <v>-9.6833834090766047</v>
      </c>
      <c r="EF285" s="29">
        <v>-9.1827622022186901</v>
      </c>
      <c r="EH285" s="29">
        <v>1.7784280457268267</v>
      </c>
      <c r="EI285" s="29">
        <v>1.6397066577107609</v>
      </c>
      <c r="EJ285" s="29">
        <v>1.6397066577107609</v>
      </c>
      <c r="EK285" s="29">
        <v>1.1780425139930397</v>
      </c>
      <c r="EL285" s="29">
        <v>1.1542413242708189</v>
      </c>
      <c r="EM285" s="29">
        <v>0.92850730945828097</v>
      </c>
      <c r="EN285" s="29">
        <v>0.62358131679441975</v>
      </c>
      <c r="EO285" s="29">
        <v>0.47752452282236035</v>
      </c>
      <c r="EP285" s="29">
        <v>0.14527507885618007</v>
      </c>
      <c r="EQ285" s="29">
        <v>-0.69437011848147101</v>
      </c>
      <c r="ER285" s="29">
        <v>-4.6164598502943495</v>
      </c>
      <c r="ES285" s="29">
        <v>-7.8389318401208712</v>
      </c>
      <c r="ET285" s="29">
        <v>-9.6833834090766047</v>
      </c>
      <c r="EU285" s="29">
        <v>-9.1827622022186901</v>
      </c>
      <c r="EW285" s="1">
        <v>379671</v>
      </c>
      <c r="EX285" s="1">
        <v>391133</v>
      </c>
      <c r="EY285" s="1" t="s">
        <v>470</v>
      </c>
      <c r="EZ285" s="1" t="s">
        <v>866</v>
      </c>
    </row>
    <row r="286" spans="2:156" ht="16" thickBot="1" x14ac:dyDescent="0.4">
      <c r="B286" s="21" t="s">
        <v>287</v>
      </c>
      <c r="C286" s="22">
        <v>9.7696324143054518</v>
      </c>
      <c r="D286" s="23">
        <v>8.5296455706607865</v>
      </c>
      <c r="E286" s="23">
        <v>8.1202169864549507</v>
      </c>
      <c r="F286" s="23">
        <v>7.956857865257323</v>
      </c>
      <c r="G286" s="23">
        <v>7.894994189027436</v>
      </c>
      <c r="H286" s="23">
        <v>7.5586574337506054</v>
      </c>
      <c r="I286" s="23">
        <v>7.4589194530312248</v>
      </c>
      <c r="J286" s="23">
        <v>7.2418786926493617</v>
      </c>
      <c r="K286" s="23">
        <v>7.0906614031647308</v>
      </c>
      <c r="L286" s="23">
        <v>6.8688704482441079</v>
      </c>
      <c r="M286" s="23">
        <v>6.1787054936655892</v>
      </c>
      <c r="N286" s="23">
        <v>5.7304814267544195</v>
      </c>
      <c r="O286" s="23">
        <v>5.4275362571045154</v>
      </c>
      <c r="P286" s="23">
        <v>5.2692047888104216</v>
      </c>
      <c r="Q286" s="24"/>
      <c r="R286" s="23">
        <v>16.769632414305452</v>
      </c>
      <c r="S286" s="23">
        <v>15.529645570660787</v>
      </c>
      <c r="T286" s="23">
        <v>15.120216986454951</v>
      </c>
      <c r="U286" s="23">
        <v>14.956857865257323</v>
      </c>
      <c r="V286" s="23">
        <v>14.894994189027436</v>
      </c>
      <c r="W286" s="23">
        <v>14.558657433750605</v>
      </c>
      <c r="X286" s="23">
        <v>14.458919453031225</v>
      </c>
      <c r="Y286" s="23">
        <v>14.241878692649362</v>
      </c>
      <c r="Z286" s="23">
        <v>14.090661403164731</v>
      </c>
      <c r="AA286" s="23">
        <v>13.868870448244108</v>
      </c>
      <c r="AB286" s="23">
        <v>13.178705493665589</v>
      </c>
      <c r="AC286" s="23">
        <v>12.73048142675442</v>
      </c>
      <c r="AD286" s="23">
        <v>12.427536257104515</v>
      </c>
      <c r="AE286" s="23">
        <v>12.269204788810422</v>
      </c>
      <c r="AG286" s="25">
        <v>10.475655095092243</v>
      </c>
      <c r="AH286" s="25">
        <v>9.9155064513446458</v>
      </c>
      <c r="AI286" s="25">
        <v>9.5915211116927868</v>
      </c>
      <c r="AJ286" s="25">
        <v>9.3316230837975969</v>
      </c>
      <c r="AK286" s="25">
        <v>9.2239066202775639</v>
      </c>
      <c r="AL286" s="25">
        <v>8.9308683418526691</v>
      </c>
      <c r="AM286" s="25">
        <v>8.7705546429831998</v>
      </c>
      <c r="AN286" s="25">
        <v>8.5627379196597619</v>
      </c>
      <c r="AO286" s="25">
        <v>8.3174241363431332</v>
      </c>
      <c r="AP286" s="25">
        <v>8.0585272556979834</v>
      </c>
      <c r="AQ286" s="25">
        <v>7.4840763501428818</v>
      </c>
      <c r="AR286" s="25">
        <v>7.0850038602205743</v>
      </c>
      <c r="AS286" s="25">
        <v>6.756835133565076</v>
      </c>
      <c r="AT286" s="25">
        <v>6.6226673391755622</v>
      </c>
      <c r="AV286" s="26">
        <v>17.475655095092243</v>
      </c>
      <c r="AW286" s="26">
        <v>16.915506451344648</v>
      </c>
      <c r="AX286" s="26">
        <v>16.591521111692785</v>
      </c>
      <c r="AY286" s="26">
        <v>16.331623083797595</v>
      </c>
      <c r="AZ286" s="26">
        <v>16.223906620277564</v>
      </c>
      <c r="BA286" s="26">
        <v>15.930868341852669</v>
      </c>
      <c r="BB286" s="26">
        <v>15.7705546429832</v>
      </c>
      <c r="BC286" s="26">
        <v>15.562737919659762</v>
      </c>
      <c r="BD286" s="26">
        <v>15.317424136343133</v>
      </c>
      <c r="BE286" s="26">
        <v>15.058527255697983</v>
      </c>
      <c r="BF286" s="26">
        <v>14.484076350142882</v>
      </c>
      <c r="BG286" s="26">
        <v>14.085003860220574</v>
      </c>
      <c r="BH286" s="26">
        <v>13.756835133565076</v>
      </c>
      <c r="BI286" s="26">
        <v>13.622667339175562</v>
      </c>
      <c r="BK286" s="27">
        <v>9.7369079858986858</v>
      </c>
      <c r="BL286" s="27">
        <v>8.5007331875423162</v>
      </c>
      <c r="BM286" s="27">
        <v>8.0949089506270759</v>
      </c>
      <c r="BN286" s="27">
        <v>7.9456148770669568</v>
      </c>
      <c r="BO286" s="27">
        <v>7.8774970146964076</v>
      </c>
      <c r="BP286" s="27">
        <v>7.5466492871901671</v>
      </c>
      <c r="BQ286" s="27">
        <v>7.45113039631436</v>
      </c>
      <c r="BR286" s="27">
        <v>7.2390969243881926</v>
      </c>
      <c r="BS286" s="27">
        <v>7.0941686855629964</v>
      </c>
      <c r="BT286" s="27">
        <v>6.8855434034577154</v>
      </c>
      <c r="BU286" s="27">
        <v>6.24082586276716</v>
      </c>
      <c r="BV286" s="27">
        <v>5.849585771297285</v>
      </c>
      <c r="BW286" s="27">
        <v>5.5745046307196411</v>
      </c>
      <c r="BX286" s="27">
        <v>5.4446068579085978</v>
      </c>
      <c r="BZ286" s="27">
        <v>16.736907985898686</v>
      </c>
      <c r="CA286" s="27">
        <v>15.500733187542316</v>
      </c>
      <c r="CB286" s="27">
        <v>15.094908950627076</v>
      </c>
      <c r="CC286" s="27">
        <v>14.945614877066957</v>
      </c>
      <c r="CD286" s="27">
        <v>14.877497014696408</v>
      </c>
      <c r="CE286" s="27">
        <v>14.546649287190167</v>
      </c>
      <c r="CF286" s="27">
        <v>14.45113039631436</v>
      </c>
      <c r="CG286" s="27">
        <v>14.239096924388193</v>
      </c>
      <c r="CH286" s="27">
        <v>14.094168685562996</v>
      </c>
      <c r="CI286" s="27">
        <v>13.885543403457715</v>
      </c>
      <c r="CJ286" s="27">
        <v>13.24082586276716</v>
      </c>
      <c r="CK286" s="27">
        <v>12.849585771297285</v>
      </c>
      <c r="CL286" s="27">
        <v>12.574504630719641</v>
      </c>
      <c r="CM286" s="27">
        <v>12.444606857908598</v>
      </c>
      <c r="CO286" s="28">
        <v>9.7854762431544202</v>
      </c>
      <c r="CP286" s="28">
        <v>8.5613686685777211</v>
      </c>
      <c r="CQ286" s="28">
        <v>8.1666899077220858</v>
      </c>
      <c r="CR286" s="28">
        <v>8.018830118547644</v>
      </c>
      <c r="CS286" s="28">
        <v>7.9643089643193967</v>
      </c>
      <c r="CT286" s="28">
        <v>7.6390709533482184</v>
      </c>
      <c r="CU286" s="28">
        <v>7.5458619340375037</v>
      </c>
      <c r="CV286" s="28">
        <v>7.3335772575735714</v>
      </c>
      <c r="CW286" s="28">
        <v>7.1921831399935563</v>
      </c>
      <c r="CX286" s="28">
        <v>6.9955429042437078</v>
      </c>
      <c r="CY286" s="28">
        <v>6.1322029201900996</v>
      </c>
      <c r="CZ286" s="28">
        <v>4.4930910328717601</v>
      </c>
      <c r="DA286" s="28">
        <v>3.0616799654506082</v>
      </c>
      <c r="DB286" s="28">
        <v>2.0896775326277393</v>
      </c>
      <c r="DD286" s="28">
        <v>16.78547624315442</v>
      </c>
      <c r="DE286" s="28">
        <v>15.561368668577721</v>
      </c>
      <c r="DF286" s="28">
        <v>15.166689907722086</v>
      </c>
      <c r="DG286" s="28">
        <v>15.018830118547644</v>
      </c>
      <c r="DH286" s="28">
        <v>14.964308964319397</v>
      </c>
      <c r="DI286" s="28">
        <v>14.639070953348218</v>
      </c>
      <c r="DJ286" s="28">
        <v>14.545861934037504</v>
      </c>
      <c r="DK286" s="28">
        <v>14.333577257573571</v>
      </c>
      <c r="DL286" s="28">
        <v>14.192183139993556</v>
      </c>
      <c r="DM286" s="28">
        <v>13.995542904243708</v>
      </c>
      <c r="DN286" s="28">
        <v>13.1322029201901</v>
      </c>
      <c r="DO286" s="28">
        <v>11.49309103287176</v>
      </c>
      <c r="DP286" s="28">
        <v>10.061679965450608</v>
      </c>
      <c r="DQ286" s="28">
        <v>9.0896775326277393</v>
      </c>
      <c r="DS286" s="29">
        <v>9.7864720650429078</v>
      </c>
      <c r="DT286" s="29">
        <v>8.5562426868033672</v>
      </c>
      <c r="DU286" s="29">
        <v>8.1627484044175027</v>
      </c>
      <c r="DV286" s="29">
        <v>8.0309923072490115</v>
      </c>
      <c r="DW286" s="29">
        <v>7.9808607445418485</v>
      </c>
      <c r="DX286" s="29">
        <v>7.670802191460341</v>
      </c>
      <c r="DY286" s="29">
        <v>7.5886215712791749</v>
      </c>
      <c r="DZ286" s="29">
        <v>7.3902588664378737</v>
      </c>
      <c r="EA286" s="29">
        <v>7.2389654832509542</v>
      </c>
      <c r="EB286" s="29">
        <v>6.7808649385580111</v>
      </c>
      <c r="EC286" s="29">
        <v>4.8854488529641049</v>
      </c>
      <c r="ED286" s="29">
        <v>3.3349013947448114</v>
      </c>
      <c r="EE286" s="29">
        <v>2.2961126539992449</v>
      </c>
      <c r="EF286" s="29">
        <v>2.4896595943705009</v>
      </c>
      <c r="EH286" s="29">
        <v>16.786472065042908</v>
      </c>
      <c r="EI286" s="29">
        <v>15.556242686803367</v>
      </c>
      <c r="EJ286" s="29">
        <v>15.556242686803367</v>
      </c>
      <c r="EK286" s="29">
        <v>15.030992307249011</v>
      </c>
      <c r="EL286" s="29">
        <v>14.980860744541848</v>
      </c>
      <c r="EM286" s="29">
        <v>14.670802191460341</v>
      </c>
      <c r="EN286" s="29">
        <v>14.588621571279175</v>
      </c>
      <c r="EO286" s="29">
        <v>14.390258866437874</v>
      </c>
      <c r="EP286" s="29">
        <v>14.238965483250954</v>
      </c>
      <c r="EQ286" s="29">
        <v>13.780864938558011</v>
      </c>
      <c r="ER286" s="29">
        <v>11.885448852964105</v>
      </c>
      <c r="ES286" s="29">
        <v>10.334901394744811</v>
      </c>
      <c r="ET286" s="29">
        <v>9.2961126539992449</v>
      </c>
      <c r="EU286" s="29">
        <v>9.4896595943705009</v>
      </c>
      <c r="EW286" s="1">
        <v>380334</v>
      </c>
      <c r="EX286" s="1">
        <v>397555</v>
      </c>
      <c r="EY286" s="1" t="s">
        <v>504</v>
      </c>
      <c r="EZ286" s="1" t="s">
        <v>867</v>
      </c>
    </row>
    <row r="287" spans="2:156" ht="16" thickBot="1" x14ac:dyDescent="0.4">
      <c r="B287" s="21" t="s">
        <v>288</v>
      </c>
      <c r="C287" s="22">
        <v>9.3915873180333538</v>
      </c>
      <c r="D287" s="23">
        <v>9.1067149422332037</v>
      </c>
      <c r="E287" s="23">
        <v>8.9499259258407537</v>
      </c>
      <c r="F287" s="23">
        <v>8.6595942769984759</v>
      </c>
      <c r="G287" s="23">
        <v>8.5661833116187029</v>
      </c>
      <c r="H287" s="23">
        <v>8.2375961322000499</v>
      </c>
      <c r="I287" s="23">
        <v>7.8458986694686619</v>
      </c>
      <c r="J287" s="23">
        <v>7.6259479710922413</v>
      </c>
      <c r="K287" s="23">
        <v>7.2957610217467614</v>
      </c>
      <c r="L287" s="23">
        <v>6.9014385374368103</v>
      </c>
      <c r="M287" s="23">
        <v>5.6594583174004001</v>
      </c>
      <c r="N287" s="23">
        <v>5.0580293401819318</v>
      </c>
      <c r="O287" s="23">
        <v>4.9553530802727366</v>
      </c>
      <c r="P287" s="23">
        <v>5.2682700762768491</v>
      </c>
      <c r="Q287" s="24"/>
      <c r="R287" s="23">
        <v>13.891587318033354</v>
      </c>
      <c r="S287" s="23">
        <v>13.606714942233204</v>
      </c>
      <c r="T287" s="23">
        <v>13.449925925840754</v>
      </c>
      <c r="U287" s="23">
        <v>13.159594276998476</v>
      </c>
      <c r="V287" s="23">
        <v>13.066183311618703</v>
      </c>
      <c r="W287" s="23">
        <v>12.73759613220005</v>
      </c>
      <c r="X287" s="23">
        <v>12.345898669468662</v>
      </c>
      <c r="Y287" s="23">
        <v>12.125947971092241</v>
      </c>
      <c r="Z287" s="23">
        <v>11.795761021746761</v>
      </c>
      <c r="AA287" s="23">
        <v>11.40143853743681</v>
      </c>
      <c r="AB287" s="23">
        <v>10.1594583174004</v>
      </c>
      <c r="AC287" s="23">
        <v>9.5580293401819318</v>
      </c>
      <c r="AD287" s="23">
        <v>9.4553530802727366</v>
      </c>
      <c r="AE287" s="23">
        <v>9.7682700762768491</v>
      </c>
      <c r="AG287" s="25">
        <v>9.5876807237468675</v>
      </c>
      <c r="AH287" s="25">
        <v>9.4675675567802617</v>
      </c>
      <c r="AI287" s="25">
        <v>9.2138460874454715</v>
      </c>
      <c r="AJ287" s="25">
        <v>8.8805823575092706</v>
      </c>
      <c r="AK287" s="25">
        <v>8.7607005511228877</v>
      </c>
      <c r="AL287" s="25">
        <v>8.4143557528635018</v>
      </c>
      <c r="AM287" s="25">
        <v>7.9930659296782238</v>
      </c>
      <c r="AN287" s="25">
        <v>7.7331402529780036</v>
      </c>
      <c r="AO287" s="25">
        <v>7.3455772330222349</v>
      </c>
      <c r="AP287" s="25">
        <v>6.9434522550185989</v>
      </c>
      <c r="AQ287" s="25">
        <v>6.1850369050059086</v>
      </c>
      <c r="AR287" s="25">
        <v>5.6695867167319491</v>
      </c>
      <c r="AS287" s="25">
        <v>5.3873061223557741</v>
      </c>
      <c r="AT287" s="25">
        <v>5.3725820086431497</v>
      </c>
      <c r="AV287" s="26">
        <v>14.087680723746868</v>
      </c>
      <c r="AW287" s="26">
        <v>13.967567556780262</v>
      </c>
      <c r="AX287" s="26">
        <v>13.713846087445472</v>
      </c>
      <c r="AY287" s="26">
        <v>13.380582357509271</v>
      </c>
      <c r="AZ287" s="26">
        <v>13.260700551122888</v>
      </c>
      <c r="BA287" s="26">
        <v>12.914355752863502</v>
      </c>
      <c r="BB287" s="26">
        <v>12.493065929678224</v>
      </c>
      <c r="BC287" s="26">
        <v>12.233140252978004</v>
      </c>
      <c r="BD287" s="26">
        <v>11.845577233022235</v>
      </c>
      <c r="BE287" s="26">
        <v>11.443452255018599</v>
      </c>
      <c r="BF287" s="26">
        <v>10.685036905005909</v>
      </c>
      <c r="BG287" s="26">
        <v>10.169586716731949</v>
      </c>
      <c r="BH287" s="26">
        <v>9.8873061223557741</v>
      </c>
      <c r="BI287" s="26">
        <v>9.8725820086431497</v>
      </c>
      <c r="BK287" s="27">
        <v>9.4043131134511402</v>
      </c>
      <c r="BL287" s="27">
        <v>9.1644318615296516</v>
      </c>
      <c r="BM287" s="27">
        <v>8.9913652614193982</v>
      </c>
      <c r="BN287" s="27">
        <v>8.7186462080811467</v>
      </c>
      <c r="BO287" s="27">
        <v>8.6391894674186336</v>
      </c>
      <c r="BP287" s="27">
        <v>8.3288063725808676</v>
      </c>
      <c r="BQ287" s="27">
        <v>7.9563289332636487</v>
      </c>
      <c r="BR287" s="27">
        <v>7.7516712151419416</v>
      </c>
      <c r="BS287" s="27">
        <v>7.4973184863445308</v>
      </c>
      <c r="BT287" s="27">
        <v>7.1428596206626551</v>
      </c>
      <c r="BU287" s="27">
        <v>6.0254608331568029</v>
      </c>
      <c r="BV287" s="27">
        <v>5.5313784135360713</v>
      </c>
      <c r="BW287" s="27">
        <v>5.4941316912116953</v>
      </c>
      <c r="BX287" s="27">
        <v>5.8252077662473809</v>
      </c>
      <c r="BZ287" s="27">
        <v>13.90431311345114</v>
      </c>
      <c r="CA287" s="27">
        <v>13.664431861529652</v>
      </c>
      <c r="CB287" s="27">
        <v>13.491365261419398</v>
      </c>
      <c r="CC287" s="27">
        <v>13.218646208081147</v>
      </c>
      <c r="CD287" s="27">
        <v>13.139189467418634</v>
      </c>
      <c r="CE287" s="27">
        <v>12.828806372580868</v>
      </c>
      <c r="CF287" s="27">
        <v>12.456328933263649</v>
      </c>
      <c r="CG287" s="27">
        <v>12.251671215141942</v>
      </c>
      <c r="CH287" s="27">
        <v>11.997318486344531</v>
      </c>
      <c r="CI287" s="27">
        <v>11.642859620662655</v>
      </c>
      <c r="CJ287" s="27">
        <v>10.525460833156803</v>
      </c>
      <c r="CK287" s="27">
        <v>10.031378413536071</v>
      </c>
      <c r="CL287" s="27">
        <v>9.9941316912116953</v>
      </c>
      <c r="CM287" s="27">
        <v>10.325207766247381</v>
      </c>
      <c r="CO287" s="28">
        <v>9.3957154249867472</v>
      </c>
      <c r="CP287" s="28">
        <v>9.1112301848672423</v>
      </c>
      <c r="CQ287" s="28">
        <v>8.9547343670167727</v>
      </c>
      <c r="CR287" s="28">
        <v>8.6676276909200958</v>
      </c>
      <c r="CS287" s="28">
        <v>8.5755939019076273</v>
      </c>
      <c r="CT287" s="28">
        <v>8.244453937873276</v>
      </c>
      <c r="CU287" s="28">
        <v>7.8291041548154237</v>
      </c>
      <c r="CV287" s="28">
        <v>7.5790420793558173</v>
      </c>
      <c r="CW287" s="28">
        <v>7.31687919635241</v>
      </c>
      <c r="CX287" s="28">
        <v>7.006693273996488</v>
      </c>
      <c r="CY287" s="28">
        <v>4.6505828419749946</v>
      </c>
      <c r="CZ287" s="28">
        <v>-1.52065777565209</v>
      </c>
      <c r="DA287" s="28">
        <v>-6.4746656370192071</v>
      </c>
      <c r="DB287" s="28">
        <v>-9.485522818640824</v>
      </c>
      <c r="DD287" s="28">
        <v>13.895715424986747</v>
      </c>
      <c r="DE287" s="28">
        <v>13.611230184867242</v>
      </c>
      <c r="DF287" s="28">
        <v>13.454734367016773</v>
      </c>
      <c r="DG287" s="28">
        <v>13.167627690920096</v>
      </c>
      <c r="DH287" s="28">
        <v>13.075593901907627</v>
      </c>
      <c r="DI287" s="28">
        <v>12.744453937873276</v>
      </c>
      <c r="DJ287" s="28">
        <v>12.329104154815424</v>
      </c>
      <c r="DK287" s="28">
        <v>12.079042079355817</v>
      </c>
      <c r="DL287" s="28">
        <v>11.81687919635241</v>
      </c>
      <c r="DM287" s="28">
        <v>11.506693273996488</v>
      </c>
      <c r="DN287" s="28">
        <v>9.1505828419749946</v>
      </c>
      <c r="DO287" s="28">
        <v>2.97934222434791</v>
      </c>
      <c r="DP287" s="28">
        <v>-1.9746656370192071</v>
      </c>
      <c r="DQ287" s="28">
        <v>-4.985522818640824</v>
      </c>
      <c r="DS287" s="29">
        <v>9.4442469476183479</v>
      </c>
      <c r="DT287" s="29">
        <v>9.1689854793097183</v>
      </c>
      <c r="DU287" s="29">
        <v>9.0438531843491674</v>
      </c>
      <c r="DV287" s="29">
        <v>8.8080461704833866</v>
      </c>
      <c r="DW287" s="29">
        <v>8.7601808630928932</v>
      </c>
      <c r="DX287" s="29">
        <v>8.4932655657033962</v>
      </c>
      <c r="DY287" s="29">
        <v>8.1452125615439783</v>
      </c>
      <c r="DZ287" s="29">
        <v>7.9673689406881216</v>
      </c>
      <c r="EA287" s="29">
        <v>7.5688039390622226</v>
      </c>
      <c r="EB287" s="29">
        <v>6.0861344091632219</v>
      </c>
      <c r="EC287" s="29">
        <v>-0.76001100842071878</v>
      </c>
      <c r="ED287" s="29">
        <v>-6.3237779517945469</v>
      </c>
      <c r="EE287" s="29">
        <v>-9.5437817870341277</v>
      </c>
      <c r="EF287" s="29">
        <v>-8.1340900901883799</v>
      </c>
      <c r="EH287" s="29">
        <v>13.944246947618348</v>
      </c>
      <c r="EI287" s="29">
        <v>13.668985479309718</v>
      </c>
      <c r="EJ287" s="29">
        <v>13.668985479309718</v>
      </c>
      <c r="EK287" s="29">
        <v>13.308046170483387</v>
      </c>
      <c r="EL287" s="29">
        <v>13.260180863092893</v>
      </c>
      <c r="EM287" s="29">
        <v>12.993265565703396</v>
      </c>
      <c r="EN287" s="29">
        <v>12.645212561543978</v>
      </c>
      <c r="EO287" s="29">
        <v>12.467368940688122</v>
      </c>
      <c r="EP287" s="29">
        <v>12.068803939062223</v>
      </c>
      <c r="EQ287" s="29">
        <v>10.586134409163222</v>
      </c>
      <c r="ER287" s="29">
        <v>3.7399889915792812</v>
      </c>
      <c r="ES287" s="29">
        <v>-1.8237779517945469</v>
      </c>
      <c r="ET287" s="29">
        <v>-5.0437817870341277</v>
      </c>
      <c r="EU287" s="29">
        <v>-3.6340900901883799</v>
      </c>
      <c r="EW287" s="1">
        <v>321492</v>
      </c>
      <c r="EX287" s="1">
        <v>468870</v>
      </c>
      <c r="EY287" s="1" t="s">
        <v>491</v>
      </c>
      <c r="EZ287" s="1" t="s">
        <v>873</v>
      </c>
    </row>
    <row r="288" spans="2:156" ht="16" thickBot="1" x14ac:dyDescent="0.4">
      <c r="B288" s="21" t="s">
        <v>289</v>
      </c>
      <c r="C288" s="22">
        <v>0.75468710554877916</v>
      </c>
      <c r="D288" s="23">
        <v>0.65250460950698219</v>
      </c>
      <c r="E288" s="23">
        <v>0.59273062843466207</v>
      </c>
      <c r="F288" s="23">
        <v>0.51369993622039978</v>
      </c>
      <c r="G288" s="23">
        <v>0.41347197608907038</v>
      </c>
      <c r="H288" s="23">
        <v>0.30659757390092501</v>
      </c>
      <c r="I288" s="23">
        <v>0.16857121263125663</v>
      </c>
      <c r="J288" s="23">
        <v>3.6920769697863065E-2</v>
      </c>
      <c r="K288" s="23">
        <v>-0.14480783264930075</v>
      </c>
      <c r="L288" s="23">
        <v>-0.40678403586242418</v>
      </c>
      <c r="M288" s="23">
        <v>-1.3786049359852974</v>
      </c>
      <c r="N288" s="23">
        <v>-1.8841935856911451</v>
      </c>
      <c r="O288" s="23">
        <v>-2.0680878654141921</v>
      </c>
      <c r="P288" s="23">
        <v>-1.9131511103818841</v>
      </c>
      <c r="Q288" s="24"/>
      <c r="R288" s="23">
        <v>2.2546871055487792</v>
      </c>
      <c r="S288" s="23">
        <v>2.1525046095069822</v>
      </c>
      <c r="T288" s="23">
        <v>2.0927306284346621</v>
      </c>
      <c r="U288" s="23">
        <v>2.0136999362203998</v>
      </c>
      <c r="V288" s="23">
        <v>1.9134719760890704</v>
      </c>
      <c r="W288" s="23">
        <v>1.806597573900925</v>
      </c>
      <c r="X288" s="23">
        <v>1.6685712126312566</v>
      </c>
      <c r="Y288" s="23">
        <v>1.5369207696978631</v>
      </c>
      <c r="Z288" s="23">
        <v>1.3551921673506993</v>
      </c>
      <c r="AA288" s="23">
        <v>1.0932159641375758</v>
      </c>
      <c r="AB288" s="23">
        <v>0.12139506401470257</v>
      </c>
      <c r="AC288" s="23">
        <v>-0.38419358569114515</v>
      </c>
      <c r="AD288" s="23">
        <v>-0.56808786541419209</v>
      </c>
      <c r="AE288" s="23">
        <v>-0.41315111038188412</v>
      </c>
      <c r="AG288" s="25">
        <v>0.83216983343567286</v>
      </c>
      <c r="AH288" s="25">
        <v>0.79287885441656236</v>
      </c>
      <c r="AI288" s="25">
        <v>0.70931870478156789</v>
      </c>
      <c r="AJ288" s="25">
        <v>0.64393135443913252</v>
      </c>
      <c r="AK288" s="25">
        <v>0.55866442377805203</v>
      </c>
      <c r="AL288" s="25">
        <v>0.47040015996527806</v>
      </c>
      <c r="AM288" s="25">
        <v>0.35269408841449401</v>
      </c>
      <c r="AN288" s="25">
        <v>0.24876465661430291</v>
      </c>
      <c r="AO288" s="25">
        <v>0.12708772695419324</v>
      </c>
      <c r="AP288" s="25">
        <v>-1.6474269959799059E-2</v>
      </c>
      <c r="AQ288" s="25">
        <v>-0.52032580023096386</v>
      </c>
      <c r="AR288" s="25">
        <v>-1.0237762177959038</v>
      </c>
      <c r="AS288" s="25">
        <v>-1.4216232303549301</v>
      </c>
      <c r="AT288" s="25">
        <v>-1.6626304263187279</v>
      </c>
      <c r="AV288" s="26">
        <v>2.3321698334356729</v>
      </c>
      <c r="AW288" s="26">
        <v>2.2928788544165624</v>
      </c>
      <c r="AX288" s="26">
        <v>2.2093187047815679</v>
      </c>
      <c r="AY288" s="26">
        <v>2.1439313544391325</v>
      </c>
      <c r="AZ288" s="26">
        <v>2.058664423778052</v>
      </c>
      <c r="BA288" s="26">
        <v>1.9704001599652781</v>
      </c>
      <c r="BB288" s="26">
        <v>1.852694088414494</v>
      </c>
      <c r="BC288" s="26">
        <v>1.7487646566143029</v>
      </c>
      <c r="BD288" s="26">
        <v>1.6270877269541932</v>
      </c>
      <c r="BE288" s="26">
        <v>1.4835257300402009</v>
      </c>
      <c r="BF288" s="26">
        <v>0.97967419976903614</v>
      </c>
      <c r="BG288" s="26">
        <v>0.47622378220409622</v>
      </c>
      <c r="BH288" s="26">
        <v>7.8376769645069899E-2</v>
      </c>
      <c r="BI288" s="26">
        <v>-0.16263042631872793</v>
      </c>
      <c r="BK288" s="27">
        <v>0.75673597070793264</v>
      </c>
      <c r="BL288" s="27">
        <v>0.65942731086609463</v>
      </c>
      <c r="BM288" s="27">
        <v>0.60576216134656491</v>
      </c>
      <c r="BN288" s="27">
        <v>0.5350853763013923</v>
      </c>
      <c r="BO288" s="27">
        <v>0.44280195707357706</v>
      </c>
      <c r="BP288" s="27">
        <v>0.34367844994859098</v>
      </c>
      <c r="BQ288" s="27">
        <v>0.21830374341059056</v>
      </c>
      <c r="BR288" s="27">
        <v>0.11164035750824919</v>
      </c>
      <c r="BS288" s="27">
        <v>-6.7345642326140265E-2</v>
      </c>
      <c r="BT288" s="27">
        <v>-0.31472578863663969</v>
      </c>
      <c r="BU288" s="27">
        <v>-1.2113471811650056</v>
      </c>
      <c r="BV288" s="27">
        <v>-1.6195857823172499</v>
      </c>
      <c r="BW288" s="27">
        <v>-1.7109384438225224</v>
      </c>
      <c r="BX288" s="27">
        <v>-1.5253105841604766</v>
      </c>
      <c r="BZ288" s="27">
        <v>2.2567359707079326</v>
      </c>
      <c r="CA288" s="27">
        <v>2.1594273108660946</v>
      </c>
      <c r="CB288" s="27">
        <v>2.1057621613465649</v>
      </c>
      <c r="CC288" s="27">
        <v>2.0350853763013923</v>
      </c>
      <c r="CD288" s="27">
        <v>1.9428019570735771</v>
      </c>
      <c r="CE288" s="27">
        <v>1.843678449948591</v>
      </c>
      <c r="CF288" s="27">
        <v>1.7183037434105906</v>
      </c>
      <c r="CG288" s="27">
        <v>1.6116403575082492</v>
      </c>
      <c r="CH288" s="27">
        <v>1.4326543576738597</v>
      </c>
      <c r="CI288" s="27">
        <v>1.1852742113633603</v>
      </c>
      <c r="CJ288" s="27">
        <v>0.28865281883499438</v>
      </c>
      <c r="CK288" s="27">
        <v>-0.11958578231724992</v>
      </c>
      <c r="CL288" s="27">
        <v>-0.21093844382252236</v>
      </c>
      <c r="CM288" s="27">
        <v>-2.5310584160476601E-2</v>
      </c>
      <c r="CO288" s="28">
        <v>0.75955511290954369</v>
      </c>
      <c r="CP288" s="28">
        <v>0.64930534156730246</v>
      </c>
      <c r="CQ288" s="28">
        <v>0.57703304040927073</v>
      </c>
      <c r="CR288" s="28">
        <v>0.4856990190664785</v>
      </c>
      <c r="CS288" s="28">
        <v>0.35867507549235178</v>
      </c>
      <c r="CT288" s="28">
        <v>0.19302033856284773</v>
      </c>
      <c r="CU288" s="28">
        <v>-1.6470904133441877E-2</v>
      </c>
      <c r="CV288" s="28">
        <v>-0.21166875705236343</v>
      </c>
      <c r="CW288" s="28">
        <v>-0.40175107101142871</v>
      </c>
      <c r="CX288" s="28">
        <v>-0.60144409025595102</v>
      </c>
      <c r="CY288" s="28">
        <v>-1.545939591815884</v>
      </c>
      <c r="CZ288" s="28">
        <v>-2.8646670283119757</v>
      </c>
      <c r="DA288" s="28">
        <v>-3.6638036974736217</v>
      </c>
      <c r="DB288" s="28">
        <v>-4.2778724127471932</v>
      </c>
      <c r="DD288" s="28">
        <v>2.2595551129095437</v>
      </c>
      <c r="DE288" s="28">
        <v>2.1493053415673025</v>
      </c>
      <c r="DF288" s="28">
        <v>2.0770330404092707</v>
      </c>
      <c r="DG288" s="28">
        <v>1.9856990190664785</v>
      </c>
      <c r="DH288" s="28">
        <v>1.8586750754923518</v>
      </c>
      <c r="DI288" s="28">
        <v>1.6930203385628477</v>
      </c>
      <c r="DJ288" s="28">
        <v>1.4835290958665581</v>
      </c>
      <c r="DK288" s="28">
        <v>1.2883312429476366</v>
      </c>
      <c r="DL288" s="28">
        <v>1.0982489289885713</v>
      </c>
      <c r="DM288" s="28">
        <v>0.89855590974404898</v>
      </c>
      <c r="DN288" s="28">
        <v>-4.5939591815884029E-2</v>
      </c>
      <c r="DO288" s="28">
        <v>-1.3646670283119757</v>
      </c>
      <c r="DP288" s="28">
        <v>-2.1638036974736217</v>
      </c>
      <c r="DQ288" s="28">
        <v>-2.7778724127471932</v>
      </c>
      <c r="DS288" s="29">
        <v>0.75546225958153279</v>
      </c>
      <c r="DT288" s="29">
        <v>0.63406289970220442</v>
      </c>
      <c r="DU288" s="29">
        <v>0.55861177591428124</v>
      </c>
      <c r="DV288" s="29">
        <v>0.46509611849941024</v>
      </c>
      <c r="DW288" s="29">
        <v>0.32954231867902983</v>
      </c>
      <c r="DX288" s="29">
        <v>0.16194929594117902</v>
      </c>
      <c r="DY288" s="29">
        <v>-3.373350274031317E-2</v>
      </c>
      <c r="DZ288" s="29">
        <v>-0.20717888289138919</v>
      </c>
      <c r="EA288" s="29">
        <v>-0.3735556386586989</v>
      </c>
      <c r="EB288" s="29">
        <v>-0.68416197216611074</v>
      </c>
      <c r="EC288" s="29">
        <v>-2.2321698025905885</v>
      </c>
      <c r="ED288" s="29">
        <v>-3.3491618171903035</v>
      </c>
      <c r="EE288" s="29">
        <v>-3.835202462303549</v>
      </c>
      <c r="EF288" s="29">
        <v>-3.6905061586096224</v>
      </c>
      <c r="EH288" s="29">
        <v>2.2554622595815328</v>
      </c>
      <c r="EI288" s="29">
        <v>2.1340628997022044</v>
      </c>
      <c r="EJ288" s="29">
        <v>2.1340628997022044</v>
      </c>
      <c r="EK288" s="29">
        <v>1.9650961184994102</v>
      </c>
      <c r="EL288" s="29">
        <v>1.8295423186790298</v>
      </c>
      <c r="EM288" s="29">
        <v>1.661949295941179</v>
      </c>
      <c r="EN288" s="29">
        <v>1.4662664972596868</v>
      </c>
      <c r="EO288" s="29">
        <v>1.2928211171086108</v>
      </c>
      <c r="EP288" s="29">
        <v>1.1264443613413011</v>
      </c>
      <c r="EQ288" s="29">
        <v>0.81583802783388926</v>
      </c>
      <c r="ER288" s="29">
        <v>-0.7321698025905885</v>
      </c>
      <c r="ES288" s="29">
        <v>-1.8491618171903035</v>
      </c>
      <c r="ET288" s="29">
        <v>-2.335202462303549</v>
      </c>
      <c r="EU288" s="29">
        <v>-2.1905061586096224</v>
      </c>
      <c r="EW288" s="1">
        <v>338069</v>
      </c>
      <c r="EX288" s="1">
        <v>412086</v>
      </c>
      <c r="EY288" s="1" t="s">
        <v>733</v>
      </c>
      <c r="EZ288" s="1" t="s">
        <v>878</v>
      </c>
    </row>
    <row r="289" spans="2:156" ht="16" thickBot="1" x14ac:dyDescent="0.4">
      <c r="B289" s="21" t="s">
        <v>290</v>
      </c>
      <c r="C289" s="22">
        <v>0.21906017976100856</v>
      </c>
      <c r="D289" s="23">
        <v>0.13438933418643728</v>
      </c>
      <c r="E289" s="23">
        <v>9.5952270959525521E-2</v>
      </c>
      <c r="F289" s="23">
        <v>6.7218564211906084E-3</v>
      </c>
      <c r="G289" s="23">
        <v>-6.6490776371774807E-2</v>
      </c>
      <c r="H289" s="23">
        <v>-0.12496173804972432</v>
      </c>
      <c r="I289" s="23">
        <v>-0.24169587586961505</v>
      </c>
      <c r="J289" s="23">
        <v>-0.33325835011108129</v>
      </c>
      <c r="K289" s="23">
        <v>-0.43240569661285555</v>
      </c>
      <c r="L289" s="23">
        <v>-0.54319614862542931</v>
      </c>
      <c r="M289" s="23">
        <v>-1.0156044144306957</v>
      </c>
      <c r="N289" s="23">
        <v>-1.3994601685661694</v>
      </c>
      <c r="O289" s="23">
        <v>-1.6087810273112231</v>
      </c>
      <c r="P289" s="23">
        <v>-1.4700090090357802</v>
      </c>
      <c r="Q289" s="24"/>
      <c r="R289" s="23">
        <v>1.2190601797610086</v>
      </c>
      <c r="S289" s="23">
        <v>1.1343893341864373</v>
      </c>
      <c r="T289" s="23">
        <v>1.0959522709595255</v>
      </c>
      <c r="U289" s="23">
        <v>1.0067218564211906</v>
      </c>
      <c r="V289" s="23">
        <v>0.93350922362822519</v>
      </c>
      <c r="W289" s="23">
        <v>0.87503826195027568</v>
      </c>
      <c r="X289" s="23">
        <v>0.75830412413038495</v>
      </c>
      <c r="Y289" s="23">
        <v>0.66674164988891871</v>
      </c>
      <c r="Z289" s="23">
        <v>0.56759430338714445</v>
      </c>
      <c r="AA289" s="23">
        <v>0.45680385137457069</v>
      </c>
      <c r="AB289" s="23">
        <v>-1.5604414430695712E-2</v>
      </c>
      <c r="AC289" s="23">
        <v>-0.39946016856616939</v>
      </c>
      <c r="AD289" s="23">
        <v>-0.60878102731122308</v>
      </c>
      <c r="AE289" s="23">
        <v>-0.47000900903578025</v>
      </c>
      <c r="AG289" s="25">
        <v>0.32789052242755723</v>
      </c>
      <c r="AH289" s="25">
        <v>0.32889403246202331</v>
      </c>
      <c r="AI289" s="25">
        <v>0.24401494418912062</v>
      </c>
      <c r="AJ289" s="25">
        <v>0.12831228473665579</v>
      </c>
      <c r="AK289" s="25">
        <v>3.2280406949772633E-2</v>
      </c>
      <c r="AL289" s="25">
        <v>-4.2585886823712116E-2</v>
      </c>
      <c r="AM289" s="25">
        <v>-0.18082298393835039</v>
      </c>
      <c r="AN289" s="25">
        <v>-0.30012241189879596</v>
      </c>
      <c r="AO289" s="25">
        <v>-0.42634994092302048</v>
      </c>
      <c r="AP289" s="25">
        <v>-0.54054014249909432</v>
      </c>
      <c r="AQ289" s="25">
        <v>-0.80178584108838269</v>
      </c>
      <c r="AR289" s="25">
        <v>-1.0919445653178101</v>
      </c>
      <c r="AS289" s="25">
        <v>-1.3522928393377871</v>
      </c>
      <c r="AT289" s="25">
        <v>-1.637141403445308</v>
      </c>
      <c r="AV289" s="26">
        <v>1.3278905224275572</v>
      </c>
      <c r="AW289" s="26">
        <v>1.3288940324620233</v>
      </c>
      <c r="AX289" s="26">
        <v>1.2440149441891206</v>
      </c>
      <c r="AY289" s="26">
        <v>1.1283122847366558</v>
      </c>
      <c r="AZ289" s="26">
        <v>1.0322804069497726</v>
      </c>
      <c r="BA289" s="26">
        <v>0.95741411317628788</v>
      </c>
      <c r="BB289" s="26">
        <v>0.81917701606164961</v>
      </c>
      <c r="BC289" s="26">
        <v>0.69987758810120404</v>
      </c>
      <c r="BD289" s="26">
        <v>0.57365005907697952</v>
      </c>
      <c r="BE289" s="26">
        <v>0.45945985750090568</v>
      </c>
      <c r="BF289" s="26">
        <v>0.19821415891161731</v>
      </c>
      <c r="BG289" s="26">
        <v>-9.1944565317810145E-2</v>
      </c>
      <c r="BH289" s="26">
        <v>-0.3522928393377871</v>
      </c>
      <c r="BI289" s="26">
        <v>-0.63714140344530801</v>
      </c>
      <c r="BK289" s="27">
        <v>0.22281675556777358</v>
      </c>
      <c r="BL289" s="27">
        <v>0.14121430594162376</v>
      </c>
      <c r="BM289" s="27">
        <v>0.10685313875745095</v>
      </c>
      <c r="BN289" s="27">
        <v>2.2371853973306877E-2</v>
      </c>
      <c r="BO289" s="27">
        <v>-4.6151656053286416E-2</v>
      </c>
      <c r="BP289" s="27">
        <v>-0.10017271481772028</v>
      </c>
      <c r="BQ289" s="27">
        <v>-0.21113696100689339</v>
      </c>
      <c r="BR289" s="27">
        <v>-0.2973722852103835</v>
      </c>
      <c r="BS289" s="27">
        <v>-0.38985362238259125</v>
      </c>
      <c r="BT289" s="27">
        <v>-0.49021275437880529</v>
      </c>
      <c r="BU289" s="27">
        <v>-0.93282307460559544</v>
      </c>
      <c r="BV289" s="27">
        <v>-1.1775687584224235</v>
      </c>
      <c r="BW289" s="27">
        <v>-1.3250260234089186</v>
      </c>
      <c r="BX289" s="27">
        <v>-1.2548771897322446</v>
      </c>
      <c r="BZ289" s="27">
        <v>1.2228167555677736</v>
      </c>
      <c r="CA289" s="27">
        <v>1.1412143059416238</v>
      </c>
      <c r="CB289" s="27">
        <v>1.1068531387574509</v>
      </c>
      <c r="CC289" s="27">
        <v>1.0223718539733069</v>
      </c>
      <c r="CD289" s="27">
        <v>0.95384834394671358</v>
      </c>
      <c r="CE289" s="27">
        <v>0.89982728518227972</v>
      </c>
      <c r="CF289" s="27">
        <v>0.78886303899310661</v>
      </c>
      <c r="CG289" s="27">
        <v>0.7026277147896165</v>
      </c>
      <c r="CH289" s="27">
        <v>0.61014637761740875</v>
      </c>
      <c r="CI289" s="27">
        <v>0.50978724562119471</v>
      </c>
      <c r="CJ289" s="27">
        <v>6.7176925394404563E-2</v>
      </c>
      <c r="CK289" s="27">
        <v>-0.17756875842242348</v>
      </c>
      <c r="CL289" s="27">
        <v>-0.32502602340891862</v>
      </c>
      <c r="CM289" s="27">
        <v>-0.2548771897322446</v>
      </c>
      <c r="CO289" s="28">
        <v>0.22611886321306862</v>
      </c>
      <c r="CP289" s="28">
        <v>0.14371901440820611</v>
      </c>
      <c r="CQ289" s="28">
        <v>0.10692139828120606</v>
      </c>
      <c r="CR289" s="28">
        <v>1.7769323888170874E-2</v>
      </c>
      <c r="CS289" s="28">
        <v>-6.3728599952491471E-2</v>
      </c>
      <c r="CT289" s="28">
        <v>-0.13628813803015838</v>
      </c>
      <c r="CU289" s="28">
        <v>-0.27609621792040429</v>
      </c>
      <c r="CV289" s="28">
        <v>-0.39089514206061526</v>
      </c>
      <c r="CW289" s="28">
        <v>-0.50432393393047192</v>
      </c>
      <c r="CX289" s="28">
        <v>-0.59933993316613687</v>
      </c>
      <c r="CY289" s="28">
        <v>-1.0963487972512258</v>
      </c>
      <c r="CZ289" s="28">
        <v>-1.5797164845162595</v>
      </c>
      <c r="DA289" s="28">
        <v>-1.8282178703753109</v>
      </c>
      <c r="DB289" s="28">
        <v>-1.8714605788224858</v>
      </c>
      <c r="DD289" s="28">
        <v>1.2261188632130686</v>
      </c>
      <c r="DE289" s="28">
        <v>1.1437190144082061</v>
      </c>
      <c r="DF289" s="28">
        <v>1.1069213982812061</v>
      </c>
      <c r="DG289" s="28">
        <v>1.0177693238881709</v>
      </c>
      <c r="DH289" s="28">
        <v>0.93627140004750853</v>
      </c>
      <c r="DI289" s="28">
        <v>0.86371186196984162</v>
      </c>
      <c r="DJ289" s="28">
        <v>0.72390378207959571</v>
      </c>
      <c r="DK289" s="28">
        <v>0.60910485793938474</v>
      </c>
      <c r="DL289" s="28">
        <v>0.49567606606952808</v>
      </c>
      <c r="DM289" s="28">
        <v>0.40066006683386313</v>
      </c>
      <c r="DN289" s="28">
        <v>-9.6348797251225804E-2</v>
      </c>
      <c r="DO289" s="28">
        <v>-0.57971648451625946</v>
      </c>
      <c r="DP289" s="28">
        <v>-0.82821787037531092</v>
      </c>
      <c r="DQ289" s="28">
        <v>-0.87146057882248584</v>
      </c>
      <c r="DS289" s="29">
        <v>0.22507545710699883</v>
      </c>
      <c r="DT289" s="29">
        <v>0.13631284786909514</v>
      </c>
      <c r="DU289" s="29">
        <v>9.9821269660106182E-2</v>
      </c>
      <c r="DV289" s="29">
        <v>1.4006553234008123E-2</v>
      </c>
      <c r="DW289" s="29">
        <v>-7.1150071336502307E-2</v>
      </c>
      <c r="DX289" s="29">
        <v>-0.14107218325176873</v>
      </c>
      <c r="DY289" s="29">
        <v>-0.27307520043306788</v>
      </c>
      <c r="DZ289" s="29">
        <v>-0.37719252025825867</v>
      </c>
      <c r="EA289" s="29">
        <v>-0.47921043128830654</v>
      </c>
      <c r="EB289" s="29">
        <v>-0.61744814993281505</v>
      </c>
      <c r="EC289" s="29">
        <v>-1.2987464672502762</v>
      </c>
      <c r="ED289" s="29">
        <v>-1.6996378682683675</v>
      </c>
      <c r="EE289" s="29">
        <v>-1.8167345064034937</v>
      </c>
      <c r="EF289" s="29">
        <v>-1.6162976861309097</v>
      </c>
      <c r="EH289" s="29">
        <v>1.2250754571069988</v>
      </c>
      <c r="EI289" s="29">
        <v>1.1363128478690951</v>
      </c>
      <c r="EJ289" s="29">
        <v>1.1363128478690951</v>
      </c>
      <c r="EK289" s="29">
        <v>1.0140065532340081</v>
      </c>
      <c r="EL289" s="29">
        <v>0.92884992866349769</v>
      </c>
      <c r="EM289" s="29">
        <v>0.85892781674823127</v>
      </c>
      <c r="EN289" s="29">
        <v>0.72692479956693212</v>
      </c>
      <c r="EO289" s="29">
        <v>0.62280747974174133</v>
      </c>
      <c r="EP289" s="29">
        <v>0.52078956871169346</v>
      </c>
      <c r="EQ289" s="29">
        <v>0.38255185006718495</v>
      </c>
      <c r="ER289" s="29">
        <v>-0.2987464672502762</v>
      </c>
      <c r="ES289" s="29">
        <v>-0.69963786826836749</v>
      </c>
      <c r="ET289" s="29">
        <v>-0.81673450640349365</v>
      </c>
      <c r="EU289" s="29">
        <v>-0.61629768613090974</v>
      </c>
      <c r="EW289" s="1">
        <v>335344</v>
      </c>
      <c r="EX289" s="1">
        <v>542653</v>
      </c>
      <c r="EY289" s="1" t="s">
        <v>542</v>
      </c>
      <c r="EZ289" s="1" t="s">
        <v>873</v>
      </c>
    </row>
    <row r="290" spans="2:156" ht="16" thickBot="1" x14ac:dyDescent="0.4">
      <c r="B290" s="21" t="s">
        <v>291</v>
      </c>
      <c r="C290" s="22">
        <v>2.9541793382200341</v>
      </c>
      <c r="D290" s="23">
        <v>2.822674535340866</v>
      </c>
      <c r="E290" s="23">
        <v>2.6594896806176562</v>
      </c>
      <c r="F290" s="23">
        <v>2.4569519799915787</v>
      </c>
      <c r="G290" s="23">
        <v>2.3301752351057203</v>
      </c>
      <c r="H290" s="23">
        <v>2.1099022961358136</v>
      </c>
      <c r="I290" s="23">
        <v>1.8566576448733301</v>
      </c>
      <c r="J290" s="23">
        <v>1.610291694537902</v>
      </c>
      <c r="K290" s="23">
        <v>1.3419558449467761</v>
      </c>
      <c r="L290" s="23">
        <v>0.95668538204422138</v>
      </c>
      <c r="M290" s="23">
        <v>-0.32669743384993311</v>
      </c>
      <c r="N290" s="23">
        <v>-0.98827178202940402</v>
      </c>
      <c r="O290" s="23">
        <v>-1.228887638640936</v>
      </c>
      <c r="P290" s="23">
        <v>-1.0397793242701905</v>
      </c>
      <c r="Q290" s="24"/>
      <c r="R290" s="23">
        <v>12.833379338220034</v>
      </c>
      <c r="S290" s="23">
        <v>12.701874535340865</v>
      </c>
      <c r="T290" s="23">
        <v>12.538689680617654</v>
      </c>
      <c r="U290" s="23">
        <v>12.336151979991577</v>
      </c>
      <c r="V290" s="23">
        <v>12.209375235105719</v>
      </c>
      <c r="W290" s="23">
        <v>11.989102296135812</v>
      </c>
      <c r="X290" s="23">
        <v>11.735857644873329</v>
      </c>
      <c r="Y290" s="23">
        <v>11.4894916945379</v>
      </c>
      <c r="Z290" s="23">
        <v>11.221155844946775</v>
      </c>
      <c r="AA290" s="23">
        <v>10.835885382044221</v>
      </c>
      <c r="AB290" s="23">
        <v>9.552502566150066</v>
      </c>
      <c r="AC290" s="23">
        <v>8.8909282179705951</v>
      </c>
      <c r="AD290" s="23">
        <v>8.6503123613590631</v>
      </c>
      <c r="AE290" s="23">
        <v>8.8394206757298086</v>
      </c>
      <c r="AG290" s="25">
        <v>2.9828958986839975</v>
      </c>
      <c r="AH290" s="25">
        <v>2.8872504780559627</v>
      </c>
      <c r="AI290" s="25">
        <v>2.7001453514497786</v>
      </c>
      <c r="AJ290" s="25">
        <v>2.5231958065665614</v>
      </c>
      <c r="AK290" s="25">
        <v>2.4237786664397998</v>
      </c>
      <c r="AL290" s="25">
        <v>2.2237644790393043</v>
      </c>
      <c r="AM290" s="25">
        <v>1.9907569274665873</v>
      </c>
      <c r="AN290" s="25">
        <v>1.7632098285664162</v>
      </c>
      <c r="AO290" s="25">
        <v>1.5039899047358594</v>
      </c>
      <c r="AP290" s="25">
        <v>1.1466567878782543</v>
      </c>
      <c r="AQ290" s="25">
        <v>0.51602128311871898</v>
      </c>
      <c r="AR290" s="25">
        <v>-0.15752505316462884</v>
      </c>
      <c r="AS290" s="25">
        <v>-0.69752949661067198</v>
      </c>
      <c r="AT290" s="25">
        <v>-1.0269187920494147</v>
      </c>
      <c r="AV290" s="26">
        <v>12.862095898683997</v>
      </c>
      <c r="AW290" s="26">
        <v>12.766450478055962</v>
      </c>
      <c r="AX290" s="26">
        <v>12.579345351449778</v>
      </c>
      <c r="AY290" s="26">
        <v>12.40239580656656</v>
      </c>
      <c r="AZ290" s="26">
        <v>12.302978666439799</v>
      </c>
      <c r="BA290" s="26">
        <v>12.102964479039304</v>
      </c>
      <c r="BB290" s="26">
        <v>11.869956927466585</v>
      </c>
      <c r="BC290" s="26">
        <v>11.642409828566414</v>
      </c>
      <c r="BD290" s="26">
        <v>11.383189904735858</v>
      </c>
      <c r="BE290" s="26">
        <v>11.025856787878254</v>
      </c>
      <c r="BF290" s="26">
        <v>10.395221283118719</v>
      </c>
      <c r="BG290" s="26">
        <v>9.7216749468353711</v>
      </c>
      <c r="BH290" s="26">
        <v>9.1816705033893271</v>
      </c>
      <c r="BI290" s="26">
        <v>8.8522812079505844</v>
      </c>
      <c r="BK290" s="27">
        <v>2.9628196625674095</v>
      </c>
      <c r="BL290" s="27">
        <v>2.8347397023609595</v>
      </c>
      <c r="BM290" s="27">
        <v>2.6809287852674712</v>
      </c>
      <c r="BN290" s="27">
        <v>2.4891411094568676</v>
      </c>
      <c r="BO290" s="27">
        <v>2.3703498508792871</v>
      </c>
      <c r="BP290" s="27">
        <v>2.1603358549200369</v>
      </c>
      <c r="BQ290" s="27">
        <v>1.9139983236918283</v>
      </c>
      <c r="BR290" s="27">
        <v>1.6682455839394201</v>
      </c>
      <c r="BS290" s="27">
        <v>1.4114641651332152</v>
      </c>
      <c r="BT290" s="27">
        <v>1.0602723764476787</v>
      </c>
      <c r="BU290" s="27">
        <v>-0.11030544982151458</v>
      </c>
      <c r="BV290" s="27">
        <v>-0.68407080113678376</v>
      </c>
      <c r="BW290" s="27">
        <v>-0.87956352687329442</v>
      </c>
      <c r="BX290" s="27">
        <v>-0.68838642516658766</v>
      </c>
      <c r="BZ290" s="27">
        <v>12.842019662567409</v>
      </c>
      <c r="CA290" s="27">
        <v>12.713939702360959</v>
      </c>
      <c r="CB290" s="27">
        <v>12.560128785267469</v>
      </c>
      <c r="CC290" s="27">
        <v>12.368341109456868</v>
      </c>
      <c r="CD290" s="27">
        <v>12.249549850879287</v>
      </c>
      <c r="CE290" s="27">
        <v>12.039535854920036</v>
      </c>
      <c r="CF290" s="27">
        <v>11.793198323691827</v>
      </c>
      <c r="CG290" s="27">
        <v>11.547445583939419</v>
      </c>
      <c r="CH290" s="27">
        <v>11.290664165133215</v>
      </c>
      <c r="CI290" s="27">
        <v>10.939472376447679</v>
      </c>
      <c r="CJ290" s="27">
        <v>9.7688945501784836</v>
      </c>
      <c r="CK290" s="27">
        <v>9.1951291988632153</v>
      </c>
      <c r="CL290" s="27">
        <v>8.9996364731267047</v>
      </c>
      <c r="CM290" s="27">
        <v>9.1908135748334114</v>
      </c>
      <c r="CO290" s="28">
        <v>2.9557066157356608</v>
      </c>
      <c r="CP290" s="28">
        <v>2.8129493383789823</v>
      </c>
      <c r="CQ290" s="28">
        <v>2.6401682248342473</v>
      </c>
      <c r="CR290" s="28">
        <v>2.4304945565402427</v>
      </c>
      <c r="CS290" s="28">
        <v>2.2832670102424428</v>
      </c>
      <c r="CT290" s="28">
        <v>2.0332156481325594</v>
      </c>
      <c r="CU290" s="28">
        <v>1.7367902307569212</v>
      </c>
      <c r="CV290" s="28">
        <v>1.4539038229112249</v>
      </c>
      <c r="CW290" s="28">
        <v>1.200692051752017</v>
      </c>
      <c r="CX290" s="28">
        <v>0.90909754769875839</v>
      </c>
      <c r="CY290" s="28">
        <v>-0.26101012847007787</v>
      </c>
      <c r="CZ290" s="28">
        <v>-1.7141265656035891</v>
      </c>
      <c r="DA290" s="28">
        <v>-2.5466381696624634</v>
      </c>
      <c r="DB290" s="28">
        <v>-3.0521362640802518</v>
      </c>
      <c r="DD290" s="28">
        <v>12.83490661573566</v>
      </c>
      <c r="DE290" s="28">
        <v>12.692149338378982</v>
      </c>
      <c r="DF290" s="28">
        <v>12.519368224834245</v>
      </c>
      <c r="DG290" s="28">
        <v>12.309694556540242</v>
      </c>
      <c r="DH290" s="28">
        <v>12.162467010242441</v>
      </c>
      <c r="DI290" s="28">
        <v>11.912415648132558</v>
      </c>
      <c r="DJ290" s="28">
        <v>11.615990230756921</v>
      </c>
      <c r="DK290" s="28">
        <v>11.333103822911223</v>
      </c>
      <c r="DL290" s="28">
        <v>11.079892051752015</v>
      </c>
      <c r="DM290" s="28">
        <v>10.788297547698757</v>
      </c>
      <c r="DN290" s="28">
        <v>9.6181898715299212</v>
      </c>
      <c r="DO290" s="28">
        <v>8.16507343439641</v>
      </c>
      <c r="DP290" s="28">
        <v>7.3325618303375357</v>
      </c>
      <c r="DQ290" s="28">
        <v>6.8270637359197472</v>
      </c>
      <c r="DS290" s="29">
        <v>2.9504489897717887</v>
      </c>
      <c r="DT290" s="29">
        <v>2.7797492617005561</v>
      </c>
      <c r="DU290" s="29">
        <v>2.6068118218041656</v>
      </c>
      <c r="DV290" s="29">
        <v>2.4085272745974295</v>
      </c>
      <c r="DW290" s="29">
        <v>2.2581245080116803</v>
      </c>
      <c r="DX290" s="29">
        <v>2.0232541283463492</v>
      </c>
      <c r="DY290" s="29">
        <v>1.7567649532417917</v>
      </c>
      <c r="DZ290" s="29">
        <v>1.5153654408980124</v>
      </c>
      <c r="EA290" s="29">
        <v>1.2926526325060204</v>
      </c>
      <c r="EB290" s="29">
        <v>0.87064561592494094</v>
      </c>
      <c r="EC290" s="29">
        <v>-0.90740559657461795</v>
      </c>
      <c r="ED290" s="29">
        <v>-2.0621900761407534</v>
      </c>
      <c r="EE290" s="29">
        <v>-2.5211042575272984</v>
      </c>
      <c r="EF290" s="29">
        <v>-2.2684361019813348</v>
      </c>
      <c r="EH290" s="29">
        <v>12.829648989771787</v>
      </c>
      <c r="EI290" s="29">
        <v>12.658949261700556</v>
      </c>
      <c r="EJ290" s="29">
        <v>12.658949261700556</v>
      </c>
      <c r="EK290" s="29">
        <v>12.28772727459743</v>
      </c>
      <c r="EL290" s="29">
        <v>12.13732450801168</v>
      </c>
      <c r="EM290" s="29">
        <v>11.902454128346349</v>
      </c>
      <c r="EN290" s="29">
        <v>11.635964953241791</v>
      </c>
      <c r="EO290" s="29">
        <v>11.394565440898011</v>
      </c>
      <c r="EP290" s="29">
        <v>11.17185263250602</v>
      </c>
      <c r="EQ290" s="29">
        <v>10.74984561592494</v>
      </c>
      <c r="ER290" s="29">
        <v>8.9717944034253811</v>
      </c>
      <c r="ES290" s="29">
        <v>7.8170099238592456</v>
      </c>
      <c r="ET290" s="29">
        <v>7.3580957424727007</v>
      </c>
      <c r="EU290" s="29">
        <v>7.6107638980186643</v>
      </c>
      <c r="EW290" s="1">
        <v>365151</v>
      </c>
      <c r="EX290" s="1">
        <v>491747</v>
      </c>
      <c r="EY290" s="1" t="s">
        <v>454</v>
      </c>
      <c r="EZ290" s="1" t="s">
        <v>872</v>
      </c>
    </row>
    <row r="291" spans="2:156" ht="16" thickBot="1" x14ac:dyDescent="0.4">
      <c r="B291" s="21" t="s">
        <v>292</v>
      </c>
      <c r="C291" s="22">
        <v>1.8621245595106006</v>
      </c>
      <c r="D291" s="23">
        <v>1.7424808347113139</v>
      </c>
      <c r="E291" s="23">
        <v>1.7270033184319176</v>
      </c>
      <c r="F291" s="23">
        <v>1.6446639914495402</v>
      </c>
      <c r="G291" s="23">
        <v>1.644163610624068</v>
      </c>
      <c r="H291" s="23">
        <v>1.5512422004071902</v>
      </c>
      <c r="I291" s="23">
        <v>1.4728984253456425</v>
      </c>
      <c r="J291" s="23">
        <v>1.4634702966194775</v>
      </c>
      <c r="K291" s="23">
        <v>1.3626303465996368</v>
      </c>
      <c r="L291" s="23">
        <v>1.2436604779787381</v>
      </c>
      <c r="M291" s="23">
        <v>0.72080945299199772</v>
      </c>
      <c r="N291" s="23">
        <v>0.35913263434929821</v>
      </c>
      <c r="O291" s="23">
        <v>0.15647687798820487</v>
      </c>
      <c r="P291" s="23">
        <v>0.15543245184043064</v>
      </c>
      <c r="Q291" s="24"/>
      <c r="R291" s="23">
        <v>1.8621245595106006</v>
      </c>
      <c r="S291" s="23">
        <v>1.7424808347113139</v>
      </c>
      <c r="T291" s="23">
        <v>1.7270033184319176</v>
      </c>
      <c r="U291" s="23">
        <v>1.6446639914495402</v>
      </c>
      <c r="V291" s="23">
        <v>1.644163610624068</v>
      </c>
      <c r="W291" s="23">
        <v>1.5512422004071902</v>
      </c>
      <c r="X291" s="23">
        <v>1.4728984253456425</v>
      </c>
      <c r="Y291" s="23">
        <v>1.4634702966194775</v>
      </c>
      <c r="Z291" s="23">
        <v>1.3626303465996368</v>
      </c>
      <c r="AA291" s="23">
        <v>1.2436604779787381</v>
      </c>
      <c r="AB291" s="23">
        <v>0.72080945299199772</v>
      </c>
      <c r="AC291" s="23">
        <v>0.35913263434929821</v>
      </c>
      <c r="AD291" s="23">
        <v>0.15647687798820487</v>
      </c>
      <c r="AE291" s="23">
        <v>0.15543245184043064</v>
      </c>
      <c r="AG291" s="25">
        <v>1.892751822723683</v>
      </c>
      <c r="AH291" s="25">
        <v>1.8012605492803062</v>
      </c>
      <c r="AI291" s="25">
        <v>1.7755369212789809</v>
      </c>
      <c r="AJ291" s="25">
        <v>1.7001654893940294</v>
      </c>
      <c r="AK291" s="25">
        <v>1.7033371211127681</v>
      </c>
      <c r="AL291" s="25">
        <v>1.6155813002492443</v>
      </c>
      <c r="AM291" s="25">
        <v>1.5414113267283969</v>
      </c>
      <c r="AN291" s="25">
        <v>1.5333684421151026</v>
      </c>
      <c r="AO291" s="25">
        <v>1.4453111424262106</v>
      </c>
      <c r="AP291" s="25">
        <v>1.3756026925387195</v>
      </c>
      <c r="AQ291" s="25">
        <v>1.153893871823958</v>
      </c>
      <c r="AR291" s="25">
        <v>0.84441054800085391</v>
      </c>
      <c r="AS291" s="25">
        <v>0.5520309955734457</v>
      </c>
      <c r="AT291" s="25">
        <v>0.35744552543273755</v>
      </c>
      <c r="AV291" s="26">
        <v>1.892751822723683</v>
      </c>
      <c r="AW291" s="26">
        <v>1.8012605492803062</v>
      </c>
      <c r="AX291" s="26">
        <v>1.7755369212789809</v>
      </c>
      <c r="AY291" s="26">
        <v>1.7001654893940294</v>
      </c>
      <c r="AZ291" s="26">
        <v>1.7033371211127681</v>
      </c>
      <c r="BA291" s="26">
        <v>1.6155813002492443</v>
      </c>
      <c r="BB291" s="26">
        <v>1.5414113267283969</v>
      </c>
      <c r="BC291" s="26">
        <v>1.5333684421151026</v>
      </c>
      <c r="BD291" s="26">
        <v>1.4453111424262106</v>
      </c>
      <c r="BE291" s="26">
        <v>1.3756026925387195</v>
      </c>
      <c r="BF291" s="26">
        <v>1.153893871823958</v>
      </c>
      <c r="BG291" s="26">
        <v>0.84441054800085391</v>
      </c>
      <c r="BH291" s="26">
        <v>0.5520309955734457</v>
      </c>
      <c r="BI291" s="26">
        <v>0.35744552543273755</v>
      </c>
      <c r="BK291" s="27">
        <v>1.8630844216270495</v>
      </c>
      <c r="BL291" s="27">
        <v>1.7481149525450745</v>
      </c>
      <c r="BM291" s="27">
        <v>1.7366207804809286</v>
      </c>
      <c r="BN291" s="27">
        <v>1.6587321765588268</v>
      </c>
      <c r="BO291" s="27">
        <v>1.6602020909033892</v>
      </c>
      <c r="BP291" s="27">
        <v>1.5703335670599299</v>
      </c>
      <c r="BQ291" s="27">
        <v>1.4944137278272964</v>
      </c>
      <c r="BR291" s="27">
        <v>1.4859124908746617</v>
      </c>
      <c r="BS291" s="27">
        <v>1.3905919847431658</v>
      </c>
      <c r="BT291" s="27">
        <v>1.2867074093814268</v>
      </c>
      <c r="BU291" s="27">
        <v>0.81095178816829128</v>
      </c>
      <c r="BV291" s="27">
        <v>0.50705161862365689</v>
      </c>
      <c r="BW291" s="27">
        <v>0.34073283837510715</v>
      </c>
      <c r="BX291" s="27">
        <v>0.34873735928280913</v>
      </c>
      <c r="BZ291" s="27">
        <v>1.8630844216270495</v>
      </c>
      <c r="CA291" s="27">
        <v>1.7481149525450745</v>
      </c>
      <c r="CB291" s="27">
        <v>1.7366207804809286</v>
      </c>
      <c r="CC291" s="27">
        <v>1.6587321765588268</v>
      </c>
      <c r="CD291" s="27">
        <v>1.6602020909033892</v>
      </c>
      <c r="CE291" s="27">
        <v>1.5703335670599299</v>
      </c>
      <c r="CF291" s="27">
        <v>1.4944137278272964</v>
      </c>
      <c r="CG291" s="27">
        <v>1.4859124908746617</v>
      </c>
      <c r="CH291" s="27">
        <v>1.3905919847431658</v>
      </c>
      <c r="CI291" s="27">
        <v>1.2867074093814268</v>
      </c>
      <c r="CJ291" s="27">
        <v>0.81095178816829128</v>
      </c>
      <c r="CK291" s="27">
        <v>0.50705161862365689</v>
      </c>
      <c r="CL291" s="27">
        <v>0.34073283837510715</v>
      </c>
      <c r="CM291" s="27">
        <v>0.34873735928280913</v>
      </c>
      <c r="CO291" s="28">
        <v>1.8655814903273842</v>
      </c>
      <c r="CP291" s="28">
        <v>1.7436749881985412</v>
      </c>
      <c r="CQ291" s="28">
        <v>1.7257202250215671</v>
      </c>
      <c r="CR291" s="28">
        <v>1.6379905362449838</v>
      </c>
      <c r="CS291" s="28">
        <v>1.6227872397207816</v>
      </c>
      <c r="CT291" s="28">
        <v>1.508603068272627</v>
      </c>
      <c r="CU291" s="28">
        <v>1.3997031999384206</v>
      </c>
      <c r="CV291" s="28">
        <v>1.3644048719225226</v>
      </c>
      <c r="CW291" s="28">
        <v>1.2501549103119642</v>
      </c>
      <c r="CX291" s="28">
        <v>1.1570930581333387</v>
      </c>
      <c r="CY291" s="28">
        <v>0.56621588693512503</v>
      </c>
      <c r="CZ291" s="28">
        <v>0.20638583254443432</v>
      </c>
      <c r="DA291" s="28">
        <v>0.10123218478275753</v>
      </c>
      <c r="DB291" s="28">
        <v>8.9139231920439155E-2</v>
      </c>
      <c r="DD291" s="28">
        <v>1.8655814903273842</v>
      </c>
      <c r="DE291" s="28">
        <v>1.7436749881985412</v>
      </c>
      <c r="DF291" s="28">
        <v>1.7257202250215671</v>
      </c>
      <c r="DG291" s="28">
        <v>1.6379905362449838</v>
      </c>
      <c r="DH291" s="28">
        <v>1.6227872397207816</v>
      </c>
      <c r="DI291" s="28">
        <v>1.508603068272627</v>
      </c>
      <c r="DJ291" s="28">
        <v>1.3997031999384206</v>
      </c>
      <c r="DK291" s="28">
        <v>1.3644048719225226</v>
      </c>
      <c r="DL291" s="28">
        <v>1.2501549103119642</v>
      </c>
      <c r="DM291" s="28">
        <v>1.1570930581333387</v>
      </c>
      <c r="DN291" s="28">
        <v>0.56621588693512503</v>
      </c>
      <c r="DO291" s="28">
        <v>0.20638583254443432</v>
      </c>
      <c r="DP291" s="28">
        <v>0.10123218478275753</v>
      </c>
      <c r="DQ291" s="28">
        <v>8.9139231920439155E-2</v>
      </c>
      <c r="DS291" s="29">
        <v>1.8588061312319386</v>
      </c>
      <c r="DT291" s="29">
        <v>1.7265214799774675</v>
      </c>
      <c r="DU291" s="29">
        <v>1.7068164676280184</v>
      </c>
      <c r="DV291" s="29">
        <v>1.6195735711891253</v>
      </c>
      <c r="DW291" s="29">
        <v>1.5939028297054749</v>
      </c>
      <c r="DX291" s="29">
        <v>1.4766163412821882</v>
      </c>
      <c r="DY291" s="29">
        <v>1.3738426697576198</v>
      </c>
      <c r="DZ291" s="29">
        <v>1.3482748037936618</v>
      </c>
      <c r="EA291" s="29">
        <v>1.2445658509878958</v>
      </c>
      <c r="EB291" s="29">
        <v>1.1273660246593225</v>
      </c>
      <c r="EC291" s="29">
        <v>0.56362182250344395</v>
      </c>
      <c r="ED291" s="29">
        <v>0.31993300334587405</v>
      </c>
      <c r="EE291" s="29">
        <v>0.32072368920767769</v>
      </c>
      <c r="EF291" s="29">
        <v>0.417787700407934</v>
      </c>
      <c r="EH291" s="29">
        <v>1.8588061312319386</v>
      </c>
      <c r="EI291" s="29">
        <v>1.7265214799774675</v>
      </c>
      <c r="EJ291" s="29">
        <v>1.7265214799774675</v>
      </c>
      <c r="EK291" s="29">
        <v>1.6195735711891253</v>
      </c>
      <c r="EL291" s="29">
        <v>1.5939028297054749</v>
      </c>
      <c r="EM291" s="29">
        <v>1.4766163412821882</v>
      </c>
      <c r="EN291" s="29">
        <v>1.3738426697576198</v>
      </c>
      <c r="EO291" s="29">
        <v>1.3482748037936618</v>
      </c>
      <c r="EP291" s="29">
        <v>1.2445658509878958</v>
      </c>
      <c r="EQ291" s="29">
        <v>1.1273660246593225</v>
      </c>
      <c r="ER291" s="29">
        <v>0.56362182250344395</v>
      </c>
      <c r="ES291" s="29">
        <v>0.31993300334587405</v>
      </c>
      <c r="ET291" s="29">
        <v>0.32072368920767769</v>
      </c>
      <c r="EU291" s="29">
        <v>0.417787700407934</v>
      </c>
      <c r="EW291" s="1">
        <v>361018</v>
      </c>
      <c r="EX291" s="1">
        <v>507505</v>
      </c>
      <c r="EY291" s="1" t="s">
        <v>452</v>
      </c>
      <c r="EZ291" s="1" t="s">
        <v>872</v>
      </c>
    </row>
    <row r="292" spans="2:156" ht="16" thickBot="1" x14ac:dyDescent="0.4">
      <c r="B292" s="21" t="s">
        <v>293</v>
      </c>
      <c r="C292" s="22">
        <v>0.60295133580837668</v>
      </c>
      <c r="D292" s="23">
        <v>0.47031642063262336</v>
      </c>
      <c r="E292" s="23">
        <v>0.44738553069309805</v>
      </c>
      <c r="F292" s="23">
        <v>0.39323163825191632</v>
      </c>
      <c r="G292" s="23">
        <v>0.32321611728811295</v>
      </c>
      <c r="H292" s="23">
        <v>0.2389470069742643</v>
      </c>
      <c r="I292" s="23">
        <v>0.14357949964257433</v>
      </c>
      <c r="J292" s="23">
        <v>6.7943816846303129E-2</v>
      </c>
      <c r="K292" s="23">
        <v>-1.6831205663315529E-2</v>
      </c>
      <c r="L292" s="23">
        <v>-0.12497964876826462</v>
      </c>
      <c r="M292" s="23">
        <v>-0.49375197979629348</v>
      </c>
      <c r="N292" s="23">
        <v>-1.0484170171373197</v>
      </c>
      <c r="O292" s="23">
        <v>-1.4358421732252298</v>
      </c>
      <c r="P292" s="23">
        <v>-1.5038760251300207</v>
      </c>
      <c r="Q292" s="24"/>
      <c r="R292" s="23">
        <v>8.1029513358083776</v>
      </c>
      <c r="S292" s="23">
        <v>7.9703164206326234</v>
      </c>
      <c r="T292" s="23">
        <v>7.9473855306930981</v>
      </c>
      <c r="U292" s="23">
        <v>7.8932316382519163</v>
      </c>
      <c r="V292" s="23">
        <v>7.8232161172881129</v>
      </c>
      <c r="W292" s="23">
        <v>7.7389470069742643</v>
      </c>
      <c r="X292" s="23">
        <v>7.6435794996425743</v>
      </c>
      <c r="Y292" s="23">
        <v>7.5679438168463031</v>
      </c>
      <c r="Z292" s="23">
        <v>7.4831687943366845</v>
      </c>
      <c r="AA292" s="23">
        <v>7.3750203512317354</v>
      </c>
      <c r="AB292" s="23">
        <v>7.0062480202037065</v>
      </c>
      <c r="AC292" s="23">
        <v>6.4515829828626803</v>
      </c>
      <c r="AD292" s="23">
        <v>6.0641578267747702</v>
      </c>
      <c r="AE292" s="23">
        <v>5.9961239748699793</v>
      </c>
      <c r="AG292" s="25">
        <v>0.70121356330366957</v>
      </c>
      <c r="AH292" s="25">
        <v>0.64490280840094893</v>
      </c>
      <c r="AI292" s="25">
        <v>0.5542193665648778</v>
      </c>
      <c r="AJ292" s="25">
        <v>0.44960791729537952</v>
      </c>
      <c r="AK292" s="25">
        <v>0.33125704665023559</v>
      </c>
      <c r="AL292" s="25">
        <v>0.20495503690067629</v>
      </c>
      <c r="AM292" s="25">
        <v>5.6473068425146877E-2</v>
      </c>
      <c r="AN292" s="25">
        <v>-8.1621963274320919E-2</v>
      </c>
      <c r="AO292" s="25">
        <v>-0.23863786394029773</v>
      </c>
      <c r="AP292" s="25">
        <v>-0.40701083237601132</v>
      </c>
      <c r="AQ292" s="25">
        <v>-0.64490984088399461</v>
      </c>
      <c r="AR292" s="25">
        <v>-0.90192633238698505</v>
      </c>
      <c r="AS292" s="25">
        <v>-1.1437975753534202</v>
      </c>
      <c r="AT292" s="25">
        <v>-1.5348351536446376</v>
      </c>
      <c r="AV292" s="26">
        <v>8.2012135633036696</v>
      </c>
      <c r="AW292" s="26">
        <v>8.1449028084009498</v>
      </c>
      <c r="AX292" s="26">
        <v>8.0542193665648778</v>
      </c>
      <c r="AY292" s="26">
        <v>7.9496079172953795</v>
      </c>
      <c r="AZ292" s="26">
        <v>7.8312570466502356</v>
      </c>
      <c r="BA292" s="26">
        <v>7.7049550369006763</v>
      </c>
      <c r="BB292" s="26">
        <v>7.5564730684251469</v>
      </c>
      <c r="BC292" s="26">
        <v>7.4183780367256791</v>
      </c>
      <c r="BD292" s="26">
        <v>7.2613621360597023</v>
      </c>
      <c r="BE292" s="26">
        <v>7.0929891676239887</v>
      </c>
      <c r="BF292" s="26">
        <v>6.8550901591160054</v>
      </c>
      <c r="BG292" s="26">
        <v>6.5980736676130149</v>
      </c>
      <c r="BH292" s="26">
        <v>6.3562024246465798</v>
      </c>
      <c r="BI292" s="26">
        <v>5.9651648463553624</v>
      </c>
      <c r="BK292" s="27">
        <v>0.60868653007148055</v>
      </c>
      <c r="BL292" s="27">
        <v>0.48224962398270854</v>
      </c>
      <c r="BM292" s="27">
        <v>0.46568958727098142</v>
      </c>
      <c r="BN292" s="27">
        <v>0.41818197700241999</v>
      </c>
      <c r="BO292" s="27">
        <v>0.35539467833509342</v>
      </c>
      <c r="BP292" s="27">
        <v>0.27864568345174767</v>
      </c>
      <c r="BQ292" s="27">
        <v>0.19150634116658072</v>
      </c>
      <c r="BR292" s="27">
        <v>0.12383487966760764</v>
      </c>
      <c r="BS292" s="27">
        <v>4.8184396427974008E-2</v>
      </c>
      <c r="BT292" s="27">
        <v>-4.8838602618561211E-2</v>
      </c>
      <c r="BU292" s="27">
        <v>-0.40095245398099788</v>
      </c>
      <c r="BV292" s="27">
        <v>-0.79376636207266493</v>
      </c>
      <c r="BW292" s="27">
        <v>-1.1188886951612416</v>
      </c>
      <c r="BX292" s="27">
        <v>-1.1611360827739805</v>
      </c>
      <c r="BZ292" s="27">
        <v>8.1086865300714805</v>
      </c>
      <c r="CA292" s="27">
        <v>7.9822496239827085</v>
      </c>
      <c r="CB292" s="27">
        <v>7.9656895872709814</v>
      </c>
      <c r="CC292" s="27">
        <v>7.91818197700242</v>
      </c>
      <c r="CD292" s="27">
        <v>7.8553946783350934</v>
      </c>
      <c r="CE292" s="27">
        <v>7.7786456834517477</v>
      </c>
      <c r="CF292" s="27">
        <v>7.6915063411665807</v>
      </c>
      <c r="CG292" s="27">
        <v>7.6238348796676076</v>
      </c>
      <c r="CH292" s="27">
        <v>7.548184396427974</v>
      </c>
      <c r="CI292" s="27">
        <v>7.4511613973814388</v>
      </c>
      <c r="CJ292" s="27">
        <v>7.0990475460190021</v>
      </c>
      <c r="CK292" s="27">
        <v>6.7062336379273351</v>
      </c>
      <c r="CL292" s="27">
        <v>6.3811113048387584</v>
      </c>
      <c r="CM292" s="27">
        <v>6.3388639172260195</v>
      </c>
      <c r="CO292" s="28">
        <v>0.60961968746724793</v>
      </c>
      <c r="CP292" s="28">
        <v>0.47961039617059065</v>
      </c>
      <c r="CQ292" s="28">
        <v>0.45838347515020583</v>
      </c>
      <c r="CR292" s="28">
        <v>0.40600720344482433</v>
      </c>
      <c r="CS292" s="28">
        <v>0.33177626571366137</v>
      </c>
      <c r="CT292" s="28">
        <v>0.23845808838019256</v>
      </c>
      <c r="CU292" s="28">
        <v>0.12644772302072571</v>
      </c>
      <c r="CV292" s="28">
        <v>3.2001156122306362E-2</v>
      </c>
      <c r="CW292" s="28">
        <v>-6.6757239816214842E-2</v>
      </c>
      <c r="CX292" s="28">
        <v>-0.16670794452958493</v>
      </c>
      <c r="CY292" s="28">
        <v>-1.0667534359614228</v>
      </c>
      <c r="CZ292" s="28">
        <v>-2.5637519677722471</v>
      </c>
      <c r="DA292" s="28">
        <v>-3.5370027278060761</v>
      </c>
      <c r="DB292" s="28">
        <v>-4.2647358972697127</v>
      </c>
      <c r="DD292" s="28">
        <v>8.1096196874672479</v>
      </c>
      <c r="DE292" s="28">
        <v>7.9796103961705906</v>
      </c>
      <c r="DF292" s="28">
        <v>7.9583834751502058</v>
      </c>
      <c r="DG292" s="28">
        <v>7.9060072034448243</v>
      </c>
      <c r="DH292" s="28">
        <v>7.8317762657136614</v>
      </c>
      <c r="DI292" s="28">
        <v>7.7384580883801926</v>
      </c>
      <c r="DJ292" s="28">
        <v>7.6264477230207257</v>
      </c>
      <c r="DK292" s="28">
        <v>7.5320011561223064</v>
      </c>
      <c r="DL292" s="28">
        <v>7.4332427601837852</v>
      </c>
      <c r="DM292" s="28">
        <v>7.3332920554704151</v>
      </c>
      <c r="DN292" s="28">
        <v>6.4332465640385772</v>
      </c>
      <c r="DO292" s="28">
        <v>4.9362480322277529</v>
      </c>
      <c r="DP292" s="28">
        <v>3.9629972721939239</v>
      </c>
      <c r="DQ292" s="28">
        <v>3.2352641027302873</v>
      </c>
      <c r="DS292" s="29">
        <v>0.62290808573322742</v>
      </c>
      <c r="DT292" s="29">
        <v>0.50443769637850977</v>
      </c>
      <c r="DU292" s="29">
        <v>0.49517346679780871</v>
      </c>
      <c r="DV292" s="29">
        <v>0.4555746988756848</v>
      </c>
      <c r="DW292" s="29">
        <v>0.39095443916976969</v>
      </c>
      <c r="DX292" s="29">
        <v>0.310211664899672</v>
      </c>
      <c r="DY292" s="29">
        <v>0.21410534934141712</v>
      </c>
      <c r="DZ292" s="29">
        <v>0.13637077848345136</v>
      </c>
      <c r="EA292" s="29">
        <v>5.1548192209986965E-2</v>
      </c>
      <c r="EB292" s="29">
        <v>-0.20838221721958927</v>
      </c>
      <c r="EC292" s="29">
        <v>-2.0008760626417859</v>
      </c>
      <c r="ED292" s="29">
        <v>-3.3355374919311593</v>
      </c>
      <c r="EE292" s="29">
        <v>-3.9952705928510674</v>
      </c>
      <c r="EF292" s="29">
        <v>-3.8745960831236879</v>
      </c>
      <c r="EH292" s="29">
        <v>8.1229080857332274</v>
      </c>
      <c r="EI292" s="29">
        <v>8.0044376963785098</v>
      </c>
      <c r="EJ292" s="29">
        <v>8.0044376963785098</v>
      </c>
      <c r="EK292" s="29">
        <v>7.9555746988756848</v>
      </c>
      <c r="EL292" s="29">
        <v>7.8909544391697697</v>
      </c>
      <c r="EM292" s="29">
        <v>7.810211664899672</v>
      </c>
      <c r="EN292" s="29">
        <v>7.7141053493414171</v>
      </c>
      <c r="EO292" s="29">
        <v>7.6363707784834514</v>
      </c>
      <c r="EP292" s="29">
        <v>7.551548192209987</v>
      </c>
      <c r="EQ292" s="29">
        <v>7.2916177827804107</v>
      </c>
      <c r="ER292" s="29">
        <v>5.4991239373582141</v>
      </c>
      <c r="ES292" s="29">
        <v>4.1644625080688407</v>
      </c>
      <c r="ET292" s="29">
        <v>3.5047294071489326</v>
      </c>
      <c r="EU292" s="29">
        <v>3.6254039168763121</v>
      </c>
      <c r="EW292" s="1">
        <v>381588</v>
      </c>
      <c r="EX292" s="1">
        <v>463721</v>
      </c>
      <c r="EY292" s="1" t="s">
        <v>510</v>
      </c>
      <c r="EZ292" s="1" t="s">
        <v>510</v>
      </c>
    </row>
    <row r="293" spans="2:156" ht="16" thickBot="1" x14ac:dyDescent="0.4">
      <c r="B293" s="21" t="s">
        <v>294</v>
      </c>
      <c r="C293" s="22">
        <v>6.9047849359510849</v>
      </c>
      <c r="D293" s="23">
        <v>6.601576192177216</v>
      </c>
      <c r="E293" s="23">
        <v>6.5346340733102792</v>
      </c>
      <c r="F293" s="23">
        <v>6.1900154436286101</v>
      </c>
      <c r="G293" s="23">
        <v>6.0158741833855913</v>
      </c>
      <c r="H293" s="23">
        <v>5.6166113677998624</v>
      </c>
      <c r="I293" s="23">
        <v>5.2580367178177525</v>
      </c>
      <c r="J293" s="23">
        <v>4.877801198102361</v>
      </c>
      <c r="K293" s="23">
        <v>4.4208388770707607</v>
      </c>
      <c r="L293" s="23">
        <v>3.8818301220663187</v>
      </c>
      <c r="M293" s="23">
        <v>2.0544123299300203</v>
      </c>
      <c r="N293" s="23">
        <v>0.83079782770390764</v>
      </c>
      <c r="O293" s="23">
        <v>0.34913470753041409</v>
      </c>
      <c r="P293" s="23">
        <v>0.47349043968563365</v>
      </c>
      <c r="Q293" s="24"/>
      <c r="R293" s="23">
        <v>12.404784935951085</v>
      </c>
      <c r="S293" s="23">
        <v>12.101576192177216</v>
      </c>
      <c r="T293" s="23">
        <v>12.034634073310279</v>
      </c>
      <c r="U293" s="23">
        <v>11.69001544362861</v>
      </c>
      <c r="V293" s="23">
        <v>11.515874183385591</v>
      </c>
      <c r="W293" s="23">
        <v>11.116611367799862</v>
      </c>
      <c r="X293" s="23">
        <v>10.758036717817753</v>
      </c>
      <c r="Y293" s="23">
        <v>10.377801198102361</v>
      </c>
      <c r="Z293" s="23">
        <v>9.9208388770707607</v>
      </c>
      <c r="AA293" s="23">
        <v>9.3818301220663187</v>
      </c>
      <c r="AB293" s="23">
        <v>7.5544123299300203</v>
      </c>
      <c r="AC293" s="23">
        <v>6.3307978277039076</v>
      </c>
      <c r="AD293" s="23">
        <v>5.8491347075304141</v>
      </c>
      <c r="AE293" s="23">
        <v>5.9734904396856336</v>
      </c>
      <c r="AG293" s="25">
        <v>6.958582399713265</v>
      </c>
      <c r="AH293" s="25">
        <v>6.6818561958229772</v>
      </c>
      <c r="AI293" s="25">
        <v>6.4727833156524603</v>
      </c>
      <c r="AJ293" s="25">
        <v>6.0729060170780187</v>
      </c>
      <c r="AK293" s="25">
        <v>5.8487746036328723</v>
      </c>
      <c r="AL293" s="25">
        <v>5.3814114659129153</v>
      </c>
      <c r="AM293" s="25">
        <v>4.9329185610028468</v>
      </c>
      <c r="AN293" s="25">
        <v>4.4448377591992561</v>
      </c>
      <c r="AO293" s="25">
        <v>3.8544270768088715</v>
      </c>
      <c r="AP293" s="25">
        <v>2.7986159209062791</v>
      </c>
      <c r="AQ293" s="25">
        <v>2.100131242451063</v>
      </c>
      <c r="AR293" s="25">
        <v>1.0566934139970598</v>
      </c>
      <c r="AS293" s="25">
        <v>0.44029274608573843</v>
      </c>
      <c r="AT293" s="25">
        <v>9.6927243727716217E-2</v>
      </c>
      <c r="AV293" s="26">
        <v>12.458582399713265</v>
      </c>
      <c r="AW293" s="26">
        <v>12.181856195822977</v>
      </c>
      <c r="AX293" s="26">
        <v>11.97278331565246</v>
      </c>
      <c r="AY293" s="26">
        <v>11.572906017078019</v>
      </c>
      <c r="AZ293" s="26">
        <v>11.348774603632872</v>
      </c>
      <c r="BA293" s="26">
        <v>10.881411465912915</v>
      </c>
      <c r="BB293" s="26">
        <v>10.432918561002847</v>
      </c>
      <c r="BC293" s="26">
        <v>9.9448377591992561</v>
      </c>
      <c r="BD293" s="26">
        <v>9.3544270768088715</v>
      </c>
      <c r="BE293" s="26">
        <v>8.2986159209062791</v>
      </c>
      <c r="BF293" s="26">
        <v>7.600131242451063</v>
      </c>
      <c r="BG293" s="26">
        <v>6.5566934139970598</v>
      </c>
      <c r="BH293" s="26">
        <v>5.9402927460857384</v>
      </c>
      <c r="BI293" s="26">
        <v>5.5969272437277162</v>
      </c>
      <c r="BK293" s="27">
        <v>6.9178350427362254</v>
      </c>
      <c r="BL293" s="27">
        <v>6.6488934795414032</v>
      </c>
      <c r="BM293" s="27">
        <v>6.6144999986444084</v>
      </c>
      <c r="BN293" s="27">
        <v>6.300721326190093</v>
      </c>
      <c r="BO293" s="27">
        <v>6.153226555567425</v>
      </c>
      <c r="BP293" s="27">
        <v>5.7858618070750794</v>
      </c>
      <c r="BQ293" s="27">
        <v>5.4580748777495103</v>
      </c>
      <c r="BR293" s="27">
        <v>5.1097573209671907</v>
      </c>
      <c r="BS293" s="27">
        <v>4.6963124382660837</v>
      </c>
      <c r="BT293" s="27">
        <v>4.228818905606019</v>
      </c>
      <c r="BU293" s="27">
        <v>2.5427709835786629</v>
      </c>
      <c r="BV293" s="27">
        <v>1.5453406746268179</v>
      </c>
      <c r="BW293" s="27">
        <v>1.2642723721721119</v>
      </c>
      <c r="BX293" s="27">
        <v>1.472649191297716</v>
      </c>
      <c r="BZ293" s="27">
        <v>12.417835042736225</v>
      </c>
      <c r="CA293" s="27">
        <v>12.148893479541403</v>
      </c>
      <c r="CB293" s="27">
        <v>12.114499998644408</v>
      </c>
      <c r="CC293" s="27">
        <v>11.800721326190093</v>
      </c>
      <c r="CD293" s="27">
        <v>11.653226555567425</v>
      </c>
      <c r="CE293" s="27">
        <v>11.285861807075079</v>
      </c>
      <c r="CF293" s="27">
        <v>10.95807487774951</v>
      </c>
      <c r="CG293" s="27">
        <v>10.609757320967191</v>
      </c>
      <c r="CH293" s="27">
        <v>10.196312438266084</v>
      </c>
      <c r="CI293" s="27">
        <v>9.728818905606019</v>
      </c>
      <c r="CJ293" s="27">
        <v>8.0427709835786629</v>
      </c>
      <c r="CK293" s="27">
        <v>7.0453406746268179</v>
      </c>
      <c r="CL293" s="27">
        <v>6.7642723721721119</v>
      </c>
      <c r="CM293" s="27">
        <v>6.972649191297716</v>
      </c>
      <c r="CO293" s="28">
        <v>6.8985972751085747</v>
      </c>
      <c r="CP293" s="28">
        <v>6.5927288230118499</v>
      </c>
      <c r="CQ293" s="28">
        <v>6.5356882399177607</v>
      </c>
      <c r="CR293" s="28">
        <v>6.1988328852737951</v>
      </c>
      <c r="CS293" s="28">
        <v>6.0171317801056539</v>
      </c>
      <c r="CT293" s="28">
        <v>5.5991782854527195</v>
      </c>
      <c r="CU293" s="28">
        <v>5.1785815692274895</v>
      </c>
      <c r="CV293" s="28">
        <v>4.7338302900564209</v>
      </c>
      <c r="CW293" s="28">
        <v>4.2720156701880398</v>
      </c>
      <c r="CX293" s="28">
        <v>3.8104355822695091</v>
      </c>
      <c r="CY293" s="28">
        <v>0.93721903849706933</v>
      </c>
      <c r="CZ293" s="28">
        <v>-6.0157235626910825</v>
      </c>
      <c r="DA293" s="28">
        <v>-11.322243264679273</v>
      </c>
      <c r="DB293" s="28">
        <v>-14.776690775865909</v>
      </c>
      <c r="DD293" s="28">
        <v>12.398597275108575</v>
      </c>
      <c r="DE293" s="28">
        <v>12.09272882301185</v>
      </c>
      <c r="DF293" s="28">
        <v>12.035688239917761</v>
      </c>
      <c r="DG293" s="28">
        <v>11.698832885273795</v>
      </c>
      <c r="DH293" s="28">
        <v>11.517131780105654</v>
      </c>
      <c r="DI293" s="28">
        <v>11.099178285452719</v>
      </c>
      <c r="DJ293" s="28">
        <v>10.678581569227489</v>
      </c>
      <c r="DK293" s="28">
        <v>10.233830290056421</v>
      </c>
      <c r="DL293" s="28">
        <v>9.7720156701880398</v>
      </c>
      <c r="DM293" s="28">
        <v>9.3104355822695091</v>
      </c>
      <c r="DN293" s="28">
        <v>6.4372190384970693</v>
      </c>
      <c r="DO293" s="28">
        <v>-0.51572356269108255</v>
      </c>
      <c r="DP293" s="28">
        <v>-5.8222432646792726</v>
      </c>
      <c r="DQ293" s="28">
        <v>-9.2766907758659087</v>
      </c>
      <c r="DS293" s="29">
        <v>6.8989234431060886</v>
      </c>
      <c r="DT293" s="29">
        <v>6.5796760421321849</v>
      </c>
      <c r="DU293" s="29">
        <v>6.5864957242509234</v>
      </c>
      <c r="DV293" s="29">
        <v>6.3436711154569991</v>
      </c>
      <c r="DW293" s="29">
        <v>6.2198860893195906</v>
      </c>
      <c r="DX293" s="29">
        <v>5.8785675178590679</v>
      </c>
      <c r="DY293" s="29">
        <v>5.547948214143684</v>
      </c>
      <c r="DZ293" s="29">
        <v>5.1977208808240754</v>
      </c>
      <c r="EA293" s="29">
        <v>4.7053213117737087</v>
      </c>
      <c r="EB293" s="29">
        <v>3.0805964964409327</v>
      </c>
      <c r="EC293" s="29">
        <v>-4.3069860228571244</v>
      </c>
      <c r="ED293" s="29">
        <v>-10.615461710405299</v>
      </c>
      <c r="EE293" s="29">
        <v>-14.291025080657064</v>
      </c>
      <c r="EF293" s="29">
        <v>-13.312584409363147</v>
      </c>
      <c r="EH293" s="29">
        <v>12.398923443106089</v>
      </c>
      <c r="EI293" s="29">
        <v>12.079676042132185</v>
      </c>
      <c r="EJ293" s="29">
        <v>12.079676042132185</v>
      </c>
      <c r="EK293" s="29">
        <v>11.843671115456999</v>
      </c>
      <c r="EL293" s="29">
        <v>11.719886089319591</v>
      </c>
      <c r="EM293" s="29">
        <v>11.378567517859068</v>
      </c>
      <c r="EN293" s="29">
        <v>11.047948214143684</v>
      </c>
      <c r="EO293" s="29">
        <v>10.697720880824075</v>
      </c>
      <c r="EP293" s="29">
        <v>10.205321311773709</v>
      </c>
      <c r="EQ293" s="29">
        <v>8.5805964964409327</v>
      </c>
      <c r="ER293" s="29">
        <v>1.1930139771428756</v>
      </c>
      <c r="ES293" s="29">
        <v>-5.1154617104052988</v>
      </c>
      <c r="ET293" s="29">
        <v>-8.7910250806570644</v>
      </c>
      <c r="EU293" s="29">
        <v>-7.8125844093631471</v>
      </c>
      <c r="EW293" s="1">
        <v>330806</v>
      </c>
      <c r="EX293" s="1">
        <v>435291</v>
      </c>
      <c r="EY293" s="1" t="s">
        <v>506</v>
      </c>
      <c r="EZ293" s="1" t="s">
        <v>874</v>
      </c>
    </row>
    <row r="294" spans="2:156" ht="16" thickBot="1" x14ac:dyDescent="0.4">
      <c r="B294" s="21" t="s">
        <v>295</v>
      </c>
      <c r="C294" s="22">
        <v>4.3105486777580975</v>
      </c>
      <c r="D294" s="23">
        <v>4.1808347549549847</v>
      </c>
      <c r="E294" s="23">
        <v>4.1988320085874244</v>
      </c>
      <c r="F294" s="23">
        <v>4.201027653083532</v>
      </c>
      <c r="G294" s="23">
        <v>4.1079149131507862</v>
      </c>
      <c r="H294" s="23">
        <v>4.0529236613665169</v>
      </c>
      <c r="I294" s="23">
        <v>3.9663747525614905</v>
      </c>
      <c r="J294" s="23">
        <v>3.9672579410055295</v>
      </c>
      <c r="K294" s="23">
        <v>3.8796994421816722</v>
      </c>
      <c r="L294" s="23">
        <v>3.8084604761144956</v>
      </c>
      <c r="M294" s="23">
        <v>1.5721464283453797</v>
      </c>
      <c r="N294" s="23">
        <v>-0.75112840111488666</v>
      </c>
      <c r="O294" s="23">
        <v>-0.96410829083599126</v>
      </c>
      <c r="P294" s="23">
        <v>-1.1555398986895291</v>
      </c>
      <c r="Q294" s="24"/>
      <c r="R294" s="23">
        <v>7.1105486777580982</v>
      </c>
      <c r="S294" s="23">
        <v>6.9808347549549854</v>
      </c>
      <c r="T294" s="23">
        <v>6.9988320085874252</v>
      </c>
      <c r="U294" s="23">
        <v>7.0010276530835327</v>
      </c>
      <c r="V294" s="23">
        <v>6.9079149131507869</v>
      </c>
      <c r="W294" s="23">
        <v>6.8529236613665176</v>
      </c>
      <c r="X294" s="23">
        <v>6.7663747525614912</v>
      </c>
      <c r="Y294" s="23">
        <v>6.7672579410055302</v>
      </c>
      <c r="Z294" s="23">
        <v>6.6796994421816729</v>
      </c>
      <c r="AA294" s="23">
        <v>6.6084604761144963</v>
      </c>
      <c r="AB294" s="23">
        <v>4.3721464283453804</v>
      </c>
      <c r="AC294" s="23">
        <v>2.0488715988851141</v>
      </c>
      <c r="AD294" s="23">
        <v>1.8358917091640095</v>
      </c>
      <c r="AE294" s="23">
        <v>1.6444601013104716</v>
      </c>
      <c r="AG294" s="25">
        <v>4.389250997688233</v>
      </c>
      <c r="AH294" s="25">
        <v>4.3227512282752585</v>
      </c>
      <c r="AI294" s="25">
        <v>4.3020488219862818</v>
      </c>
      <c r="AJ294" s="25">
        <v>4.2776246826152704</v>
      </c>
      <c r="AK294" s="25">
        <v>4.1659096865180967</v>
      </c>
      <c r="AL294" s="25">
        <v>4.0986164163323746</v>
      </c>
      <c r="AM294" s="25">
        <v>3.9961640593935677</v>
      </c>
      <c r="AN294" s="25">
        <v>3.9769608571762252</v>
      </c>
      <c r="AO294" s="25">
        <v>3.864397153463516</v>
      </c>
      <c r="AP294" s="25">
        <v>3.771799293774885</v>
      </c>
      <c r="AQ294" s="25">
        <v>3.6411174508966084</v>
      </c>
      <c r="AR294" s="25">
        <v>3.4861781560592178</v>
      </c>
      <c r="AS294" s="25">
        <v>3.3823693395556216</v>
      </c>
      <c r="AT294" s="25">
        <v>3.3051609045804167</v>
      </c>
      <c r="AV294" s="26">
        <v>7.1892509976882337</v>
      </c>
      <c r="AW294" s="26">
        <v>7.1227512282752592</v>
      </c>
      <c r="AX294" s="26">
        <v>7.1020488219862825</v>
      </c>
      <c r="AY294" s="26">
        <v>7.0776246826152711</v>
      </c>
      <c r="AZ294" s="26">
        <v>6.9659096865180974</v>
      </c>
      <c r="BA294" s="26">
        <v>6.8986164163323753</v>
      </c>
      <c r="BB294" s="26">
        <v>6.7961640593935684</v>
      </c>
      <c r="BC294" s="26">
        <v>6.7769608571762259</v>
      </c>
      <c r="BD294" s="26">
        <v>6.6643971534635167</v>
      </c>
      <c r="BE294" s="26">
        <v>6.5717992937748857</v>
      </c>
      <c r="BF294" s="26">
        <v>6.4411174508966091</v>
      </c>
      <c r="BG294" s="26">
        <v>6.2861781560592185</v>
      </c>
      <c r="BH294" s="26">
        <v>6.1823693395556223</v>
      </c>
      <c r="BI294" s="26">
        <v>6.1051609045804174</v>
      </c>
      <c r="BK294" s="27">
        <v>4.3127832195595381</v>
      </c>
      <c r="BL294" s="27">
        <v>4.1861936328905287</v>
      </c>
      <c r="BM294" s="27">
        <v>4.2062405500042086</v>
      </c>
      <c r="BN294" s="27">
        <v>4.2104297888130793</v>
      </c>
      <c r="BO294" s="27">
        <v>4.1209417476344221</v>
      </c>
      <c r="BP294" s="27">
        <v>4.0689751504482921</v>
      </c>
      <c r="BQ294" s="27">
        <v>3.9860849386926933</v>
      </c>
      <c r="BR294" s="27">
        <v>3.9891034466168307</v>
      </c>
      <c r="BS294" s="27">
        <v>3.9061358085305908</v>
      </c>
      <c r="BT294" s="27">
        <v>3.8414588838578485</v>
      </c>
      <c r="BU294" s="27">
        <v>1.6223240004472625</v>
      </c>
      <c r="BV294" s="27">
        <v>-0.63581836386715196</v>
      </c>
      <c r="BW294" s="27">
        <v>-0.74958998382833286</v>
      </c>
      <c r="BX294" s="27">
        <v>-0.88391562119154443</v>
      </c>
      <c r="BZ294" s="27">
        <v>7.1127832195595388</v>
      </c>
      <c r="CA294" s="27">
        <v>6.9861936328905294</v>
      </c>
      <c r="CB294" s="27">
        <v>7.0062405500042093</v>
      </c>
      <c r="CC294" s="27">
        <v>7.01042978881308</v>
      </c>
      <c r="CD294" s="27">
        <v>6.9209417476344228</v>
      </c>
      <c r="CE294" s="27">
        <v>6.8689751504482928</v>
      </c>
      <c r="CF294" s="27">
        <v>6.786084938692694</v>
      </c>
      <c r="CG294" s="27">
        <v>6.7891034466168314</v>
      </c>
      <c r="CH294" s="27">
        <v>6.7061358085305915</v>
      </c>
      <c r="CI294" s="27">
        <v>6.6414588838578492</v>
      </c>
      <c r="CJ294" s="27">
        <v>4.4223240004472633</v>
      </c>
      <c r="CK294" s="27">
        <v>2.1641816361328488</v>
      </c>
      <c r="CL294" s="27">
        <v>2.0504100161716678</v>
      </c>
      <c r="CM294" s="27">
        <v>1.9160843788084563</v>
      </c>
      <c r="CO294" s="28">
        <v>4.3159468576968942</v>
      </c>
      <c r="CP294" s="28">
        <v>4.1915382590335186</v>
      </c>
      <c r="CQ294" s="28">
        <v>4.2148643261098186</v>
      </c>
      <c r="CR294" s="28">
        <v>4.2219458348582943</v>
      </c>
      <c r="CS294" s="28">
        <v>4.132985215519339</v>
      </c>
      <c r="CT294" s="28">
        <v>4.0791473380368002</v>
      </c>
      <c r="CU294" s="28">
        <v>3.9904848302147462</v>
      </c>
      <c r="CV294" s="28">
        <v>3.9571958431991181</v>
      </c>
      <c r="CW294" s="28">
        <v>3.8942098761646404</v>
      </c>
      <c r="CX294" s="28">
        <v>3.8136985451281769</v>
      </c>
      <c r="CY294" s="28">
        <v>3.260786738707103</v>
      </c>
      <c r="CZ294" s="28">
        <v>-0.27356001311380496</v>
      </c>
      <c r="DA294" s="28">
        <v>-0.91819141879434341</v>
      </c>
      <c r="DB294" s="28">
        <v>-1.3028273637847079</v>
      </c>
      <c r="DD294" s="28">
        <v>7.1159468576968949</v>
      </c>
      <c r="DE294" s="28">
        <v>6.9915382590335193</v>
      </c>
      <c r="DF294" s="28">
        <v>7.0148643261098194</v>
      </c>
      <c r="DG294" s="28">
        <v>7.021945834858295</v>
      </c>
      <c r="DH294" s="28">
        <v>6.9329852155193397</v>
      </c>
      <c r="DI294" s="28">
        <v>6.8791473380368009</v>
      </c>
      <c r="DJ294" s="28">
        <v>6.7904848302147469</v>
      </c>
      <c r="DK294" s="28">
        <v>6.7571958431991188</v>
      </c>
      <c r="DL294" s="28">
        <v>6.6942098761646411</v>
      </c>
      <c r="DM294" s="28">
        <v>6.6136985451281776</v>
      </c>
      <c r="DN294" s="28">
        <v>6.0607867387071037</v>
      </c>
      <c r="DO294" s="28">
        <v>2.5264399868861958</v>
      </c>
      <c r="DP294" s="28">
        <v>1.8818085812056573</v>
      </c>
      <c r="DQ294" s="28">
        <v>1.4971726362152928</v>
      </c>
      <c r="DS294" s="29">
        <v>4.3165561893754631</v>
      </c>
      <c r="DT294" s="29">
        <v>4.1904172432948741</v>
      </c>
      <c r="DU294" s="29">
        <v>4.2149374880542485</v>
      </c>
      <c r="DV294" s="29">
        <v>4.2251915073644568</v>
      </c>
      <c r="DW294" s="29">
        <v>4.1394866405011363</v>
      </c>
      <c r="DX294" s="29">
        <v>4.088059728175919</v>
      </c>
      <c r="DY294" s="29">
        <v>2.6796695993676174</v>
      </c>
      <c r="DZ294" s="29">
        <v>2.6946563749580417</v>
      </c>
      <c r="EA294" s="29">
        <v>2.6890652924857479</v>
      </c>
      <c r="EB294" s="29">
        <v>2.5527488511072551</v>
      </c>
      <c r="EC294" s="29">
        <v>0.41395857259605862</v>
      </c>
      <c r="ED294" s="29">
        <v>-0.53470094108790533</v>
      </c>
      <c r="EE294" s="29">
        <v>-0.96162433251835466</v>
      </c>
      <c r="EF294" s="29">
        <v>-0.84707819946070018</v>
      </c>
      <c r="EH294" s="29">
        <v>7.1165561893754639</v>
      </c>
      <c r="EI294" s="29">
        <v>6.9904172432948748</v>
      </c>
      <c r="EJ294" s="29">
        <v>6.9904172432948748</v>
      </c>
      <c r="EK294" s="29">
        <v>7.0251915073644575</v>
      </c>
      <c r="EL294" s="29">
        <v>6.9394866405011371</v>
      </c>
      <c r="EM294" s="29">
        <v>6.8880597281759197</v>
      </c>
      <c r="EN294" s="29">
        <v>5.4796695993676181</v>
      </c>
      <c r="EO294" s="29">
        <v>5.4946563749580424</v>
      </c>
      <c r="EP294" s="29">
        <v>5.4890652924857486</v>
      </c>
      <c r="EQ294" s="29">
        <v>5.3527488511072558</v>
      </c>
      <c r="ER294" s="29">
        <v>3.2139585725960593</v>
      </c>
      <c r="ES294" s="29">
        <v>2.2652990589120954</v>
      </c>
      <c r="ET294" s="29">
        <v>1.838375667481646</v>
      </c>
      <c r="EU294" s="29">
        <v>1.9529218005393005</v>
      </c>
      <c r="EW294" s="1">
        <v>356910</v>
      </c>
      <c r="EX294" s="1">
        <v>513357</v>
      </c>
      <c r="EY294" s="1" t="s">
        <v>452</v>
      </c>
      <c r="EZ294" s="1" t="s">
        <v>872</v>
      </c>
    </row>
    <row r="295" spans="2:156" ht="16" thickBot="1" x14ac:dyDescent="0.4">
      <c r="B295" s="21" t="s">
        <v>296</v>
      </c>
      <c r="C295" s="22">
        <v>9.785034901610258</v>
      </c>
      <c r="D295" s="23">
        <v>9.4886290224500893</v>
      </c>
      <c r="E295" s="23">
        <v>9.3053517349278927</v>
      </c>
      <c r="F295" s="23">
        <v>8.9672365027708718</v>
      </c>
      <c r="G295" s="23">
        <v>8.6675117598871765</v>
      </c>
      <c r="H295" s="23">
        <v>8.2813468792694422</v>
      </c>
      <c r="I295" s="23">
        <v>7.9543844154879011</v>
      </c>
      <c r="J295" s="23">
        <v>7.5246361005194089</v>
      </c>
      <c r="K295" s="23">
        <v>7.0564837369720692</v>
      </c>
      <c r="L295" s="23">
        <v>6.4870329386584302</v>
      </c>
      <c r="M295" s="23">
        <v>4.4093738958789999</v>
      </c>
      <c r="N295" s="23">
        <v>3.2957480757222051</v>
      </c>
      <c r="O295" s="23">
        <v>2.9611286116663678</v>
      </c>
      <c r="P295" s="23">
        <v>2.9702631365565075</v>
      </c>
      <c r="Q295" s="24"/>
      <c r="R295" s="23">
        <v>14.422034901610258</v>
      </c>
      <c r="S295" s="23">
        <v>14.12562902245009</v>
      </c>
      <c r="T295" s="23">
        <v>13.942351734927893</v>
      </c>
      <c r="U295" s="23">
        <v>13.604236502770872</v>
      </c>
      <c r="V295" s="23">
        <v>13.304511759887177</v>
      </c>
      <c r="W295" s="23">
        <v>12.918346879269443</v>
      </c>
      <c r="X295" s="23">
        <v>12.591384415487902</v>
      </c>
      <c r="Y295" s="23">
        <v>12.161636100519409</v>
      </c>
      <c r="Z295" s="23">
        <v>11.69348373697207</v>
      </c>
      <c r="AA295" s="23">
        <v>11.124032938658431</v>
      </c>
      <c r="AB295" s="23">
        <v>9.0463738958790003</v>
      </c>
      <c r="AC295" s="23">
        <v>7.9327480757222055</v>
      </c>
      <c r="AD295" s="23">
        <v>7.5981286116663682</v>
      </c>
      <c r="AE295" s="23">
        <v>7.607263136556508</v>
      </c>
      <c r="AG295" s="25">
        <v>9.9046207854985209</v>
      </c>
      <c r="AH295" s="25">
        <v>9.7074721535791078</v>
      </c>
      <c r="AI295" s="25">
        <v>9.4610745332023303</v>
      </c>
      <c r="AJ295" s="25">
        <v>9.1201554543295256</v>
      </c>
      <c r="AK295" s="25">
        <v>8.8462630238947959</v>
      </c>
      <c r="AL295" s="25">
        <v>8.4948448197161071</v>
      </c>
      <c r="AM295" s="25">
        <v>8.1978766709911088</v>
      </c>
      <c r="AN295" s="25">
        <v>7.7992663058829432</v>
      </c>
      <c r="AO295" s="25">
        <v>7.3569167855979423</v>
      </c>
      <c r="AP295" s="25">
        <v>6.9264465406816917</v>
      </c>
      <c r="AQ295" s="25">
        <v>5.6176241942049998</v>
      </c>
      <c r="AR295" s="25">
        <v>4.5354926294591493</v>
      </c>
      <c r="AS295" s="25">
        <v>3.8491737725090474</v>
      </c>
      <c r="AT295" s="25">
        <v>3.3945984394982958</v>
      </c>
      <c r="AV295" s="26">
        <v>14.541620785498521</v>
      </c>
      <c r="AW295" s="26">
        <v>14.344472153579108</v>
      </c>
      <c r="AX295" s="26">
        <v>14.098074533202331</v>
      </c>
      <c r="AY295" s="26">
        <v>13.757155454329526</v>
      </c>
      <c r="AZ295" s="26">
        <v>13.483263023894796</v>
      </c>
      <c r="BA295" s="26">
        <v>13.131844819716108</v>
      </c>
      <c r="BB295" s="26">
        <v>12.834876670991109</v>
      </c>
      <c r="BC295" s="26">
        <v>12.436266305882944</v>
      </c>
      <c r="BD295" s="26">
        <v>11.993916785597943</v>
      </c>
      <c r="BE295" s="26">
        <v>11.563446540681692</v>
      </c>
      <c r="BF295" s="26">
        <v>10.254624194205</v>
      </c>
      <c r="BG295" s="26">
        <v>9.1724926294591498</v>
      </c>
      <c r="BH295" s="26">
        <v>8.4861737725090478</v>
      </c>
      <c r="BI295" s="26">
        <v>8.0315984394982962</v>
      </c>
      <c r="BK295" s="27">
        <v>9.7924052538494841</v>
      </c>
      <c r="BL295" s="27">
        <v>9.5067378701101166</v>
      </c>
      <c r="BM295" s="27">
        <v>9.3339675672233327</v>
      </c>
      <c r="BN295" s="27">
        <v>9.0054353470660544</v>
      </c>
      <c r="BO295" s="27">
        <v>8.7163547921163822</v>
      </c>
      <c r="BP295" s="27">
        <v>8.3420531573674044</v>
      </c>
      <c r="BQ295" s="27">
        <v>8.0256013549318013</v>
      </c>
      <c r="BR295" s="27">
        <v>7.6069536807854643</v>
      </c>
      <c r="BS295" s="27">
        <v>7.1573576424693126</v>
      </c>
      <c r="BT295" s="27">
        <v>6.6567294955952931</v>
      </c>
      <c r="BU295" s="27">
        <v>4.7954881174910682</v>
      </c>
      <c r="BV295" s="27">
        <v>3.9050573308051142</v>
      </c>
      <c r="BW295" s="27">
        <v>3.6561975237494195</v>
      </c>
      <c r="BX295" s="27">
        <v>3.7573437428841032</v>
      </c>
      <c r="BZ295" s="27">
        <v>14.429405253849485</v>
      </c>
      <c r="CA295" s="27">
        <v>14.143737870110117</v>
      </c>
      <c r="CB295" s="27">
        <v>13.970967567223333</v>
      </c>
      <c r="CC295" s="27">
        <v>13.642435347066055</v>
      </c>
      <c r="CD295" s="27">
        <v>13.353354792116383</v>
      </c>
      <c r="CE295" s="27">
        <v>12.979053157367405</v>
      </c>
      <c r="CF295" s="27">
        <v>12.662601354931802</v>
      </c>
      <c r="CG295" s="27">
        <v>12.243953680785465</v>
      </c>
      <c r="CH295" s="27">
        <v>11.794357642469313</v>
      </c>
      <c r="CI295" s="27">
        <v>11.293729495595294</v>
      </c>
      <c r="CJ295" s="27">
        <v>9.4324881174910686</v>
      </c>
      <c r="CK295" s="27">
        <v>8.5420573308051146</v>
      </c>
      <c r="CL295" s="27">
        <v>8.29319752374942</v>
      </c>
      <c r="CM295" s="27">
        <v>8.3943437428841037</v>
      </c>
      <c r="CO295" s="28">
        <v>9.793118086957163</v>
      </c>
      <c r="CP295" s="28">
        <v>9.5079837156900435</v>
      </c>
      <c r="CQ295" s="28">
        <v>9.3434750715184354</v>
      </c>
      <c r="CR295" s="28">
        <v>9.0271624248905589</v>
      </c>
      <c r="CS295" s="28">
        <v>8.7686287568983055</v>
      </c>
      <c r="CT295" s="28">
        <v>8.4265704195139488</v>
      </c>
      <c r="CU295" s="28">
        <v>8.1291376949002707</v>
      </c>
      <c r="CV295" s="28">
        <v>7.7324823795190056</v>
      </c>
      <c r="CW295" s="28">
        <v>7.3514510093316723</v>
      </c>
      <c r="CX295" s="28">
        <v>6.9836404512829073</v>
      </c>
      <c r="CY295" s="28">
        <v>4.3234605383872022</v>
      </c>
      <c r="CZ295" s="28">
        <v>-1.5751761434198031</v>
      </c>
      <c r="DA295" s="28">
        <v>-6.3134152893822204</v>
      </c>
      <c r="DB295" s="28">
        <v>-9.4575936593105681</v>
      </c>
      <c r="DD295" s="28">
        <v>14.430118086957163</v>
      </c>
      <c r="DE295" s="28">
        <v>14.144983715690044</v>
      </c>
      <c r="DF295" s="28">
        <v>13.980475071518436</v>
      </c>
      <c r="DG295" s="28">
        <v>13.664162424890559</v>
      </c>
      <c r="DH295" s="28">
        <v>13.405628756898306</v>
      </c>
      <c r="DI295" s="28">
        <v>13.063570419513949</v>
      </c>
      <c r="DJ295" s="28">
        <v>12.766137694900271</v>
      </c>
      <c r="DK295" s="28">
        <v>12.369482379519006</v>
      </c>
      <c r="DL295" s="28">
        <v>11.988451009331673</v>
      </c>
      <c r="DM295" s="28">
        <v>11.620640451282908</v>
      </c>
      <c r="DN295" s="28">
        <v>8.9604605383872027</v>
      </c>
      <c r="DO295" s="28">
        <v>3.0618238565801974</v>
      </c>
      <c r="DP295" s="28">
        <v>-1.67641528938222</v>
      </c>
      <c r="DQ295" s="28">
        <v>-4.8205936593105676</v>
      </c>
      <c r="DS295" s="29">
        <v>9.8191464936267572</v>
      </c>
      <c r="DT295" s="29">
        <v>9.5249779746628001</v>
      </c>
      <c r="DU295" s="29">
        <v>9.3632672091650111</v>
      </c>
      <c r="DV295" s="29">
        <v>9.0817959963699533</v>
      </c>
      <c r="DW295" s="29">
        <v>8.8555475175980032</v>
      </c>
      <c r="DX295" s="29">
        <v>8.5644308014887454</v>
      </c>
      <c r="DY295" s="29">
        <v>8.3164813613577824</v>
      </c>
      <c r="DZ295" s="29">
        <v>7.9777565320069002</v>
      </c>
      <c r="EA295" s="29">
        <v>7.4638185681693638</v>
      </c>
      <c r="EB295" s="29">
        <v>6.085259518966744</v>
      </c>
      <c r="EC295" s="29">
        <v>-0.39378833875910146</v>
      </c>
      <c r="ED295" s="29">
        <v>-5.7917652298788873</v>
      </c>
      <c r="EE295" s="29">
        <v>-8.9324687260454709</v>
      </c>
      <c r="EF295" s="29">
        <v>-8.1299193292085121</v>
      </c>
      <c r="EH295" s="29">
        <v>14.456146493626758</v>
      </c>
      <c r="EI295" s="29">
        <v>14.161977974662801</v>
      </c>
      <c r="EJ295" s="29">
        <v>14.161977974662801</v>
      </c>
      <c r="EK295" s="29">
        <v>13.718795996369954</v>
      </c>
      <c r="EL295" s="29">
        <v>13.492547517598004</v>
      </c>
      <c r="EM295" s="29">
        <v>13.201430801488746</v>
      </c>
      <c r="EN295" s="29">
        <v>12.953481361357783</v>
      </c>
      <c r="EO295" s="29">
        <v>12.614756532006901</v>
      </c>
      <c r="EP295" s="29">
        <v>12.100818568169364</v>
      </c>
      <c r="EQ295" s="29">
        <v>10.722259518966744</v>
      </c>
      <c r="ER295" s="29">
        <v>4.243211661240899</v>
      </c>
      <c r="ES295" s="29">
        <v>-1.1547652298788869</v>
      </c>
      <c r="ET295" s="29">
        <v>-4.2954687260454705</v>
      </c>
      <c r="EU295" s="29">
        <v>-3.4929193292085117</v>
      </c>
      <c r="EW295" s="1">
        <v>394298</v>
      </c>
      <c r="EX295" s="1">
        <v>409450</v>
      </c>
      <c r="EY295" s="1" t="s">
        <v>652</v>
      </c>
      <c r="EZ295" s="1" t="s">
        <v>861</v>
      </c>
    </row>
    <row r="296" spans="2:156" ht="16" thickBot="1" x14ac:dyDescent="0.4">
      <c r="B296" s="21" t="s">
        <v>3</v>
      </c>
      <c r="C296" s="22">
        <v>15.752004728611713</v>
      </c>
      <c r="D296" s="23">
        <v>15.571314937202565</v>
      </c>
      <c r="E296" s="23">
        <v>15.437287494371144</v>
      </c>
      <c r="F296" s="23">
        <v>15.350433072832313</v>
      </c>
      <c r="G296" s="23">
        <v>15.32458621088999</v>
      </c>
      <c r="H296" s="23">
        <v>15.37969353321944</v>
      </c>
      <c r="I296" s="23">
        <v>15.265493295671757</v>
      </c>
      <c r="J296" s="23">
        <v>15.279921095421162</v>
      </c>
      <c r="K296" s="23">
        <v>15.220581342660925</v>
      </c>
      <c r="L296" s="23">
        <v>15.160077795928849</v>
      </c>
      <c r="M296" s="23">
        <v>14.93487705467437</v>
      </c>
      <c r="N296" s="23">
        <v>14.818987539964253</v>
      </c>
      <c r="O296" s="23">
        <v>14.797021532344452</v>
      </c>
      <c r="P296" s="23">
        <v>14.801078827849253</v>
      </c>
      <c r="Q296" s="24"/>
      <c r="R296" s="23">
        <v>22.252004728611713</v>
      </c>
      <c r="S296" s="23">
        <v>22.071314937202565</v>
      </c>
      <c r="T296" s="23">
        <v>21.937287494371144</v>
      </c>
      <c r="U296" s="23">
        <v>21.850433072832313</v>
      </c>
      <c r="V296" s="23">
        <v>21.82458621088999</v>
      </c>
      <c r="W296" s="23">
        <v>21.879693533219438</v>
      </c>
      <c r="X296" s="23">
        <v>21.765493295671757</v>
      </c>
      <c r="Y296" s="23">
        <v>21.779921095421162</v>
      </c>
      <c r="Z296" s="23">
        <v>21.720581342660925</v>
      </c>
      <c r="AA296" s="23">
        <v>21.660077795928849</v>
      </c>
      <c r="AB296" s="23">
        <v>21.43487705467437</v>
      </c>
      <c r="AC296" s="23">
        <v>21.318987539964255</v>
      </c>
      <c r="AD296" s="23">
        <v>21.297021532344452</v>
      </c>
      <c r="AE296" s="23">
        <v>21.301078827849253</v>
      </c>
      <c r="AG296" s="25">
        <v>16.000679533407631</v>
      </c>
      <c r="AH296" s="25">
        <v>16.021735342284881</v>
      </c>
      <c r="AI296" s="25">
        <v>15.821969507029678</v>
      </c>
      <c r="AJ296" s="25">
        <v>15.683687108099079</v>
      </c>
      <c r="AK296" s="25">
        <v>15.622347632468539</v>
      </c>
      <c r="AL296" s="25">
        <v>15.663675648685482</v>
      </c>
      <c r="AM296" s="25">
        <v>15.534812435665469</v>
      </c>
      <c r="AN296" s="25">
        <v>15.525704601097528</v>
      </c>
      <c r="AO296" s="25">
        <v>15.439639279686126</v>
      </c>
      <c r="AP296" s="25">
        <v>15.351062369115919</v>
      </c>
      <c r="AQ296" s="25">
        <v>15.140531890653314</v>
      </c>
      <c r="AR296" s="25">
        <v>15.024135032151248</v>
      </c>
      <c r="AS296" s="25">
        <v>14.964673658324305</v>
      </c>
      <c r="AT296" s="25">
        <v>14.99847678002434</v>
      </c>
      <c r="AV296" s="26">
        <v>22.500679533407631</v>
      </c>
      <c r="AW296" s="26">
        <v>22.521735342284881</v>
      </c>
      <c r="AX296" s="26">
        <v>22.321969507029678</v>
      </c>
      <c r="AY296" s="26">
        <v>22.183687108099079</v>
      </c>
      <c r="AZ296" s="26">
        <v>22.122347632468539</v>
      </c>
      <c r="BA296" s="26">
        <v>22.163675648685484</v>
      </c>
      <c r="BB296" s="26">
        <v>22.034812435665469</v>
      </c>
      <c r="BC296" s="26">
        <v>22.02570460109753</v>
      </c>
      <c r="BD296" s="26">
        <v>21.939639279686126</v>
      </c>
      <c r="BE296" s="26">
        <v>21.851062369115919</v>
      </c>
      <c r="BF296" s="26">
        <v>21.640531890653314</v>
      </c>
      <c r="BG296" s="26">
        <v>21.52413503215125</v>
      </c>
      <c r="BH296" s="26">
        <v>21.464673658324305</v>
      </c>
      <c r="BI296" s="26">
        <v>21.49847678002434</v>
      </c>
      <c r="BK296" s="27">
        <v>15.753053721472085</v>
      </c>
      <c r="BL296" s="27">
        <v>15.573933312038397</v>
      </c>
      <c r="BM296" s="27">
        <v>15.44231054911072</v>
      </c>
      <c r="BN296" s="27">
        <v>15.357564101460792</v>
      </c>
      <c r="BO296" s="27">
        <v>15.333704728841154</v>
      </c>
      <c r="BP296" s="27">
        <v>15.390508620266857</v>
      </c>
      <c r="BQ296" s="27">
        <v>15.279033857589532</v>
      </c>
      <c r="BR296" s="27">
        <v>15.29556493382298</v>
      </c>
      <c r="BS296" s="27">
        <v>15.239693750438171</v>
      </c>
      <c r="BT296" s="27">
        <v>15.185549538935417</v>
      </c>
      <c r="BU296" s="27">
        <v>14.992158341678909</v>
      </c>
      <c r="BV296" s="27">
        <v>14.951243361763876</v>
      </c>
      <c r="BW296" s="27">
        <v>14.965206445594394</v>
      </c>
      <c r="BX296" s="27">
        <v>15.034634243484344</v>
      </c>
      <c r="BZ296" s="27">
        <v>22.253053721472085</v>
      </c>
      <c r="CA296" s="27">
        <v>22.073933312038399</v>
      </c>
      <c r="CB296" s="27">
        <v>21.942310549110722</v>
      </c>
      <c r="CC296" s="27">
        <v>21.857564101460792</v>
      </c>
      <c r="CD296" s="27">
        <v>21.833704728841155</v>
      </c>
      <c r="CE296" s="27">
        <v>21.890508620266857</v>
      </c>
      <c r="CF296" s="27">
        <v>21.779033857589532</v>
      </c>
      <c r="CG296" s="27">
        <v>21.79556493382298</v>
      </c>
      <c r="CH296" s="27">
        <v>21.739693750438171</v>
      </c>
      <c r="CI296" s="27">
        <v>21.685549538935419</v>
      </c>
      <c r="CJ296" s="27">
        <v>21.492158341678909</v>
      </c>
      <c r="CK296" s="27">
        <v>21.451243361763876</v>
      </c>
      <c r="CL296" s="27">
        <v>21.465206445594394</v>
      </c>
      <c r="CM296" s="27">
        <v>21.534634243484344</v>
      </c>
      <c r="CO296" s="28">
        <v>15.770816265863612</v>
      </c>
      <c r="CP296" s="28">
        <v>15.609812091386525</v>
      </c>
      <c r="CQ296" s="28">
        <v>15.496264455159235</v>
      </c>
      <c r="CR296" s="28">
        <v>15.430725444551342</v>
      </c>
      <c r="CS296" s="28">
        <v>15.425861299875567</v>
      </c>
      <c r="CT296" s="28">
        <v>15.498208022919972</v>
      </c>
      <c r="CU296" s="28">
        <v>15.401813233707408</v>
      </c>
      <c r="CV296" s="28">
        <v>15.429882079760276</v>
      </c>
      <c r="CW296" s="28">
        <v>15.384066586000252</v>
      </c>
      <c r="CX296" s="28">
        <v>15.338051837386733</v>
      </c>
      <c r="CY296" s="28">
        <v>15.102091065543874</v>
      </c>
      <c r="CZ296" s="28">
        <v>14.519507634985588</v>
      </c>
      <c r="DA296" s="28">
        <v>13.938006471678698</v>
      </c>
      <c r="DB296" s="28">
        <v>13.570532324198142</v>
      </c>
      <c r="DD296" s="28">
        <v>22.270816265863612</v>
      </c>
      <c r="DE296" s="28">
        <v>22.109812091386523</v>
      </c>
      <c r="DF296" s="28">
        <v>21.996264455159235</v>
      </c>
      <c r="DG296" s="28">
        <v>21.930725444551342</v>
      </c>
      <c r="DH296" s="28">
        <v>21.925861299875567</v>
      </c>
      <c r="DI296" s="28">
        <v>21.998208022919972</v>
      </c>
      <c r="DJ296" s="28">
        <v>21.901813233707408</v>
      </c>
      <c r="DK296" s="28">
        <v>21.929882079760276</v>
      </c>
      <c r="DL296" s="28">
        <v>21.884066586000252</v>
      </c>
      <c r="DM296" s="28">
        <v>21.838051837386733</v>
      </c>
      <c r="DN296" s="28">
        <v>21.602091065543874</v>
      </c>
      <c r="DO296" s="28">
        <v>21.019507634985587</v>
      </c>
      <c r="DP296" s="28">
        <v>20.438006471678698</v>
      </c>
      <c r="DQ296" s="28">
        <v>20.07053232419814</v>
      </c>
      <c r="DS296" s="29">
        <v>15.766614660002595</v>
      </c>
      <c r="DT296" s="29">
        <v>15.59671434000817</v>
      </c>
      <c r="DU296" s="29">
        <v>15.477775584124398</v>
      </c>
      <c r="DV296" s="29">
        <v>15.410399615447195</v>
      </c>
      <c r="DW296" s="29">
        <v>15.40504095492661</v>
      </c>
      <c r="DX296" s="29">
        <v>15.476751076761301</v>
      </c>
      <c r="DY296" s="29">
        <v>15.375304061982355</v>
      </c>
      <c r="DZ296" s="29">
        <v>15.39873580381183</v>
      </c>
      <c r="EA296" s="29">
        <v>15.347297855401902</v>
      </c>
      <c r="EB296" s="29">
        <v>15.273889655136175</v>
      </c>
      <c r="EC296" s="29">
        <v>14.654488767104187</v>
      </c>
      <c r="ED296" s="29">
        <v>13.954289829902734</v>
      </c>
      <c r="EE296" s="29">
        <v>13.594869718477177</v>
      </c>
      <c r="EF296" s="29">
        <v>13.772614998961497</v>
      </c>
      <c r="EH296" s="29">
        <v>22.266614660002595</v>
      </c>
      <c r="EI296" s="29">
        <v>22.09671434000817</v>
      </c>
      <c r="EJ296" s="29">
        <v>22.09671434000817</v>
      </c>
      <c r="EK296" s="29">
        <v>21.910399615447197</v>
      </c>
      <c r="EL296" s="29">
        <v>21.905040954926612</v>
      </c>
      <c r="EM296" s="29">
        <v>21.976751076761303</v>
      </c>
      <c r="EN296" s="29">
        <v>21.875304061982355</v>
      </c>
      <c r="EO296" s="29">
        <v>21.898735803811832</v>
      </c>
      <c r="EP296" s="29">
        <v>21.847297855401902</v>
      </c>
      <c r="EQ296" s="29">
        <v>21.773889655136173</v>
      </c>
      <c r="ER296" s="29">
        <v>21.154488767104187</v>
      </c>
      <c r="ES296" s="29">
        <v>20.454289829902734</v>
      </c>
      <c r="ET296" s="29">
        <v>20.094869718477177</v>
      </c>
      <c r="EU296" s="29">
        <v>20.272614998961497</v>
      </c>
      <c r="EW296" s="1">
        <v>300289</v>
      </c>
      <c r="EX296" s="1">
        <v>530805</v>
      </c>
      <c r="EY296" s="1" t="s">
        <v>459</v>
      </c>
      <c r="EZ296" s="1" t="s">
        <v>873</v>
      </c>
    </row>
    <row r="297" spans="2:156" ht="16" thickBot="1" x14ac:dyDescent="0.4">
      <c r="B297" s="21" t="s">
        <v>297</v>
      </c>
      <c r="C297" s="22">
        <v>24.355098749774747</v>
      </c>
      <c r="D297" s="23">
        <v>24.107834607109623</v>
      </c>
      <c r="E297" s="23">
        <v>24.046067396135204</v>
      </c>
      <c r="F297" s="23">
        <v>23.881396033389901</v>
      </c>
      <c r="G297" s="23">
        <v>23.817134449055235</v>
      </c>
      <c r="H297" s="23">
        <v>23.576868870178821</v>
      </c>
      <c r="I297" s="23">
        <v>23.375937389729337</v>
      </c>
      <c r="J297" s="23">
        <v>23.28729755078388</v>
      </c>
      <c r="K297" s="23">
        <v>23.003756924896432</v>
      </c>
      <c r="L297" s="23">
        <v>22.693394134865972</v>
      </c>
      <c r="M297" s="23">
        <v>21.562343972044427</v>
      </c>
      <c r="N297" s="23">
        <v>20.972559344849859</v>
      </c>
      <c r="O297" s="23">
        <v>20.797061637233995</v>
      </c>
      <c r="P297" s="23">
        <v>20.978504581977852</v>
      </c>
      <c r="Q297" s="24"/>
      <c r="R297" s="23">
        <v>41.665098749774742</v>
      </c>
      <c r="S297" s="23">
        <v>41.417834607109626</v>
      </c>
      <c r="T297" s="23">
        <v>41.356067396135202</v>
      </c>
      <c r="U297" s="23">
        <v>41.1913960333899</v>
      </c>
      <c r="V297" s="23">
        <v>41.127134449055234</v>
      </c>
      <c r="W297" s="23">
        <v>40.886868870178823</v>
      </c>
      <c r="X297" s="23">
        <v>40.685937389729332</v>
      </c>
      <c r="Y297" s="23">
        <v>40.597297550783878</v>
      </c>
      <c r="Z297" s="23">
        <v>40.313756924896431</v>
      </c>
      <c r="AA297" s="23">
        <v>40.003394134865971</v>
      </c>
      <c r="AB297" s="23">
        <v>38.872343972044426</v>
      </c>
      <c r="AC297" s="23">
        <v>38.282559344849858</v>
      </c>
      <c r="AD297" s="23">
        <v>38.107061637233997</v>
      </c>
      <c r="AE297" s="23">
        <v>38.288504581977847</v>
      </c>
      <c r="AG297" s="25">
        <v>24.459691612255504</v>
      </c>
      <c r="AH297" s="25">
        <v>24.297512600502348</v>
      </c>
      <c r="AI297" s="25">
        <v>24.190822089500934</v>
      </c>
      <c r="AJ297" s="25">
        <v>24.029739327119593</v>
      </c>
      <c r="AK297" s="25">
        <v>23.971300167620925</v>
      </c>
      <c r="AL297" s="25">
        <v>23.746045289769217</v>
      </c>
      <c r="AM297" s="25">
        <v>23.555305853655817</v>
      </c>
      <c r="AN297" s="25">
        <v>23.469517474033243</v>
      </c>
      <c r="AO297" s="25">
        <v>23.214348870978025</v>
      </c>
      <c r="AP297" s="25">
        <v>23.004137575535673</v>
      </c>
      <c r="AQ297" s="25">
        <v>22.385664470410326</v>
      </c>
      <c r="AR297" s="25">
        <v>21.770631998054732</v>
      </c>
      <c r="AS297" s="25">
        <v>21.340505352884453</v>
      </c>
      <c r="AT297" s="25">
        <v>21.103230939532171</v>
      </c>
      <c r="AV297" s="26">
        <v>41.769691612255507</v>
      </c>
      <c r="AW297" s="26">
        <v>41.607512600502346</v>
      </c>
      <c r="AX297" s="26">
        <v>41.500822089500929</v>
      </c>
      <c r="AY297" s="26">
        <v>41.339739327119595</v>
      </c>
      <c r="AZ297" s="26">
        <v>41.281300167620927</v>
      </c>
      <c r="BA297" s="26">
        <v>41.056045289769216</v>
      </c>
      <c r="BB297" s="26">
        <v>40.865305853655812</v>
      </c>
      <c r="BC297" s="26">
        <v>40.779517474033241</v>
      </c>
      <c r="BD297" s="26">
        <v>40.524348870978024</v>
      </c>
      <c r="BE297" s="26">
        <v>40.314137575535668</v>
      </c>
      <c r="BF297" s="26">
        <v>39.695664470410321</v>
      </c>
      <c r="BG297" s="26">
        <v>39.080631998054727</v>
      </c>
      <c r="BH297" s="26">
        <v>38.650505352884451</v>
      </c>
      <c r="BI297" s="26">
        <v>38.41323093953217</v>
      </c>
      <c r="BK297" s="27">
        <v>24.35850326654451</v>
      </c>
      <c r="BL297" s="27">
        <v>24.12189253848323</v>
      </c>
      <c r="BM297" s="27">
        <v>24.069818045204642</v>
      </c>
      <c r="BN297" s="27">
        <v>23.915880921290935</v>
      </c>
      <c r="BO297" s="27">
        <v>23.85973664841482</v>
      </c>
      <c r="BP297" s="27">
        <v>23.630166939019169</v>
      </c>
      <c r="BQ297" s="27">
        <v>23.43874049980608</v>
      </c>
      <c r="BR297" s="27">
        <v>23.339709367934312</v>
      </c>
      <c r="BS297" s="27">
        <v>23.066873127484506</v>
      </c>
      <c r="BT297" s="27">
        <v>22.787445065608352</v>
      </c>
      <c r="BU297" s="27">
        <v>21.773858150198663</v>
      </c>
      <c r="BV297" s="27">
        <v>21.289569809494949</v>
      </c>
      <c r="BW297" s="27">
        <v>21.170381586751681</v>
      </c>
      <c r="BX297" s="27">
        <v>21.377394025265009</v>
      </c>
      <c r="BZ297" s="27">
        <v>41.668503266544505</v>
      </c>
      <c r="CA297" s="27">
        <v>41.431892538483233</v>
      </c>
      <c r="CB297" s="27">
        <v>41.379818045204644</v>
      </c>
      <c r="CC297" s="27">
        <v>41.225880921290937</v>
      </c>
      <c r="CD297" s="27">
        <v>41.169736648414819</v>
      </c>
      <c r="CE297" s="27">
        <v>40.940166939019164</v>
      </c>
      <c r="CF297" s="27">
        <v>40.748740499806075</v>
      </c>
      <c r="CG297" s="27">
        <v>40.649709367934307</v>
      </c>
      <c r="CH297" s="27">
        <v>40.376873127484508</v>
      </c>
      <c r="CI297" s="27">
        <v>40.097445065608355</v>
      </c>
      <c r="CJ297" s="27">
        <v>39.083858150198665</v>
      </c>
      <c r="CK297" s="27">
        <v>38.599569809494952</v>
      </c>
      <c r="CL297" s="27">
        <v>38.480381586751676</v>
      </c>
      <c r="CM297" s="27">
        <v>38.687394025265007</v>
      </c>
      <c r="CO297" s="28">
        <v>24.358110434893828</v>
      </c>
      <c r="CP297" s="28">
        <v>24.101985201934045</v>
      </c>
      <c r="CQ297" s="28">
        <v>24.031368924020505</v>
      </c>
      <c r="CR297" s="28">
        <v>23.860483724432392</v>
      </c>
      <c r="CS297" s="28">
        <v>23.779906166925315</v>
      </c>
      <c r="CT297" s="28">
        <v>23.513159592150483</v>
      </c>
      <c r="CU297" s="28">
        <v>23.271605863736834</v>
      </c>
      <c r="CV297" s="28">
        <v>23.145338367885692</v>
      </c>
      <c r="CW297" s="28">
        <v>22.871773113207123</v>
      </c>
      <c r="CX297" s="28">
        <v>22.678740242305331</v>
      </c>
      <c r="CY297" s="28">
        <v>21.674974847556367</v>
      </c>
      <c r="CZ297" s="28">
        <v>20.106144560812236</v>
      </c>
      <c r="DA297" s="28">
        <v>19.152962725607956</v>
      </c>
      <c r="DB297" s="28">
        <v>18.475786723121999</v>
      </c>
      <c r="DD297" s="28">
        <v>41.668110434893826</v>
      </c>
      <c r="DE297" s="28">
        <v>41.411985201934044</v>
      </c>
      <c r="DF297" s="28">
        <v>41.341368924020507</v>
      </c>
      <c r="DG297" s="28">
        <v>41.170483724432387</v>
      </c>
      <c r="DH297" s="28">
        <v>41.089906166925317</v>
      </c>
      <c r="DI297" s="28">
        <v>40.823159592150482</v>
      </c>
      <c r="DJ297" s="28">
        <v>40.581605863736833</v>
      </c>
      <c r="DK297" s="28">
        <v>40.455338367885695</v>
      </c>
      <c r="DL297" s="28">
        <v>40.181773113207122</v>
      </c>
      <c r="DM297" s="28">
        <v>39.988740242305326</v>
      </c>
      <c r="DN297" s="28">
        <v>38.984974847556366</v>
      </c>
      <c r="DO297" s="28">
        <v>37.416144560812235</v>
      </c>
      <c r="DP297" s="28">
        <v>36.462962725607952</v>
      </c>
      <c r="DQ297" s="28">
        <v>35.785786723122001</v>
      </c>
      <c r="DS297" s="29">
        <v>24.365759493118098</v>
      </c>
      <c r="DT297" s="29">
        <v>24.104811553813427</v>
      </c>
      <c r="DU297" s="29">
        <v>24.03329480537359</v>
      </c>
      <c r="DV297" s="29">
        <v>23.865898500885461</v>
      </c>
      <c r="DW297" s="29">
        <v>23.781724811549736</v>
      </c>
      <c r="DX297" s="29">
        <v>23.526098934325105</v>
      </c>
      <c r="DY297" s="29">
        <v>23.308839052341433</v>
      </c>
      <c r="DZ297" s="29">
        <v>23.214842601021694</v>
      </c>
      <c r="EA297" s="29">
        <v>22.962073760662751</v>
      </c>
      <c r="EB297" s="29">
        <v>22.55457172476153</v>
      </c>
      <c r="EC297" s="29">
        <v>20.688409280932191</v>
      </c>
      <c r="ED297" s="29">
        <v>19.369967523855056</v>
      </c>
      <c r="EE297" s="29">
        <v>18.775789299884103</v>
      </c>
      <c r="EF297" s="29">
        <v>19.043482944900621</v>
      </c>
      <c r="EH297" s="29">
        <v>41.675759493118093</v>
      </c>
      <c r="EI297" s="29">
        <v>41.414811553813429</v>
      </c>
      <c r="EJ297" s="29">
        <v>41.414811553813429</v>
      </c>
      <c r="EK297" s="29">
        <v>41.175898500885459</v>
      </c>
      <c r="EL297" s="29">
        <v>41.091724811549739</v>
      </c>
      <c r="EM297" s="29">
        <v>40.836098934325101</v>
      </c>
      <c r="EN297" s="29">
        <v>40.618839052341436</v>
      </c>
      <c r="EO297" s="29">
        <v>40.524842601021696</v>
      </c>
      <c r="EP297" s="29">
        <v>40.272073760662749</v>
      </c>
      <c r="EQ297" s="29">
        <v>39.864571724761532</v>
      </c>
      <c r="ER297" s="29">
        <v>37.998409280932194</v>
      </c>
      <c r="ES297" s="29">
        <v>36.679967523855055</v>
      </c>
      <c r="ET297" s="29">
        <v>36.085789299884098</v>
      </c>
      <c r="EU297" s="29">
        <v>36.35348294490062</v>
      </c>
      <c r="EW297" s="1">
        <v>311307</v>
      </c>
      <c r="EX297" s="1">
        <v>553464</v>
      </c>
      <c r="EY297" s="1" t="s">
        <v>542</v>
      </c>
      <c r="EZ297" s="1" t="s">
        <v>873</v>
      </c>
    </row>
    <row r="298" spans="2:156" ht="16" thickBot="1" x14ac:dyDescent="0.4">
      <c r="B298" s="21" t="s">
        <v>298</v>
      </c>
      <c r="C298" s="22">
        <v>7.7310589013861133</v>
      </c>
      <c r="D298" s="23">
        <v>7.4475094649007669</v>
      </c>
      <c r="E298" s="23">
        <v>7.3702008677703024</v>
      </c>
      <c r="F298" s="23">
        <v>7.1409648053005217</v>
      </c>
      <c r="G298" s="23">
        <v>6.9718090751119757</v>
      </c>
      <c r="H298" s="23">
        <v>6.7091242623440479</v>
      </c>
      <c r="I298" s="23">
        <v>6.4070126997950148</v>
      </c>
      <c r="J298" s="23">
        <v>6.1251302605551672</v>
      </c>
      <c r="K298" s="23">
        <v>5.7792685171528149</v>
      </c>
      <c r="L298" s="23">
        <v>5.2803457144396013</v>
      </c>
      <c r="M298" s="23">
        <v>3.1195146190121896</v>
      </c>
      <c r="N298" s="23">
        <v>1.3708713487380457</v>
      </c>
      <c r="O298" s="23">
        <v>0.27961160928580853</v>
      </c>
      <c r="P298" s="23">
        <v>-0.48252335647442379</v>
      </c>
      <c r="Q298" s="24"/>
      <c r="R298" s="23">
        <v>12.368058901386114</v>
      </c>
      <c r="S298" s="23">
        <v>12.084509464900767</v>
      </c>
      <c r="T298" s="23">
        <v>12.007200867770303</v>
      </c>
      <c r="U298" s="23">
        <v>11.777964805300522</v>
      </c>
      <c r="V298" s="23">
        <v>11.608809075111976</v>
      </c>
      <c r="W298" s="23">
        <v>11.346124262344048</v>
      </c>
      <c r="X298" s="23">
        <v>11.044012699795015</v>
      </c>
      <c r="Y298" s="23">
        <v>10.762130260555168</v>
      </c>
      <c r="Z298" s="23">
        <v>10.416268517152815</v>
      </c>
      <c r="AA298" s="23">
        <v>9.9173457144396018</v>
      </c>
      <c r="AB298" s="23">
        <v>7.7565146190121901</v>
      </c>
      <c r="AC298" s="23">
        <v>6.0078713487380462</v>
      </c>
      <c r="AD298" s="23">
        <v>4.916611609285809</v>
      </c>
      <c r="AE298" s="23">
        <v>4.1544766435255767</v>
      </c>
      <c r="AG298" s="25">
        <v>7.9029259522686921</v>
      </c>
      <c r="AH298" s="25">
        <v>7.762938516511678</v>
      </c>
      <c r="AI298" s="25">
        <v>7.6192217384180463</v>
      </c>
      <c r="AJ298" s="25">
        <v>7.4012823598006392</v>
      </c>
      <c r="AK298" s="25">
        <v>7.2497415987598934</v>
      </c>
      <c r="AL298" s="25">
        <v>7.0140550097330898</v>
      </c>
      <c r="AM298" s="25">
        <v>6.7336688131623745</v>
      </c>
      <c r="AN298" s="25">
        <v>6.469383496465376</v>
      </c>
      <c r="AO298" s="25">
        <v>6.1627360330567313</v>
      </c>
      <c r="AP298" s="25">
        <v>5.8693283892103878</v>
      </c>
      <c r="AQ298" s="25">
        <v>4.6356628232756272</v>
      </c>
      <c r="AR298" s="25">
        <v>3.2148105531528017</v>
      </c>
      <c r="AS298" s="25">
        <v>1.9234434598693575</v>
      </c>
      <c r="AT298" s="25">
        <v>0.93029490936747194</v>
      </c>
      <c r="AV298" s="26">
        <v>12.539925952268693</v>
      </c>
      <c r="AW298" s="26">
        <v>12.399938516511678</v>
      </c>
      <c r="AX298" s="26">
        <v>12.256221738418047</v>
      </c>
      <c r="AY298" s="26">
        <v>12.03828235980064</v>
      </c>
      <c r="AZ298" s="26">
        <v>11.886741598759894</v>
      </c>
      <c r="BA298" s="26">
        <v>11.65105500973309</v>
      </c>
      <c r="BB298" s="26">
        <v>11.370668813162375</v>
      </c>
      <c r="BC298" s="26">
        <v>11.106383496465376</v>
      </c>
      <c r="BD298" s="26">
        <v>10.799736033056732</v>
      </c>
      <c r="BE298" s="26">
        <v>10.506328389210388</v>
      </c>
      <c r="BF298" s="26">
        <v>9.2726628232756276</v>
      </c>
      <c r="BG298" s="26">
        <v>7.8518105531528022</v>
      </c>
      <c r="BH298" s="26">
        <v>6.560443459869358</v>
      </c>
      <c r="BI298" s="26">
        <v>5.5672949093674724</v>
      </c>
      <c r="BK298" s="27">
        <v>7.7411457309339262</v>
      </c>
      <c r="BL298" s="27">
        <v>7.4735070165835484</v>
      </c>
      <c r="BM298" s="27">
        <v>7.4122410464532589</v>
      </c>
      <c r="BN298" s="27">
        <v>7.1972583854408523</v>
      </c>
      <c r="BO298" s="27">
        <v>7.0416035164246153</v>
      </c>
      <c r="BP298" s="27">
        <v>6.7919965024908109</v>
      </c>
      <c r="BQ298" s="27">
        <v>6.5025877782406454</v>
      </c>
      <c r="BR298" s="27">
        <v>6.2163431447128623</v>
      </c>
      <c r="BS298" s="27">
        <v>5.8883340898064063</v>
      </c>
      <c r="BT298" s="27">
        <v>5.4406962726273456</v>
      </c>
      <c r="BU298" s="27">
        <v>3.5935092745991568</v>
      </c>
      <c r="BV298" s="27">
        <v>2.3799047871398997</v>
      </c>
      <c r="BW298" s="27">
        <v>1.5501165028004422</v>
      </c>
      <c r="BX298" s="27">
        <v>1.2847141950129561</v>
      </c>
      <c r="BZ298" s="27">
        <v>12.378145730933927</v>
      </c>
      <c r="CA298" s="27">
        <v>12.110507016583549</v>
      </c>
      <c r="CB298" s="27">
        <v>12.049241046453259</v>
      </c>
      <c r="CC298" s="27">
        <v>11.834258385440853</v>
      </c>
      <c r="CD298" s="27">
        <v>11.678603516424616</v>
      </c>
      <c r="CE298" s="27">
        <v>11.428996502490811</v>
      </c>
      <c r="CF298" s="27">
        <v>11.139587778240646</v>
      </c>
      <c r="CG298" s="27">
        <v>10.853343144712863</v>
      </c>
      <c r="CH298" s="27">
        <v>10.525334089806407</v>
      </c>
      <c r="CI298" s="27">
        <v>10.077696272627346</v>
      </c>
      <c r="CJ298" s="27">
        <v>8.2305092745991573</v>
      </c>
      <c r="CK298" s="27">
        <v>7.0169047871399002</v>
      </c>
      <c r="CL298" s="27">
        <v>6.1871165028004427</v>
      </c>
      <c r="CM298" s="27">
        <v>5.9217141950129566</v>
      </c>
      <c r="CO298" s="28">
        <v>7.7430095696537098</v>
      </c>
      <c r="CP298" s="28">
        <v>7.4554057302179224</v>
      </c>
      <c r="CQ298" s="28">
        <v>7.3701150816055225</v>
      </c>
      <c r="CR298" s="28">
        <v>7.1268093839352016</v>
      </c>
      <c r="CS298" s="28">
        <v>6.9311048108623936</v>
      </c>
      <c r="CT298" s="28">
        <v>6.606325878746361</v>
      </c>
      <c r="CU298" s="28">
        <v>6.1827936997088386</v>
      </c>
      <c r="CV298" s="28">
        <v>5.7614908300703931</v>
      </c>
      <c r="CW298" s="28">
        <v>5.3413399694088106</v>
      </c>
      <c r="CX298" s="28">
        <v>4.9171862984749879</v>
      </c>
      <c r="CY298" s="28">
        <v>1.9097568993539014</v>
      </c>
      <c r="CZ298" s="28">
        <v>-3.3144817909784585</v>
      </c>
      <c r="DA298" s="28">
        <v>-7.1032595060921402</v>
      </c>
      <c r="DB298" s="28">
        <v>-9.5926650432314204</v>
      </c>
      <c r="DD298" s="28">
        <v>12.38000956965371</v>
      </c>
      <c r="DE298" s="28">
        <v>12.092405730217923</v>
      </c>
      <c r="DF298" s="28">
        <v>12.007115081605523</v>
      </c>
      <c r="DG298" s="28">
        <v>11.763809383935202</v>
      </c>
      <c r="DH298" s="28">
        <v>11.568104810862394</v>
      </c>
      <c r="DI298" s="28">
        <v>11.243325878746361</v>
      </c>
      <c r="DJ298" s="28">
        <v>10.819793699708839</v>
      </c>
      <c r="DK298" s="28">
        <v>10.398490830070394</v>
      </c>
      <c r="DL298" s="28">
        <v>9.9783399694088111</v>
      </c>
      <c r="DM298" s="28">
        <v>9.5541862984749883</v>
      </c>
      <c r="DN298" s="28">
        <v>6.5467568993539018</v>
      </c>
      <c r="DO298" s="28">
        <v>1.3225182090215419</v>
      </c>
      <c r="DP298" s="28">
        <v>-2.4662595060921397</v>
      </c>
      <c r="DQ298" s="28">
        <v>-4.95566504323142</v>
      </c>
      <c r="DS298" s="29">
        <v>7.7701629083342461</v>
      </c>
      <c r="DT298" s="29">
        <v>7.4739432738836413</v>
      </c>
      <c r="DU298" s="29">
        <v>7.4080944753199542</v>
      </c>
      <c r="DV298" s="29">
        <v>7.174587766732671</v>
      </c>
      <c r="DW298" s="29">
        <v>6.9617246944058238</v>
      </c>
      <c r="DX298" s="29">
        <v>6.5868674184145952</v>
      </c>
      <c r="DY298" s="29">
        <v>6.139432228241148</v>
      </c>
      <c r="DZ298" s="29">
        <v>5.6903461230806798</v>
      </c>
      <c r="EA298" s="29">
        <v>5.1468008424210154</v>
      </c>
      <c r="EB298" s="29">
        <v>4.1428425335446981</v>
      </c>
      <c r="EC298" s="29">
        <v>-1.4560218627808581</v>
      </c>
      <c r="ED298" s="29">
        <v>-6.2201845832695462</v>
      </c>
      <c r="EE298" s="29">
        <v>-8.6890005115936972</v>
      </c>
      <c r="EF298" s="29">
        <v>-8.4581039740384156</v>
      </c>
      <c r="EH298" s="29">
        <v>12.407162908334247</v>
      </c>
      <c r="EI298" s="29">
        <v>12.110943273883642</v>
      </c>
      <c r="EJ298" s="29">
        <v>12.110943273883642</v>
      </c>
      <c r="EK298" s="29">
        <v>11.811587766732671</v>
      </c>
      <c r="EL298" s="29">
        <v>11.598724694405824</v>
      </c>
      <c r="EM298" s="29">
        <v>11.223867418414596</v>
      </c>
      <c r="EN298" s="29">
        <v>10.776432228241148</v>
      </c>
      <c r="EO298" s="29">
        <v>10.32734612308068</v>
      </c>
      <c r="EP298" s="29">
        <v>9.7838008424210159</v>
      </c>
      <c r="EQ298" s="29">
        <v>8.7798425335446986</v>
      </c>
      <c r="ER298" s="29">
        <v>3.1809781372191424</v>
      </c>
      <c r="ES298" s="29">
        <v>-1.5831845832695457</v>
      </c>
      <c r="ET298" s="29">
        <v>-4.0520005115936968</v>
      </c>
      <c r="EU298" s="29">
        <v>-3.8211039740384152</v>
      </c>
      <c r="EW298" s="1">
        <v>347198</v>
      </c>
      <c r="EX298" s="1">
        <v>407434</v>
      </c>
      <c r="EY298" s="1" t="s">
        <v>733</v>
      </c>
      <c r="EZ298" s="1" t="s">
        <v>878</v>
      </c>
    </row>
    <row r="299" spans="2:156" ht="16" thickBot="1" x14ac:dyDescent="0.4">
      <c r="B299" s="21" t="s">
        <v>299</v>
      </c>
      <c r="C299" s="22">
        <v>5.4358164979323886</v>
      </c>
      <c r="D299" s="23">
        <v>5.3122932327700934</v>
      </c>
      <c r="E299" s="23">
        <v>5.3159409067951513</v>
      </c>
      <c r="F299" s="23">
        <v>5.1746680217460552</v>
      </c>
      <c r="G299" s="23">
        <v>5.0749601780923879</v>
      </c>
      <c r="H299" s="23">
        <v>4.8913307547124951</v>
      </c>
      <c r="I299" s="23">
        <v>4.6827225121535676</v>
      </c>
      <c r="J299" s="23">
        <v>4.514093604790002</v>
      </c>
      <c r="K299" s="23">
        <v>4.3764976155492405</v>
      </c>
      <c r="L299" s="23">
        <v>4.1154101867752217</v>
      </c>
      <c r="M299" s="23">
        <v>3.4086805180838873</v>
      </c>
      <c r="N299" s="23">
        <v>3.0577010613665081</v>
      </c>
      <c r="O299" s="23">
        <v>2.9825240190411719</v>
      </c>
      <c r="P299" s="23">
        <v>3.1804876290070823</v>
      </c>
      <c r="Q299" s="24"/>
      <c r="R299" s="23">
        <v>7.4358164979323886</v>
      </c>
      <c r="S299" s="23">
        <v>7.3122932327700934</v>
      </c>
      <c r="T299" s="23">
        <v>7.3159409067951513</v>
      </c>
      <c r="U299" s="23">
        <v>7.1746680217460552</v>
      </c>
      <c r="V299" s="23">
        <v>7.0749601780923879</v>
      </c>
      <c r="W299" s="23">
        <v>6.8913307547124951</v>
      </c>
      <c r="X299" s="23">
        <v>6.6827225121535676</v>
      </c>
      <c r="Y299" s="23">
        <v>6.514093604790002</v>
      </c>
      <c r="Z299" s="23">
        <v>6.3764976155492405</v>
      </c>
      <c r="AA299" s="23">
        <v>6.1154101867752217</v>
      </c>
      <c r="AB299" s="23">
        <v>5.4086805180838873</v>
      </c>
      <c r="AC299" s="23">
        <v>5.0577010613665081</v>
      </c>
      <c r="AD299" s="23">
        <v>4.9825240190411719</v>
      </c>
      <c r="AE299" s="23">
        <v>5.1804876290070823</v>
      </c>
      <c r="AG299" s="25">
        <v>5.5212467523908932</v>
      </c>
      <c r="AH299" s="25">
        <v>5.4761280581853908</v>
      </c>
      <c r="AI299" s="25">
        <v>5.3844922611632384</v>
      </c>
      <c r="AJ299" s="25">
        <v>5.2102434969844058</v>
      </c>
      <c r="AK299" s="25">
        <v>5.0860695817321142</v>
      </c>
      <c r="AL299" s="25">
        <v>4.878174971703233</v>
      </c>
      <c r="AM299" s="25">
        <v>4.6345818770419598</v>
      </c>
      <c r="AN299" s="25">
        <v>4.4231228686146853</v>
      </c>
      <c r="AO299" s="25">
        <v>4.2163145446546277</v>
      </c>
      <c r="AP299" s="25">
        <v>3.9370780901342037</v>
      </c>
      <c r="AQ299" s="25">
        <v>3.5365282301753815</v>
      </c>
      <c r="AR299" s="25">
        <v>3.2384893386095488</v>
      </c>
      <c r="AS299" s="25">
        <v>3.0743443848352534</v>
      </c>
      <c r="AT299" s="25">
        <v>3.0686680592131044</v>
      </c>
      <c r="AV299" s="26">
        <v>7.5212467523908932</v>
      </c>
      <c r="AW299" s="26">
        <v>7.4761280581853908</v>
      </c>
      <c r="AX299" s="26">
        <v>7.3844922611632384</v>
      </c>
      <c r="AY299" s="26">
        <v>7.2102434969844058</v>
      </c>
      <c r="AZ299" s="26">
        <v>7.0860695817321142</v>
      </c>
      <c r="BA299" s="26">
        <v>6.878174971703233</v>
      </c>
      <c r="BB299" s="26">
        <v>6.6345818770419598</v>
      </c>
      <c r="BC299" s="26">
        <v>6.4231228686146853</v>
      </c>
      <c r="BD299" s="26">
        <v>6.2163145446546277</v>
      </c>
      <c r="BE299" s="26">
        <v>5.9370780901342037</v>
      </c>
      <c r="BF299" s="26">
        <v>5.5365282301753815</v>
      </c>
      <c r="BG299" s="26">
        <v>5.2384893386095488</v>
      </c>
      <c r="BH299" s="26">
        <v>5.0743443848352534</v>
      </c>
      <c r="BI299" s="26">
        <v>5.0686680592131044</v>
      </c>
      <c r="BK299" s="27">
        <v>5.4470210731144784</v>
      </c>
      <c r="BL299" s="27">
        <v>5.3408376525033194</v>
      </c>
      <c r="BM299" s="27">
        <v>5.3490585368102499</v>
      </c>
      <c r="BN299" s="27">
        <v>5.2199510695765987</v>
      </c>
      <c r="BO299" s="27">
        <v>5.1313394131989938</v>
      </c>
      <c r="BP299" s="27">
        <v>4.9605579803067847</v>
      </c>
      <c r="BQ299" s="27">
        <v>4.7653556437100697</v>
      </c>
      <c r="BR299" s="27">
        <v>4.6089508148680451</v>
      </c>
      <c r="BS299" s="27">
        <v>4.4861672447304848</v>
      </c>
      <c r="BT299" s="27">
        <v>4.2560434425344429</v>
      </c>
      <c r="BU299" s="27">
        <v>3.6273984488618201</v>
      </c>
      <c r="BV299" s="27">
        <v>3.3286632458449574</v>
      </c>
      <c r="BW299" s="27">
        <v>3.2743093958238525</v>
      </c>
      <c r="BX299" s="27">
        <v>3.4610630644695526</v>
      </c>
      <c r="BZ299" s="27">
        <v>7.4470210731144784</v>
      </c>
      <c r="CA299" s="27">
        <v>7.3408376525033194</v>
      </c>
      <c r="CB299" s="27">
        <v>7.3490585368102499</v>
      </c>
      <c r="CC299" s="27">
        <v>7.2199510695765987</v>
      </c>
      <c r="CD299" s="27">
        <v>7.1313394131989938</v>
      </c>
      <c r="CE299" s="27">
        <v>6.9605579803067847</v>
      </c>
      <c r="CF299" s="27">
        <v>6.7653556437100697</v>
      </c>
      <c r="CG299" s="27">
        <v>6.6089508148680451</v>
      </c>
      <c r="CH299" s="27">
        <v>6.4861672447304848</v>
      </c>
      <c r="CI299" s="27">
        <v>6.2560434425344429</v>
      </c>
      <c r="CJ299" s="27">
        <v>5.6273984488618201</v>
      </c>
      <c r="CK299" s="27">
        <v>5.3286632458449574</v>
      </c>
      <c r="CL299" s="27">
        <v>5.2743093958238525</v>
      </c>
      <c r="CM299" s="27">
        <v>5.4610630644695526</v>
      </c>
      <c r="CO299" s="28">
        <v>5.4365594104633379</v>
      </c>
      <c r="CP299" s="28">
        <v>5.3099429279705586</v>
      </c>
      <c r="CQ299" s="28">
        <v>5.308039890209149</v>
      </c>
      <c r="CR299" s="28">
        <v>5.1568676071953794</v>
      </c>
      <c r="CS299" s="28">
        <v>5.047024895201802</v>
      </c>
      <c r="CT299" s="28">
        <v>4.8457554086154033</v>
      </c>
      <c r="CU299" s="28">
        <v>4.5882162562198658</v>
      </c>
      <c r="CV299" s="28">
        <v>4.3556711188398261</v>
      </c>
      <c r="CW299" s="28">
        <v>4.1829841245931334</v>
      </c>
      <c r="CX299" s="28">
        <v>3.9346134275753073</v>
      </c>
      <c r="CY299" s="28">
        <v>2.7381864072592457</v>
      </c>
      <c r="CZ299" s="28">
        <v>-0.25458347198039988</v>
      </c>
      <c r="DA299" s="28">
        <v>-2.6694509062458884</v>
      </c>
      <c r="DB299" s="28">
        <v>-4.2897740754912519</v>
      </c>
      <c r="DD299" s="28">
        <v>7.4365594104633379</v>
      </c>
      <c r="DE299" s="28">
        <v>7.3099429279705586</v>
      </c>
      <c r="DF299" s="28">
        <v>7.308039890209149</v>
      </c>
      <c r="DG299" s="28">
        <v>7.1568676071953794</v>
      </c>
      <c r="DH299" s="28">
        <v>7.047024895201802</v>
      </c>
      <c r="DI299" s="28">
        <v>6.8457554086154033</v>
      </c>
      <c r="DJ299" s="28">
        <v>6.5882162562198658</v>
      </c>
      <c r="DK299" s="28">
        <v>6.3556711188398261</v>
      </c>
      <c r="DL299" s="28">
        <v>6.1829841245931334</v>
      </c>
      <c r="DM299" s="28">
        <v>5.9346134275753073</v>
      </c>
      <c r="DN299" s="28">
        <v>4.7381864072592457</v>
      </c>
      <c r="DO299" s="28">
        <v>1.7454165280196001</v>
      </c>
      <c r="DP299" s="28">
        <v>-0.66945090624588843</v>
      </c>
      <c r="DQ299" s="28">
        <v>-2.2897740754912519</v>
      </c>
      <c r="DS299" s="29">
        <v>5.4600712673128307</v>
      </c>
      <c r="DT299" s="29">
        <v>5.3372775673184822</v>
      </c>
      <c r="DU299" s="29">
        <v>5.3492921516242635</v>
      </c>
      <c r="DV299" s="29">
        <v>5.2178482536704749</v>
      </c>
      <c r="DW299" s="29">
        <v>5.1231518200970845</v>
      </c>
      <c r="DX299" s="29">
        <v>4.9368360335082393</v>
      </c>
      <c r="DY299" s="29">
        <v>4.7252460548236392</v>
      </c>
      <c r="DZ299" s="29">
        <v>4.5370173589486456</v>
      </c>
      <c r="EA299" s="29">
        <v>4.330428402231135</v>
      </c>
      <c r="EB299" s="29">
        <v>3.5447335952659067</v>
      </c>
      <c r="EC299" s="29">
        <v>0.13206659950478539</v>
      </c>
      <c r="ED299" s="29">
        <v>-2.5710540004950424</v>
      </c>
      <c r="EE299" s="29">
        <v>-4.1780388112432583</v>
      </c>
      <c r="EF299" s="29">
        <v>-3.5947961817994631</v>
      </c>
      <c r="EH299" s="29">
        <v>7.4600712673128307</v>
      </c>
      <c r="EI299" s="29">
        <v>7.3372775673184822</v>
      </c>
      <c r="EJ299" s="29">
        <v>7.3372775673184822</v>
      </c>
      <c r="EK299" s="29">
        <v>7.2178482536704749</v>
      </c>
      <c r="EL299" s="29">
        <v>7.1231518200970845</v>
      </c>
      <c r="EM299" s="29">
        <v>6.9368360335082393</v>
      </c>
      <c r="EN299" s="29">
        <v>6.7252460548236392</v>
      </c>
      <c r="EO299" s="29">
        <v>6.5370173589486456</v>
      </c>
      <c r="EP299" s="29">
        <v>6.330428402231135</v>
      </c>
      <c r="EQ299" s="29">
        <v>5.5447335952659067</v>
      </c>
      <c r="ER299" s="29">
        <v>2.1320665995047854</v>
      </c>
      <c r="ES299" s="29">
        <v>-0.5710540004950424</v>
      </c>
      <c r="ET299" s="29">
        <v>-2.1780388112432583</v>
      </c>
      <c r="EU299" s="29">
        <v>-1.5947961817994631</v>
      </c>
      <c r="EW299" s="1">
        <v>297180</v>
      </c>
      <c r="EX299" s="1">
        <v>518183</v>
      </c>
      <c r="EY299" s="1" t="s">
        <v>544</v>
      </c>
      <c r="EZ299" s="1" t="s">
        <v>873</v>
      </c>
    </row>
    <row r="300" spans="2:156" ht="16" thickBot="1" x14ac:dyDescent="0.4">
      <c r="B300" s="21" t="s">
        <v>300</v>
      </c>
      <c r="C300" s="22">
        <v>9.253281547556055</v>
      </c>
      <c r="D300" s="23">
        <v>8.7411114192929666</v>
      </c>
      <c r="E300" s="23">
        <v>8.7829714914001968</v>
      </c>
      <c r="F300" s="23">
        <v>8.5722681772307663</v>
      </c>
      <c r="G300" s="23">
        <v>8.4958237984919034</v>
      </c>
      <c r="H300" s="23">
        <v>8.1357810005660269</v>
      </c>
      <c r="I300" s="23">
        <v>7.9081162639246312</v>
      </c>
      <c r="J300" s="23">
        <v>7.6682754264426976</v>
      </c>
      <c r="K300" s="23">
        <v>7.2992653292609635</v>
      </c>
      <c r="L300" s="23">
        <v>7.0005010827382605</v>
      </c>
      <c r="M300" s="23">
        <v>5.795410605030046</v>
      </c>
      <c r="N300" s="23">
        <v>4.9355843483009743</v>
      </c>
      <c r="O300" s="23">
        <v>4.5227290270509037</v>
      </c>
      <c r="P300" s="23">
        <v>4.3238002387377534</v>
      </c>
      <c r="Q300" s="24"/>
      <c r="R300" s="23">
        <v>13.890281547556055</v>
      </c>
      <c r="S300" s="23">
        <v>13.378111419292967</v>
      </c>
      <c r="T300" s="23">
        <v>13.419971491400197</v>
      </c>
      <c r="U300" s="23">
        <v>13.209268177230767</v>
      </c>
      <c r="V300" s="23">
        <v>13.132823798491904</v>
      </c>
      <c r="W300" s="23">
        <v>12.772781000566027</v>
      </c>
      <c r="X300" s="23">
        <v>12.545116263924632</v>
      </c>
      <c r="Y300" s="23">
        <v>12.305275426442698</v>
      </c>
      <c r="Z300" s="23">
        <v>11.936265329260964</v>
      </c>
      <c r="AA300" s="23">
        <v>11.637501082738261</v>
      </c>
      <c r="AB300" s="23">
        <v>10.432410605030046</v>
      </c>
      <c r="AC300" s="23">
        <v>9.5725843483009747</v>
      </c>
      <c r="AD300" s="23">
        <v>9.1597290270509042</v>
      </c>
      <c r="AE300" s="23">
        <v>8.9608002387377539</v>
      </c>
      <c r="AG300" s="25">
        <v>9.5478068464499515</v>
      </c>
      <c r="AH300" s="25">
        <v>9.2867287385076089</v>
      </c>
      <c r="AI300" s="25">
        <v>9.2339222791512192</v>
      </c>
      <c r="AJ300" s="25">
        <v>8.9880557152424494</v>
      </c>
      <c r="AK300" s="25">
        <v>8.9083201692935745</v>
      </c>
      <c r="AL300" s="25">
        <v>8.5819205714008575</v>
      </c>
      <c r="AM300" s="25">
        <v>8.3791269410000897</v>
      </c>
      <c r="AN300" s="25">
        <v>8.1622831418663928</v>
      </c>
      <c r="AO300" s="25">
        <v>7.8156835991280165</v>
      </c>
      <c r="AP300" s="25">
        <v>7.5623469705455921</v>
      </c>
      <c r="AQ300" s="25">
        <v>6.7492072508233107</v>
      </c>
      <c r="AR300" s="25">
        <v>6.0736928256821976</v>
      </c>
      <c r="AS300" s="25">
        <v>5.6816587616104002</v>
      </c>
      <c r="AT300" s="25">
        <v>5.4912462613883584</v>
      </c>
      <c r="AV300" s="26">
        <v>14.184806846449952</v>
      </c>
      <c r="AW300" s="26">
        <v>13.923728738507609</v>
      </c>
      <c r="AX300" s="26">
        <v>13.87092227915122</v>
      </c>
      <c r="AY300" s="26">
        <v>13.62505571524245</v>
      </c>
      <c r="AZ300" s="26">
        <v>13.545320169293575</v>
      </c>
      <c r="BA300" s="26">
        <v>13.218920571400858</v>
      </c>
      <c r="BB300" s="26">
        <v>13.01612694100009</v>
      </c>
      <c r="BC300" s="26">
        <v>12.799283141866393</v>
      </c>
      <c r="BD300" s="26">
        <v>12.452683599128017</v>
      </c>
      <c r="BE300" s="26">
        <v>12.199346970545593</v>
      </c>
      <c r="BF300" s="26">
        <v>11.386207250823311</v>
      </c>
      <c r="BG300" s="26">
        <v>10.710692825682198</v>
      </c>
      <c r="BH300" s="26">
        <v>10.318658761610401</v>
      </c>
      <c r="BI300" s="26">
        <v>10.128246261388359</v>
      </c>
      <c r="BK300" s="27">
        <v>9.2594054916271684</v>
      </c>
      <c r="BL300" s="27">
        <v>8.7569151750430905</v>
      </c>
      <c r="BM300" s="27">
        <v>8.8066823265910088</v>
      </c>
      <c r="BN300" s="27">
        <v>8.6027378395931766</v>
      </c>
      <c r="BO300" s="27">
        <v>8.533742076959193</v>
      </c>
      <c r="BP300" s="27">
        <v>8.1830452818654589</v>
      </c>
      <c r="BQ300" s="27">
        <v>7.9632793497624768</v>
      </c>
      <c r="BR300" s="27">
        <v>7.7309663260125561</v>
      </c>
      <c r="BS300" s="27">
        <v>7.3749058088476485</v>
      </c>
      <c r="BT300" s="27">
        <v>7.1040050509331998</v>
      </c>
      <c r="BU300" s="27">
        <v>6.0266238578178921</v>
      </c>
      <c r="BV300" s="27">
        <v>5.3394865160368603</v>
      </c>
      <c r="BW300" s="27">
        <v>5.0067015535237545</v>
      </c>
      <c r="BX300" s="27">
        <v>4.9125182343292266</v>
      </c>
      <c r="BZ300" s="27">
        <v>13.896405491627169</v>
      </c>
      <c r="CA300" s="27">
        <v>13.393915175043091</v>
      </c>
      <c r="CB300" s="27">
        <v>13.443682326591009</v>
      </c>
      <c r="CC300" s="27">
        <v>13.239737839593177</v>
      </c>
      <c r="CD300" s="27">
        <v>13.170742076959193</v>
      </c>
      <c r="CE300" s="27">
        <v>12.820045281865459</v>
      </c>
      <c r="CF300" s="27">
        <v>12.600279349762477</v>
      </c>
      <c r="CG300" s="27">
        <v>12.367966326012557</v>
      </c>
      <c r="CH300" s="27">
        <v>12.011905808847649</v>
      </c>
      <c r="CI300" s="27">
        <v>11.7410050509332</v>
      </c>
      <c r="CJ300" s="27">
        <v>10.663623857817893</v>
      </c>
      <c r="CK300" s="27">
        <v>9.9764865160368608</v>
      </c>
      <c r="CL300" s="27">
        <v>9.6437015535237549</v>
      </c>
      <c r="CM300" s="27">
        <v>9.5495182343292271</v>
      </c>
      <c r="CO300" s="28">
        <v>9.2724114467355552</v>
      </c>
      <c r="CP300" s="28">
        <v>8.779625142471815</v>
      </c>
      <c r="CQ300" s="28">
        <v>8.8378887372824089</v>
      </c>
      <c r="CR300" s="28">
        <v>8.6399003297906418</v>
      </c>
      <c r="CS300" s="28">
        <v>8.574134956719929</v>
      </c>
      <c r="CT300" s="28">
        <v>8.2187065283297365</v>
      </c>
      <c r="CU300" s="28">
        <v>7.9821050577216841</v>
      </c>
      <c r="CV300" s="28">
        <v>7.7257178674706726</v>
      </c>
      <c r="CW300" s="28">
        <v>7.3529171073012858</v>
      </c>
      <c r="CX300" s="28">
        <v>7.0683858661489598</v>
      </c>
      <c r="CY300" s="28">
        <v>5.2599642697470017</v>
      </c>
      <c r="CZ300" s="28">
        <v>1.4603944863285108</v>
      </c>
      <c r="DA300" s="28">
        <v>-1.5347295624869979</v>
      </c>
      <c r="DB300" s="28">
        <v>-3.4358843096039813</v>
      </c>
      <c r="DD300" s="28">
        <v>13.909411446735556</v>
      </c>
      <c r="DE300" s="28">
        <v>13.416625142471815</v>
      </c>
      <c r="DF300" s="28">
        <v>13.474888737282409</v>
      </c>
      <c r="DG300" s="28">
        <v>13.276900329790642</v>
      </c>
      <c r="DH300" s="28">
        <v>13.211134956719929</v>
      </c>
      <c r="DI300" s="28">
        <v>12.855706528329737</v>
      </c>
      <c r="DJ300" s="28">
        <v>12.619105057721685</v>
      </c>
      <c r="DK300" s="28">
        <v>12.362717867470673</v>
      </c>
      <c r="DL300" s="28">
        <v>11.989917107301286</v>
      </c>
      <c r="DM300" s="28">
        <v>11.70538586614896</v>
      </c>
      <c r="DN300" s="28">
        <v>9.8969642697470022</v>
      </c>
      <c r="DO300" s="28">
        <v>6.0973944863285112</v>
      </c>
      <c r="DP300" s="28">
        <v>3.1022704375130026</v>
      </c>
      <c r="DQ300" s="28">
        <v>1.2011156903960192</v>
      </c>
      <c r="DS300" s="29">
        <v>9.267482748499269</v>
      </c>
      <c r="DT300" s="29">
        <v>8.7466840273360784</v>
      </c>
      <c r="DU300" s="29">
        <v>8.7937319496163422</v>
      </c>
      <c r="DV300" s="29">
        <v>8.6051065845169195</v>
      </c>
      <c r="DW300" s="29">
        <v>8.5533413769540765</v>
      </c>
      <c r="DX300" s="29">
        <v>8.2213998759201381</v>
      </c>
      <c r="DY300" s="29">
        <v>7.9999476068516255</v>
      </c>
      <c r="DZ300" s="29">
        <v>7.7634018177007675</v>
      </c>
      <c r="EA300" s="29">
        <v>7.3543501231341128</v>
      </c>
      <c r="EB300" s="29">
        <v>6.5789205633570234</v>
      </c>
      <c r="EC300" s="29">
        <v>2.5664418213241404</v>
      </c>
      <c r="ED300" s="29">
        <v>-0.93525856619926628</v>
      </c>
      <c r="EE300" s="29">
        <v>-2.8490068296540478</v>
      </c>
      <c r="EF300" s="29">
        <v>-2.2426701759087031</v>
      </c>
      <c r="EH300" s="29">
        <v>13.904482748499269</v>
      </c>
      <c r="EI300" s="29">
        <v>13.383684027336079</v>
      </c>
      <c r="EJ300" s="29">
        <v>13.383684027336079</v>
      </c>
      <c r="EK300" s="29">
        <v>13.24210658451692</v>
      </c>
      <c r="EL300" s="29">
        <v>13.190341376954077</v>
      </c>
      <c r="EM300" s="29">
        <v>12.858399875920139</v>
      </c>
      <c r="EN300" s="29">
        <v>12.636947606851626</v>
      </c>
      <c r="EO300" s="29">
        <v>12.400401817700768</v>
      </c>
      <c r="EP300" s="29">
        <v>11.991350123134113</v>
      </c>
      <c r="EQ300" s="29">
        <v>11.215920563357024</v>
      </c>
      <c r="ER300" s="29">
        <v>7.2034418213241409</v>
      </c>
      <c r="ES300" s="29">
        <v>3.7017414338007342</v>
      </c>
      <c r="ET300" s="29">
        <v>1.7879931703459526</v>
      </c>
      <c r="EU300" s="29">
        <v>2.3943298240912974</v>
      </c>
      <c r="EW300" s="1">
        <v>391844</v>
      </c>
      <c r="EX300" s="1">
        <v>398322</v>
      </c>
      <c r="EY300" s="1" t="s">
        <v>586</v>
      </c>
      <c r="EZ300" s="1" t="s">
        <v>863</v>
      </c>
    </row>
    <row r="301" spans="2:156" ht="16" thickBot="1" x14ac:dyDescent="0.4">
      <c r="B301" s="21" t="s">
        <v>301</v>
      </c>
      <c r="C301" s="22">
        <v>14.648595656026659</v>
      </c>
      <c r="D301" s="23">
        <v>14.406170036305209</v>
      </c>
      <c r="E301" s="23">
        <v>14.28071212535828</v>
      </c>
      <c r="F301" s="23">
        <v>14.061726649135093</v>
      </c>
      <c r="G301" s="23">
        <v>13.910615888903438</v>
      </c>
      <c r="H301" s="23">
        <v>13.662201007337075</v>
      </c>
      <c r="I301" s="23">
        <v>13.433557129855913</v>
      </c>
      <c r="J301" s="23">
        <v>13.174401950540563</v>
      </c>
      <c r="K301" s="23">
        <v>12.959069867443523</v>
      </c>
      <c r="L301" s="23">
        <v>12.68195383299628</v>
      </c>
      <c r="M301" s="23">
        <v>11.846621861190675</v>
      </c>
      <c r="N301" s="23">
        <v>11.361185326876013</v>
      </c>
      <c r="O301" s="23">
        <v>11.216794536094939</v>
      </c>
      <c r="P301" s="23">
        <v>11.181987145788918</v>
      </c>
      <c r="Q301" s="24"/>
      <c r="R301" s="23">
        <v>19.148595656026657</v>
      </c>
      <c r="S301" s="23">
        <v>18.906170036305209</v>
      </c>
      <c r="T301" s="23">
        <v>18.780712125358278</v>
      </c>
      <c r="U301" s="23">
        <v>18.561726649135093</v>
      </c>
      <c r="V301" s="23">
        <v>18.410615888903436</v>
      </c>
      <c r="W301" s="23">
        <v>18.162201007337075</v>
      </c>
      <c r="X301" s="23">
        <v>17.933557129855913</v>
      </c>
      <c r="Y301" s="23">
        <v>17.674401950540563</v>
      </c>
      <c r="Z301" s="23">
        <v>17.459069867443525</v>
      </c>
      <c r="AA301" s="23">
        <v>17.181953832996278</v>
      </c>
      <c r="AB301" s="23">
        <v>16.346621861190677</v>
      </c>
      <c r="AC301" s="23">
        <v>15.861185326876013</v>
      </c>
      <c r="AD301" s="23">
        <v>15.716794536094939</v>
      </c>
      <c r="AE301" s="23">
        <v>15.681987145788918</v>
      </c>
      <c r="AG301" s="25">
        <v>14.771070524252416</v>
      </c>
      <c r="AH301" s="25">
        <v>14.633520185474376</v>
      </c>
      <c r="AI301" s="25">
        <v>14.436121307117672</v>
      </c>
      <c r="AJ301" s="25">
        <v>14.184682331189178</v>
      </c>
      <c r="AK301" s="25">
        <v>14.01222018678985</v>
      </c>
      <c r="AL301" s="25">
        <v>13.748713823537232</v>
      </c>
      <c r="AM301" s="25">
        <v>13.493940771199247</v>
      </c>
      <c r="AN301" s="25">
        <v>13.200990192842387</v>
      </c>
      <c r="AO301" s="25">
        <v>12.938959356122993</v>
      </c>
      <c r="AP301" s="25">
        <v>12.627006380271883</v>
      </c>
      <c r="AQ301" s="25">
        <v>11.918018501075956</v>
      </c>
      <c r="AR301" s="25">
        <v>11.40079981482525</v>
      </c>
      <c r="AS301" s="25">
        <v>11.128327532490189</v>
      </c>
      <c r="AT301" s="25">
        <v>10.939386336750653</v>
      </c>
      <c r="AV301" s="26">
        <v>19.271070524252416</v>
      </c>
      <c r="AW301" s="26">
        <v>19.133520185474374</v>
      </c>
      <c r="AX301" s="26">
        <v>18.936121307117673</v>
      </c>
      <c r="AY301" s="26">
        <v>18.68468233118918</v>
      </c>
      <c r="AZ301" s="26">
        <v>18.51222018678985</v>
      </c>
      <c r="BA301" s="26">
        <v>18.24871382353723</v>
      </c>
      <c r="BB301" s="26">
        <v>17.993940771199249</v>
      </c>
      <c r="BC301" s="26">
        <v>17.700990192842387</v>
      </c>
      <c r="BD301" s="26">
        <v>17.438959356122993</v>
      </c>
      <c r="BE301" s="26">
        <v>17.127006380271883</v>
      </c>
      <c r="BF301" s="26">
        <v>16.418018501075956</v>
      </c>
      <c r="BG301" s="26">
        <v>15.90079981482525</v>
      </c>
      <c r="BH301" s="26">
        <v>15.628327532490189</v>
      </c>
      <c r="BI301" s="26">
        <v>15.439386336750653</v>
      </c>
      <c r="BK301" s="27">
        <v>14.653797123420935</v>
      </c>
      <c r="BL301" s="27">
        <v>14.422668296106719</v>
      </c>
      <c r="BM301" s="27">
        <v>14.308664356535376</v>
      </c>
      <c r="BN301" s="27">
        <v>14.099637892347898</v>
      </c>
      <c r="BO301" s="27">
        <v>13.95836358723616</v>
      </c>
      <c r="BP301" s="27">
        <v>13.721283188059797</v>
      </c>
      <c r="BQ301" s="27">
        <v>13.50343226048637</v>
      </c>
      <c r="BR301" s="27">
        <v>13.255642483718621</v>
      </c>
      <c r="BS301" s="27">
        <v>13.05400787351847</v>
      </c>
      <c r="BT301" s="27">
        <v>12.802256820011438</v>
      </c>
      <c r="BU301" s="27">
        <v>12.0364071159647</v>
      </c>
      <c r="BV301" s="27">
        <v>11.605928092329142</v>
      </c>
      <c r="BW301" s="27">
        <v>11.478892839051978</v>
      </c>
      <c r="BX301" s="27">
        <v>11.453981390162681</v>
      </c>
      <c r="BZ301" s="27">
        <v>19.153797123420937</v>
      </c>
      <c r="CA301" s="27">
        <v>18.922668296106721</v>
      </c>
      <c r="CB301" s="27">
        <v>18.808664356535374</v>
      </c>
      <c r="CC301" s="27">
        <v>18.5996378923479</v>
      </c>
      <c r="CD301" s="27">
        <v>18.45836358723616</v>
      </c>
      <c r="CE301" s="27">
        <v>18.221283188059797</v>
      </c>
      <c r="CF301" s="27">
        <v>18.00343226048637</v>
      </c>
      <c r="CG301" s="27">
        <v>17.755642483718621</v>
      </c>
      <c r="CH301" s="27">
        <v>17.554007873518472</v>
      </c>
      <c r="CI301" s="27">
        <v>17.302256820011436</v>
      </c>
      <c r="CJ301" s="27">
        <v>16.5364071159647</v>
      </c>
      <c r="CK301" s="27">
        <v>16.105928092329144</v>
      </c>
      <c r="CL301" s="27">
        <v>15.978892839051978</v>
      </c>
      <c r="CM301" s="27">
        <v>15.953981390162681</v>
      </c>
      <c r="CO301" s="28">
        <v>14.66210119456581</v>
      </c>
      <c r="CP301" s="28">
        <v>14.433351133621512</v>
      </c>
      <c r="CQ301" s="28">
        <v>14.32304144581154</v>
      </c>
      <c r="CR301" s="28">
        <v>14.115371340704399</v>
      </c>
      <c r="CS301" s="28">
        <v>13.983339786491619</v>
      </c>
      <c r="CT301" s="28">
        <v>13.756461066666599</v>
      </c>
      <c r="CU301" s="28">
        <v>13.547735253913405</v>
      </c>
      <c r="CV301" s="28">
        <v>13.308936122146751</v>
      </c>
      <c r="CW301" s="28">
        <v>13.134891923592809</v>
      </c>
      <c r="CX301" s="28">
        <v>12.915884117562694</v>
      </c>
      <c r="CY301" s="28">
        <v>11.754757047606386</v>
      </c>
      <c r="CZ301" s="28">
        <v>9.309318716534241</v>
      </c>
      <c r="DA301" s="28">
        <v>7.4511104373893069</v>
      </c>
      <c r="DB301" s="28">
        <v>6.2004169523715262</v>
      </c>
      <c r="DD301" s="28">
        <v>19.16210119456581</v>
      </c>
      <c r="DE301" s="28">
        <v>18.933351133621514</v>
      </c>
      <c r="DF301" s="28">
        <v>18.82304144581154</v>
      </c>
      <c r="DG301" s="28">
        <v>18.615371340704399</v>
      </c>
      <c r="DH301" s="28">
        <v>18.483339786491619</v>
      </c>
      <c r="DI301" s="28">
        <v>18.256461066666599</v>
      </c>
      <c r="DJ301" s="28">
        <v>18.047735253913405</v>
      </c>
      <c r="DK301" s="28">
        <v>17.808936122146751</v>
      </c>
      <c r="DL301" s="28">
        <v>17.634891923592811</v>
      </c>
      <c r="DM301" s="28">
        <v>17.415884117562694</v>
      </c>
      <c r="DN301" s="28">
        <v>16.254757047606386</v>
      </c>
      <c r="DO301" s="28">
        <v>13.809318716534241</v>
      </c>
      <c r="DP301" s="28">
        <v>11.951110437389307</v>
      </c>
      <c r="DQ301" s="28">
        <v>10.700416952371526</v>
      </c>
      <c r="DS301" s="29">
        <v>14.658093169524072</v>
      </c>
      <c r="DT301" s="29">
        <v>14.419018546192182</v>
      </c>
      <c r="DU301" s="29">
        <v>14.319497284920764</v>
      </c>
      <c r="DV301" s="29">
        <v>14.136474539047123</v>
      </c>
      <c r="DW301" s="29">
        <v>14.036588549527256</v>
      </c>
      <c r="DX301" s="29">
        <v>13.84909513558603</v>
      </c>
      <c r="DY301" s="29">
        <v>13.674649283980782</v>
      </c>
      <c r="DZ301" s="29">
        <v>13.475995128439537</v>
      </c>
      <c r="EA301" s="29">
        <v>13.274894870145411</v>
      </c>
      <c r="EB301" s="29">
        <v>12.648037430294812</v>
      </c>
      <c r="EC301" s="29">
        <v>9.8721017751047597</v>
      </c>
      <c r="ED301" s="29">
        <v>7.649474903460467</v>
      </c>
      <c r="EE301" s="29">
        <v>6.4290798305346186</v>
      </c>
      <c r="EF301" s="29">
        <v>6.8232154865768422</v>
      </c>
      <c r="EH301" s="29">
        <v>19.158093169524072</v>
      </c>
      <c r="EI301" s="29">
        <v>18.919018546192184</v>
      </c>
      <c r="EJ301" s="29">
        <v>18.919018546192184</v>
      </c>
      <c r="EK301" s="29">
        <v>18.636474539047121</v>
      </c>
      <c r="EL301" s="29">
        <v>18.536588549527256</v>
      </c>
      <c r="EM301" s="29">
        <v>18.34909513558603</v>
      </c>
      <c r="EN301" s="29">
        <v>18.174649283980784</v>
      </c>
      <c r="EO301" s="29">
        <v>17.975995128439536</v>
      </c>
      <c r="EP301" s="29">
        <v>17.77489487014541</v>
      </c>
      <c r="EQ301" s="29">
        <v>17.148037430294814</v>
      </c>
      <c r="ER301" s="29">
        <v>14.37210177510476</v>
      </c>
      <c r="ES301" s="29">
        <v>12.149474903460467</v>
      </c>
      <c r="ET301" s="29">
        <v>10.929079830534619</v>
      </c>
      <c r="EU301" s="29">
        <v>11.323215486576842</v>
      </c>
      <c r="EW301" s="1">
        <v>336410</v>
      </c>
      <c r="EX301" s="1">
        <v>427512</v>
      </c>
      <c r="EY301" s="1" t="s">
        <v>461</v>
      </c>
      <c r="EZ301" s="1" t="s">
        <v>874</v>
      </c>
    </row>
    <row r="302" spans="2:156" ht="16" thickBot="1" x14ac:dyDescent="0.4">
      <c r="B302" s="21" t="s">
        <v>302</v>
      </c>
      <c r="C302" s="22">
        <v>7.1996796667819005</v>
      </c>
      <c r="D302" s="23">
        <v>6.2143609219541318</v>
      </c>
      <c r="E302" s="23">
        <v>6.6311421373370507</v>
      </c>
      <c r="F302" s="23">
        <v>6.1591037429184468</v>
      </c>
      <c r="G302" s="23">
        <v>6.1393962463687863</v>
      </c>
      <c r="H302" s="23">
        <v>5.262755898370628</v>
      </c>
      <c r="I302" s="23">
        <v>5.1758184411102341</v>
      </c>
      <c r="J302" s="23">
        <v>4.5376683588940132</v>
      </c>
      <c r="K302" s="23">
        <v>4.1614056631157155</v>
      </c>
      <c r="L302" s="23">
        <v>3.4793516166973326</v>
      </c>
      <c r="M302" s="23">
        <v>1.4641606925495125</v>
      </c>
      <c r="N302" s="23">
        <v>0.29020895900888988</v>
      </c>
      <c r="O302" s="23">
        <v>-0.44193949385953601</v>
      </c>
      <c r="P302" s="23">
        <v>-0.66650427737457107</v>
      </c>
      <c r="Q302" s="24"/>
      <c r="R302" s="23">
        <v>7.1996796667819005</v>
      </c>
      <c r="S302" s="23">
        <v>6.2143609219541318</v>
      </c>
      <c r="T302" s="23">
        <v>6.6311421373370507</v>
      </c>
      <c r="U302" s="23">
        <v>6.1591037429184468</v>
      </c>
      <c r="V302" s="23">
        <v>6.1393962463687863</v>
      </c>
      <c r="W302" s="23">
        <v>5.262755898370628</v>
      </c>
      <c r="X302" s="23">
        <v>5.1758184411102341</v>
      </c>
      <c r="Y302" s="23">
        <v>4.5376683588940132</v>
      </c>
      <c r="Z302" s="23">
        <v>4.1614056631157155</v>
      </c>
      <c r="AA302" s="23">
        <v>3.4793516166973326</v>
      </c>
      <c r="AB302" s="23">
        <v>1.4641606925495125</v>
      </c>
      <c r="AC302" s="23">
        <v>0.29020895900888988</v>
      </c>
      <c r="AD302" s="23">
        <v>-0.44193949385953601</v>
      </c>
      <c r="AE302" s="23">
        <v>-0.66650427737457107</v>
      </c>
      <c r="AG302" s="25">
        <v>7.7148009581719315</v>
      </c>
      <c r="AH302" s="25">
        <v>7.1554038933842072</v>
      </c>
      <c r="AI302" s="25">
        <v>7.3840220135541479</v>
      </c>
      <c r="AJ302" s="25">
        <v>6.7152496986779617</v>
      </c>
      <c r="AK302" s="25">
        <v>6.6627680455476366</v>
      </c>
      <c r="AL302" s="25">
        <v>5.9436831014645612</v>
      </c>
      <c r="AM302" s="25">
        <v>5.6023575878478837</v>
      </c>
      <c r="AN302" s="25">
        <v>4.9534311709256862</v>
      </c>
      <c r="AO302" s="25">
        <v>4.2358526591611998</v>
      </c>
      <c r="AP302" s="25">
        <v>3.6715728565785923</v>
      </c>
      <c r="AQ302" s="25">
        <v>2.5054015848914695</v>
      </c>
      <c r="AR302" s="25">
        <v>1.8023098335760643</v>
      </c>
      <c r="AS302" s="25">
        <v>1.236434634044965</v>
      </c>
      <c r="AT302" s="25">
        <v>1.1116586158756441</v>
      </c>
      <c r="AV302" s="26">
        <v>7.7148009581719315</v>
      </c>
      <c r="AW302" s="26">
        <v>7.1554038933842072</v>
      </c>
      <c r="AX302" s="26">
        <v>7.3840220135541479</v>
      </c>
      <c r="AY302" s="26">
        <v>6.7152496986779617</v>
      </c>
      <c r="AZ302" s="26">
        <v>6.6627680455476366</v>
      </c>
      <c r="BA302" s="26">
        <v>5.9436831014645612</v>
      </c>
      <c r="BB302" s="26">
        <v>5.6023575878478837</v>
      </c>
      <c r="BC302" s="26">
        <v>4.9534311709256862</v>
      </c>
      <c r="BD302" s="26">
        <v>4.2358526591611998</v>
      </c>
      <c r="BE302" s="26">
        <v>3.6715728565785923</v>
      </c>
      <c r="BF302" s="26">
        <v>2.5054015848914695</v>
      </c>
      <c r="BG302" s="26">
        <v>1.8023098335760643</v>
      </c>
      <c r="BH302" s="26">
        <v>1.236434634044965</v>
      </c>
      <c r="BI302" s="26">
        <v>1.1116586158756441</v>
      </c>
      <c r="BK302" s="27">
        <v>7.2145916454527921</v>
      </c>
      <c r="BL302" s="27">
        <v>6.2575276213619198</v>
      </c>
      <c r="BM302" s="27">
        <v>6.6212501770821923</v>
      </c>
      <c r="BN302" s="27">
        <v>6.1383088082609696</v>
      </c>
      <c r="BO302" s="27">
        <v>6.2604042792537555</v>
      </c>
      <c r="BP302" s="27">
        <v>5.2504716675047938</v>
      </c>
      <c r="BQ302" s="27">
        <v>5.1760515144596226</v>
      </c>
      <c r="BR302" s="27">
        <v>4.5563444981204313</v>
      </c>
      <c r="BS302" s="27">
        <v>4.2030155771414393</v>
      </c>
      <c r="BT302" s="27">
        <v>3.5784200761940745</v>
      </c>
      <c r="BU302" s="27">
        <v>1.8140526318323325</v>
      </c>
      <c r="BV302" s="27">
        <v>0.96040010399874376</v>
      </c>
      <c r="BW302" s="27">
        <v>0.38297538710890322</v>
      </c>
      <c r="BX302" s="27">
        <v>0.33440588114046221</v>
      </c>
      <c r="BZ302" s="27">
        <v>7.2145916454527921</v>
      </c>
      <c r="CA302" s="27">
        <v>6.2575276213619198</v>
      </c>
      <c r="CB302" s="27">
        <v>6.6212501770821923</v>
      </c>
      <c r="CC302" s="27">
        <v>6.1383088082609696</v>
      </c>
      <c r="CD302" s="27">
        <v>6.2604042792537555</v>
      </c>
      <c r="CE302" s="27">
        <v>5.2504716675047938</v>
      </c>
      <c r="CF302" s="27">
        <v>5.1760515144596226</v>
      </c>
      <c r="CG302" s="27">
        <v>4.5563444981204313</v>
      </c>
      <c r="CH302" s="27">
        <v>4.2030155771414393</v>
      </c>
      <c r="CI302" s="27">
        <v>3.5784200761940745</v>
      </c>
      <c r="CJ302" s="27">
        <v>1.8140526318323325</v>
      </c>
      <c r="CK302" s="27">
        <v>0.96040010399874376</v>
      </c>
      <c r="CL302" s="27">
        <v>0.38297538710890322</v>
      </c>
      <c r="CM302" s="27">
        <v>0.33440588114046221</v>
      </c>
      <c r="CO302" s="28">
        <v>7.2285905708817708</v>
      </c>
      <c r="CP302" s="28">
        <v>6.2693015572221107</v>
      </c>
      <c r="CQ302" s="28">
        <v>6.7131735505403469</v>
      </c>
      <c r="CR302" s="28">
        <v>6.2484027703385188</v>
      </c>
      <c r="CS302" s="28">
        <v>6.2409860752040949</v>
      </c>
      <c r="CT302" s="28">
        <v>5.3023981916351488</v>
      </c>
      <c r="CU302" s="28">
        <v>5.1445795134767671</v>
      </c>
      <c r="CV302" s="28">
        <v>4.4185436189428664</v>
      </c>
      <c r="CW302" s="28">
        <v>3.976680212629919</v>
      </c>
      <c r="CX302" s="28">
        <v>3.2334910347105819</v>
      </c>
      <c r="CY302" s="28">
        <v>0.20481343436671651</v>
      </c>
      <c r="CZ302" s="28">
        <v>-4.8894797078216925</v>
      </c>
      <c r="DA302" s="28">
        <v>-8.8594789004259979</v>
      </c>
      <c r="DB302" s="28">
        <v>-11.217105984230429</v>
      </c>
      <c r="DD302" s="28">
        <v>7.2285905708817708</v>
      </c>
      <c r="DE302" s="28">
        <v>6.2693015572221107</v>
      </c>
      <c r="DF302" s="28">
        <v>6.7131735505403469</v>
      </c>
      <c r="DG302" s="28">
        <v>6.2484027703385188</v>
      </c>
      <c r="DH302" s="28">
        <v>6.2409860752040949</v>
      </c>
      <c r="DI302" s="28">
        <v>5.3023981916351488</v>
      </c>
      <c r="DJ302" s="28">
        <v>5.1445795134767671</v>
      </c>
      <c r="DK302" s="28">
        <v>4.4185436189428664</v>
      </c>
      <c r="DL302" s="28">
        <v>3.976680212629919</v>
      </c>
      <c r="DM302" s="28">
        <v>3.2334910347105819</v>
      </c>
      <c r="DN302" s="28">
        <v>0.20481343436671651</v>
      </c>
      <c r="DO302" s="28">
        <v>-4.8894797078216925</v>
      </c>
      <c r="DP302" s="28">
        <v>-8.8594789004259979</v>
      </c>
      <c r="DQ302" s="28">
        <v>-11.217105984230429</v>
      </c>
      <c r="DS302" s="29">
        <v>7.234650293910768</v>
      </c>
      <c r="DT302" s="29">
        <v>6.25182102538027</v>
      </c>
      <c r="DU302" s="29">
        <v>6.6510484762519724</v>
      </c>
      <c r="DV302" s="29">
        <v>6.172782853760264</v>
      </c>
      <c r="DW302" s="29">
        <v>6.2616161961868322</v>
      </c>
      <c r="DX302" s="29">
        <v>5.2522824052686481</v>
      </c>
      <c r="DY302" s="29">
        <v>5.1228293029579959</v>
      </c>
      <c r="DZ302" s="29">
        <v>4.4407677770506027</v>
      </c>
      <c r="EA302" s="29">
        <v>3.9938096429042176</v>
      </c>
      <c r="EB302" s="29">
        <v>2.3911093045756182</v>
      </c>
      <c r="EC302" s="29">
        <v>-3.6968915910747029</v>
      </c>
      <c r="ED302" s="29">
        <v>-8.0667204598271667</v>
      </c>
      <c r="EE302" s="29">
        <v>-10.569493379985502</v>
      </c>
      <c r="EF302" s="29">
        <v>-9.4540945703233206</v>
      </c>
      <c r="EH302" s="29">
        <v>7.234650293910768</v>
      </c>
      <c r="EI302" s="29">
        <v>6.25182102538027</v>
      </c>
      <c r="EJ302" s="29">
        <v>6.25182102538027</v>
      </c>
      <c r="EK302" s="29">
        <v>6.172782853760264</v>
      </c>
      <c r="EL302" s="29">
        <v>6.2616161961868322</v>
      </c>
      <c r="EM302" s="29">
        <v>5.2522824052686481</v>
      </c>
      <c r="EN302" s="29">
        <v>5.1228293029579959</v>
      </c>
      <c r="EO302" s="29">
        <v>4.4407677770506027</v>
      </c>
      <c r="EP302" s="29">
        <v>3.9938096429042176</v>
      </c>
      <c r="EQ302" s="29">
        <v>2.3911093045756182</v>
      </c>
      <c r="ER302" s="29">
        <v>-3.6968915910747029</v>
      </c>
      <c r="ES302" s="29">
        <v>-8.0667204598271667</v>
      </c>
      <c r="ET302" s="29">
        <v>-10.569493379985502</v>
      </c>
      <c r="EU302" s="29">
        <v>-9.4540945703233206</v>
      </c>
      <c r="EW302" s="1">
        <v>371065</v>
      </c>
      <c r="EX302" s="1">
        <v>409109</v>
      </c>
      <c r="EY302" s="1" t="s">
        <v>489</v>
      </c>
      <c r="EZ302" s="1" t="s">
        <v>867</v>
      </c>
    </row>
    <row r="303" spans="2:156" ht="16" thickBot="1" x14ac:dyDescent="0.4">
      <c r="B303" s="21" t="s">
        <v>303</v>
      </c>
      <c r="C303" s="22">
        <v>25.954567190966451</v>
      </c>
      <c r="D303" s="23">
        <v>25.633075583308912</v>
      </c>
      <c r="E303" s="23">
        <v>25.769955313720331</v>
      </c>
      <c r="F303" s="23">
        <v>25.849207461410799</v>
      </c>
      <c r="G303" s="23">
        <v>25.740722657260804</v>
      </c>
      <c r="H303" s="23">
        <v>25.654303817887119</v>
      </c>
      <c r="I303" s="23">
        <v>25.629337790066614</v>
      </c>
      <c r="J303" s="23">
        <v>25.762266199816175</v>
      </c>
      <c r="K303" s="23">
        <v>25.697368502180801</v>
      </c>
      <c r="L303" s="23">
        <v>25.676299381936843</v>
      </c>
      <c r="M303" s="23">
        <v>25.723924331507121</v>
      </c>
      <c r="N303" s="23">
        <v>25.828021077682521</v>
      </c>
      <c r="O303" s="23">
        <v>25.988938063900292</v>
      </c>
      <c r="P303" s="23">
        <v>26.174526737418422</v>
      </c>
      <c r="Q303" s="24"/>
      <c r="R303" s="23">
        <v>32.954567190966451</v>
      </c>
      <c r="S303" s="23">
        <v>32.633075583308909</v>
      </c>
      <c r="T303" s="23">
        <v>32.769955313720331</v>
      </c>
      <c r="U303" s="23">
        <v>32.849207461410799</v>
      </c>
      <c r="V303" s="23">
        <v>32.740722657260804</v>
      </c>
      <c r="W303" s="23">
        <v>32.654303817887119</v>
      </c>
      <c r="X303" s="23">
        <v>32.629337790066614</v>
      </c>
      <c r="Y303" s="23">
        <v>32.762266199816175</v>
      </c>
      <c r="Z303" s="23">
        <v>32.697368502180801</v>
      </c>
      <c r="AA303" s="23">
        <v>32.676299381936843</v>
      </c>
      <c r="AB303" s="23">
        <v>32.723924331507121</v>
      </c>
      <c r="AC303" s="23">
        <v>32.828021077682521</v>
      </c>
      <c r="AD303" s="23">
        <v>32.988938063900292</v>
      </c>
      <c r="AE303" s="23">
        <v>33.174526737418418</v>
      </c>
      <c r="AG303" s="25">
        <v>26.229690193828191</v>
      </c>
      <c r="AH303" s="25">
        <v>26.137732401692357</v>
      </c>
      <c r="AI303" s="25">
        <v>26.175126285319461</v>
      </c>
      <c r="AJ303" s="25">
        <v>26.180843877082264</v>
      </c>
      <c r="AK303" s="25">
        <v>26.029094096422526</v>
      </c>
      <c r="AL303" s="25">
        <v>25.925309086909586</v>
      </c>
      <c r="AM303" s="25">
        <v>25.872277069420026</v>
      </c>
      <c r="AN303" s="25">
        <v>25.96906510363716</v>
      </c>
      <c r="AO303" s="25">
        <v>25.868718726189172</v>
      </c>
      <c r="AP303" s="25">
        <v>25.814613102316031</v>
      </c>
      <c r="AQ303" s="25">
        <v>25.784455681318633</v>
      </c>
      <c r="AR303" s="25">
        <v>25.776888498456579</v>
      </c>
      <c r="AS303" s="25">
        <v>25.847690939388329</v>
      </c>
      <c r="AT303" s="25">
        <v>25.994728928672838</v>
      </c>
      <c r="AV303" s="26">
        <v>33.229690193828191</v>
      </c>
      <c r="AW303" s="26">
        <v>33.137732401692361</v>
      </c>
      <c r="AX303" s="26">
        <v>33.175126285319465</v>
      </c>
      <c r="AY303" s="26">
        <v>33.180843877082268</v>
      </c>
      <c r="AZ303" s="26">
        <v>33.029094096422526</v>
      </c>
      <c r="BA303" s="26">
        <v>32.925309086909586</v>
      </c>
      <c r="BB303" s="26">
        <v>32.872277069420022</v>
      </c>
      <c r="BC303" s="26">
        <v>32.969065103637163</v>
      </c>
      <c r="BD303" s="26">
        <v>32.868718726189172</v>
      </c>
      <c r="BE303" s="26">
        <v>32.814613102316031</v>
      </c>
      <c r="BF303" s="26">
        <v>32.784455681318633</v>
      </c>
      <c r="BG303" s="26">
        <v>32.776888498456579</v>
      </c>
      <c r="BH303" s="26">
        <v>32.847690939388329</v>
      </c>
      <c r="BI303" s="26">
        <v>32.994728928672842</v>
      </c>
      <c r="BK303" s="27">
        <v>25.955186594095895</v>
      </c>
      <c r="BL303" s="27">
        <v>25.634552055076192</v>
      </c>
      <c r="BM303" s="27">
        <v>25.771982089810621</v>
      </c>
      <c r="BN303" s="27">
        <v>25.851812726104846</v>
      </c>
      <c r="BO303" s="27">
        <v>25.744318857744648</v>
      </c>
      <c r="BP303" s="27">
        <v>25.658890413277724</v>
      </c>
      <c r="BQ303" s="27">
        <v>25.634825615309762</v>
      </c>
      <c r="BR303" s="27">
        <v>25.76831083112701</v>
      </c>
      <c r="BS303" s="27">
        <v>25.704744419623292</v>
      </c>
      <c r="BT303" s="27">
        <v>25.685992766734028</v>
      </c>
      <c r="BU303" s="27">
        <v>25.738346874829709</v>
      </c>
      <c r="BV303" s="27">
        <v>25.844664848627882</v>
      </c>
      <c r="BW303" s="27">
        <v>26.00533515839815</v>
      </c>
      <c r="BX303" s="27">
        <v>26.189684602047542</v>
      </c>
      <c r="BZ303" s="27">
        <v>32.955186594095892</v>
      </c>
      <c r="CA303" s="27">
        <v>32.634552055076192</v>
      </c>
      <c r="CB303" s="27">
        <v>32.771982089810621</v>
      </c>
      <c r="CC303" s="27">
        <v>32.851812726104846</v>
      </c>
      <c r="CD303" s="27">
        <v>32.744318857744645</v>
      </c>
      <c r="CE303" s="27">
        <v>32.658890413277724</v>
      </c>
      <c r="CF303" s="27">
        <v>32.634825615309765</v>
      </c>
      <c r="CG303" s="27">
        <v>32.76831083112701</v>
      </c>
      <c r="CH303" s="27">
        <v>32.704744419623296</v>
      </c>
      <c r="CI303" s="27">
        <v>32.685992766734032</v>
      </c>
      <c r="CJ303" s="27">
        <v>32.738346874829709</v>
      </c>
      <c r="CK303" s="27">
        <v>32.844664848627886</v>
      </c>
      <c r="CL303" s="27">
        <v>33.005335158398154</v>
      </c>
      <c r="CM303" s="27">
        <v>33.189684602047542</v>
      </c>
      <c r="CO303" s="28">
        <v>25.979111059995514</v>
      </c>
      <c r="CP303" s="28">
        <v>25.686854787879831</v>
      </c>
      <c r="CQ303" s="28">
        <v>25.852467617516297</v>
      </c>
      <c r="CR303" s="28">
        <v>25.961181535059605</v>
      </c>
      <c r="CS303" s="28">
        <v>25.885820821967656</v>
      </c>
      <c r="CT303" s="28">
        <v>25.839597264359789</v>
      </c>
      <c r="CU303" s="28">
        <v>25.855062127090939</v>
      </c>
      <c r="CV303" s="28">
        <v>26.024583868136023</v>
      </c>
      <c r="CW303" s="28">
        <v>26.004224272842649</v>
      </c>
      <c r="CX303" s="28">
        <v>26.024870102622508</v>
      </c>
      <c r="CY303" s="28">
        <v>26.202519391442504</v>
      </c>
      <c r="CZ303" s="28">
        <v>26.376260938618124</v>
      </c>
      <c r="DA303" s="28">
        <v>26.610163871572137</v>
      </c>
      <c r="DB303" s="28">
        <v>26.881712326093357</v>
      </c>
      <c r="DD303" s="28">
        <v>32.979111059995518</v>
      </c>
      <c r="DE303" s="28">
        <v>32.686854787879831</v>
      </c>
      <c r="DF303" s="28">
        <v>32.852467617516297</v>
      </c>
      <c r="DG303" s="28">
        <v>32.961181535059609</v>
      </c>
      <c r="DH303" s="28">
        <v>32.885820821967656</v>
      </c>
      <c r="DI303" s="28">
        <v>32.839597264359789</v>
      </c>
      <c r="DJ303" s="28">
        <v>32.855062127090939</v>
      </c>
      <c r="DK303" s="28">
        <v>33.02458386813602</v>
      </c>
      <c r="DL303" s="28">
        <v>33.004224272842649</v>
      </c>
      <c r="DM303" s="28">
        <v>33.024870102622508</v>
      </c>
      <c r="DN303" s="28">
        <v>33.202519391442507</v>
      </c>
      <c r="DO303" s="28">
        <v>33.376260938618124</v>
      </c>
      <c r="DP303" s="28">
        <v>33.610163871572141</v>
      </c>
      <c r="DQ303" s="28">
        <v>33.881712326093357</v>
      </c>
      <c r="DS303" s="29">
        <v>25.977279138316874</v>
      </c>
      <c r="DT303" s="29">
        <v>25.68256542282527</v>
      </c>
      <c r="DU303" s="29">
        <v>25.848469412463331</v>
      </c>
      <c r="DV303" s="29">
        <v>25.958696080013098</v>
      </c>
      <c r="DW303" s="29">
        <v>25.885337546342317</v>
      </c>
      <c r="DX303" s="29">
        <v>25.842090395558635</v>
      </c>
      <c r="DY303" s="29">
        <v>25.860249577391389</v>
      </c>
      <c r="DZ303" s="29">
        <v>26.033317378982538</v>
      </c>
      <c r="EA303" s="29">
        <v>26.015776667830412</v>
      </c>
      <c r="EB303" s="29">
        <v>26.026001475658802</v>
      </c>
      <c r="EC303" s="29">
        <v>26.157149035169514</v>
      </c>
      <c r="ED303" s="29">
        <v>26.343092954464492</v>
      </c>
      <c r="EE303" s="29">
        <v>26.596606816272345</v>
      </c>
      <c r="EF303" s="29">
        <v>26.9193969669941</v>
      </c>
      <c r="EH303" s="29">
        <v>32.977279138316874</v>
      </c>
      <c r="EI303" s="29">
        <v>32.68256542282527</v>
      </c>
      <c r="EJ303" s="29">
        <v>32.68256542282527</v>
      </c>
      <c r="EK303" s="29">
        <v>32.958696080013098</v>
      </c>
      <c r="EL303" s="29">
        <v>32.885337546342313</v>
      </c>
      <c r="EM303" s="29">
        <v>32.842090395558635</v>
      </c>
      <c r="EN303" s="29">
        <v>32.860249577391386</v>
      </c>
      <c r="EO303" s="29">
        <v>33.033317378982538</v>
      </c>
      <c r="EP303" s="29">
        <v>33.015776667830409</v>
      </c>
      <c r="EQ303" s="29">
        <v>33.026001475658802</v>
      </c>
      <c r="ER303" s="29">
        <v>33.15714903516951</v>
      </c>
      <c r="ES303" s="29">
        <v>33.343092954464495</v>
      </c>
      <c r="ET303" s="29">
        <v>33.596606816272342</v>
      </c>
      <c r="EU303" s="29">
        <v>33.9193969669941</v>
      </c>
      <c r="EW303" s="1">
        <v>361282</v>
      </c>
      <c r="EX303" s="1">
        <v>570359</v>
      </c>
      <c r="EY303" s="1" t="s">
        <v>875</v>
      </c>
      <c r="EZ303" s="1" t="s">
        <v>873</v>
      </c>
    </row>
    <row r="304" spans="2:156" ht="16" thickBot="1" x14ac:dyDescent="0.4">
      <c r="B304" s="21" t="s">
        <v>304</v>
      </c>
      <c r="C304" s="22">
        <v>4.6682460467049314</v>
      </c>
      <c r="D304" s="23">
        <v>4.5579512585700712</v>
      </c>
      <c r="E304" s="23">
        <v>4.4499064128401109</v>
      </c>
      <c r="F304" s="23">
        <v>4.320499278812326</v>
      </c>
      <c r="G304" s="23">
        <v>4.1773265212786104</v>
      </c>
      <c r="H304" s="23">
        <v>4.0163957628008253</v>
      </c>
      <c r="I304" s="23">
        <v>3.8241116396775761</v>
      </c>
      <c r="J304" s="23">
        <v>3.6240595648551839</v>
      </c>
      <c r="K304" s="23">
        <v>3.4074970785473155</v>
      </c>
      <c r="L304" s="23">
        <v>3.1375019246351332</v>
      </c>
      <c r="M304" s="23">
        <v>2.1780151471688782</v>
      </c>
      <c r="N304" s="23">
        <v>1.7513843496259653</v>
      </c>
      <c r="O304" s="23">
        <v>1.6377312187953645</v>
      </c>
      <c r="P304" s="23">
        <v>1.8312441323046471</v>
      </c>
      <c r="Q304" s="24"/>
      <c r="R304" s="23" t="e">
        <v>#N/A</v>
      </c>
      <c r="S304" s="23" t="e">
        <v>#N/A</v>
      </c>
      <c r="T304" s="23" t="e">
        <v>#N/A</v>
      </c>
      <c r="U304" s="23" t="e">
        <v>#N/A</v>
      </c>
      <c r="V304" s="23" t="e">
        <v>#N/A</v>
      </c>
      <c r="W304" s="23" t="e">
        <v>#N/A</v>
      </c>
      <c r="X304" s="23" t="e">
        <v>#N/A</v>
      </c>
      <c r="Y304" s="23" t="e">
        <v>#N/A</v>
      </c>
      <c r="Z304" s="23" t="e">
        <v>#N/A</v>
      </c>
      <c r="AA304" s="23" t="e">
        <v>#N/A</v>
      </c>
      <c r="AB304" s="23" t="e">
        <v>#N/A</v>
      </c>
      <c r="AC304" s="23" t="e">
        <v>#N/A</v>
      </c>
      <c r="AD304" s="23" t="e">
        <v>#N/A</v>
      </c>
      <c r="AE304" s="23" t="e">
        <v>#N/A</v>
      </c>
      <c r="AG304" s="25">
        <v>4.7025435351068126</v>
      </c>
      <c r="AH304" s="25">
        <v>4.619254156421631</v>
      </c>
      <c r="AI304" s="25">
        <v>4.4894724938998527</v>
      </c>
      <c r="AJ304" s="25">
        <v>4.3650746431152561</v>
      </c>
      <c r="AK304" s="25">
        <v>4.2273885817357941</v>
      </c>
      <c r="AL304" s="25">
        <v>4.0684394299048154</v>
      </c>
      <c r="AM304" s="25">
        <v>3.8692140944743212</v>
      </c>
      <c r="AN304" s="25">
        <v>3.6037380399886265</v>
      </c>
      <c r="AO304" s="25">
        <v>3.3130404765915902</v>
      </c>
      <c r="AP304" s="25">
        <v>2.9987076806042641</v>
      </c>
      <c r="AQ304" s="25">
        <v>2.550292296677263</v>
      </c>
      <c r="AR304" s="25">
        <v>2.2570977907272436</v>
      </c>
      <c r="AS304" s="25">
        <v>1.8891835681741771</v>
      </c>
      <c r="AT304" s="25">
        <v>1.6311875406182228</v>
      </c>
      <c r="AV304" s="26" t="e">
        <v>#N/A</v>
      </c>
      <c r="AW304" s="26" t="e">
        <v>#N/A</v>
      </c>
      <c r="AX304" s="26" t="e">
        <v>#N/A</v>
      </c>
      <c r="AY304" s="26" t="e">
        <v>#N/A</v>
      </c>
      <c r="AZ304" s="26" t="e">
        <v>#N/A</v>
      </c>
      <c r="BA304" s="26" t="e">
        <v>#N/A</v>
      </c>
      <c r="BB304" s="26" t="e">
        <v>#N/A</v>
      </c>
      <c r="BC304" s="26" t="e">
        <v>#N/A</v>
      </c>
      <c r="BD304" s="26" t="e">
        <v>#N/A</v>
      </c>
      <c r="BE304" s="26" t="e">
        <v>#N/A</v>
      </c>
      <c r="BF304" s="26" t="e">
        <v>#N/A</v>
      </c>
      <c r="BG304" s="26" t="e">
        <v>#N/A</v>
      </c>
      <c r="BH304" s="26" t="e">
        <v>#N/A</v>
      </c>
      <c r="BI304" s="26" t="e">
        <v>#N/A</v>
      </c>
      <c r="BK304" s="27">
        <v>4.6730458438743465</v>
      </c>
      <c r="BL304" s="27">
        <v>4.5678059238963673</v>
      </c>
      <c r="BM304" s="27">
        <v>4.4650667312103085</v>
      </c>
      <c r="BN304" s="27">
        <v>4.3412551480243255</v>
      </c>
      <c r="BO304" s="27">
        <v>4.2047845845095679</v>
      </c>
      <c r="BP304" s="27">
        <v>4.0513358840533371</v>
      </c>
      <c r="BQ304" s="27">
        <v>3.8667007160260951</v>
      </c>
      <c r="BR304" s="27">
        <v>3.674205908624911</v>
      </c>
      <c r="BS304" s="27">
        <v>3.468308358063096</v>
      </c>
      <c r="BT304" s="27">
        <v>3.2199077367005682</v>
      </c>
      <c r="BU304" s="27">
        <v>2.3543386191229576</v>
      </c>
      <c r="BV304" s="27">
        <v>1.9426372427285106</v>
      </c>
      <c r="BW304" s="27">
        <v>1.8282710685834118</v>
      </c>
      <c r="BX304" s="27">
        <v>2.0490865413297144</v>
      </c>
      <c r="BZ304" s="27" t="e">
        <v>#N/A</v>
      </c>
      <c r="CA304" s="27" t="e">
        <v>#N/A</v>
      </c>
      <c r="CB304" s="27" t="e">
        <v>#N/A</v>
      </c>
      <c r="CC304" s="27" t="e">
        <v>#N/A</v>
      </c>
      <c r="CD304" s="27" t="e">
        <v>#N/A</v>
      </c>
      <c r="CE304" s="27" t="e">
        <v>#N/A</v>
      </c>
      <c r="CF304" s="27" t="e">
        <v>#N/A</v>
      </c>
      <c r="CG304" s="27" t="e">
        <v>#N/A</v>
      </c>
      <c r="CH304" s="27" t="e">
        <v>#N/A</v>
      </c>
      <c r="CI304" s="27" t="e">
        <v>#N/A</v>
      </c>
      <c r="CJ304" s="27" t="e">
        <v>#N/A</v>
      </c>
      <c r="CK304" s="27" t="e">
        <v>#N/A</v>
      </c>
      <c r="CL304" s="27" t="e">
        <v>#N/A</v>
      </c>
      <c r="CM304" s="27" t="e">
        <v>#N/A</v>
      </c>
      <c r="CO304" s="28">
        <v>4.6727901278693178</v>
      </c>
      <c r="CP304" s="28">
        <v>4.561274792381492</v>
      </c>
      <c r="CQ304" s="28">
        <v>4.4565038353970117</v>
      </c>
      <c r="CR304" s="28">
        <v>4.3332537264240703</v>
      </c>
      <c r="CS304" s="28">
        <v>4.1909368032050001</v>
      </c>
      <c r="CT304" s="28">
        <v>4.0236043455071382</v>
      </c>
      <c r="CU304" s="28">
        <v>3.8126122504037818</v>
      </c>
      <c r="CV304" s="28">
        <v>3.6064819563190049</v>
      </c>
      <c r="CW304" s="28">
        <v>3.4141485842513086</v>
      </c>
      <c r="CX304" s="28">
        <v>3.2291427743948233</v>
      </c>
      <c r="CY304" s="28">
        <v>2.4223197381638961</v>
      </c>
      <c r="CZ304" s="28">
        <v>1.7407749641391348</v>
      </c>
      <c r="DA304" s="28">
        <v>1.442496103053573</v>
      </c>
      <c r="DB304" s="28">
        <v>1.3026426548292029</v>
      </c>
      <c r="DD304" s="28" t="e">
        <v>#N/A</v>
      </c>
      <c r="DE304" s="28" t="e">
        <v>#N/A</v>
      </c>
      <c r="DF304" s="28" t="e">
        <v>#N/A</v>
      </c>
      <c r="DG304" s="28" t="e">
        <v>#N/A</v>
      </c>
      <c r="DH304" s="28" t="e">
        <v>#N/A</v>
      </c>
      <c r="DI304" s="28" t="e">
        <v>#N/A</v>
      </c>
      <c r="DJ304" s="28" t="e">
        <v>#N/A</v>
      </c>
      <c r="DK304" s="28" t="e">
        <v>#N/A</v>
      </c>
      <c r="DL304" s="28" t="e">
        <v>#N/A</v>
      </c>
      <c r="DM304" s="28" t="e">
        <v>#N/A</v>
      </c>
      <c r="DN304" s="28" t="e">
        <v>#N/A</v>
      </c>
      <c r="DO304" s="28" t="e">
        <v>#N/A</v>
      </c>
      <c r="DP304" s="28" t="e">
        <v>#N/A</v>
      </c>
      <c r="DQ304" s="28" t="e">
        <v>#N/A</v>
      </c>
      <c r="DS304" s="29">
        <v>4.6484190113920043</v>
      </c>
      <c r="DT304" s="29">
        <v>4.5093694369362289</v>
      </c>
      <c r="DU304" s="29">
        <v>4.4050640309415705</v>
      </c>
      <c r="DV304" s="29">
        <v>4.2905924155894075</v>
      </c>
      <c r="DW304" s="29">
        <v>4.1261872358220977</v>
      </c>
      <c r="DX304" s="29">
        <v>3.9535806762315922</v>
      </c>
      <c r="DY304" s="29">
        <v>3.758893273591303</v>
      </c>
      <c r="DZ304" s="29">
        <v>3.5784806124382174</v>
      </c>
      <c r="EA304" s="29">
        <v>3.4124317635539692</v>
      </c>
      <c r="EB304" s="29">
        <v>3.2053955288219989</v>
      </c>
      <c r="EC304" s="29">
        <v>2.347915524640479</v>
      </c>
      <c r="ED304" s="29">
        <v>2.0516644543777307</v>
      </c>
      <c r="EE304" s="29">
        <v>2.0461051589988735</v>
      </c>
      <c r="EF304" s="29">
        <v>2.1298287459441152</v>
      </c>
      <c r="EH304" s="29" t="e">
        <v>#N/A</v>
      </c>
      <c r="EI304" s="29" t="e">
        <v>#N/A</v>
      </c>
      <c r="EJ304" s="29" t="e">
        <v>#N/A</v>
      </c>
      <c r="EK304" s="29" t="e">
        <v>#N/A</v>
      </c>
      <c r="EL304" s="29" t="e">
        <v>#N/A</v>
      </c>
      <c r="EM304" s="29" t="e">
        <v>#N/A</v>
      </c>
      <c r="EN304" s="29" t="e">
        <v>#N/A</v>
      </c>
      <c r="EO304" s="29" t="e">
        <v>#N/A</v>
      </c>
      <c r="EP304" s="29" t="e">
        <v>#N/A</v>
      </c>
      <c r="EQ304" s="29" t="e">
        <v>#N/A</v>
      </c>
      <c r="ER304" s="29" t="e">
        <v>#N/A</v>
      </c>
      <c r="ES304" s="29" t="e">
        <v>#N/A</v>
      </c>
      <c r="ET304" s="29" t="e">
        <v>#N/A</v>
      </c>
      <c r="EU304" s="29" t="e">
        <v>#N/A</v>
      </c>
      <c r="EW304" s="1">
        <v>361282</v>
      </c>
      <c r="EX304" s="1">
        <v>570359</v>
      </c>
      <c r="EY304" s="1" t="s">
        <v>875</v>
      </c>
      <c r="EZ304" s="1" t="s">
        <v>873</v>
      </c>
    </row>
    <row r="305" spans="2:156" ht="16" thickBot="1" x14ac:dyDescent="0.4">
      <c r="B305" s="21" t="s">
        <v>305</v>
      </c>
      <c r="C305" s="22">
        <v>6.851645065998726</v>
      </c>
      <c r="D305" s="23">
        <v>6.6656097399539433</v>
      </c>
      <c r="E305" s="23">
        <v>6.2197377987689251</v>
      </c>
      <c r="F305" s="23">
        <v>6.2067718904752702</v>
      </c>
      <c r="G305" s="23">
        <v>5.9501224051110988</v>
      </c>
      <c r="H305" s="23">
        <v>5.2935595355775131</v>
      </c>
      <c r="I305" s="23">
        <v>4.5107819875271176</v>
      </c>
      <c r="J305" s="23">
        <v>4.2072799513029882</v>
      </c>
      <c r="K305" s="23">
        <v>3.9592076593178263</v>
      </c>
      <c r="L305" s="23">
        <v>3.2410075544165355</v>
      </c>
      <c r="M305" s="23">
        <v>1.6410527361232106</v>
      </c>
      <c r="N305" s="23">
        <v>0.79644639888675783</v>
      </c>
      <c r="O305" s="23">
        <v>0.60911679158858334</v>
      </c>
      <c r="P305" s="23">
        <v>0.7763894143929555</v>
      </c>
      <c r="Q305" s="24"/>
      <c r="R305" s="23">
        <v>10.351645065998726</v>
      </c>
      <c r="S305" s="23">
        <v>10.165609739953943</v>
      </c>
      <c r="T305" s="23">
        <v>9.7197377987689251</v>
      </c>
      <c r="U305" s="23">
        <v>9.7067718904752702</v>
      </c>
      <c r="V305" s="23">
        <v>9.4501224051110988</v>
      </c>
      <c r="W305" s="23">
        <v>8.7935595355775131</v>
      </c>
      <c r="X305" s="23">
        <v>8.0107819875271176</v>
      </c>
      <c r="Y305" s="23">
        <v>7.7072799513029882</v>
      </c>
      <c r="Z305" s="23">
        <v>7.4592076593178263</v>
      </c>
      <c r="AA305" s="23">
        <v>6.7410075544165355</v>
      </c>
      <c r="AB305" s="23">
        <v>5.1410527361232106</v>
      </c>
      <c r="AC305" s="23">
        <v>4.2964463988867578</v>
      </c>
      <c r="AD305" s="23">
        <v>4.1091167915885833</v>
      </c>
      <c r="AE305" s="23">
        <v>4.2763894143929555</v>
      </c>
      <c r="AG305" s="25">
        <v>7.0592546670277958</v>
      </c>
      <c r="AH305" s="25">
        <v>7.0489009072828068</v>
      </c>
      <c r="AI305" s="25">
        <v>6.5719422996031849</v>
      </c>
      <c r="AJ305" s="25">
        <v>6.566816214833862</v>
      </c>
      <c r="AK305" s="25">
        <v>6.358127633225779</v>
      </c>
      <c r="AL305" s="25">
        <v>5.7746742243956621</v>
      </c>
      <c r="AM305" s="25">
        <v>5.069603104638702</v>
      </c>
      <c r="AN305" s="25">
        <v>4.8227669221524074</v>
      </c>
      <c r="AO305" s="25">
        <v>4.6291881823126388</v>
      </c>
      <c r="AP305" s="25">
        <v>4.0554506151347312</v>
      </c>
      <c r="AQ305" s="25">
        <v>2.9308607871418957</v>
      </c>
      <c r="AR305" s="25">
        <v>1.9473719902976896</v>
      </c>
      <c r="AS305" s="25">
        <v>1.3254629601175552</v>
      </c>
      <c r="AT305" s="25">
        <v>0.89009005157586074</v>
      </c>
      <c r="AV305" s="26">
        <v>10.559254667027796</v>
      </c>
      <c r="AW305" s="26">
        <v>10.548900907282807</v>
      </c>
      <c r="AX305" s="26">
        <v>10.071942299603185</v>
      </c>
      <c r="AY305" s="26">
        <v>10.066816214833862</v>
      </c>
      <c r="AZ305" s="26">
        <v>9.858127633225779</v>
      </c>
      <c r="BA305" s="26">
        <v>9.2746742243956621</v>
      </c>
      <c r="BB305" s="26">
        <v>8.569603104638702</v>
      </c>
      <c r="BC305" s="26">
        <v>8.3227669221524074</v>
      </c>
      <c r="BD305" s="26">
        <v>8.1291881823126388</v>
      </c>
      <c r="BE305" s="26">
        <v>7.5554506151347312</v>
      </c>
      <c r="BF305" s="26">
        <v>6.4308607871418957</v>
      </c>
      <c r="BG305" s="26">
        <v>5.4473719902976896</v>
      </c>
      <c r="BH305" s="26">
        <v>4.8254629601175552</v>
      </c>
      <c r="BI305" s="26">
        <v>4.3900900515758607</v>
      </c>
      <c r="BK305" s="27">
        <v>6.858611212934278</v>
      </c>
      <c r="BL305" s="27">
        <v>6.6797133559074862</v>
      </c>
      <c r="BM305" s="27">
        <v>6.2441159091943845</v>
      </c>
      <c r="BN305" s="27">
        <v>6.2358290070189497</v>
      </c>
      <c r="BO305" s="27">
        <v>5.9886696002157862</v>
      </c>
      <c r="BP305" s="27">
        <v>5.3461700138926602</v>
      </c>
      <c r="BQ305" s="27">
        <v>4.5783447452316874</v>
      </c>
      <c r="BR305" s="27">
        <v>4.28370446784057</v>
      </c>
      <c r="BS305" s="27">
        <v>4.0517533830103289</v>
      </c>
      <c r="BT305" s="27">
        <v>3.3849508594002486</v>
      </c>
      <c r="BU305" s="27">
        <v>1.9529254719501665</v>
      </c>
      <c r="BV305" s="27">
        <v>1.2136688814407428</v>
      </c>
      <c r="BW305" s="27">
        <v>1.0586162146632887</v>
      </c>
      <c r="BX305" s="27">
        <v>1.2058115729767245</v>
      </c>
      <c r="BZ305" s="27">
        <v>10.358611212934278</v>
      </c>
      <c r="CA305" s="27">
        <v>10.179713355907486</v>
      </c>
      <c r="CB305" s="27">
        <v>9.7441159091943845</v>
      </c>
      <c r="CC305" s="27">
        <v>9.7358290070189497</v>
      </c>
      <c r="CD305" s="27">
        <v>9.4886696002157862</v>
      </c>
      <c r="CE305" s="27">
        <v>8.8461700138926602</v>
      </c>
      <c r="CF305" s="27">
        <v>8.0783447452316874</v>
      </c>
      <c r="CG305" s="27">
        <v>7.78370446784057</v>
      </c>
      <c r="CH305" s="27">
        <v>7.5517533830103289</v>
      </c>
      <c r="CI305" s="27">
        <v>6.8849508594002486</v>
      </c>
      <c r="CJ305" s="27">
        <v>5.4529254719501665</v>
      </c>
      <c r="CK305" s="27">
        <v>4.7136688814407428</v>
      </c>
      <c r="CL305" s="27">
        <v>4.5586162146632887</v>
      </c>
      <c r="CM305" s="27">
        <v>4.7058115729767245</v>
      </c>
      <c r="CO305" s="28">
        <v>6.8679200055250753</v>
      </c>
      <c r="CP305" s="28">
        <v>6.7018059145260462</v>
      </c>
      <c r="CQ305" s="28">
        <v>6.2846734244567433</v>
      </c>
      <c r="CR305" s="28">
        <v>6.3008130109838731</v>
      </c>
      <c r="CS305" s="28">
        <v>6.1019971087025375</v>
      </c>
      <c r="CT305" s="28">
        <v>5.5115188153033507</v>
      </c>
      <c r="CU305" s="28">
        <v>4.7747038554020751</v>
      </c>
      <c r="CV305" s="28">
        <v>4.517659552819163</v>
      </c>
      <c r="CW305" s="28">
        <v>4.3774469226798729</v>
      </c>
      <c r="CX305" s="28">
        <v>3.8527753943006378</v>
      </c>
      <c r="CY305" s="28">
        <v>1.867815773221519</v>
      </c>
      <c r="CZ305" s="28">
        <v>-2.461623321445888</v>
      </c>
      <c r="DA305" s="28">
        <v>-5.8108824523597811</v>
      </c>
      <c r="DB305" s="28">
        <v>-8.1380300567325072</v>
      </c>
      <c r="DD305" s="28">
        <v>10.367920005525075</v>
      </c>
      <c r="DE305" s="28">
        <v>10.201805914526046</v>
      </c>
      <c r="DF305" s="28">
        <v>9.7846734244567433</v>
      </c>
      <c r="DG305" s="28">
        <v>9.8008130109838731</v>
      </c>
      <c r="DH305" s="28">
        <v>9.6019971087025375</v>
      </c>
      <c r="DI305" s="28">
        <v>9.0115188153033507</v>
      </c>
      <c r="DJ305" s="28">
        <v>8.2747038554020751</v>
      </c>
      <c r="DK305" s="28">
        <v>8.017659552819163</v>
      </c>
      <c r="DL305" s="28">
        <v>7.8774469226798729</v>
      </c>
      <c r="DM305" s="28">
        <v>7.3527753943006378</v>
      </c>
      <c r="DN305" s="28">
        <v>5.367815773221519</v>
      </c>
      <c r="DO305" s="28">
        <v>1.038376678554112</v>
      </c>
      <c r="DP305" s="28">
        <v>-2.3108824523597811</v>
      </c>
      <c r="DQ305" s="28">
        <v>-4.6380300567325072</v>
      </c>
      <c r="DS305" s="29">
        <v>6.8442623798093969</v>
      </c>
      <c r="DT305" s="29">
        <v>6.6188869226629716</v>
      </c>
      <c r="DU305" s="29">
        <v>6.1815726577731507</v>
      </c>
      <c r="DV305" s="29">
        <v>6.2077213736538823</v>
      </c>
      <c r="DW305" s="29">
        <v>6.0030673575791536</v>
      </c>
      <c r="DX305" s="29">
        <v>5.4360469250181396</v>
      </c>
      <c r="DY305" s="29">
        <v>4.7464645807687766</v>
      </c>
      <c r="DZ305" s="29">
        <v>4.5546810198544669</v>
      </c>
      <c r="EA305" s="29">
        <v>4.332439749461507</v>
      </c>
      <c r="EB305" s="29">
        <v>3.0508826951353569</v>
      </c>
      <c r="EC305" s="29">
        <v>-1.7467621485637501</v>
      </c>
      <c r="ED305" s="29">
        <v>-5.578646676391763</v>
      </c>
      <c r="EE305" s="29">
        <v>-7.7351250274668573</v>
      </c>
      <c r="EF305" s="29">
        <v>-7.1017518437351299</v>
      </c>
      <c r="EH305" s="29">
        <v>10.344262379809397</v>
      </c>
      <c r="EI305" s="29">
        <v>10.118886922662972</v>
      </c>
      <c r="EJ305" s="29">
        <v>10.118886922662972</v>
      </c>
      <c r="EK305" s="29">
        <v>9.7077213736538823</v>
      </c>
      <c r="EL305" s="29">
        <v>9.5030673575791536</v>
      </c>
      <c r="EM305" s="29">
        <v>8.9360469250181396</v>
      </c>
      <c r="EN305" s="29">
        <v>8.2464645807687766</v>
      </c>
      <c r="EO305" s="29">
        <v>8.0546810198544669</v>
      </c>
      <c r="EP305" s="29">
        <v>7.832439749461507</v>
      </c>
      <c r="EQ305" s="29">
        <v>6.5508826951353569</v>
      </c>
      <c r="ER305" s="29">
        <v>1.7532378514362499</v>
      </c>
      <c r="ES305" s="29">
        <v>-2.078646676391763</v>
      </c>
      <c r="ET305" s="29">
        <v>-4.2351250274668573</v>
      </c>
      <c r="EU305" s="29">
        <v>-3.6017518437351299</v>
      </c>
      <c r="EW305" s="1">
        <v>387882</v>
      </c>
      <c r="EX305" s="1">
        <v>414309</v>
      </c>
      <c r="EY305" s="1" t="s">
        <v>757</v>
      </c>
      <c r="EZ305" s="1" t="s">
        <v>858</v>
      </c>
    </row>
    <row r="306" spans="2:156" ht="16" thickBot="1" x14ac:dyDescent="0.4">
      <c r="B306" s="21" t="s">
        <v>306</v>
      </c>
      <c r="C306" s="22">
        <v>5.052514634199591</v>
      </c>
      <c r="D306" s="23">
        <v>4.8504150485139359</v>
      </c>
      <c r="E306" s="23">
        <v>4.854410344487837</v>
      </c>
      <c r="F306" s="23">
        <v>4.7948951935286708</v>
      </c>
      <c r="G306" s="23">
        <v>4.724175542800177</v>
      </c>
      <c r="H306" s="23">
        <v>4.6215603164045262</v>
      </c>
      <c r="I306" s="23">
        <v>4.5140314512400241</v>
      </c>
      <c r="J306" s="23">
        <v>4.4042450585518651</v>
      </c>
      <c r="K306" s="23">
        <v>4.3008806328815012</v>
      </c>
      <c r="L306" s="23">
        <v>4.1868271734875506</v>
      </c>
      <c r="M306" s="23">
        <v>3.7139735293651288</v>
      </c>
      <c r="N306" s="23">
        <v>3.3853168545590169</v>
      </c>
      <c r="O306" s="23">
        <v>3.3098890108965335</v>
      </c>
      <c r="P306" s="23">
        <v>3.2953541101843218</v>
      </c>
      <c r="Q306" s="24"/>
      <c r="R306" s="23">
        <v>18.80051463419959</v>
      </c>
      <c r="S306" s="23">
        <v>18.598415048513935</v>
      </c>
      <c r="T306" s="23">
        <v>18.602410344487836</v>
      </c>
      <c r="U306" s="23">
        <v>18.542895193528672</v>
      </c>
      <c r="V306" s="23">
        <v>18.472175542800176</v>
      </c>
      <c r="W306" s="23">
        <v>18.369560316404524</v>
      </c>
      <c r="X306" s="23">
        <v>18.262031451240023</v>
      </c>
      <c r="Y306" s="23">
        <v>18.152245058551863</v>
      </c>
      <c r="Z306" s="23">
        <v>18.048880632881499</v>
      </c>
      <c r="AA306" s="23">
        <v>17.934827173487548</v>
      </c>
      <c r="AB306" s="23">
        <v>17.461973529365128</v>
      </c>
      <c r="AC306" s="23">
        <v>17.133316854559016</v>
      </c>
      <c r="AD306" s="23">
        <v>17.057889010896531</v>
      </c>
      <c r="AE306" s="23">
        <v>17.043354110184321</v>
      </c>
      <c r="AG306" s="25">
        <v>5.2705930027541896</v>
      </c>
      <c r="AH306" s="25">
        <v>5.2463897168287446</v>
      </c>
      <c r="AI306" s="25">
        <v>5.1822448986641891</v>
      </c>
      <c r="AJ306" s="25">
        <v>5.0827781182694967</v>
      </c>
      <c r="AK306" s="25">
        <v>4.9904648227017692</v>
      </c>
      <c r="AL306" s="25">
        <v>4.8877107381325651</v>
      </c>
      <c r="AM306" s="25">
        <v>4.7738181599526825</v>
      </c>
      <c r="AN306" s="25">
        <v>4.6540468272642777</v>
      </c>
      <c r="AO306" s="25">
        <v>4.5325772210317048</v>
      </c>
      <c r="AP306" s="25">
        <v>4.4177406485849087</v>
      </c>
      <c r="AQ306" s="25">
        <v>4.1131368717160015</v>
      </c>
      <c r="AR306" s="25">
        <v>3.8699138189255216</v>
      </c>
      <c r="AS306" s="25">
        <v>3.7701083329362461</v>
      </c>
      <c r="AT306" s="25">
        <v>3.7410724638672885</v>
      </c>
      <c r="AV306" s="26">
        <v>19.018593002754187</v>
      </c>
      <c r="AW306" s="26">
        <v>18.994389716828742</v>
      </c>
      <c r="AX306" s="26">
        <v>18.930244898664188</v>
      </c>
      <c r="AY306" s="26">
        <v>18.830778118269496</v>
      </c>
      <c r="AZ306" s="26">
        <v>18.738464822701768</v>
      </c>
      <c r="BA306" s="26">
        <v>18.635710738132566</v>
      </c>
      <c r="BB306" s="26">
        <v>18.52181815995268</v>
      </c>
      <c r="BC306" s="26">
        <v>18.402046827264279</v>
      </c>
      <c r="BD306" s="26">
        <v>18.280577221031706</v>
      </c>
      <c r="BE306" s="26">
        <v>18.165740648584908</v>
      </c>
      <c r="BF306" s="26">
        <v>17.861136871715999</v>
      </c>
      <c r="BG306" s="26">
        <v>17.617913818925523</v>
      </c>
      <c r="BH306" s="26">
        <v>17.518108332936244</v>
      </c>
      <c r="BI306" s="26">
        <v>17.489072463867288</v>
      </c>
      <c r="BK306" s="27">
        <v>5.0549550051088072</v>
      </c>
      <c r="BL306" s="27">
        <v>4.8565794359484293</v>
      </c>
      <c r="BM306" s="27">
        <v>4.8646446939695878</v>
      </c>
      <c r="BN306" s="27">
        <v>4.8102572171464217</v>
      </c>
      <c r="BO306" s="27">
        <v>4.7450895864367055</v>
      </c>
      <c r="BP306" s="27">
        <v>4.6482433773261302</v>
      </c>
      <c r="BQ306" s="27">
        <v>4.546607957536029</v>
      </c>
      <c r="BR306" s="27">
        <v>4.4427631597255939</v>
      </c>
      <c r="BS306" s="27">
        <v>4.3461468855505849</v>
      </c>
      <c r="BT306" s="27">
        <v>4.2470063554331237</v>
      </c>
      <c r="BU306" s="27">
        <v>3.8333415762499055</v>
      </c>
      <c r="BV306" s="27">
        <v>3.6030355507983955</v>
      </c>
      <c r="BW306" s="27">
        <v>3.5532536859227797</v>
      </c>
      <c r="BX306" s="27">
        <v>3.6023548444142488</v>
      </c>
      <c r="BZ306" s="27">
        <v>18.802955005108807</v>
      </c>
      <c r="CA306" s="27">
        <v>18.60457943594843</v>
      </c>
      <c r="CB306" s="27">
        <v>18.612644693969585</v>
      </c>
      <c r="CC306" s="27">
        <v>18.558257217146419</v>
      </c>
      <c r="CD306" s="27">
        <v>18.493089586436703</v>
      </c>
      <c r="CE306" s="27">
        <v>18.39624337732613</v>
      </c>
      <c r="CF306" s="27">
        <v>18.29460795753603</v>
      </c>
      <c r="CG306" s="27">
        <v>18.190763159725591</v>
      </c>
      <c r="CH306" s="27">
        <v>18.094146885550586</v>
      </c>
      <c r="CI306" s="27">
        <v>17.995006355433123</v>
      </c>
      <c r="CJ306" s="27">
        <v>17.581341576249905</v>
      </c>
      <c r="CK306" s="27">
        <v>17.351035550798393</v>
      </c>
      <c r="CL306" s="27">
        <v>17.301253685922781</v>
      </c>
      <c r="CM306" s="27">
        <v>17.350354844414248</v>
      </c>
      <c r="CO306" s="28">
        <v>5.0662750055754042</v>
      </c>
      <c r="CP306" s="28">
        <v>4.8760053854604557</v>
      </c>
      <c r="CQ306" s="28">
        <v>4.8904000091194053</v>
      </c>
      <c r="CR306" s="28">
        <v>4.8420210101535819</v>
      </c>
      <c r="CS306" s="28">
        <v>4.7786286199704318</v>
      </c>
      <c r="CT306" s="28">
        <v>4.6784690229018402</v>
      </c>
      <c r="CU306" s="28">
        <v>4.5653463832799375</v>
      </c>
      <c r="CV306" s="28">
        <v>4.4439008006429681</v>
      </c>
      <c r="CW306" s="28">
        <v>4.3334683256555255</v>
      </c>
      <c r="CX306" s="28">
        <v>4.2296491509113299</v>
      </c>
      <c r="CY306" s="28">
        <v>3.4264566606890554</v>
      </c>
      <c r="CZ306" s="28">
        <v>1.4804817255063476</v>
      </c>
      <c r="DA306" s="28">
        <v>0.17622317308178381</v>
      </c>
      <c r="DB306" s="28">
        <v>-0.63863982090143345</v>
      </c>
      <c r="DD306" s="28">
        <v>18.814275005575404</v>
      </c>
      <c r="DE306" s="28">
        <v>18.624005385460457</v>
      </c>
      <c r="DF306" s="28">
        <v>18.638400009119405</v>
      </c>
      <c r="DG306" s="28">
        <v>18.590021010153581</v>
      </c>
      <c r="DH306" s="28">
        <v>18.526628619970431</v>
      </c>
      <c r="DI306" s="28">
        <v>18.426469022901841</v>
      </c>
      <c r="DJ306" s="28">
        <v>18.313346383279935</v>
      </c>
      <c r="DK306" s="28">
        <v>18.191900800642969</v>
      </c>
      <c r="DL306" s="28">
        <v>18.081468325655525</v>
      </c>
      <c r="DM306" s="28">
        <v>17.977649150911329</v>
      </c>
      <c r="DN306" s="28">
        <v>17.174456660689053</v>
      </c>
      <c r="DO306" s="28">
        <v>15.228481725506347</v>
      </c>
      <c r="DP306" s="28">
        <v>13.924223173081783</v>
      </c>
      <c r="DQ306" s="28">
        <v>13.109360179098566</v>
      </c>
      <c r="DS306" s="29">
        <v>5.0715837932834908</v>
      </c>
      <c r="DT306" s="29">
        <v>4.8795711995911635</v>
      </c>
      <c r="DU306" s="29">
        <v>4.8949132680810621</v>
      </c>
      <c r="DV306" s="29">
        <v>4.8534456882474633</v>
      </c>
      <c r="DW306" s="29">
        <v>4.7986859912302346</v>
      </c>
      <c r="DX306" s="29">
        <v>4.7101185569889878</v>
      </c>
      <c r="DY306" s="29">
        <v>4.6061201011062316</v>
      </c>
      <c r="DZ306" s="29">
        <v>4.4965401181116587</v>
      </c>
      <c r="EA306" s="29">
        <v>4.35723840325082</v>
      </c>
      <c r="EB306" s="29">
        <v>3.9719329601572202</v>
      </c>
      <c r="EC306" s="29">
        <v>1.88451947538789</v>
      </c>
      <c r="ED306" s="29">
        <v>0.18075646691298175</v>
      </c>
      <c r="EE306" s="29">
        <v>-0.59296291304714366</v>
      </c>
      <c r="EF306" s="29">
        <v>-0.12163472116290386</v>
      </c>
      <c r="EH306" s="29">
        <v>18.819583793283492</v>
      </c>
      <c r="EI306" s="29">
        <v>18.627571199591163</v>
      </c>
      <c r="EJ306" s="29">
        <v>18.627571199591163</v>
      </c>
      <c r="EK306" s="29">
        <v>18.601445688247463</v>
      </c>
      <c r="EL306" s="29">
        <v>18.546685991230234</v>
      </c>
      <c r="EM306" s="29">
        <v>18.458118556988985</v>
      </c>
      <c r="EN306" s="29">
        <v>18.354120101106233</v>
      </c>
      <c r="EO306" s="29">
        <v>18.244540118111658</v>
      </c>
      <c r="EP306" s="29">
        <v>18.105238403250819</v>
      </c>
      <c r="EQ306" s="29">
        <v>17.71993296015722</v>
      </c>
      <c r="ER306" s="29">
        <v>15.632519475387889</v>
      </c>
      <c r="ES306" s="29">
        <v>13.928756466912981</v>
      </c>
      <c r="ET306" s="29">
        <v>13.155037086952856</v>
      </c>
      <c r="EU306" s="29">
        <v>13.626365278837095</v>
      </c>
      <c r="EW306" s="1">
        <v>385446</v>
      </c>
      <c r="EX306" s="1">
        <v>437481</v>
      </c>
      <c r="EY306" s="1" t="s">
        <v>573</v>
      </c>
      <c r="EZ306" s="1" t="s">
        <v>510</v>
      </c>
    </row>
    <row r="307" spans="2:156" ht="16" thickBot="1" x14ac:dyDescent="0.4">
      <c r="B307" s="21" t="s">
        <v>307</v>
      </c>
      <c r="C307" s="22">
        <v>16.752909983074538</v>
      </c>
      <c r="D307" s="23">
        <v>16.355254147108262</v>
      </c>
      <c r="E307" s="23">
        <v>16.381392571057582</v>
      </c>
      <c r="F307" s="23">
        <v>16.222245555935384</v>
      </c>
      <c r="G307" s="23">
        <v>16.025220158728189</v>
      </c>
      <c r="H307" s="23">
        <v>15.741333400893247</v>
      </c>
      <c r="I307" s="23">
        <v>15.518146946842281</v>
      </c>
      <c r="J307" s="23">
        <v>15.266505138511965</v>
      </c>
      <c r="K307" s="23">
        <v>14.891319537670332</v>
      </c>
      <c r="L307" s="23">
        <v>12.466524936673331</v>
      </c>
      <c r="M307" s="23">
        <v>11.713089586851751</v>
      </c>
      <c r="N307" s="23">
        <v>10.867490928661191</v>
      </c>
      <c r="O307" s="23">
        <v>10.410588843134249</v>
      </c>
      <c r="P307" s="23">
        <v>10.438565975432681</v>
      </c>
      <c r="Q307" s="24"/>
      <c r="R307" s="23">
        <v>25.752909983074538</v>
      </c>
      <c r="S307" s="23">
        <v>25.355254147108262</v>
      </c>
      <c r="T307" s="23">
        <v>25.381392571057582</v>
      </c>
      <c r="U307" s="23">
        <v>25.222245555935384</v>
      </c>
      <c r="V307" s="23">
        <v>25.025220158728189</v>
      </c>
      <c r="W307" s="23">
        <v>24.741333400893247</v>
      </c>
      <c r="X307" s="23">
        <v>24.518146946842279</v>
      </c>
      <c r="Y307" s="23">
        <v>24.266505138511967</v>
      </c>
      <c r="Z307" s="23">
        <v>23.891319537670334</v>
      </c>
      <c r="AA307" s="23">
        <v>21.466524936673331</v>
      </c>
      <c r="AB307" s="23">
        <v>20.713089586851751</v>
      </c>
      <c r="AC307" s="23">
        <v>19.867490928661191</v>
      </c>
      <c r="AD307" s="23">
        <v>19.410588843134249</v>
      </c>
      <c r="AE307" s="23">
        <v>19.438565975432681</v>
      </c>
      <c r="AG307" s="25">
        <v>17.007177584514956</v>
      </c>
      <c r="AH307" s="25">
        <v>16.843208616709624</v>
      </c>
      <c r="AI307" s="25">
        <v>16.711026937306777</v>
      </c>
      <c r="AJ307" s="25">
        <v>16.512989881103003</v>
      </c>
      <c r="AK307" s="25">
        <v>16.202863230680443</v>
      </c>
      <c r="AL307" s="25">
        <v>15.85287593209692</v>
      </c>
      <c r="AM307" s="25">
        <v>15.474683892046654</v>
      </c>
      <c r="AN307" s="25">
        <v>15.069293792691212</v>
      </c>
      <c r="AO307" s="25">
        <v>14.574937514216883</v>
      </c>
      <c r="AP307" s="25">
        <v>14.158997696233101</v>
      </c>
      <c r="AQ307" s="25">
        <v>13.719781499709105</v>
      </c>
      <c r="AR307" s="25">
        <v>13.183764280313369</v>
      </c>
      <c r="AS307" s="25">
        <v>12.964392601273985</v>
      </c>
      <c r="AT307" s="25">
        <v>13.182025182807889</v>
      </c>
      <c r="AV307" s="26">
        <v>26.007177584514956</v>
      </c>
      <c r="AW307" s="26">
        <v>25.843208616709624</v>
      </c>
      <c r="AX307" s="26">
        <v>25.711026937306777</v>
      </c>
      <c r="AY307" s="26">
        <v>25.512989881103003</v>
      </c>
      <c r="AZ307" s="26">
        <v>25.202863230680443</v>
      </c>
      <c r="BA307" s="26">
        <v>24.852875932096921</v>
      </c>
      <c r="BB307" s="26">
        <v>24.474683892046656</v>
      </c>
      <c r="BC307" s="26">
        <v>24.069293792691212</v>
      </c>
      <c r="BD307" s="26">
        <v>23.574937514216884</v>
      </c>
      <c r="BE307" s="26">
        <v>23.158997696233101</v>
      </c>
      <c r="BF307" s="26">
        <v>22.719781499709107</v>
      </c>
      <c r="BG307" s="26">
        <v>22.183764280313369</v>
      </c>
      <c r="BH307" s="26">
        <v>21.964392601273985</v>
      </c>
      <c r="BI307" s="26">
        <v>22.182025182807891</v>
      </c>
      <c r="BK307" s="27">
        <v>16.760347278836345</v>
      </c>
      <c r="BL307" s="27">
        <v>16.352100774857949</v>
      </c>
      <c r="BM307" s="27">
        <v>16.394926739090469</v>
      </c>
      <c r="BN307" s="27">
        <v>16.237239554804564</v>
      </c>
      <c r="BO307" s="27">
        <v>16.050558957246537</v>
      </c>
      <c r="BP307" s="27">
        <v>15.777617015708115</v>
      </c>
      <c r="BQ307" s="27">
        <v>15.564505086019826</v>
      </c>
      <c r="BR307" s="27">
        <v>15.323211420608072</v>
      </c>
      <c r="BS307" s="27">
        <v>14.963441510255656</v>
      </c>
      <c r="BT307" s="27">
        <v>12.624575657861566</v>
      </c>
      <c r="BU307" s="27">
        <v>11.909135283343588</v>
      </c>
      <c r="BV307" s="27">
        <v>11.151180252584254</v>
      </c>
      <c r="BW307" s="27">
        <v>10.730664571872119</v>
      </c>
      <c r="BX307" s="27">
        <v>10.775375429087049</v>
      </c>
      <c r="BZ307" s="27">
        <v>25.760347278836345</v>
      </c>
      <c r="CA307" s="27">
        <v>25.352100774857949</v>
      </c>
      <c r="CB307" s="27">
        <v>25.394926739090469</v>
      </c>
      <c r="CC307" s="27">
        <v>25.237239554804564</v>
      </c>
      <c r="CD307" s="27">
        <v>25.050558957246537</v>
      </c>
      <c r="CE307" s="27">
        <v>24.777617015708117</v>
      </c>
      <c r="CF307" s="27">
        <v>24.564505086019828</v>
      </c>
      <c r="CG307" s="27">
        <v>24.323211420608072</v>
      </c>
      <c r="CH307" s="27">
        <v>23.963441510255656</v>
      </c>
      <c r="CI307" s="27">
        <v>21.624575657861566</v>
      </c>
      <c r="CJ307" s="27">
        <v>20.909135283343588</v>
      </c>
      <c r="CK307" s="27">
        <v>20.151180252584254</v>
      </c>
      <c r="CL307" s="27">
        <v>19.730664571872119</v>
      </c>
      <c r="CM307" s="27">
        <v>19.775375429087049</v>
      </c>
      <c r="CO307" s="28">
        <v>16.768645192479966</v>
      </c>
      <c r="CP307" s="28">
        <v>16.381828008879676</v>
      </c>
      <c r="CQ307" s="28">
        <v>16.41611579753657</v>
      </c>
      <c r="CR307" s="28">
        <v>16.251163641084084</v>
      </c>
      <c r="CS307" s="28">
        <v>16.048102485371764</v>
      </c>
      <c r="CT307" s="28">
        <v>15.749882850566953</v>
      </c>
      <c r="CU307" s="28">
        <v>15.4991543424124</v>
      </c>
      <c r="CV307" s="28">
        <v>15.212276129688572</v>
      </c>
      <c r="CW307" s="28">
        <v>14.816974250578371</v>
      </c>
      <c r="CX307" s="28">
        <v>12.555251864988762</v>
      </c>
      <c r="CY307" s="28">
        <v>10.10377695545132</v>
      </c>
      <c r="CZ307" s="28">
        <v>6.2632427336939855</v>
      </c>
      <c r="DA307" s="28">
        <v>3.5127397187330835</v>
      </c>
      <c r="DB307" s="28">
        <v>2.2492067364520771</v>
      </c>
      <c r="DD307" s="28">
        <v>25.768645192479966</v>
      </c>
      <c r="DE307" s="28">
        <v>25.381828008879676</v>
      </c>
      <c r="DF307" s="28">
        <v>25.41611579753657</v>
      </c>
      <c r="DG307" s="28">
        <v>25.251163641084084</v>
      </c>
      <c r="DH307" s="28">
        <v>25.048102485371764</v>
      </c>
      <c r="DI307" s="28">
        <v>24.749882850566955</v>
      </c>
      <c r="DJ307" s="28">
        <v>24.4991543424124</v>
      </c>
      <c r="DK307" s="28">
        <v>24.212276129688572</v>
      </c>
      <c r="DL307" s="28">
        <v>23.816974250578369</v>
      </c>
      <c r="DM307" s="28">
        <v>21.555251864988762</v>
      </c>
      <c r="DN307" s="28">
        <v>19.10377695545132</v>
      </c>
      <c r="DO307" s="28">
        <v>15.263242733693986</v>
      </c>
      <c r="DP307" s="28">
        <v>12.512739718733084</v>
      </c>
      <c r="DQ307" s="28">
        <v>11.249206736452077</v>
      </c>
      <c r="DS307" s="29">
        <v>16.765853027354389</v>
      </c>
      <c r="DT307" s="29">
        <v>16.345799208168074</v>
      </c>
      <c r="DU307" s="29">
        <v>16.377513628801232</v>
      </c>
      <c r="DV307" s="29">
        <v>16.214658307467779</v>
      </c>
      <c r="DW307" s="29">
        <v>16.021879040785741</v>
      </c>
      <c r="DX307" s="29">
        <v>15.151359925316083</v>
      </c>
      <c r="DY307" s="29">
        <v>12.154247079206343</v>
      </c>
      <c r="DZ307" s="29">
        <v>10.991387436490324</v>
      </c>
      <c r="EA307" s="29">
        <v>10.73561795928207</v>
      </c>
      <c r="EB307" s="29">
        <v>10.365385819725748</v>
      </c>
      <c r="EC307" s="29">
        <v>7.1235194587856583</v>
      </c>
      <c r="ED307" s="29">
        <v>3.5634918367883017</v>
      </c>
      <c r="EE307" s="29">
        <v>1.4817194128660809</v>
      </c>
      <c r="EF307" s="29">
        <v>2.8116679020518589</v>
      </c>
      <c r="EH307" s="29">
        <v>25.765853027354389</v>
      </c>
      <c r="EI307" s="29">
        <v>25.345799208168074</v>
      </c>
      <c r="EJ307" s="29">
        <v>25.345799208168074</v>
      </c>
      <c r="EK307" s="29">
        <v>25.214658307467779</v>
      </c>
      <c r="EL307" s="29">
        <v>25.021879040785741</v>
      </c>
      <c r="EM307" s="29">
        <v>24.151359925316083</v>
      </c>
      <c r="EN307" s="29">
        <v>21.154247079206343</v>
      </c>
      <c r="EO307" s="29">
        <v>19.991387436490324</v>
      </c>
      <c r="EP307" s="29">
        <v>19.73561795928207</v>
      </c>
      <c r="EQ307" s="29">
        <v>19.365385819725748</v>
      </c>
      <c r="ER307" s="29">
        <v>16.123519458785658</v>
      </c>
      <c r="ES307" s="29">
        <v>12.563491836788302</v>
      </c>
      <c r="ET307" s="29">
        <v>10.481719412866081</v>
      </c>
      <c r="EU307" s="29">
        <v>11.811667902051859</v>
      </c>
      <c r="EW307" s="1">
        <v>347661</v>
      </c>
      <c r="EX307" s="1">
        <v>461494</v>
      </c>
      <c r="EY307" s="1" t="s">
        <v>512</v>
      </c>
      <c r="EZ307" s="1" t="s">
        <v>868</v>
      </c>
    </row>
    <row r="308" spans="2:156" ht="16" thickBot="1" x14ac:dyDescent="0.4">
      <c r="B308" s="21" t="s">
        <v>308</v>
      </c>
      <c r="C308" s="22">
        <v>11.566949109752127</v>
      </c>
      <c r="D308" s="23">
        <v>11.02137665940681</v>
      </c>
      <c r="E308" s="23">
        <v>11.012030663213675</v>
      </c>
      <c r="F308" s="23">
        <v>10.892527916298533</v>
      </c>
      <c r="G308" s="23">
        <v>10.680516938904566</v>
      </c>
      <c r="H308" s="23">
        <v>10.510970356149251</v>
      </c>
      <c r="I308" s="23">
        <v>10.334543207563554</v>
      </c>
      <c r="J308" s="23">
        <v>10.140322994340954</v>
      </c>
      <c r="K308" s="23">
        <v>9.8551716193172272</v>
      </c>
      <c r="L308" s="23">
        <v>9.7519401091322919</v>
      </c>
      <c r="M308" s="23">
        <v>9.051768490986797</v>
      </c>
      <c r="N308" s="23">
        <v>8.4938969766559467</v>
      </c>
      <c r="O308" s="23">
        <v>8.2793279743786634</v>
      </c>
      <c r="P308" s="23">
        <v>8.4043770393205044</v>
      </c>
      <c r="Q308" s="24"/>
      <c r="R308" s="23">
        <v>15.703949109752127</v>
      </c>
      <c r="S308" s="23">
        <v>15.158376659406811</v>
      </c>
      <c r="T308" s="23">
        <v>15.149030663213676</v>
      </c>
      <c r="U308" s="23">
        <v>15.029527916298534</v>
      </c>
      <c r="V308" s="23">
        <v>14.817516938904566</v>
      </c>
      <c r="W308" s="23">
        <v>14.647970356149251</v>
      </c>
      <c r="X308" s="23">
        <v>14.471543207563554</v>
      </c>
      <c r="Y308" s="23">
        <v>14.277322994340954</v>
      </c>
      <c r="Z308" s="23">
        <v>13.992171619317228</v>
      </c>
      <c r="AA308" s="23">
        <v>13.888940109132292</v>
      </c>
      <c r="AB308" s="23">
        <v>13.188768490986797</v>
      </c>
      <c r="AC308" s="23">
        <v>12.630896976655947</v>
      </c>
      <c r="AD308" s="23">
        <v>12.416327974378664</v>
      </c>
      <c r="AE308" s="23">
        <v>12.541377039320505</v>
      </c>
      <c r="AG308" s="25">
        <v>11.884760136201935</v>
      </c>
      <c r="AH308" s="25">
        <v>11.634376269458965</v>
      </c>
      <c r="AI308" s="25">
        <v>11.531092800248853</v>
      </c>
      <c r="AJ308" s="25">
        <v>11.319057174082502</v>
      </c>
      <c r="AK308" s="25">
        <v>11.094634036748781</v>
      </c>
      <c r="AL308" s="25">
        <v>10.827786254870945</v>
      </c>
      <c r="AM308" s="25">
        <v>10.568491915189515</v>
      </c>
      <c r="AN308" s="25">
        <v>10.284882203790307</v>
      </c>
      <c r="AO308" s="25">
        <v>9.9260632342285664</v>
      </c>
      <c r="AP308" s="25">
        <v>9.3822047745610035</v>
      </c>
      <c r="AQ308" s="25">
        <v>9.0597121355364276</v>
      </c>
      <c r="AR308" s="25">
        <v>8.6220836333557322</v>
      </c>
      <c r="AS308" s="25">
        <v>8.4777152523185126</v>
      </c>
      <c r="AT308" s="25">
        <v>8.5922898097100209</v>
      </c>
      <c r="AV308" s="26">
        <v>16.021760136201934</v>
      </c>
      <c r="AW308" s="26">
        <v>15.771376269458965</v>
      </c>
      <c r="AX308" s="26">
        <v>15.668092800248854</v>
      </c>
      <c r="AY308" s="26">
        <v>15.456057174082503</v>
      </c>
      <c r="AZ308" s="26">
        <v>15.231634036748781</v>
      </c>
      <c r="BA308" s="26">
        <v>14.964786254870946</v>
      </c>
      <c r="BB308" s="26">
        <v>14.705491915189516</v>
      </c>
      <c r="BC308" s="26">
        <v>14.421882203790307</v>
      </c>
      <c r="BD308" s="26">
        <v>14.063063234228567</v>
      </c>
      <c r="BE308" s="26">
        <v>13.519204774561004</v>
      </c>
      <c r="BF308" s="26">
        <v>13.196712135536428</v>
      </c>
      <c r="BG308" s="26">
        <v>12.759083633355733</v>
      </c>
      <c r="BH308" s="26">
        <v>12.614715252318513</v>
      </c>
      <c r="BI308" s="26">
        <v>12.729289809710021</v>
      </c>
      <c r="BK308" s="27">
        <v>11.601007197197928</v>
      </c>
      <c r="BL308" s="27">
        <v>11.046951977926199</v>
      </c>
      <c r="BM308" s="27">
        <v>11.049647321587052</v>
      </c>
      <c r="BN308" s="27">
        <v>10.933962658928237</v>
      </c>
      <c r="BO308" s="27">
        <v>10.672557430101616</v>
      </c>
      <c r="BP308" s="27">
        <v>10.590156650799534</v>
      </c>
      <c r="BQ308" s="27">
        <v>10.394438449728701</v>
      </c>
      <c r="BR308" s="27">
        <v>10.202015784889841</v>
      </c>
      <c r="BS308" s="27">
        <v>9.9646249175996608</v>
      </c>
      <c r="BT308" s="27">
        <v>9.8340185443973933</v>
      </c>
      <c r="BU308" s="27">
        <v>9.1676971337776187</v>
      </c>
      <c r="BV308" s="27">
        <v>8.6908052938272782</v>
      </c>
      <c r="BW308" s="27">
        <v>8.513625050257577</v>
      </c>
      <c r="BX308" s="27">
        <v>8.6722855286455598</v>
      </c>
      <c r="BZ308" s="27">
        <v>15.738007197197929</v>
      </c>
      <c r="CA308" s="27">
        <v>15.183951977926199</v>
      </c>
      <c r="CB308" s="27">
        <v>15.186647321587053</v>
      </c>
      <c r="CC308" s="27">
        <v>15.070962658928238</v>
      </c>
      <c r="CD308" s="27">
        <v>14.809557430101616</v>
      </c>
      <c r="CE308" s="27">
        <v>14.727156650799534</v>
      </c>
      <c r="CF308" s="27">
        <v>14.531438449728702</v>
      </c>
      <c r="CG308" s="27">
        <v>14.339015784889842</v>
      </c>
      <c r="CH308" s="27">
        <v>14.101624917599661</v>
      </c>
      <c r="CI308" s="27">
        <v>13.971018544397394</v>
      </c>
      <c r="CJ308" s="27">
        <v>13.304697133777619</v>
      </c>
      <c r="CK308" s="27">
        <v>12.827805293827279</v>
      </c>
      <c r="CL308" s="27">
        <v>12.650625050257577</v>
      </c>
      <c r="CM308" s="27">
        <v>12.80928552864556</v>
      </c>
      <c r="CO308" s="28">
        <v>11.57826865577818</v>
      </c>
      <c r="CP308" s="28">
        <v>11.042040392623193</v>
      </c>
      <c r="CQ308" s="28">
        <v>11.038163790425207</v>
      </c>
      <c r="CR308" s="28">
        <v>10.920537768251952</v>
      </c>
      <c r="CS308" s="28">
        <v>10.699128982593651</v>
      </c>
      <c r="CT308" s="28">
        <v>10.522814272048445</v>
      </c>
      <c r="CU308" s="28">
        <v>10.326946306400131</v>
      </c>
      <c r="CV308" s="28">
        <v>10.107378863551789</v>
      </c>
      <c r="CW308" s="28">
        <v>9.8043600983306973</v>
      </c>
      <c r="CX308" s="28">
        <v>9.7007346224535596</v>
      </c>
      <c r="CY308" s="28">
        <v>8.5959634634368651</v>
      </c>
      <c r="CZ308" s="28">
        <v>6.1391173018620293</v>
      </c>
      <c r="DA308" s="28">
        <v>4.1943919845546702</v>
      </c>
      <c r="DB308" s="28">
        <v>3.092761224489692</v>
      </c>
      <c r="DD308" s="28">
        <v>15.71526865577818</v>
      </c>
      <c r="DE308" s="28">
        <v>15.179040392623193</v>
      </c>
      <c r="DF308" s="28">
        <v>15.175163790425207</v>
      </c>
      <c r="DG308" s="28">
        <v>15.057537768251953</v>
      </c>
      <c r="DH308" s="28">
        <v>14.836128982593651</v>
      </c>
      <c r="DI308" s="28">
        <v>14.659814272048445</v>
      </c>
      <c r="DJ308" s="28">
        <v>14.463946306400132</v>
      </c>
      <c r="DK308" s="28">
        <v>14.244378863551789</v>
      </c>
      <c r="DL308" s="28">
        <v>13.941360098330698</v>
      </c>
      <c r="DM308" s="28">
        <v>13.83773462245356</v>
      </c>
      <c r="DN308" s="28">
        <v>12.732963463436866</v>
      </c>
      <c r="DO308" s="28">
        <v>10.27611730186203</v>
      </c>
      <c r="DP308" s="28">
        <v>8.3313919845546707</v>
      </c>
      <c r="DQ308" s="28">
        <v>7.2297612244896925</v>
      </c>
      <c r="DS308" s="29">
        <v>11.590134819383652</v>
      </c>
      <c r="DT308" s="29">
        <v>11.050877685325204</v>
      </c>
      <c r="DU308" s="29">
        <v>11.056890609630903</v>
      </c>
      <c r="DV308" s="29">
        <v>10.956812516636575</v>
      </c>
      <c r="DW308" s="29">
        <v>10.72673119944565</v>
      </c>
      <c r="DX308" s="29">
        <v>10.606661757480502</v>
      </c>
      <c r="DY308" s="29">
        <v>10.434943362939253</v>
      </c>
      <c r="DZ308" s="29">
        <v>10.234091443879471</v>
      </c>
      <c r="EA308" s="29">
        <v>9.942419668195333</v>
      </c>
      <c r="EB308" s="29">
        <v>9.4321535948729327</v>
      </c>
      <c r="EC308" s="29">
        <v>6.8007608514448137</v>
      </c>
      <c r="ED308" s="29">
        <v>4.2968950081848547</v>
      </c>
      <c r="EE308" s="29">
        <v>2.9467791556658511</v>
      </c>
      <c r="EF308" s="29">
        <v>3.6637622589950141</v>
      </c>
      <c r="EH308" s="29">
        <v>15.727134819383652</v>
      </c>
      <c r="EI308" s="29">
        <v>15.187877685325205</v>
      </c>
      <c r="EJ308" s="29">
        <v>15.187877685325205</v>
      </c>
      <c r="EK308" s="29">
        <v>15.093812516636575</v>
      </c>
      <c r="EL308" s="29">
        <v>14.863731199445651</v>
      </c>
      <c r="EM308" s="29">
        <v>14.743661757480503</v>
      </c>
      <c r="EN308" s="29">
        <v>14.571943362939253</v>
      </c>
      <c r="EO308" s="29">
        <v>14.371091443879472</v>
      </c>
      <c r="EP308" s="29">
        <v>14.079419668195333</v>
      </c>
      <c r="EQ308" s="29">
        <v>13.569153594872933</v>
      </c>
      <c r="ER308" s="29">
        <v>10.937760851444814</v>
      </c>
      <c r="ES308" s="29">
        <v>8.4338950081848552</v>
      </c>
      <c r="ET308" s="29">
        <v>7.0837791556658516</v>
      </c>
      <c r="EU308" s="29">
        <v>7.8007622589950145</v>
      </c>
      <c r="EW308" s="1">
        <v>347651</v>
      </c>
      <c r="EX308" s="1">
        <v>461484</v>
      </c>
      <c r="EY308" s="1" t="s">
        <v>512</v>
      </c>
      <c r="EZ308" s="1" t="s">
        <v>868</v>
      </c>
    </row>
    <row r="309" spans="2:156" ht="16" thickBot="1" x14ac:dyDescent="0.4">
      <c r="B309" s="21" t="s">
        <v>309</v>
      </c>
      <c r="C309" s="22">
        <v>10.097273093841913</v>
      </c>
      <c r="D309" s="23">
        <v>9.5382826394070399</v>
      </c>
      <c r="E309" s="23">
        <v>9.4906861053626521</v>
      </c>
      <c r="F309" s="23">
        <v>9.2682523950897533</v>
      </c>
      <c r="G309" s="23">
        <v>9.1036954016342424</v>
      </c>
      <c r="H309" s="23">
        <v>8.8393893503882737</v>
      </c>
      <c r="I309" s="23">
        <v>8.6606204601601497</v>
      </c>
      <c r="J309" s="23">
        <v>8.3870787944043013</v>
      </c>
      <c r="K309" s="23">
        <v>8.0926540086138612</v>
      </c>
      <c r="L309" s="23">
        <v>7.8556860296330662</v>
      </c>
      <c r="M309" s="23">
        <v>6.3006578274605758</v>
      </c>
      <c r="N309" s="23">
        <v>5.3419324409048983</v>
      </c>
      <c r="O309" s="23">
        <v>5.0821977970651631</v>
      </c>
      <c r="P309" s="23">
        <v>5.0747517870587018</v>
      </c>
      <c r="Q309" s="24"/>
      <c r="R309" s="23">
        <v>14.697273093841915</v>
      </c>
      <c r="S309" s="23">
        <v>14.138282639407041</v>
      </c>
      <c r="T309" s="23">
        <v>14.090686105362654</v>
      </c>
      <c r="U309" s="23">
        <v>13.868252395089755</v>
      </c>
      <c r="V309" s="23">
        <v>13.703695401634244</v>
      </c>
      <c r="W309" s="23">
        <v>13.439389350388275</v>
      </c>
      <c r="X309" s="23">
        <v>13.260620460160151</v>
      </c>
      <c r="Y309" s="23">
        <v>12.987078794404303</v>
      </c>
      <c r="Z309" s="23">
        <v>12.692654008613863</v>
      </c>
      <c r="AA309" s="23">
        <v>12.455686029633068</v>
      </c>
      <c r="AB309" s="23">
        <v>10.900657827460577</v>
      </c>
      <c r="AC309" s="23">
        <v>9.9419324409048997</v>
      </c>
      <c r="AD309" s="23">
        <v>9.6821977970651645</v>
      </c>
      <c r="AE309" s="23">
        <v>9.6747517870587032</v>
      </c>
      <c r="AG309" s="25">
        <v>10.53989644536709</v>
      </c>
      <c r="AH309" s="25">
        <v>10.360498439042441</v>
      </c>
      <c r="AI309" s="25">
        <v>10.247450131217059</v>
      </c>
      <c r="AJ309" s="25">
        <v>9.9352473865552291</v>
      </c>
      <c r="AK309" s="25">
        <v>9.7052785083449127</v>
      </c>
      <c r="AL309" s="25">
        <v>9.4024446915164308</v>
      </c>
      <c r="AM309" s="25">
        <v>9.0582118952656359</v>
      </c>
      <c r="AN309" s="25">
        <v>8.4306323249983528</v>
      </c>
      <c r="AO309" s="25">
        <v>7.7408161366378021</v>
      </c>
      <c r="AP309" s="25">
        <v>6.9464717558712987</v>
      </c>
      <c r="AQ309" s="25">
        <v>6.1513276648351081</v>
      </c>
      <c r="AR309" s="25">
        <v>5.6717955425065085</v>
      </c>
      <c r="AS309" s="25">
        <v>5.491091511031712</v>
      </c>
      <c r="AT309" s="25">
        <v>5.4704103376058981</v>
      </c>
      <c r="AV309" s="26">
        <v>15.139896445367091</v>
      </c>
      <c r="AW309" s="26">
        <v>14.960498439042443</v>
      </c>
      <c r="AX309" s="26">
        <v>14.847450131217061</v>
      </c>
      <c r="AY309" s="26">
        <v>14.535247386555231</v>
      </c>
      <c r="AZ309" s="26">
        <v>14.305278508344914</v>
      </c>
      <c r="BA309" s="26">
        <v>14.002444691516432</v>
      </c>
      <c r="BB309" s="26">
        <v>13.658211895265637</v>
      </c>
      <c r="BC309" s="26">
        <v>13.030632324998354</v>
      </c>
      <c r="BD309" s="26">
        <v>12.340816136637804</v>
      </c>
      <c r="BE309" s="26">
        <v>11.5464717558713</v>
      </c>
      <c r="BF309" s="26">
        <v>10.751327664835109</v>
      </c>
      <c r="BG309" s="26">
        <v>10.27179554250651</v>
      </c>
      <c r="BH309" s="26">
        <v>10.091091511031713</v>
      </c>
      <c r="BI309" s="26">
        <v>10.0704103376059</v>
      </c>
      <c r="BK309" s="27">
        <v>10.119135960405808</v>
      </c>
      <c r="BL309" s="27">
        <v>9.5709371048178404</v>
      </c>
      <c r="BM309" s="27">
        <v>9.5218118846242117</v>
      </c>
      <c r="BN309" s="27">
        <v>9.3233201895974513</v>
      </c>
      <c r="BO309" s="27">
        <v>9.1634426021011723</v>
      </c>
      <c r="BP309" s="27">
        <v>8.9184479030387642</v>
      </c>
      <c r="BQ309" s="27">
        <v>8.7456387936211311</v>
      </c>
      <c r="BR309" s="27">
        <v>8.4883562802060073</v>
      </c>
      <c r="BS309" s="27">
        <v>8.2220018772557921</v>
      </c>
      <c r="BT309" s="27">
        <v>8.0482036560348309</v>
      </c>
      <c r="BU309" s="27">
        <v>6.5585799703834233</v>
      </c>
      <c r="BV309" s="27">
        <v>5.8403454508730341</v>
      </c>
      <c r="BW309" s="27">
        <v>5.6796999718689527</v>
      </c>
      <c r="BX309" s="27">
        <v>5.8052987645889722</v>
      </c>
      <c r="BZ309" s="27">
        <v>14.71913596040581</v>
      </c>
      <c r="CA309" s="27">
        <v>14.170937104817842</v>
      </c>
      <c r="CB309" s="27">
        <v>14.121811884624213</v>
      </c>
      <c r="CC309" s="27">
        <v>13.923320189597453</v>
      </c>
      <c r="CD309" s="27">
        <v>13.763442602101174</v>
      </c>
      <c r="CE309" s="27">
        <v>13.518447903038766</v>
      </c>
      <c r="CF309" s="27">
        <v>13.345638793621132</v>
      </c>
      <c r="CG309" s="27">
        <v>13.088356280206009</v>
      </c>
      <c r="CH309" s="27">
        <v>12.822001877255794</v>
      </c>
      <c r="CI309" s="27">
        <v>12.648203656034832</v>
      </c>
      <c r="CJ309" s="27">
        <v>11.158579970383425</v>
      </c>
      <c r="CK309" s="27">
        <v>10.440345450873036</v>
      </c>
      <c r="CL309" s="27">
        <v>10.279699971868954</v>
      </c>
      <c r="CM309" s="27">
        <v>10.405298764588974</v>
      </c>
      <c r="CO309" s="28">
        <v>10.123436408434593</v>
      </c>
      <c r="CP309" s="28">
        <v>9.5944060914071851</v>
      </c>
      <c r="CQ309" s="28">
        <v>9.5786557748388628</v>
      </c>
      <c r="CR309" s="28">
        <v>9.390197411153828</v>
      </c>
      <c r="CS309" s="28">
        <v>9.2617731882992587</v>
      </c>
      <c r="CT309" s="28">
        <v>9.032787534214556</v>
      </c>
      <c r="CU309" s="28">
        <v>8.8855570202385827</v>
      </c>
      <c r="CV309" s="28">
        <v>8.6455448716840326</v>
      </c>
      <c r="CW309" s="28">
        <v>8.3878674609729718</v>
      </c>
      <c r="CX309" s="28">
        <v>8.2282413551232132</v>
      </c>
      <c r="CY309" s="28">
        <v>5.9788934682359738</v>
      </c>
      <c r="CZ309" s="28">
        <v>2.0620609807139161</v>
      </c>
      <c r="DA309" s="28">
        <v>-0.73857186472650227</v>
      </c>
      <c r="DB309" s="28">
        <v>-2.469664957746005</v>
      </c>
      <c r="DD309" s="28">
        <v>14.723436408434594</v>
      </c>
      <c r="DE309" s="28">
        <v>14.194406091407187</v>
      </c>
      <c r="DF309" s="28">
        <v>14.178655774838864</v>
      </c>
      <c r="DG309" s="28">
        <v>13.990197411153829</v>
      </c>
      <c r="DH309" s="28">
        <v>13.86177318829926</v>
      </c>
      <c r="DI309" s="28">
        <v>13.632787534214557</v>
      </c>
      <c r="DJ309" s="28">
        <v>13.485557020238584</v>
      </c>
      <c r="DK309" s="28">
        <v>13.245544871684034</v>
      </c>
      <c r="DL309" s="28">
        <v>12.987867460972973</v>
      </c>
      <c r="DM309" s="28">
        <v>12.828241355123215</v>
      </c>
      <c r="DN309" s="28">
        <v>10.578893468235975</v>
      </c>
      <c r="DO309" s="28">
        <v>6.6620609807139175</v>
      </c>
      <c r="DP309" s="28">
        <v>3.8614281352734992</v>
      </c>
      <c r="DQ309" s="28">
        <v>2.1303350422539964</v>
      </c>
      <c r="DS309" s="29">
        <v>10.110632075893548</v>
      </c>
      <c r="DT309" s="29">
        <v>9.5514401517151821</v>
      </c>
      <c r="DU309" s="29">
        <v>9.5328034064101228</v>
      </c>
      <c r="DV309" s="29">
        <v>9.366337127210203</v>
      </c>
      <c r="DW309" s="29">
        <v>9.260767654480782</v>
      </c>
      <c r="DX309" s="29">
        <v>9.0645642568522042</v>
      </c>
      <c r="DY309" s="29">
        <v>8.9299234737665838</v>
      </c>
      <c r="DZ309" s="29">
        <v>8.7155375296302893</v>
      </c>
      <c r="EA309" s="29">
        <v>8.4853036181700485</v>
      </c>
      <c r="EB309" s="29">
        <v>7.6737890462745924</v>
      </c>
      <c r="EC309" s="29">
        <v>3.201176264811771</v>
      </c>
      <c r="ED309" s="29">
        <v>-0.21319848076888803</v>
      </c>
      <c r="EE309" s="29">
        <v>-2.0404000687131187</v>
      </c>
      <c r="EF309" s="29">
        <v>-1.5942695047759585</v>
      </c>
      <c r="EH309" s="29">
        <v>14.71063207589355</v>
      </c>
      <c r="EI309" s="29">
        <v>14.151440151715184</v>
      </c>
      <c r="EJ309" s="29">
        <v>14.151440151715184</v>
      </c>
      <c r="EK309" s="29">
        <v>13.966337127210204</v>
      </c>
      <c r="EL309" s="29">
        <v>13.860767654480783</v>
      </c>
      <c r="EM309" s="29">
        <v>13.664564256852206</v>
      </c>
      <c r="EN309" s="29">
        <v>13.529923473766585</v>
      </c>
      <c r="EO309" s="29">
        <v>13.315537529630291</v>
      </c>
      <c r="EP309" s="29">
        <v>13.08530361817005</v>
      </c>
      <c r="EQ309" s="29">
        <v>12.273789046274594</v>
      </c>
      <c r="ER309" s="29">
        <v>7.8011762648117724</v>
      </c>
      <c r="ES309" s="29">
        <v>4.3868015192311134</v>
      </c>
      <c r="ET309" s="29">
        <v>2.5595999312868827</v>
      </c>
      <c r="EU309" s="29">
        <v>3.0057304952240429</v>
      </c>
      <c r="EW309" s="1">
        <v>332037</v>
      </c>
      <c r="EX309" s="1">
        <v>432063</v>
      </c>
      <c r="EY309" s="1" t="s">
        <v>506</v>
      </c>
      <c r="EZ309" s="1" t="s">
        <v>874</v>
      </c>
    </row>
    <row r="310" spans="2:156" ht="16" thickBot="1" x14ac:dyDescent="0.4">
      <c r="B310" s="21" t="s">
        <v>310</v>
      </c>
      <c r="C310" s="22">
        <v>10.269909813797891</v>
      </c>
      <c r="D310" s="23">
        <v>10.032168381099712</v>
      </c>
      <c r="E310" s="23">
        <v>9.9197516841155</v>
      </c>
      <c r="F310" s="23">
        <v>9.8223300666068614</v>
      </c>
      <c r="G310" s="23">
        <v>9.6621515294506928</v>
      </c>
      <c r="H310" s="23">
        <v>9.4487695941911589</v>
      </c>
      <c r="I310" s="23">
        <v>9.2650430558574559</v>
      </c>
      <c r="J310" s="23">
        <v>9.075796796378242</v>
      </c>
      <c r="K310" s="23">
        <v>8.8939345309008857</v>
      </c>
      <c r="L310" s="23">
        <v>8.6576495982856905</v>
      </c>
      <c r="M310" s="23">
        <v>7.8506160525981237</v>
      </c>
      <c r="N310" s="23">
        <v>7.3192464113619096</v>
      </c>
      <c r="O310" s="23">
        <v>7.0824161543602866</v>
      </c>
      <c r="P310" s="23">
        <v>6.9109748396448651</v>
      </c>
      <c r="Q310" s="24"/>
      <c r="R310" s="23">
        <v>13.769909813797891</v>
      </c>
      <c r="S310" s="23">
        <v>13.532168381099712</v>
      </c>
      <c r="T310" s="23">
        <v>13.4197516841155</v>
      </c>
      <c r="U310" s="23">
        <v>13.322330066606861</v>
      </c>
      <c r="V310" s="23">
        <v>13.162151529450693</v>
      </c>
      <c r="W310" s="23">
        <v>12.948769594191159</v>
      </c>
      <c r="X310" s="23">
        <v>12.765043055857456</v>
      </c>
      <c r="Y310" s="23">
        <v>12.575796796378242</v>
      </c>
      <c r="Z310" s="23">
        <v>12.393934530900886</v>
      </c>
      <c r="AA310" s="23">
        <v>12.15764959828569</v>
      </c>
      <c r="AB310" s="23">
        <v>11.350616052598124</v>
      </c>
      <c r="AC310" s="23">
        <v>10.81924641136191</v>
      </c>
      <c r="AD310" s="23">
        <v>10.582416154360287</v>
      </c>
      <c r="AE310" s="23">
        <v>10.410974839644865</v>
      </c>
      <c r="AG310" s="25">
        <v>10.406467891787518</v>
      </c>
      <c r="AH310" s="25">
        <v>10.285483655409367</v>
      </c>
      <c r="AI310" s="25">
        <v>10.125269358557642</v>
      </c>
      <c r="AJ310" s="25">
        <v>10.013486386216126</v>
      </c>
      <c r="AK310" s="25">
        <v>9.8554027767338077</v>
      </c>
      <c r="AL310" s="25">
        <v>9.6562217154130323</v>
      </c>
      <c r="AM310" s="25">
        <v>9.4803254115159135</v>
      </c>
      <c r="AN310" s="25">
        <v>9.2960894322585137</v>
      </c>
      <c r="AO310" s="25">
        <v>9.1167792491870561</v>
      </c>
      <c r="AP310" s="25">
        <v>8.9013368895657443</v>
      </c>
      <c r="AQ310" s="25">
        <v>8.3139740690770427</v>
      </c>
      <c r="AR310" s="25">
        <v>7.8572246981249272</v>
      </c>
      <c r="AS310" s="25">
        <v>7.5903147628577781</v>
      </c>
      <c r="AT310" s="25">
        <v>7.3632400088264536</v>
      </c>
      <c r="AV310" s="26">
        <v>13.906467891787518</v>
      </c>
      <c r="AW310" s="26">
        <v>13.785483655409367</v>
      </c>
      <c r="AX310" s="26">
        <v>13.625269358557642</v>
      </c>
      <c r="AY310" s="26">
        <v>13.513486386216126</v>
      </c>
      <c r="AZ310" s="26">
        <v>13.355402776733808</v>
      </c>
      <c r="BA310" s="26">
        <v>13.156221715413032</v>
      </c>
      <c r="BB310" s="26">
        <v>12.980325411515913</v>
      </c>
      <c r="BC310" s="26">
        <v>12.796089432258514</v>
      </c>
      <c r="BD310" s="26">
        <v>12.616779249187056</v>
      </c>
      <c r="BE310" s="26">
        <v>12.401336889565744</v>
      </c>
      <c r="BF310" s="26">
        <v>11.813974069077043</v>
      </c>
      <c r="BG310" s="26">
        <v>11.357224698124927</v>
      </c>
      <c r="BH310" s="26">
        <v>11.090314762857778</v>
      </c>
      <c r="BI310" s="26">
        <v>10.863240008826454</v>
      </c>
      <c r="BK310" s="27">
        <v>10.272251732877857</v>
      </c>
      <c r="BL310" s="27">
        <v>10.045693288911362</v>
      </c>
      <c r="BM310" s="27">
        <v>9.9444423181145147</v>
      </c>
      <c r="BN310" s="27">
        <v>9.8525648023523758</v>
      </c>
      <c r="BO310" s="27">
        <v>9.699473597571874</v>
      </c>
      <c r="BP310" s="27">
        <v>9.4934298567690742</v>
      </c>
      <c r="BQ310" s="27">
        <v>9.3163947518085699</v>
      </c>
      <c r="BR310" s="27">
        <v>9.1338067476465525</v>
      </c>
      <c r="BS310" s="27">
        <v>8.9611534770647143</v>
      </c>
      <c r="BT310" s="27">
        <v>8.7452044516920289</v>
      </c>
      <c r="BU310" s="27">
        <v>8.0182296340503001</v>
      </c>
      <c r="BV310" s="27">
        <v>7.5673381043610757</v>
      </c>
      <c r="BW310" s="27">
        <v>7.367278186322169</v>
      </c>
      <c r="BX310" s="27">
        <v>7.228158053485064</v>
      </c>
      <c r="BZ310" s="27">
        <v>13.772251732877857</v>
      </c>
      <c r="CA310" s="27">
        <v>13.545693288911362</v>
      </c>
      <c r="CB310" s="27">
        <v>13.444442318114515</v>
      </c>
      <c r="CC310" s="27">
        <v>13.352564802352376</v>
      </c>
      <c r="CD310" s="27">
        <v>13.199473597571874</v>
      </c>
      <c r="CE310" s="27">
        <v>12.993429856769074</v>
      </c>
      <c r="CF310" s="27">
        <v>12.81639475180857</v>
      </c>
      <c r="CG310" s="27">
        <v>12.633806747646553</v>
      </c>
      <c r="CH310" s="27">
        <v>12.461153477064714</v>
      </c>
      <c r="CI310" s="27">
        <v>12.245204451692029</v>
      </c>
      <c r="CJ310" s="27">
        <v>11.5182296340503</v>
      </c>
      <c r="CK310" s="27">
        <v>11.067338104361076</v>
      </c>
      <c r="CL310" s="27">
        <v>10.867278186322169</v>
      </c>
      <c r="CM310" s="27">
        <v>10.728158053485064</v>
      </c>
      <c r="CO310" s="28">
        <v>10.281575457078416</v>
      </c>
      <c r="CP310" s="28">
        <v>10.051893005833076</v>
      </c>
      <c r="CQ310" s="28">
        <v>9.9435117300296447</v>
      </c>
      <c r="CR310" s="28">
        <v>9.8444155180767066</v>
      </c>
      <c r="CS310" s="28">
        <v>9.6846718783576851</v>
      </c>
      <c r="CT310" s="28">
        <v>9.4615805899533214</v>
      </c>
      <c r="CU310" s="28">
        <v>9.2553885936926683</v>
      </c>
      <c r="CV310" s="28">
        <v>9.0386418269531461</v>
      </c>
      <c r="CW310" s="28">
        <v>8.8388289620303926</v>
      </c>
      <c r="CX310" s="28">
        <v>8.5997020238525206</v>
      </c>
      <c r="CY310" s="28">
        <v>7.442421977720004</v>
      </c>
      <c r="CZ310" s="28">
        <v>5.4588548240667905</v>
      </c>
      <c r="DA310" s="28">
        <v>3.9390736033703391</v>
      </c>
      <c r="DB310" s="28">
        <v>2.5236992801417735</v>
      </c>
      <c r="DD310" s="28">
        <v>13.781575457078416</v>
      </c>
      <c r="DE310" s="28">
        <v>13.551893005833076</v>
      </c>
      <c r="DF310" s="28">
        <v>13.443511730029645</v>
      </c>
      <c r="DG310" s="28">
        <v>13.344415518076707</v>
      </c>
      <c r="DH310" s="28">
        <v>13.184671878357685</v>
      </c>
      <c r="DI310" s="28">
        <v>12.961580589953321</v>
      </c>
      <c r="DJ310" s="28">
        <v>12.755388593692668</v>
      </c>
      <c r="DK310" s="28">
        <v>12.538641826953146</v>
      </c>
      <c r="DL310" s="28">
        <v>12.338828962030393</v>
      </c>
      <c r="DM310" s="28">
        <v>12.099702023852521</v>
      </c>
      <c r="DN310" s="28">
        <v>10.942421977720004</v>
      </c>
      <c r="DO310" s="28">
        <v>8.9588548240667905</v>
      </c>
      <c r="DP310" s="28">
        <v>7.4390736033703391</v>
      </c>
      <c r="DQ310" s="28">
        <v>6.0236992801417735</v>
      </c>
      <c r="DS310" s="29">
        <v>10.276242103339756</v>
      </c>
      <c r="DT310" s="29">
        <v>10.029851580514011</v>
      </c>
      <c r="DU310" s="29">
        <v>9.9161053301610806</v>
      </c>
      <c r="DV310" s="29">
        <v>9.8191179168831884</v>
      </c>
      <c r="DW310" s="29">
        <v>9.6635174583894532</v>
      </c>
      <c r="DX310" s="29">
        <v>9.4522081392536457</v>
      </c>
      <c r="DY310" s="29">
        <v>9.25917021455904</v>
      </c>
      <c r="DZ310" s="29">
        <v>9.0609763376624599</v>
      </c>
      <c r="EA310" s="29">
        <v>8.8391916433891637</v>
      </c>
      <c r="EB310" s="29">
        <v>8.3095661220178112</v>
      </c>
      <c r="EC310" s="29">
        <v>6.0313840485333987</v>
      </c>
      <c r="ED310" s="29">
        <v>4.1667471076427454</v>
      </c>
      <c r="EE310" s="29">
        <v>2.8557593556008278</v>
      </c>
      <c r="EF310" s="29">
        <v>3.0763564457962822</v>
      </c>
      <c r="EH310" s="29">
        <v>13.776242103339756</v>
      </c>
      <c r="EI310" s="29">
        <v>13.529851580514011</v>
      </c>
      <c r="EJ310" s="29">
        <v>13.529851580514011</v>
      </c>
      <c r="EK310" s="29">
        <v>13.319117916883188</v>
      </c>
      <c r="EL310" s="29">
        <v>13.163517458389453</v>
      </c>
      <c r="EM310" s="29">
        <v>12.952208139253646</v>
      </c>
      <c r="EN310" s="29">
        <v>12.75917021455904</v>
      </c>
      <c r="EO310" s="29">
        <v>12.56097633766246</v>
      </c>
      <c r="EP310" s="29">
        <v>12.339191643389164</v>
      </c>
      <c r="EQ310" s="29">
        <v>11.809566122017811</v>
      </c>
      <c r="ER310" s="29">
        <v>9.5313840485333987</v>
      </c>
      <c r="ES310" s="29">
        <v>7.6667471076427454</v>
      </c>
      <c r="ET310" s="29">
        <v>6.3557593556008278</v>
      </c>
      <c r="EU310" s="29">
        <v>6.5763564457962822</v>
      </c>
      <c r="EW310" s="1">
        <v>331716</v>
      </c>
      <c r="EX310" s="1">
        <v>429849</v>
      </c>
      <c r="EY310" s="1" t="s">
        <v>461</v>
      </c>
      <c r="EZ310" s="1" t="s">
        <v>874</v>
      </c>
    </row>
    <row r="311" spans="2:156" ht="16" thickBot="1" x14ac:dyDescent="0.4">
      <c r="B311" s="112" t="s">
        <v>896</v>
      </c>
      <c r="C311" s="22">
        <v>19.903182419399243</v>
      </c>
      <c r="D311" s="23">
        <v>17.383182419399244</v>
      </c>
      <c r="E311" s="23">
        <v>14.863182419399244</v>
      </c>
      <c r="F311" s="23">
        <v>13.183182419399245</v>
      </c>
      <c r="G311" s="23">
        <v>13.183182419399245</v>
      </c>
      <c r="H311" s="23">
        <v>13.183182419399245</v>
      </c>
      <c r="I311" s="23">
        <v>13.183182419399245</v>
      </c>
      <c r="J311" s="23">
        <v>6.4201824193992465</v>
      </c>
      <c r="K311" s="23">
        <v>6.4201824193992465</v>
      </c>
      <c r="L311" s="23">
        <v>6.4201824193992465</v>
      </c>
      <c r="M311" s="23">
        <v>6.4201824193992465</v>
      </c>
      <c r="N311" s="23">
        <v>6.4201824193992465</v>
      </c>
      <c r="O311" s="23">
        <v>6.4201824193992465</v>
      </c>
      <c r="P311" s="23">
        <v>6.4201824193992465</v>
      </c>
      <c r="Q311" s="24"/>
      <c r="R311" s="23">
        <v>24.540182419399244</v>
      </c>
      <c r="S311" s="23">
        <v>22.020182419399244</v>
      </c>
      <c r="T311" s="23">
        <v>19.500182419399245</v>
      </c>
      <c r="U311" s="23">
        <v>17.820182419399245</v>
      </c>
      <c r="V311" s="23">
        <v>17.820182419399245</v>
      </c>
      <c r="W311" s="23">
        <v>17.820182419399245</v>
      </c>
      <c r="X311" s="23">
        <v>17.820182419399245</v>
      </c>
      <c r="Y311" s="23">
        <v>17.820182419399245</v>
      </c>
      <c r="Z311" s="23">
        <v>17.820182419399245</v>
      </c>
      <c r="AA311" s="23">
        <v>17.820182419399245</v>
      </c>
      <c r="AB311" s="23">
        <v>17.820182419399245</v>
      </c>
      <c r="AC311" s="23">
        <v>17.820182419399245</v>
      </c>
      <c r="AD311" s="23">
        <v>17.820182419399245</v>
      </c>
      <c r="AE311" s="23">
        <v>17.820182419399245</v>
      </c>
      <c r="AG311" s="25">
        <v>20.743182419399243</v>
      </c>
      <c r="AH311" s="25">
        <v>19.483182419399245</v>
      </c>
      <c r="AI311" s="25">
        <v>18.223182419399244</v>
      </c>
      <c r="AJ311" s="25">
        <v>17.383182419399244</v>
      </c>
      <c r="AK311" s="25">
        <v>17.383182419399244</v>
      </c>
      <c r="AL311" s="25">
        <v>17.383182419399244</v>
      </c>
      <c r="AM311" s="25">
        <v>17.383182419399244</v>
      </c>
      <c r="AN311" s="25">
        <v>17.383182419399244</v>
      </c>
      <c r="AO311" s="25">
        <v>17.383182419399244</v>
      </c>
      <c r="AP311" s="25">
        <v>17.383182419399244</v>
      </c>
      <c r="AQ311" s="25">
        <v>17.383182419399244</v>
      </c>
      <c r="AR311" s="25">
        <v>17.383182419399244</v>
      </c>
      <c r="AS311" s="25">
        <v>17.383182419399244</v>
      </c>
      <c r="AT311" s="25">
        <v>17.383182419399244</v>
      </c>
      <c r="AV311" s="26">
        <v>25.380182419399244</v>
      </c>
      <c r="AW311" s="26">
        <v>24.120182419399246</v>
      </c>
      <c r="AX311" s="26">
        <v>22.860182419399244</v>
      </c>
      <c r="AY311" s="26">
        <v>22.020182419399244</v>
      </c>
      <c r="AZ311" s="26">
        <v>22.020182419399244</v>
      </c>
      <c r="BA311" s="26">
        <v>22.020182419399244</v>
      </c>
      <c r="BB311" s="26">
        <v>22.020182419399244</v>
      </c>
      <c r="BC311" s="26">
        <v>22.020182419399244</v>
      </c>
      <c r="BD311" s="26">
        <v>22.020182419399244</v>
      </c>
      <c r="BE311" s="26">
        <v>22.020182419399244</v>
      </c>
      <c r="BF311" s="26">
        <v>22.020182419399244</v>
      </c>
      <c r="BG311" s="26">
        <v>22.020182419399244</v>
      </c>
      <c r="BH311" s="26">
        <v>22.020182419399244</v>
      </c>
      <c r="BI311" s="26">
        <v>22.020182419399244</v>
      </c>
      <c r="BK311" s="27">
        <v>19.903182419399243</v>
      </c>
      <c r="BL311" s="27">
        <v>17.383182419399244</v>
      </c>
      <c r="BM311" s="27">
        <v>14.863182419399244</v>
      </c>
      <c r="BN311" s="27">
        <v>13.183182419399245</v>
      </c>
      <c r="BO311" s="27">
        <v>13.183182419399245</v>
      </c>
      <c r="BP311" s="27">
        <v>13.183182419399245</v>
      </c>
      <c r="BQ311" s="27">
        <v>13.183182419399245</v>
      </c>
      <c r="BR311" s="27">
        <v>13.183182419399245</v>
      </c>
      <c r="BS311" s="27">
        <v>13.183182419399245</v>
      </c>
      <c r="BT311" s="27">
        <v>13.183182419399245</v>
      </c>
      <c r="BU311" s="27">
        <v>13.183182419399245</v>
      </c>
      <c r="BV311" s="27">
        <v>13.183182419399245</v>
      </c>
      <c r="BW311" s="27">
        <v>13.183182419399245</v>
      </c>
      <c r="BX311" s="27">
        <v>13.183182419399245</v>
      </c>
      <c r="BZ311" s="27">
        <v>24.540182419399244</v>
      </c>
      <c r="CA311" s="27">
        <v>22.020182419399244</v>
      </c>
      <c r="CB311" s="27">
        <v>19.500182419399245</v>
      </c>
      <c r="CC311" s="27">
        <v>17.820182419399245</v>
      </c>
      <c r="CD311" s="27">
        <v>17.820182419399245</v>
      </c>
      <c r="CE311" s="27">
        <v>17.820182419399245</v>
      </c>
      <c r="CF311" s="27">
        <v>17.820182419399245</v>
      </c>
      <c r="CG311" s="27">
        <v>17.820182419399245</v>
      </c>
      <c r="CH311" s="27">
        <v>17.820182419399245</v>
      </c>
      <c r="CI311" s="27">
        <v>17.820182419399245</v>
      </c>
      <c r="CJ311" s="27">
        <v>17.820182419399245</v>
      </c>
      <c r="CK311" s="27">
        <v>17.820182419399245</v>
      </c>
      <c r="CL311" s="27">
        <v>17.820182419399245</v>
      </c>
      <c r="CM311" s="27">
        <v>17.820182419399245</v>
      </c>
      <c r="CO311" s="28">
        <v>19.903182419399243</v>
      </c>
      <c r="CP311" s="28">
        <v>17.383182419399244</v>
      </c>
      <c r="CQ311" s="28">
        <v>14.863182419399244</v>
      </c>
      <c r="CR311" s="28">
        <v>13.183182419399245</v>
      </c>
      <c r="CS311" s="28">
        <v>13.183182419399245</v>
      </c>
      <c r="CT311" s="28">
        <v>13.183182419399245</v>
      </c>
      <c r="CU311" s="28">
        <v>13.183182419399245</v>
      </c>
      <c r="CV311" s="28">
        <v>13.183182419399245</v>
      </c>
      <c r="CW311" s="28">
        <v>13.183182419399245</v>
      </c>
      <c r="CX311" s="28">
        <v>13.183182419399245</v>
      </c>
      <c r="CY311" s="28">
        <v>13.183182419399245</v>
      </c>
      <c r="CZ311" s="28">
        <v>13.183182419399245</v>
      </c>
      <c r="DA311" s="28">
        <v>13.183182419399245</v>
      </c>
      <c r="DB311" s="28">
        <v>13.183182419399245</v>
      </c>
      <c r="DD311" s="28">
        <v>24.540182419399244</v>
      </c>
      <c r="DE311" s="28">
        <v>22.020182419399244</v>
      </c>
      <c r="DF311" s="28">
        <v>19.500182419399245</v>
      </c>
      <c r="DG311" s="28">
        <v>17.820182419399245</v>
      </c>
      <c r="DH311" s="28">
        <v>17.820182419399245</v>
      </c>
      <c r="DI311" s="28">
        <v>17.820182419399245</v>
      </c>
      <c r="DJ311" s="28">
        <v>17.820182419399245</v>
      </c>
      <c r="DK311" s="28">
        <v>17.820182419399245</v>
      </c>
      <c r="DL311" s="28">
        <v>17.820182419399245</v>
      </c>
      <c r="DM311" s="28">
        <v>17.820182419399245</v>
      </c>
      <c r="DN311" s="28">
        <v>17.820182419399245</v>
      </c>
      <c r="DO311" s="28">
        <v>17.820182419399245</v>
      </c>
      <c r="DP311" s="28">
        <v>17.820182419399245</v>
      </c>
      <c r="DQ311" s="28">
        <v>17.820182419399245</v>
      </c>
      <c r="DS311" s="29">
        <v>19.903182419399243</v>
      </c>
      <c r="DT311" s="29">
        <v>17.383182419399244</v>
      </c>
      <c r="DU311" s="29">
        <v>14.863182419399244</v>
      </c>
      <c r="DV311" s="29">
        <v>13.183182419399245</v>
      </c>
      <c r="DW311" s="29">
        <v>13.183182419399245</v>
      </c>
      <c r="DX311" s="29">
        <v>13.183182419399245</v>
      </c>
      <c r="DY311" s="29">
        <v>13.183182419399245</v>
      </c>
      <c r="DZ311" s="29">
        <v>13.183182419399245</v>
      </c>
      <c r="EA311" s="29">
        <v>13.183182419399245</v>
      </c>
      <c r="EB311" s="29">
        <v>13.183182419399245</v>
      </c>
      <c r="EC311" s="29">
        <v>13.183182419399245</v>
      </c>
      <c r="ED311" s="29">
        <v>13.183182419399245</v>
      </c>
      <c r="EE311" s="29">
        <v>13.183182419399245</v>
      </c>
      <c r="EF311" s="29">
        <v>13.183182419399245</v>
      </c>
      <c r="EH311" s="29">
        <v>24.540182419399244</v>
      </c>
      <c r="EI311" s="29">
        <v>22.020182419399244</v>
      </c>
      <c r="EJ311" s="29">
        <v>22.020182419399244</v>
      </c>
      <c r="EK311" s="29">
        <v>17.820182419399245</v>
      </c>
      <c r="EL311" s="29">
        <v>17.820182419399245</v>
      </c>
      <c r="EM311" s="29">
        <v>17.820182419399245</v>
      </c>
      <c r="EN311" s="29">
        <v>17.820182419399245</v>
      </c>
      <c r="EO311" s="29">
        <v>17.820182419399245</v>
      </c>
      <c r="EP311" s="29">
        <v>17.820182419399245</v>
      </c>
      <c r="EQ311" s="29">
        <v>17.820182419399245</v>
      </c>
      <c r="ER311" s="29">
        <v>17.820182419399245</v>
      </c>
      <c r="ES311" s="29">
        <v>17.820182419399245</v>
      </c>
      <c r="ET311" s="29">
        <v>17.820182419399245</v>
      </c>
      <c r="EU311" s="29">
        <v>17.820182419399245</v>
      </c>
      <c r="EW311" s="1"/>
      <c r="EX311" s="1"/>
      <c r="EY311" s="1" t="s">
        <v>504</v>
      </c>
      <c r="EZ311" s="1" t="s">
        <v>867</v>
      </c>
    </row>
    <row r="312" spans="2:156" ht="16" thickBot="1" x14ac:dyDescent="0.4">
      <c r="B312" s="21" t="s">
        <v>311</v>
      </c>
      <c r="C312" s="22">
        <v>13.682249964376535</v>
      </c>
      <c r="D312" s="23">
        <v>13.441943119196345</v>
      </c>
      <c r="E312" s="23">
        <v>13.38877959524447</v>
      </c>
      <c r="F312" s="23">
        <v>13.373487530701357</v>
      </c>
      <c r="G312" s="23">
        <v>13.205233158213069</v>
      </c>
      <c r="H312" s="23">
        <v>13.081507117969833</v>
      </c>
      <c r="I312" s="23">
        <v>12.950534161356579</v>
      </c>
      <c r="J312" s="23">
        <v>12.810353214475553</v>
      </c>
      <c r="K312" s="23">
        <v>12.632135627655162</v>
      </c>
      <c r="L312" s="23">
        <v>12.456399037328548</v>
      </c>
      <c r="M312" s="23">
        <v>11.755404689433488</v>
      </c>
      <c r="N312" s="23">
        <v>11.204413414940575</v>
      </c>
      <c r="O312" s="23">
        <v>10.872439517572101</v>
      </c>
      <c r="P312" s="23">
        <v>10.803558629506689</v>
      </c>
      <c r="Q312" s="24"/>
      <c r="R312" s="23">
        <v>18.319249964376535</v>
      </c>
      <c r="S312" s="23">
        <v>18.078943119196346</v>
      </c>
      <c r="T312" s="23">
        <v>18.025779595244472</v>
      </c>
      <c r="U312" s="23">
        <v>18.010487530701358</v>
      </c>
      <c r="V312" s="23">
        <v>17.84223315821307</v>
      </c>
      <c r="W312" s="23">
        <v>17.718507117969835</v>
      </c>
      <c r="X312" s="23">
        <v>17.587534161356579</v>
      </c>
      <c r="Y312" s="23">
        <v>17.447353214475555</v>
      </c>
      <c r="Z312" s="23">
        <v>17.26913562765516</v>
      </c>
      <c r="AA312" s="23">
        <v>17.093399037328549</v>
      </c>
      <c r="AB312" s="23">
        <v>16.392404689433491</v>
      </c>
      <c r="AC312" s="23">
        <v>15.841413414940575</v>
      </c>
      <c r="AD312" s="23">
        <v>15.509439517572101</v>
      </c>
      <c r="AE312" s="23">
        <v>15.44055862950669</v>
      </c>
      <c r="AG312" s="25">
        <v>13.899812028896843</v>
      </c>
      <c r="AH312" s="25">
        <v>13.841641816218447</v>
      </c>
      <c r="AI312" s="25">
        <v>13.685709782571715</v>
      </c>
      <c r="AJ312" s="25">
        <v>13.595603054136001</v>
      </c>
      <c r="AK312" s="25">
        <v>13.372960812834727</v>
      </c>
      <c r="AL312" s="25">
        <v>13.213838501282032</v>
      </c>
      <c r="AM312" s="25">
        <v>13.03399279929045</v>
      </c>
      <c r="AN312" s="25">
        <v>12.834811171260066</v>
      </c>
      <c r="AO312" s="25">
        <v>12.593593647720592</v>
      </c>
      <c r="AP312" s="25">
        <v>12.337463461008097</v>
      </c>
      <c r="AQ312" s="25">
        <v>11.911340760643171</v>
      </c>
      <c r="AR312" s="25">
        <v>11.384555959271777</v>
      </c>
      <c r="AS312" s="25">
        <v>10.973101761067072</v>
      </c>
      <c r="AT312" s="25">
        <v>10.731115520633523</v>
      </c>
      <c r="AV312" s="26">
        <v>18.536812028896843</v>
      </c>
      <c r="AW312" s="26">
        <v>18.478641816218449</v>
      </c>
      <c r="AX312" s="26">
        <v>18.322709782571714</v>
      </c>
      <c r="AY312" s="26">
        <v>18.232603054136</v>
      </c>
      <c r="AZ312" s="26">
        <v>18.009960812834727</v>
      </c>
      <c r="BA312" s="26">
        <v>17.850838501282034</v>
      </c>
      <c r="BB312" s="26">
        <v>17.670992799290453</v>
      </c>
      <c r="BC312" s="26">
        <v>17.471811171260065</v>
      </c>
      <c r="BD312" s="26">
        <v>17.230593647720593</v>
      </c>
      <c r="BE312" s="26">
        <v>16.974463461008099</v>
      </c>
      <c r="BF312" s="26">
        <v>16.548340760643171</v>
      </c>
      <c r="BG312" s="26">
        <v>16.02155595927178</v>
      </c>
      <c r="BH312" s="26">
        <v>15.610101761067073</v>
      </c>
      <c r="BI312" s="26">
        <v>15.368115520633523</v>
      </c>
      <c r="BK312" s="27">
        <v>13.689991715046277</v>
      </c>
      <c r="BL312" s="27">
        <v>13.4572203839616</v>
      </c>
      <c r="BM312" s="27">
        <v>13.412479985817964</v>
      </c>
      <c r="BN312" s="27">
        <v>13.404485184329559</v>
      </c>
      <c r="BO312" s="27">
        <v>13.24598281863276</v>
      </c>
      <c r="BP312" s="27">
        <v>13.130810301725873</v>
      </c>
      <c r="BQ312" s="27">
        <v>13.008686959966322</v>
      </c>
      <c r="BR312" s="27">
        <v>12.877816773084222</v>
      </c>
      <c r="BS312" s="27">
        <v>12.712715853251897</v>
      </c>
      <c r="BT312" s="27">
        <v>12.560428072410224</v>
      </c>
      <c r="BU312" s="27">
        <v>11.930036081058764</v>
      </c>
      <c r="BV312" s="27">
        <v>11.457619863218474</v>
      </c>
      <c r="BW312" s="27">
        <v>11.174817903970379</v>
      </c>
      <c r="BX312" s="27">
        <v>11.125849395017296</v>
      </c>
      <c r="BZ312" s="27">
        <v>18.326991715046276</v>
      </c>
      <c r="CA312" s="27">
        <v>18.094220383961598</v>
      </c>
      <c r="CB312" s="27">
        <v>18.049479985817964</v>
      </c>
      <c r="CC312" s="27">
        <v>18.041485184329559</v>
      </c>
      <c r="CD312" s="27">
        <v>17.882982818632762</v>
      </c>
      <c r="CE312" s="27">
        <v>17.767810301725874</v>
      </c>
      <c r="CF312" s="27">
        <v>17.645686959966323</v>
      </c>
      <c r="CG312" s="27">
        <v>17.51481677308422</v>
      </c>
      <c r="CH312" s="27">
        <v>17.349715853251897</v>
      </c>
      <c r="CI312" s="27">
        <v>17.197428072410226</v>
      </c>
      <c r="CJ312" s="27">
        <v>16.567036081058767</v>
      </c>
      <c r="CK312" s="27">
        <v>16.094619863218476</v>
      </c>
      <c r="CL312" s="27">
        <v>15.811817903970379</v>
      </c>
      <c r="CM312" s="27">
        <v>15.762849395017296</v>
      </c>
      <c r="CO312" s="28">
        <v>13.693906578766937</v>
      </c>
      <c r="CP312" s="28">
        <v>13.464260251000272</v>
      </c>
      <c r="CQ312" s="28">
        <v>13.420912999915863</v>
      </c>
      <c r="CR312" s="28">
        <v>13.414567647898521</v>
      </c>
      <c r="CS312" s="28">
        <v>13.250927660804106</v>
      </c>
      <c r="CT312" s="28">
        <v>13.119919216636921</v>
      </c>
      <c r="CU312" s="28">
        <v>12.94782766435948</v>
      </c>
      <c r="CV312" s="28">
        <v>12.763414734357497</v>
      </c>
      <c r="CW312" s="28">
        <v>12.554613487515354</v>
      </c>
      <c r="CX312" s="28">
        <v>12.390236247106179</v>
      </c>
      <c r="CY312" s="28">
        <v>11.555343578439604</v>
      </c>
      <c r="CZ312" s="28">
        <v>10.07778900565371</v>
      </c>
      <c r="DA312" s="28">
        <v>9.0267174066850817</v>
      </c>
      <c r="DB312" s="28">
        <v>8.2179943355279068</v>
      </c>
      <c r="DD312" s="28">
        <v>18.330906578766935</v>
      </c>
      <c r="DE312" s="28">
        <v>18.101260251000273</v>
      </c>
      <c r="DF312" s="28">
        <v>18.057912999915864</v>
      </c>
      <c r="DG312" s="28">
        <v>18.051567647898523</v>
      </c>
      <c r="DH312" s="28">
        <v>17.887927660804106</v>
      </c>
      <c r="DI312" s="28">
        <v>17.756919216636923</v>
      </c>
      <c r="DJ312" s="28">
        <v>17.58482766435948</v>
      </c>
      <c r="DK312" s="28">
        <v>17.400414734357497</v>
      </c>
      <c r="DL312" s="28">
        <v>17.191613487515355</v>
      </c>
      <c r="DM312" s="28">
        <v>17.027236247106181</v>
      </c>
      <c r="DN312" s="28">
        <v>16.192343578439605</v>
      </c>
      <c r="DO312" s="28">
        <v>14.71478900565371</v>
      </c>
      <c r="DP312" s="28">
        <v>13.663717406685082</v>
      </c>
      <c r="DQ312" s="28">
        <v>12.854994335527907</v>
      </c>
      <c r="DS312" s="29">
        <v>13.703478004648771</v>
      </c>
      <c r="DT312" s="29">
        <v>13.478621236747738</v>
      </c>
      <c r="DU312" s="29">
        <v>13.444080079028444</v>
      </c>
      <c r="DV312" s="29">
        <v>13.442426452055509</v>
      </c>
      <c r="DW312" s="29">
        <v>13.256978142404535</v>
      </c>
      <c r="DX312" s="29">
        <v>13.117852914820432</v>
      </c>
      <c r="DY312" s="29">
        <v>12.965450333375248</v>
      </c>
      <c r="DZ312" s="29">
        <v>12.804054511105434</v>
      </c>
      <c r="EA312" s="29">
        <v>12.615317484626573</v>
      </c>
      <c r="EB312" s="29">
        <v>12.261019341687945</v>
      </c>
      <c r="EC312" s="29">
        <v>10.593160460783265</v>
      </c>
      <c r="ED312" s="29">
        <v>9.2631673594100086</v>
      </c>
      <c r="EE312" s="29">
        <v>8.4498844584105406</v>
      </c>
      <c r="EF312" s="29">
        <v>8.6301308144628504</v>
      </c>
      <c r="EH312" s="29">
        <v>18.340478004648773</v>
      </c>
      <c r="EI312" s="29">
        <v>18.115621236747739</v>
      </c>
      <c r="EJ312" s="29">
        <v>18.115621236747739</v>
      </c>
      <c r="EK312" s="29">
        <v>18.079426452055507</v>
      </c>
      <c r="EL312" s="29">
        <v>17.893978142404535</v>
      </c>
      <c r="EM312" s="29">
        <v>17.754852914820432</v>
      </c>
      <c r="EN312" s="29">
        <v>17.602450333375248</v>
      </c>
      <c r="EO312" s="29">
        <v>17.441054511105435</v>
      </c>
      <c r="EP312" s="29">
        <v>17.252317484626573</v>
      </c>
      <c r="EQ312" s="29">
        <v>16.898019341687945</v>
      </c>
      <c r="ER312" s="29">
        <v>15.230160460783265</v>
      </c>
      <c r="ES312" s="29">
        <v>13.900167359410009</v>
      </c>
      <c r="ET312" s="29">
        <v>13.086884458410541</v>
      </c>
      <c r="EU312" s="29">
        <v>13.267130814462851</v>
      </c>
      <c r="EW312" s="1">
        <v>392582</v>
      </c>
      <c r="EX312" s="1">
        <v>405316</v>
      </c>
      <c r="EY312" s="1" t="s">
        <v>496</v>
      </c>
      <c r="EZ312" s="1" t="s">
        <v>861</v>
      </c>
    </row>
    <row r="313" spans="2:156" ht="16" thickBot="1" x14ac:dyDescent="0.4">
      <c r="B313" s="21" t="s">
        <v>312</v>
      </c>
      <c r="C313" s="22">
        <v>7.2429918345756583</v>
      </c>
      <c r="D313" s="23">
        <v>6.9592341697546196</v>
      </c>
      <c r="E313" s="23">
        <v>7.0109555355669286</v>
      </c>
      <c r="F313" s="23">
        <v>6.7172848160012002</v>
      </c>
      <c r="G313" s="23">
        <v>6.7538086455218274</v>
      </c>
      <c r="H313" s="23">
        <v>6.4933192204868266</v>
      </c>
      <c r="I313" s="23">
        <v>6.351501843606707</v>
      </c>
      <c r="J313" s="23">
        <v>6.240302476521304</v>
      </c>
      <c r="K313" s="23">
        <v>5.9845882775600856</v>
      </c>
      <c r="L313" s="23">
        <v>5.6998874425190884</v>
      </c>
      <c r="M313" s="23">
        <v>5.0314341053761709</v>
      </c>
      <c r="N313" s="23">
        <v>4.5540298498783738</v>
      </c>
      <c r="O313" s="23">
        <v>4.2600422683006354</v>
      </c>
      <c r="P313" s="23">
        <v>4.2984357684807097</v>
      </c>
      <c r="Q313" s="24"/>
      <c r="R313" s="23">
        <v>10.742991834575658</v>
      </c>
      <c r="S313" s="23">
        <v>10.45923416975462</v>
      </c>
      <c r="T313" s="23">
        <v>10.510955535566929</v>
      </c>
      <c r="U313" s="23">
        <v>10.2172848160012</v>
      </c>
      <c r="V313" s="23">
        <v>10.253808645521827</v>
      </c>
      <c r="W313" s="23">
        <v>9.9933192204868266</v>
      </c>
      <c r="X313" s="23">
        <v>9.851501843606707</v>
      </c>
      <c r="Y313" s="23">
        <v>9.740302476521304</v>
      </c>
      <c r="Z313" s="23">
        <v>9.4845882775600856</v>
      </c>
      <c r="AA313" s="23">
        <v>9.1998874425190884</v>
      </c>
      <c r="AB313" s="23">
        <v>8.5314341053761709</v>
      </c>
      <c r="AC313" s="23">
        <v>8.0540298498783738</v>
      </c>
      <c r="AD313" s="23">
        <v>7.7600422683006354</v>
      </c>
      <c r="AE313" s="23">
        <v>7.7984357684807097</v>
      </c>
      <c r="AG313" s="25">
        <v>7.395735381815383</v>
      </c>
      <c r="AH313" s="25">
        <v>7.1836712396941369</v>
      </c>
      <c r="AI313" s="25">
        <v>7.1568086229576231</v>
      </c>
      <c r="AJ313" s="25">
        <v>6.7750285548573306</v>
      </c>
      <c r="AK313" s="25">
        <v>6.8010308568047009</v>
      </c>
      <c r="AL313" s="25">
        <v>6.4626182282200393</v>
      </c>
      <c r="AM313" s="25">
        <v>6.2674862209980606</v>
      </c>
      <c r="AN313" s="25">
        <v>6.092692675852815</v>
      </c>
      <c r="AO313" s="25">
        <v>5.7596088544478601</v>
      </c>
      <c r="AP313" s="25">
        <v>5.411348128859558</v>
      </c>
      <c r="AQ313" s="25">
        <v>4.9223289278066531</v>
      </c>
      <c r="AR313" s="25">
        <v>4.4723853617647862</v>
      </c>
      <c r="AS313" s="25">
        <v>4.1025367450973373</v>
      </c>
      <c r="AT313" s="25">
        <v>4.0011894270455812</v>
      </c>
      <c r="AV313" s="26">
        <v>10.895735381815383</v>
      </c>
      <c r="AW313" s="26">
        <v>10.683671239694137</v>
      </c>
      <c r="AX313" s="26">
        <v>10.656808622957623</v>
      </c>
      <c r="AY313" s="26">
        <v>10.275028554857331</v>
      </c>
      <c r="AZ313" s="26">
        <v>10.301030856804701</v>
      </c>
      <c r="BA313" s="26">
        <v>9.9626182282200393</v>
      </c>
      <c r="BB313" s="26">
        <v>9.7674862209980606</v>
      </c>
      <c r="BC313" s="26">
        <v>9.592692675852815</v>
      </c>
      <c r="BD313" s="26">
        <v>9.2596088544478601</v>
      </c>
      <c r="BE313" s="26">
        <v>8.911348128859558</v>
      </c>
      <c r="BF313" s="26">
        <v>8.4223289278066531</v>
      </c>
      <c r="BG313" s="26">
        <v>7.9723853617647862</v>
      </c>
      <c r="BH313" s="26">
        <v>7.6025367450973373</v>
      </c>
      <c r="BI313" s="26">
        <v>7.5011894270455812</v>
      </c>
      <c r="BK313" s="27">
        <v>7.2529009641502356</v>
      </c>
      <c r="BL313" s="27">
        <v>6.9880830151959703</v>
      </c>
      <c r="BM313" s="27">
        <v>7.0508117249307602</v>
      </c>
      <c r="BN313" s="27">
        <v>6.7781541210980709</v>
      </c>
      <c r="BO313" s="27">
        <v>6.8320084752577888</v>
      </c>
      <c r="BP313" s="27">
        <v>6.5819103133309014</v>
      </c>
      <c r="BQ313" s="27">
        <v>6.4541393121378619</v>
      </c>
      <c r="BR313" s="27">
        <v>6.3564964901402767</v>
      </c>
      <c r="BS313" s="27">
        <v>6.1210806733971612</v>
      </c>
      <c r="BT313" s="27">
        <v>5.8663382205214365</v>
      </c>
      <c r="BU313" s="27">
        <v>5.2737735154326906</v>
      </c>
      <c r="BV313" s="27">
        <v>4.8936584377187344</v>
      </c>
      <c r="BW313" s="27">
        <v>4.6611987932236705</v>
      </c>
      <c r="BX313" s="27">
        <v>4.7491433042979487</v>
      </c>
      <c r="BZ313" s="27">
        <v>10.752900964150236</v>
      </c>
      <c r="CA313" s="27">
        <v>10.48808301519597</v>
      </c>
      <c r="CB313" s="27">
        <v>10.55081172493076</v>
      </c>
      <c r="CC313" s="27">
        <v>10.278154121098071</v>
      </c>
      <c r="CD313" s="27">
        <v>10.332008475257789</v>
      </c>
      <c r="CE313" s="27">
        <v>10.081910313330901</v>
      </c>
      <c r="CF313" s="27">
        <v>9.9541393121378619</v>
      </c>
      <c r="CG313" s="27">
        <v>9.8564964901402767</v>
      </c>
      <c r="CH313" s="27">
        <v>9.6210806733971612</v>
      </c>
      <c r="CI313" s="27">
        <v>9.3663382205214365</v>
      </c>
      <c r="CJ313" s="27">
        <v>8.7737735154326906</v>
      </c>
      <c r="CK313" s="27">
        <v>8.3936584377187344</v>
      </c>
      <c r="CL313" s="27">
        <v>8.1611987932236705</v>
      </c>
      <c r="CM313" s="27">
        <v>8.2491433042979487</v>
      </c>
      <c r="CO313" s="28">
        <v>7.2572938734803127</v>
      </c>
      <c r="CP313" s="28">
        <v>6.9803599242213039</v>
      </c>
      <c r="CQ313" s="28">
        <v>7.04728550153615</v>
      </c>
      <c r="CR313" s="28">
        <v>6.7489018782257233</v>
      </c>
      <c r="CS313" s="28">
        <v>6.7944298182714125</v>
      </c>
      <c r="CT313" s="28">
        <v>6.5192883224205538</v>
      </c>
      <c r="CU313" s="28">
        <v>6.3573984768159182</v>
      </c>
      <c r="CV313" s="28">
        <v>6.222360562583102</v>
      </c>
      <c r="CW313" s="28">
        <v>5.9591234801537105</v>
      </c>
      <c r="CX313" s="28">
        <v>5.6907053868670658</v>
      </c>
      <c r="CY313" s="28">
        <v>4.6771010247562437</v>
      </c>
      <c r="CZ313" s="28">
        <v>2.4091441115995984</v>
      </c>
      <c r="DA313" s="28">
        <v>0.62954934013165342</v>
      </c>
      <c r="DB313" s="28">
        <v>-0.35320515211174808</v>
      </c>
      <c r="DD313" s="28">
        <v>10.757293873480313</v>
      </c>
      <c r="DE313" s="28">
        <v>10.480359924221304</v>
      </c>
      <c r="DF313" s="28">
        <v>10.54728550153615</v>
      </c>
      <c r="DG313" s="28">
        <v>10.248901878225723</v>
      </c>
      <c r="DH313" s="28">
        <v>10.294429818271412</v>
      </c>
      <c r="DI313" s="28">
        <v>10.019288322420554</v>
      </c>
      <c r="DJ313" s="28">
        <v>9.8573984768159182</v>
      </c>
      <c r="DK313" s="28">
        <v>9.722360562583102</v>
      </c>
      <c r="DL313" s="28">
        <v>9.4591234801537105</v>
      </c>
      <c r="DM313" s="28">
        <v>9.1907053868670658</v>
      </c>
      <c r="DN313" s="28">
        <v>8.1771010247562437</v>
      </c>
      <c r="DO313" s="28">
        <v>5.9091441115995984</v>
      </c>
      <c r="DP313" s="28">
        <v>4.1295493401316534</v>
      </c>
      <c r="DQ313" s="28">
        <v>3.1467948478882519</v>
      </c>
      <c r="DS313" s="29">
        <v>7.2735406540223337</v>
      </c>
      <c r="DT313" s="29">
        <v>7.0182129028085694</v>
      </c>
      <c r="DU313" s="29">
        <v>7.082229471754971</v>
      </c>
      <c r="DV313" s="29">
        <v>6.8332375941437498</v>
      </c>
      <c r="DW313" s="29">
        <v>6.8711376068079559</v>
      </c>
      <c r="DX313" s="29">
        <v>6.656123220734159</v>
      </c>
      <c r="DY313" s="29">
        <v>6.5339102053179836</v>
      </c>
      <c r="DZ313" s="29">
        <v>6.401434815082311</v>
      </c>
      <c r="EA313" s="29">
        <v>6.15844006793197</v>
      </c>
      <c r="EB313" s="29">
        <v>5.5160562730310527</v>
      </c>
      <c r="EC313" s="29">
        <v>3.0206105724890477</v>
      </c>
      <c r="ED313" s="29">
        <v>0.98726333846896352</v>
      </c>
      <c r="EE313" s="29">
        <v>-0.2152244400226877</v>
      </c>
      <c r="EF313" s="29">
        <v>0.34290516946065708</v>
      </c>
      <c r="EH313" s="29">
        <v>10.773540654022334</v>
      </c>
      <c r="EI313" s="29">
        <v>10.518212902808569</v>
      </c>
      <c r="EJ313" s="29">
        <v>10.518212902808569</v>
      </c>
      <c r="EK313" s="29">
        <v>10.33323759414375</v>
      </c>
      <c r="EL313" s="29">
        <v>10.371137606807956</v>
      </c>
      <c r="EM313" s="29">
        <v>10.156123220734159</v>
      </c>
      <c r="EN313" s="29">
        <v>10.033910205317984</v>
      </c>
      <c r="EO313" s="29">
        <v>9.901434815082311</v>
      </c>
      <c r="EP313" s="29">
        <v>9.65844006793197</v>
      </c>
      <c r="EQ313" s="29">
        <v>9.0160562730310527</v>
      </c>
      <c r="ER313" s="29">
        <v>6.5206105724890477</v>
      </c>
      <c r="ES313" s="29">
        <v>4.4872633384689635</v>
      </c>
      <c r="ET313" s="29">
        <v>3.2847755599773123</v>
      </c>
      <c r="EU313" s="29">
        <v>3.8429051694606571</v>
      </c>
      <c r="EW313" s="1">
        <v>354932</v>
      </c>
      <c r="EX313" s="1">
        <v>429640</v>
      </c>
      <c r="EY313" s="1" t="s">
        <v>468</v>
      </c>
      <c r="EZ313" s="1" t="s">
        <v>874</v>
      </c>
    </row>
    <row r="314" spans="2:156" ht="16" thickBot="1" x14ac:dyDescent="0.4">
      <c r="B314" s="21" t="s">
        <v>313</v>
      </c>
      <c r="C314" s="22">
        <v>13.454394349577823</v>
      </c>
      <c r="D314" s="23">
        <v>13.164607950011833</v>
      </c>
      <c r="E314" s="23">
        <v>13.031841937825918</v>
      </c>
      <c r="F314" s="23">
        <v>12.726090041572181</v>
      </c>
      <c r="G314" s="23">
        <v>12.52035610865372</v>
      </c>
      <c r="H314" s="23">
        <v>12.201337621596958</v>
      </c>
      <c r="I314" s="23">
        <v>11.920557566020612</v>
      </c>
      <c r="J314" s="23">
        <v>11.608888526348716</v>
      </c>
      <c r="K314" s="23">
        <v>11.296300196026746</v>
      </c>
      <c r="L314" s="23">
        <v>10.917123035000383</v>
      </c>
      <c r="M314" s="23">
        <v>9.6480755609761264</v>
      </c>
      <c r="N314" s="23">
        <v>8.8538724473499126</v>
      </c>
      <c r="O314" s="23">
        <v>8.5003904536033268</v>
      </c>
      <c r="P314" s="23">
        <v>8.4472973577082158</v>
      </c>
      <c r="Q314" s="24"/>
      <c r="R314" s="23">
        <v>18.091394349577826</v>
      </c>
      <c r="S314" s="23">
        <v>17.801607950011835</v>
      </c>
      <c r="T314" s="23">
        <v>17.668841937825917</v>
      </c>
      <c r="U314" s="23">
        <v>17.363090041572182</v>
      </c>
      <c r="V314" s="23">
        <v>17.157356108653723</v>
      </c>
      <c r="W314" s="23">
        <v>16.838337621596956</v>
      </c>
      <c r="X314" s="23">
        <v>16.557557566020613</v>
      </c>
      <c r="Y314" s="23">
        <v>16.245888526348715</v>
      </c>
      <c r="Z314" s="23">
        <v>15.933300196026746</v>
      </c>
      <c r="AA314" s="23">
        <v>15.554123035000384</v>
      </c>
      <c r="AB314" s="23">
        <v>14.285075560976127</v>
      </c>
      <c r="AC314" s="23">
        <v>13.490872447349913</v>
      </c>
      <c r="AD314" s="23">
        <v>13.137390453603327</v>
      </c>
      <c r="AE314" s="23">
        <v>13.084297357708216</v>
      </c>
      <c r="AG314" s="25">
        <v>13.48756555906626</v>
      </c>
      <c r="AH314" s="25">
        <v>13.213168017511597</v>
      </c>
      <c r="AI314" s="25">
        <v>12.991512568105762</v>
      </c>
      <c r="AJ314" s="25">
        <v>12.659372873148774</v>
      </c>
      <c r="AK314" s="25">
        <v>12.447162252253529</v>
      </c>
      <c r="AL314" s="25">
        <v>12.064741736050481</v>
      </c>
      <c r="AM314" s="25">
        <v>11.723292464982862</v>
      </c>
      <c r="AN314" s="25">
        <v>11.371234291298499</v>
      </c>
      <c r="AO314" s="25">
        <v>10.950254422478977</v>
      </c>
      <c r="AP314" s="25">
        <v>10.521344501124991</v>
      </c>
      <c r="AQ314" s="25">
        <v>9.6168426960496394</v>
      </c>
      <c r="AR314" s="25">
        <v>8.780349491795965</v>
      </c>
      <c r="AS314" s="25">
        <v>8.2199887597346351</v>
      </c>
      <c r="AT314" s="25">
        <v>7.7627585599728182</v>
      </c>
      <c r="AV314" s="26">
        <v>18.124565559066262</v>
      </c>
      <c r="AW314" s="26">
        <v>17.850168017511599</v>
      </c>
      <c r="AX314" s="26">
        <v>17.628512568105762</v>
      </c>
      <c r="AY314" s="26">
        <v>17.296372873148776</v>
      </c>
      <c r="AZ314" s="26">
        <v>17.084162252253527</v>
      </c>
      <c r="BA314" s="26">
        <v>16.701741736050479</v>
      </c>
      <c r="BB314" s="26">
        <v>16.360292464982862</v>
      </c>
      <c r="BC314" s="26">
        <v>16.0082342912985</v>
      </c>
      <c r="BD314" s="26">
        <v>15.587254422478978</v>
      </c>
      <c r="BE314" s="26">
        <v>15.158344501124992</v>
      </c>
      <c r="BF314" s="26">
        <v>14.25384269604964</v>
      </c>
      <c r="BG314" s="26">
        <v>13.417349491795965</v>
      </c>
      <c r="BH314" s="26">
        <v>12.856988759734636</v>
      </c>
      <c r="BI314" s="26">
        <v>12.399758559972819</v>
      </c>
      <c r="BK314" s="27">
        <v>13.459498882873863</v>
      </c>
      <c r="BL314" s="27">
        <v>13.204162218859782</v>
      </c>
      <c r="BM314" s="27">
        <v>13.0930270965848</v>
      </c>
      <c r="BN314" s="27">
        <v>12.81877864908393</v>
      </c>
      <c r="BO314" s="27">
        <v>12.605629108300926</v>
      </c>
      <c r="BP314" s="27">
        <v>12.340482645507086</v>
      </c>
      <c r="BQ314" s="27">
        <v>12.048440362051176</v>
      </c>
      <c r="BR314" s="27">
        <v>11.757779193320619</v>
      </c>
      <c r="BS314" s="27">
        <v>11.471383905495479</v>
      </c>
      <c r="BT314" s="27">
        <v>11.136627591850313</v>
      </c>
      <c r="BU314" s="27">
        <v>9.9980639693529927</v>
      </c>
      <c r="BV314" s="27">
        <v>9.2946395329963263</v>
      </c>
      <c r="BW314" s="27">
        <v>8.9671642613614591</v>
      </c>
      <c r="BX314" s="27">
        <v>8.8773794958038863</v>
      </c>
      <c r="BZ314" s="27">
        <v>18.096498882873863</v>
      </c>
      <c r="CA314" s="27">
        <v>17.841162218859782</v>
      </c>
      <c r="CB314" s="27">
        <v>17.730027096584799</v>
      </c>
      <c r="CC314" s="27">
        <v>17.455778649083932</v>
      </c>
      <c r="CD314" s="27">
        <v>17.242629108300925</v>
      </c>
      <c r="CE314" s="27">
        <v>16.977482645507088</v>
      </c>
      <c r="CF314" s="27">
        <v>16.685440362051175</v>
      </c>
      <c r="CG314" s="27">
        <v>16.39477919332062</v>
      </c>
      <c r="CH314" s="27">
        <v>16.108383905495479</v>
      </c>
      <c r="CI314" s="27">
        <v>15.773627591850314</v>
      </c>
      <c r="CJ314" s="27">
        <v>14.635063969352993</v>
      </c>
      <c r="CK314" s="27">
        <v>13.931639532996327</v>
      </c>
      <c r="CL314" s="27">
        <v>13.60416426136146</v>
      </c>
      <c r="CM314" s="27">
        <v>13.514379495803887</v>
      </c>
      <c r="CO314" s="28">
        <v>13.459045049951305</v>
      </c>
      <c r="CP314" s="28">
        <v>13.166332778014956</v>
      </c>
      <c r="CQ314" s="28">
        <v>13.031831626061134</v>
      </c>
      <c r="CR314" s="28">
        <v>12.71567687554529</v>
      </c>
      <c r="CS314" s="28">
        <v>12.50152175564069</v>
      </c>
      <c r="CT314" s="28">
        <v>12.14188643324529</v>
      </c>
      <c r="CU314" s="28">
        <v>11.79261543623482</v>
      </c>
      <c r="CV314" s="28">
        <v>11.427547347894551</v>
      </c>
      <c r="CW314" s="28">
        <v>11.078627947295029</v>
      </c>
      <c r="CX314" s="28">
        <v>10.719423442901137</v>
      </c>
      <c r="CY314" s="28">
        <v>8.9481090691854153</v>
      </c>
      <c r="CZ314" s="28">
        <v>5.5128418540411275</v>
      </c>
      <c r="DA314" s="28">
        <v>3.0198429377256204</v>
      </c>
      <c r="DB314" s="28">
        <v>1.225823712875318</v>
      </c>
      <c r="DD314" s="28">
        <v>18.096045049951307</v>
      </c>
      <c r="DE314" s="28">
        <v>17.803332778014955</v>
      </c>
      <c r="DF314" s="28">
        <v>17.668831626061134</v>
      </c>
      <c r="DG314" s="28">
        <v>17.352676875545292</v>
      </c>
      <c r="DH314" s="28">
        <v>17.138521755640689</v>
      </c>
      <c r="DI314" s="28">
        <v>16.77888643324529</v>
      </c>
      <c r="DJ314" s="28">
        <v>16.429615436234819</v>
      </c>
      <c r="DK314" s="28">
        <v>16.064547347894553</v>
      </c>
      <c r="DL314" s="28">
        <v>15.71562794729503</v>
      </c>
      <c r="DM314" s="28">
        <v>15.356423442901137</v>
      </c>
      <c r="DN314" s="28">
        <v>13.585109069185416</v>
      </c>
      <c r="DO314" s="28">
        <v>10.149841854041128</v>
      </c>
      <c r="DP314" s="28">
        <v>7.6568429377256209</v>
      </c>
      <c r="DQ314" s="28">
        <v>5.8628237128753184</v>
      </c>
      <c r="DS314" s="29">
        <v>13.482511770499027</v>
      </c>
      <c r="DT314" s="29">
        <v>13.198627259829006</v>
      </c>
      <c r="DU314" s="29">
        <v>13.084507487321375</v>
      </c>
      <c r="DV314" s="29">
        <v>12.80032200429552</v>
      </c>
      <c r="DW314" s="29">
        <v>12.580297322920885</v>
      </c>
      <c r="DX314" s="29">
        <v>12.278049169454654</v>
      </c>
      <c r="DY314" s="29">
        <v>11.976414060989683</v>
      </c>
      <c r="DZ314" s="29">
        <v>11.663454511403483</v>
      </c>
      <c r="EA314" s="29">
        <v>11.352701998351497</v>
      </c>
      <c r="EB314" s="29">
        <v>10.478682283450581</v>
      </c>
      <c r="EC314" s="29">
        <v>6.478193552724882</v>
      </c>
      <c r="ED314" s="29">
        <v>3.3397323868971682</v>
      </c>
      <c r="EE314" s="29">
        <v>1.6109886712679469</v>
      </c>
      <c r="EF314" s="29">
        <v>2.0554706071179325</v>
      </c>
      <c r="EH314" s="29">
        <v>18.119511770499027</v>
      </c>
      <c r="EI314" s="29">
        <v>17.835627259829007</v>
      </c>
      <c r="EJ314" s="29">
        <v>17.835627259829007</v>
      </c>
      <c r="EK314" s="29">
        <v>17.43732200429552</v>
      </c>
      <c r="EL314" s="29">
        <v>17.217297322920885</v>
      </c>
      <c r="EM314" s="29">
        <v>16.915049169454655</v>
      </c>
      <c r="EN314" s="29">
        <v>16.613414060989683</v>
      </c>
      <c r="EO314" s="29">
        <v>16.300454511403483</v>
      </c>
      <c r="EP314" s="29">
        <v>15.989701998351498</v>
      </c>
      <c r="EQ314" s="29">
        <v>15.115682283450582</v>
      </c>
      <c r="ER314" s="29">
        <v>11.115193552724882</v>
      </c>
      <c r="ES314" s="29">
        <v>7.9767323868971687</v>
      </c>
      <c r="ET314" s="29">
        <v>6.2479886712679473</v>
      </c>
      <c r="EU314" s="29">
        <v>6.692470607117933</v>
      </c>
      <c r="EW314" s="1">
        <v>332713</v>
      </c>
      <c r="EX314" s="1">
        <v>428643</v>
      </c>
      <c r="EY314" s="1" t="s">
        <v>461</v>
      </c>
      <c r="EZ314" s="1" t="s">
        <v>874</v>
      </c>
    </row>
    <row r="315" spans="2:156" ht="16" thickBot="1" x14ac:dyDescent="0.4">
      <c r="B315" s="21" t="s">
        <v>314</v>
      </c>
      <c r="C315" s="22">
        <v>8.3697982274420824</v>
      </c>
      <c r="D315" s="23">
        <v>7.9703333424867111</v>
      </c>
      <c r="E315" s="23">
        <v>8.0612328324567297</v>
      </c>
      <c r="F315" s="23">
        <v>7.8765971020391525</v>
      </c>
      <c r="G315" s="23">
        <v>7.7155454606587091</v>
      </c>
      <c r="H315" s="23">
        <v>7.3966965812527121</v>
      </c>
      <c r="I315" s="23">
        <v>6.9982982026879341</v>
      </c>
      <c r="J315" s="23">
        <v>6.606865823645478</v>
      </c>
      <c r="K315" s="23">
        <v>6.2226484564838955</v>
      </c>
      <c r="L315" s="23">
        <v>5.7477872112956963</v>
      </c>
      <c r="M315" s="23">
        <v>4.1507367219342388</v>
      </c>
      <c r="N315" s="23">
        <v>3.4875997422134084</v>
      </c>
      <c r="O315" s="23">
        <v>3.4638445315244741</v>
      </c>
      <c r="P315" s="23">
        <v>3.8002385230738991</v>
      </c>
      <c r="Q315" s="24"/>
      <c r="R315" s="23">
        <v>10.869798227442082</v>
      </c>
      <c r="S315" s="23">
        <v>10.470333342486711</v>
      </c>
      <c r="T315" s="23">
        <v>10.56123283245673</v>
      </c>
      <c r="U315" s="23">
        <v>10.376597102039153</v>
      </c>
      <c r="V315" s="23">
        <v>10.21554546065871</v>
      </c>
      <c r="W315" s="23">
        <v>9.8966965812527121</v>
      </c>
      <c r="X315" s="23">
        <v>9.4982982026879341</v>
      </c>
      <c r="Y315" s="23">
        <v>9.106865823645478</v>
      </c>
      <c r="Z315" s="23">
        <v>8.7226484564838955</v>
      </c>
      <c r="AA315" s="23">
        <v>8.2477872112956963</v>
      </c>
      <c r="AB315" s="23">
        <v>6.6507367219342388</v>
      </c>
      <c r="AC315" s="23">
        <v>5.9875997422134084</v>
      </c>
      <c r="AD315" s="23">
        <v>5.9638445315244741</v>
      </c>
      <c r="AE315" s="23">
        <v>6.3002385230738991</v>
      </c>
      <c r="AG315" s="25">
        <v>8.5012413786540364</v>
      </c>
      <c r="AH315" s="25">
        <v>8.2197088175946611</v>
      </c>
      <c r="AI315" s="25">
        <v>8.2731113513884083</v>
      </c>
      <c r="AJ315" s="25">
        <v>8.1054293590367124</v>
      </c>
      <c r="AK315" s="25">
        <v>7.9811195845496412</v>
      </c>
      <c r="AL315" s="25">
        <v>7.7360652663764666</v>
      </c>
      <c r="AM315" s="25">
        <v>7.4474819025645491</v>
      </c>
      <c r="AN315" s="25">
        <v>7.154995522145712</v>
      </c>
      <c r="AO315" s="25">
        <v>6.8631559072757007</v>
      </c>
      <c r="AP315" s="25">
        <v>6.5486079580903507</v>
      </c>
      <c r="AQ315" s="25">
        <v>5.5021884649650019</v>
      </c>
      <c r="AR315" s="25">
        <v>4.8239385669118615</v>
      </c>
      <c r="AS315" s="25">
        <v>4.483997395731917</v>
      </c>
      <c r="AT315" s="25">
        <v>4.3286740286428991</v>
      </c>
      <c r="AV315" s="26">
        <v>11.001241378654036</v>
      </c>
      <c r="AW315" s="26">
        <v>10.719708817594661</v>
      </c>
      <c r="AX315" s="26">
        <v>10.773111351388408</v>
      </c>
      <c r="AY315" s="26">
        <v>10.605429359036712</v>
      </c>
      <c r="AZ315" s="26">
        <v>10.481119584549642</v>
      </c>
      <c r="BA315" s="26">
        <v>10.236065266376468</v>
      </c>
      <c r="BB315" s="26">
        <v>9.9474819025645491</v>
      </c>
      <c r="BC315" s="26">
        <v>9.6549955221457111</v>
      </c>
      <c r="BD315" s="26">
        <v>9.3631559072757007</v>
      </c>
      <c r="BE315" s="26">
        <v>9.0486079580903507</v>
      </c>
      <c r="BF315" s="26">
        <v>8.0021884649650019</v>
      </c>
      <c r="BG315" s="26">
        <v>7.3239385669118615</v>
      </c>
      <c r="BH315" s="26">
        <v>6.983997395731917</v>
      </c>
      <c r="BI315" s="26">
        <v>6.8286740286428991</v>
      </c>
      <c r="BK315" s="27">
        <v>8.3724079184784976</v>
      </c>
      <c r="BL315" s="27">
        <v>7.9817633497114722</v>
      </c>
      <c r="BM315" s="27">
        <v>8.0782793058277491</v>
      </c>
      <c r="BN315" s="27">
        <v>7.9007343020991323</v>
      </c>
      <c r="BO315" s="27">
        <v>7.748835469609741</v>
      </c>
      <c r="BP315" s="27">
        <v>7.4434237656148206</v>
      </c>
      <c r="BQ315" s="27">
        <v>7.0570207018051159</v>
      </c>
      <c r="BR315" s="27">
        <v>6.6766196324164611</v>
      </c>
      <c r="BS315" s="27">
        <v>6.3093944755409979</v>
      </c>
      <c r="BT315" s="27">
        <v>5.8788543216226365</v>
      </c>
      <c r="BU315" s="27">
        <v>4.4555132103282027</v>
      </c>
      <c r="BV315" s="27">
        <v>3.9107018007648549</v>
      </c>
      <c r="BW315" s="27">
        <v>3.9260547891972308</v>
      </c>
      <c r="BX315" s="27">
        <v>4.2601069128607705</v>
      </c>
      <c r="BZ315" s="27">
        <v>10.872407918478498</v>
      </c>
      <c r="CA315" s="27">
        <v>10.481763349711471</v>
      </c>
      <c r="CB315" s="27">
        <v>10.578279305827749</v>
      </c>
      <c r="CC315" s="27">
        <v>10.400734302099131</v>
      </c>
      <c r="CD315" s="27">
        <v>10.248835469609741</v>
      </c>
      <c r="CE315" s="27">
        <v>9.9434237656148206</v>
      </c>
      <c r="CF315" s="27">
        <v>9.557020701805115</v>
      </c>
      <c r="CG315" s="27">
        <v>9.1766196324164611</v>
      </c>
      <c r="CH315" s="27">
        <v>8.8093944755409979</v>
      </c>
      <c r="CI315" s="27">
        <v>8.3788543216226365</v>
      </c>
      <c r="CJ315" s="27">
        <v>6.9555132103282027</v>
      </c>
      <c r="CK315" s="27">
        <v>6.4107018007648549</v>
      </c>
      <c r="CL315" s="27">
        <v>6.4260547891972308</v>
      </c>
      <c r="CM315" s="27">
        <v>6.7601069128607705</v>
      </c>
      <c r="CO315" s="28">
        <v>8.3790951565200977</v>
      </c>
      <c r="CP315" s="28">
        <v>7.9836926946268001</v>
      </c>
      <c r="CQ315" s="28">
        <v>8.0739263649539552</v>
      </c>
      <c r="CR315" s="28">
        <v>7.8868245255249958</v>
      </c>
      <c r="CS315" s="28">
        <v>7.7252481819657257</v>
      </c>
      <c r="CT315" s="28">
        <v>7.4133486511580058</v>
      </c>
      <c r="CU315" s="28">
        <v>7.1239938261350222</v>
      </c>
      <c r="CV315" s="28">
        <v>6.7848463738133553</v>
      </c>
      <c r="CW315" s="28">
        <v>6.4853633183085009</v>
      </c>
      <c r="CX315" s="28">
        <v>6.1638317740050041</v>
      </c>
      <c r="CY315" s="28">
        <v>4.5632202837647835</v>
      </c>
      <c r="CZ315" s="28">
        <v>2.1363154737977066</v>
      </c>
      <c r="DA315" s="28">
        <v>0.55038772473218245</v>
      </c>
      <c r="DB315" s="28">
        <v>-0.49496989694995364</v>
      </c>
      <c r="DD315" s="28">
        <v>10.879095156520098</v>
      </c>
      <c r="DE315" s="28">
        <v>10.4836926946268</v>
      </c>
      <c r="DF315" s="28">
        <v>10.573926364953955</v>
      </c>
      <c r="DG315" s="28">
        <v>10.386824525524997</v>
      </c>
      <c r="DH315" s="28">
        <v>10.225248181965725</v>
      </c>
      <c r="DI315" s="28">
        <v>9.9133486511580067</v>
      </c>
      <c r="DJ315" s="28">
        <v>9.6239938261350222</v>
      </c>
      <c r="DK315" s="28">
        <v>9.2848463738133553</v>
      </c>
      <c r="DL315" s="28">
        <v>8.9853633183085009</v>
      </c>
      <c r="DM315" s="28">
        <v>8.6638317740050041</v>
      </c>
      <c r="DN315" s="28">
        <v>7.0632202837647835</v>
      </c>
      <c r="DO315" s="28">
        <v>4.6363154737977066</v>
      </c>
      <c r="DP315" s="28">
        <v>3.0503877247321824</v>
      </c>
      <c r="DQ315" s="28">
        <v>2.0050301030500464</v>
      </c>
      <c r="DS315" s="29">
        <v>8.3711715054844351</v>
      </c>
      <c r="DT315" s="29">
        <v>7.9440993388565158</v>
      </c>
      <c r="DU315" s="29">
        <v>8.0173951609109686</v>
      </c>
      <c r="DV315" s="29">
        <v>7.8240563271209087</v>
      </c>
      <c r="DW315" s="29">
        <v>7.6569512956934318</v>
      </c>
      <c r="DX315" s="29">
        <v>7.3571655913668987</v>
      </c>
      <c r="DY315" s="29">
        <v>7.0636383407376355</v>
      </c>
      <c r="DZ315" s="29">
        <v>6.7766542195686768</v>
      </c>
      <c r="EA315" s="29">
        <v>6.4782729674575883</v>
      </c>
      <c r="EB315" s="29">
        <v>5.815603900750725</v>
      </c>
      <c r="EC315" s="29">
        <v>2.8625319813393233</v>
      </c>
      <c r="ED315" s="29">
        <v>0.86595430496591952</v>
      </c>
      <c r="EE315" s="29">
        <v>-5.9178788196280863E-2</v>
      </c>
      <c r="EF315" s="29">
        <v>0.43772577426999604</v>
      </c>
      <c r="EH315" s="29">
        <v>10.871171505484435</v>
      </c>
      <c r="EI315" s="29">
        <v>10.444099338856516</v>
      </c>
      <c r="EJ315" s="29">
        <v>10.444099338856516</v>
      </c>
      <c r="EK315" s="29">
        <v>10.324056327120909</v>
      </c>
      <c r="EL315" s="29">
        <v>10.156951295693432</v>
      </c>
      <c r="EM315" s="29">
        <v>9.8571655913668987</v>
      </c>
      <c r="EN315" s="29">
        <v>9.5636383407376364</v>
      </c>
      <c r="EO315" s="29">
        <v>9.2766542195686768</v>
      </c>
      <c r="EP315" s="29">
        <v>8.9782729674575883</v>
      </c>
      <c r="EQ315" s="29">
        <v>8.315603900750725</v>
      </c>
      <c r="ER315" s="29">
        <v>5.3625319813393233</v>
      </c>
      <c r="ES315" s="29">
        <v>3.3659543049659195</v>
      </c>
      <c r="ET315" s="29">
        <v>2.4408212118037191</v>
      </c>
      <c r="EU315" s="29">
        <v>2.937725774269996</v>
      </c>
      <c r="EW315" s="1">
        <v>302535</v>
      </c>
      <c r="EX315" s="1">
        <v>529330</v>
      </c>
      <c r="EY315" s="1" t="s">
        <v>459</v>
      </c>
      <c r="EZ315" s="1" t="s">
        <v>873</v>
      </c>
    </row>
    <row r="316" spans="2:156" ht="16" thickBot="1" x14ac:dyDescent="0.4">
      <c r="B316" s="21" t="s">
        <v>315</v>
      </c>
      <c r="C316" s="22">
        <v>6.1764612432051891</v>
      </c>
      <c r="D316" s="23">
        <v>5.7120190642339601</v>
      </c>
      <c r="E316" s="23">
        <v>5.4723999524687734</v>
      </c>
      <c r="F316" s="23">
        <v>5.0986378354436503</v>
      </c>
      <c r="G316" s="23">
        <v>4.7125982080467246</v>
      </c>
      <c r="H316" s="23">
        <v>3.9670312079456096</v>
      </c>
      <c r="I316" s="23">
        <v>3.2081697617321332</v>
      </c>
      <c r="J316" s="23">
        <v>2.3972757732672356</v>
      </c>
      <c r="K316" s="23">
        <v>1.6465461120874743</v>
      </c>
      <c r="L316" s="23">
        <v>0.68895847419475231</v>
      </c>
      <c r="M316" s="23">
        <v>-2.512180410324671</v>
      </c>
      <c r="N316" s="23">
        <v>-4.0002559120688908</v>
      </c>
      <c r="O316" s="23">
        <v>-4.0602706968832791</v>
      </c>
      <c r="P316" s="23">
        <v>-3.4919945361832383</v>
      </c>
      <c r="Q316" s="24"/>
      <c r="R316" s="23">
        <v>10.676461243205189</v>
      </c>
      <c r="S316" s="23">
        <v>10.21201906423396</v>
      </c>
      <c r="T316" s="23">
        <v>9.9723999524687734</v>
      </c>
      <c r="U316" s="23">
        <v>9.5986378354436503</v>
      </c>
      <c r="V316" s="23">
        <v>9.2125982080467246</v>
      </c>
      <c r="W316" s="23">
        <v>8.4670312079456096</v>
      </c>
      <c r="X316" s="23">
        <v>7.7081697617321332</v>
      </c>
      <c r="Y316" s="23">
        <v>6.8972757732672356</v>
      </c>
      <c r="Z316" s="23">
        <v>6.1465461120874743</v>
      </c>
      <c r="AA316" s="23">
        <v>5.1889584741947523</v>
      </c>
      <c r="AB316" s="23">
        <v>1.987819589675329</v>
      </c>
      <c r="AC316" s="23">
        <v>0.49974408793110925</v>
      </c>
      <c r="AD316" s="23">
        <v>0.43972930311672087</v>
      </c>
      <c r="AE316" s="23">
        <v>1.0080054638167617</v>
      </c>
      <c r="AG316" s="25">
        <v>6.5933467627330202</v>
      </c>
      <c r="AH316" s="25">
        <v>6.4791175171286177</v>
      </c>
      <c r="AI316" s="25">
        <v>6.1404839978065269</v>
      </c>
      <c r="AJ316" s="25">
        <v>5.7794977965071226</v>
      </c>
      <c r="AK316" s="25">
        <v>5.4811364076485596</v>
      </c>
      <c r="AL316" s="25">
        <v>4.9418137207278896</v>
      </c>
      <c r="AM316" s="25">
        <v>4.3734428886736829</v>
      </c>
      <c r="AN316" s="25">
        <v>3.7564824462104518</v>
      </c>
      <c r="AO316" s="25">
        <v>3.1484520433519201</v>
      </c>
      <c r="AP316" s="25">
        <v>2.5030977731690989</v>
      </c>
      <c r="AQ316" s="25">
        <v>0.5159335652747572</v>
      </c>
      <c r="AR316" s="25">
        <v>-0.79535700921014296</v>
      </c>
      <c r="AS316" s="25">
        <v>-1.4406235776685001</v>
      </c>
      <c r="AT316" s="25">
        <v>-1.7830851633989973</v>
      </c>
      <c r="AV316" s="26">
        <v>11.09334676273302</v>
      </c>
      <c r="AW316" s="26">
        <v>10.979117517128618</v>
      </c>
      <c r="AX316" s="26">
        <v>10.640483997806527</v>
      </c>
      <c r="AY316" s="26">
        <v>10.279497796507123</v>
      </c>
      <c r="AZ316" s="26">
        <v>9.9811364076485596</v>
      </c>
      <c r="BA316" s="26">
        <v>9.4418137207278896</v>
      </c>
      <c r="BB316" s="26">
        <v>8.8734428886736829</v>
      </c>
      <c r="BC316" s="26">
        <v>8.2564824462104518</v>
      </c>
      <c r="BD316" s="26">
        <v>7.6484520433519201</v>
      </c>
      <c r="BE316" s="26">
        <v>7.0030977731690989</v>
      </c>
      <c r="BF316" s="26">
        <v>5.0159335652747572</v>
      </c>
      <c r="BG316" s="26">
        <v>3.704642990789857</v>
      </c>
      <c r="BH316" s="26">
        <v>3.0593764223314999</v>
      </c>
      <c r="BI316" s="26">
        <v>2.7169148366010027</v>
      </c>
      <c r="BK316" s="27">
        <v>6.1840072787901761</v>
      </c>
      <c r="BL316" s="27">
        <v>5.7349439354686069</v>
      </c>
      <c r="BM316" s="27">
        <v>5.5141917962653757</v>
      </c>
      <c r="BN316" s="27">
        <v>5.16621320424305</v>
      </c>
      <c r="BO316" s="27">
        <v>4.7719628784585595</v>
      </c>
      <c r="BP316" s="27">
        <v>4.0503234411989801</v>
      </c>
      <c r="BQ316" s="27">
        <v>3.3146892081381587</v>
      </c>
      <c r="BR316" s="27">
        <v>2.5262000804433384</v>
      </c>
      <c r="BS316" s="27">
        <v>1.8036904225633137</v>
      </c>
      <c r="BT316" s="27">
        <v>0.9307025795509567</v>
      </c>
      <c r="BU316" s="27">
        <v>-1.9411490914535143</v>
      </c>
      <c r="BV316" s="27">
        <v>-3.1677815802212521</v>
      </c>
      <c r="BW316" s="27">
        <v>-3.1560296123282683</v>
      </c>
      <c r="BX316" s="27">
        <v>-2.5659030316154841</v>
      </c>
      <c r="BZ316" s="27">
        <v>10.684007278790176</v>
      </c>
      <c r="CA316" s="27">
        <v>10.234943935468607</v>
      </c>
      <c r="CB316" s="27">
        <v>10.014191796265376</v>
      </c>
      <c r="CC316" s="27">
        <v>9.66621320424305</v>
      </c>
      <c r="CD316" s="27">
        <v>9.2719628784585595</v>
      </c>
      <c r="CE316" s="27">
        <v>8.5503234411989801</v>
      </c>
      <c r="CF316" s="27">
        <v>7.8146892081381587</v>
      </c>
      <c r="CG316" s="27">
        <v>7.0262000804433384</v>
      </c>
      <c r="CH316" s="27">
        <v>6.3036904225633137</v>
      </c>
      <c r="CI316" s="27">
        <v>5.4307025795509567</v>
      </c>
      <c r="CJ316" s="27">
        <v>2.5588509085464857</v>
      </c>
      <c r="CK316" s="27">
        <v>1.3322184197787479</v>
      </c>
      <c r="CL316" s="27">
        <v>1.3439703876717317</v>
      </c>
      <c r="CM316" s="27">
        <v>1.9340969683845159</v>
      </c>
      <c r="CO316" s="28">
        <v>6.2045359146261454</v>
      </c>
      <c r="CP316" s="28">
        <v>5.7484168233188129</v>
      </c>
      <c r="CQ316" s="28">
        <v>5.5095147414079619</v>
      </c>
      <c r="CR316" s="28">
        <v>5.1463421732902646</v>
      </c>
      <c r="CS316" s="28">
        <v>4.815421873565608</v>
      </c>
      <c r="CT316" s="28">
        <v>4.2135588116448801</v>
      </c>
      <c r="CU316" s="28">
        <v>3.4971464021592809</v>
      </c>
      <c r="CV316" s="28">
        <v>2.7263766234872975</v>
      </c>
      <c r="CW316" s="28">
        <v>2.1054506024752975</v>
      </c>
      <c r="CX316" s="28">
        <v>1.4337006108364321</v>
      </c>
      <c r="CY316" s="28">
        <v>-1.8625031328049957</v>
      </c>
      <c r="CZ316" s="28">
        <v>-7.6132746131100184</v>
      </c>
      <c r="DA316" s="28">
        <v>-11.528919879834476</v>
      </c>
      <c r="DB316" s="28">
        <v>-14.540030247953382</v>
      </c>
      <c r="DD316" s="28">
        <v>10.704535914626145</v>
      </c>
      <c r="DE316" s="28">
        <v>10.248416823318813</v>
      </c>
      <c r="DF316" s="28">
        <v>10.009514741407962</v>
      </c>
      <c r="DG316" s="28">
        <v>9.6463421732902646</v>
      </c>
      <c r="DH316" s="28">
        <v>9.315421873565608</v>
      </c>
      <c r="DI316" s="28">
        <v>8.7135588116448801</v>
      </c>
      <c r="DJ316" s="28">
        <v>7.9971464021592809</v>
      </c>
      <c r="DK316" s="28">
        <v>7.2263766234872975</v>
      </c>
      <c r="DL316" s="28">
        <v>6.6054506024752975</v>
      </c>
      <c r="DM316" s="28">
        <v>5.9337006108364321</v>
      </c>
      <c r="DN316" s="28">
        <v>2.6374968671950043</v>
      </c>
      <c r="DO316" s="28">
        <v>-3.1132746131100184</v>
      </c>
      <c r="DP316" s="28">
        <v>-7.0289198798344756</v>
      </c>
      <c r="DQ316" s="28">
        <v>-10.040030247953382</v>
      </c>
      <c r="DS316" s="29">
        <v>6.2009186423506719</v>
      </c>
      <c r="DT316" s="29">
        <v>5.7089270317700773</v>
      </c>
      <c r="DU316" s="29">
        <v>5.4534010290895907</v>
      </c>
      <c r="DV316" s="29">
        <v>5.0899681806465153</v>
      </c>
      <c r="DW316" s="29">
        <v>4.7646802500847691</v>
      </c>
      <c r="DX316" s="29">
        <v>4.1629179893980854</v>
      </c>
      <c r="DY316" s="29">
        <v>3.5407766625767962</v>
      </c>
      <c r="DZ316" s="29">
        <v>2.9102437479107444</v>
      </c>
      <c r="EA316" s="29">
        <v>2.3292174780623967</v>
      </c>
      <c r="EB316" s="29">
        <v>0.88449054178509812</v>
      </c>
      <c r="EC316" s="29">
        <v>-5.6990570751563787</v>
      </c>
      <c r="ED316" s="29">
        <v>-10.450502794733751</v>
      </c>
      <c r="EE316" s="29">
        <v>-12.921678160723403</v>
      </c>
      <c r="EF316" s="29">
        <v>-11.995073163171497</v>
      </c>
      <c r="EH316" s="29">
        <v>10.700918642350672</v>
      </c>
      <c r="EI316" s="29">
        <v>10.208927031770077</v>
      </c>
      <c r="EJ316" s="29">
        <v>10.208927031770077</v>
      </c>
      <c r="EK316" s="29">
        <v>9.5899681806465153</v>
      </c>
      <c r="EL316" s="29">
        <v>9.2646802500847691</v>
      </c>
      <c r="EM316" s="29">
        <v>8.6629179893980854</v>
      </c>
      <c r="EN316" s="29">
        <v>8.0407766625767962</v>
      </c>
      <c r="EO316" s="29">
        <v>7.4102437479107444</v>
      </c>
      <c r="EP316" s="29">
        <v>6.8292174780623967</v>
      </c>
      <c r="EQ316" s="29">
        <v>5.3844905417850981</v>
      </c>
      <c r="ER316" s="29">
        <v>-1.1990570751563787</v>
      </c>
      <c r="ES316" s="29">
        <v>-5.950502794733751</v>
      </c>
      <c r="ET316" s="29">
        <v>-8.4216781607234026</v>
      </c>
      <c r="EU316" s="29">
        <v>-7.4950731631714973</v>
      </c>
      <c r="EW316" s="1">
        <v>356139</v>
      </c>
      <c r="EX316" s="1">
        <v>410059</v>
      </c>
      <c r="EY316" s="1" t="s">
        <v>534</v>
      </c>
      <c r="EZ316" s="1" t="s">
        <v>874</v>
      </c>
    </row>
    <row r="317" spans="2:156" ht="16" thickBot="1" x14ac:dyDescent="0.4">
      <c r="B317" s="21" t="s">
        <v>316</v>
      </c>
      <c r="C317" s="22">
        <v>6.21087056231754</v>
      </c>
      <c r="D317" s="23">
        <v>5.8444380400349303</v>
      </c>
      <c r="E317" s="23">
        <v>5.6054805980921909</v>
      </c>
      <c r="F317" s="23">
        <v>5.5636873197543011</v>
      </c>
      <c r="G317" s="23">
        <v>5.2490562705679515</v>
      </c>
      <c r="H317" s="23">
        <v>4.9480025697669348</v>
      </c>
      <c r="I317" s="23">
        <v>4.7879646115585892</v>
      </c>
      <c r="J317" s="23">
        <v>4.5139867220035832</v>
      </c>
      <c r="K317" s="23">
        <v>4.1505539521508616</v>
      </c>
      <c r="L317" s="23">
        <v>3.8142322139789968</v>
      </c>
      <c r="M317" s="23">
        <v>2.7312585724696099</v>
      </c>
      <c r="N317" s="23">
        <v>2.036540466728173</v>
      </c>
      <c r="O317" s="23">
        <v>1.727688464339451</v>
      </c>
      <c r="P317" s="23">
        <v>1.6729274474675648</v>
      </c>
      <c r="Q317" s="24"/>
      <c r="R317" s="23">
        <v>15.71087056231754</v>
      </c>
      <c r="S317" s="23">
        <v>15.34443804003493</v>
      </c>
      <c r="T317" s="23">
        <v>15.105480598092191</v>
      </c>
      <c r="U317" s="23">
        <v>15.063687319754301</v>
      </c>
      <c r="V317" s="23">
        <v>14.749056270567952</v>
      </c>
      <c r="W317" s="23">
        <v>14.448002569766935</v>
      </c>
      <c r="X317" s="23">
        <v>14.287964611558589</v>
      </c>
      <c r="Y317" s="23">
        <v>14.013986722003583</v>
      </c>
      <c r="Z317" s="23">
        <v>13.650553952150862</v>
      </c>
      <c r="AA317" s="23">
        <v>13.314232213978997</v>
      </c>
      <c r="AB317" s="23">
        <v>12.23125857246961</v>
      </c>
      <c r="AC317" s="23">
        <v>11.536540466728173</v>
      </c>
      <c r="AD317" s="23">
        <v>11.227688464339451</v>
      </c>
      <c r="AE317" s="23">
        <v>11.172927447467565</v>
      </c>
      <c r="AG317" s="25">
        <v>6.5378281890841592</v>
      </c>
      <c r="AH317" s="25">
        <v>6.4292033050004704</v>
      </c>
      <c r="AI317" s="25">
        <v>6.0704524455125277</v>
      </c>
      <c r="AJ317" s="25">
        <v>5.9280426634559138</v>
      </c>
      <c r="AK317" s="25">
        <v>5.5403508804734027</v>
      </c>
      <c r="AL317" s="25">
        <v>5.1866745608257823</v>
      </c>
      <c r="AM317" s="25">
        <v>4.9531368594664489</v>
      </c>
      <c r="AN317" s="25">
        <v>4.5921378108278361</v>
      </c>
      <c r="AO317" s="25">
        <v>4.1253471769884342</v>
      </c>
      <c r="AP317" s="25">
        <v>3.7081960336591777</v>
      </c>
      <c r="AQ317" s="25">
        <v>2.8936859660887677</v>
      </c>
      <c r="AR317" s="25">
        <v>2.2623849562519638</v>
      </c>
      <c r="AS317" s="25">
        <v>1.8825401773577113</v>
      </c>
      <c r="AT317" s="25">
        <v>1.6698713648416543</v>
      </c>
      <c r="AV317" s="26">
        <v>16.037828189084159</v>
      </c>
      <c r="AW317" s="26">
        <v>15.92920330500047</v>
      </c>
      <c r="AX317" s="26">
        <v>15.570452445512528</v>
      </c>
      <c r="AY317" s="26">
        <v>15.428042663455914</v>
      </c>
      <c r="AZ317" s="26">
        <v>15.040350880473403</v>
      </c>
      <c r="BA317" s="26">
        <v>14.686674560825782</v>
      </c>
      <c r="BB317" s="26">
        <v>14.453136859466449</v>
      </c>
      <c r="BC317" s="26">
        <v>14.092137810827836</v>
      </c>
      <c r="BD317" s="26">
        <v>13.625347176988434</v>
      </c>
      <c r="BE317" s="26">
        <v>13.208196033659178</v>
      </c>
      <c r="BF317" s="26">
        <v>12.393685966088768</v>
      </c>
      <c r="BG317" s="26">
        <v>11.762384956251964</v>
      </c>
      <c r="BH317" s="26">
        <v>11.382540177357711</v>
      </c>
      <c r="BI317" s="26">
        <v>11.169871364841654</v>
      </c>
      <c r="BK317" s="27">
        <v>6.2238776058030822</v>
      </c>
      <c r="BL317" s="27">
        <v>5.8746970495524948</v>
      </c>
      <c r="BM317" s="27">
        <v>5.6565973707303119</v>
      </c>
      <c r="BN317" s="27">
        <v>5.6281381578912235</v>
      </c>
      <c r="BO317" s="27">
        <v>5.3332729664338299</v>
      </c>
      <c r="BP317" s="27">
        <v>5.051025801527393</v>
      </c>
      <c r="BQ317" s="27">
        <v>4.9068215849345052</v>
      </c>
      <c r="BR317" s="27">
        <v>4.6513968132555359</v>
      </c>
      <c r="BS317" s="27">
        <v>4.3123243851075763</v>
      </c>
      <c r="BT317" s="27">
        <v>4.0104040712088107</v>
      </c>
      <c r="BU317" s="27">
        <v>3.0170461618968574</v>
      </c>
      <c r="BV317" s="27">
        <v>2.413326618347476</v>
      </c>
      <c r="BW317" s="27">
        <v>2.1440872105869744</v>
      </c>
      <c r="BX317" s="27">
        <v>2.1262826604654848</v>
      </c>
      <c r="BZ317" s="27">
        <v>15.723877605803082</v>
      </c>
      <c r="CA317" s="27">
        <v>15.374697049552495</v>
      </c>
      <c r="CB317" s="27">
        <v>15.156597370730312</v>
      </c>
      <c r="CC317" s="27">
        <v>15.128138157891224</v>
      </c>
      <c r="CD317" s="27">
        <v>14.83327296643383</v>
      </c>
      <c r="CE317" s="27">
        <v>14.551025801527393</v>
      </c>
      <c r="CF317" s="27">
        <v>14.406821584934505</v>
      </c>
      <c r="CG317" s="27">
        <v>14.151396813255536</v>
      </c>
      <c r="CH317" s="27">
        <v>13.812324385107576</v>
      </c>
      <c r="CI317" s="27">
        <v>13.510404071208811</v>
      </c>
      <c r="CJ317" s="27">
        <v>12.517046161896857</v>
      </c>
      <c r="CK317" s="27">
        <v>11.913326618347476</v>
      </c>
      <c r="CL317" s="27">
        <v>11.644087210586974</v>
      </c>
      <c r="CM317" s="27">
        <v>11.626282660465485</v>
      </c>
      <c r="CO317" s="28">
        <v>6.2244429804004202</v>
      </c>
      <c r="CP317" s="28">
        <v>5.8709670988025184</v>
      </c>
      <c r="CQ317" s="28">
        <v>5.6442087507922611</v>
      </c>
      <c r="CR317" s="28">
        <v>5.6079945082798215</v>
      </c>
      <c r="CS317" s="28">
        <v>5.2995229622220972</v>
      </c>
      <c r="CT317" s="28">
        <v>5.0000674109866505</v>
      </c>
      <c r="CU317" s="28">
        <v>4.8282874415480563</v>
      </c>
      <c r="CV317" s="28">
        <v>4.5393606177429291</v>
      </c>
      <c r="CW317" s="28">
        <v>4.1819719693770026</v>
      </c>
      <c r="CX317" s="28">
        <v>3.8936606945721692</v>
      </c>
      <c r="CY317" s="28">
        <v>2.5683393863803445</v>
      </c>
      <c r="CZ317" s="28">
        <v>-0.12023903345879461</v>
      </c>
      <c r="DA317" s="28">
        <v>-2.2167485209085136</v>
      </c>
      <c r="DB317" s="28">
        <v>-3.6953971225760363</v>
      </c>
      <c r="DD317" s="28">
        <v>15.72444298040042</v>
      </c>
      <c r="DE317" s="28">
        <v>15.370967098802518</v>
      </c>
      <c r="DF317" s="28">
        <v>15.144208750792261</v>
      </c>
      <c r="DG317" s="28">
        <v>15.107994508279821</v>
      </c>
      <c r="DH317" s="28">
        <v>14.799522962222097</v>
      </c>
      <c r="DI317" s="28">
        <v>14.500067410986651</v>
      </c>
      <c r="DJ317" s="28">
        <v>14.328287441548056</v>
      </c>
      <c r="DK317" s="28">
        <v>14.039360617742929</v>
      </c>
      <c r="DL317" s="28">
        <v>13.681971969377003</v>
      </c>
      <c r="DM317" s="28">
        <v>13.393660694572169</v>
      </c>
      <c r="DN317" s="28">
        <v>12.068339386380345</v>
      </c>
      <c r="DO317" s="28">
        <v>9.3797609665412054</v>
      </c>
      <c r="DP317" s="28">
        <v>7.2832514790914864</v>
      </c>
      <c r="DQ317" s="28">
        <v>5.8046028774239637</v>
      </c>
      <c r="DS317" s="29">
        <v>6.2386127658359349</v>
      </c>
      <c r="DT317" s="29">
        <v>5.8889090101769721</v>
      </c>
      <c r="DU317" s="29">
        <v>5.6783572034293677</v>
      </c>
      <c r="DV317" s="29">
        <v>5.6678405659362721</v>
      </c>
      <c r="DW317" s="29">
        <v>5.38744531435818</v>
      </c>
      <c r="DX317" s="29">
        <v>5.1248461363366946</v>
      </c>
      <c r="DY317" s="29">
        <v>4.9905559683386489</v>
      </c>
      <c r="DZ317" s="29">
        <v>4.7459050191978633</v>
      </c>
      <c r="EA317" s="29">
        <v>4.4092961117283274</v>
      </c>
      <c r="EB317" s="29">
        <v>3.7127501182073068</v>
      </c>
      <c r="EC317" s="29">
        <v>0.65148819789268941</v>
      </c>
      <c r="ED317" s="29">
        <v>-1.8064230789952482</v>
      </c>
      <c r="EE317" s="29">
        <v>-3.257097968476387</v>
      </c>
      <c r="EF317" s="29">
        <v>-2.8924047033167746</v>
      </c>
      <c r="EH317" s="29">
        <v>15.738612765835935</v>
      </c>
      <c r="EI317" s="29">
        <v>15.388909010176972</v>
      </c>
      <c r="EJ317" s="29">
        <v>15.388909010176972</v>
      </c>
      <c r="EK317" s="29">
        <v>15.167840565936272</v>
      </c>
      <c r="EL317" s="29">
        <v>14.88744531435818</v>
      </c>
      <c r="EM317" s="29">
        <v>14.624846136336695</v>
      </c>
      <c r="EN317" s="29">
        <v>14.490555968338649</v>
      </c>
      <c r="EO317" s="29">
        <v>14.245905019197863</v>
      </c>
      <c r="EP317" s="29">
        <v>13.909296111728327</v>
      </c>
      <c r="EQ317" s="29">
        <v>13.212750118207307</v>
      </c>
      <c r="ER317" s="29">
        <v>10.151488197892689</v>
      </c>
      <c r="ES317" s="29">
        <v>7.6935769210047518</v>
      </c>
      <c r="ET317" s="29">
        <v>6.242902031523613</v>
      </c>
      <c r="EU317" s="29">
        <v>6.6075952966832254</v>
      </c>
      <c r="EW317" s="1">
        <v>383780</v>
      </c>
      <c r="EX317" s="1">
        <v>399743</v>
      </c>
      <c r="EY317" s="1" t="s">
        <v>456</v>
      </c>
      <c r="EZ317" s="1" t="s">
        <v>861</v>
      </c>
    </row>
    <row r="318" spans="2:156" ht="16" thickBot="1" x14ac:dyDescent="0.4">
      <c r="B318" s="21" t="s">
        <v>317</v>
      </c>
      <c r="C318" s="22">
        <v>10.817741189302604</v>
      </c>
      <c r="D318" s="23">
        <v>10.592651509044064</v>
      </c>
      <c r="E318" s="23">
        <v>10.504430085275242</v>
      </c>
      <c r="F318" s="23">
        <v>10.334586536622011</v>
      </c>
      <c r="G318" s="23">
        <v>10.147569017842201</v>
      </c>
      <c r="H318" s="23">
        <v>9.9063204924440775</v>
      </c>
      <c r="I318" s="23">
        <v>9.6491680190417828</v>
      </c>
      <c r="J318" s="23">
        <v>9.3771650397855275</v>
      </c>
      <c r="K318" s="23">
        <v>9.0913756902861387</v>
      </c>
      <c r="L318" s="23">
        <v>8.773591575566023</v>
      </c>
      <c r="M318" s="23">
        <v>7.749829678621218</v>
      </c>
      <c r="N318" s="23">
        <v>7.077651317861255</v>
      </c>
      <c r="O318" s="23">
        <v>6.9239511827666256</v>
      </c>
      <c r="P318" s="23">
        <v>6.9275709185039851</v>
      </c>
      <c r="Q318" s="24"/>
      <c r="R318" s="23">
        <v>14.954741189302604</v>
      </c>
      <c r="S318" s="23">
        <v>14.729651509044064</v>
      </c>
      <c r="T318" s="23">
        <v>14.641430085275243</v>
      </c>
      <c r="U318" s="23">
        <v>14.471586536622011</v>
      </c>
      <c r="V318" s="23">
        <v>14.284569017842202</v>
      </c>
      <c r="W318" s="23">
        <v>14.043320492444078</v>
      </c>
      <c r="X318" s="23">
        <v>13.786168019041783</v>
      </c>
      <c r="Y318" s="23">
        <v>13.514165039785528</v>
      </c>
      <c r="Z318" s="23">
        <v>13.228375690286139</v>
      </c>
      <c r="AA318" s="23">
        <v>12.910591575566023</v>
      </c>
      <c r="AB318" s="23">
        <v>11.886829678621218</v>
      </c>
      <c r="AC318" s="23">
        <v>11.214651317861255</v>
      </c>
      <c r="AD318" s="23">
        <v>11.060951182766626</v>
      </c>
      <c r="AE318" s="23">
        <v>11.064570918503986</v>
      </c>
      <c r="AG318" s="25">
        <v>11.038280397914829</v>
      </c>
      <c r="AH318" s="25">
        <v>10.982181093345234</v>
      </c>
      <c r="AI318" s="25">
        <v>10.805233125841145</v>
      </c>
      <c r="AJ318" s="25">
        <v>10.602210439184292</v>
      </c>
      <c r="AK318" s="25">
        <v>10.410869602025878</v>
      </c>
      <c r="AL318" s="25">
        <v>10.181804218820917</v>
      </c>
      <c r="AM318" s="25">
        <v>9.9300420015465285</v>
      </c>
      <c r="AN318" s="25">
        <v>9.6689327204533182</v>
      </c>
      <c r="AO318" s="25">
        <v>9.3811496902421929</v>
      </c>
      <c r="AP318" s="25">
        <v>9.0909948773941167</v>
      </c>
      <c r="AQ318" s="25">
        <v>8.3453491114106946</v>
      </c>
      <c r="AR318" s="25">
        <v>7.846331589461629</v>
      </c>
      <c r="AS318" s="25">
        <v>7.6015244025937498</v>
      </c>
      <c r="AT318" s="25">
        <v>7.5236952059991307</v>
      </c>
      <c r="AV318" s="26">
        <v>15.175280397914829</v>
      </c>
      <c r="AW318" s="26">
        <v>15.119181093345235</v>
      </c>
      <c r="AX318" s="26">
        <v>14.942233125841145</v>
      </c>
      <c r="AY318" s="26">
        <v>14.739210439184292</v>
      </c>
      <c r="AZ318" s="26">
        <v>14.547869602025878</v>
      </c>
      <c r="BA318" s="26">
        <v>14.318804218820917</v>
      </c>
      <c r="BB318" s="26">
        <v>14.067042001546529</v>
      </c>
      <c r="BC318" s="26">
        <v>13.805932720453319</v>
      </c>
      <c r="BD318" s="26">
        <v>13.518149690242193</v>
      </c>
      <c r="BE318" s="26">
        <v>13.227994877394117</v>
      </c>
      <c r="BF318" s="26">
        <v>12.482349111410695</v>
      </c>
      <c r="BG318" s="26">
        <v>11.983331589461629</v>
      </c>
      <c r="BH318" s="26">
        <v>11.73852440259375</v>
      </c>
      <c r="BI318" s="26">
        <v>11.660695205999131</v>
      </c>
      <c r="BK318" s="27">
        <v>10.8233902928869</v>
      </c>
      <c r="BL318" s="27">
        <v>10.60430682543042</v>
      </c>
      <c r="BM318" s="27">
        <v>10.52251761059774</v>
      </c>
      <c r="BN318" s="27">
        <v>10.359488276403436</v>
      </c>
      <c r="BO318" s="27">
        <v>10.179889946549025</v>
      </c>
      <c r="BP318" s="27">
        <v>9.9467421576593953</v>
      </c>
      <c r="BQ318" s="27">
        <v>9.6975576264169785</v>
      </c>
      <c r="BR318" s="27">
        <v>9.4429949708505259</v>
      </c>
      <c r="BS318" s="27">
        <v>9.1713324034044881</v>
      </c>
      <c r="BT318" s="27">
        <v>8.8849826658178976</v>
      </c>
      <c r="BU318" s="27">
        <v>7.9768093336037769</v>
      </c>
      <c r="BV318" s="27">
        <v>7.4986139696855911</v>
      </c>
      <c r="BW318" s="27">
        <v>7.4218405904182028</v>
      </c>
      <c r="BX318" s="27">
        <v>7.5327833702067046</v>
      </c>
      <c r="BZ318" s="27">
        <v>14.960390292886901</v>
      </c>
      <c r="CA318" s="27">
        <v>14.741306825430421</v>
      </c>
      <c r="CB318" s="27">
        <v>14.659517610597741</v>
      </c>
      <c r="CC318" s="27">
        <v>14.496488276403436</v>
      </c>
      <c r="CD318" s="27">
        <v>14.316889946549026</v>
      </c>
      <c r="CE318" s="27">
        <v>14.083742157659396</v>
      </c>
      <c r="CF318" s="27">
        <v>13.834557626416979</v>
      </c>
      <c r="CG318" s="27">
        <v>13.579994970850526</v>
      </c>
      <c r="CH318" s="27">
        <v>13.308332403404489</v>
      </c>
      <c r="CI318" s="27">
        <v>13.021982665817898</v>
      </c>
      <c r="CJ318" s="27">
        <v>12.113809333603777</v>
      </c>
      <c r="CK318" s="27">
        <v>11.635613969685592</v>
      </c>
      <c r="CL318" s="27">
        <v>11.558840590418203</v>
      </c>
      <c r="CM318" s="27">
        <v>11.669783370206705</v>
      </c>
      <c r="CO318" s="28">
        <v>10.833871986485374</v>
      </c>
      <c r="CP318" s="28">
        <v>10.626754744099927</v>
      </c>
      <c r="CQ318" s="28">
        <v>10.561993051012861</v>
      </c>
      <c r="CR318" s="28">
        <v>10.421543584328711</v>
      </c>
      <c r="CS318" s="28">
        <v>10.269006708922824</v>
      </c>
      <c r="CT318" s="28">
        <v>10.066117463018887</v>
      </c>
      <c r="CU318" s="28">
        <v>9.8292223978596596</v>
      </c>
      <c r="CV318" s="28">
        <v>9.587942771527576</v>
      </c>
      <c r="CW318" s="28">
        <v>9.3691400050891076</v>
      </c>
      <c r="CX318" s="28">
        <v>9.083514305467892</v>
      </c>
      <c r="CY318" s="28">
        <v>7.5877682458102544</v>
      </c>
      <c r="CZ318" s="28">
        <v>4.1134967057203369</v>
      </c>
      <c r="DA318" s="28">
        <v>1.4261141228711196</v>
      </c>
      <c r="DB318" s="28">
        <v>-0.23337967577746355</v>
      </c>
      <c r="DD318" s="28">
        <v>14.970871986485374</v>
      </c>
      <c r="DE318" s="28">
        <v>14.763754744099927</v>
      </c>
      <c r="DF318" s="28">
        <v>14.698993051012861</v>
      </c>
      <c r="DG318" s="28">
        <v>14.558543584328712</v>
      </c>
      <c r="DH318" s="28">
        <v>14.406006708922824</v>
      </c>
      <c r="DI318" s="28">
        <v>14.203117463018888</v>
      </c>
      <c r="DJ318" s="28">
        <v>13.96622239785966</v>
      </c>
      <c r="DK318" s="28">
        <v>13.724942771527576</v>
      </c>
      <c r="DL318" s="28">
        <v>13.506140005089108</v>
      </c>
      <c r="DM318" s="28">
        <v>13.220514305467892</v>
      </c>
      <c r="DN318" s="28">
        <v>11.724768245810255</v>
      </c>
      <c r="DO318" s="28">
        <v>8.2504967057203373</v>
      </c>
      <c r="DP318" s="28">
        <v>5.5631141228711201</v>
      </c>
      <c r="DQ318" s="28">
        <v>3.9036203242225369</v>
      </c>
      <c r="DS318" s="29">
        <v>10.841741543018195</v>
      </c>
      <c r="DT318" s="29">
        <v>10.61660830656168</v>
      </c>
      <c r="DU318" s="29">
        <v>10.542473082231664</v>
      </c>
      <c r="DV318" s="29">
        <v>10.413952067245118</v>
      </c>
      <c r="DW318" s="29">
        <v>10.276086192968414</v>
      </c>
      <c r="DX318" s="29">
        <v>10.006657340785212</v>
      </c>
      <c r="DY318" s="29">
        <v>9.7950141399293127</v>
      </c>
      <c r="DZ318" s="29">
        <v>9.5839547127789331</v>
      </c>
      <c r="EA318" s="29">
        <v>9.2952315597741872</v>
      </c>
      <c r="EB318" s="29">
        <v>8.4743416359403145</v>
      </c>
      <c r="EC318" s="29">
        <v>4.7463453985427009</v>
      </c>
      <c r="ED318" s="29">
        <v>1.4820372135272919</v>
      </c>
      <c r="EE318" s="29">
        <v>-0.16594725120744869</v>
      </c>
      <c r="EF318" s="29">
        <v>0.53079497031199452</v>
      </c>
      <c r="EH318" s="29">
        <v>14.978741543018195</v>
      </c>
      <c r="EI318" s="29">
        <v>14.753608306561681</v>
      </c>
      <c r="EJ318" s="29">
        <v>14.753608306561681</v>
      </c>
      <c r="EK318" s="29">
        <v>14.550952067245118</v>
      </c>
      <c r="EL318" s="29">
        <v>14.413086192968414</v>
      </c>
      <c r="EM318" s="29">
        <v>14.143657340785213</v>
      </c>
      <c r="EN318" s="29">
        <v>13.932014139929313</v>
      </c>
      <c r="EO318" s="29">
        <v>13.720954712778934</v>
      </c>
      <c r="EP318" s="29">
        <v>13.432231559774188</v>
      </c>
      <c r="EQ318" s="29">
        <v>12.611341635940315</v>
      </c>
      <c r="ER318" s="29">
        <v>8.8833453985427013</v>
      </c>
      <c r="ES318" s="29">
        <v>5.6190372135272924</v>
      </c>
      <c r="ET318" s="29">
        <v>3.9710527487925518</v>
      </c>
      <c r="EU318" s="29">
        <v>4.667794970311995</v>
      </c>
      <c r="EW318" s="1">
        <v>376338</v>
      </c>
      <c r="EX318" s="1">
        <v>429396</v>
      </c>
      <c r="EY318" s="1" t="s">
        <v>566</v>
      </c>
      <c r="EZ318" s="1" t="s">
        <v>510</v>
      </c>
    </row>
    <row r="319" spans="2:156" ht="16" thickBot="1" x14ac:dyDescent="0.4">
      <c r="B319" s="21" t="s">
        <v>318</v>
      </c>
      <c r="C319" s="22">
        <v>8.2931063839800103</v>
      </c>
      <c r="D319" s="23">
        <v>7.2342736198598345</v>
      </c>
      <c r="E319" s="23">
        <v>6.8795093763049131</v>
      </c>
      <c r="F319" s="23">
        <v>6.7146464369472696</v>
      </c>
      <c r="G319" s="23">
        <v>6.6097459893543569</v>
      </c>
      <c r="H319" s="23">
        <v>6.4538892695940611</v>
      </c>
      <c r="I319" s="23">
        <v>6.184082446981904</v>
      </c>
      <c r="J319" s="23">
        <v>6.0164239076971722</v>
      </c>
      <c r="K319" s="23">
        <v>5.8151585068487215</v>
      </c>
      <c r="L319" s="23">
        <v>5.5452978628908873</v>
      </c>
      <c r="M319" s="23">
        <v>4.4814361411294037</v>
      </c>
      <c r="N319" s="23">
        <v>3.710844160367035</v>
      </c>
      <c r="O319" s="23">
        <v>3.3606535749462871</v>
      </c>
      <c r="P319" s="23">
        <v>3.2634261823737454</v>
      </c>
      <c r="Q319" s="24"/>
      <c r="R319" s="23">
        <v>15.29310638398001</v>
      </c>
      <c r="S319" s="23">
        <v>14.234273619859835</v>
      </c>
      <c r="T319" s="23">
        <v>13.879509376304913</v>
      </c>
      <c r="U319" s="23">
        <v>13.71464643694727</v>
      </c>
      <c r="V319" s="23">
        <v>13.609745989354357</v>
      </c>
      <c r="W319" s="23">
        <v>13.453889269594061</v>
      </c>
      <c r="X319" s="23">
        <v>13.184082446981904</v>
      </c>
      <c r="Y319" s="23">
        <v>13.016423907697172</v>
      </c>
      <c r="Z319" s="23">
        <v>12.815158506848721</v>
      </c>
      <c r="AA319" s="23">
        <v>12.545297862890887</v>
      </c>
      <c r="AB319" s="23">
        <v>11.481436141129404</v>
      </c>
      <c r="AC319" s="23">
        <v>10.710844160367035</v>
      </c>
      <c r="AD319" s="23">
        <v>10.360653574946287</v>
      </c>
      <c r="AE319" s="23">
        <v>10.263426182373745</v>
      </c>
      <c r="AG319" s="25">
        <v>8.8742813975293693</v>
      </c>
      <c r="AH319" s="25">
        <v>8.4177284559522558</v>
      </c>
      <c r="AI319" s="25">
        <v>8.112930381997991</v>
      </c>
      <c r="AJ319" s="25">
        <v>7.9202790592863401</v>
      </c>
      <c r="AK319" s="25">
        <v>7.8304646201455341</v>
      </c>
      <c r="AL319" s="25">
        <v>7.6264448610432254</v>
      </c>
      <c r="AM319" s="25">
        <v>7.4149758057086501</v>
      </c>
      <c r="AN319" s="25">
        <v>7.205233750768004</v>
      </c>
      <c r="AO319" s="25">
        <v>6.9418099204902912</v>
      </c>
      <c r="AP319" s="25">
        <v>6.6990475148476953</v>
      </c>
      <c r="AQ319" s="25">
        <v>5.8450135117320805</v>
      </c>
      <c r="AR319" s="25">
        <v>5.2000705584592222</v>
      </c>
      <c r="AS319" s="25">
        <v>4.7603221937317013</v>
      </c>
      <c r="AT319" s="25">
        <v>4.4650055610013588</v>
      </c>
      <c r="AV319" s="26">
        <v>15.874281397529369</v>
      </c>
      <c r="AW319" s="26">
        <v>15.417728455952256</v>
      </c>
      <c r="AX319" s="26">
        <v>15.112930381997991</v>
      </c>
      <c r="AY319" s="26">
        <v>14.92027905928634</v>
      </c>
      <c r="AZ319" s="26">
        <v>14.830464620145534</v>
      </c>
      <c r="BA319" s="26">
        <v>14.626444861043225</v>
      </c>
      <c r="BB319" s="26">
        <v>14.41497580570865</v>
      </c>
      <c r="BC319" s="26">
        <v>14.205233750768004</v>
      </c>
      <c r="BD319" s="26">
        <v>13.941809920490291</v>
      </c>
      <c r="BE319" s="26">
        <v>13.699047514847695</v>
      </c>
      <c r="BF319" s="26">
        <v>12.845013511732081</v>
      </c>
      <c r="BG319" s="26">
        <v>12.200070558459222</v>
      </c>
      <c r="BH319" s="26">
        <v>11.760322193731701</v>
      </c>
      <c r="BI319" s="26">
        <v>11.465005561001359</v>
      </c>
      <c r="BK319" s="27">
        <v>8.3065983303733439</v>
      </c>
      <c r="BL319" s="27">
        <v>7.2461471843889171</v>
      </c>
      <c r="BM319" s="27">
        <v>6.9145057219504693</v>
      </c>
      <c r="BN319" s="27">
        <v>6.7572597515842947</v>
      </c>
      <c r="BO319" s="27">
        <v>6.6613797141287083</v>
      </c>
      <c r="BP319" s="27">
        <v>6.4967426903902759</v>
      </c>
      <c r="BQ319" s="27">
        <v>6.2542288188434672</v>
      </c>
      <c r="BR319" s="27">
        <v>6.0953249900473168</v>
      </c>
      <c r="BS319" s="27">
        <v>5.8564982262057015</v>
      </c>
      <c r="BT319" s="27">
        <v>5.6083702815330767</v>
      </c>
      <c r="BU319" s="27">
        <v>4.6156940833422446</v>
      </c>
      <c r="BV319" s="27">
        <v>4.0554241429905176</v>
      </c>
      <c r="BW319" s="27">
        <v>3.7925803949867785</v>
      </c>
      <c r="BX319" s="27">
        <v>3.7530431991106141</v>
      </c>
      <c r="BZ319" s="27">
        <v>15.306598330373344</v>
      </c>
      <c r="CA319" s="27">
        <v>14.246147184388917</v>
      </c>
      <c r="CB319" s="27">
        <v>13.914505721950469</v>
      </c>
      <c r="CC319" s="27">
        <v>13.757259751584295</v>
      </c>
      <c r="CD319" s="27">
        <v>13.661379714128708</v>
      </c>
      <c r="CE319" s="27">
        <v>13.496742690390276</v>
      </c>
      <c r="CF319" s="27">
        <v>13.254228818843467</v>
      </c>
      <c r="CG319" s="27">
        <v>13.095324990047317</v>
      </c>
      <c r="CH319" s="27">
        <v>12.856498226205701</v>
      </c>
      <c r="CI319" s="27">
        <v>12.608370281533077</v>
      </c>
      <c r="CJ319" s="27">
        <v>11.615694083342245</v>
      </c>
      <c r="CK319" s="27">
        <v>11.055424142990518</v>
      </c>
      <c r="CL319" s="27">
        <v>10.792580394986778</v>
      </c>
      <c r="CM319" s="27">
        <v>10.753043199110614</v>
      </c>
      <c r="CO319" s="28">
        <v>8.3061318671589923</v>
      </c>
      <c r="CP319" s="28">
        <v>7.2615907646048861</v>
      </c>
      <c r="CQ319" s="28">
        <v>6.9119278352191866</v>
      </c>
      <c r="CR319" s="28">
        <v>6.748814017561596</v>
      </c>
      <c r="CS319" s="28">
        <v>6.6462035141955642</v>
      </c>
      <c r="CT319" s="28">
        <v>6.4805644078033087</v>
      </c>
      <c r="CU319" s="28">
        <v>6.1800102113597113</v>
      </c>
      <c r="CV319" s="28">
        <v>5.974440319493425</v>
      </c>
      <c r="CW319" s="28">
        <v>5.7596043526666829</v>
      </c>
      <c r="CX319" s="28">
        <v>5.498752257691482</v>
      </c>
      <c r="CY319" s="28">
        <v>4.0658970083942236</v>
      </c>
      <c r="CZ319" s="28">
        <v>1.3195874616079024</v>
      </c>
      <c r="DA319" s="28">
        <v>-0.91697942109281882</v>
      </c>
      <c r="DB319" s="28">
        <v>-2.3707058209388201</v>
      </c>
      <c r="DD319" s="28">
        <v>15.306131867158992</v>
      </c>
      <c r="DE319" s="28">
        <v>14.261590764604886</v>
      </c>
      <c r="DF319" s="28">
        <v>13.911927835219187</v>
      </c>
      <c r="DG319" s="28">
        <v>13.748814017561596</v>
      </c>
      <c r="DH319" s="28">
        <v>13.646203514195564</v>
      </c>
      <c r="DI319" s="28">
        <v>13.480564407803309</v>
      </c>
      <c r="DJ319" s="28">
        <v>13.180010211359711</v>
      </c>
      <c r="DK319" s="28">
        <v>12.974440319493425</v>
      </c>
      <c r="DL319" s="28">
        <v>12.759604352666683</v>
      </c>
      <c r="DM319" s="28">
        <v>12.498752257691482</v>
      </c>
      <c r="DN319" s="28">
        <v>11.065897008394224</v>
      </c>
      <c r="DO319" s="28">
        <v>8.3195874616079024</v>
      </c>
      <c r="DP319" s="28">
        <v>6.0830205789071812</v>
      </c>
      <c r="DQ319" s="28">
        <v>4.6292941790611799</v>
      </c>
      <c r="DS319" s="29">
        <v>8.3100934838463463</v>
      </c>
      <c r="DT319" s="29">
        <v>7.2582153855043448</v>
      </c>
      <c r="DU319" s="29">
        <v>6.9135162456758028</v>
      </c>
      <c r="DV319" s="29">
        <v>6.7582815517919048</v>
      </c>
      <c r="DW319" s="29">
        <v>6.6581622573805159</v>
      </c>
      <c r="DX319" s="29">
        <v>6.5001784785442922</v>
      </c>
      <c r="DY319" s="29">
        <v>6.2106733643669667</v>
      </c>
      <c r="DZ319" s="29">
        <v>6.0165876934000178</v>
      </c>
      <c r="EA319" s="29">
        <v>5.7646949894332042</v>
      </c>
      <c r="EB319" s="29">
        <v>5.0694586441949241</v>
      </c>
      <c r="EC319" s="29">
        <v>1.9398748307848308</v>
      </c>
      <c r="ED319" s="29">
        <v>-0.63752956732110633</v>
      </c>
      <c r="EE319" s="29">
        <v>-2.1484316306987381</v>
      </c>
      <c r="EF319" s="29">
        <v>-1.7977779437119352</v>
      </c>
      <c r="EH319" s="29">
        <v>15.310093483846346</v>
      </c>
      <c r="EI319" s="29">
        <v>14.258215385504345</v>
      </c>
      <c r="EJ319" s="29">
        <v>14.258215385504345</v>
      </c>
      <c r="EK319" s="29">
        <v>13.758281551791905</v>
      </c>
      <c r="EL319" s="29">
        <v>13.658162257380516</v>
      </c>
      <c r="EM319" s="29">
        <v>13.500178478544292</v>
      </c>
      <c r="EN319" s="29">
        <v>13.210673364366967</v>
      </c>
      <c r="EO319" s="29">
        <v>13.016587693400018</v>
      </c>
      <c r="EP319" s="29">
        <v>12.764694989433204</v>
      </c>
      <c r="EQ319" s="29">
        <v>12.069458644194924</v>
      </c>
      <c r="ER319" s="29">
        <v>8.9398748307848308</v>
      </c>
      <c r="ES319" s="29">
        <v>6.3624704326788937</v>
      </c>
      <c r="ET319" s="29">
        <v>4.8515683693012619</v>
      </c>
      <c r="EU319" s="29">
        <v>5.2022220562880648</v>
      </c>
      <c r="EW319" s="1">
        <v>387190</v>
      </c>
      <c r="EX319" s="1">
        <v>398835</v>
      </c>
      <c r="EY319" s="1" t="s">
        <v>463</v>
      </c>
      <c r="EZ319" s="1" t="s">
        <v>863</v>
      </c>
    </row>
    <row r="320" spans="2:156" ht="16" thickBot="1" x14ac:dyDescent="0.4">
      <c r="B320" s="21" t="s">
        <v>319</v>
      </c>
      <c r="C320" s="22">
        <v>12.244334255664135</v>
      </c>
      <c r="D320" s="23">
        <v>11.891000027280256</v>
      </c>
      <c r="E320" s="23">
        <v>11.920384152683706</v>
      </c>
      <c r="F320" s="23">
        <v>11.84857835036177</v>
      </c>
      <c r="G320" s="23">
        <v>11.740113292052811</v>
      </c>
      <c r="H320" s="23">
        <v>11.571551395043322</v>
      </c>
      <c r="I320" s="23">
        <v>11.401813603867733</v>
      </c>
      <c r="J320" s="23">
        <v>11.246781096049773</v>
      </c>
      <c r="K320" s="23">
        <v>8.2123395322858315</v>
      </c>
      <c r="L320" s="23">
        <v>8.2012133778518717</v>
      </c>
      <c r="M320" s="23">
        <v>7.5381053430157081</v>
      </c>
      <c r="N320" s="23">
        <v>7.1688910385049738</v>
      </c>
      <c r="O320" s="23">
        <v>7.2559479673535634</v>
      </c>
      <c r="P320" s="23">
        <v>7.4841570034296012</v>
      </c>
      <c r="Q320" s="24"/>
      <c r="R320" s="23">
        <v>29.244334255664135</v>
      </c>
      <c r="S320" s="23">
        <v>28.891000027280256</v>
      </c>
      <c r="T320" s="23">
        <v>28.920384152683706</v>
      </c>
      <c r="U320" s="23">
        <v>28.84857835036177</v>
      </c>
      <c r="V320" s="23">
        <v>28.740113292052811</v>
      </c>
      <c r="W320" s="23">
        <v>28.571551395043322</v>
      </c>
      <c r="X320" s="23">
        <v>28.401813603867733</v>
      </c>
      <c r="Y320" s="23">
        <v>28.246781096049773</v>
      </c>
      <c r="Z320" s="23">
        <v>25.212339532285831</v>
      </c>
      <c r="AA320" s="23">
        <v>25.201213377851872</v>
      </c>
      <c r="AB320" s="23">
        <v>24.538105343015708</v>
      </c>
      <c r="AC320" s="23">
        <v>24.168891038504974</v>
      </c>
      <c r="AD320" s="23">
        <v>24.255947967353563</v>
      </c>
      <c r="AE320" s="23">
        <v>24.484157003429601</v>
      </c>
      <c r="AG320" s="25">
        <v>12.676196406503431</v>
      </c>
      <c r="AH320" s="25">
        <v>12.674976654395968</v>
      </c>
      <c r="AI320" s="25">
        <v>12.560963472081507</v>
      </c>
      <c r="AJ320" s="25">
        <v>12.396469631785916</v>
      </c>
      <c r="AK320" s="25">
        <v>12.231331068164213</v>
      </c>
      <c r="AL320" s="25">
        <v>12.055941220823778</v>
      </c>
      <c r="AM320" s="25">
        <v>11.866979231106743</v>
      </c>
      <c r="AN320" s="25">
        <v>11.686942599105603</v>
      </c>
      <c r="AO320" s="25">
        <v>11.449707001023306</v>
      </c>
      <c r="AP320" s="25">
        <v>11.237542646530134</v>
      </c>
      <c r="AQ320" s="25">
        <v>10.580134432728222</v>
      </c>
      <c r="AR320" s="25">
        <v>10.125330918612136</v>
      </c>
      <c r="AS320" s="25">
        <v>9.925232760450875</v>
      </c>
      <c r="AT320" s="25">
        <v>9.8902429216611054</v>
      </c>
      <c r="AV320" s="26">
        <v>29.676196406503429</v>
      </c>
      <c r="AW320" s="26">
        <v>29.674976654395969</v>
      </c>
      <c r="AX320" s="26">
        <v>29.560963472081507</v>
      </c>
      <c r="AY320" s="26">
        <v>29.396469631785916</v>
      </c>
      <c r="AZ320" s="26">
        <v>29.231331068164213</v>
      </c>
      <c r="BA320" s="26">
        <v>29.055941220823776</v>
      </c>
      <c r="BB320" s="26">
        <v>28.866979231106743</v>
      </c>
      <c r="BC320" s="26">
        <v>28.686942599105603</v>
      </c>
      <c r="BD320" s="26">
        <v>28.449707001023306</v>
      </c>
      <c r="BE320" s="26">
        <v>28.237542646530134</v>
      </c>
      <c r="BF320" s="26">
        <v>27.580134432728222</v>
      </c>
      <c r="BG320" s="26">
        <v>27.125330918612136</v>
      </c>
      <c r="BH320" s="26">
        <v>26.925232760450875</v>
      </c>
      <c r="BI320" s="26">
        <v>26.890242921661105</v>
      </c>
      <c r="BK320" s="27">
        <v>12.246092917250715</v>
      </c>
      <c r="BL320" s="27">
        <v>11.894992657896616</v>
      </c>
      <c r="BM320" s="27">
        <v>11.926445917408095</v>
      </c>
      <c r="BN320" s="27">
        <v>11.85680085103251</v>
      </c>
      <c r="BO320" s="27">
        <v>11.750845177197554</v>
      </c>
      <c r="BP320" s="27">
        <v>11.585150147842125</v>
      </c>
      <c r="BQ320" s="27">
        <v>11.418364753757778</v>
      </c>
      <c r="BR320" s="27">
        <v>11.266241942309502</v>
      </c>
      <c r="BS320" s="27">
        <v>8.2360019394925743</v>
      </c>
      <c r="BT320" s="27">
        <v>8.262794934064523</v>
      </c>
      <c r="BU320" s="27">
        <v>7.717550576487195</v>
      </c>
      <c r="BV320" s="27">
        <v>7.4443741849616778</v>
      </c>
      <c r="BW320" s="27">
        <v>7.5708299963188104</v>
      </c>
      <c r="BX320" s="27">
        <v>7.8506072203696782</v>
      </c>
      <c r="BZ320" s="27">
        <v>29.246092917250714</v>
      </c>
      <c r="CA320" s="27">
        <v>28.894992657896616</v>
      </c>
      <c r="CB320" s="27">
        <v>28.926445917408095</v>
      </c>
      <c r="CC320" s="27">
        <v>28.85680085103251</v>
      </c>
      <c r="CD320" s="27">
        <v>28.750845177197554</v>
      </c>
      <c r="CE320" s="27">
        <v>28.585150147842125</v>
      </c>
      <c r="CF320" s="27">
        <v>28.418364753757778</v>
      </c>
      <c r="CG320" s="27">
        <v>28.266241942309502</v>
      </c>
      <c r="CH320" s="27">
        <v>25.236001939492574</v>
      </c>
      <c r="CI320" s="27">
        <v>25.262794934064523</v>
      </c>
      <c r="CJ320" s="27">
        <v>24.717550576487195</v>
      </c>
      <c r="CK320" s="27">
        <v>24.444374184961678</v>
      </c>
      <c r="CL320" s="27">
        <v>24.57082999631881</v>
      </c>
      <c r="CM320" s="27">
        <v>24.850607220369678</v>
      </c>
      <c r="CO320" s="28">
        <v>12.279665322860616</v>
      </c>
      <c r="CP320" s="28">
        <v>11.961004944496501</v>
      </c>
      <c r="CQ320" s="28">
        <v>12.023353334382948</v>
      </c>
      <c r="CR320" s="28">
        <v>11.987049185975252</v>
      </c>
      <c r="CS320" s="28">
        <v>11.912304035210806</v>
      </c>
      <c r="CT320" s="28">
        <v>11.772449357460218</v>
      </c>
      <c r="CU320" s="28">
        <v>11.624941459446124</v>
      </c>
      <c r="CV320" s="28">
        <v>11.486480988214556</v>
      </c>
      <c r="CW320" s="28">
        <v>8.668957053075161</v>
      </c>
      <c r="CX320" s="28">
        <v>8.7177227380522666</v>
      </c>
      <c r="CY320" s="28">
        <v>3.8642947338962941</v>
      </c>
      <c r="CZ320" s="28">
        <v>2.7220898727228331</v>
      </c>
      <c r="DA320" s="28">
        <v>2.5473293045508498</v>
      </c>
      <c r="DB320" s="28">
        <v>2.4314605931398603</v>
      </c>
      <c r="DD320" s="28">
        <v>29.279665322860616</v>
      </c>
      <c r="DE320" s="28">
        <v>28.961004944496501</v>
      </c>
      <c r="DF320" s="28">
        <v>29.023353334382946</v>
      </c>
      <c r="DG320" s="28">
        <v>28.987049185975252</v>
      </c>
      <c r="DH320" s="28">
        <v>28.912304035210806</v>
      </c>
      <c r="DI320" s="28">
        <v>28.772449357460218</v>
      </c>
      <c r="DJ320" s="28">
        <v>28.624941459446124</v>
      </c>
      <c r="DK320" s="28">
        <v>28.486480988214556</v>
      </c>
      <c r="DL320" s="28">
        <v>25.668957053075161</v>
      </c>
      <c r="DM320" s="28">
        <v>25.717722738052267</v>
      </c>
      <c r="DN320" s="28">
        <v>20.864294733896294</v>
      </c>
      <c r="DO320" s="28">
        <v>19.722089872722833</v>
      </c>
      <c r="DP320" s="28">
        <v>19.54732930455085</v>
      </c>
      <c r="DQ320" s="28">
        <v>19.43146059313986</v>
      </c>
      <c r="DS320" s="29">
        <v>12.281738369582618</v>
      </c>
      <c r="DT320" s="29">
        <v>11.958961632161806</v>
      </c>
      <c r="DU320" s="29">
        <v>12.021352996808677</v>
      </c>
      <c r="DV320" s="29">
        <v>11.989193135588245</v>
      </c>
      <c r="DW320" s="29">
        <v>11.920074936610433</v>
      </c>
      <c r="DX320" s="29">
        <v>11.787870880964327</v>
      </c>
      <c r="DY320" s="29">
        <v>8.8051995686175317</v>
      </c>
      <c r="DZ320" s="29">
        <v>8.8552790776030363</v>
      </c>
      <c r="EA320" s="29">
        <v>8.895536197519867</v>
      </c>
      <c r="EB320" s="29">
        <v>8.8118151575949781</v>
      </c>
      <c r="EC320" s="29">
        <v>6.8533736424523539</v>
      </c>
      <c r="ED320" s="29">
        <v>5.8541233482748183</v>
      </c>
      <c r="EE320" s="29">
        <v>5.682716013685102</v>
      </c>
      <c r="EF320" s="29">
        <v>6.4021405707668606</v>
      </c>
      <c r="EH320" s="29">
        <v>29.281738369582619</v>
      </c>
      <c r="EI320" s="29">
        <v>28.958961632161806</v>
      </c>
      <c r="EJ320" s="29">
        <v>28.958961632161806</v>
      </c>
      <c r="EK320" s="29">
        <v>28.989193135588245</v>
      </c>
      <c r="EL320" s="29">
        <v>28.920074936610433</v>
      </c>
      <c r="EM320" s="29">
        <v>28.787870880964327</v>
      </c>
      <c r="EN320" s="29">
        <v>25.805199568617532</v>
      </c>
      <c r="EO320" s="29">
        <v>25.855279077603036</v>
      </c>
      <c r="EP320" s="29">
        <v>25.895536197519867</v>
      </c>
      <c r="EQ320" s="29">
        <v>25.811815157594978</v>
      </c>
      <c r="ER320" s="29">
        <v>23.853373642452354</v>
      </c>
      <c r="ES320" s="29">
        <v>22.854123348274818</v>
      </c>
      <c r="ET320" s="29">
        <v>22.682716013685102</v>
      </c>
      <c r="EU320" s="29">
        <v>23.402140570766861</v>
      </c>
      <c r="EW320" s="1">
        <v>379112</v>
      </c>
      <c r="EX320" s="1">
        <v>418005</v>
      </c>
      <c r="EY320" s="1" t="s">
        <v>620</v>
      </c>
      <c r="EZ320" s="1" t="s">
        <v>510</v>
      </c>
    </row>
    <row r="321" spans="2:156" ht="16" thickBot="1" x14ac:dyDescent="0.4">
      <c r="B321" s="21" t="s">
        <v>320</v>
      </c>
      <c r="C321" s="22">
        <v>13.247761192700903</v>
      </c>
      <c r="D321" s="23">
        <v>12.996259067902059</v>
      </c>
      <c r="E321" s="23">
        <v>12.851006752862698</v>
      </c>
      <c r="F321" s="23">
        <v>12.561668568191102</v>
      </c>
      <c r="G321" s="23">
        <v>12.358158139321622</v>
      </c>
      <c r="H321" s="23">
        <v>12.011189050433011</v>
      </c>
      <c r="I321" s="23">
        <v>11.638242983603149</v>
      </c>
      <c r="J321" s="23">
        <v>11.269789338636443</v>
      </c>
      <c r="K321" s="23">
        <v>10.887231581866997</v>
      </c>
      <c r="L321" s="23">
        <v>10.46445154968935</v>
      </c>
      <c r="M321" s="23">
        <v>8.8156004228627189</v>
      </c>
      <c r="N321" s="23">
        <v>7.6112145526921822</v>
      </c>
      <c r="O321" s="23">
        <v>6.9481822555328705</v>
      </c>
      <c r="P321" s="23">
        <v>6.5944521818307074</v>
      </c>
      <c r="Q321" s="24"/>
      <c r="R321" s="23">
        <v>17.747761192700903</v>
      </c>
      <c r="S321" s="23">
        <v>17.496259067902059</v>
      </c>
      <c r="T321" s="23">
        <v>17.351006752862698</v>
      </c>
      <c r="U321" s="23">
        <v>17.061668568191102</v>
      </c>
      <c r="V321" s="23">
        <v>16.858158139321624</v>
      </c>
      <c r="W321" s="23">
        <v>16.511189050433011</v>
      </c>
      <c r="X321" s="23">
        <v>16.138242983603149</v>
      </c>
      <c r="Y321" s="23">
        <v>15.769789338636443</v>
      </c>
      <c r="Z321" s="23">
        <v>15.387231581866997</v>
      </c>
      <c r="AA321" s="23">
        <v>14.96445154968935</v>
      </c>
      <c r="AB321" s="23">
        <v>13.315600422862719</v>
      </c>
      <c r="AC321" s="23">
        <v>12.111214552692182</v>
      </c>
      <c r="AD321" s="23">
        <v>11.44818225553287</v>
      </c>
      <c r="AE321" s="23">
        <v>11.094452181830707</v>
      </c>
      <c r="AG321" s="25">
        <v>13.288552688724895</v>
      </c>
      <c r="AH321" s="25">
        <v>13.068048713067217</v>
      </c>
      <c r="AI321" s="25">
        <v>12.84337366985555</v>
      </c>
      <c r="AJ321" s="25">
        <v>12.529731480676721</v>
      </c>
      <c r="AK321" s="25">
        <v>12.31652768753826</v>
      </c>
      <c r="AL321" s="25">
        <v>11.959089201494804</v>
      </c>
      <c r="AM321" s="25">
        <v>11.567325801535983</v>
      </c>
      <c r="AN321" s="25">
        <v>11.174958257018016</v>
      </c>
      <c r="AO321" s="25">
        <v>10.71827736200507</v>
      </c>
      <c r="AP321" s="25">
        <v>10.29528866761911</v>
      </c>
      <c r="AQ321" s="25">
        <v>9.016384073721559</v>
      </c>
      <c r="AR321" s="25">
        <v>7.9604498107377974</v>
      </c>
      <c r="AS321" s="25">
        <v>7.1905374677404055</v>
      </c>
      <c r="AT321" s="25">
        <v>6.6586495441069111</v>
      </c>
      <c r="AV321" s="26">
        <v>17.788552688724895</v>
      </c>
      <c r="AW321" s="26">
        <v>17.568048713067217</v>
      </c>
      <c r="AX321" s="26">
        <v>17.343373669855552</v>
      </c>
      <c r="AY321" s="26">
        <v>17.029731480676723</v>
      </c>
      <c r="AZ321" s="26">
        <v>16.816527687538262</v>
      </c>
      <c r="BA321" s="26">
        <v>16.459089201494805</v>
      </c>
      <c r="BB321" s="26">
        <v>16.067325801535983</v>
      </c>
      <c r="BC321" s="26">
        <v>15.674958257018016</v>
      </c>
      <c r="BD321" s="26">
        <v>15.21827736200507</v>
      </c>
      <c r="BE321" s="26">
        <v>14.79528866761911</v>
      </c>
      <c r="BF321" s="26">
        <v>13.516384073721559</v>
      </c>
      <c r="BG321" s="26">
        <v>12.460449810737797</v>
      </c>
      <c r="BH321" s="26">
        <v>11.690537467740405</v>
      </c>
      <c r="BI321" s="26">
        <v>11.158649544106911</v>
      </c>
      <c r="BK321" s="27">
        <v>13.259794928749365</v>
      </c>
      <c r="BL321" s="27">
        <v>13.030577337239311</v>
      </c>
      <c r="BM321" s="27">
        <v>12.906055284697375</v>
      </c>
      <c r="BN321" s="27">
        <v>12.633952693596818</v>
      </c>
      <c r="BO321" s="27">
        <v>12.451124453286049</v>
      </c>
      <c r="BP321" s="27">
        <v>12.127867370285815</v>
      </c>
      <c r="BQ321" s="27">
        <v>11.779192297181758</v>
      </c>
      <c r="BR321" s="27">
        <v>11.434952944321555</v>
      </c>
      <c r="BS321" s="27">
        <v>11.082139144298806</v>
      </c>
      <c r="BT321" s="27">
        <v>10.706316548295655</v>
      </c>
      <c r="BU321" s="27">
        <v>9.2109476955296845</v>
      </c>
      <c r="BV321" s="27">
        <v>8.228064448638623</v>
      </c>
      <c r="BW321" s="27">
        <v>7.6856390834498871</v>
      </c>
      <c r="BX321" s="27">
        <v>7.4611862759425218</v>
      </c>
      <c r="BZ321" s="27">
        <v>17.759794928749365</v>
      </c>
      <c r="CA321" s="27">
        <v>17.530577337239311</v>
      </c>
      <c r="CB321" s="27">
        <v>17.406055284697374</v>
      </c>
      <c r="CC321" s="27">
        <v>17.133952693596818</v>
      </c>
      <c r="CD321" s="27">
        <v>16.951124453286049</v>
      </c>
      <c r="CE321" s="27">
        <v>16.627867370285813</v>
      </c>
      <c r="CF321" s="27">
        <v>16.279192297181758</v>
      </c>
      <c r="CG321" s="27">
        <v>15.934952944321555</v>
      </c>
      <c r="CH321" s="27">
        <v>15.582139144298806</v>
      </c>
      <c r="CI321" s="27">
        <v>15.206316548295655</v>
      </c>
      <c r="CJ321" s="27">
        <v>13.710947695529685</v>
      </c>
      <c r="CK321" s="27">
        <v>12.728064448638623</v>
      </c>
      <c r="CL321" s="27">
        <v>12.185639083449887</v>
      </c>
      <c r="CM321" s="27">
        <v>11.961186275942522</v>
      </c>
      <c r="CO321" s="28">
        <v>13.250728339994065</v>
      </c>
      <c r="CP321" s="28">
        <v>13.00244091313917</v>
      </c>
      <c r="CQ321" s="28">
        <v>12.858387946573792</v>
      </c>
      <c r="CR321" s="28">
        <v>12.557704990596813</v>
      </c>
      <c r="CS321" s="28">
        <v>12.367876339466003</v>
      </c>
      <c r="CT321" s="28">
        <v>12.029371958227767</v>
      </c>
      <c r="CU321" s="28">
        <v>11.650188096978564</v>
      </c>
      <c r="CV321" s="28">
        <v>11.272103207155586</v>
      </c>
      <c r="CW321" s="28">
        <v>10.917282605843926</v>
      </c>
      <c r="CX321" s="28">
        <v>10.561844535283651</v>
      </c>
      <c r="CY321" s="28">
        <v>8.3162935030227256</v>
      </c>
      <c r="CZ321" s="28">
        <v>4.1000603337842492</v>
      </c>
      <c r="DA321" s="28">
        <v>0.73349133823585788</v>
      </c>
      <c r="DB321" s="28">
        <v>-1.5194354735676647</v>
      </c>
      <c r="DD321" s="28">
        <v>17.750728339994065</v>
      </c>
      <c r="DE321" s="28">
        <v>17.502440913139168</v>
      </c>
      <c r="DF321" s="28">
        <v>17.358387946573792</v>
      </c>
      <c r="DG321" s="28">
        <v>17.057704990596811</v>
      </c>
      <c r="DH321" s="28">
        <v>16.867876339466001</v>
      </c>
      <c r="DI321" s="28">
        <v>16.529371958227767</v>
      </c>
      <c r="DJ321" s="28">
        <v>16.150188096978564</v>
      </c>
      <c r="DK321" s="28">
        <v>15.772103207155586</v>
      </c>
      <c r="DL321" s="28">
        <v>15.417282605843926</v>
      </c>
      <c r="DM321" s="28">
        <v>15.061844535283651</v>
      </c>
      <c r="DN321" s="28">
        <v>12.816293503022726</v>
      </c>
      <c r="DO321" s="28">
        <v>8.6000603337842492</v>
      </c>
      <c r="DP321" s="28">
        <v>5.2334913382358579</v>
      </c>
      <c r="DQ321" s="28">
        <v>2.9805645264323353</v>
      </c>
      <c r="DS321" s="29">
        <v>13.282570569604843</v>
      </c>
      <c r="DT321" s="29">
        <v>13.043051154140056</v>
      </c>
      <c r="DU321" s="29">
        <v>12.906794626552262</v>
      </c>
      <c r="DV321" s="29">
        <v>12.631776659053127</v>
      </c>
      <c r="DW321" s="29">
        <v>12.47590063568534</v>
      </c>
      <c r="DX321" s="29">
        <v>12.181288474891627</v>
      </c>
      <c r="DY321" s="29">
        <v>11.841928536938823</v>
      </c>
      <c r="DZ321" s="29">
        <v>11.506222937276831</v>
      </c>
      <c r="EA321" s="29">
        <v>11.102814864388131</v>
      </c>
      <c r="EB321" s="29">
        <v>10.137247398584366</v>
      </c>
      <c r="EC321" s="29">
        <v>5.4963553872144075</v>
      </c>
      <c r="ED321" s="29">
        <v>1.6568437554059656</v>
      </c>
      <c r="EE321" s="29">
        <v>-0.72514847914318992</v>
      </c>
      <c r="EF321" s="29">
        <v>-0.46955971019062304</v>
      </c>
      <c r="EH321" s="29">
        <v>17.782570569604843</v>
      </c>
      <c r="EI321" s="29">
        <v>17.543051154140056</v>
      </c>
      <c r="EJ321" s="29">
        <v>17.543051154140056</v>
      </c>
      <c r="EK321" s="29">
        <v>17.131776659053127</v>
      </c>
      <c r="EL321" s="29">
        <v>16.975900635685342</v>
      </c>
      <c r="EM321" s="29">
        <v>16.681288474891627</v>
      </c>
      <c r="EN321" s="29">
        <v>16.341928536938823</v>
      </c>
      <c r="EO321" s="29">
        <v>16.006222937276831</v>
      </c>
      <c r="EP321" s="29">
        <v>15.602814864388131</v>
      </c>
      <c r="EQ321" s="29">
        <v>14.637247398584366</v>
      </c>
      <c r="ER321" s="29">
        <v>9.9963553872144075</v>
      </c>
      <c r="ES321" s="29">
        <v>6.1568437554059656</v>
      </c>
      <c r="ET321" s="29">
        <v>3.7748515208568101</v>
      </c>
      <c r="EU321" s="29">
        <v>4.030440289809377</v>
      </c>
      <c r="EW321" s="1">
        <v>378367</v>
      </c>
      <c r="EX321" s="1">
        <v>401718</v>
      </c>
      <c r="EY321" s="1" t="s">
        <v>559</v>
      </c>
      <c r="EZ321" s="1" t="s">
        <v>867</v>
      </c>
    </row>
    <row r="322" spans="2:156" ht="16" thickBot="1" x14ac:dyDescent="0.4">
      <c r="B322" s="21" t="s">
        <v>321</v>
      </c>
      <c r="C322" s="22">
        <v>8.5229337884529883</v>
      </c>
      <c r="D322" s="23">
        <v>8.2152068693605997</v>
      </c>
      <c r="E322" s="23">
        <v>8.0652671629849984</v>
      </c>
      <c r="F322" s="23">
        <v>7.8582442866406339</v>
      </c>
      <c r="G322" s="23">
        <v>7.7121732552789393</v>
      </c>
      <c r="H322" s="23">
        <v>7.3822062577587158</v>
      </c>
      <c r="I322" s="23">
        <v>7.0594881110243328</v>
      </c>
      <c r="J322" s="23">
        <v>6.7584332844835515</v>
      </c>
      <c r="K322" s="23">
        <v>6.4147557429130977</v>
      </c>
      <c r="L322" s="23">
        <v>5.9272874577403059</v>
      </c>
      <c r="M322" s="23">
        <v>3.7243111695981526</v>
      </c>
      <c r="N322" s="23">
        <v>2.2885559876270207</v>
      </c>
      <c r="O322" s="23">
        <v>1.668984853285977</v>
      </c>
      <c r="P322" s="23">
        <v>1.0296299010029344</v>
      </c>
      <c r="Q322" s="24"/>
      <c r="R322" s="23">
        <v>13.159933788452989</v>
      </c>
      <c r="S322" s="23">
        <v>12.8522068693606</v>
      </c>
      <c r="T322" s="23">
        <v>12.702267162984999</v>
      </c>
      <c r="U322" s="23">
        <v>12.495244286640634</v>
      </c>
      <c r="V322" s="23">
        <v>12.34917325527894</v>
      </c>
      <c r="W322" s="23">
        <v>12.019206257758716</v>
      </c>
      <c r="X322" s="23">
        <v>11.696488111024333</v>
      </c>
      <c r="Y322" s="23">
        <v>11.395433284483552</v>
      </c>
      <c r="Z322" s="23">
        <v>11.051755742913098</v>
      </c>
      <c r="AA322" s="23">
        <v>10.564287457740306</v>
      </c>
      <c r="AB322" s="23">
        <v>8.361311169598153</v>
      </c>
      <c r="AC322" s="23">
        <v>6.9255559876270212</v>
      </c>
      <c r="AD322" s="23">
        <v>6.3059848532859775</v>
      </c>
      <c r="AE322" s="23">
        <v>5.6666299010029348</v>
      </c>
      <c r="AG322" s="25">
        <v>8.7442216718579164</v>
      </c>
      <c r="AH322" s="25">
        <v>8.6149090250320199</v>
      </c>
      <c r="AI322" s="25">
        <v>8.3778776732024127</v>
      </c>
      <c r="AJ322" s="25">
        <v>8.1601804739741866</v>
      </c>
      <c r="AK322" s="25">
        <v>8.0287579227655961</v>
      </c>
      <c r="AL322" s="25">
        <v>7.7361392690083761</v>
      </c>
      <c r="AM322" s="25">
        <v>7.4460015298928699</v>
      </c>
      <c r="AN322" s="25">
        <v>7.0636785066501826</v>
      </c>
      <c r="AO322" s="25">
        <v>6.6061260650415221</v>
      </c>
      <c r="AP322" s="25">
        <v>6.1170707724330668</v>
      </c>
      <c r="AQ322" s="25">
        <v>4.7091308881276959</v>
      </c>
      <c r="AR322" s="25">
        <v>3.5282423429292891</v>
      </c>
      <c r="AS322" s="25">
        <v>2.6691845294246939</v>
      </c>
      <c r="AT322" s="25">
        <v>2.0743862834519291</v>
      </c>
      <c r="AV322" s="26">
        <v>13.381221671857917</v>
      </c>
      <c r="AW322" s="26">
        <v>13.25190902503202</v>
      </c>
      <c r="AX322" s="26">
        <v>13.014877673202413</v>
      </c>
      <c r="AY322" s="26">
        <v>12.797180473974187</v>
      </c>
      <c r="AZ322" s="26">
        <v>12.665757922765597</v>
      </c>
      <c r="BA322" s="26">
        <v>12.373139269008377</v>
      </c>
      <c r="BB322" s="26">
        <v>12.08300152989287</v>
      </c>
      <c r="BC322" s="26">
        <v>11.700678506650183</v>
      </c>
      <c r="BD322" s="26">
        <v>11.243126065041523</v>
      </c>
      <c r="BE322" s="26">
        <v>10.754070772433067</v>
      </c>
      <c r="BF322" s="26">
        <v>9.3461308881276963</v>
      </c>
      <c r="BG322" s="26">
        <v>8.1652423429292895</v>
      </c>
      <c r="BH322" s="26">
        <v>7.3061845294246943</v>
      </c>
      <c r="BI322" s="26">
        <v>6.7113862834519296</v>
      </c>
      <c r="BK322" s="27">
        <v>8.5291352161066243</v>
      </c>
      <c r="BL322" s="27">
        <v>8.2296361973896222</v>
      </c>
      <c r="BM322" s="27">
        <v>8.0884460864938283</v>
      </c>
      <c r="BN322" s="27">
        <v>7.8901616492857478</v>
      </c>
      <c r="BO322" s="27">
        <v>7.7535526179794267</v>
      </c>
      <c r="BP322" s="27">
        <v>7.4345951316085408</v>
      </c>
      <c r="BQ322" s="27">
        <v>7.122807654891842</v>
      </c>
      <c r="BR322" s="27">
        <v>6.8325001307091995</v>
      </c>
      <c r="BS322" s="27">
        <v>6.505354522246737</v>
      </c>
      <c r="BT322" s="27">
        <v>6.1008874475043591</v>
      </c>
      <c r="BU322" s="27">
        <v>4.2740566627601702</v>
      </c>
      <c r="BV322" s="27">
        <v>3.1650054606520825</v>
      </c>
      <c r="BW322" s="27">
        <v>2.6567832241409839</v>
      </c>
      <c r="BX322" s="27">
        <v>2.2597261822448438</v>
      </c>
      <c r="BZ322" s="27">
        <v>13.166135216106625</v>
      </c>
      <c r="CA322" s="27">
        <v>12.866636197389623</v>
      </c>
      <c r="CB322" s="27">
        <v>12.725446086493829</v>
      </c>
      <c r="CC322" s="27">
        <v>12.527161649285748</v>
      </c>
      <c r="CD322" s="27">
        <v>12.390552617979427</v>
      </c>
      <c r="CE322" s="27">
        <v>12.071595131608541</v>
      </c>
      <c r="CF322" s="27">
        <v>11.759807654891842</v>
      </c>
      <c r="CG322" s="27">
        <v>11.4695001307092</v>
      </c>
      <c r="CH322" s="27">
        <v>11.142354522246738</v>
      </c>
      <c r="CI322" s="27">
        <v>10.73788744750436</v>
      </c>
      <c r="CJ322" s="27">
        <v>8.9110566627601706</v>
      </c>
      <c r="CK322" s="27">
        <v>7.802005460652083</v>
      </c>
      <c r="CL322" s="27">
        <v>7.2937832241409843</v>
      </c>
      <c r="CM322" s="27">
        <v>6.8967261822448442</v>
      </c>
      <c r="CO322" s="28">
        <v>8.5335307973722916</v>
      </c>
      <c r="CP322" s="28">
        <v>8.2277978665365215</v>
      </c>
      <c r="CQ322" s="28">
        <v>8.0687958425563124</v>
      </c>
      <c r="CR322" s="28">
        <v>7.8396995043535789</v>
      </c>
      <c r="CS322" s="28">
        <v>7.6636984684184544</v>
      </c>
      <c r="CT322" s="28">
        <v>7.2679971330183228</v>
      </c>
      <c r="CU322" s="28">
        <v>6.82295583055474</v>
      </c>
      <c r="CV322" s="28">
        <v>6.3712860958246154</v>
      </c>
      <c r="CW322" s="28">
        <v>5.9028461751313444</v>
      </c>
      <c r="CX322" s="28">
        <v>5.3709138197981616</v>
      </c>
      <c r="CY322" s="28">
        <v>2.0003159055404964</v>
      </c>
      <c r="CZ322" s="28">
        <v>-4.8694568660424125</v>
      </c>
      <c r="DA322" s="28">
        <v>-10.638668400508827</v>
      </c>
      <c r="DB322" s="28">
        <v>-14.606868410901342</v>
      </c>
      <c r="DD322" s="28">
        <v>13.170530797372292</v>
      </c>
      <c r="DE322" s="28">
        <v>12.864797866536522</v>
      </c>
      <c r="DF322" s="28">
        <v>12.705795842556313</v>
      </c>
      <c r="DG322" s="28">
        <v>12.476699504353579</v>
      </c>
      <c r="DH322" s="28">
        <v>12.300698468418455</v>
      </c>
      <c r="DI322" s="28">
        <v>11.904997133018323</v>
      </c>
      <c r="DJ322" s="28">
        <v>11.45995583055474</v>
      </c>
      <c r="DK322" s="28">
        <v>11.008286095824616</v>
      </c>
      <c r="DL322" s="28">
        <v>10.539846175131345</v>
      </c>
      <c r="DM322" s="28">
        <v>10.007913819798162</v>
      </c>
      <c r="DN322" s="28">
        <v>6.6373159055404969</v>
      </c>
      <c r="DO322" s="28">
        <v>-0.232456866042412</v>
      </c>
      <c r="DP322" s="28">
        <v>-6.0016684005088266</v>
      </c>
      <c r="DQ322" s="28">
        <v>-9.9698684109013413</v>
      </c>
      <c r="DS322" s="29">
        <v>8.5335648908076642</v>
      </c>
      <c r="DT322" s="29">
        <v>8.2065602277546894</v>
      </c>
      <c r="DU322" s="29">
        <v>8.0366358929614705</v>
      </c>
      <c r="DV322" s="29">
        <v>7.8048549958903095</v>
      </c>
      <c r="DW322" s="29">
        <v>7.6130988410936364</v>
      </c>
      <c r="DX322" s="29">
        <v>7.2097399553211954</v>
      </c>
      <c r="DY322" s="29">
        <v>6.761499699635344</v>
      </c>
      <c r="DZ322" s="29">
        <v>6.3080920044469764</v>
      </c>
      <c r="EA322" s="29">
        <v>5.6844633905897197</v>
      </c>
      <c r="EB322" s="29">
        <v>4.1093319275864673</v>
      </c>
      <c r="EC322" s="29">
        <v>-3.3812561678150317</v>
      </c>
      <c r="ED322" s="29">
        <v>-10.019149226717403</v>
      </c>
      <c r="EE322" s="29">
        <v>-13.928057372150406</v>
      </c>
      <c r="EF322" s="29">
        <v>-13.34336079221675</v>
      </c>
      <c r="EH322" s="29">
        <v>13.170564890807665</v>
      </c>
      <c r="EI322" s="29">
        <v>12.84356022775469</v>
      </c>
      <c r="EJ322" s="29">
        <v>12.84356022775469</v>
      </c>
      <c r="EK322" s="29">
        <v>12.44185499589031</v>
      </c>
      <c r="EL322" s="29">
        <v>12.250098841093637</v>
      </c>
      <c r="EM322" s="29">
        <v>11.846739955321196</v>
      </c>
      <c r="EN322" s="29">
        <v>11.398499699635344</v>
      </c>
      <c r="EO322" s="29">
        <v>10.945092004446977</v>
      </c>
      <c r="EP322" s="29">
        <v>10.32146339058972</v>
      </c>
      <c r="EQ322" s="29">
        <v>8.7463319275864677</v>
      </c>
      <c r="ER322" s="29">
        <v>1.2557438321849688</v>
      </c>
      <c r="ES322" s="29">
        <v>-5.3821492267174023</v>
      </c>
      <c r="ET322" s="29">
        <v>-9.2910573721504051</v>
      </c>
      <c r="EU322" s="29">
        <v>-8.7063607922167492</v>
      </c>
      <c r="EW322" s="1">
        <v>395148</v>
      </c>
      <c r="EX322" s="1">
        <v>398108</v>
      </c>
      <c r="EY322" s="1" t="s">
        <v>472</v>
      </c>
      <c r="EZ322" s="1" t="s">
        <v>863</v>
      </c>
    </row>
    <row r="323" spans="2:156" ht="16" thickBot="1" x14ac:dyDescent="0.4">
      <c r="B323" s="21" t="s">
        <v>322</v>
      </c>
      <c r="C323" s="22">
        <v>10.514089408964706</v>
      </c>
      <c r="D323" s="23">
        <v>9.977760835958378</v>
      </c>
      <c r="E323" s="23">
        <v>9.8022173103489934</v>
      </c>
      <c r="F323" s="23">
        <v>9.3734116746142924</v>
      </c>
      <c r="G323" s="23">
        <v>9.2312439542714788</v>
      </c>
      <c r="H323" s="23">
        <v>8.7702940670608207</v>
      </c>
      <c r="I323" s="23">
        <v>8.3932739585561169</v>
      </c>
      <c r="J323" s="23">
        <v>8.0426156273103278</v>
      </c>
      <c r="K323" s="23">
        <v>7.5648816825064973</v>
      </c>
      <c r="L323" s="23">
        <v>7.0053107134945005</v>
      </c>
      <c r="M323" s="23">
        <v>5.2175126194647845</v>
      </c>
      <c r="N323" s="23">
        <v>4.3006936563536726</v>
      </c>
      <c r="O323" s="23">
        <v>3.994485081004548</v>
      </c>
      <c r="P323" s="23">
        <v>4.1051376498955605</v>
      </c>
      <c r="Q323" s="24"/>
      <c r="R323" s="23">
        <v>14.651089408964706</v>
      </c>
      <c r="S323" s="23">
        <v>14.114760835958378</v>
      </c>
      <c r="T323" s="23">
        <v>13.939217310348994</v>
      </c>
      <c r="U323" s="23">
        <v>13.510411674614293</v>
      </c>
      <c r="V323" s="23">
        <v>13.368243954271479</v>
      </c>
      <c r="W323" s="23">
        <v>12.907294067060821</v>
      </c>
      <c r="X323" s="23">
        <v>12.530273958556117</v>
      </c>
      <c r="Y323" s="23">
        <v>12.179615627310328</v>
      </c>
      <c r="Z323" s="23">
        <v>11.701881682506498</v>
      </c>
      <c r="AA323" s="23">
        <v>11.142310713494501</v>
      </c>
      <c r="AB323" s="23">
        <v>9.354512619464785</v>
      </c>
      <c r="AC323" s="23">
        <v>8.4376936563536731</v>
      </c>
      <c r="AD323" s="23">
        <v>8.1314850810045485</v>
      </c>
      <c r="AE323" s="23">
        <v>8.242137649895561</v>
      </c>
      <c r="AG323" s="25">
        <v>10.708019586345889</v>
      </c>
      <c r="AH323" s="25">
        <v>10.344484865571546</v>
      </c>
      <c r="AI323" s="25">
        <v>10.142886033544379</v>
      </c>
      <c r="AJ323" s="25">
        <v>9.7270948583461685</v>
      </c>
      <c r="AK323" s="25">
        <v>9.6166920970257781</v>
      </c>
      <c r="AL323" s="25">
        <v>9.2053128630377934</v>
      </c>
      <c r="AM323" s="25">
        <v>8.8745931709158477</v>
      </c>
      <c r="AN323" s="25">
        <v>8.5688605121280439</v>
      </c>
      <c r="AO323" s="25">
        <v>8.1399071215619969</v>
      </c>
      <c r="AP323" s="25">
        <v>7.6953527668906592</v>
      </c>
      <c r="AQ323" s="25">
        <v>6.4605483551618761</v>
      </c>
      <c r="AR323" s="25">
        <v>5.5071187899904146</v>
      </c>
      <c r="AS323" s="25">
        <v>4.8033358952092726</v>
      </c>
      <c r="AT323" s="25">
        <v>4.4402602905828914</v>
      </c>
      <c r="AV323" s="26">
        <v>14.84501958634589</v>
      </c>
      <c r="AW323" s="26">
        <v>14.481484865571547</v>
      </c>
      <c r="AX323" s="26">
        <v>14.279886033544379</v>
      </c>
      <c r="AY323" s="26">
        <v>13.864094858346169</v>
      </c>
      <c r="AZ323" s="26">
        <v>13.753692097025779</v>
      </c>
      <c r="BA323" s="26">
        <v>13.342312863037794</v>
      </c>
      <c r="BB323" s="26">
        <v>13.011593170915848</v>
      </c>
      <c r="BC323" s="26">
        <v>12.705860512128044</v>
      </c>
      <c r="BD323" s="26">
        <v>12.276907121561997</v>
      </c>
      <c r="BE323" s="26">
        <v>11.83235276689066</v>
      </c>
      <c r="BF323" s="26">
        <v>10.597548355161877</v>
      </c>
      <c r="BG323" s="26">
        <v>9.6441187899904151</v>
      </c>
      <c r="BH323" s="26">
        <v>8.9403358952092731</v>
      </c>
      <c r="BI323" s="26">
        <v>8.5772602905828919</v>
      </c>
      <c r="BK323" s="27">
        <v>10.520569419169453</v>
      </c>
      <c r="BL323" s="27">
        <v>9.998278987941001</v>
      </c>
      <c r="BM323" s="27">
        <v>9.8343938585957105</v>
      </c>
      <c r="BN323" s="27">
        <v>9.417786418141457</v>
      </c>
      <c r="BO323" s="27">
        <v>9.2890312321514035</v>
      </c>
      <c r="BP323" s="27">
        <v>8.8451558139951416</v>
      </c>
      <c r="BQ323" s="27">
        <v>8.4832763473986894</v>
      </c>
      <c r="BR323" s="27">
        <v>8.146565299981436</v>
      </c>
      <c r="BS323" s="27">
        <v>7.6922304641859629</v>
      </c>
      <c r="BT323" s="27">
        <v>7.1833865202287388</v>
      </c>
      <c r="BU323" s="27">
        <v>5.6455519504030605</v>
      </c>
      <c r="BV323" s="27">
        <v>4.9406990909510071</v>
      </c>
      <c r="BW323" s="27">
        <v>4.6498080761712117</v>
      </c>
      <c r="BX323" s="27">
        <v>4.8283793541802567</v>
      </c>
      <c r="BZ323" s="27">
        <v>14.657569419169453</v>
      </c>
      <c r="CA323" s="27">
        <v>14.135278987941001</v>
      </c>
      <c r="CB323" s="27">
        <v>13.971393858595711</v>
      </c>
      <c r="CC323" s="27">
        <v>13.554786418141457</v>
      </c>
      <c r="CD323" s="27">
        <v>13.426031232151404</v>
      </c>
      <c r="CE323" s="27">
        <v>12.982155813995142</v>
      </c>
      <c r="CF323" s="27">
        <v>12.62027634739869</v>
      </c>
      <c r="CG323" s="27">
        <v>12.283565299981436</v>
      </c>
      <c r="CH323" s="27">
        <v>11.829230464185963</v>
      </c>
      <c r="CI323" s="27">
        <v>11.320386520228739</v>
      </c>
      <c r="CJ323" s="27">
        <v>9.7825519504030609</v>
      </c>
      <c r="CK323" s="27">
        <v>9.0776990909510076</v>
      </c>
      <c r="CL323" s="27">
        <v>8.7868080761712122</v>
      </c>
      <c r="CM323" s="27">
        <v>8.9653793541802571</v>
      </c>
      <c r="CO323" s="28">
        <v>10.525754455864728</v>
      </c>
      <c r="CP323" s="28">
        <v>10.006250873963042</v>
      </c>
      <c r="CQ323" s="28">
        <v>9.8543118884287164</v>
      </c>
      <c r="CR323" s="28">
        <v>9.4514969955813619</v>
      </c>
      <c r="CS323" s="28">
        <v>9.3585858824146566</v>
      </c>
      <c r="CT323" s="28">
        <v>8.9500161326109353</v>
      </c>
      <c r="CU323" s="28">
        <v>8.60663322808335</v>
      </c>
      <c r="CV323" s="28">
        <v>8.295775487723855</v>
      </c>
      <c r="CW323" s="28">
        <v>7.9133540283676194</v>
      </c>
      <c r="CX323" s="28">
        <v>7.517521301323228</v>
      </c>
      <c r="CY323" s="28">
        <v>5.358960356073581</v>
      </c>
      <c r="CZ323" s="28">
        <v>0.99108771699092557</v>
      </c>
      <c r="DA323" s="28">
        <v>-2.5295705799156281</v>
      </c>
      <c r="DB323" s="28">
        <v>-4.7354806025104423</v>
      </c>
      <c r="DD323" s="28">
        <v>14.662754455864729</v>
      </c>
      <c r="DE323" s="28">
        <v>14.143250873963042</v>
      </c>
      <c r="DF323" s="28">
        <v>13.991311888428717</v>
      </c>
      <c r="DG323" s="28">
        <v>13.588496995581362</v>
      </c>
      <c r="DH323" s="28">
        <v>13.495585882414657</v>
      </c>
      <c r="DI323" s="28">
        <v>13.087016132610936</v>
      </c>
      <c r="DJ323" s="28">
        <v>12.74363322808335</v>
      </c>
      <c r="DK323" s="28">
        <v>12.432775487723855</v>
      </c>
      <c r="DL323" s="28">
        <v>12.05035402836762</v>
      </c>
      <c r="DM323" s="28">
        <v>11.654521301323228</v>
      </c>
      <c r="DN323" s="28">
        <v>9.4959603560735815</v>
      </c>
      <c r="DO323" s="28">
        <v>5.128087716990926</v>
      </c>
      <c r="DP323" s="28">
        <v>1.6074294200843724</v>
      </c>
      <c r="DQ323" s="28">
        <v>-0.59848060251044188</v>
      </c>
      <c r="DS323" s="29">
        <v>10.503398698508686</v>
      </c>
      <c r="DT323" s="29">
        <v>9.9473499726998451</v>
      </c>
      <c r="DU323" s="29">
        <v>9.8094930859311518</v>
      </c>
      <c r="DV323" s="29">
        <v>9.4436569109767632</v>
      </c>
      <c r="DW323" s="29">
        <v>9.3728380070102357</v>
      </c>
      <c r="DX323" s="29">
        <v>9.0052393690718464</v>
      </c>
      <c r="DY323" s="29">
        <v>8.7097436069162733</v>
      </c>
      <c r="DZ323" s="29">
        <v>8.454852449525772</v>
      </c>
      <c r="EA323" s="29">
        <v>7.9916523094712524</v>
      </c>
      <c r="EB323" s="29">
        <v>6.8849381920368042</v>
      </c>
      <c r="EC323" s="29">
        <v>2.0170600500804738</v>
      </c>
      <c r="ED323" s="29">
        <v>-1.9086179649848631</v>
      </c>
      <c r="EE323" s="29">
        <v>-4.2743516406221644</v>
      </c>
      <c r="EF323" s="29">
        <v>-3.60789984790528</v>
      </c>
      <c r="EH323" s="29">
        <v>14.640398698508687</v>
      </c>
      <c r="EI323" s="29">
        <v>14.084349972699846</v>
      </c>
      <c r="EJ323" s="29">
        <v>14.084349972699846</v>
      </c>
      <c r="EK323" s="29">
        <v>13.580656910976764</v>
      </c>
      <c r="EL323" s="29">
        <v>13.509838007010236</v>
      </c>
      <c r="EM323" s="29">
        <v>13.142239369071847</v>
      </c>
      <c r="EN323" s="29">
        <v>12.846743606916274</v>
      </c>
      <c r="EO323" s="29">
        <v>12.591852449525772</v>
      </c>
      <c r="EP323" s="29">
        <v>12.128652309471253</v>
      </c>
      <c r="EQ323" s="29">
        <v>11.021938192036805</v>
      </c>
      <c r="ER323" s="29">
        <v>6.1540600500804743</v>
      </c>
      <c r="ES323" s="29">
        <v>2.2283820350151373</v>
      </c>
      <c r="ET323" s="29">
        <v>-0.13735164062216398</v>
      </c>
      <c r="EU323" s="29">
        <v>0.5291001520947205</v>
      </c>
      <c r="EW323" s="1">
        <v>353958</v>
      </c>
      <c r="EX323" s="1">
        <v>426066</v>
      </c>
      <c r="EY323" s="1" t="s">
        <v>468</v>
      </c>
      <c r="EZ323" s="1" t="s">
        <v>874</v>
      </c>
    </row>
    <row r="324" spans="2:156" ht="16" thickBot="1" x14ac:dyDescent="0.4">
      <c r="B324" s="21" t="s">
        <v>323</v>
      </c>
      <c r="C324" s="22">
        <v>5.2837092151390479</v>
      </c>
      <c r="D324" s="23">
        <v>4.8401761323042827</v>
      </c>
      <c r="E324" s="23">
        <v>4.4492017291230219</v>
      </c>
      <c r="F324" s="23">
        <v>3.9531696388686832</v>
      </c>
      <c r="G324" s="23">
        <v>3.4250002736338843</v>
      </c>
      <c r="H324" s="23">
        <v>2.8240969393799666</v>
      </c>
      <c r="I324" s="23">
        <v>2.1376246048233689</v>
      </c>
      <c r="J324" s="23">
        <v>1.4339823834810552</v>
      </c>
      <c r="K324" s="23">
        <v>0.74353218998155057</v>
      </c>
      <c r="L324" s="23">
        <v>-0.13713703075038808</v>
      </c>
      <c r="M324" s="23">
        <v>-3.4000444450475591</v>
      </c>
      <c r="N324" s="23">
        <v>-5.1328875785767067</v>
      </c>
      <c r="O324" s="23">
        <v>-5.6005234539387381</v>
      </c>
      <c r="P324" s="23">
        <v>-5.2682547737878451</v>
      </c>
      <c r="Q324" s="24"/>
      <c r="R324" s="23">
        <v>9.9207092151390484</v>
      </c>
      <c r="S324" s="23">
        <v>9.4771761323042831</v>
      </c>
      <c r="T324" s="23">
        <v>9.0862017291230224</v>
      </c>
      <c r="U324" s="23">
        <v>8.5901696388686837</v>
      </c>
      <c r="V324" s="23">
        <v>8.0620002736338847</v>
      </c>
      <c r="W324" s="23">
        <v>7.4610969393799671</v>
      </c>
      <c r="X324" s="23">
        <v>6.7746246048233694</v>
      </c>
      <c r="Y324" s="23">
        <v>6.0709823834810557</v>
      </c>
      <c r="Z324" s="23">
        <v>5.380532189981551</v>
      </c>
      <c r="AA324" s="23">
        <v>4.4998629692496124</v>
      </c>
      <c r="AB324" s="23">
        <v>1.2369555549524414</v>
      </c>
      <c r="AC324" s="23">
        <v>-0.49588757857670629</v>
      </c>
      <c r="AD324" s="23">
        <v>-0.96352345393873762</v>
      </c>
      <c r="AE324" s="23">
        <v>-0.63125477378784467</v>
      </c>
      <c r="AG324" s="25">
        <v>5.5229058071130623</v>
      </c>
      <c r="AH324" s="25">
        <v>5.306463459658282</v>
      </c>
      <c r="AI324" s="25">
        <v>4.8700394718026914</v>
      </c>
      <c r="AJ324" s="25">
        <v>4.452207470757557</v>
      </c>
      <c r="AK324" s="25">
        <v>4.0567098101151302</v>
      </c>
      <c r="AL324" s="25">
        <v>3.5828563640262487</v>
      </c>
      <c r="AM324" s="25">
        <v>3.0069289446824854</v>
      </c>
      <c r="AN324" s="25">
        <v>2.4232444406295102</v>
      </c>
      <c r="AO324" s="25">
        <v>1.7925739779840626</v>
      </c>
      <c r="AP324" s="25">
        <v>1.1301790164611418</v>
      </c>
      <c r="AQ324" s="25">
        <v>-0.55122674810200323</v>
      </c>
      <c r="AR324" s="25">
        <v>-2.0422731087166213</v>
      </c>
      <c r="AS324" s="25">
        <v>-2.99733395434545</v>
      </c>
      <c r="AT324" s="25">
        <v>-3.5249952391830988</v>
      </c>
      <c r="AV324" s="26">
        <v>10.159905807113063</v>
      </c>
      <c r="AW324" s="26">
        <v>9.9434634596582825</v>
      </c>
      <c r="AX324" s="26">
        <v>9.5070394718026918</v>
      </c>
      <c r="AY324" s="26">
        <v>9.0892074707575574</v>
      </c>
      <c r="AZ324" s="26">
        <v>8.6937098101151307</v>
      </c>
      <c r="BA324" s="26">
        <v>8.2198563640262492</v>
      </c>
      <c r="BB324" s="26">
        <v>7.6439289446824858</v>
      </c>
      <c r="BC324" s="26">
        <v>7.0602444406295106</v>
      </c>
      <c r="BD324" s="26">
        <v>6.429573977984063</v>
      </c>
      <c r="BE324" s="26">
        <v>5.7671790164611423</v>
      </c>
      <c r="BF324" s="26">
        <v>4.0857732518979972</v>
      </c>
      <c r="BG324" s="26">
        <v>2.5947268912833792</v>
      </c>
      <c r="BH324" s="26">
        <v>1.6396660456545504</v>
      </c>
      <c r="BI324" s="26">
        <v>1.1120047608169017</v>
      </c>
      <c r="BK324" s="27">
        <v>5.2868588127363445</v>
      </c>
      <c r="BL324" s="27">
        <v>4.8605333620724593</v>
      </c>
      <c r="BM324" s="27">
        <v>4.4889214842272551</v>
      </c>
      <c r="BN324" s="27">
        <v>4.0132913428645196</v>
      </c>
      <c r="BO324" s="27">
        <v>3.5074186688829982</v>
      </c>
      <c r="BP324" s="27">
        <v>2.9297022364364054</v>
      </c>
      <c r="BQ324" s="27">
        <v>2.2659697493265085</v>
      </c>
      <c r="BR324" s="27">
        <v>1.5839262157486864</v>
      </c>
      <c r="BS324" s="27">
        <v>0.92636498154336877</v>
      </c>
      <c r="BT324" s="27">
        <v>0.13293207732507639</v>
      </c>
      <c r="BU324" s="27">
        <v>-2.7718454858291466</v>
      </c>
      <c r="BV324" s="27">
        <v>-4.162428359788823</v>
      </c>
      <c r="BW324" s="27">
        <v>-4.4818009881562055</v>
      </c>
      <c r="BX324" s="27">
        <v>-4.0736376007744184</v>
      </c>
      <c r="BZ324" s="27">
        <v>9.923858812736345</v>
      </c>
      <c r="CA324" s="27">
        <v>9.4975333620724598</v>
      </c>
      <c r="CB324" s="27">
        <v>9.1259214842272556</v>
      </c>
      <c r="CC324" s="27">
        <v>8.6502913428645201</v>
      </c>
      <c r="CD324" s="27">
        <v>8.1444186688829987</v>
      </c>
      <c r="CE324" s="27">
        <v>7.5667022364364058</v>
      </c>
      <c r="CF324" s="27">
        <v>6.902969749326509</v>
      </c>
      <c r="CG324" s="27">
        <v>6.2209262157486869</v>
      </c>
      <c r="CH324" s="27">
        <v>5.5633649815433692</v>
      </c>
      <c r="CI324" s="27">
        <v>4.7699320773250768</v>
      </c>
      <c r="CJ324" s="27">
        <v>1.8651545141708539</v>
      </c>
      <c r="CK324" s="27">
        <v>0.47457164021117748</v>
      </c>
      <c r="CL324" s="27">
        <v>0.15519901184379492</v>
      </c>
      <c r="CM324" s="27">
        <v>0.56336239922558207</v>
      </c>
      <c r="CO324" s="28">
        <v>5.3113030150609575</v>
      </c>
      <c r="CP324" s="28">
        <v>4.8728633328785023</v>
      </c>
      <c r="CQ324" s="28">
        <v>4.4920118887574283</v>
      </c>
      <c r="CR324" s="28">
        <v>4.0209467819463782</v>
      </c>
      <c r="CS324" s="28">
        <v>3.508123365038081</v>
      </c>
      <c r="CT324" s="28">
        <v>2.8975669823564019</v>
      </c>
      <c r="CU324" s="28">
        <v>2.1506157321189789</v>
      </c>
      <c r="CV324" s="28">
        <v>1.3862498129533556</v>
      </c>
      <c r="CW324" s="28">
        <v>0.71868222249308999</v>
      </c>
      <c r="CX324" s="28">
        <v>2.1597834994413034E-2</v>
      </c>
      <c r="CY324" s="28">
        <v>-3.2666595660746545</v>
      </c>
      <c r="CZ324" s="28">
        <v>-7.0057757449614044</v>
      </c>
      <c r="DA324" s="28">
        <v>-8.8974402596034707</v>
      </c>
      <c r="DB324" s="28">
        <v>-10.143235978485109</v>
      </c>
      <c r="DD324" s="28">
        <v>9.9483030150609579</v>
      </c>
      <c r="DE324" s="28">
        <v>9.5098633328785027</v>
      </c>
      <c r="DF324" s="28">
        <v>9.1290118887574287</v>
      </c>
      <c r="DG324" s="28">
        <v>8.6579467819463787</v>
      </c>
      <c r="DH324" s="28">
        <v>8.1451233650380814</v>
      </c>
      <c r="DI324" s="28">
        <v>7.5345669823564023</v>
      </c>
      <c r="DJ324" s="28">
        <v>6.7876157321189794</v>
      </c>
      <c r="DK324" s="28">
        <v>6.023249812953356</v>
      </c>
      <c r="DL324" s="28">
        <v>5.3556822224930904</v>
      </c>
      <c r="DM324" s="28">
        <v>4.6585978349944135</v>
      </c>
      <c r="DN324" s="28">
        <v>1.370340433925346</v>
      </c>
      <c r="DO324" s="28">
        <v>-2.368775744961404</v>
      </c>
      <c r="DP324" s="28">
        <v>-4.2604402596034703</v>
      </c>
      <c r="DQ324" s="28">
        <v>-5.5062359784851083</v>
      </c>
      <c r="DS324" s="29">
        <v>5.212369845787368</v>
      </c>
      <c r="DT324" s="29">
        <v>4.6438540006365479</v>
      </c>
      <c r="DU324" s="29">
        <v>4.239109339527829</v>
      </c>
      <c r="DV324" s="29">
        <v>3.773631849944195</v>
      </c>
      <c r="DW324" s="29">
        <v>3.2418584193229734</v>
      </c>
      <c r="DX324" s="29">
        <v>2.6603597737681248</v>
      </c>
      <c r="DY324" s="29">
        <v>1.9761878605150223</v>
      </c>
      <c r="DZ324" s="29">
        <v>1.3121200043350711</v>
      </c>
      <c r="EA324" s="29">
        <v>0.73330084716429411</v>
      </c>
      <c r="EB324" s="29">
        <v>-0.26952642443305308</v>
      </c>
      <c r="EC324" s="29">
        <v>-4.9622633273742274</v>
      </c>
      <c r="ED324" s="29">
        <v>-7.8483339770380063</v>
      </c>
      <c r="EE324" s="29">
        <v>-8.7679423101089498</v>
      </c>
      <c r="EF324" s="29">
        <v>-8.225705625898609</v>
      </c>
      <c r="EH324" s="29">
        <v>9.8493698457873684</v>
      </c>
      <c r="EI324" s="29">
        <v>9.2808540006365483</v>
      </c>
      <c r="EJ324" s="29">
        <v>9.2808540006365483</v>
      </c>
      <c r="EK324" s="29">
        <v>8.4106318499441954</v>
      </c>
      <c r="EL324" s="29">
        <v>7.8788584193229738</v>
      </c>
      <c r="EM324" s="29">
        <v>7.2973597737681253</v>
      </c>
      <c r="EN324" s="29">
        <v>6.6131878605150227</v>
      </c>
      <c r="EO324" s="29">
        <v>5.9491200043350716</v>
      </c>
      <c r="EP324" s="29">
        <v>5.3703008471642946</v>
      </c>
      <c r="EQ324" s="29">
        <v>4.3674735755669474</v>
      </c>
      <c r="ER324" s="29">
        <v>-0.32526332737422692</v>
      </c>
      <c r="ES324" s="29">
        <v>-3.2113339770380058</v>
      </c>
      <c r="ET324" s="29">
        <v>-4.1309423101089493</v>
      </c>
      <c r="EU324" s="29">
        <v>-3.5887056258986085</v>
      </c>
      <c r="EW324" s="1">
        <v>344741</v>
      </c>
      <c r="EX324" s="1">
        <v>422417</v>
      </c>
      <c r="EY324" s="1" t="s">
        <v>534</v>
      </c>
      <c r="EZ324" s="1" t="s">
        <v>874</v>
      </c>
    </row>
    <row r="325" spans="2:156" ht="16" thickBot="1" x14ac:dyDescent="0.4">
      <c r="B325" s="21" t="s">
        <v>324</v>
      </c>
      <c r="C325" s="22">
        <v>5.0537209899553286</v>
      </c>
      <c r="D325" s="23">
        <v>4.8134571617441164</v>
      </c>
      <c r="E325" s="23">
        <v>4.6151836479862833</v>
      </c>
      <c r="F325" s="23">
        <v>4.2239194403732458</v>
      </c>
      <c r="G325" s="23">
        <v>3.9457593283316363</v>
      </c>
      <c r="H325" s="23">
        <v>3.4001756075787366</v>
      </c>
      <c r="I325" s="23">
        <v>2.9731929562248958</v>
      </c>
      <c r="J325" s="23">
        <v>2.52856462832818</v>
      </c>
      <c r="K325" s="23">
        <v>1.9789578884607781</v>
      </c>
      <c r="L325" s="23">
        <v>1.3854339854071327</v>
      </c>
      <c r="M325" s="23">
        <v>-0.7046012377749804</v>
      </c>
      <c r="N325" s="23">
        <v>-2.1697895339059983</v>
      </c>
      <c r="O325" s="23">
        <v>-2.9449459023864932</v>
      </c>
      <c r="P325" s="23">
        <v>-3.3688978059749282</v>
      </c>
      <c r="Q325" s="24"/>
      <c r="R325" s="23">
        <v>15.753720989955328</v>
      </c>
      <c r="S325" s="23">
        <v>15.513457161744116</v>
      </c>
      <c r="T325" s="23">
        <v>15.315183647986283</v>
      </c>
      <c r="U325" s="23">
        <v>14.923919440373245</v>
      </c>
      <c r="V325" s="23">
        <v>14.645759328331636</v>
      </c>
      <c r="W325" s="23">
        <v>14.100175607578736</v>
      </c>
      <c r="X325" s="23">
        <v>13.673192956224895</v>
      </c>
      <c r="Y325" s="23">
        <v>13.228564628328179</v>
      </c>
      <c r="Z325" s="23">
        <v>12.678957888460777</v>
      </c>
      <c r="AA325" s="23">
        <v>12.085433985407132</v>
      </c>
      <c r="AB325" s="23">
        <v>9.9953987622250189</v>
      </c>
      <c r="AC325" s="23">
        <v>8.530210466094001</v>
      </c>
      <c r="AD325" s="23">
        <v>7.7550540976135061</v>
      </c>
      <c r="AE325" s="23">
        <v>7.3311021940250711</v>
      </c>
      <c r="AG325" s="25">
        <v>5.0664765102630582</v>
      </c>
      <c r="AH325" s="25">
        <v>4.8492687505454217</v>
      </c>
      <c r="AI325" s="25">
        <v>4.6574834469634361</v>
      </c>
      <c r="AJ325" s="25">
        <v>4.2928144618745208</v>
      </c>
      <c r="AK325" s="25">
        <v>4.0633491952426546</v>
      </c>
      <c r="AL325" s="25">
        <v>3.5691177872083344</v>
      </c>
      <c r="AM325" s="25">
        <v>3.19025836835592</v>
      </c>
      <c r="AN325" s="25">
        <v>2.7940151137057416</v>
      </c>
      <c r="AO325" s="25">
        <v>2.3729829046983024</v>
      </c>
      <c r="AP325" s="25">
        <v>1.8819849035128886</v>
      </c>
      <c r="AQ325" s="25">
        <v>0.26164159270249243</v>
      </c>
      <c r="AR325" s="25">
        <v>-1.0690432621380666</v>
      </c>
      <c r="AS325" s="25">
        <v>-2.0729318430940218</v>
      </c>
      <c r="AT325" s="25">
        <v>-2.8100077513645161</v>
      </c>
      <c r="AV325" s="26">
        <v>15.766476510263058</v>
      </c>
      <c r="AW325" s="26">
        <v>15.549268750545421</v>
      </c>
      <c r="AX325" s="26">
        <v>15.357483446963435</v>
      </c>
      <c r="AY325" s="26">
        <v>14.99281446187452</v>
      </c>
      <c r="AZ325" s="26">
        <v>14.763349195242654</v>
      </c>
      <c r="BA325" s="26">
        <v>14.269117787208334</v>
      </c>
      <c r="BB325" s="26">
        <v>13.890258368355919</v>
      </c>
      <c r="BC325" s="26">
        <v>13.494015113705741</v>
      </c>
      <c r="BD325" s="26">
        <v>13.072982904698302</v>
      </c>
      <c r="BE325" s="26">
        <v>12.581984903512888</v>
      </c>
      <c r="BF325" s="26">
        <v>10.961641592702492</v>
      </c>
      <c r="BG325" s="26">
        <v>9.6309567378619327</v>
      </c>
      <c r="BH325" s="26">
        <v>8.6270681569059775</v>
      </c>
      <c r="BI325" s="26">
        <v>7.8899922486354832</v>
      </c>
      <c r="BK325" s="27">
        <v>5.0624455423234345</v>
      </c>
      <c r="BL325" s="27">
        <v>4.825546615317247</v>
      </c>
      <c r="BM325" s="27">
        <v>4.6378014270698227</v>
      </c>
      <c r="BN325" s="27">
        <v>4.2551404947563114</v>
      </c>
      <c r="BO325" s="27">
        <v>3.9873088471658527</v>
      </c>
      <c r="BP325" s="27">
        <v>3.4551580242993936</v>
      </c>
      <c r="BQ325" s="27">
        <v>3.0396583645091333</v>
      </c>
      <c r="BR325" s="27">
        <v>2.606013192904701</v>
      </c>
      <c r="BS325" s="27">
        <v>2.0744618189438011</v>
      </c>
      <c r="BT325" s="27">
        <v>1.5251752879253964</v>
      </c>
      <c r="BU325" s="27">
        <v>-0.35994129550932996</v>
      </c>
      <c r="BV325" s="27">
        <v>-1.5414957093210724</v>
      </c>
      <c r="BW325" s="27">
        <v>-2.1932126629152648</v>
      </c>
      <c r="BX325" s="27">
        <v>-2.4466610201872037</v>
      </c>
      <c r="BZ325" s="27">
        <v>15.762445542323434</v>
      </c>
      <c r="CA325" s="27">
        <v>15.525546615317246</v>
      </c>
      <c r="CB325" s="27">
        <v>15.337801427069822</v>
      </c>
      <c r="CC325" s="27">
        <v>14.955140494756311</v>
      </c>
      <c r="CD325" s="27">
        <v>14.687308847165852</v>
      </c>
      <c r="CE325" s="27">
        <v>14.155158024299393</v>
      </c>
      <c r="CF325" s="27">
        <v>13.739658364509133</v>
      </c>
      <c r="CG325" s="27">
        <v>13.3060131929047</v>
      </c>
      <c r="CH325" s="27">
        <v>12.7744618189438</v>
      </c>
      <c r="CI325" s="27">
        <v>12.225175287925396</v>
      </c>
      <c r="CJ325" s="27">
        <v>10.340058704490669</v>
      </c>
      <c r="CK325" s="27">
        <v>9.1585042906789269</v>
      </c>
      <c r="CL325" s="27">
        <v>8.5067873370847344</v>
      </c>
      <c r="CM325" s="27">
        <v>8.2533389798127956</v>
      </c>
      <c r="CO325" s="28">
        <v>5.0600838099044587</v>
      </c>
      <c r="CP325" s="28">
        <v>4.8287281937210196</v>
      </c>
      <c r="CQ325" s="28">
        <v>4.6461719371133121</v>
      </c>
      <c r="CR325" s="28">
        <v>4.2556823009561153</v>
      </c>
      <c r="CS325" s="28">
        <v>4.0107824486712236</v>
      </c>
      <c r="CT325" s="28">
        <v>3.4898367220536954</v>
      </c>
      <c r="CU325" s="28">
        <v>3.0639119122334595</v>
      </c>
      <c r="CV325" s="28">
        <v>2.6207185817310066</v>
      </c>
      <c r="CW325" s="28">
        <v>2.131026633643291</v>
      </c>
      <c r="CX325" s="28">
        <v>1.6460423968427378</v>
      </c>
      <c r="CY325" s="28">
        <v>-1.1137461304990026</v>
      </c>
      <c r="CZ325" s="28">
        <v>-5.8473676306001074</v>
      </c>
      <c r="DA325" s="28">
        <v>-9.384000550694374</v>
      </c>
      <c r="DB325" s="28">
        <v>-11.643196224482551</v>
      </c>
      <c r="DD325" s="28">
        <v>15.760083809904458</v>
      </c>
      <c r="DE325" s="28">
        <v>15.528728193721019</v>
      </c>
      <c r="DF325" s="28">
        <v>15.346171937113311</v>
      </c>
      <c r="DG325" s="28">
        <v>14.955682300956115</v>
      </c>
      <c r="DH325" s="28">
        <v>14.710782448671223</v>
      </c>
      <c r="DI325" s="28">
        <v>14.189836722053695</v>
      </c>
      <c r="DJ325" s="28">
        <v>13.763911912233459</v>
      </c>
      <c r="DK325" s="28">
        <v>13.320718581731006</v>
      </c>
      <c r="DL325" s="28">
        <v>12.83102663364329</v>
      </c>
      <c r="DM325" s="28">
        <v>12.346042396842737</v>
      </c>
      <c r="DN325" s="28">
        <v>9.5862538695009967</v>
      </c>
      <c r="DO325" s="28">
        <v>4.8526323693998918</v>
      </c>
      <c r="DP325" s="28">
        <v>1.3159994493056253</v>
      </c>
      <c r="DQ325" s="28">
        <v>-0.94319622448255203</v>
      </c>
      <c r="DS325" s="29">
        <v>5.0668755716425231</v>
      </c>
      <c r="DT325" s="29">
        <v>4.7900314803695689</v>
      </c>
      <c r="DU325" s="29">
        <v>4.589241278323172</v>
      </c>
      <c r="DV325" s="29">
        <v>4.208398937293353</v>
      </c>
      <c r="DW325" s="29">
        <v>3.9759878820601973</v>
      </c>
      <c r="DX325" s="29">
        <v>3.3929894405179972</v>
      </c>
      <c r="DY325" s="29">
        <v>2.9995040710104863</v>
      </c>
      <c r="DZ325" s="29">
        <v>2.592507198006011</v>
      </c>
      <c r="EA325" s="29">
        <v>2.1054571524359584</v>
      </c>
      <c r="EB325" s="29">
        <v>0.95052114493126005</v>
      </c>
      <c r="EC325" s="29">
        <v>-4.3509892104802361</v>
      </c>
      <c r="ED325" s="29">
        <v>-8.5960841936610954</v>
      </c>
      <c r="EE325" s="29">
        <v>-10.975729266621329</v>
      </c>
      <c r="EF325" s="29">
        <v>-10.540445916863888</v>
      </c>
      <c r="EH325" s="29">
        <v>15.766875571642522</v>
      </c>
      <c r="EI325" s="29">
        <v>15.490031480369568</v>
      </c>
      <c r="EJ325" s="29">
        <v>15.490031480369568</v>
      </c>
      <c r="EK325" s="29">
        <v>14.908398937293352</v>
      </c>
      <c r="EL325" s="29">
        <v>14.675987882060197</v>
      </c>
      <c r="EM325" s="29">
        <v>14.092989440517997</v>
      </c>
      <c r="EN325" s="29">
        <v>13.699504071010486</v>
      </c>
      <c r="EO325" s="29">
        <v>13.29250719800601</v>
      </c>
      <c r="EP325" s="29">
        <v>12.805457152435958</v>
      </c>
      <c r="EQ325" s="29">
        <v>11.650521144931259</v>
      </c>
      <c r="ER325" s="29">
        <v>6.3490107895197632</v>
      </c>
      <c r="ES325" s="29">
        <v>2.1039158063389038</v>
      </c>
      <c r="ET325" s="29">
        <v>-0.27572926662132957</v>
      </c>
      <c r="EU325" s="29">
        <v>0.1595540831361113</v>
      </c>
      <c r="EW325" s="1">
        <v>379792</v>
      </c>
      <c r="EX325" s="1">
        <v>400497</v>
      </c>
      <c r="EY325" s="1" t="s">
        <v>559</v>
      </c>
      <c r="EZ325" s="1" t="s">
        <v>867</v>
      </c>
    </row>
    <row r="326" spans="2:156" ht="16" thickBot="1" x14ac:dyDescent="0.4">
      <c r="B326" s="21" t="s">
        <v>325</v>
      </c>
      <c r="C326" s="22">
        <v>9.9223218717538924</v>
      </c>
      <c r="D326" s="23">
        <v>9.5522370466178153</v>
      </c>
      <c r="E326" s="23">
        <v>9.2352439817703651</v>
      </c>
      <c r="F326" s="23">
        <v>8.8912589787064267</v>
      </c>
      <c r="G326" s="23">
        <v>8.6400738184022607</v>
      </c>
      <c r="H326" s="23">
        <v>8.1981131702961427</v>
      </c>
      <c r="I326" s="23">
        <v>7.7593099754192441</v>
      </c>
      <c r="J326" s="23">
        <v>7.2964730469896217</v>
      </c>
      <c r="K326" s="23">
        <v>6.7810755628887627</v>
      </c>
      <c r="L326" s="23">
        <v>6.1907830566235091</v>
      </c>
      <c r="M326" s="23">
        <v>-5.6466427834266142E-2</v>
      </c>
      <c r="N326" s="23">
        <v>-3.2705933190486647</v>
      </c>
      <c r="O326" s="23">
        <v>-3.5248487984951851</v>
      </c>
      <c r="P326" s="23">
        <v>-3.411111610959388</v>
      </c>
      <c r="Q326" s="24"/>
      <c r="R326" s="23">
        <v>14.559321871753893</v>
      </c>
      <c r="S326" s="23">
        <v>14.189237046617816</v>
      </c>
      <c r="T326" s="23">
        <v>13.872243981770366</v>
      </c>
      <c r="U326" s="23">
        <v>13.528258978706427</v>
      </c>
      <c r="V326" s="23">
        <v>13.277073818402261</v>
      </c>
      <c r="W326" s="23">
        <v>12.835113170296143</v>
      </c>
      <c r="X326" s="23">
        <v>12.396309975419245</v>
      </c>
      <c r="Y326" s="23">
        <v>11.933473046989622</v>
      </c>
      <c r="Z326" s="23">
        <v>11.418075562888763</v>
      </c>
      <c r="AA326" s="23">
        <v>10.82778305662351</v>
      </c>
      <c r="AB326" s="23">
        <v>4.5805335721657343</v>
      </c>
      <c r="AC326" s="23">
        <v>1.3664066809513358</v>
      </c>
      <c r="AD326" s="23">
        <v>1.1121512015048154</v>
      </c>
      <c r="AE326" s="23">
        <v>1.2258883890406125</v>
      </c>
      <c r="AG326" s="25">
        <v>10.065942478433682</v>
      </c>
      <c r="AH326" s="25">
        <v>9.8255278650386355</v>
      </c>
      <c r="AI326" s="25">
        <v>9.5025919532961804</v>
      </c>
      <c r="AJ326" s="25">
        <v>9.1694751263378897</v>
      </c>
      <c r="AK326" s="25">
        <v>8.964700306776427</v>
      </c>
      <c r="AL326" s="25">
        <v>8.5808143526377822</v>
      </c>
      <c r="AM326" s="25">
        <v>8.1853137574856767</v>
      </c>
      <c r="AN326" s="25">
        <v>7.7642732921094844</v>
      </c>
      <c r="AO326" s="25">
        <v>7.2956832052182943</v>
      </c>
      <c r="AP326" s="25">
        <v>6.7393987456152082</v>
      </c>
      <c r="AQ326" s="25">
        <v>5.4424435381510357</v>
      </c>
      <c r="AR326" s="25">
        <v>4.3043302188530532</v>
      </c>
      <c r="AS326" s="25">
        <v>3.6319006706030983</v>
      </c>
      <c r="AT326" s="25">
        <v>3.1244768340610953</v>
      </c>
      <c r="AV326" s="26">
        <v>14.702942478433682</v>
      </c>
      <c r="AW326" s="26">
        <v>14.462527865038636</v>
      </c>
      <c r="AX326" s="26">
        <v>14.139591953296181</v>
      </c>
      <c r="AY326" s="26">
        <v>13.80647512633789</v>
      </c>
      <c r="AZ326" s="26">
        <v>13.601700306776427</v>
      </c>
      <c r="BA326" s="26">
        <v>13.217814352637783</v>
      </c>
      <c r="BB326" s="26">
        <v>12.822313757485677</v>
      </c>
      <c r="BC326" s="26">
        <v>12.401273292109485</v>
      </c>
      <c r="BD326" s="26">
        <v>11.932683205218295</v>
      </c>
      <c r="BE326" s="26">
        <v>11.376398745615209</v>
      </c>
      <c r="BF326" s="26">
        <v>10.079443538151036</v>
      </c>
      <c r="BG326" s="26">
        <v>8.9413302188530537</v>
      </c>
      <c r="BH326" s="26">
        <v>8.2689006706030987</v>
      </c>
      <c r="BI326" s="26">
        <v>7.7614768340610958</v>
      </c>
      <c r="BK326" s="27">
        <v>9.9276995869562352</v>
      </c>
      <c r="BL326" s="27">
        <v>9.5692074841562622</v>
      </c>
      <c r="BM326" s="27">
        <v>9.2642127536831858</v>
      </c>
      <c r="BN326" s="27">
        <v>8.9302888913395417</v>
      </c>
      <c r="BO326" s="27">
        <v>8.7036267926110238</v>
      </c>
      <c r="BP326" s="27">
        <v>8.2987964538213603</v>
      </c>
      <c r="BQ326" s="27">
        <v>7.8867176238145547</v>
      </c>
      <c r="BR326" s="27">
        <v>7.4259738567396596</v>
      </c>
      <c r="BS326" s="27">
        <v>6.9548431689777601</v>
      </c>
      <c r="BT326" s="27">
        <v>6.4221296137629977</v>
      </c>
      <c r="BU326" s="27">
        <v>0.3708057938826741</v>
      </c>
      <c r="BV326" s="27">
        <v>-2.7109046012435485</v>
      </c>
      <c r="BW326" s="27">
        <v>-2.8688317137247736</v>
      </c>
      <c r="BX326" s="27">
        <v>-2.7287093398903934</v>
      </c>
      <c r="BZ326" s="27">
        <v>14.564699586956236</v>
      </c>
      <c r="CA326" s="27">
        <v>14.206207484156263</v>
      </c>
      <c r="CB326" s="27">
        <v>13.901212753683186</v>
      </c>
      <c r="CC326" s="27">
        <v>13.567288891339542</v>
      </c>
      <c r="CD326" s="27">
        <v>13.340626792611024</v>
      </c>
      <c r="CE326" s="27">
        <v>12.935796453821361</v>
      </c>
      <c r="CF326" s="27">
        <v>12.523717623814555</v>
      </c>
      <c r="CG326" s="27">
        <v>12.06297385673966</v>
      </c>
      <c r="CH326" s="27">
        <v>11.591843168977761</v>
      </c>
      <c r="CI326" s="27">
        <v>11.059129613762998</v>
      </c>
      <c r="CJ326" s="27">
        <v>5.0078057938826745</v>
      </c>
      <c r="CK326" s="27">
        <v>1.926095398756452</v>
      </c>
      <c r="CL326" s="27">
        <v>1.7681682862752268</v>
      </c>
      <c r="CM326" s="27">
        <v>1.908290660109607</v>
      </c>
      <c r="CO326" s="28">
        <v>9.9323248898309373</v>
      </c>
      <c r="CP326" s="28">
        <v>9.5761617966606583</v>
      </c>
      <c r="CQ326" s="28">
        <v>9.2805815115099755</v>
      </c>
      <c r="CR326" s="28">
        <v>8.9562864939227946</v>
      </c>
      <c r="CS326" s="28">
        <v>8.7655772899215236</v>
      </c>
      <c r="CT326" s="28">
        <v>8.3809764492052796</v>
      </c>
      <c r="CU326" s="28">
        <v>7.9722401025817131</v>
      </c>
      <c r="CV326" s="28">
        <v>7.5405758945531431</v>
      </c>
      <c r="CW326" s="28">
        <v>5.2619550499817436</v>
      </c>
      <c r="CX326" s="28">
        <v>4.8718474390846254</v>
      </c>
      <c r="CY326" s="28">
        <v>-3.5943540583032956</v>
      </c>
      <c r="CZ326" s="28">
        <v>-8.493497079245607</v>
      </c>
      <c r="DA326" s="28">
        <v>-12.100410266990899</v>
      </c>
      <c r="DB326" s="28">
        <v>-14.641419700703842</v>
      </c>
      <c r="DD326" s="28">
        <v>14.569324889830938</v>
      </c>
      <c r="DE326" s="28">
        <v>14.213161796660659</v>
      </c>
      <c r="DF326" s="28">
        <v>13.917581511509976</v>
      </c>
      <c r="DG326" s="28">
        <v>13.593286493922795</v>
      </c>
      <c r="DH326" s="28">
        <v>13.402577289921524</v>
      </c>
      <c r="DI326" s="28">
        <v>13.01797644920528</v>
      </c>
      <c r="DJ326" s="28">
        <v>12.609240102581714</v>
      </c>
      <c r="DK326" s="28">
        <v>12.177575894553144</v>
      </c>
      <c r="DL326" s="28">
        <v>9.898955049981744</v>
      </c>
      <c r="DM326" s="28">
        <v>9.5088474390846258</v>
      </c>
      <c r="DN326" s="28">
        <v>1.0426459416967049</v>
      </c>
      <c r="DO326" s="28">
        <v>-3.8564970792456066</v>
      </c>
      <c r="DP326" s="28">
        <v>-7.4634102669908984</v>
      </c>
      <c r="DQ326" s="28">
        <v>-10.004419700703842</v>
      </c>
      <c r="DS326" s="29">
        <v>9.9569423218202946</v>
      </c>
      <c r="DT326" s="29">
        <v>9.5845615421366848</v>
      </c>
      <c r="DU326" s="29">
        <v>9.3011178616477128</v>
      </c>
      <c r="DV326" s="29">
        <v>9.009517940338867</v>
      </c>
      <c r="DW326" s="29">
        <v>8.7975175134959951</v>
      </c>
      <c r="DX326" s="29">
        <v>8.4614635768462794</v>
      </c>
      <c r="DY326" s="29">
        <v>7.8525290875411002</v>
      </c>
      <c r="DZ326" s="29">
        <v>7.5082945354951427</v>
      </c>
      <c r="EA326" s="29">
        <v>7.0448684311579672</v>
      </c>
      <c r="EB326" s="29">
        <v>4.8616880190239158</v>
      </c>
      <c r="EC326" s="29">
        <v>-5.5442443918238737</v>
      </c>
      <c r="ED326" s="29">
        <v>-9.8010696112803046</v>
      </c>
      <c r="EE326" s="29">
        <v>-12.193559795537517</v>
      </c>
      <c r="EF326" s="29">
        <v>-11.591317017437866</v>
      </c>
      <c r="EH326" s="29">
        <v>14.593942321820295</v>
      </c>
      <c r="EI326" s="29">
        <v>14.221561542136685</v>
      </c>
      <c r="EJ326" s="29">
        <v>14.221561542136685</v>
      </c>
      <c r="EK326" s="29">
        <v>13.646517940338867</v>
      </c>
      <c r="EL326" s="29">
        <v>13.434517513495996</v>
      </c>
      <c r="EM326" s="29">
        <v>13.09846357684628</v>
      </c>
      <c r="EN326" s="29">
        <v>12.489529087541101</v>
      </c>
      <c r="EO326" s="29">
        <v>12.145294535495143</v>
      </c>
      <c r="EP326" s="29">
        <v>11.681868431157968</v>
      </c>
      <c r="EQ326" s="29">
        <v>9.4986880190239162</v>
      </c>
      <c r="ER326" s="29">
        <v>-0.90724439182387329</v>
      </c>
      <c r="ES326" s="29">
        <v>-5.1640696112803042</v>
      </c>
      <c r="ET326" s="29">
        <v>-7.5565597955375168</v>
      </c>
      <c r="EU326" s="29">
        <v>-6.9543170174378659</v>
      </c>
      <c r="EW326" s="1">
        <v>334207</v>
      </c>
      <c r="EX326" s="1">
        <v>442111</v>
      </c>
      <c r="EY326" s="1" t="s">
        <v>500</v>
      </c>
      <c r="EZ326" s="1" t="s">
        <v>874</v>
      </c>
    </row>
    <row r="327" spans="2:156" ht="16" thickBot="1" x14ac:dyDescent="0.4">
      <c r="B327" s="21" t="s">
        <v>326</v>
      </c>
      <c r="C327" s="22">
        <v>6.9859855924348633</v>
      </c>
      <c r="D327" s="23">
        <v>6.7728917318446449</v>
      </c>
      <c r="E327" s="23">
        <v>6.7026773969902909</v>
      </c>
      <c r="F327" s="23">
        <v>6.4662728840075765</v>
      </c>
      <c r="G327" s="23">
        <v>6.2014163409039309</v>
      </c>
      <c r="H327" s="23">
        <v>5.8861607450231741</v>
      </c>
      <c r="I327" s="23">
        <v>5.5734493982672433</v>
      </c>
      <c r="J327" s="23">
        <v>5.2030335016279921</v>
      </c>
      <c r="K327" s="23">
        <v>4.8571232234558455</v>
      </c>
      <c r="L327" s="23">
        <v>4.5122711896541858</v>
      </c>
      <c r="M327" s="23">
        <v>3.3651621371270277</v>
      </c>
      <c r="N327" s="23">
        <v>2.9299529808566476</v>
      </c>
      <c r="O327" s="23">
        <v>2.9604260128178179</v>
      </c>
      <c r="P327" s="23">
        <v>3.1807629901891321</v>
      </c>
      <c r="Q327" s="24"/>
      <c r="R327" s="23">
        <v>23.243985592434861</v>
      </c>
      <c r="S327" s="23">
        <v>23.030891731844644</v>
      </c>
      <c r="T327" s="23">
        <v>22.960677396990292</v>
      </c>
      <c r="U327" s="23">
        <v>22.724272884007576</v>
      </c>
      <c r="V327" s="23">
        <v>22.459416340903928</v>
      </c>
      <c r="W327" s="23">
        <v>22.144160745023171</v>
      </c>
      <c r="X327" s="23">
        <v>21.831449398267242</v>
      </c>
      <c r="Y327" s="23">
        <v>21.461033501627991</v>
      </c>
      <c r="Z327" s="23">
        <v>21.115123223455846</v>
      </c>
      <c r="AA327" s="23">
        <v>20.770271189654185</v>
      </c>
      <c r="AB327" s="23">
        <v>19.623162137127025</v>
      </c>
      <c r="AC327" s="23">
        <v>19.187952980856647</v>
      </c>
      <c r="AD327" s="23">
        <v>19.218426012817815</v>
      </c>
      <c r="AE327" s="23">
        <v>19.438762990189133</v>
      </c>
      <c r="AG327" s="25">
        <v>7.1376187283371895</v>
      </c>
      <c r="AH327" s="25">
        <v>7.0504404766831286</v>
      </c>
      <c r="AI327" s="25">
        <v>6.834064633905113</v>
      </c>
      <c r="AJ327" s="25">
        <v>6.5794359490553038</v>
      </c>
      <c r="AK327" s="25">
        <v>6.3245705571086948</v>
      </c>
      <c r="AL327" s="25">
        <v>6.0265692798468038</v>
      </c>
      <c r="AM327" s="25">
        <v>5.7271255329397999</v>
      </c>
      <c r="AN327" s="25">
        <v>5.3640322083972922</v>
      </c>
      <c r="AO327" s="25">
        <v>5.0126327873409977</v>
      </c>
      <c r="AP327" s="25">
        <v>4.6791433249787158</v>
      </c>
      <c r="AQ327" s="25">
        <v>3.7710560466767813</v>
      </c>
      <c r="AR327" s="25">
        <v>3.2209076710208482</v>
      </c>
      <c r="AS327" s="25">
        <v>2.9504557556079263</v>
      </c>
      <c r="AT327" s="25">
        <v>2.8398912321281813</v>
      </c>
      <c r="AV327" s="26">
        <v>23.39561872833719</v>
      </c>
      <c r="AW327" s="26">
        <v>23.308440476683128</v>
      </c>
      <c r="AX327" s="26">
        <v>23.09206463390511</v>
      </c>
      <c r="AY327" s="26">
        <v>22.837435949055305</v>
      </c>
      <c r="AZ327" s="26">
        <v>22.582570557108696</v>
      </c>
      <c r="BA327" s="26">
        <v>22.284569279846803</v>
      </c>
      <c r="BB327" s="26">
        <v>21.985125532939797</v>
      </c>
      <c r="BC327" s="26">
        <v>21.622032208397293</v>
      </c>
      <c r="BD327" s="26">
        <v>21.270632787340997</v>
      </c>
      <c r="BE327" s="26">
        <v>20.937143324978713</v>
      </c>
      <c r="BF327" s="26">
        <v>20.029056046676779</v>
      </c>
      <c r="BG327" s="26">
        <v>19.478907671020849</v>
      </c>
      <c r="BH327" s="26">
        <v>19.208455755607925</v>
      </c>
      <c r="BI327" s="26">
        <v>19.09789123212818</v>
      </c>
      <c r="BK327" s="27">
        <v>6.9902063065727749</v>
      </c>
      <c r="BL327" s="27">
        <v>6.7800798654131125</v>
      </c>
      <c r="BM327" s="27">
        <v>6.7072721874656995</v>
      </c>
      <c r="BN327" s="27">
        <v>6.4975405292619417</v>
      </c>
      <c r="BO327" s="27">
        <v>6.2409080692360401</v>
      </c>
      <c r="BP327" s="27">
        <v>5.9353123888637018</v>
      </c>
      <c r="BQ327" s="27">
        <v>5.6317153695220394</v>
      </c>
      <c r="BR327" s="27">
        <v>5.2708974494231402</v>
      </c>
      <c r="BS327" s="27">
        <v>4.9392301494998545</v>
      </c>
      <c r="BT327" s="27">
        <v>4.6259072990540897</v>
      </c>
      <c r="BU327" s="27">
        <v>3.5622333456767468</v>
      </c>
      <c r="BV327" s="27">
        <v>3.1733909866085916</v>
      </c>
      <c r="BW327" s="27">
        <v>3.205349099477397</v>
      </c>
      <c r="BX327" s="27">
        <v>3.421648853733565</v>
      </c>
      <c r="BZ327" s="27">
        <v>23.248206306572776</v>
      </c>
      <c r="CA327" s="27">
        <v>23.03807986541311</v>
      </c>
      <c r="CB327" s="27">
        <v>22.9652721874657</v>
      </c>
      <c r="CC327" s="27">
        <v>22.755540529261943</v>
      </c>
      <c r="CD327" s="27">
        <v>22.498908069236037</v>
      </c>
      <c r="CE327" s="27">
        <v>22.193312388863703</v>
      </c>
      <c r="CF327" s="27">
        <v>21.889715369522037</v>
      </c>
      <c r="CG327" s="27">
        <v>21.528897449423141</v>
      </c>
      <c r="CH327" s="27">
        <v>21.197230149499852</v>
      </c>
      <c r="CI327" s="27">
        <v>20.883907299054087</v>
      </c>
      <c r="CJ327" s="27">
        <v>19.820233345676748</v>
      </c>
      <c r="CK327" s="27">
        <v>19.431390986608591</v>
      </c>
      <c r="CL327" s="27">
        <v>19.463349099477398</v>
      </c>
      <c r="CM327" s="27">
        <v>19.679648853733564</v>
      </c>
      <c r="CO327" s="28">
        <v>7.0006428108183414</v>
      </c>
      <c r="CP327" s="28">
        <v>6.8027787783835976</v>
      </c>
      <c r="CQ327" s="28">
        <v>6.7467765680747664</v>
      </c>
      <c r="CR327" s="28">
        <v>6.568536258710779</v>
      </c>
      <c r="CS327" s="28">
        <v>6.3594151549393594</v>
      </c>
      <c r="CT327" s="28">
        <v>6.1153823442842636</v>
      </c>
      <c r="CU327" s="28">
        <v>5.8850666198194457</v>
      </c>
      <c r="CV327" s="28">
        <v>5.6122548046043406</v>
      </c>
      <c r="CW327" s="28">
        <v>5.3922878679461377</v>
      </c>
      <c r="CX327" s="28">
        <v>5.2024861080242353</v>
      </c>
      <c r="CY327" s="28">
        <v>4.1427522477523748</v>
      </c>
      <c r="CZ327" s="28">
        <v>1.9345769402535176</v>
      </c>
      <c r="DA327" s="28">
        <v>0.2325659509274054</v>
      </c>
      <c r="DB327" s="28">
        <v>-0.83533809567896711</v>
      </c>
      <c r="DD327" s="28">
        <v>23.258642810818341</v>
      </c>
      <c r="DE327" s="28">
        <v>23.060778778383597</v>
      </c>
      <c r="DF327" s="28">
        <v>23.004776568074767</v>
      </c>
      <c r="DG327" s="28">
        <v>22.826536258710778</v>
      </c>
      <c r="DH327" s="28">
        <v>22.617415154939359</v>
      </c>
      <c r="DI327" s="28">
        <v>22.373382344284263</v>
      </c>
      <c r="DJ327" s="28">
        <v>22.143066619819443</v>
      </c>
      <c r="DK327" s="28">
        <v>21.87025480460434</v>
      </c>
      <c r="DL327" s="28">
        <v>21.650287867946137</v>
      </c>
      <c r="DM327" s="28">
        <v>21.460486108024234</v>
      </c>
      <c r="DN327" s="28">
        <v>20.400752247752372</v>
      </c>
      <c r="DO327" s="28">
        <v>18.192576940253517</v>
      </c>
      <c r="DP327" s="28">
        <v>16.490565950927405</v>
      </c>
      <c r="DQ327" s="28">
        <v>15.422661904321032</v>
      </c>
      <c r="DS327" s="29">
        <v>6.9959342987109583</v>
      </c>
      <c r="DT327" s="29">
        <v>6.7840115432600729</v>
      </c>
      <c r="DU327" s="29">
        <v>6.7126921122508794</v>
      </c>
      <c r="DV327" s="29">
        <v>6.5395952121675265</v>
      </c>
      <c r="DW327" s="29">
        <v>6.3632939996049664</v>
      </c>
      <c r="DX327" s="29">
        <v>6.1685453420685992</v>
      </c>
      <c r="DY327" s="29">
        <v>5.9821422169684393</v>
      </c>
      <c r="DZ327" s="29">
        <v>5.7667050376120894</v>
      </c>
      <c r="EA327" s="29">
        <v>5.5581740574846332</v>
      </c>
      <c r="EB327" s="29">
        <v>5.1228558907778954</v>
      </c>
      <c r="EC327" s="29">
        <v>2.5207463426829921</v>
      </c>
      <c r="ED327" s="29">
        <v>0.48587869468115663</v>
      </c>
      <c r="EE327" s="29">
        <v>-0.58414035997308211</v>
      </c>
      <c r="EF327" s="29">
        <v>-7.5465959494630752E-2</v>
      </c>
      <c r="EH327" s="29">
        <v>23.253934298710959</v>
      </c>
      <c r="EI327" s="29">
        <v>23.042011543260074</v>
      </c>
      <c r="EJ327" s="29">
        <v>23.042011543260074</v>
      </c>
      <c r="EK327" s="29">
        <v>22.797595212167526</v>
      </c>
      <c r="EL327" s="29">
        <v>22.621293999604966</v>
      </c>
      <c r="EM327" s="29">
        <v>22.4265453420686</v>
      </c>
      <c r="EN327" s="29">
        <v>22.240142216968437</v>
      </c>
      <c r="EO327" s="29">
        <v>22.024705037612087</v>
      </c>
      <c r="EP327" s="29">
        <v>21.816174057484631</v>
      </c>
      <c r="EQ327" s="29">
        <v>21.380855890777895</v>
      </c>
      <c r="ER327" s="29">
        <v>18.778746342682993</v>
      </c>
      <c r="ES327" s="29">
        <v>16.743878694681158</v>
      </c>
      <c r="ET327" s="29">
        <v>15.673859640026917</v>
      </c>
      <c r="EU327" s="29">
        <v>16.182534040505367</v>
      </c>
      <c r="EW327" s="1">
        <v>387242</v>
      </c>
      <c r="EX327" s="1">
        <v>405960</v>
      </c>
      <c r="EY327" s="1" t="s">
        <v>551</v>
      </c>
      <c r="EZ327" s="1" t="s">
        <v>861</v>
      </c>
    </row>
    <row r="328" spans="2:156" ht="16" thickBot="1" x14ac:dyDescent="0.4">
      <c r="B328" s="21" t="s">
        <v>327</v>
      </c>
      <c r="C328" s="22">
        <v>2.0792062110711989</v>
      </c>
      <c r="D328" s="23">
        <v>0.68619933695072888</v>
      </c>
      <c r="E328" s="23">
        <v>0.6845246216726828</v>
      </c>
      <c r="F328" s="23">
        <v>0.61437672812877864</v>
      </c>
      <c r="G328" s="23">
        <v>0.4312095842250514</v>
      </c>
      <c r="H328" s="23">
        <v>0.14306284278877257</v>
      </c>
      <c r="I328" s="23">
        <v>-0.19522087213099582</v>
      </c>
      <c r="J328" s="23">
        <v>-0.28322903160394119</v>
      </c>
      <c r="K328" s="23">
        <v>-0.40581793476231809</v>
      </c>
      <c r="L328" s="23">
        <v>-0.59612572194708946</v>
      </c>
      <c r="M328" s="23">
        <v>-1.5990315816716425</v>
      </c>
      <c r="N328" s="23">
        <v>-3.0489873127842984</v>
      </c>
      <c r="O328" s="23">
        <v>-4.1831447639082633</v>
      </c>
      <c r="P328" s="23">
        <v>-5.4558805968527686</v>
      </c>
      <c r="Q328" s="24"/>
      <c r="R328" s="23">
        <v>9.0792062110711989</v>
      </c>
      <c r="S328" s="23">
        <v>7.6861993369507289</v>
      </c>
      <c r="T328" s="23">
        <v>7.6845246216726828</v>
      </c>
      <c r="U328" s="23">
        <v>7.6143767281287786</v>
      </c>
      <c r="V328" s="23">
        <v>7.4312095842250514</v>
      </c>
      <c r="W328" s="23">
        <v>7.1430628427887726</v>
      </c>
      <c r="X328" s="23">
        <v>6.8047791278690042</v>
      </c>
      <c r="Y328" s="23">
        <v>6.7167709683960588</v>
      </c>
      <c r="Z328" s="23">
        <v>6.5941820652376819</v>
      </c>
      <c r="AA328" s="23">
        <v>6.4038742780529105</v>
      </c>
      <c r="AB328" s="23">
        <v>5.4009684183283575</v>
      </c>
      <c r="AC328" s="23">
        <v>3.9510126872157016</v>
      </c>
      <c r="AD328" s="23">
        <v>2.8168552360917367</v>
      </c>
      <c r="AE328" s="23">
        <v>1.5441194031472314</v>
      </c>
      <c r="AG328" s="25">
        <v>2.9476398405967288</v>
      </c>
      <c r="AH328" s="25">
        <v>2.3464195744096941</v>
      </c>
      <c r="AI328" s="25">
        <v>2.2569587266644788</v>
      </c>
      <c r="AJ328" s="25">
        <v>2.0733588359037931</v>
      </c>
      <c r="AK328" s="25">
        <v>1.8006888317867791</v>
      </c>
      <c r="AL328" s="25">
        <v>1.4894745401518854</v>
      </c>
      <c r="AM328" s="25">
        <v>1.1187372543617151</v>
      </c>
      <c r="AN328" s="25">
        <v>0.96279028488672935</v>
      </c>
      <c r="AO328" s="25">
        <v>0.75811893768910821</v>
      </c>
      <c r="AP328" s="25">
        <v>0.51827826665464016</v>
      </c>
      <c r="AQ328" s="25">
        <v>-0.34453820811249969</v>
      </c>
      <c r="AR328" s="25">
        <v>-1.3487261288613901</v>
      </c>
      <c r="AS328" s="25">
        <v>-2.3292514330362195</v>
      </c>
      <c r="AT328" s="25">
        <v>-3.1010174759365157</v>
      </c>
      <c r="AV328" s="26">
        <v>9.9476398405967288</v>
      </c>
      <c r="AW328" s="26">
        <v>9.3464195744096941</v>
      </c>
      <c r="AX328" s="26">
        <v>9.2569587266644788</v>
      </c>
      <c r="AY328" s="26">
        <v>9.0733588359037931</v>
      </c>
      <c r="AZ328" s="26">
        <v>8.8006888317867791</v>
      </c>
      <c r="BA328" s="26">
        <v>8.4894745401518854</v>
      </c>
      <c r="BB328" s="26">
        <v>8.1187372543617151</v>
      </c>
      <c r="BC328" s="26">
        <v>7.9627902848867294</v>
      </c>
      <c r="BD328" s="26">
        <v>7.7581189376891082</v>
      </c>
      <c r="BE328" s="26">
        <v>7.5182782666546402</v>
      </c>
      <c r="BF328" s="26">
        <v>6.6554617918875003</v>
      </c>
      <c r="BG328" s="26">
        <v>5.6512738711386099</v>
      </c>
      <c r="BH328" s="26">
        <v>4.6707485669637805</v>
      </c>
      <c r="BI328" s="26">
        <v>3.8989825240634843</v>
      </c>
      <c r="BK328" s="27">
        <v>2.0833936996379236</v>
      </c>
      <c r="BL328" s="27">
        <v>0.69991240309752456</v>
      </c>
      <c r="BM328" s="27">
        <v>0.69435291843406688</v>
      </c>
      <c r="BN328" s="27">
        <v>0.62390023468939759</v>
      </c>
      <c r="BO328" s="27">
        <v>0.45683607093428691</v>
      </c>
      <c r="BP328" s="27">
        <v>0.16867006249303884</v>
      </c>
      <c r="BQ328" s="27">
        <v>-0.16516083070268195</v>
      </c>
      <c r="BR328" s="27">
        <v>-0.25380671212447581</v>
      </c>
      <c r="BS328" s="27">
        <v>-0.3743855115617265</v>
      </c>
      <c r="BT328" s="27">
        <v>-0.54910467723133038</v>
      </c>
      <c r="BU328" s="27">
        <v>-1.3826175533419978</v>
      </c>
      <c r="BV328" s="27">
        <v>-2.2348755213799372</v>
      </c>
      <c r="BW328" s="27">
        <v>-3.0734845027383173</v>
      </c>
      <c r="BX328" s="27">
        <v>-3.7704450026160004</v>
      </c>
      <c r="BZ328" s="27">
        <v>9.0833936996379236</v>
      </c>
      <c r="CA328" s="27">
        <v>7.6999124030975246</v>
      </c>
      <c r="CB328" s="27">
        <v>7.6943529184340669</v>
      </c>
      <c r="CC328" s="27">
        <v>7.6239002346893976</v>
      </c>
      <c r="CD328" s="27">
        <v>7.4568360709342869</v>
      </c>
      <c r="CE328" s="27">
        <v>7.1686700624930388</v>
      </c>
      <c r="CF328" s="27">
        <v>6.8348391692973181</v>
      </c>
      <c r="CG328" s="27">
        <v>6.7461932878755242</v>
      </c>
      <c r="CH328" s="27">
        <v>6.6256144884382735</v>
      </c>
      <c r="CI328" s="27">
        <v>6.4508953227686696</v>
      </c>
      <c r="CJ328" s="27">
        <v>5.6173824466580022</v>
      </c>
      <c r="CK328" s="27">
        <v>4.7651244786200628</v>
      </c>
      <c r="CL328" s="27">
        <v>3.9265154972616827</v>
      </c>
      <c r="CM328" s="27">
        <v>3.2295549973839996</v>
      </c>
      <c r="CO328" s="28">
        <v>2.113096778035942</v>
      </c>
      <c r="CP328" s="28">
        <v>0.75884325182098777</v>
      </c>
      <c r="CQ328" s="28">
        <v>0.80003189928615726</v>
      </c>
      <c r="CR328" s="28">
        <v>0.75568230563613525</v>
      </c>
      <c r="CS328" s="28">
        <v>0.61304116181673507</v>
      </c>
      <c r="CT328" s="28">
        <v>0.34417562859918149</v>
      </c>
      <c r="CU328" s="28">
        <v>4.260355513121894E-2</v>
      </c>
      <c r="CV328" s="28">
        <v>-6.3567736379411599E-2</v>
      </c>
      <c r="CW328" s="28">
        <v>-0.28434904039926678</v>
      </c>
      <c r="CX328" s="28">
        <v>-0.47576551115888321</v>
      </c>
      <c r="CY328" s="28">
        <v>-2.4885994764010491</v>
      </c>
      <c r="CZ328" s="28">
        <v>-5.5214049012966235</v>
      </c>
      <c r="DA328" s="28">
        <v>-7.6378699687017573</v>
      </c>
      <c r="DB328" s="28">
        <v>-8.6532162816263778</v>
      </c>
      <c r="DD328" s="28">
        <v>9.113096778035942</v>
      </c>
      <c r="DE328" s="28">
        <v>7.7588432518209878</v>
      </c>
      <c r="DF328" s="28">
        <v>7.8000318992861573</v>
      </c>
      <c r="DG328" s="28">
        <v>7.7556823056361353</v>
      </c>
      <c r="DH328" s="28">
        <v>7.6130411618167351</v>
      </c>
      <c r="DI328" s="28">
        <v>7.3441756285991815</v>
      </c>
      <c r="DJ328" s="28">
        <v>7.0426035551312189</v>
      </c>
      <c r="DK328" s="28">
        <v>6.9364322636205884</v>
      </c>
      <c r="DL328" s="28">
        <v>6.7156509596007332</v>
      </c>
      <c r="DM328" s="28">
        <v>6.5242344888411168</v>
      </c>
      <c r="DN328" s="28">
        <v>4.5114005235989509</v>
      </c>
      <c r="DO328" s="28">
        <v>1.4785950987033765</v>
      </c>
      <c r="DP328" s="28">
        <v>-0.63786996870175727</v>
      </c>
      <c r="DQ328" s="28">
        <v>-1.6532162816263778</v>
      </c>
      <c r="DS328" s="29">
        <v>2.0944824177728023</v>
      </c>
      <c r="DT328" s="29">
        <v>0.7142312666248678</v>
      </c>
      <c r="DU328" s="29">
        <v>0.73379835467596877</v>
      </c>
      <c r="DV328" s="29">
        <v>0.67384281996257656</v>
      </c>
      <c r="DW328" s="29">
        <v>0.52847654898925711</v>
      </c>
      <c r="DX328" s="29">
        <v>0.21147151983490531</v>
      </c>
      <c r="DY328" s="29">
        <v>-0.13989909644343612</v>
      </c>
      <c r="DZ328" s="29">
        <v>-0.37820292657237076</v>
      </c>
      <c r="EA328" s="29">
        <v>-0.7206104828039841</v>
      </c>
      <c r="EB328" s="29">
        <v>-1.2590291936832152</v>
      </c>
      <c r="EC328" s="29">
        <v>-4.4229841348041141</v>
      </c>
      <c r="ED328" s="29">
        <v>-7.2864658073089963</v>
      </c>
      <c r="EE328" s="29">
        <v>-8.690985414239897</v>
      </c>
      <c r="EF328" s="29">
        <v>-8.5141155972679954</v>
      </c>
      <c r="EH328" s="29">
        <v>9.0944824177728023</v>
      </c>
      <c r="EI328" s="29">
        <v>7.7142312666248678</v>
      </c>
      <c r="EJ328" s="29">
        <v>7.7142312666248678</v>
      </c>
      <c r="EK328" s="29">
        <v>7.6738428199625766</v>
      </c>
      <c r="EL328" s="29">
        <v>7.5284765489892571</v>
      </c>
      <c r="EM328" s="29">
        <v>7.2114715198349053</v>
      </c>
      <c r="EN328" s="29">
        <v>6.8601009035565639</v>
      </c>
      <c r="EO328" s="29">
        <v>6.6217970734276292</v>
      </c>
      <c r="EP328" s="29">
        <v>6.2793895171960159</v>
      </c>
      <c r="EQ328" s="29">
        <v>5.7409708063167848</v>
      </c>
      <c r="ER328" s="29">
        <v>2.5770158651958859</v>
      </c>
      <c r="ES328" s="29">
        <v>-0.28646580730899629</v>
      </c>
      <c r="ET328" s="29">
        <v>-1.690985414239897</v>
      </c>
      <c r="EU328" s="29">
        <v>-1.5141155972679954</v>
      </c>
      <c r="EW328" s="1">
        <v>380714</v>
      </c>
      <c r="EX328" s="1">
        <v>396551</v>
      </c>
      <c r="EY328" s="1" t="s">
        <v>561</v>
      </c>
      <c r="EZ328" s="1" t="s">
        <v>859</v>
      </c>
    </row>
    <row r="329" spans="2:156" ht="16" thickBot="1" x14ac:dyDescent="0.4">
      <c r="B329" s="21" t="s">
        <v>328</v>
      </c>
      <c r="C329" s="22">
        <v>2.2809893100967766</v>
      </c>
      <c r="D329" s="23">
        <v>2.0684678267328263</v>
      </c>
      <c r="E329" s="23">
        <v>1.9424318222826393</v>
      </c>
      <c r="F329" s="23">
        <v>1.9992155002472938</v>
      </c>
      <c r="G329" s="23">
        <v>2.0667859680835878</v>
      </c>
      <c r="H329" s="23">
        <v>2.0929265508138872</v>
      </c>
      <c r="I329" s="23">
        <v>1.9113430132087004</v>
      </c>
      <c r="J329" s="23">
        <v>1.8530764176136003</v>
      </c>
      <c r="K329" s="23">
        <v>1.7386989711779819</v>
      </c>
      <c r="L329" s="23">
        <v>1.6592351694420966</v>
      </c>
      <c r="M329" s="23">
        <v>-8.0206277706842464</v>
      </c>
      <c r="N329" s="23">
        <v>-8.5428425699663926</v>
      </c>
      <c r="O329" s="23">
        <v>-8.3103452028306357</v>
      </c>
      <c r="P329" s="23">
        <v>-8.0881440397162621</v>
      </c>
      <c r="Q329" s="24"/>
      <c r="R329" s="23">
        <v>7.5309893100967766</v>
      </c>
      <c r="S329" s="23">
        <v>7.3184678267328263</v>
      </c>
      <c r="T329" s="23">
        <v>7.1924318222826393</v>
      </c>
      <c r="U329" s="23">
        <v>7.2492155002472938</v>
      </c>
      <c r="V329" s="23">
        <v>7.3167859680835878</v>
      </c>
      <c r="W329" s="23">
        <v>7.3429265508138872</v>
      </c>
      <c r="X329" s="23">
        <v>7.1613430132087004</v>
      </c>
      <c r="Y329" s="23">
        <v>7.1030764176136003</v>
      </c>
      <c r="Z329" s="23">
        <v>6.9886989711779819</v>
      </c>
      <c r="AA329" s="23">
        <v>6.9092351694420966</v>
      </c>
      <c r="AB329" s="23">
        <v>-2.7706277706842464</v>
      </c>
      <c r="AC329" s="23">
        <v>-3.2928425699663926</v>
      </c>
      <c r="AD329" s="23">
        <v>-3.0603452028306357</v>
      </c>
      <c r="AE329" s="23">
        <v>-2.8381440397162621</v>
      </c>
      <c r="AG329" s="25">
        <v>2.6680881692542329</v>
      </c>
      <c r="AH329" s="25">
        <v>2.7588949278583801</v>
      </c>
      <c r="AI329" s="25">
        <v>2.5323798741332819</v>
      </c>
      <c r="AJ329" s="25">
        <v>2.505850156542655</v>
      </c>
      <c r="AK329" s="25">
        <v>2.5210740048261258</v>
      </c>
      <c r="AL329" s="25">
        <v>2.5420103410174963</v>
      </c>
      <c r="AM329" s="25">
        <v>2.3535579703323339</v>
      </c>
      <c r="AN329" s="25">
        <v>2.235458582547718</v>
      </c>
      <c r="AO329" s="25">
        <v>2.1061076344844274</v>
      </c>
      <c r="AP329" s="25">
        <v>2.0031515572640455</v>
      </c>
      <c r="AQ329" s="25">
        <v>1.5886573112209899</v>
      </c>
      <c r="AR329" s="25">
        <v>1.1367758375613271</v>
      </c>
      <c r="AS329" s="25">
        <v>0.41813826871300463</v>
      </c>
      <c r="AT329" s="25">
        <v>0.27778150725903572</v>
      </c>
      <c r="AV329" s="26">
        <v>7.9180881692542329</v>
      </c>
      <c r="AW329" s="26">
        <v>8.0088949278583801</v>
      </c>
      <c r="AX329" s="26">
        <v>7.7823798741332819</v>
      </c>
      <c r="AY329" s="26">
        <v>7.755850156542655</v>
      </c>
      <c r="AZ329" s="26">
        <v>7.7710740048261258</v>
      </c>
      <c r="BA329" s="26">
        <v>7.7920103410174963</v>
      </c>
      <c r="BB329" s="26">
        <v>7.6035579703323339</v>
      </c>
      <c r="BC329" s="26">
        <v>7.485458582547718</v>
      </c>
      <c r="BD329" s="26">
        <v>7.3561076344844274</v>
      </c>
      <c r="BE329" s="26">
        <v>7.2531515572640455</v>
      </c>
      <c r="BF329" s="26">
        <v>6.8386573112209899</v>
      </c>
      <c r="BG329" s="26">
        <v>6.3867758375613271</v>
      </c>
      <c r="BH329" s="26">
        <v>5.6681382687130046</v>
      </c>
      <c r="BI329" s="26">
        <v>5.5277815072590357</v>
      </c>
      <c r="BK329" s="27">
        <v>2.2821494482605118</v>
      </c>
      <c r="BL329" s="27">
        <v>2.0695104553506631</v>
      </c>
      <c r="BM329" s="27">
        <v>1.9422462313410769</v>
      </c>
      <c r="BN329" s="27">
        <v>1.9931638720148328</v>
      </c>
      <c r="BO329" s="27">
        <v>2.0620404941259913</v>
      </c>
      <c r="BP329" s="27">
        <v>2.0858229834388649</v>
      </c>
      <c r="BQ329" s="27">
        <v>1.9042204261904647</v>
      </c>
      <c r="BR329" s="27">
        <v>1.8471813787460842</v>
      </c>
      <c r="BS329" s="27">
        <v>1.7305468497460179</v>
      </c>
      <c r="BT329" s="27">
        <v>1.6528478227023164</v>
      </c>
      <c r="BU329" s="27">
        <v>-7.9344247923188007</v>
      </c>
      <c r="BV329" s="27">
        <v>-8.0547275379967225</v>
      </c>
      <c r="BW329" s="27">
        <v>-7.7697012823855793</v>
      </c>
      <c r="BX329" s="27">
        <v>-7.2655425099074158</v>
      </c>
      <c r="BZ329" s="27">
        <v>7.5321494482605118</v>
      </c>
      <c r="CA329" s="27">
        <v>7.3195104553506631</v>
      </c>
      <c r="CB329" s="27">
        <v>7.1922462313410769</v>
      </c>
      <c r="CC329" s="27">
        <v>7.2431638720148328</v>
      </c>
      <c r="CD329" s="27">
        <v>7.3120404941259913</v>
      </c>
      <c r="CE329" s="27">
        <v>7.3358229834388649</v>
      </c>
      <c r="CF329" s="27">
        <v>7.1542204261904647</v>
      </c>
      <c r="CG329" s="27">
        <v>7.0971813787460842</v>
      </c>
      <c r="CH329" s="27">
        <v>6.9805468497460179</v>
      </c>
      <c r="CI329" s="27">
        <v>6.9028478227023164</v>
      </c>
      <c r="CJ329" s="27">
        <v>-2.6844247923188007</v>
      </c>
      <c r="CK329" s="27">
        <v>-2.8047275379967225</v>
      </c>
      <c r="CL329" s="27">
        <v>-2.5197012823855793</v>
      </c>
      <c r="CM329" s="27">
        <v>-2.0155425099074158</v>
      </c>
      <c r="CO329" s="28">
        <v>2.3116560407299893</v>
      </c>
      <c r="CP329" s="28">
        <v>2.130396826690907</v>
      </c>
      <c r="CQ329" s="28">
        <v>2.0352545916593634</v>
      </c>
      <c r="CR329" s="28">
        <v>2.1065332881761005</v>
      </c>
      <c r="CS329" s="28">
        <v>2.2178552061300536</v>
      </c>
      <c r="CT329" s="28">
        <v>2.2474207250119225</v>
      </c>
      <c r="CU329" s="28">
        <v>2.0726917098925384</v>
      </c>
      <c r="CV329" s="28">
        <v>1.996980364596963</v>
      </c>
      <c r="CW329" s="28">
        <v>1.8715203959383189</v>
      </c>
      <c r="CX329" s="28">
        <v>1.7670982071815065</v>
      </c>
      <c r="CY329" s="28">
        <v>-7.495185204802155</v>
      </c>
      <c r="CZ329" s="28">
        <v>-8.643277651408809</v>
      </c>
      <c r="DA329" s="28">
        <v>-8.884082213030954</v>
      </c>
      <c r="DB329" s="28">
        <v>-8.4141055367477584</v>
      </c>
      <c r="DD329" s="28">
        <v>7.5616560407299893</v>
      </c>
      <c r="DE329" s="28">
        <v>7.380396826690907</v>
      </c>
      <c r="DF329" s="28">
        <v>7.2852545916593634</v>
      </c>
      <c r="DG329" s="28">
        <v>7.3565332881761005</v>
      </c>
      <c r="DH329" s="28">
        <v>7.4678552061300536</v>
      </c>
      <c r="DI329" s="28">
        <v>7.4974207250119225</v>
      </c>
      <c r="DJ329" s="28">
        <v>7.3226917098925384</v>
      </c>
      <c r="DK329" s="28">
        <v>7.246980364596963</v>
      </c>
      <c r="DL329" s="28">
        <v>7.1215203959383189</v>
      </c>
      <c r="DM329" s="28">
        <v>7.0170982071815065</v>
      </c>
      <c r="DN329" s="28">
        <v>-2.245185204802155</v>
      </c>
      <c r="DO329" s="28">
        <v>-3.393277651408809</v>
      </c>
      <c r="DP329" s="28">
        <v>-3.634082213030954</v>
      </c>
      <c r="DQ329" s="28">
        <v>-3.1641055367477584</v>
      </c>
      <c r="DS329" s="29">
        <v>2.3014963521489609</v>
      </c>
      <c r="DT329" s="29">
        <v>2.1066293987583453</v>
      </c>
      <c r="DU329" s="29">
        <v>1.9972964988182564</v>
      </c>
      <c r="DV329" s="29">
        <v>2.0573088308119196</v>
      </c>
      <c r="DW329" s="29">
        <v>2.1504777924542449</v>
      </c>
      <c r="DX329" s="29">
        <v>-1.6866330933841276</v>
      </c>
      <c r="DY329" s="29">
        <v>-9.1859673121613419</v>
      </c>
      <c r="DZ329" s="29">
        <v>-8.5332215516613417</v>
      </c>
      <c r="EA329" s="29">
        <v>-8.1262259641232433</v>
      </c>
      <c r="EB329" s="29">
        <v>-7.7761057194753249</v>
      </c>
      <c r="EC329" s="29">
        <v>-8.2907103019112114</v>
      </c>
      <c r="ED329" s="29">
        <v>-9.5035340614059294</v>
      </c>
      <c r="EE329" s="29">
        <v>-9.5571789365265829</v>
      </c>
      <c r="EF329" s="29">
        <v>-8.5597359158969084</v>
      </c>
      <c r="EH329" s="29">
        <v>7.5514963521489609</v>
      </c>
      <c r="EI329" s="29">
        <v>7.3566293987583453</v>
      </c>
      <c r="EJ329" s="29">
        <v>7.3566293987583453</v>
      </c>
      <c r="EK329" s="29">
        <v>7.3073088308119196</v>
      </c>
      <c r="EL329" s="29">
        <v>7.4004777924542449</v>
      </c>
      <c r="EM329" s="29">
        <v>3.5633669066158724</v>
      </c>
      <c r="EN329" s="29">
        <v>-3.9359673121613419</v>
      </c>
      <c r="EO329" s="29">
        <v>-3.2832215516613417</v>
      </c>
      <c r="EP329" s="29">
        <v>-2.8762259641232433</v>
      </c>
      <c r="EQ329" s="29">
        <v>-2.5261057194753249</v>
      </c>
      <c r="ER329" s="29">
        <v>-3.0407103019112114</v>
      </c>
      <c r="ES329" s="29">
        <v>-4.2535340614059294</v>
      </c>
      <c r="ET329" s="29">
        <v>-4.3071789365265829</v>
      </c>
      <c r="EU329" s="29">
        <v>-3.3097359158969084</v>
      </c>
      <c r="EW329" s="1">
        <v>378738</v>
      </c>
      <c r="EX329" s="1">
        <v>397694</v>
      </c>
      <c r="EY329" s="1" t="s">
        <v>493</v>
      </c>
      <c r="EZ329" s="1" t="s">
        <v>866</v>
      </c>
    </row>
    <row r="330" spans="2:156" ht="16" thickBot="1" x14ac:dyDescent="0.4">
      <c r="B330" s="21" t="s">
        <v>329</v>
      </c>
      <c r="C330" s="22">
        <v>20.016340350107349</v>
      </c>
      <c r="D330" s="23">
        <v>19.955358452495755</v>
      </c>
      <c r="E330" s="23">
        <v>19.929231102211027</v>
      </c>
      <c r="F330" s="23">
        <v>19.885528957108043</v>
      </c>
      <c r="G330" s="23">
        <v>19.807698296316818</v>
      </c>
      <c r="H330" s="23">
        <v>19.761372027668639</v>
      </c>
      <c r="I330" s="23">
        <v>19.692095084019751</v>
      </c>
      <c r="J330" s="23">
        <v>19.598030353908079</v>
      </c>
      <c r="K330" s="23">
        <v>19.543461791186335</v>
      </c>
      <c r="L330" s="23">
        <v>19.452852866671321</v>
      </c>
      <c r="M330" s="23">
        <v>18.951270861962151</v>
      </c>
      <c r="N330" s="23">
        <v>18.126411707401122</v>
      </c>
      <c r="O330" s="23">
        <v>17.472637117193855</v>
      </c>
      <c r="P330" s="23">
        <v>16.907939773804252</v>
      </c>
      <c r="Q330" s="24"/>
      <c r="R330" s="23">
        <v>-3.7986596498926533</v>
      </c>
      <c r="S330" s="23">
        <v>-3.8596415475042449</v>
      </c>
      <c r="T330" s="23">
        <v>-3.8857688977889748</v>
      </c>
      <c r="U330" s="23">
        <v>-3.9294710428919561</v>
      </c>
      <c r="V330" s="23">
        <v>-4.0073017036831828</v>
      </c>
      <c r="W330" s="23">
        <v>-4.0536279723313626</v>
      </c>
      <c r="X330" s="23">
        <v>-4.1229049159802491</v>
      </c>
      <c r="Y330" s="23">
        <v>-4.2169696460919219</v>
      </c>
      <c r="Z330" s="23">
        <v>-4.2715382088136664</v>
      </c>
      <c r="AA330" s="23">
        <v>-4.3621471333286799</v>
      </c>
      <c r="AB330" s="23">
        <v>-4.8637291380378525</v>
      </c>
      <c r="AC330" s="23">
        <v>-5.6885882925988795</v>
      </c>
      <c r="AD330" s="23">
        <v>-6.3423628828061442</v>
      </c>
      <c r="AE330" s="23">
        <v>-6.9070602261957514</v>
      </c>
      <c r="AG330" s="25">
        <v>20.099097522671201</v>
      </c>
      <c r="AH330" s="25">
        <v>20.105001913661312</v>
      </c>
      <c r="AI330" s="25">
        <v>20.058715983130956</v>
      </c>
      <c r="AJ330" s="25">
        <v>20.000082086958827</v>
      </c>
      <c r="AK330" s="25">
        <v>19.914732753430389</v>
      </c>
      <c r="AL330" s="25">
        <v>19.866351830939063</v>
      </c>
      <c r="AM330" s="25">
        <v>19.793165779104143</v>
      </c>
      <c r="AN330" s="25">
        <v>19.694229452457499</v>
      </c>
      <c r="AO330" s="25">
        <v>19.633642296655673</v>
      </c>
      <c r="AP330" s="25">
        <v>19.550932925579495</v>
      </c>
      <c r="AQ330" s="25">
        <v>19.18308978007282</v>
      </c>
      <c r="AR330" s="25">
        <v>18.733049554730172</v>
      </c>
      <c r="AS330" s="25">
        <v>18.184835696737117</v>
      </c>
      <c r="AT330" s="25">
        <v>17.83788834282403</v>
      </c>
      <c r="AV330" s="26">
        <v>-3.7159024773288003</v>
      </c>
      <c r="AW330" s="26">
        <v>-3.7099980863386901</v>
      </c>
      <c r="AX330" s="26">
        <v>-3.7562840168690466</v>
      </c>
      <c r="AY330" s="26">
        <v>-3.8149179130411754</v>
      </c>
      <c r="AZ330" s="26">
        <v>-3.9002672465696131</v>
      </c>
      <c r="BA330" s="26">
        <v>-3.9486481690609372</v>
      </c>
      <c r="BB330" s="26">
        <v>-4.02183422089586</v>
      </c>
      <c r="BC330" s="26">
        <v>-4.120770547542504</v>
      </c>
      <c r="BD330" s="26">
        <v>-4.1813577033443297</v>
      </c>
      <c r="BE330" s="26">
        <v>-4.264067074420506</v>
      </c>
      <c r="BF330" s="26">
        <v>-4.63191021992718</v>
      </c>
      <c r="BG330" s="26">
        <v>-5.0819504452698308</v>
      </c>
      <c r="BH330" s="26">
        <v>-5.6301643032628821</v>
      </c>
      <c r="BI330" s="26">
        <v>-5.9771116571759713</v>
      </c>
      <c r="BK330" s="27">
        <v>20.017818938794107</v>
      </c>
      <c r="BL330" s="27">
        <v>19.959534649453119</v>
      </c>
      <c r="BM330" s="27">
        <v>19.936166008322775</v>
      </c>
      <c r="BN330" s="27">
        <v>19.893822309772844</v>
      </c>
      <c r="BO330" s="27">
        <v>19.817933254082046</v>
      </c>
      <c r="BP330" s="27">
        <v>19.773286186197826</v>
      </c>
      <c r="BQ330" s="27">
        <v>19.705870208210889</v>
      </c>
      <c r="BR330" s="27">
        <v>19.61392715577194</v>
      </c>
      <c r="BS330" s="27">
        <v>19.562362100305837</v>
      </c>
      <c r="BT330" s="27">
        <v>19.478996207894603</v>
      </c>
      <c r="BU330" s="27">
        <v>19.061400633928294</v>
      </c>
      <c r="BV330" s="27">
        <v>18.578193582702703</v>
      </c>
      <c r="BW330" s="27">
        <v>18.075216982006829</v>
      </c>
      <c r="BX330" s="27">
        <v>17.816276377674058</v>
      </c>
      <c r="BZ330" s="27">
        <v>-3.7971810612058929</v>
      </c>
      <c r="CA330" s="27">
        <v>-3.8554653505468841</v>
      </c>
      <c r="CB330" s="27">
        <v>-3.8788339916772245</v>
      </c>
      <c r="CC330" s="27">
        <v>-3.9211776902271565</v>
      </c>
      <c r="CD330" s="27">
        <v>-3.9970667459179561</v>
      </c>
      <c r="CE330" s="27">
        <v>-4.0417138138021755</v>
      </c>
      <c r="CF330" s="27">
        <v>-4.1091297917891101</v>
      </c>
      <c r="CG330" s="27">
        <v>-4.2010728442280625</v>
      </c>
      <c r="CH330" s="27">
        <v>-4.2526378996941654</v>
      </c>
      <c r="CI330" s="27">
        <v>-4.336003792105398</v>
      </c>
      <c r="CJ330" s="27">
        <v>-4.7535993660717093</v>
      </c>
      <c r="CK330" s="27">
        <v>-5.2368064172972995</v>
      </c>
      <c r="CL330" s="27">
        <v>-5.7397830179931733</v>
      </c>
      <c r="CM330" s="27">
        <v>-5.9987236223259419</v>
      </c>
      <c r="CO330" s="28">
        <v>20.019050467075189</v>
      </c>
      <c r="CP330" s="28">
        <v>19.960961771492116</v>
      </c>
      <c r="CQ330" s="28">
        <v>19.938177454725455</v>
      </c>
      <c r="CR330" s="28">
        <v>19.896705538748204</v>
      </c>
      <c r="CS330" s="28">
        <v>19.822163229161553</v>
      </c>
      <c r="CT330" s="28">
        <v>19.769475639112052</v>
      </c>
      <c r="CU330" s="28">
        <v>19.679518185485108</v>
      </c>
      <c r="CV330" s="28">
        <v>19.557544824402683</v>
      </c>
      <c r="CW330" s="28">
        <v>19.475933012249644</v>
      </c>
      <c r="CX330" s="28">
        <v>19.368717830456912</v>
      </c>
      <c r="CY330" s="28">
        <v>18.307996444471058</v>
      </c>
      <c r="CZ330" s="28">
        <v>16.417686639878802</v>
      </c>
      <c r="DA330" s="28">
        <v>14.725216485969838</v>
      </c>
      <c r="DB330" s="28">
        <v>14.211320370361534</v>
      </c>
      <c r="DD330" s="28">
        <v>-3.7959495329248103</v>
      </c>
      <c r="DE330" s="28">
        <v>-3.8540382285078851</v>
      </c>
      <c r="DF330" s="28">
        <v>-3.8768225452745448</v>
      </c>
      <c r="DG330" s="28">
        <v>-3.9182944612517985</v>
      </c>
      <c r="DH330" s="28">
        <v>-3.9928367708384496</v>
      </c>
      <c r="DI330" s="28">
        <v>-4.045524360887951</v>
      </c>
      <c r="DJ330" s="28">
        <v>-4.1354818145148942</v>
      </c>
      <c r="DK330" s="28">
        <v>-4.2574551755973191</v>
      </c>
      <c r="DL330" s="28">
        <v>-4.3390669877503569</v>
      </c>
      <c r="DM330" s="28">
        <v>-4.446282169543089</v>
      </c>
      <c r="DN330" s="28">
        <v>-5.5070035555289429</v>
      </c>
      <c r="DO330" s="28">
        <v>-7.3973133601211973</v>
      </c>
      <c r="DP330" s="28">
        <v>-9.089783514030163</v>
      </c>
      <c r="DQ330" s="28">
        <v>-9.6036796296384672</v>
      </c>
      <c r="DS330" s="29">
        <v>20.018663521133039</v>
      </c>
      <c r="DT330" s="29">
        <v>19.956443823357063</v>
      </c>
      <c r="DU330" s="29">
        <v>19.930092174503059</v>
      </c>
      <c r="DV330" s="29">
        <v>19.884594960319728</v>
      </c>
      <c r="DW330" s="29">
        <v>19.799550409268534</v>
      </c>
      <c r="DX330" s="29">
        <v>19.729772205839385</v>
      </c>
      <c r="DY330" s="29">
        <v>19.617338985940812</v>
      </c>
      <c r="DZ330" s="29">
        <v>19.463856932237434</v>
      </c>
      <c r="EA330" s="29">
        <v>19.325516639693738</v>
      </c>
      <c r="EB330" s="29">
        <v>19.013692966943729</v>
      </c>
      <c r="EC330" s="29">
        <v>17.224185131721363</v>
      </c>
      <c r="ED330" s="29">
        <v>15.33351256796842</v>
      </c>
      <c r="EE330" s="29">
        <v>14.009016028391022</v>
      </c>
      <c r="EF330" s="29">
        <v>14.32956438938416</v>
      </c>
      <c r="EH330" s="29">
        <v>-3.7963364788669627</v>
      </c>
      <c r="EI330" s="29">
        <v>-3.8585561766429377</v>
      </c>
      <c r="EJ330" s="29">
        <v>-3.8585561766429377</v>
      </c>
      <c r="EK330" s="29">
        <v>-3.930405039680275</v>
      </c>
      <c r="EL330" s="29">
        <v>-4.0154495907314658</v>
      </c>
      <c r="EM330" s="29">
        <v>-4.0852277941606161</v>
      </c>
      <c r="EN330" s="29">
        <v>-4.1976610140591895</v>
      </c>
      <c r="EO330" s="29">
        <v>-4.3511430677625693</v>
      </c>
      <c r="EP330" s="29">
        <v>-4.4894833603062612</v>
      </c>
      <c r="EQ330" s="29">
        <v>-4.8013070330562702</v>
      </c>
      <c r="ER330" s="29">
        <v>-6.5908148682786383</v>
      </c>
      <c r="ES330" s="29">
        <v>-8.4814874320315816</v>
      </c>
      <c r="ET330" s="29">
        <v>-9.8059839716089794</v>
      </c>
      <c r="EU330" s="29">
        <v>-9.4854356106158413</v>
      </c>
      <c r="EW330" s="1">
        <v>341861</v>
      </c>
      <c r="EX330" s="1">
        <v>458979</v>
      </c>
      <c r="EY330" s="1" t="s">
        <v>875</v>
      </c>
      <c r="EZ330" s="1" t="s">
        <v>868</v>
      </c>
    </row>
    <row r="331" spans="2:156" ht="16" thickBot="1" x14ac:dyDescent="0.4">
      <c r="B331" s="21" t="s">
        <v>330</v>
      </c>
      <c r="C331" s="22">
        <v>25.974025556228764</v>
      </c>
      <c r="D331" s="23">
        <v>23.523145299201225</v>
      </c>
      <c r="E331" s="23">
        <v>22.789926827910428</v>
      </c>
      <c r="F331" s="23">
        <v>22.676339267085439</v>
      </c>
      <c r="G331" s="23">
        <v>22.57806950380543</v>
      </c>
      <c r="H331" s="23">
        <v>22.521063047007736</v>
      </c>
      <c r="I331" s="23">
        <v>22.308270067142146</v>
      </c>
      <c r="J331" s="23">
        <v>22.154113722413577</v>
      </c>
      <c r="K331" s="23">
        <v>22.056136591198275</v>
      </c>
      <c r="L331" s="23">
        <v>21.832598206049511</v>
      </c>
      <c r="M331" s="23">
        <v>21.467071914559369</v>
      </c>
      <c r="N331" s="23">
        <v>21.24933489137544</v>
      </c>
      <c r="O331" s="23">
        <v>21.074657460700337</v>
      </c>
      <c r="P331" s="23">
        <v>21.045325897291754</v>
      </c>
      <c r="Q331" s="24"/>
      <c r="R331" s="23">
        <v>11.474025556228764</v>
      </c>
      <c r="S331" s="23">
        <v>9.0231452992012251</v>
      </c>
      <c r="T331" s="23">
        <v>8.2899268279104277</v>
      </c>
      <c r="U331" s="23">
        <v>8.1763392670854387</v>
      </c>
      <c r="V331" s="23">
        <v>8.0780695038054304</v>
      </c>
      <c r="W331" s="23">
        <v>8.0210630470077362</v>
      </c>
      <c r="X331" s="23">
        <v>7.8082700671421463</v>
      </c>
      <c r="Y331" s="23">
        <v>7.6541137224135767</v>
      </c>
      <c r="Z331" s="23">
        <v>7.5561365911982747</v>
      </c>
      <c r="AA331" s="23">
        <v>7.3325982060495107</v>
      </c>
      <c r="AB331" s="23">
        <v>6.9670719145593694</v>
      </c>
      <c r="AC331" s="23">
        <v>6.7493348913754403</v>
      </c>
      <c r="AD331" s="23">
        <v>6.5746574607003367</v>
      </c>
      <c r="AE331" s="23">
        <v>6.5453258972917538</v>
      </c>
      <c r="AG331" s="25">
        <v>27.475220840671106</v>
      </c>
      <c r="AH331" s="25">
        <v>26.350431697538113</v>
      </c>
      <c r="AI331" s="25">
        <v>25.833075030710006</v>
      </c>
      <c r="AJ331" s="25">
        <v>25.609307026268297</v>
      </c>
      <c r="AK331" s="25">
        <v>25.412630600256215</v>
      </c>
      <c r="AL331" s="25">
        <v>25.274209196404776</v>
      </c>
      <c r="AM331" s="25">
        <v>24.985009860830793</v>
      </c>
      <c r="AN331" s="25">
        <v>24.731370610808437</v>
      </c>
      <c r="AO331" s="25">
        <v>24.513184555459567</v>
      </c>
      <c r="AP331" s="25">
        <v>24.156634991349769</v>
      </c>
      <c r="AQ331" s="25">
        <v>23.747941352422266</v>
      </c>
      <c r="AR331" s="25">
        <v>23.454303058863797</v>
      </c>
      <c r="AS331" s="25">
        <v>23.19992610168849</v>
      </c>
      <c r="AT331" s="25">
        <v>23.157440552441052</v>
      </c>
      <c r="AV331" s="26">
        <v>12.975220840671104</v>
      </c>
      <c r="AW331" s="26">
        <v>11.850431697538111</v>
      </c>
      <c r="AX331" s="26">
        <v>11.333075030710006</v>
      </c>
      <c r="AY331" s="26">
        <v>11.109307026268297</v>
      </c>
      <c r="AZ331" s="26">
        <v>10.912630600256215</v>
      </c>
      <c r="BA331" s="26">
        <v>10.774209196404776</v>
      </c>
      <c r="BB331" s="26">
        <v>10.485009860830793</v>
      </c>
      <c r="BC331" s="26">
        <v>10.231370610808437</v>
      </c>
      <c r="BD331" s="26">
        <v>10.013184555459567</v>
      </c>
      <c r="BE331" s="26">
        <v>9.6566349913497689</v>
      </c>
      <c r="BF331" s="26">
        <v>9.2479413524222664</v>
      </c>
      <c r="BG331" s="26">
        <v>8.9543030588637968</v>
      </c>
      <c r="BH331" s="26">
        <v>8.6999261016884901</v>
      </c>
      <c r="BI331" s="26">
        <v>8.6574405524410523</v>
      </c>
      <c r="BK331" s="27">
        <v>26.039959274496951</v>
      </c>
      <c r="BL331" s="27">
        <v>23.5341857623038</v>
      </c>
      <c r="BM331" s="27">
        <v>22.926962091302642</v>
      </c>
      <c r="BN331" s="27">
        <v>22.832809255844289</v>
      </c>
      <c r="BO331" s="27">
        <v>22.744535450224809</v>
      </c>
      <c r="BP331" s="27">
        <v>22.688202012546896</v>
      </c>
      <c r="BQ331" s="27">
        <v>22.488865627900189</v>
      </c>
      <c r="BR331" s="27">
        <v>22.34167525571705</v>
      </c>
      <c r="BS331" s="27">
        <v>22.258373318362089</v>
      </c>
      <c r="BT331" s="27">
        <v>22.059008782716965</v>
      </c>
      <c r="BU331" s="27">
        <v>21.71250919313178</v>
      </c>
      <c r="BV331" s="27">
        <v>21.54137054147774</v>
      </c>
      <c r="BW331" s="27">
        <v>21.322895256582342</v>
      </c>
      <c r="BX331" s="27">
        <v>21.164417275431866</v>
      </c>
      <c r="BZ331" s="27">
        <v>11.539959274496953</v>
      </c>
      <c r="CA331" s="27">
        <v>9.0341857623037995</v>
      </c>
      <c r="CB331" s="27">
        <v>8.4269620913026415</v>
      </c>
      <c r="CC331" s="27">
        <v>8.332809255844289</v>
      </c>
      <c r="CD331" s="27">
        <v>8.2445354502248094</v>
      </c>
      <c r="CE331" s="27">
        <v>8.1882020125468955</v>
      </c>
      <c r="CF331" s="27">
        <v>7.9888656279001893</v>
      </c>
      <c r="CG331" s="27">
        <v>7.8416752557170497</v>
      </c>
      <c r="CH331" s="27">
        <v>7.7583733183620893</v>
      </c>
      <c r="CI331" s="27">
        <v>7.5590087827169654</v>
      </c>
      <c r="CJ331" s="27">
        <v>7.2125091931317797</v>
      </c>
      <c r="CK331" s="27">
        <v>7.0413705414777397</v>
      </c>
      <c r="CL331" s="27">
        <v>6.822895256582342</v>
      </c>
      <c r="CM331" s="27">
        <v>6.664417275431866</v>
      </c>
      <c r="CO331" s="28">
        <v>26.002122486660628</v>
      </c>
      <c r="CP331" s="28">
        <v>23.585448323774465</v>
      </c>
      <c r="CQ331" s="28">
        <v>22.889337980913403</v>
      </c>
      <c r="CR331" s="28">
        <v>22.806400941826979</v>
      </c>
      <c r="CS331" s="28">
        <v>22.738895574177015</v>
      </c>
      <c r="CT331" s="28">
        <v>22.711213512025267</v>
      </c>
      <c r="CU331" s="28">
        <v>22.528681167242254</v>
      </c>
      <c r="CV331" s="28">
        <v>22.403990560354359</v>
      </c>
      <c r="CW331" s="28">
        <v>22.335359970218441</v>
      </c>
      <c r="CX331" s="28">
        <v>22.148137494072621</v>
      </c>
      <c r="CY331" s="28">
        <v>21.902825726091592</v>
      </c>
      <c r="CZ331" s="28">
        <v>20.508769030692868</v>
      </c>
      <c r="DA331" s="28">
        <v>19.256466206616686</v>
      </c>
      <c r="DB331" s="28">
        <v>18.376357624506923</v>
      </c>
      <c r="DD331" s="28">
        <v>11.502122486660628</v>
      </c>
      <c r="DE331" s="28">
        <v>9.0854483237744645</v>
      </c>
      <c r="DF331" s="28">
        <v>8.3893379809134032</v>
      </c>
      <c r="DG331" s="28">
        <v>8.3064009418269791</v>
      </c>
      <c r="DH331" s="28">
        <v>8.2388955741770147</v>
      </c>
      <c r="DI331" s="28">
        <v>8.2112135120252674</v>
      </c>
      <c r="DJ331" s="28">
        <v>8.0286811672422544</v>
      </c>
      <c r="DK331" s="28">
        <v>7.9039905603543588</v>
      </c>
      <c r="DL331" s="28">
        <v>7.8353599702184411</v>
      </c>
      <c r="DM331" s="28">
        <v>7.6481374940726212</v>
      </c>
      <c r="DN331" s="28">
        <v>7.4028257260915922</v>
      </c>
      <c r="DO331" s="28">
        <v>6.0087690306928678</v>
      </c>
      <c r="DP331" s="28">
        <v>4.7564662066166861</v>
      </c>
      <c r="DQ331" s="28">
        <v>3.8763576245069231</v>
      </c>
      <c r="DS331" s="29">
        <v>26.012109065987069</v>
      </c>
      <c r="DT331" s="29">
        <v>23.603160155175985</v>
      </c>
      <c r="DU331" s="29">
        <v>22.920077598281118</v>
      </c>
      <c r="DV331" s="29">
        <v>22.858118951526905</v>
      </c>
      <c r="DW331" s="29">
        <v>22.812300670191874</v>
      </c>
      <c r="DX331" s="29">
        <v>22.807450816232148</v>
      </c>
      <c r="DY331" s="29">
        <v>22.646768081513294</v>
      </c>
      <c r="DZ331" s="29">
        <v>22.537688939688294</v>
      </c>
      <c r="EA331" s="29">
        <v>22.491318202076009</v>
      </c>
      <c r="EB331" s="29">
        <v>22.297147754229051</v>
      </c>
      <c r="EC331" s="29">
        <v>20.867497113419248</v>
      </c>
      <c r="ED331" s="29">
        <v>19.429347350717954</v>
      </c>
      <c r="EE331" s="29">
        <v>18.525510536009442</v>
      </c>
      <c r="EF331" s="29">
        <v>18.679837685366635</v>
      </c>
      <c r="EH331" s="29">
        <v>11.512109065987067</v>
      </c>
      <c r="EI331" s="29">
        <v>9.1031601551759849</v>
      </c>
      <c r="EJ331" s="29">
        <v>9.1031601551759849</v>
      </c>
      <c r="EK331" s="29">
        <v>8.3581189515269045</v>
      </c>
      <c r="EL331" s="29">
        <v>8.312300670191874</v>
      </c>
      <c r="EM331" s="29">
        <v>8.3074508162321479</v>
      </c>
      <c r="EN331" s="29">
        <v>8.1467680815132937</v>
      </c>
      <c r="EO331" s="29">
        <v>8.0376889396882945</v>
      </c>
      <c r="EP331" s="29">
        <v>7.991318202076009</v>
      </c>
      <c r="EQ331" s="29">
        <v>7.7971477542290515</v>
      </c>
      <c r="ER331" s="29">
        <v>6.3674971134192475</v>
      </c>
      <c r="ES331" s="29">
        <v>4.9293473507179542</v>
      </c>
      <c r="ET331" s="29">
        <v>4.0255105360094419</v>
      </c>
      <c r="EU331" s="29">
        <v>4.1798376853666355</v>
      </c>
      <c r="EW331" s="1">
        <v>382649</v>
      </c>
      <c r="EX331" s="1">
        <v>398230</v>
      </c>
      <c r="EY331" s="1" t="s">
        <v>504</v>
      </c>
      <c r="EZ331" s="1" t="s">
        <v>867</v>
      </c>
    </row>
    <row r="332" spans="2:156" ht="16" thickBot="1" x14ac:dyDescent="0.4">
      <c r="B332" s="21" t="s">
        <v>331</v>
      </c>
      <c r="C332" s="22">
        <v>6.5455972008590422</v>
      </c>
      <c r="D332" s="23">
        <v>5.4823220862407638</v>
      </c>
      <c r="E332" s="23">
        <v>4.7859221117180581</v>
      </c>
      <c r="F332" s="23">
        <v>4.2970928381572477</v>
      </c>
      <c r="G332" s="23">
        <v>4.1333065865689278</v>
      </c>
      <c r="H332" s="23">
        <v>3.6065451713234467</v>
      </c>
      <c r="I332" s="23">
        <v>3.0371349045265887</v>
      </c>
      <c r="J332" s="23">
        <v>2.545887650764648</v>
      </c>
      <c r="K332" s="23">
        <v>2.0836956430650631</v>
      </c>
      <c r="L332" s="23">
        <v>1.3862449065980869</v>
      </c>
      <c r="M332" s="23">
        <v>-0.71670645452508808</v>
      </c>
      <c r="N332" s="23">
        <v>-1.6418914275894565</v>
      </c>
      <c r="O332" s="23">
        <v>-1.9087522037127087</v>
      </c>
      <c r="P332" s="23">
        <v>-1.5643479358350945</v>
      </c>
      <c r="Q332" s="24"/>
      <c r="R332" s="23">
        <v>10.682597200859043</v>
      </c>
      <c r="S332" s="23">
        <v>9.6193220862407642</v>
      </c>
      <c r="T332" s="23">
        <v>8.9229221117180586</v>
      </c>
      <c r="U332" s="23">
        <v>8.4340928381572482</v>
      </c>
      <c r="V332" s="23">
        <v>8.2703065865689283</v>
      </c>
      <c r="W332" s="23">
        <v>7.7435451713234471</v>
      </c>
      <c r="X332" s="23">
        <v>7.1741349045265892</v>
      </c>
      <c r="Y332" s="23">
        <v>6.6828876507646484</v>
      </c>
      <c r="Z332" s="23">
        <v>6.2206956430650635</v>
      </c>
      <c r="AA332" s="23">
        <v>5.5232449065980873</v>
      </c>
      <c r="AB332" s="23">
        <v>3.4202935454749124</v>
      </c>
      <c r="AC332" s="23">
        <v>2.495108572410544</v>
      </c>
      <c r="AD332" s="23">
        <v>2.2282477962872917</v>
      </c>
      <c r="AE332" s="23">
        <v>2.572652064164906</v>
      </c>
      <c r="AG332" s="25">
        <v>7.1236341692852676</v>
      </c>
      <c r="AH332" s="25">
        <v>6.5899059831822875</v>
      </c>
      <c r="AI332" s="25">
        <v>6.0029705254769112</v>
      </c>
      <c r="AJ332" s="25">
        <v>5.5241327682373864</v>
      </c>
      <c r="AK332" s="25">
        <v>5.370543774946384</v>
      </c>
      <c r="AL332" s="25">
        <v>4.8791900026356387</v>
      </c>
      <c r="AM332" s="25">
        <v>4.3365894286361382</v>
      </c>
      <c r="AN332" s="25">
        <v>3.8593584205123008</v>
      </c>
      <c r="AO332" s="25">
        <v>3.3953602209888203</v>
      </c>
      <c r="AP332" s="25">
        <v>2.7690597967271486</v>
      </c>
      <c r="AQ332" s="25">
        <v>1.1878274944947336</v>
      </c>
      <c r="AR332" s="25">
        <v>0.24608694387206498</v>
      </c>
      <c r="AS332" s="25">
        <v>-0.33603340520954106</v>
      </c>
      <c r="AT332" s="25">
        <v>-0.50128456965614276</v>
      </c>
      <c r="AV332" s="26">
        <v>11.260634169285268</v>
      </c>
      <c r="AW332" s="26">
        <v>10.726905983182288</v>
      </c>
      <c r="AX332" s="26">
        <v>10.139970525476912</v>
      </c>
      <c r="AY332" s="26">
        <v>9.6611327682373869</v>
      </c>
      <c r="AZ332" s="26">
        <v>9.5075437749463845</v>
      </c>
      <c r="BA332" s="26">
        <v>9.0161900026356392</v>
      </c>
      <c r="BB332" s="26">
        <v>8.4735894286361386</v>
      </c>
      <c r="BC332" s="26">
        <v>7.9963584205123013</v>
      </c>
      <c r="BD332" s="26">
        <v>7.5323602209888207</v>
      </c>
      <c r="BE332" s="26">
        <v>6.9060597967271491</v>
      </c>
      <c r="BF332" s="26">
        <v>5.324827494494734</v>
      </c>
      <c r="BG332" s="26">
        <v>4.3830869438720654</v>
      </c>
      <c r="BH332" s="26">
        <v>3.8009665947904594</v>
      </c>
      <c r="BI332" s="26">
        <v>3.6357154303438577</v>
      </c>
      <c r="BK332" s="27">
        <v>6.55639511413397</v>
      </c>
      <c r="BL332" s="27">
        <v>5.5112325787590706</v>
      </c>
      <c r="BM332" s="27">
        <v>4.8519582294677868</v>
      </c>
      <c r="BN332" s="27">
        <v>4.3716578910815223</v>
      </c>
      <c r="BO332" s="27">
        <v>4.2357969158306084</v>
      </c>
      <c r="BP332" s="27">
        <v>3.7313758871360214</v>
      </c>
      <c r="BQ332" s="27">
        <v>3.1842232361047884</v>
      </c>
      <c r="BR332" s="27">
        <v>2.7134683057085489</v>
      </c>
      <c r="BS332" s="27">
        <v>2.2796094053971423</v>
      </c>
      <c r="BT332" s="27">
        <v>1.6459376562782353</v>
      </c>
      <c r="BU332" s="27">
        <v>-0.25421074855871595</v>
      </c>
      <c r="BV332" s="27">
        <v>-1.0479769859941079</v>
      </c>
      <c r="BW332" s="27">
        <v>-1.2633538514378486</v>
      </c>
      <c r="BX332" s="27">
        <v>-0.93674530004018663</v>
      </c>
      <c r="BZ332" s="27">
        <v>10.69339511413397</v>
      </c>
      <c r="CA332" s="27">
        <v>9.648232578759071</v>
      </c>
      <c r="CB332" s="27">
        <v>8.9889582294677872</v>
      </c>
      <c r="CC332" s="27">
        <v>8.5086578910815227</v>
      </c>
      <c r="CD332" s="27">
        <v>8.3727969158306088</v>
      </c>
      <c r="CE332" s="27">
        <v>7.8683758871360219</v>
      </c>
      <c r="CF332" s="27">
        <v>7.3212232361047889</v>
      </c>
      <c r="CG332" s="27">
        <v>6.8504683057085494</v>
      </c>
      <c r="CH332" s="27">
        <v>6.4166094053971428</v>
      </c>
      <c r="CI332" s="27">
        <v>5.7829376562782357</v>
      </c>
      <c r="CJ332" s="27">
        <v>3.8827892514412845</v>
      </c>
      <c r="CK332" s="27">
        <v>3.0890230140058925</v>
      </c>
      <c r="CL332" s="27">
        <v>2.8736461485621518</v>
      </c>
      <c r="CM332" s="27">
        <v>3.2002546999598138</v>
      </c>
      <c r="CO332" s="28">
        <v>6.5614850712981294</v>
      </c>
      <c r="CP332" s="28">
        <v>5.5109789524530797</v>
      </c>
      <c r="CQ332" s="28">
        <v>4.8291311224605167</v>
      </c>
      <c r="CR332" s="28">
        <v>4.3482890233354183</v>
      </c>
      <c r="CS332" s="28">
        <v>4.2190410837640613</v>
      </c>
      <c r="CT332" s="28">
        <v>3.7258655343511933</v>
      </c>
      <c r="CU332" s="28">
        <v>3.1768512684947439</v>
      </c>
      <c r="CV332" s="28">
        <v>2.7040928744400361</v>
      </c>
      <c r="CW332" s="28">
        <v>2.3293690618115974</v>
      </c>
      <c r="CX332" s="28">
        <v>1.7871286991392736</v>
      </c>
      <c r="CY332" s="28">
        <v>-1.3199090462612517</v>
      </c>
      <c r="CZ332" s="28">
        <v>-8.1536040515109462</v>
      </c>
      <c r="DA332" s="28">
        <v>-13.835236907925548</v>
      </c>
      <c r="DB332" s="28">
        <v>-17.439912566913023</v>
      </c>
      <c r="DD332" s="28">
        <v>10.69848507129813</v>
      </c>
      <c r="DE332" s="28">
        <v>9.6479789524530801</v>
      </c>
      <c r="DF332" s="28">
        <v>8.9661311224605171</v>
      </c>
      <c r="DG332" s="28">
        <v>8.4852890233354188</v>
      </c>
      <c r="DH332" s="28">
        <v>8.3560410837640617</v>
      </c>
      <c r="DI332" s="28">
        <v>7.8628655343511937</v>
      </c>
      <c r="DJ332" s="28">
        <v>7.3138512684947443</v>
      </c>
      <c r="DK332" s="28">
        <v>6.8410928744400366</v>
      </c>
      <c r="DL332" s="28">
        <v>6.4663690618115979</v>
      </c>
      <c r="DM332" s="28">
        <v>5.9241286991392741</v>
      </c>
      <c r="DN332" s="28">
        <v>2.8170909537387487</v>
      </c>
      <c r="DO332" s="28">
        <v>-4.0166040515109458</v>
      </c>
      <c r="DP332" s="28">
        <v>-9.6982369079255477</v>
      </c>
      <c r="DQ332" s="28">
        <v>-13.302912566913022</v>
      </c>
      <c r="DS332" s="29">
        <v>6.5662237144125193</v>
      </c>
      <c r="DT332" s="29">
        <v>5.4828551720832692</v>
      </c>
      <c r="DU332" s="29">
        <v>4.7983882680775594</v>
      </c>
      <c r="DV332" s="29">
        <v>4.3501304296283365</v>
      </c>
      <c r="DW332" s="29">
        <v>4.2663689171229109</v>
      </c>
      <c r="DX332" s="29">
        <v>3.8434422716530463</v>
      </c>
      <c r="DY332" s="29">
        <v>3.3630910223398658</v>
      </c>
      <c r="DZ332" s="29">
        <v>2.9747464034921123</v>
      </c>
      <c r="EA332" s="29">
        <v>2.4622552138444718</v>
      </c>
      <c r="EB332" s="29">
        <v>0.68125362856968508</v>
      </c>
      <c r="EC332" s="29">
        <v>-7.2019219497454827</v>
      </c>
      <c r="ED332" s="29">
        <v>-13.347836563440765</v>
      </c>
      <c r="EE332" s="29">
        <v>-17.165057232591572</v>
      </c>
      <c r="EF332" s="29">
        <v>-15.923159476236584</v>
      </c>
      <c r="EH332" s="29">
        <v>10.70322371441252</v>
      </c>
      <c r="EI332" s="29">
        <v>9.6198551720832697</v>
      </c>
      <c r="EJ332" s="29">
        <v>9.6198551720832697</v>
      </c>
      <c r="EK332" s="29">
        <v>8.487130429628337</v>
      </c>
      <c r="EL332" s="29">
        <v>8.4033689171229113</v>
      </c>
      <c r="EM332" s="29">
        <v>7.9804422716530468</v>
      </c>
      <c r="EN332" s="29">
        <v>7.5000910223398662</v>
      </c>
      <c r="EO332" s="29">
        <v>7.1117464034921127</v>
      </c>
      <c r="EP332" s="29">
        <v>6.5992552138444722</v>
      </c>
      <c r="EQ332" s="29">
        <v>4.8182536285696855</v>
      </c>
      <c r="ER332" s="29">
        <v>-3.0649219497454823</v>
      </c>
      <c r="ES332" s="29">
        <v>-9.2108365634407647</v>
      </c>
      <c r="ET332" s="29">
        <v>-13.028057232591571</v>
      </c>
      <c r="EU332" s="29">
        <v>-11.786159476236584</v>
      </c>
      <c r="EW332" s="1">
        <v>352393</v>
      </c>
      <c r="EX332" s="1">
        <v>431036</v>
      </c>
      <c r="EY332" s="1" t="s">
        <v>468</v>
      </c>
      <c r="EZ332" s="1" t="s">
        <v>874</v>
      </c>
    </row>
    <row r="333" spans="2:156" ht="16" thickBot="1" x14ac:dyDescent="0.4">
      <c r="B333" s="21" t="s">
        <v>332</v>
      </c>
      <c r="C333" s="22">
        <v>4.587780885297553</v>
      </c>
      <c r="D333" s="23">
        <v>3.7558034154852553</v>
      </c>
      <c r="E333" s="23">
        <v>3.2722748681103742</v>
      </c>
      <c r="F333" s="23">
        <v>3.042441526418278</v>
      </c>
      <c r="G333" s="23">
        <v>2.8011672489018835</v>
      </c>
      <c r="H333" s="23">
        <v>2.4791350056195611</v>
      </c>
      <c r="I333" s="23">
        <v>2.1274082404275827</v>
      </c>
      <c r="J333" s="23">
        <v>1.8160506158667378</v>
      </c>
      <c r="K333" s="23">
        <v>1.4877051600820987</v>
      </c>
      <c r="L333" s="23">
        <v>1.0592854873077062</v>
      </c>
      <c r="M333" s="23">
        <v>-0.39729020142019067</v>
      </c>
      <c r="N333" s="23">
        <v>-1.1660211269901666</v>
      </c>
      <c r="O333" s="23">
        <v>-1.3809790414328837</v>
      </c>
      <c r="P333" s="23">
        <v>-1.2121721361874513</v>
      </c>
      <c r="Q333" s="24"/>
      <c r="R333" s="23">
        <v>7.587780885297553</v>
      </c>
      <c r="S333" s="23">
        <v>6.7558034154852553</v>
      </c>
      <c r="T333" s="23">
        <v>6.2722748681103742</v>
      </c>
      <c r="U333" s="23">
        <v>6.042441526418278</v>
      </c>
      <c r="V333" s="23">
        <v>5.8011672489018835</v>
      </c>
      <c r="W333" s="23">
        <v>5.4791350056195611</v>
      </c>
      <c r="X333" s="23">
        <v>5.1274082404275827</v>
      </c>
      <c r="Y333" s="23">
        <v>4.8160506158667378</v>
      </c>
      <c r="Z333" s="23">
        <v>4.4877051600820987</v>
      </c>
      <c r="AA333" s="23">
        <v>4.0592854873077062</v>
      </c>
      <c r="AB333" s="23">
        <v>2.6027097985798093</v>
      </c>
      <c r="AC333" s="23">
        <v>1.8339788730098334</v>
      </c>
      <c r="AD333" s="23">
        <v>1.6190209585671163</v>
      </c>
      <c r="AE333" s="23">
        <v>1.7878278638125487</v>
      </c>
      <c r="AG333" s="25">
        <v>5.0030587577902921</v>
      </c>
      <c r="AH333" s="25">
        <v>4.5647036478041425</v>
      </c>
      <c r="AI333" s="25">
        <v>4.1668333115419358</v>
      </c>
      <c r="AJ333" s="25">
        <v>3.92967891667797</v>
      </c>
      <c r="AK333" s="25">
        <v>3.6905689920284637</v>
      </c>
      <c r="AL333" s="25">
        <v>3.3785763109783495</v>
      </c>
      <c r="AM333" s="25">
        <v>3.0318185853098942</v>
      </c>
      <c r="AN333" s="25">
        <v>2.715751543238996</v>
      </c>
      <c r="AO333" s="25">
        <v>2.3769308925708899</v>
      </c>
      <c r="AP333" s="25">
        <v>2.0045798100936043</v>
      </c>
      <c r="AQ333" s="25">
        <v>1.0442140363911037</v>
      </c>
      <c r="AR333" s="25">
        <v>0.28047770451419396</v>
      </c>
      <c r="AS333" s="25">
        <v>-0.17915549565165101</v>
      </c>
      <c r="AT333" s="25">
        <v>-0.43333391192961024</v>
      </c>
      <c r="AV333" s="26">
        <v>8.0030587577902921</v>
      </c>
      <c r="AW333" s="26">
        <v>7.5647036478041425</v>
      </c>
      <c r="AX333" s="26">
        <v>7.1668333115419358</v>
      </c>
      <c r="AY333" s="26">
        <v>6.92967891667797</v>
      </c>
      <c r="AZ333" s="26">
        <v>6.6905689920284637</v>
      </c>
      <c r="BA333" s="26">
        <v>6.3785763109783495</v>
      </c>
      <c r="BB333" s="26">
        <v>6.0318185853098942</v>
      </c>
      <c r="BC333" s="26">
        <v>5.715751543238996</v>
      </c>
      <c r="BD333" s="26">
        <v>5.3769308925708899</v>
      </c>
      <c r="BE333" s="26">
        <v>5.0045798100936043</v>
      </c>
      <c r="BF333" s="26">
        <v>4.0442140363911037</v>
      </c>
      <c r="BG333" s="26">
        <v>3.280477704514194</v>
      </c>
      <c r="BH333" s="26">
        <v>2.820844504348349</v>
      </c>
      <c r="BI333" s="26">
        <v>2.5666660880703898</v>
      </c>
      <c r="BK333" s="27">
        <v>4.595963516280765</v>
      </c>
      <c r="BL333" s="27">
        <v>3.7760068501434052</v>
      </c>
      <c r="BM333" s="27">
        <v>3.3055064156921734</v>
      </c>
      <c r="BN333" s="27">
        <v>3.0888901127867161</v>
      </c>
      <c r="BO333" s="27">
        <v>2.8618202810633466</v>
      </c>
      <c r="BP333" s="27">
        <v>2.555265483429995</v>
      </c>
      <c r="BQ333" s="27">
        <v>2.2190507064094493</v>
      </c>
      <c r="BR333" s="27">
        <v>1.9221176011764562</v>
      </c>
      <c r="BS333" s="27">
        <v>1.6135616855362116</v>
      </c>
      <c r="BT333" s="27">
        <v>1.2274559504133524</v>
      </c>
      <c r="BU333" s="27">
        <v>-9.1905430167830815E-2</v>
      </c>
      <c r="BV333" s="27">
        <v>-0.7623121451294459</v>
      </c>
      <c r="BW333" s="27">
        <v>-0.9405126372429411</v>
      </c>
      <c r="BX333" s="27">
        <v>-0.77619104024252827</v>
      </c>
      <c r="BZ333" s="27">
        <v>7.595963516280765</v>
      </c>
      <c r="CA333" s="27">
        <v>6.7760068501434052</v>
      </c>
      <c r="CB333" s="27">
        <v>6.3055064156921734</v>
      </c>
      <c r="CC333" s="27">
        <v>6.0888901127867161</v>
      </c>
      <c r="CD333" s="27">
        <v>5.8618202810633466</v>
      </c>
      <c r="CE333" s="27">
        <v>5.555265483429995</v>
      </c>
      <c r="CF333" s="27">
        <v>5.2190507064094493</v>
      </c>
      <c r="CG333" s="27">
        <v>4.9221176011764562</v>
      </c>
      <c r="CH333" s="27">
        <v>4.6135616855362116</v>
      </c>
      <c r="CI333" s="27">
        <v>4.2274559504133524</v>
      </c>
      <c r="CJ333" s="27">
        <v>2.9080945698321692</v>
      </c>
      <c r="CK333" s="27">
        <v>2.2376878548705541</v>
      </c>
      <c r="CL333" s="27">
        <v>2.0594873627570589</v>
      </c>
      <c r="CM333" s="27">
        <v>2.2238089597574717</v>
      </c>
      <c r="CO333" s="28">
        <v>4.5960092372412653</v>
      </c>
      <c r="CP333" s="28">
        <v>3.7637105775648791</v>
      </c>
      <c r="CQ333" s="28">
        <v>3.2785726068856835</v>
      </c>
      <c r="CR333" s="28">
        <v>3.0454344449619519</v>
      </c>
      <c r="CS333" s="28">
        <v>2.8053273738940785</v>
      </c>
      <c r="CT333" s="28">
        <v>2.4773311623345471</v>
      </c>
      <c r="CU333" s="28">
        <v>2.0999444727840491</v>
      </c>
      <c r="CV333" s="28">
        <v>1.7628864828296713</v>
      </c>
      <c r="CW333" s="28">
        <v>1.4579321961765999</v>
      </c>
      <c r="CX333" s="28">
        <v>1.1221787626892414</v>
      </c>
      <c r="CY333" s="28">
        <v>-0.8279223910402802</v>
      </c>
      <c r="CZ333" s="28">
        <v>-4.7783749944187726</v>
      </c>
      <c r="DA333" s="28">
        <v>-7.7653786477303832</v>
      </c>
      <c r="DB333" s="28">
        <v>-9.7492375407412695</v>
      </c>
      <c r="DD333" s="28">
        <v>7.5960092372412653</v>
      </c>
      <c r="DE333" s="28">
        <v>6.7637105775648791</v>
      </c>
      <c r="DF333" s="28">
        <v>6.2785726068856835</v>
      </c>
      <c r="DG333" s="28">
        <v>6.0454344449619519</v>
      </c>
      <c r="DH333" s="28">
        <v>5.8053273738940785</v>
      </c>
      <c r="DI333" s="28">
        <v>5.4773311623345471</v>
      </c>
      <c r="DJ333" s="28">
        <v>5.0999444727840491</v>
      </c>
      <c r="DK333" s="28">
        <v>4.7628864828296713</v>
      </c>
      <c r="DL333" s="28">
        <v>4.4579321961765999</v>
      </c>
      <c r="DM333" s="28">
        <v>4.1221787626892414</v>
      </c>
      <c r="DN333" s="28">
        <v>2.1720776089597198</v>
      </c>
      <c r="DO333" s="28">
        <v>-1.7783749944187726</v>
      </c>
      <c r="DP333" s="28">
        <v>-4.7653786477303832</v>
      </c>
      <c r="DQ333" s="28">
        <v>-6.7492375407412695</v>
      </c>
      <c r="DS333" s="29">
        <v>4.6067558958970771</v>
      </c>
      <c r="DT333" s="29">
        <v>3.76419255234876</v>
      </c>
      <c r="DU333" s="29">
        <v>3.2810841928671639</v>
      </c>
      <c r="DV333" s="29">
        <v>3.0637815087271605</v>
      </c>
      <c r="DW333" s="29">
        <v>2.8338858587359379</v>
      </c>
      <c r="DX333" s="29">
        <v>2.53700608589455</v>
      </c>
      <c r="DY333" s="29">
        <v>2.2045528221496049</v>
      </c>
      <c r="DZ333" s="29">
        <v>1.9246981170481128</v>
      </c>
      <c r="EA333" s="29">
        <v>1.5661939351949403</v>
      </c>
      <c r="EB333" s="29">
        <v>0.56999147601955791</v>
      </c>
      <c r="EC333" s="29">
        <v>-3.9703229041644192</v>
      </c>
      <c r="ED333" s="29">
        <v>-7.4860756565827806</v>
      </c>
      <c r="EE333" s="29">
        <v>-9.4240415919423377</v>
      </c>
      <c r="EF333" s="29">
        <v>-8.7478219192869879</v>
      </c>
      <c r="EH333" s="29">
        <v>7.6067558958970771</v>
      </c>
      <c r="EI333" s="29">
        <v>6.76419255234876</v>
      </c>
      <c r="EJ333" s="29">
        <v>6.76419255234876</v>
      </c>
      <c r="EK333" s="29">
        <v>6.0637815087271605</v>
      </c>
      <c r="EL333" s="29">
        <v>5.8338858587359379</v>
      </c>
      <c r="EM333" s="29">
        <v>5.53700608589455</v>
      </c>
      <c r="EN333" s="29">
        <v>5.2045528221496049</v>
      </c>
      <c r="EO333" s="29">
        <v>4.9246981170481128</v>
      </c>
      <c r="EP333" s="29">
        <v>4.5661939351949403</v>
      </c>
      <c r="EQ333" s="29">
        <v>3.5699914760195579</v>
      </c>
      <c r="ER333" s="29">
        <v>-0.97032290416441924</v>
      </c>
      <c r="ES333" s="29">
        <v>-4.4860756565827806</v>
      </c>
      <c r="ET333" s="29">
        <v>-6.4240415919423377</v>
      </c>
      <c r="EU333" s="29">
        <v>-5.7478219192869879</v>
      </c>
      <c r="EW333" s="1">
        <v>327495</v>
      </c>
      <c r="EX333" s="1">
        <v>477808</v>
      </c>
      <c r="EY333" s="1" t="s">
        <v>477</v>
      </c>
      <c r="EZ333" s="1" t="s">
        <v>873</v>
      </c>
    </row>
    <row r="334" spans="2:156" ht="16" thickBot="1" x14ac:dyDescent="0.4">
      <c r="B334" s="21" t="s">
        <v>333</v>
      </c>
      <c r="C334" s="22">
        <v>6.9778993213453759</v>
      </c>
      <c r="D334" s="23">
        <v>6.3965381334916174</v>
      </c>
      <c r="E334" s="23">
        <v>6.5560855414355572</v>
      </c>
      <c r="F334" s="23">
        <v>6.0564426590254321</v>
      </c>
      <c r="G334" s="23">
        <v>6.0825781540607906</v>
      </c>
      <c r="H334" s="23">
        <v>5.5652150996186194</v>
      </c>
      <c r="I334" s="23">
        <v>5.1876464064200967</v>
      </c>
      <c r="J334" s="23">
        <v>4.9722376220475404</v>
      </c>
      <c r="K334" s="23">
        <v>4.4065607603461139</v>
      </c>
      <c r="L334" s="23">
        <v>3.3100596342851532</v>
      </c>
      <c r="M334" s="23">
        <v>1.5698622053998292</v>
      </c>
      <c r="N334" s="23">
        <v>-0.16507908538492444</v>
      </c>
      <c r="O334" s="23">
        <v>-0.80790748895815412</v>
      </c>
      <c r="P334" s="23">
        <v>-0.83066683141190367</v>
      </c>
      <c r="Q334" s="24"/>
      <c r="R334" s="23">
        <v>11.614899321345376</v>
      </c>
      <c r="S334" s="23">
        <v>11.033538133491618</v>
      </c>
      <c r="T334" s="23">
        <v>11.193085541435558</v>
      </c>
      <c r="U334" s="23">
        <v>10.693442659025433</v>
      </c>
      <c r="V334" s="23">
        <v>10.719578154060791</v>
      </c>
      <c r="W334" s="23">
        <v>10.20221509961862</v>
      </c>
      <c r="X334" s="23">
        <v>9.8246464064200971</v>
      </c>
      <c r="Y334" s="23">
        <v>9.6092376220475408</v>
      </c>
      <c r="Z334" s="23">
        <v>9.0435607603461143</v>
      </c>
      <c r="AA334" s="23">
        <v>7.9470596342851536</v>
      </c>
      <c r="AB334" s="23">
        <v>6.2068622053998297</v>
      </c>
      <c r="AC334" s="23">
        <v>4.471920914615076</v>
      </c>
      <c r="AD334" s="23">
        <v>3.8290925110418463</v>
      </c>
      <c r="AE334" s="23">
        <v>3.8063331685880968</v>
      </c>
      <c r="AG334" s="25">
        <v>7.1167267947822275</v>
      </c>
      <c r="AH334" s="25">
        <v>6.6401289395393697</v>
      </c>
      <c r="AI334" s="25">
        <v>6.6795218105314937</v>
      </c>
      <c r="AJ334" s="25">
        <v>6.1409239943724607</v>
      </c>
      <c r="AK334" s="25">
        <v>6.1521877893731975</v>
      </c>
      <c r="AL334" s="25">
        <v>5.6338503492832501</v>
      </c>
      <c r="AM334" s="25">
        <v>5.2453339395212168</v>
      </c>
      <c r="AN334" s="25">
        <v>4.9363340652123</v>
      </c>
      <c r="AO334" s="25">
        <v>4.4168093323869151</v>
      </c>
      <c r="AP334" s="25">
        <v>3.8687922147128475</v>
      </c>
      <c r="AQ334" s="25">
        <v>2.5733559770420342</v>
      </c>
      <c r="AR334" s="25">
        <v>1.6568793220697593</v>
      </c>
      <c r="AS334" s="25">
        <v>0.89128304061356545</v>
      </c>
      <c r="AT334" s="25">
        <v>0.51868995494751147</v>
      </c>
      <c r="AV334" s="26">
        <v>11.753726794782228</v>
      </c>
      <c r="AW334" s="26">
        <v>11.27712893953937</v>
      </c>
      <c r="AX334" s="26">
        <v>11.316521810531494</v>
      </c>
      <c r="AY334" s="26">
        <v>10.777923994372461</v>
      </c>
      <c r="AZ334" s="26">
        <v>10.789187789373198</v>
      </c>
      <c r="BA334" s="26">
        <v>10.270850349283251</v>
      </c>
      <c r="BB334" s="26">
        <v>9.8823339395212173</v>
      </c>
      <c r="BC334" s="26">
        <v>9.5733340652123005</v>
      </c>
      <c r="BD334" s="26">
        <v>9.0538093323869155</v>
      </c>
      <c r="BE334" s="26">
        <v>8.505792214712848</v>
      </c>
      <c r="BF334" s="26">
        <v>7.2103559770420347</v>
      </c>
      <c r="BG334" s="26">
        <v>6.2938793220697598</v>
      </c>
      <c r="BH334" s="26">
        <v>5.5282830406135659</v>
      </c>
      <c r="BI334" s="26">
        <v>5.1556899549475119</v>
      </c>
      <c r="BK334" s="27">
        <v>6.951203166913448</v>
      </c>
      <c r="BL334" s="27">
        <v>6.4406275825371893</v>
      </c>
      <c r="BM334" s="27">
        <v>6.6185184827048253</v>
      </c>
      <c r="BN334" s="27">
        <v>6.1415499433958232</v>
      </c>
      <c r="BO334" s="27">
        <v>6.1818499239545126</v>
      </c>
      <c r="BP334" s="27">
        <v>5.6881339078855824</v>
      </c>
      <c r="BQ334" s="27">
        <v>5.3307870005044435</v>
      </c>
      <c r="BR334" s="27">
        <v>5.1319214180525563</v>
      </c>
      <c r="BS334" s="27">
        <v>4.5973809629993063</v>
      </c>
      <c r="BT334" s="27">
        <v>3.5557809369621118</v>
      </c>
      <c r="BU334" s="27">
        <v>1.9912528880233182</v>
      </c>
      <c r="BV334" s="27">
        <v>0.47519730752695466</v>
      </c>
      <c r="BW334" s="27">
        <v>7.9066680942752043E-2</v>
      </c>
      <c r="BX334" s="27">
        <v>0.20528416263542582</v>
      </c>
      <c r="BZ334" s="27">
        <v>11.588203166913448</v>
      </c>
      <c r="CA334" s="27">
        <v>11.07762758253719</v>
      </c>
      <c r="CB334" s="27">
        <v>11.255518482704826</v>
      </c>
      <c r="CC334" s="27">
        <v>10.778549943395824</v>
      </c>
      <c r="CD334" s="27">
        <v>10.818849923954513</v>
      </c>
      <c r="CE334" s="27">
        <v>10.325133907885583</v>
      </c>
      <c r="CF334" s="27">
        <v>9.967787000504444</v>
      </c>
      <c r="CG334" s="27">
        <v>9.7689214180525568</v>
      </c>
      <c r="CH334" s="27">
        <v>9.2343809629993068</v>
      </c>
      <c r="CI334" s="27">
        <v>8.1927809369621123</v>
      </c>
      <c r="CJ334" s="27">
        <v>6.6282528880233187</v>
      </c>
      <c r="CK334" s="27">
        <v>5.1121973075269551</v>
      </c>
      <c r="CL334" s="27">
        <v>4.7160666809427525</v>
      </c>
      <c r="CM334" s="27">
        <v>4.8422841626354263</v>
      </c>
      <c r="CO334" s="28">
        <v>6.9838722772101072</v>
      </c>
      <c r="CP334" s="28">
        <v>6.406897077275346</v>
      </c>
      <c r="CQ334" s="28">
        <v>6.5706160771441837</v>
      </c>
      <c r="CR334" s="28">
        <v>6.06870994109563</v>
      </c>
      <c r="CS334" s="28">
        <v>6.0928118301733107</v>
      </c>
      <c r="CT334" s="28">
        <v>5.5583535332843148</v>
      </c>
      <c r="CU334" s="28">
        <v>5.1318700294582733</v>
      </c>
      <c r="CV334" s="28">
        <v>4.3192057524718841</v>
      </c>
      <c r="CW334" s="28">
        <v>3.7761782923208571</v>
      </c>
      <c r="CX334" s="28">
        <v>3.2896193574460071</v>
      </c>
      <c r="CY334" s="28">
        <v>-2.9661823468771331E-2</v>
      </c>
      <c r="CZ334" s="28">
        <v>-5.4963027129755382</v>
      </c>
      <c r="DA334" s="28">
        <v>-9.8501679772972182</v>
      </c>
      <c r="DB334" s="28">
        <v>-12.562464326046282</v>
      </c>
      <c r="DD334" s="28">
        <v>11.620872277210108</v>
      </c>
      <c r="DE334" s="28">
        <v>11.043897077275346</v>
      </c>
      <c r="DF334" s="28">
        <v>11.207616077144184</v>
      </c>
      <c r="DG334" s="28">
        <v>10.70570994109563</v>
      </c>
      <c r="DH334" s="28">
        <v>10.729811830173311</v>
      </c>
      <c r="DI334" s="28">
        <v>10.195353533284315</v>
      </c>
      <c r="DJ334" s="28">
        <v>9.7688700294582738</v>
      </c>
      <c r="DK334" s="28">
        <v>8.9562057524718846</v>
      </c>
      <c r="DL334" s="28">
        <v>8.4131782923208576</v>
      </c>
      <c r="DM334" s="28">
        <v>7.9266193574460075</v>
      </c>
      <c r="DN334" s="28">
        <v>4.6073381765312291</v>
      </c>
      <c r="DO334" s="28">
        <v>-0.85930271297553773</v>
      </c>
      <c r="DP334" s="28">
        <v>-5.2131679772972177</v>
      </c>
      <c r="DQ334" s="28">
        <v>-7.9254643260462814</v>
      </c>
      <c r="DS334" s="29">
        <v>7.0151115956584142</v>
      </c>
      <c r="DT334" s="29">
        <v>6.4523315491591404</v>
      </c>
      <c r="DU334" s="29">
        <v>6.6383052712224178</v>
      </c>
      <c r="DV334" s="29">
        <v>6.1877664785493423</v>
      </c>
      <c r="DW334" s="29">
        <v>6.2484958235183363</v>
      </c>
      <c r="DX334" s="29">
        <v>4.4699296071968107</v>
      </c>
      <c r="DY334" s="29">
        <v>3.6078448854300831</v>
      </c>
      <c r="DZ334" s="29">
        <v>3.497239209169912</v>
      </c>
      <c r="EA334" s="29">
        <v>2.9988029633272753</v>
      </c>
      <c r="EB334" s="29">
        <v>1.6503533400503763</v>
      </c>
      <c r="EC334" s="29">
        <v>-4.2982280897416381</v>
      </c>
      <c r="ED334" s="29">
        <v>-9.0882363342696131</v>
      </c>
      <c r="EE334" s="29">
        <v>-11.972262672486977</v>
      </c>
      <c r="EF334" s="29">
        <v>-10.943622897975217</v>
      </c>
      <c r="EH334" s="29">
        <v>11.652111595658415</v>
      </c>
      <c r="EI334" s="29">
        <v>11.089331549159141</v>
      </c>
      <c r="EJ334" s="29">
        <v>11.089331549159141</v>
      </c>
      <c r="EK334" s="29">
        <v>10.824766478549343</v>
      </c>
      <c r="EL334" s="29">
        <v>10.885495823518337</v>
      </c>
      <c r="EM334" s="29">
        <v>9.1069296071968111</v>
      </c>
      <c r="EN334" s="29">
        <v>8.2448448854300835</v>
      </c>
      <c r="EO334" s="29">
        <v>8.1342392091699125</v>
      </c>
      <c r="EP334" s="29">
        <v>7.6358029633272757</v>
      </c>
      <c r="EQ334" s="29">
        <v>6.2873533400503767</v>
      </c>
      <c r="ER334" s="29">
        <v>0.3387719102583624</v>
      </c>
      <c r="ES334" s="29">
        <v>-4.4512363342696126</v>
      </c>
      <c r="ET334" s="29">
        <v>-7.3352626724869765</v>
      </c>
      <c r="EU334" s="29">
        <v>-6.3066228979752168</v>
      </c>
      <c r="EW334" s="1">
        <v>372174</v>
      </c>
      <c r="EX334" s="1">
        <v>410598</v>
      </c>
      <c r="EY334" s="1" t="s">
        <v>489</v>
      </c>
      <c r="EZ334" s="1" t="s">
        <v>867</v>
      </c>
    </row>
    <row r="335" spans="2:156" ht="16" thickBot="1" x14ac:dyDescent="0.4">
      <c r="B335" s="21" t="s">
        <v>334</v>
      </c>
      <c r="C335" s="22">
        <v>3.5455277706198469</v>
      </c>
      <c r="D335" s="23">
        <v>3.092874696831899</v>
      </c>
      <c r="E335" s="23">
        <v>2.7661069396106068</v>
      </c>
      <c r="F335" s="23">
        <v>2.333414625646471</v>
      </c>
      <c r="G335" s="23">
        <v>1.7851178791650746</v>
      </c>
      <c r="H335" s="23">
        <v>1.1925713751079741</v>
      </c>
      <c r="I335" s="23">
        <v>0.54516823625849753</v>
      </c>
      <c r="J335" s="23">
        <v>-0.12647550629596793</v>
      </c>
      <c r="K335" s="23">
        <v>-0.78086943234131923</v>
      </c>
      <c r="L335" s="23">
        <v>-1.5936940146439724</v>
      </c>
      <c r="M335" s="23">
        <v>-4.4397107877178144</v>
      </c>
      <c r="N335" s="23">
        <v>-5.7218453424167848</v>
      </c>
      <c r="O335" s="23">
        <v>-5.7760886803907852</v>
      </c>
      <c r="P335" s="23">
        <v>-5.1665194477683869</v>
      </c>
      <c r="Q335" s="24"/>
      <c r="R335" s="23">
        <v>7.0455277706198469</v>
      </c>
      <c r="S335" s="23">
        <v>6.592874696831899</v>
      </c>
      <c r="T335" s="23">
        <v>6.2661069396106068</v>
      </c>
      <c r="U335" s="23">
        <v>5.833414625646471</v>
      </c>
      <c r="V335" s="23">
        <v>5.2851178791650746</v>
      </c>
      <c r="W335" s="23">
        <v>4.6925713751079741</v>
      </c>
      <c r="X335" s="23">
        <v>4.0451682362584975</v>
      </c>
      <c r="Y335" s="23">
        <v>3.3735244937040321</v>
      </c>
      <c r="Z335" s="23">
        <v>2.7191305676586808</v>
      </c>
      <c r="AA335" s="23">
        <v>1.9063059853560276</v>
      </c>
      <c r="AB335" s="23">
        <v>-0.93971078771781436</v>
      </c>
      <c r="AC335" s="23">
        <v>-2.2218453424167848</v>
      </c>
      <c r="AD335" s="23">
        <v>-2.2760886803907852</v>
      </c>
      <c r="AE335" s="23">
        <v>-1.6665194477683869</v>
      </c>
      <c r="AG335" s="25">
        <v>3.7535881382799996</v>
      </c>
      <c r="AH335" s="25">
        <v>3.5037424374867818</v>
      </c>
      <c r="AI335" s="25">
        <v>3.1112566568305962</v>
      </c>
      <c r="AJ335" s="25">
        <v>2.7650977445329179</v>
      </c>
      <c r="AK335" s="25">
        <v>2.3454095295863784</v>
      </c>
      <c r="AL335" s="25">
        <v>1.8934921751431961</v>
      </c>
      <c r="AM335" s="25">
        <v>1.3919627695004806</v>
      </c>
      <c r="AN335" s="25">
        <v>0.86791984240629461</v>
      </c>
      <c r="AO335" s="25">
        <v>0.33538374602154164</v>
      </c>
      <c r="AP335" s="25">
        <v>-0.20169799328530402</v>
      </c>
      <c r="AQ335" s="25">
        <v>-1.9469247114428541</v>
      </c>
      <c r="AR335" s="25">
        <v>-3.1798866085671058</v>
      </c>
      <c r="AS335" s="25">
        <v>-3.8506044040455087</v>
      </c>
      <c r="AT335" s="25">
        <v>-4.1876806230548347</v>
      </c>
      <c r="AV335" s="26">
        <v>7.2535881382799996</v>
      </c>
      <c r="AW335" s="26">
        <v>7.0037424374867818</v>
      </c>
      <c r="AX335" s="26">
        <v>6.6112566568305962</v>
      </c>
      <c r="AY335" s="26">
        <v>6.2650977445329179</v>
      </c>
      <c r="AZ335" s="26">
        <v>5.8454095295863784</v>
      </c>
      <c r="BA335" s="26">
        <v>5.3934921751431961</v>
      </c>
      <c r="BB335" s="26">
        <v>4.8919627695004806</v>
      </c>
      <c r="BC335" s="26">
        <v>4.3679198424062946</v>
      </c>
      <c r="BD335" s="26">
        <v>3.8353837460215416</v>
      </c>
      <c r="BE335" s="26">
        <v>3.298302006714696</v>
      </c>
      <c r="BF335" s="26">
        <v>1.5530752885571459</v>
      </c>
      <c r="BG335" s="26">
        <v>0.32011339143289419</v>
      </c>
      <c r="BH335" s="26">
        <v>-0.35060440404550874</v>
      </c>
      <c r="BI335" s="26">
        <v>-0.68768062305483468</v>
      </c>
      <c r="BK335" s="27">
        <v>3.5618020234309427</v>
      </c>
      <c r="BL335" s="27">
        <v>3.147214701541472</v>
      </c>
      <c r="BM335" s="27">
        <v>2.8121581677417087</v>
      </c>
      <c r="BN335" s="27">
        <v>2.3987296488676098</v>
      </c>
      <c r="BO335" s="27">
        <v>1.876108916737973</v>
      </c>
      <c r="BP335" s="27">
        <v>1.3100346016906101</v>
      </c>
      <c r="BQ335" s="27">
        <v>0.68865415228619398</v>
      </c>
      <c r="BR335" s="27">
        <v>4.2073736198918965E-2</v>
      </c>
      <c r="BS335" s="27">
        <v>-0.57822822818210895</v>
      </c>
      <c r="BT335" s="27">
        <v>-1.3075581657193744</v>
      </c>
      <c r="BU335" s="27">
        <v>-3.9483341875570517</v>
      </c>
      <c r="BV335" s="27">
        <v>-5.0583459715786852</v>
      </c>
      <c r="BW335" s="27">
        <v>-5.0733582783615319</v>
      </c>
      <c r="BX335" s="27">
        <v>-4.5693085257004356</v>
      </c>
      <c r="BZ335" s="27">
        <v>7.0618020234309427</v>
      </c>
      <c r="CA335" s="27">
        <v>6.647214701541472</v>
      </c>
      <c r="CB335" s="27">
        <v>6.3121581677417087</v>
      </c>
      <c r="CC335" s="27">
        <v>5.8987296488676098</v>
      </c>
      <c r="CD335" s="27">
        <v>5.376108916737973</v>
      </c>
      <c r="CE335" s="27">
        <v>4.8100346016906101</v>
      </c>
      <c r="CF335" s="27">
        <v>4.188654152286194</v>
      </c>
      <c r="CG335" s="27">
        <v>3.542073736198919</v>
      </c>
      <c r="CH335" s="27">
        <v>2.9217717718178911</v>
      </c>
      <c r="CI335" s="27">
        <v>2.1924418342806256</v>
      </c>
      <c r="CJ335" s="27">
        <v>-0.44833418755705168</v>
      </c>
      <c r="CK335" s="27">
        <v>-1.5583459715786852</v>
      </c>
      <c r="CL335" s="27">
        <v>-1.5733582783615319</v>
      </c>
      <c r="CM335" s="27">
        <v>-1.0693085257004356</v>
      </c>
      <c r="CO335" s="28">
        <v>3.5721787586072367</v>
      </c>
      <c r="CP335" s="28">
        <v>3.1543628403456143</v>
      </c>
      <c r="CQ335" s="28">
        <v>2.8168327541112888</v>
      </c>
      <c r="CR335" s="28">
        <v>2.4282794406612691</v>
      </c>
      <c r="CS335" s="28">
        <v>1.9469400952552682</v>
      </c>
      <c r="CT335" s="28">
        <v>1.4141895355939624</v>
      </c>
      <c r="CU335" s="28">
        <v>0.79426978441981788</v>
      </c>
      <c r="CV335" s="28">
        <v>0.15310821334351488</v>
      </c>
      <c r="CW335" s="28">
        <v>-0.38507230555118355</v>
      </c>
      <c r="CX335" s="28">
        <v>-0.93199375916464788</v>
      </c>
      <c r="CY335" s="28">
        <v>-3.9171582272597973</v>
      </c>
      <c r="CZ335" s="28">
        <v>-9.4198036627534307</v>
      </c>
      <c r="DA335" s="28">
        <v>-13.309096763228172</v>
      </c>
      <c r="DB335" s="28">
        <v>-16.013171970152655</v>
      </c>
      <c r="DD335" s="28">
        <v>7.0721787586072367</v>
      </c>
      <c r="DE335" s="28">
        <v>6.6543628403456143</v>
      </c>
      <c r="DF335" s="28">
        <v>6.3168327541112888</v>
      </c>
      <c r="DG335" s="28">
        <v>5.9282794406612691</v>
      </c>
      <c r="DH335" s="28">
        <v>5.4469400952552682</v>
      </c>
      <c r="DI335" s="28">
        <v>4.9141895355939624</v>
      </c>
      <c r="DJ335" s="28">
        <v>4.2942697844198179</v>
      </c>
      <c r="DK335" s="28">
        <v>3.6531082133435149</v>
      </c>
      <c r="DL335" s="28">
        <v>3.1149276944488165</v>
      </c>
      <c r="DM335" s="28">
        <v>2.5680062408353521</v>
      </c>
      <c r="DN335" s="28">
        <v>-0.41715822725979734</v>
      </c>
      <c r="DO335" s="28">
        <v>-5.9198036627534307</v>
      </c>
      <c r="DP335" s="28">
        <v>-9.8090967632281725</v>
      </c>
      <c r="DQ335" s="28">
        <v>-12.513171970152655</v>
      </c>
      <c r="DS335" s="29">
        <v>3.5205925080022471</v>
      </c>
      <c r="DT335" s="29">
        <v>3.0075156119438144</v>
      </c>
      <c r="DU335" s="29">
        <v>2.6750346785400687</v>
      </c>
      <c r="DV335" s="29">
        <v>2.298897518301013</v>
      </c>
      <c r="DW335" s="29">
        <v>1.8267099050936721</v>
      </c>
      <c r="DX335" s="29">
        <v>1.3516711669849499</v>
      </c>
      <c r="DY335" s="29">
        <v>0.82183336026285048</v>
      </c>
      <c r="DZ335" s="29">
        <v>0.30849962698766831</v>
      </c>
      <c r="EA335" s="29">
        <v>-0.2522404885156817</v>
      </c>
      <c r="EB335" s="29">
        <v>-1.618012862509012</v>
      </c>
      <c r="EC335" s="29">
        <v>-7.906110811541474</v>
      </c>
      <c r="ED335" s="29">
        <v>-12.530410418202319</v>
      </c>
      <c r="EE335" s="29">
        <v>-14.928346070065203</v>
      </c>
      <c r="EF335" s="29">
        <v>-13.921521303987024</v>
      </c>
      <c r="EH335" s="29">
        <v>7.0205925080022471</v>
      </c>
      <c r="EI335" s="29">
        <v>6.5075156119438144</v>
      </c>
      <c r="EJ335" s="29">
        <v>6.5075156119438144</v>
      </c>
      <c r="EK335" s="29">
        <v>5.798897518301013</v>
      </c>
      <c r="EL335" s="29">
        <v>5.3267099050936721</v>
      </c>
      <c r="EM335" s="29">
        <v>4.8516711669849499</v>
      </c>
      <c r="EN335" s="29">
        <v>4.3218333602628505</v>
      </c>
      <c r="EO335" s="29">
        <v>3.8084996269876683</v>
      </c>
      <c r="EP335" s="29">
        <v>3.2477595114843183</v>
      </c>
      <c r="EQ335" s="29">
        <v>1.881987137490988</v>
      </c>
      <c r="ER335" s="29">
        <v>-4.406110811541474</v>
      </c>
      <c r="ES335" s="29">
        <v>-9.0304104182023188</v>
      </c>
      <c r="ET335" s="29">
        <v>-11.428346070065203</v>
      </c>
      <c r="EU335" s="29">
        <v>-10.421521303987024</v>
      </c>
      <c r="EW335" s="1">
        <v>352531</v>
      </c>
      <c r="EX335" s="1">
        <v>404369</v>
      </c>
      <c r="EY335" s="1" t="s">
        <v>466</v>
      </c>
      <c r="EZ335" s="1" t="s">
        <v>877</v>
      </c>
    </row>
    <row r="336" spans="2:156" ht="16" thickBot="1" x14ac:dyDescent="0.4">
      <c r="B336" s="21" t="s">
        <v>335</v>
      </c>
      <c r="C336" s="22">
        <v>11.483692257645879</v>
      </c>
      <c r="D336" s="23">
        <v>11.140767843161591</v>
      </c>
      <c r="E336" s="23">
        <v>11.01469939861361</v>
      </c>
      <c r="F336" s="23">
        <v>10.819928622941065</v>
      </c>
      <c r="G336" s="23">
        <v>10.509258734463682</v>
      </c>
      <c r="H336" s="23">
        <v>10.129351100303527</v>
      </c>
      <c r="I336" s="23">
        <v>9.6789000481418181</v>
      </c>
      <c r="J336" s="23">
        <v>9.3814628910607372</v>
      </c>
      <c r="K336" s="23">
        <v>8.977468199618297</v>
      </c>
      <c r="L336" s="23">
        <v>8.5447362961861426</v>
      </c>
      <c r="M336" s="23">
        <v>7.0273710840184318</v>
      </c>
      <c r="N336" s="23">
        <v>6.2698764011181041</v>
      </c>
      <c r="O336" s="23">
        <v>6.1046726555181863</v>
      </c>
      <c r="P336" s="23">
        <v>6.2135860591638341</v>
      </c>
      <c r="Q336" s="24"/>
      <c r="R336" s="23">
        <v>16.120692257645878</v>
      </c>
      <c r="S336" s="23">
        <v>15.777767843161591</v>
      </c>
      <c r="T336" s="23">
        <v>15.65169939861361</v>
      </c>
      <c r="U336" s="23">
        <v>15.456928622941065</v>
      </c>
      <c r="V336" s="23">
        <v>15.146258734463682</v>
      </c>
      <c r="W336" s="23">
        <v>14.766351100303527</v>
      </c>
      <c r="X336" s="23">
        <v>14.315900048141819</v>
      </c>
      <c r="Y336" s="23">
        <v>14.018462891060738</v>
      </c>
      <c r="Z336" s="23">
        <v>13.614468199618297</v>
      </c>
      <c r="AA336" s="23">
        <v>13.181736296186143</v>
      </c>
      <c r="AB336" s="23">
        <v>11.664371084018432</v>
      </c>
      <c r="AC336" s="23">
        <v>10.906876401118105</v>
      </c>
      <c r="AD336" s="23">
        <v>10.741672655518187</v>
      </c>
      <c r="AE336" s="23">
        <v>10.850586059163835</v>
      </c>
      <c r="AG336" s="25">
        <v>11.626851295086581</v>
      </c>
      <c r="AH336" s="25">
        <v>11.40387659315353</v>
      </c>
      <c r="AI336" s="25">
        <v>11.203851174385619</v>
      </c>
      <c r="AJ336" s="25">
        <v>11.003485992772408</v>
      </c>
      <c r="AK336" s="25">
        <v>10.716454972381639</v>
      </c>
      <c r="AL336" s="25">
        <v>10.371325585413054</v>
      </c>
      <c r="AM336" s="25">
        <v>9.9535167345040314</v>
      </c>
      <c r="AN336" s="25">
        <v>9.6840393838422045</v>
      </c>
      <c r="AO336" s="25">
        <v>9.3020483396621891</v>
      </c>
      <c r="AP336" s="25">
        <v>8.9333100573896598</v>
      </c>
      <c r="AQ336" s="25">
        <v>7.8239273025152301</v>
      </c>
      <c r="AR336" s="25">
        <v>7.0835251451875116</v>
      </c>
      <c r="AS336" s="25">
        <v>6.7038653044779934</v>
      </c>
      <c r="AT336" s="25">
        <v>6.4904978745370059</v>
      </c>
      <c r="AV336" s="26">
        <v>16.263851295086582</v>
      </c>
      <c r="AW336" s="26">
        <v>16.040876593153531</v>
      </c>
      <c r="AX336" s="26">
        <v>15.84085117438562</v>
      </c>
      <c r="AY336" s="26">
        <v>15.640485992772408</v>
      </c>
      <c r="AZ336" s="26">
        <v>15.353454972381639</v>
      </c>
      <c r="BA336" s="26">
        <v>15.008325585413054</v>
      </c>
      <c r="BB336" s="26">
        <v>14.590516734504032</v>
      </c>
      <c r="BC336" s="26">
        <v>14.321039383842205</v>
      </c>
      <c r="BD336" s="26">
        <v>13.93904833966219</v>
      </c>
      <c r="BE336" s="26">
        <v>13.57031005738966</v>
      </c>
      <c r="BF336" s="26">
        <v>12.460927302515231</v>
      </c>
      <c r="BG336" s="26">
        <v>11.720525145187512</v>
      </c>
      <c r="BH336" s="26">
        <v>11.340865304477994</v>
      </c>
      <c r="BI336" s="26">
        <v>11.127497874537006</v>
      </c>
      <c r="BK336" s="27">
        <v>11.494067602560939</v>
      </c>
      <c r="BL336" s="27">
        <v>11.167466358733861</v>
      </c>
      <c r="BM336" s="27">
        <v>11.05634341317457</v>
      </c>
      <c r="BN336" s="27">
        <v>10.872679651944896</v>
      </c>
      <c r="BO336" s="27">
        <v>10.577804983556476</v>
      </c>
      <c r="BP336" s="27">
        <v>10.214312608076014</v>
      </c>
      <c r="BQ336" s="27">
        <v>9.7805360763183469</v>
      </c>
      <c r="BR336" s="27">
        <v>9.4966235921675608</v>
      </c>
      <c r="BS336" s="27">
        <v>9.1136238012990294</v>
      </c>
      <c r="BT336" s="27">
        <v>8.7219627009895611</v>
      </c>
      <c r="BU336" s="27">
        <v>7.3452672879857968</v>
      </c>
      <c r="BV336" s="27">
        <v>6.6769647711595148</v>
      </c>
      <c r="BW336" s="27">
        <v>6.5379891253829996</v>
      </c>
      <c r="BX336" s="27">
        <v>6.6476252886600093</v>
      </c>
      <c r="BZ336" s="27">
        <v>16.13106760256094</v>
      </c>
      <c r="CA336" s="27">
        <v>15.804466358733862</v>
      </c>
      <c r="CB336" s="27">
        <v>15.693343413174571</v>
      </c>
      <c r="CC336" s="27">
        <v>15.509679651944897</v>
      </c>
      <c r="CD336" s="27">
        <v>15.214804983556476</v>
      </c>
      <c r="CE336" s="27">
        <v>14.851312608076014</v>
      </c>
      <c r="CF336" s="27">
        <v>14.417536076318347</v>
      </c>
      <c r="CG336" s="27">
        <v>14.133623592167561</v>
      </c>
      <c r="CH336" s="27">
        <v>13.75062380129903</v>
      </c>
      <c r="CI336" s="27">
        <v>13.358962700989562</v>
      </c>
      <c r="CJ336" s="27">
        <v>11.982267287985797</v>
      </c>
      <c r="CK336" s="27">
        <v>11.313964771159515</v>
      </c>
      <c r="CL336" s="27">
        <v>11.174989125383</v>
      </c>
      <c r="CM336" s="27">
        <v>11.28462528866001</v>
      </c>
      <c r="CO336" s="28">
        <v>11.496927657740123</v>
      </c>
      <c r="CP336" s="28">
        <v>11.168375399931698</v>
      </c>
      <c r="CQ336" s="28">
        <v>11.057811742447425</v>
      </c>
      <c r="CR336" s="28">
        <v>10.875726733109381</v>
      </c>
      <c r="CS336" s="28">
        <v>10.591489718271758</v>
      </c>
      <c r="CT336" s="28">
        <v>10.240009814938681</v>
      </c>
      <c r="CU336" s="28">
        <v>9.8112166656946815</v>
      </c>
      <c r="CV336" s="28">
        <v>9.5334409173106316</v>
      </c>
      <c r="CW336" s="28">
        <v>9.1949192064019201</v>
      </c>
      <c r="CX336" s="28">
        <v>8.8675200980190887</v>
      </c>
      <c r="CY336" s="28">
        <v>6.6853729996830715</v>
      </c>
      <c r="CZ336" s="28">
        <v>1.9056413344389647</v>
      </c>
      <c r="DA336" s="28">
        <v>-1.9612347881939023</v>
      </c>
      <c r="DB336" s="28">
        <v>-4.6612570947854479</v>
      </c>
      <c r="DD336" s="28">
        <v>16.133927657740124</v>
      </c>
      <c r="DE336" s="28">
        <v>15.805375399931698</v>
      </c>
      <c r="DF336" s="28">
        <v>15.694811742447426</v>
      </c>
      <c r="DG336" s="28">
        <v>15.512726733109382</v>
      </c>
      <c r="DH336" s="28">
        <v>15.228489718271758</v>
      </c>
      <c r="DI336" s="28">
        <v>14.877009814938681</v>
      </c>
      <c r="DJ336" s="28">
        <v>14.448216665694682</v>
      </c>
      <c r="DK336" s="28">
        <v>14.170440917310632</v>
      </c>
      <c r="DL336" s="28">
        <v>13.831919206401921</v>
      </c>
      <c r="DM336" s="28">
        <v>13.504520098019089</v>
      </c>
      <c r="DN336" s="28">
        <v>11.322372999683072</v>
      </c>
      <c r="DO336" s="28">
        <v>6.5426413344389651</v>
      </c>
      <c r="DP336" s="28">
        <v>2.6757652118060982</v>
      </c>
      <c r="DQ336" s="28">
        <v>-2.4257094785447464E-2</v>
      </c>
      <c r="DS336" s="29">
        <v>11.494853518137269</v>
      </c>
      <c r="DT336" s="29">
        <v>11.138463406464238</v>
      </c>
      <c r="DU336" s="29">
        <v>11.029559857153487</v>
      </c>
      <c r="DV336" s="29">
        <v>10.878178041545999</v>
      </c>
      <c r="DW336" s="29">
        <v>10.631168256963823</v>
      </c>
      <c r="DX336" s="29">
        <v>10.334834026126366</v>
      </c>
      <c r="DY336" s="29">
        <v>9.9572955756836254</v>
      </c>
      <c r="DZ336" s="29">
        <v>9.7422088230891646</v>
      </c>
      <c r="EA336" s="29">
        <v>9.3147426361684396</v>
      </c>
      <c r="EB336" s="29">
        <v>8.1611000858800598</v>
      </c>
      <c r="EC336" s="29">
        <v>2.8088911030547479</v>
      </c>
      <c r="ED336" s="29">
        <v>-1.5178356555770947</v>
      </c>
      <c r="EE336" s="29">
        <v>-4.0862211349552595</v>
      </c>
      <c r="EF336" s="29">
        <v>-3.4417343558707323</v>
      </c>
      <c r="EH336" s="29">
        <v>16.13185351813727</v>
      </c>
      <c r="EI336" s="29">
        <v>15.775463406464239</v>
      </c>
      <c r="EJ336" s="29">
        <v>15.775463406464239</v>
      </c>
      <c r="EK336" s="29">
        <v>15.515178041545999</v>
      </c>
      <c r="EL336" s="29">
        <v>15.268168256963824</v>
      </c>
      <c r="EM336" s="29">
        <v>14.971834026126366</v>
      </c>
      <c r="EN336" s="29">
        <v>14.594295575683626</v>
      </c>
      <c r="EO336" s="29">
        <v>14.379208823089165</v>
      </c>
      <c r="EP336" s="29">
        <v>13.95174263616844</v>
      </c>
      <c r="EQ336" s="29">
        <v>12.79810008588006</v>
      </c>
      <c r="ER336" s="29">
        <v>7.4458911030547483</v>
      </c>
      <c r="ES336" s="29">
        <v>3.1191643444229058</v>
      </c>
      <c r="ET336" s="29">
        <v>0.55077886504474094</v>
      </c>
      <c r="EU336" s="29">
        <v>1.1952656441292682</v>
      </c>
      <c r="EW336" s="1">
        <v>377117</v>
      </c>
      <c r="EX336" s="1">
        <v>395709</v>
      </c>
      <c r="EY336" s="1" t="s">
        <v>561</v>
      </c>
      <c r="EZ336" s="1" t="s">
        <v>859</v>
      </c>
    </row>
    <row r="337" spans="2:156" ht="16" thickBot="1" x14ac:dyDescent="0.4">
      <c r="B337" s="21" t="s">
        <v>336</v>
      </c>
      <c r="C337" s="22">
        <v>4.0739181206184618</v>
      </c>
      <c r="D337" s="23">
        <v>3.7178085131879754</v>
      </c>
      <c r="E337" s="23">
        <v>1.5262754556501221</v>
      </c>
      <c r="F337" s="23">
        <v>-0.56935713764284301</v>
      </c>
      <c r="G337" s="23">
        <v>-2.6743044968718834</v>
      </c>
      <c r="H337" s="23">
        <v>-4.9038426856815853</v>
      </c>
      <c r="I337" s="23">
        <v>-7.1680638387766642</v>
      </c>
      <c r="J337" s="23">
        <v>-0.24207696763317799</v>
      </c>
      <c r="K337" s="23">
        <v>-1.3855879791823256</v>
      </c>
      <c r="L337" s="23">
        <v>-2.4817839374367985</v>
      </c>
      <c r="M337" s="23">
        <v>-2.583618863324169</v>
      </c>
      <c r="N337" s="23">
        <v>-2.7655753648230359</v>
      </c>
      <c r="O337" s="23">
        <v>-2.7008859010353206</v>
      </c>
      <c r="P337" s="23">
        <v>-2.3939928790935099</v>
      </c>
      <c r="Q337" s="24"/>
      <c r="R337" s="23">
        <v>10.573918120618462</v>
      </c>
      <c r="S337" s="23">
        <v>10.217808513187975</v>
      </c>
      <c r="T337" s="23">
        <v>8.0262754556501221</v>
      </c>
      <c r="U337" s="23">
        <v>5.930642862357157</v>
      </c>
      <c r="V337" s="23">
        <v>3.8256955031281166</v>
      </c>
      <c r="W337" s="23">
        <v>1.5961573143184147</v>
      </c>
      <c r="X337" s="23">
        <v>-0.6680638387766642</v>
      </c>
      <c r="Y337" s="23">
        <v>-1.742076967633178</v>
      </c>
      <c r="Z337" s="23">
        <v>-2.8855879791823256</v>
      </c>
      <c r="AA337" s="23">
        <v>-3.9817839374367985</v>
      </c>
      <c r="AB337" s="23">
        <v>-4.083618863324169</v>
      </c>
      <c r="AC337" s="23">
        <v>-4.2655753648230359</v>
      </c>
      <c r="AD337" s="23">
        <v>-4.2008859010353206</v>
      </c>
      <c r="AE337" s="23">
        <v>-3.8939928790935099</v>
      </c>
      <c r="AG337" s="25">
        <v>4.6792724315770471</v>
      </c>
      <c r="AH337" s="25">
        <v>4.8306969806030686</v>
      </c>
      <c r="AI337" s="25">
        <v>2.4674700494757147</v>
      </c>
      <c r="AJ337" s="25">
        <v>0.22235543197352214</v>
      </c>
      <c r="AK337" s="25">
        <v>-1.9877295605543104</v>
      </c>
      <c r="AL337" s="25">
        <v>-4.2578556418240048</v>
      </c>
      <c r="AM337" s="25">
        <v>-6.5851140976817462</v>
      </c>
      <c r="AN337" s="25">
        <v>-7.7395697871736857</v>
      </c>
      <c r="AO337" s="25">
        <v>-8.9778247615948992</v>
      </c>
      <c r="AP337" s="25">
        <v>-10.18001572636442</v>
      </c>
      <c r="AQ337" s="25">
        <v>-10.398341868066492</v>
      </c>
      <c r="AR337" s="25">
        <v>-10.778226481829549</v>
      </c>
      <c r="AS337" s="25">
        <v>-10.877392823352956</v>
      </c>
      <c r="AT337" s="25">
        <v>-10.630962546798504</v>
      </c>
      <c r="AV337" s="26">
        <v>11.179272431577047</v>
      </c>
      <c r="AW337" s="26">
        <v>11.330696980603069</v>
      </c>
      <c r="AX337" s="26">
        <v>8.9674700494757147</v>
      </c>
      <c r="AY337" s="26">
        <v>6.7223554319735221</v>
      </c>
      <c r="AZ337" s="26">
        <v>4.5122704394456896</v>
      </c>
      <c r="BA337" s="26">
        <v>2.2421443581759952</v>
      </c>
      <c r="BB337" s="26">
        <v>-8.5114097681746159E-2</v>
      </c>
      <c r="BC337" s="26">
        <v>-1.2395697871736857</v>
      </c>
      <c r="BD337" s="26">
        <v>-2.4778247615948992</v>
      </c>
      <c r="BE337" s="26">
        <v>-3.6800157263644202</v>
      </c>
      <c r="BF337" s="26">
        <v>-3.8983418680664919</v>
      </c>
      <c r="BG337" s="26">
        <v>-4.2782264818295488</v>
      </c>
      <c r="BH337" s="26">
        <v>-4.377392823352956</v>
      </c>
      <c r="BI337" s="26">
        <v>-4.1309625467985036</v>
      </c>
      <c r="BK337" s="27">
        <v>4.074197640686382</v>
      </c>
      <c r="BL337" s="27">
        <v>3.7214881423239312</v>
      </c>
      <c r="BM337" s="27">
        <v>1.534517374592415</v>
      </c>
      <c r="BN337" s="27">
        <v>-0.54964599675581383</v>
      </c>
      <c r="BO337" s="27">
        <v>-2.6491361483173321</v>
      </c>
      <c r="BP337" s="27">
        <v>-4.8725175502540132</v>
      </c>
      <c r="BQ337" s="27">
        <v>-7.130138899354133</v>
      </c>
      <c r="BR337" s="27">
        <v>-8.198034282372614</v>
      </c>
      <c r="BS337" s="27">
        <v>-9.3339829383004762</v>
      </c>
      <c r="BT337" s="27">
        <v>-10.434070115496866</v>
      </c>
      <c r="BU337" s="27">
        <v>-10.509548340131239</v>
      </c>
      <c r="BV337" s="27">
        <v>-10.697133394846979</v>
      </c>
      <c r="BW337" s="27">
        <v>-10.61545675971395</v>
      </c>
      <c r="BX337" s="27">
        <v>-10.31261792962507</v>
      </c>
      <c r="BZ337" s="27">
        <v>10.574197640686382</v>
      </c>
      <c r="CA337" s="27">
        <v>10.221488142323931</v>
      </c>
      <c r="CB337" s="27">
        <v>8.034517374592415</v>
      </c>
      <c r="CC337" s="27">
        <v>5.9503540032441862</v>
      </c>
      <c r="CD337" s="27">
        <v>3.8508638516826679</v>
      </c>
      <c r="CE337" s="27">
        <v>1.6274824497459868</v>
      </c>
      <c r="CF337" s="27">
        <v>-0.63013889935413303</v>
      </c>
      <c r="CG337" s="27">
        <v>-1.698034282372614</v>
      </c>
      <c r="CH337" s="27">
        <v>-2.8339829383004762</v>
      </c>
      <c r="CI337" s="27">
        <v>-3.9340701154968656</v>
      </c>
      <c r="CJ337" s="27">
        <v>-4.0095483401312393</v>
      </c>
      <c r="CK337" s="27">
        <v>-4.1971333948469791</v>
      </c>
      <c r="CL337" s="27">
        <v>-4.1154567597139504</v>
      </c>
      <c r="CM337" s="27">
        <v>-3.8126179296250697</v>
      </c>
      <c r="CO337" s="28">
        <v>4.1197758945618084</v>
      </c>
      <c r="CP337" s="28">
        <v>3.8112781374325593</v>
      </c>
      <c r="CQ337" s="28">
        <v>1.6679676353448691</v>
      </c>
      <c r="CR337" s="28">
        <v>-0.37864106049282498</v>
      </c>
      <c r="CS337" s="28">
        <v>-2.4338906879093898</v>
      </c>
      <c r="CT337" s="28">
        <v>-4.6121657017936855</v>
      </c>
      <c r="CU337" s="28">
        <v>-6.8231406847303475</v>
      </c>
      <c r="CV337" s="28">
        <v>-7.8447039572197532</v>
      </c>
      <c r="CW337" s="28">
        <v>-8.9335364153720285</v>
      </c>
      <c r="CX337" s="28">
        <v>-9.9749510186547994</v>
      </c>
      <c r="CY337" s="28">
        <v>-9.7912676358411197</v>
      </c>
      <c r="CZ337" s="28">
        <v>-9.7739984987394237</v>
      </c>
      <c r="DA337" s="28">
        <v>-9.4863542227461863</v>
      </c>
      <c r="DB337" s="28">
        <v>-8.9405385919511495</v>
      </c>
      <c r="DD337" s="28">
        <v>10.619775894561808</v>
      </c>
      <c r="DE337" s="28">
        <v>10.311278137432559</v>
      </c>
      <c r="DF337" s="28">
        <v>8.1679676353448691</v>
      </c>
      <c r="DG337" s="28">
        <v>6.121358939507175</v>
      </c>
      <c r="DH337" s="28">
        <v>4.0661093120906102</v>
      </c>
      <c r="DI337" s="28">
        <v>1.8878342982063145</v>
      </c>
      <c r="DJ337" s="28">
        <v>-0.32314068473034752</v>
      </c>
      <c r="DK337" s="28">
        <v>-1.3447039572197532</v>
      </c>
      <c r="DL337" s="28">
        <v>-2.4335364153720285</v>
      </c>
      <c r="DM337" s="28">
        <v>-3.4749510186547994</v>
      </c>
      <c r="DN337" s="28">
        <v>-3.2912676358411197</v>
      </c>
      <c r="DO337" s="28">
        <v>-3.2739984987394237</v>
      </c>
      <c r="DP337" s="28">
        <v>-2.9863542227461863</v>
      </c>
      <c r="DQ337" s="28">
        <v>-2.4405385919511495</v>
      </c>
      <c r="DS337" s="29">
        <v>4.1155031811609213</v>
      </c>
      <c r="DT337" s="29">
        <v>3.8021986514932316</v>
      </c>
      <c r="DU337" s="29">
        <v>1.6632570636489028</v>
      </c>
      <c r="DV337" s="29">
        <v>-0.37346433286741387</v>
      </c>
      <c r="DW337" s="29">
        <v>-2.4184431473067178</v>
      </c>
      <c r="DX337" s="29">
        <v>-4.583255318094114</v>
      </c>
      <c r="DY337" s="29">
        <v>-6.7810461519296616</v>
      </c>
      <c r="DZ337" s="29">
        <v>-7.7863744471797212</v>
      </c>
      <c r="EA337" s="29">
        <v>-8.856523889459698</v>
      </c>
      <c r="EB337" s="29">
        <v>-9.9077832454776491</v>
      </c>
      <c r="EC337" s="29">
        <v>-9.7808276926800062</v>
      </c>
      <c r="ED337" s="29">
        <v>-9.7307793792328319</v>
      </c>
      <c r="EE337" s="29">
        <v>-9.3874478837948701</v>
      </c>
      <c r="EF337" s="29">
        <v>-8.7272552357305493</v>
      </c>
      <c r="EH337" s="29">
        <v>10.615503181160921</v>
      </c>
      <c r="EI337" s="29">
        <v>10.302198651493232</v>
      </c>
      <c r="EJ337" s="29">
        <v>10.302198651493232</v>
      </c>
      <c r="EK337" s="29">
        <v>6.1265356671325861</v>
      </c>
      <c r="EL337" s="29">
        <v>4.0815568526932822</v>
      </c>
      <c r="EM337" s="29">
        <v>1.916744681905886</v>
      </c>
      <c r="EN337" s="29">
        <v>-0.28104615192966165</v>
      </c>
      <c r="EO337" s="29">
        <v>-1.2863744471797212</v>
      </c>
      <c r="EP337" s="29">
        <v>-2.356523889459698</v>
      </c>
      <c r="EQ337" s="29">
        <v>-3.4077832454776491</v>
      </c>
      <c r="ER337" s="29">
        <v>-3.2808276926800062</v>
      </c>
      <c r="ES337" s="29">
        <v>-3.2307793792328319</v>
      </c>
      <c r="ET337" s="29">
        <v>-2.8874478837948701</v>
      </c>
      <c r="EU337" s="29">
        <v>-2.2272552357305493</v>
      </c>
      <c r="EW337" s="1">
        <v>385373</v>
      </c>
      <c r="EX337" s="1">
        <v>395948</v>
      </c>
      <c r="EY337" s="1" t="s">
        <v>687</v>
      </c>
      <c r="EZ337" s="1" t="s">
        <v>869</v>
      </c>
    </row>
    <row r="338" spans="2:156" ht="16" thickBot="1" x14ac:dyDescent="0.4">
      <c r="B338" s="21" t="s">
        <v>337</v>
      </c>
      <c r="C338" s="22">
        <v>7.3972280709210523</v>
      </c>
      <c r="D338" s="23">
        <v>7.2428905263030003</v>
      </c>
      <c r="E338" s="23">
        <v>7.1420751212429501</v>
      </c>
      <c r="F338" s="23">
        <v>6.909876325344678</v>
      </c>
      <c r="G338" s="23">
        <v>6.7642013250339961</v>
      </c>
      <c r="H338" s="23">
        <v>6.4993153478752657</v>
      </c>
      <c r="I338" s="23">
        <v>6.2431633508338837</v>
      </c>
      <c r="J338" s="23">
        <v>5.9541719288553754</v>
      </c>
      <c r="K338" s="23">
        <v>5.6804846481820395</v>
      </c>
      <c r="L338" s="23">
        <v>5.3358401506664404</v>
      </c>
      <c r="M338" s="23">
        <v>4.2783744168740299</v>
      </c>
      <c r="N338" s="23">
        <v>3.7010498862330312</v>
      </c>
      <c r="O338" s="23">
        <v>3.5820969937200697</v>
      </c>
      <c r="P338" s="23">
        <v>3.6172516324769823</v>
      </c>
      <c r="Q338" s="24"/>
      <c r="R338" s="23">
        <v>10.897228070921052</v>
      </c>
      <c r="S338" s="23">
        <v>10.742890526303</v>
      </c>
      <c r="T338" s="23">
        <v>10.64207512124295</v>
      </c>
      <c r="U338" s="23">
        <v>10.409876325344678</v>
      </c>
      <c r="V338" s="23">
        <v>10.264201325033996</v>
      </c>
      <c r="W338" s="23">
        <v>9.9993153478752657</v>
      </c>
      <c r="X338" s="23">
        <v>9.7431633508338837</v>
      </c>
      <c r="Y338" s="23">
        <v>9.4541719288553754</v>
      </c>
      <c r="Z338" s="23">
        <v>9.1804846481820395</v>
      </c>
      <c r="AA338" s="23">
        <v>8.8358401506664404</v>
      </c>
      <c r="AB338" s="23">
        <v>7.7783744168740299</v>
      </c>
      <c r="AC338" s="23">
        <v>7.2010498862330312</v>
      </c>
      <c r="AD338" s="23">
        <v>7.0820969937200697</v>
      </c>
      <c r="AE338" s="23">
        <v>7.1172516324769823</v>
      </c>
      <c r="AG338" s="25">
        <v>7.4993713548257883</v>
      </c>
      <c r="AH338" s="25">
        <v>7.4286873814542087</v>
      </c>
      <c r="AI338" s="25">
        <v>7.2854448815014052</v>
      </c>
      <c r="AJ338" s="25">
        <v>7.0665160372811862</v>
      </c>
      <c r="AK338" s="25">
        <v>6.9556818275676626</v>
      </c>
      <c r="AL338" s="25">
        <v>6.7311747037312841</v>
      </c>
      <c r="AM338" s="25">
        <v>6.5123467022209578</v>
      </c>
      <c r="AN338" s="25">
        <v>6.2605581731357347</v>
      </c>
      <c r="AO338" s="25">
        <v>6.0151857280032992</v>
      </c>
      <c r="AP338" s="25">
        <v>5.7354008363230484</v>
      </c>
      <c r="AQ338" s="25">
        <v>5.0016308438629959</v>
      </c>
      <c r="AR338" s="25">
        <v>4.5038054574533195</v>
      </c>
      <c r="AS338" s="25">
        <v>4.2497220586176354</v>
      </c>
      <c r="AT338" s="25">
        <v>4.1039446275873388</v>
      </c>
      <c r="AV338" s="26">
        <v>10.999371354825788</v>
      </c>
      <c r="AW338" s="26">
        <v>10.928687381454209</v>
      </c>
      <c r="AX338" s="26">
        <v>10.785444881501405</v>
      </c>
      <c r="AY338" s="26">
        <v>10.566516037281186</v>
      </c>
      <c r="AZ338" s="26">
        <v>10.455681827567663</v>
      </c>
      <c r="BA338" s="26">
        <v>10.231174703731284</v>
      </c>
      <c r="BB338" s="26">
        <v>10.012346702220958</v>
      </c>
      <c r="BC338" s="26">
        <v>9.7605581731357347</v>
      </c>
      <c r="BD338" s="26">
        <v>9.5151857280032992</v>
      </c>
      <c r="BE338" s="26">
        <v>9.2354008363230484</v>
      </c>
      <c r="BF338" s="26">
        <v>8.5016308438629959</v>
      </c>
      <c r="BG338" s="26">
        <v>8.0038054574533195</v>
      </c>
      <c r="BH338" s="26">
        <v>7.7497220586176354</v>
      </c>
      <c r="BI338" s="26">
        <v>7.6039446275873388</v>
      </c>
      <c r="BK338" s="27">
        <v>7.4028532474853552</v>
      </c>
      <c r="BL338" s="27">
        <v>7.2564302464594181</v>
      </c>
      <c r="BM338" s="27">
        <v>7.1637212790288736</v>
      </c>
      <c r="BN338" s="27">
        <v>6.9379828760671476</v>
      </c>
      <c r="BO338" s="27">
        <v>6.7988200149778013</v>
      </c>
      <c r="BP338" s="27">
        <v>6.5417433110194683</v>
      </c>
      <c r="BQ338" s="27">
        <v>6.2926940169137975</v>
      </c>
      <c r="BR338" s="27">
        <v>6.010547751815885</v>
      </c>
      <c r="BS338" s="27">
        <v>5.7482996190021538</v>
      </c>
      <c r="BT338" s="27">
        <v>5.435167795893566</v>
      </c>
      <c r="BU338" s="27">
        <v>4.5065548806349351</v>
      </c>
      <c r="BV338" s="27">
        <v>4.1070706341937164</v>
      </c>
      <c r="BW338" s="27">
        <v>4.0501877841781511</v>
      </c>
      <c r="BX338" s="27">
        <v>4.1831194940251741</v>
      </c>
      <c r="BZ338" s="27">
        <v>10.902853247485355</v>
      </c>
      <c r="CA338" s="27">
        <v>10.756430246459418</v>
      </c>
      <c r="CB338" s="27">
        <v>10.663721279028874</v>
      </c>
      <c r="CC338" s="27">
        <v>10.437982876067148</v>
      </c>
      <c r="CD338" s="27">
        <v>10.298820014977801</v>
      </c>
      <c r="CE338" s="27">
        <v>10.041743311019468</v>
      </c>
      <c r="CF338" s="27">
        <v>9.7926940169137975</v>
      </c>
      <c r="CG338" s="27">
        <v>9.510547751815885</v>
      </c>
      <c r="CH338" s="27">
        <v>9.2482996190021538</v>
      </c>
      <c r="CI338" s="27">
        <v>8.935167795893566</v>
      </c>
      <c r="CJ338" s="27">
        <v>8.0065548806349351</v>
      </c>
      <c r="CK338" s="27">
        <v>7.6070706341937164</v>
      </c>
      <c r="CL338" s="27">
        <v>7.5501877841781511</v>
      </c>
      <c r="CM338" s="27">
        <v>7.6831194940251741</v>
      </c>
      <c r="CO338" s="28">
        <v>7.4084448878781544</v>
      </c>
      <c r="CP338" s="28">
        <v>7.2669657296225285</v>
      </c>
      <c r="CQ338" s="28">
        <v>7.1854281908614812</v>
      </c>
      <c r="CR338" s="28">
        <v>6.976469328912307</v>
      </c>
      <c r="CS338" s="28">
        <v>6.8609187477295954</v>
      </c>
      <c r="CT338" s="28">
        <v>6.6243757445969269</v>
      </c>
      <c r="CU338" s="28">
        <v>6.3886138881587939</v>
      </c>
      <c r="CV338" s="28">
        <v>6.1196013507698215</v>
      </c>
      <c r="CW338" s="28">
        <v>5.9045875314529521</v>
      </c>
      <c r="CX338" s="28">
        <v>5.6537085891327319</v>
      </c>
      <c r="CY338" s="28">
        <v>4.059086829869468</v>
      </c>
      <c r="CZ338" s="28">
        <v>0.68021521296280341</v>
      </c>
      <c r="DA338" s="28">
        <v>-1.8975932421848505</v>
      </c>
      <c r="DB338" s="28">
        <v>-3.6730103786294848</v>
      </c>
      <c r="DD338" s="28">
        <v>10.908444887878154</v>
      </c>
      <c r="DE338" s="28">
        <v>10.766965729622529</v>
      </c>
      <c r="DF338" s="28">
        <v>10.685428190861481</v>
      </c>
      <c r="DG338" s="28">
        <v>10.476469328912307</v>
      </c>
      <c r="DH338" s="28">
        <v>10.360918747729595</v>
      </c>
      <c r="DI338" s="28">
        <v>10.124375744596927</v>
      </c>
      <c r="DJ338" s="28">
        <v>9.8886138881587939</v>
      </c>
      <c r="DK338" s="28">
        <v>9.6196013507698215</v>
      </c>
      <c r="DL338" s="28">
        <v>9.4045875314529521</v>
      </c>
      <c r="DM338" s="28">
        <v>9.1537085891327319</v>
      </c>
      <c r="DN338" s="28">
        <v>7.559086829869468</v>
      </c>
      <c r="DO338" s="28">
        <v>4.1802152129628034</v>
      </c>
      <c r="DP338" s="28">
        <v>1.6024067578151495</v>
      </c>
      <c r="DQ338" s="28">
        <v>-0.17301037862948476</v>
      </c>
      <c r="DS338" s="29">
        <v>7.4077950966178658</v>
      </c>
      <c r="DT338" s="29">
        <v>7.2374712782038166</v>
      </c>
      <c r="DU338" s="29">
        <v>7.1481079218244972</v>
      </c>
      <c r="DV338" s="29">
        <v>6.9600125889262987</v>
      </c>
      <c r="DW338" s="29">
        <v>6.8689241358078679</v>
      </c>
      <c r="DX338" s="29">
        <v>6.6679769839935297</v>
      </c>
      <c r="DY338" s="29">
        <v>6.459071744098658</v>
      </c>
      <c r="DZ338" s="29">
        <v>6.2237328355629042</v>
      </c>
      <c r="EA338" s="29">
        <v>5.9523660913751897</v>
      </c>
      <c r="EB338" s="29">
        <v>5.1328358707079449</v>
      </c>
      <c r="EC338" s="29">
        <v>1.3536618277093133</v>
      </c>
      <c r="ED338" s="29">
        <v>-1.7148695419961477</v>
      </c>
      <c r="EE338" s="29">
        <v>-3.3587101207141323</v>
      </c>
      <c r="EF338" s="29">
        <v>-2.7645229028055311</v>
      </c>
      <c r="EH338" s="29">
        <v>10.907795096617866</v>
      </c>
      <c r="EI338" s="29">
        <v>10.737471278203817</v>
      </c>
      <c r="EJ338" s="29">
        <v>10.737471278203817</v>
      </c>
      <c r="EK338" s="29">
        <v>10.460012588926299</v>
      </c>
      <c r="EL338" s="29">
        <v>10.368924135807868</v>
      </c>
      <c r="EM338" s="29">
        <v>10.16797698399353</v>
      </c>
      <c r="EN338" s="29">
        <v>9.959071744098658</v>
      </c>
      <c r="EO338" s="29">
        <v>9.7237328355629042</v>
      </c>
      <c r="EP338" s="29">
        <v>9.4523660913751897</v>
      </c>
      <c r="EQ338" s="29">
        <v>8.6328358707079449</v>
      </c>
      <c r="ER338" s="29">
        <v>4.8536618277093133</v>
      </c>
      <c r="ES338" s="29">
        <v>1.7851304580038523</v>
      </c>
      <c r="ET338" s="29">
        <v>0.14128987928586767</v>
      </c>
      <c r="EU338" s="29">
        <v>0.73547709719446885</v>
      </c>
      <c r="EW338" s="1">
        <v>331775</v>
      </c>
      <c r="EX338" s="1">
        <v>438420</v>
      </c>
      <c r="EY338" s="1" t="s">
        <v>500</v>
      </c>
      <c r="EZ338" s="1" t="s">
        <v>874</v>
      </c>
    </row>
    <row r="339" spans="2:156" ht="16" thickBot="1" x14ac:dyDescent="0.4">
      <c r="B339" s="21" t="s">
        <v>338</v>
      </c>
      <c r="C339" s="22">
        <v>9.400243209611169</v>
      </c>
      <c r="D339" s="23">
        <v>9.2351044520929566</v>
      </c>
      <c r="E339" s="23">
        <v>9.0095767747938176</v>
      </c>
      <c r="F339" s="23">
        <v>8.9640568784719097</v>
      </c>
      <c r="G339" s="23">
        <v>8.8096599349536078</v>
      </c>
      <c r="H339" s="23">
        <v>8.3974333760959716</v>
      </c>
      <c r="I339" s="23">
        <v>8.0131117290148595</v>
      </c>
      <c r="J339" s="23">
        <v>7.711520038488656</v>
      </c>
      <c r="K339" s="23">
        <v>7.5999410158870688</v>
      </c>
      <c r="L339" s="23">
        <v>7.1404911136572853</v>
      </c>
      <c r="M339" s="23">
        <v>5.5970454287166476</v>
      </c>
      <c r="N339" s="23">
        <v>4.8050897193515851</v>
      </c>
      <c r="O339" s="23">
        <v>4.584508226873524</v>
      </c>
      <c r="P339" s="23">
        <v>4.414693357299214</v>
      </c>
      <c r="Q339" s="24"/>
      <c r="R339" s="23">
        <v>14.037243209611169</v>
      </c>
      <c r="S339" s="23">
        <v>13.872104452092957</v>
      </c>
      <c r="T339" s="23">
        <v>13.646576774793818</v>
      </c>
      <c r="U339" s="23">
        <v>13.60105687847191</v>
      </c>
      <c r="V339" s="23">
        <v>13.446659934953608</v>
      </c>
      <c r="W339" s="23">
        <v>13.034433376095972</v>
      </c>
      <c r="X339" s="23">
        <v>12.65011172901486</v>
      </c>
      <c r="Y339" s="23">
        <v>12.348520038488656</v>
      </c>
      <c r="Z339" s="23">
        <v>12.236941015887069</v>
      </c>
      <c r="AA339" s="23">
        <v>11.777491113657286</v>
      </c>
      <c r="AB339" s="23">
        <v>10.234045428716648</v>
      </c>
      <c r="AC339" s="23">
        <v>9.4420897193515856</v>
      </c>
      <c r="AD339" s="23">
        <v>9.2215082268735244</v>
      </c>
      <c r="AE339" s="23">
        <v>9.0516933572992144</v>
      </c>
      <c r="AG339" s="25">
        <v>9.6458545069141106</v>
      </c>
      <c r="AH339" s="25">
        <v>9.6793033129648389</v>
      </c>
      <c r="AI339" s="25">
        <v>9.3491527636389247</v>
      </c>
      <c r="AJ339" s="25">
        <v>9.2498752941933393</v>
      </c>
      <c r="AK339" s="25">
        <v>9.072122269131631</v>
      </c>
      <c r="AL339" s="25">
        <v>8.6678145016094454</v>
      </c>
      <c r="AM339" s="25">
        <v>8.2811680270807333</v>
      </c>
      <c r="AN339" s="25">
        <v>7.9707347417766385</v>
      </c>
      <c r="AO339" s="25">
        <v>7.6708383401416071</v>
      </c>
      <c r="AP339" s="25">
        <v>7.2495667171256262</v>
      </c>
      <c r="AQ339" s="25">
        <v>6.047236530053997</v>
      </c>
      <c r="AR339" s="25">
        <v>5.1929534024115149</v>
      </c>
      <c r="AS339" s="25">
        <v>4.6587573048197299</v>
      </c>
      <c r="AT339" s="25">
        <v>4.3439143547478487</v>
      </c>
      <c r="AV339" s="26">
        <v>14.282854506914111</v>
      </c>
      <c r="AW339" s="26">
        <v>14.316303312964839</v>
      </c>
      <c r="AX339" s="26">
        <v>13.986152763638925</v>
      </c>
      <c r="AY339" s="26">
        <v>13.88687529419334</v>
      </c>
      <c r="AZ339" s="26">
        <v>13.709122269131631</v>
      </c>
      <c r="BA339" s="26">
        <v>13.304814501609446</v>
      </c>
      <c r="BB339" s="26">
        <v>12.918168027080734</v>
      </c>
      <c r="BC339" s="26">
        <v>12.607734741776639</v>
      </c>
      <c r="BD339" s="26">
        <v>12.307838340141608</v>
      </c>
      <c r="BE339" s="26">
        <v>11.886566717125627</v>
      </c>
      <c r="BF339" s="26">
        <v>10.684236530053997</v>
      </c>
      <c r="BG339" s="26">
        <v>9.8299534024115154</v>
      </c>
      <c r="BH339" s="26">
        <v>9.2957573048197304</v>
      </c>
      <c r="BI339" s="26">
        <v>8.9809143547478492</v>
      </c>
      <c r="BK339" s="27">
        <v>9.4070291484818256</v>
      </c>
      <c r="BL339" s="27">
        <v>9.2487821918530564</v>
      </c>
      <c r="BM339" s="27">
        <v>9.0323851823639298</v>
      </c>
      <c r="BN339" s="27">
        <v>8.9937202403471002</v>
      </c>
      <c r="BO339" s="27">
        <v>8.8481135138564877</v>
      </c>
      <c r="BP339" s="27">
        <v>8.446851840932867</v>
      </c>
      <c r="BQ339" s="27">
        <v>8.0732806021398531</v>
      </c>
      <c r="BR339" s="27">
        <v>7.7816720899146929</v>
      </c>
      <c r="BS339" s="27">
        <v>7.6857154212549386</v>
      </c>
      <c r="BT339" s="27">
        <v>7.3242956949216325</v>
      </c>
      <c r="BU339" s="27">
        <v>5.8935740723396677</v>
      </c>
      <c r="BV339" s="27">
        <v>5.1784096854701325</v>
      </c>
      <c r="BW339" s="27">
        <v>4.9729612714802691</v>
      </c>
      <c r="BX339" s="27">
        <v>4.8738053617883814</v>
      </c>
      <c r="BZ339" s="27">
        <v>14.044029148481826</v>
      </c>
      <c r="CA339" s="27">
        <v>13.885782191853057</v>
      </c>
      <c r="CB339" s="27">
        <v>13.66938518236393</v>
      </c>
      <c r="CC339" s="27">
        <v>13.630720240347101</v>
      </c>
      <c r="CD339" s="27">
        <v>13.485113513856488</v>
      </c>
      <c r="CE339" s="27">
        <v>13.083851840932867</v>
      </c>
      <c r="CF339" s="27">
        <v>12.710280602139854</v>
      </c>
      <c r="CG339" s="27">
        <v>12.418672089914693</v>
      </c>
      <c r="CH339" s="27">
        <v>12.322715421254939</v>
      </c>
      <c r="CI339" s="27">
        <v>11.961295694921633</v>
      </c>
      <c r="CJ339" s="27">
        <v>10.530574072339668</v>
      </c>
      <c r="CK339" s="27">
        <v>9.8154096854701329</v>
      </c>
      <c r="CL339" s="27">
        <v>9.6099612714802696</v>
      </c>
      <c r="CM339" s="27">
        <v>9.5108053617883819</v>
      </c>
      <c r="CO339" s="28">
        <v>9.4156144123514434</v>
      </c>
      <c r="CP339" s="28">
        <v>9.2629277626456723</v>
      </c>
      <c r="CQ339" s="28">
        <v>9.045250327558561</v>
      </c>
      <c r="CR339" s="28">
        <v>8.999253013726884</v>
      </c>
      <c r="CS339" s="28">
        <v>8.8438534844635015</v>
      </c>
      <c r="CT339" s="28">
        <v>8.4189274780305414</v>
      </c>
      <c r="CU339" s="28">
        <v>7.9964775072510736</v>
      </c>
      <c r="CV339" s="28">
        <v>7.6478041374738872</v>
      </c>
      <c r="CW339" s="28">
        <v>7.5138624788309709</v>
      </c>
      <c r="CX339" s="28">
        <v>7.1310131205748863</v>
      </c>
      <c r="CY339" s="28">
        <v>5.427245391240902</v>
      </c>
      <c r="CZ339" s="28">
        <v>1.4511580520265568</v>
      </c>
      <c r="DA339" s="28">
        <v>-1.677156755928614</v>
      </c>
      <c r="DB339" s="28">
        <v>-3.8129301754323919</v>
      </c>
      <c r="DD339" s="28">
        <v>14.052614412351444</v>
      </c>
      <c r="DE339" s="28">
        <v>13.899927762645673</v>
      </c>
      <c r="DF339" s="28">
        <v>13.682250327558561</v>
      </c>
      <c r="DG339" s="28">
        <v>13.636253013726884</v>
      </c>
      <c r="DH339" s="28">
        <v>13.480853484463502</v>
      </c>
      <c r="DI339" s="28">
        <v>13.055927478030542</v>
      </c>
      <c r="DJ339" s="28">
        <v>12.633477507251074</v>
      </c>
      <c r="DK339" s="28">
        <v>12.284804137473888</v>
      </c>
      <c r="DL339" s="28">
        <v>12.150862478830971</v>
      </c>
      <c r="DM339" s="28">
        <v>11.768013120574887</v>
      </c>
      <c r="DN339" s="28">
        <v>10.064245391240902</v>
      </c>
      <c r="DO339" s="28">
        <v>6.0881580520265572</v>
      </c>
      <c r="DP339" s="28">
        <v>2.9598432440713864</v>
      </c>
      <c r="DQ339" s="28">
        <v>0.82406982456760858</v>
      </c>
      <c r="DS339" s="29">
        <v>9.4360445250735516</v>
      </c>
      <c r="DT339" s="29">
        <v>9.2873917868214502</v>
      </c>
      <c r="DU339" s="29">
        <v>9.0780703883765135</v>
      </c>
      <c r="DV339" s="29">
        <v>9.0528883159130906</v>
      </c>
      <c r="DW339" s="29">
        <v>8.9121557581261008</v>
      </c>
      <c r="DX339" s="29">
        <v>8.5155211987148416</v>
      </c>
      <c r="DY339" s="29">
        <v>8.1276188068047492</v>
      </c>
      <c r="DZ339" s="29">
        <v>7.8189184449434723</v>
      </c>
      <c r="EA339" s="29">
        <v>7.6477458713218205</v>
      </c>
      <c r="EB339" s="29">
        <v>6.7403800007600623</v>
      </c>
      <c r="EC339" s="29">
        <v>2.4315569472662943</v>
      </c>
      <c r="ED339" s="29">
        <v>-1.1887454805009554</v>
      </c>
      <c r="EE339" s="29">
        <v>-3.2748039641315927</v>
      </c>
      <c r="EF339" s="29">
        <v>-2.8147920229882857</v>
      </c>
      <c r="EH339" s="29">
        <v>14.073044525073552</v>
      </c>
      <c r="EI339" s="29">
        <v>13.924391786821451</v>
      </c>
      <c r="EJ339" s="29">
        <v>13.924391786821451</v>
      </c>
      <c r="EK339" s="29">
        <v>13.689888315913091</v>
      </c>
      <c r="EL339" s="29">
        <v>13.549155758126101</v>
      </c>
      <c r="EM339" s="29">
        <v>13.152521198714842</v>
      </c>
      <c r="EN339" s="29">
        <v>12.76461880680475</v>
      </c>
      <c r="EO339" s="29">
        <v>12.455918444943473</v>
      </c>
      <c r="EP339" s="29">
        <v>12.284745871321821</v>
      </c>
      <c r="EQ339" s="29">
        <v>11.377380000760063</v>
      </c>
      <c r="ER339" s="29">
        <v>7.0685569472662948</v>
      </c>
      <c r="ES339" s="29">
        <v>3.448254519499045</v>
      </c>
      <c r="ET339" s="29">
        <v>1.3621960358684078</v>
      </c>
      <c r="EU339" s="29">
        <v>1.8222079770117148</v>
      </c>
      <c r="EW339" s="1">
        <v>390339</v>
      </c>
      <c r="EX339" s="1">
        <v>414050</v>
      </c>
      <c r="EY339" s="1" t="s">
        <v>610</v>
      </c>
      <c r="EZ339" s="1" t="s">
        <v>858</v>
      </c>
    </row>
    <row r="340" spans="2:156" ht="16" thickBot="1" x14ac:dyDescent="0.4">
      <c r="B340" s="21" t="s">
        <v>339</v>
      </c>
      <c r="C340" s="22">
        <v>8.9060070284536685</v>
      </c>
      <c r="D340" s="23">
        <v>8.480844177487187</v>
      </c>
      <c r="E340" s="23">
        <v>8.3734629759770023</v>
      </c>
      <c r="F340" s="23">
        <v>8.2040284640745185</v>
      </c>
      <c r="G340" s="23">
        <v>7.9597328974209507</v>
      </c>
      <c r="H340" s="23">
        <v>7.695944743842567</v>
      </c>
      <c r="I340" s="23">
        <v>7.401664208296868</v>
      </c>
      <c r="J340" s="23">
        <v>7.0133630463053631</v>
      </c>
      <c r="K340" s="23">
        <v>6.7577133823919624</v>
      </c>
      <c r="L340" s="23">
        <v>6.5581009300142803</v>
      </c>
      <c r="M340" s="23">
        <v>5.5454122310704008</v>
      </c>
      <c r="N340" s="23">
        <v>5.085438398885298</v>
      </c>
      <c r="O340" s="23">
        <v>5.0526045389506393</v>
      </c>
      <c r="P340" s="23">
        <v>5.3113914217433518</v>
      </c>
      <c r="Q340" s="24"/>
      <c r="R340" s="23">
        <v>13.543007028453669</v>
      </c>
      <c r="S340" s="23">
        <v>13.117844177487187</v>
      </c>
      <c r="T340" s="23">
        <v>13.010462975977003</v>
      </c>
      <c r="U340" s="23">
        <v>12.841028464074519</v>
      </c>
      <c r="V340" s="23">
        <v>12.596732897420951</v>
      </c>
      <c r="W340" s="23">
        <v>12.332944743842567</v>
      </c>
      <c r="X340" s="23">
        <v>12.038664208296868</v>
      </c>
      <c r="Y340" s="23">
        <v>11.650363046305364</v>
      </c>
      <c r="Z340" s="23">
        <v>11.394713382391963</v>
      </c>
      <c r="AA340" s="23">
        <v>11.195100930014281</v>
      </c>
      <c r="AB340" s="23">
        <v>10.182412231070401</v>
      </c>
      <c r="AC340" s="23">
        <v>9.7224383988852985</v>
      </c>
      <c r="AD340" s="23">
        <v>9.6896045389506398</v>
      </c>
      <c r="AE340" s="23">
        <v>9.9483914217433522</v>
      </c>
      <c r="AG340" s="25">
        <v>9.2942879863594356</v>
      </c>
      <c r="AH340" s="25">
        <v>9.209892541657446</v>
      </c>
      <c r="AI340" s="25">
        <v>8.9936462093148872</v>
      </c>
      <c r="AJ340" s="25">
        <v>8.778581804165686</v>
      </c>
      <c r="AK340" s="25">
        <v>8.5226074365997064</v>
      </c>
      <c r="AL340" s="25">
        <v>8.2897117392571786</v>
      </c>
      <c r="AM340" s="25">
        <v>8.0158527829382891</v>
      </c>
      <c r="AN340" s="25">
        <v>7.7079738347737337</v>
      </c>
      <c r="AO340" s="25">
        <v>7.4345716444710472</v>
      </c>
      <c r="AP340" s="25">
        <v>7.2673531167854932</v>
      </c>
      <c r="AQ340" s="25">
        <v>6.5452591238579636</v>
      </c>
      <c r="AR340" s="25">
        <v>6.0637792123653149</v>
      </c>
      <c r="AS340" s="25">
        <v>5.8363264137821673</v>
      </c>
      <c r="AT340" s="25">
        <v>5.8176114281406086</v>
      </c>
      <c r="AV340" s="26">
        <v>13.931287986359436</v>
      </c>
      <c r="AW340" s="26">
        <v>13.846892541657446</v>
      </c>
      <c r="AX340" s="26">
        <v>13.630646209314888</v>
      </c>
      <c r="AY340" s="26">
        <v>13.415581804165686</v>
      </c>
      <c r="AZ340" s="26">
        <v>13.159607436599707</v>
      </c>
      <c r="BA340" s="26">
        <v>12.926711739257179</v>
      </c>
      <c r="BB340" s="26">
        <v>12.65285278293829</v>
      </c>
      <c r="BC340" s="26">
        <v>12.344973834773734</v>
      </c>
      <c r="BD340" s="26">
        <v>12.071571644471048</v>
      </c>
      <c r="BE340" s="26">
        <v>11.904353116785494</v>
      </c>
      <c r="BF340" s="26">
        <v>11.182259123857964</v>
      </c>
      <c r="BG340" s="26">
        <v>10.700779212365315</v>
      </c>
      <c r="BH340" s="26">
        <v>10.473326413782168</v>
      </c>
      <c r="BI340" s="26">
        <v>10.454611428140609</v>
      </c>
      <c r="BK340" s="27">
        <v>8.9083815914610245</v>
      </c>
      <c r="BL340" s="27">
        <v>8.4858523591575334</v>
      </c>
      <c r="BM340" s="27">
        <v>8.3813987125087355</v>
      </c>
      <c r="BN340" s="27">
        <v>8.2149905952849807</v>
      </c>
      <c r="BO340" s="27">
        <v>7.974533673725551</v>
      </c>
      <c r="BP340" s="27">
        <v>7.7149978742305834</v>
      </c>
      <c r="BQ340" s="27">
        <v>7.4251974495911082</v>
      </c>
      <c r="BR340" s="27">
        <v>7.0415272334093419</v>
      </c>
      <c r="BS340" s="27">
        <v>6.7924007593462647</v>
      </c>
      <c r="BT340" s="27">
        <v>6.6057435747381632</v>
      </c>
      <c r="BU340" s="27">
        <v>5.626388132414899</v>
      </c>
      <c r="BV340" s="27">
        <v>5.1853951091948076</v>
      </c>
      <c r="BW340" s="27">
        <v>5.1564937187861197</v>
      </c>
      <c r="BX340" s="27">
        <v>5.4096109728489807</v>
      </c>
      <c r="BZ340" s="27">
        <v>13.545381591461025</v>
      </c>
      <c r="CA340" s="27">
        <v>13.122852359157534</v>
      </c>
      <c r="CB340" s="27">
        <v>13.018398712508736</v>
      </c>
      <c r="CC340" s="27">
        <v>12.851990595284981</v>
      </c>
      <c r="CD340" s="27">
        <v>12.611533673725551</v>
      </c>
      <c r="CE340" s="27">
        <v>12.351997874230584</v>
      </c>
      <c r="CF340" s="27">
        <v>12.062197449591109</v>
      </c>
      <c r="CG340" s="27">
        <v>11.678527233409342</v>
      </c>
      <c r="CH340" s="27">
        <v>11.429400759346265</v>
      </c>
      <c r="CI340" s="27">
        <v>11.242743574738164</v>
      </c>
      <c r="CJ340" s="27">
        <v>10.263388132414899</v>
      </c>
      <c r="CK340" s="27">
        <v>9.8223951091948081</v>
      </c>
      <c r="CL340" s="27">
        <v>9.7934937187861202</v>
      </c>
      <c r="CM340" s="27">
        <v>10.046610972848981</v>
      </c>
      <c r="CO340" s="28">
        <v>8.9370619617153686</v>
      </c>
      <c r="CP340" s="28">
        <v>8.5350991850950741</v>
      </c>
      <c r="CQ340" s="28">
        <v>8.4514142369421918</v>
      </c>
      <c r="CR340" s="28">
        <v>8.3205286439703929</v>
      </c>
      <c r="CS340" s="28">
        <v>8.112921615392521</v>
      </c>
      <c r="CT340" s="28">
        <v>7.8076187659156115</v>
      </c>
      <c r="CU340" s="28">
        <v>7.533821943186501</v>
      </c>
      <c r="CV340" s="28">
        <v>7.2260161554518607</v>
      </c>
      <c r="CW340" s="28">
        <v>6.9956125639280664</v>
      </c>
      <c r="CX340" s="28">
        <v>6.876310569818143</v>
      </c>
      <c r="CY340" s="28">
        <v>4.9808059996525458</v>
      </c>
      <c r="CZ340" s="28">
        <v>4.1327837937638492</v>
      </c>
      <c r="DA340" s="28">
        <v>3.5363066231662827</v>
      </c>
      <c r="DB340" s="28">
        <v>2.8923264799378607</v>
      </c>
      <c r="DD340" s="28">
        <v>13.574061961715369</v>
      </c>
      <c r="DE340" s="28">
        <v>13.172099185095075</v>
      </c>
      <c r="DF340" s="28">
        <v>13.088414236942192</v>
      </c>
      <c r="DG340" s="28">
        <v>12.957528643970393</v>
      </c>
      <c r="DH340" s="28">
        <v>12.749921615392521</v>
      </c>
      <c r="DI340" s="28">
        <v>12.444618765915612</v>
      </c>
      <c r="DJ340" s="28">
        <v>12.170821943186501</v>
      </c>
      <c r="DK340" s="28">
        <v>11.863016155451861</v>
      </c>
      <c r="DL340" s="28">
        <v>11.632612563928067</v>
      </c>
      <c r="DM340" s="28">
        <v>11.513310569818143</v>
      </c>
      <c r="DN340" s="28">
        <v>9.6178059996525462</v>
      </c>
      <c r="DO340" s="28">
        <v>8.7697837937638496</v>
      </c>
      <c r="DP340" s="28">
        <v>8.1733066231662832</v>
      </c>
      <c r="DQ340" s="28">
        <v>7.5293264799378612</v>
      </c>
      <c r="DS340" s="29">
        <v>8.9415253150768699</v>
      </c>
      <c r="DT340" s="29">
        <v>8.5313463678291654</v>
      </c>
      <c r="DU340" s="29">
        <v>8.4431285811458316</v>
      </c>
      <c r="DV340" s="29">
        <v>8.3085618901760903</v>
      </c>
      <c r="DW340" s="29">
        <v>8.0299998092934555</v>
      </c>
      <c r="DX340" s="29">
        <v>7.8137486381117078</v>
      </c>
      <c r="DY340" s="29">
        <v>7.5651161014502648</v>
      </c>
      <c r="DZ340" s="29">
        <v>5.8453455663713463</v>
      </c>
      <c r="EA340" s="29">
        <v>5.733664171411796</v>
      </c>
      <c r="EB340" s="29">
        <v>5.6163989378296399</v>
      </c>
      <c r="EC340" s="29">
        <v>4.5608324091341004</v>
      </c>
      <c r="ED340" s="29">
        <v>3.9178507432700336</v>
      </c>
      <c r="EE340" s="29">
        <v>3.6000595679124352</v>
      </c>
      <c r="EF340" s="29">
        <v>3.8127442838294883</v>
      </c>
      <c r="EH340" s="29">
        <v>13.57852531507687</v>
      </c>
      <c r="EI340" s="29">
        <v>13.168346367829166</v>
      </c>
      <c r="EJ340" s="29">
        <v>13.168346367829166</v>
      </c>
      <c r="EK340" s="29">
        <v>12.945561890176091</v>
      </c>
      <c r="EL340" s="29">
        <v>12.666999809293456</v>
      </c>
      <c r="EM340" s="29">
        <v>12.450748638111708</v>
      </c>
      <c r="EN340" s="29">
        <v>12.202116101450265</v>
      </c>
      <c r="EO340" s="29">
        <v>10.482345566371347</v>
      </c>
      <c r="EP340" s="29">
        <v>10.370664171411796</v>
      </c>
      <c r="EQ340" s="29">
        <v>10.25339893782964</v>
      </c>
      <c r="ER340" s="29">
        <v>9.1978324091341008</v>
      </c>
      <c r="ES340" s="29">
        <v>8.554850743270034</v>
      </c>
      <c r="ET340" s="29">
        <v>8.2370595679124357</v>
      </c>
      <c r="EU340" s="29">
        <v>8.4497442838294887</v>
      </c>
      <c r="EW340" s="1">
        <v>341290</v>
      </c>
      <c r="EX340" s="1">
        <v>428540</v>
      </c>
      <c r="EY340" s="1" t="s">
        <v>631</v>
      </c>
      <c r="EZ340" s="1" t="s">
        <v>874</v>
      </c>
    </row>
    <row r="341" spans="2:156" ht="16" thickBot="1" x14ac:dyDescent="0.4">
      <c r="B341" s="21" t="s">
        <v>340</v>
      </c>
      <c r="C341" s="22">
        <v>14.558286749158444</v>
      </c>
      <c r="D341" s="23">
        <v>14.398764441504042</v>
      </c>
      <c r="E341" s="23">
        <v>14.25975453478034</v>
      </c>
      <c r="F341" s="23">
        <v>14.128492281481115</v>
      </c>
      <c r="G341" s="23">
        <v>13.856546739176997</v>
      </c>
      <c r="H341" s="23">
        <v>13.594447618402938</v>
      </c>
      <c r="I341" s="23">
        <v>13.347079533565543</v>
      </c>
      <c r="J341" s="23">
        <v>13.056005521903282</v>
      </c>
      <c r="K341" s="23">
        <v>12.740453781188069</v>
      </c>
      <c r="L341" s="23">
        <v>12.392668296521274</v>
      </c>
      <c r="M341" s="23">
        <v>11.19589283735395</v>
      </c>
      <c r="N341" s="23">
        <v>10.545621660154271</v>
      </c>
      <c r="O341" s="23">
        <v>10.345788532255991</v>
      </c>
      <c r="P341" s="23">
        <v>10.389971635341791</v>
      </c>
      <c r="Q341" s="24"/>
      <c r="R341" s="23">
        <v>19.195286749158445</v>
      </c>
      <c r="S341" s="23">
        <v>19.035764441504043</v>
      </c>
      <c r="T341" s="23">
        <v>18.896754534780342</v>
      </c>
      <c r="U341" s="23">
        <v>18.765492281481116</v>
      </c>
      <c r="V341" s="23">
        <v>18.493546739176999</v>
      </c>
      <c r="W341" s="23">
        <v>18.231447618402939</v>
      </c>
      <c r="X341" s="23">
        <v>17.984079533565541</v>
      </c>
      <c r="Y341" s="23">
        <v>17.693005521903281</v>
      </c>
      <c r="Z341" s="23">
        <v>17.37745378118807</v>
      </c>
      <c r="AA341" s="23">
        <v>17.029668296521272</v>
      </c>
      <c r="AB341" s="23">
        <v>15.832892837353951</v>
      </c>
      <c r="AC341" s="23">
        <v>15.182621660154272</v>
      </c>
      <c r="AD341" s="23">
        <v>14.982788532255991</v>
      </c>
      <c r="AE341" s="23">
        <v>15.026971635341791</v>
      </c>
      <c r="AG341" s="25">
        <v>14.601417329022295</v>
      </c>
      <c r="AH341" s="25">
        <v>14.473888807009169</v>
      </c>
      <c r="AI341" s="25">
        <v>14.288245882585583</v>
      </c>
      <c r="AJ341" s="25">
        <v>14.163629531259016</v>
      </c>
      <c r="AK341" s="25">
        <v>13.915152145526225</v>
      </c>
      <c r="AL341" s="25">
        <v>13.678640734514481</v>
      </c>
      <c r="AM341" s="25">
        <v>13.453826819055561</v>
      </c>
      <c r="AN341" s="25">
        <v>13.185556361682945</v>
      </c>
      <c r="AO341" s="25">
        <v>12.889508764668928</v>
      </c>
      <c r="AP341" s="25">
        <v>12.607085579022787</v>
      </c>
      <c r="AQ341" s="25">
        <v>11.759163329794873</v>
      </c>
      <c r="AR341" s="25">
        <v>11.124771141983238</v>
      </c>
      <c r="AS341" s="25">
        <v>10.730674089399491</v>
      </c>
      <c r="AT341" s="25">
        <v>10.460734162916191</v>
      </c>
      <c r="AV341" s="26">
        <v>19.238417329022298</v>
      </c>
      <c r="AW341" s="26">
        <v>19.110888807009168</v>
      </c>
      <c r="AX341" s="26">
        <v>18.925245882585585</v>
      </c>
      <c r="AY341" s="26">
        <v>18.800629531259016</v>
      </c>
      <c r="AZ341" s="26">
        <v>18.552152145526225</v>
      </c>
      <c r="BA341" s="26">
        <v>18.315640734514481</v>
      </c>
      <c r="BB341" s="26">
        <v>18.090826819055561</v>
      </c>
      <c r="BC341" s="26">
        <v>17.822556361682945</v>
      </c>
      <c r="BD341" s="26">
        <v>17.526508764668929</v>
      </c>
      <c r="BE341" s="26">
        <v>17.244085579022787</v>
      </c>
      <c r="BF341" s="26">
        <v>16.396163329794874</v>
      </c>
      <c r="BG341" s="26">
        <v>15.761771141983239</v>
      </c>
      <c r="BH341" s="26">
        <v>15.367674089399491</v>
      </c>
      <c r="BI341" s="26">
        <v>15.097734162916192</v>
      </c>
      <c r="BK341" s="27">
        <v>14.565333134549288</v>
      </c>
      <c r="BL341" s="27">
        <v>14.413156153826595</v>
      </c>
      <c r="BM341" s="27">
        <v>14.281625273201684</v>
      </c>
      <c r="BN341" s="27">
        <v>14.157239827879362</v>
      </c>
      <c r="BO341" s="27">
        <v>13.894840562809975</v>
      </c>
      <c r="BP341" s="27">
        <v>13.642129648383266</v>
      </c>
      <c r="BQ341" s="27">
        <v>13.403423446448601</v>
      </c>
      <c r="BR341" s="27">
        <v>13.121177809595279</v>
      </c>
      <c r="BS341" s="27">
        <v>12.819380005195658</v>
      </c>
      <c r="BT341" s="27">
        <v>12.503587627329159</v>
      </c>
      <c r="BU341" s="27">
        <v>11.416370704700014</v>
      </c>
      <c r="BV341" s="27">
        <v>10.84657168532472</v>
      </c>
      <c r="BW341" s="27">
        <v>10.667305541297985</v>
      </c>
      <c r="BX341" s="27">
        <v>10.704616773989732</v>
      </c>
      <c r="BZ341" s="27">
        <v>19.202333134549288</v>
      </c>
      <c r="CA341" s="27">
        <v>19.050156153826595</v>
      </c>
      <c r="CB341" s="27">
        <v>18.918625273201684</v>
      </c>
      <c r="CC341" s="27">
        <v>18.794239827879363</v>
      </c>
      <c r="CD341" s="27">
        <v>18.531840562809975</v>
      </c>
      <c r="CE341" s="27">
        <v>18.279129648383268</v>
      </c>
      <c r="CF341" s="27">
        <v>18.0404234464486</v>
      </c>
      <c r="CG341" s="27">
        <v>17.758177809595281</v>
      </c>
      <c r="CH341" s="27">
        <v>17.456380005195658</v>
      </c>
      <c r="CI341" s="27">
        <v>17.140587627329161</v>
      </c>
      <c r="CJ341" s="27">
        <v>16.053370704700015</v>
      </c>
      <c r="CK341" s="27">
        <v>15.483571685324721</v>
      </c>
      <c r="CL341" s="27">
        <v>15.304305541297985</v>
      </c>
      <c r="CM341" s="27">
        <v>15.341616773989733</v>
      </c>
      <c r="CO341" s="28">
        <v>14.561453722916136</v>
      </c>
      <c r="CP341" s="28">
        <v>14.40249434604355</v>
      </c>
      <c r="CQ341" s="28">
        <v>14.26547845862955</v>
      </c>
      <c r="CR341" s="28">
        <v>14.137380809407327</v>
      </c>
      <c r="CS341" s="28">
        <v>13.878643735900296</v>
      </c>
      <c r="CT341" s="28">
        <v>13.625450140867194</v>
      </c>
      <c r="CU341" s="28">
        <v>13.370338139636232</v>
      </c>
      <c r="CV341" s="28">
        <v>13.07018676739942</v>
      </c>
      <c r="CW341" s="28">
        <v>12.789449335414567</v>
      </c>
      <c r="CX341" s="28">
        <v>12.521787320831642</v>
      </c>
      <c r="CY341" s="28">
        <v>10.759581413510119</v>
      </c>
      <c r="CZ341" s="28">
        <v>6.824087152659807</v>
      </c>
      <c r="DA341" s="28">
        <v>3.7099584792791624</v>
      </c>
      <c r="DB341" s="28">
        <v>1.5981080716811995</v>
      </c>
      <c r="DD341" s="28">
        <v>19.198453722916135</v>
      </c>
      <c r="DE341" s="28">
        <v>19.039494346043551</v>
      </c>
      <c r="DF341" s="28">
        <v>18.902478458629552</v>
      </c>
      <c r="DG341" s="28">
        <v>18.774380809407326</v>
      </c>
      <c r="DH341" s="28">
        <v>18.515643735900298</v>
      </c>
      <c r="DI341" s="28">
        <v>18.262450140867195</v>
      </c>
      <c r="DJ341" s="28">
        <v>18.007338139636232</v>
      </c>
      <c r="DK341" s="28">
        <v>17.707186767399421</v>
      </c>
      <c r="DL341" s="28">
        <v>17.426449335414567</v>
      </c>
      <c r="DM341" s="28">
        <v>17.158787320831642</v>
      </c>
      <c r="DN341" s="28">
        <v>15.39658141351012</v>
      </c>
      <c r="DO341" s="28">
        <v>11.461087152659807</v>
      </c>
      <c r="DP341" s="28">
        <v>8.3469584792791629</v>
      </c>
      <c r="DQ341" s="28">
        <v>6.2351080716812</v>
      </c>
      <c r="DS341" s="29">
        <v>14.593136364571444</v>
      </c>
      <c r="DT341" s="29">
        <v>14.440694974257255</v>
      </c>
      <c r="DU341" s="29">
        <v>14.309208893131222</v>
      </c>
      <c r="DV341" s="29">
        <v>14.207477327872017</v>
      </c>
      <c r="DW341" s="29">
        <v>13.972670541884675</v>
      </c>
      <c r="DX341" s="29">
        <v>13.760191622729581</v>
      </c>
      <c r="DY341" s="29">
        <v>13.551273946066084</v>
      </c>
      <c r="DZ341" s="29">
        <v>13.305723890195532</v>
      </c>
      <c r="EA341" s="29">
        <v>12.954913123344083</v>
      </c>
      <c r="EB341" s="29">
        <v>12.00502302311331</v>
      </c>
      <c r="EC341" s="29">
        <v>7.6118411178596013</v>
      </c>
      <c r="ED341" s="29">
        <v>4.0786065188293961</v>
      </c>
      <c r="EE341" s="29">
        <v>2.032793805981111</v>
      </c>
      <c r="EF341" s="29">
        <v>2.5996629607320294</v>
      </c>
      <c r="EH341" s="29">
        <v>19.230136364571443</v>
      </c>
      <c r="EI341" s="29">
        <v>19.077694974257255</v>
      </c>
      <c r="EJ341" s="29">
        <v>19.077694974257255</v>
      </c>
      <c r="EK341" s="29">
        <v>18.844477327872017</v>
      </c>
      <c r="EL341" s="29">
        <v>18.609670541884675</v>
      </c>
      <c r="EM341" s="29">
        <v>18.397191622729579</v>
      </c>
      <c r="EN341" s="29">
        <v>18.188273946066083</v>
      </c>
      <c r="EO341" s="29">
        <v>17.942723890195531</v>
      </c>
      <c r="EP341" s="29">
        <v>17.591913123344085</v>
      </c>
      <c r="EQ341" s="29">
        <v>16.64202302311331</v>
      </c>
      <c r="ER341" s="29">
        <v>12.248841117859602</v>
      </c>
      <c r="ES341" s="29">
        <v>8.7156065188293965</v>
      </c>
      <c r="ET341" s="29">
        <v>6.6697938059811115</v>
      </c>
      <c r="EU341" s="29">
        <v>7.2366629607320299</v>
      </c>
      <c r="EW341" s="1">
        <v>394942</v>
      </c>
      <c r="EX341" s="1">
        <v>405940</v>
      </c>
      <c r="EY341" s="1" t="s">
        <v>496</v>
      </c>
      <c r="EZ341" s="1" t="s">
        <v>861</v>
      </c>
    </row>
    <row r="342" spans="2:156" ht="16" thickBot="1" x14ac:dyDescent="0.4">
      <c r="B342" s="21" t="s">
        <v>341</v>
      </c>
      <c r="C342" s="22">
        <v>12.371166812530959</v>
      </c>
      <c r="D342" s="23">
        <v>11.971634630963036</v>
      </c>
      <c r="E342" s="23">
        <v>11.927247952363746</v>
      </c>
      <c r="F342" s="23">
        <v>11.829048038601403</v>
      </c>
      <c r="G342" s="23">
        <v>11.761473433802891</v>
      </c>
      <c r="H342" s="23">
        <v>11.513492173083502</v>
      </c>
      <c r="I342" s="23">
        <v>11.225027282798409</v>
      </c>
      <c r="J342" s="23">
        <v>10.975860716309422</v>
      </c>
      <c r="K342" s="23">
        <v>10.701320453604122</v>
      </c>
      <c r="L342" s="23">
        <v>10.399322759522411</v>
      </c>
      <c r="M342" s="23">
        <v>9.0731058065344463</v>
      </c>
      <c r="N342" s="23">
        <v>7.986576616974606</v>
      </c>
      <c r="O342" s="23">
        <v>7.1216765325207128</v>
      </c>
      <c r="P342" s="23">
        <v>6.2090734012541589</v>
      </c>
      <c r="Q342" s="24"/>
      <c r="R342" s="23">
        <v>17.008166812530959</v>
      </c>
      <c r="S342" s="23">
        <v>16.608634630963039</v>
      </c>
      <c r="T342" s="23">
        <v>16.564247952363747</v>
      </c>
      <c r="U342" s="23">
        <v>16.466048038601404</v>
      </c>
      <c r="V342" s="23">
        <v>16.398473433802891</v>
      </c>
      <c r="W342" s="23">
        <v>16.150492173083503</v>
      </c>
      <c r="X342" s="23">
        <v>15.86202728279841</v>
      </c>
      <c r="Y342" s="23">
        <v>15.612860716309422</v>
      </c>
      <c r="Z342" s="23">
        <v>15.338320453604123</v>
      </c>
      <c r="AA342" s="23">
        <v>15.036322759522411</v>
      </c>
      <c r="AB342" s="23">
        <v>13.710105806534447</v>
      </c>
      <c r="AC342" s="23">
        <v>12.623576616974606</v>
      </c>
      <c r="AD342" s="23">
        <v>11.758676532520713</v>
      </c>
      <c r="AE342" s="23">
        <v>10.846073401254159</v>
      </c>
      <c r="AG342" s="25">
        <v>12.721128548252976</v>
      </c>
      <c r="AH342" s="25">
        <v>12.624749133292489</v>
      </c>
      <c r="AI342" s="25">
        <v>12.493896735346262</v>
      </c>
      <c r="AJ342" s="25">
        <v>12.348466375005211</v>
      </c>
      <c r="AK342" s="25">
        <v>12.229438801740265</v>
      </c>
      <c r="AL342" s="25">
        <v>11.988531284340404</v>
      </c>
      <c r="AM342" s="25">
        <v>11.8000312711077</v>
      </c>
      <c r="AN342" s="25">
        <v>11.640319600163734</v>
      </c>
      <c r="AO342" s="25">
        <v>11.402070841389635</v>
      </c>
      <c r="AP342" s="25">
        <v>11.16082382593047</v>
      </c>
      <c r="AQ342" s="25">
        <v>10.22927022424944</v>
      </c>
      <c r="AR342" s="25">
        <v>9.4366374884033739</v>
      </c>
      <c r="AS342" s="25">
        <v>8.7693097486435683</v>
      </c>
      <c r="AT342" s="25">
        <v>8.3288334588657698</v>
      </c>
      <c r="AV342" s="26">
        <v>17.358128548252978</v>
      </c>
      <c r="AW342" s="26">
        <v>17.26174913329249</v>
      </c>
      <c r="AX342" s="26">
        <v>17.130896735346262</v>
      </c>
      <c r="AY342" s="26">
        <v>16.98546637500521</v>
      </c>
      <c r="AZ342" s="26">
        <v>16.866438801740266</v>
      </c>
      <c r="BA342" s="26">
        <v>16.625531284340404</v>
      </c>
      <c r="BB342" s="26">
        <v>16.437031271107699</v>
      </c>
      <c r="BC342" s="26">
        <v>16.277319600163736</v>
      </c>
      <c r="BD342" s="26">
        <v>16.039070841389638</v>
      </c>
      <c r="BE342" s="26">
        <v>15.79782382593047</v>
      </c>
      <c r="BF342" s="26">
        <v>14.86627022424944</v>
      </c>
      <c r="BG342" s="26">
        <v>14.073637488403374</v>
      </c>
      <c r="BH342" s="26">
        <v>13.406309748643569</v>
      </c>
      <c r="BI342" s="26">
        <v>12.96583345886577</v>
      </c>
      <c r="BK342" s="27">
        <v>12.371631560272565</v>
      </c>
      <c r="BL342" s="27">
        <v>11.973965702575203</v>
      </c>
      <c r="BM342" s="27">
        <v>11.931549948984619</v>
      </c>
      <c r="BN342" s="27">
        <v>11.83585488780075</v>
      </c>
      <c r="BO342" s="27">
        <v>11.771623576068473</v>
      </c>
      <c r="BP342" s="27">
        <v>11.555454092075845</v>
      </c>
      <c r="BQ342" s="27">
        <v>11.267903123605409</v>
      </c>
      <c r="BR342" s="27">
        <v>11.022136784233632</v>
      </c>
      <c r="BS342" s="27">
        <v>10.755636677861856</v>
      </c>
      <c r="BT342" s="27">
        <v>10.478200188202834</v>
      </c>
      <c r="BU342" s="27">
        <v>9.3368441584758965</v>
      </c>
      <c r="BV342" s="27">
        <v>8.6440580349001621</v>
      </c>
      <c r="BW342" s="27">
        <v>7.931482103166724</v>
      </c>
      <c r="BX342" s="27">
        <v>7.3580807699459161</v>
      </c>
      <c r="BZ342" s="27">
        <v>17.008631560272566</v>
      </c>
      <c r="CA342" s="27">
        <v>16.610965702575204</v>
      </c>
      <c r="CB342" s="27">
        <v>16.568549948984618</v>
      </c>
      <c r="CC342" s="27">
        <v>16.47285488780075</v>
      </c>
      <c r="CD342" s="27">
        <v>16.408623576068472</v>
      </c>
      <c r="CE342" s="27">
        <v>16.192454092075845</v>
      </c>
      <c r="CF342" s="27">
        <v>15.904903123605409</v>
      </c>
      <c r="CG342" s="27">
        <v>15.659136784233633</v>
      </c>
      <c r="CH342" s="27">
        <v>15.392636677861857</v>
      </c>
      <c r="CI342" s="27">
        <v>15.115200188202834</v>
      </c>
      <c r="CJ342" s="27">
        <v>13.973844158475897</v>
      </c>
      <c r="CK342" s="27">
        <v>13.281058034900163</v>
      </c>
      <c r="CL342" s="27">
        <v>12.568482103166724</v>
      </c>
      <c r="CM342" s="27">
        <v>11.995080769945917</v>
      </c>
      <c r="CO342" s="28">
        <v>12.390477745597682</v>
      </c>
      <c r="CP342" s="28">
        <v>12.00556549411745</v>
      </c>
      <c r="CQ342" s="28">
        <v>11.970903034157677</v>
      </c>
      <c r="CR342" s="28">
        <v>11.879507054564435</v>
      </c>
      <c r="CS342" s="28">
        <v>11.805593437930014</v>
      </c>
      <c r="CT342" s="28">
        <v>11.557073552088324</v>
      </c>
      <c r="CU342" s="28">
        <v>11.265157917562137</v>
      </c>
      <c r="CV342" s="28">
        <v>10.930520622161856</v>
      </c>
      <c r="CW342" s="28">
        <v>10.571253108323813</v>
      </c>
      <c r="CX342" s="28">
        <v>10.181504217180107</v>
      </c>
      <c r="CY342" s="28">
        <v>7.9768491896454403</v>
      </c>
      <c r="CZ342" s="28">
        <v>5.5738407220561541</v>
      </c>
      <c r="DA342" s="28">
        <v>4.2092071600148131</v>
      </c>
      <c r="DB342" s="28">
        <v>3.5872837400665674</v>
      </c>
      <c r="DD342" s="28">
        <v>17.027477745597682</v>
      </c>
      <c r="DE342" s="28">
        <v>16.642565494117449</v>
      </c>
      <c r="DF342" s="28">
        <v>16.60790303415768</v>
      </c>
      <c r="DG342" s="28">
        <v>16.516507054564435</v>
      </c>
      <c r="DH342" s="28">
        <v>16.442593437930014</v>
      </c>
      <c r="DI342" s="28">
        <v>16.194073552088327</v>
      </c>
      <c r="DJ342" s="28">
        <v>15.902157917562137</v>
      </c>
      <c r="DK342" s="28">
        <v>15.567520622161856</v>
      </c>
      <c r="DL342" s="28">
        <v>15.208253108323813</v>
      </c>
      <c r="DM342" s="28">
        <v>14.818504217180108</v>
      </c>
      <c r="DN342" s="28">
        <v>12.613849189645441</v>
      </c>
      <c r="DO342" s="28">
        <v>10.210840722056155</v>
      </c>
      <c r="DP342" s="28">
        <v>8.8462071600148136</v>
      </c>
      <c r="DQ342" s="28">
        <v>8.2242837400665678</v>
      </c>
      <c r="DS342" s="29">
        <v>12.37907555081194</v>
      </c>
      <c r="DT342" s="29">
        <v>11.97477545849989</v>
      </c>
      <c r="DU342" s="29">
        <v>11.92564325831678</v>
      </c>
      <c r="DV342" s="29">
        <v>11.820533714298435</v>
      </c>
      <c r="DW342" s="29">
        <v>11.685630721951052</v>
      </c>
      <c r="DX342" s="29">
        <v>11.409821201856657</v>
      </c>
      <c r="DY342" s="29">
        <v>10.987138335176162</v>
      </c>
      <c r="DZ342" s="29">
        <v>10.609926199364086</v>
      </c>
      <c r="EA342" s="29">
        <v>10.186760850747715</v>
      </c>
      <c r="EB342" s="29">
        <v>9.6560764912269033</v>
      </c>
      <c r="EC342" s="29">
        <v>7.1312825307432259</v>
      </c>
      <c r="ED342" s="29">
        <v>5.1847550262047264</v>
      </c>
      <c r="EE342" s="29">
        <v>4.4802095708325069</v>
      </c>
      <c r="EF342" s="29">
        <v>4.6007568970021211</v>
      </c>
      <c r="EH342" s="29">
        <v>17.016075550811941</v>
      </c>
      <c r="EI342" s="29">
        <v>16.611775458499892</v>
      </c>
      <c r="EJ342" s="29">
        <v>16.611775458499892</v>
      </c>
      <c r="EK342" s="29">
        <v>16.457533714298435</v>
      </c>
      <c r="EL342" s="29">
        <v>16.32263072195105</v>
      </c>
      <c r="EM342" s="29">
        <v>16.046821201856659</v>
      </c>
      <c r="EN342" s="29">
        <v>15.624138335176163</v>
      </c>
      <c r="EO342" s="29">
        <v>15.246926199364086</v>
      </c>
      <c r="EP342" s="29">
        <v>14.823760850747716</v>
      </c>
      <c r="EQ342" s="29">
        <v>14.293076491226904</v>
      </c>
      <c r="ER342" s="29">
        <v>11.768282530743226</v>
      </c>
      <c r="ES342" s="29">
        <v>9.8217550262047268</v>
      </c>
      <c r="ET342" s="29">
        <v>9.1172095708325074</v>
      </c>
      <c r="EU342" s="29">
        <v>9.2377568970021215</v>
      </c>
      <c r="EW342" s="1">
        <v>407734</v>
      </c>
      <c r="EX342" s="1">
        <v>375459</v>
      </c>
      <c r="EY342" s="1" t="s">
        <v>475</v>
      </c>
      <c r="EZ342" s="1" t="s">
        <v>863</v>
      </c>
    </row>
    <row r="343" spans="2:156" ht="16" thickBot="1" x14ac:dyDescent="0.4">
      <c r="B343" s="21" t="s">
        <v>342</v>
      </c>
      <c r="C343" s="22">
        <v>4.9827136224064628</v>
      </c>
      <c r="D343" s="23">
        <v>4.4304051476932287</v>
      </c>
      <c r="E343" s="23">
        <v>4.262772655336903</v>
      </c>
      <c r="F343" s="23">
        <v>4.1384355827846875</v>
      </c>
      <c r="G343" s="23">
        <v>3.9793512244370532</v>
      </c>
      <c r="H343" s="23">
        <v>3.5408046888184899</v>
      </c>
      <c r="I343" s="23">
        <v>3.307401183737074</v>
      </c>
      <c r="J343" s="23">
        <v>3.1194045833281727</v>
      </c>
      <c r="K343" s="23">
        <v>2.7240078446622427</v>
      </c>
      <c r="L343" s="23">
        <v>2.4187976927733423</v>
      </c>
      <c r="M343" s="23">
        <v>1.3675847603034406</v>
      </c>
      <c r="N343" s="23">
        <v>0.17969702246218588</v>
      </c>
      <c r="O343" s="23">
        <v>-0.53086478680896931</v>
      </c>
      <c r="P343" s="23">
        <v>-1.3218787204904174</v>
      </c>
      <c r="Q343" s="24"/>
      <c r="R343" s="23">
        <v>11.982713622406463</v>
      </c>
      <c r="S343" s="23">
        <v>11.430405147693229</v>
      </c>
      <c r="T343" s="23">
        <v>11.262772655336903</v>
      </c>
      <c r="U343" s="23">
        <v>11.138435582784687</v>
      </c>
      <c r="V343" s="23">
        <v>10.979351224437053</v>
      </c>
      <c r="W343" s="23">
        <v>10.54080468881849</v>
      </c>
      <c r="X343" s="23">
        <v>10.307401183737074</v>
      </c>
      <c r="Y343" s="23">
        <v>10.119404583328173</v>
      </c>
      <c r="Z343" s="23">
        <v>9.7240078446622427</v>
      </c>
      <c r="AA343" s="23">
        <v>9.4187976927733423</v>
      </c>
      <c r="AB343" s="23">
        <v>8.3675847603034406</v>
      </c>
      <c r="AC343" s="23">
        <v>7.1796970224621859</v>
      </c>
      <c r="AD343" s="23">
        <v>6.4691352131910307</v>
      </c>
      <c r="AE343" s="23">
        <v>5.6781212795095826</v>
      </c>
      <c r="AG343" s="25">
        <v>5.3971623375361784</v>
      </c>
      <c r="AH343" s="25">
        <v>5.1941041029130659</v>
      </c>
      <c r="AI343" s="25">
        <v>4.9203368572758155</v>
      </c>
      <c r="AJ343" s="25">
        <v>4.6729242875248236</v>
      </c>
      <c r="AK343" s="25">
        <v>4.4574678834515851</v>
      </c>
      <c r="AL343" s="25">
        <v>4.0458257154951305</v>
      </c>
      <c r="AM343" s="25">
        <v>3.792488248357575</v>
      </c>
      <c r="AN343" s="25">
        <v>3.5759241775401875</v>
      </c>
      <c r="AO343" s="25">
        <v>3.1466493683063419</v>
      </c>
      <c r="AP343" s="25">
        <v>2.7280577882314105</v>
      </c>
      <c r="AQ343" s="25">
        <v>1.8861850336939838</v>
      </c>
      <c r="AR343" s="25">
        <v>0.99216746986455462</v>
      </c>
      <c r="AS343" s="25">
        <v>0.26469749475577942</v>
      </c>
      <c r="AT343" s="25">
        <v>-0.27715648107267299</v>
      </c>
      <c r="AV343" s="26">
        <v>12.397162337536178</v>
      </c>
      <c r="AW343" s="26">
        <v>12.194104102913066</v>
      </c>
      <c r="AX343" s="26">
        <v>11.920336857275815</v>
      </c>
      <c r="AY343" s="26">
        <v>11.672924287524824</v>
      </c>
      <c r="AZ343" s="26">
        <v>11.457467883451585</v>
      </c>
      <c r="BA343" s="26">
        <v>11.04582571549513</v>
      </c>
      <c r="BB343" s="26">
        <v>10.792488248357575</v>
      </c>
      <c r="BC343" s="26">
        <v>10.575924177540188</v>
      </c>
      <c r="BD343" s="26">
        <v>10.146649368306342</v>
      </c>
      <c r="BE343" s="26">
        <v>9.7280577882314105</v>
      </c>
      <c r="BF343" s="26">
        <v>8.8861850336939838</v>
      </c>
      <c r="BG343" s="26">
        <v>7.9921674698645546</v>
      </c>
      <c r="BH343" s="26">
        <v>7.2646974947557794</v>
      </c>
      <c r="BI343" s="26">
        <v>6.722843518927327</v>
      </c>
      <c r="BK343" s="27">
        <v>4.986411393331851</v>
      </c>
      <c r="BL343" s="27">
        <v>4.4434875514555827</v>
      </c>
      <c r="BM343" s="27">
        <v>4.2747368684767793</v>
      </c>
      <c r="BN343" s="27">
        <v>4.1595134862374117</v>
      </c>
      <c r="BO343" s="27">
        <v>3.9985428071567632</v>
      </c>
      <c r="BP343" s="27">
        <v>3.566046865889593</v>
      </c>
      <c r="BQ343" s="27">
        <v>3.3374722562820267</v>
      </c>
      <c r="BR343" s="27">
        <v>3.1539910888103222</v>
      </c>
      <c r="BS343" s="27">
        <v>2.7673779201526223</v>
      </c>
      <c r="BT343" s="27">
        <v>2.4797663257445492</v>
      </c>
      <c r="BU343" s="27">
        <v>1.5532319246828656</v>
      </c>
      <c r="BV343" s="27">
        <v>0.6940725980031246</v>
      </c>
      <c r="BW343" s="27">
        <v>0.12465811429976981</v>
      </c>
      <c r="BX343" s="27">
        <v>-0.29493603253936129</v>
      </c>
      <c r="BZ343" s="27">
        <v>11.986411393331851</v>
      </c>
      <c r="CA343" s="27">
        <v>11.443487551455583</v>
      </c>
      <c r="CB343" s="27">
        <v>11.274736868476779</v>
      </c>
      <c r="CC343" s="27">
        <v>11.159513486237412</v>
      </c>
      <c r="CD343" s="27">
        <v>10.998542807156763</v>
      </c>
      <c r="CE343" s="27">
        <v>10.566046865889593</v>
      </c>
      <c r="CF343" s="27">
        <v>10.337472256282027</v>
      </c>
      <c r="CG343" s="27">
        <v>10.153991088810322</v>
      </c>
      <c r="CH343" s="27">
        <v>9.7673779201526223</v>
      </c>
      <c r="CI343" s="27">
        <v>9.4797663257445492</v>
      </c>
      <c r="CJ343" s="27">
        <v>8.5532319246828656</v>
      </c>
      <c r="CK343" s="27">
        <v>7.6940725980031246</v>
      </c>
      <c r="CL343" s="27">
        <v>7.1246581142997698</v>
      </c>
      <c r="CM343" s="27">
        <v>6.7050639674606387</v>
      </c>
      <c r="CO343" s="28">
        <v>5.0146346482934447</v>
      </c>
      <c r="CP343" s="28">
        <v>4.4832745978727324</v>
      </c>
      <c r="CQ343" s="28">
        <v>4.3656172755624709</v>
      </c>
      <c r="CR343" s="28">
        <v>4.2388335938636459</v>
      </c>
      <c r="CS343" s="28">
        <v>4.1048881489499749</v>
      </c>
      <c r="CT343" s="28">
        <v>3.7349915045602593</v>
      </c>
      <c r="CU343" s="28">
        <v>3.513078951953517</v>
      </c>
      <c r="CV343" s="28">
        <v>3.3237282559553947</v>
      </c>
      <c r="CW343" s="28">
        <v>2.9259403148549481</v>
      </c>
      <c r="CX343" s="28">
        <v>2.6131183625600691</v>
      </c>
      <c r="CY343" s="28">
        <v>0.85279191950162314</v>
      </c>
      <c r="CZ343" s="28">
        <v>-2.2713819773205088</v>
      </c>
      <c r="DA343" s="28">
        <v>-4.5755024157291011</v>
      </c>
      <c r="DB343" s="28">
        <v>-5.9484646850343523</v>
      </c>
      <c r="DD343" s="28">
        <v>12.014634648293445</v>
      </c>
      <c r="DE343" s="28">
        <v>11.483274597872732</v>
      </c>
      <c r="DF343" s="28">
        <v>11.365617275562471</v>
      </c>
      <c r="DG343" s="28">
        <v>11.238833593863646</v>
      </c>
      <c r="DH343" s="28">
        <v>11.104888148949975</v>
      </c>
      <c r="DI343" s="28">
        <v>10.734991504560259</v>
      </c>
      <c r="DJ343" s="28">
        <v>10.513078951953517</v>
      </c>
      <c r="DK343" s="28">
        <v>10.323728255955395</v>
      </c>
      <c r="DL343" s="28">
        <v>9.9259403148549481</v>
      </c>
      <c r="DM343" s="28">
        <v>9.6131183625600691</v>
      </c>
      <c r="DN343" s="28">
        <v>7.8527919195016231</v>
      </c>
      <c r="DO343" s="28">
        <v>4.7286180226794912</v>
      </c>
      <c r="DP343" s="28">
        <v>2.4244975842708989</v>
      </c>
      <c r="DQ343" s="28">
        <v>1.0515353149656477</v>
      </c>
      <c r="DS343" s="29">
        <v>5.0054619007803645</v>
      </c>
      <c r="DT343" s="29">
        <v>4.4670852779651895</v>
      </c>
      <c r="DU343" s="29">
        <v>4.3192019360575458</v>
      </c>
      <c r="DV343" s="29">
        <v>4.2166174998249204</v>
      </c>
      <c r="DW343" s="29">
        <v>4.0831201763784009</v>
      </c>
      <c r="DX343" s="29">
        <v>3.691906302694786</v>
      </c>
      <c r="DY343" s="29">
        <v>3.4485601850718197</v>
      </c>
      <c r="DZ343" s="29">
        <v>3.2351831854549928</v>
      </c>
      <c r="EA343" s="29">
        <v>2.7984213008189975</v>
      </c>
      <c r="EB343" s="29">
        <v>2.2756482541994956</v>
      </c>
      <c r="EC343" s="29">
        <v>-1.1323742802373182</v>
      </c>
      <c r="ED343" s="29">
        <v>-3.9750464711798266</v>
      </c>
      <c r="EE343" s="29">
        <v>-5.5440008571440309</v>
      </c>
      <c r="EF343" s="29">
        <v>-5.3546780936420042</v>
      </c>
      <c r="EH343" s="29">
        <v>12.005461900780364</v>
      </c>
      <c r="EI343" s="29">
        <v>11.46708527796519</v>
      </c>
      <c r="EJ343" s="29">
        <v>11.46708527796519</v>
      </c>
      <c r="EK343" s="29">
        <v>11.21661749982492</v>
      </c>
      <c r="EL343" s="29">
        <v>11.083120176378401</v>
      </c>
      <c r="EM343" s="29">
        <v>10.691906302694786</v>
      </c>
      <c r="EN343" s="29">
        <v>10.44856018507182</v>
      </c>
      <c r="EO343" s="29">
        <v>10.235183185454993</v>
      </c>
      <c r="EP343" s="29">
        <v>9.7984213008189975</v>
      </c>
      <c r="EQ343" s="29">
        <v>9.2756482541994956</v>
      </c>
      <c r="ER343" s="29">
        <v>5.8676257197626818</v>
      </c>
      <c r="ES343" s="29">
        <v>3.0249535288201734</v>
      </c>
      <c r="ET343" s="29">
        <v>1.4559991428559691</v>
      </c>
      <c r="EU343" s="29">
        <v>1.6453219063579958</v>
      </c>
      <c r="EW343" s="1">
        <v>378751</v>
      </c>
      <c r="EX343" s="1">
        <v>398897</v>
      </c>
      <c r="EY343" s="1" t="s">
        <v>504</v>
      </c>
      <c r="EZ343" s="1" t="s">
        <v>867</v>
      </c>
    </row>
    <row r="344" spans="2:156" ht="16" thickBot="1" x14ac:dyDescent="0.4">
      <c r="B344" s="21" t="s">
        <v>343</v>
      </c>
      <c r="C344" s="22">
        <v>13.615657661677391</v>
      </c>
      <c r="D344" s="23">
        <v>13.430278000902671</v>
      </c>
      <c r="E344" s="23">
        <v>13.272666578906613</v>
      </c>
      <c r="F344" s="23">
        <v>13.016646489069666</v>
      </c>
      <c r="G344" s="23">
        <v>12.836017477506159</v>
      </c>
      <c r="H344" s="23">
        <v>12.541295226363685</v>
      </c>
      <c r="I344" s="23">
        <v>12.278487274686993</v>
      </c>
      <c r="J344" s="23">
        <v>11.956042539951639</v>
      </c>
      <c r="K344" s="23">
        <v>11.603627641912944</v>
      </c>
      <c r="L344" s="23">
        <v>11.242242405973276</v>
      </c>
      <c r="M344" s="23">
        <v>9.8490612277845262</v>
      </c>
      <c r="N344" s="23">
        <v>8.9793652271036741</v>
      </c>
      <c r="O344" s="23">
        <v>8.6376466858330208</v>
      </c>
      <c r="P344" s="23">
        <v>8.5645342505366404</v>
      </c>
      <c r="Q344" s="24"/>
      <c r="R344" s="23">
        <v>18.252657661677389</v>
      </c>
      <c r="S344" s="23">
        <v>18.067278000902672</v>
      </c>
      <c r="T344" s="23">
        <v>17.909666578906613</v>
      </c>
      <c r="U344" s="23">
        <v>17.653646489069665</v>
      </c>
      <c r="V344" s="23">
        <v>17.473017477506161</v>
      </c>
      <c r="W344" s="23">
        <v>17.178295226363687</v>
      </c>
      <c r="X344" s="23">
        <v>16.915487274686996</v>
      </c>
      <c r="Y344" s="23">
        <v>16.593042539951639</v>
      </c>
      <c r="Z344" s="23">
        <v>16.240627641912944</v>
      </c>
      <c r="AA344" s="23">
        <v>15.879242405973276</v>
      </c>
      <c r="AB344" s="23">
        <v>14.486061227784527</v>
      </c>
      <c r="AC344" s="23">
        <v>13.616365227103675</v>
      </c>
      <c r="AD344" s="23">
        <v>13.274646685833021</v>
      </c>
      <c r="AE344" s="23">
        <v>13.201534250536641</v>
      </c>
      <c r="AG344" s="25">
        <v>13.655807155141808</v>
      </c>
      <c r="AH344" s="25">
        <v>13.498167609334821</v>
      </c>
      <c r="AI344" s="25">
        <v>13.292922277737796</v>
      </c>
      <c r="AJ344" s="25">
        <v>13.042832087478976</v>
      </c>
      <c r="AK344" s="25">
        <v>12.885622331662761</v>
      </c>
      <c r="AL344" s="25">
        <v>12.614788573690912</v>
      </c>
      <c r="AM344" s="25">
        <v>12.371597847350841</v>
      </c>
      <c r="AN344" s="25">
        <v>12.066990486685292</v>
      </c>
      <c r="AO344" s="25">
        <v>11.724099906948819</v>
      </c>
      <c r="AP344" s="25">
        <v>11.390944057438416</v>
      </c>
      <c r="AQ344" s="25">
        <v>10.367012027772653</v>
      </c>
      <c r="AR344" s="25">
        <v>9.6625744148481978</v>
      </c>
      <c r="AS344" s="25">
        <v>9.2546563720548338</v>
      </c>
      <c r="AT344" s="25">
        <v>9.014574218303677</v>
      </c>
      <c r="AV344" s="26">
        <v>18.292807155141809</v>
      </c>
      <c r="AW344" s="26">
        <v>18.135167609334822</v>
      </c>
      <c r="AX344" s="26">
        <v>17.929922277737795</v>
      </c>
      <c r="AY344" s="26">
        <v>17.679832087478978</v>
      </c>
      <c r="AZ344" s="26">
        <v>17.52262233166276</v>
      </c>
      <c r="BA344" s="26">
        <v>17.251788573690913</v>
      </c>
      <c r="BB344" s="26">
        <v>17.008597847350842</v>
      </c>
      <c r="BC344" s="26">
        <v>16.703990486685292</v>
      </c>
      <c r="BD344" s="26">
        <v>16.361099906948819</v>
      </c>
      <c r="BE344" s="26">
        <v>16.027944057438418</v>
      </c>
      <c r="BF344" s="26">
        <v>15.004012027772653</v>
      </c>
      <c r="BG344" s="26">
        <v>14.299574414848198</v>
      </c>
      <c r="BH344" s="26">
        <v>13.891656372054834</v>
      </c>
      <c r="BI344" s="26">
        <v>13.651574218303677</v>
      </c>
      <c r="BK344" s="27">
        <v>13.623924835961182</v>
      </c>
      <c r="BL344" s="27">
        <v>13.447153362492196</v>
      </c>
      <c r="BM344" s="27">
        <v>13.298176254711285</v>
      </c>
      <c r="BN344" s="27">
        <v>13.051079601823753</v>
      </c>
      <c r="BO344" s="27">
        <v>12.879533186448041</v>
      </c>
      <c r="BP344" s="27">
        <v>12.595859151582275</v>
      </c>
      <c r="BQ344" s="27">
        <v>12.343207848430568</v>
      </c>
      <c r="BR344" s="27">
        <v>12.031521879035221</v>
      </c>
      <c r="BS344" s="27">
        <v>11.69582366666156</v>
      </c>
      <c r="BT344" s="27">
        <v>11.370732292288215</v>
      </c>
      <c r="BU344" s="27">
        <v>10.108184449866179</v>
      </c>
      <c r="BV344" s="27">
        <v>9.3846576410786433</v>
      </c>
      <c r="BW344" s="27">
        <v>9.1317894482750965</v>
      </c>
      <c r="BX344" s="27">
        <v>9.1245357822495663</v>
      </c>
      <c r="BZ344" s="27">
        <v>18.260924835961184</v>
      </c>
      <c r="CA344" s="27">
        <v>18.084153362492195</v>
      </c>
      <c r="CB344" s="27">
        <v>17.935176254711287</v>
      </c>
      <c r="CC344" s="27">
        <v>17.688079601823752</v>
      </c>
      <c r="CD344" s="27">
        <v>17.516533186448044</v>
      </c>
      <c r="CE344" s="27">
        <v>17.232859151582275</v>
      </c>
      <c r="CF344" s="27">
        <v>16.980207848430567</v>
      </c>
      <c r="CG344" s="27">
        <v>16.668521879035222</v>
      </c>
      <c r="CH344" s="27">
        <v>16.332823666661561</v>
      </c>
      <c r="CI344" s="27">
        <v>16.007732292288217</v>
      </c>
      <c r="CJ344" s="27">
        <v>14.74518444986618</v>
      </c>
      <c r="CK344" s="27">
        <v>14.021657641078644</v>
      </c>
      <c r="CL344" s="27">
        <v>13.768789448275097</v>
      </c>
      <c r="CM344" s="27">
        <v>13.761535782249567</v>
      </c>
      <c r="CO344" s="28">
        <v>13.619694941192376</v>
      </c>
      <c r="CP344" s="28">
        <v>13.439424198481081</v>
      </c>
      <c r="CQ344" s="28">
        <v>13.291018398448198</v>
      </c>
      <c r="CR344" s="28">
        <v>13.045345740806944</v>
      </c>
      <c r="CS344" s="28">
        <v>12.88619593963311</v>
      </c>
      <c r="CT344" s="28">
        <v>12.612993987816859</v>
      </c>
      <c r="CU344" s="28">
        <v>12.362778262529472</v>
      </c>
      <c r="CV344" s="28">
        <v>12.051391074469198</v>
      </c>
      <c r="CW344" s="28">
        <v>11.751427401515372</v>
      </c>
      <c r="CX344" s="28">
        <v>11.478554790934192</v>
      </c>
      <c r="CY344" s="28">
        <v>9.6845993455330213</v>
      </c>
      <c r="CZ344" s="28">
        <v>5.9117164736830148</v>
      </c>
      <c r="DA344" s="28">
        <v>2.9806856624621005</v>
      </c>
      <c r="DB344" s="28">
        <v>1.0550712643753641</v>
      </c>
      <c r="DD344" s="28">
        <v>18.256694941192379</v>
      </c>
      <c r="DE344" s="28">
        <v>18.076424198481082</v>
      </c>
      <c r="DF344" s="28">
        <v>17.928018398448199</v>
      </c>
      <c r="DG344" s="28">
        <v>17.682345740806944</v>
      </c>
      <c r="DH344" s="28">
        <v>17.523195939633112</v>
      </c>
      <c r="DI344" s="28">
        <v>17.249993987816858</v>
      </c>
      <c r="DJ344" s="28">
        <v>16.999778262529475</v>
      </c>
      <c r="DK344" s="28">
        <v>16.688391074469198</v>
      </c>
      <c r="DL344" s="28">
        <v>16.388427401515372</v>
      </c>
      <c r="DM344" s="28">
        <v>16.115554790934191</v>
      </c>
      <c r="DN344" s="28">
        <v>14.321599345533022</v>
      </c>
      <c r="DO344" s="28">
        <v>10.548716473683015</v>
      </c>
      <c r="DP344" s="28">
        <v>7.617685662462101</v>
      </c>
      <c r="DQ344" s="28">
        <v>5.6920712643753646</v>
      </c>
      <c r="DS344" s="29">
        <v>13.597837191522988</v>
      </c>
      <c r="DT344" s="29">
        <v>13.414585799833526</v>
      </c>
      <c r="DU344" s="29">
        <v>13.293145463693483</v>
      </c>
      <c r="DV344" s="29">
        <v>13.097731792307261</v>
      </c>
      <c r="DW344" s="29">
        <v>12.986762783444597</v>
      </c>
      <c r="DX344" s="29">
        <v>12.773530974788274</v>
      </c>
      <c r="DY344" s="29">
        <v>12.574107270774499</v>
      </c>
      <c r="DZ344" s="29">
        <v>12.32083702587231</v>
      </c>
      <c r="EA344" s="29">
        <v>11.969868133037535</v>
      </c>
      <c r="EB344" s="29">
        <v>11.074462699112557</v>
      </c>
      <c r="EC344" s="29">
        <v>6.881207783926234</v>
      </c>
      <c r="ED344" s="29">
        <v>3.5187963537832729</v>
      </c>
      <c r="EE344" s="29">
        <v>1.598880414028109</v>
      </c>
      <c r="EF344" s="29">
        <v>2.1525929562468491</v>
      </c>
      <c r="EH344" s="29">
        <v>18.234837191522988</v>
      </c>
      <c r="EI344" s="29">
        <v>18.051585799833525</v>
      </c>
      <c r="EJ344" s="29">
        <v>18.051585799833525</v>
      </c>
      <c r="EK344" s="29">
        <v>17.734731792307262</v>
      </c>
      <c r="EL344" s="29">
        <v>17.623762783444597</v>
      </c>
      <c r="EM344" s="29">
        <v>17.410530974788273</v>
      </c>
      <c r="EN344" s="29">
        <v>17.211107270774498</v>
      </c>
      <c r="EO344" s="29">
        <v>16.957837025872308</v>
      </c>
      <c r="EP344" s="29">
        <v>16.606868133037537</v>
      </c>
      <c r="EQ344" s="29">
        <v>15.711462699112557</v>
      </c>
      <c r="ER344" s="29">
        <v>11.518207783926234</v>
      </c>
      <c r="ES344" s="29">
        <v>8.1557963537832734</v>
      </c>
      <c r="ET344" s="29">
        <v>6.2358804140281094</v>
      </c>
      <c r="EU344" s="29">
        <v>6.7895929562468496</v>
      </c>
      <c r="EW344" s="1">
        <v>391273</v>
      </c>
      <c r="EX344" s="1">
        <v>403453</v>
      </c>
      <c r="EY344" s="1" t="s">
        <v>496</v>
      </c>
      <c r="EZ344" s="1" t="s">
        <v>861</v>
      </c>
    </row>
    <row r="345" spans="2:156" ht="16" thickBot="1" x14ac:dyDescent="0.4">
      <c r="B345" s="21" t="s">
        <v>344</v>
      </c>
      <c r="C345" s="22">
        <v>12.653926817145896</v>
      </c>
      <c r="D345" s="23">
        <v>12.457701901259048</v>
      </c>
      <c r="E345" s="23">
        <v>12.322149185548351</v>
      </c>
      <c r="F345" s="23">
        <v>12.123649262608174</v>
      </c>
      <c r="G345" s="23">
        <v>11.89784762386757</v>
      </c>
      <c r="H345" s="23">
        <v>11.627960193353111</v>
      </c>
      <c r="I345" s="23">
        <v>11.309773403154386</v>
      </c>
      <c r="J345" s="23">
        <v>10.958524109667113</v>
      </c>
      <c r="K345" s="23">
        <v>10.617684547712392</v>
      </c>
      <c r="L345" s="23">
        <v>10.213709759336272</v>
      </c>
      <c r="M345" s="23">
        <v>8.7062819661160198</v>
      </c>
      <c r="N345" s="23">
        <v>7.8469950679123386</v>
      </c>
      <c r="O345" s="23">
        <v>7.5839210622372306</v>
      </c>
      <c r="P345" s="23">
        <v>7.5439041319684801</v>
      </c>
      <c r="Q345" s="24"/>
      <c r="R345" s="23">
        <v>17.290926817145895</v>
      </c>
      <c r="S345" s="23">
        <v>17.09470190125905</v>
      </c>
      <c r="T345" s="23">
        <v>16.959149185548352</v>
      </c>
      <c r="U345" s="23">
        <v>16.760649262608176</v>
      </c>
      <c r="V345" s="23">
        <v>16.53484762386757</v>
      </c>
      <c r="W345" s="23">
        <v>16.264960193353112</v>
      </c>
      <c r="X345" s="23">
        <v>15.946773403154387</v>
      </c>
      <c r="Y345" s="23">
        <v>15.595524109667114</v>
      </c>
      <c r="Z345" s="23">
        <v>15.254684547712392</v>
      </c>
      <c r="AA345" s="23">
        <v>14.850709759336272</v>
      </c>
      <c r="AB345" s="23">
        <v>13.34328196611602</v>
      </c>
      <c r="AC345" s="23">
        <v>12.483995067912339</v>
      </c>
      <c r="AD345" s="23">
        <v>12.220921062237231</v>
      </c>
      <c r="AE345" s="23">
        <v>12.180904131968481</v>
      </c>
      <c r="AG345" s="25">
        <v>12.726442888950256</v>
      </c>
      <c r="AH345" s="25">
        <v>12.585374771219026</v>
      </c>
      <c r="AI345" s="25">
        <v>12.380362475707512</v>
      </c>
      <c r="AJ345" s="25">
        <v>12.164991146925558</v>
      </c>
      <c r="AK345" s="25">
        <v>11.933577586154502</v>
      </c>
      <c r="AL345" s="25">
        <v>11.643199401096435</v>
      </c>
      <c r="AM345" s="25">
        <v>11.314733174246259</v>
      </c>
      <c r="AN345" s="25">
        <v>10.961224952703901</v>
      </c>
      <c r="AO345" s="25">
        <v>10.607322652180713</v>
      </c>
      <c r="AP345" s="25">
        <v>10.233317092049511</v>
      </c>
      <c r="AQ345" s="25">
        <v>9.1883951205772476</v>
      </c>
      <c r="AR345" s="25">
        <v>8.4277470551813636</v>
      </c>
      <c r="AS345" s="25">
        <v>7.970606688061709</v>
      </c>
      <c r="AT345" s="25">
        <v>7.6269432461974986</v>
      </c>
      <c r="AV345" s="26">
        <v>17.363442888950257</v>
      </c>
      <c r="AW345" s="26">
        <v>17.222374771219027</v>
      </c>
      <c r="AX345" s="26">
        <v>17.017362475707515</v>
      </c>
      <c r="AY345" s="26">
        <v>16.801991146925559</v>
      </c>
      <c r="AZ345" s="26">
        <v>16.570577586154503</v>
      </c>
      <c r="BA345" s="26">
        <v>16.280199401096436</v>
      </c>
      <c r="BB345" s="26">
        <v>15.951733174246259</v>
      </c>
      <c r="BC345" s="26">
        <v>15.598224952703902</v>
      </c>
      <c r="BD345" s="26">
        <v>15.244322652180713</v>
      </c>
      <c r="BE345" s="26">
        <v>14.870317092049511</v>
      </c>
      <c r="BF345" s="26">
        <v>13.825395120577248</v>
      </c>
      <c r="BG345" s="26">
        <v>13.064747055181364</v>
      </c>
      <c r="BH345" s="26">
        <v>12.607606688061709</v>
      </c>
      <c r="BI345" s="26">
        <v>12.263943246197499</v>
      </c>
      <c r="BK345" s="27">
        <v>12.663872181345802</v>
      </c>
      <c r="BL345" s="27">
        <v>12.480944330575857</v>
      </c>
      <c r="BM345" s="27">
        <v>12.358708991386615</v>
      </c>
      <c r="BN345" s="27">
        <v>12.172789426425021</v>
      </c>
      <c r="BO345" s="27">
        <v>11.962133018129586</v>
      </c>
      <c r="BP345" s="27">
        <v>11.70777568934945</v>
      </c>
      <c r="BQ345" s="27">
        <v>11.417025862283653</v>
      </c>
      <c r="BR345" s="27">
        <v>11.082848839448269</v>
      </c>
      <c r="BS345" s="27">
        <v>10.763678102757748</v>
      </c>
      <c r="BT345" s="27">
        <v>10.394817607851612</v>
      </c>
      <c r="BU345" s="27">
        <v>8.9875260968938875</v>
      </c>
      <c r="BV345" s="27">
        <v>8.2614944143005467</v>
      </c>
      <c r="BW345" s="27">
        <v>8.0459487873079478</v>
      </c>
      <c r="BX345" s="27">
        <v>8.0584154204505438</v>
      </c>
      <c r="BZ345" s="27">
        <v>17.300872181345802</v>
      </c>
      <c r="CA345" s="27">
        <v>17.11794433057586</v>
      </c>
      <c r="CB345" s="27">
        <v>16.995708991386614</v>
      </c>
      <c r="CC345" s="27">
        <v>16.80978942642502</v>
      </c>
      <c r="CD345" s="27">
        <v>16.599133018129585</v>
      </c>
      <c r="CE345" s="27">
        <v>16.344775689349451</v>
      </c>
      <c r="CF345" s="27">
        <v>16.054025862283652</v>
      </c>
      <c r="CG345" s="27">
        <v>15.71984883944827</v>
      </c>
      <c r="CH345" s="27">
        <v>15.400678102757748</v>
      </c>
      <c r="CI345" s="27">
        <v>15.031817607851613</v>
      </c>
      <c r="CJ345" s="27">
        <v>13.624526096893888</v>
      </c>
      <c r="CK345" s="27">
        <v>12.898494414300547</v>
      </c>
      <c r="CL345" s="27">
        <v>12.682948787307948</v>
      </c>
      <c r="CM345" s="27">
        <v>12.695415420450544</v>
      </c>
      <c r="CO345" s="28">
        <v>12.657187393766845</v>
      </c>
      <c r="CP345" s="28">
        <v>12.45899061955514</v>
      </c>
      <c r="CQ345" s="28">
        <v>12.319515871513895</v>
      </c>
      <c r="CR345" s="28">
        <v>12.112486055573507</v>
      </c>
      <c r="CS345" s="28">
        <v>11.884913174309988</v>
      </c>
      <c r="CT345" s="28">
        <v>11.606585335556513</v>
      </c>
      <c r="CU345" s="28">
        <v>11.290876580793746</v>
      </c>
      <c r="CV345" s="28">
        <v>10.955475096421694</v>
      </c>
      <c r="CW345" s="28">
        <v>10.655263069587233</v>
      </c>
      <c r="CX345" s="28">
        <v>10.343272531979609</v>
      </c>
      <c r="CY345" s="28">
        <v>8.2598647947982187</v>
      </c>
      <c r="CZ345" s="28">
        <v>3.5932663649441814</v>
      </c>
      <c r="DA345" s="28">
        <v>-5.4897459175919039E-2</v>
      </c>
      <c r="DB345" s="28">
        <v>-2.4857441407718319</v>
      </c>
      <c r="DD345" s="28">
        <v>17.294187393766848</v>
      </c>
      <c r="DE345" s="28">
        <v>17.095990619555138</v>
      </c>
      <c r="DF345" s="28">
        <v>16.956515871513894</v>
      </c>
      <c r="DG345" s="28">
        <v>16.749486055573506</v>
      </c>
      <c r="DH345" s="28">
        <v>16.521913174309987</v>
      </c>
      <c r="DI345" s="28">
        <v>16.243585335556514</v>
      </c>
      <c r="DJ345" s="28">
        <v>15.927876580793747</v>
      </c>
      <c r="DK345" s="28">
        <v>15.592475096421694</v>
      </c>
      <c r="DL345" s="28">
        <v>15.292263069587234</v>
      </c>
      <c r="DM345" s="28">
        <v>14.98027253197961</v>
      </c>
      <c r="DN345" s="28">
        <v>12.896864794798219</v>
      </c>
      <c r="DO345" s="28">
        <v>8.2302663649441818</v>
      </c>
      <c r="DP345" s="28">
        <v>4.5821025408240814</v>
      </c>
      <c r="DQ345" s="28">
        <v>2.1512558592281685</v>
      </c>
      <c r="DS345" s="29">
        <v>12.681999383525094</v>
      </c>
      <c r="DT345" s="29">
        <v>12.492853525749389</v>
      </c>
      <c r="DU345" s="29">
        <v>12.371959151670785</v>
      </c>
      <c r="DV345" s="29">
        <v>12.200658993952475</v>
      </c>
      <c r="DW345" s="29">
        <v>12.012325377569928</v>
      </c>
      <c r="DX345" s="29">
        <v>11.782440331041634</v>
      </c>
      <c r="DY345" s="29">
        <v>11.512176769062103</v>
      </c>
      <c r="DZ345" s="29">
        <v>11.227438607610614</v>
      </c>
      <c r="EA345" s="29">
        <v>10.832802434215736</v>
      </c>
      <c r="EB345" s="29">
        <v>9.7146040700183693</v>
      </c>
      <c r="EC345" s="29">
        <v>4.5645104196166351</v>
      </c>
      <c r="ED345" s="29">
        <v>0.34624618541500851</v>
      </c>
      <c r="EE345" s="29">
        <v>-2.0504506623866909</v>
      </c>
      <c r="EF345" s="29">
        <v>-1.3878166891913679</v>
      </c>
      <c r="EH345" s="29">
        <v>17.318999383525096</v>
      </c>
      <c r="EI345" s="29">
        <v>17.12985352574939</v>
      </c>
      <c r="EJ345" s="29">
        <v>17.12985352574939</v>
      </c>
      <c r="EK345" s="29">
        <v>16.837658993952473</v>
      </c>
      <c r="EL345" s="29">
        <v>16.64932537756993</v>
      </c>
      <c r="EM345" s="29">
        <v>16.419440331041635</v>
      </c>
      <c r="EN345" s="29">
        <v>16.149176769062102</v>
      </c>
      <c r="EO345" s="29">
        <v>15.864438607610614</v>
      </c>
      <c r="EP345" s="29">
        <v>15.469802434215737</v>
      </c>
      <c r="EQ345" s="29">
        <v>14.35160407001837</v>
      </c>
      <c r="ER345" s="29">
        <v>9.2015104196166355</v>
      </c>
      <c r="ES345" s="29">
        <v>4.983246185415009</v>
      </c>
      <c r="ET345" s="29">
        <v>2.5865493376133095</v>
      </c>
      <c r="EU345" s="29">
        <v>3.2491833108086325</v>
      </c>
      <c r="EW345" s="1">
        <v>386475</v>
      </c>
      <c r="EX345" s="1">
        <v>422130</v>
      </c>
      <c r="EY345" s="1" t="s">
        <v>620</v>
      </c>
      <c r="EZ345" s="1" t="s">
        <v>510</v>
      </c>
    </row>
    <row r="346" spans="2:156" ht="16" thickBot="1" x14ac:dyDescent="0.4">
      <c r="B346" s="21" t="s">
        <v>345</v>
      </c>
      <c r="C346" s="22">
        <v>7.0150278168785398</v>
      </c>
      <c r="D346" s="23">
        <v>6.4718279933083096</v>
      </c>
      <c r="E346" s="23">
        <v>6.0701698708516698</v>
      </c>
      <c r="F346" s="23">
        <v>5.7180110404970677</v>
      </c>
      <c r="G346" s="23">
        <v>5.2613974628817228</v>
      </c>
      <c r="H346" s="23">
        <v>4.7677539177727493</v>
      </c>
      <c r="I346" s="23">
        <v>4.1867807972073443</v>
      </c>
      <c r="J346" s="23">
        <v>3.6447038056061061</v>
      </c>
      <c r="K346" s="23">
        <v>3.119180806945117</v>
      </c>
      <c r="L346" s="23">
        <v>2.4852329367434152</v>
      </c>
      <c r="M346" s="23">
        <v>0.29636441653513401</v>
      </c>
      <c r="N346" s="23">
        <v>-0.68408908220549591</v>
      </c>
      <c r="O346" s="23">
        <v>-0.80832996896311471</v>
      </c>
      <c r="P346" s="23">
        <v>-0.54048808085951805</v>
      </c>
      <c r="Q346" s="24"/>
      <c r="R346" s="23">
        <v>14.01502781687854</v>
      </c>
      <c r="S346" s="23">
        <v>13.47182799330831</v>
      </c>
      <c r="T346" s="23">
        <v>13.07016987085167</v>
      </c>
      <c r="U346" s="23">
        <v>12.718011040497068</v>
      </c>
      <c r="V346" s="23">
        <v>12.261397462881723</v>
      </c>
      <c r="W346" s="23">
        <v>11.767753917772749</v>
      </c>
      <c r="X346" s="23">
        <v>11.186780797207344</v>
      </c>
      <c r="Y346" s="23">
        <v>10.644703805606106</v>
      </c>
      <c r="Z346" s="23">
        <v>10.119180806945117</v>
      </c>
      <c r="AA346" s="23">
        <v>9.4852329367434152</v>
      </c>
      <c r="AB346" s="23">
        <v>7.296364416535134</v>
      </c>
      <c r="AC346" s="23">
        <v>6.3159109177945041</v>
      </c>
      <c r="AD346" s="23">
        <v>6.1916700310368853</v>
      </c>
      <c r="AE346" s="23">
        <v>6.459511919140482</v>
      </c>
      <c r="AG346" s="25">
        <v>7.228460976735553</v>
      </c>
      <c r="AH346" s="25">
        <v>6.8869957112158122</v>
      </c>
      <c r="AI346" s="25">
        <v>6.4895005862958648</v>
      </c>
      <c r="AJ346" s="25">
        <v>6.2005911789594226</v>
      </c>
      <c r="AK346" s="25">
        <v>5.827639549221507</v>
      </c>
      <c r="AL346" s="25">
        <v>5.4111098030736482</v>
      </c>
      <c r="AM346" s="25">
        <v>4.9057289494158418</v>
      </c>
      <c r="AN346" s="25">
        <v>4.4355311323128674</v>
      </c>
      <c r="AO346" s="25">
        <v>3.9704586057445255</v>
      </c>
      <c r="AP346" s="25">
        <v>3.4607208330971986</v>
      </c>
      <c r="AQ346" s="25">
        <v>1.7961167515879097</v>
      </c>
      <c r="AR346" s="25">
        <v>0.72098451927561769</v>
      </c>
      <c r="AS346" s="25">
        <v>0.16309021285523073</v>
      </c>
      <c r="AT346" s="25">
        <v>-0.16653781149069857</v>
      </c>
      <c r="AV346" s="26">
        <v>14.228460976735553</v>
      </c>
      <c r="AW346" s="26">
        <v>13.886995711215812</v>
      </c>
      <c r="AX346" s="26">
        <v>13.489500586295865</v>
      </c>
      <c r="AY346" s="26">
        <v>13.200591178959423</v>
      </c>
      <c r="AZ346" s="26">
        <v>12.827639549221507</v>
      </c>
      <c r="BA346" s="26">
        <v>12.411109803073648</v>
      </c>
      <c r="BB346" s="26">
        <v>11.905728949415842</v>
      </c>
      <c r="BC346" s="26">
        <v>11.435531132312867</v>
      </c>
      <c r="BD346" s="26">
        <v>10.970458605744525</v>
      </c>
      <c r="BE346" s="26">
        <v>10.460720833097199</v>
      </c>
      <c r="BF346" s="26">
        <v>8.7961167515879097</v>
      </c>
      <c r="BG346" s="26">
        <v>7.7209845192756177</v>
      </c>
      <c r="BH346" s="26">
        <v>7.1630902128552307</v>
      </c>
      <c r="BI346" s="26">
        <v>6.8334621885093014</v>
      </c>
      <c r="BK346" s="27">
        <v>7.0311567075838433</v>
      </c>
      <c r="BL346" s="27">
        <v>6.5081173705889341</v>
      </c>
      <c r="BM346" s="27">
        <v>6.1271751680460564</v>
      </c>
      <c r="BN346" s="27">
        <v>5.792032602866577</v>
      </c>
      <c r="BO346" s="27">
        <v>5.3565309609703924</v>
      </c>
      <c r="BP346" s="27">
        <v>4.8832293212657856</v>
      </c>
      <c r="BQ346" s="27">
        <v>4.3222668944590019</v>
      </c>
      <c r="BR346" s="27">
        <v>3.7982414822494022</v>
      </c>
      <c r="BS346" s="27">
        <v>3.2989341762113327</v>
      </c>
      <c r="BT346" s="27">
        <v>2.7244511009757062</v>
      </c>
      <c r="BU346" s="27">
        <v>0.74672172227448641</v>
      </c>
      <c r="BV346" s="27">
        <v>-0.1027946845811627</v>
      </c>
      <c r="BW346" s="27">
        <v>-0.18859832659926212</v>
      </c>
      <c r="BX346" s="27">
        <v>4.8100722051664491E-2</v>
      </c>
      <c r="BZ346" s="27">
        <v>14.031156707583843</v>
      </c>
      <c r="CA346" s="27">
        <v>13.508117370588934</v>
      </c>
      <c r="CB346" s="27">
        <v>13.127175168046056</v>
      </c>
      <c r="CC346" s="27">
        <v>12.792032602866577</v>
      </c>
      <c r="CD346" s="27">
        <v>12.356530960970392</v>
      </c>
      <c r="CE346" s="27">
        <v>11.883229321265786</v>
      </c>
      <c r="CF346" s="27">
        <v>11.322266894459002</v>
      </c>
      <c r="CG346" s="27">
        <v>10.798241482249402</v>
      </c>
      <c r="CH346" s="27">
        <v>10.298934176211333</v>
      </c>
      <c r="CI346" s="27">
        <v>9.7244511009757062</v>
      </c>
      <c r="CJ346" s="27">
        <v>7.7467217222744864</v>
      </c>
      <c r="CK346" s="27">
        <v>6.8972053154188373</v>
      </c>
      <c r="CL346" s="27">
        <v>6.8114016734007379</v>
      </c>
      <c r="CM346" s="27">
        <v>7.0481007220516645</v>
      </c>
      <c r="CO346" s="28">
        <v>7.0222282970429664</v>
      </c>
      <c r="CP346" s="28">
        <v>6.4794801218862457</v>
      </c>
      <c r="CQ346" s="28">
        <v>6.0826095434090295</v>
      </c>
      <c r="CR346" s="28">
        <v>5.7300632928383504</v>
      </c>
      <c r="CS346" s="28">
        <v>5.2795760763584205</v>
      </c>
      <c r="CT346" s="28">
        <v>4.7801387253215246</v>
      </c>
      <c r="CU346" s="28">
        <v>4.1710267044371818</v>
      </c>
      <c r="CV346" s="28">
        <v>3.601955682970015</v>
      </c>
      <c r="CW346" s="28">
        <v>3.1250129934487774</v>
      </c>
      <c r="CX346" s="28">
        <v>2.6025513976379386</v>
      </c>
      <c r="CY346" s="28">
        <v>9.7703566292722144E-2</v>
      </c>
      <c r="CZ346" s="28">
        <v>-3.9220164572734362</v>
      </c>
      <c r="DA346" s="28">
        <v>-6.6314763820878753</v>
      </c>
      <c r="DB346" s="28">
        <v>-8.5876117900027396</v>
      </c>
      <c r="DD346" s="28">
        <v>14.022228297042966</v>
      </c>
      <c r="DE346" s="28">
        <v>13.479480121886246</v>
      </c>
      <c r="DF346" s="28">
        <v>13.082609543409029</v>
      </c>
      <c r="DG346" s="28">
        <v>12.73006329283835</v>
      </c>
      <c r="DH346" s="28">
        <v>12.279576076358421</v>
      </c>
      <c r="DI346" s="28">
        <v>11.780138725321525</v>
      </c>
      <c r="DJ346" s="28">
        <v>11.171026704437182</v>
      </c>
      <c r="DK346" s="28">
        <v>10.601955682970015</v>
      </c>
      <c r="DL346" s="28">
        <v>10.125012993448777</v>
      </c>
      <c r="DM346" s="28">
        <v>9.6025513976379386</v>
      </c>
      <c r="DN346" s="28">
        <v>7.0977035662927221</v>
      </c>
      <c r="DO346" s="28">
        <v>3.0779835427265638</v>
      </c>
      <c r="DP346" s="28">
        <v>0.36852361791212473</v>
      </c>
      <c r="DQ346" s="28">
        <v>-1.5876117900027396</v>
      </c>
      <c r="DS346" s="29">
        <v>6.9866424583948934</v>
      </c>
      <c r="DT346" s="29">
        <v>6.3767584570102223</v>
      </c>
      <c r="DU346" s="29">
        <v>5.9846857616471123</v>
      </c>
      <c r="DV346" s="29">
        <v>5.6781962884576043</v>
      </c>
      <c r="DW346" s="29">
        <v>5.2756075688594741</v>
      </c>
      <c r="DX346" s="29">
        <v>4.8503994885352562</v>
      </c>
      <c r="DY346" s="29">
        <v>4.3168064891718778</v>
      </c>
      <c r="DZ346" s="29">
        <v>3.8414455573443576</v>
      </c>
      <c r="EA346" s="29">
        <v>3.4328365523151163</v>
      </c>
      <c r="EB346" s="29">
        <v>2.3376710335272719</v>
      </c>
      <c r="EC346" s="29">
        <v>-2.7053578380876431</v>
      </c>
      <c r="ED346" s="29">
        <v>-6.2236583268790255</v>
      </c>
      <c r="EE346" s="29">
        <v>-7.9739195247248915</v>
      </c>
      <c r="EF346" s="29">
        <v>-7.1800672655396127</v>
      </c>
      <c r="EH346" s="29">
        <v>13.986642458394893</v>
      </c>
      <c r="EI346" s="29">
        <v>13.376758457010222</v>
      </c>
      <c r="EJ346" s="29">
        <v>13.376758457010222</v>
      </c>
      <c r="EK346" s="29">
        <v>12.678196288457604</v>
      </c>
      <c r="EL346" s="29">
        <v>12.275607568859474</v>
      </c>
      <c r="EM346" s="29">
        <v>11.850399488535256</v>
      </c>
      <c r="EN346" s="29">
        <v>11.316806489171878</v>
      </c>
      <c r="EO346" s="29">
        <v>10.841445557344358</v>
      </c>
      <c r="EP346" s="29">
        <v>10.432836552315116</v>
      </c>
      <c r="EQ346" s="29">
        <v>9.3376710335272719</v>
      </c>
      <c r="ER346" s="29">
        <v>4.2946421619123569</v>
      </c>
      <c r="ES346" s="29">
        <v>0.77634167312097446</v>
      </c>
      <c r="ET346" s="29">
        <v>-0.97391952472489152</v>
      </c>
      <c r="EU346" s="29">
        <v>-0.18006726553961272</v>
      </c>
      <c r="EW346" s="1">
        <v>383306</v>
      </c>
      <c r="EX346" s="1">
        <v>392514</v>
      </c>
      <c r="EY346" s="1" t="s">
        <v>498</v>
      </c>
      <c r="EZ346" s="1" t="s">
        <v>859</v>
      </c>
    </row>
    <row r="347" spans="2:156" ht="16" thickBot="1" x14ac:dyDescent="0.4">
      <c r="B347" s="21" t="s">
        <v>346</v>
      </c>
      <c r="C347" s="22">
        <v>6.8643857935555719</v>
      </c>
      <c r="D347" s="23">
        <v>6.7863143125173622</v>
      </c>
      <c r="E347" s="23">
        <v>6.475671510516861</v>
      </c>
      <c r="F347" s="23">
        <v>6.0209983527362922</v>
      </c>
      <c r="G347" s="23">
        <v>5.3778982309379657</v>
      </c>
      <c r="H347" s="23">
        <v>4.9041784455900483</v>
      </c>
      <c r="I347" s="23">
        <v>4.2472499573426177</v>
      </c>
      <c r="J347" s="23">
        <v>3.3496931745632281</v>
      </c>
      <c r="K347" s="23">
        <v>2.8494503457831257</v>
      </c>
      <c r="L347" s="23">
        <v>2.0443517075743642</v>
      </c>
      <c r="M347" s="23">
        <v>-0.97312075099974749</v>
      </c>
      <c r="N347" s="23">
        <v>-3.0782864644867445</v>
      </c>
      <c r="O347" s="23">
        <v>-4.3187940343415434</v>
      </c>
      <c r="P347" s="23">
        <v>-3.7499097978947589</v>
      </c>
      <c r="Q347" s="24"/>
      <c r="R347" s="23">
        <v>5.0013857935555723</v>
      </c>
      <c r="S347" s="23">
        <v>4.9233143125173626</v>
      </c>
      <c r="T347" s="23">
        <v>4.6126715105168614</v>
      </c>
      <c r="U347" s="23">
        <v>4.1579983527362927</v>
      </c>
      <c r="V347" s="23">
        <v>3.5148982309379662</v>
      </c>
      <c r="W347" s="23">
        <v>3.0411784455900488</v>
      </c>
      <c r="X347" s="23">
        <v>2.3842499573426181</v>
      </c>
      <c r="Y347" s="23">
        <v>1.4866931745632286</v>
      </c>
      <c r="Z347" s="23">
        <v>0.98645034578312618</v>
      </c>
      <c r="AA347" s="23">
        <v>0.1813517075743647</v>
      </c>
      <c r="AB347" s="23">
        <v>-2.836120750999747</v>
      </c>
      <c r="AC347" s="23">
        <v>-4.941286464486744</v>
      </c>
      <c r="AD347" s="23">
        <v>-6.181794034341543</v>
      </c>
      <c r="AE347" s="23">
        <v>-5.6129097978947584</v>
      </c>
      <c r="AG347" s="25">
        <v>6.9472986728616828</v>
      </c>
      <c r="AH347" s="25">
        <v>6.9369546329018537</v>
      </c>
      <c r="AI347" s="25">
        <v>6.5347685594648048</v>
      </c>
      <c r="AJ347" s="25">
        <v>6.108616130206137</v>
      </c>
      <c r="AK347" s="25">
        <v>5.5217912257730859</v>
      </c>
      <c r="AL347" s="25">
        <v>5.0958249172654781</v>
      </c>
      <c r="AM347" s="25">
        <v>4.4855556894288995</v>
      </c>
      <c r="AN347" s="25">
        <v>3.63139656854473</v>
      </c>
      <c r="AO347" s="25">
        <v>3.1631103006883734</v>
      </c>
      <c r="AP347" s="25">
        <v>2.4887308011970148</v>
      </c>
      <c r="AQ347" s="25">
        <v>0.3232265277804558</v>
      </c>
      <c r="AR347" s="25">
        <v>-1.4317725615582049</v>
      </c>
      <c r="AS347" s="25">
        <v>-3.2762033908468879</v>
      </c>
      <c r="AT347" s="25">
        <v>-2.9440891098227269</v>
      </c>
      <c r="AV347" s="26">
        <v>5.0842986728616832</v>
      </c>
      <c r="AW347" s="26">
        <v>5.0739546329018541</v>
      </c>
      <c r="AX347" s="26">
        <v>4.6717685594648053</v>
      </c>
      <c r="AY347" s="26">
        <v>4.2456161302061375</v>
      </c>
      <c r="AZ347" s="26">
        <v>3.6587912257730864</v>
      </c>
      <c r="BA347" s="26">
        <v>3.2328249172654786</v>
      </c>
      <c r="BB347" s="26">
        <v>2.6225556894288999</v>
      </c>
      <c r="BC347" s="26">
        <v>1.7683965685447305</v>
      </c>
      <c r="BD347" s="26">
        <v>1.3001103006883739</v>
      </c>
      <c r="BE347" s="26">
        <v>0.6257308011970153</v>
      </c>
      <c r="BF347" s="26">
        <v>-1.5397734722195437</v>
      </c>
      <c r="BG347" s="26">
        <v>-3.2947725615582044</v>
      </c>
      <c r="BH347" s="26">
        <v>-5.1392033908468875</v>
      </c>
      <c r="BI347" s="26">
        <v>-4.8070891098227264</v>
      </c>
      <c r="BK347" s="27">
        <v>6.8956927926219223</v>
      </c>
      <c r="BL347" s="27">
        <v>6.8260005749380284</v>
      </c>
      <c r="BM347" s="27">
        <v>6.5584767581069698</v>
      </c>
      <c r="BN347" s="27">
        <v>6.1279952411434024</v>
      </c>
      <c r="BO347" s="27">
        <v>5.5168705685867856</v>
      </c>
      <c r="BP347" s="27">
        <v>5.070742428429206</v>
      </c>
      <c r="BQ347" s="27">
        <v>4.4438795557662587</v>
      </c>
      <c r="BR347" s="27">
        <v>3.5816741051789691</v>
      </c>
      <c r="BS347" s="27">
        <v>3.1190837278709438</v>
      </c>
      <c r="BT347" s="27">
        <v>2.3975608663891848</v>
      </c>
      <c r="BU347" s="27">
        <v>-0.36848222502143102</v>
      </c>
      <c r="BV347" s="27">
        <v>-2.1225546999239668</v>
      </c>
      <c r="BW347" s="27">
        <v>-3.0431574396441903</v>
      </c>
      <c r="BX347" s="27">
        <v>-2.203063616171967</v>
      </c>
      <c r="BZ347" s="27">
        <v>5.0326927926219227</v>
      </c>
      <c r="CA347" s="27">
        <v>4.9630005749380288</v>
      </c>
      <c r="CB347" s="27">
        <v>4.6954767581069703</v>
      </c>
      <c r="CC347" s="27">
        <v>4.2649952411434029</v>
      </c>
      <c r="CD347" s="27">
        <v>3.653870568586786</v>
      </c>
      <c r="CE347" s="27">
        <v>3.2077424284292064</v>
      </c>
      <c r="CF347" s="27">
        <v>2.5808795557662592</v>
      </c>
      <c r="CG347" s="27">
        <v>1.7186741051789696</v>
      </c>
      <c r="CH347" s="27">
        <v>1.2560837278709442</v>
      </c>
      <c r="CI347" s="27">
        <v>0.53456086638918521</v>
      </c>
      <c r="CJ347" s="27">
        <v>-2.2314822250214306</v>
      </c>
      <c r="CK347" s="27">
        <v>-3.9855546999239664</v>
      </c>
      <c r="CL347" s="27">
        <v>-4.9061574396441898</v>
      </c>
      <c r="CM347" s="27">
        <v>-4.0660636161719665</v>
      </c>
      <c r="CO347" s="28">
        <v>6.866597872316861</v>
      </c>
      <c r="CP347" s="28">
        <v>6.788993136824871</v>
      </c>
      <c r="CQ347" s="28">
        <v>6.4840208775630614</v>
      </c>
      <c r="CR347" s="28">
        <v>6.0361390172216574</v>
      </c>
      <c r="CS347" s="28">
        <v>5.4187568220777109</v>
      </c>
      <c r="CT347" s="28">
        <v>4.9561366639470492</v>
      </c>
      <c r="CU347" s="28">
        <v>4.2696474214713831</v>
      </c>
      <c r="CV347" s="28">
        <v>3.3464509696497657</v>
      </c>
      <c r="CW347" s="28">
        <v>2.9003033396486586</v>
      </c>
      <c r="CX347" s="28">
        <v>2.2561119824721985</v>
      </c>
      <c r="CY347" s="28">
        <v>-1.7667459626077218</v>
      </c>
      <c r="CZ347" s="28">
        <v>-9.3919980157108114</v>
      </c>
      <c r="DA347" s="28">
        <v>-15.977249366117434</v>
      </c>
      <c r="DB347" s="28">
        <v>-18.45186242878097</v>
      </c>
      <c r="DD347" s="28">
        <v>5.0035978723168615</v>
      </c>
      <c r="DE347" s="28">
        <v>4.9259931368248715</v>
      </c>
      <c r="DF347" s="28">
        <v>4.6210208775630619</v>
      </c>
      <c r="DG347" s="28">
        <v>4.1731390172216578</v>
      </c>
      <c r="DH347" s="28">
        <v>3.5557568220777114</v>
      </c>
      <c r="DI347" s="28">
        <v>3.0931366639470497</v>
      </c>
      <c r="DJ347" s="28">
        <v>2.4066474214713836</v>
      </c>
      <c r="DK347" s="28">
        <v>1.4834509696497662</v>
      </c>
      <c r="DL347" s="28">
        <v>1.0373033396486591</v>
      </c>
      <c r="DM347" s="28">
        <v>0.39311198247219892</v>
      </c>
      <c r="DN347" s="28">
        <v>-3.6297459626077213</v>
      </c>
      <c r="DO347" s="28">
        <v>-11.254998015710811</v>
      </c>
      <c r="DP347" s="28">
        <v>-17.840249366117433</v>
      </c>
      <c r="DQ347" s="28">
        <v>-20.31486242878097</v>
      </c>
      <c r="DS347" s="29">
        <v>6.8441770358571929</v>
      </c>
      <c r="DT347" s="29">
        <v>6.7367568339891477</v>
      </c>
      <c r="DU347" s="29">
        <v>6.4243441227918439</v>
      </c>
      <c r="DV347" s="29">
        <v>6.0083339175037658</v>
      </c>
      <c r="DW347" s="29">
        <v>5.397940820998258</v>
      </c>
      <c r="DX347" s="29">
        <v>4.9747475620661561</v>
      </c>
      <c r="DY347" s="29">
        <v>4.3477920038614428</v>
      </c>
      <c r="DZ347" s="29">
        <v>3.5007096556732904</v>
      </c>
      <c r="EA347" s="29">
        <v>2.9708536472376394</v>
      </c>
      <c r="EB347" s="29">
        <v>1.2054773874996698</v>
      </c>
      <c r="EC347" s="29">
        <v>-7.1816190991410096</v>
      </c>
      <c r="ED347" s="29">
        <v>-14.108664521363451</v>
      </c>
      <c r="EE347" s="29">
        <v>-18.973932899281806</v>
      </c>
      <c r="EF347" s="29">
        <v>-16.757446713399986</v>
      </c>
      <c r="EH347" s="29">
        <v>4.9811770358571934</v>
      </c>
      <c r="EI347" s="29">
        <v>4.8737568339891482</v>
      </c>
      <c r="EJ347" s="29">
        <v>4.8737568339891482</v>
      </c>
      <c r="EK347" s="29">
        <v>4.1453339175037662</v>
      </c>
      <c r="EL347" s="29">
        <v>3.5349408209982585</v>
      </c>
      <c r="EM347" s="29">
        <v>3.1117475620661565</v>
      </c>
      <c r="EN347" s="29">
        <v>2.4847920038614433</v>
      </c>
      <c r="EO347" s="29">
        <v>1.6377096556732909</v>
      </c>
      <c r="EP347" s="29">
        <v>1.1078536472376399</v>
      </c>
      <c r="EQ347" s="29">
        <v>-0.65752261250032973</v>
      </c>
      <c r="ER347" s="29">
        <v>-9.0446190991410091</v>
      </c>
      <c r="ES347" s="29">
        <v>-15.971664521363451</v>
      </c>
      <c r="ET347" s="29">
        <v>-20.836932899281805</v>
      </c>
      <c r="EU347" s="29">
        <v>-18.620446713399986</v>
      </c>
      <c r="EW347" s="1">
        <v>343077</v>
      </c>
      <c r="EX347" s="1">
        <v>463204</v>
      </c>
      <c r="EY347" s="1" t="s">
        <v>512</v>
      </c>
      <c r="EZ347" s="1" t="s">
        <v>868</v>
      </c>
    </row>
    <row r="348" spans="2:156" ht="16" thickBot="1" x14ac:dyDescent="0.4">
      <c r="B348" s="21" t="s">
        <v>347</v>
      </c>
      <c r="C348" s="22">
        <v>4.6458678493152625</v>
      </c>
      <c r="D348" s="23">
        <v>3.9798854763578859</v>
      </c>
      <c r="E348" s="23">
        <v>3.5878704310208889</v>
      </c>
      <c r="F348" s="23">
        <v>2.925214429918082</v>
      </c>
      <c r="G348" s="23">
        <v>2.832872155952046</v>
      </c>
      <c r="H348" s="23">
        <v>1.9978075251365759</v>
      </c>
      <c r="I348" s="23">
        <v>1.4451537021677545</v>
      </c>
      <c r="J348" s="23">
        <v>0.74098196912358816</v>
      </c>
      <c r="K348" s="23">
        <v>0.14502228464232658</v>
      </c>
      <c r="L348" s="23">
        <v>-0.76509255907659934</v>
      </c>
      <c r="M348" s="23">
        <v>-3.4826911222973216</v>
      </c>
      <c r="N348" s="23">
        <v>-4.921262194721546</v>
      </c>
      <c r="O348" s="23">
        <v>-5.5547103552248878</v>
      </c>
      <c r="P348" s="23">
        <v>-5.49346004731348</v>
      </c>
      <c r="Q348" s="24"/>
      <c r="R348" s="23">
        <v>9.282867849315263</v>
      </c>
      <c r="S348" s="23">
        <v>8.6168854763578864</v>
      </c>
      <c r="T348" s="23">
        <v>8.2248704310208893</v>
      </c>
      <c r="U348" s="23">
        <v>7.5622144299180825</v>
      </c>
      <c r="V348" s="23">
        <v>7.4698721559520465</v>
      </c>
      <c r="W348" s="23">
        <v>6.6348075251365763</v>
      </c>
      <c r="X348" s="23">
        <v>6.082153702167755</v>
      </c>
      <c r="Y348" s="23">
        <v>5.3779819691235886</v>
      </c>
      <c r="Z348" s="23">
        <v>4.782022284642327</v>
      </c>
      <c r="AA348" s="23">
        <v>3.8719074409234011</v>
      </c>
      <c r="AB348" s="23">
        <v>1.1543088777026789</v>
      </c>
      <c r="AC348" s="23">
        <v>-0.28426219472154557</v>
      </c>
      <c r="AD348" s="23">
        <v>-0.91771035522488731</v>
      </c>
      <c r="AE348" s="23">
        <v>-0.85646004731347958</v>
      </c>
      <c r="AG348" s="25">
        <v>4.8467564257636475</v>
      </c>
      <c r="AH348" s="25">
        <v>4.3755419345517765</v>
      </c>
      <c r="AI348" s="25">
        <v>4.0015602944366648</v>
      </c>
      <c r="AJ348" s="25">
        <v>3.3986017725829356</v>
      </c>
      <c r="AK348" s="25">
        <v>3.3964492244110076</v>
      </c>
      <c r="AL348" s="25">
        <v>2.66561957259891</v>
      </c>
      <c r="AM348" s="25">
        <v>2.2122092260219937</v>
      </c>
      <c r="AN348" s="25">
        <v>1.615013421724484</v>
      </c>
      <c r="AO348" s="25">
        <v>1.1070993102803293</v>
      </c>
      <c r="AP348" s="25">
        <v>0.41003690921760594</v>
      </c>
      <c r="AQ348" s="25">
        <v>-1.3732764812450355</v>
      </c>
      <c r="AR348" s="25">
        <v>-2.5975869464519832</v>
      </c>
      <c r="AS348" s="25">
        <v>-3.6087410174313099</v>
      </c>
      <c r="AT348" s="25">
        <v>-4.1623167028134382</v>
      </c>
      <c r="AV348" s="26">
        <v>9.483756425763648</v>
      </c>
      <c r="AW348" s="26">
        <v>9.012541934551777</v>
      </c>
      <c r="AX348" s="26">
        <v>8.6385602944366653</v>
      </c>
      <c r="AY348" s="26">
        <v>8.0356017725829361</v>
      </c>
      <c r="AZ348" s="26">
        <v>8.0334492244110081</v>
      </c>
      <c r="BA348" s="26">
        <v>7.3026195725989105</v>
      </c>
      <c r="BB348" s="26">
        <v>6.8492092260219941</v>
      </c>
      <c r="BC348" s="26">
        <v>6.2520134217244845</v>
      </c>
      <c r="BD348" s="26">
        <v>5.7440993102803297</v>
      </c>
      <c r="BE348" s="26">
        <v>5.0470369092176064</v>
      </c>
      <c r="BF348" s="26">
        <v>3.2637235187549649</v>
      </c>
      <c r="BG348" s="26">
        <v>2.0394130535480173</v>
      </c>
      <c r="BH348" s="26">
        <v>1.0282589825686905</v>
      </c>
      <c r="BI348" s="26">
        <v>0.47468329718656221</v>
      </c>
      <c r="BK348" s="27">
        <v>4.656644451455584</v>
      </c>
      <c r="BL348" s="27">
        <v>4.0071006378500869</v>
      </c>
      <c r="BM348" s="27">
        <v>3.6313735199179895</v>
      </c>
      <c r="BN348" s="27">
        <v>2.9870170281067736</v>
      </c>
      <c r="BO348" s="27">
        <v>2.9246216274519448</v>
      </c>
      <c r="BP348" s="27">
        <v>2.1135400504836674</v>
      </c>
      <c r="BQ348" s="27">
        <v>1.5798939108685168</v>
      </c>
      <c r="BR348" s="27">
        <v>0.89542254224769735</v>
      </c>
      <c r="BS348" s="27">
        <v>0.3280220274176493</v>
      </c>
      <c r="BT348" s="27">
        <v>-0.50213410054156782</v>
      </c>
      <c r="BU348" s="27">
        <v>-2.9180561255016855</v>
      </c>
      <c r="BV348" s="27">
        <v>-3.9762968851268496</v>
      </c>
      <c r="BW348" s="27">
        <v>-4.4203464528845196</v>
      </c>
      <c r="BX348" s="27">
        <v>-4.1806413113451626</v>
      </c>
      <c r="BZ348" s="27">
        <v>9.2936444514555845</v>
      </c>
      <c r="CA348" s="27">
        <v>8.6441006378500873</v>
      </c>
      <c r="CB348" s="27">
        <v>8.26837351991799</v>
      </c>
      <c r="CC348" s="27">
        <v>7.6240170281067741</v>
      </c>
      <c r="CD348" s="27">
        <v>7.5616216274519452</v>
      </c>
      <c r="CE348" s="27">
        <v>6.7505400504836679</v>
      </c>
      <c r="CF348" s="27">
        <v>6.2168939108685173</v>
      </c>
      <c r="CG348" s="27">
        <v>5.5324225422476978</v>
      </c>
      <c r="CH348" s="27">
        <v>4.9650220274176498</v>
      </c>
      <c r="CI348" s="27">
        <v>4.1348658994584326</v>
      </c>
      <c r="CJ348" s="27">
        <v>1.718943874498315</v>
      </c>
      <c r="CK348" s="27">
        <v>0.66070311487315081</v>
      </c>
      <c r="CL348" s="27">
        <v>0.2166535471154809</v>
      </c>
      <c r="CM348" s="27">
        <v>0.45635868865483786</v>
      </c>
      <c r="CO348" s="28">
        <v>4.6498506427285768</v>
      </c>
      <c r="CP348" s="28">
        <v>3.9858121808068212</v>
      </c>
      <c r="CQ348" s="28">
        <v>3.6063992587153173</v>
      </c>
      <c r="CR348" s="28">
        <v>2.9644887037334726</v>
      </c>
      <c r="CS348" s="28">
        <v>2.928801428176687</v>
      </c>
      <c r="CT348" s="28">
        <v>2.1369640654150288</v>
      </c>
      <c r="CU348" s="28">
        <v>1.5974225720185444</v>
      </c>
      <c r="CV348" s="28">
        <v>0.9098066306638195</v>
      </c>
      <c r="CW348" s="28">
        <v>0.42722578920023935</v>
      </c>
      <c r="CX348" s="28">
        <v>-0.24845763171611424</v>
      </c>
      <c r="CY348" s="28">
        <v>-3.8746352228130192</v>
      </c>
      <c r="CZ348" s="28">
        <v>-11.399363642873325</v>
      </c>
      <c r="DA348" s="28">
        <v>-17.481159781672289</v>
      </c>
      <c r="DB348" s="28">
        <v>-21.442599246133355</v>
      </c>
      <c r="DD348" s="28">
        <v>9.2868506427285773</v>
      </c>
      <c r="DE348" s="28">
        <v>8.6228121808068217</v>
      </c>
      <c r="DF348" s="28">
        <v>8.2433992587153178</v>
      </c>
      <c r="DG348" s="28">
        <v>7.6014887037334731</v>
      </c>
      <c r="DH348" s="28">
        <v>7.5658014281766874</v>
      </c>
      <c r="DI348" s="28">
        <v>6.7739640654150293</v>
      </c>
      <c r="DJ348" s="28">
        <v>6.2344225720185449</v>
      </c>
      <c r="DK348" s="28">
        <v>5.54680663066382</v>
      </c>
      <c r="DL348" s="28">
        <v>5.0642257892002398</v>
      </c>
      <c r="DM348" s="28">
        <v>4.3885423682838862</v>
      </c>
      <c r="DN348" s="28">
        <v>0.76236477718698126</v>
      </c>
      <c r="DO348" s="28">
        <v>-6.7623636428733249</v>
      </c>
      <c r="DP348" s="28">
        <v>-12.844159781672289</v>
      </c>
      <c r="DQ348" s="28">
        <v>-16.805599246133355</v>
      </c>
      <c r="DS348" s="29">
        <v>4.6667202392256151</v>
      </c>
      <c r="DT348" s="29">
        <v>3.982658309118932</v>
      </c>
      <c r="DU348" s="29">
        <v>3.6224235019024782</v>
      </c>
      <c r="DV348" s="29">
        <v>3.0453851462394468</v>
      </c>
      <c r="DW348" s="29">
        <v>3.0311432013269517</v>
      </c>
      <c r="DX348" s="29">
        <v>2.327724886062402</v>
      </c>
      <c r="DY348" s="29">
        <v>1.8788153655021418</v>
      </c>
      <c r="DZ348" s="29">
        <v>1.3025383183238048</v>
      </c>
      <c r="EA348" s="29">
        <v>0.71666265014021135</v>
      </c>
      <c r="EB348" s="29">
        <v>-1.2029474514936922</v>
      </c>
      <c r="EC348" s="29">
        <v>-9.6739491683384529</v>
      </c>
      <c r="ED348" s="29">
        <v>-16.318653156408132</v>
      </c>
      <c r="EE348" s="29">
        <v>-20.359644000479236</v>
      </c>
      <c r="EF348" s="29">
        <v>-19.177803415468318</v>
      </c>
      <c r="EH348" s="29">
        <v>9.3037202392256155</v>
      </c>
      <c r="EI348" s="29">
        <v>8.6196583091189325</v>
      </c>
      <c r="EJ348" s="29">
        <v>8.6196583091189325</v>
      </c>
      <c r="EK348" s="29">
        <v>7.6823851462394472</v>
      </c>
      <c r="EL348" s="29">
        <v>7.6681432013269522</v>
      </c>
      <c r="EM348" s="29">
        <v>6.9647248860624025</v>
      </c>
      <c r="EN348" s="29">
        <v>6.5158153655021422</v>
      </c>
      <c r="EO348" s="29">
        <v>5.9395383183238053</v>
      </c>
      <c r="EP348" s="29">
        <v>5.3536626501402118</v>
      </c>
      <c r="EQ348" s="29">
        <v>3.4340525485063083</v>
      </c>
      <c r="ER348" s="29">
        <v>-5.0369491683384524</v>
      </c>
      <c r="ES348" s="29">
        <v>-11.681653156408132</v>
      </c>
      <c r="ET348" s="29">
        <v>-15.722644000479235</v>
      </c>
      <c r="EU348" s="29">
        <v>-14.540803415468318</v>
      </c>
      <c r="EW348" s="1">
        <v>365831</v>
      </c>
      <c r="EX348" s="1">
        <v>407025</v>
      </c>
      <c r="EY348" s="1" t="s">
        <v>580</v>
      </c>
      <c r="EZ348" s="1" t="s">
        <v>867</v>
      </c>
    </row>
    <row r="349" spans="2:156" ht="16" thickBot="1" x14ac:dyDescent="0.4">
      <c r="B349" s="21" t="s">
        <v>348</v>
      </c>
      <c r="C349" s="22">
        <v>10.438046897537713</v>
      </c>
      <c r="D349" s="23">
        <v>10.113136151820196</v>
      </c>
      <c r="E349" s="23">
        <v>9.9162606322139784</v>
      </c>
      <c r="F349" s="23">
        <v>9.6867112483620392</v>
      </c>
      <c r="G349" s="23">
        <v>9.7713185543035657</v>
      </c>
      <c r="H349" s="23">
        <v>9.556125000902977</v>
      </c>
      <c r="I349" s="23">
        <v>9.3102232788349486</v>
      </c>
      <c r="J349" s="23">
        <v>9.2286932899065484</v>
      </c>
      <c r="K349" s="23">
        <v>8.9442937737882531</v>
      </c>
      <c r="L349" s="23">
        <v>8.5787838920157178</v>
      </c>
      <c r="M349" s="23">
        <v>7.0548939423372561</v>
      </c>
      <c r="N349" s="23">
        <v>5.7756079110167597</v>
      </c>
      <c r="O349" s="23">
        <v>4.8477471343312573</v>
      </c>
      <c r="P349" s="23">
        <v>4.2085505156003009</v>
      </c>
      <c r="Q349" s="24"/>
      <c r="R349" s="23">
        <v>12.938046897537713</v>
      </c>
      <c r="S349" s="23">
        <v>12.613136151820196</v>
      </c>
      <c r="T349" s="23">
        <v>12.416260632213978</v>
      </c>
      <c r="U349" s="23">
        <v>12.186711248362039</v>
      </c>
      <c r="V349" s="23">
        <v>12.271318554303566</v>
      </c>
      <c r="W349" s="23">
        <v>12.056125000902977</v>
      </c>
      <c r="X349" s="23">
        <v>11.810223278834949</v>
      </c>
      <c r="Y349" s="23">
        <v>11.728693289906548</v>
      </c>
      <c r="Z349" s="23">
        <v>11.444293773788253</v>
      </c>
      <c r="AA349" s="23">
        <v>11.078783892015718</v>
      </c>
      <c r="AB349" s="23">
        <v>9.5548939423372552</v>
      </c>
      <c r="AC349" s="23">
        <v>8.2756079110167597</v>
      </c>
      <c r="AD349" s="23">
        <v>7.3477471343312573</v>
      </c>
      <c r="AE349" s="23">
        <v>6.7085505156003009</v>
      </c>
      <c r="AG349" s="25">
        <v>10.700361610170987</v>
      </c>
      <c r="AH349" s="25">
        <v>10.555529880366667</v>
      </c>
      <c r="AI349" s="25">
        <v>10.333498055602284</v>
      </c>
      <c r="AJ349" s="25">
        <v>10.102965092199135</v>
      </c>
      <c r="AK349" s="25">
        <v>10.164227750525846</v>
      </c>
      <c r="AL349" s="25">
        <v>9.9829233955241587</v>
      </c>
      <c r="AM349" s="25">
        <v>9.7393870948494268</v>
      </c>
      <c r="AN349" s="25">
        <v>9.5853722883042245</v>
      </c>
      <c r="AO349" s="25">
        <v>9.3781950255932571</v>
      </c>
      <c r="AP349" s="25">
        <v>9.1477077721701718</v>
      </c>
      <c r="AQ349" s="25">
        <v>8.3464165252047628</v>
      </c>
      <c r="AR349" s="25">
        <v>7.1288967060913775</v>
      </c>
      <c r="AS349" s="25">
        <v>5.9233756795830388</v>
      </c>
      <c r="AT349" s="25">
        <v>5.0260683255585903</v>
      </c>
      <c r="AV349" s="26">
        <v>13.200361610170987</v>
      </c>
      <c r="AW349" s="26">
        <v>13.055529880366667</v>
      </c>
      <c r="AX349" s="26">
        <v>12.833498055602284</v>
      </c>
      <c r="AY349" s="26">
        <v>12.602965092199135</v>
      </c>
      <c r="AZ349" s="26">
        <v>12.664227750525846</v>
      </c>
      <c r="BA349" s="26">
        <v>12.482923395524159</v>
      </c>
      <c r="BB349" s="26">
        <v>12.239387094849427</v>
      </c>
      <c r="BC349" s="26">
        <v>12.085372288304224</v>
      </c>
      <c r="BD349" s="26">
        <v>11.878195025593257</v>
      </c>
      <c r="BE349" s="26">
        <v>11.647707772170172</v>
      </c>
      <c r="BF349" s="26">
        <v>10.846416525204763</v>
      </c>
      <c r="BG349" s="26">
        <v>9.6288967060913784</v>
      </c>
      <c r="BH349" s="26">
        <v>8.4233756795830388</v>
      </c>
      <c r="BI349" s="26">
        <v>7.5260683255585903</v>
      </c>
      <c r="BK349" s="27">
        <v>10.441943173880009</v>
      </c>
      <c r="BL349" s="27">
        <v>10.131826843830661</v>
      </c>
      <c r="BM349" s="27">
        <v>9.9460767187536305</v>
      </c>
      <c r="BN349" s="27">
        <v>9.7338375923142593</v>
      </c>
      <c r="BO349" s="27">
        <v>9.8222728902321279</v>
      </c>
      <c r="BP349" s="27">
        <v>9.6123247497039532</v>
      </c>
      <c r="BQ349" s="27">
        <v>9.3743672560410918</v>
      </c>
      <c r="BR349" s="27">
        <v>9.2972864807390216</v>
      </c>
      <c r="BS349" s="27">
        <v>9.0293247786128834</v>
      </c>
      <c r="BT349" s="27">
        <v>8.7075012034932122</v>
      </c>
      <c r="BU349" s="27">
        <v>7.4293506300581562</v>
      </c>
      <c r="BV349" s="27">
        <v>6.5566332730438077</v>
      </c>
      <c r="BW349" s="27">
        <v>5.8716791733711258</v>
      </c>
      <c r="BX349" s="27">
        <v>5.6343014750621911</v>
      </c>
      <c r="BZ349" s="27">
        <v>12.941943173880009</v>
      </c>
      <c r="CA349" s="27">
        <v>12.631826843830661</v>
      </c>
      <c r="CB349" s="27">
        <v>12.446076718753631</v>
      </c>
      <c r="CC349" s="27">
        <v>12.233837592314259</v>
      </c>
      <c r="CD349" s="27">
        <v>12.322272890232128</v>
      </c>
      <c r="CE349" s="27">
        <v>12.112324749703953</v>
      </c>
      <c r="CF349" s="27">
        <v>11.874367256041092</v>
      </c>
      <c r="CG349" s="27">
        <v>11.797286480739022</v>
      </c>
      <c r="CH349" s="27">
        <v>11.529324778612883</v>
      </c>
      <c r="CI349" s="27">
        <v>11.207501203493212</v>
      </c>
      <c r="CJ349" s="27">
        <v>9.9293506300581562</v>
      </c>
      <c r="CK349" s="27">
        <v>9.0566332730438077</v>
      </c>
      <c r="CL349" s="27">
        <v>8.3716791733711258</v>
      </c>
      <c r="CM349" s="27">
        <v>8.1343014750621911</v>
      </c>
      <c r="CO349" s="28">
        <v>10.449267567176339</v>
      </c>
      <c r="CP349" s="28">
        <v>10.117608012771379</v>
      </c>
      <c r="CQ349" s="28">
        <v>9.9070073139713699</v>
      </c>
      <c r="CR349" s="28">
        <v>9.6615959525916253</v>
      </c>
      <c r="CS349" s="28">
        <v>9.7045304371049639</v>
      </c>
      <c r="CT349" s="28">
        <v>9.4380571050640647</v>
      </c>
      <c r="CU349" s="28">
        <v>9.0827972155097534</v>
      </c>
      <c r="CV349" s="28">
        <v>8.8684889295792679</v>
      </c>
      <c r="CW349" s="28">
        <v>8.5439657507210249</v>
      </c>
      <c r="CX349" s="28">
        <v>8.2297707155450972</v>
      </c>
      <c r="CY349" s="28">
        <v>6.1617525918974714</v>
      </c>
      <c r="CZ349" s="28">
        <v>3.8997230523471451</v>
      </c>
      <c r="DA349" s="28">
        <v>2.517462485331837</v>
      </c>
      <c r="DB349" s="28">
        <v>2.0679399269936987</v>
      </c>
      <c r="DD349" s="28">
        <v>12.949267567176339</v>
      </c>
      <c r="DE349" s="28">
        <v>12.617608012771379</v>
      </c>
      <c r="DF349" s="28">
        <v>12.40700731397137</v>
      </c>
      <c r="DG349" s="28">
        <v>12.161595952591625</v>
      </c>
      <c r="DH349" s="28">
        <v>12.204530437104964</v>
      </c>
      <c r="DI349" s="28">
        <v>11.938057105064065</v>
      </c>
      <c r="DJ349" s="28">
        <v>11.582797215509753</v>
      </c>
      <c r="DK349" s="28">
        <v>11.368488929579268</v>
      </c>
      <c r="DL349" s="28">
        <v>11.043965750721025</v>
      </c>
      <c r="DM349" s="28">
        <v>10.729770715545097</v>
      </c>
      <c r="DN349" s="28">
        <v>8.6617525918974714</v>
      </c>
      <c r="DO349" s="28">
        <v>6.3997230523471451</v>
      </c>
      <c r="DP349" s="28">
        <v>5.017462485331837</v>
      </c>
      <c r="DQ349" s="28">
        <v>4.5679399269936987</v>
      </c>
      <c r="DS349" s="29">
        <v>10.433720785601285</v>
      </c>
      <c r="DT349" s="29">
        <v>10.061015418437616</v>
      </c>
      <c r="DU349" s="29">
        <v>9.8639798241446197</v>
      </c>
      <c r="DV349" s="29">
        <v>9.607975204070172</v>
      </c>
      <c r="DW349" s="29">
        <v>9.5968513452805162</v>
      </c>
      <c r="DX349" s="29">
        <v>9.2592171057511496</v>
      </c>
      <c r="DY349" s="29">
        <v>8.8806165522583242</v>
      </c>
      <c r="DZ349" s="29">
        <v>8.6649121956769264</v>
      </c>
      <c r="EA349" s="29">
        <v>8.2701529235597278</v>
      </c>
      <c r="EB349" s="29">
        <v>7.7605916519761502</v>
      </c>
      <c r="EC349" s="29">
        <v>5.086848132629548</v>
      </c>
      <c r="ED349" s="29">
        <v>3.1063502002048082</v>
      </c>
      <c r="EE349" s="29">
        <v>2.2685515273458563</v>
      </c>
      <c r="EF349" s="29">
        <v>2.4680083646645983</v>
      </c>
      <c r="EH349" s="29">
        <v>12.933720785601285</v>
      </c>
      <c r="EI349" s="29">
        <v>12.561015418437616</v>
      </c>
      <c r="EJ349" s="29">
        <v>12.561015418437616</v>
      </c>
      <c r="EK349" s="29">
        <v>12.107975204070172</v>
      </c>
      <c r="EL349" s="29">
        <v>12.096851345280516</v>
      </c>
      <c r="EM349" s="29">
        <v>11.75921710575115</v>
      </c>
      <c r="EN349" s="29">
        <v>11.380616552258324</v>
      </c>
      <c r="EO349" s="29">
        <v>11.164912195676926</v>
      </c>
      <c r="EP349" s="29">
        <v>10.770152923559728</v>
      </c>
      <c r="EQ349" s="29">
        <v>10.260591651976149</v>
      </c>
      <c r="ER349" s="29">
        <v>7.586848132629548</v>
      </c>
      <c r="ES349" s="29">
        <v>5.6063502002048082</v>
      </c>
      <c r="ET349" s="29">
        <v>4.7685515273458563</v>
      </c>
      <c r="EU349" s="29">
        <v>4.9680083646645983</v>
      </c>
      <c r="EW349" s="1">
        <v>339551</v>
      </c>
      <c r="EX349" s="1">
        <v>564489</v>
      </c>
      <c r="EY349" s="1" t="s">
        <v>542</v>
      </c>
      <c r="EZ349" s="1" t="s">
        <v>873</v>
      </c>
    </row>
    <row r="350" spans="2:156" ht="16" thickBot="1" x14ac:dyDescent="0.4">
      <c r="B350" s="21" t="s">
        <v>349</v>
      </c>
      <c r="C350" s="22">
        <v>8.9285261410670902</v>
      </c>
      <c r="D350" s="23">
        <v>8.3239919085871108</v>
      </c>
      <c r="E350" s="23">
        <v>7.8829664263206158</v>
      </c>
      <c r="F350" s="23">
        <v>7.4616745355548542</v>
      </c>
      <c r="G350" s="23">
        <v>6.9866948529972266</v>
      </c>
      <c r="H350" s="23">
        <v>6.4860730580337247</v>
      </c>
      <c r="I350" s="23">
        <v>5.9342728557819449</v>
      </c>
      <c r="J350" s="23">
        <v>5.369873940392953</v>
      </c>
      <c r="K350" s="23">
        <v>4.8149278352371851</v>
      </c>
      <c r="L350" s="23">
        <v>4.107724966107611</v>
      </c>
      <c r="M350" s="23">
        <v>1.4320979257519966</v>
      </c>
      <c r="N350" s="23">
        <v>-5.204199279255306E-2</v>
      </c>
      <c r="O350" s="23">
        <v>-0.51029010559874166</v>
      </c>
      <c r="P350" s="23">
        <v>-0.32786958117617715</v>
      </c>
      <c r="Q350" s="24"/>
      <c r="R350" s="23">
        <v>13.565526141067091</v>
      </c>
      <c r="S350" s="23">
        <v>12.960991908587111</v>
      </c>
      <c r="T350" s="23">
        <v>12.519966426320616</v>
      </c>
      <c r="U350" s="23">
        <v>12.098674535554855</v>
      </c>
      <c r="V350" s="23">
        <v>11.623694852997227</v>
      </c>
      <c r="W350" s="23">
        <v>11.123073058033725</v>
      </c>
      <c r="X350" s="23">
        <v>10.571272855781945</v>
      </c>
      <c r="Y350" s="23">
        <v>10.006873940392953</v>
      </c>
      <c r="Z350" s="23">
        <v>9.4519278352371856</v>
      </c>
      <c r="AA350" s="23">
        <v>8.7447249661076114</v>
      </c>
      <c r="AB350" s="23">
        <v>6.069097925751997</v>
      </c>
      <c r="AC350" s="23">
        <v>4.5849580072074474</v>
      </c>
      <c r="AD350" s="23">
        <v>4.1267098944012588</v>
      </c>
      <c r="AE350" s="23">
        <v>4.3091304188238233</v>
      </c>
      <c r="AG350" s="25">
        <v>9.1561152385498836</v>
      </c>
      <c r="AH350" s="25">
        <v>8.7678352579037035</v>
      </c>
      <c r="AI350" s="25">
        <v>8.3179969887238787</v>
      </c>
      <c r="AJ350" s="25">
        <v>7.9670910079197661</v>
      </c>
      <c r="AK350" s="25">
        <v>7.5675189520246526</v>
      </c>
      <c r="AL350" s="25">
        <v>7.1434099887209737</v>
      </c>
      <c r="AM350" s="25">
        <v>6.6638492588335048</v>
      </c>
      <c r="AN350" s="25">
        <v>6.1679511936647451</v>
      </c>
      <c r="AO350" s="25">
        <v>5.6505121264228393</v>
      </c>
      <c r="AP350" s="25">
        <v>5.1337104345514639</v>
      </c>
      <c r="AQ350" s="25">
        <v>3.4899098338842407</v>
      </c>
      <c r="AR350" s="25">
        <v>2.0826901272514498</v>
      </c>
      <c r="AS350" s="25">
        <v>1.1365048547494503</v>
      </c>
      <c r="AT350" s="25">
        <v>0.47639678398298457</v>
      </c>
      <c r="AV350" s="26">
        <v>13.793115238549884</v>
      </c>
      <c r="AW350" s="26">
        <v>13.404835257903704</v>
      </c>
      <c r="AX350" s="26">
        <v>12.954996988723879</v>
      </c>
      <c r="AY350" s="26">
        <v>12.604091007919767</v>
      </c>
      <c r="AZ350" s="26">
        <v>12.204518952024653</v>
      </c>
      <c r="BA350" s="26">
        <v>11.780409988720974</v>
      </c>
      <c r="BB350" s="26">
        <v>11.300849258833505</v>
      </c>
      <c r="BC350" s="26">
        <v>10.804951193664746</v>
      </c>
      <c r="BD350" s="26">
        <v>10.28751212642284</v>
      </c>
      <c r="BE350" s="26">
        <v>9.7707104345514644</v>
      </c>
      <c r="BF350" s="26">
        <v>8.1269098338842412</v>
      </c>
      <c r="BG350" s="26">
        <v>6.7196901272514502</v>
      </c>
      <c r="BH350" s="26">
        <v>5.7735048547494507</v>
      </c>
      <c r="BI350" s="26">
        <v>5.113396783982985</v>
      </c>
      <c r="BK350" s="27">
        <v>8.9356283646808858</v>
      </c>
      <c r="BL350" s="27">
        <v>8.3475355990534421</v>
      </c>
      <c r="BM350" s="27">
        <v>7.9254093644672512</v>
      </c>
      <c r="BN350" s="27">
        <v>7.5278850111209117</v>
      </c>
      <c r="BO350" s="27">
        <v>7.0782280936568096</v>
      </c>
      <c r="BP350" s="27">
        <v>6.6030489331799593</v>
      </c>
      <c r="BQ350" s="27">
        <v>6.0768717911024304</v>
      </c>
      <c r="BR350" s="27">
        <v>5.5377484740768779</v>
      </c>
      <c r="BS350" s="27">
        <v>5.0118298923996676</v>
      </c>
      <c r="BT350" s="27">
        <v>4.3748339501392479</v>
      </c>
      <c r="BU350" s="27">
        <v>2.0120009651510102</v>
      </c>
      <c r="BV350" s="27">
        <v>0.72939399006924077</v>
      </c>
      <c r="BW350" s="27">
        <v>0.30184062866729988</v>
      </c>
      <c r="BX350" s="27">
        <v>0.44839430569866323</v>
      </c>
      <c r="BZ350" s="27">
        <v>13.572628364680886</v>
      </c>
      <c r="CA350" s="27">
        <v>12.984535599053443</v>
      </c>
      <c r="CB350" s="27">
        <v>12.562409364467252</v>
      </c>
      <c r="CC350" s="27">
        <v>12.164885011120912</v>
      </c>
      <c r="CD350" s="27">
        <v>11.71522809365681</v>
      </c>
      <c r="CE350" s="27">
        <v>11.24004893317996</v>
      </c>
      <c r="CF350" s="27">
        <v>10.713871791102431</v>
      </c>
      <c r="CG350" s="27">
        <v>10.174748474076878</v>
      </c>
      <c r="CH350" s="27">
        <v>9.648829892399668</v>
      </c>
      <c r="CI350" s="27">
        <v>9.0118339501392484</v>
      </c>
      <c r="CJ350" s="27">
        <v>6.6490009651510107</v>
      </c>
      <c r="CK350" s="27">
        <v>5.3663939900692412</v>
      </c>
      <c r="CL350" s="27">
        <v>4.9388406286673003</v>
      </c>
      <c r="CM350" s="27">
        <v>5.0853943056986637</v>
      </c>
      <c r="CO350" s="28">
        <v>8.9426534030839484</v>
      </c>
      <c r="CP350" s="28">
        <v>8.3217646629047426</v>
      </c>
      <c r="CQ350" s="28">
        <v>7.8628509873609129</v>
      </c>
      <c r="CR350" s="28">
        <v>7.4307257817038526</v>
      </c>
      <c r="CS350" s="28">
        <v>6.9325883986825882</v>
      </c>
      <c r="CT350" s="28">
        <v>6.3835757209909545</v>
      </c>
      <c r="CU350" s="28">
        <v>5.7436160547441411</v>
      </c>
      <c r="CV350" s="28">
        <v>5.0821124657720631</v>
      </c>
      <c r="CW350" s="28">
        <v>4.506921622221018</v>
      </c>
      <c r="CX350" s="28">
        <v>3.9256133714885486</v>
      </c>
      <c r="CY350" s="28">
        <v>1.3190109028578121</v>
      </c>
      <c r="CZ350" s="28">
        <v>-2.3227735923005426</v>
      </c>
      <c r="DA350" s="28">
        <v>-4.4486728289645292</v>
      </c>
      <c r="DB350" s="28">
        <v>-6.1695900272659792</v>
      </c>
      <c r="DD350" s="28">
        <v>13.579653403083949</v>
      </c>
      <c r="DE350" s="28">
        <v>12.958764662904743</v>
      </c>
      <c r="DF350" s="28">
        <v>12.499850987360913</v>
      </c>
      <c r="DG350" s="28">
        <v>12.067725781703853</v>
      </c>
      <c r="DH350" s="28">
        <v>11.569588398682589</v>
      </c>
      <c r="DI350" s="28">
        <v>11.020575720990955</v>
      </c>
      <c r="DJ350" s="28">
        <v>10.380616054744142</v>
      </c>
      <c r="DK350" s="28">
        <v>9.7191124657720636</v>
      </c>
      <c r="DL350" s="28">
        <v>9.1439216222210185</v>
      </c>
      <c r="DM350" s="28">
        <v>8.5626133714885491</v>
      </c>
      <c r="DN350" s="28">
        <v>5.9560109028578125</v>
      </c>
      <c r="DO350" s="28">
        <v>2.3142264076994579</v>
      </c>
      <c r="DP350" s="28">
        <v>0.18832717103547125</v>
      </c>
      <c r="DQ350" s="28">
        <v>-1.5325900272659787</v>
      </c>
      <c r="DS350" s="29">
        <v>8.9280480008513692</v>
      </c>
      <c r="DT350" s="29">
        <v>8.2667698212588618</v>
      </c>
      <c r="DU350" s="29">
        <v>7.8227127755107144</v>
      </c>
      <c r="DV350" s="29">
        <v>7.4254301302828303</v>
      </c>
      <c r="DW350" s="29">
        <v>6.9618563445488721</v>
      </c>
      <c r="DX350" s="29">
        <v>6.4810488995542421</v>
      </c>
      <c r="DY350" s="29">
        <v>5.9331116577592589</v>
      </c>
      <c r="DZ350" s="29">
        <v>5.391733931430668</v>
      </c>
      <c r="EA350" s="29">
        <v>4.9241880123006467</v>
      </c>
      <c r="EB350" s="29">
        <v>3.9768692085475124</v>
      </c>
      <c r="EC350" s="29">
        <v>-0.45312283342139636</v>
      </c>
      <c r="ED350" s="29">
        <v>-3.4219317308344692</v>
      </c>
      <c r="EE350" s="29">
        <v>-4.7568625466768886</v>
      </c>
      <c r="EF350" s="29">
        <v>-4.2976584930215154</v>
      </c>
      <c r="EH350" s="29">
        <v>13.56504800085137</v>
      </c>
      <c r="EI350" s="29">
        <v>12.903769821258862</v>
      </c>
      <c r="EJ350" s="29">
        <v>12.903769821258862</v>
      </c>
      <c r="EK350" s="29">
        <v>12.062430130282831</v>
      </c>
      <c r="EL350" s="29">
        <v>11.598856344548873</v>
      </c>
      <c r="EM350" s="29">
        <v>11.118048899554243</v>
      </c>
      <c r="EN350" s="29">
        <v>10.570111657759259</v>
      </c>
      <c r="EO350" s="29">
        <v>10.028733931430668</v>
      </c>
      <c r="EP350" s="29">
        <v>9.5611880123006472</v>
      </c>
      <c r="EQ350" s="29">
        <v>8.6138692085475128</v>
      </c>
      <c r="ER350" s="29">
        <v>4.1838771665786041</v>
      </c>
      <c r="ES350" s="29">
        <v>1.2150682691655312</v>
      </c>
      <c r="ET350" s="29">
        <v>-0.11986254667688812</v>
      </c>
      <c r="EU350" s="29">
        <v>0.33934150697848509</v>
      </c>
      <c r="EW350" s="1">
        <v>373376</v>
      </c>
      <c r="EX350" s="1">
        <v>436176</v>
      </c>
      <c r="EY350" s="1" t="s">
        <v>510</v>
      </c>
      <c r="EZ350" s="1" t="s">
        <v>510</v>
      </c>
    </row>
    <row r="351" spans="2:156" ht="16" thickBot="1" x14ac:dyDescent="0.4">
      <c r="B351" s="21" t="s">
        <v>350</v>
      </c>
      <c r="C351" s="22">
        <v>2.1100718889627359</v>
      </c>
      <c r="D351" s="23">
        <v>1.583309051320132</v>
      </c>
      <c r="E351" s="23">
        <v>1.1422562198432367</v>
      </c>
      <c r="F351" s="23">
        <v>0.71991342039796535</v>
      </c>
      <c r="G351" s="23">
        <v>0.17189123679483487</v>
      </c>
      <c r="H351" s="23">
        <v>-0.45356639885115513</v>
      </c>
      <c r="I351" s="23">
        <v>-1.2066860496200391</v>
      </c>
      <c r="J351" s="23">
        <v>-0.83755060789886926</v>
      </c>
      <c r="K351" s="23">
        <v>-1.4518523654687847</v>
      </c>
      <c r="L351" s="23">
        <v>-2.2240815398346747</v>
      </c>
      <c r="M351" s="23">
        <v>-5.0587720736597959</v>
      </c>
      <c r="N351" s="23">
        <v>-6.5026848758299707</v>
      </c>
      <c r="O351" s="23">
        <v>-6.8818080936149144</v>
      </c>
      <c r="P351" s="23">
        <v>-6.6896655316010296</v>
      </c>
      <c r="Q351" s="24"/>
      <c r="R351" s="23">
        <v>11.247071888962736</v>
      </c>
      <c r="S351" s="23">
        <v>10.720309051320132</v>
      </c>
      <c r="T351" s="23">
        <v>10.279256219843237</v>
      </c>
      <c r="U351" s="23">
        <v>9.8569134203979658</v>
      </c>
      <c r="V351" s="23">
        <v>9.3088912367948353</v>
      </c>
      <c r="W351" s="23">
        <v>8.6834336011488453</v>
      </c>
      <c r="X351" s="23">
        <v>7.9303139503799613</v>
      </c>
      <c r="Y351" s="23">
        <v>7.3024493921011313</v>
      </c>
      <c r="Z351" s="23">
        <v>6.6881476345312159</v>
      </c>
      <c r="AA351" s="23">
        <v>5.9159184601653259</v>
      </c>
      <c r="AB351" s="23">
        <v>3.0812279263402047</v>
      </c>
      <c r="AC351" s="23">
        <v>1.6373151241700299</v>
      </c>
      <c r="AD351" s="23">
        <v>1.2581919063850862</v>
      </c>
      <c r="AE351" s="23">
        <v>1.450334468398971</v>
      </c>
      <c r="AG351" s="25">
        <v>2.4086726029876147</v>
      </c>
      <c r="AH351" s="25">
        <v>2.1336111429032627</v>
      </c>
      <c r="AI351" s="25">
        <v>1.5825267532234299</v>
      </c>
      <c r="AJ351" s="25">
        <v>1.162280444413863</v>
      </c>
      <c r="AK351" s="25">
        <v>0.65345717445412532</v>
      </c>
      <c r="AL351" s="25">
        <v>7.195279915898567E-2</v>
      </c>
      <c r="AM351" s="25">
        <v>-0.65444144623958422</v>
      </c>
      <c r="AN351" s="25">
        <v>-1.27149697400829</v>
      </c>
      <c r="AO351" s="25">
        <v>-1.8917029979185997</v>
      </c>
      <c r="AP351" s="25">
        <v>-2.5897996512539869</v>
      </c>
      <c r="AQ351" s="25">
        <v>-4.6142921910242158</v>
      </c>
      <c r="AR351" s="25">
        <v>-5.9511672818682548</v>
      </c>
      <c r="AS351" s="25">
        <v>-6.6402445290948613</v>
      </c>
      <c r="AT351" s="25">
        <v>-7.0095133413347703</v>
      </c>
      <c r="AV351" s="26">
        <v>11.545672602987615</v>
      </c>
      <c r="AW351" s="26">
        <v>11.270611142903263</v>
      </c>
      <c r="AX351" s="26">
        <v>10.71952675322343</v>
      </c>
      <c r="AY351" s="26">
        <v>10.299280444413863</v>
      </c>
      <c r="AZ351" s="26">
        <v>9.7904571744541258</v>
      </c>
      <c r="BA351" s="26">
        <v>9.2089527991589861</v>
      </c>
      <c r="BB351" s="26">
        <v>8.4825585537604162</v>
      </c>
      <c r="BC351" s="26">
        <v>7.8655030259917105</v>
      </c>
      <c r="BD351" s="26">
        <v>7.2452970020814007</v>
      </c>
      <c r="BE351" s="26">
        <v>6.5472003487460135</v>
      </c>
      <c r="BF351" s="26">
        <v>4.5227078089757846</v>
      </c>
      <c r="BG351" s="26">
        <v>3.1858327181317456</v>
      </c>
      <c r="BH351" s="26">
        <v>2.4967554709051392</v>
      </c>
      <c r="BI351" s="26">
        <v>2.1274866586652301</v>
      </c>
      <c r="BK351" s="27">
        <v>2.1214287716752942</v>
      </c>
      <c r="BL351" s="27">
        <v>1.6085800119549063</v>
      </c>
      <c r="BM351" s="27">
        <v>1.1834853012392053</v>
      </c>
      <c r="BN351" s="27">
        <v>0.77530430166388697</v>
      </c>
      <c r="BO351" s="27">
        <v>0.24435263552538089</v>
      </c>
      <c r="BP351" s="27">
        <v>-0.36224887875892264</v>
      </c>
      <c r="BQ351" s="27">
        <v>-1.0954974487808684</v>
      </c>
      <c r="BR351" s="27">
        <v>-1.706058900125786</v>
      </c>
      <c r="BS351" s="27">
        <v>-2.2931605879538317</v>
      </c>
      <c r="BT351" s="27">
        <v>-2.9986101432456245</v>
      </c>
      <c r="BU351" s="27">
        <v>-5.6342908303588786</v>
      </c>
      <c r="BV351" s="27">
        <v>-6.9583688911897603</v>
      </c>
      <c r="BW351" s="27">
        <v>-7.307324183083221</v>
      </c>
      <c r="BX351" s="27">
        <v>-7.1507972237950597</v>
      </c>
      <c r="BZ351" s="27">
        <v>11.258428771675295</v>
      </c>
      <c r="CA351" s="27">
        <v>10.745580011954907</v>
      </c>
      <c r="CB351" s="27">
        <v>10.320485301239206</v>
      </c>
      <c r="CC351" s="27">
        <v>9.9123043016638874</v>
      </c>
      <c r="CD351" s="27">
        <v>9.3813526355253813</v>
      </c>
      <c r="CE351" s="27">
        <v>8.7747511212410778</v>
      </c>
      <c r="CF351" s="27">
        <v>8.041502551219132</v>
      </c>
      <c r="CG351" s="27">
        <v>7.4309410998742145</v>
      </c>
      <c r="CH351" s="27">
        <v>6.8438394120461687</v>
      </c>
      <c r="CI351" s="27">
        <v>6.138389856754376</v>
      </c>
      <c r="CJ351" s="27">
        <v>3.5027091696411219</v>
      </c>
      <c r="CK351" s="27">
        <v>2.1786311088102401</v>
      </c>
      <c r="CL351" s="27">
        <v>1.8296758169167795</v>
      </c>
      <c r="CM351" s="27">
        <v>1.9862027762049408</v>
      </c>
      <c r="CO351" s="28">
        <v>2.1404206975218862</v>
      </c>
      <c r="CP351" s="28">
        <v>1.635785961824336</v>
      </c>
      <c r="CQ351" s="28">
        <v>1.2181609374987978</v>
      </c>
      <c r="CR351" s="28">
        <v>0.80874899029686986</v>
      </c>
      <c r="CS351" s="28">
        <v>0.28461579459084163</v>
      </c>
      <c r="CT351" s="28">
        <v>-0.33290513578689129</v>
      </c>
      <c r="CU351" s="28">
        <v>-1.1107317458781694</v>
      </c>
      <c r="CV351" s="28">
        <v>-1.7653975435799474</v>
      </c>
      <c r="CW351" s="28">
        <v>-2.3292129647043502</v>
      </c>
      <c r="CX351" s="28">
        <v>-2.9710997575919649</v>
      </c>
      <c r="CY351" s="28">
        <v>-6.5024203698523486</v>
      </c>
      <c r="CZ351" s="28">
        <v>-12.374126323125637</v>
      </c>
      <c r="DA351" s="28">
        <v>-16.9676987168491</v>
      </c>
      <c r="DB351" s="28">
        <v>-19.965179828223711</v>
      </c>
      <c r="DD351" s="28">
        <v>11.277420697521887</v>
      </c>
      <c r="DE351" s="28">
        <v>10.772785961824336</v>
      </c>
      <c r="DF351" s="28">
        <v>10.355160937498798</v>
      </c>
      <c r="DG351" s="28">
        <v>9.9457489902968703</v>
      </c>
      <c r="DH351" s="28">
        <v>9.4216157945908421</v>
      </c>
      <c r="DI351" s="28">
        <v>8.8040948642131092</v>
      </c>
      <c r="DJ351" s="28">
        <v>8.0262682541218311</v>
      </c>
      <c r="DK351" s="28">
        <v>7.3716024564200531</v>
      </c>
      <c r="DL351" s="28">
        <v>6.8077870352956502</v>
      </c>
      <c r="DM351" s="28">
        <v>6.1659002424080356</v>
      </c>
      <c r="DN351" s="28">
        <v>2.6345796301476518</v>
      </c>
      <c r="DO351" s="28">
        <v>-3.2371263231256364</v>
      </c>
      <c r="DP351" s="28">
        <v>-7.8306987168490991</v>
      </c>
      <c r="DQ351" s="28">
        <v>-10.828179828223711</v>
      </c>
      <c r="DS351" s="29">
        <v>2.1259363202304442</v>
      </c>
      <c r="DT351" s="29">
        <v>1.5504343325571668</v>
      </c>
      <c r="DU351" s="29">
        <v>1.1199658780226827</v>
      </c>
      <c r="DV351" s="29">
        <v>0.747423853062962</v>
      </c>
      <c r="DW351" s="29">
        <v>0.26547240675241923</v>
      </c>
      <c r="DX351" s="29">
        <v>-0.269794148953725</v>
      </c>
      <c r="DY351" s="29">
        <v>-0.95433924481625354</v>
      </c>
      <c r="DZ351" s="29">
        <v>-1.491147931845024</v>
      </c>
      <c r="EA351" s="29">
        <v>-2.0515233911929656</v>
      </c>
      <c r="EB351" s="29">
        <v>-3.5630766337479329</v>
      </c>
      <c r="EC351" s="29">
        <v>-10.901249877194196</v>
      </c>
      <c r="ED351" s="29">
        <v>-16.595320987474281</v>
      </c>
      <c r="EE351" s="29">
        <v>-19.498006551021305</v>
      </c>
      <c r="EF351" s="29">
        <v>-18.130374075641249</v>
      </c>
      <c r="EH351" s="29">
        <v>11.262936320230445</v>
      </c>
      <c r="EI351" s="29">
        <v>10.687434332557167</v>
      </c>
      <c r="EJ351" s="29">
        <v>10.687434332557167</v>
      </c>
      <c r="EK351" s="29">
        <v>9.8844238530629625</v>
      </c>
      <c r="EL351" s="29">
        <v>9.4024724067524197</v>
      </c>
      <c r="EM351" s="29">
        <v>8.8672058510462755</v>
      </c>
      <c r="EN351" s="29">
        <v>8.1826607551837469</v>
      </c>
      <c r="EO351" s="29">
        <v>7.6458520681549764</v>
      </c>
      <c r="EP351" s="29">
        <v>7.0854766088070349</v>
      </c>
      <c r="EQ351" s="29">
        <v>5.5739233662520675</v>
      </c>
      <c r="ER351" s="29">
        <v>-1.7642498771941959</v>
      </c>
      <c r="ES351" s="29">
        <v>-7.4583209874742806</v>
      </c>
      <c r="ET351" s="29">
        <v>-10.361006551021305</v>
      </c>
      <c r="EU351" s="29">
        <v>-8.993374075641249</v>
      </c>
      <c r="EW351" s="1">
        <v>382923</v>
      </c>
      <c r="EX351" s="1">
        <v>394645</v>
      </c>
      <c r="EY351" s="1" t="s">
        <v>498</v>
      </c>
      <c r="EZ351" s="1" t="s">
        <v>859</v>
      </c>
    </row>
    <row r="352" spans="2:156" ht="16" thickBot="1" x14ac:dyDescent="0.4">
      <c r="B352" s="21" t="s">
        <v>351</v>
      </c>
      <c r="C352" s="22">
        <v>2.7371051415821519</v>
      </c>
      <c r="D352" s="23">
        <v>2.4631368687197348</v>
      </c>
      <c r="E352" s="23">
        <v>2.2345226442461588</v>
      </c>
      <c r="F352" s="23">
        <v>1.9604153026477569</v>
      </c>
      <c r="G352" s="23">
        <v>1.8418624049866885</v>
      </c>
      <c r="H352" s="23">
        <v>1.500806827061167</v>
      </c>
      <c r="I352" s="23">
        <v>-1.5212062628014387</v>
      </c>
      <c r="J352" s="23">
        <v>-1.6259681112743039</v>
      </c>
      <c r="K352" s="23">
        <v>-3.8909550356431915</v>
      </c>
      <c r="L352" s="23">
        <v>-4.0997359180463739</v>
      </c>
      <c r="M352" s="23">
        <v>-5.3535936707657612</v>
      </c>
      <c r="N352" s="23">
        <v>-6.1327724521368125</v>
      </c>
      <c r="O352" s="23">
        <v>-6.0742810736854871</v>
      </c>
      <c r="P352" s="23">
        <v>-5.754028408744464</v>
      </c>
      <c r="Q352" s="24"/>
      <c r="R352" s="23">
        <v>6.7371051415821519</v>
      </c>
      <c r="S352" s="23">
        <v>6.4631368687197348</v>
      </c>
      <c r="T352" s="23">
        <v>6.2345226442461588</v>
      </c>
      <c r="U352" s="23">
        <v>5.9604153026477569</v>
      </c>
      <c r="V352" s="23">
        <v>5.8418624049866885</v>
      </c>
      <c r="W352" s="23">
        <v>5.500806827061167</v>
      </c>
      <c r="X352" s="23">
        <v>2.4787937371985613</v>
      </c>
      <c r="Y352" s="23">
        <v>2.3740318887256961</v>
      </c>
      <c r="Z352" s="23">
        <v>0.10904496435680855</v>
      </c>
      <c r="AA352" s="23">
        <v>-9.9735918046373939E-2</v>
      </c>
      <c r="AB352" s="23">
        <v>-1.3535936707657612</v>
      </c>
      <c r="AC352" s="23">
        <v>-2.1327724521368125</v>
      </c>
      <c r="AD352" s="23">
        <v>-2.0742810736854871</v>
      </c>
      <c r="AE352" s="23">
        <v>-1.754028408744464</v>
      </c>
      <c r="AG352" s="25">
        <v>2.9412504254240801</v>
      </c>
      <c r="AH352" s="25">
        <v>2.8329889696539485</v>
      </c>
      <c r="AI352" s="25">
        <v>2.5238863059384862</v>
      </c>
      <c r="AJ352" s="25">
        <v>2.2404170896201503</v>
      </c>
      <c r="AK352" s="25">
        <v>2.1187308135710055</v>
      </c>
      <c r="AL352" s="25">
        <v>1.7893401280333077</v>
      </c>
      <c r="AM352" s="25">
        <v>1.4159413293778975</v>
      </c>
      <c r="AN352" s="25">
        <v>1.1459352991902776</v>
      </c>
      <c r="AO352" s="25">
        <v>0.87161002969813417</v>
      </c>
      <c r="AP352" s="25">
        <v>0.49182211241048002</v>
      </c>
      <c r="AQ352" s="25">
        <v>-0.38620253015229622</v>
      </c>
      <c r="AR352" s="25">
        <v>-1.2584776764571792</v>
      </c>
      <c r="AS352" s="25">
        <v>-1.9582785808847021</v>
      </c>
      <c r="AT352" s="25">
        <v>-2.2788781529072679</v>
      </c>
      <c r="AV352" s="26">
        <v>6.9412504254240801</v>
      </c>
      <c r="AW352" s="26">
        <v>6.8329889696539485</v>
      </c>
      <c r="AX352" s="26">
        <v>6.5238863059384862</v>
      </c>
      <c r="AY352" s="26">
        <v>6.2404170896201503</v>
      </c>
      <c r="AZ352" s="26">
        <v>6.1187308135710055</v>
      </c>
      <c r="BA352" s="26">
        <v>5.7893401280333077</v>
      </c>
      <c r="BB352" s="26">
        <v>5.4159413293778975</v>
      </c>
      <c r="BC352" s="26">
        <v>5.1459352991902776</v>
      </c>
      <c r="BD352" s="26">
        <v>4.8716100296981342</v>
      </c>
      <c r="BE352" s="26">
        <v>4.49182211241048</v>
      </c>
      <c r="BF352" s="26">
        <v>3.6137974698477038</v>
      </c>
      <c r="BG352" s="26">
        <v>2.7415223235428208</v>
      </c>
      <c r="BH352" s="26">
        <v>2.0417214191152979</v>
      </c>
      <c r="BI352" s="26">
        <v>1.7211218470927321</v>
      </c>
      <c r="BK352" s="27">
        <v>2.7434650809799663</v>
      </c>
      <c r="BL352" s="27">
        <v>2.480501455347822</v>
      </c>
      <c r="BM352" s="27">
        <v>2.2660504375869248</v>
      </c>
      <c r="BN352" s="27">
        <v>2.0087276411887771</v>
      </c>
      <c r="BO352" s="27">
        <v>1.9041634266067078</v>
      </c>
      <c r="BP352" s="27">
        <v>1.5799040864495186</v>
      </c>
      <c r="BQ352" s="27">
        <v>-1.4249242956990145</v>
      </c>
      <c r="BR352" s="27">
        <v>-1.5143859093739849</v>
      </c>
      <c r="BS352" s="27">
        <v>-3.7609276361394919</v>
      </c>
      <c r="BT352" s="27">
        <v>-3.9233511078492</v>
      </c>
      <c r="BU352" s="27">
        <v>-5.0047687878032221</v>
      </c>
      <c r="BV352" s="27">
        <v>-5.6030943719475985</v>
      </c>
      <c r="BW352" s="27">
        <v>-5.4599001198089496</v>
      </c>
      <c r="BX352" s="27">
        <v>-5.0823192279864031</v>
      </c>
      <c r="BZ352" s="27">
        <v>6.7434650809799663</v>
      </c>
      <c r="CA352" s="27">
        <v>6.480501455347822</v>
      </c>
      <c r="CB352" s="27">
        <v>6.2660504375869248</v>
      </c>
      <c r="CC352" s="27">
        <v>6.0087276411887771</v>
      </c>
      <c r="CD352" s="27">
        <v>5.9041634266067078</v>
      </c>
      <c r="CE352" s="27">
        <v>5.5799040864495186</v>
      </c>
      <c r="CF352" s="27">
        <v>2.5750757043009855</v>
      </c>
      <c r="CG352" s="27">
        <v>2.4856140906260151</v>
      </c>
      <c r="CH352" s="27">
        <v>0.23907236386050812</v>
      </c>
      <c r="CI352" s="27">
        <v>7.6648892150799952E-2</v>
      </c>
      <c r="CJ352" s="27">
        <v>-1.0047687878032221</v>
      </c>
      <c r="CK352" s="27">
        <v>-1.6030943719475985</v>
      </c>
      <c r="CL352" s="27">
        <v>-1.4599001198089496</v>
      </c>
      <c r="CM352" s="27">
        <v>-1.0823192279864031</v>
      </c>
      <c r="CO352" s="28">
        <v>2.7558716489319348</v>
      </c>
      <c r="CP352" s="28">
        <v>2.4872563451643774</v>
      </c>
      <c r="CQ352" s="28">
        <v>2.2671667432859532</v>
      </c>
      <c r="CR352" s="28">
        <v>2.002626343758136</v>
      </c>
      <c r="CS352" s="28">
        <v>1.8760741500188995</v>
      </c>
      <c r="CT352" s="28">
        <v>1.5134284288925368</v>
      </c>
      <c r="CU352" s="28">
        <v>-1.4074514347221232</v>
      </c>
      <c r="CV352" s="28">
        <v>-1.5565432146921871</v>
      </c>
      <c r="CW352" s="28">
        <v>-3.6684402273880252</v>
      </c>
      <c r="CX352" s="28">
        <v>-3.7680397167930089</v>
      </c>
      <c r="CY352" s="28">
        <v>-6.743040005519326</v>
      </c>
      <c r="CZ352" s="28">
        <v>-8.7769481133026446</v>
      </c>
      <c r="DA352" s="28">
        <v>-9.4773774348127375</v>
      </c>
      <c r="DB352" s="28">
        <v>-10.288722759373524</v>
      </c>
      <c r="DD352" s="28">
        <v>6.7558716489319348</v>
      </c>
      <c r="DE352" s="28">
        <v>6.4872563451643774</v>
      </c>
      <c r="DF352" s="28">
        <v>6.2671667432859532</v>
      </c>
      <c r="DG352" s="28">
        <v>6.002626343758136</v>
      </c>
      <c r="DH352" s="28">
        <v>5.8760741500188995</v>
      </c>
      <c r="DI352" s="28">
        <v>5.5134284288925368</v>
      </c>
      <c r="DJ352" s="28">
        <v>2.5925485652778768</v>
      </c>
      <c r="DK352" s="28">
        <v>2.4434567853078129</v>
      </c>
      <c r="DL352" s="28">
        <v>0.33155977261197478</v>
      </c>
      <c r="DM352" s="28">
        <v>0.23196028320699114</v>
      </c>
      <c r="DN352" s="28">
        <v>-2.743040005519326</v>
      </c>
      <c r="DO352" s="28">
        <v>-4.7769481133026446</v>
      </c>
      <c r="DP352" s="28">
        <v>-5.4773774348127375</v>
      </c>
      <c r="DQ352" s="28">
        <v>-6.288722759373524</v>
      </c>
      <c r="DS352" s="29">
        <v>2.7531766142838467</v>
      </c>
      <c r="DT352" s="29">
        <v>2.47270035724625</v>
      </c>
      <c r="DU352" s="29">
        <v>2.263112921288144</v>
      </c>
      <c r="DV352" s="29">
        <v>2.018174809502618</v>
      </c>
      <c r="DW352" s="29">
        <v>1.8996060509207116</v>
      </c>
      <c r="DX352" s="29">
        <v>-0.89386433589048053</v>
      </c>
      <c r="DY352" s="29">
        <v>-3.6184782765855452</v>
      </c>
      <c r="DZ352" s="29">
        <v>-3.5545774433029678</v>
      </c>
      <c r="EA352" s="29">
        <v>-3.4683527905533538</v>
      </c>
      <c r="EB352" s="29">
        <v>-3.8103801337276693</v>
      </c>
      <c r="EC352" s="29">
        <v>-6.5595329886749241</v>
      </c>
      <c r="ED352" s="29">
        <v>-8.1278908997898505</v>
      </c>
      <c r="EE352" s="29">
        <v>-8.5148350409279843</v>
      </c>
      <c r="EF352" s="29">
        <v>-7.9628717493713985</v>
      </c>
      <c r="EH352" s="29">
        <v>6.7531766142838467</v>
      </c>
      <c r="EI352" s="29">
        <v>6.47270035724625</v>
      </c>
      <c r="EJ352" s="29">
        <v>6.47270035724625</v>
      </c>
      <c r="EK352" s="29">
        <v>6.018174809502618</v>
      </c>
      <c r="EL352" s="29">
        <v>5.8996060509207116</v>
      </c>
      <c r="EM352" s="29">
        <v>3.1061356641095195</v>
      </c>
      <c r="EN352" s="29">
        <v>0.38152172341445478</v>
      </c>
      <c r="EO352" s="29">
        <v>0.44542255669703223</v>
      </c>
      <c r="EP352" s="29">
        <v>0.53164720944664623</v>
      </c>
      <c r="EQ352" s="29">
        <v>0.18961986627233074</v>
      </c>
      <c r="ER352" s="29">
        <v>-2.5595329886749241</v>
      </c>
      <c r="ES352" s="29">
        <v>-4.1278908997898505</v>
      </c>
      <c r="ET352" s="29">
        <v>-4.5148350409279843</v>
      </c>
      <c r="EU352" s="29">
        <v>-3.9628717493713985</v>
      </c>
      <c r="EW352" s="1">
        <v>350648</v>
      </c>
      <c r="EX352" s="1">
        <v>481468</v>
      </c>
      <c r="EY352" s="1" t="s">
        <v>454</v>
      </c>
      <c r="EZ352" s="1" t="s">
        <v>872</v>
      </c>
    </row>
    <row r="353" spans="2:156" ht="16" thickBot="1" x14ac:dyDescent="0.4">
      <c r="B353" s="21" t="s">
        <v>352</v>
      </c>
      <c r="C353" s="22">
        <v>0.87985506773392652</v>
      </c>
      <c r="D353" s="23">
        <v>0.85872099495313581</v>
      </c>
      <c r="E353" s="23">
        <v>0.86352388430005211</v>
      </c>
      <c r="F353" s="23">
        <v>0.88453079458462458</v>
      </c>
      <c r="G353" s="23">
        <v>0.85903393098147163</v>
      </c>
      <c r="H353" s="23">
        <v>0.86912475889046181</v>
      </c>
      <c r="I353" s="23">
        <v>0.85901084204910338</v>
      </c>
      <c r="J353" s="23">
        <v>0.87419850140523225</v>
      </c>
      <c r="K353" s="23">
        <v>0.85344330342033992</v>
      </c>
      <c r="L353" s="23">
        <v>0.84967970461281883</v>
      </c>
      <c r="M353" s="23">
        <v>0.88597870201116491</v>
      </c>
      <c r="N353" s="23">
        <v>0.87583658310392698</v>
      </c>
      <c r="O353" s="23">
        <v>0.88473821146370213</v>
      </c>
      <c r="P353" s="23">
        <v>0.87352412780741728</v>
      </c>
      <c r="Q353" s="24"/>
      <c r="R353" s="23">
        <v>0.87985506773392652</v>
      </c>
      <c r="S353" s="23">
        <v>0.85872099495313581</v>
      </c>
      <c r="T353" s="23">
        <v>0.86352388430005211</v>
      </c>
      <c r="U353" s="23">
        <v>0.88453079458462458</v>
      </c>
      <c r="V353" s="23">
        <v>0.85903393098147163</v>
      </c>
      <c r="W353" s="23">
        <v>0.86912475889046181</v>
      </c>
      <c r="X353" s="23">
        <v>0.85901084204910338</v>
      </c>
      <c r="Y353" s="23">
        <v>0.87419850140523225</v>
      </c>
      <c r="Z353" s="23">
        <v>0.85344330342033992</v>
      </c>
      <c r="AA353" s="23">
        <v>0.84967970461281883</v>
      </c>
      <c r="AB353" s="23">
        <v>0.88597870201116491</v>
      </c>
      <c r="AC353" s="23">
        <v>0.87583658310392698</v>
      </c>
      <c r="AD353" s="23">
        <v>0.88473821146370213</v>
      </c>
      <c r="AE353" s="23">
        <v>0.87352412780741728</v>
      </c>
      <c r="AG353" s="25">
        <v>0.87996274264912611</v>
      </c>
      <c r="AH353" s="25">
        <v>0.85903748570950267</v>
      </c>
      <c r="AI353" s="25">
        <v>0.86408672081866955</v>
      </c>
      <c r="AJ353" s="25">
        <v>0.88532420800865763</v>
      </c>
      <c r="AK353" s="25">
        <v>0.86001186239667105</v>
      </c>
      <c r="AL353" s="25">
        <v>0.87047341722565896</v>
      </c>
      <c r="AM353" s="25">
        <v>0.86074816879766702</v>
      </c>
      <c r="AN353" s="25">
        <v>0.87631002335043906</v>
      </c>
      <c r="AO353" s="25">
        <v>0.8559570015767286</v>
      </c>
      <c r="AP353" s="25">
        <v>0.85234454555846773</v>
      </c>
      <c r="AQ353" s="25">
        <v>0.88891433413250853</v>
      </c>
      <c r="AR353" s="25">
        <v>0.87891032283459181</v>
      </c>
      <c r="AS353" s="25">
        <v>0.88793819499067439</v>
      </c>
      <c r="AT353" s="25">
        <v>0.87682697368018747</v>
      </c>
      <c r="AV353" s="26">
        <v>0.87996274264912611</v>
      </c>
      <c r="AW353" s="26">
        <v>0.85903748570950267</v>
      </c>
      <c r="AX353" s="26">
        <v>0.86408672081866955</v>
      </c>
      <c r="AY353" s="26">
        <v>0.88532420800865763</v>
      </c>
      <c r="AZ353" s="26">
        <v>0.86001186239667105</v>
      </c>
      <c r="BA353" s="26">
        <v>0.87047341722565896</v>
      </c>
      <c r="BB353" s="26">
        <v>0.86074816879766702</v>
      </c>
      <c r="BC353" s="26">
        <v>0.87631002335043906</v>
      </c>
      <c r="BD353" s="26">
        <v>0.8559570015767286</v>
      </c>
      <c r="BE353" s="26">
        <v>0.85234454555846773</v>
      </c>
      <c r="BF353" s="26">
        <v>0.88891433413250853</v>
      </c>
      <c r="BG353" s="26">
        <v>0.87891032283459181</v>
      </c>
      <c r="BH353" s="26">
        <v>0.88793819499067439</v>
      </c>
      <c r="BI353" s="26">
        <v>0.87682697368018747</v>
      </c>
      <c r="BK353" s="27">
        <v>0.87985506773392652</v>
      </c>
      <c r="BL353" s="27">
        <v>0.85872099495313581</v>
      </c>
      <c r="BM353" s="27">
        <v>0.86352388430005211</v>
      </c>
      <c r="BN353" s="27">
        <v>0.88453079458462458</v>
      </c>
      <c r="BO353" s="27">
        <v>0.85903393098147163</v>
      </c>
      <c r="BP353" s="27">
        <v>0.86912475889046181</v>
      </c>
      <c r="BQ353" s="27">
        <v>0.85901084204910338</v>
      </c>
      <c r="BR353" s="27">
        <v>0.87419850140523225</v>
      </c>
      <c r="BS353" s="27">
        <v>0.85344330342033992</v>
      </c>
      <c r="BT353" s="27">
        <v>0.84967970461281883</v>
      </c>
      <c r="BU353" s="27">
        <v>0.88597870201116491</v>
      </c>
      <c r="BV353" s="27">
        <v>0.87583658310392698</v>
      </c>
      <c r="BW353" s="27">
        <v>0.88473821146370213</v>
      </c>
      <c r="BX353" s="27">
        <v>0.87352412780741728</v>
      </c>
      <c r="BZ353" s="27">
        <v>0.87985506773392652</v>
      </c>
      <c r="CA353" s="27">
        <v>0.85872099495313581</v>
      </c>
      <c r="CB353" s="27">
        <v>0.86352388430005211</v>
      </c>
      <c r="CC353" s="27">
        <v>0.88453079458462458</v>
      </c>
      <c r="CD353" s="27">
        <v>0.85903393098147163</v>
      </c>
      <c r="CE353" s="27">
        <v>0.86912475889046181</v>
      </c>
      <c r="CF353" s="27">
        <v>0.85901084204910338</v>
      </c>
      <c r="CG353" s="27">
        <v>0.87419850140523225</v>
      </c>
      <c r="CH353" s="27">
        <v>0.85344330342033992</v>
      </c>
      <c r="CI353" s="27">
        <v>0.84967970461281883</v>
      </c>
      <c r="CJ353" s="27">
        <v>0.88597870201116491</v>
      </c>
      <c r="CK353" s="27">
        <v>0.87583658310392698</v>
      </c>
      <c r="CL353" s="27">
        <v>0.88473821146370213</v>
      </c>
      <c r="CM353" s="27">
        <v>0.87352412780741728</v>
      </c>
      <c r="CO353" s="28">
        <v>0.87972128006115824</v>
      </c>
      <c r="CP353" s="28">
        <v>0.85831415395384258</v>
      </c>
      <c r="CQ353" s="28">
        <v>0.86277681177940968</v>
      </c>
      <c r="CR353" s="28">
        <v>0.88345080054616165</v>
      </c>
      <c r="CS353" s="28">
        <v>0.85759753251957394</v>
      </c>
      <c r="CT353" s="28">
        <v>0.86701189765133391</v>
      </c>
      <c r="CU353" s="28">
        <v>0.8562001737357674</v>
      </c>
      <c r="CV353" s="28">
        <v>0.87070629329164495</v>
      </c>
      <c r="CW353" s="28">
        <v>0.84920783434204994</v>
      </c>
      <c r="CX353" s="28">
        <v>0.84495886174670742</v>
      </c>
      <c r="CY353" s="28">
        <v>0.88158159938384184</v>
      </c>
      <c r="CZ353" s="28">
        <v>0.87176692427815627</v>
      </c>
      <c r="DA353" s="28">
        <v>0.88099638157750082</v>
      </c>
      <c r="DB353" s="28">
        <v>0.87003848043573129</v>
      </c>
      <c r="DD353" s="28">
        <v>0.87972128006115824</v>
      </c>
      <c r="DE353" s="28">
        <v>0.85831415395384258</v>
      </c>
      <c r="DF353" s="28">
        <v>0.86277681177940968</v>
      </c>
      <c r="DG353" s="28">
        <v>0.88345080054616165</v>
      </c>
      <c r="DH353" s="28">
        <v>0.85759753251957394</v>
      </c>
      <c r="DI353" s="28">
        <v>0.86701189765133391</v>
      </c>
      <c r="DJ353" s="28">
        <v>0.8562001737357674</v>
      </c>
      <c r="DK353" s="28">
        <v>0.87070629329164495</v>
      </c>
      <c r="DL353" s="28">
        <v>0.84920783434204994</v>
      </c>
      <c r="DM353" s="28">
        <v>0.84495886174670742</v>
      </c>
      <c r="DN353" s="28">
        <v>0.88158159938384184</v>
      </c>
      <c r="DO353" s="28">
        <v>0.87176692427815627</v>
      </c>
      <c r="DP353" s="28">
        <v>0.88099638157750082</v>
      </c>
      <c r="DQ353" s="28">
        <v>0.87003848043573129</v>
      </c>
      <c r="DS353" s="29">
        <v>0.87972128006115824</v>
      </c>
      <c r="DT353" s="29">
        <v>0.85831415395384258</v>
      </c>
      <c r="DU353" s="29">
        <v>0.86277681177940968</v>
      </c>
      <c r="DV353" s="29">
        <v>0.88345080054616165</v>
      </c>
      <c r="DW353" s="29">
        <v>0.85759753251957394</v>
      </c>
      <c r="DX353" s="29">
        <v>0.86701189765133391</v>
      </c>
      <c r="DY353" s="29">
        <v>0.8562001737357674</v>
      </c>
      <c r="DZ353" s="29">
        <v>0.87070629329164495</v>
      </c>
      <c r="EA353" s="29">
        <v>0.84920783434204994</v>
      </c>
      <c r="EB353" s="29">
        <v>0.84495886174670742</v>
      </c>
      <c r="EC353" s="29">
        <v>0.88158159938384184</v>
      </c>
      <c r="ED353" s="29">
        <v>0.87176692427815627</v>
      </c>
      <c r="EE353" s="29">
        <v>0.88099638157750082</v>
      </c>
      <c r="EF353" s="29">
        <v>0.87003848043573129</v>
      </c>
      <c r="EH353" s="29">
        <v>0.87972128006115824</v>
      </c>
      <c r="EI353" s="29">
        <v>0.85831415395384258</v>
      </c>
      <c r="EJ353" s="29">
        <v>0.85831415395384258</v>
      </c>
      <c r="EK353" s="29">
        <v>0.88345080054616165</v>
      </c>
      <c r="EL353" s="29">
        <v>0.85759753251957394</v>
      </c>
      <c r="EM353" s="29">
        <v>0.86701189765133391</v>
      </c>
      <c r="EN353" s="29">
        <v>0.8562001737357674</v>
      </c>
      <c r="EO353" s="29">
        <v>0.87070629329164495</v>
      </c>
      <c r="EP353" s="29">
        <v>0.84920783434204994</v>
      </c>
      <c r="EQ353" s="29">
        <v>0.84495886174670742</v>
      </c>
      <c r="ER353" s="29">
        <v>0.88158159938384184</v>
      </c>
      <c r="ES353" s="29">
        <v>0.87176692427815627</v>
      </c>
      <c r="ET353" s="29">
        <v>0.88099638157750082</v>
      </c>
      <c r="EU353" s="29">
        <v>0.87003848043573129</v>
      </c>
      <c r="EW353" s="1">
        <v>357906</v>
      </c>
      <c r="EX353" s="1">
        <v>527506</v>
      </c>
      <c r="EY353" s="1" t="s">
        <v>452</v>
      </c>
      <c r="EZ353" s="1" t="s">
        <v>872</v>
      </c>
    </row>
    <row r="354" spans="2:156" ht="16" thickBot="1" x14ac:dyDescent="0.4">
      <c r="B354" s="21" t="s">
        <v>353</v>
      </c>
      <c r="C354" s="22">
        <v>6.4404086936161296</v>
      </c>
      <c r="D354" s="23">
        <v>6.1410814017820652</v>
      </c>
      <c r="E354" s="23">
        <v>5.8366730198066143</v>
      </c>
      <c r="F354" s="23">
        <v>5.4603665616682502</v>
      </c>
      <c r="G354" s="23">
        <v>5.1085271121369082</v>
      </c>
      <c r="H354" s="23">
        <v>4.606480887452495</v>
      </c>
      <c r="I354" s="23">
        <v>4.1304914145334823</v>
      </c>
      <c r="J354" s="23">
        <v>3.5894365465932125</v>
      </c>
      <c r="K354" s="23">
        <v>3.0971195439628101</v>
      </c>
      <c r="L354" s="23">
        <v>2.4814227003130362</v>
      </c>
      <c r="M354" s="23">
        <v>0.28348217821143962</v>
      </c>
      <c r="N354" s="23">
        <v>-0.94288996355634325</v>
      </c>
      <c r="O354" s="23">
        <v>-1.262593778337159</v>
      </c>
      <c r="P354" s="23">
        <v>-1.2522830345656608</v>
      </c>
      <c r="Q354" s="24"/>
      <c r="R354" s="23">
        <v>9.9404086936161296</v>
      </c>
      <c r="S354" s="23">
        <v>9.6410814017820652</v>
      </c>
      <c r="T354" s="23">
        <v>9.3366730198066143</v>
      </c>
      <c r="U354" s="23">
        <v>8.9603665616682502</v>
      </c>
      <c r="V354" s="23">
        <v>8.6085271121369082</v>
      </c>
      <c r="W354" s="23">
        <v>8.106480887452495</v>
      </c>
      <c r="X354" s="23">
        <v>7.6304914145334823</v>
      </c>
      <c r="Y354" s="23">
        <v>7.0894365465932125</v>
      </c>
      <c r="Z354" s="23">
        <v>6.5971195439628101</v>
      </c>
      <c r="AA354" s="23">
        <v>5.9814227003130362</v>
      </c>
      <c r="AB354" s="23">
        <v>3.7834821782114396</v>
      </c>
      <c r="AC354" s="23">
        <v>2.5571100364436568</v>
      </c>
      <c r="AD354" s="23">
        <v>2.237406221662841</v>
      </c>
      <c r="AE354" s="23">
        <v>2.2477169654343392</v>
      </c>
      <c r="AG354" s="25">
        <v>6.5148056070459965</v>
      </c>
      <c r="AH354" s="25">
        <v>6.2819670645585575</v>
      </c>
      <c r="AI354" s="25">
        <v>5.9371992199359038</v>
      </c>
      <c r="AJ354" s="25">
        <v>5.584027578751833</v>
      </c>
      <c r="AK354" s="25">
        <v>5.2851176901425632</v>
      </c>
      <c r="AL354" s="25">
        <v>4.8338121726048779</v>
      </c>
      <c r="AM354" s="25">
        <v>4.4072154468489249</v>
      </c>
      <c r="AN354" s="25">
        <v>3.9166250597192658</v>
      </c>
      <c r="AO354" s="25">
        <v>3.4648895823415096</v>
      </c>
      <c r="AP354" s="25">
        <v>2.952383726926282</v>
      </c>
      <c r="AQ354" s="25">
        <v>1.3237649438398655</v>
      </c>
      <c r="AR354" s="25">
        <v>0.10798677651330735</v>
      </c>
      <c r="AS354" s="25">
        <v>-0.59436814863105525</v>
      </c>
      <c r="AT354" s="25">
        <v>-1.1433114648341061</v>
      </c>
      <c r="AV354" s="26">
        <v>10.014805607045997</v>
      </c>
      <c r="AW354" s="26">
        <v>9.7819670645585575</v>
      </c>
      <c r="AX354" s="26">
        <v>9.4371992199359038</v>
      </c>
      <c r="AY354" s="26">
        <v>9.084027578751833</v>
      </c>
      <c r="AZ354" s="26">
        <v>8.7851176901425632</v>
      </c>
      <c r="BA354" s="26">
        <v>8.3338121726048779</v>
      </c>
      <c r="BB354" s="26">
        <v>7.9072154468489249</v>
      </c>
      <c r="BC354" s="26">
        <v>7.4166250597192658</v>
      </c>
      <c r="BD354" s="26">
        <v>6.9648895823415096</v>
      </c>
      <c r="BE354" s="26">
        <v>6.452383726926282</v>
      </c>
      <c r="BF354" s="26">
        <v>4.8237649438398655</v>
      </c>
      <c r="BG354" s="26">
        <v>3.6079867765133073</v>
      </c>
      <c r="BH354" s="26">
        <v>2.9056318513689448</v>
      </c>
      <c r="BI354" s="26">
        <v>2.3566885351658939</v>
      </c>
      <c r="BK354" s="27">
        <v>6.4473944109020707</v>
      </c>
      <c r="BL354" s="27">
        <v>6.1606830664218482</v>
      </c>
      <c r="BM354" s="27">
        <v>5.8692231061713542</v>
      </c>
      <c r="BN354" s="27">
        <v>5.5046356493584803</v>
      </c>
      <c r="BO354" s="27">
        <v>5.1794536090939971</v>
      </c>
      <c r="BP354" s="27">
        <v>4.6956053897177004</v>
      </c>
      <c r="BQ354" s="27">
        <v>4.2367065563423179</v>
      </c>
      <c r="BR354" s="27">
        <v>3.7131234122408774</v>
      </c>
      <c r="BS354" s="27">
        <v>3.2445004498414907</v>
      </c>
      <c r="BT354" s="27">
        <v>2.6820642980367957</v>
      </c>
      <c r="BU354" s="27">
        <v>0.69867149701258313</v>
      </c>
      <c r="BV354" s="27">
        <v>-0.37306399086192243</v>
      </c>
      <c r="BW354" s="27">
        <v>-0.67929321071718363</v>
      </c>
      <c r="BX354" s="27">
        <v>-0.70016992165556502</v>
      </c>
      <c r="BZ354" s="27">
        <v>9.9473944109020707</v>
      </c>
      <c r="CA354" s="27">
        <v>9.6606830664218482</v>
      </c>
      <c r="CB354" s="27">
        <v>9.3692231061713542</v>
      </c>
      <c r="CC354" s="27">
        <v>9.0046356493584803</v>
      </c>
      <c r="CD354" s="27">
        <v>8.6794536090939971</v>
      </c>
      <c r="CE354" s="27">
        <v>8.1956053897177004</v>
      </c>
      <c r="CF354" s="27">
        <v>7.7367065563423179</v>
      </c>
      <c r="CG354" s="27">
        <v>7.2131234122408774</v>
      </c>
      <c r="CH354" s="27">
        <v>6.7445004498414907</v>
      </c>
      <c r="CI354" s="27">
        <v>6.1820642980367957</v>
      </c>
      <c r="CJ354" s="27">
        <v>4.1986714970125831</v>
      </c>
      <c r="CK354" s="27">
        <v>3.1269360091380776</v>
      </c>
      <c r="CL354" s="27">
        <v>2.8207067892828164</v>
      </c>
      <c r="CM354" s="27">
        <v>2.799830078344435</v>
      </c>
      <c r="CO354" s="28">
        <v>6.4487403592105927</v>
      </c>
      <c r="CP354" s="28">
        <v>6.1550447849171039</v>
      </c>
      <c r="CQ354" s="28">
        <v>5.8543541401637498</v>
      </c>
      <c r="CR354" s="28">
        <v>5.4696355945166655</v>
      </c>
      <c r="CS354" s="28">
        <v>5.1547612546867398</v>
      </c>
      <c r="CT354" s="28">
        <v>4.6849507593561643</v>
      </c>
      <c r="CU354" s="28">
        <v>4.2296169874899743</v>
      </c>
      <c r="CV354" s="28">
        <v>3.7142206850914405</v>
      </c>
      <c r="CW354" s="28">
        <v>3.3056583679489933</v>
      </c>
      <c r="CX354" s="28">
        <v>2.8382198619616616</v>
      </c>
      <c r="CY354" s="28">
        <v>0.46254587395619495</v>
      </c>
      <c r="CZ354" s="28">
        <v>-3.6484076002441874</v>
      </c>
      <c r="DA354" s="28">
        <v>-6.7141088681407695</v>
      </c>
      <c r="DB354" s="28">
        <v>-9.0166010490987674</v>
      </c>
      <c r="DD354" s="28">
        <v>9.9487403592105927</v>
      </c>
      <c r="DE354" s="28">
        <v>9.6550447849171039</v>
      </c>
      <c r="DF354" s="28">
        <v>9.3543541401637498</v>
      </c>
      <c r="DG354" s="28">
        <v>8.9696355945166655</v>
      </c>
      <c r="DH354" s="28">
        <v>8.6547612546867398</v>
      </c>
      <c r="DI354" s="28">
        <v>8.1849507593561643</v>
      </c>
      <c r="DJ354" s="28">
        <v>7.7296169874899743</v>
      </c>
      <c r="DK354" s="28">
        <v>7.2142206850914405</v>
      </c>
      <c r="DL354" s="28">
        <v>6.8056583679489933</v>
      </c>
      <c r="DM354" s="28">
        <v>6.3382198619616616</v>
      </c>
      <c r="DN354" s="28">
        <v>3.962545873956195</v>
      </c>
      <c r="DO354" s="28">
        <v>-0.14840760024418742</v>
      </c>
      <c r="DP354" s="28">
        <v>-3.2141088681407695</v>
      </c>
      <c r="DQ354" s="28">
        <v>-5.5166010490987674</v>
      </c>
      <c r="DS354" s="29">
        <v>6.441244280365936</v>
      </c>
      <c r="DT354" s="29">
        <v>6.118222665998406</v>
      </c>
      <c r="DU354" s="29">
        <v>5.8222314273310793</v>
      </c>
      <c r="DV354" s="29">
        <v>5.4518012161061105</v>
      </c>
      <c r="DW354" s="29">
        <v>5.1674146414748581</v>
      </c>
      <c r="DX354" s="29">
        <v>4.7571326700430863</v>
      </c>
      <c r="DY354" s="29">
        <v>4.3634589754343001</v>
      </c>
      <c r="DZ354" s="29">
        <v>3.9249004484108685</v>
      </c>
      <c r="EA354" s="29">
        <v>3.4993311725219982</v>
      </c>
      <c r="EB354" s="29">
        <v>2.4504493642398373</v>
      </c>
      <c r="EC354" s="29">
        <v>-2.2807317288739171</v>
      </c>
      <c r="ED354" s="29">
        <v>-5.9419180596269818</v>
      </c>
      <c r="EE354" s="29">
        <v>-8.0124795059391012</v>
      </c>
      <c r="EF354" s="29">
        <v>-7.7195280275917781</v>
      </c>
      <c r="EH354" s="29">
        <v>9.941244280365936</v>
      </c>
      <c r="EI354" s="29">
        <v>9.618222665998406</v>
      </c>
      <c r="EJ354" s="29">
        <v>9.618222665998406</v>
      </c>
      <c r="EK354" s="29">
        <v>8.9518012161061105</v>
      </c>
      <c r="EL354" s="29">
        <v>8.6674146414748581</v>
      </c>
      <c r="EM354" s="29">
        <v>8.2571326700430863</v>
      </c>
      <c r="EN354" s="29">
        <v>7.8634589754343001</v>
      </c>
      <c r="EO354" s="29">
        <v>7.4249004484108685</v>
      </c>
      <c r="EP354" s="29">
        <v>6.9993311725219982</v>
      </c>
      <c r="EQ354" s="29">
        <v>5.9504493642398373</v>
      </c>
      <c r="ER354" s="29">
        <v>1.2192682711260829</v>
      </c>
      <c r="ES354" s="29">
        <v>-2.4419180596269818</v>
      </c>
      <c r="ET354" s="29">
        <v>-4.5124795059391012</v>
      </c>
      <c r="EU354" s="29">
        <v>-4.2195280275917781</v>
      </c>
      <c r="EW354" s="1">
        <v>357874</v>
      </c>
      <c r="EX354" s="1">
        <v>421203</v>
      </c>
      <c r="EY354" s="1" t="s">
        <v>514</v>
      </c>
      <c r="EZ354" s="1" t="s">
        <v>874</v>
      </c>
    </row>
    <row r="355" spans="2:156" ht="16" thickBot="1" x14ac:dyDescent="0.4">
      <c r="B355" s="21" t="s">
        <v>354</v>
      </c>
      <c r="C355" s="22">
        <v>4.1055137321061226</v>
      </c>
      <c r="D355" s="23">
        <v>4.0446369588883435</v>
      </c>
      <c r="E355" s="23">
        <v>3.8866133759164763</v>
      </c>
      <c r="F355" s="23">
        <v>3.8885640943067372</v>
      </c>
      <c r="G355" s="23">
        <v>3.7661801360044471</v>
      </c>
      <c r="H355" s="23">
        <v>3.6342697000284758</v>
      </c>
      <c r="I355" s="23">
        <v>3.4206475597211412</v>
      </c>
      <c r="J355" s="23">
        <v>3.2198801278579836</v>
      </c>
      <c r="K355" s="23">
        <v>3.0278681082638013</v>
      </c>
      <c r="L355" s="23">
        <v>2.7831785629777244</v>
      </c>
      <c r="M355" s="23">
        <v>1.9779349751008706</v>
      </c>
      <c r="N355" s="23">
        <v>1.627314045136135</v>
      </c>
      <c r="O355" s="23">
        <v>1.5860238994225586</v>
      </c>
      <c r="P355" s="23">
        <v>1.7154147294763327</v>
      </c>
      <c r="Q355" s="24"/>
      <c r="R355" s="23">
        <v>5.6055137321061226</v>
      </c>
      <c r="S355" s="23">
        <v>5.5446369588883435</v>
      </c>
      <c r="T355" s="23">
        <v>5.3866133759164763</v>
      </c>
      <c r="U355" s="23">
        <v>5.3885640943067372</v>
      </c>
      <c r="V355" s="23">
        <v>5.2661801360044471</v>
      </c>
      <c r="W355" s="23">
        <v>5.1342697000284758</v>
      </c>
      <c r="X355" s="23">
        <v>4.9206475597211412</v>
      </c>
      <c r="Y355" s="23">
        <v>4.7198801278579836</v>
      </c>
      <c r="Z355" s="23">
        <v>4.5278681082638013</v>
      </c>
      <c r="AA355" s="23">
        <v>4.2831785629777244</v>
      </c>
      <c r="AB355" s="23">
        <v>3.4779349751008706</v>
      </c>
      <c r="AC355" s="23">
        <v>3.127314045136135</v>
      </c>
      <c r="AD355" s="23">
        <v>3.0860238994225586</v>
      </c>
      <c r="AE355" s="23">
        <v>3.2154147294763327</v>
      </c>
      <c r="AG355" s="25">
        <v>4.1889657819482462</v>
      </c>
      <c r="AH355" s="25">
        <v>4.1944296036907325</v>
      </c>
      <c r="AI355" s="25">
        <v>4.0197200736082017</v>
      </c>
      <c r="AJ355" s="25">
        <v>4.0172115023541455</v>
      </c>
      <c r="AK355" s="25">
        <v>3.9027259594571575</v>
      </c>
      <c r="AL355" s="25">
        <v>3.8384339972755672</v>
      </c>
      <c r="AM355" s="25">
        <v>3.668926295297009</v>
      </c>
      <c r="AN355" s="25">
        <v>3.5114301600407867</v>
      </c>
      <c r="AO355" s="25">
        <v>3.358036735256805</v>
      </c>
      <c r="AP355" s="25">
        <v>3.1865875788311993</v>
      </c>
      <c r="AQ355" s="25">
        <v>2.6737171340432582</v>
      </c>
      <c r="AR355" s="25">
        <v>2.329003282978924</v>
      </c>
      <c r="AS355" s="25">
        <v>2.1494561389861957</v>
      </c>
      <c r="AT355" s="25">
        <v>2.0527296581119838</v>
      </c>
      <c r="AV355" s="26">
        <v>5.6889657819482462</v>
      </c>
      <c r="AW355" s="26">
        <v>5.6944296036907325</v>
      </c>
      <c r="AX355" s="26">
        <v>5.5197200736082017</v>
      </c>
      <c r="AY355" s="26">
        <v>5.5172115023541455</v>
      </c>
      <c r="AZ355" s="26">
        <v>5.4027259594571575</v>
      </c>
      <c r="BA355" s="26">
        <v>5.3384339972755672</v>
      </c>
      <c r="BB355" s="26">
        <v>5.168926295297009</v>
      </c>
      <c r="BC355" s="26">
        <v>5.0114301600407867</v>
      </c>
      <c r="BD355" s="26">
        <v>4.858036735256805</v>
      </c>
      <c r="BE355" s="26">
        <v>4.6865875788311993</v>
      </c>
      <c r="BF355" s="26">
        <v>4.1737171340432582</v>
      </c>
      <c r="BG355" s="26">
        <v>3.829003282978924</v>
      </c>
      <c r="BH355" s="26">
        <v>3.6494561389861957</v>
      </c>
      <c r="BI355" s="26">
        <v>3.5527296581119838</v>
      </c>
      <c r="BK355" s="27">
        <v>4.1075266589945585</v>
      </c>
      <c r="BL355" s="27">
        <v>4.0500541582044818</v>
      </c>
      <c r="BM355" s="27">
        <v>3.8973347370890901</v>
      </c>
      <c r="BN355" s="27">
        <v>3.9034450634230717</v>
      </c>
      <c r="BO355" s="27">
        <v>3.7868797136686156</v>
      </c>
      <c r="BP355" s="27">
        <v>3.6490518324607137</v>
      </c>
      <c r="BQ355" s="27">
        <v>3.439736382513404</v>
      </c>
      <c r="BR355" s="27">
        <v>3.2427329891636854</v>
      </c>
      <c r="BS355" s="27">
        <v>3.0570129452283252</v>
      </c>
      <c r="BT355" s="27">
        <v>2.8320900518852614</v>
      </c>
      <c r="BU355" s="27">
        <v>2.0954197910285526</v>
      </c>
      <c r="BV355" s="27">
        <v>1.7825137344618227</v>
      </c>
      <c r="BW355" s="27">
        <v>1.7485712492478118</v>
      </c>
      <c r="BX355" s="27">
        <v>1.864619048556559</v>
      </c>
      <c r="BZ355" s="27">
        <v>5.6075266589945585</v>
      </c>
      <c r="CA355" s="27">
        <v>5.5500541582044818</v>
      </c>
      <c r="CB355" s="27">
        <v>5.3973347370890901</v>
      </c>
      <c r="CC355" s="27">
        <v>5.4034450634230717</v>
      </c>
      <c r="CD355" s="27">
        <v>5.2868797136686156</v>
      </c>
      <c r="CE355" s="27">
        <v>5.1490518324607137</v>
      </c>
      <c r="CF355" s="27">
        <v>4.939736382513404</v>
      </c>
      <c r="CG355" s="27">
        <v>4.7427329891636854</v>
      </c>
      <c r="CH355" s="27">
        <v>4.5570129452283252</v>
      </c>
      <c r="CI355" s="27">
        <v>4.3320900518852614</v>
      </c>
      <c r="CJ355" s="27">
        <v>3.5954197910285526</v>
      </c>
      <c r="CK355" s="27">
        <v>3.2825137344618227</v>
      </c>
      <c r="CL355" s="27">
        <v>3.2485712492478118</v>
      </c>
      <c r="CM355" s="27">
        <v>3.364619048556559</v>
      </c>
      <c r="CO355" s="28">
        <v>4.1119136109818921</v>
      </c>
      <c r="CP355" s="28">
        <v>4.0536105633353188</v>
      </c>
      <c r="CQ355" s="28">
        <v>3.8968935152720441</v>
      </c>
      <c r="CR355" s="28">
        <v>3.8998406969184138</v>
      </c>
      <c r="CS355" s="28">
        <v>3.7762144494735459</v>
      </c>
      <c r="CT355" s="28">
        <v>3.700981451128369</v>
      </c>
      <c r="CU355" s="28">
        <v>3.504691448581573</v>
      </c>
      <c r="CV355" s="28">
        <v>3.3260405380997735</v>
      </c>
      <c r="CW355" s="28">
        <v>3.178054286206768</v>
      </c>
      <c r="CX355" s="28">
        <v>3.0131623492137791</v>
      </c>
      <c r="CY355" s="28">
        <v>2.2135144998372933</v>
      </c>
      <c r="CZ355" s="28">
        <v>1.1459360950849007</v>
      </c>
      <c r="DA355" s="28">
        <v>0.51790112404925814</v>
      </c>
      <c r="DB355" s="28">
        <v>0.12829432086087245</v>
      </c>
      <c r="DD355" s="28">
        <v>5.6119136109818921</v>
      </c>
      <c r="DE355" s="28">
        <v>5.5536105633353188</v>
      </c>
      <c r="DF355" s="28">
        <v>5.3968935152720441</v>
      </c>
      <c r="DG355" s="28">
        <v>5.3998406969184138</v>
      </c>
      <c r="DH355" s="28">
        <v>5.2762144494735459</v>
      </c>
      <c r="DI355" s="28">
        <v>5.200981451128369</v>
      </c>
      <c r="DJ355" s="28">
        <v>5.004691448581573</v>
      </c>
      <c r="DK355" s="28">
        <v>4.8260405380997735</v>
      </c>
      <c r="DL355" s="28">
        <v>4.678054286206768</v>
      </c>
      <c r="DM355" s="28">
        <v>4.5131623492137791</v>
      </c>
      <c r="DN355" s="28">
        <v>3.7135144998372933</v>
      </c>
      <c r="DO355" s="28">
        <v>2.6459360950849007</v>
      </c>
      <c r="DP355" s="28">
        <v>2.0179011240492581</v>
      </c>
      <c r="DQ355" s="28">
        <v>1.6282943208608724</v>
      </c>
      <c r="DS355" s="29">
        <v>4.1101840664551048</v>
      </c>
      <c r="DT355" s="29">
        <v>4.0429641649455927</v>
      </c>
      <c r="DU355" s="29">
        <v>3.8826364732361487</v>
      </c>
      <c r="DV355" s="29">
        <v>3.8869132049943245</v>
      </c>
      <c r="DW355" s="29">
        <v>3.7633771197522474</v>
      </c>
      <c r="DX355" s="29">
        <v>3.6643443615574558</v>
      </c>
      <c r="DY355" s="29">
        <v>3.488845725465886</v>
      </c>
      <c r="DZ355" s="29">
        <v>3.3421471392168183</v>
      </c>
      <c r="EA355" s="29">
        <v>3.2040754769738378</v>
      </c>
      <c r="EB355" s="29">
        <v>2.9025529893605526</v>
      </c>
      <c r="EC355" s="29">
        <v>1.5985370857321133</v>
      </c>
      <c r="ED355" s="29">
        <v>0.7686019648596325</v>
      </c>
      <c r="EE355" s="29">
        <v>0.45390731335764833</v>
      </c>
      <c r="EF355" s="29">
        <v>0.72574073107541359</v>
      </c>
      <c r="EH355" s="29">
        <v>5.6101840664551048</v>
      </c>
      <c r="EI355" s="29">
        <v>5.5429641649455927</v>
      </c>
      <c r="EJ355" s="29">
        <v>5.5429641649455927</v>
      </c>
      <c r="EK355" s="29">
        <v>5.3869132049943245</v>
      </c>
      <c r="EL355" s="29">
        <v>5.2633771197522474</v>
      </c>
      <c r="EM355" s="29">
        <v>5.1643443615574558</v>
      </c>
      <c r="EN355" s="29">
        <v>4.988845725465886</v>
      </c>
      <c r="EO355" s="29">
        <v>4.8421471392168183</v>
      </c>
      <c r="EP355" s="29">
        <v>4.7040754769738378</v>
      </c>
      <c r="EQ355" s="29">
        <v>4.4025529893605526</v>
      </c>
      <c r="ER355" s="29">
        <v>3.0985370857321133</v>
      </c>
      <c r="ES355" s="29">
        <v>2.2686019648596325</v>
      </c>
      <c r="ET355" s="29">
        <v>1.9539073133576483</v>
      </c>
      <c r="EU355" s="29">
        <v>2.2257407310754136</v>
      </c>
      <c r="EW355" s="1">
        <v>388779</v>
      </c>
      <c r="EX355" s="1">
        <v>419157</v>
      </c>
      <c r="EY355" s="1" t="s">
        <v>757</v>
      </c>
      <c r="EZ355" s="1" t="s">
        <v>858</v>
      </c>
    </row>
    <row r="356" spans="2:156" ht="16" thickBot="1" x14ac:dyDescent="0.4">
      <c r="B356" s="21" t="s">
        <v>355</v>
      </c>
      <c r="C356" s="22">
        <v>-1.2467175146971456</v>
      </c>
      <c r="D356" s="23">
        <v>-2.0176034586087255</v>
      </c>
      <c r="E356" s="23">
        <v>-1.9017333113573578</v>
      </c>
      <c r="F356" s="23">
        <v>-2.2711008489707396</v>
      </c>
      <c r="G356" s="23">
        <v>-2.5899816939018443</v>
      </c>
      <c r="H356" s="23">
        <v>-3.1089364295552535</v>
      </c>
      <c r="I356" s="23">
        <v>-3.627939371614481</v>
      </c>
      <c r="J356" s="23">
        <v>-3.8778188034277186</v>
      </c>
      <c r="K356" s="23">
        <v>-4.473638567692511</v>
      </c>
      <c r="L356" s="23">
        <v>-7.4522157581278634</v>
      </c>
      <c r="M356" s="23">
        <v>-9.7921847271865801</v>
      </c>
      <c r="N356" s="23">
        <v>-12.300411345526243</v>
      </c>
      <c r="O356" s="23">
        <v>-13.117133510306154</v>
      </c>
      <c r="P356" s="23">
        <v>-12.561413734505976</v>
      </c>
      <c r="Q356" s="24"/>
      <c r="R356" s="23">
        <v>2.8902824853028548</v>
      </c>
      <c r="S356" s="23">
        <v>2.119396541391275</v>
      </c>
      <c r="T356" s="23">
        <v>2.2352666886426427</v>
      </c>
      <c r="U356" s="23">
        <v>1.8658991510292608</v>
      </c>
      <c r="V356" s="23">
        <v>1.5470183060981562</v>
      </c>
      <c r="W356" s="23">
        <v>1.0280635704447469</v>
      </c>
      <c r="X356" s="23">
        <v>0.50906062838551946</v>
      </c>
      <c r="Y356" s="23">
        <v>0.25918119657228189</v>
      </c>
      <c r="Z356" s="23">
        <v>-0.33663856769251055</v>
      </c>
      <c r="AA356" s="23">
        <v>-3.315215758127863</v>
      </c>
      <c r="AB356" s="23">
        <v>-5.6551847271865796</v>
      </c>
      <c r="AC356" s="23">
        <v>-8.1634113455262423</v>
      </c>
      <c r="AD356" s="23">
        <v>-8.9801335103061533</v>
      </c>
      <c r="AE356" s="23">
        <v>-8.4244137345059755</v>
      </c>
      <c r="AG356" s="25">
        <v>-0.88249223042063107</v>
      </c>
      <c r="AH356" s="25">
        <v>-1.3409776828740227</v>
      </c>
      <c r="AI356" s="25">
        <v>-1.3803016130768171</v>
      </c>
      <c r="AJ356" s="25">
        <v>-1.7515923570578309</v>
      </c>
      <c r="AK356" s="25">
        <v>-2.0726180821853077</v>
      </c>
      <c r="AL356" s="25">
        <v>-2.5760432752265494</v>
      </c>
      <c r="AM356" s="25">
        <v>-3.0969812062238589</v>
      </c>
      <c r="AN356" s="25">
        <v>-3.3680468486746271</v>
      </c>
      <c r="AO356" s="25">
        <v>-3.9674981954315527</v>
      </c>
      <c r="AP356" s="25">
        <v>-4.6316601174014309</v>
      </c>
      <c r="AQ356" s="25">
        <v>-5.8546098272071205</v>
      </c>
      <c r="AR356" s="25">
        <v>-7.6364660177924897</v>
      </c>
      <c r="AS356" s="25">
        <v>-9.1674344315995242</v>
      </c>
      <c r="AT356" s="25">
        <v>-9.9642960378239565</v>
      </c>
      <c r="AV356" s="26">
        <v>3.2545077695793694</v>
      </c>
      <c r="AW356" s="26">
        <v>2.7960223171259777</v>
      </c>
      <c r="AX356" s="26">
        <v>2.7566983869231834</v>
      </c>
      <c r="AY356" s="26">
        <v>2.3854076429421696</v>
      </c>
      <c r="AZ356" s="26">
        <v>2.0643819178146927</v>
      </c>
      <c r="BA356" s="26">
        <v>1.560956724773451</v>
      </c>
      <c r="BB356" s="26">
        <v>1.0400187937761416</v>
      </c>
      <c r="BC356" s="26">
        <v>0.76895315132537334</v>
      </c>
      <c r="BD356" s="26">
        <v>0.16950180456844777</v>
      </c>
      <c r="BE356" s="26">
        <v>-0.49466011740143045</v>
      </c>
      <c r="BF356" s="26">
        <v>-1.7176098272071201</v>
      </c>
      <c r="BG356" s="26">
        <v>-3.4994660177924892</v>
      </c>
      <c r="BH356" s="26">
        <v>-5.0304344315995237</v>
      </c>
      <c r="BI356" s="26">
        <v>-5.827296037823956</v>
      </c>
      <c r="BK356" s="27">
        <v>-1.2388927962005702</v>
      </c>
      <c r="BL356" s="27">
        <v>-1.9790500108705302</v>
      </c>
      <c r="BM356" s="27">
        <v>-1.8345146840387372</v>
      </c>
      <c r="BN356" s="27">
        <v>-2.1731616986313611</v>
      </c>
      <c r="BO356" s="27">
        <v>-2.4668072926651519</v>
      </c>
      <c r="BP356" s="27">
        <v>-2.960153862012028</v>
      </c>
      <c r="BQ356" s="27">
        <v>-3.4545784300848332</v>
      </c>
      <c r="BR356" s="27">
        <v>-3.6850699773155995</v>
      </c>
      <c r="BS356" s="27">
        <v>-4.2399321090850606</v>
      </c>
      <c r="BT356" s="27">
        <v>-7.1235398540711827</v>
      </c>
      <c r="BU356" s="27">
        <v>-9.1184139995714162</v>
      </c>
      <c r="BV356" s="27">
        <v>-11.332189228691149</v>
      </c>
      <c r="BW356" s="27">
        <v>-11.931306499130109</v>
      </c>
      <c r="BX356" s="27">
        <v>-11.336816400321879</v>
      </c>
      <c r="BZ356" s="27">
        <v>2.8981072037994302</v>
      </c>
      <c r="CA356" s="27">
        <v>2.1579499891294702</v>
      </c>
      <c r="CB356" s="27">
        <v>2.3024853159612633</v>
      </c>
      <c r="CC356" s="27">
        <v>1.9638383013686393</v>
      </c>
      <c r="CD356" s="27">
        <v>1.6701927073348486</v>
      </c>
      <c r="CE356" s="27">
        <v>1.1768461379879724</v>
      </c>
      <c r="CF356" s="27">
        <v>0.68242156991516723</v>
      </c>
      <c r="CG356" s="27">
        <v>0.45193002268440097</v>
      </c>
      <c r="CH356" s="27">
        <v>-0.10293210908506012</v>
      </c>
      <c r="CI356" s="27">
        <v>-2.9865398540711823</v>
      </c>
      <c r="CJ356" s="27">
        <v>-4.9814139995714157</v>
      </c>
      <c r="CK356" s="27">
        <v>-7.1951892286911487</v>
      </c>
      <c r="CL356" s="27">
        <v>-7.7943064991301085</v>
      </c>
      <c r="CM356" s="27">
        <v>-7.199816400321879</v>
      </c>
      <c r="CO356" s="28">
        <v>-1.2190082329312624</v>
      </c>
      <c r="CP356" s="28">
        <v>-2.0036182312194732</v>
      </c>
      <c r="CQ356" s="28">
        <v>-1.9039257370916047</v>
      </c>
      <c r="CR356" s="28">
        <v>-2.2882474163045359</v>
      </c>
      <c r="CS356" s="28">
        <v>-2.6714905013088419</v>
      </c>
      <c r="CT356" s="28">
        <v>-3.2912537841080578</v>
      </c>
      <c r="CU356" s="28">
        <v>-3.975234303931213</v>
      </c>
      <c r="CV356" s="28">
        <v>-4.3839398075017613</v>
      </c>
      <c r="CW356" s="28">
        <v>-5.0438270832055991</v>
      </c>
      <c r="CX356" s="28">
        <v>-7.7511918722405788</v>
      </c>
      <c r="CY356" s="28">
        <v>-9.7997305546367741</v>
      </c>
      <c r="CZ356" s="28">
        <v>-13.533413521980464</v>
      </c>
      <c r="DA356" s="28">
        <v>-14.97963944151148</v>
      </c>
      <c r="DB356" s="28">
        <v>-15.741812554458363</v>
      </c>
      <c r="DD356" s="28">
        <v>2.9179917670687381</v>
      </c>
      <c r="DE356" s="28">
        <v>2.1333817687805272</v>
      </c>
      <c r="DF356" s="28">
        <v>2.2330742629083957</v>
      </c>
      <c r="DG356" s="28">
        <v>1.8487525836954646</v>
      </c>
      <c r="DH356" s="28">
        <v>1.4655094986911585</v>
      </c>
      <c r="DI356" s="28">
        <v>0.84574621589194265</v>
      </c>
      <c r="DJ356" s="28">
        <v>0.16176569606878743</v>
      </c>
      <c r="DK356" s="28">
        <v>-0.24693980750176081</v>
      </c>
      <c r="DL356" s="28">
        <v>-0.90682708320559868</v>
      </c>
      <c r="DM356" s="28">
        <v>-3.6141918722405784</v>
      </c>
      <c r="DN356" s="28">
        <v>-5.6627305546367737</v>
      </c>
      <c r="DO356" s="28">
        <v>-9.3964135219804632</v>
      </c>
      <c r="DP356" s="28">
        <v>-10.84263944151148</v>
      </c>
      <c r="DQ356" s="28">
        <v>-11.604812554458363</v>
      </c>
      <c r="DS356" s="29">
        <v>-1.1948161393919321</v>
      </c>
      <c r="DT356" s="29">
        <v>-1.9837843379419162</v>
      </c>
      <c r="DU356" s="29">
        <v>-1.8780940345977264</v>
      </c>
      <c r="DV356" s="29">
        <v>-2.2500123913220094</v>
      </c>
      <c r="DW356" s="29">
        <v>-2.6673796585217602</v>
      </c>
      <c r="DX356" s="29">
        <v>-3.2796262429818199</v>
      </c>
      <c r="DY356" s="29">
        <v>-3.8932639657768</v>
      </c>
      <c r="DZ356" s="29">
        <v>-6.3733927903633081</v>
      </c>
      <c r="EA356" s="29">
        <v>-6.8535269153959</v>
      </c>
      <c r="EB356" s="29">
        <v>-8.8312868638740447</v>
      </c>
      <c r="EC356" s="29">
        <v>-12.160020453667912</v>
      </c>
      <c r="ED356" s="29">
        <v>-14.376063240401223</v>
      </c>
      <c r="EE356" s="29">
        <v>-15.209088538412459</v>
      </c>
      <c r="EF356" s="29">
        <v>-14.359411260052752</v>
      </c>
      <c r="EH356" s="29">
        <v>2.9421838606080684</v>
      </c>
      <c r="EI356" s="29">
        <v>2.1532156620580842</v>
      </c>
      <c r="EJ356" s="29">
        <v>2.1532156620580842</v>
      </c>
      <c r="EK356" s="29">
        <v>1.8869876086779911</v>
      </c>
      <c r="EL356" s="29">
        <v>1.4696203414782403</v>
      </c>
      <c r="EM356" s="29">
        <v>0.85737375701818053</v>
      </c>
      <c r="EN356" s="29">
        <v>0.24373603422320045</v>
      </c>
      <c r="EO356" s="29">
        <v>-2.2363927903633076</v>
      </c>
      <c r="EP356" s="29">
        <v>-2.7165269153958995</v>
      </c>
      <c r="EQ356" s="29">
        <v>-4.6942868638740443</v>
      </c>
      <c r="ER356" s="29">
        <v>-8.0230204536679111</v>
      </c>
      <c r="ES356" s="29">
        <v>-10.239063240401222</v>
      </c>
      <c r="ET356" s="29">
        <v>-11.072088538412459</v>
      </c>
      <c r="EU356" s="29">
        <v>-10.222411260052752</v>
      </c>
      <c r="EW356" s="1">
        <v>325814</v>
      </c>
      <c r="EX356" s="1">
        <v>549933</v>
      </c>
      <c r="EY356" s="1" t="s">
        <v>542</v>
      </c>
      <c r="EZ356" s="1" t="s">
        <v>873</v>
      </c>
    </row>
    <row r="357" spans="2:156" ht="16" thickBot="1" x14ac:dyDescent="0.4">
      <c r="B357" s="21" t="s">
        <v>356</v>
      </c>
      <c r="C357" s="22">
        <v>11.926728095779909</v>
      </c>
      <c r="D357" s="23">
        <v>11.636701809324052</v>
      </c>
      <c r="E357" s="23">
        <v>11.544431997464756</v>
      </c>
      <c r="F357" s="23">
        <v>11.403151677949253</v>
      </c>
      <c r="G357" s="23">
        <v>11.203341204043872</v>
      </c>
      <c r="H357" s="23">
        <v>10.979119682002743</v>
      </c>
      <c r="I357" s="23">
        <v>10.729468262883197</v>
      </c>
      <c r="J357" s="23">
        <v>10.381833083702846</v>
      </c>
      <c r="K357" s="23">
        <v>10.034761793358431</v>
      </c>
      <c r="L357" s="23">
        <v>9.6279809128787228</v>
      </c>
      <c r="M357" s="23">
        <v>8.1404561162143096</v>
      </c>
      <c r="N357" s="23">
        <v>7.2428174058510049</v>
      </c>
      <c r="O357" s="23">
        <v>6.8751311315727168</v>
      </c>
      <c r="P357" s="23">
        <v>6.5251881297500276</v>
      </c>
      <c r="Q357" s="24"/>
      <c r="R357" s="23">
        <v>16.563728095779908</v>
      </c>
      <c r="S357" s="23">
        <v>16.273701809324052</v>
      </c>
      <c r="T357" s="23">
        <v>16.181431997464756</v>
      </c>
      <c r="U357" s="23">
        <v>16.040151677949254</v>
      </c>
      <c r="V357" s="23">
        <v>15.840341204043872</v>
      </c>
      <c r="W357" s="23">
        <v>15.616119682002743</v>
      </c>
      <c r="X357" s="23">
        <v>15.366468262883197</v>
      </c>
      <c r="Y357" s="23">
        <v>15.018833083702846</v>
      </c>
      <c r="Z357" s="23">
        <v>14.671761793358431</v>
      </c>
      <c r="AA357" s="23">
        <v>14.264980912878723</v>
      </c>
      <c r="AB357" s="23">
        <v>12.77745611621431</v>
      </c>
      <c r="AC357" s="23">
        <v>11.879817405851005</v>
      </c>
      <c r="AD357" s="23">
        <v>11.512131131572717</v>
      </c>
      <c r="AE357" s="23">
        <v>11.162188129750028</v>
      </c>
      <c r="AG357" s="25">
        <v>12.166070642984007</v>
      </c>
      <c r="AH357" s="25">
        <v>12.067917595557434</v>
      </c>
      <c r="AI357" s="25">
        <v>11.897212276139616</v>
      </c>
      <c r="AJ357" s="25">
        <v>11.693898148266268</v>
      </c>
      <c r="AK357" s="25">
        <v>11.456233685967593</v>
      </c>
      <c r="AL357" s="25">
        <v>11.210843598052028</v>
      </c>
      <c r="AM357" s="25">
        <v>10.878553957823259</v>
      </c>
      <c r="AN357" s="25">
        <v>10.525489570671077</v>
      </c>
      <c r="AO357" s="25">
        <v>10.150140211552607</v>
      </c>
      <c r="AP357" s="25">
        <v>9.7521941716759422</v>
      </c>
      <c r="AQ357" s="25">
        <v>8.9320195228684245</v>
      </c>
      <c r="AR357" s="25">
        <v>8.1595665401797266</v>
      </c>
      <c r="AS357" s="25">
        <v>7.6232263707351908</v>
      </c>
      <c r="AT357" s="25">
        <v>7.2641131331859743</v>
      </c>
      <c r="AV357" s="26">
        <v>16.803070642984007</v>
      </c>
      <c r="AW357" s="26">
        <v>16.704917595557433</v>
      </c>
      <c r="AX357" s="26">
        <v>16.534212276139616</v>
      </c>
      <c r="AY357" s="26">
        <v>16.330898148266268</v>
      </c>
      <c r="AZ357" s="26">
        <v>16.093233685967594</v>
      </c>
      <c r="BA357" s="26">
        <v>15.847843598052028</v>
      </c>
      <c r="BB357" s="26">
        <v>15.51555395782326</v>
      </c>
      <c r="BC357" s="26">
        <v>15.162489570671077</v>
      </c>
      <c r="BD357" s="26">
        <v>14.787140211552607</v>
      </c>
      <c r="BE357" s="26">
        <v>14.389194171675943</v>
      </c>
      <c r="BF357" s="26">
        <v>13.569019522868425</v>
      </c>
      <c r="BG357" s="26">
        <v>12.796566540179727</v>
      </c>
      <c r="BH357" s="26">
        <v>12.260226370735191</v>
      </c>
      <c r="BI357" s="26">
        <v>11.901113133185975</v>
      </c>
      <c r="BK357" s="27">
        <v>11.934862529513248</v>
      </c>
      <c r="BL357" s="27">
        <v>11.652953883211422</v>
      </c>
      <c r="BM357" s="27">
        <v>11.569174514025271</v>
      </c>
      <c r="BN357" s="27">
        <v>11.436694616489056</v>
      </c>
      <c r="BO357" s="27">
        <v>11.247089960755588</v>
      </c>
      <c r="BP357" s="27">
        <v>11.033835099703648</v>
      </c>
      <c r="BQ357" s="27">
        <v>10.768424851090224</v>
      </c>
      <c r="BR357" s="27">
        <v>10.441427211117094</v>
      </c>
      <c r="BS357" s="27">
        <v>10.113288081766216</v>
      </c>
      <c r="BT357" s="27">
        <v>9.7470189879266069</v>
      </c>
      <c r="BU357" s="27">
        <v>8.4399017546556347</v>
      </c>
      <c r="BV357" s="27">
        <v>7.7928992621590059</v>
      </c>
      <c r="BW357" s="27">
        <v>7.4084842174483274</v>
      </c>
      <c r="BX357" s="27">
        <v>7.2509551958788112</v>
      </c>
      <c r="BZ357" s="27">
        <v>16.571862529513247</v>
      </c>
      <c r="CA357" s="27">
        <v>16.289953883211425</v>
      </c>
      <c r="CB357" s="27">
        <v>16.206174514025271</v>
      </c>
      <c r="CC357" s="27">
        <v>16.073694616489057</v>
      </c>
      <c r="CD357" s="27">
        <v>15.884089960755588</v>
      </c>
      <c r="CE357" s="27">
        <v>15.670835099703648</v>
      </c>
      <c r="CF357" s="27">
        <v>15.405424851090224</v>
      </c>
      <c r="CG357" s="27">
        <v>15.078427211117095</v>
      </c>
      <c r="CH357" s="27">
        <v>14.750288081766216</v>
      </c>
      <c r="CI357" s="27">
        <v>14.384018987926607</v>
      </c>
      <c r="CJ357" s="27">
        <v>13.076901754655635</v>
      </c>
      <c r="CK357" s="27">
        <v>12.429899262159006</v>
      </c>
      <c r="CL357" s="27">
        <v>12.045484217448328</v>
      </c>
      <c r="CM357" s="27">
        <v>11.887955195878812</v>
      </c>
      <c r="CO357" s="28">
        <v>11.940662801485624</v>
      </c>
      <c r="CP357" s="28">
        <v>11.666205847708978</v>
      </c>
      <c r="CQ357" s="28">
        <v>11.588867071883143</v>
      </c>
      <c r="CR357" s="28">
        <v>11.45675125043903</v>
      </c>
      <c r="CS357" s="28">
        <v>11.242593353819878</v>
      </c>
      <c r="CT357" s="28">
        <v>10.960569790487925</v>
      </c>
      <c r="CU357" s="28">
        <v>10.631752771202768</v>
      </c>
      <c r="CV357" s="28">
        <v>10.284122863172097</v>
      </c>
      <c r="CW357" s="28">
        <v>9.9446564969956786</v>
      </c>
      <c r="CX357" s="28">
        <v>9.6000237787910141</v>
      </c>
      <c r="CY357" s="28">
        <v>7.515934506138505</v>
      </c>
      <c r="CZ357" s="28">
        <v>3.7951440529299774</v>
      </c>
      <c r="DA357" s="28">
        <v>1.0482152094511079</v>
      </c>
      <c r="DB357" s="28">
        <v>-0.87278109251172253</v>
      </c>
      <c r="DD357" s="28">
        <v>16.577662801485623</v>
      </c>
      <c r="DE357" s="28">
        <v>16.303205847708981</v>
      </c>
      <c r="DF357" s="28">
        <v>16.225867071883144</v>
      </c>
      <c r="DG357" s="28">
        <v>16.093751250439031</v>
      </c>
      <c r="DH357" s="28">
        <v>15.879593353819878</v>
      </c>
      <c r="DI357" s="28">
        <v>15.597569790487926</v>
      </c>
      <c r="DJ357" s="28">
        <v>15.268752771202768</v>
      </c>
      <c r="DK357" s="28">
        <v>14.921122863172098</v>
      </c>
      <c r="DL357" s="28">
        <v>14.581656496995679</v>
      </c>
      <c r="DM357" s="28">
        <v>14.237023778791015</v>
      </c>
      <c r="DN357" s="28">
        <v>12.152934506138505</v>
      </c>
      <c r="DO357" s="28">
        <v>8.4321440529299778</v>
      </c>
      <c r="DP357" s="28">
        <v>5.6852152094511084</v>
      </c>
      <c r="DQ357" s="28">
        <v>3.7642189074882779</v>
      </c>
      <c r="DS357" s="29">
        <v>11.938103670312863</v>
      </c>
      <c r="DT357" s="29">
        <v>11.642023409330378</v>
      </c>
      <c r="DU357" s="29">
        <v>11.560142547205263</v>
      </c>
      <c r="DV357" s="29">
        <v>11.428094551173167</v>
      </c>
      <c r="DW357" s="29">
        <v>11.204396512415753</v>
      </c>
      <c r="DX357" s="29">
        <v>10.932086936065557</v>
      </c>
      <c r="DY357" s="29">
        <v>10.594553118303402</v>
      </c>
      <c r="DZ357" s="29">
        <v>10.245154244961897</v>
      </c>
      <c r="EA357" s="29">
        <v>9.8717158250112771</v>
      </c>
      <c r="EB357" s="29">
        <v>9.088378593165821</v>
      </c>
      <c r="EC357" s="29">
        <v>5.0474301373402426</v>
      </c>
      <c r="ED357" s="29">
        <v>1.6477109015499209</v>
      </c>
      <c r="EE357" s="29">
        <v>-0.3273802364080467</v>
      </c>
      <c r="EF357" s="29">
        <v>1.919605593836593E-2</v>
      </c>
      <c r="EH357" s="29">
        <v>16.575103670312863</v>
      </c>
      <c r="EI357" s="29">
        <v>16.279023409330378</v>
      </c>
      <c r="EJ357" s="29">
        <v>16.279023409330378</v>
      </c>
      <c r="EK357" s="29">
        <v>16.065094551173168</v>
      </c>
      <c r="EL357" s="29">
        <v>15.841396512415754</v>
      </c>
      <c r="EM357" s="29">
        <v>15.569086936065558</v>
      </c>
      <c r="EN357" s="29">
        <v>15.231553118303403</v>
      </c>
      <c r="EO357" s="29">
        <v>14.882154244961898</v>
      </c>
      <c r="EP357" s="29">
        <v>14.508715825011278</v>
      </c>
      <c r="EQ357" s="29">
        <v>13.725378593165821</v>
      </c>
      <c r="ER357" s="29">
        <v>9.684430137340243</v>
      </c>
      <c r="ES357" s="29">
        <v>6.2847109015499214</v>
      </c>
      <c r="ET357" s="29">
        <v>4.3096197635919538</v>
      </c>
      <c r="EU357" s="29">
        <v>4.6561960559383664</v>
      </c>
      <c r="EW357" s="1">
        <v>347779</v>
      </c>
      <c r="EX357" s="1">
        <v>406066</v>
      </c>
      <c r="EY357" s="1" t="s">
        <v>733</v>
      </c>
      <c r="EZ357" s="1" t="s">
        <v>878</v>
      </c>
    </row>
    <row r="358" spans="2:156" ht="16" thickBot="1" x14ac:dyDescent="0.4">
      <c r="B358" s="21" t="s">
        <v>357</v>
      </c>
      <c r="C358" s="22">
        <v>3.0217993679444053</v>
      </c>
      <c r="D358" s="23">
        <v>2.5683666177745383</v>
      </c>
      <c r="E358" s="23">
        <v>2.4795515139807822</v>
      </c>
      <c r="F358" s="23">
        <v>2.2983658247253764</v>
      </c>
      <c r="G358" s="23">
        <v>2.1012855325945452</v>
      </c>
      <c r="H358" s="23">
        <v>1.8722371088443417</v>
      </c>
      <c r="I358" s="23">
        <v>1.6243098369531221</v>
      </c>
      <c r="J358" s="23">
        <v>1.3541079869742418</v>
      </c>
      <c r="K358" s="23">
        <v>1.0470597068618304</v>
      </c>
      <c r="L358" s="23">
        <v>0.70205311975561813</v>
      </c>
      <c r="M358" s="23">
        <v>-0.87380125907081307</v>
      </c>
      <c r="N358" s="23">
        <v>-2.1998859851678425</v>
      </c>
      <c r="O358" s="23">
        <v>-3.0429552037182646</v>
      </c>
      <c r="P358" s="23">
        <v>-3.6550024302188966</v>
      </c>
      <c r="Q358" s="24"/>
      <c r="R358" s="23">
        <v>6.5217993679444053</v>
      </c>
      <c r="S358" s="23">
        <v>6.0683666177745383</v>
      </c>
      <c r="T358" s="23">
        <v>5.9795515139807822</v>
      </c>
      <c r="U358" s="23">
        <v>5.7983658247253764</v>
      </c>
      <c r="V358" s="23">
        <v>5.6012855325945452</v>
      </c>
      <c r="W358" s="23">
        <v>5.3722371088443417</v>
      </c>
      <c r="X358" s="23">
        <v>5.1243098369531221</v>
      </c>
      <c r="Y358" s="23">
        <v>4.8541079869742418</v>
      </c>
      <c r="Z358" s="23">
        <v>4.5470597068618304</v>
      </c>
      <c r="AA358" s="23">
        <v>4.2020531197556181</v>
      </c>
      <c r="AB358" s="23">
        <v>2.6261987409291869</v>
      </c>
      <c r="AC358" s="23">
        <v>1.3001140148321575</v>
      </c>
      <c r="AD358" s="23">
        <v>0.45704479628173544</v>
      </c>
      <c r="AE358" s="23">
        <v>-0.15500243021889659</v>
      </c>
      <c r="AG358" s="25">
        <v>3.3677821063463078</v>
      </c>
      <c r="AH358" s="25">
        <v>3.2106055252504593</v>
      </c>
      <c r="AI358" s="25">
        <v>3.0041781807344581</v>
      </c>
      <c r="AJ358" s="25">
        <v>2.730698357402698</v>
      </c>
      <c r="AK358" s="25">
        <v>2.5088443794650974</v>
      </c>
      <c r="AL358" s="25">
        <v>2.2609948679638112</v>
      </c>
      <c r="AM358" s="25">
        <v>1.9782297924729448</v>
      </c>
      <c r="AN358" s="25">
        <v>1.6649175672814369</v>
      </c>
      <c r="AO358" s="25">
        <v>1.2965226504509744</v>
      </c>
      <c r="AP358" s="25">
        <v>0.94620326054645076</v>
      </c>
      <c r="AQ358" s="25">
        <v>-0.13170844314344166</v>
      </c>
      <c r="AR358" s="25">
        <v>-1.0950978279485426</v>
      </c>
      <c r="AS358" s="25">
        <v>-1.8265300504803257</v>
      </c>
      <c r="AT358" s="25">
        <v>-2.3332105105758778</v>
      </c>
      <c r="AV358" s="26">
        <v>6.8677821063463078</v>
      </c>
      <c r="AW358" s="26">
        <v>6.7106055252504593</v>
      </c>
      <c r="AX358" s="26">
        <v>6.5041781807344581</v>
      </c>
      <c r="AY358" s="26">
        <v>6.230698357402698</v>
      </c>
      <c r="AZ358" s="26">
        <v>6.0088443794650974</v>
      </c>
      <c r="BA358" s="26">
        <v>5.7609948679638112</v>
      </c>
      <c r="BB358" s="26">
        <v>5.4782297924729448</v>
      </c>
      <c r="BC358" s="26">
        <v>5.1649175672814369</v>
      </c>
      <c r="BD358" s="26">
        <v>4.7965226504509744</v>
      </c>
      <c r="BE358" s="26">
        <v>4.4462032605464508</v>
      </c>
      <c r="BF358" s="26">
        <v>3.3682915568565583</v>
      </c>
      <c r="BG358" s="26">
        <v>2.4049021720514574</v>
      </c>
      <c r="BH358" s="26">
        <v>1.6734699495196743</v>
      </c>
      <c r="BI358" s="26">
        <v>1.1667894894241222</v>
      </c>
      <c r="BK358" s="27">
        <v>3.0142745541775025</v>
      </c>
      <c r="BL358" s="27">
        <v>2.5703702305532428</v>
      </c>
      <c r="BM358" s="27">
        <v>2.4884824885249568</v>
      </c>
      <c r="BN358" s="27">
        <v>2.2853537780669431</v>
      </c>
      <c r="BO358" s="27">
        <v>2.1305365014106012</v>
      </c>
      <c r="BP358" s="27">
        <v>1.8883341836841172</v>
      </c>
      <c r="BQ358" s="27">
        <v>1.6450184643037229</v>
      </c>
      <c r="BR358" s="27">
        <v>1.3661521393429865</v>
      </c>
      <c r="BS358" s="27">
        <v>1.0680739259176661</v>
      </c>
      <c r="BT358" s="27">
        <v>0.75791601432416655</v>
      </c>
      <c r="BU358" s="27">
        <v>-0.62392468228830467</v>
      </c>
      <c r="BV358" s="27">
        <v>-1.6118699562392393</v>
      </c>
      <c r="BW358" s="27">
        <v>-2.2847865168939023</v>
      </c>
      <c r="BX358" s="27">
        <v>-2.6594691922475775</v>
      </c>
      <c r="BZ358" s="27">
        <v>6.5142745541775025</v>
      </c>
      <c r="CA358" s="27">
        <v>6.0703702305532428</v>
      </c>
      <c r="CB358" s="27">
        <v>5.9884824885249568</v>
      </c>
      <c r="CC358" s="27">
        <v>5.7853537780669431</v>
      </c>
      <c r="CD358" s="27">
        <v>5.6305365014106012</v>
      </c>
      <c r="CE358" s="27">
        <v>5.3883341836841172</v>
      </c>
      <c r="CF358" s="27">
        <v>5.1450184643037229</v>
      </c>
      <c r="CG358" s="27">
        <v>4.8661521393429865</v>
      </c>
      <c r="CH358" s="27">
        <v>4.5680739259176661</v>
      </c>
      <c r="CI358" s="27">
        <v>4.2579160143241666</v>
      </c>
      <c r="CJ358" s="27">
        <v>2.8760753177116953</v>
      </c>
      <c r="CK358" s="27">
        <v>1.8881300437607607</v>
      </c>
      <c r="CL358" s="27">
        <v>1.2152134831060977</v>
      </c>
      <c r="CM358" s="27">
        <v>0.8405308077524225</v>
      </c>
      <c r="CO358" s="28">
        <v>3.0389284333319555</v>
      </c>
      <c r="CP358" s="28">
        <v>2.6003864837434527</v>
      </c>
      <c r="CQ358" s="28">
        <v>2.5231519935643565</v>
      </c>
      <c r="CR358" s="28">
        <v>2.3462725672303115</v>
      </c>
      <c r="CS358" s="28">
        <v>2.1569807466282853</v>
      </c>
      <c r="CT358" s="28">
        <v>1.9140586016821075</v>
      </c>
      <c r="CU358" s="28">
        <v>1.6115221588696862</v>
      </c>
      <c r="CV358" s="28">
        <v>1.2532964828573192</v>
      </c>
      <c r="CW358" s="28">
        <v>0.86912071396837476</v>
      </c>
      <c r="CX358" s="28">
        <v>0.47773914082881674</v>
      </c>
      <c r="CY358" s="28">
        <v>-2.0759597974628967</v>
      </c>
      <c r="CZ358" s="28">
        <v>-6.5926984467103864</v>
      </c>
      <c r="DA358" s="28">
        <v>-10.267323896920711</v>
      </c>
      <c r="DB358" s="28">
        <v>-12.771142562668651</v>
      </c>
      <c r="DD358" s="28">
        <v>6.5389284333319555</v>
      </c>
      <c r="DE358" s="28">
        <v>6.1003864837434527</v>
      </c>
      <c r="DF358" s="28">
        <v>6.0231519935643565</v>
      </c>
      <c r="DG358" s="28">
        <v>5.8462725672303115</v>
      </c>
      <c r="DH358" s="28">
        <v>5.6569807466282853</v>
      </c>
      <c r="DI358" s="28">
        <v>5.4140586016821075</v>
      </c>
      <c r="DJ358" s="28">
        <v>5.1115221588696862</v>
      </c>
      <c r="DK358" s="28">
        <v>4.7532964828573192</v>
      </c>
      <c r="DL358" s="28">
        <v>4.3691207139683748</v>
      </c>
      <c r="DM358" s="28">
        <v>3.9777391408288167</v>
      </c>
      <c r="DN358" s="28">
        <v>1.4240402025371033</v>
      </c>
      <c r="DO358" s="28">
        <v>-3.0926984467103864</v>
      </c>
      <c r="DP358" s="28">
        <v>-6.7673238969207112</v>
      </c>
      <c r="DQ358" s="28">
        <v>-9.2711425626686506</v>
      </c>
      <c r="DS358" s="29">
        <v>3.0530754681793795</v>
      </c>
      <c r="DT358" s="29">
        <v>2.6079335337432603</v>
      </c>
      <c r="DU358" s="29">
        <v>2.530826425869261</v>
      </c>
      <c r="DV358" s="29">
        <v>2.34299918321965</v>
      </c>
      <c r="DW358" s="29">
        <v>2.1755347236551827</v>
      </c>
      <c r="DX358" s="29">
        <v>1.9053047567713648</v>
      </c>
      <c r="DY358" s="29">
        <v>1.5977457063895084</v>
      </c>
      <c r="DZ358" s="29">
        <v>1.2326816659644138</v>
      </c>
      <c r="EA358" s="29">
        <v>0.75044837178628399</v>
      </c>
      <c r="EB358" s="29">
        <v>-0.29201134753861524</v>
      </c>
      <c r="EC358" s="29">
        <v>-5.2481824758335165</v>
      </c>
      <c r="ED358" s="29">
        <v>-9.5698417378710623</v>
      </c>
      <c r="EE358" s="29">
        <v>-12.189839579479777</v>
      </c>
      <c r="EF358" s="29">
        <v>-11.788186957670511</v>
      </c>
      <c r="EH358" s="29">
        <v>6.5530754681793795</v>
      </c>
      <c r="EI358" s="29">
        <v>6.1079335337432603</v>
      </c>
      <c r="EJ358" s="29">
        <v>6.1079335337432603</v>
      </c>
      <c r="EK358" s="29">
        <v>5.84299918321965</v>
      </c>
      <c r="EL358" s="29">
        <v>5.6755347236551827</v>
      </c>
      <c r="EM358" s="29">
        <v>5.4053047567713648</v>
      </c>
      <c r="EN358" s="29">
        <v>5.0977457063895084</v>
      </c>
      <c r="EO358" s="29">
        <v>4.7326816659644138</v>
      </c>
      <c r="EP358" s="29">
        <v>4.250448371786284</v>
      </c>
      <c r="EQ358" s="29">
        <v>3.2079886524613848</v>
      </c>
      <c r="ER358" s="29">
        <v>-1.7481824758335165</v>
      </c>
      <c r="ES358" s="29">
        <v>-6.0698417378710623</v>
      </c>
      <c r="ET358" s="29">
        <v>-8.6898395794797771</v>
      </c>
      <c r="EU358" s="29">
        <v>-8.2881869576705114</v>
      </c>
      <c r="EW358" s="1">
        <v>391885</v>
      </c>
      <c r="EX358" s="1">
        <v>406064</v>
      </c>
      <c r="EY358" s="1" t="s">
        <v>496</v>
      </c>
      <c r="EZ358" s="1" t="s">
        <v>861</v>
      </c>
    </row>
    <row r="359" spans="2:156" ht="16" thickBot="1" x14ac:dyDescent="0.4">
      <c r="B359" s="21" t="s">
        <v>358</v>
      </c>
      <c r="C359" s="22">
        <v>11.875329397185572</v>
      </c>
      <c r="D359" s="23">
        <v>11.444082150125782</v>
      </c>
      <c r="E359" s="23">
        <v>11.207813398915922</v>
      </c>
      <c r="F359" s="23">
        <v>10.924345313510511</v>
      </c>
      <c r="G359" s="23">
        <v>10.789888063612963</v>
      </c>
      <c r="H359" s="23">
        <v>10.396645870357371</v>
      </c>
      <c r="I359" s="23">
        <v>9.966350545132391</v>
      </c>
      <c r="J359" s="23">
        <v>9.5744951275676957</v>
      </c>
      <c r="K359" s="23">
        <v>9.1913571310404087</v>
      </c>
      <c r="L359" s="23">
        <v>8.6817091404136164</v>
      </c>
      <c r="M359" s="23">
        <v>6.9985716526992725</v>
      </c>
      <c r="N359" s="23">
        <v>6.1650717001454609</v>
      </c>
      <c r="O359" s="23">
        <v>5.995981260522111</v>
      </c>
      <c r="P359" s="23">
        <v>6.2444597352307945</v>
      </c>
      <c r="Q359" s="24"/>
      <c r="R359" s="23">
        <v>16.012329397185574</v>
      </c>
      <c r="S359" s="23">
        <v>15.581082150125782</v>
      </c>
      <c r="T359" s="23">
        <v>15.344813398915923</v>
      </c>
      <c r="U359" s="23">
        <v>15.061345313510511</v>
      </c>
      <c r="V359" s="23">
        <v>14.926888063612964</v>
      </c>
      <c r="W359" s="23">
        <v>14.533645870357372</v>
      </c>
      <c r="X359" s="23">
        <v>14.103350545132392</v>
      </c>
      <c r="Y359" s="23">
        <v>13.711495127567696</v>
      </c>
      <c r="Z359" s="23">
        <v>13.328357131040409</v>
      </c>
      <c r="AA359" s="23">
        <v>12.818709140413617</v>
      </c>
      <c r="AB359" s="23">
        <v>11.135571652699273</v>
      </c>
      <c r="AC359" s="23">
        <v>10.302071700145461</v>
      </c>
      <c r="AD359" s="23">
        <v>10.132981260522111</v>
      </c>
      <c r="AE359" s="23">
        <v>10.381459735230795</v>
      </c>
      <c r="AG359" s="25">
        <v>12.248375378950259</v>
      </c>
      <c r="AH359" s="25">
        <v>12.132549117712436</v>
      </c>
      <c r="AI359" s="25">
        <v>11.857287248502722</v>
      </c>
      <c r="AJ359" s="25">
        <v>11.548831228845582</v>
      </c>
      <c r="AK359" s="25">
        <v>11.418269114540706</v>
      </c>
      <c r="AL359" s="25">
        <v>11.060628527150023</v>
      </c>
      <c r="AM359" s="25">
        <v>10.665225033367669</v>
      </c>
      <c r="AN359" s="25">
        <v>10.305126399247026</v>
      </c>
      <c r="AO359" s="25">
        <v>9.9517664725305401</v>
      </c>
      <c r="AP359" s="25">
        <v>9.5324680652026839</v>
      </c>
      <c r="AQ359" s="25">
        <v>8.2921641128065513</v>
      </c>
      <c r="AR359" s="25">
        <v>7.4470691851279316</v>
      </c>
      <c r="AS359" s="25">
        <v>7.002639762550908</v>
      </c>
      <c r="AT359" s="25">
        <v>6.8584009268741895</v>
      </c>
      <c r="AV359" s="26">
        <v>16.385375378950258</v>
      </c>
      <c r="AW359" s="26">
        <v>16.269549117712437</v>
      </c>
      <c r="AX359" s="26">
        <v>15.994287248502722</v>
      </c>
      <c r="AY359" s="26">
        <v>15.685831228845583</v>
      </c>
      <c r="AZ359" s="26">
        <v>15.555269114540707</v>
      </c>
      <c r="BA359" s="26">
        <v>15.197628527150023</v>
      </c>
      <c r="BB359" s="26">
        <v>14.802225033367669</v>
      </c>
      <c r="BC359" s="26">
        <v>14.442126399247027</v>
      </c>
      <c r="BD359" s="26">
        <v>14.088766472530541</v>
      </c>
      <c r="BE359" s="26">
        <v>13.669468065202684</v>
      </c>
      <c r="BF359" s="26">
        <v>12.429164112806552</v>
      </c>
      <c r="BG359" s="26">
        <v>11.584069185127932</v>
      </c>
      <c r="BH359" s="26">
        <v>11.139639762550908</v>
      </c>
      <c r="BI359" s="26">
        <v>10.99540092687419</v>
      </c>
      <c r="BK359" s="27">
        <v>11.879345574853142</v>
      </c>
      <c r="BL359" s="27">
        <v>11.458189422090934</v>
      </c>
      <c r="BM359" s="27">
        <v>11.23259993899593</v>
      </c>
      <c r="BN359" s="27">
        <v>10.957453622093285</v>
      </c>
      <c r="BO359" s="27">
        <v>10.832720536388093</v>
      </c>
      <c r="BP359" s="27">
        <v>10.452170751632506</v>
      </c>
      <c r="BQ359" s="27">
        <v>10.03491293444096</v>
      </c>
      <c r="BR359" s="27">
        <v>9.6556014215619257</v>
      </c>
      <c r="BS359" s="27">
        <v>9.2921549232330349</v>
      </c>
      <c r="BT359" s="27">
        <v>8.8284685739921365</v>
      </c>
      <c r="BU359" s="27">
        <v>7.3169402628975533</v>
      </c>
      <c r="BV359" s="27">
        <v>6.6615358425470426</v>
      </c>
      <c r="BW359" s="27">
        <v>6.590024647309157</v>
      </c>
      <c r="BX359" s="27">
        <v>6.8930109399597193</v>
      </c>
      <c r="BZ359" s="27">
        <v>16.01634557485314</v>
      </c>
      <c r="CA359" s="27">
        <v>15.595189422090934</v>
      </c>
      <c r="CB359" s="27">
        <v>15.369599938995931</v>
      </c>
      <c r="CC359" s="27">
        <v>15.094453622093285</v>
      </c>
      <c r="CD359" s="27">
        <v>14.969720536388094</v>
      </c>
      <c r="CE359" s="27">
        <v>14.589170751632507</v>
      </c>
      <c r="CF359" s="27">
        <v>14.171912934440961</v>
      </c>
      <c r="CG359" s="27">
        <v>13.792601421561926</v>
      </c>
      <c r="CH359" s="27">
        <v>13.429154923233035</v>
      </c>
      <c r="CI359" s="27">
        <v>12.965468573992137</v>
      </c>
      <c r="CJ359" s="27">
        <v>11.453940262897554</v>
      </c>
      <c r="CK359" s="27">
        <v>10.798535842547043</v>
      </c>
      <c r="CL359" s="27">
        <v>10.727024647309158</v>
      </c>
      <c r="CM359" s="27">
        <v>11.03001093995972</v>
      </c>
      <c r="CO359" s="28">
        <v>11.895746951061207</v>
      </c>
      <c r="CP359" s="28">
        <v>11.489590382971997</v>
      </c>
      <c r="CQ359" s="28">
        <v>11.282449387177296</v>
      </c>
      <c r="CR359" s="28">
        <v>11.025296073581666</v>
      </c>
      <c r="CS359" s="28">
        <v>10.939691525360649</v>
      </c>
      <c r="CT359" s="28">
        <v>10.604028708876532</v>
      </c>
      <c r="CU359" s="28">
        <v>10.223084638756236</v>
      </c>
      <c r="CV359" s="28">
        <v>9.8883628934398811</v>
      </c>
      <c r="CW359" s="28">
        <v>9.6060031955635026</v>
      </c>
      <c r="CX359" s="28">
        <v>9.2572106805955165</v>
      </c>
      <c r="CY359" s="28">
        <v>7.269267213566085</v>
      </c>
      <c r="CZ359" s="28">
        <v>3.6141811756497546</v>
      </c>
      <c r="DA359" s="28">
        <v>0.80354036794788541</v>
      </c>
      <c r="DB359" s="28">
        <v>-0.93786807082160095</v>
      </c>
      <c r="DD359" s="28">
        <v>16.032746951061206</v>
      </c>
      <c r="DE359" s="28">
        <v>15.626590382971997</v>
      </c>
      <c r="DF359" s="28">
        <v>15.419449387177297</v>
      </c>
      <c r="DG359" s="28">
        <v>15.162296073581667</v>
      </c>
      <c r="DH359" s="28">
        <v>15.076691525360649</v>
      </c>
      <c r="DI359" s="28">
        <v>14.741028708876533</v>
      </c>
      <c r="DJ359" s="28">
        <v>14.360084638756236</v>
      </c>
      <c r="DK359" s="28">
        <v>14.025362893439882</v>
      </c>
      <c r="DL359" s="28">
        <v>13.743003195563503</v>
      </c>
      <c r="DM359" s="28">
        <v>13.394210680595517</v>
      </c>
      <c r="DN359" s="28">
        <v>11.406267213566085</v>
      </c>
      <c r="DO359" s="28">
        <v>7.7511811756497551</v>
      </c>
      <c r="DP359" s="28">
        <v>4.9405403679478859</v>
      </c>
      <c r="DQ359" s="28">
        <v>3.1991319291783995</v>
      </c>
      <c r="DS359" s="29">
        <v>11.889531386402385</v>
      </c>
      <c r="DT359" s="29">
        <v>11.44888348036848</v>
      </c>
      <c r="DU359" s="29">
        <v>11.228746438213177</v>
      </c>
      <c r="DV359" s="29">
        <v>10.979431591030044</v>
      </c>
      <c r="DW359" s="29">
        <v>10.899942142767372</v>
      </c>
      <c r="DX359" s="29">
        <v>10.589265460730179</v>
      </c>
      <c r="DY359" s="29">
        <v>10.238201023892431</v>
      </c>
      <c r="DZ359" s="29">
        <v>9.9446098578208986</v>
      </c>
      <c r="EA359" s="29">
        <v>9.5951839887890671</v>
      </c>
      <c r="EB359" s="29">
        <v>8.640669969750661</v>
      </c>
      <c r="EC359" s="29">
        <v>4.4100631023851946</v>
      </c>
      <c r="ED359" s="29">
        <v>1.1672289491969003</v>
      </c>
      <c r="EE359" s="29">
        <v>-0.63686054767867972</v>
      </c>
      <c r="EF359" s="29">
        <v>4.5816613742065471E-2</v>
      </c>
      <c r="EH359" s="29">
        <v>16.026531386402386</v>
      </c>
      <c r="EI359" s="29">
        <v>15.58588348036848</v>
      </c>
      <c r="EJ359" s="29">
        <v>15.58588348036848</v>
      </c>
      <c r="EK359" s="29">
        <v>15.116431591030045</v>
      </c>
      <c r="EL359" s="29">
        <v>15.036942142767373</v>
      </c>
      <c r="EM359" s="29">
        <v>14.726265460730179</v>
      </c>
      <c r="EN359" s="29">
        <v>14.375201023892432</v>
      </c>
      <c r="EO359" s="29">
        <v>14.081609857820899</v>
      </c>
      <c r="EP359" s="29">
        <v>13.732183988789068</v>
      </c>
      <c r="EQ359" s="29">
        <v>12.777669969750661</v>
      </c>
      <c r="ER359" s="29">
        <v>8.5470631023851951</v>
      </c>
      <c r="ES359" s="29">
        <v>5.3042289491969008</v>
      </c>
      <c r="ET359" s="29">
        <v>3.5001394523213207</v>
      </c>
      <c r="EU359" s="29">
        <v>4.1828166137420659</v>
      </c>
      <c r="EW359" s="1">
        <v>338653</v>
      </c>
      <c r="EX359" s="1">
        <v>556688</v>
      </c>
      <c r="EY359" s="1" t="s">
        <v>542</v>
      </c>
      <c r="EZ359" s="1" t="s">
        <v>873</v>
      </c>
    </row>
    <row r="360" spans="2:156" ht="16" thickBot="1" x14ac:dyDescent="0.4">
      <c r="B360" s="21" t="s">
        <v>359</v>
      </c>
      <c r="C360" s="22">
        <v>4.67297254694539</v>
      </c>
      <c r="D360" s="23">
        <v>4.254659437362184</v>
      </c>
      <c r="E360" s="23">
        <v>4.2019999090506452</v>
      </c>
      <c r="F360" s="23">
        <v>4.0471145803014874</v>
      </c>
      <c r="G360" s="23">
        <v>3.8080758581234679</v>
      </c>
      <c r="H360" s="23">
        <v>3.4709742390095002</v>
      </c>
      <c r="I360" s="23">
        <v>3.1073047040469195</v>
      </c>
      <c r="J360" s="23">
        <v>2.8503721985553057</v>
      </c>
      <c r="K360" s="23">
        <v>2.6011985027196189</v>
      </c>
      <c r="L360" s="23">
        <v>2.2708909874150702</v>
      </c>
      <c r="M360" s="23">
        <v>1.1798110606590271</v>
      </c>
      <c r="N360" s="23">
        <v>0.5535004449992762</v>
      </c>
      <c r="O360" s="23">
        <v>0.34686341311174118</v>
      </c>
      <c r="P360" s="23">
        <v>0.32231308851886453</v>
      </c>
      <c r="Q360" s="24"/>
      <c r="R360" s="23">
        <v>8.17297254694539</v>
      </c>
      <c r="S360" s="23">
        <v>7.754659437362184</v>
      </c>
      <c r="T360" s="23">
        <v>7.7019999090506452</v>
      </c>
      <c r="U360" s="23">
        <v>7.5471145803014874</v>
      </c>
      <c r="V360" s="23">
        <v>7.3080758581234679</v>
      </c>
      <c r="W360" s="23">
        <v>6.9709742390095002</v>
      </c>
      <c r="X360" s="23">
        <v>6.6073047040469195</v>
      </c>
      <c r="Y360" s="23">
        <v>6.3503721985553057</v>
      </c>
      <c r="Z360" s="23">
        <v>6.1011985027196189</v>
      </c>
      <c r="AA360" s="23">
        <v>5.7708909874150702</v>
      </c>
      <c r="AB360" s="23">
        <v>4.6798110606590271</v>
      </c>
      <c r="AC360" s="23">
        <v>4.0535004449992762</v>
      </c>
      <c r="AD360" s="23">
        <v>3.8468634131117412</v>
      </c>
      <c r="AE360" s="23">
        <v>3.8223130885188645</v>
      </c>
      <c r="AG360" s="25">
        <v>4.8219795362276354</v>
      </c>
      <c r="AH360" s="25">
        <v>4.564137436204188</v>
      </c>
      <c r="AI360" s="25">
        <v>4.3828769087879333</v>
      </c>
      <c r="AJ360" s="25">
        <v>4.1905256670550965</v>
      </c>
      <c r="AK360" s="25">
        <v>3.9112157222183637</v>
      </c>
      <c r="AL360" s="25">
        <v>3.5538083592899063</v>
      </c>
      <c r="AM360" s="25">
        <v>3.1434019549255918</v>
      </c>
      <c r="AN360" s="25">
        <v>2.817530510517452</v>
      </c>
      <c r="AO360" s="25">
        <v>2.510165791510552</v>
      </c>
      <c r="AP360" s="25">
        <v>2.1369480758528869</v>
      </c>
      <c r="AQ360" s="25">
        <v>1.2115749382871002</v>
      </c>
      <c r="AR360" s="25">
        <v>0.50762461407991211</v>
      </c>
      <c r="AS360" s="25">
        <v>9.3965082966739999E-2</v>
      </c>
      <c r="AT360" s="25">
        <v>-0.20389007322916797</v>
      </c>
      <c r="AV360" s="26">
        <v>8.3219795362276354</v>
      </c>
      <c r="AW360" s="26">
        <v>8.064137436204188</v>
      </c>
      <c r="AX360" s="26">
        <v>7.8828769087879333</v>
      </c>
      <c r="AY360" s="26">
        <v>7.6905256670550965</v>
      </c>
      <c r="AZ360" s="26">
        <v>7.4112157222183637</v>
      </c>
      <c r="BA360" s="26">
        <v>7.0538083592899063</v>
      </c>
      <c r="BB360" s="26">
        <v>6.6434019549255918</v>
      </c>
      <c r="BC360" s="26">
        <v>6.317530510517452</v>
      </c>
      <c r="BD360" s="26">
        <v>6.010165791510552</v>
      </c>
      <c r="BE360" s="26">
        <v>5.6369480758528869</v>
      </c>
      <c r="BF360" s="26">
        <v>4.7115749382871002</v>
      </c>
      <c r="BG360" s="26">
        <v>4.0076246140799121</v>
      </c>
      <c r="BH360" s="26">
        <v>3.59396508296674</v>
      </c>
      <c r="BI360" s="26">
        <v>3.296109926770832</v>
      </c>
      <c r="BK360" s="27">
        <v>4.6822919895449218</v>
      </c>
      <c r="BL360" s="27">
        <v>4.290576862455584</v>
      </c>
      <c r="BM360" s="27">
        <v>4.2536958910266716</v>
      </c>
      <c r="BN360" s="27">
        <v>4.1177329557077922</v>
      </c>
      <c r="BO360" s="27">
        <v>3.8980951106446025</v>
      </c>
      <c r="BP360" s="27">
        <v>3.5816365019226364</v>
      </c>
      <c r="BQ360" s="27">
        <v>3.238974095795232</v>
      </c>
      <c r="BR360" s="27">
        <v>2.9976848905747602</v>
      </c>
      <c r="BS360" s="27">
        <v>2.7746560159634104</v>
      </c>
      <c r="BT360" s="27">
        <v>2.4820300748117887</v>
      </c>
      <c r="BU360" s="27">
        <v>1.4989117484836676</v>
      </c>
      <c r="BV360" s="27">
        <v>0.9465558011263262</v>
      </c>
      <c r="BW360" s="27">
        <v>0.7580425432737421</v>
      </c>
      <c r="BX360" s="27">
        <v>0.73932987797836702</v>
      </c>
      <c r="BZ360" s="27">
        <v>8.1822919895449218</v>
      </c>
      <c r="CA360" s="27">
        <v>7.790576862455584</v>
      </c>
      <c r="CB360" s="27">
        <v>7.7536958910266716</v>
      </c>
      <c r="CC360" s="27">
        <v>7.6177329557077922</v>
      </c>
      <c r="CD360" s="27">
        <v>7.3980951106446025</v>
      </c>
      <c r="CE360" s="27">
        <v>7.0816365019226364</v>
      </c>
      <c r="CF360" s="27">
        <v>6.738974095795232</v>
      </c>
      <c r="CG360" s="27">
        <v>6.4976848905747602</v>
      </c>
      <c r="CH360" s="27">
        <v>6.2746560159634104</v>
      </c>
      <c r="CI360" s="27">
        <v>5.9820300748117887</v>
      </c>
      <c r="CJ360" s="27">
        <v>4.9989117484836676</v>
      </c>
      <c r="CK360" s="27">
        <v>4.4465558011263262</v>
      </c>
      <c r="CL360" s="27">
        <v>4.2580425432737421</v>
      </c>
      <c r="CM360" s="27">
        <v>4.239329877978367</v>
      </c>
      <c r="CO360" s="28">
        <v>4.6904495284688554</v>
      </c>
      <c r="CP360" s="28">
        <v>4.2907238380049826</v>
      </c>
      <c r="CQ360" s="28">
        <v>4.2682464254226833</v>
      </c>
      <c r="CR360" s="28">
        <v>4.1121610951469396</v>
      </c>
      <c r="CS360" s="28">
        <v>3.8935158248382695</v>
      </c>
      <c r="CT360" s="28">
        <v>3.5735519655050414</v>
      </c>
      <c r="CU360" s="28">
        <v>3.2212517311045978</v>
      </c>
      <c r="CV360" s="28">
        <v>2.9784233425215607</v>
      </c>
      <c r="CW360" s="28">
        <v>2.7602819617638552</v>
      </c>
      <c r="CX360" s="28">
        <v>2.4985455425938365</v>
      </c>
      <c r="CY360" s="28">
        <v>1.1016341045489675</v>
      </c>
      <c r="CZ360" s="28">
        <v>-1.7783458542117998</v>
      </c>
      <c r="DA360" s="28">
        <v>-3.9768253797052502</v>
      </c>
      <c r="DB360" s="28">
        <v>-5.5080170769741095</v>
      </c>
      <c r="DD360" s="28">
        <v>8.1904495284688554</v>
      </c>
      <c r="DE360" s="28">
        <v>7.7907238380049826</v>
      </c>
      <c r="DF360" s="28">
        <v>7.7682464254226833</v>
      </c>
      <c r="DG360" s="28">
        <v>7.6121610951469396</v>
      </c>
      <c r="DH360" s="28">
        <v>7.3935158248382695</v>
      </c>
      <c r="DI360" s="28">
        <v>7.0735519655050414</v>
      </c>
      <c r="DJ360" s="28">
        <v>6.7212517311045978</v>
      </c>
      <c r="DK360" s="28">
        <v>6.4784233425215607</v>
      </c>
      <c r="DL360" s="28">
        <v>6.2602819617638552</v>
      </c>
      <c r="DM360" s="28">
        <v>5.9985455425938365</v>
      </c>
      <c r="DN360" s="28">
        <v>4.6016341045489675</v>
      </c>
      <c r="DO360" s="28">
        <v>1.7216541457882002</v>
      </c>
      <c r="DP360" s="28">
        <v>-0.47682537970525019</v>
      </c>
      <c r="DQ360" s="28">
        <v>-2.0080170769741095</v>
      </c>
      <c r="DS360" s="29">
        <v>4.6768342052334013</v>
      </c>
      <c r="DT360" s="29">
        <v>4.274261463536865</v>
      </c>
      <c r="DU360" s="29">
        <v>4.2789816176934092</v>
      </c>
      <c r="DV360" s="29">
        <v>4.1751919882720312</v>
      </c>
      <c r="DW360" s="29">
        <v>4.0076063250024934</v>
      </c>
      <c r="DX360" s="29">
        <v>3.7479972656678679</v>
      </c>
      <c r="DY360" s="29">
        <v>3.4539343712998924</v>
      </c>
      <c r="DZ360" s="29">
        <v>3.273835820287923</v>
      </c>
      <c r="EA360" s="29">
        <v>3.0338047600894456</v>
      </c>
      <c r="EB360" s="29">
        <v>2.3008812539723031</v>
      </c>
      <c r="EC360" s="29">
        <v>-0.99827729489270567</v>
      </c>
      <c r="ED360" s="29">
        <v>-3.6221629360387197</v>
      </c>
      <c r="EE360" s="29">
        <v>-5.0803575613873875</v>
      </c>
      <c r="EF360" s="29">
        <v>-4.6416411577125132</v>
      </c>
      <c r="EH360" s="29">
        <v>8.1768342052334013</v>
      </c>
      <c r="EI360" s="29">
        <v>7.774261463536865</v>
      </c>
      <c r="EJ360" s="29">
        <v>7.774261463536865</v>
      </c>
      <c r="EK360" s="29">
        <v>7.6751919882720312</v>
      </c>
      <c r="EL360" s="29">
        <v>7.5076063250024934</v>
      </c>
      <c r="EM360" s="29">
        <v>7.2479972656678679</v>
      </c>
      <c r="EN360" s="29">
        <v>6.9539343712998924</v>
      </c>
      <c r="EO360" s="29">
        <v>6.773835820287923</v>
      </c>
      <c r="EP360" s="29">
        <v>6.5338047600894456</v>
      </c>
      <c r="EQ360" s="29">
        <v>5.8008812539723031</v>
      </c>
      <c r="ER360" s="29">
        <v>2.5017227051072943</v>
      </c>
      <c r="ES360" s="29">
        <v>-0.12216293603871975</v>
      </c>
      <c r="ET360" s="29">
        <v>-1.5803575613873875</v>
      </c>
      <c r="EU360" s="29">
        <v>-1.1416411577125132</v>
      </c>
      <c r="EW360" s="1">
        <v>384710</v>
      </c>
      <c r="EX360" s="1">
        <v>381286</v>
      </c>
      <c r="EY360" s="1" t="s">
        <v>450</v>
      </c>
      <c r="EZ360" s="1" t="s">
        <v>859</v>
      </c>
    </row>
    <row r="361" spans="2:156" ht="16" thickBot="1" x14ac:dyDescent="0.4">
      <c r="B361" s="21" t="s">
        <v>360</v>
      </c>
      <c r="C361" s="22">
        <v>9.4644473733827752</v>
      </c>
      <c r="D361" s="23">
        <v>9.1250573554851169</v>
      </c>
      <c r="E361" s="23">
        <v>8.8179889500541044</v>
      </c>
      <c r="F361" s="23">
        <v>8.3979630616924048</v>
      </c>
      <c r="G361" s="23">
        <v>8.0935662764305984</v>
      </c>
      <c r="H361" s="23">
        <v>7.6134170000007497</v>
      </c>
      <c r="I361" s="23">
        <v>7.0667061645852769</v>
      </c>
      <c r="J361" s="23">
        <v>6.573982491081594</v>
      </c>
      <c r="K361" s="23">
        <v>6.0738104834810756</v>
      </c>
      <c r="L361" s="23">
        <v>5.392853069008595</v>
      </c>
      <c r="M361" s="23">
        <v>3.0466339250426735</v>
      </c>
      <c r="N361" s="23">
        <v>1.8811046922783561</v>
      </c>
      <c r="O361" s="23">
        <v>1.6195051797499609</v>
      </c>
      <c r="P361" s="23">
        <v>1.9977368829118021</v>
      </c>
      <c r="Q361" s="24"/>
      <c r="R361" s="23">
        <v>13.464447373382775</v>
      </c>
      <c r="S361" s="23">
        <v>13.125057355485117</v>
      </c>
      <c r="T361" s="23">
        <v>12.817988950054104</v>
      </c>
      <c r="U361" s="23">
        <v>12.397963061692405</v>
      </c>
      <c r="V361" s="23">
        <v>12.093566276430598</v>
      </c>
      <c r="W361" s="23">
        <v>11.61341700000075</v>
      </c>
      <c r="X361" s="23">
        <v>11.066706164585277</v>
      </c>
      <c r="Y361" s="23">
        <v>10.573982491081594</v>
      </c>
      <c r="Z361" s="23">
        <v>10.073810483481076</v>
      </c>
      <c r="AA361" s="23">
        <v>9.392853069008595</v>
      </c>
      <c r="AB361" s="23">
        <v>7.0466339250426735</v>
      </c>
      <c r="AC361" s="23">
        <v>5.8811046922783561</v>
      </c>
      <c r="AD361" s="23">
        <v>5.6195051797499609</v>
      </c>
      <c r="AE361" s="23">
        <v>5.9977368829118021</v>
      </c>
      <c r="AG361" s="25">
        <v>9.5473933438339689</v>
      </c>
      <c r="AH361" s="25">
        <v>9.2980240052374405</v>
      </c>
      <c r="AI361" s="25">
        <v>8.9265657079942962</v>
      </c>
      <c r="AJ361" s="25">
        <v>8.5488089579021942</v>
      </c>
      <c r="AK361" s="25">
        <v>8.2873331828371963</v>
      </c>
      <c r="AL361" s="25">
        <v>7.8467338377656493</v>
      </c>
      <c r="AM361" s="25">
        <v>7.3378541210541055</v>
      </c>
      <c r="AN361" s="25">
        <v>6.8699710297662691</v>
      </c>
      <c r="AO361" s="25">
        <v>6.35526751534967</v>
      </c>
      <c r="AP361" s="25">
        <v>5.2471275655981131</v>
      </c>
      <c r="AQ361" s="25">
        <v>4.4250142382274049</v>
      </c>
      <c r="AR361" s="25">
        <v>3.4125229659004361</v>
      </c>
      <c r="AS361" s="25">
        <v>2.7742695367696655</v>
      </c>
      <c r="AT361" s="25">
        <v>2.3939057863212625</v>
      </c>
      <c r="AV361" s="26">
        <v>13.547393343833969</v>
      </c>
      <c r="AW361" s="26">
        <v>13.298024005237441</v>
      </c>
      <c r="AX361" s="26">
        <v>12.926565707994296</v>
      </c>
      <c r="AY361" s="26">
        <v>12.548808957902194</v>
      </c>
      <c r="AZ361" s="26">
        <v>12.287333182837196</v>
      </c>
      <c r="BA361" s="26">
        <v>11.846733837765649</v>
      </c>
      <c r="BB361" s="26">
        <v>11.337854121054106</v>
      </c>
      <c r="BC361" s="26">
        <v>10.869971029766269</v>
      </c>
      <c r="BD361" s="26">
        <v>10.35526751534967</v>
      </c>
      <c r="BE361" s="26">
        <v>9.2471275655981131</v>
      </c>
      <c r="BF361" s="26">
        <v>8.4250142382274049</v>
      </c>
      <c r="BG361" s="26">
        <v>7.4125229659004361</v>
      </c>
      <c r="BH361" s="26">
        <v>6.7742695367696655</v>
      </c>
      <c r="BI361" s="26">
        <v>6.3939057863212625</v>
      </c>
      <c r="BK361" s="27">
        <v>9.4683066163756173</v>
      </c>
      <c r="BL361" s="27">
        <v>9.1455065253416503</v>
      </c>
      <c r="BM361" s="27">
        <v>8.8578651597223264</v>
      </c>
      <c r="BN361" s="27">
        <v>8.462727907326407</v>
      </c>
      <c r="BO361" s="27">
        <v>8.1814582373342866</v>
      </c>
      <c r="BP361" s="27">
        <v>7.7286830031811888</v>
      </c>
      <c r="BQ361" s="27">
        <v>7.2101484237003373</v>
      </c>
      <c r="BR361" s="27">
        <v>6.7439980902910648</v>
      </c>
      <c r="BS361" s="27">
        <v>6.2753201589601133</v>
      </c>
      <c r="BT361" s="27">
        <v>5.6640661099068765</v>
      </c>
      <c r="BU361" s="27">
        <v>3.5288419086378937</v>
      </c>
      <c r="BV361" s="27">
        <v>2.5002209402195064</v>
      </c>
      <c r="BW361" s="27">
        <v>2.2888072253425875</v>
      </c>
      <c r="BX361" s="27">
        <v>2.6380140898631765</v>
      </c>
      <c r="BZ361" s="27">
        <v>13.468306616375617</v>
      </c>
      <c r="CA361" s="27">
        <v>13.14550652534165</v>
      </c>
      <c r="CB361" s="27">
        <v>12.857865159722326</v>
      </c>
      <c r="CC361" s="27">
        <v>12.462727907326407</v>
      </c>
      <c r="CD361" s="27">
        <v>12.181458237334287</v>
      </c>
      <c r="CE361" s="27">
        <v>11.728683003181189</v>
      </c>
      <c r="CF361" s="27">
        <v>11.210148423700337</v>
      </c>
      <c r="CG361" s="27">
        <v>10.743998090291065</v>
      </c>
      <c r="CH361" s="27">
        <v>10.275320158960113</v>
      </c>
      <c r="CI361" s="27">
        <v>9.6640661099068765</v>
      </c>
      <c r="CJ361" s="27">
        <v>7.5288419086378937</v>
      </c>
      <c r="CK361" s="27">
        <v>6.5002209402195064</v>
      </c>
      <c r="CL361" s="27">
        <v>6.2888072253425875</v>
      </c>
      <c r="CM361" s="27">
        <v>6.6380140898631765</v>
      </c>
      <c r="CO361" s="28">
        <v>9.4679540263498279</v>
      </c>
      <c r="CP361" s="28">
        <v>9.1144344767960632</v>
      </c>
      <c r="CQ361" s="28">
        <v>8.799922615473843</v>
      </c>
      <c r="CR361" s="28">
        <v>8.3831361579989991</v>
      </c>
      <c r="CS361" s="28">
        <v>8.0640026345829519</v>
      </c>
      <c r="CT361" s="28">
        <v>7.5572216125612215</v>
      </c>
      <c r="CU361" s="28">
        <v>6.9581023012514649</v>
      </c>
      <c r="CV361" s="28">
        <v>6.4083103094575584</v>
      </c>
      <c r="CW361" s="28">
        <v>5.9189368852663975</v>
      </c>
      <c r="CX361" s="28">
        <v>5.3944644974621667</v>
      </c>
      <c r="CY361" s="28">
        <v>2.9514580148961294</v>
      </c>
      <c r="CZ361" s="28">
        <v>-1.2859069410796806</v>
      </c>
      <c r="DA361" s="28">
        <v>-4.1749602417074563</v>
      </c>
      <c r="DB361" s="28">
        <v>-6.40420687546181</v>
      </c>
      <c r="DD361" s="28">
        <v>13.467954026349828</v>
      </c>
      <c r="DE361" s="28">
        <v>13.114434476796063</v>
      </c>
      <c r="DF361" s="28">
        <v>12.799922615473843</v>
      </c>
      <c r="DG361" s="28">
        <v>12.383136157998999</v>
      </c>
      <c r="DH361" s="28">
        <v>12.064002634582952</v>
      </c>
      <c r="DI361" s="28">
        <v>11.557221612561221</v>
      </c>
      <c r="DJ361" s="28">
        <v>10.958102301251465</v>
      </c>
      <c r="DK361" s="28">
        <v>10.408310309457558</v>
      </c>
      <c r="DL361" s="28">
        <v>9.9189368852663975</v>
      </c>
      <c r="DM361" s="28">
        <v>9.3944644974621667</v>
      </c>
      <c r="DN361" s="28">
        <v>6.9514580148961294</v>
      </c>
      <c r="DO361" s="28">
        <v>2.7140930589203194</v>
      </c>
      <c r="DP361" s="28">
        <v>-0.17496024170745628</v>
      </c>
      <c r="DQ361" s="28">
        <v>-2.40420687546181</v>
      </c>
      <c r="DS361" s="29">
        <v>9.4108865210049366</v>
      </c>
      <c r="DT361" s="29">
        <v>9.0114961169048744</v>
      </c>
      <c r="DU361" s="29">
        <v>8.7236310023386032</v>
      </c>
      <c r="DV361" s="29">
        <v>8.3451578539772857</v>
      </c>
      <c r="DW361" s="29">
        <v>8.0612764731006479</v>
      </c>
      <c r="DX361" s="29">
        <v>7.6222063302055449</v>
      </c>
      <c r="DY361" s="29">
        <v>7.112352503014197</v>
      </c>
      <c r="DZ361" s="29">
        <v>6.6843776290906547</v>
      </c>
      <c r="EA361" s="29">
        <v>6.2892345849746718</v>
      </c>
      <c r="EB361" s="29">
        <v>5.2030801778017128</v>
      </c>
      <c r="EC361" s="29">
        <v>0.24704790771319196</v>
      </c>
      <c r="ED361" s="29">
        <v>-3.3192577846397313</v>
      </c>
      <c r="EE361" s="29">
        <v>-5.2401399355207694</v>
      </c>
      <c r="EF361" s="29">
        <v>-4.6335308059948233</v>
      </c>
      <c r="EH361" s="29">
        <v>13.410886521004937</v>
      </c>
      <c r="EI361" s="29">
        <v>13.011496116904874</v>
      </c>
      <c r="EJ361" s="29">
        <v>13.011496116904874</v>
      </c>
      <c r="EK361" s="29">
        <v>12.345157853977286</v>
      </c>
      <c r="EL361" s="29">
        <v>12.061276473100648</v>
      </c>
      <c r="EM361" s="29">
        <v>11.622206330205545</v>
      </c>
      <c r="EN361" s="29">
        <v>11.112352503014197</v>
      </c>
      <c r="EO361" s="29">
        <v>10.684377629090655</v>
      </c>
      <c r="EP361" s="29">
        <v>10.289234584974672</v>
      </c>
      <c r="EQ361" s="29">
        <v>9.2030801778017128</v>
      </c>
      <c r="ER361" s="29">
        <v>4.247047907713192</v>
      </c>
      <c r="ES361" s="29">
        <v>0.68074221536026869</v>
      </c>
      <c r="ET361" s="29">
        <v>-1.2401399355207694</v>
      </c>
      <c r="EU361" s="29">
        <v>-0.63353080599482325</v>
      </c>
      <c r="EW361" s="1">
        <v>341657</v>
      </c>
      <c r="EX361" s="1">
        <v>498418</v>
      </c>
      <c r="EY361" s="1" t="s">
        <v>454</v>
      </c>
      <c r="EZ361" s="1" t="s">
        <v>872</v>
      </c>
    </row>
    <row r="362" spans="2:156" ht="16" thickBot="1" x14ac:dyDescent="0.4">
      <c r="B362" s="21" t="s">
        <v>361</v>
      </c>
      <c r="C362" s="22">
        <v>5.323687283017259</v>
      </c>
      <c r="D362" s="23">
        <v>4.6618702878994878</v>
      </c>
      <c r="E362" s="23">
        <v>4.7858415649366766</v>
      </c>
      <c r="F362" s="23">
        <v>4.2968741558596744</v>
      </c>
      <c r="G362" s="23">
        <v>4.3405547173621724</v>
      </c>
      <c r="H362" s="23">
        <v>3.9901157173535289</v>
      </c>
      <c r="I362" s="23">
        <v>3.5599606555731658</v>
      </c>
      <c r="J362" s="23">
        <v>3.1558458309329325</v>
      </c>
      <c r="K362" s="23">
        <v>2.7489660836210668</v>
      </c>
      <c r="L362" s="23">
        <v>2.1996765607877435</v>
      </c>
      <c r="M362" s="23">
        <v>0.5354582246254509</v>
      </c>
      <c r="N362" s="23">
        <v>-0.20428081033933054</v>
      </c>
      <c r="O362" s="23">
        <v>-0.32350611216491387</v>
      </c>
      <c r="P362" s="23">
        <v>-2.0546461400130056E-2</v>
      </c>
      <c r="Q362" s="24"/>
      <c r="R362" s="23">
        <v>8.823687283017259</v>
      </c>
      <c r="S362" s="23">
        <v>8.1618702878994878</v>
      </c>
      <c r="T362" s="23">
        <v>8.2858415649366766</v>
      </c>
      <c r="U362" s="23">
        <v>7.7968741558596744</v>
      </c>
      <c r="V362" s="23">
        <v>7.8405547173621724</v>
      </c>
      <c r="W362" s="23">
        <v>7.4901157173535289</v>
      </c>
      <c r="X362" s="23">
        <v>7.0599606555731658</v>
      </c>
      <c r="Y362" s="23">
        <v>6.6558458309329325</v>
      </c>
      <c r="Z362" s="23">
        <v>6.2489660836210668</v>
      </c>
      <c r="AA362" s="23">
        <v>5.6996765607877435</v>
      </c>
      <c r="AB362" s="23">
        <v>4.0354582246254509</v>
      </c>
      <c r="AC362" s="23">
        <v>3.2957191896606695</v>
      </c>
      <c r="AD362" s="23">
        <v>3.1764938878350861</v>
      </c>
      <c r="AE362" s="23">
        <v>3.4794535385998699</v>
      </c>
      <c r="AG362" s="25">
        <v>5.5247988598257951</v>
      </c>
      <c r="AH362" s="25">
        <v>5.0354603667584339</v>
      </c>
      <c r="AI362" s="25">
        <v>5.0754324819576109</v>
      </c>
      <c r="AJ362" s="25">
        <v>4.5535121799161207</v>
      </c>
      <c r="AK362" s="25">
        <v>4.5809066387732642</v>
      </c>
      <c r="AL362" s="25">
        <v>4.2257425980335306</v>
      </c>
      <c r="AM362" s="25">
        <v>3.8157239730490531</v>
      </c>
      <c r="AN362" s="25">
        <v>3.409723388590745</v>
      </c>
      <c r="AO362" s="25">
        <v>2.9433589305373431</v>
      </c>
      <c r="AP362" s="25">
        <v>2.5521299228272447</v>
      </c>
      <c r="AQ362" s="25">
        <v>1.3778959954659662</v>
      </c>
      <c r="AR362" s="25">
        <v>0.61392884050984264</v>
      </c>
      <c r="AS362" s="25">
        <v>0.19135586913271041</v>
      </c>
      <c r="AT362" s="25">
        <v>5.8053915608081041E-2</v>
      </c>
      <c r="AV362" s="26">
        <v>9.0247988598257951</v>
      </c>
      <c r="AW362" s="26">
        <v>8.5354603667584339</v>
      </c>
      <c r="AX362" s="26">
        <v>8.5754324819576109</v>
      </c>
      <c r="AY362" s="26">
        <v>8.0535121799161207</v>
      </c>
      <c r="AZ362" s="26">
        <v>8.0809066387732642</v>
      </c>
      <c r="BA362" s="26">
        <v>7.7257425980335306</v>
      </c>
      <c r="BB362" s="26">
        <v>7.3157239730490531</v>
      </c>
      <c r="BC362" s="26">
        <v>6.909723388590745</v>
      </c>
      <c r="BD362" s="26">
        <v>6.4433589305373431</v>
      </c>
      <c r="BE362" s="26">
        <v>6.0521299228272447</v>
      </c>
      <c r="BF362" s="26">
        <v>4.8778959954659662</v>
      </c>
      <c r="BG362" s="26">
        <v>4.1139288405098426</v>
      </c>
      <c r="BH362" s="26">
        <v>3.6913558691327104</v>
      </c>
      <c r="BI362" s="26">
        <v>3.558053915608081</v>
      </c>
      <c r="BK362" s="27">
        <v>5.333052887881971</v>
      </c>
      <c r="BL362" s="27">
        <v>4.6847829180180351</v>
      </c>
      <c r="BM362" s="27">
        <v>4.8140801589429945</v>
      </c>
      <c r="BN362" s="27">
        <v>4.3393752765816611</v>
      </c>
      <c r="BO362" s="27">
        <v>4.3904147282071282</v>
      </c>
      <c r="BP362" s="27">
        <v>4.0541708124520817</v>
      </c>
      <c r="BQ362" s="27">
        <v>3.6294229748733748</v>
      </c>
      <c r="BR362" s="27">
        <v>3.2399241469812079</v>
      </c>
      <c r="BS362" s="27">
        <v>2.8550176211750795</v>
      </c>
      <c r="BT362" s="27">
        <v>2.3571114422828394</v>
      </c>
      <c r="BU362" s="27">
        <v>0.84438150788048105</v>
      </c>
      <c r="BV362" s="27">
        <v>0.2096070327455628</v>
      </c>
      <c r="BW362" s="27">
        <v>0.12923158571002702</v>
      </c>
      <c r="BX362" s="27">
        <v>0.42440735063129509</v>
      </c>
      <c r="BZ362" s="27">
        <v>8.833052887881971</v>
      </c>
      <c r="CA362" s="27">
        <v>8.1847829180180351</v>
      </c>
      <c r="CB362" s="27">
        <v>8.3140801589429945</v>
      </c>
      <c r="CC362" s="27">
        <v>7.8393752765816611</v>
      </c>
      <c r="CD362" s="27">
        <v>7.8904147282071282</v>
      </c>
      <c r="CE362" s="27">
        <v>7.5541708124520817</v>
      </c>
      <c r="CF362" s="27">
        <v>7.1294229748733748</v>
      </c>
      <c r="CG362" s="27">
        <v>6.7399241469812079</v>
      </c>
      <c r="CH362" s="27">
        <v>6.3550176211750795</v>
      </c>
      <c r="CI362" s="27">
        <v>5.8571114422828394</v>
      </c>
      <c r="CJ362" s="27">
        <v>4.3443815078804811</v>
      </c>
      <c r="CK362" s="27">
        <v>3.7096070327455628</v>
      </c>
      <c r="CL362" s="27">
        <v>3.629231585710027</v>
      </c>
      <c r="CM362" s="27">
        <v>3.9244073506312951</v>
      </c>
      <c r="CO362" s="28">
        <v>5.3382232647198578</v>
      </c>
      <c r="CP362" s="28">
        <v>4.6957020912545833</v>
      </c>
      <c r="CQ362" s="28">
        <v>4.8463278607945366</v>
      </c>
      <c r="CR362" s="28">
        <v>4.3901780160653345</v>
      </c>
      <c r="CS362" s="28">
        <v>4.4736968904555479</v>
      </c>
      <c r="CT362" s="28">
        <v>4.1747583555064249</v>
      </c>
      <c r="CU362" s="28">
        <v>3.7696282399727519</v>
      </c>
      <c r="CV362" s="28">
        <v>3.4172427765742075</v>
      </c>
      <c r="CW362" s="28">
        <v>3.1184631971414909</v>
      </c>
      <c r="CX362" s="28">
        <v>2.7292612541902912</v>
      </c>
      <c r="CY362" s="28">
        <v>0.49734263178944715</v>
      </c>
      <c r="CZ362" s="28">
        <v>-4.3573067030292023</v>
      </c>
      <c r="DA362" s="28">
        <v>-8.3017161209221904</v>
      </c>
      <c r="DB362" s="28">
        <v>-10.659254882692821</v>
      </c>
      <c r="DD362" s="28">
        <v>8.8382232647198578</v>
      </c>
      <c r="DE362" s="28">
        <v>8.1957020912545833</v>
      </c>
      <c r="DF362" s="28">
        <v>8.3463278607945366</v>
      </c>
      <c r="DG362" s="28">
        <v>7.8901780160653345</v>
      </c>
      <c r="DH362" s="28">
        <v>7.9736968904555479</v>
      </c>
      <c r="DI362" s="28">
        <v>7.6747583555064249</v>
      </c>
      <c r="DJ362" s="28">
        <v>7.2696282399727519</v>
      </c>
      <c r="DK362" s="28">
        <v>6.9172427765742075</v>
      </c>
      <c r="DL362" s="28">
        <v>6.6184631971414909</v>
      </c>
      <c r="DM362" s="28">
        <v>6.2292612541902912</v>
      </c>
      <c r="DN362" s="28">
        <v>3.9973426317894472</v>
      </c>
      <c r="DO362" s="28">
        <v>-0.85730670302920231</v>
      </c>
      <c r="DP362" s="28">
        <v>-4.8017161209221904</v>
      </c>
      <c r="DQ362" s="28">
        <v>-7.1592548826928208</v>
      </c>
      <c r="DS362" s="29">
        <v>5.3485731604662785</v>
      </c>
      <c r="DT362" s="29">
        <v>4.687822460161776</v>
      </c>
      <c r="DU362" s="29">
        <v>4.8529007810679659</v>
      </c>
      <c r="DV362" s="29">
        <v>4.4491325277189873</v>
      </c>
      <c r="DW362" s="29">
        <v>4.5914660319944023</v>
      </c>
      <c r="DX362" s="29">
        <v>4.3693100631378208</v>
      </c>
      <c r="DY362" s="29">
        <v>3.9851266318088143</v>
      </c>
      <c r="DZ362" s="29">
        <v>3.713144498011113</v>
      </c>
      <c r="EA362" s="29">
        <v>3.3552516761806146</v>
      </c>
      <c r="EB362" s="29">
        <v>2.1113745206747083</v>
      </c>
      <c r="EC362" s="29">
        <v>-3.4314078557166781</v>
      </c>
      <c r="ED362" s="29">
        <v>-7.783890912036675</v>
      </c>
      <c r="EE362" s="29">
        <v>-10.385874719797158</v>
      </c>
      <c r="EF362" s="29">
        <v>-9.2495511951252887</v>
      </c>
      <c r="EH362" s="29">
        <v>8.8485731604662785</v>
      </c>
      <c r="EI362" s="29">
        <v>8.187822460161776</v>
      </c>
      <c r="EJ362" s="29">
        <v>8.187822460161776</v>
      </c>
      <c r="EK362" s="29">
        <v>7.9491325277189873</v>
      </c>
      <c r="EL362" s="29">
        <v>8.0914660319944023</v>
      </c>
      <c r="EM362" s="29">
        <v>7.8693100631378208</v>
      </c>
      <c r="EN362" s="29">
        <v>7.4851266318088143</v>
      </c>
      <c r="EO362" s="29">
        <v>7.213144498011113</v>
      </c>
      <c r="EP362" s="29">
        <v>6.8552516761806146</v>
      </c>
      <c r="EQ362" s="29">
        <v>5.6113745206747083</v>
      </c>
      <c r="ER362" s="29">
        <v>6.8592144283321943E-2</v>
      </c>
      <c r="ES362" s="29">
        <v>-4.283890912036675</v>
      </c>
      <c r="ET362" s="29">
        <v>-6.8858747197971581</v>
      </c>
      <c r="EU362" s="29">
        <v>-5.7495511951252887</v>
      </c>
      <c r="EW362" s="1">
        <v>389971</v>
      </c>
      <c r="EX362" s="1">
        <v>388470</v>
      </c>
      <c r="EY362" s="1" t="s">
        <v>526</v>
      </c>
      <c r="EZ362" s="1" t="s">
        <v>869</v>
      </c>
    </row>
    <row r="363" spans="2:156" ht="16" thickBot="1" x14ac:dyDescent="0.4">
      <c r="B363" s="21" t="s">
        <v>362</v>
      </c>
      <c r="C363" s="22">
        <v>2.5460757280804138</v>
      </c>
      <c r="D363" s="23">
        <v>2.1651620889142524</v>
      </c>
      <c r="E363" s="23">
        <v>1.8644802929779019</v>
      </c>
      <c r="F363" s="23">
        <v>1.5241131744852456</v>
      </c>
      <c r="G363" s="23">
        <v>1.0624779139542895</v>
      </c>
      <c r="H363" s="23">
        <v>0.55876871305486375</v>
      </c>
      <c r="I363" s="23">
        <v>-7.7324881908147347E-3</v>
      </c>
      <c r="J363" s="23">
        <v>-0.55001404931770637</v>
      </c>
      <c r="K363" s="23">
        <v>-1.0380461727981469</v>
      </c>
      <c r="L363" s="23">
        <v>-1.6507781108780328</v>
      </c>
      <c r="M363" s="23">
        <v>-3.8393174642173662</v>
      </c>
      <c r="N363" s="23">
        <v>-4.9842182533714237</v>
      </c>
      <c r="O363" s="23">
        <v>-5.3420598410079947</v>
      </c>
      <c r="P363" s="23">
        <v>-5.3001871604564741</v>
      </c>
      <c r="Q363" s="24"/>
      <c r="R363" s="23">
        <v>6.0460757280804138</v>
      </c>
      <c r="S363" s="23">
        <v>5.6651620889142524</v>
      </c>
      <c r="T363" s="23">
        <v>5.3644802929779019</v>
      </c>
      <c r="U363" s="23">
        <v>5.0241131744852456</v>
      </c>
      <c r="V363" s="23">
        <v>4.5624779139542895</v>
      </c>
      <c r="W363" s="23">
        <v>4.0587687130548638</v>
      </c>
      <c r="X363" s="23">
        <v>3.4922675118091853</v>
      </c>
      <c r="Y363" s="23">
        <v>2.9499859506822936</v>
      </c>
      <c r="Z363" s="23">
        <v>2.4619538272018531</v>
      </c>
      <c r="AA363" s="23">
        <v>1.8492218891219672</v>
      </c>
      <c r="AB363" s="23">
        <v>-0.33931746421736619</v>
      </c>
      <c r="AC363" s="23">
        <v>-1.4842182533714237</v>
      </c>
      <c r="AD363" s="23">
        <v>-1.8420598410079947</v>
      </c>
      <c r="AE363" s="23">
        <v>-1.8001871604564741</v>
      </c>
      <c r="AG363" s="25">
        <v>2.6961101969400296</v>
      </c>
      <c r="AH363" s="25">
        <v>2.4416594323979979</v>
      </c>
      <c r="AI363" s="25">
        <v>2.0593319674821959</v>
      </c>
      <c r="AJ363" s="25">
        <v>1.7251547168021606</v>
      </c>
      <c r="AK363" s="25">
        <v>1.2922011796390578</v>
      </c>
      <c r="AL363" s="25">
        <v>0.81247118717109856</v>
      </c>
      <c r="AM363" s="25">
        <v>0.25565164646310023</v>
      </c>
      <c r="AN363" s="25">
        <v>-0.29332171817153707</v>
      </c>
      <c r="AO363" s="25">
        <v>-0.80496024047189607</v>
      </c>
      <c r="AP363" s="25">
        <v>-1.3800726574431437</v>
      </c>
      <c r="AQ363" s="25">
        <v>-3.0536135322006963</v>
      </c>
      <c r="AR363" s="25">
        <v>-4.2171594266473491</v>
      </c>
      <c r="AS363" s="25">
        <v>-4.8512620593017282</v>
      </c>
      <c r="AT363" s="25">
        <v>-5.2562531790161877</v>
      </c>
      <c r="AV363" s="26">
        <v>6.1961101969400296</v>
      </c>
      <c r="AW363" s="26">
        <v>5.9416594323979979</v>
      </c>
      <c r="AX363" s="26">
        <v>5.5593319674821959</v>
      </c>
      <c r="AY363" s="26">
        <v>5.2251547168021606</v>
      </c>
      <c r="AZ363" s="26">
        <v>4.7922011796390578</v>
      </c>
      <c r="BA363" s="26">
        <v>4.3124711871710986</v>
      </c>
      <c r="BB363" s="26">
        <v>3.7556516464631002</v>
      </c>
      <c r="BC363" s="26">
        <v>3.2066782818284629</v>
      </c>
      <c r="BD363" s="26">
        <v>2.6950397595281039</v>
      </c>
      <c r="BE363" s="26">
        <v>2.1199273425568563</v>
      </c>
      <c r="BF363" s="26">
        <v>0.44638646779930369</v>
      </c>
      <c r="BG363" s="26">
        <v>-0.71715942664734911</v>
      </c>
      <c r="BH363" s="26">
        <v>-1.3512620593017282</v>
      </c>
      <c r="BI363" s="26">
        <v>-1.7562531790161877</v>
      </c>
      <c r="BK363" s="27">
        <v>2.5808209636433741</v>
      </c>
      <c r="BL363" s="27">
        <v>2.2236834938372461</v>
      </c>
      <c r="BM363" s="27">
        <v>1.9050170127208688</v>
      </c>
      <c r="BN363" s="27">
        <v>1.583624928040182</v>
      </c>
      <c r="BO363" s="27">
        <v>1.1450267833167231</v>
      </c>
      <c r="BP363" s="27">
        <v>0.65857935479044016</v>
      </c>
      <c r="BQ363" s="27">
        <v>9.9879353011253613E-2</v>
      </c>
      <c r="BR363" s="27">
        <v>-0.40381543321842628</v>
      </c>
      <c r="BS363" s="27">
        <v>-0.87737198566740915</v>
      </c>
      <c r="BT363" s="27">
        <v>-1.4358359491144483</v>
      </c>
      <c r="BU363" s="27">
        <v>-3.4751762531030579</v>
      </c>
      <c r="BV363" s="27">
        <v>-4.5688300208854926</v>
      </c>
      <c r="BW363" s="27">
        <v>-4.9038384550320799</v>
      </c>
      <c r="BX363" s="27">
        <v>-4.8866922625055977</v>
      </c>
      <c r="BZ363" s="27">
        <v>6.0808209636433741</v>
      </c>
      <c r="CA363" s="27">
        <v>5.7236834938372461</v>
      </c>
      <c r="CB363" s="27">
        <v>5.4050170127208688</v>
      </c>
      <c r="CC363" s="27">
        <v>5.083624928040182</v>
      </c>
      <c r="CD363" s="27">
        <v>4.6450267833167231</v>
      </c>
      <c r="CE363" s="27">
        <v>4.1585793547904402</v>
      </c>
      <c r="CF363" s="27">
        <v>3.5998793530112536</v>
      </c>
      <c r="CG363" s="27">
        <v>3.0961845667815737</v>
      </c>
      <c r="CH363" s="27">
        <v>2.6226280143325909</v>
      </c>
      <c r="CI363" s="27">
        <v>2.0641640508855517</v>
      </c>
      <c r="CJ363" s="27">
        <v>2.4823746896942112E-2</v>
      </c>
      <c r="CK363" s="27">
        <v>-1.0688300208854926</v>
      </c>
      <c r="CL363" s="27">
        <v>-1.4038384550320799</v>
      </c>
      <c r="CM363" s="27">
        <v>-1.3866922625055977</v>
      </c>
      <c r="CO363" s="28">
        <v>2.5595250739049433</v>
      </c>
      <c r="CP363" s="28">
        <v>2.1820068914676671</v>
      </c>
      <c r="CQ363" s="28">
        <v>1.8813388432399787</v>
      </c>
      <c r="CR363" s="28">
        <v>1.5285116174208664</v>
      </c>
      <c r="CS363" s="28">
        <v>1.063362627370914</v>
      </c>
      <c r="CT363" s="28">
        <v>0.53815459608776095</v>
      </c>
      <c r="CU363" s="28">
        <v>-8.3295754615093642E-2</v>
      </c>
      <c r="CV363" s="28">
        <v>-0.68970913007705548</v>
      </c>
      <c r="CW363" s="28">
        <v>-1.1708803532788536</v>
      </c>
      <c r="CX363" s="28">
        <v>-1.7147451340504212</v>
      </c>
      <c r="CY363" s="28">
        <v>-4.6303118004225041</v>
      </c>
      <c r="CZ363" s="28">
        <v>-9.9995314248383735</v>
      </c>
      <c r="DA363" s="28">
        <v>-13.915097185330005</v>
      </c>
      <c r="DB363" s="28">
        <v>-16.69345372799642</v>
      </c>
      <c r="DD363" s="28">
        <v>6.0595250739049433</v>
      </c>
      <c r="DE363" s="28">
        <v>5.6820068914676671</v>
      </c>
      <c r="DF363" s="28">
        <v>5.3813388432399787</v>
      </c>
      <c r="DG363" s="28">
        <v>5.0285116174208664</v>
      </c>
      <c r="DH363" s="28">
        <v>4.563362627370914</v>
      </c>
      <c r="DI363" s="28">
        <v>4.038154596087761</v>
      </c>
      <c r="DJ363" s="28">
        <v>3.4167042453849064</v>
      </c>
      <c r="DK363" s="28">
        <v>2.8102908699229445</v>
      </c>
      <c r="DL363" s="28">
        <v>2.3291196467211464</v>
      </c>
      <c r="DM363" s="28">
        <v>1.7852548659495788</v>
      </c>
      <c r="DN363" s="28">
        <v>-1.1303118004225041</v>
      </c>
      <c r="DO363" s="28">
        <v>-6.4995314248383735</v>
      </c>
      <c r="DP363" s="28">
        <v>-10.415097185330005</v>
      </c>
      <c r="DQ363" s="28">
        <v>-13.19345372799642</v>
      </c>
      <c r="DS363" s="29">
        <v>2.5594402148620112</v>
      </c>
      <c r="DT363" s="29">
        <v>2.1442201268098486</v>
      </c>
      <c r="DU363" s="29">
        <v>1.8483771852634092</v>
      </c>
      <c r="DV363" s="29">
        <v>1.5401094777884907</v>
      </c>
      <c r="DW363" s="29">
        <v>1.1242716317975265</v>
      </c>
      <c r="DX363" s="29">
        <v>0.67812174665806069</v>
      </c>
      <c r="DY363" s="29">
        <v>0.14074309656999517</v>
      </c>
      <c r="DZ363" s="29">
        <v>-0.36001660120806633</v>
      </c>
      <c r="EA363" s="29">
        <v>-0.82402843336088694</v>
      </c>
      <c r="EB363" s="29">
        <v>-2.1876107607955682</v>
      </c>
      <c r="EC363" s="29">
        <v>-8.6422561418635908</v>
      </c>
      <c r="ED363" s="29">
        <v>-13.461258559910338</v>
      </c>
      <c r="EE363" s="29">
        <v>-16.042765875742525</v>
      </c>
      <c r="EF363" s="29">
        <v>-15.159169366246303</v>
      </c>
      <c r="EH363" s="29">
        <v>6.0594402148620112</v>
      </c>
      <c r="EI363" s="29">
        <v>5.6442201268098486</v>
      </c>
      <c r="EJ363" s="29">
        <v>5.6442201268098486</v>
      </c>
      <c r="EK363" s="29">
        <v>5.0401094777884907</v>
      </c>
      <c r="EL363" s="29">
        <v>4.6242716317975265</v>
      </c>
      <c r="EM363" s="29">
        <v>4.1781217466580607</v>
      </c>
      <c r="EN363" s="29">
        <v>3.6407430965699952</v>
      </c>
      <c r="EO363" s="29">
        <v>3.1399833987919337</v>
      </c>
      <c r="EP363" s="29">
        <v>2.6759715666391131</v>
      </c>
      <c r="EQ363" s="29">
        <v>1.3123892392044318</v>
      </c>
      <c r="ER363" s="29">
        <v>-5.1422561418635908</v>
      </c>
      <c r="ES363" s="29">
        <v>-9.9612585599103376</v>
      </c>
      <c r="ET363" s="29">
        <v>-12.542765875742525</v>
      </c>
      <c r="EU363" s="29">
        <v>-11.659169366246303</v>
      </c>
      <c r="EW363" s="1">
        <v>384841</v>
      </c>
      <c r="EX363" s="1">
        <v>392774</v>
      </c>
      <c r="EY363" s="1" t="s">
        <v>498</v>
      </c>
      <c r="EZ363" s="1" t="s">
        <v>859</v>
      </c>
    </row>
    <row r="364" spans="2:156" ht="16" thickBot="1" x14ac:dyDescent="0.4">
      <c r="B364" s="21" t="s">
        <v>363</v>
      </c>
      <c r="C364" s="22">
        <v>16.354032355047881</v>
      </c>
      <c r="D364" s="23">
        <v>15.874309359270125</v>
      </c>
      <c r="E364" s="23">
        <v>15.358790410365678</v>
      </c>
      <c r="F364" s="23">
        <v>14.990656604720421</v>
      </c>
      <c r="G364" s="23">
        <v>14.37713510508496</v>
      </c>
      <c r="H364" s="23">
        <v>13.773036350020963</v>
      </c>
      <c r="I364" s="23">
        <v>13.036284153588618</v>
      </c>
      <c r="J364" s="23">
        <v>12.341139811499826</v>
      </c>
      <c r="K364" s="23">
        <v>11.518370596842843</v>
      </c>
      <c r="L364" s="23">
        <v>10.883759624294292</v>
      </c>
      <c r="M364" s="23">
        <v>8.0866751601224642</v>
      </c>
      <c r="N364" s="23">
        <v>6.0506964006851334</v>
      </c>
      <c r="O364" s="23">
        <v>5.7761271075023402</v>
      </c>
      <c r="P364" s="23">
        <v>5.7925832709853893</v>
      </c>
      <c r="Q364" s="24"/>
      <c r="R364" s="23">
        <v>23.354032355047881</v>
      </c>
      <c r="S364" s="23">
        <v>22.874309359270125</v>
      </c>
      <c r="T364" s="23">
        <v>22.358790410365678</v>
      </c>
      <c r="U364" s="23">
        <v>21.990656604720421</v>
      </c>
      <c r="V364" s="23">
        <v>21.37713510508496</v>
      </c>
      <c r="W364" s="23">
        <v>20.773036350020963</v>
      </c>
      <c r="X364" s="23">
        <v>20.036284153588618</v>
      </c>
      <c r="Y364" s="23">
        <v>19.341139811499826</v>
      </c>
      <c r="Z364" s="23">
        <v>18.518370596842843</v>
      </c>
      <c r="AA364" s="23">
        <v>17.883759624294292</v>
      </c>
      <c r="AB364" s="23">
        <v>15.086675160122464</v>
      </c>
      <c r="AC364" s="23">
        <v>13.050696400685133</v>
      </c>
      <c r="AD364" s="23">
        <v>12.77612710750234</v>
      </c>
      <c r="AE364" s="23">
        <v>12.792583270985389</v>
      </c>
      <c r="AG364" s="25">
        <v>16.496413976411212</v>
      </c>
      <c r="AH364" s="25">
        <v>16.165192314889808</v>
      </c>
      <c r="AI364" s="25">
        <v>15.644421118938826</v>
      </c>
      <c r="AJ364" s="25">
        <v>15.299761397686567</v>
      </c>
      <c r="AK364" s="25">
        <v>14.74775566061982</v>
      </c>
      <c r="AL364" s="25">
        <v>14.166949954997762</v>
      </c>
      <c r="AM364" s="25">
        <v>13.521920202571682</v>
      </c>
      <c r="AN364" s="25">
        <v>12.848142654955563</v>
      </c>
      <c r="AO364" s="25">
        <v>12.080989304415493</v>
      </c>
      <c r="AP364" s="25">
        <v>11.301350449752814</v>
      </c>
      <c r="AQ364" s="25">
        <v>9.5159785665927714</v>
      </c>
      <c r="AR364" s="25">
        <v>7.7553191448900876</v>
      </c>
      <c r="AS364" s="25">
        <v>7.0643335052842957</v>
      </c>
      <c r="AT364" s="25">
        <v>6.4070696465997443</v>
      </c>
      <c r="AV364" s="26">
        <v>23.496413976411212</v>
      </c>
      <c r="AW364" s="26">
        <v>23.165192314889808</v>
      </c>
      <c r="AX364" s="26">
        <v>22.644421118938826</v>
      </c>
      <c r="AY364" s="26">
        <v>22.299761397686567</v>
      </c>
      <c r="AZ364" s="26">
        <v>21.74775566061982</v>
      </c>
      <c r="BA364" s="26">
        <v>21.166949954997762</v>
      </c>
      <c r="BB364" s="26">
        <v>20.521920202571682</v>
      </c>
      <c r="BC364" s="26">
        <v>19.848142654955563</v>
      </c>
      <c r="BD364" s="26">
        <v>19.080989304415493</v>
      </c>
      <c r="BE364" s="26">
        <v>18.301350449752814</v>
      </c>
      <c r="BF364" s="26">
        <v>16.515978566592771</v>
      </c>
      <c r="BG364" s="26">
        <v>14.755319144890088</v>
      </c>
      <c r="BH364" s="26">
        <v>14.064333505284296</v>
      </c>
      <c r="BI364" s="26">
        <v>13.407069646599744</v>
      </c>
      <c r="BK364" s="27">
        <v>16.358283657227954</v>
      </c>
      <c r="BL364" s="27">
        <v>15.901163924890785</v>
      </c>
      <c r="BM364" s="27">
        <v>15.412958788191844</v>
      </c>
      <c r="BN364" s="27">
        <v>15.061731359911434</v>
      </c>
      <c r="BO364" s="27">
        <v>14.474830334816094</v>
      </c>
      <c r="BP364" s="27">
        <v>13.898037826968167</v>
      </c>
      <c r="BQ364" s="27">
        <v>13.189702160927421</v>
      </c>
      <c r="BR364" s="27">
        <v>12.521398394950289</v>
      </c>
      <c r="BS364" s="27">
        <v>11.739546014608813</v>
      </c>
      <c r="BT364" s="27">
        <v>11.182287430496238</v>
      </c>
      <c r="BU364" s="27">
        <v>8.6725785107329898</v>
      </c>
      <c r="BV364" s="27">
        <v>6.8999140353874608</v>
      </c>
      <c r="BW364" s="27">
        <v>6.725559271739975</v>
      </c>
      <c r="BX364" s="27">
        <v>6.8173440434078785</v>
      </c>
      <c r="BZ364" s="27">
        <v>23.358283657227954</v>
      </c>
      <c r="CA364" s="27">
        <v>22.901163924890785</v>
      </c>
      <c r="CB364" s="27">
        <v>22.412958788191844</v>
      </c>
      <c r="CC364" s="27">
        <v>22.061731359911434</v>
      </c>
      <c r="CD364" s="27">
        <v>21.474830334816094</v>
      </c>
      <c r="CE364" s="27">
        <v>20.898037826968167</v>
      </c>
      <c r="CF364" s="27">
        <v>20.189702160927421</v>
      </c>
      <c r="CG364" s="27">
        <v>19.521398394950289</v>
      </c>
      <c r="CH364" s="27">
        <v>18.739546014608813</v>
      </c>
      <c r="CI364" s="27">
        <v>18.182287430496238</v>
      </c>
      <c r="CJ364" s="27">
        <v>15.67257851073299</v>
      </c>
      <c r="CK364" s="27">
        <v>13.899914035387461</v>
      </c>
      <c r="CL364" s="27">
        <v>13.725559271739975</v>
      </c>
      <c r="CM364" s="27">
        <v>13.817344043407878</v>
      </c>
      <c r="CO364" s="28">
        <v>16.368969602317204</v>
      </c>
      <c r="CP364" s="28">
        <v>15.92329292196953</v>
      </c>
      <c r="CQ364" s="28">
        <v>15.448053583887905</v>
      </c>
      <c r="CR364" s="28">
        <v>15.109706653232617</v>
      </c>
      <c r="CS364" s="28">
        <v>14.562501762962118</v>
      </c>
      <c r="CT364" s="28">
        <v>14.026078227932498</v>
      </c>
      <c r="CU364" s="28">
        <v>13.342776138424071</v>
      </c>
      <c r="CV364" s="28">
        <v>12.709733027794421</v>
      </c>
      <c r="CW364" s="28">
        <v>12.021364202649661</v>
      </c>
      <c r="CX364" s="28">
        <v>11.601144949144413</v>
      </c>
      <c r="CY364" s="28">
        <v>7.2827829826009527</v>
      </c>
      <c r="CZ364" s="28">
        <v>1.1837140658688128</v>
      </c>
      <c r="DA364" s="28">
        <v>-2.421487877028099</v>
      </c>
      <c r="DB364" s="28">
        <v>-5.4355196332418672</v>
      </c>
      <c r="DD364" s="28">
        <v>23.368969602317204</v>
      </c>
      <c r="DE364" s="28">
        <v>22.92329292196953</v>
      </c>
      <c r="DF364" s="28">
        <v>22.448053583887905</v>
      </c>
      <c r="DG364" s="28">
        <v>22.109706653232617</v>
      </c>
      <c r="DH364" s="28">
        <v>21.562501762962118</v>
      </c>
      <c r="DI364" s="28">
        <v>21.026078227932498</v>
      </c>
      <c r="DJ364" s="28">
        <v>20.342776138424071</v>
      </c>
      <c r="DK364" s="28">
        <v>19.709733027794421</v>
      </c>
      <c r="DL364" s="28">
        <v>19.021364202649661</v>
      </c>
      <c r="DM364" s="28">
        <v>18.601144949144413</v>
      </c>
      <c r="DN364" s="28">
        <v>14.282782982600953</v>
      </c>
      <c r="DO364" s="28">
        <v>8.1837140658688128</v>
      </c>
      <c r="DP364" s="28">
        <v>4.578512122971901</v>
      </c>
      <c r="DQ364" s="28">
        <v>1.5644803667581328</v>
      </c>
      <c r="DS364" s="29">
        <v>16.289986690848917</v>
      </c>
      <c r="DT364" s="29">
        <v>15.741450430419338</v>
      </c>
      <c r="DU364" s="29">
        <v>15.280609629307563</v>
      </c>
      <c r="DV364" s="29">
        <v>15.004407297425271</v>
      </c>
      <c r="DW364" s="29">
        <v>14.515133263640642</v>
      </c>
      <c r="DX364" s="29">
        <v>14.06860891731138</v>
      </c>
      <c r="DY364" s="29">
        <v>13.474743834880229</v>
      </c>
      <c r="DZ364" s="29">
        <v>12.952368100913763</v>
      </c>
      <c r="EA364" s="29">
        <v>12.05910843345568</v>
      </c>
      <c r="EB364" s="29">
        <v>10.961847142319293</v>
      </c>
      <c r="EC364" s="29">
        <v>3.9213279509315271</v>
      </c>
      <c r="ED364" s="29">
        <v>-1.9909549200007319</v>
      </c>
      <c r="EE364" s="29">
        <v>-4.0078178669244124</v>
      </c>
      <c r="EF364" s="29">
        <v>-3.4993251962433618</v>
      </c>
      <c r="EH364" s="29">
        <v>23.289986690848917</v>
      </c>
      <c r="EI364" s="29">
        <v>22.741450430419338</v>
      </c>
      <c r="EJ364" s="29">
        <v>22.741450430419338</v>
      </c>
      <c r="EK364" s="29">
        <v>22.004407297425271</v>
      </c>
      <c r="EL364" s="29">
        <v>21.515133263640642</v>
      </c>
      <c r="EM364" s="29">
        <v>21.06860891731138</v>
      </c>
      <c r="EN364" s="29">
        <v>20.474743834880229</v>
      </c>
      <c r="EO364" s="29">
        <v>19.952368100913763</v>
      </c>
      <c r="EP364" s="29">
        <v>19.05910843345568</v>
      </c>
      <c r="EQ364" s="29">
        <v>17.961847142319293</v>
      </c>
      <c r="ER364" s="29">
        <v>10.921327950931527</v>
      </c>
      <c r="ES364" s="29">
        <v>5.0090450799992681</v>
      </c>
      <c r="ET364" s="29">
        <v>2.9921821330755876</v>
      </c>
      <c r="EU364" s="29">
        <v>3.5006748037566382</v>
      </c>
      <c r="EW364" s="1">
        <v>392132</v>
      </c>
      <c r="EX364" s="1">
        <v>374352</v>
      </c>
      <c r="EY364" s="1" t="s">
        <v>508</v>
      </c>
      <c r="EZ364" s="1" t="s">
        <v>508</v>
      </c>
    </row>
    <row r="365" spans="2:156" ht="16" thickBot="1" x14ac:dyDescent="0.4">
      <c r="B365" s="21" t="s">
        <v>364</v>
      </c>
      <c r="C365" s="22">
        <v>6.0775462564550988</v>
      </c>
      <c r="D365" s="23">
        <v>5.7217857940021464</v>
      </c>
      <c r="E365" s="23">
        <v>5.5052529605522711</v>
      </c>
      <c r="F365" s="23">
        <v>5.3936205140758293</v>
      </c>
      <c r="G365" s="23">
        <v>5.1957712974417465</v>
      </c>
      <c r="H365" s="23">
        <v>4.7606553090528791</v>
      </c>
      <c r="I365" s="23">
        <v>4.3379155479661282</v>
      </c>
      <c r="J365" s="23">
        <v>4.1684250195885344</v>
      </c>
      <c r="K365" s="23">
        <v>3.7842332351851393</v>
      </c>
      <c r="L365" s="23">
        <v>3.3037334177867148</v>
      </c>
      <c r="M365" s="23">
        <v>2.0692966782747391</v>
      </c>
      <c r="N365" s="23">
        <v>1.2363283202820661</v>
      </c>
      <c r="O365" s="23">
        <v>0.89567260466167653</v>
      </c>
      <c r="P365" s="23">
        <v>0.68982340137890219</v>
      </c>
      <c r="Q365" s="24"/>
      <c r="R365" s="23">
        <v>9.5775462564550988</v>
      </c>
      <c r="S365" s="23">
        <v>9.2217857940021464</v>
      </c>
      <c r="T365" s="23">
        <v>9.0052529605522711</v>
      </c>
      <c r="U365" s="23">
        <v>8.8936205140758293</v>
      </c>
      <c r="V365" s="23">
        <v>8.6957712974417465</v>
      </c>
      <c r="W365" s="23">
        <v>8.2606553090528791</v>
      </c>
      <c r="X365" s="23">
        <v>7.8379155479661282</v>
      </c>
      <c r="Y365" s="23">
        <v>7.6684250195885344</v>
      </c>
      <c r="Z365" s="23">
        <v>7.2842332351851393</v>
      </c>
      <c r="AA365" s="23">
        <v>6.8037334177867148</v>
      </c>
      <c r="AB365" s="23">
        <v>5.5692966782747391</v>
      </c>
      <c r="AC365" s="23">
        <v>4.7363283202820661</v>
      </c>
      <c r="AD365" s="23">
        <v>4.3956726046616765</v>
      </c>
      <c r="AE365" s="23">
        <v>4.1898234013789022</v>
      </c>
      <c r="AG365" s="25">
        <v>6.2381018293289561</v>
      </c>
      <c r="AH365" s="25">
        <v>6.0442117586745834</v>
      </c>
      <c r="AI365" s="25">
        <v>5.7539492306608828</v>
      </c>
      <c r="AJ365" s="25">
        <v>5.6144127169488289</v>
      </c>
      <c r="AK365" s="25">
        <v>5.4142147546239947</v>
      </c>
      <c r="AL365" s="25">
        <v>4.9963523703145576</v>
      </c>
      <c r="AM365" s="25">
        <v>4.5840245803055097</v>
      </c>
      <c r="AN365" s="25">
        <v>4.3981832308560165</v>
      </c>
      <c r="AO365" s="25">
        <v>4.0286504664824712</v>
      </c>
      <c r="AP365" s="25">
        <v>3.5772509629409477</v>
      </c>
      <c r="AQ365" s="25">
        <v>2.6494468046382327</v>
      </c>
      <c r="AR365" s="25">
        <v>1.8591154365092297</v>
      </c>
      <c r="AS365" s="25">
        <v>1.3459661642558629</v>
      </c>
      <c r="AT365" s="25">
        <v>0.9286167195187609</v>
      </c>
      <c r="AV365" s="26">
        <v>9.7381018293289561</v>
      </c>
      <c r="AW365" s="26">
        <v>9.5442117586745834</v>
      </c>
      <c r="AX365" s="26">
        <v>9.2539492306608828</v>
      </c>
      <c r="AY365" s="26">
        <v>9.1144127169488289</v>
      </c>
      <c r="AZ365" s="26">
        <v>8.9142147546239947</v>
      </c>
      <c r="BA365" s="26">
        <v>8.4963523703145576</v>
      </c>
      <c r="BB365" s="26">
        <v>8.0840245803055097</v>
      </c>
      <c r="BC365" s="26">
        <v>7.8981832308560165</v>
      </c>
      <c r="BD365" s="26">
        <v>7.5286504664824712</v>
      </c>
      <c r="BE365" s="26">
        <v>7.0772509629409477</v>
      </c>
      <c r="BF365" s="26">
        <v>6.1494468046382327</v>
      </c>
      <c r="BG365" s="26">
        <v>5.3591154365092297</v>
      </c>
      <c r="BH365" s="26">
        <v>4.8459661642558629</v>
      </c>
      <c r="BI365" s="26">
        <v>4.4286167195187609</v>
      </c>
      <c r="BK365" s="27">
        <v>6.0773242385837971</v>
      </c>
      <c r="BL365" s="27">
        <v>5.7483645720693133</v>
      </c>
      <c r="BM365" s="27">
        <v>5.5446799089860281</v>
      </c>
      <c r="BN365" s="27">
        <v>5.4422033557646969</v>
      </c>
      <c r="BO365" s="27">
        <v>5.2567864374823436</v>
      </c>
      <c r="BP365" s="27">
        <v>4.8375907303483903</v>
      </c>
      <c r="BQ365" s="27">
        <v>4.4302361236250682</v>
      </c>
      <c r="BR365" s="27">
        <v>4.2362751389850253</v>
      </c>
      <c r="BS365" s="27">
        <v>3.9062235216006638</v>
      </c>
      <c r="BT365" s="27">
        <v>3.4624022622694461</v>
      </c>
      <c r="BU365" s="27">
        <v>2.3267190845474044</v>
      </c>
      <c r="BV365" s="27">
        <v>1.6682091895638731</v>
      </c>
      <c r="BW365" s="27">
        <v>1.3784595702509286</v>
      </c>
      <c r="BX365" s="27">
        <v>1.2676755923980707</v>
      </c>
      <c r="BZ365" s="27">
        <v>9.5773242385837971</v>
      </c>
      <c r="CA365" s="27">
        <v>9.2483645720693133</v>
      </c>
      <c r="CB365" s="27">
        <v>9.0446799089860281</v>
      </c>
      <c r="CC365" s="27">
        <v>8.9422033557646969</v>
      </c>
      <c r="CD365" s="27">
        <v>8.7567864374823436</v>
      </c>
      <c r="CE365" s="27">
        <v>8.3375907303483903</v>
      </c>
      <c r="CF365" s="27">
        <v>7.9302361236250682</v>
      </c>
      <c r="CG365" s="27">
        <v>7.7362751389850253</v>
      </c>
      <c r="CH365" s="27">
        <v>7.4062235216006638</v>
      </c>
      <c r="CI365" s="27">
        <v>6.9624022622694461</v>
      </c>
      <c r="CJ365" s="27">
        <v>5.8267190845474044</v>
      </c>
      <c r="CK365" s="27">
        <v>5.1682091895638731</v>
      </c>
      <c r="CL365" s="27">
        <v>4.8784595702509286</v>
      </c>
      <c r="CM365" s="27">
        <v>4.7676755923980707</v>
      </c>
      <c r="CO365" s="28">
        <v>6.0844903840034004</v>
      </c>
      <c r="CP365" s="28">
        <v>5.7363435408429631</v>
      </c>
      <c r="CQ365" s="28">
        <v>5.5250986833021134</v>
      </c>
      <c r="CR365" s="28">
        <v>5.4149999359602017</v>
      </c>
      <c r="CS365" s="28">
        <v>5.2285462087959047</v>
      </c>
      <c r="CT365" s="28">
        <v>4.7995827513832179</v>
      </c>
      <c r="CU365" s="28">
        <v>4.3710423055185377</v>
      </c>
      <c r="CV365" s="28">
        <v>4.1788804628475802</v>
      </c>
      <c r="CW365" s="28">
        <v>3.8277349049536937</v>
      </c>
      <c r="CX365" s="28">
        <v>3.4047858437939418</v>
      </c>
      <c r="CY365" s="28">
        <v>1.6291676668354214</v>
      </c>
      <c r="CZ365" s="28">
        <v>-2.0601280079107482</v>
      </c>
      <c r="DA365" s="28">
        <v>-4.9553150098786247</v>
      </c>
      <c r="DB365" s="28">
        <v>-7.0546225242028271</v>
      </c>
      <c r="DD365" s="28">
        <v>9.5844903840034004</v>
      </c>
      <c r="DE365" s="28">
        <v>9.2363435408429631</v>
      </c>
      <c r="DF365" s="28">
        <v>9.0250986833021134</v>
      </c>
      <c r="DG365" s="28">
        <v>8.9149999359602017</v>
      </c>
      <c r="DH365" s="28">
        <v>8.7285462087959047</v>
      </c>
      <c r="DI365" s="28">
        <v>8.2995827513832179</v>
      </c>
      <c r="DJ365" s="28">
        <v>7.8710423055185377</v>
      </c>
      <c r="DK365" s="28">
        <v>7.6788804628475802</v>
      </c>
      <c r="DL365" s="28">
        <v>7.3277349049536937</v>
      </c>
      <c r="DM365" s="28">
        <v>6.9047858437939418</v>
      </c>
      <c r="DN365" s="28">
        <v>5.1291676668354214</v>
      </c>
      <c r="DO365" s="28">
        <v>1.4398719920892518</v>
      </c>
      <c r="DP365" s="28">
        <v>-1.4553150098786247</v>
      </c>
      <c r="DQ365" s="28">
        <v>-3.5546225242028271</v>
      </c>
      <c r="DS365" s="29">
        <v>6.1021697784928257</v>
      </c>
      <c r="DT365" s="29">
        <v>5.7440373106151075</v>
      </c>
      <c r="DU365" s="29">
        <v>5.5353928514330555</v>
      </c>
      <c r="DV365" s="29">
        <v>5.4493829544148369</v>
      </c>
      <c r="DW365" s="29">
        <v>5.2936479425820568</v>
      </c>
      <c r="DX365" s="29">
        <v>4.9067927021968831</v>
      </c>
      <c r="DY365" s="29">
        <v>4.5137597481491021</v>
      </c>
      <c r="DZ365" s="29">
        <v>4.3746204623054723</v>
      </c>
      <c r="EA365" s="29">
        <v>3.9615071278351763</v>
      </c>
      <c r="EB365" s="29">
        <v>2.9367684877954687</v>
      </c>
      <c r="EC365" s="29">
        <v>-1.172865533961712</v>
      </c>
      <c r="ED365" s="29">
        <v>-4.5331472572774771</v>
      </c>
      <c r="EE365" s="29">
        <v>-6.468782790174032</v>
      </c>
      <c r="EF365" s="29">
        <v>-6.1096978145288148</v>
      </c>
      <c r="EH365" s="29">
        <v>9.6021697784928257</v>
      </c>
      <c r="EI365" s="29">
        <v>9.2440373106151075</v>
      </c>
      <c r="EJ365" s="29">
        <v>9.2440373106151075</v>
      </c>
      <c r="EK365" s="29">
        <v>8.9493829544148369</v>
      </c>
      <c r="EL365" s="29">
        <v>8.7936479425820568</v>
      </c>
      <c r="EM365" s="29">
        <v>8.4067927021968831</v>
      </c>
      <c r="EN365" s="29">
        <v>8.0137597481491021</v>
      </c>
      <c r="EO365" s="29">
        <v>7.8746204623054723</v>
      </c>
      <c r="EP365" s="29">
        <v>7.4615071278351763</v>
      </c>
      <c r="EQ365" s="29">
        <v>6.4367684877954687</v>
      </c>
      <c r="ER365" s="29">
        <v>2.327134466038288</v>
      </c>
      <c r="ES365" s="29">
        <v>-1.0331472572774771</v>
      </c>
      <c r="ET365" s="29">
        <v>-2.968782790174032</v>
      </c>
      <c r="EU365" s="29">
        <v>-2.6096978145288148</v>
      </c>
      <c r="EW365" s="1">
        <v>390519</v>
      </c>
      <c r="EX365" s="1">
        <v>412388</v>
      </c>
      <c r="EY365" s="1" t="s">
        <v>547</v>
      </c>
      <c r="EZ365" s="1" t="s">
        <v>858</v>
      </c>
    </row>
    <row r="366" spans="2:156" ht="16" thickBot="1" x14ac:dyDescent="0.4">
      <c r="B366" s="21" t="s">
        <v>365</v>
      </c>
      <c r="C366" s="22">
        <v>5.9409215002055831</v>
      </c>
      <c r="D366" s="23">
        <v>4.9675319385711205</v>
      </c>
      <c r="E366" s="23">
        <v>4.3971500260756073</v>
      </c>
      <c r="F366" s="23">
        <v>4.033287773343659</v>
      </c>
      <c r="G366" s="23">
        <v>3.7175093941248178</v>
      </c>
      <c r="H366" s="23">
        <v>3.2519986896109145</v>
      </c>
      <c r="I366" s="23">
        <v>2.6287669758081122</v>
      </c>
      <c r="J366" s="23">
        <v>2.0020638932258237</v>
      </c>
      <c r="K366" s="23">
        <v>1.3678407740160026</v>
      </c>
      <c r="L366" s="23">
        <v>0.63296578150772831</v>
      </c>
      <c r="M366" s="23">
        <v>-2.1021547490273491</v>
      </c>
      <c r="N366" s="23">
        <v>-3.9354901736168415</v>
      </c>
      <c r="O366" s="23">
        <v>-4.791759054272994</v>
      </c>
      <c r="P366" s="23">
        <v>-5.259814839603834</v>
      </c>
      <c r="Q366" s="24"/>
      <c r="R366" s="23">
        <v>10.577921500205584</v>
      </c>
      <c r="S366" s="23">
        <v>9.604531938571121</v>
      </c>
      <c r="T366" s="23">
        <v>9.0341500260756078</v>
      </c>
      <c r="U366" s="23">
        <v>8.6702877733436594</v>
      </c>
      <c r="V366" s="23">
        <v>8.3545093941248183</v>
      </c>
      <c r="W366" s="23">
        <v>7.888998689610915</v>
      </c>
      <c r="X366" s="23">
        <v>7.2657669758081127</v>
      </c>
      <c r="Y366" s="23">
        <v>6.6390638932258241</v>
      </c>
      <c r="Z366" s="23">
        <v>6.004840774016003</v>
      </c>
      <c r="AA366" s="23">
        <v>5.2699657815077288</v>
      </c>
      <c r="AB366" s="23">
        <v>2.5348452509726513</v>
      </c>
      <c r="AC366" s="23">
        <v>0.70150982638315895</v>
      </c>
      <c r="AD366" s="23">
        <v>-0.15475905427299352</v>
      </c>
      <c r="AE366" s="23">
        <v>-0.62281483960383355</v>
      </c>
      <c r="AG366" s="25">
        <v>6.4607692344287919</v>
      </c>
      <c r="AH366" s="25">
        <v>5.9740723938228832</v>
      </c>
      <c r="AI366" s="25">
        <v>5.4265556154265937</v>
      </c>
      <c r="AJ366" s="25">
        <v>4.9969233855862569</v>
      </c>
      <c r="AK366" s="25">
        <v>4.5434402767596076</v>
      </c>
      <c r="AL366" s="25">
        <v>4.0073603847797976</v>
      </c>
      <c r="AM366" s="25">
        <v>3.3833727778459988</v>
      </c>
      <c r="AN366" s="25">
        <v>2.7504853701949905</v>
      </c>
      <c r="AO366" s="25">
        <v>2.0987217819598207</v>
      </c>
      <c r="AP366" s="25">
        <v>1.4151907027229704</v>
      </c>
      <c r="AQ366" s="25">
        <v>-0.74186792870724361</v>
      </c>
      <c r="AR366" s="25">
        <v>-2.4778624804425569</v>
      </c>
      <c r="AS366" s="25">
        <v>-3.6253888978230506</v>
      </c>
      <c r="AT366" s="25">
        <v>-4.5410749385192162</v>
      </c>
      <c r="AV366" s="26">
        <v>11.097769234428792</v>
      </c>
      <c r="AW366" s="26">
        <v>10.611072393822884</v>
      </c>
      <c r="AX366" s="26">
        <v>10.063555615426594</v>
      </c>
      <c r="AY366" s="26">
        <v>9.6339233855862574</v>
      </c>
      <c r="AZ366" s="26">
        <v>9.1804402767596081</v>
      </c>
      <c r="BA366" s="26">
        <v>8.6443603847797981</v>
      </c>
      <c r="BB366" s="26">
        <v>8.0203727778459992</v>
      </c>
      <c r="BC366" s="26">
        <v>7.387485370194991</v>
      </c>
      <c r="BD366" s="26">
        <v>6.7357217819598212</v>
      </c>
      <c r="BE366" s="26">
        <v>6.0521907027229709</v>
      </c>
      <c r="BF366" s="26">
        <v>3.8951320712927568</v>
      </c>
      <c r="BG366" s="26">
        <v>2.1591375195574436</v>
      </c>
      <c r="BH366" s="26">
        <v>1.0116111021769498</v>
      </c>
      <c r="BI366" s="26">
        <v>9.5925061480784279E-2</v>
      </c>
      <c r="BK366" s="27">
        <v>5.960018995740505</v>
      </c>
      <c r="BL366" s="27">
        <v>5.0108348474484856</v>
      </c>
      <c r="BM366" s="27">
        <v>4.4652451764502317</v>
      </c>
      <c r="BN366" s="27">
        <v>4.1220521486324202</v>
      </c>
      <c r="BO366" s="27">
        <v>3.8344606100774357</v>
      </c>
      <c r="BP366" s="27">
        <v>3.4288912038506965</v>
      </c>
      <c r="BQ366" s="27">
        <v>2.8427414317351136</v>
      </c>
      <c r="BR366" s="27">
        <v>2.2529635493201638</v>
      </c>
      <c r="BS366" s="27">
        <v>1.6651033163826199</v>
      </c>
      <c r="BT366" s="27">
        <v>1.0089450629272037</v>
      </c>
      <c r="BU366" s="27">
        <v>-1.4059166770792473</v>
      </c>
      <c r="BV366" s="27">
        <v>-2.9093906062842692</v>
      </c>
      <c r="BW366" s="27">
        <v>-3.6090509141399778</v>
      </c>
      <c r="BX366" s="27">
        <v>-3.9184785979875301</v>
      </c>
      <c r="BZ366" s="27">
        <v>10.597018995740505</v>
      </c>
      <c r="CA366" s="27">
        <v>9.6478348474484861</v>
      </c>
      <c r="CB366" s="27">
        <v>9.1022451764502321</v>
      </c>
      <c r="CC366" s="27">
        <v>8.7590521486324207</v>
      </c>
      <c r="CD366" s="27">
        <v>8.4714606100774361</v>
      </c>
      <c r="CE366" s="27">
        <v>8.0658912038506969</v>
      </c>
      <c r="CF366" s="27">
        <v>7.4797414317351141</v>
      </c>
      <c r="CG366" s="27">
        <v>6.8899635493201643</v>
      </c>
      <c r="CH366" s="27">
        <v>6.3021033163826203</v>
      </c>
      <c r="CI366" s="27">
        <v>5.6459450629272041</v>
      </c>
      <c r="CJ366" s="27">
        <v>3.2310833229207532</v>
      </c>
      <c r="CK366" s="27">
        <v>1.7276093937157313</v>
      </c>
      <c r="CL366" s="27">
        <v>1.0279490858600226</v>
      </c>
      <c r="CM366" s="27">
        <v>0.71852140201247039</v>
      </c>
      <c r="CO366" s="28">
        <v>5.9586819492282856</v>
      </c>
      <c r="CP366" s="28">
        <v>5.0004988536258352</v>
      </c>
      <c r="CQ366" s="28">
        <v>4.4348331939559529</v>
      </c>
      <c r="CR366" s="28">
        <v>4.0533261868855135</v>
      </c>
      <c r="CS366" s="28">
        <v>3.7422677036229857</v>
      </c>
      <c r="CT366" s="28">
        <v>3.3571829443628474</v>
      </c>
      <c r="CU366" s="28">
        <v>2.7839599939854054</v>
      </c>
      <c r="CV366" s="28">
        <v>2.1894897803499376</v>
      </c>
      <c r="CW366" s="28">
        <v>1.6473809787535956</v>
      </c>
      <c r="CX366" s="28">
        <v>1.0803653172878143</v>
      </c>
      <c r="CY366" s="28">
        <v>-2.4904063303832658</v>
      </c>
      <c r="CZ366" s="28">
        <v>-8.8027393420313373</v>
      </c>
      <c r="DA366" s="28">
        <v>-13.679444200698896</v>
      </c>
      <c r="DB366" s="28">
        <v>-16.99610748281826</v>
      </c>
      <c r="DD366" s="28">
        <v>10.595681949228286</v>
      </c>
      <c r="DE366" s="28">
        <v>9.6374988536258357</v>
      </c>
      <c r="DF366" s="28">
        <v>9.0718331939559533</v>
      </c>
      <c r="DG366" s="28">
        <v>8.6903261868855139</v>
      </c>
      <c r="DH366" s="28">
        <v>8.3792677036229861</v>
      </c>
      <c r="DI366" s="28">
        <v>7.9941829443628478</v>
      </c>
      <c r="DJ366" s="28">
        <v>7.4209599939854058</v>
      </c>
      <c r="DK366" s="28">
        <v>6.826489780349938</v>
      </c>
      <c r="DL366" s="28">
        <v>6.284380978753596</v>
      </c>
      <c r="DM366" s="28">
        <v>5.7173653172878147</v>
      </c>
      <c r="DN366" s="28">
        <v>2.1465936696167347</v>
      </c>
      <c r="DO366" s="28">
        <v>-4.1657393420313369</v>
      </c>
      <c r="DP366" s="28">
        <v>-9.0424442006988954</v>
      </c>
      <c r="DQ366" s="28">
        <v>-12.35910748281826</v>
      </c>
      <c r="DS366" s="29">
        <v>5.9716397240281935</v>
      </c>
      <c r="DT366" s="29">
        <v>5.0075001134927675</v>
      </c>
      <c r="DU366" s="29">
        <v>4.453924020491641</v>
      </c>
      <c r="DV366" s="29">
        <v>4.0994475368307519</v>
      </c>
      <c r="DW366" s="29">
        <v>3.8185359681049604</v>
      </c>
      <c r="DX366" s="29">
        <v>3.4734638083032721</v>
      </c>
      <c r="DY366" s="29">
        <v>3.0027259569420295</v>
      </c>
      <c r="DZ366" s="29">
        <v>2.4987970486720954</v>
      </c>
      <c r="EA366" s="29">
        <v>1.8626990245209498</v>
      </c>
      <c r="EB366" s="29">
        <v>0.32960765625975341</v>
      </c>
      <c r="EC366" s="29">
        <v>-6.6926313054276463</v>
      </c>
      <c r="ED366" s="29">
        <v>-12.451516899388324</v>
      </c>
      <c r="EE366" s="29">
        <v>-15.742858631553474</v>
      </c>
      <c r="EF366" s="29">
        <v>-15.282329141390534</v>
      </c>
      <c r="EH366" s="29">
        <v>10.608639724028194</v>
      </c>
      <c r="EI366" s="29">
        <v>9.6445001134927679</v>
      </c>
      <c r="EJ366" s="29">
        <v>9.6445001134927679</v>
      </c>
      <c r="EK366" s="29">
        <v>8.7364475368307524</v>
      </c>
      <c r="EL366" s="29">
        <v>8.4555359681049609</v>
      </c>
      <c r="EM366" s="29">
        <v>8.1104638083032725</v>
      </c>
      <c r="EN366" s="29">
        <v>7.6397259569420299</v>
      </c>
      <c r="EO366" s="29">
        <v>7.1357970486720959</v>
      </c>
      <c r="EP366" s="29">
        <v>6.4996990245209503</v>
      </c>
      <c r="EQ366" s="29">
        <v>4.9666076562597539</v>
      </c>
      <c r="ER366" s="29">
        <v>-2.0556313054276458</v>
      </c>
      <c r="ES366" s="29">
        <v>-7.8145168993883232</v>
      </c>
      <c r="ET366" s="29">
        <v>-11.105858631553474</v>
      </c>
      <c r="EU366" s="29">
        <v>-10.645329141390533</v>
      </c>
      <c r="EW366" s="1">
        <v>358258</v>
      </c>
      <c r="EX366" s="1">
        <v>418014</v>
      </c>
      <c r="EY366" s="1" t="s">
        <v>534</v>
      </c>
      <c r="EZ366" s="1" t="s">
        <v>874</v>
      </c>
    </row>
    <row r="367" spans="2:156" ht="16" thickBot="1" x14ac:dyDescent="0.4">
      <c r="B367" s="21" t="s">
        <v>366</v>
      </c>
      <c r="C367" s="22">
        <v>0.18272093813370205</v>
      </c>
      <c r="D367" s="23">
        <v>9.3213023885061475E-2</v>
      </c>
      <c r="E367" s="23">
        <v>3.2403438530982598E-2</v>
      </c>
      <c r="F367" s="23">
        <v>-8.9680623040917951E-2</v>
      </c>
      <c r="G367" s="23">
        <v>-0.30515626663143003</v>
      </c>
      <c r="H367" s="23">
        <v>-0.46016988057665209</v>
      </c>
      <c r="I367" s="23">
        <v>-0.6486983676335214</v>
      </c>
      <c r="J367" s="23">
        <v>2.0780742768835427</v>
      </c>
      <c r="K367" s="23">
        <v>1.9548326078680844</v>
      </c>
      <c r="L367" s="23">
        <v>1.7268808479550781</v>
      </c>
      <c r="M367" s="23">
        <v>0.97557035669285952</v>
      </c>
      <c r="N367" s="23">
        <v>0.508874147851472</v>
      </c>
      <c r="O367" s="23">
        <v>0.33393033343883438</v>
      </c>
      <c r="P367" s="23">
        <v>0.51452558969469209</v>
      </c>
      <c r="Q367" s="24"/>
      <c r="R367" s="23">
        <v>1.182720938133702</v>
      </c>
      <c r="S367" s="23">
        <v>1.0932130238850615</v>
      </c>
      <c r="T367" s="23">
        <v>1.0324034385309826</v>
      </c>
      <c r="U367" s="23">
        <v>0.91031937695908205</v>
      </c>
      <c r="V367" s="23">
        <v>0.69484373336856997</v>
      </c>
      <c r="W367" s="23">
        <v>0.53983011942334791</v>
      </c>
      <c r="X367" s="23">
        <v>0.3513016323664786</v>
      </c>
      <c r="Y367" s="23">
        <v>7.8074276883542737E-2</v>
      </c>
      <c r="Z367" s="23">
        <v>-4.5167392131915562E-2</v>
      </c>
      <c r="AA367" s="23">
        <v>-0.27311915204492188</v>
      </c>
      <c r="AB367" s="23">
        <v>-1.0244296433071405</v>
      </c>
      <c r="AC367" s="23">
        <v>-1.491125852148528</v>
      </c>
      <c r="AD367" s="23">
        <v>-1.6660696665611656</v>
      </c>
      <c r="AE367" s="23">
        <v>-1.4854744103053079</v>
      </c>
      <c r="AG367" s="25">
        <v>0.29670029213889926</v>
      </c>
      <c r="AH367" s="25">
        <v>0.29297978446878226</v>
      </c>
      <c r="AI367" s="25">
        <v>0.13898399570081743</v>
      </c>
      <c r="AJ367" s="25">
        <v>-3.378640989661541E-2</v>
      </c>
      <c r="AK367" s="25">
        <v>-0.29513144598796437</v>
      </c>
      <c r="AL367" s="25">
        <v>-0.49197801163271038</v>
      </c>
      <c r="AM367" s="25">
        <v>-0.73686902058671144</v>
      </c>
      <c r="AN367" s="25">
        <v>1.9199941129218434</v>
      </c>
      <c r="AO367" s="25">
        <v>1.7169111872483978</v>
      </c>
      <c r="AP367" s="25">
        <v>1.4203348055292775</v>
      </c>
      <c r="AQ367" s="25">
        <v>0.85407479277719034</v>
      </c>
      <c r="AR367" s="25">
        <v>0.38765539391133608</v>
      </c>
      <c r="AS367" s="25">
        <v>0.10053791875996332</v>
      </c>
      <c r="AT367" s="25">
        <v>0.16057693353637248</v>
      </c>
      <c r="AV367" s="26">
        <v>1.2967002921388993</v>
      </c>
      <c r="AW367" s="26">
        <v>1.2929797844687823</v>
      </c>
      <c r="AX367" s="26">
        <v>1.1389839957008174</v>
      </c>
      <c r="AY367" s="26">
        <v>0.96621359010338459</v>
      </c>
      <c r="AZ367" s="26">
        <v>0.70486855401203563</v>
      </c>
      <c r="BA367" s="26">
        <v>0.50802198836728962</v>
      </c>
      <c r="BB367" s="26">
        <v>0.26313097941328856</v>
      </c>
      <c r="BC367" s="26">
        <v>-8.000588707815659E-2</v>
      </c>
      <c r="BD367" s="26">
        <v>-0.28308881275160225</v>
      </c>
      <c r="BE367" s="26">
        <v>-0.57966519447072251</v>
      </c>
      <c r="BF367" s="26">
        <v>-1.1459252072228097</v>
      </c>
      <c r="BG367" s="26">
        <v>-1.6123446060886639</v>
      </c>
      <c r="BH367" s="26">
        <v>-1.8994620812400367</v>
      </c>
      <c r="BI367" s="26">
        <v>-1.8394230664636275</v>
      </c>
      <c r="BK367" s="27">
        <v>0.19407701327624238</v>
      </c>
      <c r="BL367" s="27">
        <v>0.11777342322390894</v>
      </c>
      <c r="BM367" s="27">
        <v>7.25978426959486E-2</v>
      </c>
      <c r="BN367" s="27">
        <v>-3.4793606346230632E-2</v>
      </c>
      <c r="BO367" s="27">
        <v>-0.23354322357471702</v>
      </c>
      <c r="BP367" s="27">
        <v>-0.37462975803853737</v>
      </c>
      <c r="BQ367" s="27">
        <v>-0.5485736104862724</v>
      </c>
      <c r="BR367" s="27">
        <v>2.1954849672322716</v>
      </c>
      <c r="BS367" s="27">
        <v>2.0878695903529589</v>
      </c>
      <c r="BT367" s="27">
        <v>1.886631935801951</v>
      </c>
      <c r="BU367" s="27">
        <v>1.1898288476497427</v>
      </c>
      <c r="BV367" s="27">
        <v>0.76644566045345996</v>
      </c>
      <c r="BW367" s="27">
        <v>0.60934821786160853</v>
      </c>
      <c r="BX367" s="27">
        <v>0.79569393721523696</v>
      </c>
      <c r="BZ367" s="27">
        <v>1.1940770132762424</v>
      </c>
      <c r="CA367" s="27">
        <v>1.1177734232239089</v>
      </c>
      <c r="CB367" s="27">
        <v>1.0725978426959486</v>
      </c>
      <c r="CC367" s="27">
        <v>0.96520639365376937</v>
      </c>
      <c r="CD367" s="27">
        <v>0.76645677642528298</v>
      </c>
      <c r="CE367" s="27">
        <v>0.62537024196146263</v>
      </c>
      <c r="CF367" s="27">
        <v>0.4514263895137276</v>
      </c>
      <c r="CG367" s="27">
        <v>0.1954849672322716</v>
      </c>
      <c r="CH367" s="27">
        <v>8.7869590352958937E-2</v>
      </c>
      <c r="CI367" s="27">
        <v>-0.11336806419804901</v>
      </c>
      <c r="CJ367" s="27">
        <v>-0.81017115235025727</v>
      </c>
      <c r="CK367" s="27">
        <v>-1.23355433954654</v>
      </c>
      <c r="CL367" s="27">
        <v>-1.3906517821383915</v>
      </c>
      <c r="CM367" s="27">
        <v>-1.204306062784763</v>
      </c>
      <c r="CO367" s="28">
        <v>0.18862032259808892</v>
      </c>
      <c r="CP367" s="28">
        <v>9.7646849622913479E-2</v>
      </c>
      <c r="CQ367" s="28">
        <v>3.334352611327418E-2</v>
      </c>
      <c r="CR367" s="28">
        <v>-9.7422790474476884E-2</v>
      </c>
      <c r="CS367" s="28">
        <v>-0.33040467843207644</v>
      </c>
      <c r="CT367" s="28">
        <v>-0.51271587910910021</v>
      </c>
      <c r="CU367" s="28">
        <v>-0.74395986962382388</v>
      </c>
      <c r="CV367" s="28">
        <v>1.9349060568744605</v>
      </c>
      <c r="CW367" s="28">
        <v>1.7843977754776308</v>
      </c>
      <c r="CX367" s="28">
        <v>1.5527871413855614</v>
      </c>
      <c r="CY367" s="28">
        <v>0.4039866478671712</v>
      </c>
      <c r="CZ367" s="28">
        <v>-1.9893154989224264</v>
      </c>
      <c r="DA367" s="28">
        <v>-3.7896877893262868</v>
      </c>
      <c r="DB367" s="28">
        <v>-4.7416899972242881</v>
      </c>
      <c r="DD367" s="28">
        <v>1.1886203225980889</v>
      </c>
      <c r="DE367" s="28">
        <v>1.0976468496229135</v>
      </c>
      <c r="DF367" s="28">
        <v>1.0333435261132742</v>
      </c>
      <c r="DG367" s="28">
        <v>0.90257720952552312</v>
      </c>
      <c r="DH367" s="28">
        <v>0.66959532156792356</v>
      </c>
      <c r="DI367" s="28">
        <v>0.48728412089089979</v>
      </c>
      <c r="DJ367" s="28">
        <v>0.25604013037617612</v>
      </c>
      <c r="DK367" s="28">
        <v>-6.5093943125539511E-2</v>
      </c>
      <c r="DL367" s="28">
        <v>-0.21560222452236921</v>
      </c>
      <c r="DM367" s="28">
        <v>-0.4472128586144386</v>
      </c>
      <c r="DN367" s="28">
        <v>-1.5960133521328288</v>
      </c>
      <c r="DO367" s="28">
        <v>-3.9893154989224264</v>
      </c>
      <c r="DP367" s="28">
        <v>-5.7896877893262868</v>
      </c>
      <c r="DQ367" s="28">
        <v>-6.7416899972242881</v>
      </c>
      <c r="DS367" s="29">
        <v>0.21466557837098321</v>
      </c>
      <c r="DT367" s="29">
        <v>0.14031831568874331</v>
      </c>
      <c r="DU367" s="29">
        <v>9.3521535207587547E-2</v>
      </c>
      <c r="DV367" s="29">
        <v>-1.1396452106362531E-2</v>
      </c>
      <c r="DW367" s="29">
        <v>-0.2204067683406965</v>
      </c>
      <c r="DX367" s="29">
        <v>-0.36984298689872475</v>
      </c>
      <c r="DY367" s="29">
        <v>-0.56089145959844622</v>
      </c>
      <c r="DZ367" s="29">
        <v>2.1653192760450857</v>
      </c>
      <c r="EA367" s="29">
        <v>2.0263581055847535</v>
      </c>
      <c r="EB367" s="29">
        <v>1.404491391318361</v>
      </c>
      <c r="EC367" s="29">
        <v>-1.4049550030227156</v>
      </c>
      <c r="ED367" s="29">
        <v>-3.6004182203574544</v>
      </c>
      <c r="EE367" s="29">
        <v>-4.8267983207927898</v>
      </c>
      <c r="EF367" s="29">
        <v>-4.1350459928472674</v>
      </c>
      <c r="EH367" s="29">
        <v>1.2146655783709832</v>
      </c>
      <c r="EI367" s="29">
        <v>1.1403183156887433</v>
      </c>
      <c r="EJ367" s="29">
        <v>1.1403183156887433</v>
      </c>
      <c r="EK367" s="29">
        <v>0.98860354789363747</v>
      </c>
      <c r="EL367" s="29">
        <v>0.7795932316593035</v>
      </c>
      <c r="EM367" s="29">
        <v>0.63015701310127525</v>
      </c>
      <c r="EN367" s="29">
        <v>0.43910854040155378</v>
      </c>
      <c r="EO367" s="29">
        <v>0.16531927604508567</v>
      </c>
      <c r="EP367" s="29">
        <v>2.6358105584753488E-2</v>
      </c>
      <c r="EQ367" s="29">
        <v>-0.59550860868163902</v>
      </c>
      <c r="ER367" s="29">
        <v>-3.4049550030227156</v>
      </c>
      <c r="ES367" s="29">
        <v>-5.6004182203574544</v>
      </c>
      <c r="ET367" s="29">
        <v>-6.8267983207927898</v>
      </c>
      <c r="EU367" s="29">
        <v>-6.1350459928472674</v>
      </c>
      <c r="EW367" s="1">
        <v>343294</v>
      </c>
      <c r="EX367" s="1">
        <v>463785</v>
      </c>
      <c r="EY367" s="1" t="s">
        <v>512</v>
      </c>
      <c r="EZ367" s="1" t="s">
        <v>868</v>
      </c>
    </row>
    <row r="368" spans="2:156" ht="16" thickBot="1" x14ac:dyDescent="0.4">
      <c r="B368" s="21" t="s">
        <v>367</v>
      </c>
      <c r="C368" s="22">
        <v>5.5303849091801123</v>
      </c>
      <c r="D368" s="23">
        <v>5.0560483310784861</v>
      </c>
      <c r="E368" s="23">
        <v>4.9557842421850111</v>
      </c>
      <c r="F368" s="23">
        <v>4.822069512288353</v>
      </c>
      <c r="G368" s="23">
        <v>4.6063820707921348</v>
      </c>
      <c r="H368" s="23">
        <v>4.3010630949729922</v>
      </c>
      <c r="I368" s="23">
        <v>3.970943537575149</v>
      </c>
      <c r="J368" s="23">
        <v>3.7175131764698381</v>
      </c>
      <c r="K368" s="23">
        <v>3.4852012127826875</v>
      </c>
      <c r="L368" s="23">
        <v>3.1595945685653017</v>
      </c>
      <c r="M368" s="23">
        <v>1.9074328401178509</v>
      </c>
      <c r="N368" s="23">
        <v>1.1324382953791918</v>
      </c>
      <c r="O368" s="23">
        <v>0.82534267984081922</v>
      </c>
      <c r="P368" s="23">
        <v>0.71698795020859052</v>
      </c>
      <c r="Q368" s="24"/>
      <c r="R368" s="23">
        <v>9.0303849091801123</v>
      </c>
      <c r="S368" s="23">
        <v>8.5560483310784861</v>
      </c>
      <c r="T368" s="23">
        <v>8.4557842421850111</v>
      </c>
      <c r="U368" s="23">
        <v>8.322069512288353</v>
      </c>
      <c r="V368" s="23">
        <v>8.1063820707921348</v>
      </c>
      <c r="W368" s="23">
        <v>7.8010630949729922</v>
      </c>
      <c r="X368" s="23">
        <v>7.470943537575149</v>
      </c>
      <c r="Y368" s="23">
        <v>7.2175131764698381</v>
      </c>
      <c r="Z368" s="23">
        <v>6.9852012127826875</v>
      </c>
      <c r="AA368" s="23">
        <v>6.6595945685653017</v>
      </c>
      <c r="AB368" s="23">
        <v>5.4074328401178509</v>
      </c>
      <c r="AC368" s="23">
        <v>4.6324382953791918</v>
      </c>
      <c r="AD368" s="23">
        <v>4.3253426798408192</v>
      </c>
      <c r="AE368" s="23">
        <v>4.2169879502085905</v>
      </c>
      <c r="AG368" s="25">
        <v>5.7586539587430892</v>
      </c>
      <c r="AH368" s="25">
        <v>5.492400557686592</v>
      </c>
      <c r="AI368" s="25">
        <v>5.3465451979584113</v>
      </c>
      <c r="AJ368" s="25">
        <v>5.1971445867859725</v>
      </c>
      <c r="AK368" s="25">
        <v>4.9803933152310904</v>
      </c>
      <c r="AL368" s="25">
        <v>4.688630345811152</v>
      </c>
      <c r="AM368" s="25">
        <v>4.3647919907465358</v>
      </c>
      <c r="AN368" s="25">
        <v>4.1132828072328778</v>
      </c>
      <c r="AO368" s="25">
        <v>3.8752328383565651</v>
      </c>
      <c r="AP368" s="25">
        <v>3.5844994649192241</v>
      </c>
      <c r="AQ368" s="25">
        <v>2.6134232574760592</v>
      </c>
      <c r="AR368" s="25">
        <v>1.8960891389911971</v>
      </c>
      <c r="AS368" s="25">
        <v>1.5052279587630828</v>
      </c>
      <c r="AT368" s="25">
        <v>1.2068132107784635</v>
      </c>
      <c r="AV368" s="26">
        <v>9.2586539587430892</v>
      </c>
      <c r="AW368" s="26">
        <v>8.992400557686592</v>
      </c>
      <c r="AX368" s="26">
        <v>8.8465451979584113</v>
      </c>
      <c r="AY368" s="26">
        <v>8.6971445867859725</v>
      </c>
      <c r="AZ368" s="26">
        <v>8.4803933152310904</v>
      </c>
      <c r="BA368" s="26">
        <v>8.188630345811152</v>
      </c>
      <c r="BB368" s="26">
        <v>7.8647919907465358</v>
      </c>
      <c r="BC368" s="26">
        <v>7.6132828072328778</v>
      </c>
      <c r="BD368" s="26">
        <v>7.3752328383565651</v>
      </c>
      <c r="BE368" s="26">
        <v>7.0844994649192241</v>
      </c>
      <c r="BF368" s="26">
        <v>6.1134232574760592</v>
      </c>
      <c r="BG368" s="26">
        <v>5.3960891389911971</v>
      </c>
      <c r="BH368" s="26">
        <v>5.0052279587630828</v>
      </c>
      <c r="BI368" s="26">
        <v>4.7068132107784635</v>
      </c>
      <c r="BK368" s="27">
        <v>5.5574127993990725</v>
      </c>
      <c r="BL368" s="27">
        <v>5.0986822302807244</v>
      </c>
      <c r="BM368" s="27">
        <v>5.0120210792527864</v>
      </c>
      <c r="BN368" s="27">
        <v>4.8903277883233169</v>
      </c>
      <c r="BO368" s="27">
        <v>4.6906855890095382</v>
      </c>
      <c r="BP368" s="27">
        <v>4.4017314571483208</v>
      </c>
      <c r="BQ368" s="27">
        <v>4.0880112575790939</v>
      </c>
      <c r="BR368" s="27">
        <v>3.8494449546350822</v>
      </c>
      <c r="BS368" s="27">
        <v>3.6347440695446327</v>
      </c>
      <c r="BT368" s="27">
        <v>3.3385326138602665</v>
      </c>
      <c r="BU368" s="27">
        <v>2.1943963217641471</v>
      </c>
      <c r="BV368" s="27">
        <v>1.4950895546369196</v>
      </c>
      <c r="BW368" s="27">
        <v>1.2168309078119535</v>
      </c>
      <c r="BX368" s="27">
        <v>1.1175417856873864</v>
      </c>
      <c r="BZ368" s="27">
        <v>9.0574127993990725</v>
      </c>
      <c r="CA368" s="27">
        <v>8.5986822302807244</v>
      </c>
      <c r="CB368" s="27">
        <v>8.5120210792527864</v>
      </c>
      <c r="CC368" s="27">
        <v>8.3903277883233169</v>
      </c>
      <c r="CD368" s="27">
        <v>8.1906855890095382</v>
      </c>
      <c r="CE368" s="27">
        <v>7.9017314571483208</v>
      </c>
      <c r="CF368" s="27">
        <v>7.5880112575790939</v>
      </c>
      <c r="CG368" s="27">
        <v>7.3494449546350822</v>
      </c>
      <c r="CH368" s="27">
        <v>7.1347440695446327</v>
      </c>
      <c r="CI368" s="27">
        <v>6.8385326138602665</v>
      </c>
      <c r="CJ368" s="27">
        <v>5.6943963217641471</v>
      </c>
      <c r="CK368" s="27">
        <v>4.9950895546369196</v>
      </c>
      <c r="CL368" s="27">
        <v>4.7168309078119535</v>
      </c>
      <c r="CM368" s="27">
        <v>4.6175417856873864</v>
      </c>
      <c r="CO368" s="28">
        <v>5.5304838209602227</v>
      </c>
      <c r="CP368" s="28">
        <v>5.0480903411136939</v>
      </c>
      <c r="CQ368" s="28">
        <v>4.9245284511922041</v>
      </c>
      <c r="CR368" s="28">
        <v>4.7499933196654176</v>
      </c>
      <c r="CS368" s="28">
        <v>4.4963363106030716</v>
      </c>
      <c r="CT368" s="28">
        <v>4.1316851160534576</v>
      </c>
      <c r="CU368" s="28">
        <v>3.71024850935461</v>
      </c>
      <c r="CV368" s="28">
        <v>3.3441154190091851</v>
      </c>
      <c r="CW368" s="28">
        <v>3.045686508257841</v>
      </c>
      <c r="CX368" s="28">
        <v>2.68300183534787</v>
      </c>
      <c r="CY368" s="28">
        <v>0.89036998679148027</v>
      </c>
      <c r="CZ368" s="28">
        <v>-2.8013934168706704</v>
      </c>
      <c r="DA368" s="28">
        <v>-5.7132581414430703</v>
      </c>
      <c r="DB368" s="28">
        <v>-8.1003660419580505</v>
      </c>
      <c r="DD368" s="28">
        <v>9.0304838209602227</v>
      </c>
      <c r="DE368" s="28">
        <v>8.5480903411136939</v>
      </c>
      <c r="DF368" s="28">
        <v>8.4245284511922041</v>
      </c>
      <c r="DG368" s="28">
        <v>8.2499933196654176</v>
      </c>
      <c r="DH368" s="28">
        <v>7.9963363106030716</v>
      </c>
      <c r="DI368" s="28">
        <v>7.6316851160534576</v>
      </c>
      <c r="DJ368" s="28">
        <v>7.21024850935461</v>
      </c>
      <c r="DK368" s="28">
        <v>6.8441154190091851</v>
      </c>
      <c r="DL368" s="28">
        <v>6.545686508257841</v>
      </c>
      <c r="DM368" s="28">
        <v>6.18300183534787</v>
      </c>
      <c r="DN368" s="28">
        <v>4.3903699867914803</v>
      </c>
      <c r="DO368" s="28">
        <v>0.69860658312932955</v>
      </c>
      <c r="DP368" s="28">
        <v>-2.2132581414430703</v>
      </c>
      <c r="DQ368" s="28">
        <v>-4.6003660419580505</v>
      </c>
      <c r="DS368" s="29">
        <v>5.5664727480633864</v>
      </c>
      <c r="DT368" s="29">
        <v>5.1076870789933952</v>
      </c>
      <c r="DU368" s="29">
        <v>5.0028827025509255</v>
      </c>
      <c r="DV368" s="29">
        <v>4.8602619298172982</v>
      </c>
      <c r="DW368" s="29">
        <v>4.6505578586746914</v>
      </c>
      <c r="DX368" s="29">
        <v>4.3386607588875137</v>
      </c>
      <c r="DY368" s="29">
        <v>3.9657369314825583</v>
      </c>
      <c r="DZ368" s="29">
        <v>3.6519840719427208</v>
      </c>
      <c r="EA368" s="29">
        <v>3.3657726189282648</v>
      </c>
      <c r="EB368" s="29">
        <v>2.4436153077859313</v>
      </c>
      <c r="EC368" s="29">
        <v>-1.8147624980921506</v>
      </c>
      <c r="ED368" s="29">
        <v>-5.1893183554717304</v>
      </c>
      <c r="EE368" s="29">
        <v>-7.2611579241308455</v>
      </c>
      <c r="EF368" s="29">
        <v>-7.0544394915628814</v>
      </c>
      <c r="EH368" s="29">
        <v>9.0664727480633864</v>
      </c>
      <c r="EI368" s="29">
        <v>8.6076870789933952</v>
      </c>
      <c r="EJ368" s="29">
        <v>8.6076870789933952</v>
      </c>
      <c r="EK368" s="29">
        <v>8.3602619298172982</v>
      </c>
      <c r="EL368" s="29">
        <v>8.1505578586746914</v>
      </c>
      <c r="EM368" s="29">
        <v>7.8386607588875137</v>
      </c>
      <c r="EN368" s="29">
        <v>7.4657369314825583</v>
      </c>
      <c r="EO368" s="29">
        <v>7.1519840719427208</v>
      </c>
      <c r="EP368" s="29">
        <v>6.8657726189282648</v>
      </c>
      <c r="EQ368" s="29">
        <v>5.9436153077859313</v>
      </c>
      <c r="ER368" s="29">
        <v>1.6852375019078494</v>
      </c>
      <c r="ES368" s="29">
        <v>-1.6893183554717304</v>
      </c>
      <c r="ET368" s="29">
        <v>-3.7611579241308455</v>
      </c>
      <c r="EU368" s="29">
        <v>-3.5544394915628814</v>
      </c>
      <c r="EW368" s="1">
        <v>382132</v>
      </c>
      <c r="EX368" s="1">
        <v>386340</v>
      </c>
      <c r="EY368" s="1" t="s">
        <v>450</v>
      </c>
      <c r="EZ368" s="1" t="s">
        <v>859</v>
      </c>
    </row>
    <row r="369" spans="2:156" ht="16" thickBot="1" x14ac:dyDescent="0.4">
      <c r="B369" s="21" t="s">
        <v>368</v>
      </c>
      <c r="C369" s="22">
        <v>9.5270842536546443</v>
      </c>
      <c r="D369" s="23">
        <v>9.0254041141586541</v>
      </c>
      <c r="E369" s="23">
        <v>8.8945038378113495</v>
      </c>
      <c r="F369" s="23">
        <v>8.8324160422136249</v>
      </c>
      <c r="G369" s="23">
        <v>8.5550919144366357</v>
      </c>
      <c r="H369" s="23">
        <v>8.3323593508742491</v>
      </c>
      <c r="I369" s="23">
        <v>8.0650364568064052</v>
      </c>
      <c r="J369" s="23">
        <v>7.8809005684930682</v>
      </c>
      <c r="K369" s="23">
        <v>7.584519165944009</v>
      </c>
      <c r="L369" s="23">
        <v>7.3101211192567916</v>
      </c>
      <c r="M369" s="23">
        <v>6.1223561608362793</v>
      </c>
      <c r="N369" s="23">
        <v>4.6401749662611849</v>
      </c>
      <c r="O369" s="23">
        <v>3.7157206696835701</v>
      </c>
      <c r="P369" s="23">
        <v>2.6447003187845297</v>
      </c>
      <c r="Q369" s="24"/>
      <c r="R369" s="23">
        <v>14.164084253654645</v>
      </c>
      <c r="S369" s="23">
        <v>13.662404114158655</v>
      </c>
      <c r="T369" s="23">
        <v>13.53150383781135</v>
      </c>
      <c r="U369" s="23">
        <v>13.469416042213625</v>
      </c>
      <c r="V369" s="23">
        <v>13.192091914436636</v>
      </c>
      <c r="W369" s="23">
        <v>12.96935935087425</v>
      </c>
      <c r="X369" s="23">
        <v>12.702036456806406</v>
      </c>
      <c r="Y369" s="23">
        <v>12.517900568493069</v>
      </c>
      <c r="Z369" s="23">
        <v>12.221519165944009</v>
      </c>
      <c r="AA369" s="23">
        <v>11.947121119256792</v>
      </c>
      <c r="AB369" s="23">
        <v>10.75935616083628</v>
      </c>
      <c r="AC369" s="23">
        <v>9.2771749662611853</v>
      </c>
      <c r="AD369" s="23">
        <v>8.3527206696835705</v>
      </c>
      <c r="AE369" s="23">
        <v>7.2817003187845302</v>
      </c>
      <c r="AG369" s="25">
        <v>9.8328062539740024</v>
      </c>
      <c r="AH369" s="25">
        <v>9.5927104835540042</v>
      </c>
      <c r="AI369" s="25">
        <v>9.4022806826758636</v>
      </c>
      <c r="AJ369" s="25">
        <v>9.2752787351520052</v>
      </c>
      <c r="AK369" s="25">
        <v>8.9647115337781109</v>
      </c>
      <c r="AL369" s="25">
        <v>8.7252131868514962</v>
      </c>
      <c r="AM369" s="25">
        <v>8.4336979805634016</v>
      </c>
      <c r="AN369" s="25">
        <v>8.2150424248321219</v>
      </c>
      <c r="AO369" s="25">
        <v>7.8735664630050959</v>
      </c>
      <c r="AP369" s="25">
        <v>7.4426943704209272</v>
      </c>
      <c r="AQ369" s="25">
        <v>6.7205577911635359</v>
      </c>
      <c r="AR369" s="25">
        <v>5.8043348877502652</v>
      </c>
      <c r="AS369" s="25">
        <v>5.0307606031594858</v>
      </c>
      <c r="AT369" s="25">
        <v>4.3030788334783736</v>
      </c>
      <c r="AV369" s="26">
        <v>14.469806253974003</v>
      </c>
      <c r="AW369" s="26">
        <v>14.229710483554005</v>
      </c>
      <c r="AX369" s="26">
        <v>14.039280682675864</v>
      </c>
      <c r="AY369" s="26">
        <v>13.912278735152006</v>
      </c>
      <c r="AZ369" s="26">
        <v>13.601711533778111</v>
      </c>
      <c r="BA369" s="26">
        <v>13.362213186851497</v>
      </c>
      <c r="BB369" s="26">
        <v>13.070697980563402</v>
      </c>
      <c r="BC369" s="26">
        <v>12.852042424832122</v>
      </c>
      <c r="BD369" s="26">
        <v>12.510566463005096</v>
      </c>
      <c r="BE369" s="26">
        <v>12.079694370420928</v>
      </c>
      <c r="BF369" s="26">
        <v>11.357557791163536</v>
      </c>
      <c r="BG369" s="26">
        <v>10.441334887750266</v>
      </c>
      <c r="BH369" s="26">
        <v>9.6677606031594863</v>
      </c>
      <c r="BI369" s="26">
        <v>8.9400788334783741</v>
      </c>
      <c r="BK369" s="27">
        <v>9.5333229369464938</v>
      </c>
      <c r="BL369" s="27">
        <v>9.0390391706979347</v>
      </c>
      <c r="BM369" s="27">
        <v>8.9144203838390172</v>
      </c>
      <c r="BN369" s="27">
        <v>8.8576699472226199</v>
      </c>
      <c r="BO369" s="27">
        <v>8.588900418334541</v>
      </c>
      <c r="BP369" s="27">
        <v>8.3743812826254143</v>
      </c>
      <c r="BQ369" s="27">
        <v>8.1159259951353704</v>
      </c>
      <c r="BR369" s="27">
        <v>7.9394325669176737</v>
      </c>
      <c r="BS369" s="27">
        <v>7.6559310599792738</v>
      </c>
      <c r="BT369" s="27">
        <v>7.4055750642708187</v>
      </c>
      <c r="BU369" s="27">
        <v>6.3963212623614289</v>
      </c>
      <c r="BV369" s="27">
        <v>5.4147635844331887</v>
      </c>
      <c r="BW369" s="27">
        <v>4.7267464916529143</v>
      </c>
      <c r="BX369" s="27">
        <v>4.1108769438334356</v>
      </c>
      <c r="BZ369" s="27">
        <v>14.170322936946494</v>
      </c>
      <c r="CA369" s="27">
        <v>13.676039170697935</v>
      </c>
      <c r="CB369" s="27">
        <v>13.551420383839018</v>
      </c>
      <c r="CC369" s="27">
        <v>13.49466994722262</v>
      </c>
      <c r="CD369" s="27">
        <v>13.225900418334541</v>
      </c>
      <c r="CE369" s="27">
        <v>13.011381282625415</v>
      </c>
      <c r="CF369" s="27">
        <v>12.752925995135371</v>
      </c>
      <c r="CG369" s="27">
        <v>12.576432566917674</v>
      </c>
      <c r="CH369" s="27">
        <v>12.292931059979274</v>
      </c>
      <c r="CI369" s="27">
        <v>12.042575064270819</v>
      </c>
      <c r="CJ369" s="27">
        <v>11.033321262361429</v>
      </c>
      <c r="CK369" s="27">
        <v>10.051763584433189</v>
      </c>
      <c r="CL369" s="27">
        <v>9.3637464916529147</v>
      </c>
      <c r="CM369" s="27">
        <v>8.7478769438334361</v>
      </c>
      <c r="CO369" s="28">
        <v>9.5401119553335008</v>
      </c>
      <c r="CP369" s="28">
        <v>9.0525056480166892</v>
      </c>
      <c r="CQ369" s="28">
        <v>8.9351129999569494</v>
      </c>
      <c r="CR369" s="28">
        <v>8.8830507622206945</v>
      </c>
      <c r="CS369" s="28">
        <v>8.6131547486707962</v>
      </c>
      <c r="CT369" s="28">
        <v>8.3780815553434671</v>
      </c>
      <c r="CU369" s="28">
        <v>8.0765660477952785</v>
      </c>
      <c r="CV369" s="28">
        <v>7.8400940496035947</v>
      </c>
      <c r="CW369" s="28">
        <v>7.4834983729299012</v>
      </c>
      <c r="CX369" s="28">
        <v>7.0703188940365784</v>
      </c>
      <c r="CY369" s="28">
        <v>4.6805785341828212</v>
      </c>
      <c r="CZ369" s="28">
        <v>-0.24796705625880122</v>
      </c>
      <c r="DA369" s="28">
        <v>-4.0534835037128616</v>
      </c>
      <c r="DB369" s="28">
        <v>-6.5499663913410018</v>
      </c>
      <c r="DD369" s="28">
        <v>14.177111955333501</v>
      </c>
      <c r="DE369" s="28">
        <v>13.68950564801669</v>
      </c>
      <c r="DF369" s="28">
        <v>13.57211299995695</v>
      </c>
      <c r="DG369" s="28">
        <v>13.520050762220695</v>
      </c>
      <c r="DH369" s="28">
        <v>13.250154748670797</v>
      </c>
      <c r="DI369" s="28">
        <v>13.015081555343468</v>
      </c>
      <c r="DJ369" s="28">
        <v>12.713566047795279</v>
      </c>
      <c r="DK369" s="28">
        <v>12.477094049603595</v>
      </c>
      <c r="DL369" s="28">
        <v>12.120498372929902</v>
      </c>
      <c r="DM369" s="28">
        <v>11.707318894036579</v>
      </c>
      <c r="DN369" s="28">
        <v>9.3175785341828217</v>
      </c>
      <c r="DO369" s="28">
        <v>4.3890329437411992</v>
      </c>
      <c r="DP369" s="28">
        <v>0.58351649628713886</v>
      </c>
      <c r="DQ369" s="28">
        <v>-1.9129663913410013</v>
      </c>
      <c r="DS369" s="29">
        <v>9.5384903115778741</v>
      </c>
      <c r="DT369" s="29">
        <v>9.0297154329782465</v>
      </c>
      <c r="DU369" s="29">
        <v>8.9023663842675358</v>
      </c>
      <c r="DV369" s="29">
        <v>8.8563726486342205</v>
      </c>
      <c r="DW369" s="29">
        <v>8.5933087673356088</v>
      </c>
      <c r="DX369" s="29">
        <v>8.2483691204728036</v>
      </c>
      <c r="DY369" s="29">
        <v>7.9197615720174195</v>
      </c>
      <c r="DZ369" s="29">
        <v>7.6457613696797448</v>
      </c>
      <c r="EA369" s="29">
        <v>7.2263948756518488</v>
      </c>
      <c r="EB369" s="29">
        <v>6.5866786860840385</v>
      </c>
      <c r="EC369" s="29">
        <v>1.5027641415731736</v>
      </c>
      <c r="ED369" s="29">
        <v>-3.0463579984654316</v>
      </c>
      <c r="EE369" s="29">
        <v>-5.8745916076226763</v>
      </c>
      <c r="EF369" s="29">
        <v>-5.6465736194497893</v>
      </c>
      <c r="EH369" s="29">
        <v>14.175490311577875</v>
      </c>
      <c r="EI369" s="29">
        <v>13.666715432978247</v>
      </c>
      <c r="EJ369" s="29">
        <v>13.666715432978247</v>
      </c>
      <c r="EK369" s="29">
        <v>13.493372648634221</v>
      </c>
      <c r="EL369" s="29">
        <v>13.230308767335609</v>
      </c>
      <c r="EM369" s="29">
        <v>12.885369120472804</v>
      </c>
      <c r="EN369" s="29">
        <v>12.55676157201742</v>
      </c>
      <c r="EO369" s="29">
        <v>12.282761369679745</v>
      </c>
      <c r="EP369" s="29">
        <v>11.863394875651849</v>
      </c>
      <c r="EQ369" s="29">
        <v>11.223678686084039</v>
      </c>
      <c r="ER369" s="29">
        <v>6.1397641415731741</v>
      </c>
      <c r="ES369" s="29">
        <v>1.5906420015345688</v>
      </c>
      <c r="ET369" s="29">
        <v>-1.2375916076226758</v>
      </c>
      <c r="EU369" s="29">
        <v>-1.0095736194497889</v>
      </c>
      <c r="EW369" s="1">
        <v>393116</v>
      </c>
      <c r="EX369" s="1">
        <v>392019</v>
      </c>
      <c r="EY369" s="1" t="s">
        <v>646</v>
      </c>
      <c r="EZ369" s="1" t="s">
        <v>869</v>
      </c>
    </row>
    <row r="370" spans="2:156" ht="16" thickBot="1" x14ac:dyDescent="0.4">
      <c r="B370" s="21" t="s">
        <v>369</v>
      </c>
      <c r="C370" s="22">
        <v>10.519121387738968</v>
      </c>
      <c r="D370" s="23">
        <v>9.9999438858047416</v>
      </c>
      <c r="E370" s="23">
        <v>9.7269898656607143</v>
      </c>
      <c r="F370" s="23">
        <v>9.2520007052005777</v>
      </c>
      <c r="G370" s="23">
        <v>8.8847727842944799</v>
      </c>
      <c r="H370" s="23">
        <v>8.321231081800299</v>
      </c>
      <c r="I370" s="23">
        <v>7.7247717393355106</v>
      </c>
      <c r="J370" s="23">
        <v>7.1449666830036964</v>
      </c>
      <c r="K370" s="23">
        <v>6.5476717196328948</v>
      </c>
      <c r="L370" s="23">
        <v>5.939707930396338</v>
      </c>
      <c r="M370" s="23">
        <v>3.6901760291285797</v>
      </c>
      <c r="N370" s="23">
        <v>2.7248342489705735</v>
      </c>
      <c r="O370" s="23">
        <v>2.5960943645618499</v>
      </c>
      <c r="P370" s="23">
        <v>3.0369222054625027</v>
      </c>
      <c r="Q370" s="24"/>
      <c r="R370" s="23">
        <v>14.519121387738968</v>
      </c>
      <c r="S370" s="23">
        <v>13.999943885804742</v>
      </c>
      <c r="T370" s="23">
        <v>13.726989865660714</v>
      </c>
      <c r="U370" s="23">
        <v>13.252000705200578</v>
      </c>
      <c r="V370" s="23">
        <v>12.88477278429448</v>
      </c>
      <c r="W370" s="23">
        <v>12.321231081800299</v>
      </c>
      <c r="X370" s="23">
        <v>11.724771739335511</v>
      </c>
      <c r="Y370" s="23">
        <v>11.144966683003696</v>
      </c>
      <c r="Z370" s="23">
        <v>10.547671719632895</v>
      </c>
      <c r="AA370" s="23">
        <v>9.939707930396338</v>
      </c>
      <c r="AB370" s="23">
        <v>7.6901760291285797</v>
      </c>
      <c r="AC370" s="23">
        <v>6.7248342489705735</v>
      </c>
      <c r="AD370" s="23">
        <v>6.5960943645618499</v>
      </c>
      <c r="AE370" s="23">
        <v>7.0369222054625027</v>
      </c>
      <c r="AG370" s="25">
        <v>10.786019709246959</v>
      </c>
      <c r="AH370" s="25">
        <v>10.491162561833237</v>
      </c>
      <c r="AI370" s="25">
        <v>10.15296894767506</v>
      </c>
      <c r="AJ370" s="25">
        <v>9.713389158669953</v>
      </c>
      <c r="AK370" s="25">
        <v>9.4261866605446674</v>
      </c>
      <c r="AL370" s="25">
        <v>8.9634359460870883</v>
      </c>
      <c r="AM370" s="25">
        <v>8.4642156016758516</v>
      </c>
      <c r="AN370" s="25">
        <v>7.9763068315494969</v>
      </c>
      <c r="AO370" s="25">
        <v>7.4631175408443209</v>
      </c>
      <c r="AP370" s="25">
        <v>6.9910498088431439</v>
      </c>
      <c r="AQ370" s="25">
        <v>5.4433718763540107</v>
      </c>
      <c r="AR370" s="25">
        <v>4.5390440590498571</v>
      </c>
      <c r="AS370" s="25">
        <v>4.0566202525512729</v>
      </c>
      <c r="AT370" s="25">
        <v>4.0128692596946642</v>
      </c>
      <c r="AV370" s="26">
        <v>14.786019709246959</v>
      </c>
      <c r="AW370" s="26">
        <v>14.491162561833237</v>
      </c>
      <c r="AX370" s="26">
        <v>14.15296894767506</v>
      </c>
      <c r="AY370" s="26">
        <v>13.713389158669953</v>
      </c>
      <c r="AZ370" s="26">
        <v>13.426186660544667</v>
      </c>
      <c r="BA370" s="26">
        <v>12.963435946087088</v>
      </c>
      <c r="BB370" s="26">
        <v>12.464215601675852</v>
      </c>
      <c r="BC370" s="26">
        <v>11.976306831549497</v>
      </c>
      <c r="BD370" s="26">
        <v>11.463117540844321</v>
      </c>
      <c r="BE370" s="26">
        <v>10.991049808843144</v>
      </c>
      <c r="BF370" s="26">
        <v>9.4433718763540107</v>
      </c>
      <c r="BG370" s="26">
        <v>8.5390440590498571</v>
      </c>
      <c r="BH370" s="26">
        <v>8.0566202525512729</v>
      </c>
      <c r="BI370" s="26">
        <v>8.0128692596946642</v>
      </c>
      <c r="BK370" s="27">
        <v>10.526744217940578</v>
      </c>
      <c r="BL370" s="27">
        <v>10.021593949508965</v>
      </c>
      <c r="BM370" s="27">
        <v>9.7615830347566135</v>
      </c>
      <c r="BN370" s="27">
        <v>9.2989077171358012</v>
      </c>
      <c r="BO370" s="27">
        <v>8.9474742691467277</v>
      </c>
      <c r="BP370" s="27">
        <v>8.4020871718639576</v>
      </c>
      <c r="BQ370" s="27">
        <v>7.8228719102502229</v>
      </c>
      <c r="BR370" s="27">
        <v>7.2587285095285186</v>
      </c>
      <c r="BS370" s="27">
        <v>6.6873438748040925</v>
      </c>
      <c r="BT370" s="27">
        <v>6.1018482468263784</v>
      </c>
      <c r="BU370" s="27">
        <v>4.0205228057786684</v>
      </c>
      <c r="BV370" s="27">
        <v>3.1742269424361567</v>
      </c>
      <c r="BW370" s="27">
        <v>3.073920480987681</v>
      </c>
      <c r="BX370" s="27">
        <v>3.4795910047691763</v>
      </c>
      <c r="BZ370" s="27">
        <v>14.526744217940578</v>
      </c>
      <c r="CA370" s="27">
        <v>14.021593949508965</v>
      </c>
      <c r="CB370" s="27">
        <v>13.761583034756613</v>
      </c>
      <c r="CC370" s="27">
        <v>13.298907717135801</v>
      </c>
      <c r="CD370" s="27">
        <v>12.947474269146728</v>
      </c>
      <c r="CE370" s="27">
        <v>12.402087171863958</v>
      </c>
      <c r="CF370" s="27">
        <v>11.822871910250223</v>
      </c>
      <c r="CG370" s="27">
        <v>11.258728509528519</v>
      </c>
      <c r="CH370" s="27">
        <v>10.687343874804093</v>
      </c>
      <c r="CI370" s="27">
        <v>10.101848246826378</v>
      </c>
      <c r="CJ370" s="27">
        <v>8.0205228057786684</v>
      </c>
      <c r="CK370" s="27">
        <v>7.1742269424361567</v>
      </c>
      <c r="CL370" s="27">
        <v>7.073920480987681</v>
      </c>
      <c r="CM370" s="27">
        <v>7.4795910047691763</v>
      </c>
      <c r="CO370" s="28">
        <v>10.546230483458013</v>
      </c>
      <c r="CP370" s="28">
        <v>10.063118331338869</v>
      </c>
      <c r="CQ370" s="28">
        <v>9.8431645401478747</v>
      </c>
      <c r="CR370" s="28">
        <v>9.4352815293590631</v>
      </c>
      <c r="CS370" s="28">
        <v>9.1651974809688852</v>
      </c>
      <c r="CT370" s="28">
        <v>8.7213645593123665</v>
      </c>
      <c r="CU370" s="28">
        <v>8.2559030577796495</v>
      </c>
      <c r="CV370" s="28">
        <v>7.8253135925591373</v>
      </c>
      <c r="CW370" s="28">
        <v>7.4418558024344748</v>
      </c>
      <c r="CX370" s="28">
        <v>7.0693621354059282</v>
      </c>
      <c r="CY370" s="28">
        <v>4.2020701833589555</v>
      </c>
      <c r="CZ370" s="28">
        <v>-0.76532679306691875</v>
      </c>
      <c r="DA370" s="28">
        <v>-4.6528197660457238</v>
      </c>
      <c r="DB370" s="28">
        <v>-6.9460031191512215</v>
      </c>
      <c r="DD370" s="28">
        <v>14.546230483458013</v>
      </c>
      <c r="DE370" s="28">
        <v>14.063118331338869</v>
      </c>
      <c r="DF370" s="28">
        <v>13.843164540147875</v>
      </c>
      <c r="DG370" s="28">
        <v>13.435281529359063</v>
      </c>
      <c r="DH370" s="28">
        <v>13.165197480968885</v>
      </c>
      <c r="DI370" s="28">
        <v>12.721364559312367</v>
      </c>
      <c r="DJ370" s="28">
        <v>12.25590305777965</v>
      </c>
      <c r="DK370" s="28">
        <v>11.825313592559137</v>
      </c>
      <c r="DL370" s="28">
        <v>11.441855802434475</v>
      </c>
      <c r="DM370" s="28">
        <v>11.069362135405928</v>
      </c>
      <c r="DN370" s="28">
        <v>8.2020701833589555</v>
      </c>
      <c r="DO370" s="28">
        <v>3.2346732069330812</v>
      </c>
      <c r="DP370" s="28">
        <v>-0.65281976604572378</v>
      </c>
      <c r="DQ370" s="28">
        <v>-2.9460031191512215</v>
      </c>
      <c r="DS370" s="29">
        <v>10.462760189403069</v>
      </c>
      <c r="DT370" s="29">
        <v>9.8619492419877393</v>
      </c>
      <c r="DU370" s="29">
        <v>9.617099951134426</v>
      </c>
      <c r="DV370" s="29">
        <v>9.2291741170086965</v>
      </c>
      <c r="DW370" s="29">
        <v>8.9923723806313784</v>
      </c>
      <c r="DX370" s="29">
        <v>8.6101980949811985</v>
      </c>
      <c r="DY370" s="29">
        <v>8.2004821504877405</v>
      </c>
      <c r="DZ370" s="29">
        <v>7.8491121902667054</v>
      </c>
      <c r="EA370" s="29">
        <v>7.3518773896689318</v>
      </c>
      <c r="EB370" s="29">
        <v>6.0707380674949363</v>
      </c>
      <c r="EC370" s="29">
        <v>8.1162508427645719E-2</v>
      </c>
      <c r="ED370" s="29">
        <v>-4.4193549800981415</v>
      </c>
      <c r="EE370" s="29">
        <v>-6.9968671770159574</v>
      </c>
      <c r="EF370" s="29">
        <v>-5.6713395183800941</v>
      </c>
      <c r="EH370" s="29">
        <v>14.462760189403069</v>
      </c>
      <c r="EI370" s="29">
        <v>13.861949241987739</v>
      </c>
      <c r="EJ370" s="29">
        <v>13.861949241987739</v>
      </c>
      <c r="EK370" s="29">
        <v>13.229174117008696</v>
      </c>
      <c r="EL370" s="29">
        <v>12.992372380631378</v>
      </c>
      <c r="EM370" s="29">
        <v>12.610198094981198</v>
      </c>
      <c r="EN370" s="29">
        <v>12.200482150487741</v>
      </c>
      <c r="EO370" s="29">
        <v>11.849112190266705</v>
      </c>
      <c r="EP370" s="29">
        <v>11.351877389668932</v>
      </c>
      <c r="EQ370" s="29">
        <v>10.070738067494936</v>
      </c>
      <c r="ER370" s="29">
        <v>4.0811625084276457</v>
      </c>
      <c r="ES370" s="29">
        <v>-0.41935498009814154</v>
      </c>
      <c r="ET370" s="29">
        <v>-2.9968671770159574</v>
      </c>
      <c r="EU370" s="29">
        <v>-1.6713395183800941</v>
      </c>
      <c r="EW370" s="1">
        <v>378874</v>
      </c>
      <c r="EX370" s="1">
        <v>411666</v>
      </c>
      <c r="EY370" s="1" t="s">
        <v>536</v>
      </c>
      <c r="EZ370" s="1" t="s">
        <v>867</v>
      </c>
    </row>
    <row r="371" spans="2:156" ht="16" thickBot="1" x14ac:dyDescent="0.4">
      <c r="B371" s="21" t="s">
        <v>370</v>
      </c>
      <c r="C371" s="22">
        <v>8.8280059757670202</v>
      </c>
      <c r="D371" s="23">
        <v>8.5415010875413593</v>
      </c>
      <c r="E371" s="23">
        <v>8.409765986212534</v>
      </c>
      <c r="F371" s="23">
        <v>8.1868253921290144</v>
      </c>
      <c r="G371" s="23">
        <v>7.7742977512418268</v>
      </c>
      <c r="H371" s="23">
        <v>7.1945493165380388</v>
      </c>
      <c r="I371" s="23">
        <v>6.9388111988872812</v>
      </c>
      <c r="J371" s="23">
        <v>6.5844841257751128</v>
      </c>
      <c r="K371" s="23">
        <v>6.0920137925967381</v>
      </c>
      <c r="L371" s="23">
        <v>5.4079765198654997</v>
      </c>
      <c r="M371" s="23">
        <v>3.561475561105631</v>
      </c>
      <c r="N371" s="23">
        <v>2.7573291769135579</v>
      </c>
      <c r="O371" s="23">
        <v>2.622440288904663</v>
      </c>
      <c r="P371" s="23">
        <v>2.9452981698083107</v>
      </c>
      <c r="Q371" s="24"/>
      <c r="R371" s="23">
        <v>13.465005975767021</v>
      </c>
      <c r="S371" s="23">
        <v>13.17850108754136</v>
      </c>
      <c r="T371" s="23">
        <v>13.046765986212534</v>
      </c>
      <c r="U371" s="23">
        <v>12.823825392129015</v>
      </c>
      <c r="V371" s="23">
        <v>12.411297751241827</v>
      </c>
      <c r="W371" s="23">
        <v>11.831549316538039</v>
      </c>
      <c r="X371" s="23">
        <v>11.575811198887282</v>
      </c>
      <c r="Y371" s="23">
        <v>11.221484125775113</v>
      </c>
      <c r="Z371" s="23">
        <v>10.729013792596739</v>
      </c>
      <c r="AA371" s="23">
        <v>10.0449765198655</v>
      </c>
      <c r="AB371" s="23">
        <v>8.1984755611056315</v>
      </c>
      <c r="AC371" s="23">
        <v>7.3943291769135584</v>
      </c>
      <c r="AD371" s="23">
        <v>7.2594402889046634</v>
      </c>
      <c r="AE371" s="23">
        <v>7.5822981698083112</v>
      </c>
      <c r="AG371" s="25">
        <v>9.0509575652482788</v>
      </c>
      <c r="AH371" s="25">
        <v>8.8643369591418288</v>
      </c>
      <c r="AI371" s="25">
        <v>8.5955849376996074</v>
      </c>
      <c r="AJ371" s="25">
        <v>8.3193123138334322</v>
      </c>
      <c r="AK371" s="25">
        <v>7.8900914318693705</v>
      </c>
      <c r="AL371" s="25">
        <v>7.3058865499697472</v>
      </c>
      <c r="AM371" s="25">
        <v>7.0324477863141279</v>
      </c>
      <c r="AN371" s="25">
        <v>6.69050298609978</v>
      </c>
      <c r="AO371" s="25">
        <v>6.1493144435258031</v>
      </c>
      <c r="AP371" s="25">
        <v>5.662078215804371</v>
      </c>
      <c r="AQ371" s="25">
        <v>4.7011798130520219</v>
      </c>
      <c r="AR371" s="25">
        <v>3.8927423068225409</v>
      </c>
      <c r="AS371" s="25">
        <v>3.4036829731664113</v>
      </c>
      <c r="AT371" s="25">
        <v>3.2048791267112264</v>
      </c>
      <c r="AV371" s="26">
        <v>13.687957565248279</v>
      </c>
      <c r="AW371" s="26">
        <v>13.501336959141829</v>
      </c>
      <c r="AX371" s="26">
        <v>13.232584937699608</v>
      </c>
      <c r="AY371" s="26">
        <v>12.956312313833433</v>
      </c>
      <c r="AZ371" s="26">
        <v>12.527091431869371</v>
      </c>
      <c r="BA371" s="26">
        <v>11.942886549969748</v>
      </c>
      <c r="BB371" s="26">
        <v>11.669447786314128</v>
      </c>
      <c r="BC371" s="26">
        <v>11.32750298609978</v>
      </c>
      <c r="BD371" s="26">
        <v>10.786314443525804</v>
      </c>
      <c r="BE371" s="26">
        <v>10.299078215804371</v>
      </c>
      <c r="BF371" s="26">
        <v>9.3381798130520224</v>
      </c>
      <c r="BG371" s="26">
        <v>8.5297423068225413</v>
      </c>
      <c r="BH371" s="26">
        <v>8.0406829731664118</v>
      </c>
      <c r="BI371" s="26">
        <v>7.8418791267112269</v>
      </c>
      <c r="BK371" s="27">
        <v>8.8371288662582668</v>
      </c>
      <c r="BL371" s="27">
        <v>8.5606692123568351</v>
      </c>
      <c r="BM371" s="27">
        <v>8.4711025744234441</v>
      </c>
      <c r="BN371" s="27">
        <v>8.259624902660379</v>
      </c>
      <c r="BO371" s="27">
        <v>7.8629088061611263</v>
      </c>
      <c r="BP371" s="27">
        <v>7.3030343188463647</v>
      </c>
      <c r="BQ371" s="27">
        <v>7.0036836448442727</v>
      </c>
      <c r="BR371" s="27">
        <v>6.6183823877988779</v>
      </c>
      <c r="BS371" s="27">
        <v>6.1470871289030207</v>
      </c>
      <c r="BT371" s="27">
        <v>5.5190243955491951</v>
      </c>
      <c r="BU371" s="27">
        <v>3.8502114408748369</v>
      </c>
      <c r="BV371" s="27">
        <v>3.1511968196766418</v>
      </c>
      <c r="BW371" s="27">
        <v>3.0148585800346268</v>
      </c>
      <c r="BX371" s="27">
        <v>3.3024422043852368</v>
      </c>
      <c r="BZ371" s="27">
        <v>13.474128866258267</v>
      </c>
      <c r="CA371" s="27">
        <v>13.197669212356836</v>
      </c>
      <c r="CB371" s="27">
        <v>13.108102574423445</v>
      </c>
      <c r="CC371" s="27">
        <v>12.896624902660379</v>
      </c>
      <c r="CD371" s="27">
        <v>12.499908806161127</v>
      </c>
      <c r="CE371" s="27">
        <v>11.940034318846365</v>
      </c>
      <c r="CF371" s="27">
        <v>11.640683644844273</v>
      </c>
      <c r="CG371" s="27">
        <v>11.255382387798878</v>
      </c>
      <c r="CH371" s="27">
        <v>10.784087128903021</v>
      </c>
      <c r="CI371" s="27">
        <v>10.156024395549196</v>
      </c>
      <c r="CJ371" s="27">
        <v>8.4872114408748374</v>
      </c>
      <c r="CK371" s="27">
        <v>7.7881968196766422</v>
      </c>
      <c r="CL371" s="27">
        <v>7.6518585800346273</v>
      </c>
      <c r="CM371" s="27">
        <v>7.9394422043852373</v>
      </c>
      <c r="CO371" s="28">
        <v>8.8483705144816369</v>
      </c>
      <c r="CP371" s="28">
        <v>8.5836863783101265</v>
      </c>
      <c r="CQ371" s="28">
        <v>8.4953430253751723</v>
      </c>
      <c r="CR371" s="28">
        <v>8.3196445832675572</v>
      </c>
      <c r="CS371" s="28">
        <v>7.9750980947790531</v>
      </c>
      <c r="CT371" s="28">
        <v>7.4830833248070334</v>
      </c>
      <c r="CU371" s="28">
        <v>7.1490886467160255</v>
      </c>
      <c r="CV371" s="28">
        <v>6.789860892449461</v>
      </c>
      <c r="CW371" s="28">
        <v>6.4096993674590905</v>
      </c>
      <c r="CX371" s="28">
        <v>5.914450563558205</v>
      </c>
      <c r="CY371" s="28">
        <v>3.2078309765511221</v>
      </c>
      <c r="CZ371" s="28">
        <v>-3.1652424870593947</v>
      </c>
      <c r="DA371" s="28">
        <v>-8.3330047608843856</v>
      </c>
      <c r="DB371" s="28">
        <v>-11.720483698450423</v>
      </c>
      <c r="DD371" s="28">
        <v>13.485370514481637</v>
      </c>
      <c r="DE371" s="28">
        <v>13.220686378310127</v>
      </c>
      <c r="DF371" s="28">
        <v>13.132343025375173</v>
      </c>
      <c r="DG371" s="28">
        <v>12.956644583267558</v>
      </c>
      <c r="DH371" s="28">
        <v>12.612098094779054</v>
      </c>
      <c r="DI371" s="28">
        <v>12.120083324807034</v>
      </c>
      <c r="DJ371" s="28">
        <v>11.786088646716026</v>
      </c>
      <c r="DK371" s="28">
        <v>11.426860892449461</v>
      </c>
      <c r="DL371" s="28">
        <v>11.046699367459091</v>
      </c>
      <c r="DM371" s="28">
        <v>10.551450563558205</v>
      </c>
      <c r="DN371" s="28">
        <v>7.8448309765511226</v>
      </c>
      <c r="DO371" s="28">
        <v>1.4717575129406057</v>
      </c>
      <c r="DP371" s="28">
        <v>-3.6960047608843851</v>
      </c>
      <c r="DQ371" s="28">
        <v>-7.0834836984504221</v>
      </c>
      <c r="DS371" s="29">
        <v>8.8666891991840373</v>
      </c>
      <c r="DT371" s="29">
        <v>8.5949444263623409</v>
      </c>
      <c r="DU371" s="29">
        <v>8.4867579528580013</v>
      </c>
      <c r="DV371" s="29">
        <v>8.3470931415770924</v>
      </c>
      <c r="DW371" s="29">
        <v>8.0473120664713296</v>
      </c>
      <c r="DX371" s="29">
        <v>7.6260922412169094</v>
      </c>
      <c r="DY371" s="29">
        <v>7.3413475664745533</v>
      </c>
      <c r="DZ371" s="29">
        <v>7.0687012126836652</v>
      </c>
      <c r="EA371" s="29">
        <v>6.5602079435611387</v>
      </c>
      <c r="EB371" s="29">
        <v>4.8815849366652344</v>
      </c>
      <c r="EC371" s="29">
        <v>-2.2911628218814784</v>
      </c>
      <c r="ED371" s="29">
        <v>-7.9519438955740327</v>
      </c>
      <c r="EE371" s="29">
        <v>-11.379799222539283</v>
      </c>
      <c r="EF371" s="29">
        <v>-10.123332109788038</v>
      </c>
      <c r="EH371" s="29">
        <v>13.503689199184038</v>
      </c>
      <c r="EI371" s="29">
        <v>13.231944426362341</v>
      </c>
      <c r="EJ371" s="29">
        <v>13.231944426362341</v>
      </c>
      <c r="EK371" s="29">
        <v>12.984093141577093</v>
      </c>
      <c r="EL371" s="29">
        <v>12.68431206647133</v>
      </c>
      <c r="EM371" s="29">
        <v>12.26309224121691</v>
      </c>
      <c r="EN371" s="29">
        <v>11.978347566474554</v>
      </c>
      <c r="EO371" s="29">
        <v>11.705701212683666</v>
      </c>
      <c r="EP371" s="29">
        <v>11.197207943561139</v>
      </c>
      <c r="EQ371" s="29">
        <v>9.5185849366652349</v>
      </c>
      <c r="ER371" s="29">
        <v>2.3458371781185221</v>
      </c>
      <c r="ES371" s="29">
        <v>-3.3149438955740322</v>
      </c>
      <c r="ET371" s="29">
        <v>-6.7427992225392828</v>
      </c>
      <c r="EU371" s="29">
        <v>-5.4863321097880373</v>
      </c>
      <c r="EW371" s="1">
        <v>370709</v>
      </c>
      <c r="EX371" s="1">
        <v>410873</v>
      </c>
      <c r="EY371" s="1" t="s">
        <v>489</v>
      </c>
      <c r="EZ371" s="1" t="s">
        <v>867</v>
      </c>
    </row>
    <row r="372" spans="2:156" ht="16" thickBot="1" x14ac:dyDescent="0.4">
      <c r="B372" s="21" t="s">
        <v>371</v>
      </c>
      <c r="C372" s="22">
        <v>12.94955773879669</v>
      </c>
      <c r="D372" s="23">
        <v>12.7126008755789</v>
      </c>
      <c r="E372" s="23">
        <v>12.530295275479345</v>
      </c>
      <c r="F372" s="23">
        <v>11.495312278334419</v>
      </c>
      <c r="G372" s="23">
        <v>10.388614005667879</v>
      </c>
      <c r="H372" s="23">
        <v>8.0103651318243489</v>
      </c>
      <c r="I372" s="23">
        <v>5.6056210862390365</v>
      </c>
      <c r="J372" s="23">
        <v>4.0014573276938492</v>
      </c>
      <c r="K372" s="23">
        <v>2.3938738989706074</v>
      </c>
      <c r="L372" s="23">
        <v>1.1272122591961384</v>
      </c>
      <c r="M372" s="23">
        <v>-0.45326702676836206</v>
      </c>
      <c r="N372" s="23">
        <v>-1.2395740305659189</v>
      </c>
      <c r="O372" s="23">
        <v>-1.4234082082462685</v>
      </c>
      <c r="P372" s="23">
        <v>-1.2905048952983798</v>
      </c>
      <c r="Q372" s="24"/>
      <c r="R372" s="23">
        <v>17.586557738796692</v>
      </c>
      <c r="S372" s="23">
        <v>17.349600875578901</v>
      </c>
      <c r="T372" s="23">
        <v>17.167295275479347</v>
      </c>
      <c r="U372" s="23">
        <v>16.132312278334417</v>
      </c>
      <c r="V372" s="23">
        <v>15.02561400566788</v>
      </c>
      <c r="W372" s="23">
        <v>12.647365131824349</v>
      </c>
      <c r="X372" s="23">
        <v>10.242621086239037</v>
      </c>
      <c r="Y372" s="23">
        <v>8.6384573276938497</v>
      </c>
      <c r="Z372" s="23">
        <v>7.0308738989706079</v>
      </c>
      <c r="AA372" s="23">
        <v>5.7642122591961389</v>
      </c>
      <c r="AB372" s="23">
        <v>4.1837329732316384</v>
      </c>
      <c r="AC372" s="23">
        <v>3.3974259694340816</v>
      </c>
      <c r="AD372" s="23">
        <v>3.213591791753732</v>
      </c>
      <c r="AE372" s="23">
        <v>3.3464951047016207</v>
      </c>
      <c r="AG372" s="25">
        <v>13.046739159565437</v>
      </c>
      <c r="AH372" s="25">
        <v>12.88982720726875</v>
      </c>
      <c r="AI372" s="25">
        <v>12.681115881592605</v>
      </c>
      <c r="AJ372" s="25">
        <v>12.279002175372876</v>
      </c>
      <c r="AK372" s="25">
        <v>11.829163933573927</v>
      </c>
      <c r="AL372" s="25">
        <v>11.031302284674402</v>
      </c>
      <c r="AM372" s="25">
        <v>10.208974212681609</v>
      </c>
      <c r="AN372" s="25">
        <v>9.5763158643859096</v>
      </c>
      <c r="AO372" s="25">
        <v>8.9377671239501133</v>
      </c>
      <c r="AP372" s="25">
        <v>8.393221106783022</v>
      </c>
      <c r="AQ372" s="25">
        <v>7.2832750406480606</v>
      </c>
      <c r="AR372" s="25">
        <v>6.5192521002424115</v>
      </c>
      <c r="AS372" s="25">
        <v>6.0926847420851153</v>
      </c>
      <c r="AT372" s="25">
        <v>5.8337420553716974</v>
      </c>
      <c r="AV372" s="26">
        <v>17.683739159565437</v>
      </c>
      <c r="AW372" s="26">
        <v>17.526827207268752</v>
      </c>
      <c r="AX372" s="26">
        <v>17.318115881592604</v>
      </c>
      <c r="AY372" s="26">
        <v>16.916002175372874</v>
      </c>
      <c r="AZ372" s="26">
        <v>16.466163933573927</v>
      </c>
      <c r="BA372" s="26">
        <v>15.668302284674402</v>
      </c>
      <c r="BB372" s="26">
        <v>14.845974212681609</v>
      </c>
      <c r="BC372" s="26">
        <v>14.21331586438591</v>
      </c>
      <c r="BD372" s="26">
        <v>13.574767123950114</v>
      </c>
      <c r="BE372" s="26">
        <v>13.030221106783022</v>
      </c>
      <c r="BF372" s="26">
        <v>11.920275040648061</v>
      </c>
      <c r="BG372" s="26">
        <v>11.156252100242412</v>
      </c>
      <c r="BH372" s="26">
        <v>10.729684742085116</v>
      </c>
      <c r="BI372" s="26">
        <v>10.470742055371698</v>
      </c>
      <c r="BK372" s="27">
        <v>12.956720260440497</v>
      </c>
      <c r="BL372" s="27">
        <v>12.72595595281615</v>
      </c>
      <c r="BM372" s="27">
        <v>12.544758289093151</v>
      </c>
      <c r="BN372" s="27">
        <v>11.515569074929546</v>
      </c>
      <c r="BO372" s="27">
        <v>10.417425873674926</v>
      </c>
      <c r="BP372" s="27">
        <v>8.0471887896030925</v>
      </c>
      <c r="BQ372" s="27">
        <v>5.6501811297923439</v>
      </c>
      <c r="BR372" s="27">
        <v>4.0542334651780791</v>
      </c>
      <c r="BS372" s="27">
        <v>2.4611213963114551</v>
      </c>
      <c r="BT372" s="27">
        <v>1.2333245592768307</v>
      </c>
      <c r="BU372" s="27">
        <v>-0.20006564870497101</v>
      </c>
      <c r="BV372" s="27">
        <v>-0.87844130014893551</v>
      </c>
      <c r="BW372" s="27">
        <v>-1.026456649115481</v>
      </c>
      <c r="BX372" s="27">
        <v>-0.89322955897507939</v>
      </c>
      <c r="BZ372" s="27">
        <v>17.593720260440499</v>
      </c>
      <c r="CA372" s="27">
        <v>17.362955952816151</v>
      </c>
      <c r="CB372" s="27">
        <v>17.181758289093153</v>
      </c>
      <c r="CC372" s="27">
        <v>16.152569074929545</v>
      </c>
      <c r="CD372" s="27">
        <v>15.054425873674926</v>
      </c>
      <c r="CE372" s="27">
        <v>12.684188789603093</v>
      </c>
      <c r="CF372" s="27">
        <v>10.287181129792344</v>
      </c>
      <c r="CG372" s="27">
        <v>8.6912334651780796</v>
      </c>
      <c r="CH372" s="27">
        <v>7.0981213963114556</v>
      </c>
      <c r="CI372" s="27">
        <v>5.8703245592768312</v>
      </c>
      <c r="CJ372" s="27">
        <v>4.4369343512950294</v>
      </c>
      <c r="CK372" s="27">
        <v>3.7585586998510649</v>
      </c>
      <c r="CL372" s="27">
        <v>3.6105433508845195</v>
      </c>
      <c r="CM372" s="27">
        <v>3.7437704410249211</v>
      </c>
      <c r="CO372" s="28">
        <v>12.955606704666415</v>
      </c>
      <c r="CP372" s="28">
        <v>12.725552722777733</v>
      </c>
      <c r="CQ372" s="28">
        <v>12.556047196771264</v>
      </c>
      <c r="CR372" s="28">
        <v>11.531970526673652</v>
      </c>
      <c r="CS372" s="28">
        <v>10.456422396720418</v>
      </c>
      <c r="CT372" s="28">
        <v>8.1112428458104375</v>
      </c>
      <c r="CU372" s="28">
        <v>5.7284709145126129</v>
      </c>
      <c r="CV372" s="28">
        <v>4.1500996316805185</v>
      </c>
      <c r="CW372" s="28">
        <v>2.6206476426899776</v>
      </c>
      <c r="CX372" s="28">
        <v>1.4889396139676911</v>
      </c>
      <c r="CY372" s="28">
        <v>-0.58981945252644863</v>
      </c>
      <c r="CZ372" s="28">
        <v>-4.9359647658086274</v>
      </c>
      <c r="DA372" s="28">
        <v>-8.4220999729266381</v>
      </c>
      <c r="DB372" s="28">
        <v>-10.841829478151155</v>
      </c>
      <c r="DD372" s="28">
        <v>17.592606704666416</v>
      </c>
      <c r="DE372" s="28">
        <v>17.362552722777735</v>
      </c>
      <c r="DF372" s="28">
        <v>17.193047196771264</v>
      </c>
      <c r="DG372" s="28">
        <v>16.168970526673654</v>
      </c>
      <c r="DH372" s="28">
        <v>15.093422396720419</v>
      </c>
      <c r="DI372" s="28">
        <v>12.748242845810438</v>
      </c>
      <c r="DJ372" s="28">
        <v>10.365470914512613</v>
      </c>
      <c r="DK372" s="28">
        <v>8.787099631680519</v>
      </c>
      <c r="DL372" s="28">
        <v>7.2576476426899781</v>
      </c>
      <c r="DM372" s="28">
        <v>6.1259396139676916</v>
      </c>
      <c r="DN372" s="28">
        <v>4.0471805474735518</v>
      </c>
      <c r="DO372" s="28">
        <v>-0.29896476580862696</v>
      </c>
      <c r="DP372" s="28">
        <v>-3.7850999729266377</v>
      </c>
      <c r="DQ372" s="28">
        <v>-6.2048294781511544</v>
      </c>
      <c r="DS372" s="29">
        <v>12.971029218215108</v>
      </c>
      <c r="DT372" s="29">
        <v>12.726816366753212</v>
      </c>
      <c r="DU372" s="29">
        <v>12.54677730444048</v>
      </c>
      <c r="DV372" s="29">
        <v>11.545361247477654</v>
      </c>
      <c r="DW372" s="29">
        <v>10.489779544465103</v>
      </c>
      <c r="DX372" s="29">
        <v>8.1846911895302608</v>
      </c>
      <c r="DY372" s="29">
        <v>5.8463558727337777</v>
      </c>
      <c r="DZ372" s="29">
        <v>4.3239817099057589</v>
      </c>
      <c r="EA372" s="29">
        <v>2.709204081863998</v>
      </c>
      <c r="EB372" s="29">
        <v>0.84945020163510065</v>
      </c>
      <c r="EC372" s="29">
        <v>-4.0148477145894361</v>
      </c>
      <c r="ED372" s="29">
        <v>-7.9104808220537599</v>
      </c>
      <c r="EE372" s="29">
        <v>-10.203855616545653</v>
      </c>
      <c r="EF372" s="29">
        <v>-9.6551478441247411</v>
      </c>
      <c r="EH372" s="29">
        <v>17.608029218215108</v>
      </c>
      <c r="EI372" s="29">
        <v>17.363816366753213</v>
      </c>
      <c r="EJ372" s="29">
        <v>17.363816366753213</v>
      </c>
      <c r="EK372" s="29">
        <v>16.182361247477655</v>
      </c>
      <c r="EL372" s="29">
        <v>15.126779544465103</v>
      </c>
      <c r="EM372" s="29">
        <v>12.821691189530261</v>
      </c>
      <c r="EN372" s="29">
        <v>10.483355872733778</v>
      </c>
      <c r="EO372" s="29">
        <v>8.9609817099057594</v>
      </c>
      <c r="EP372" s="29">
        <v>7.3462040818639984</v>
      </c>
      <c r="EQ372" s="29">
        <v>5.4864502016351011</v>
      </c>
      <c r="ER372" s="29">
        <v>0.62215228541056433</v>
      </c>
      <c r="ES372" s="29">
        <v>-3.2734808220537595</v>
      </c>
      <c r="ET372" s="29">
        <v>-5.5668556165456522</v>
      </c>
      <c r="EU372" s="29">
        <v>-5.0181478441247407</v>
      </c>
      <c r="EW372" s="1">
        <v>357435</v>
      </c>
      <c r="EX372" s="1">
        <v>403977</v>
      </c>
      <c r="EY372" s="1" t="s">
        <v>614</v>
      </c>
      <c r="EZ372" s="1" t="s">
        <v>877</v>
      </c>
    </row>
    <row r="373" spans="2:156" ht="16" thickBot="1" x14ac:dyDescent="0.4">
      <c r="B373" s="21" t="s">
        <v>372</v>
      </c>
      <c r="C373" s="22">
        <v>10.997762341031443</v>
      </c>
      <c r="D373" s="23">
        <v>10.588023846897531</v>
      </c>
      <c r="E373" s="23">
        <v>10.134381902664988</v>
      </c>
      <c r="F373" s="23">
        <v>9.5416355013728822</v>
      </c>
      <c r="G373" s="23">
        <v>9.0344962768192527</v>
      </c>
      <c r="H373" s="23">
        <v>8.3427443867473379</v>
      </c>
      <c r="I373" s="23">
        <v>7.6492574187352496</v>
      </c>
      <c r="J373" s="23">
        <v>6.8719256391256174</v>
      </c>
      <c r="K373" s="23">
        <v>6.1765147449898805</v>
      </c>
      <c r="L373" s="23">
        <v>5.2033603972111848</v>
      </c>
      <c r="M373" s="23">
        <v>1.8031449611044579</v>
      </c>
      <c r="N373" s="23">
        <v>8.4105567288951022E-2</v>
      </c>
      <c r="O373" s="23">
        <v>-0.19903282854498627</v>
      </c>
      <c r="P373" s="23">
        <v>0.20347128813118331</v>
      </c>
      <c r="Q373" s="24"/>
      <c r="R373" s="23">
        <v>15.634762341031443</v>
      </c>
      <c r="S373" s="23">
        <v>15.225023846897532</v>
      </c>
      <c r="T373" s="23">
        <v>14.771381902664988</v>
      </c>
      <c r="U373" s="23">
        <v>14.178635501372883</v>
      </c>
      <c r="V373" s="23">
        <v>13.671496276819253</v>
      </c>
      <c r="W373" s="23">
        <v>12.979744386747338</v>
      </c>
      <c r="X373" s="23">
        <v>12.28625741873525</v>
      </c>
      <c r="Y373" s="23">
        <v>11.508925639125618</v>
      </c>
      <c r="Z373" s="23">
        <v>10.813514744989881</v>
      </c>
      <c r="AA373" s="23">
        <v>9.8403603972111853</v>
      </c>
      <c r="AB373" s="23">
        <v>6.4401449611044583</v>
      </c>
      <c r="AC373" s="23">
        <v>4.7211055672889515</v>
      </c>
      <c r="AD373" s="23">
        <v>4.4379671714550142</v>
      </c>
      <c r="AE373" s="23">
        <v>4.8404712881311838</v>
      </c>
      <c r="AG373" s="25">
        <v>11.102472307132249</v>
      </c>
      <c r="AH373" s="25">
        <v>10.796127983633824</v>
      </c>
      <c r="AI373" s="25">
        <v>10.335460327421464</v>
      </c>
      <c r="AJ373" s="25">
        <v>9.8777104554371462</v>
      </c>
      <c r="AK373" s="25">
        <v>9.5163294062402279</v>
      </c>
      <c r="AL373" s="25">
        <v>8.9722307752274819</v>
      </c>
      <c r="AM373" s="25">
        <v>8.4310477281308458</v>
      </c>
      <c r="AN373" s="25">
        <v>7.8099448246739573</v>
      </c>
      <c r="AO373" s="25">
        <v>7.2331276955261217</v>
      </c>
      <c r="AP373" s="25">
        <v>6.5834684469758571</v>
      </c>
      <c r="AQ373" s="25">
        <v>4.5633228628369125</v>
      </c>
      <c r="AR373" s="25">
        <v>2.9191213492365478</v>
      </c>
      <c r="AS373" s="25">
        <v>1.8711208423244585</v>
      </c>
      <c r="AT373" s="25">
        <v>1.1217122491007139</v>
      </c>
      <c r="AV373" s="26">
        <v>15.73947230713225</v>
      </c>
      <c r="AW373" s="26">
        <v>15.433127983633824</v>
      </c>
      <c r="AX373" s="26">
        <v>14.972460327421464</v>
      </c>
      <c r="AY373" s="26">
        <v>14.514710455437147</v>
      </c>
      <c r="AZ373" s="26">
        <v>14.153329406240228</v>
      </c>
      <c r="BA373" s="26">
        <v>13.609230775227482</v>
      </c>
      <c r="BB373" s="26">
        <v>13.068047728130846</v>
      </c>
      <c r="BC373" s="26">
        <v>12.446944824673958</v>
      </c>
      <c r="BD373" s="26">
        <v>11.870127695526122</v>
      </c>
      <c r="BE373" s="26">
        <v>11.220468446975858</v>
      </c>
      <c r="BF373" s="26">
        <v>9.2003228628369129</v>
      </c>
      <c r="BG373" s="26">
        <v>7.5561213492365482</v>
      </c>
      <c r="BH373" s="26">
        <v>6.508120842324459</v>
      </c>
      <c r="BI373" s="26">
        <v>5.7587122491007143</v>
      </c>
      <c r="BK373" s="27">
        <v>11.003336130520415</v>
      </c>
      <c r="BL373" s="27">
        <v>10.609277874811157</v>
      </c>
      <c r="BM373" s="27">
        <v>10.174956128318147</v>
      </c>
      <c r="BN373" s="27">
        <v>9.6213876570459025</v>
      </c>
      <c r="BO373" s="27">
        <v>9.1420977250645468</v>
      </c>
      <c r="BP373" s="27">
        <v>8.4814408657152462</v>
      </c>
      <c r="BQ373" s="27">
        <v>7.8178810269358223</v>
      </c>
      <c r="BR373" s="27">
        <v>7.0709378355752293</v>
      </c>
      <c r="BS373" s="27">
        <v>6.4099610413232071</v>
      </c>
      <c r="BT373" s="27">
        <v>5.5300829163506577</v>
      </c>
      <c r="BU373" s="27">
        <v>2.4162790742838567</v>
      </c>
      <c r="BV373" s="27">
        <v>0.89805723027246387</v>
      </c>
      <c r="BW373" s="27">
        <v>0.67913121298310131</v>
      </c>
      <c r="BX373" s="27">
        <v>1.1246805880617856</v>
      </c>
      <c r="BZ373" s="27">
        <v>15.640336130520415</v>
      </c>
      <c r="CA373" s="27">
        <v>15.246277874811158</v>
      </c>
      <c r="CB373" s="27">
        <v>14.811956128318148</v>
      </c>
      <c r="CC373" s="27">
        <v>14.258387657045903</v>
      </c>
      <c r="CD373" s="27">
        <v>13.779097725064547</v>
      </c>
      <c r="CE373" s="27">
        <v>13.118440865715247</v>
      </c>
      <c r="CF373" s="27">
        <v>12.454881026935823</v>
      </c>
      <c r="CG373" s="27">
        <v>11.70793783557523</v>
      </c>
      <c r="CH373" s="27">
        <v>11.046961041323208</v>
      </c>
      <c r="CI373" s="27">
        <v>10.167082916350658</v>
      </c>
      <c r="CJ373" s="27">
        <v>7.0532790742838571</v>
      </c>
      <c r="CK373" s="27">
        <v>5.5350572302724643</v>
      </c>
      <c r="CL373" s="27">
        <v>5.3161312129831018</v>
      </c>
      <c r="CM373" s="27">
        <v>5.7616805880617861</v>
      </c>
      <c r="CO373" s="28">
        <v>11.007861224282086</v>
      </c>
      <c r="CP373" s="28">
        <v>10.578358042263917</v>
      </c>
      <c r="CQ373" s="28">
        <v>10.107442062337944</v>
      </c>
      <c r="CR373" s="28">
        <v>9.5227751013890156</v>
      </c>
      <c r="CS373" s="28">
        <v>9.025173100266846</v>
      </c>
      <c r="CT373" s="28">
        <v>8.3229956592120526</v>
      </c>
      <c r="CU373" s="28">
        <v>7.5862333087925773</v>
      </c>
      <c r="CV373" s="28">
        <v>6.7666880099324338</v>
      </c>
      <c r="CW373" s="28">
        <v>6.1221156304116704</v>
      </c>
      <c r="CX373" s="28">
        <v>5.3995103699104234</v>
      </c>
      <c r="CY373" s="28">
        <v>2.4853049190490424</v>
      </c>
      <c r="CZ373" s="28">
        <v>-1.2284187922080676</v>
      </c>
      <c r="DA373" s="28">
        <v>-3.2262704481286946</v>
      </c>
      <c r="DB373" s="28">
        <v>-4.8841296473724114</v>
      </c>
      <c r="DD373" s="28">
        <v>15.644861224282087</v>
      </c>
      <c r="DE373" s="28">
        <v>15.215358042263917</v>
      </c>
      <c r="DF373" s="28">
        <v>14.744442062337944</v>
      </c>
      <c r="DG373" s="28">
        <v>14.159775101389016</v>
      </c>
      <c r="DH373" s="28">
        <v>13.662173100266847</v>
      </c>
      <c r="DI373" s="28">
        <v>12.959995659212053</v>
      </c>
      <c r="DJ373" s="28">
        <v>12.223233308792578</v>
      </c>
      <c r="DK373" s="28">
        <v>11.403688009932434</v>
      </c>
      <c r="DL373" s="28">
        <v>10.759115630411671</v>
      </c>
      <c r="DM373" s="28">
        <v>10.036510369910424</v>
      </c>
      <c r="DN373" s="28">
        <v>7.1223049190490428</v>
      </c>
      <c r="DO373" s="28">
        <v>3.4085812077919329</v>
      </c>
      <c r="DP373" s="28">
        <v>1.4107295518713059</v>
      </c>
      <c r="DQ373" s="28">
        <v>-0.24712964737241094</v>
      </c>
      <c r="DS373" s="29">
        <v>10.984328443388209</v>
      </c>
      <c r="DT373" s="29">
        <v>10.484419162561357</v>
      </c>
      <c r="DU373" s="29">
        <v>9.9951364625786283</v>
      </c>
      <c r="DV373" s="29">
        <v>9.4089049006710077</v>
      </c>
      <c r="DW373" s="29">
        <v>8.929665856064231</v>
      </c>
      <c r="DX373" s="29">
        <v>8.2961847310994248</v>
      </c>
      <c r="DY373" s="29">
        <v>7.6631870616310813</v>
      </c>
      <c r="DZ373" s="29">
        <v>6.99225900695712</v>
      </c>
      <c r="EA373" s="29">
        <v>6.4784039786534535</v>
      </c>
      <c r="EB373" s="29">
        <v>5.4201775276602291</v>
      </c>
      <c r="EC373" s="29">
        <v>0.81210058549766018</v>
      </c>
      <c r="ED373" s="29">
        <v>-2.0600643584291163</v>
      </c>
      <c r="EE373" s="29">
        <v>-3.2252674276804001</v>
      </c>
      <c r="EF373" s="29">
        <v>-2.6875822850964255</v>
      </c>
      <c r="EH373" s="29">
        <v>15.62132844338821</v>
      </c>
      <c r="EI373" s="29">
        <v>15.121419162561358</v>
      </c>
      <c r="EJ373" s="29">
        <v>15.121419162561358</v>
      </c>
      <c r="EK373" s="29">
        <v>14.045904900671008</v>
      </c>
      <c r="EL373" s="29">
        <v>13.566665856064231</v>
      </c>
      <c r="EM373" s="29">
        <v>12.933184731099425</v>
      </c>
      <c r="EN373" s="29">
        <v>12.300187061631082</v>
      </c>
      <c r="EO373" s="29">
        <v>11.62925900695712</v>
      </c>
      <c r="EP373" s="29">
        <v>11.115403978653454</v>
      </c>
      <c r="EQ373" s="29">
        <v>10.05717752766023</v>
      </c>
      <c r="ER373" s="29">
        <v>5.4491005854976606</v>
      </c>
      <c r="ES373" s="29">
        <v>2.5769356415708842</v>
      </c>
      <c r="ET373" s="29">
        <v>1.4117325723196004</v>
      </c>
      <c r="EU373" s="29">
        <v>1.949417714903575</v>
      </c>
      <c r="EW373" s="1">
        <v>353466</v>
      </c>
      <c r="EX373" s="1">
        <v>413290</v>
      </c>
      <c r="EY373" s="1" t="s">
        <v>534</v>
      </c>
      <c r="EZ373" s="1" t="s">
        <v>874</v>
      </c>
    </row>
    <row r="374" spans="2:156" ht="16" thickBot="1" x14ac:dyDescent="0.4">
      <c r="B374" s="21" t="s">
        <v>373</v>
      </c>
      <c r="C374" s="22">
        <v>0.57470339145070781</v>
      </c>
      <c r="D374" s="23">
        <v>0.47084161572761207</v>
      </c>
      <c r="E374" s="23">
        <v>0.44263877551601727</v>
      </c>
      <c r="F374" s="23">
        <v>0.29819465124717448</v>
      </c>
      <c r="G374" s="23">
        <v>0.12956568844689453</v>
      </c>
      <c r="H374" s="23">
        <v>-2.3816029608081379E-2</v>
      </c>
      <c r="I374" s="23">
        <v>-0.22827664780120394</v>
      </c>
      <c r="J374" s="23">
        <v>-0.32951409762746486</v>
      </c>
      <c r="K374" s="23">
        <v>-0.51699000502375281</v>
      </c>
      <c r="L374" s="23">
        <v>-0.63883933640947799</v>
      </c>
      <c r="M374" s="23">
        <v>-1.2784841397133997</v>
      </c>
      <c r="N374" s="23">
        <v>-1.5673831370315048</v>
      </c>
      <c r="O374" s="23">
        <v>-1.6488669065286699</v>
      </c>
      <c r="P374" s="23">
        <v>-1.4838767936931294</v>
      </c>
      <c r="R374" s="23">
        <v>8.5747033914507078</v>
      </c>
      <c r="S374" s="23">
        <v>8.4708416157276112</v>
      </c>
      <c r="T374" s="23">
        <v>8.4426387755160164</v>
      </c>
      <c r="U374" s="23">
        <v>8.298194651247174</v>
      </c>
      <c r="V374" s="23">
        <v>8.1295656884468954</v>
      </c>
      <c r="W374" s="23">
        <v>7.9761839703919186</v>
      </c>
      <c r="X374" s="23">
        <v>7.7717233521987961</v>
      </c>
      <c r="Y374" s="23">
        <v>7.6704859023725351</v>
      </c>
      <c r="Z374" s="23">
        <v>7.4830099949762472</v>
      </c>
      <c r="AA374" s="23">
        <v>7.361160663590522</v>
      </c>
      <c r="AB374" s="23">
        <v>6.7215158602866003</v>
      </c>
      <c r="AC374" s="23">
        <v>6.4326168629684952</v>
      </c>
      <c r="AD374" s="23">
        <v>6.3511330934713301</v>
      </c>
      <c r="AE374" s="23">
        <v>6.5161232063068706</v>
      </c>
      <c r="AG374" s="25">
        <v>0.66176082105450407</v>
      </c>
      <c r="AH374" s="25">
        <v>0.59385666821269156</v>
      </c>
      <c r="AI374" s="25">
        <v>0.53747796708332318</v>
      </c>
      <c r="AJ374" s="25">
        <v>0.41540280472852587</v>
      </c>
      <c r="AK374" s="25">
        <v>0.27694829762872075</v>
      </c>
      <c r="AL374" s="25">
        <v>0.15469388417996965</v>
      </c>
      <c r="AM374" s="25">
        <v>-1.4478238888628425E-2</v>
      </c>
      <c r="AN374" s="25">
        <v>-8.7249172080451132E-2</v>
      </c>
      <c r="AO374" s="25">
        <v>-0.24528949978791736</v>
      </c>
      <c r="AP374" s="25">
        <v>-0.322597625071392</v>
      </c>
      <c r="AQ374" s="25">
        <v>-0.68196538319559252</v>
      </c>
      <c r="AR374" s="25">
        <v>-0.99332722359380554</v>
      </c>
      <c r="AS374" s="25">
        <v>-1.2352307171233026</v>
      </c>
      <c r="AT374" s="25">
        <v>-1.318715735007121</v>
      </c>
      <c r="AV374" s="26">
        <v>8.6617608210545036</v>
      </c>
      <c r="AW374" s="26">
        <v>8.5938566682126911</v>
      </c>
      <c r="AX374" s="26">
        <v>8.5374779670833227</v>
      </c>
      <c r="AY374" s="26">
        <v>8.4154028047285259</v>
      </c>
      <c r="AZ374" s="26">
        <v>8.2769482976287208</v>
      </c>
      <c r="BA374" s="26">
        <v>8.1546938841799701</v>
      </c>
      <c r="BB374" s="26">
        <v>7.9855217611113716</v>
      </c>
      <c r="BC374" s="26">
        <v>7.9127508279195489</v>
      </c>
      <c r="BD374" s="26">
        <v>7.7547105002120826</v>
      </c>
      <c r="BE374" s="26">
        <v>7.677402374928608</v>
      </c>
      <c r="BF374" s="26">
        <v>7.3180346168044075</v>
      </c>
      <c r="BG374" s="26">
        <v>7.0066727764061945</v>
      </c>
      <c r="BH374" s="26">
        <v>6.7647692828766974</v>
      </c>
      <c r="BI374" s="26">
        <v>6.681284264992879</v>
      </c>
      <c r="BK374" s="27">
        <v>0.57600878221890683</v>
      </c>
      <c r="BL374" s="27">
        <v>0.47269452168399972</v>
      </c>
      <c r="BM374" s="27">
        <v>0.45371142286310384</v>
      </c>
      <c r="BN374" s="27">
        <v>0.33314422586937376</v>
      </c>
      <c r="BO374" s="27">
        <v>0.15451844979190854</v>
      </c>
      <c r="BP374" s="27">
        <v>2.050601691368259E-2</v>
      </c>
      <c r="BQ374" s="27">
        <v>-0.17925606809546402</v>
      </c>
      <c r="BR374" s="27">
        <v>-0.29696432595149247</v>
      </c>
      <c r="BS374" s="27">
        <v>-0.47936229091840232</v>
      </c>
      <c r="BT374" s="27">
        <v>-0.5881121996011629</v>
      </c>
      <c r="BU374" s="27">
        <v>-1.1349287577537321</v>
      </c>
      <c r="BV374" s="27">
        <v>-1.375070417305869</v>
      </c>
      <c r="BW374" s="27">
        <v>-1.4342796508092484</v>
      </c>
      <c r="BX374" s="27">
        <v>-1.2692837497992642</v>
      </c>
      <c r="BZ374" s="27">
        <v>8.5760087822189064</v>
      </c>
      <c r="CA374" s="27">
        <v>8.4726945216839997</v>
      </c>
      <c r="CB374" s="27">
        <v>8.4537114228631047</v>
      </c>
      <c r="CC374" s="27">
        <v>8.3331442258693738</v>
      </c>
      <c r="CD374" s="27">
        <v>8.1545184497919081</v>
      </c>
      <c r="CE374" s="27">
        <v>8.0205060169136821</v>
      </c>
      <c r="CF374" s="27">
        <v>7.820743931904536</v>
      </c>
      <c r="CG374" s="27">
        <v>7.7030356740485075</v>
      </c>
      <c r="CH374" s="27">
        <v>7.5206377090815977</v>
      </c>
      <c r="CI374" s="27">
        <v>7.4118878003988371</v>
      </c>
      <c r="CJ374" s="27">
        <v>6.8650712422462679</v>
      </c>
      <c r="CK374" s="27">
        <v>6.624929582694131</v>
      </c>
      <c r="CL374" s="27">
        <v>6.5657203491907516</v>
      </c>
      <c r="CM374" s="27">
        <v>6.7307162502007358</v>
      </c>
      <c r="CO374" s="28">
        <v>0.57930177942006367</v>
      </c>
      <c r="CP374" s="28">
        <v>0.47640366230322639</v>
      </c>
      <c r="CQ374" s="28">
        <v>0.43646621360038029</v>
      </c>
      <c r="CR374" s="28">
        <v>0.30601702522528695</v>
      </c>
      <c r="CS374" s="28">
        <v>0.19290260035333828</v>
      </c>
      <c r="CT374" s="28">
        <v>-1.0860494998331305E-2</v>
      </c>
      <c r="CU374" s="28">
        <v>-0.21585683112378895</v>
      </c>
      <c r="CV374" s="28">
        <v>-0.24465999532378913</v>
      </c>
      <c r="CW374" s="28">
        <v>-0.46058576409878338</v>
      </c>
      <c r="CX374" s="28">
        <v>-0.53694741791991074</v>
      </c>
      <c r="CY374" s="28">
        <v>-1.2384905752833593</v>
      </c>
      <c r="CZ374" s="28">
        <v>-2.1014093932262954</v>
      </c>
      <c r="DA374" s="28">
        <v>-2.6183890707234632</v>
      </c>
      <c r="DB374" s="28">
        <v>-2.9810522091970686</v>
      </c>
      <c r="DD374" s="28">
        <v>8.5793017794200637</v>
      </c>
      <c r="DE374" s="28">
        <v>8.4764036623032268</v>
      </c>
      <c r="DF374" s="28">
        <v>8.4364662136003794</v>
      </c>
      <c r="DG374" s="28">
        <v>8.3060170252252874</v>
      </c>
      <c r="DH374" s="28">
        <v>8.1929026003533387</v>
      </c>
      <c r="DI374" s="28">
        <v>7.9891395050016687</v>
      </c>
      <c r="DJ374" s="28">
        <v>7.784143168876211</v>
      </c>
      <c r="DK374" s="28">
        <v>7.7553400046762109</v>
      </c>
      <c r="DL374" s="28">
        <v>7.5394142359012166</v>
      </c>
      <c r="DM374" s="28">
        <v>7.4630525820800893</v>
      </c>
      <c r="DN374" s="28">
        <v>6.7615094247166407</v>
      </c>
      <c r="DO374" s="28">
        <v>5.8985906067737046</v>
      </c>
      <c r="DP374" s="28">
        <v>5.3816109292765368</v>
      </c>
      <c r="DQ374" s="28">
        <v>5.0189477908029314</v>
      </c>
      <c r="DS374" s="29">
        <v>0.57571325105122728</v>
      </c>
      <c r="DT374" s="29">
        <v>0.45640285961894023</v>
      </c>
      <c r="DU374" s="29">
        <v>0.40256176301277602</v>
      </c>
      <c r="DV374" s="29">
        <v>0.26554422413109346</v>
      </c>
      <c r="DW374" s="29">
        <v>0.14562807930570099</v>
      </c>
      <c r="DX374" s="29">
        <v>-3.8367289602075694E-2</v>
      </c>
      <c r="DY374" s="29">
        <v>-0.22640807826852871</v>
      </c>
      <c r="DZ374" s="29">
        <v>-0.22925755682599647</v>
      </c>
      <c r="EA374" s="29">
        <v>-0.41820884239443767</v>
      </c>
      <c r="EB374" s="29">
        <v>-0.61914765746156153</v>
      </c>
      <c r="EC374" s="29">
        <v>-1.6856525973751948</v>
      </c>
      <c r="ED374" s="29">
        <v>-2.37750920189547</v>
      </c>
      <c r="EE374" s="29">
        <v>-2.6788789309595247</v>
      </c>
      <c r="EF374" s="29">
        <v>-2.5357177309845307</v>
      </c>
      <c r="EH374" s="29">
        <v>8.5757132510512264</v>
      </c>
      <c r="EI374" s="29">
        <v>8.4564028596189402</v>
      </c>
      <c r="EJ374" s="29">
        <v>8.4564028596189402</v>
      </c>
      <c r="EK374" s="29">
        <v>8.2655442241310944</v>
      </c>
      <c r="EL374" s="29">
        <v>8.1456280793057019</v>
      </c>
      <c r="EM374" s="29">
        <v>7.9616327103979243</v>
      </c>
      <c r="EN374" s="29">
        <v>7.7735919217314713</v>
      </c>
      <c r="EO374" s="29">
        <v>7.7707424431740035</v>
      </c>
      <c r="EP374" s="29">
        <v>7.5817911576055623</v>
      </c>
      <c r="EQ374" s="29">
        <v>7.3808523425384385</v>
      </c>
      <c r="ER374" s="29">
        <v>6.3143474026248052</v>
      </c>
      <c r="ES374" s="29">
        <v>5.62249079810453</v>
      </c>
      <c r="ET374" s="29">
        <v>5.3211210690404753</v>
      </c>
      <c r="EU374" s="29">
        <v>5.4642822690154693</v>
      </c>
      <c r="EW374" s="1">
        <v>351537</v>
      </c>
      <c r="EX374" s="1">
        <v>475934</v>
      </c>
      <c r="EY374" s="1" t="s">
        <v>454</v>
      </c>
      <c r="EZ374" s="1" t="s">
        <v>872</v>
      </c>
    </row>
  </sheetData>
  <sheetProtection algorithmName="SHA-512" hashValue="787U3vCdjVSwFMT3TV+8fGrUL/2OZmdS25Jmlwr8KUXDMlZP77+l6gYXUGN0gELnO/bMQPDKlaJGLVslbM/pFQ==" saltValue="XpSU50gW1BtfkLglOrfP0g==" spinCount="100000" sheet="1" objects="1" scenarios="1"/>
  <mergeCells count="12">
    <mergeCell ref="A1:A3"/>
    <mergeCell ref="BK7:BQ7"/>
    <mergeCell ref="B7:B8"/>
    <mergeCell ref="C7:H7"/>
    <mergeCell ref="R7:W7"/>
    <mergeCell ref="AG7:AL7"/>
    <mergeCell ref="AV7:BB7"/>
    <mergeCell ref="BZ7:CF7"/>
    <mergeCell ref="CO7:CU7"/>
    <mergeCell ref="DD7:DJ7"/>
    <mergeCell ref="DS7:DX7"/>
    <mergeCell ref="EH7:EN7"/>
  </mergeCells>
  <conditionalFormatting sqref="C9:AE373 AG9:AT373 AV9:BI373 BK9:BX373 BZ9:CM373 CO9:DB373 EH9:EU373 DS9:EF373 DD9:DQ373">
    <cfRule type="cellIs" dxfId="61" priority="41" operator="lessThan">
      <formula>0</formula>
    </cfRule>
    <cfRule type="cellIs" dxfId="60" priority="42" operator="greaterThan">
      <formula>#REF!</formula>
    </cfRule>
  </conditionalFormatting>
  <conditionalFormatting sqref="C374:P374">
    <cfRule type="cellIs" dxfId="59" priority="21" operator="lessThan">
      <formula>0</formula>
    </cfRule>
    <cfRule type="cellIs" dxfId="58" priority="22" operator="greaterThan">
      <formula>#REF!</formula>
    </cfRule>
  </conditionalFormatting>
  <conditionalFormatting sqref="R374:AE374">
    <cfRule type="cellIs" dxfId="57" priority="17" operator="lessThan">
      <formula>0</formula>
    </cfRule>
    <cfRule type="cellIs" dxfId="56" priority="18" operator="greaterThan">
      <formula>#REF!</formula>
    </cfRule>
  </conditionalFormatting>
  <conditionalFormatting sqref="AG374:AT374">
    <cfRule type="cellIs" dxfId="55" priority="15" operator="lessThan">
      <formula>0</formula>
    </cfRule>
    <cfRule type="cellIs" dxfId="54" priority="16" operator="greaterThan">
      <formula>#REF!</formula>
    </cfRule>
  </conditionalFormatting>
  <conditionalFormatting sqref="AV374:BI374">
    <cfRule type="cellIs" dxfId="53" priority="13" operator="lessThan">
      <formula>0</formula>
    </cfRule>
    <cfRule type="cellIs" dxfId="52" priority="14" operator="greaterThan">
      <formula>#REF!</formula>
    </cfRule>
  </conditionalFormatting>
  <conditionalFormatting sqref="BK374:BX374">
    <cfRule type="cellIs" dxfId="51" priority="11" operator="lessThan">
      <formula>0</formula>
    </cfRule>
    <cfRule type="cellIs" dxfId="50" priority="12" operator="greaterThan">
      <formula>#REF!</formula>
    </cfRule>
  </conditionalFormatting>
  <conditionalFormatting sqref="BZ374:CM374">
    <cfRule type="cellIs" dxfId="49" priority="9" operator="lessThan">
      <formula>0</formula>
    </cfRule>
    <cfRule type="cellIs" dxfId="48" priority="10" operator="greaterThan">
      <formula>#REF!</formula>
    </cfRule>
  </conditionalFormatting>
  <conditionalFormatting sqref="CO374:DB374">
    <cfRule type="cellIs" dxfId="47" priority="7" operator="lessThan">
      <formula>0</formula>
    </cfRule>
    <cfRule type="cellIs" dxfId="46" priority="8" operator="greaterThan">
      <formula>#REF!</formula>
    </cfRule>
  </conditionalFormatting>
  <conditionalFormatting sqref="DD374:DQ374">
    <cfRule type="cellIs" dxfId="45" priority="5" operator="lessThan">
      <formula>0</formula>
    </cfRule>
    <cfRule type="cellIs" dxfId="44" priority="6" operator="greaterThan">
      <formula>#REF!</formula>
    </cfRule>
  </conditionalFormatting>
  <conditionalFormatting sqref="DS374:EF374">
    <cfRule type="cellIs" dxfId="43" priority="3" operator="lessThan">
      <formula>0</formula>
    </cfRule>
    <cfRule type="cellIs" dxfId="42" priority="4" operator="greaterThan">
      <formula>#REF!</formula>
    </cfRule>
  </conditionalFormatting>
  <conditionalFormatting sqref="EH374:EU374">
    <cfRule type="cellIs" dxfId="41" priority="1" operator="lessThan">
      <formula>0</formula>
    </cfRule>
    <cfRule type="cellIs" dxfId="40" priority="2" operator="greaterThan">
      <formula>#REF!</formula>
    </cfRule>
  </conditionalFormatting>
  <hyperlinks>
    <hyperlink ref="B1" location="'Primary Headroom'!C7" display="Central Outlook " xr:uid="{123EBF29-C941-4130-B19F-F6128DD3D515}"/>
    <hyperlink ref="B2" location="'Primary Headroom'!AG7" display="Steady Progression " xr:uid="{9E8597D1-1B6F-40C3-88F8-A5C35C0639B7}"/>
    <hyperlink ref="B3" location="'Primary Headroom'!BK7" display="System Transformation " xr:uid="{B9A0F21B-71DE-476F-881C-5044446893C2}"/>
    <hyperlink ref="B4" location="'Primary Headroom'!CO7" display="Consumer Transformation" xr:uid="{F9335DE8-125B-4F14-A78A-6E7B1E44CC70}"/>
    <hyperlink ref="B5" location="'Primary Headroom'!DS7" display="Leading the Way" xr:uid="{43221741-D7EF-4CF6-AF97-7F4DABFED0DC}"/>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C85C7-F32D-455C-BB57-A430C041F695}">
  <sheetPr codeName="Sheet4"/>
  <dimension ref="A1:EY74"/>
  <sheetViews>
    <sheetView zoomScaleNormal="100" workbookViewId="0">
      <pane xSplit="2" ySplit="8" topLeftCell="EX49" activePane="bottomRight" state="frozen"/>
      <selection activeCell="H6" sqref="H6"/>
      <selection pane="topRight" activeCell="H6" sqref="H6"/>
      <selection pane="bottomLeft" activeCell="H6" sqref="H6"/>
      <selection pane="bottomRight" activeCell="EW7" sqref="EW7"/>
    </sheetView>
  </sheetViews>
  <sheetFormatPr defaultRowHeight="14.5" x14ac:dyDescent="0.35"/>
  <cols>
    <col min="1" max="1" width="29" customWidth="1"/>
    <col min="2" max="2" width="29.453125" bestFit="1" customWidth="1"/>
    <col min="3" max="15" width="8.7265625" customWidth="1"/>
    <col min="16" max="16" width="9.453125" customWidth="1"/>
    <col min="17" max="17" width="5.26953125" style="3" customWidth="1"/>
    <col min="18" max="21" width="8.7265625" customWidth="1"/>
    <col min="22" max="22" width="10.453125" customWidth="1"/>
    <col min="23" max="36" width="8.7265625" customWidth="1"/>
    <col min="37" max="37" width="10.26953125" customWidth="1"/>
    <col min="38" max="38" width="8" customWidth="1"/>
    <col min="39" max="82" width="8.7265625" customWidth="1"/>
    <col min="83" max="83" width="10" customWidth="1"/>
    <col min="84" max="97" width="8.7265625" customWidth="1"/>
    <col min="98" max="98" width="10.54296875" customWidth="1"/>
    <col min="99" max="108" width="8.7265625" customWidth="1"/>
    <col min="109" max="109" width="9.26953125" customWidth="1"/>
    <col min="110" max="110" width="9.7265625" customWidth="1"/>
    <col min="111" max="111" width="9.54296875" customWidth="1"/>
    <col min="112" max="112" width="9.7265625" customWidth="1"/>
    <col min="113" max="113" width="11.26953125" customWidth="1"/>
    <col min="114" max="152" width="8.7265625" customWidth="1"/>
    <col min="153" max="153" width="10.54296875" customWidth="1"/>
    <col min="154" max="154" width="10.7265625" customWidth="1"/>
    <col min="155" max="155" width="18.7265625" bestFit="1" customWidth="1"/>
  </cols>
  <sheetData>
    <row r="1" spans="1:155" ht="15" customHeight="1" thickBot="1" x14ac:dyDescent="0.4">
      <c r="A1" s="249" t="s">
        <v>891</v>
      </c>
      <c r="B1" s="96" t="s">
        <v>893</v>
      </c>
    </row>
    <row r="2" spans="1:155" ht="15" thickBot="1" x14ac:dyDescent="0.4">
      <c r="A2" s="249"/>
      <c r="B2" s="97" t="s">
        <v>889</v>
      </c>
    </row>
    <row r="3" spans="1:155" x14ac:dyDescent="0.35">
      <c r="A3" s="249"/>
      <c r="B3" s="98" t="s">
        <v>890</v>
      </c>
    </row>
    <row r="4" spans="1:155" x14ac:dyDescent="0.35">
      <c r="B4" s="99" t="s">
        <v>851</v>
      </c>
    </row>
    <row r="5" spans="1:155" x14ac:dyDescent="0.35">
      <c r="B5" s="100" t="s">
        <v>8</v>
      </c>
    </row>
    <row r="6" spans="1:155" ht="15" thickBot="1" x14ac:dyDescent="0.4"/>
    <row r="7" spans="1:155" ht="21.5" thickBot="1" x14ac:dyDescent="0.4">
      <c r="B7" s="250" t="s">
        <v>4</v>
      </c>
      <c r="C7" s="252" t="s">
        <v>894</v>
      </c>
      <c r="D7" s="253"/>
      <c r="E7" s="253"/>
      <c r="F7" s="253"/>
      <c r="G7" s="253"/>
      <c r="H7" s="254"/>
      <c r="R7" s="255" t="s">
        <v>895</v>
      </c>
      <c r="S7" s="256"/>
      <c r="T7" s="256"/>
      <c r="U7" s="256"/>
      <c r="V7" s="256"/>
      <c r="W7" s="257"/>
      <c r="AG7" s="258" t="s">
        <v>423</v>
      </c>
      <c r="AH7" s="259"/>
      <c r="AI7" s="259"/>
      <c r="AJ7" s="259"/>
      <c r="AK7" s="259"/>
      <c r="AL7" s="260"/>
      <c r="AV7" s="261" t="s">
        <v>424</v>
      </c>
      <c r="AW7" s="262"/>
      <c r="AX7" s="262"/>
      <c r="AY7" s="262"/>
      <c r="AZ7" s="262"/>
      <c r="BA7" s="262"/>
      <c r="BB7" s="263"/>
      <c r="BK7" s="241" t="s">
        <v>425</v>
      </c>
      <c r="BL7" s="242"/>
      <c r="BM7" s="242"/>
      <c r="BN7" s="242"/>
      <c r="BO7" s="242"/>
      <c r="BP7" s="242"/>
      <c r="BQ7" s="243"/>
      <c r="BZ7" s="241" t="s">
        <v>426</v>
      </c>
      <c r="CA7" s="242"/>
      <c r="CB7" s="242"/>
      <c r="CC7" s="242"/>
      <c r="CD7" s="242"/>
      <c r="CE7" s="242"/>
      <c r="CF7" s="243"/>
      <c r="CO7" s="244" t="s">
        <v>427</v>
      </c>
      <c r="CP7" s="245"/>
      <c r="CQ7" s="245"/>
      <c r="CR7" s="245"/>
      <c r="CS7" s="245"/>
      <c r="CT7" s="245"/>
      <c r="CU7" s="246"/>
      <c r="DD7" s="244" t="s">
        <v>428</v>
      </c>
      <c r="DE7" s="245"/>
      <c r="DF7" s="245"/>
      <c r="DG7" s="245"/>
      <c r="DH7" s="245"/>
      <c r="DI7" s="245"/>
      <c r="DJ7" s="246"/>
      <c r="DS7" s="247" t="s">
        <v>429</v>
      </c>
      <c r="DT7" s="247"/>
      <c r="DU7" s="247"/>
      <c r="DV7" s="247"/>
      <c r="DW7" s="247"/>
      <c r="DX7" s="247"/>
      <c r="EH7" s="248" t="s">
        <v>430</v>
      </c>
      <c r="EI7" s="248"/>
      <c r="EJ7" s="248"/>
      <c r="EK7" s="248"/>
      <c r="EL7" s="248"/>
      <c r="EM7" s="248"/>
      <c r="EN7" s="248"/>
    </row>
    <row r="8" spans="1:155" ht="15" thickBot="1" x14ac:dyDescent="0.4">
      <c r="B8" s="251"/>
      <c r="C8" s="11" t="s">
        <v>408</v>
      </c>
      <c r="D8" s="11" t="s">
        <v>409</v>
      </c>
      <c r="E8" s="11" t="s">
        <v>410</v>
      </c>
      <c r="F8" s="11" t="s">
        <v>411</v>
      </c>
      <c r="G8" s="11" t="s">
        <v>412</v>
      </c>
      <c r="H8" s="11" t="s">
        <v>413</v>
      </c>
      <c r="I8" s="11" t="s">
        <v>414</v>
      </c>
      <c r="J8" s="11" t="s">
        <v>415</v>
      </c>
      <c r="K8" s="11" t="s">
        <v>416</v>
      </c>
      <c r="L8" s="11" t="s">
        <v>897</v>
      </c>
      <c r="M8" s="11">
        <v>2036</v>
      </c>
      <c r="N8" s="11">
        <v>2041</v>
      </c>
      <c r="O8" s="11">
        <v>2046</v>
      </c>
      <c r="P8" s="11">
        <v>2051</v>
      </c>
      <c r="Q8" s="4"/>
      <c r="R8" s="11" t="s">
        <v>408</v>
      </c>
      <c r="S8" s="11" t="s">
        <v>409</v>
      </c>
      <c r="T8" s="11" t="s">
        <v>410</v>
      </c>
      <c r="U8" s="11" t="s">
        <v>411</v>
      </c>
      <c r="V8" s="11" t="s">
        <v>412</v>
      </c>
      <c r="W8" s="11" t="s">
        <v>413</v>
      </c>
      <c r="X8" s="11" t="s">
        <v>414</v>
      </c>
      <c r="Y8" s="11" t="s">
        <v>415</v>
      </c>
      <c r="Z8" s="11" t="s">
        <v>416</v>
      </c>
      <c r="AA8" s="11" t="s">
        <v>897</v>
      </c>
      <c r="AB8" s="11">
        <v>2036</v>
      </c>
      <c r="AC8" s="11">
        <v>2041</v>
      </c>
      <c r="AD8" s="11">
        <v>2046</v>
      </c>
      <c r="AE8" s="11">
        <v>2051</v>
      </c>
      <c r="AG8" s="12" t="s">
        <v>408</v>
      </c>
      <c r="AH8" s="12" t="s">
        <v>409</v>
      </c>
      <c r="AI8" s="12" t="s">
        <v>410</v>
      </c>
      <c r="AJ8" s="12" t="s">
        <v>411</v>
      </c>
      <c r="AK8" s="12" t="s">
        <v>412</v>
      </c>
      <c r="AL8" s="12" t="s">
        <v>413</v>
      </c>
      <c r="AM8" s="13" t="s">
        <v>414</v>
      </c>
      <c r="AN8" s="13" t="s">
        <v>415</v>
      </c>
      <c r="AO8" s="13" t="s">
        <v>416</v>
      </c>
      <c r="AP8" s="13" t="s">
        <v>897</v>
      </c>
      <c r="AQ8" s="13">
        <v>2036</v>
      </c>
      <c r="AR8" s="13">
        <v>2041</v>
      </c>
      <c r="AS8" s="13">
        <v>2046</v>
      </c>
      <c r="AT8" s="13">
        <v>2051</v>
      </c>
      <c r="AV8" s="14" t="s">
        <v>408</v>
      </c>
      <c r="AW8" s="14" t="s">
        <v>409</v>
      </c>
      <c r="AX8" s="14" t="s">
        <v>410</v>
      </c>
      <c r="AY8" s="14" t="s">
        <v>411</v>
      </c>
      <c r="AZ8" s="14" t="s">
        <v>412</v>
      </c>
      <c r="BA8" s="14" t="s">
        <v>413</v>
      </c>
      <c r="BB8" s="14" t="s">
        <v>414</v>
      </c>
      <c r="BC8" s="15" t="s">
        <v>415</v>
      </c>
      <c r="BD8" s="15" t="s">
        <v>416</v>
      </c>
      <c r="BE8" s="15" t="s">
        <v>897</v>
      </c>
      <c r="BF8" s="15">
        <v>2036</v>
      </c>
      <c r="BG8" s="15">
        <v>2041</v>
      </c>
      <c r="BH8" s="15">
        <v>2046</v>
      </c>
      <c r="BI8" s="15">
        <v>2051</v>
      </c>
      <c r="BK8" s="16" t="s">
        <v>408</v>
      </c>
      <c r="BL8" s="16" t="s">
        <v>409</v>
      </c>
      <c r="BM8" s="16" t="s">
        <v>410</v>
      </c>
      <c r="BN8" s="16" t="s">
        <v>411</v>
      </c>
      <c r="BO8" s="16" t="s">
        <v>412</v>
      </c>
      <c r="BP8" s="16" t="s">
        <v>413</v>
      </c>
      <c r="BQ8" s="16" t="s">
        <v>414</v>
      </c>
      <c r="BR8" s="17" t="s">
        <v>415</v>
      </c>
      <c r="BS8" s="17" t="s">
        <v>416</v>
      </c>
      <c r="BT8" s="17" t="s">
        <v>897</v>
      </c>
      <c r="BU8" s="17">
        <v>2036</v>
      </c>
      <c r="BV8" s="17">
        <v>2041</v>
      </c>
      <c r="BW8" s="17">
        <v>2046</v>
      </c>
      <c r="BX8" s="17">
        <v>2051</v>
      </c>
      <c r="BZ8" s="16" t="s">
        <v>408</v>
      </c>
      <c r="CA8" s="16" t="s">
        <v>409</v>
      </c>
      <c r="CB8" s="16" t="s">
        <v>410</v>
      </c>
      <c r="CC8" s="16" t="s">
        <v>411</v>
      </c>
      <c r="CD8" s="16" t="s">
        <v>412</v>
      </c>
      <c r="CE8" s="16" t="s">
        <v>413</v>
      </c>
      <c r="CF8" s="16" t="s">
        <v>414</v>
      </c>
      <c r="CG8" s="17" t="s">
        <v>415</v>
      </c>
      <c r="CH8" s="17" t="s">
        <v>416</v>
      </c>
      <c r="CI8" s="17" t="s">
        <v>897</v>
      </c>
      <c r="CJ8" s="17">
        <v>2036</v>
      </c>
      <c r="CK8" s="17">
        <v>2041</v>
      </c>
      <c r="CL8" s="17">
        <v>2046</v>
      </c>
      <c r="CM8" s="17">
        <v>2051</v>
      </c>
      <c r="CO8" s="18" t="s">
        <v>408</v>
      </c>
      <c r="CP8" s="18" t="s">
        <v>409</v>
      </c>
      <c r="CQ8" s="18" t="s">
        <v>410</v>
      </c>
      <c r="CR8" s="18" t="s">
        <v>411</v>
      </c>
      <c r="CS8" s="18" t="s">
        <v>412</v>
      </c>
      <c r="CT8" s="18" t="s">
        <v>413</v>
      </c>
      <c r="CU8" s="18" t="s">
        <v>414</v>
      </c>
      <c r="CV8" s="19" t="s">
        <v>415</v>
      </c>
      <c r="CW8" s="19" t="s">
        <v>416</v>
      </c>
      <c r="CX8" s="19" t="s">
        <v>897</v>
      </c>
      <c r="CY8" s="19">
        <v>2036</v>
      </c>
      <c r="CZ8" s="19">
        <v>2041</v>
      </c>
      <c r="DA8" s="19">
        <v>2046</v>
      </c>
      <c r="DB8" s="19">
        <v>2051</v>
      </c>
      <c r="DD8" s="18" t="s">
        <v>408</v>
      </c>
      <c r="DE8" s="18" t="s">
        <v>409</v>
      </c>
      <c r="DF8" s="18" t="s">
        <v>410</v>
      </c>
      <c r="DG8" s="18" t="s">
        <v>411</v>
      </c>
      <c r="DH8" s="18" t="s">
        <v>412</v>
      </c>
      <c r="DI8" s="18" t="s">
        <v>413</v>
      </c>
      <c r="DJ8" s="18" t="s">
        <v>414</v>
      </c>
      <c r="DK8" s="19" t="s">
        <v>415</v>
      </c>
      <c r="DL8" s="19" t="s">
        <v>416</v>
      </c>
      <c r="DM8" s="19" t="s">
        <v>897</v>
      </c>
      <c r="DN8" s="19">
        <v>2036</v>
      </c>
      <c r="DO8" s="19">
        <v>2041</v>
      </c>
      <c r="DP8" s="19">
        <v>2046</v>
      </c>
      <c r="DQ8" s="19">
        <v>2051</v>
      </c>
      <c r="DS8" s="20" t="s">
        <v>408</v>
      </c>
      <c r="DT8" s="20" t="s">
        <v>409</v>
      </c>
      <c r="DU8" s="20" t="s">
        <v>410</v>
      </c>
      <c r="DV8" s="20" t="s">
        <v>411</v>
      </c>
      <c r="DW8" s="20" t="s">
        <v>412</v>
      </c>
      <c r="DX8" s="20" t="s">
        <v>413</v>
      </c>
      <c r="DY8" s="20" t="s">
        <v>414</v>
      </c>
      <c r="DZ8" s="20" t="s">
        <v>415</v>
      </c>
      <c r="EA8" s="20" t="s">
        <v>416</v>
      </c>
      <c r="EB8" s="20" t="s">
        <v>897</v>
      </c>
      <c r="EC8" s="20">
        <v>2036</v>
      </c>
      <c r="ED8" s="20">
        <v>2041</v>
      </c>
      <c r="EE8" s="20">
        <v>2046</v>
      </c>
      <c r="EF8" s="20">
        <v>2051</v>
      </c>
      <c r="EH8" s="20" t="s">
        <v>408</v>
      </c>
      <c r="EI8" s="20" t="s">
        <v>409</v>
      </c>
      <c r="EJ8" s="20" t="s">
        <v>410</v>
      </c>
      <c r="EK8" s="20" t="s">
        <v>411</v>
      </c>
      <c r="EL8" s="20" t="s">
        <v>412</v>
      </c>
      <c r="EM8" s="20" t="s">
        <v>413</v>
      </c>
      <c r="EN8" s="20" t="s">
        <v>414</v>
      </c>
      <c r="EO8" s="20" t="s">
        <v>415</v>
      </c>
      <c r="EP8" s="20" t="s">
        <v>416</v>
      </c>
      <c r="EQ8" s="20" t="s">
        <v>897</v>
      </c>
      <c r="ER8" s="20">
        <v>2036</v>
      </c>
      <c r="ES8" s="20">
        <v>2041</v>
      </c>
      <c r="ET8" s="20">
        <v>2046</v>
      </c>
      <c r="EU8" s="20">
        <v>2051</v>
      </c>
      <c r="EW8" s="33" t="s">
        <v>0</v>
      </c>
      <c r="EX8" s="78" t="s">
        <v>1</v>
      </c>
      <c r="EY8" s="79" t="s">
        <v>856</v>
      </c>
    </row>
    <row r="9" spans="1:155" ht="16" thickBot="1" x14ac:dyDescent="0.4">
      <c r="B9" s="21" t="s">
        <v>374</v>
      </c>
      <c r="C9" s="23">
        <v>54.664080208255676</v>
      </c>
      <c r="D9" s="23">
        <v>45.534460002088281</v>
      </c>
      <c r="E9" s="23">
        <v>44.896541548995941</v>
      </c>
      <c r="F9" s="23">
        <v>44.055949929505459</v>
      </c>
      <c r="G9" s="23">
        <v>42.872059379862918</v>
      </c>
      <c r="H9" s="23">
        <v>41.50978803774791</v>
      </c>
      <c r="I9" s="23">
        <v>39.89988783809477</v>
      </c>
      <c r="J9" s="23">
        <v>38.343855038004165</v>
      </c>
      <c r="K9" s="23">
        <v>36.765442483441348</v>
      </c>
      <c r="L9" s="23">
        <v>34.998136386563459</v>
      </c>
      <c r="M9" s="23">
        <v>28.667662390949573</v>
      </c>
      <c r="N9" s="23">
        <v>25.491502840013197</v>
      </c>
      <c r="O9" s="23">
        <v>24.854229239561874</v>
      </c>
      <c r="P9" s="23">
        <v>25.551250447142309</v>
      </c>
      <c r="Q9" s="24"/>
      <c r="R9" s="23">
        <v>72.664080208255683</v>
      </c>
      <c r="S9" s="23">
        <v>63.534460002088281</v>
      </c>
      <c r="T9" s="23">
        <v>62.896541548995941</v>
      </c>
      <c r="U9" s="23">
        <v>62.055949929505459</v>
      </c>
      <c r="V9" s="23">
        <v>60.872059379862918</v>
      </c>
      <c r="W9" s="23">
        <v>59.50978803774791</v>
      </c>
      <c r="X9" s="23">
        <v>57.89988783809477</v>
      </c>
      <c r="Y9" s="23">
        <v>56.343855038004165</v>
      </c>
      <c r="Z9" s="23">
        <v>54.765442483441348</v>
      </c>
      <c r="AA9" s="23">
        <v>52.998136386563459</v>
      </c>
      <c r="AB9" s="23">
        <v>46.667662390949573</v>
      </c>
      <c r="AC9" s="23">
        <v>43.491502840013197</v>
      </c>
      <c r="AD9" s="23">
        <v>42.854229239561874</v>
      </c>
      <c r="AE9" s="23">
        <v>43.551250447142309</v>
      </c>
      <c r="AG9" s="25">
        <v>59.424665343455828</v>
      </c>
      <c r="AH9" s="25">
        <v>54.891070813993146</v>
      </c>
      <c r="AI9" s="25">
        <v>53.973307528023781</v>
      </c>
      <c r="AJ9" s="25">
        <v>53.044800788853657</v>
      </c>
      <c r="AK9" s="25">
        <v>51.949112072923754</v>
      </c>
      <c r="AL9" s="25">
        <v>50.685985326343285</v>
      </c>
      <c r="AM9" s="25">
        <v>49.169205278551942</v>
      </c>
      <c r="AN9" s="25">
        <v>47.680356330951355</v>
      </c>
      <c r="AO9" s="25">
        <v>46.122680388815979</v>
      </c>
      <c r="AP9" s="25">
        <v>44.538938878192909</v>
      </c>
      <c r="AQ9" s="25">
        <v>39.889604406495948</v>
      </c>
      <c r="AR9" s="25">
        <v>36.751704689240398</v>
      </c>
      <c r="AS9" s="25">
        <v>35.003583885519959</v>
      </c>
      <c r="AT9" s="25">
        <v>33.978272818086424</v>
      </c>
      <c r="AV9" s="26">
        <v>77.424665343455828</v>
      </c>
      <c r="AW9" s="26">
        <v>72.891070813993139</v>
      </c>
      <c r="AX9" s="26">
        <v>71.973307528023781</v>
      </c>
      <c r="AY9" s="26">
        <v>71.044800788853649</v>
      </c>
      <c r="AZ9" s="26">
        <v>69.949112072923754</v>
      </c>
      <c r="BA9" s="26">
        <v>68.685985326343285</v>
      </c>
      <c r="BB9" s="26">
        <v>67.169205278551942</v>
      </c>
      <c r="BC9" s="26">
        <v>65.680356330951355</v>
      </c>
      <c r="BD9" s="26">
        <v>64.122680388815979</v>
      </c>
      <c r="BE9" s="26">
        <v>62.538938878192909</v>
      </c>
      <c r="BF9" s="26">
        <v>57.889604406495948</v>
      </c>
      <c r="BG9" s="26">
        <v>54.751704689240398</v>
      </c>
      <c r="BH9" s="26">
        <v>53.003583885519959</v>
      </c>
      <c r="BI9" s="26">
        <v>51.978272818086424</v>
      </c>
      <c r="BK9" s="27">
        <v>54.717581596161494</v>
      </c>
      <c r="BL9" s="27">
        <v>45.666207759999367</v>
      </c>
      <c r="BM9" s="27">
        <v>45.083977674448391</v>
      </c>
      <c r="BN9" s="27">
        <v>44.212358928697</v>
      </c>
      <c r="BO9" s="27">
        <v>43.083566420567166</v>
      </c>
      <c r="BP9" s="27">
        <v>41.785064637411011</v>
      </c>
      <c r="BQ9" s="27">
        <v>40.239882694431969</v>
      </c>
      <c r="BR9" s="27">
        <v>38.746439488743476</v>
      </c>
      <c r="BS9" s="27">
        <v>37.258476773788971</v>
      </c>
      <c r="BT9" s="27">
        <v>35.680241949355519</v>
      </c>
      <c r="BU9" s="27">
        <v>29.893533297468338</v>
      </c>
      <c r="BV9" s="27">
        <v>27.311434907633412</v>
      </c>
      <c r="BW9" s="27">
        <v>26.981932342513858</v>
      </c>
      <c r="BX9" s="27">
        <v>27.836669662210596</v>
      </c>
      <c r="BZ9" s="27">
        <v>72.717581596161494</v>
      </c>
      <c r="CA9" s="27">
        <v>63.666207759999367</v>
      </c>
      <c r="CB9" s="27">
        <v>63.083977674448391</v>
      </c>
      <c r="CC9" s="27">
        <v>62.212358928697</v>
      </c>
      <c r="CD9" s="27">
        <v>61.083566420567166</v>
      </c>
      <c r="CE9" s="27">
        <v>59.785064637411011</v>
      </c>
      <c r="CF9" s="27">
        <v>58.239882694431969</v>
      </c>
      <c r="CG9" s="27">
        <v>56.746439488743476</v>
      </c>
      <c r="CH9" s="27">
        <v>55.258476773788971</v>
      </c>
      <c r="CI9" s="27">
        <v>53.680241949355519</v>
      </c>
      <c r="CJ9" s="27">
        <v>47.893533297468338</v>
      </c>
      <c r="CK9" s="27">
        <v>45.311434907633412</v>
      </c>
      <c r="CL9" s="27">
        <v>44.981932342513858</v>
      </c>
      <c r="CM9" s="27">
        <v>45.836669662210596</v>
      </c>
      <c r="CO9" s="28">
        <v>54.718348760976767</v>
      </c>
      <c r="CP9" s="28">
        <v>45.660808528977441</v>
      </c>
      <c r="CQ9" s="28">
        <v>45.128964399850389</v>
      </c>
      <c r="CR9" s="28">
        <v>44.404130531856197</v>
      </c>
      <c r="CS9" s="28">
        <v>43.412072079606133</v>
      </c>
      <c r="CT9" s="28">
        <v>42.25542078605443</v>
      </c>
      <c r="CU9" s="28">
        <v>40.836906764636041</v>
      </c>
      <c r="CV9" s="28">
        <v>39.493417717004121</v>
      </c>
      <c r="CW9" s="28">
        <v>38.315454669182259</v>
      </c>
      <c r="CX9" s="28">
        <v>37.131083584120404</v>
      </c>
      <c r="CY9" s="28">
        <v>28.89477144857517</v>
      </c>
      <c r="CZ9" s="28">
        <v>11.400446689097606</v>
      </c>
      <c r="DA9" s="28">
        <v>-2.06569057717644</v>
      </c>
      <c r="DB9" s="28">
        <v>-10.78573437046407</v>
      </c>
      <c r="DD9" s="28">
        <v>72.718348760976767</v>
      </c>
      <c r="DE9" s="28">
        <v>63.660808528977441</v>
      </c>
      <c r="DF9" s="28">
        <v>63.128964399850389</v>
      </c>
      <c r="DG9" s="28">
        <v>62.404130531856197</v>
      </c>
      <c r="DH9" s="28">
        <v>61.412072079606133</v>
      </c>
      <c r="DI9" s="28">
        <v>60.25542078605443</v>
      </c>
      <c r="DJ9" s="28">
        <v>58.836906764636041</v>
      </c>
      <c r="DK9" s="28">
        <v>57.493417717004121</v>
      </c>
      <c r="DL9" s="28">
        <v>56.315454669182259</v>
      </c>
      <c r="DM9" s="28">
        <v>55.131083584120404</v>
      </c>
      <c r="DN9" s="28">
        <v>46.89477144857517</v>
      </c>
      <c r="DO9" s="28">
        <v>29.400446689097606</v>
      </c>
      <c r="DP9" s="28">
        <v>15.93430942282356</v>
      </c>
      <c r="DQ9" s="28">
        <v>7.2142656295359302</v>
      </c>
      <c r="DS9" s="29">
        <v>54.736776166822523</v>
      </c>
      <c r="DT9" s="29">
        <v>45.585186485718907</v>
      </c>
      <c r="DU9" s="29">
        <v>45.085486022657591</v>
      </c>
      <c r="DV9" s="29">
        <v>44.481577875281147</v>
      </c>
      <c r="DW9" s="29">
        <v>43.651632702033936</v>
      </c>
      <c r="DX9" s="29">
        <v>42.741665686513812</v>
      </c>
      <c r="DY9" s="29">
        <v>41.54534219299228</v>
      </c>
      <c r="DZ9" s="29">
        <v>40.465171967197932</v>
      </c>
      <c r="EA9" s="29">
        <v>39.02150290902199</v>
      </c>
      <c r="EB9" s="29">
        <v>34.850320887461265</v>
      </c>
      <c r="EC9" s="29">
        <v>15.245454199625726</v>
      </c>
      <c r="ED9" s="29">
        <v>-0.37915460884386221</v>
      </c>
      <c r="EE9" s="29">
        <v>-9.0784941194019382</v>
      </c>
      <c r="EF9" s="29">
        <v>-5.9478036164341574</v>
      </c>
      <c r="EH9" s="29">
        <v>72.736776166822523</v>
      </c>
      <c r="EI9" s="29">
        <v>63.585186485718907</v>
      </c>
      <c r="EJ9" s="29">
        <v>63.085486022657591</v>
      </c>
      <c r="EK9" s="29">
        <v>62.481577875281147</v>
      </c>
      <c r="EL9" s="29">
        <v>61.651632702033936</v>
      </c>
      <c r="EM9" s="29">
        <v>60.741665686513812</v>
      </c>
      <c r="EN9" s="29">
        <v>59.54534219299228</v>
      </c>
      <c r="EO9" s="29">
        <v>58.465171967197932</v>
      </c>
      <c r="EP9" s="29">
        <v>57.02150290902199</v>
      </c>
      <c r="EQ9" s="29">
        <v>52.850320887461265</v>
      </c>
      <c r="ER9" s="29">
        <v>33.245454199625726</v>
      </c>
      <c r="ES9" s="29">
        <v>17.620845391156138</v>
      </c>
      <c r="ET9" s="29">
        <v>8.9215058805980618</v>
      </c>
      <c r="EU9" s="29">
        <v>12.052196383565843</v>
      </c>
      <c r="EW9" s="1">
        <v>389188</v>
      </c>
      <c r="EX9" s="80">
        <v>388310</v>
      </c>
      <c r="EY9" s="80" t="s">
        <v>869</v>
      </c>
    </row>
    <row r="10" spans="1:155" ht="16" thickBot="1" x14ac:dyDescent="0.4">
      <c r="B10" s="21" t="s">
        <v>375</v>
      </c>
      <c r="C10" s="23">
        <v>18.730463380785139</v>
      </c>
      <c r="D10" s="23">
        <v>17.930117283774813</v>
      </c>
      <c r="E10" s="23">
        <v>17.147855404064956</v>
      </c>
      <c r="F10" s="23">
        <v>15.986148885366916</v>
      </c>
      <c r="G10" s="23">
        <v>14.363638248629748</v>
      </c>
      <c r="H10" s="23">
        <v>12.675930054498025</v>
      </c>
      <c r="I10" s="23">
        <v>10.717230727203187</v>
      </c>
      <c r="J10" s="23">
        <v>23.766372214888349</v>
      </c>
      <c r="K10" s="23">
        <v>21.700523922985411</v>
      </c>
      <c r="L10" s="23">
        <v>19.452442493884547</v>
      </c>
      <c r="M10" s="23">
        <v>10.982747994175597</v>
      </c>
      <c r="N10" s="23">
        <v>5.9709464064600439</v>
      </c>
      <c r="O10" s="23">
        <v>3.9431119555939205</v>
      </c>
      <c r="P10" s="23">
        <v>3.4897268862279134</v>
      </c>
      <c r="Q10" s="24"/>
      <c r="R10" s="23">
        <v>30.730463380785139</v>
      </c>
      <c r="S10" s="23">
        <v>29.930117283774813</v>
      </c>
      <c r="T10" s="23">
        <v>29.147855404064956</v>
      </c>
      <c r="U10" s="23">
        <v>27.986148885366916</v>
      </c>
      <c r="V10" s="23">
        <v>26.363638248629748</v>
      </c>
      <c r="W10" s="23">
        <v>24.675930054498025</v>
      </c>
      <c r="X10" s="23">
        <v>22.717230727203187</v>
      </c>
      <c r="Y10" s="23">
        <v>20.766372214888349</v>
      </c>
      <c r="Z10" s="23">
        <v>18.700523922985411</v>
      </c>
      <c r="AA10" s="23">
        <v>16.452442493884547</v>
      </c>
      <c r="AB10" s="23">
        <v>7.9827479941755968</v>
      </c>
      <c r="AC10" s="23">
        <v>2.9709464064600439</v>
      </c>
      <c r="AD10" s="23">
        <v>0.94311195559392047</v>
      </c>
      <c r="AE10" s="23">
        <v>0.48972688622791338</v>
      </c>
      <c r="AG10" s="25">
        <v>18.875975434892112</v>
      </c>
      <c r="AH10" s="25">
        <v>18.202678237938343</v>
      </c>
      <c r="AI10" s="25">
        <v>17.226353754945642</v>
      </c>
      <c r="AJ10" s="25">
        <v>16.049018091282797</v>
      </c>
      <c r="AK10" s="25">
        <v>14.564071020815142</v>
      </c>
      <c r="AL10" s="25">
        <v>12.975172132615242</v>
      </c>
      <c r="AM10" s="25">
        <v>11.207301249030678</v>
      </c>
      <c r="AN10" s="25">
        <v>24.368971468329306</v>
      </c>
      <c r="AO10" s="25">
        <v>22.441740390488491</v>
      </c>
      <c r="AP10" s="25">
        <v>20.349178331897036</v>
      </c>
      <c r="AQ10" s="25">
        <v>14.0164625340241</v>
      </c>
      <c r="AR10" s="25">
        <v>9.0800940105548591</v>
      </c>
      <c r="AS10" s="25">
        <v>5.8169911111671695</v>
      </c>
      <c r="AT10" s="25">
        <v>3.4925351402532101</v>
      </c>
      <c r="AV10" s="26">
        <v>30.875975434892112</v>
      </c>
      <c r="AW10" s="26">
        <v>30.202678237938343</v>
      </c>
      <c r="AX10" s="26">
        <v>29.226353754945642</v>
      </c>
      <c r="AY10" s="26">
        <v>28.049018091282797</v>
      </c>
      <c r="AZ10" s="26">
        <v>26.564071020815142</v>
      </c>
      <c r="BA10" s="26">
        <v>24.975172132615242</v>
      </c>
      <c r="BB10" s="26">
        <v>23.207301249030678</v>
      </c>
      <c r="BC10" s="26">
        <v>21.368971468329306</v>
      </c>
      <c r="BD10" s="26">
        <v>19.441740390488491</v>
      </c>
      <c r="BE10" s="26">
        <v>17.349178331897036</v>
      </c>
      <c r="BF10" s="26">
        <v>11.0164625340241</v>
      </c>
      <c r="BG10" s="26">
        <v>6.0800940105548591</v>
      </c>
      <c r="BH10" s="26">
        <v>2.8169911111671695</v>
      </c>
      <c r="BI10" s="26">
        <v>0.4925351402532101</v>
      </c>
      <c r="BK10" s="27">
        <v>18.760269878350229</v>
      </c>
      <c r="BL10" s="27">
        <v>17.980501997569021</v>
      </c>
      <c r="BM10" s="27">
        <v>17.342986627408514</v>
      </c>
      <c r="BN10" s="27">
        <v>16.165268686595255</v>
      </c>
      <c r="BO10" s="27">
        <v>14.676733472930756</v>
      </c>
      <c r="BP10" s="27">
        <v>13.032597505211058</v>
      </c>
      <c r="BQ10" s="27">
        <v>11.195403067368659</v>
      </c>
      <c r="BR10" s="27">
        <v>24.329616452244693</v>
      </c>
      <c r="BS10" s="27">
        <v>22.380376896019044</v>
      </c>
      <c r="BT10" s="27">
        <v>20.360857708585655</v>
      </c>
      <c r="BU10" s="27">
        <v>12.780473612510349</v>
      </c>
      <c r="BV10" s="27">
        <v>8.6259732166585081</v>
      </c>
      <c r="BW10" s="27">
        <v>6.9782976160140322</v>
      </c>
      <c r="BX10" s="27">
        <v>6.6127383569284177</v>
      </c>
      <c r="BZ10" s="27">
        <v>30.760269878350229</v>
      </c>
      <c r="CA10" s="27">
        <v>29.980501997569021</v>
      </c>
      <c r="CB10" s="27">
        <v>29.342986627408514</v>
      </c>
      <c r="CC10" s="27">
        <v>28.165268686595255</v>
      </c>
      <c r="CD10" s="27">
        <v>26.676733472930756</v>
      </c>
      <c r="CE10" s="27">
        <v>25.032597505211058</v>
      </c>
      <c r="CF10" s="27">
        <v>23.195403067368659</v>
      </c>
      <c r="CG10" s="27">
        <v>21.329616452244693</v>
      </c>
      <c r="CH10" s="27">
        <v>19.380376896019044</v>
      </c>
      <c r="CI10" s="27">
        <v>17.360857708585655</v>
      </c>
      <c r="CJ10" s="27">
        <v>9.7804736125103489</v>
      </c>
      <c r="CK10" s="27">
        <v>5.6259732166585081</v>
      </c>
      <c r="CL10" s="27">
        <v>3.9782976160140322</v>
      </c>
      <c r="CM10" s="27">
        <v>3.6127383569284177</v>
      </c>
      <c r="CO10" s="28">
        <v>18.769081452213769</v>
      </c>
      <c r="CP10" s="28">
        <v>18.01933620182615</v>
      </c>
      <c r="CQ10" s="28">
        <v>17.302787507479145</v>
      </c>
      <c r="CR10" s="28">
        <v>16.163071030211903</v>
      </c>
      <c r="CS10" s="28">
        <v>14.660911261203296</v>
      </c>
      <c r="CT10" s="28">
        <v>13.062152125738749</v>
      </c>
      <c r="CU10" s="28">
        <v>11.215038518489436</v>
      </c>
      <c r="CV10" s="28">
        <v>24.300255825060958</v>
      </c>
      <c r="CW10" s="28">
        <v>22.509166766130392</v>
      </c>
      <c r="CX10" s="28">
        <v>20.786115699989566</v>
      </c>
      <c r="CY10" s="28">
        <v>10.143548517894686</v>
      </c>
      <c r="CZ10" s="28">
        <v>-9.0705480543807369</v>
      </c>
      <c r="DA10" s="28">
        <v>-23.506438751429528</v>
      </c>
      <c r="DB10" s="28">
        <v>-33.342815473360673</v>
      </c>
      <c r="DD10" s="28">
        <v>30.769081452213769</v>
      </c>
      <c r="DE10" s="28">
        <v>30.01933620182615</v>
      </c>
      <c r="DF10" s="28">
        <v>29.302787507479145</v>
      </c>
      <c r="DG10" s="28">
        <v>28.163071030211903</v>
      </c>
      <c r="DH10" s="28">
        <v>26.660911261203296</v>
      </c>
      <c r="DI10" s="28">
        <v>25.062152125738749</v>
      </c>
      <c r="DJ10" s="28">
        <v>23.215038518489436</v>
      </c>
      <c r="DK10" s="28">
        <v>21.300255825060958</v>
      </c>
      <c r="DL10" s="28">
        <v>19.509166766130392</v>
      </c>
      <c r="DM10" s="28">
        <v>17.786115699989566</v>
      </c>
      <c r="DN10" s="28">
        <v>7.1435485178946863</v>
      </c>
      <c r="DO10" s="28">
        <v>-12.070548054380737</v>
      </c>
      <c r="DP10" s="28">
        <v>-26.506438751429528</v>
      </c>
      <c r="DQ10" s="28">
        <v>-36.342815473360673</v>
      </c>
      <c r="DS10" s="29">
        <v>18.863055445119478</v>
      </c>
      <c r="DT10" s="29">
        <v>18.013252509834352</v>
      </c>
      <c r="DU10" s="29">
        <v>17.308778167822453</v>
      </c>
      <c r="DV10" s="29">
        <v>16.307868580460976</v>
      </c>
      <c r="DW10" s="29">
        <v>14.919431938330824</v>
      </c>
      <c r="DX10" s="29">
        <v>13.427172124650625</v>
      </c>
      <c r="DY10" s="29">
        <v>11.733973948021912</v>
      </c>
      <c r="DZ10" s="29">
        <v>25.100696113331637</v>
      </c>
      <c r="EA10" s="29">
        <v>23.23288731099187</v>
      </c>
      <c r="EB10" s="29">
        <v>18.668048122804421</v>
      </c>
      <c r="EC10" s="29">
        <v>-3.3256468943158808</v>
      </c>
      <c r="ED10" s="29">
        <v>-20.695899209727017</v>
      </c>
      <c r="EE10" s="29">
        <v>-30.309798129490986</v>
      </c>
      <c r="EF10" s="29">
        <v>-27.998067408173952</v>
      </c>
      <c r="EH10" s="29">
        <v>30.863055445119478</v>
      </c>
      <c r="EI10" s="29">
        <v>30.013252509834352</v>
      </c>
      <c r="EJ10" s="29">
        <v>29.308778167822453</v>
      </c>
      <c r="EK10" s="29">
        <v>28.307868580460976</v>
      </c>
      <c r="EL10" s="29">
        <v>26.919431938330824</v>
      </c>
      <c r="EM10" s="29">
        <v>25.427172124650625</v>
      </c>
      <c r="EN10" s="29">
        <v>23.733973948021912</v>
      </c>
      <c r="EO10" s="29">
        <v>22.100696113331637</v>
      </c>
      <c r="EP10" s="29">
        <v>20.23288731099187</v>
      </c>
      <c r="EQ10" s="29">
        <v>15.668048122804421</v>
      </c>
      <c r="ER10" s="29">
        <v>-6.3256468943158808</v>
      </c>
      <c r="ES10" s="29">
        <v>-23.695899209727017</v>
      </c>
      <c r="ET10" s="29">
        <v>-33.309798129490986</v>
      </c>
      <c r="EU10" s="29">
        <v>-30.998067408173952</v>
      </c>
      <c r="EW10" s="1">
        <v>380345</v>
      </c>
      <c r="EX10" s="80">
        <v>401831</v>
      </c>
      <c r="EY10" s="80" t="s">
        <v>867</v>
      </c>
    </row>
    <row r="11" spans="1:155" ht="16" thickBot="1" x14ac:dyDescent="0.4">
      <c r="B11" s="21" t="s">
        <v>376</v>
      </c>
      <c r="C11" s="23">
        <v>60.079190876342388</v>
      </c>
      <c r="D11" s="23">
        <v>58.709447866093321</v>
      </c>
      <c r="E11" s="23">
        <v>57.504584969558316</v>
      </c>
      <c r="F11" s="23">
        <v>56.103764771477827</v>
      </c>
      <c r="G11" s="23">
        <v>54.418875339030393</v>
      </c>
      <c r="H11" s="23">
        <v>52.545799511811467</v>
      </c>
      <c r="I11" s="23">
        <v>50.56480348026966</v>
      </c>
      <c r="J11" s="23">
        <v>48.522588010218726</v>
      </c>
      <c r="K11" s="23">
        <v>46.465648622330662</v>
      </c>
      <c r="L11" s="23">
        <v>44.186539398560683</v>
      </c>
      <c r="M11" s="23">
        <v>36.685330021308317</v>
      </c>
      <c r="N11" s="23">
        <v>33.23317926263357</v>
      </c>
      <c r="O11" s="23">
        <v>32.760511666306201</v>
      </c>
      <c r="P11" s="23">
        <v>33.7862549025904</v>
      </c>
      <c r="Q11" s="24"/>
      <c r="R11" s="23">
        <v>78.079190876342381</v>
      </c>
      <c r="S11" s="23">
        <v>76.709447866093313</v>
      </c>
      <c r="T11" s="23">
        <v>75.504584969558323</v>
      </c>
      <c r="U11" s="23">
        <v>74.103764771477827</v>
      </c>
      <c r="V11" s="23">
        <v>72.418875339030393</v>
      </c>
      <c r="W11" s="23">
        <v>70.545799511811467</v>
      </c>
      <c r="X11" s="23">
        <v>68.56480348026966</v>
      </c>
      <c r="Y11" s="23">
        <v>66.522588010218726</v>
      </c>
      <c r="Z11" s="23">
        <v>64.465648622330662</v>
      </c>
      <c r="AA11" s="23">
        <v>62.186539398560683</v>
      </c>
      <c r="AB11" s="23">
        <v>54.685330021308317</v>
      </c>
      <c r="AC11" s="23">
        <v>51.23317926263357</v>
      </c>
      <c r="AD11" s="23">
        <v>50.760511666306201</v>
      </c>
      <c r="AE11" s="23">
        <v>51.7862549025904</v>
      </c>
      <c r="AG11" s="25">
        <v>60.579410264958696</v>
      </c>
      <c r="AH11" s="25">
        <v>59.617632662333065</v>
      </c>
      <c r="AI11" s="25">
        <v>58.22997987482912</v>
      </c>
      <c r="AJ11" s="25">
        <v>56.958684793010327</v>
      </c>
      <c r="AK11" s="25">
        <v>55.475052733245953</v>
      </c>
      <c r="AL11" s="25">
        <v>53.798145402305451</v>
      </c>
      <c r="AM11" s="25">
        <v>51.980655775167321</v>
      </c>
      <c r="AN11" s="25">
        <v>50.080080444554426</v>
      </c>
      <c r="AO11" s="25">
        <v>47.912904620198915</v>
      </c>
      <c r="AP11" s="25">
        <v>45.661961494835126</v>
      </c>
      <c r="AQ11" s="25">
        <v>40.359977844522561</v>
      </c>
      <c r="AR11" s="25">
        <v>36.64657926556005</v>
      </c>
      <c r="AS11" s="25">
        <v>34.492932617707737</v>
      </c>
      <c r="AT11" s="25">
        <v>33.310239748122385</v>
      </c>
      <c r="AV11" s="26">
        <v>78.579410264958696</v>
      </c>
      <c r="AW11" s="26">
        <v>77.617632662333065</v>
      </c>
      <c r="AX11" s="26">
        <v>76.229979874829127</v>
      </c>
      <c r="AY11" s="26">
        <v>74.95868479301032</v>
      </c>
      <c r="AZ11" s="26">
        <v>73.475052733245946</v>
      </c>
      <c r="BA11" s="26">
        <v>71.798145402305451</v>
      </c>
      <c r="BB11" s="26">
        <v>69.980655775167321</v>
      </c>
      <c r="BC11" s="26">
        <v>68.080080444554426</v>
      </c>
      <c r="BD11" s="26">
        <v>65.912904620198915</v>
      </c>
      <c r="BE11" s="26">
        <v>63.661961494835126</v>
      </c>
      <c r="BF11" s="26">
        <v>58.359977844522561</v>
      </c>
      <c r="BG11" s="26">
        <v>54.64657926556005</v>
      </c>
      <c r="BH11" s="26">
        <v>52.492932617707737</v>
      </c>
      <c r="BI11" s="26">
        <v>51.310239748122385</v>
      </c>
      <c r="BK11" s="27">
        <v>60.124597277453702</v>
      </c>
      <c r="BL11" s="27">
        <v>58.813299325822491</v>
      </c>
      <c r="BM11" s="27">
        <v>57.64514998278397</v>
      </c>
      <c r="BN11" s="27">
        <v>56.302056438027407</v>
      </c>
      <c r="BO11" s="27">
        <v>54.69233989615487</v>
      </c>
      <c r="BP11" s="27">
        <v>52.896586543628928</v>
      </c>
      <c r="BQ11" s="27">
        <v>50.989434368997365</v>
      </c>
      <c r="BR11" s="27">
        <v>49.017528792409678</v>
      </c>
      <c r="BS11" s="27">
        <v>47.066091314900973</v>
      </c>
      <c r="BT11" s="27">
        <v>45.02024000174228</v>
      </c>
      <c r="BU11" s="27">
        <v>38.291188180553291</v>
      </c>
      <c r="BV11" s="27">
        <v>35.402583748709105</v>
      </c>
      <c r="BW11" s="27">
        <v>35.106039172804202</v>
      </c>
      <c r="BX11" s="27">
        <v>36.190837804886002</v>
      </c>
      <c r="BZ11" s="27">
        <v>78.124597277453702</v>
      </c>
      <c r="CA11" s="27">
        <v>76.813299325822499</v>
      </c>
      <c r="CB11" s="27">
        <v>75.645149982783977</v>
      </c>
      <c r="CC11" s="27">
        <v>74.302056438027407</v>
      </c>
      <c r="CD11" s="27">
        <v>72.692339896154863</v>
      </c>
      <c r="CE11" s="27">
        <v>70.896586543628928</v>
      </c>
      <c r="CF11" s="27">
        <v>68.989434368997365</v>
      </c>
      <c r="CG11" s="27">
        <v>67.017528792409678</v>
      </c>
      <c r="CH11" s="27">
        <v>65.066091314900973</v>
      </c>
      <c r="CI11" s="27">
        <v>63.02024000174228</v>
      </c>
      <c r="CJ11" s="27">
        <v>56.291188180553291</v>
      </c>
      <c r="CK11" s="27">
        <v>53.402583748709105</v>
      </c>
      <c r="CL11" s="27">
        <v>53.106039172804202</v>
      </c>
      <c r="CM11" s="27">
        <v>54.190837804886002</v>
      </c>
      <c r="CO11" s="28">
        <v>60.141775192005916</v>
      </c>
      <c r="CP11" s="28">
        <v>58.861292822543604</v>
      </c>
      <c r="CQ11" s="28">
        <v>57.826448531359944</v>
      </c>
      <c r="CR11" s="28">
        <v>56.599954665343198</v>
      </c>
      <c r="CS11" s="28">
        <v>55.163655019948699</v>
      </c>
      <c r="CT11" s="28">
        <v>53.570756833408929</v>
      </c>
      <c r="CU11" s="28">
        <v>51.859410825146398</v>
      </c>
      <c r="CV11" s="28">
        <v>50.13316908543645</v>
      </c>
      <c r="CW11" s="28">
        <v>48.624928103136938</v>
      </c>
      <c r="CX11" s="28">
        <v>47.137046025195076</v>
      </c>
      <c r="CY11" s="28">
        <v>37.951386578518822</v>
      </c>
      <c r="CZ11" s="28">
        <v>19.700790534218612</v>
      </c>
      <c r="DA11" s="28">
        <v>5.7421305928927495</v>
      </c>
      <c r="DB11" s="28">
        <v>-3.5424696105146154</v>
      </c>
      <c r="DD11" s="28">
        <v>78.141775192005923</v>
      </c>
      <c r="DE11" s="28">
        <v>76.861292822543604</v>
      </c>
      <c r="DF11" s="28">
        <v>75.826448531359944</v>
      </c>
      <c r="DG11" s="28">
        <v>74.599954665343205</v>
      </c>
      <c r="DH11" s="28">
        <v>73.163655019948692</v>
      </c>
      <c r="DI11" s="28">
        <v>71.570756833408922</v>
      </c>
      <c r="DJ11" s="28">
        <v>69.859410825146398</v>
      </c>
      <c r="DK11" s="28">
        <v>68.13316908543645</v>
      </c>
      <c r="DL11" s="28">
        <v>66.624928103136938</v>
      </c>
      <c r="DM11" s="28">
        <v>65.137046025195076</v>
      </c>
      <c r="DN11" s="28">
        <v>55.951386578518822</v>
      </c>
      <c r="DO11" s="28">
        <v>37.700790534218612</v>
      </c>
      <c r="DP11" s="28">
        <v>23.74213059289275</v>
      </c>
      <c r="DQ11" s="28">
        <v>14.457530389485385</v>
      </c>
      <c r="DS11" s="29">
        <v>59.922055394704614</v>
      </c>
      <c r="DT11" s="29">
        <v>58.262819448257275</v>
      </c>
      <c r="DU11" s="29">
        <v>57.253783468709095</v>
      </c>
      <c r="DV11" s="29">
        <v>56.285974898636184</v>
      </c>
      <c r="DW11" s="29">
        <v>55.102184718424709</v>
      </c>
      <c r="DX11" s="29">
        <v>53.842617721138019</v>
      </c>
      <c r="DY11" s="29">
        <v>52.434008852848507</v>
      </c>
      <c r="DZ11" s="29">
        <v>51.071425604920279</v>
      </c>
      <c r="EA11" s="29">
        <v>49.408109669944821</v>
      </c>
      <c r="EB11" s="29">
        <v>44.916227831186859</v>
      </c>
      <c r="EC11" s="29">
        <v>23.937065713611418</v>
      </c>
      <c r="ED11" s="29">
        <v>7.4771401186123114</v>
      </c>
      <c r="EE11" s="29">
        <v>-1.6447219776882491</v>
      </c>
      <c r="EF11" s="29">
        <v>1.8827735120456168</v>
      </c>
      <c r="EH11" s="29">
        <v>77.922055394704614</v>
      </c>
      <c r="EI11" s="29">
        <v>76.262819448257275</v>
      </c>
      <c r="EJ11" s="29">
        <v>75.253783468709088</v>
      </c>
      <c r="EK11" s="29">
        <v>74.285974898636184</v>
      </c>
      <c r="EL11" s="29">
        <v>73.102184718424709</v>
      </c>
      <c r="EM11" s="29">
        <v>71.842617721138026</v>
      </c>
      <c r="EN11" s="29">
        <v>70.434008852848507</v>
      </c>
      <c r="EO11" s="29">
        <v>69.071425604920279</v>
      </c>
      <c r="EP11" s="29">
        <v>67.408109669944821</v>
      </c>
      <c r="EQ11" s="29">
        <v>62.916227831186859</v>
      </c>
      <c r="ER11" s="29">
        <v>41.937065713611418</v>
      </c>
      <c r="ES11" s="29">
        <v>25.477140118612311</v>
      </c>
      <c r="ET11" s="29">
        <v>16.355278022311751</v>
      </c>
      <c r="EU11" s="29">
        <v>19.882773512045617</v>
      </c>
      <c r="EW11" s="1">
        <v>376380</v>
      </c>
      <c r="EX11" s="80">
        <v>389012</v>
      </c>
      <c r="EY11" s="80" t="s">
        <v>866</v>
      </c>
    </row>
    <row r="12" spans="1:155" ht="16" thickBot="1" x14ac:dyDescent="0.4">
      <c r="B12" s="21" t="s">
        <v>377</v>
      </c>
      <c r="C12" s="23">
        <v>28.012750973124284</v>
      </c>
      <c r="D12" s="23">
        <v>26.424688460371257</v>
      </c>
      <c r="E12" s="23">
        <v>19.066434506964967</v>
      </c>
      <c r="F12" s="23">
        <v>10.793708159010592</v>
      </c>
      <c r="G12" s="23">
        <v>7.5488314512952854</v>
      </c>
      <c r="H12" s="23">
        <v>3.1956225242221024</v>
      </c>
      <c r="I12" s="23">
        <v>-1.461243707197255</v>
      </c>
      <c r="J12" s="23">
        <v>-5.7157119662441005</v>
      </c>
      <c r="K12" s="23">
        <v>-10.129210378746791</v>
      </c>
      <c r="L12" s="23">
        <v>-14.821949972427035</v>
      </c>
      <c r="M12" s="23">
        <v>-29.23639632040954</v>
      </c>
      <c r="N12" s="23">
        <v>-37.028418536508809</v>
      </c>
      <c r="O12" s="23">
        <v>-38.498812362750016</v>
      </c>
      <c r="P12" s="23">
        <v>-37.322143727144351</v>
      </c>
      <c r="Q12" s="24"/>
      <c r="R12" s="23">
        <v>46.012750973124284</v>
      </c>
      <c r="S12" s="23">
        <v>44.424688460371257</v>
      </c>
      <c r="T12" s="23">
        <v>37.066434506964967</v>
      </c>
      <c r="U12" s="23">
        <v>28.793708159010592</v>
      </c>
      <c r="V12" s="23">
        <v>25.548831451295285</v>
      </c>
      <c r="W12" s="23">
        <v>21.195622524222102</v>
      </c>
      <c r="X12" s="23">
        <v>16.538756292802745</v>
      </c>
      <c r="Y12" s="23">
        <v>12.2842880337559</v>
      </c>
      <c r="Z12" s="23">
        <v>7.8707896212532091</v>
      </c>
      <c r="AA12" s="23">
        <v>3.1780500275729651</v>
      </c>
      <c r="AB12" s="23">
        <v>-11.23639632040954</v>
      </c>
      <c r="AC12" s="23">
        <v>-19.028418536508809</v>
      </c>
      <c r="AD12" s="23">
        <v>-20.498812362750016</v>
      </c>
      <c r="AE12" s="23">
        <v>-19.322143727144351</v>
      </c>
      <c r="AG12" s="25">
        <v>28.4752576948447</v>
      </c>
      <c r="AH12" s="25">
        <v>27.270518503945326</v>
      </c>
      <c r="AI12" s="25">
        <v>25.259251063071815</v>
      </c>
      <c r="AJ12" s="25">
        <v>23.197066708805693</v>
      </c>
      <c r="AK12" s="25">
        <v>20.771711065989024</v>
      </c>
      <c r="AL12" s="25">
        <v>17.875042491176657</v>
      </c>
      <c r="AM12" s="25">
        <v>14.696320622141087</v>
      </c>
      <c r="AN12" s="25">
        <v>11.513980447604865</v>
      </c>
      <c r="AO12" s="25">
        <v>8.2237337653971139</v>
      </c>
      <c r="AP12" s="25">
        <v>4.6817012781085339</v>
      </c>
      <c r="AQ12" s="25">
        <v>-5.1365094297575808</v>
      </c>
      <c r="AR12" s="25">
        <v>-12.093241256450199</v>
      </c>
      <c r="AS12" s="25">
        <v>-16.088697120035533</v>
      </c>
      <c r="AT12" s="25">
        <v>-18.504679429713519</v>
      </c>
      <c r="AV12" s="26">
        <v>46.4752576948447</v>
      </c>
      <c r="AW12" s="26">
        <v>45.270518503945326</v>
      </c>
      <c r="AX12" s="26">
        <v>43.259251063071815</v>
      </c>
      <c r="AY12" s="26">
        <v>41.197066708805693</v>
      </c>
      <c r="AZ12" s="26">
        <v>38.771711065989024</v>
      </c>
      <c r="BA12" s="26">
        <v>35.875042491176657</v>
      </c>
      <c r="BB12" s="26">
        <v>32.696320622141087</v>
      </c>
      <c r="BC12" s="26">
        <v>29.513980447604865</v>
      </c>
      <c r="BD12" s="26">
        <v>26.223733765397114</v>
      </c>
      <c r="BE12" s="26">
        <v>22.681701278108534</v>
      </c>
      <c r="BF12" s="26">
        <v>12.863490570242419</v>
      </c>
      <c r="BG12" s="26">
        <v>5.9067587435498012</v>
      </c>
      <c r="BH12" s="26">
        <v>1.9113028799644667</v>
      </c>
      <c r="BI12" s="26">
        <v>-0.50467942971351931</v>
      </c>
      <c r="BK12" s="27">
        <v>28.090476726813463</v>
      </c>
      <c r="BL12" s="27">
        <v>26.601059681159029</v>
      </c>
      <c r="BM12" s="27">
        <v>19.344833723824863</v>
      </c>
      <c r="BN12" s="27">
        <v>11.158714367520062</v>
      </c>
      <c r="BO12" s="27">
        <v>8.0332568142268741</v>
      </c>
      <c r="BP12" s="27">
        <v>3.8039483634821778</v>
      </c>
      <c r="BQ12" s="27">
        <v>-0.73055761881985859</v>
      </c>
      <c r="BR12" s="27">
        <v>-4.990734551804664</v>
      </c>
      <c r="BS12" s="27">
        <v>-9.2983689900716229</v>
      </c>
      <c r="BT12" s="27">
        <v>-13.602256197304285</v>
      </c>
      <c r="BU12" s="27">
        <v>-26.51835108953361</v>
      </c>
      <c r="BV12" s="27">
        <v>-32.976074715080443</v>
      </c>
      <c r="BW12" s="27">
        <v>-33.944612587566326</v>
      </c>
      <c r="BX12" s="27">
        <v>-32.410419663332021</v>
      </c>
      <c r="BZ12" s="27">
        <v>46.090476726813463</v>
      </c>
      <c r="CA12" s="27">
        <v>44.601059681159029</v>
      </c>
      <c r="CB12" s="27">
        <v>37.344833723824863</v>
      </c>
      <c r="CC12" s="27">
        <v>29.158714367520062</v>
      </c>
      <c r="CD12" s="27">
        <v>26.033256814226874</v>
      </c>
      <c r="CE12" s="27">
        <v>21.803948363482178</v>
      </c>
      <c r="CF12" s="27">
        <v>17.269442381180141</v>
      </c>
      <c r="CG12" s="27">
        <v>13.009265448195336</v>
      </c>
      <c r="CH12" s="27">
        <v>8.7016310099283771</v>
      </c>
      <c r="CI12" s="27">
        <v>4.3977438026957145</v>
      </c>
      <c r="CJ12" s="27">
        <v>-8.5183510895336099</v>
      </c>
      <c r="CK12" s="27">
        <v>-14.976074715080443</v>
      </c>
      <c r="CL12" s="27">
        <v>-15.944612587566326</v>
      </c>
      <c r="CM12" s="27">
        <v>-14.410419663332021</v>
      </c>
      <c r="CO12" s="28">
        <v>28.037913395138787</v>
      </c>
      <c r="CP12" s="28">
        <v>26.481471041504179</v>
      </c>
      <c r="CQ12" s="28">
        <v>19.209757790479699</v>
      </c>
      <c r="CR12" s="28">
        <v>11.064001291925052</v>
      </c>
      <c r="CS12" s="28">
        <v>8.1046159293152868</v>
      </c>
      <c r="CT12" s="28">
        <v>4.0584602169528381</v>
      </c>
      <c r="CU12" s="28">
        <v>-0.36938326354895423</v>
      </c>
      <c r="CV12" s="28">
        <v>-4.3545957056060161</v>
      </c>
      <c r="CW12" s="28">
        <v>-7.9587376971586821</v>
      </c>
      <c r="CX12" s="28">
        <v>-11.299475291228276</v>
      </c>
      <c r="CY12" s="28">
        <v>-28.753459418896114</v>
      </c>
      <c r="CZ12" s="28">
        <v>-63.733026464632076</v>
      </c>
      <c r="DA12" s="28">
        <v>-89.927930429956859</v>
      </c>
      <c r="DB12" s="28">
        <v>-107.28687470222158</v>
      </c>
      <c r="DD12" s="28">
        <v>46.037913395138787</v>
      </c>
      <c r="DE12" s="28">
        <v>44.481471041504179</v>
      </c>
      <c r="DF12" s="28">
        <v>37.209757790479699</v>
      </c>
      <c r="DG12" s="28">
        <v>29.064001291925052</v>
      </c>
      <c r="DH12" s="28">
        <v>26.104615929315287</v>
      </c>
      <c r="DI12" s="28">
        <v>22.058460216952838</v>
      </c>
      <c r="DJ12" s="28">
        <v>17.630616736451046</v>
      </c>
      <c r="DK12" s="28">
        <v>13.645404294393984</v>
      </c>
      <c r="DL12" s="28">
        <v>10.041262302841318</v>
      </c>
      <c r="DM12" s="28">
        <v>6.7005247087717237</v>
      </c>
      <c r="DN12" s="28">
        <v>-10.753459418896114</v>
      </c>
      <c r="DO12" s="28">
        <v>-45.733026464632076</v>
      </c>
      <c r="DP12" s="28">
        <v>-71.927930429956859</v>
      </c>
      <c r="DQ12" s="28">
        <v>-89.286874702221581</v>
      </c>
      <c r="DS12" s="29">
        <v>28.12636615642991</v>
      </c>
      <c r="DT12" s="29">
        <v>26.382687863494397</v>
      </c>
      <c r="DU12" s="29">
        <v>19.069203552387279</v>
      </c>
      <c r="DV12" s="29">
        <v>11.128719045987566</v>
      </c>
      <c r="DW12" s="29">
        <v>8.378995844269383</v>
      </c>
      <c r="DX12" s="29">
        <v>4.716739607785513</v>
      </c>
      <c r="DY12" s="29">
        <v>0.69235283636805889</v>
      </c>
      <c r="DZ12" s="29">
        <v>-2.7842147758494207</v>
      </c>
      <c r="EA12" s="29">
        <v>-6.8691654399458884</v>
      </c>
      <c r="EB12" s="29">
        <v>-15.769781473180075</v>
      </c>
      <c r="EC12" s="29">
        <v>-55.271361963342315</v>
      </c>
      <c r="ED12" s="29">
        <v>-85.840147039220255</v>
      </c>
      <c r="EE12" s="29">
        <v>-102.76795866003945</v>
      </c>
      <c r="EF12" s="29">
        <v>-97.533542978392688</v>
      </c>
      <c r="EH12" s="29">
        <v>46.12636615642991</v>
      </c>
      <c r="EI12" s="29">
        <v>44.382687863494397</v>
      </c>
      <c r="EJ12" s="29">
        <v>37.069203552387279</v>
      </c>
      <c r="EK12" s="29">
        <v>29.128719045987566</v>
      </c>
      <c r="EL12" s="29">
        <v>26.378995844269383</v>
      </c>
      <c r="EM12" s="29">
        <v>22.716739607785513</v>
      </c>
      <c r="EN12" s="29">
        <v>18.692352836368059</v>
      </c>
      <c r="EO12" s="29">
        <v>15.215785224150579</v>
      </c>
      <c r="EP12" s="29">
        <v>11.130834560054112</v>
      </c>
      <c r="EQ12" s="29">
        <v>2.2302185268199253</v>
      </c>
      <c r="ER12" s="29">
        <v>-37.271361963342315</v>
      </c>
      <c r="ES12" s="29">
        <v>-67.840147039220255</v>
      </c>
      <c r="ET12" s="29">
        <v>-84.767958660039454</v>
      </c>
      <c r="EU12" s="29">
        <v>-79.533542978392688</v>
      </c>
      <c r="EW12" s="1">
        <v>366150</v>
      </c>
      <c r="EX12" s="80">
        <v>402088</v>
      </c>
      <c r="EY12" s="80" t="s">
        <v>867</v>
      </c>
    </row>
    <row r="13" spans="1:155" ht="16" thickBot="1" x14ac:dyDescent="0.4">
      <c r="B13" s="21" t="s">
        <v>378</v>
      </c>
      <c r="C13" s="23">
        <v>55.547475744749264</v>
      </c>
      <c r="D13" s="23">
        <v>50.35801577157298</v>
      </c>
      <c r="E13" s="23">
        <v>46.107536429285432</v>
      </c>
      <c r="F13" s="23">
        <v>42.9383044653257</v>
      </c>
      <c r="G13" s="23">
        <v>42.037854639369499</v>
      </c>
      <c r="H13" s="23">
        <v>41.195879323052495</v>
      </c>
      <c r="I13" s="23">
        <v>40.225460300541087</v>
      </c>
      <c r="J13" s="23">
        <v>39.170251209619138</v>
      </c>
      <c r="K13" s="23">
        <v>38.217234434854646</v>
      </c>
      <c r="L13" s="23">
        <v>37.251201502447657</v>
      </c>
      <c r="M13" s="23">
        <v>34.311766218597654</v>
      </c>
      <c r="N13" s="23">
        <v>22.669885981056581</v>
      </c>
      <c r="O13" s="23">
        <v>24.752543841242158</v>
      </c>
      <c r="P13" s="23">
        <v>27.147238502440459</v>
      </c>
      <c r="Q13" s="24"/>
      <c r="R13" s="23">
        <v>93.547475744749264</v>
      </c>
      <c r="S13" s="23">
        <v>88.35801577157298</v>
      </c>
      <c r="T13" s="23">
        <v>84.107536429285432</v>
      </c>
      <c r="U13" s="23">
        <v>80.9383044653257</v>
      </c>
      <c r="V13" s="23">
        <v>80.037854639369499</v>
      </c>
      <c r="W13" s="23">
        <v>79.195879323052495</v>
      </c>
      <c r="X13" s="23">
        <v>78.225460300541087</v>
      </c>
      <c r="Y13" s="23">
        <v>77.170251209619138</v>
      </c>
      <c r="Z13" s="23">
        <v>76.217234434854646</v>
      </c>
      <c r="AA13" s="23">
        <v>75.251201502447657</v>
      </c>
      <c r="AB13" s="23">
        <v>72.311766218597654</v>
      </c>
      <c r="AC13" s="23">
        <v>60.669885981056581</v>
      </c>
      <c r="AD13" s="23">
        <v>62.752543841242158</v>
      </c>
      <c r="AE13" s="23">
        <v>65.147238502440459</v>
      </c>
      <c r="AG13" s="25">
        <v>57.995051495328084</v>
      </c>
      <c r="AH13" s="25">
        <v>55.673832702499368</v>
      </c>
      <c r="AI13" s="25">
        <v>52.814624867948453</v>
      </c>
      <c r="AJ13" s="25">
        <v>50.482774603453635</v>
      </c>
      <c r="AK13" s="25">
        <v>49.386169593641966</v>
      </c>
      <c r="AL13" s="25">
        <v>48.158656903278782</v>
      </c>
      <c r="AM13" s="25">
        <v>46.714009253878984</v>
      </c>
      <c r="AN13" s="25">
        <v>45.118101729404586</v>
      </c>
      <c r="AO13" s="25">
        <v>42.850855066721337</v>
      </c>
      <c r="AP13" s="25">
        <v>40.383785657200377</v>
      </c>
      <c r="AQ13" s="25">
        <v>38.504681720259185</v>
      </c>
      <c r="AR13" s="25">
        <v>37.551893069385173</v>
      </c>
      <c r="AS13" s="25">
        <v>37.413559886052468</v>
      </c>
      <c r="AT13" s="25">
        <v>38.040003953979621</v>
      </c>
      <c r="AV13" s="26">
        <v>95.995051495328084</v>
      </c>
      <c r="AW13" s="26">
        <v>93.673832702499368</v>
      </c>
      <c r="AX13" s="26">
        <v>90.814624867948453</v>
      </c>
      <c r="AY13" s="26">
        <v>88.482774603453635</v>
      </c>
      <c r="AZ13" s="26">
        <v>87.386169593641966</v>
      </c>
      <c r="BA13" s="26">
        <v>86.158656903278782</v>
      </c>
      <c r="BB13" s="26">
        <v>84.714009253878984</v>
      </c>
      <c r="BC13" s="26">
        <v>83.118101729404586</v>
      </c>
      <c r="BD13" s="26">
        <v>80.850855066721337</v>
      </c>
      <c r="BE13" s="26">
        <v>78.383785657200377</v>
      </c>
      <c r="BF13" s="26">
        <v>76.504681720259185</v>
      </c>
      <c r="BG13" s="26">
        <v>75.551893069385173</v>
      </c>
      <c r="BH13" s="26">
        <v>75.413559886052468</v>
      </c>
      <c r="BI13" s="26">
        <v>76.040003953979621</v>
      </c>
      <c r="BK13" s="27">
        <v>55.658440622302933</v>
      </c>
      <c r="BL13" s="27">
        <v>50.55823166373186</v>
      </c>
      <c r="BM13" s="27">
        <v>46.398823666030466</v>
      </c>
      <c r="BN13" s="27">
        <v>43.314780652727023</v>
      </c>
      <c r="BO13" s="27">
        <v>42.496240456941962</v>
      </c>
      <c r="BP13" s="27">
        <v>41.742950377559424</v>
      </c>
      <c r="BQ13" s="27">
        <v>40.866951643030461</v>
      </c>
      <c r="BR13" s="27">
        <v>39.909305492226977</v>
      </c>
      <c r="BS13" s="27">
        <v>39.070563414362908</v>
      </c>
      <c r="BT13" s="27">
        <v>38.266713637149095</v>
      </c>
      <c r="BU13" s="27">
        <v>34.775202681052008</v>
      </c>
      <c r="BV13" s="27">
        <v>23.284563238929977</v>
      </c>
      <c r="BW13" s="27">
        <v>25.631502430343929</v>
      </c>
      <c r="BX13" s="27">
        <v>28.261214596877252</v>
      </c>
      <c r="BZ13" s="27">
        <v>93.658440622302933</v>
      </c>
      <c r="CA13" s="27">
        <v>88.55823166373186</v>
      </c>
      <c r="CB13" s="27">
        <v>84.398823666030466</v>
      </c>
      <c r="CC13" s="27">
        <v>81.314780652727023</v>
      </c>
      <c r="CD13" s="27">
        <v>80.496240456941962</v>
      </c>
      <c r="CE13" s="27">
        <v>79.742950377559424</v>
      </c>
      <c r="CF13" s="27">
        <v>78.866951643030461</v>
      </c>
      <c r="CG13" s="27">
        <v>77.909305492226977</v>
      </c>
      <c r="CH13" s="27">
        <v>77.070563414362908</v>
      </c>
      <c r="CI13" s="27">
        <v>76.266713637149095</v>
      </c>
      <c r="CJ13" s="27">
        <v>72.775202681052008</v>
      </c>
      <c r="CK13" s="27">
        <v>61.284563238929977</v>
      </c>
      <c r="CL13" s="27">
        <v>63.631502430343929</v>
      </c>
      <c r="CM13" s="27">
        <v>66.261214596877252</v>
      </c>
      <c r="CO13" s="28">
        <v>55.632199868996679</v>
      </c>
      <c r="CP13" s="28">
        <v>50.530943129729607</v>
      </c>
      <c r="CQ13" s="28">
        <v>46.373253567235679</v>
      </c>
      <c r="CR13" s="28">
        <v>43.305430834516145</v>
      </c>
      <c r="CS13" s="28">
        <v>42.519663708559165</v>
      </c>
      <c r="CT13" s="28">
        <v>41.681886098408782</v>
      </c>
      <c r="CU13" s="28">
        <v>40.82396708072055</v>
      </c>
      <c r="CV13" s="28">
        <v>39.982207096826173</v>
      </c>
      <c r="CW13" s="28">
        <v>39.169523965930296</v>
      </c>
      <c r="CX13" s="28">
        <v>38.384648950621823</v>
      </c>
      <c r="CY13" s="28">
        <v>13.888513174833818</v>
      </c>
      <c r="CZ13" s="28">
        <v>1.7411589595017745</v>
      </c>
      <c r="DA13" s="28">
        <v>-8.3632192753371442</v>
      </c>
      <c r="DB13" s="28">
        <v>-14.311299220417652</v>
      </c>
      <c r="DD13" s="28">
        <v>93.632199868996679</v>
      </c>
      <c r="DE13" s="28">
        <v>88.530943129729607</v>
      </c>
      <c r="DF13" s="28">
        <v>84.373253567235679</v>
      </c>
      <c r="DG13" s="28">
        <v>81.305430834516145</v>
      </c>
      <c r="DH13" s="28">
        <v>80.519663708559165</v>
      </c>
      <c r="DI13" s="28">
        <v>79.681886098408782</v>
      </c>
      <c r="DJ13" s="28">
        <v>78.82396708072055</v>
      </c>
      <c r="DK13" s="28">
        <v>77.982207096826173</v>
      </c>
      <c r="DL13" s="28">
        <v>77.169523965930296</v>
      </c>
      <c r="DM13" s="28">
        <v>76.384648950621823</v>
      </c>
      <c r="DN13" s="28">
        <v>51.888513174833818</v>
      </c>
      <c r="DO13" s="28">
        <v>39.741158959501774</v>
      </c>
      <c r="DP13" s="28">
        <v>29.636780724662856</v>
      </c>
      <c r="DQ13" s="28">
        <v>23.688700779582348</v>
      </c>
      <c r="DS13" s="29">
        <v>55.724567618593511</v>
      </c>
      <c r="DT13" s="29">
        <v>50.636784583687131</v>
      </c>
      <c r="DU13" s="29">
        <v>46.554308236618922</v>
      </c>
      <c r="DV13" s="29">
        <v>43.643406605692135</v>
      </c>
      <c r="DW13" s="29">
        <v>42.468736867134183</v>
      </c>
      <c r="DX13" s="29">
        <v>41.984043318378468</v>
      </c>
      <c r="DY13" s="29">
        <v>32.859026818557467</v>
      </c>
      <c r="DZ13" s="29">
        <v>32.788942824963712</v>
      </c>
      <c r="EA13" s="29">
        <v>32.535961684186447</v>
      </c>
      <c r="EB13" s="29">
        <v>31.941974487803748</v>
      </c>
      <c r="EC13" s="29">
        <v>5.8157714877680036</v>
      </c>
      <c r="ED13" s="29">
        <v>-6.7134354975813721</v>
      </c>
      <c r="EE13" s="29">
        <v>-12.382979524420193</v>
      </c>
      <c r="EF13" s="29">
        <v>-6.3869783332147563</v>
      </c>
      <c r="EH13" s="29">
        <v>93.724567618593511</v>
      </c>
      <c r="EI13" s="29">
        <v>88.636784583687131</v>
      </c>
      <c r="EJ13" s="29">
        <v>84.554308236618922</v>
      </c>
      <c r="EK13" s="29">
        <v>81.643406605692135</v>
      </c>
      <c r="EL13" s="29">
        <v>80.468736867134183</v>
      </c>
      <c r="EM13" s="29">
        <v>79.984043318378468</v>
      </c>
      <c r="EN13" s="29">
        <v>70.859026818557467</v>
      </c>
      <c r="EO13" s="29">
        <v>70.788942824963712</v>
      </c>
      <c r="EP13" s="29">
        <v>70.535961684186447</v>
      </c>
      <c r="EQ13" s="29">
        <v>69.941974487803748</v>
      </c>
      <c r="ER13" s="29">
        <v>43.815771487768004</v>
      </c>
      <c r="ES13" s="29">
        <v>31.286564502418628</v>
      </c>
      <c r="ET13" s="29">
        <v>25.617020475579807</v>
      </c>
      <c r="EU13" s="29">
        <v>31.613021666785244</v>
      </c>
      <c r="EW13" s="1">
        <v>319709</v>
      </c>
      <c r="EX13" s="80">
        <v>470489</v>
      </c>
      <c r="EY13" s="80" t="s">
        <v>873</v>
      </c>
    </row>
    <row r="14" spans="1:155" ht="16" thickBot="1" x14ac:dyDescent="0.4">
      <c r="B14" s="21" t="s">
        <v>379</v>
      </c>
      <c r="C14" s="23">
        <v>68.856133332007744</v>
      </c>
      <c r="D14" s="23">
        <v>65.678343144482184</v>
      </c>
      <c r="E14" s="23">
        <v>64.389250771768076</v>
      </c>
      <c r="F14" s="23">
        <v>63.08979907089487</v>
      </c>
      <c r="G14" s="23">
        <v>61.387763501203821</v>
      </c>
      <c r="H14" s="23">
        <v>59.434674847647884</v>
      </c>
      <c r="I14" s="23">
        <v>57.391373771046474</v>
      </c>
      <c r="J14" s="23">
        <v>55.337339813928097</v>
      </c>
      <c r="K14" s="23">
        <v>53.279330233426492</v>
      </c>
      <c r="L14" s="23">
        <v>50.878470964447416</v>
      </c>
      <c r="M14" s="23">
        <v>27.103447733703987</v>
      </c>
      <c r="N14" s="23">
        <v>5.176133299148006</v>
      </c>
      <c r="O14" s="23">
        <v>2.7662700229883228</v>
      </c>
      <c r="P14" s="23">
        <v>2.538680154682055</v>
      </c>
      <c r="Q14" s="24"/>
      <c r="R14" s="23">
        <v>98.856133332007744</v>
      </c>
      <c r="S14" s="23">
        <v>95.678343144482184</v>
      </c>
      <c r="T14" s="23">
        <v>94.389250771768076</v>
      </c>
      <c r="U14" s="23">
        <v>93.08979907089487</v>
      </c>
      <c r="V14" s="23">
        <v>91.387763501203821</v>
      </c>
      <c r="W14" s="23">
        <v>89.434674847647884</v>
      </c>
      <c r="X14" s="23">
        <v>87.391373771046474</v>
      </c>
      <c r="Y14" s="23">
        <v>85.337339813928097</v>
      </c>
      <c r="Z14" s="23">
        <v>83.279330233426492</v>
      </c>
      <c r="AA14" s="23">
        <v>80.878470964447416</v>
      </c>
      <c r="AB14" s="23">
        <v>57.103447733703987</v>
      </c>
      <c r="AC14" s="23">
        <v>35.176133299148006</v>
      </c>
      <c r="AD14" s="23">
        <v>32.766270022988323</v>
      </c>
      <c r="AE14" s="23">
        <v>32.538680154682055</v>
      </c>
      <c r="AG14" s="25">
        <v>70.835112231198366</v>
      </c>
      <c r="AH14" s="25">
        <v>69.431346533320706</v>
      </c>
      <c r="AI14" s="25">
        <v>67.729287294761804</v>
      </c>
      <c r="AJ14" s="25">
        <v>66.151136349848983</v>
      </c>
      <c r="AK14" s="25">
        <v>64.347171303557332</v>
      </c>
      <c r="AL14" s="25">
        <v>62.398416365918763</v>
      </c>
      <c r="AM14" s="25">
        <v>60.299019550608676</v>
      </c>
      <c r="AN14" s="25">
        <v>58.154251117023676</v>
      </c>
      <c r="AO14" s="25">
        <v>55.917699557042468</v>
      </c>
      <c r="AP14" s="25">
        <v>53.590504777953313</v>
      </c>
      <c r="AQ14" s="25">
        <v>46.105040421652362</v>
      </c>
      <c r="AR14" s="25">
        <v>39.905282003377152</v>
      </c>
      <c r="AS14" s="25">
        <v>35.536163353197324</v>
      </c>
      <c r="AT14" s="25">
        <v>32.500426427618308</v>
      </c>
      <c r="AV14" s="26">
        <v>100.83511223119837</v>
      </c>
      <c r="AW14" s="26">
        <v>99.431346533320706</v>
      </c>
      <c r="AX14" s="26">
        <v>97.729287294761804</v>
      </c>
      <c r="AY14" s="26">
        <v>96.151136349848983</v>
      </c>
      <c r="AZ14" s="26">
        <v>94.347171303557332</v>
      </c>
      <c r="BA14" s="26">
        <v>92.398416365918763</v>
      </c>
      <c r="BB14" s="26">
        <v>90.299019550608676</v>
      </c>
      <c r="BC14" s="26">
        <v>88.154251117023676</v>
      </c>
      <c r="BD14" s="26">
        <v>85.917699557042468</v>
      </c>
      <c r="BE14" s="26">
        <v>83.590504777953313</v>
      </c>
      <c r="BF14" s="26">
        <v>76.105040421652362</v>
      </c>
      <c r="BG14" s="26">
        <v>69.905282003377152</v>
      </c>
      <c r="BH14" s="26">
        <v>65.536163353197324</v>
      </c>
      <c r="BI14" s="26">
        <v>62.500426427618308</v>
      </c>
      <c r="BK14" s="27">
        <v>68.89106338768687</v>
      </c>
      <c r="BL14" s="27">
        <v>65.778508884956878</v>
      </c>
      <c r="BM14" s="27">
        <v>64.561649808574003</v>
      </c>
      <c r="BN14" s="27">
        <v>63.322729878204441</v>
      </c>
      <c r="BO14" s="27">
        <v>61.702527233722776</v>
      </c>
      <c r="BP14" s="27">
        <v>59.832877590626211</v>
      </c>
      <c r="BQ14" s="27">
        <v>57.872191270873643</v>
      </c>
      <c r="BR14" s="27">
        <v>55.899771332306727</v>
      </c>
      <c r="BS14" s="27">
        <v>53.953394340790709</v>
      </c>
      <c r="BT14" s="27">
        <v>51.848984555524126</v>
      </c>
      <c r="BU14" s="27">
        <v>29.111388630102567</v>
      </c>
      <c r="BV14" s="27">
        <v>8.667979585682076</v>
      </c>
      <c r="BW14" s="27">
        <v>6.9481907154691953</v>
      </c>
      <c r="BX14" s="27">
        <v>7.7036431061503663</v>
      </c>
      <c r="BZ14" s="27">
        <v>98.89106338768687</v>
      </c>
      <c r="CA14" s="27">
        <v>95.778508884956878</v>
      </c>
      <c r="CB14" s="27">
        <v>94.561649808574003</v>
      </c>
      <c r="CC14" s="27">
        <v>93.322729878204441</v>
      </c>
      <c r="CD14" s="27">
        <v>91.702527233722776</v>
      </c>
      <c r="CE14" s="27">
        <v>89.832877590626211</v>
      </c>
      <c r="CF14" s="27">
        <v>87.872191270873643</v>
      </c>
      <c r="CG14" s="27">
        <v>85.899771332306727</v>
      </c>
      <c r="CH14" s="27">
        <v>83.953394340790709</v>
      </c>
      <c r="CI14" s="27">
        <v>81.848984555524126</v>
      </c>
      <c r="CJ14" s="27">
        <v>59.111388630102567</v>
      </c>
      <c r="CK14" s="27">
        <v>38.667979585682076</v>
      </c>
      <c r="CL14" s="27">
        <v>36.948190715469195</v>
      </c>
      <c r="CM14" s="27">
        <v>37.703643106150366</v>
      </c>
      <c r="CO14" s="28">
        <v>68.959105636716586</v>
      </c>
      <c r="CP14" s="28">
        <v>65.905106146028714</v>
      </c>
      <c r="CQ14" s="28">
        <v>64.755019844953097</v>
      </c>
      <c r="CR14" s="28">
        <v>63.574748078579887</v>
      </c>
      <c r="CS14" s="28">
        <v>62.066883753390854</v>
      </c>
      <c r="CT14" s="28">
        <v>60.291335865547452</v>
      </c>
      <c r="CU14" s="28">
        <v>58.183526165532527</v>
      </c>
      <c r="CV14" s="28">
        <v>56.046175945777321</v>
      </c>
      <c r="CW14" s="28">
        <v>54.024274849714715</v>
      </c>
      <c r="CX14" s="28">
        <v>52.020786108400912</v>
      </c>
      <c r="CY14" s="28">
        <v>9.9639750679654355</v>
      </c>
      <c r="CZ14" s="28">
        <v>-14.662824262264792</v>
      </c>
      <c r="DA14" s="28">
        <v>-33.187380449871512</v>
      </c>
      <c r="DB14" s="28">
        <v>-43.974736145805366</v>
      </c>
      <c r="DD14" s="28">
        <v>98.959105636716586</v>
      </c>
      <c r="DE14" s="28">
        <v>95.905106146028714</v>
      </c>
      <c r="DF14" s="28">
        <v>94.755019844953097</v>
      </c>
      <c r="DG14" s="28">
        <v>93.574748078579887</v>
      </c>
      <c r="DH14" s="28">
        <v>92.066883753390854</v>
      </c>
      <c r="DI14" s="28">
        <v>90.291335865547452</v>
      </c>
      <c r="DJ14" s="28">
        <v>88.183526165532527</v>
      </c>
      <c r="DK14" s="28">
        <v>86.046175945777321</v>
      </c>
      <c r="DL14" s="28">
        <v>84.024274849714715</v>
      </c>
      <c r="DM14" s="28">
        <v>82.020786108400912</v>
      </c>
      <c r="DN14" s="28">
        <v>39.963975067965436</v>
      </c>
      <c r="DO14" s="28">
        <v>15.337175737735208</v>
      </c>
      <c r="DP14" s="28">
        <v>-3.1873804498715117</v>
      </c>
      <c r="DQ14" s="28">
        <v>-13.974736145805366</v>
      </c>
      <c r="DS14" s="29">
        <v>68.893996954258981</v>
      </c>
      <c r="DT14" s="29">
        <v>65.736222941165011</v>
      </c>
      <c r="DU14" s="29">
        <v>64.618484760288752</v>
      </c>
      <c r="DV14" s="29">
        <v>63.545068776513361</v>
      </c>
      <c r="DW14" s="29">
        <v>62.121178096512409</v>
      </c>
      <c r="DX14" s="29">
        <v>56.633360919337719</v>
      </c>
      <c r="DY14" s="29">
        <v>47.437262513581103</v>
      </c>
      <c r="DZ14" s="29">
        <v>45.853485921322559</v>
      </c>
      <c r="EA14" s="29">
        <v>43.090279064281063</v>
      </c>
      <c r="EB14" s="29">
        <v>33.431020614423204</v>
      </c>
      <c r="EC14" s="29">
        <v>7.5880519322638236</v>
      </c>
      <c r="ED14" s="29">
        <v>-15.442429651691583</v>
      </c>
      <c r="EE14" s="29">
        <v>-27.658816291141875</v>
      </c>
      <c r="EF14" s="29">
        <v>-25.2695258448461</v>
      </c>
      <c r="EH14" s="29">
        <v>98.893996954258981</v>
      </c>
      <c r="EI14" s="29">
        <v>95.736222941165011</v>
      </c>
      <c r="EJ14" s="29">
        <v>94.618484760288752</v>
      </c>
      <c r="EK14" s="29">
        <v>93.545068776513361</v>
      </c>
      <c r="EL14" s="29">
        <v>92.121178096512409</v>
      </c>
      <c r="EM14" s="29">
        <v>86.633360919337719</v>
      </c>
      <c r="EN14" s="29">
        <v>77.437262513581103</v>
      </c>
      <c r="EO14" s="29">
        <v>75.853485921322559</v>
      </c>
      <c r="EP14" s="29">
        <v>73.090279064281063</v>
      </c>
      <c r="EQ14" s="29">
        <v>63.431020614423204</v>
      </c>
      <c r="ER14" s="29">
        <v>37.588051932263824</v>
      </c>
      <c r="ES14" s="29">
        <v>14.557570348308417</v>
      </c>
      <c r="ET14" s="29">
        <v>2.3411837088581251</v>
      </c>
      <c r="EU14" s="29">
        <v>4.7304741551538996</v>
      </c>
      <c r="EW14" s="1">
        <v>376758</v>
      </c>
      <c r="EX14" s="80">
        <v>397174</v>
      </c>
      <c r="EY14" s="80" t="s">
        <v>866</v>
      </c>
    </row>
    <row r="15" spans="1:155" ht="16" thickBot="1" x14ac:dyDescent="0.4">
      <c r="B15" s="21" t="s">
        <v>380</v>
      </c>
      <c r="C15" s="23">
        <v>56.005924926554911</v>
      </c>
      <c r="D15" s="23">
        <v>54.64417960321461</v>
      </c>
      <c r="E15" s="23">
        <v>54.114108319376918</v>
      </c>
      <c r="F15" s="23">
        <v>53.42662835622248</v>
      </c>
      <c r="G15" s="23">
        <v>52.456904418060205</v>
      </c>
      <c r="H15" s="23">
        <v>51.31924721671021</v>
      </c>
      <c r="I15" s="23">
        <v>50.136080442984223</v>
      </c>
      <c r="J15" s="23">
        <v>48.933055878865872</v>
      </c>
      <c r="K15" s="23">
        <v>47.748077954710425</v>
      </c>
      <c r="L15" s="23">
        <v>46.50580172342498</v>
      </c>
      <c r="M15" s="23">
        <v>42.665425769185092</v>
      </c>
      <c r="N15" s="23">
        <v>40.041700668219107</v>
      </c>
      <c r="O15" s="23">
        <v>38.950621902329829</v>
      </c>
      <c r="P15" s="23">
        <v>38.796408868319446</v>
      </c>
      <c r="Q15" s="24"/>
      <c r="R15" s="23">
        <v>74.005924926554911</v>
      </c>
      <c r="S15" s="23">
        <v>72.64417960321461</v>
      </c>
      <c r="T15" s="23">
        <v>72.114108319376925</v>
      </c>
      <c r="U15" s="23">
        <v>71.42662835622248</v>
      </c>
      <c r="V15" s="23">
        <v>70.456904418060205</v>
      </c>
      <c r="W15" s="23">
        <v>69.31924721671021</v>
      </c>
      <c r="X15" s="23">
        <v>68.136080442984223</v>
      </c>
      <c r="Y15" s="23">
        <v>66.933055878865872</v>
      </c>
      <c r="Z15" s="23">
        <v>65.748077954710425</v>
      </c>
      <c r="AA15" s="23">
        <v>64.50580172342498</v>
      </c>
      <c r="AB15" s="23">
        <v>60.665425769185092</v>
      </c>
      <c r="AC15" s="23">
        <v>58.041700668219107</v>
      </c>
      <c r="AD15" s="23">
        <v>56.950621902329829</v>
      </c>
      <c r="AE15" s="23">
        <v>56.796408868319446</v>
      </c>
      <c r="AG15" s="25">
        <v>57.040304056181434</v>
      </c>
      <c r="AH15" s="25">
        <v>56.532355948393366</v>
      </c>
      <c r="AI15" s="25">
        <v>55.590261821194837</v>
      </c>
      <c r="AJ15" s="25">
        <v>54.619096719459705</v>
      </c>
      <c r="AK15" s="25">
        <v>53.496600920365829</v>
      </c>
      <c r="AL15" s="25">
        <v>52.290114273238629</v>
      </c>
      <c r="AM15" s="25">
        <v>50.994597639886393</v>
      </c>
      <c r="AN15" s="25">
        <v>49.641647825197026</v>
      </c>
      <c r="AO15" s="25">
        <v>48.241542718608599</v>
      </c>
      <c r="AP15" s="25">
        <v>46.818006914732962</v>
      </c>
      <c r="AQ15" s="25">
        <v>43.470557691892964</v>
      </c>
      <c r="AR15" s="25">
        <v>41.215152761867955</v>
      </c>
      <c r="AS15" s="25">
        <v>39.942241065066554</v>
      </c>
      <c r="AT15" s="25">
        <v>38.958109934282277</v>
      </c>
      <c r="AV15" s="26">
        <v>75.040304056181441</v>
      </c>
      <c r="AW15" s="26">
        <v>74.532355948393359</v>
      </c>
      <c r="AX15" s="26">
        <v>73.590261821194844</v>
      </c>
      <c r="AY15" s="26">
        <v>72.619096719459705</v>
      </c>
      <c r="AZ15" s="26">
        <v>71.496600920365836</v>
      </c>
      <c r="BA15" s="26">
        <v>70.290114273238629</v>
      </c>
      <c r="BB15" s="26">
        <v>68.994597639886393</v>
      </c>
      <c r="BC15" s="26">
        <v>67.641647825197026</v>
      </c>
      <c r="BD15" s="26">
        <v>66.241542718608599</v>
      </c>
      <c r="BE15" s="26">
        <v>64.818006914732962</v>
      </c>
      <c r="BF15" s="26">
        <v>61.470557691892964</v>
      </c>
      <c r="BG15" s="26">
        <v>59.215152761867955</v>
      </c>
      <c r="BH15" s="26">
        <v>57.942241065066554</v>
      </c>
      <c r="BI15" s="26">
        <v>56.958109934282277</v>
      </c>
      <c r="BK15" s="27">
        <v>56.035405615855524</v>
      </c>
      <c r="BL15" s="27">
        <v>54.704515549357467</v>
      </c>
      <c r="BM15" s="27">
        <v>54.206230474091072</v>
      </c>
      <c r="BN15" s="27">
        <v>53.550242385427559</v>
      </c>
      <c r="BO15" s="27">
        <v>52.618636208657463</v>
      </c>
      <c r="BP15" s="27">
        <v>51.523747874525199</v>
      </c>
      <c r="BQ15" s="27">
        <v>50.384110768295088</v>
      </c>
      <c r="BR15" s="27">
        <v>49.224693799684644</v>
      </c>
      <c r="BS15" s="27">
        <v>48.100074584498202</v>
      </c>
      <c r="BT15" s="27">
        <v>46.97448366092047</v>
      </c>
      <c r="BU15" s="27">
        <v>43.451460864339623</v>
      </c>
      <c r="BV15" s="27">
        <v>41.388289729086438</v>
      </c>
      <c r="BW15" s="27">
        <v>40.498256837099746</v>
      </c>
      <c r="BX15" s="27">
        <v>40.556074679919604</v>
      </c>
      <c r="BZ15" s="27">
        <v>74.035405615855524</v>
      </c>
      <c r="CA15" s="27">
        <v>72.704515549357467</v>
      </c>
      <c r="CB15" s="27">
        <v>72.206230474091072</v>
      </c>
      <c r="CC15" s="27">
        <v>71.550242385427566</v>
      </c>
      <c r="CD15" s="27">
        <v>70.618636208657463</v>
      </c>
      <c r="CE15" s="27">
        <v>69.523747874525199</v>
      </c>
      <c r="CF15" s="27">
        <v>68.384110768295088</v>
      </c>
      <c r="CG15" s="27">
        <v>67.224693799684644</v>
      </c>
      <c r="CH15" s="27">
        <v>66.100074584498202</v>
      </c>
      <c r="CI15" s="27">
        <v>64.97448366092047</v>
      </c>
      <c r="CJ15" s="27">
        <v>61.451460864339623</v>
      </c>
      <c r="CK15" s="27">
        <v>59.388289729086438</v>
      </c>
      <c r="CL15" s="27">
        <v>58.498256837099746</v>
      </c>
      <c r="CM15" s="27">
        <v>58.556074679919604</v>
      </c>
      <c r="CO15" s="28">
        <v>56.108821898845363</v>
      </c>
      <c r="CP15" s="28">
        <v>54.880560241906124</v>
      </c>
      <c r="CQ15" s="28">
        <v>54.52248314917199</v>
      </c>
      <c r="CR15" s="28">
        <v>54.040186301258608</v>
      </c>
      <c r="CS15" s="28">
        <v>53.332368780988737</v>
      </c>
      <c r="CT15" s="28">
        <v>52.521669492485671</v>
      </c>
      <c r="CU15" s="28">
        <v>51.704594603392508</v>
      </c>
      <c r="CV15" s="28">
        <v>50.915049886833131</v>
      </c>
      <c r="CW15" s="28">
        <v>50.222844732857354</v>
      </c>
      <c r="CX15" s="28">
        <v>49.481435953148633</v>
      </c>
      <c r="CY15" s="28">
        <v>42.891596322508505</v>
      </c>
      <c r="CZ15" s="28">
        <v>29.420962587070349</v>
      </c>
      <c r="DA15" s="28">
        <v>19.120924649773826</v>
      </c>
      <c r="DB15" s="28">
        <v>12.517081743473469</v>
      </c>
      <c r="DD15" s="28">
        <v>74.108821898845363</v>
      </c>
      <c r="DE15" s="28">
        <v>72.880560241906124</v>
      </c>
      <c r="DF15" s="28">
        <v>72.52248314917199</v>
      </c>
      <c r="DG15" s="28">
        <v>72.040186301258615</v>
      </c>
      <c r="DH15" s="28">
        <v>71.33236878098873</v>
      </c>
      <c r="DI15" s="28">
        <v>70.521669492485671</v>
      </c>
      <c r="DJ15" s="28">
        <v>69.704594603392508</v>
      </c>
      <c r="DK15" s="28">
        <v>68.915049886833131</v>
      </c>
      <c r="DL15" s="28">
        <v>68.222844732857354</v>
      </c>
      <c r="DM15" s="28">
        <v>67.481435953148633</v>
      </c>
      <c r="DN15" s="28">
        <v>60.891596322508505</v>
      </c>
      <c r="DO15" s="28">
        <v>47.420962587070349</v>
      </c>
      <c r="DP15" s="28">
        <v>37.120924649773826</v>
      </c>
      <c r="DQ15" s="28">
        <v>30.517081743473469</v>
      </c>
      <c r="DS15" s="29">
        <v>56.127287056606228</v>
      </c>
      <c r="DT15" s="29">
        <v>54.824766398141954</v>
      </c>
      <c r="DU15" s="29">
        <v>54.459793489048963</v>
      </c>
      <c r="DV15" s="29">
        <v>54.069982495604464</v>
      </c>
      <c r="DW15" s="29">
        <v>53.473644175783512</v>
      </c>
      <c r="DX15" s="29">
        <v>52.818478857371787</v>
      </c>
      <c r="DY15" s="29">
        <v>52.133011004909704</v>
      </c>
      <c r="DZ15" s="29">
        <v>51.505583010546928</v>
      </c>
      <c r="EA15" s="29">
        <v>50.904608148717102</v>
      </c>
      <c r="EB15" s="29">
        <v>47.6846888166247</v>
      </c>
      <c r="EC15" s="29">
        <v>32.500227032945531</v>
      </c>
      <c r="ED15" s="29">
        <v>20.368449611211631</v>
      </c>
      <c r="EE15" s="29">
        <v>13.66192756383488</v>
      </c>
      <c r="EF15" s="29">
        <v>15.862030337266077</v>
      </c>
      <c r="EH15" s="29">
        <v>74.127287056606235</v>
      </c>
      <c r="EI15" s="29">
        <v>72.824766398141946</v>
      </c>
      <c r="EJ15" s="29">
        <v>72.459793489048963</v>
      </c>
      <c r="EK15" s="29">
        <v>72.069982495604464</v>
      </c>
      <c r="EL15" s="29">
        <v>71.473644175783505</v>
      </c>
      <c r="EM15" s="29">
        <v>70.818478857371787</v>
      </c>
      <c r="EN15" s="29">
        <v>70.133011004909704</v>
      </c>
      <c r="EO15" s="29">
        <v>69.505583010546928</v>
      </c>
      <c r="EP15" s="29">
        <v>68.904608148717102</v>
      </c>
      <c r="EQ15" s="29">
        <v>65.6846888166247</v>
      </c>
      <c r="ER15" s="29">
        <v>50.500227032945531</v>
      </c>
      <c r="ES15" s="29">
        <v>38.368449611211631</v>
      </c>
      <c r="ET15" s="29">
        <v>31.66192756383488</v>
      </c>
      <c r="EU15" s="29">
        <v>33.862030337266077</v>
      </c>
      <c r="EW15" s="1">
        <v>391033</v>
      </c>
      <c r="EX15" s="80">
        <v>413945</v>
      </c>
      <c r="EY15" s="80" t="s">
        <v>858</v>
      </c>
    </row>
    <row r="16" spans="1:155" ht="16" thickBot="1" x14ac:dyDescent="0.4">
      <c r="B16" s="21" t="s">
        <v>41</v>
      </c>
      <c r="C16" s="23">
        <v>43.439790100054978</v>
      </c>
      <c r="D16" s="23">
        <v>41.946883195279398</v>
      </c>
      <c r="E16" s="23">
        <v>40.673593019520155</v>
      </c>
      <c r="F16" s="23">
        <v>39.12550287161983</v>
      </c>
      <c r="G16" s="23">
        <v>37.158829022085641</v>
      </c>
      <c r="H16" s="23">
        <v>34.962532192596058</v>
      </c>
      <c r="I16" s="23">
        <v>32.576118604082552</v>
      </c>
      <c r="J16" s="23">
        <v>30.11441504714206</v>
      </c>
      <c r="K16" s="23">
        <v>27.600282213011283</v>
      </c>
      <c r="L16" s="23">
        <v>24.639404519796173</v>
      </c>
      <c r="M16" s="23">
        <v>10.116984624205415</v>
      </c>
      <c r="N16" s="23">
        <v>3.1721405775490013</v>
      </c>
      <c r="O16" s="23">
        <v>2.5650502391033143</v>
      </c>
      <c r="P16" s="23">
        <v>4.1483403758556534</v>
      </c>
      <c r="Q16" s="24"/>
      <c r="R16" s="23">
        <v>61.439790100054978</v>
      </c>
      <c r="S16" s="23">
        <v>59.946883195279398</v>
      </c>
      <c r="T16" s="23">
        <v>58.673593019520155</v>
      </c>
      <c r="U16" s="23">
        <v>57.12550287161983</v>
      </c>
      <c r="V16" s="23">
        <v>55.158829022085641</v>
      </c>
      <c r="W16" s="23">
        <v>52.962532192596058</v>
      </c>
      <c r="X16" s="23">
        <v>50.576118604082552</v>
      </c>
      <c r="Y16" s="23">
        <v>48.11441504714206</v>
      </c>
      <c r="Z16" s="23">
        <v>45.600282213011283</v>
      </c>
      <c r="AA16" s="23">
        <v>42.639404519796173</v>
      </c>
      <c r="AB16" s="23">
        <v>28.116984624205415</v>
      </c>
      <c r="AC16" s="23">
        <v>21.172140577549001</v>
      </c>
      <c r="AD16" s="23">
        <v>20.565050239103314</v>
      </c>
      <c r="AE16" s="23">
        <v>22.148340375855653</v>
      </c>
      <c r="AG16" s="25">
        <v>44.091811411964244</v>
      </c>
      <c r="AH16" s="25">
        <v>43.133611676683387</v>
      </c>
      <c r="AI16" s="25">
        <v>41.656118214646185</v>
      </c>
      <c r="AJ16" s="25">
        <v>40.226940536460035</v>
      </c>
      <c r="AK16" s="25">
        <v>38.513357090993509</v>
      </c>
      <c r="AL16" s="25">
        <v>36.538965018050845</v>
      </c>
      <c r="AM16" s="25">
        <v>34.3470854718026</v>
      </c>
      <c r="AN16" s="25">
        <v>32.058538355245048</v>
      </c>
      <c r="AO16" s="25">
        <v>29.682515967128296</v>
      </c>
      <c r="AP16" s="25">
        <v>27.266608655779876</v>
      </c>
      <c r="AQ16" s="25">
        <v>20.321433760161952</v>
      </c>
      <c r="AR16" s="25">
        <v>15.327430713299449</v>
      </c>
      <c r="AS16" s="25">
        <v>12.519615789776424</v>
      </c>
      <c r="AT16" s="25">
        <v>11.032850734472149</v>
      </c>
      <c r="AV16" s="26">
        <v>62.091811411964244</v>
      </c>
      <c r="AW16" s="26">
        <v>61.133611676683387</v>
      </c>
      <c r="AX16" s="26">
        <v>59.656118214646185</v>
      </c>
      <c r="AY16" s="26">
        <v>58.226940536460035</v>
      </c>
      <c r="AZ16" s="26">
        <v>56.513357090993509</v>
      </c>
      <c r="BA16" s="26">
        <v>54.538965018050845</v>
      </c>
      <c r="BB16" s="26">
        <v>52.3470854718026</v>
      </c>
      <c r="BC16" s="26">
        <v>50.058538355245048</v>
      </c>
      <c r="BD16" s="26">
        <v>47.682515967128296</v>
      </c>
      <c r="BE16" s="26">
        <v>45.266608655779876</v>
      </c>
      <c r="BF16" s="26">
        <v>38.321433760161952</v>
      </c>
      <c r="BG16" s="26">
        <v>33.327430713299449</v>
      </c>
      <c r="BH16" s="26">
        <v>30.519615789776424</v>
      </c>
      <c r="BI16" s="26">
        <v>29.032850734472149</v>
      </c>
      <c r="BK16" s="27">
        <v>43.504153727861208</v>
      </c>
      <c r="BL16" s="27">
        <v>42.086582327493488</v>
      </c>
      <c r="BM16" s="27">
        <v>40.924662422038764</v>
      </c>
      <c r="BN16" s="27">
        <v>39.460503735230986</v>
      </c>
      <c r="BO16" s="27">
        <v>37.599061764983418</v>
      </c>
      <c r="BP16" s="27">
        <v>35.508249686025408</v>
      </c>
      <c r="BQ16" s="27">
        <v>33.22373097008149</v>
      </c>
      <c r="BR16" s="27">
        <v>30.860375596831076</v>
      </c>
      <c r="BS16" s="27">
        <v>28.408934039451623</v>
      </c>
      <c r="BT16" s="27">
        <v>25.689003612806815</v>
      </c>
      <c r="BU16" s="27">
        <v>12.286658316337665</v>
      </c>
      <c r="BV16" s="27">
        <v>6.2636535614033164</v>
      </c>
      <c r="BW16" s="27">
        <v>6.0081364060978473</v>
      </c>
      <c r="BX16" s="27">
        <v>7.777525306064021</v>
      </c>
      <c r="BZ16" s="27">
        <v>61.504153727861208</v>
      </c>
      <c r="CA16" s="27">
        <v>60.086582327493488</v>
      </c>
      <c r="CB16" s="27">
        <v>58.924662422038764</v>
      </c>
      <c r="CC16" s="27">
        <v>57.460503735230986</v>
      </c>
      <c r="CD16" s="27">
        <v>55.599061764983418</v>
      </c>
      <c r="CE16" s="27">
        <v>53.508249686025408</v>
      </c>
      <c r="CF16" s="27">
        <v>51.22373097008149</v>
      </c>
      <c r="CG16" s="27">
        <v>48.860375596831076</v>
      </c>
      <c r="CH16" s="27">
        <v>46.408934039451623</v>
      </c>
      <c r="CI16" s="27">
        <v>43.689003612806815</v>
      </c>
      <c r="CJ16" s="27">
        <v>30.286658316337665</v>
      </c>
      <c r="CK16" s="27">
        <v>24.263653561403316</v>
      </c>
      <c r="CL16" s="27">
        <v>24.008136406097847</v>
      </c>
      <c r="CM16" s="27">
        <v>25.777525306064021</v>
      </c>
      <c r="CO16" s="28">
        <v>43.508745250283908</v>
      </c>
      <c r="CP16" s="28">
        <v>42.090380578641742</v>
      </c>
      <c r="CQ16" s="28">
        <v>40.961895121478548</v>
      </c>
      <c r="CR16" s="28">
        <v>39.561446124022567</v>
      </c>
      <c r="CS16" s="28">
        <v>37.840870957851493</v>
      </c>
      <c r="CT16" s="28">
        <v>35.881163727442839</v>
      </c>
      <c r="CU16" s="28">
        <v>33.634142986860951</v>
      </c>
      <c r="CV16" s="28">
        <v>31.358009684225507</v>
      </c>
      <c r="CW16" s="28">
        <v>27.46227817272532</v>
      </c>
      <c r="CX16" s="28">
        <v>25.476962999045412</v>
      </c>
      <c r="CY16" s="28">
        <v>6.4890225022234915</v>
      </c>
      <c r="CZ16" s="28">
        <v>-19.900025501194705</v>
      </c>
      <c r="DA16" s="28">
        <v>-40.057376007148605</v>
      </c>
      <c r="DB16" s="28">
        <v>-53.505986625161142</v>
      </c>
      <c r="DD16" s="28">
        <v>61.508745250283908</v>
      </c>
      <c r="DE16" s="28">
        <v>60.090380578641742</v>
      </c>
      <c r="DF16" s="28">
        <v>58.961895121478548</v>
      </c>
      <c r="DG16" s="28">
        <v>57.561446124022567</v>
      </c>
      <c r="DH16" s="28">
        <v>55.840870957851493</v>
      </c>
      <c r="DI16" s="28">
        <v>53.881163727442839</v>
      </c>
      <c r="DJ16" s="28">
        <v>51.634142986860951</v>
      </c>
      <c r="DK16" s="28">
        <v>49.358009684225507</v>
      </c>
      <c r="DL16" s="28">
        <v>45.46227817272532</v>
      </c>
      <c r="DM16" s="28">
        <v>43.476962999045412</v>
      </c>
      <c r="DN16" s="28">
        <v>24.489022502223492</v>
      </c>
      <c r="DO16" s="28">
        <v>-1.9000255011947047</v>
      </c>
      <c r="DP16" s="28">
        <v>-22.057376007148605</v>
      </c>
      <c r="DQ16" s="28">
        <v>-35.505986625161142</v>
      </c>
      <c r="DS16" s="29">
        <v>43.55164280838369</v>
      </c>
      <c r="DT16" s="29">
        <v>41.899998857838838</v>
      </c>
      <c r="DU16" s="29">
        <v>40.708064993281155</v>
      </c>
      <c r="DV16" s="29">
        <v>39.437890870720437</v>
      </c>
      <c r="DW16" s="29">
        <v>37.798406253864854</v>
      </c>
      <c r="DX16" s="29">
        <v>36.068472318444549</v>
      </c>
      <c r="DY16" s="29">
        <v>33.853024412492218</v>
      </c>
      <c r="DZ16" s="29">
        <v>31.964906871503715</v>
      </c>
      <c r="EA16" s="29">
        <v>29.576408150938917</v>
      </c>
      <c r="EB16" s="29">
        <v>22.148184890457188</v>
      </c>
      <c r="EC16" s="29">
        <v>-12.97316014674297</v>
      </c>
      <c r="ED16" s="29">
        <v>-36.585754980244019</v>
      </c>
      <c r="EE16" s="29">
        <v>-49.7585110554312</v>
      </c>
      <c r="EF16" s="29">
        <v>-45.161656929605101</v>
      </c>
      <c r="EH16" s="29">
        <v>61.55164280838369</v>
      </c>
      <c r="EI16" s="29">
        <v>59.899998857838838</v>
      </c>
      <c r="EJ16" s="29">
        <v>58.708064993281155</v>
      </c>
      <c r="EK16" s="29">
        <v>57.437890870720437</v>
      </c>
      <c r="EL16" s="29">
        <v>55.798406253864854</v>
      </c>
      <c r="EM16" s="29">
        <v>54.068472318444549</v>
      </c>
      <c r="EN16" s="29">
        <v>51.853024412492218</v>
      </c>
      <c r="EO16" s="29">
        <v>49.964906871503715</v>
      </c>
      <c r="EP16" s="29">
        <v>47.576408150938917</v>
      </c>
      <c r="EQ16" s="29">
        <v>40.148184890457188</v>
      </c>
      <c r="ER16" s="29">
        <v>5.0268398532570302</v>
      </c>
      <c r="ES16" s="29">
        <v>-18.585754980244019</v>
      </c>
      <c r="ET16" s="29">
        <v>-31.7585110554312</v>
      </c>
      <c r="EU16" s="29">
        <v>-27.161656929605101</v>
      </c>
      <c r="EW16" s="1">
        <v>332328</v>
      </c>
      <c r="EX16" s="80">
        <v>439711</v>
      </c>
      <c r="EY16" s="80" t="s">
        <v>874</v>
      </c>
    </row>
    <row r="17" spans="2:155" ht="16" thickBot="1" x14ac:dyDescent="0.4">
      <c r="B17" s="21" t="s">
        <v>43</v>
      </c>
      <c r="C17" s="23">
        <v>66.61119266510714</v>
      </c>
      <c r="D17" s="23">
        <v>61.994206590819502</v>
      </c>
      <c r="E17" s="23">
        <v>42.13789889819509</v>
      </c>
      <c r="F17" s="23">
        <v>39.381767260452179</v>
      </c>
      <c r="G17" s="23">
        <v>38.482878627493704</v>
      </c>
      <c r="H17" s="23">
        <v>37.433246170857117</v>
      </c>
      <c r="I17" s="23">
        <v>36.238990857786092</v>
      </c>
      <c r="J17" s="23">
        <v>35.130784442084519</v>
      </c>
      <c r="K17" s="23">
        <v>34.020241417586803</v>
      </c>
      <c r="L17" s="23">
        <v>32.551321217674285</v>
      </c>
      <c r="M17" s="23">
        <v>27.406561454212408</v>
      </c>
      <c r="N17" s="23">
        <v>24.804665966887796</v>
      </c>
      <c r="O17" s="23">
        <v>24.243615408107061</v>
      </c>
      <c r="P17" s="23">
        <v>24.226972338374253</v>
      </c>
      <c r="Q17" s="24"/>
      <c r="R17" s="23">
        <v>84.61119266510714</v>
      </c>
      <c r="S17" s="23">
        <v>79.994206590819502</v>
      </c>
      <c r="T17" s="23">
        <v>60.13789889819509</v>
      </c>
      <c r="U17" s="23">
        <v>57.381767260452179</v>
      </c>
      <c r="V17" s="23">
        <v>56.482878627493704</v>
      </c>
      <c r="W17" s="23">
        <v>55.433246170857117</v>
      </c>
      <c r="X17" s="23">
        <v>54.238990857786092</v>
      </c>
      <c r="Y17" s="23">
        <v>53.130784442084519</v>
      </c>
      <c r="Z17" s="23">
        <v>52.020241417586803</v>
      </c>
      <c r="AA17" s="23">
        <v>50.551321217674285</v>
      </c>
      <c r="AB17" s="23">
        <v>45.406561454212408</v>
      </c>
      <c r="AC17" s="23">
        <v>42.804665966887796</v>
      </c>
      <c r="AD17" s="23">
        <v>42.243615408107061</v>
      </c>
      <c r="AE17" s="23">
        <v>42.226972338374253</v>
      </c>
      <c r="AG17" s="25">
        <v>68.862660021455113</v>
      </c>
      <c r="AH17" s="25">
        <v>66.824110330216428</v>
      </c>
      <c r="AI17" s="25">
        <v>48.204699213499168</v>
      </c>
      <c r="AJ17" s="25">
        <v>46.319302981788553</v>
      </c>
      <c r="AK17" s="25">
        <v>45.333551218440249</v>
      </c>
      <c r="AL17" s="25">
        <v>44.292993271737629</v>
      </c>
      <c r="AM17" s="25">
        <v>43.075542899647274</v>
      </c>
      <c r="AN17" s="25">
        <v>41.824802607468143</v>
      </c>
      <c r="AO17" s="25">
        <v>40.399961441526756</v>
      </c>
      <c r="AP17" s="25">
        <v>38.936467896727549</v>
      </c>
      <c r="AQ17" s="25">
        <v>35.330513108238563</v>
      </c>
      <c r="AR17" s="25">
        <v>32.865476602787538</v>
      </c>
      <c r="AS17" s="25">
        <v>31.537795735361527</v>
      </c>
      <c r="AT17" s="25">
        <v>30.957260929967475</v>
      </c>
      <c r="AV17" s="26">
        <v>86.862660021455113</v>
      </c>
      <c r="AW17" s="26">
        <v>84.824110330216428</v>
      </c>
      <c r="AX17" s="26">
        <v>66.204699213499168</v>
      </c>
      <c r="AY17" s="26">
        <v>64.319302981788553</v>
      </c>
      <c r="AZ17" s="26">
        <v>63.333551218440249</v>
      </c>
      <c r="BA17" s="26">
        <v>62.292993271737629</v>
      </c>
      <c r="BB17" s="26">
        <v>61.075542899647274</v>
      </c>
      <c r="BC17" s="26">
        <v>59.824802607468143</v>
      </c>
      <c r="BD17" s="26">
        <v>58.399961441526756</v>
      </c>
      <c r="BE17" s="26">
        <v>56.936467896727549</v>
      </c>
      <c r="BF17" s="26">
        <v>53.330513108238563</v>
      </c>
      <c r="BG17" s="26">
        <v>50.865476602787538</v>
      </c>
      <c r="BH17" s="26">
        <v>49.537795735361527</v>
      </c>
      <c r="BI17" s="26">
        <v>48.957260929967475</v>
      </c>
      <c r="BK17" s="27">
        <v>66.653177410464764</v>
      </c>
      <c r="BL17" s="27">
        <v>62.081526451274222</v>
      </c>
      <c r="BM17" s="27">
        <v>42.267813214753204</v>
      </c>
      <c r="BN17" s="27">
        <v>39.558005376611689</v>
      </c>
      <c r="BO17" s="27">
        <v>38.716123791893168</v>
      </c>
      <c r="BP17" s="27">
        <v>37.725248100031152</v>
      </c>
      <c r="BQ17" s="27">
        <v>36.591064056921951</v>
      </c>
      <c r="BR17" s="27">
        <v>35.541897964868454</v>
      </c>
      <c r="BS17" s="27">
        <v>34.507038713310124</v>
      </c>
      <c r="BT17" s="27">
        <v>33.260089612774408</v>
      </c>
      <c r="BU17" s="27">
        <v>28.654131404341427</v>
      </c>
      <c r="BV17" s="27">
        <v>26.552198095085245</v>
      </c>
      <c r="BW17" s="27">
        <v>26.193836051599135</v>
      </c>
      <c r="BX17" s="27">
        <v>26.531522020661953</v>
      </c>
      <c r="BZ17" s="27">
        <v>84.653177410464764</v>
      </c>
      <c r="CA17" s="27">
        <v>80.081526451274215</v>
      </c>
      <c r="CB17" s="27">
        <v>60.267813214753204</v>
      </c>
      <c r="CC17" s="27">
        <v>57.558005376611689</v>
      </c>
      <c r="CD17" s="27">
        <v>56.716123791893168</v>
      </c>
      <c r="CE17" s="27">
        <v>55.725248100031152</v>
      </c>
      <c r="CF17" s="27">
        <v>54.591064056921951</v>
      </c>
      <c r="CG17" s="27">
        <v>53.541897964868454</v>
      </c>
      <c r="CH17" s="27">
        <v>52.507038713310124</v>
      </c>
      <c r="CI17" s="27">
        <v>51.260089612774408</v>
      </c>
      <c r="CJ17" s="27">
        <v>46.654131404341427</v>
      </c>
      <c r="CK17" s="27">
        <v>44.552198095085245</v>
      </c>
      <c r="CL17" s="27">
        <v>44.193836051599135</v>
      </c>
      <c r="CM17" s="27">
        <v>44.531522020661953</v>
      </c>
      <c r="CO17" s="28">
        <v>66.665120368536606</v>
      </c>
      <c r="CP17" s="28">
        <v>62.089489850112258</v>
      </c>
      <c r="CQ17" s="28">
        <v>42.259385213909511</v>
      </c>
      <c r="CR17" s="28">
        <v>39.521348217753456</v>
      </c>
      <c r="CS17" s="28">
        <v>38.62740991878124</v>
      </c>
      <c r="CT17" s="28">
        <v>37.553032303634581</v>
      </c>
      <c r="CU17" s="28">
        <v>36.27852557474003</v>
      </c>
      <c r="CV17" s="28">
        <v>35.054251303411206</v>
      </c>
      <c r="CW17" s="28">
        <v>33.891218042182444</v>
      </c>
      <c r="CX17" s="28">
        <v>32.708206643219143</v>
      </c>
      <c r="CY17" s="28">
        <v>25.800586892592904</v>
      </c>
      <c r="CZ17" s="28">
        <v>9.9449544947735831</v>
      </c>
      <c r="DA17" s="28">
        <v>-2.4106350347262406</v>
      </c>
      <c r="DB17" s="28">
        <v>-10.423670361761253</v>
      </c>
      <c r="DD17" s="28">
        <v>84.665120368536606</v>
      </c>
      <c r="DE17" s="28">
        <v>80.089489850112258</v>
      </c>
      <c r="DF17" s="28">
        <v>60.259385213909511</v>
      </c>
      <c r="DG17" s="28">
        <v>57.521348217753456</v>
      </c>
      <c r="DH17" s="28">
        <v>56.62740991878124</v>
      </c>
      <c r="DI17" s="28">
        <v>55.553032303634581</v>
      </c>
      <c r="DJ17" s="28">
        <v>54.27852557474003</v>
      </c>
      <c r="DK17" s="28">
        <v>53.054251303411206</v>
      </c>
      <c r="DL17" s="28">
        <v>51.891218042182444</v>
      </c>
      <c r="DM17" s="28">
        <v>50.708206643219143</v>
      </c>
      <c r="DN17" s="28">
        <v>43.800586892592904</v>
      </c>
      <c r="DO17" s="28">
        <v>27.944954494773583</v>
      </c>
      <c r="DP17" s="28">
        <v>15.589364965273759</v>
      </c>
      <c r="DQ17" s="28">
        <v>7.5763296382387466</v>
      </c>
      <c r="DS17" s="29">
        <v>66.668079309742282</v>
      </c>
      <c r="DT17" s="29">
        <v>62.029238849555462</v>
      </c>
      <c r="DU17" s="29">
        <v>42.207218424137778</v>
      </c>
      <c r="DV17" s="29">
        <v>39.545499144200079</v>
      </c>
      <c r="DW17" s="29">
        <v>38.750441854701123</v>
      </c>
      <c r="DX17" s="29">
        <v>37.819982325988619</v>
      </c>
      <c r="DY17" s="29">
        <v>36.671756585326037</v>
      </c>
      <c r="DZ17" s="29">
        <v>35.611889236075882</v>
      </c>
      <c r="EA17" s="29">
        <v>34.30536227988577</v>
      </c>
      <c r="EB17" s="29">
        <v>30.959145779160352</v>
      </c>
      <c r="EC17" s="29">
        <v>12.869681784928716</v>
      </c>
      <c r="ED17" s="29">
        <v>-1.4562303931457166</v>
      </c>
      <c r="EE17" s="29">
        <v>-9.4536702395147643</v>
      </c>
      <c r="EF17" s="29">
        <v>-6.211879403228366</v>
      </c>
      <c r="EH17" s="29">
        <v>84.668079309742282</v>
      </c>
      <c r="EI17" s="29">
        <v>80.029238849555469</v>
      </c>
      <c r="EJ17" s="29">
        <v>60.207218424137778</v>
      </c>
      <c r="EK17" s="29">
        <v>57.545499144200079</v>
      </c>
      <c r="EL17" s="29">
        <v>56.750441854701123</v>
      </c>
      <c r="EM17" s="29">
        <v>55.819982325988619</v>
      </c>
      <c r="EN17" s="29">
        <v>54.671756585326037</v>
      </c>
      <c r="EO17" s="29">
        <v>53.611889236075882</v>
      </c>
      <c r="EP17" s="29">
        <v>52.30536227988577</v>
      </c>
      <c r="EQ17" s="29">
        <v>48.959145779160352</v>
      </c>
      <c r="ER17" s="29">
        <v>30.869681784928716</v>
      </c>
      <c r="ES17" s="29">
        <v>16.543769606854283</v>
      </c>
      <c r="ET17" s="29">
        <v>8.5463297604852357</v>
      </c>
      <c r="EU17" s="29">
        <v>11.788120596771634</v>
      </c>
      <c r="EW17" s="1">
        <v>370584</v>
      </c>
      <c r="EX17" s="80">
        <v>429294</v>
      </c>
      <c r="EY17" s="80" t="s">
        <v>874</v>
      </c>
    </row>
    <row r="18" spans="2:155" ht="16" thickBot="1" x14ac:dyDescent="0.4">
      <c r="B18" s="21" t="s">
        <v>47</v>
      </c>
      <c r="C18" s="23">
        <v>38.049904611734505</v>
      </c>
      <c r="D18" s="23">
        <v>36.612166266493929</v>
      </c>
      <c r="E18" s="23">
        <v>35.553712834972089</v>
      </c>
      <c r="F18" s="23">
        <v>34.295238218100849</v>
      </c>
      <c r="G18" s="23">
        <v>32.641131354981923</v>
      </c>
      <c r="H18" s="23">
        <v>30.817010619576322</v>
      </c>
      <c r="I18" s="23">
        <v>28.882980506143909</v>
      </c>
      <c r="J18" s="23">
        <v>26.810577396788617</v>
      </c>
      <c r="K18" s="23">
        <v>24.695673765780469</v>
      </c>
      <c r="L18" s="23">
        <v>22.253697132419532</v>
      </c>
      <c r="M18" s="23">
        <v>13.967963036223424</v>
      </c>
      <c r="N18" s="23">
        <v>9.7966895139383325</v>
      </c>
      <c r="O18" s="23">
        <v>8.9745533650988847</v>
      </c>
      <c r="P18" s="23">
        <v>10.288339035358959</v>
      </c>
      <c r="Q18" s="24"/>
      <c r="R18" s="23">
        <v>56.049904611734505</v>
      </c>
      <c r="S18" s="23">
        <v>54.612166266493929</v>
      </c>
      <c r="T18" s="23">
        <v>53.553712834972089</v>
      </c>
      <c r="U18" s="23">
        <v>52.295238218100849</v>
      </c>
      <c r="V18" s="23">
        <v>50.641131354981923</v>
      </c>
      <c r="W18" s="23">
        <v>48.817010619576322</v>
      </c>
      <c r="X18" s="23">
        <v>46.882980506143909</v>
      </c>
      <c r="Y18" s="23">
        <v>44.810577396788617</v>
      </c>
      <c r="Z18" s="23">
        <v>42.695673765780469</v>
      </c>
      <c r="AA18" s="23">
        <v>40.253697132419532</v>
      </c>
      <c r="AB18" s="23">
        <v>31.967963036223424</v>
      </c>
      <c r="AC18" s="23">
        <v>27.796689513938333</v>
      </c>
      <c r="AD18" s="23">
        <v>26.974553365098885</v>
      </c>
      <c r="AE18" s="23">
        <v>28.288339035358959</v>
      </c>
      <c r="AG18" s="25">
        <v>38.730767357662003</v>
      </c>
      <c r="AH18" s="25">
        <v>37.836846391680083</v>
      </c>
      <c r="AI18" s="25">
        <v>36.344117274413478</v>
      </c>
      <c r="AJ18" s="25">
        <v>34.968786743922223</v>
      </c>
      <c r="AK18" s="25">
        <v>33.302080576172273</v>
      </c>
      <c r="AL18" s="25">
        <v>31.439957507484294</v>
      </c>
      <c r="AM18" s="25">
        <v>29.024303923077213</v>
      </c>
      <c r="AN18" s="25">
        <v>25.042427713125406</v>
      </c>
      <c r="AO18" s="25">
        <v>20.617793616915691</v>
      </c>
      <c r="AP18" s="25">
        <v>15.726185695667567</v>
      </c>
      <c r="AQ18" s="25">
        <v>13.035040225097433</v>
      </c>
      <c r="AR18" s="25">
        <v>11.419616839783345</v>
      </c>
      <c r="AS18" s="25">
        <v>10.939680620832348</v>
      </c>
      <c r="AT18" s="25">
        <v>10.328364956356637</v>
      </c>
      <c r="AV18" s="26">
        <v>56.730767357662003</v>
      </c>
      <c r="AW18" s="26">
        <v>55.836846391680083</v>
      </c>
      <c r="AX18" s="26">
        <v>54.344117274413478</v>
      </c>
      <c r="AY18" s="26">
        <v>52.968786743922223</v>
      </c>
      <c r="AZ18" s="26">
        <v>51.302080576172273</v>
      </c>
      <c r="BA18" s="26">
        <v>49.439957507484294</v>
      </c>
      <c r="BB18" s="26">
        <v>47.024303923077213</v>
      </c>
      <c r="BC18" s="26">
        <v>43.042427713125406</v>
      </c>
      <c r="BD18" s="26">
        <v>38.617793616915691</v>
      </c>
      <c r="BE18" s="26">
        <v>33.726185695667567</v>
      </c>
      <c r="BF18" s="26">
        <v>31.035040225097433</v>
      </c>
      <c r="BG18" s="26">
        <v>29.419616839783345</v>
      </c>
      <c r="BH18" s="26">
        <v>28.939680620832348</v>
      </c>
      <c r="BI18" s="26">
        <v>28.328364956356637</v>
      </c>
      <c r="BK18" s="27">
        <v>38.099288322393278</v>
      </c>
      <c r="BL18" s="27">
        <v>36.729385094887448</v>
      </c>
      <c r="BM18" s="27">
        <v>35.747514576831009</v>
      </c>
      <c r="BN18" s="27">
        <v>34.565749134917127</v>
      </c>
      <c r="BO18" s="27">
        <v>33.001789933979779</v>
      </c>
      <c r="BP18" s="27">
        <v>31.275936838417422</v>
      </c>
      <c r="BQ18" s="27">
        <v>29.441216069883708</v>
      </c>
      <c r="BR18" s="27">
        <v>27.470530711085644</v>
      </c>
      <c r="BS18" s="27">
        <v>25.496123758880685</v>
      </c>
      <c r="BT18" s="27">
        <v>23.330768356185359</v>
      </c>
      <c r="BU18" s="27">
        <v>15.81280615483864</v>
      </c>
      <c r="BV18" s="27">
        <v>12.37004430381576</v>
      </c>
      <c r="BW18" s="27">
        <v>11.932471411170113</v>
      </c>
      <c r="BX18" s="27">
        <v>13.419770529929608</v>
      </c>
      <c r="BZ18" s="27">
        <v>56.099288322393278</v>
      </c>
      <c r="CA18" s="27">
        <v>54.729385094887448</v>
      </c>
      <c r="CB18" s="27">
        <v>53.747514576831009</v>
      </c>
      <c r="CC18" s="27">
        <v>52.565749134917127</v>
      </c>
      <c r="CD18" s="27">
        <v>51.001789933979779</v>
      </c>
      <c r="CE18" s="27">
        <v>49.275936838417422</v>
      </c>
      <c r="CF18" s="27">
        <v>47.441216069883708</v>
      </c>
      <c r="CG18" s="27">
        <v>45.470530711085644</v>
      </c>
      <c r="CH18" s="27">
        <v>43.496123758880685</v>
      </c>
      <c r="CI18" s="27">
        <v>41.330768356185359</v>
      </c>
      <c r="CJ18" s="27">
        <v>33.81280615483864</v>
      </c>
      <c r="CK18" s="27">
        <v>30.37004430381576</v>
      </c>
      <c r="CL18" s="27">
        <v>29.932471411170113</v>
      </c>
      <c r="CM18" s="27">
        <v>31.419770529929608</v>
      </c>
      <c r="CO18" s="28">
        <v>38.105358578619231</v>
      </c>
      <c r="CP18" s="28">
        <v>36.730068164551142</v>
      </c>
      <c r="CQ18" s="28">
        <v>35.782918886977242</v>
      </c>
      <c r="CR18" s="28">
        <v>34.650274025602016</v>
      </c>
      <c r="CS18" s="28">
        <v>33.121240656804503</v>
      </c>
      <c r="CT18" s="28">
        <v>31.393283977841193</v>
      </c>
      <c r="CU18" s="28">
        <v>29.43715178805185</v>
      </c>
      <c r="CV18" s="28">
        <v>27.355730422403326</v>
      </c>
      <c r="CW18" s="28">
        <v>25.490773688140834</v>
      </c>
      <c r="CX18" s="28">
        <v>23.60568889866579</v>
      </c>
      <c r="CY18" s="28">
        <v>11.668691111278363</v>
      </c>
      <c r="CZ18" s="28">
        <v>-12.936347450635367</v>
      </c>
      <c r="DA18" s="28">
        <v>-33.022245950696799</v>
      </c>
      <c r="DB18" s="28">
        <v>-46.996983015652177</v>
      </c>
      <c r="DD18" s="28">
        <v>56.105358578619231</v>
      </c>
      <c r="DE18" s="28">
        <v>54.730068164551142</v>
      </c>
      <c r="DF18" s="28">
        <v>53.782918886977242</v>
      </c>
      <c r="DG18" s="28">
        <v>52.650274025602016</v>
      </c>
      <c r="DH18" s="28">
        <v>51.121240656804503</v>
      </c>
      <c r="DI18" s="28">
        <v>49.393283977841193</v>
      </c>
      <c r="DJ18" s="28">
        <v>47.43715178805185</v>
      </c>
      <c r="DK18" s="28">
        <v>45.355730422403326</v>
      </c>
      <c r="DL18" s="28">
        <v>43.490773688140834</v>
      </c>
      <c r="DM18" s="28">
        <v>41.60568889866579</v>
      </c>
      <c r="DN18" s="28">
        <v>29.668691111278363</v>
      </c>
      <c r="DO18" s="28">
        <v>5.0636525493646332</v>
      </c>
      <c r="DP18" s="28">
        <v>-15.022245950696799</v>
      </c>
      <c r="DQ18" s="28">
        <v>-28.996983015652177</v>
      </c>
      <c r="DS18" s="29">
        <v>38.060753763729011</v>
      </c>
      <c r="DT18" s="29">
        <v>36.507088353857313</v>
      </c>
      <c r="DU18" s="29">
        <v>35.65899104228636</v>
      </c>
      <c r="DV18" s="29">
        <v>34.807240907188088</v>
      </c>
      <c r="DW18" s="29">
        <v>33.480726162408601</v>
      </c>
      <c r="DX18" s="29">
        <v>32.073012975051441</v>
      </c>
      <c r="DY18" s="29">
        <v>30.471945699452093</v>
      </c>
      <c r="DZ18" s="29">
        <v>28.812321090220081</v>
      </c>
      <c r="EA18" s="29">
        <v>26.771180463864027</v>
      </c>
      <c r="EB18" s="29">
        <v>20.847120298880085</v>
      </c>
      <c r="EC18" s="29">
        <v>-6.9061158015161226</v>
      </c>
      <c r="ED18" s="29">
        <v>-31.523170362131907</v>
      </c>
      <c r="EE18" s="29">
        <v>-45.57528452240922</v>
      </c>
      <c r="EF18" s="29">
        <v>-40.354804001409605</v>
      </c>
      <c r="EH18" s="29">
        <v>56.060753763729011</v>
      </c>
      <c r="EI18" s="29">
        <v>54.507088353857313</v>
      </c>
      <c r="EJ18" s="29">
        <v>53.65899104228636</v>
      </c>
      <c r="EK18" s="29">
        <v>52.807240907188088</v>
      </c>
      <c r="EL18" s="29">
        <v>51.480726162408601</v>
      </c>
      <c r="EM18" s="29">
        <v>50.073012975051441</v>
      </c>
      <c r="EN18" s="29">
        <v>48.471945699452093</v>
      </c>
      <c r="EO18" s="29">
        <v>46.812321090220081</v>
      </c>
      <c r="EP18" s="29">
        <v>44.771180463864027</v>
      </c>
      <c r="EQ18" s="29">
        <v>38.847120298880085</v>
      </c>
      <c r="ER18" s="29">
        <v>11.093884198483877</v>
      </c>
      <c r="ES18" s="29">
        <v>-13.523170362131907</v>
      </c>
      <c r="ET18" s="29">
        <v>-27.57528452240922</v>
      </c>
      <c r="EU18" s="29">
        <v>-22.354804001409605</v>
      </c>
      <c r="EW18" s="1">
        <v>330835</v>
      </c>
      <c r="EX18" s="80">
        <v>435308</v>
      </c>
      <c r="EY18" s="80" t="s">
        <v>874</v>
      </c>
    </row>
    <row r="19" spans="2:155" ht="16" thickBot="1" x14ac:dyDescent="0.4">
      <c r="B19" s="21" t="s">
        <v>381</v>
      </c>
      <c r="C19" s="23">
        <v>11.618475616839589</v>
      </c>
      <c r="D19" s="23">
        <v>8.2727307390592131</v>
      </c>
      <c r="E19" s="23">
        <v>18.825192052685139</v>
      </c>
      <c r="F19" s="23">
        <v>24.264013403548546</v>
      </c>
      <c r="G19" s="23">
        <v>23.694748366225454</v>
      </c>
      <c r="H19" s="23">
        <v>22.881112157980994</v>
      </c>
      <c r="I19" s="23">
        <v>22.11904111099318</v>
      </c>
      <c r="J19" s="23">
        <v>21.411107980635094</v>
      </c>
      <c r="K19" s="23">
        <v>20.748901095729039</v>
      </c>
      <c r="L19" s="23">
        <v>20.052066021560648</v>
      </c>
      <c r="M19" s="23">
        <v>17.620565217853823</v>
      </c>
      <c r="N19" s="23">
        <v>16.322679146436272</v>
      </c>
      <c r="O19" s="23">
        <v>15.971619142522798</v>
      </c>
      <c r="P19" s="23">
        <v>16.416116004557153</v>
      </c>
      <c r="Q19" s="24"/>
      <c r="R19" s="23">
        <v>53.418475616839586</v>
      </c>
      <c r="S19" s="23">
        <v>50.07273073905921</v>
      </c>
      <c r="T19" s="23">
        <v>60.625192052685136</v>
      </c>
      <c r="U19" s="23">
        <v>66.064013403548543</v>
      </c>
      <c r="V19" s="23">
        <v>65.494748366225451</v>
      </c>
      <c r="W19" s="23">
        <v>64.681112157980991</v>
      </c>
      <c r="X19" s="23">
        <v>63.919041110993177</v>
      </c>
      <c r="Y19" s="23">
        <v>63.211107980635092</v>
      </c>
      <c r="Z19" s="23">
        <v>62.548901095729036</v>
      </c>
      <c r="AA19" s="23">
        <v>61.852066021560645</v>
      </c>
      <c r="AB19" s="23">
        <v>59.42056521785382</v>
      </c>
      <c r="AC19" s="23">
        <v>58.122679146436269</v>
      </c>
      <c r="AD19" s="23">
        <v>57.771619142522795</v>
      </c>
      <c r="AE19" s="23">
        <v>58.216116004557151</v>
      </c>
      <c r="AG19" s="25">
        <v>14.501911689527986</v>
      </c>
      <c r="AH19" s="25">
        <v>13.657687660326985</v>
      </c>
      <c r="AI19" s="25">
        <v>22.732274605757567</v>
      </c>
      <c r="AJ19" s="25">
        <v>27.823024066136213</v>
      </c>
      <c r="AK19" s="25">
        <v>26.918802002549839</v>
      </c>
      <c r="AL19" s="25">
        <v>25.945417619300017</v>
      </c>
      <c r="AM19" s="25">
        <v>24.935049459357131</v>
      </c>
      <c r="AN19" s="25">
        <v>23.918523127276984</v>
      </c>
      <c r="AO19" s="25">
        <v>22.860397922193997</v>
      </c>
      <c r="AP19" s="25">
        <v>21.776713200838529</v>
      </c>
      <c r="AQ19" s="25">
        <v>19.516222381517949</v>
      </c>
      <c r="AR19" s="25">
        <v>17.933786129551081</v>
      </c>
      <c r="AS19" s="25">
        <v>17.236211061110524</v>
      </c>
      <c r="AT19" s="25">
        <v>17.342069783913033</v>
      </c>
      <c r="AV19" s="26">
        <v>56.301911689527984</v>
      </c>
      <c r="AW19" s="26">
        <v>55.457687660326982</v>
      </c>
      <c r="AX19" s="26">
        <v>64.532274605757564</v>
      </c>
      <c r="AY19" s="26">
        <v>69.62302406613621</v>
      </c>
      <c r="AZ19" s="26">
        <v>68.718802002549836</v>
      </c>
      <c r="BA19" s="26">
        <v>67.745417619300014</v>
      </c>
      <c r="BB19" s="26">
        <v>66.735049459357128</v>
      </c>
      <c r="BC19" s="26">
        <v>65.718523127276981</v>
      </c>
      <c r="BD19" s="26">
        <v>64.660397922193994</v>
      </c>
      <c r="BE19" s="26">
        <v>63.576713200838526</v>
      </c>
      <c r="BF19" s="26">
        <v>61.316222381517946</v>
      </c>
      <c r="BG19" s="26">
        <v>59.733786129551078</v>
      </c>
      <c r="BH19" s="26">
        <v>59.036211061110521</v>
      </c>
      <c r="BI19" s="26">
        <v>59.14206978391303</v>
      </c>
      <c r="BK19" s="27">
        <v>11.646279929262661</v>
      </c>
      <c r="BL19" s="27">
        <v>8.3494363093176531</v>
      </c>
      <c r="BM19" s="27">
        <v>19.103521154719189</v>
      </c>
      <c r="BN19" s="27">
        <v>24.198410184142929</v>
      </c>
      <c r="BO19" s="27">
        <v>23.666164718637603</v>
      </c>
      <c r="BP19" s="27">
        <v>22.888316053526992</v>
      </c>
      <c r="BQ19" s="27">
        <v>22.161547875815899</v>
      </c>
      <c r="BR19" s="27">
        <v>21.489311015900427</v>
      </c>
      <c r="BS19" s="27">
        <v>20.869015807778425</v>
      </c>
      <c r="BT19" s="27">
        <v>20.234984725225715</v>
      </c>
      <c r="BU19" s="27">
        <v>17.928895629288064</v>
      </c>
      <c r="BV19" s="27">
        <v>16.722134906682669</v>
      </c>
      <c r="BW19" s="27">
        <v>16.414628188619744</v>
      </c>
      <c r="BX19" s="27">
        <v>16.863771778447486</v>
      </c>
      <c r="BZ19" s="27">
        <v>53.446279929262658</v>
      </c>
      <c r="CA19" s="27">
        <v>50.14943630931765</v>
      </c>
      <c r="CB19" s="27">
        <v>60.903521154719186</v>
      </c>
      <c r="CC19" s="27">
        <v>65.998410184142926</v>
      </c>
      <c r="CD19" s="27">
        <v>65.4661647186376</v>
      </c>
      <c r="CE19" s="27">
        <v>64.688316053526989</v>
      </c>
      <c r="CF19" s="27">
        <v>63.961547875815896</v>
      </c>
      <c r="CG19" s="27">
        <v>63.289311015900424</v>
      </c>
      <c r="CH19" s="27">
        <v>62.669015807778422</v>
      </c>
      <c r="CI19" s="27">
        <v>62.034984725225712</v>
      </c>
      <c r="CJ19" s="27">
        <v>59.728895629288061</v>
      </c>
      <c r="CK19" s="27">
        <v>58.522134906682666</v>
      </c>
      <c r="CL19" s="27">
        <v>58.214628188619741</v>
      </c>
      <c r="CM19" s="27">
        <v>58.663771778447483</v>
      </c>
      <c r="CO19" s="28">
        <v>11.77229469322846</v>
      </c>
      <c r="CP19" s="28">
        <v>8.5761810501375066</v>
      </c>
      <c r="CQ19" s="28">
        <v>19.257134293516259</v>
      </c>
      <c r="CR19" s="28">
        <v>24.702085249135649</v>
      </c>
      <c r="CS19" s="28">
        <v>24.196473186790271</v>
      </c>
      <c r="CT19" s="28">
        <v>23.427979290720188</v>
      </c>
      <c r="CU19" s="28">
        <v>22.679887472434658</v>
      </c>
      <c r="CV19" s="28">
        <v>21.973449645433149</v>
      </c>
      <c r="CW19" s="28">
        <v>21.345197056209912</v>
      </c>
      <c r="CX19" s="28">
        <v>20.754440047662001</v>
      </c>
      <c r="CY19" s="28">
        <v>18.230088063255948</v>
      </c>
      <c r="CZ19" s="28">
        <v>13.329249641222361</v>
      </c>
      <c r="DA19" s="28">
        <v>9.8850686437834128</v>
      </c>
      <c r="DB19" s="28">
        <v>7.8804246311065214</v>
      </c>
      <c r="DD19" s="28">
        <v>53.572294693228457</v>
      </c>
      <c r="DE19" s="28">
        <v>50.376181050137504</v>
      </c>
      <c r="DF19" s="28">
        <v>61.057134293516256</v>
      </c>
      <c r="DG19" s="28">
        <v>66.502085249135646</v>
      </c>
      <c r="DH19" s="28">
        <v>65.996473186790269</v>
      </c>
      <c r="DI19" s="28">
        <v>65.227979290720185</v>
      </c>
      <c r="DJ19" s="28">
        <v>64.479887472434655</v>
      </c>
      <c r="DK19" s="28">
        <v>63.773449645433146</v>
      </c>
      <c r="DL19" s="28">
        <v>63.145197056209909</v>
      </c>
      <c r="DM19" s="28">
        <v>62.554440047661998</v>
      </c>
      <c r="DN19" s="28">
        <v>60.030088063255945</v>
      </c>
      <c r="DO19" s="28">
        <v>55.129249641222358</v>
      </c>
      <c r="DP19" s="28">
        <v>51.68506864378341</v>
      </c>
      <c r="DQ19" s="28">
        <v>49.680424631106519</v>
      </c>
      <c r="DS19" s="29">
        <v>11.809040673904093</v>
      </c>
      <c r="DT19" s="29">
        <v>8.6427549988635946</v>
      </c>
      <c r="DU19" s="29">
        <v>19.384825952371713</v>
      </c>
      <c r="DV19" s="29">
        <v>24.839479767106567</v>
      </c>
      <c r="DW19" s="29">
        <v>24.39378454315036</v>
      </c>
      <c r="DX19" s="29">
        <v>23.707172147684091</v>
      </c>
      <c r="DY19" s="29">
        <v>23.049590304755057</v>
      </c>
      <c r="DZ19" s="29">
        <v>22.449082900548419</v>
      </c>
      <c r="EA19" s="29">
        <v>21.922690951066585</v>
      </c>
      <c r="EB19" s="29">
        <v>20.519095762394969</v>
      </c>
      <c r="EC19" s="29">
        <v>14.360023255906199</v>
      </c>
      <c r="ED19" s="29">
        <v>9.8511337933243794</v>
      </c>
      <c r="EE19" s="29">
        <v>7.6441363583528954</v>
      </c>
      <c r="EF19" s="29">
        <v>9.5503087546434386</v>
      </c>
      <c r="EH19" s="29">
        <v>53.60904067390409</v>
      </c>
      <c r="EI19" s="29">
        <v>50.442754998863592</v>
      </c>
      <c r="EJ19" s="29">
        <v>61.18482595237171</v>
      </c>
      <c r="EK19" s="29">
        <v>66.639479767106565</v>
      </c>
      <c r="EL19" s="29">
        <v>66.193784543150358</v>
      </c>
      <c r="EM19" s="29">
        <v>65.507172147684088</v>
      </c>
      <c r="EN19" s="29">
        <v>64.849590304755054</v>
      </c>
      <c r="EO19" s="29">
        <v>64.249082900548416</v>
      </c>
      <c r="EP19" s="29">
        <v>63.722690951066582</v>
      </c>
      <c r="EQ19" s="29">
        <v>62.319095762394966</v>
      </c>
      <c r="ER19" s="29">
        <v>56.160023255906196</v>
      </c>
      <c r="ES19" s="29">
        <v>51.651133793324377</v>
      </c>
      <c r="ET19" s="29">
        <v>49.444136358352893</v>
      </c>
      <c r="EU19" s="29">
        <v>51.350308754643436</v>
      </c>
      <c r="EW19" s="1">
        <v>384221</v>
      </c>
      <c r="EX19" s="80">
        <v>397717</v>
      </c>
      <c r="EY19" s="80" t="s">
        <v>859</v>
      </c>
    </row>
    <row r="20" spans="2:155" ht="16" thickBot="1" x14ac:dyDescent="0.4">
      <c r="B20" s="21" t="s">
        <v>382</v>
      </c>
      <c r="C20" s="23">
        <v>35.186314379589504</v>
      </c>
      <c r="D20" s="23">
        <v>32.979583082246577</v>
      </c>
      <c r="E20" s="23">
        <v>31.237119886709721</v>
      </c>
      <c r="F20" s="23">
        <v>28.910966289117638</v>
      </c>
      <c r="G20" s="23">
        <v>25.99949446394892</v>
      </c>
      <c r="H20" s="23">
        <v>22.71524586234608</v>
      </c>
      <c r="I20" s="23">
        <v>19.173079687788061</v>
      </c>
      <c r="J20" s="23">
        <v>15.536347740253646</v>
      </c>
      <c r="K20" s="23">
        <v>11.842954449025001</v>
      </c>
      <c r="L20" s="23">
        <v>7.0781515898883356</v>
      </c>
      <c r="M20" s="23">
        <v>-7.1767717310028729</v>
      </c>
      <c r="N20" s="23">
        <v>-14.987310503109427</v>
      </c>
      <c r="O20" s="23">
        <v>-16.280099452567868</v>
      </c>
      <c r="P20" s="23">
        <v>-14.423666973810668</v>
      </c>
      <c r="Q20" s="24"/>
      <c r="R20" s="23">
        <v>47.186314379589504</v>
      </c>
      <c r="S20" s="23">
        <v>44.979583082246577</v>
      </c>
      <c r="T20" s="23">
        <v>43.237119886709721</v>
      </c>
      <c r="U20" s="23">
        <v>40.910966289117638</v>
      </c>
      <c r="V20" s="23">
        <v>37.99949446394892</v>
      </c>
      <c r="W20" s="23">
        <v>34.71524586234608</v>
      </c>
      <c r="X20" s="23">
        <v>31.173079687788061</v>
      </c>
      <c r="Y20" s="23">
        <v>27.536347740253646</v>
      </c>
      <c r="Z20" s="23">
        <v>23.842954449025001</v>
      </c>
      <c r="AA20" s="23">
        <v>19.078151589888336</v>
      </c>
      <c r="AB20" s="23">
        <v>4.8232282689971271</v>
      </c>
      <c r="AC20" s="23">
        <v>-2.9873105031094269</v>
      </c>
      <c r="AD20" s="23">
        <v>-4.2800994525678675</v>
      </c>
      <c r="AE20" s="23">
        <v>-2.4236669738106684</v>
      </c>
      <c r="AG20" s="25">
        <v>36.427582654677892</v>
      </c>
      <c r="AH20" s="25">
        <v>35.202747406683187</v>
      </c>
      <c r="AI20" s="25">
        <v>32.834464342076842</v>
      </c>
      <c r="AJ20" s="25">
        <v>30.494696452808341</v>
      </c>
      <c r="AK20" s="25">
        <v>27.813028493627783</v>
      </c>
      <c r="AL20" s="25">
        <v>24.801415186858577</v>
      </c>
      <c r="AM20" s="25">
        <v>21.482391551085499</v>
      </c>
      <c r="AN20" s="25">
        <v>18.02178568908738</v>
      </c>
      <c r="AO20" s="25">
        <v>14.432096976418279</v>
      </c>
      <c r="AP20" s="25">
        <v>10.323594212338833</v>
      </c>
      <c r="AQ20" s="25">
        <v>0.33876158562986802</v>
      </c>
      <c r="AR20" s="25">
        <v>-6.3228386815404747</v>
      </c>
      <c r="AS20" s="25">
        <v>-10.335678278361911</v>
      </c>
      <c r="AT20" s="25">
        <v>-12.339308574508777</v>
      </c>
      <c r="AV20" s="26">
        <v>48.427582654677892</v>
      </c>
      <c r="AW20" s="26">
        <v>47.202747406683187</v>
      </c>
      <c r="AX20" s="26">
        <v>44.834464342076842</v>
      </c>
      <c r="AY20" s="26">
        <v>42.494696452808341</v>
      </c>
      <c r="AZ20" s="26">
        <v>39.813028493627783</v>
      </c>
      <c r="BA20" s="26">
        <v>36.801415186858577</v>
      </c>
      <c r="BB20" s="26">
        <v>33.482391551085499</v>
      </c>
      <c r="BC20" s="26">
        <v>30.02178568908738</v>
      </c>
      <c r="BD20" s="26">
        <v>26.432096976418279</v>
      </c>
      <c r="BE20" s="26">
        <v>22.323594212338833</v>
      </c>
      <c r="BF20" s="26">
        <v>12.338761585629868</v>
      </c>
      <c r="BG20" s="26">
        <v>5.6771613184595253</v>
      </c>
      <c r="BH20" s="26">
        <v>1.664321721638089</v>
      </c>
      <c r="BI20" s="26">
        <v>-0.33930857450877738</v>
      </c>
      <c r="BK20" s="27">
        <v>35.301606160190175</v>
      </c>
      <c r="BL20" s="27">
        <v>33.243165346904817</v>
      </c>
      <c r="BM20" s="27">
        <v>31.655771251171444</v>
      </c>
      <c r="BN20" s="27">
        <v>29.449895479301915</v>
      </c>
      <c r="BO20" s="27">
        <v>26.684779440088619</v>
      </c>
      <c r="BP20" s="27">
        <v>23.551328587072689</v>
      </c>
      <c r="BQ20" s="27">
        <v>20.157035357340433</v>
      </c>
      <c r="BR20" s="27">
        <v>16.664828248211762</v>
      </c>
      <c r="BS20" s="27">
        <v>13.18225448261731</v>
      </c>
      <c r="BT20" s="27">
        <v>8.8686659668043717</v>
      </c>
      <c r="BU20" s="27">
        <v>-3.8401005916202848</v>
      </c>
      <c r="BV20" s="27">
        <v>-10.333807355918168</v>
      </c>
      <c r="BW20" s="27">
        <v>-10.979096916483456</v>
      </c>
      <c r="BX20" s="27">
        <v>-8.5742199411489537</v>
      </c>
      <c r="BZ20" s="27">
        <v>47.301606160190175</v>
      </c>
      <c r="CA20" s="27">
        <v>45.243165346904817</v>
      </c>
      <c r="CB20" s="27">
        <v>43.655771251171444</v>
      </c>
      <c r="CC20" s="27">
        <v>41.449895479301915</v>
      </c>
      <c r="CD20" s="27">
        <v>38.684779440088619</v>
      </c>
      <c r="CE20" s="27">
        <v>35.551328587072689</v>
      </c>
      <c r="CF20" s="27">
        <v>32.157035357340433</v>
      </c>
      <c r="CG20" s="27">
        <v>28.664828248211762</v>
      </c>
      <c r="CH20" s="27">
        <v>25.18225448261731</v>
      </c>
      <c r="CI20" s="27">
        <v>20.868665966804372</v>
      </c>
      <c r="CJ20" s="27">
        <v>8.1598994083797152</v>
      </c>
      <c r="CK20" s="27">
        <v>1.666192644081832</v>
      </c>
      <c r="CL20" s="27">
        <v>1.0209030835165436</v>
      </c>
      <c r="CM20" s="27">
        <v>3.4257800588510463</v>
      </c>
      <c r="CO20" s="28">
        <v>35.263573362965701</v>
      </c>
      <c r="CP20" s="28">
        <v>33.144151210077055</v>
      </c>
      <c r="CQ20" s="28">
        <v>31.548136891199704</v>
      </c>
      <c r="CR20" s="28">
        <v>29.403074894626428</v>
      </c>
      <c r="CS20" s="28">
        <v>26.764922766240431</v>
      </c>
      <c r="CT20" s="28">
        <v>23.757578071428711</v>
      </c>
      <c r="CU20" s="28">
        <v>20.35073211982936</v>
      </c>
      <c r="CV20" s="28">
        <v>16.324416066517315</v>
      </c>
      <c r="CW20" s="28">
        <v>13.293324196638963</v>
      </c>
      <c r="CX20" s="28">
        <v>10.240416815767361</v>
      </c>
      <c r="CY20" s="28">
        <v>-10.265183188280901</v>
      </c>
      <c r="CZ20" s="28">
        <v>-51.593856863198425</v>
      </c>
      <c r="DA20" s="28">
        <v>-82.950054709387018</v>
      </c>
      <c r="DB20" s="28">
        <v>-103.07369562563179</v>
      </c>
      <c r="DD20" s="28">
        <v>47.263573362965701</v>
      </c>
      <c r="DE20" s="28">
        <v>45.144151210077055</v>
      </c>
      <c r="DF20" s="28">
        <v>43.548136891199704</v>
      </c>
      <c r="DG20" s="28">
        <v>41.403074894626428</v>
      </c>
      <c r="DH20" s="28">
        <v>38.764922766240431</v>
      </c>
      <c r="DI20" s="28">
        <v>35.757578071428711</v>
      </c>
      <c r="DJ20" s="28">
        <v>32.35073211982936</v>
      </c>
      <c r="DK20" s="28">
        <v>28.324416066517315</v>
      </c>
      <c r="DL20" s="28">
        <v>25.293324196638963</v>
      </c>
      <c r="DM20" s="28">
        <v>22.240416815767361</v>
      </c>
      <c r="DN20" s="28">
        <v>1.7348168117190994</v>
      </c>
      <c r="DO20" s="28">
        <v>-39.593856863198425</v>
      </c>
      <c r="DP20" s="28">
        <v>-70.950054709387018</v>
      </c>
      <c r="DQ20" s="28">
        <v>-91.073695625631785</v>
      </c>
      <c r="DS20" s="29">
        <v>35.160006274583438</v>
      </c>
      <c r="DT20" s="29">
        <v>32.693442869343173</v>
      </c>
      <c r="DU20" s="29">
        <v>31.057368943668124</v>
      </c>
      <c r="DV20" s="29">
        <v>29.124817666807658</v>
      </c>
      <c r="DW20" s="29">
        <v>26.664852358996612</v>
      </c>
      <c r="DX20" s="29">
        <v>22.734398401821707</v>
      </c>
      <c r="DY20" s="29">
        <v>19.232336865354924</v>
      </c>
      <c r="DZ20" s="29">
        <v>16.376958478813918</v>
      </c>
      <c r="EA20" s="29">
        <v>12.846654472136379</v>
      </c>
      <c r="EB20" s="29">
        <v>2.7778000380272374</v>
      </c>
      <c r="EC20" s="29">
        <v>-44.125972836667188</v>
      </c>
      <c r="ED20" s="29">
        <v>-81.047398043074281</v>
      </c>
      <c r="EE20" s="29">
        <v>-101.21209197499741</v>
      </c>
      <c r="EF20" s="29">
        <v>-93.203149899814946</v>
      </c>
      <c r="EH20" s="29">
        <v>47.160006274583438</v>
      </c>
      <c r="EI20" s="29">
        <v>44.693442869343173</v>
      </c>
      <c r="EJ20" s="29">
        <v>43.057368943668124</v>
      </c>
      <c r="EK20" s="29">
        <v>41.124817666807658</v>
      </c>
      <c r="EL20" s="29">
        <v>38.664852358996612</v>
      </c>
      <c r="EM20" s="29">
        <v>34.734398401821707</v>
      </c>
      <c r="EN20" s="29">
        <v>31.232336865354924</v>
      </c>
      <c r="EO20" s="29">
        <v>28.376958478813918</v>
      </c>
      <c r="EP20" s="29">
        <v>24.846654472136379</v>
      </c>
      <c r="EQ20" s="29">
        <v>14.777800038027237</v>
      </c>
      <c r="ER20" s="29">
        <v>-32.125972836667188</v>
      </c>
      <c r="ES20" s="29">
        <v>-69.047398043074281</v>
      </c>
      <c r="ET20" s="29">
        <v>-89.212091974997406</v>
      </c>
      <c r="EU20" s="29">
        <v>-81.203149899814946</v>
      </c>
      <c r="EW20" s="1">
        <v>372255</v>
      </c>
      <c r="EX20" s="80">
        <v>410566</v>
      </c>
      <c r="EY20" s="80" t="s">
        <v>867</v>
      </c>
    </row>
    <row r="21" spans="2:155" ht="16" thickBot="1" x14ac:dyDescent="0.4">
      <c r="B21" s="21" t="s">
        <v>63</v>
      </c>
      <c r="C21" s="23">
        <v>68.509637470996722</v>
      </c>
      <c r="D21" s="23">
        <v>66.907752565417155</v>
      </c>
      <c r="E21" s="23">
        <v>65.942536483186743</v>
      </c>
      <c r="F21" s="23">
        <v>65.067817996950311</v>
      </c>
      <c r="G21" s="23">
        <v>63.932454090247695</v>
      </c>
      <c r="H21" s="23">
        <v>62.621651461643459</v>
      </c>
      <c r="I21" s="23">
        <v>61.214747975001593</v>
      </c>
      <c r="J21" s="23">
        <v>59.751394867187948</v>
      </c>
      <c r="K21" s="23">
        <v>58.273712062018362</v>
      </c>
      <c r="L21" s="23">
        <v>56.581416973818214</v>
      </c>
      <c r="M21" s="23">
        <v>50.790706096103747</v>
      </c>
      <c r="N21" s="23">
        <v>47.771595563620139</v>
      </c>
      <c r="O21" s="23">
        <v>47.165681989559317</v>
      </c>
      <c r="P21" s="23">
        <v>47.849597106996015</v>
      </c>
      <c r="Q21" s="24"/>
      <c r="R21" s="23">
        <v>86.509637470996722</v>
      </c>
      <c r="S21" s="23">
        <v>84.907752565417155</v>
      </c>
      <c r="T21" s="23">
        <v>83.942536483186743</v>
      </c>
      <c r="U21" s="23">
        <v>83.067817996950311</v>
      </c>
      <c r="V21" s="23">
        <v>81.932454090247688</v>
      </c>
      <c r="W21" s="23">
        <v>80.621651461643467</v>
      </c>
      <c r="X21" s="23">
        <v>79.214747975001586</v>
      </c>
      <c r="Y21" s="23">
        <v>77.75139486718794</v>
      </c>
      <c r="Z21" s="23">
        <v>76.273712062018362</v>
      </c>
      <c r="AA21" s="23">
        <v>74.581416973818222</v>
      </c>
      <c r="AB21" s="23">
        <v>68.790706096103747</v>
      </c>
      <c r="AC21" s="23">
        <v>65.771595563620139</v>
      </c>
      <c r="AD21" s="23">
        <v>65.165681989559317</v>
      </c>
      <c r="AE21" s="23">
        <v>65.849597106996015</v>
      </c>
      <c r="AG21" s="25">
        <v>69.285772713390159</v>
      </c>
      <c r="AH21" s="25">
        <v>68.382515148290992</v>
      </c>
      <c r="AI21" s="25">
        <v>67.258094039349629</v>
      </c>
      <c r="AJ21" s="25">
        <v>66.297174930004061</v>
      </c>
      <c r="AK21" s="25">
        <v>65.169648936383595</v>
      </c>
      <c r="AL21" s="25">
        <v>63.897415761157156</v>
      </c>
      <c r="AM21" s="25">
        <v>62.506281739552804</v>
      </c>
      <c r="AN21" s="25">
        <v>61.042113371356862</v>
      </c>
      <c r="AO21" s="25">
        <v>59.522285888048373</v>
      </c>
      <c r="AP21" s="25">
        <v>57.960378202405714</v>
      </c>
      <c r="AQ21" s="25">
        <v>53.83005381281864</v>
      </c>
      <c r="AR21" s="25">
        <v>50.940581574969201</v>
      </c>
      <c r="AS21" s="25">
        <v>49.411331953823208</v>
      </c>
      <c r="AT21" s="25">
        <v>48.62117367415928</v>
      </c>
      <c r="AV21" s="26">
        <v>87.285772713390159</v>
      </c>
      <c r="AW21" s="26">
        <v>86.382515148290992</v>
      </c>
      <c r="AX21" s="26">
        <v>85.258094039349629</v>
      </c>
      <c r="AY21" s="26">
        <v>84.297174930004061</v>
      </c>
      <c r="AZ21" s="26">
        <v>83.169648936383595</v>
      </c>
      <c r="BA21" s="26">
        <v>81.897415761157163</v>
      </c>
      <c r="BB21" s="26">
        <v>80.506281739552804</v>
      </c>
      <c r="BC21" s="26">
        <v>79.042113371356862</v>
      </c>
      <c r="BD21" s="26">
        <v>77.522285888048373</v>
      </c>
      <c r="BE21" s="26">
        <v>75.960378202405707</v>
      </c>
      <c r="BF21" s="26">
        <v>71.830053812818647</v>
      </c>
      <c r="BG21" s="26">
        <v>68.940581574969201</v>
      </c>
      <c r="BH21" s="26">
        <v>67.411331953823208</v>
      </c>
      <c r="BI21" s="26">
        <v>66.62117367415928</v>
      </c>
      <c r="BK21" s="27">
        <v>68.540490893073169</v>
      </c>
      <c r="BL21" s="27">
        <v>66.999086805346849</v>
      </c>
      <c r="BM21" s="27">
        <v>66.056966931635088</v>
      </c>
      <c r="BN21" s="27">
        <v>65.225513824658037</v>
      </c>
      <c r="BO21" s="27">
        <v>64.142935396925708</v>
      </c>
      <c r="BP21" s="27">
        <v>62.889414252492962</v>
      </c>
      <c r="BQ21" s="27">
        <v>61.540734691282871</v>
      </c>
      <c r="BR21" s="27">
        <v>60.135764369478039</v>
      </c>
      <c r="BS21" s="27">
        <v>58.740238408506421</v>
      </c>
      <c r="BT21" s="27">
        <v>57.218222759219564</v>
      </c>
      <c r="BU21" s="27">
        <v>51.898984873075406</v>
      </c>
      <c r="BV21" s="27">
        <v>49.342873728198697</v>
      </c>
      <c r="BW21" s="27">
        <v>48.965935890655686</v>
      </c>
      <c r="BX21" s="27">
        <v>49.701896474338582</v>
      </c>
      <c r="BZ21" s="27">
        <v>86.540490893073169</v>
      </c>
      <c r="CA21" s="27">
        <v>84.999086805346849</v>
      </c>
      <c r="CB21" s="27">
        <v>84.056966931635088</v>
      </c>
      <c r="CC21" s="27">
        <v>83.225513824658037</v>
      </c>
      <c r="CD21" s="27">
        <v>82.142935396925708</v>
      </c>
      <c r="CE21" s="27">
        <v>80.889414252492969</v>
      </c>
      <c r="CF21" s="27">
        <v>79.540734691282864</v>
      </c>
      <c r="CG21" s="27">
        <v>78.135764369478039</v>
      </c>
      <c r="CH21" s="27">
        <v>76.740238408506428</v>
      </c>
      <c r="CI21" s="27">
        <v>75.218222759219572</v>
      </c>
      <c r="CJ21" s="27">
        <v>69.898984873075406</v>
      </c>
      <c r="CK21" s="27">
        <v>67.342873728198697</v>
      </c>
      <c r="CL21" s="27">
        <v>66.965935890655686</v>
      </c>
      <c r="CM21" s="27">
        <v>67.701896474338582</v>
      </c>
      <c r="CO21" s="28">
        <v>68.537684885349719</v>
      </c>
      <c r="CP21" s="28">
        <v>66.970564234058259</v>
      </c>
      <c r="CQ21" s="28">
        <v>66.052131932711063</v>
      </c>
      <c r="CR21" s="28">
        <v>65.237679110004592</v>
      </c>
      <c r="CS21" s="28">
        <v>64.22022347485516</v>
      </c>
      <c r="CT21" s="28">
        <v>63.045777654779549</v>
      </c>
      <c r="CU21" s="28">
        <v>61.744031680246557</v>
      </c>
      <c r="CV21" s="28">
        <v>60.399740105115981</v>
      </c>
      <c r="CW21" s="28">
        <v>59.21374553455766</v>
      </c>
      <c r="CX21" s="28">
        <v>58.008190470212398</v>
      </c>
      <c r="CY21" s="28">
        <v>50.163087621282898</v>
      </c>
      <c r="CZ21" s="28">
        <v>33.210909754966849</v>
      </c>
      <c r="DA21" s="28">
        <v>20.316999398852602</v>
      </c>
      <c r="DB21" s="28">
        <v>12.512124874030775</v>
      </c>
      <c r="DD21" s="28">
        <v>86.537684885349719</v>
      </c>
      <c r="DE21" s="28">
        <v>84.970564234058259</v>
      </c>
      <c r="DF21" s="28">
        <v>84.052131932711063</v>
      </c>
      <c r="DG21" s="28">
        <v>83.237679110004592</v>
      </c>
      <c r="DH21" s="28">
        <v>82.22022347485516</v>
      </c>
      <c r="DI21" s="28">
        <v>81.045777654779556</v>
      </c>
      <c r="DJ21" s="28">
        <v>79.744031680246565</v>
      </c>
      <c r="DK21" s="28">
        <v>78.399740105115981</v>
      </c>
      <c r="DL21" s="28">
        <v>77.21374553455766</v>
      </c>
      <c r="DM21" s="28">
        <v>76.008190470212398</v>
      </c>
      <c r="DN21" s="28">
        <v>68.163087621282898</v>
      </c>
      <c r="DO21" s="28">
        <v>51.210909754966849</v>
      </c>
      <c r="DP21" s="28">
        <v>38.316999398852602</v>
      </c>
      <c r="DQ21" s="28">
        <v>30.512124874030775</v>
      </c>
      <c r="DS21" s="29">
        <v>68.630485812347757</v>
      </c>
      <c r="DT21" s="29">
        <v>67.043045797771612</v>
      </c>
      <c r="DU21" s="29">
        <v>66.159877235333227</v>
      </c>
      <c r="DV21" s="29">
        <v>65.486613363720835</v>
      </c>
      <c r="DW21" s="29">
        <v>64.613705943568277</v>
      </c>
      <c r="DX21" s="29">
        <v>63.654004729694641</v>
      </c>
      <c r="DY21" s="29">
        <v>62.570137761770376</v>
      </c>
      <c r="DZ21" s="29">
        <v>61.483535059306867</v>
      </c>
      <c r="EA21" s="29">
        <v>60.001775476016185</v>
      </c>
      <c r="EB21" s="29">
        <v>55.821226730682447</v>
      </c>
      <c r="EC21" s="29">
        <v>36.712292106173152</v>
      </c>
      <c r="ED21" s="29">
        <v>21.594505824068733</v>
      </c>
      <c r="EE21" s="29">
        <v>13.413486971647956</v>
      </c>
      <c r="EF21" s="29">
        <v>16.899313041369197</v>
      </c>
      <c r="EH21" s="29">
        <v>86.630485812347757</v>
      </c>
      <c r="EI21" s="29">
        <v>85.043045797771612</v>
      </c>
      <c r="EJ21" s="29">
        <v>84.159877235333227</v>
      </c>
      <c r="EK21" s="29">
        <v>83.486613363720835</v>
      </c>
      <c r="EL21" s="29">
        <v>82.613705943568277</v>
      </c>
      <c r="EM21" s="29">
        <v>81.654004729694634</v>
      </c>
      <c r="EN21" s="29">
        <v>80.570137761770383</v>
      </c>
      <c r="EO21" s="29">
        <v>79.48353505930686</v>
      </c>
      <c r="EP21" s="29">
        <v>78.001775476016178</v>
      </c>
      <c r="EQ21" s="29">
        <v>73.82122673068244</v>
      </c>
      <c r="ER21" s="29">
        <v>54.712292106173152</v>
      </c>
      <c r="ES21" s="29">
        <v>39.594505824068733</v>
      </c>
      <c r="ET21" s="29">
        <v>31.413486971647956</v>
      </c>
      <c r="EU21" s="29">
        <v>34.899313041369197</v>
      </c>
      <c r="EW21" s="1">
        <v>385569</v>
      </c>
      <c r="EX21" s="80">
        <v>434469</v>
      </c>
      <c r="EY21" s="80" t="s">
        <v>858</v>
      </c>
    </row>
    <row r="22" spans="2:155" ht="16" thickBot="1" x14ac:dyDescent="0.4">
      <c r="B22" s="21" t="s">
        <v>383</v>
      </c>
      <c r="C22" s="23">
        <v>51.414201866480909</v>
      </c>
      <c r="D22" s="23">
        <v>49.450644336336012</v>
      </c>
      <c r="E22" s="23">
        <v>48.625273601384535</v>
      </c>
      <c r="F22" s="23">
        <v>47.400056464541535</v>
      </c>
      <c r="G22" s="23">
        <v>45.807989388466495</v>
      </c>
      <c r="H22" s="23">
        <v>43.87744706022238</v>
      </c>
      <c r="I22" s="23">
        <v>41.867477906890414</v>
      </c>
      <c r="J22" s="23">
        <v>39.835272960823445</v>
      </c>
      <c r="K22" s="23">
        <v>37.819192506269303</v>
      </c>
      <c r="L22" s="23">
        <v>35.774307573423272</v>
      </c>
      <c r="M22" s="23">
        <v>28.454504027442098</v>
      </c>
      <c r="N22" s="23">
        <v>24.173214280333212</v>
      </c>
      <c r="O22" s="23">
        <v>22.688441105769016</v>
      </c>
      <c r="P22" s="23">
        <v>22.223402645946763</v>
      </c>
      <c r="Q22" s="24"/>
      <c r="R22" s="23">
        <v>69.414201866480909</v>
      </c>
      <c r="S22" s="23">
        <v>67.450644336336012</v>
      </c>
      <c r="T22" s="23">
        <v>66.625273601384535</v>
      </c>
      <c r="U22" s="23">
        <v>65.400056464541535</v>
      </c>
      <c r="V22" s="23">
        <v>63.807989388466495</v>
      </c>
      <c r="W22" s="23">
        <v>61.87744706022238</v>
      </c>
      <c r="X22" s="23">
        <v>59.867477906890414</v>
      </c>
      <c r="Y22" s="23">
        <v>57.835272960823445</v>
      </c>
      <c r="Z22" s="23">
        <v>55.819192506269303</v>
      </c>
      <c r="AA22" s="23">
        <v>53.774307573423272</v>
      </c>
      <c r="AB22" s="23">
        <v>46.454504027442098</v>
      </c>
      <c r="AC22" s="23">
        <v>42.173214280333212</v>
      </c>
      <c r="AD22" s="23">
        <v>40.688441105769016</v>
      </c>
      <c r="AE22" s="23">
        <v>40.223402645946763</v>
      </c>
      <c r="AG22" s="25">
        <v>52.974451380544323</v>
      </c>
      <c r="AH22" s="25">
        <v>52.26885444612212</v>
      </c>
      <c r="AI22" s="25">
        <v>50.830660209864391</v>
      </c>
      <c r="AJ22" s="25">
        <v>49.168612839040691</v>
      </c>
      <c r="AK22" s="25">
        <v>47.334434273166949</v>
      </c>
      <c r="AL22" s="25">
        <v>45.360981431245278</v>
      </c>
      <c r="AM22" s="25">
        <v>43.235494058701349</v>
      </c>
      <c r="AN22" s="25">
        <v>41.00723483883732</v>
      </c>
      <c r="AO22" s="25">
        <v>38.682376796187313</v>
      </c>
      <c r="AP22" s="25">
        <v>36.31020775298127</v>
      </c>
      <c r="AQ22" s="25">
        <v>31.157843373608131</v>
      </c>
      <c r="AR22" s="25">
        <v>27.642863933970276</v>
      </c>
      <c r="AS22" s="25">
        <v>25.609846783405786</v>
      </c>
      <c r="AT22" s="25">
        <v>24.829284283661451</v>
      </c>
      <c r="AV22" s="26">
        <v>70.974451380544323</v>
      </c>
      <c r="AW22" s="26">
        <v>70.26885444612212</v>
      </c>
      <c r="AX22" s="26">
        <v>68.830660209864391</v>
      </c>
      <c r="AY22" s="26">
        <v>67.168612839040691</v>
      </c>
      <c r="AZ22" s="26">
        <v>65.334434273166949</v>
      </c>
      <c r="BA22" s="26">
        <v>63.360981431245278</v>
      </c>
      <c r="BB22" s="26">
        <v>61.235494058701349</v>
      </c>
      <c r="BC22" s="26">
        <v>59.00723483883732</v>
      </c>
      <c r="BD22" s="26">
        <v>56.682376796187313</v>
      </c>
      <c r="BE22" s="26">
        <v>54.31020775298127</v>
      </c>
      <c r="BF22" s="26">
        <v>49.157843373608131</v>
      </c>
      <c r="BG22" s="26">
        <v>45.642863933970276</v>
      </c>
      <c r="BH22" s="26">
        <v>43.609846783405786</v>
      </c>
      <c r="BI22" s="26">
        <v>42.829284283661451</v>
      </c>
      <c r="BK22" s="27">
        <v>51.257128759767681</v>
      </c>
      <c r="BL22" s="27">
        <v>49.35501569953496</v>
      </c>
      <c r="BM22" s="27">
        <v>48.591467720306667</v>
      </c>
      <c r="BN22" s="27">
        <v>47.428763275430342</v>
      </c>
      <c r="BO22" s="27">
        <v>45.945271414042239</v>
      </c>
      <c r="BP22" s="27">
        <v>44.15233165021175</v>
      </c>
      <c r="BQ22" s="27">
        <v>42.232528843122211</v>
      </c>
      <c r="BR22" s="27">
        <v>40.291093944465771</v>
      </c>
      <c r="BS22" s="27">
        <v>38.398336109638024</v>
      </c>
      <c r="BT22" s="27">
        <v>36.582739284104704</v>
      </c>
      <c r="BU22" s="27">
        <v>29.962154328024283</v>
      </c>
      <c r="BV22" s="27">
        <v>26.67982815661945</v>
      </c>
      <c r="BW22" s="27">
        <v>25.636444703267614</v>
      </c>
      <c r="BX22" s="27">
        <v>25.781527838081729</v>
      </c>
      <c r="BZ22" s="27">
        <v>69.257128759767681</v>
      </c>
      <c r="CA22" s="27">
        <v>67.35501569953496</v>
      </c>
      <c r="CB22" s="27">
        <v>66.591467720306667</v>
      </c>
      <c r="CC22" s="27">
        <v>65.428763275430342</v>
      </c>
      <c r="CD22" s="27">
        <v>63.945271414042239</v>
      </c>
      <c r="CE22" s="27">
        <v>62.15233165021175</v>
      </c>
      <c r="CF22" s="27">
        <v>60.232528843122211</v>
      </c>
      <c r="CG22" s="27">
        <v>58.291093944465771</v>
      </c>
      <c r="CH22" s="27">
        <v>56.398336109638024</v>
      </c>
      <c r="CI22" s="27">
        <v>54.582739284104704</v>
      </c>
      <c r="CJ22" s="27">
        <v>47.962154328024283</v>
      </c>
      <c r="CK22" s="27">
        <v>44.67982815661945</v>
      </c>
      <c r="CL22" s="27">
        <v>43.636444703267614</v>
      </c>
      <c r="CM22" s="27">
        <v>43.781527838081729</v>
      </c>
      <c r="CO22" s="28">
        <v>51.559759010277887</v>
      </c>
      <c r="CP22" s="28">
        <v>49.758846247623438</v>
      </c>
      <c r="CQ22" s="28">
        <v>49.108488044491381</v>
      </c>
      <c r="CR22" s="28">
        <v>48.070940821870906</v>
      </c>
      <c r="CS22" s="28">
        <v>46.712484909782845</v>
      </c>
      <c r="CT22" s="28">
        <v>45.007019956116253</v>
      </c>
      <c r="CU22" s="28">
        <v>43.225139048879413</v>
      </c>
      <c r="CV22" s="28">
        <v>41.430549956288317</v>
      </c>
      <c r="CW22" s="28">
        <v>39.684464603891485</v>
      </c>
      <c r="CX22" s="28">
        <v>37.971521204542896</v>
      </c>
      <c r="CY22" s="28">
        <v>30.516370234933845</v>
      </c>
      <c r="CZ22" s="28">
        <v>10.992327948648722</v>
      </c>
      <c r="DA22" s="28">
        <v>-5.0714305229346053</v>
      </c>
      <c r="DB22" s="28">
        <v>-17.249200810831269</v>
      </c>
      <c r="DD22" s="28">
        <v>69.559759010277887</v>
      </c>
      <c r="DE22" s="28">
        <v>67.758846247623438</v>
      </c>
      <c r="DF22" s="28">
        <v>67.108488044491381</v>
      </c>
      <c r="DG22" s="28">
        <v>66.070940821870906</v>
      </c>
      <c r="DH22" s="28">
        <v>64.712484909782845</v>
      </c>
      <c r="DI22" s="28">
        <v>63.007019956116253</v>
      </c>
      <c r="DJ22" s="28">
        <v>61.225139048879413</v>
      </c>
      <c r="DK22" s="28">
        <v>59.430549956288317</v>
      </c>
      <c r="DL22" s="28">
        <v>57.684464603891485</v>
      </c>
      <c r="DM22" s="28">
        <v>55.971521204542896</v>
      </c>
      <c r="DN22" s="28">
        <v>48.516370234933845</v>
      </c>
      <c r="DO22" s="28">
        <v>28.992327948648722</v>
      </c>
      <c r="DP22" s="28">
        <v>12.928569477065395</v>
      </c>
      <c r="DQ22" s="28">
        <v>0.75079918916873112</v>
      </c>
      <c r="DS22" s="29">
        <v>51.404039062722205</v>
      </c>
      <c r="DT22" s="29">
        <v>49.321637710693011</v>
      </c>
      <c r="DU22" s="29">
        <v>48.637207643572978</v>
      </c>
      <c r="DV22" s="29">
        <v>47.735593812596491</v>
      </c>
      <c r="DW22" s="29">
        <v>46.56371234702091</v>
      </c>
      <c r="DX22" s="29">
        <v>45.134081966432063</v>
      </c>
      <c r="DY22" s="29">
        <v>43.538208743195398</v>
      </c>
      <c r="DZ22" s="29">
        <v>41.994670049759691</v>
      </c>
      <c r="EA22" s="29">
        <v>40.441663339263073</v>
      </c>
      <c r="EB22" s="29">
        <v>38.595901456627416</v>
      </c>
      <c r="EC22" s="29">
        <v>16.98913196090227</v>
      </c>
      <c r="ED22" s="29">
        <v>-1.6128162315523298</v>
      </c>
      <c r="EE22" s="29">
        <v>-13.613321516531187</v>
      </c>
      <c r="EF22" s="29">
        <v>-11.089685886663915</v>
      </c>
      <c r="EH22" s="29">
        <v>69.404039062722205</v>
      </c>
      <c r="EI22" s="29">
        <v>67.321637710693011</v>
      </c>
      <c r="EJ22" s="29">
        <v>66.637207643572978</v>
      </c>
      <c r="EK22" s="29">
        <v>65.735593812596491</v>
      </c>
      <c r="EL22" s="29">
        <v>64.56371234702091</v>
      </c>
      <c r="EM22" s="29">
        <v>63.134081966432063</v>
      </c>
      <c r="EN22" s="29">
        <v>61.538208743195398</v>
      </c>
      <c r="EO22" s="29">
        <v>59.994670049759691</v>
      </c>
      <c r="EP22" s="29">
        <v>58.441663339263073</v>
      </c>
      <c r="EQ22" s="29">
        <v>56.595901456627416</v>
      </c>
      <c r="ER22" s="29">
        <v>34.98913196090227</v>
      </c>
      <c r="ES22" s="29">
        <v>16.38718376844767</v>
      </c>
      <c r="ET22" s="29">
        <v>4.3866784834688133</v>
      </c>
      <c r="EU22" s="29">
        <v>6.910314113336085</v>
      </c>
      <c r="EW22" s="1">
        <v>380272</v>
      </c>
      <c r="EX22" s="80">
        <v>411184</v>
      </c>
      <c r="EY22" s="80" t="s">
        <v>867</v>
      </c>
    </row>
    <row r="23" spans="2:155" ht="16" thickBot="1" x14ac:dyDescent="0.4">
      <c r="B23" s="21" t="s">
        <v>384</v>
      </c>
      <c r="C23" s="23">
        <v>34.315340125670517</v>
      </c>
      <c r="D23" s="23">
        <v>33.368442493337582</v>
      </c>
      <c r="E23" s="23">
        <v>33.38763302299013</v>
      </c>
      <c r="F23" s="23">
        <v>33.13589738566499</v>
      </c>
      <c r="G23" s="23">
        <v>32.722262275568028</v>
      </c>
      <c r="H23" s="23">
        <v>32.178439382746632</v>
      </c>
      <c r="I23" s="23">
        <v>31.617852823845595</v>
      </c>
      <c r="J23" s="23">
        <v>31.07461710452128</v>
      </c>
      <c r="K23" s="23">
        <v>30.559941123822313</v>
      </c>
      <c r="L23" s="23">
        <v>27.489102242564897</v>
      </c>
      <c r="M23" s="23">
        <v>15.6191198043866</v>
      </c>
      <c r="N23" s="23">
        <v>13.748208379463605</v>
      </c>
      <c r="O23" s="23">
        <v>13.317739692745491</v>
      </c>
      <c r="P23" s="23">
        <v>13.453315470316483</v>
      </c>
      <c r="Q23" s="24"/>
      <c r="R23" s="23">
        <v>65.815340125670517</v>
      </c>
      <c r="S23" s="23">
        <v>64.868442493337582</v>
      </c>
      <c r="T23" s="23">
        <v>64.88763302299013</v>
      </c>
      <c r="U23" s="23">
        <v>64.63589738566499</v>
      </c>
      <c r="V23" s="23">
        <v>64.222262275568028</v>
      </c>
      <c r="W23" s="23">
        <v>63.678439382746632</v>
      </c>
      <c r="X23" s="23">
        <v>63.117852823845595</v>
      </c>
      <c r="Y23" s="23">
        <v>62.57461710452128</v>
      </c>
      <c r="Z23" s="23">
        <v>62.059941123822313</v>
      </c>
      <c r="AA23" s="23">
        <v>58.989102242564897</v>
      </c>
      <c r="AB23" s="23">
        <v>47.1191198043866</v>
      </c>
      <c r="AC23" s="23">
        <v>45.248208379463605</v>
      </c>
      <c r="AD23" s="23">
        <v>44.817739692745491</v>
      </c>
      <c r="AE23" s="23">
        <v>44.953315470316483</v>
      </c>
      <c r="AG23" s="25">
        <v>35.392865080723979</v>
      </c>
      <c r="AH23" s="25">
        <v>35.303594911649412</v>
      </c>
      <c r="AI23" s="25">
        <v>34.909821808956593</v>
      </c>
      <c r="AJ23" s="25">
        <v>34.365211425983404</v>
      </c>
      <c r="AK23" s="25">
        <v>33.760996798279322</v>
      </c>
      <c r="AL23" s="25">
        <v>33.114379933413048</v>
      </c>
      <c r="AM23" s="25">
        <v>32.41185042867022</v>
      </c>
      <c r="AN23" s="25">
        <v>31.703371412702921</v>
      </c>
      <c r="AO23" s="25">
        <v>30.988905377381585</v>
      </c>
      <c r="AP23" s="25">
        <v>30.278686515336531</v>
      </c>
      <c r="AQ23" s="25">
        <v>28.447411990600486</v>
      </c>
      <c r="AR23" s="25">
        <v>27.058377600682718</v>
      </c>
      <c r="AS23" s="25">
        <v>26.220796117665245</v>
      </c>
      <c r="AT23" s="25">
        <v>25.737368052682157</v>
      </c>
      <c r="AV23" s="26">
        <v>66.892865080723979</v>
      </c>
      <c r="AW23" s="26">
        <v>66.803594911649412</v>
      </c>
      <c r="AX23" s="26">
        <v>66.409821808956593</v>
      </c>
      <c r="AY23" s="26">
        <v>65.865211425983404</v>
      </c>
      <c r="AZ23" s="26">
        <v>65.260996798279322</v>
      </c>
      <c r="BA23" s="26">
        <v>64.614379933413048</v>
      </c>
      <c r="BB23" s="26">
        <v>63.91185042867022</v>
      </c>
      <c r="BC23" s="26">
        <v>63.203371412702921</v>
      </c>
      <c r="BD23" s="26">
        <v>62.488905377381585</v>
      </c>
      <c r="BE23" s="26">
        <v>61.778686515336531</v>
      </c>
      <c r="BF23" s="26">
        <v>59.947411990600486</v>
      </c>
      <c r="BG23" s="26">
        <v>58.558377600682718</v>
      </c>
      <c r="BH23" s="26">
        <v>57.720796117665245</v>
      </c>
      <c r="BI23" s="26">
        <v>57.237368052682157</v>
      </c>
      <c r="BK23" s="27">
        <v>34.326613597378426</v>
      </c>
      <c r="BL23" s="27">
        <v>33.391411776096106</v>
      </c>
      <c r="BM23" s="27">
        <v>33.422665328723639</v>
      </c>
      <c r="BN23" s="27">
        <v>33.183354444721701</v>
      </c>
      <c r="BO23" s="27">
        <v>32.784265382646907</v>
      </c>
      <c r="BP23" s="27">
        <v>32.256684153771701</v>
      </c>
      <c r="BQ23" s="27">
        <v>31.712704036990615</v>
      </c>
      <c r="BR23" s="27">
        <v>31.186041602333049</v>
      </c>
      <c r="BS23" s="27">
        <v>30.69417949086386</v>
      </c>
      <c r="BT23" s="27">
        <v>27.667264505533339</v>
      </c>
      <c r="BU23" s="27">
        <v>15.956833382891134</v>
      </c>
      <c r="BV23" s="27">
        <v>14.382639630355968</v>
      </c>
      <c r="BW23" s="27">
        <v>14.34754281329181</v>
      </c>
      <c r="BX23" s="27">
        <v>14.78565830894641</v>
      </c>
      <c r="BZ23" s="27">
        <v>65.826613597378426</v>
      </c>
      <c r="CA23" s="27">
        <v>64.891411776096106</v>
      </c>
      <c r="CB23" s="27">
        <v>64.922665328723639</v>
      </c>
      <c r="CC23" s="27">
        <v>64.683354444721701</v>
      </c>
      <c r="CD23" s="27">
        <v>64.284265382646907</v>
      </c>
      <c r="CE23" s="27">
        <v>63.756684153771701</v>
      </c>
      <c r="CF23" s="27">
        <v>63.212704036990615</v>
      </c>
      <c r="CG23" s="27">
        <v>62.686041602333049</v>
      </c>
      <c r="CH23" s="27">
        <v>62.19417949086386</v>
      </c>
      <c r="CI23" s="27">
        <v>59.167264505533339</v>
      </c>
      <c r="CJ23" s="27">
        <v>47.456833382891134</v>
      </c>
      <c r="CK23" s="27">
        <v>45.882639630355968</v>
      </c>
      <c r="CL23" s="27">
        <v>45.84754281329181</v>
      </c>
      <c r="CM23" s="27">
        <v>46.28565830894641</v>
      </c>
      <c r="CO23" s="28">
        <v>34.417023282506008</v>
      </c>
      <c r="CP23" s="28">
        <v>33.59847763440662</v>
      </c>
      <c r="CQ23" s="28">
        <v>20.832756104915973</v>
      </c>
      <c r="CR23" s="28">
        <v>7.8027570968695557</v>
      </c>
      <c r="CS23" s="28">
        <v>7.55287594967524</v>
      </c>
      <c r="CT23" s="28">
        <v>7.213977338095944</v>
      </c>
      <c r="CU23" s="28">
        <v>6.8477115048611523</v>
      </c>
      <c r="CV23" s="28">
        <v>6.4583750076830455</v>
      </c>
      <c r="CW23" s="28">
        <v>6.0000641633178304</v>
      </c>
      <c r="CX23" s="28">
        <v>3.7037048493300802</v>
      </c>
      <c r="CY23" s="28">
        <v>-5.1207805842340974</v>
      </c>
      <c r="CZ23" s="28">
        <v>-11.490891697437092</v>
      </c>
      <c r="DA23" s="28">
        <v>-15.672108188512325</v>
      </c>
      <c r="DB23" s="28">
        <v>-17.989933783354857</v>
      </c>
      <c r="DD23" s="28">
        <v>65.917023282506008</v>
      </c>
      <c r="DE23" s="28">
        <v>65.09847763440662</v>
      </c>
      <c r="DF23" s="28">
        <v>52.332756104915973</v>
      </c>
      <c r="DG23" s="28">
        <v>39.302757096869556</v>
      </c>
      <c r="DH23" s="28">
        <v>39.05287594967524</v>
      </c>
      <c r="DI23" s="28">
        <v>38.713977338095944</v>
      </c>
      <c r="DJ23" s="28">
        <v>38.347711504861152</v>
      </c>
      <c r="DK23" s="28">
        <v>37.958375007683046</v>
      </c>
      <c r="DL23" s="28">
        <v>37.50006416331783</v>
      </c>
      <c r="DM23" s="28">
        <v>35.20370484933008</v>
      </c>
      <c r="DN23" s="28">
        <v>26.379219415765903</v>
      </c>
      <c r="DO23" s="28">
        <v>20.009108302562908</v>
      </c>
      <c r="DP23" s="28">
        <v>15.827891811487675</v>
      </c>
      <c r="DQ23" s="28">
        <v>13.510066216645143</v>
      </c>
      <c r="DS23" s="29">
        <v>34.424932757716562</v>
      </c>
      <c r="DT23" s="29">
        <v>33.596130791664947</v>
      </c>
      <c r="DU23" s="29">
        <v>20.848760881066994</v>
      </c>
      <c r="DV23" s="29">
        <v>7.8671917636924888</v>
      </c>
      <c r="DW23" s="29">
        <v>7.6607917136183801</v>
      </c>
      <c r="DX23" s="29">
        <v>7.3743417146053361</v>
      </c>
      <c r="DY23" s="29">
        <v>6.9636187459970955</v>
      </c>
      <c r="DZ23" s="29">
        <v>6.6029561730898081</v>
      </c>
      <c r="EA23" s="29">
        <v>6.1267858724444721</v>
      </c>
      <c r="EB23" s="29">
        <v>3.2741814542837488</v>
      </c>
      <c r="EC23" s="29">
        <v>-10.901049794377514</v>
      </c>
      <c r="ED23" s="29">
        <v>-16.048868361859761</v>
      </c>
      <c r="EE23" s="29">
        <v>-18.561987024420077</v>
      </c>
      <c r="EF23" s="29">
        <v>-16.669512002063726</v>
      </c>
      <c r="EH23" s="29">
        <v>65.924932757716562</v>
      </c>
      <c r="EI23" s="29">
        <v>65.096130791664947</v>
      </c>
      <c r="EJ23" s="29">
        <v>52.348760881066994</v>
      </c>
      <c r="EK23" s="29">
        <v>39.367191763692489</v>
      </c>
      <c r="EL23" s="29">
        <v>39.16079171361838</v>
      </c>
      <c r="EM23" s="29">
        <v>38.874341714605336</v>
      </c>
      <c r="EN23" s="29">
        <v>38.463618745997096</v>
      </c>
      <c r="EO23" s="29">
        <v>38.102956173089808</v>
      </c>
      <c r="EP23" s="29">
        <v>37.626785872444472</v>
      </c>
      <c r="EQ23" s="29">
        <v>34.774181454283749</v>
      </c>
      <c r="ER23" s="29">
        <v>20.598950205622486</v>
      </c>
      <c r="ES23" s="29">
        <v>15.451131638140239</v>
      </c>
      <c r="ET23" s="29">
        <v>12.938012975579923</v>
      </c>
      <c r="EU23" s="29">
        <v>14.830487997936274</v>
      </c>
      <c r="EW23" s="1">
        <v>407769</v>
      </c>
      <c r="EX23" s="80">
        <v>375476</v>
      </c>
      <c r="EY23" s="80" t="s">
        <v>863</v>
      </c>
    </row>
    <row r="24" spans="2:155" ht="16" thickBot="1" x14ac:dyDescent="0.4">
      <c r="B24" s="21" t="s">
        <v>385</v>
      </c>
      <c r="C24" s="23">
        <v>30.051327493711369</v>
      </c>
      <c r="D24" s="23">
        <v>27.18132505944476</v>
      </c>
      <c r="E24" s="23">
        <v>25.791047784033182</v>
      </c>
      <c r="F24" s="23">
        <v>20.867396908546539</v>
      </c>
      <c r="G24" s="23">
        <v>15.425576259160465</v>
      </c>
      <c r="H24" s="23">
        <v>9.4991437459797226</v>
      </c>
      <c r="I24" s="23">
        <v>3.1748084966913552</v>
      </c>
      <c r="J24" s="23">
        <v>-2.3180826429426986</v>
      </c>
      <c r="K24" s="23">
        <v>-8.3239220185491831</v>
      </c>
      <c r="L24" s="23">
        <v>-16.757312326283824</v>
      </c>
      <c r="M24" s="23">
        <v>-35.914700846462779</v>
      </c>
      <c r="N24" s="23">
        <v>-48.447637745640662</v>
      </c>
      <c r="O24" s="23">
        <v>-52.510372299425654</v>
      </c>
      <c r="P24" s="23">
        <v>-51.389351413478238</v>
      </c>
      <c r="Q24" s="24"/>
      <c r="R24" s="23">
        <v>53.051327493711369</v>
      </c>
      <c r="S24" s="23">
        <v>50.18132505944476</v>
      </c>
      <c r="T24" s="23">
        <v>48.791047784033182</v>
      </c>
      <c r="U24" s="23">
        <v>43.867396908546539</v>
      </c>
      <c r="V24" s="23">
        <v>38.425576259160465</v>
      </c>
      <c r="W24" s="23">
        <v>32.499143745979723</v>
      </c>
      <c r="X24" s="23">
        <v>26.174808496691355</v>
      </c>
      <c r="Y24" s="23">
        <v>20.681917357057301</v>
      </c>
      <c r="Z24" s="23">
        <v>14.676077981450817</v>
      </c>
      <c r="AA24" s="23">
        <v>6.2426876737161763</v>
      </c>
      <c r="AB24" s="23">
        <v>-12.914700846462779</v>
      </c>
      <c r="AC24" s="23">
        <v>-25.447637745640662</v>
      </c>
      <c r="AD24" s="23">
        <v>-29.510372299425654</v>
      </c>
      <c r="AE24" s="23">
        <v>-28.389351413478238</v>
      </c>
      <c r="AG24" s="25">
        <v>32.042481563545138</v>
      </c>
      <c r="AH24" s="25">
        <v>30.802877653118188</v>
      </c>
      <c r="AI24" s="25">
        <v>28.65362795560057</v>
      </c>
      <c r="AJ24" s="25">
        <v>25.80794384694542</v>
      </c>
      <c r="AK24" s="25">
        <v>22.559166933180848</v>
      </c>
      <c r="AL24" s="25">
        <v>18.935977927613237</v>
      </c>
      <c r="AM24" s="25">
        <v>14.873761326452893</v>
      </c>
      <c r="AN24" s="25">
        <v>10.875800520553412</v>
      </c>
      <c r="AO24" s="25">
        <v>6.7516553938693846</v>
      </c>
      <c r="AP24" s="25">
        <v>2.5617666025655126</v>
      </c>
      <c r="AQ24" s="25">
        <v>-8.2969650173533296</v>
      </c>
      <c r="AR24" s="25">
        <v>-17.263017098588023</v>
      </c>
      <c r="AS24" s="25">
        <v>-24.129374519680539</v>
      </c>
      <c r="AT24" s="25">
        <v>-28.299604628380621</v>
      </c>
      <c r="AV24" s="26">
        <v>55.042481563545138</v>
      </c>
      <c r="AW24" s="26">
        <v>53.802877653118188</v>
      </c>
      <c r="AX24" s="26">
        <v>51.65362795560057</v>
      </c>
      <c r="AY24" s="26">
        <v>48.80794384694542</v>
      </c>
      <c r="AZ24" s="26">
        <v>45.559166933180848</v>
      </c>
      <c r="BA24" s="26">
        <v>41.935977927613237</v>
      </c>
      <c r="BB24" s="26">
        <v>37.873761326452893</v>
      </c>
      <c r="BC24" s="26">
        <v>33.875800520553412</v>
      </c>
      <c r="BD24" s="26">
        <v>29.751655393869385</v>
      </c>
      <c r="BE24" s="26">
        <v>25.561766602565513</v>
      </c>
      <c r="BF24" s="26">
        <v>14.70303498264667</v>
      </c>
      <c r="BG24" s="26">
        <v>5.7369829014119773</v>
      </c>
      <c r="BH24" s="26">
        <v>-1.1293745196805389</v>
      </c>
      <c r="BI24" s="26">
        <v>-5.2996046283806209</v>
      </c>
      <c r="BK24" s="27">
        <v>30.105721147910572</v>
      </c>
      <c r="BL24" s="27">
        <v>27.262265885047384</v>
      </c>
      <c r="BM24" s="27">
        <v>25.868449573676529</v>
      </c>
      <c r="BN24" s="27">
        <v>20.9983847510548</v>
      </c>
      <c r="BO24" s="27">
        <v>15.624985612453088</v>
      </c>
      <c r="BP24" s="27">
        <v>9.7806104434586985</v>
      </c>
      <c r="BQ24" s="27">
        <v>3.5422445537431315</v>
      </c>
      <c r="BR24" s="27">
        <v>-1.8609298294415737</v>
      </c>
      <c r="BS24" s="27">
        <v>-7.730216241457498</v>
      </c>
      <c r="BT24" s="27">
        <v>-15.866026059016548</v>
      </c>
      <c r="BU24" s="27">
        <v>-34.033056831328963</v>
      </c>
      <c r="BV24" s="27">
        <v>-43.867735602537579</v>
      </c>
      <c r="BW24" s="27">
        <v>-46.131532229199195</v>
      </c>
      <c r="BX24" s="27">
        <v>-43.76035577170731</v>
      </c>
      <c r="BZ24" s="27">
        <v>53.105721147910572</v>
      </c>
      <c r="CA24" s="27">
        <v>50.262265885047384</v>
      </c>
      <c r="CB24" s="27">
        <v>48.868449573676529</v>
      </c>
      <c r="CC24" s="27">
        <v>43.9983847510548</v>
      </c>
      <c r="CD24" s="27">
        <v>38.624985612453088</v>
      </c>
      <c r="CE24" s="27">
        <v>32.780610443458698</v>
      </c>
      <c r="CF24" s="27">
        <v>26.542244553743132</v>
      </c>
      <c r="CG24" s="27">
        <v>21.139070170558426</v>
      </c>
      <c r="CH24" s="27">
        <v>15.269783758542502</v>
      </c>
      <c r="CI24" s="27">
        <v>7.1339739409834522</v>
      </c>
      <c r="CJ24" s="27">
        <v>-11.033056831328963</v>
      </c>
      <c r="CK24" s="27">
        <v>-20.867735602537579</v>
      </c>
      <c r="CL24" s="27">
        <v>-23.131532229199195</v>
      </c>
      <c r="CM24" s="27">
        <v>-20.76035577170731</v>
      </c>
      <c r="CO24" s="28">
        <v>30.170888387885554</v>
      </c>
      <c r="CP24" s="28">
        <v>27.343232726939959</v>
      </c>
      <c r="CQ24" s="28">
        <v>26.037574059754263</v>
      </c>
      <c r="CR24" s="28">
        <v>21.222100562334276</v>
      </c>
      <c r="CS24" s="28">
        <v>15.898942804466628</v>
      </c>
      <c r="CT24" s="28">
        <v>10.060469328808693</v>
      </c>
      <c r="CU24" s="28">
        <v>3.68377830509462</v>
      </c>
      <c r="CV24" s="28">
        <v>-1.826678171896873</v>
      </c>
      <c r="CW24" s="28">
        <v>-7.6691464795291608</v>
      </c>
      <c r="CX24" s="28">
        <v>-17.134675764022489</v>
      </c>
      <c r="CY24" s="28">
        <v>-43.751914250616238</v>
      </c>
      <c r="CZ24" s="28">
        <v>-80.053828285451544</v>
      </c>
      <c r="DA24" s="28">
        <v>-103.28470087345875</v>
      </c>
      <c r="DB24" s="28">
        <v>-118.38950807918405</v>
      </c>
      <c r="DD24" s="28">
        <v>53.170888387885554</v>
      </c>
      <c r="DE24" s="28">
        <v>50.343232726939959</v>
      </c>
      <c r="DF24" s="28">
        <v>49.037574059754263</v>
      </c>
      <c r="DG24" s="28">
        <v>44.222100562334276</v>
      </c>
      <c r="DH24" s="28">
        <v>38.898942804466628</v>
      </c>
      <c r="DI24" s="28">
        <v>33.060469328808693</v>
      </c>
      <c r="DJ24" s="28">
        <v>26.68377830509462</v>
      </c>
      <c r="DK24" s="28">
        <v>21.173321828103127</v>
      </c>
      <c r="DL24" s="28">
        <v>15.330853520470839</v>
      </c>
      <c r="DM24" s="28">
        <v>5.8653242359775106</v>
      </c>
      <c r="DN24" s="28">
        <v>-20.751914250616238</v>
      </c>
      <c r="DO24" s="28">
        <v>-57.053828285451544</v>
      </c>
      <c r="DP24" s="28">
        <v>-80.284700873458746</v>
      </c>
      <c r="DQ24" s="28">
        <v>-95.389508079184054</v>
      </c>
      <c r="DS24" s="29">
        <v>30.314751696924532</v>
      </c>
      <c r="DT24" s="29">
        <v>27.391189548520529</v>
      </c>
      <c r="DU24" s="29">
        <v>26.005960362597705</v>
      </c>
      <c r="DV24" s="29">
        <v>21.330089674420378</v>
      </c>
      <c r="DW24" s="29">
        <v>16.092859041948515</v>
      </c>
      <c r="DX24" s="29">
        <v>9.9856540066071489</v>
      </c>
      <c r="DY24" s="29">
        <v>-2.4505070378324945E-2</v>
      </c>
      <c r="DZ24" s="29">
        <v>-10.274183295228823</v>
      </c>
      <c r="EA24" s="29">
        <v>-16.534452722171835</v>
      </c>
      <c r="EB24" s="29">
        <v>-27.770724837027643</v>
      </c>
      <c r="EC24" s="29">
        <v>-69.230153077996988</v>
      </c>
      <c r="ED24" s="29">
        <v>-99.267592103545439</v>
      </c>
      <c r="EE24" s="29">
        <v>-114.0765784722488</v>
      </c>
      <c r="EF24" s="29">
        <v>-107.91149538869598</v>
      </c>
      <c r="EH24" s="29">
        <v>53.314751696924532</v>
      </c>
      <c r="EI24" s="29">
        <v>50.391189548520529</v>
      </c>
      <c r="EJ24" s="29">
        <v>49.005960362597705</v>
      </c>
      <c r="EK24" s="29">
        <v>44.330089674420378</v>
      </c>
      <c r="EL24" s="29">
        <v>39.092859041948515</v>
      </c>
      <c r="EM24" s="29">
        <v>32.985654006607149</v>
      </c>
      <c r="EN24" s="29">
        <v>22.975494929621675</v>
      </c>
      <c r="EO24" s="29">
        <v>12.725816704771177</v>
      </c>
      <c r="EP24" s="29">
        <v>6.4655472778281649</v>
      </c>
      <c r="EQ24" s="29">
        <v>-4.7707248370276432</v>
      </c>
      <c r="ER24" s="29">
        <v>-46.230153077996988</v>
      </c>
      <c r="ES24" s="29">
        <v>-76.267592103545439</v>
      </c>
      <c r="ET24" s="29">
        <v>-91.076578472248798</v>
      </c>
      <c r="EU24" s="29">
        <v>-84.911495388695982</v>
      </c>
      <c r="EW24" s="1">
        <v>338655</v>
      </c>
      <c r="EX24" s="80">
        <v>556583</v>
      </c>
      <c r="EY24" s="80" t="s">
        <v>873</v>
      </c>
    </row>
    <row r="25" spans="2:155" ht="16" thickBot="1" x14ac:dyDescent="0.4">
      <c r="B25" s="21" t="s">
        <v>73</v>
      </c>
      <c r="C25" s="23">
        <v>9.9883365463281546</v>
      </c>
      <c r="D25" s="23">
        <v>7.8212957225477453</v>
      </c>
      <c r="E25" s="23">
        <v>6.8830086738741834</v>
      </c>
      <c r="F25" s="23">
        <v>6.8031784042304224</v>
      </c>
      <c r="G25" s="23">
        <v>6.6693237842634687</v>
      </c>
      <c r="H25" s="23">
        <v>6.4794687838599714</v>
      </c>
      <c r="I25" s="23">
        <v>6.2701716126507989</v>
      </c>
      <c r="J25" s="23">
        <v>6.0612465924019929</v>
      </c>
      <c r="K25" s="23">
        <v>5.8562737391303941</v>
      </c>
      <c r="L25" s="23">
        <v>5.6488706401562787</v>
      </c>
      <c r="M25" s="23">
        <v>4.5508045648408277</v>
      </c>
      <c r="N25" s="23">
        <v>3.1148894169690706</v>
      </c>
      <c r="O25" s="23">
        <v>2.0504682104602594</v>
      </c>
      <c r="P25" s="23">
        <v>0.84977842782308599</v>
      </c>
      <c r="Q25" s="24"/>
      <c r="R25" s="23">
        <v>30.488336546328156</v>
      </c>
      <c r="S25" s="23">
        <v>28.321295722547745</v>
      </c>
      <c r="T25" s="23">
        <v>27.383008673874183</v>
      </c>
      <c r="U25" s="23">
        <v>27.303178404230422</v>
      </c>
      <c r="V25" s="23">
        <v>27.169323784263469</v>
      </c>
      <c r="W25" s="23">
        <v>26.979468783859971</v>
      </c>
      <c r="X25" s="23">
        <v>26.770171612650799</v>
      </c>
      <c r="Y25" s="23">
        <v>26.561246592401993</v>
      </c>
      <c r="Z25" s="23">
        <v>26.356273739130394</v>
      </c>
      <c r="AA25" s="23">
        <v>26.148870640156279</v>
      </c>
      <c r="AB25" s="23">
        <v>25.050804564840828</v>
      </c>
      <c r="AC25" s="23">
        <v>23.614889416969071</v>
      </c>
      <c r="AD25" s="23">
        <v>22.550468210460259</v>
      </c>
      <c r="AE25" s="23">
        <v>21.349778427823086</v>
      </c>
      <c r="AG25" s="25">
        <v>11.272188377014494</v>
      </c>
      <c r="AH25" s="25">
        <v>10.305348632977374</v>
      </c>
      <c r="AI25" s="25">
        <v>9.6870775312203357</v>
      </c>
      <c r="AJ25" s="25">
        <v>9.4872939170461255</v>
      </c>
      <c r="AK25" s="25">
        <v>9.2630925288765642</v>
      </c>
      <c r="AL25" s="25">
        <v>9.0158287219164865</v>
      </c>
      <c r="AM25" s="25">
        <v>8.7338901651866347</v>
      </c>
      <c r="AN25" s="25">
        <v>8.4374042767074258</v>
      </c>
      <c r="AO25" s="25">
        <v>8.1261689267283543</v>
      </c>
      <c r="AP25" s="25">
        <v>7.803851337531615</v>
      </c>
      <c r="AQ25" s="25">
        <v>6.9974395972104872</v>
      </c>
      <c r="AR25" s="25">
        <v>6.1472174458720872</v>
      </c>
      <c r="AS25" s="25">
        <v>5.2866687762251487</v>
      </c>
      <c r="AT25" s="25">
        <v>4.6366422324917309</v>
      </c>
      <c r="AV25" s="26">
        <v>31.772188377014494</v>
      </c>
      <c r="AW25" s="26">
        <v>30.805348632977374</v>
      </c>
      <c r="AX25" s="26">
        <v>30.187077531220336</v>
      </c>
      <c r="AY25" s="26">
        <v>29.987293917046124</v>
      </c>
      <c r="AZ25" s="26">
        <v>29.763092528876562</v>
      </c>
      <c r="BA25" s="26">
        <v>29.515828721916485</v>
      </c>
      <c r="BB25" s="26">
        <v>29.233890165186637</v>
      </c>
      <c r="BC25" s="26">
        <v>28.937404276707426</v>
      </c>
      <c r="BD25" s="26">
        <v>28.626168926728354</v>
      </c>
      <c r="BE25" s="26">
        <v>28.303851337531615</v>
      </c>
      <c r="BF25" s="26">
        <v>27.497439597210487</v>
      </c>
      <c r="BG25" s="26">
        <v>26.647217445872087</v>
      </c>
      <c r="BH25" s="26">
        <v>25.786668776225149</v>
      </c>
      <c r="BI25" s="26">
        <v>25.136642232491731</v>
      </c>
      <c r="BK25" s="27">
        <v>9.996851932286372</v>
      </c>
      <c r="BL25" s="27">
        <v>7.8382339356313793</v>
      </c>
      <c r="BM25" s="27">
        <v>6.9082463868515482</v>
      </c>
      <c r="BN25" s="27">
        <v>6.8368041526181464</v>
      </c>
      <c r="BO25" s="27">
        <v>6.7120528512406175</v>
      </c>
      <c r="BP25" s="27">
        <v>6.5324357518684018</v>
      </c>
      <c r="BQ25" s="27">
        <v>6.3340898067123987</v>
      </c>
      <c r="BR25" s="27">
        <v>6.136598505486603</v>
      </c>
      <c r="BS25" s="27">
        <v>5.9461134768271471</v>
      </c>
      <c r="BT25" s="27">
        <v>5.762308513854645</v>
      </c>
      <c r="BU25" s="27">
        <v>4.8794413762787734</v>
      </c>
      <c r="BV25" s="27">
        <v>4.1139422045055873</v>
      </c>
      <c r="BW25" s="27">
        <v>3.3789728700302106</v>
      </c>
      <c r="BX25" s="27">
        <v>2.80930571037824</v>
      </c>
      <c r="BZ25" s="27">
        <v>30.496851932286372</v>
      </c>
      <c r="CA25" s="27">
        <v>28.338233935631379</v>
      </c>
      <c r="CB25" s="27">
        <v>27.408246386851548</v>
      </c>
      <c r="CC25" s="27">
        <v>27.336804152618146</v>
      </c>
      <c r="CD25" s="27">
        <v>27.212052851240617</v>
      </c>
      <c r="CE25" s="27">
        <v>27.032435751868402</v>
      </c>
      <c r="CF25" s="27">
        <v>26.834089806712399</v>
      </c>
      <c r="CG25" s="27">
        <v>26.636598505486603</v>
      </c>
      <c r="CH25" s="27">
        <v>26.446113476827147</v>
      </c>
      <c r="CI25" s="27">
        <v>26.262308513854645</v>
      </c>
      <c r="CJ25" s="27">
        <v>25.379441376278773</v>
      </c>
      <c r="CK25" s="27">
        <v>24.613942204505587</v>
      </c>
      <c r="CL25" s="27">
        <v>23.878972870030211</v>
      </c>
      <c r="CM25" s="27">
        <v>23.30930571037824</v>
      </c>
      <c r="CO25" s="28">
        <v>10.013429355833054</v>
      </c>
      <c r="CP25" s="28">
        <v>7.8723461757603559</v>
      </c>
      <c r="CQ25" s="28">
        <v>6.9593069214407386</v>
      </c>
      <c r="CR25" s="28">
        <v>6.9039259179290227</v>
      </c>
      <c r="CS25" s="28">
        <v>6.7941312408081487</v>
      </c>
      <c r="CT25" s="28">
        <v>6.6035386600393906</v>
      </c>
      <c r="CU25" s="28">
        <v>6.368969534479394</v>
      </c>
      <c r="CV25" s="28">
        <v>6.1129233849540618</v>
      </c>
      <c r="CW25" s="28">
        <v>5.8421657923521018</v>
      </c>
      <c r="CX25" s="28">
        <v>5.5596038023767562</v>
      </c>
      <c r="CY25" s="28">
        <v>3.4001691164209049</v>
      </c>
      <c r="CZ25" s="28">
        <v>0.75292802749812893</v>
      </c>
      <c r="DA25" s="28">
        <v>-0.9210746035591697</v>
      </c>
      <c r="DB25" s="28">
        <v>-2.2450410587374954</v>
      </c>
      <c r="DD25" s="28">
        <v>30.513429355833054</v>
      </c>
      <c r="DE25" s="28">
        <v>28.372346175760356</v>
      </c>
      <c r="DF25" s="28">
        <v>27.459306921440739</v>
      </c>
      <c r="DG25" s="28">
        <v>27.403925917929023</v>
      </c>
      <c r="DH25" s="28">
        <v>27.294131240808149</v>
      </c>
      <c r="DI25" s="28">
        <v>27.103538660039391</v>
      </c>
      <c r="DJ25" s="28">
        <v>26.868969534479394</v>
      </c>
      <c r="DK25" s="28">
        <v>26.612923384954062</v>
      </c>
      <c r="DL25" s="28">
        <v>26.342165792352102</v>
      </c>
      <c r="DM25" s="28">
        <v>26.059603802376756</v>
      </c>
      <c r="DN25" s="28">
        <v>23.900169116420905</v>
      </c>
      <c r="DO25" s="28">
        <v>21.252928027498129</v>
      </c>
      <c r="DP25" s="28">
        <v>19.57892539644083</v>
      </c>
      <c r="DQ25" s="28">
        <v>18.254958941262505</v>
      </c>
      <c r="DS25" s="29">
        <v>10.008585342608251</v>
      </c>
      <c r="DT25" s="29">
        <v>7.8475274446866763</v>
      </c>
      <c r="DU25" s="29">
        <v>6.9235253068838496</v>
      </c>
      <c r="DV25" s="29">
        <v>6.8670648233100913</v>
      </c>
      <c r="DW25" s="29">
        <v>6.7550633389472985</v>
      </c>
      <c r="DX25" s="29">
        <v>6.537251800279229</v>
      </c>
      <c r="DY25" s="29">
        <v>6.2403472105117181</v>
      </c>
      <c r="DZ25" s="29">
        <v>5.9002083921618471</v>
      </c>
      <c r="EA25" s="29">
        <v>5.5214418446808224</v>
      </c>
      <c r="EB25" s="29">
        <v>5.0300885333901988</v>
      </c>
      <c r="EC25" s="29">
        <v>2.2333057271387844</v>
      </c>
      <c r="ED25" s="29">
        <v>-0.2243879204951611</v>
      </c>
      <c r="EE25" s="29">
        <v>-1.9143447979333956</v>
      </c>
      <c r="EF25" s="29">
        <v>-1.7136854232629481</v>
      </c>
      <c r="EH25" s="29">
        <v>30.508585342608249</v>
      </c>
      <c r="EI25" s="29">
        <v>28.347527444686676</v>
      </c>
      <c r="EJ25" s="29">
        <v>27.42352530688385</v>
      </c>
      <c r="EK25" s="29">
        <v>27.367064823310091</v>
      </c>
      <c r="EL25" s="29">
        <v>27.255063338947298</v>
      </c>
      <c r="EM25" s="29">
        <v>27.037251800279229</v>
      </c>
      <c r="EN25" s="29">
        <v>26.740347210511718</v>
      </c>
      <c r="EO25" s="29">
        <v>26.400208392161847</v>
      </c>
      <c r="EP25" s="29">
        <v>26.021441844680822</v>
      </c>
      <c r="EQ25" s="29">
        <v>25.530088533390199</v>
      </c>
      <c r="ER25" s="29">
        <v>22.733305727138784</v>
      </c>
      <c r="ES25" s="29">
        <v>20.275612079504839</v>
      </c>
      <c r="ET25" s="29">
        <v>18.585655202066604</v>
      </c>
      <c r="EU25" s="29">
        <v>18.786314576737052</v>
      </c>
      <c r="EW25" s="1">
        <v>338547</v>
      </c>
      <c r="EX25" s="80">
        <v>560280</v>
      </c>
      <c r="EY25" s="80" t="s">
        <v>873</v>
      </c>
    </row>
    <row r="26" spans="2:155" ht="16" thickBot="1" x14ac:dyDescent="0.4">
      <c r="B26" s="21" t="s">
        <v>386</v>
      </c>
      <c r="C26" s="23">
        <v>31.520296128530063</v>
      </c>
      <c r="D26" s="23">
        <v>30.420660062582662</v>
      </c>
      <c r="E26" s="23">
        <v>29.86983302304477</v>
      </c>
      <c r="F26" s="23">
        <v>29.451063692463194</v>
      </c>
      <c r="G26" s="23">
        <v>28.914949386616797</v>
      </c>
      <c r="H26" s="23">
        <v>28.302640229074782</v>
      </c>
      <c r="I26" s="23">
        <v>27.639085183906403</v>
      </c>
      <c r="J26" s="23">
        <v>26.960227522810918</v>
      </c>
      <c r="K26" s="23">
        <v>25.139758519525223</v>
      </c>
      <c r="L26" s="23">
        <v>24.39032794045665</v>
      </c>
      <c r="M26" s="23">
        <v>18.202121924912539</v>
      </c>
      <c r="N26" s="23">
        <v>12.883642794734385</v>
      </c>
      <c r="O26" s="23">
        <v>10.943907693331738</v>
      </c>
      <c r="P26" s="23">
        <v>8.8059516073178798</v>
      </c>
      <c r="Q26" s="24"/>
      <c r="R26" s="23">
        <v>52.520296128530063</v>
      </c>
      <c r="S26" s="23">
        <v>51.420660062582662</v>
      </c>
      <c r="T26" s="23">
        <v>50.86983302304477</v>
      </c>
      <c r="U26" s="23">
        <v>50.451063692463194</v>
      </c>
      <c r="V26" s="23">
        <v>49.914949386616797</v>
      </c>
      <c r="W26" s="23">
        <v>49.302640229074782</v>
      </c>
      <c r="X26" s="23">
        <v>48.639085183906403</v>
      </c>
      <c r="Y26" s="23">
        <v>47.960227522810918</v>
      </c>
      <c r="Z26" s="23">
        <v>46.139758519525223</v>
      </c>
      <c r="AA26" s="23">
        <v>45.39032794045665</v>
      </c>
      <c r="AB26" s="23">
        <v>39.202121924912539</v>
      </c>
      <c r="AC26" s="23">
        <v>33.883642794734385</v>
      </c>
      <c r="AD26" s="23">
        <v>31.943907693331738</v>
      </c>
      <c r="AE26" s="23">
        <v>29.80595160731788</v>
      </c>
      <c r="AG26" s="25">
        <v>32.082761518369473</v>
      </c>
      <c r="AH26" s="25">
        <v>31.501539431990878</v>
      </c>
      <c r="AI26" s="25">
        <v>30.940683946118313</v>
      </c>
      <c r="AJ26" s="25">
        <v>30.466128128967689</v>
      </c>
      <c r="AK26" s="25">
        <v>29.928749857423391</v>
      </c>
      <c r="AL26" s="25">
        <v>29.334218318271098</v>
      </c>
      <c r="AM26" s="25">
        <v>28.683360058657868</v>
      </c>
      <c r="AN26" s="25">
        <v>28.000829453756545</v>
      </c>
      <c r="AO26" s="25">
        <v>27.150740662901867</v>
      </c>
      <c r="AP26" s="25">
        <v>26.236366059561277</v>
      </c>
      <c r="AQ26" s="25">
        <v>24.083584550677749</v>
      </c>
      <c r="AR26" s="25">
        <v>21.937450137578615</v>
      </c>
      <c r="AS26" s="25">
        <v>19.808177834842851</v>
      </c>
      <c r="AT26" s="25">
        <v>17.993959365330994</v>
      </c>
      <c r="AV26" s="26">
        <v>53.082761518369473</v>
      </c>
      <c r="AW26" s="26">
        <v>52.501539431990878</v>
      </c>
      <c r="AX26" s="26">
        <v>51.940683946118313</v>
      </c>
      <c r="AY26" s="26">
        <v>51.466128128967689</v>
      </c>
      <c r="AZ26" s="26">
        <v>50.928749857423391</v>
      </c>
      <c r="BA26" s="26">
        <v>50.334218318271098</v>
      </c>
      <c r="BB26" s="26">
        <v>49.683360058657868</v>
      </c>
      <c r="BC26" s="26">
        <v>49.000829453756545</v>
      </c>
      <c r="BD26" s="26">
        <v>48.150740662901867</v>
      </c>
      <c r="BE26" s="26">
        <v>47.236366059561277</v>
      </c>
      <c r="BF26" s="26">
        <v>45.083584550677749</v>
      </c>
      <c r="BG26" s="26">
        <v>42.937450137578615</v>
      </c>
      <c r="BH26" s="26">
        <v>40.808177834842851</v>
      </c>
      <c r="BI26" s="26">
        <v>38.993959365330994</v>
      </c>
      <c r="BK26" s="27">
        <v>31.524983273560437</v>
      </c>
      <c r="BL26" s="27">
        <v>30.430150028874159</v>
      </c>
      <c r="BM26" s="27">
        <v>29.885419673007746</v>
      </c>
      <c r="BN26" s="27">
        <v>29.473759896363724</v>
      </c>
      <c r="BO26" s="27">
        <v>28.94709811873615</v>
      </c>
      <c r="BP26" s="27">
        <v>28.346527389671422</v>
      </c>
      <c r="BQ26" s="27">
        <v>27.694908459141132</v>
      </c>
      <c r="BR26" s="27">
        <v>27.027644439588137</v>
      </c>
      <c r="BS26" s="27">
        <v>25.227396847651342</v>
      </c>
      <c r="BT26" s="27">
        <v>24.527903639726979</v>
      </c>
      <c r="BU26" s="27">
        <v>18.667365288631636</v>
      </c>
      <c r="BV26" s="27">
        <v>14.600397550826123</v>
      </c>
      <c r="BW26" s="27">
        <v>13.122078699184556</v>
      </c>
      <c r="BX26" s="27">
        <v>11.930787210625105</v>
      </c>
      <c r="BZ26" s="27">
        <v>52.524983273560437</v>
      </c>
      <c r="CA26" s="27">
        <v>51.430150028874159</v>
      </c>
      <c r="CB26" s="27">
        <v>50.885419673007746</v>
      </c>
      <c r="CC26" s="27">
        <v>50.473759896363724</v>
      </c>
      <c r="CD26" s="27">
        <v>49.94709811873615</v>
      </c>
      <c r="CE26" s="27">
        <v>49.346527389671422</v>
      </c>
      <c r="CF26" s="27">
        <v>48.694908459141132</v>
      </c>
      <c r="CG26" s="27">
        <v>48.027644439588137</v>
      </c>
      <c r="CH26" s="27">
        <v>46.227396847651342</v>
      </c>
      <c r="CI26" s="27">
        <v>45.527903639726979</v>
      </c>
      <c r="CJ26" s="27">
        <v>39.667365288631636</v>
      </c>
      <c r="CK26" s="27">
        <v>35.600397550826123</v>
      </c>
      <c r="CL26" s="27">
        <v>34.122078699184556</v>
      </c>
      <c r="CM26" s="27">
        <v>32.930787210625105</v>
      </c>
      <c r="CO26" s="28">
        <v>31.540480218296693</v>
      </c>
      <c r="CP26" s="28">
        <v>30.475508130717216</v>
      </c>
      <c r="CQ26" s="28">
        <v>29.974510041801238</v>
      </c>
      <c r="CR26" s="28">
        <v>29.611491335316373</v>
      </c>
      <c r="CS26" s="28">
        <v>29.164296939212463</v>
      </c>
      <c r="CT26" s="28">
        <v>28.649109165067223</v>
      </c>
      <c r="CU26" s="28">
        <v>28.064504419794339</v>
      </c>
      <c r="CV26" s="28">
        <v>27.459765905015075</v>
      </c>
      <c r="CW26" s="28">
        <v>25.765705764962327</v>
      </c>
      <c r="CX26" s="28">
        <v>25.175970511956649</v>
      </c>
      <c r="CY26" s="28">
        <v>11.706788489108256</v>
      </c>
      <c r="CZ26" s="28">
        <v>-3.3667951675924712</v>
      </c>
      <c r="DA26" s="28">
        <v>-12.137501284012757</v>
      </c>
      <c r="DB26" s="28">
        <v>-18.359545973471427</v>
      </c>
      <c r="DD26" s="28">
        <v>52.540480218296693</v>
      </c>
      <c r="DE26" s="28">
        <v>51.475508130717216</v>
      </c>
      <c r="DF26" s="28">
        <v>50.974510041801238</v>
      </c>
      <c r="DG26" s="28">
        <v>50.611491335316373</v>
      </c>
      <c r="DH26" s="28">
        <v>50.164296939212463</v>
      </c>
      <c r="DI26" s="28">
        <v>49.649109165067223</v>
      </c>
      <c r="DJ26" s="28">
        <v>49.064504419794339</v>
      </c>
      <c r="DK26" s="28">
        <v>48.459765905015075</v>
      </c>
      <c r="DL26" s="28">
        <v>46.765705764962327</v>
      </c>
      <c r="DM26" s="28">
        <v>46.175970511956649</v>
      </c>
      <c r="DN26" s="28">
        <v>32.706788489108256</v>
      </c>
      <c r="DO26" s="28">
        <v>17.633204832407529</v>
      </c>
      <c r="DP26" s="28">
        <v>8.8624987159872433</v>
      </c>
      <c r="DQ26" s="28">
        <v>2.6404540265285732</v>
      </c>
      <c r="DS26" s="29">
        <v>31.546582819913063</v>
      </c>
      <c r="DT26" s="29">
        <v>30.443113528845437</v>
      </c>
      <c r="DU26" s="29">
        <v>29.931881027185888</v>
      </c>
      <c r="DV26" s="29">
        <v>29.601461290679893</v>
      </c>
      <c r="DW26" s="29">
        <v>26.092778376449232</v>
      </c>
      <c r="DX26" s="29">
        <v>25.798195003566377</v>
      </c>
      <c r="DY26" s="29">
        <v>25.386147660948268</v>
      </c>
      <c r="DZ26" s="29">
        <v>24.92059570278078</v>
      </c>
      <c r="EA26" s="29">
        <v>23.260208381654905</v>
      </c>
      <c r="EB26" s="29">
        <v>21.329636083129067</v>
      </c>
      <c r="EC26" s="29">
        <v>1.7222150507227099</v>
      </c>
      <c r="ED26" s="29">
        <v>-8.0212280449902664</v>
      </c>
      <c r="EE26" s="29">
        <v>-14.360971731162664</v>
      </c>
      <c r="EF26" s="29">
        <v>-14.487081399918253</v>
      </c>
      <c r="EH26" s="29">
        <v>52.546582819913063</v>
      </c>
      <c r="EI26" s="29">
        <v>51.443113528845437</v>
      </c>
      <c r="EJ26" s="29">
        <v>50.931881027185888</v>
      </c>
      <c r="EK26" s="29">
        <v>50.601461290679893</v>
      </c>
      <c r="EL26" s="29">
        <v>47.092778376449232</v>
      </c>
      <c r="EM26" s="29">
        <v>46.798195003566377</v>
      </c>
      <c r="EN26" s="29">
        <v>46.386147660948268</v>
      </c>
      <c r="EO26" s="29">
        <v>45.92059570278078</v>
      </c>
      <c r="EP26" s="29">
        <v>44.260208381654905</v>
      </c>
      <c r="EQ26" s="29">
        <v>42.329636083129067</v>
      </c>
      <c r="ER26" s="29">
        <v>22.72221505072271</v>
      </c>
      <c r="ES26" s="29">
        <v>12.978771955009734</v>
      </c>
      <c r="ET26" s="29">
        <v>6.6390282688373361</v>
      </c>
      <c r="EU26" s="29">
        <v>6.5129186000817469</v>
      </c>
      <c r="EW26" s="1">
        <v>373110</v>
      </c>
      <c r="EX26" s="80">
        <v>393020</v>
      </c>
      <c r="EY26" s="80" t="s">
        <v>866</v>
      </c>
    </row>
    <row r="27" spans="2:155" ht="16" thickBot="1" x14ac:dyDescent="0.4">
      <c r="B27" s="21" t="s">
        <v>75</v>
      </c>
      <c r="C27" s="23">
        <v>59.542638568255292</v>
      </c>
      <c r="D27" s="23">
        <v>56.974345308409575</v>
      </c>
      <c r="E27" s="23">
        <v>54.159616629621723</v>
      </c>
      <c r="F27" s="23">
        <v>48.79440084719181</v>
      </c>
      <c r="G27" s="23">
        <v>43.158733312978086</v>
      </c>
      <c r="H27" s="23">
        <v>32.722773418669703</v>
      </c>
      <c r="I27" s="23">
        <v>29.570741385478541</v>
      </c>
      <c r="J27" s="23">
        <v>27.336374368881536</v>
      </c>
      <c r="K27" s="23">
        <v>25.44192625431306</v>
      </c>
      <c r="L27" s="23">
        <v>23.619906394959486</v>
      </c>
      <c r="M27" s="23">
        <v>16.433790680794232</v>
      </c>
      <c r="N27" s="23">
        <v>10.5322815519351</v>
      </c>
      <c r="O27" s="23">
        <v>7.1234679536111827</v>
      </c>
      <c r="P27" s="23">
        <v>3.8545932176618862</v>
      </c>
      <c r="Q27" s="24"/>
      <c r="R27" s="23">
        <v>77.542638568255285</v>
      </c>
      <c r="S27" s="23">
        <v>74.974345308409568</v>
      </c>
      <c r="T27" s="23">
        <v>72.159616629621723</v>
      </c>
      <c r="U27" s="23">
        <v>66.79440084719181</v>
      </c>
      <c r="V27" s="23">
        <v>61.158733312978086</v>
      </c>
      <c r="W27" s="23">
        <v>50.722773418669703</v>
      </c>
      <c r="X27" s="23">
        <v>47.570741385478541</v>
      </c>
      <c r="Y27" s="23">
        <v>45.336374368881536</v>
      </c>
      <c r="Z27" s="23">
        <v>43.44192625431306</v>
      </c>
      <c r="AA27" s="23">
        <v>41.619906394959486</v>
      </c>
      <c r="AB27" s="23">
        <v>34.433790680794232</v>
      </c>
      <c r="AC27" s="23">
        <v>28.5322815519351</v>
      </c>
      <c r="AD27" s="23">
        <v>25.123467953611183</v>
      </c>
      <c r="AE27" s="23">
        <v>21.854593217661886</v>
      </c>
      <c r="AG27" s="25">
        <v>61.164318118466795</v>
      </c>
      <c r="AH27" s="25">
        <v>60.044167319884536</v>
      </c>
      <c r="AI27" s="25">
        <v>57.48583083063874</v>
      </c>
      <c r="AJ27" s="25">
        <v>53.047053104924544</v>
      </c>
      <c r="AK27" s="25">
        <v>48.454707292632435</v>
      </c>
      <c r="AL27" s="25">
        <v>40.315754631315784</v>
      </c>
      <c r="AM27" s="25">
        <v>37.58602038433952</v>
      </c>
      <c r="AN27" s="25">
        <v>35.514609589184118</v>
      </c>
      <c r="AO27" s="25">
        <v>34.094055325239523</v>
      </c>
      <c r="AP27" s="25">
        <v>32.657468672293348</v>
      </c>
      <c r="AQ27" s="25">
        <v>27.263698730037717</v>
      </c>
      <c r="AR27" s="25">
        <v>22.669056727299605</v>
      </c>
      <c r="AS27" s="25">
        <v>19.209753349279381</v>
      </c>
      <c r="AT27" s="25">
        <v>16.539477057725051</v>
      </c>
      <c r="AV27" s="26">
        <v>79.164318118466795</v>
      </c>
      <c r="AW27" s="26">
        <v>78.044167319884536</v>
      </c>
      <c r="AX27" s="26">
        <v>75.485830830638747</v>
      </c>
      <c r="AY27" s="26">
        <v>71.047053104924544</v>
      </c>
      <c r="AZ27" s="26">
        <v>66.454707292632435</v>
      </c>
      <c r="BA27" s="26">
        <v>58.315754631315784</v>
      </c>
      <c r="BB27" s="26">
        <v>55.58602038433952</v>
      </c>
      <c r="BC27" s="26">
        <v>53.514609589184118</v>
      </c>
      <c r="BD27" s="26">
        <v>52.094055325239523</v>
      </c>
      <c r="BE27" s="26">
        <v>50.657468672293348</v>
      </c>
      <c r="BF27" s="26">
        <v>45.263698730037717</v>
      </c>
      <c r="BG27" s="26">
        <v>40.669056727299605</v>
      </c>
      <c r="BH27" s="26">
        <v>37.209753349279381</v>
      </c>
      <c r="BI27" s="26">
        <v>34.539477057725051</v>
      </c>
      <c r="BK27" s="27">
        <v>59.590305241497816</v>
      </c>
      <c r="BL27" s="27">
        <v>57.069995634710281</v>
      </c>
      <c r="BM27" s="27">
        <v>54.301273224474322</v>
      </c>
      <c r="BN27" s="27">
        <v>48.971630040337146</v>
      </c>
      <c r="BO27" s="27">
        <v>43.385247385329734</v>
      </c>
      <c r="BP27" s="27">
        <v>32.992406921363369</v>
      </c>
      <c r="BQ27" s="27">
        <v>29.896817475714329</v>
      </c>
      <c r="BR27" s="27">
        <v>27.720915564461151</v>
      </c>
      <c r="BS27" s="27">
        <v>25.96299979150092</v>
      </c>
      <c r="BT27" s="27">
        <v>24.481299953421342</v>
      </c>
      <c r="BU27" s="27">
        <v>18.080588582720651</v>
      </c>
      <c r="BV27" s="27">
        <v>13.412046720305895</v>
      </c>
      <c r="BW27" s="27">
        <v>10.886971367052681</v>
      </c>
      <c r="BX27" s="27">
        <v>8.7044728989487083</v>
      </c>
      <c r="BZ27" s="27">
        <v>77.590305241497816</v>
      </c>
      <c r="CA27" s="27">
        <v>75.069995634710281</v>
      </c>
      <c r="CB27" s="27">
        <v>72.301273224474329</v>
      </c>
      <c r="CC27" s="27">
        <v>66.971630040337146</v>
      </c>
      <c r="CD27" s="27">
        <v>61.385247385329734</v>
      </c>
      <c r="CE27" s="27">
        <v>50.992406921363369</v>
      </c>
      <c r="CF27" s="27">
        <v>47.896817475714329</v>
      </c>
      <c r="CG27" s="27">
        <v>45.720915564461151</v>
      </c>
      <c r="CH27" s="27">
        <v>43.96299979150092</v>
      </c>
      <c r="CI27" s="27">
        <v>42.481299953421342</v>
      </c>
      <c r="CJ27" s="27">
        <v>36.080588582720651</v>
      </c>
      <c r="CK27" s="27">
        <v>31.412046720305895</v>
      </c>
      <c r="CL27" s="27">
        <v>28.886971367052681</v>
      </c>
      <c r="CM27" s="27">
        <v>26.704472898948708</v>
      </c>
      <c r="CO27" s="28">
        <v>59.596947955323991</v>
      </c>
      <c r="CP27" s="28">
        <v>57.070029963525435</v>
      </c>
      <c r="CQ27" s="28">
        <v>54.266465040480718</v>
      </c>
      <c r="CR27" s="28">
        <v>48.871400134773239</v>
      </c>
      <c r="CS27" s="28">
        <v>43.208281795649327</v>
      </c>
      <c r="CT27" s="28">
        <v>32.654229475267073</v>
      </c>
      <c r="CU27" s="28">
        <v>29.2448809308965</v>
      </c>
      <c r="CV27" s="28">
        <v>26.668530495535208</v>
      </c>
      <c r="CW27" s="28">
        <v>24.584813613274562</v>
      </c>
      <c r="CX27" s="28">
        <v>22.964129610891021</v>
      </c>
      <c r="CY27" s="28">
        <v>11.026024815014068</v>
      </c>
      <c r="CZ27" s="28">
        <v>-12.69715412358542</v>
      </c>
      <c r="DA27" s="28">
        <v>-30.906506647346362</v>
      </c>
      <c r="DB27" s="28">
        <v>-43.053682616214871</v>
      </c>
      <c r="DD27" s="28">
        <v>77.596947955323998</v>
      </c>
      <c r="DE27" s="28">
        <v>75.070029963525428</v>
      </c>
      <c r="DF27" s="28">
        <v>72.266465040480711</v>
      </c>
      <c r="DG27" s="28">
        <v>66.871400134773239</v>
      </c>
      <c r="DH27" s="28">
        <v>61.208281795649327</v>
      </c>
      <c r="DI27" s="28">
        <v>50.654229475267073</v>
      </c>
      <c r="DJ27" s="28">
        <v>47.2448809308965</v>
      </c>
      <c r="DK27" s="28">
        <v>44.668530495535208</v>
      </c>
      <c r="DL27" s="28">
        <v>42.584813613274562</v>
      </c>
      <c r="DM27" s="28">
        <v>40.964129610891021</v>
      </c>
      <c r="DN27" s="28">
        <v>29.026024815014068</v>
      </c>
      <c r="DO27" s="28">
        <v>5.3028458764145796</v>
      </c>
      <c r="DP27" s="28">
        <v>-12.906506647346362</v>
      </c>
      <c r="DQ27" s="28">
        <v>-25.053682616214871</v>
      </c>
      <c r="DS27" s="29">
        <v>59.594893818054842</v>
      </c>
      <c r="DT27" s="29">
        <v>57.029019118860134</v>
      </c>
      <c r="DU27" s="29">
        <v>54.236802513918221</v>
      </c>
      <c r="DV27" s="29">
        <v>48.89711966289272</v>
      </c>
      <c r="DW27" s="29">
        <v>43.275510927644262</v>
      </c>
      <c r="DX27" s="29">
        <v>32.181714239317657</v>
      </c>
      <c r="DY27" s="29">
        <v>28.21954830204163</v>
      </c>
      <c r="DZ27" s="29">
        <v>25.183279109514103</v>
      </c>
      <c r="EA27" s="29">
        <v>23.224632294272524</v>
      </c>
      <c r="EB27" s="29">
        <v>18.710985612445015</v>
      </c>
      <c r="EC27" s="29">
        <v>-6.8114216397368921</v>
      </c>
      <c r="ED27" s="29">
        <v>-28.219253973863999</v>
      </c>
      <c r="EE27" s="29">
        <v>-40.562127228874488</v>
      </c>
      <c r="EF27" s="29">
        <v>-38.638540493050925</v>
      </c>
      <c r="EH27" s="29">
        <v>77.594893818054842</v>
      </c>
      <c r="EI27" s="29">
        <v>75.029019118860134</v>
      </c>
      <c r="EJ27" s="29">
        <v>72.236802513918221</v>
      </c>
      <c r="EK27" s="29">
        <v>66.89711966289272</v>
      </c>
      <c r="EL27" s="29">
        <v>61.275510927644262</v>
      </c>
      <c r="EM27" s="29">
        <v>50.181714239317657</v>
      </c>
      <c r="EN27" s="29">
        <v>46.21954830204163</v>
      </c>
      <c r="EO27" s="29">
        <v>43.183279109514103</v>
      </c>
      <c r="EP27" s="29">
        <v>41.224632294272524</v>
      </c>
      <c r="EQ27" s="29">
        <v>36.710985612445015</v>
      </c>
      <c r="ER27" s="29">
        <v>11.188578360263108</v>
      </c>
      <c r="ES27" s="29">
        <v>-10.219253973863999</v>
      </c>
      <c r="ET27" s="29">
        <v>-22.562127228874488</v>
      </c>
      <c r="EU27" s="29">
        <v>-20.638540493050925</v>
      </c>
      <c r="EW27" s="1">
        <v>388461</v>
      </c>
      <c r="EX27" s="80">
        <v>411290</v>
      </c>
      <c r="EY27" s="80" t="s">
        <v>858</v>
      </c>
    </row>
    <row r="28" spans="2:155" ht="16" thickBot="1" x14ac:dyDescent="0.4">
      <c r="B28" s="21" t="s">
        <v>79</v>
      </c>
      <c r="C28" s="23">
        <v>24.581208855370647</v>
      </c>
      <c r="D28" s="23">
        <v>21.603605350811762</v>
      </c>
      <c r="E28" s="23">
        <v>19.692739064663698</v>
      </c>
      <c r="F28" s="23">
        <v>17.666072924912825</v>
      </c>
      <c r="G28" s="23">
        <v>15.041137346414999</v>
      </c>
      <c r="H28" s="23">
        <v>12.131108455715164</v>
      </c>
      <c r="I28" s="23">
        <v>9.0536512816312467</v>
      </c>
      <c r="J28" s="23">
        <v>5.9087285071729383</v>
      </c>
      <c r="K28" s="23">
        <v>2.7388931853467682</v>
      </c>
      <c r="L28" s="23">
        <v>-0.83065478536749993</v>
      </c>
      <c r="M28" s="23">
        <v>-15.200653673620877</v>
      </c>
      <c r="N28" s="23">
        <v>-24.273584271854105</v>
      </c>
      <c r="O28" s="23">
        <v>-28.179514355169886</v>
      </c>
      <c r="P28" s="23">
        <v>-29.399250547100621</v>
      </c>
      <c r="Q28" s="24"/>
      <c r="R28" s="23">
        <v>42.581208855370647</v>
      </c>
      <c r="S28" s="23">
        <v>39.603605350811762</v>
      </c>
      <c r="T28" s="23">
        <v>37.692739064663698</v>
      </c>
      <c r="U28" s="23">
        <v>35.666072924912825</v>
      </c>
      <c r="V28" s="23">
        <v>33.041137346414999</v>
      </c>
      <c r="W28" s="23">
        <v>30.131108455715164</v>
      </c>
      <c r="X28" s="23">
        <v>27.053651281631247</v>
      </c>
      <c r="Y28" s="23">
        <v>23.908728507172938</v>
      </c>
      <c r="Z28" s="23">
        <v>20.738893185346768</v>
      </c>
      <c r="AA28" s="23">
        <v>17.1693452146325</v>
      </c>
      <c r="AB28" s="23">
        <v>2.7993463263791227</v>
      </c>
      <c r="AC28" s="23">
        <v>-6.2735842718541051</v>
      </c>
      <c r="AD28" s="23">
        <v>-10.179514355169886</v>
      </c>
      <c r="AE28" s="23">
        <v>-11.399250547100621</v>
      </c>
      <c r="AG28" s="25">
        <v>26.153982493331597</v>
      </c>
      <c r="AH28" s="25">
        <v>24.548155743839445</v>
      </c>
      <c r="AI28" s="25">
        <v>22.341907958074188</v>
      </c>
      <c r="AJ28" s="25">
        <v>20.346032713802131</v>
      </c>
      <c r="AK28" s="25">
        <v>17.986554390675082</v>
      </c>
      <c r="AL28" s="25">
        <v>15.422187926884746</v>
      </c>
      <c r="AM28" s="25">
        <v>12.664107726592732</v>
      </c>
      <c r="AN28" s="25">
        <v>9.8198807854986967</v>
      </c>
      <c r="AO28" s="25">
        <v>6.9175808668734504</v>
      </c>
      <c r="AP28" s="25">
        <v>3.9921648327860026</v>
      </c>
      <c r="AQ28" s="25">
        <v>-6.3597786325408663</v>
      </c>
      <c r="AR28" s="25">
        <v>-14.225207026203293</v>
      </c>
      <c r="AS28" s="25">
        <v>-19.183749470694863</v>
      </c>
      <c r="AT28" s="25">
        <v>-22.544745821008462</v>
      </c>
      <c r="AV28" s="26">
        <v>44.153982493331597</v>
      </c>
      <c r="AW28" s="26">
        <v>42.548155743839445</v>
      </c>
      <c r="AX28" s="26">
        <v>40.341907958074188</v>
      </c>
      <c r="AY28" s="26">
        <v>38.346032713802131</v>
      </c>
      <c r="AZ28" s="26">
        <v>35.986554390675082</v>
      </c>
      <c r="BA28" s="26">
        <v>33.422187926884746</v>
      </c>
      <c r="BB28" s="26">
        <v>30.664107726592732</v>
      </c>
      <c r="BC28" s="26">
        <v>27.819880785498697</v>
      </c>
      <c r="BD28" s="26">
        <v>24.91758086687345</v>
      </c>
      <c r="BE28" s="26">
        <v>21.992164832786003</v>
      </c>
      <c r="BF28" s="26">
        <v>11.640221367459134</v>
      </c>
      <c r="BG28" s="26">
        <v>3.774792973796707</v>
      </c>
      <c r="BH28" s="26">
        <v>-1.1837494706948632</v>
      </c>
      <c r="BI28" s="26">
        <v>-4.5447458210084619</v>
      </c>
      <c r="BK28" s="27">
        <v>24.670651962324541</v>
      </c>
      <c r="BL28" s="27">
        <v>21.783890279399444</v>
      </c>
      <c r="BM28" s="27">
        <v>19.964290585466046</v>
      </c>
      <c r="BN28" s="27">
        <v>18.015400509137805</v>
      </c>
      <c r="BO28" s="27">
        <v>15.499853129398886</v>
      </c>
      <c r="BP28" s="27">
        <v>12.705157972564137</v>
      </c>
      <c r="BQ28" s="27">
        <v>9.7417173360444735</v>
      </c>
      <c r="BR28" s="27">
        <v>6.7086792184630326</v>
      </c>
      <c r="BS28" s="27">
        <v>3.7062236052825881</v>
      </c>
      <c r="BT28" s="27">
        <v>0.49345696045847376</v>
      </c>
      <c r="BU28" s="27">
        <v>-12.390645770576953</v>
      </c>
      <c r="BV28" s="27">
        <v>-19.831388275569566</v>
      </c>
      <c r="BW28" s="27">
        <v>-22.891520786591286</v>
      </c>
      <c r="BX28" s="27">
        <v>-23.419193487228455</v>
      </c>
      <c r="BZ28" s="27">
        <v>42.670651962324541</v>
      </c>
      <c r="CA28" s="27">
        <v>39.783890279399444</v>
      </c>
      <c r="CB28" s="27">
        <v>37.964290585466046</v>
      </c>
      <c r="CC28" s="27">
        <v>36.015400509137805</v>
      </c>
      <c r="CD28" s="27">
        <v>33.499853129398886</v>
      </c>
      <c r="CE28" s="27">
        <v>30.705157972564137</v>
      </c>
      <c r="CF28" s="27">
        <v>27.741717336044474</v>
      </c>
      <c r="CG28" s="27">
        <v>24.708679218463033</v>
      </c>
      <c r="CH28" s="27">
        <v>21.706223605282588</v>
      </c>
      <c r="CI28" s="27">
        <v>18.493456960458474</v>
      </c>
      <c r="CJ28" s="27">
        <v>5.6093542294230474</v>
      </c>
      <c r="CK28" s="27">
        <v>-1.8313882755695658</v>
      </c>
      <c r="CL28" s="27">
        <v>-4.8915207865912862</v>
      </c>
      <c r="CM28" s="27">
        <v>-5.4191934872284548</v>
      </c>
      <c r="CO28" s="28">
        <v>24.67172568191576</v>
      </c>
      <c r="CP28" s="28">
        <v>21.785647295477247</v>
      </c>
      <c r="CQ28" s="28">
        <v>19.959788954933771</v>
      </c>
      <c r="CR28" s="28">
        <v>17.991752004381937</v>
      </c>
      <c r="CS28" s="28">
        <v>15.526525872738304</v>
      </c>
      <c r="CT28" s="28">
        <v>12.711580621826585</v>
      </c>
      <c r="CU28" s="28">
        <v>9.5189886100128547</v>
      </c>
      <c r="CV28" s="28">
        <v>6.2142404238617672</v>
      </c>
      <c r="CW28" s="28">
        <v>3.2237355399556549</v>
      </c>
      <c r="CX28" s="28">
        <v>0.18320438736795097</v>
      </c>
      <c r="CY28" s="28">
        <v>-19.144415795102759</v>
      </c>
      <c r="CZ28" s="28">
        <v>-52.583050039501359</v>
      </c>
      <c r="DA28" s="28">
        <v>-78.954568684150445</v>
      </c>
      <c r="DB28" s="28">
        <v>-97.417729904655289</v>
      </c>
      <c r="DD28" s="28">
        <v>42.67172568191576</v>
      </c>
      <c r="DE28" s="28">
        <v>39.785647295477247</v>
      </c>
      <c r="DF28" s="28">
        <v>37.959788954933771</v>
      </c>
      <c r="DG28" s="28">
        <v>35.991752004381937</v>
      </c>
      <c r="DH28" s="28">
        <v>33.526525872738304</v>
      </c>
      <c r="DI28" s="28">
        <v>30.711580621826585</v>
      </c>
      <c r="DJ28" s="28">
        <v>27.518988610012855</v>
      </c>
      <c r="DK28" s="28">
        <v>24.214240423861767</v>
      </c>
      <c r="DL28" s="28">
        <v>21.223735539955655</v>
      </c>
      <c r="DM28" s="28">
        <v>18.183204387367951</v>
      </c>
      <c r="DN28" s="28">
        <v>-1.1444157951027591</v>
      </c>
      <c r="DO28" s="28">
        <v>-34.583050039501359</v>
      </c>
      <c r="DP28" s="28">
        <v>-60.954568684150445</v>
      </c>
      <c r="DQ28" s="28">
        <v>-79.417729904655289</v>
      </c>
      <c r="DS28" s="29">
        <v>24.620376665419329</v>
      </c>
      <c r="DT28" s="29">
        <v>21.476247870179236</v>
      </c>
      <c r="DU28" s="29">
        <v>19.566102203110219</v>
      </c>
      <c r="DV28" s="29">
        <v>17.715555311074453</v>
      </c>
      <c r="DW28" s="29">
        <v>15.328190740412111</v>
      </c>
      <c r="DX28" s="29">
        <v>12.750698353974272</v>
      </c>
      <c r="DY28" s="29">
        <v>9.8312596875422571</v>
      </c>
      <c r="DZ28" s="29">
        <v>6.8818402262420619</v>
      </c>
      <c r="EA28" s="29">
        <v>3.431237820479538</v>
      </c>
      <c r="EB28" s="29">
        <v>-4.3574361688706205</v>
      </c>
      <c r="EC28" s="29">
        <v>-42.651262272778609</v>
      </c>
      <c r="ED28" s="29">
        <v>-74.232766348653712</v>
      </c>
      <c r="EE28" s="29">
        <v>-92.326863351103327</v>
      </c>
      <c r="EF28" s="29">
        <v>-88.271077501620624</v>
      </c>
      <c r="EH28" s="29">
        <v>42.620376665419329</v>
      </c>
      <c r="EI28" s="29">
        <v>39.476247870179236</v>
      </c>
      <c r="EJ28" s="29">
        <v>37.566102203110219</v>
      </c>
      <c r="EK28" s="29">
        <v>35.715555311074453</v>
      </c>
      <c r="EL28" s="29">
        <v>33.328190740412111</v>
      </c>
      <c r="EM28" s="29">
        <v>30.750698353974272</v>
      </c>
      <c r="EN28" s="29">
        <v>27.831259687542257</v>
      </c>
      <c r="EO28" s="29">
        <v>24.881840226242062</v>
      </c>
      <c r="EP28" s="29">
        <v>21.431237820479538</v>
      </c>
      <c r="EQ28" s="29">
        <v>13.64256383112938</v>
      </c>
      <c r="ER28" s="29">
        <v>-24.651262272778609</v>
      </c>
      <c r="ES28" s="29">
        <v>-56.232766348653712</v>
      </c>
      <c r="ET28" s="29">
        <v>-74.326863351103327</v>
      </c>
      <c r="EU28" s="29">
        <v>-70.271077501620624</v>
      </c>
      <c r="EW28" s="1">
        <v>389137</v>
      </c>
      <c r="EX28" s="80">
        <v>403821</v>
      </c>
      <c r="EY28" s="80" t="s">
        <v>861</v>
      </c>
    </row>
    <row r="29" spans="2:155" ht="16" thickBot="1" x14ac:dyDescent="0.4">
      <c r="B29" s="21" t="s">
        <v>387</v>
      </c>
      <c r="C29" s="23">
        <v>48.220809745893916</v>
      </c>
      <c r="D29" s="23">
        <v>46.759391001528314</v>
      </c>
      <c r="E29" s="23">
        <v>45.707854238157282</v>
      </c>
      <c r="F29" s="23">
        <v>44.408867529926908</v>
      </c>
      <c r="G29" s="23">
        <v>42.697111902108318</v>
      </c>
      <c r="H29" s="23">
        <v>40.750072796722293</v>
      </c>
      <c r="I29" s="23">
        <v>38.313201345294786</v>
      </c>
      <c r="J29" s="23">
        <v>36.093725656621132</v>
      </c>
      <c r="K29" s="23">
        <v>33.660251875186233</v>
      </c>
      <c r="L29" s="23">
        <v>30.777567874182338</v>
      </c>
      <c r="M29" s="23">
        <v>20.573959886517059</v>
      </c>
      <c r="N29" s="23">
        <v>15.132670923499916</v>
      </c>
      <c r="O29" s="23">
        <v>13.661248084905168</v>
      </c>
      <c r="P29" s="23">
        <v>14.025736734583944</v>
      </c>
      <c r="Q29" s="24"/>
      <c r="R29" s="23">
        <v>66.220809745893916</v>
      </c>
      <c r="S29" s="23">
        <v>64.759391001528314</v>
      </c>
      <c r="T29" s="23">
        <v>63.707854238157282</v>
      </c>
      <c r="U29" s="23">
        <v>62.408867529926908</v>
      </c>
      <c r="V29" s="23">
        <v>60.697111902108318</v>
      </c>
      <c r="W29" s="23">
        <v>58.750072796722293</v>
      </c>
      <c r="X29" s="23">
        <v>56.313201345294786</v>
      </c>
      <c r="Y29" s="23">
        <v>54.093725656621132</v>
      </c>
      <c r="Z29" s="23">
        <v>51.660251875186233</v>
      </c>
      <c r="AA29" s="23">
        <v>48.777567874182338</v>
      </c>
      <c r="AB29" s="23">
        <v>38.573959886517059</v>
      </c>
      <c r="AC29" s="23">
        <v>33.132670923499916</v>
      </c>
      <c r="AD29" s="23">
        <v>31.661248084905168</v>
      </c>
      <c r="AE29" s="23">
        <v>32.025736734583944</v>
      </c>
      <c r="AG29" s="25">
        <v>48.816548789178924</v>
      </c>
      <c r="AH29" s="25">
        <v>47.944333732237581</v>
      </c>
      <c r="AI29" s="25">
        <v>46.596956500041301</v>
      </c>
      <c r="AJ29" s="25">
        <v>45.28320551591878</v>
      </c>
      <c r="AK29" s="25">
        <v>43.69351832961928</v>
      </c>
      <c r="AL29" s="25">
        <v>41.893360502617938</v>
      </c>
      <c r="AM29" s="25">
        <v>39.879693261031036</v>
      </c>
      <c r="AN29" s="25">
        <v>37.769043903831815</v>
      </c>
      <c r="AO29" s="25">
        <v>35.571028702133759</v>
      </c>
      <c r="AP29" s="25">
        <v>33.327840576118078</v>
      </c>
      <c r="AQ29" s="25">
        <v>26.434407538562198</v>
      </c>
      <c r="AR29" s="25">
        <v>21.150893146592935</v>
      </c>
      <c r="AS29" s="25">
        <v>18.041169478321379</v>
      </c>
      <c r="AT29" s="25">
        <v>16.036641082940918</v>
      </c>
      <c r="AV29" s="26">
        <v>66.816548789178924</v>
      </c>
      <c r="AW29" s="26">
        <v>65.944333732237581</v>
      </c>
      <c r="AX29" s="26">
        <v>64.596956500041301</v>
      </c>
      <c r="AY29" s="26">
        <v>63.28320551591878</v>
      </c>
      <c r="AZ29" s="26">
        <v>61.69351832961928</v>
      </c>
      <c r="BA29" s="26">
        <v>59.893360502617938</v>
      </c>
      <c r="BB29" s="26">
        <v>57.879693261031036</v>
      </c>
      <c r="BC29" s="26">
        <v>55.769043903831815</v>
      </c>
      <c r="BD29" s="26">
        <v>53.571028702133759</v>
      </c>
      <c r="BE29" s="26">
        <v>51.327840576118078</v>
      </c>
      <c r="BF29" s="26">
        <v>44.434407538562198</v>
      </c>
      <c r="BG29" s="26">
        <v>39.150893146592935</v>
      </c>
      <c r="BH29" s="26">
        <v>36.041169478321379</v>
      </c>
      <c r="BI29" s="26">
        <v>34.036641082940918</v>
      </c>
      <c r="BK29" s="27">
        <v>48.322641056349028</v>
      </c>
      <c r="BL29" s="27">
        <v>46.977440430224419</v>
      </c>
      <c r="BM29" s="27">
        <v>46.011052006753175</v>
      </c>
      <c r="BN29" s="27">
        <v>44.783917630221708</v>
      </c>
      <c r="BO29" s="27">
        <v>43.16919832787741</v>
      </c>
      <c r="BP29" s="27">
        <v>41.321677068922725</v>
      </c>
      <c r="BQ29" s="27">
        <v>38.983778023504357</v>
      </c>
      <c r="BR29" s="27">
        <v>36.730303735565371</v>
      </c>
      <c r="BS29" s="27">
        <v>34.322868182745708</v>
      </c>
      <c r="BT29" s="27">
        <v>31.7120895631964</v>
      </c>
      <c r="BU29" s="27">
        <v>22.549841432156541</v>
      </c>
      <c r="BV29" s="27">
        <v>18.036117265553059</v>
      </c>
      <c r="BW29" s="27">
        <v>16.920948895407776</v>
      </c>
      <c r="BX29" s="27">
        <v>17.544138214872845</v>
      </c>
      <c r="BZ29" s="27">
        <v>66.322641056349028</v>
      </c>
      <c r="CA29" s="27">
        <v>64.977440430224419</v>
      </c>
      <c r="CB29" s="27">
        <v>64.011052006753175</v>
      </c>
      <c r="CC29" s="27">
        <v>62.783917630221708</v>
      </c>
      <c r="CD29" s="27">
        <v>61.16919832787741</v>
      </c>
      <c r="CE29" s="27">
        <v>59.321677068922725</v>
      </c>
      <c r="CF29" s="27">
        <v>56.983778023504357</v>
      </c>
      <c r="CG29" s="27">
        <v>54.730303735565371</v>
      </c>
      <c r="CH29" s="27">
        <v>52.322868182745708</v>
      </c>
      <c r="CI29" s="27">
        <v>49.7120895631964</v>
      </c>
      <c r="CJ29" s="27">
        <v>40.549841432156541</v>
      </c>
      <c r="CK29" s="27">
        <v>36.036117265553059</v>
      </c>
      <c r="CL29" s="27">
        <v>34.920948895407776</v>
      </c>
      <c r="CM29" s="27">
        <v>35.544138214872845</v>
      </c>
      <c r="CO29" s="28">
        <v>48.253398865894255</v>
      </c>
      <c r="CP29" s="28">
        <v>46.826370844789949</v>
      </c>
      <c r="CQ29" s="28">
        <v>45.827511679859853</v>
      </c>
      <c r="CR29" s="28">
        <v>44.577607463664833</v>
      </c>
      <c r="CS29" s="28">
        <v>43.012398278037892</v>
      </c>
      <c r="CT29" s="28">
        <v>41.209068189676216</v>
      </c>
      <c r="CU29" s="28">
        <v>38.847533273615426</v>
      </c>
      <c r="CV29" s="28">
        <v>36.691677973821712</v>
      </c>
      <c r="CW29" s="28">
        <v>34.771731948474212</v>
      </c>
      <c r="CX29" s="28">
        <v>32.818120902513627</v>
      </c>
      <c r="CY29" s="28">
        <v>19.539941746279737</v>
      </c>
      <c r="CZ29" s="28">
        <v>-7.7520063123583896</v>
      </c>
      <c r="DA29" s="28">
        <v>-29.124070405416347</v>
      </c>
      <c r="DB29" s="28">
        <v>-43.606838042317037</v>
      </c>
      <c r="DD29" s="28">
        <v>66.253398865894255</v>
      </c>
      <c r="DE29" s="28">
        <v>64.826370844789949</v>
      </c>
      <c r="DF29" s="28">
        <v>63.827511679859853</v>
      </c>
      <c r="DG29" s="28">
        <v>62.577607463664833</v>
      </c>
      <c r="DH29" s="28">
        <v>61.012398278037892</v>
      </c>
      <c r="DI29" s="28">
        <v>59.209068189676216</v>
      </c>
      <c r="DJ29" s="28">
        <v>56.847533273615426</v>
      </c>
      <c r="DK29" s="28">
        <v>54.691677973821712</v>
      </c>
      <c r="DL29" s="28">
        <v>52.771731948474212</v>
      </c>
      <c r="DM29" s="28">
        <v>50.818120902513627</v>
      </c>
      <c r="DN29" s="28">
        <v>37.539941746279737</v>
      </c>
      <c r="DO29" s="28">
        <v>10.24799368764161</v>
      </c>
      <c r="DP29" s="28">
        <v>-11.124070405416347</v>
      </c>
      <c r="DQ29" s="28">
        <v>-25.606838042317037</v>
      </c>
      <c r="DS29" s="29">
        <v>48.36612349855956</v>
      </c>
      <c r="DT29" s="29">
        <v>46.900534996128926</v>
      </c>
      <c r="DU29" s="29">
        <v>45.926517156258654</v>
      </c>
      <c r="DV29" s="29">
        <v>44.843872919935308</v>
      </c>
      <c r="DW29" s="29">
        <v>43.430741434126588</v>
      </c>
      <c r="DX29" s="29">
        <v>41.890611140171529</v>
      </c>
      <c r="DY29" s="29">
        <v>39.817520935344646</v>
      </c>
      <c r="DZ29" s="29">
        <v>38.006180913971477</v>
      </c>
      <c r="EA29" s="29">
        <v>35.64720134958641</v>
      </c>
      <c r="EB29" s="29">
        <v>29.075352135820566</v>
      </c>
      <c r="EC29" s="29">
        <v>-1.6617562725238741</v>
      </c>
      <c r="ED29" s="29">
        <v>-26.406226266333675</v>
      </c>
      <c r="EE29" s="29">
        <v>-40.580071072347579</v>
      </c>
      <c r="EF29" s="29">
        <v>-36.610985954926093</v>
      </c>
      <c r="EH29" s="29">
        <v>66.36612349855956</v>
      </c>
      <c r="EI29" s="29">
        <v>64.900534996128926</v>
      </c>
      <c r="EJ29" s="29">
        <v>63.926517156258654</v>
      </c>
      <c r="EK29" s="29">
        <v>62.843872919935308</v>
      </c>
      <c r="EL29" s="29">
        <v>61.430741434126588</v>
      </c>
      <c r="EM29" s="29">
        <v>59.890611140171529</v>
      </c>
      <c r="EN29" s="29">
        <v>57.817520935344646</v>
      </c>
      <c r="EO29" s="29">
        <v>56.006180913971477</v>
      </c>
      <c r="EP29" s="29">
        <v>53.64720134958641</v>
      </c>
      <c r="EQ29" s="29">
        <v>47.075352135820566</v>
      </c>
      <c r="ER29" s="29">
        <v>16.338243727476126</v>
      </c>
      <c r="ES29" s="29">
        <v>-8.4062262663336753</v>
      </c>
      <c r="ET29" s="29">
        <v>-22.580071072347579</v>
      </c>
      <c r="EU29" s="29">
        <v>-18.610985954926093</v>
      </c>
      <c r="EW29" s="1">
        <v>390140</v>
      </c>
      <c r="EX29" s="80">
        <v>398146</v>
      </c>
      <c r="EY29" s="80" t="s">
        <v>863</v>
      </c>
    </row>
    <row r="30" spans="2:155" ht="16" thickBot="1" x14ac:dyDescent="0.4">
      <c r="B30" s="21" t="s">
        <v>119</v>
      </c>
      <c r="C30" s="23">
        <v>81.270283224885617</v>
      </c>
      <c r="D30" s="23">
        <v>80.165814897741228</v>
      </c>
      <c r="E30" s="23">
        <v>79.535503047636354</v>
      </c>
      <c r="F30" s="23">
        <v>78.559355411126433</v>
      </c>
      <c r="G30" s="23">
        <v>77.323631974642907</v>
      </c>
      <c r="H30" s="23">
        <v>66.991070844437445</v>
      </c>
      <c r="I30" s="23">
        <v>56.542001575468269</v>
      </c>
      <c r="J30" s="23">
        <v>54.956755316937524</v>
      </c>
      <c r="K30" s="23">
        <v>53.407687013368736</v>
      </c>
      <c r="L30" s="23">
        <v>51.401191426235698</v>
      </c>
      <c r="M30" s="23">
        <v>44.561683163896816</v>
      </c>
      <c r="N30" s="23">
        <v>41.590372945745173</v>
      </c>
      <c r="O30" s="23">
        <v>41.664825365885861</v>
      </c>
      <c r="P30" s="23">
        <v>43.958165950270427</v>
      </c>
      <c r="Q30" s="24"/>
      <c r="R30" s="23">
        <v>99.270283224885617</v>
      </c>
      <c r="S30" s="23">
        <v>98.165814897741228</v>
      </c>
      <c r="T30" s="23">
        <v>97.535503047636354</v>
      </c>
      <c r="U30" s="23">
        <v>96.559355411126433</v>
      </c>
      <c r="V30" s="23">
        <v>95.323631974642907</v>
      </c>
      <c r="W30" s="23">
        <v>84.991070844437445</v>
      </c>
      <c r="X30" s="23">
        <v>74.542001575468277</v>
      </c>
      <c r="Y30" s="23">
        <v>72.956755316937517</v>
      </c>
      <c r="Z30" s="23">
        <v>71.407687013368729</v>
      </c>
      <c r="AA30" s="23">
        <v>69.401191426235698</v>
      </c>
      <c r="AB30" s="23">
        <v>62.561683163896816</v>
      </c>
      <c r="AC30" s="23">
        <v>59.590372945745173</v>
      </c>
      <c r="AD30" s="23">
        <v>59.664825365885861</v>
      </c>
      <c r="AE30" s="23">
        <v>61.958165950270427</v>
      </c>
      <c r="AG30" s="25">
        <v>82.125656606563155</v>
      </c>
      <c r="AH30" s="25">
        <v>81.732550147963067</v>
      </c>
      <c r="AI30" s="25">
        <v>80.807026930851364</v>
      </c>
      <c r="AJ30" s="25">
        <v>79.930906286015471</v>
      </c>
      <c r="AK30" s="25">
        <v>78.898591298064503</v>
      </c>
      <c r="AL30" s="25">
        <v>77.720260265243567</v>
      </c>
      <c r="AM30" s="25">
        <v>76.409911703878862</v>
      </c>
      <c r="AN30" s="25">
        <v>75.034406721405887</v>
      </c>
      <c r="AO30" s="25">
        <v>73.625046957667962</v>
      </c>
      <c r="AP30" s="25">
        <v>72.198107097210567</v>
      </c>
      <c r="AQ30" s="25">
        <v>68.367620804392345</v>
      </c>
      <c r="AR30" s="25">
        <v>65.469630913251677</v>
      </c>
      <c r="AS30" s="25">
        <v>64.068549559351567</v>
      </c>
      <c r="AT30" s="25">
        <v>63.844219676679963</v>
      </c>
      <c r="AV30" s="26">
        <v>100.12565660656315</v>
      </c>
      <c r="AW30" s="26">
        <v>99.732550147963067</v>
      </c>
      <c r="AX30" s="26">
        <v>98.807026930851364</v>
      </c>
      <c r="AY30" s="26">
        <v>97.930906286015471</v>
      </c>
      <c r="AZ30" s="26">
        <v>96.898591298064503</v>
      </c>
      <c r="BA30" s="26">
        <v>95.720260265243567</v>
      </c>
      <c r="BB30" s="26">
        <v>94.409911703878862</v>
      </c>
      <c r="BC30" s="26">
        <v>93.034406721405887</v>
      </c>
      <c r="BD30" s="26">
        <v>91.625046957667962</v>
      </c>
      <c r="BE30" s="26">
        <v>90.198107097210567</v>
      </c>
      <c r="BF30" s="26">
        <v>86.367620804392345</v>
      </c>
      <c r="BG30" s="26">
        <v>83.469630913251677</v>
      </c>
      <c r="BH30" s="26">
        <v>82.068549559351567</v>
      </c>
      <c r="BI30" s="26">
        <v>81.844219676679955</v>
      </c>
      <c r="BK30" s="27">
        <v>81.304682449332589</v>
      </c>
      <c r="BL30" s="27">
        <v>80.257378715190725</v>
      </c>
      <c r="BM30" s="27">
        <v>79.690209544849353</v>
      </c>
      <c r="BN30" s="27">
        <v>78.778494037307141</v>
      </c>
      <c r="BO30" s="27">
        <v>77.613643543934529</v>
      </c>
      <c r="BP30" s="27">
        <v>67.354072903619581</v>
      </c>
      <c r="BQ30" s="27">
        <v>56.977661304263094</v>
      </c>
      <c r="BR30" s="27">
        <v>55.463740027680686</v>
      </c>
      <c r="BS30" s="27">
        <v>54.012400641309412</v>
      </c>
      <c r="BT30" s="27">
        <v>52.233853415683754</v>
      </c>
      <c r="BU30" s="27">
        <v>46.208783977145558</v>
      </c>
      <c r="BV30" s="27">
        <v>43.837019079230743</v>
      </c>
      <c r="BW30" s="27">
        <v>44.198625726021902</v>
      </c>
      <c r="BX30" s="27">
        <v>46.491528413813825</v>
      </c>
      <c r="BZ30" s="27">
        <v>99.304682449332589</v>
      </c>
      <c r="CA30" s="27">
        <v>98.257378715190725</v>
      </c>
      <c r="CB30" s="27">
        <v>97.690209544849353</v>
      </c>
      <c r="CC30" s="27">
        <v>96.778494037307141</v>
      </c>
      <c r="CD30" s="27">
        <v>95.613643543934529</v>
      </c>
      <c r="CE30" s="27">
        <v>85.354072903619581</v>
      </c>
      <c r="CF30" s="27">
        <v>74.977661304263094</v>
      </c>
      <c r="CG30" s="27">
        <v>73.463740027680686</v>
      </c>
      <c r="CH30" s="27">
        <v>72.012400641309412</v>
      </c>
      <c r="CI30" s="27">
        <v>70.233853415683754</v>
      </c>
      <c r="CJ30" s="27">
        <v>64.208783977145558</v>
      </c>
      <c r="CK30" s="27">
        <v>61.837019079230743</v>
      </c>
      <c r="CL30" s="27">
        <v>62.198625726021902</v>
      </c>
      <c r="CM30" s="27">
        <v>64.491528413813825</v>
      </c>
      <c r="CO30" s="28">
        <v>81.327497712223149</v>
      </c>
      <c r="CP30" s="28">
        <v>80.228543145026407</v>
      </c>
      <c r="CQ30" s="28">
        <v>79.617087773704199</v>
      </c>
      <c r="CR30" s="28">
        <v>78.705962381996017</v>
      </c>
      <c r="CS30" s="28">
        <v>77.51824994661547</v>
      </c>
      <c r="CT30" s="28">
        <v>67.197702078904797</v>
      </c>
      <c r="CU30" s="28">
        <v>56.637530235941675</v>
      </c>
      <c r="CV30" s="28">
        <v>54.931406712019147</v>
      </c>
      <c r="CW30" s="28">
        <v>53.51228971592608</v>
      </c>
      <c r="CX30" s="28">
        <v>52.058654938924548</v>
      </c>
      <c r="CY30" s="28">
        <v>44.676624659167715</v>
      </c>
      <c r="CZ30" s="28">
        <v>31.549290088226684</v>
      </c>
      <c r="DA30" s="28">
        <v>23.209251577290104</v>
      </c>
      <c r="DB30" s="28">
        <v>17.713671999912833</v>
      </c>
      <c r="DD30" s="28">
        <v>99.327497712223149</v>
      </c>
      <c r="DE30" s="28">
        <v>98.228543145026407</v>
      </c>
      <c r="DF30" s="28">
        <v>97.617087773704199</v>
      </c>
      <c r="DG30" s="28">
        <v>96.705962381996017</v>
      </c>
      <c r="DH30" s="28">
        <v>95.51824994661547</v>
      </c>
      <c r="DI30" s="28">
        <v>85.197702078904797</v>
      </c>
      <c r="DJ30" s="28">
        <v>74.637530235941682</v>
      </c>
      <c r="DK30" s="28">
        <v>72.93140671201914</v>
      </c>
      <c r="DL30" s="28">
        <v>71.512289715926073</v>
      </c>
      <c r="DM30" s="28">
        <v>70.058654938924548</v>
      </c>
      <c r="DN30" s="28">
        <v>62.676624659167715</v>
      </c>
      <c r="DO30" s="28">
        <v>49.549290088226684</v>
      </c>
      <c r="DP30" s="28">
        <v>41.209251577290104</v>
      </c>
      <c r="DQ30" s="28">
        <v>35.713671999912833</v>
      </c>
      <c r="DS30" s="29">
        <v>81.304557991136576</v>
      </c>
      <c r="DT30" s="29">
        <v>80.055322626248568</v>
      </c>
      <c r="DU30" s="29">
        <v>79.381354808781197</v>
      </c>
      <c r="DV30" s="29">
        <v>78.483446720921421</v>
      </c>
      <c r="DW30" s="29">
        <v>77.284044173812703</v>
      </c>
      <c r="DX30" s="29">
        <v>67.087298045145701</v>
      </c>
      <c r="DY30" s="29">
        <v>56.749077957536777</v>
      </c>
      <c r="DZ30" s="29">
        <v>55.360878362065826</v>
      </c>
      <c r="EA30" s="29">
        <v>54.055495456450664</v>
      </c>
      <c r="EB30" s="29">
        <v>50.643650583829782</v>
      </c>
      <c r="EC30" s="29">
        <v>34.996068328224055</v>
      </c>
      <c r="ED30" s="29">
        <v>24.134174988803665</v>
      </c>
      <c r="EE30" s="29">
        <v>19.289320044876916</v>
      </c>
      <c r="EF30" s="29">
        <v>22.90170189227635</v>
      </c>
      <c r="EH30" s="29">
        <v>99.304557991136576</v>
      </c>
      <c r="EI30" s="29">
        <v>98.055322626248568</v>
      </c>
      <c r="EJ30" s="29">
        <v>97.381354808781197</v>
      </c>
      <c r="EK30" s="29">
        <v>96.483446720921421</v>
      </c>
      <c r="EL30" s="29">
        <v>95.284044173812703</v>
      </c>
      <c r="EM30" s="29">
        <v>85.087298045145701</v>
      </c>
      <c r="EN30" s="29">
        <v>74.74907795753677</v>
      </c>
      <c r="EO30" s="29">
        <v>73.360878362065819</v>
      </c>
      <c r="EP30" s="29">
        <v>72.055495456450672</v>
      </c>
      <c r="EQ30" s="29">
        <v>68.643650583829782</v>
      </c>
      <c r="ER30" s="29">
        <v>52.996068328224055</v>
      </c>
      <c r="ES30" s="29">
        <v>42.134174988803665</v>
      </c>
      <c r="ET30" s="29">
        <v>37.289320044876916</v>
      </c>
      <c r="EU30" s="29">
        <v>40.90170189227635</v>
      </c>
      <c r="EW30" s="1">
        <v>301070</v>
      </c>
      <c r="EX30" s="80">
        <v>513074</v>
      </c>
      <c r="EY30" s="80" t="s">
        <v>873</v>
      </c>
    </row>
    <row r="31" spans="2:155" ht="16" thickBot="1" x14ac:dyDescent="0.4">
      <c r="B31" s="21" t="s">
        <v>128</v>
      </c>
      <c r="C31" s="23">
        <v>26.588617243285142</v>
      </c>
      <c r="D31" s="23">
        <v>16.260133795781982</v>
      </c>
      <c r="E31" s="23">
        <v>11.221405658264828</v>
      </c>
      <c r="F31" s="23">
        <v>8.3778137343497008</v>
      </c>
      <c r="G31" s="23">
        <v>6.8843821020924736</v>
      </c>
      <c r="H31" s="23">
        <v>5.0762196685464289</v>
      </c>
      <c r="I31" s="23">
        <v>3.2658329808877511</v>
      </c>
      <c r="J31" s="23">
        <v>70.487259386136316</v>
      </c>
      <c r="K31" s="23">
        <v>68.696561366474384</v>
      </c>
      <c r="L31" s="23">
        <v>66.64387642444251</v>
      </c>
      <c r="M31" s="23">
        <v>58.060518486256399</v>
      </c>
      <c r="N31" s="23">
        <v>51.161536057850014</v>
      </c>
      <c r="O31" s="23">
        <v>46.816533860817515</v>
      </c>
      <c r="P31" s="23">
        <v>44.327824253638198</v>
      </c>
      <c r="Q31" s="24"/>
      <c r="R31" s="23">
        <v>68.588617243285142</v>
      </c>
      <c r="S31" s="23">
        <v>58.260133795781982</v>
      </c>
      <c r="T31" s="23">
        <v>53.221405658264828</v>
      </c>
      <c r="U31" s="23">
        <v>50.377813734349701</v>
      </c>
      <c r="V31" s="23">
        <v>48.884382102092474</v>
      </c>
      <c r="W31" s="23">
        <v>47.076219668546429</v>
      </c>
      <c r="X31" s="23">
        <v>45.265832980887751</v>
      </c>
      <c r="Y31" s="23">
        <v>43.487259386136316</v>
      </c>
      <c r="Z31" s="23">
        <v>41.696561366474384</v>
      </c>
      <c r="AA31" s="23">
        <v>39.64387642444251</v>
      </c>
      <c r="AB31" s="23">
        <v>31.060518486256399</v>
      </c>
      <c r="AC31" s="23">
        <v>24.161536057850014</v>
      </c>
      <c r="AD31" s="23">
        <v>19.816533860817515</v>
      </c>
      <c r="AE31" s="23">
        <v>17.327824253638198</v>
      </c>
      <c r="AG31" s="25">
        <v>32.227418770120181</v>
      </c>
      <c r="AH31" s="25">
        <v>27.494633605696066</v>
      </c>
      <c r="AI31" s="25">
        <v>23.84060607303843</v>
      </c>
      <c r="AJ31" s="25">
        <v>21.311303229915339</v>
      </c>
      <c r="AK31" s="25">
        <v>19.461438032690609</v>
      </c>
      <c r="AL31" s="25">
        <v>17.484009244666325</v>
      </c>
      <c r="AM31" s="25">
        <v>15.397612419470818</v>
      </c>
      <c r="AN31" s="25">
        <v>82.274278015366804</v>
      </c>
      <c r="AO31" s="25">
        <v>80.096806900281194</v>
      </c>
      <c r="AP31" s="25">
        <v>77.880583047371829</v>
      </c>
      <c r="AQ31" s="25">
        <v>70.796241331259353</v>
      </c>
      <c r="AR31" s="25">
        <v>63.882470882633072</v>
      </c>
      <c r="AS31" s="25">
        <v>58.747725190433044</v>
      </c>
      <c r="AT31" s="25">
        <v>54.963094109493653</v>
      </c>
      <c r="AV31" s="26">
        <v>74.227418770120181</v>
      </c>
      <c r="AW31" s="26">
        <v>69.494633605696066</v>
      </c>
      <c r="AX31" s="26">
        <v>65.84060607303843</v>
      </c>
      <c r="AY31" s="26">
        <v>63.311303229915339</v>
      </c>
      <c r="AZ31" s="26">
        <v>61.461438032690609</v>
      </c>
      <c r="BA31" s="26">
        <v>59.484009244666325</v>
      </c>
      <c r="BB31" s="26">
        <v>57.397612419470818</v>
      </c>
      <c r="BC31" s="26">
        <v>55.274278015366804</v>
      </c>
      <c r="BD31" s="26">
        <v>53.096806900281194</v>
      </c>
      <c r="BE31" s="26">
        <v>50.880583047371829</v>
      </c>
      <c r="BF31" s="26">
        <v>43.796241331259353</v>
      </c>
      <c r="BG31" s="26">
        <v>36.882470882633072</v>
      </c>
      <c r="BH31" s="26">
        <v>31.747725190433044</v>
      </c>
      <c r="BI31" s="26">
        <v>27.963094109493653</v>
      </c>
      <c r="BK31" s="27">
        <v>26.63534220275703</v>
      </c>
      <c r="BL31" s="27">
        <v>16.403279772885767</v>
      </c>
      <c r="BM31" s="27">
        <v>11.467237281823643</v>
      </c>
      <c r="BN31" s="27">
        <v>8.6969382787698066</v>
      </c>
      <c r="BO31" s="27">
        <v>7.2889737442851015</v>
      </c>
      <c r="BP31" s="27">
        <v>5.5658857353814426</v>
      </c>
      <c r="BQ31" s="27">
        <v>3.8405153048905163</v>
      </c>
      <c r="BR31" s="27">
        <v>71.14784590623907</v>
      </c>
      <c r="BS31" s="27">
        <v>69.468591377350947</v>
      </c>
      <c r="BT31" s="27">
        <v>67.609497883017696</v>
      </c>
      <c r="BU31" s="27">
        <v>59.829328804344811</v>
      </c>
      <c r="BV31" s="27">
        <v>54.085221158031402</v>
      </c>
      <c r="BW31" s="27">
        <v>50.340847451879824</v>
      </c>
      <c r="BX31" s="27">
        <v>48.568780898679734</v>
      </c>
      <c r="BZ31" s="27">
        <v>68.63534220275703</v>
      </c>
      <c r="CA31" s="27">
        <v>58.403279772885767</v>
      </c>
      <c r="CB31" s="27">
        <v>53.467237281823643</v>
      </c>
      <c r="CC31" s="27">
        <v>50.696938278769807</v>
      </c>
      <c r="CD31" s="27">
        <v>49.288973744285101</v>
      </c>
      <c r="CE31" s="27">
        <v>47.565885735381443</v>
      </c>
      <c r="CF31" s="27">
        <v>45.840515304890516</v>
      </c>
      <c r="CG31" s="27">
        <v>44.14784590623907</v>
      </c>
      <c r="CH31" s="27">
        <v>42.468591377350947</v>
      </c>
      <c r="CI31" s="27">
        <v>40.609497883017696</v>
      </c>
      <c r="CJ31" s="27">
        <v>32.829328804344811</v>
      </c>
      <c r="CK31" s="27">
        <v>27.085221158031402</v>
      </c>
      <c r="CL31" s="27">
        <v>23.340847451879824</v>
      </c>
      <c r="CM31" s="27">
        <v>21.568780898679734</v>
      </c>
      <c r="CO31" s="28">
        <v>26.7086705345518</v>
      </c>
      <c r="CP31" s="28">
        <v>16.492815592904506</v>
      </c>
      <c r="CQ31" s="28">
        <v>11.55366684706847</v>
      </c>
      <c r="CR31" s="28">
        <v>8.7522853383266579</v>
      </c>
      <c r="CS31" s="28">
        <v>7.2792211505687874</v>
      </c>
      <c r="CT31" s="28">
        <v>5.3918566973130737</v>
      </c>
      <c r="CU31" s="28">
        <v>3.2965805381300015</v>
      </c>
      <c r="CV31" s="28">
        <v>70.178275609544585</v>
      </c>
      <c r="CW31" s="28">
        <v>68.14952766806914</v>
      </c>
      <c r="CX31" s="28">
        <v>66.080008784049824</v>
      </c>
      <c r="CY31" s="28">
        <v>54.978554935658337</v>
      </c>
      <c r="CZ31" s="28">
        <v>34.572669872591803</v>
      </c>
      <c r="DA31" s="28">
        <v>17.793879239583703</v>
      </c>
      <c r="DB31" s="28">
        <v>6.0554170452601284</v>
      </c>
      <c r="DD31" s="28">
        <v>68.7086705345518</v>
      </c>
      <c r="DE31" s="28">
        <v>58.492815592904506</v>
      </c>
      <c r="DF31" s="28">
        <v>53.55366684706847</v>
      </c>
      <c r="DG31" s="28">
        <v>50.752285338326658</v>
      </c>
      <c r="DH31" s="28">
        <v>49.279221150568787</v>
      </c>
      <c r="DI31" s="28">
        <v>47.391856697313074</v>
      </c>
      <c r="DJ31" s="28">
        <v>45.296580538130002</v>
      </c>
      <c r="DK31" s="28">
        <v>43.178275609544585</v>
      </c>
      <c r="DL31" s="28">
        <v>41.14952766806914</v>
      </c>
      <c r="DM31" s="28">
        <v>39.080008784049824</v>
      </c>
      <c r="DN31" s="28">
        <v>27.978554935658337</v>
      </c>
      <c r="DO31" s="28">
        <v>7.5726698725918027</v>
      </c>
      <c r="DP31" s="28">
        <v>-9.2061207604162973</v>
      </c>
      <c r="DQ31" s="28">
        <v>-20.944582954739872</v>
      </c>
      <c r="DS31" s="29">
        <v>26.765407059586963</v>
      </c>
      <c r="DT31" s="29">
        <v>16.543237620037104</v>
      </c>
      <c r="DU31" s="29">
        <v>11.64993109351694</v>
      </c>
      <c r="DV31" s="29">
        <v>8.9231235862216352</v>
      </c>
      <c r="DW31" s="29">
        <v>7.4284455003011658</v>
      </c>
      <c r="DX31" s="29">
        <v>5.5226854381714361</v>
      </c>
      <c r="DY31" s="29">
        <v>3.5471829509176018</v>
      </c>
      <c r="DZ31" s="29">
        <v>70.556400873663563</v>
      </c>
      <c r="EA31" s="29">
        <v>68.489936552982641</v>
      </c>
      <c r="EB31" s="29">
        <v>64.057754748066202</v>
      </c>
      <c r="EC31" s="29">
        <v>41.938259609347824</v>
      </c>
      <c r="ED31" s="29">
        <v>21.680606651826849</v>
      </c>
      <c r="EE31" s="29">
        <v>9.9654984599092131</v>
      </c>
      <c r="EF31" s="29">
        <v>11.087696649306508</v>
      </c>
      <c r="EH31" s="29">
        <v>68.765407059586963</v>
      </c>
      <c r="EI31" s="29">
        <v>58.543237620037104</v>
      </c>
      <c r="EJ31" s="29">
        <v>53.64993109351694</v>
      </c>
      <c r="EK31" s="29">
        <v>50.923123586221635</v>
      </c>
      <c r="EL31" s="29">
        <v>49.428445500301166</v>
      </c>
      <c r="EM31" s="29">
        <v>47.522685438171436</v>
      </c>
      <c r="EN31" s="29">
        <v>45.547182950917602</v>
      </c>
      <c r="EO31" s="29">
        <v>43.556400873663563</v>
      </c>
      <c r="EP31" s="29">
        <v>41.489936552982641</v>
      </c>
      <c r="EQ31" s="29">
        <v>37.057754748066202</v>
      </c>
      <c r="ER31" s="29">
        <v>14.938259609347824</v>
      </c>
      <c r="ES31" s="29">
        <v>-5.3193933481731506</v>
      </c>
      <c r="ET31" s="29">
        <v>-17.034501540090787</v>
      </c>
      <c r="EU31" s="29">
        <v>-15.912303350693492</v>
      </c>
      <c r="EW31" s="1">
        <v>381795</v>
      </c>
      <c r="EX31" s="80">
        <v>399250</v>
      </c>
      <c r="EY31" s="80" t="s">
        <v>867</v>
      </c>
    </row>
    <row r="32" spans="2:155" ht="16" thickBot="1" x14ac:dyDescent="0.4">
      <c r="B32" s="21" t="s">
        <v>137</v>
      </c>
      <c r="C32" s="23">
        <v>49.368035696476582</v>
      </c>
      <c r="D32" s="23">
        <v>47.421179230670731</v>
      </c>
      <c r="E32" s="23">
        <v>45.676661683426232</v>
      </c>
      <c r="F32" s="23">
        <v>44.020994121910803</v>
      </c>
      <c r="G32" s="23">
        <v>41.912500761833414</v>
      </c>
      <c r="H32" s="23">
        <v>39.124377000190393</v>
      </c>
      <c r="I32" s="23">
        <v>36.138351896198358</v>
      </c>
      <c r="J32" s="23">
        <v>33.305324784432798</v>
      </c>
      <c r="K32" s="23">
        <v>30.472675312336591</v>
      </c>
      <c r="L32" s="23">
        <v>27.440835471324675</v>
      </c>
      <c r="M32" s="23">
        <v>17.101063480630557</v>
      </c>
      <c r="N32" s="23">
        <v>10.575067480920438</v>
      </c>
      <c r="O32" s="23">
        <v>8.2612146025666675</v>
      </c>
      <c r="P32" s="23">
        <v>6.7768768193977138</v>
      </c>
      <c r="Q32" s="24"/>
      <c r="R32" s="23">
        <v>67.368035696476582</v>
      </c>
      <c r="S32" s="23">
        <v>65.421179230670731</v>
      </c>
      <c r="T32" s="23">
        <v>63.676661683426232</v>
      </c>
      <c r="U32" s="23">
        <v>62.020994121910803</v>
      </c>
      <c r="V32" s="23">
        <v>59.912500761833414</v>
      </c>
      <c r="W32" s="23">
        <v>57.124377000190393</v>
      </c>
      <c r="X32" s="23">
        <v>54.138351896198358</v>
      </c>
      <c r="Y32" s="23">
        <v>51.305324784432798</v>
      </c>
      <c r="Z32" s="23">
        <v>48.472675312336591</v>
      </c>
      <c r="AA32" s="23">
        <v>45.440835471324675</v>
      </c>
      <c r="AB32" s="23">
        <v>35.101063480630557</v>
      </c>
      <c r="AC32" s="23">
        <v>28.575067480920438</v>
      </c>
      <c r="AD32" s="23">
        <v>26.261214602566668</v>
      </c>
      <c r="AE32" s="23">
        <v>24.776876819397714</v>
      </c>
      <c r="AG32" s="25">
        <v>50.716426834154802</v>
      </c>
      <c r="AH32" s="25">
        <v>50.293924666134217</v>
      </c>
      <c r="AI32" s="25">
        <v>48.548193292061399</v>
      </c>
      <c r="AJ32" s="25">
        <v>47.105358606074859</v>
      </c>
      <c r="AK32" s="25">
        <v>45.431860019769829</v>
      </c>
      <c r="AL32" s="25">
        <v>43.405929646588717</v>
      </c>
      <c r="AM32" s="25">
        <v>41.183282796393044</v>
      </c>
      <c r="AN32" s="25">
        <v>38.934078292083726</v>
      </c>
      <c r="AO32" s="25">
        <v>36.614512901271453</v>
      </c>
      <c r="AP32" s="25">
        <v>34.308475075396672</v>
      </c>
      <c r="AQ32" s="25">
        <v>26.870227510487695</v>
      </c>
      <c r="AR32" s="25">
        <v>21.498393754213836</v>
      </c>
      <c r="AS32" s="25">
        <v>17.985715544082552</v>
      </c>
      <c r="AT32" s="25">
        <v>15.570578777613349</v>
      </c>
      <c r="AV32" s="26">
        <v>68.716426834154802</v>
      </c>
      <c r="AW32" s="26">
        <v>68.293924666134217</v>
      </c>
      <c r="AX32" s="26">
        <v>66.548193292061399</v>
      </c>
      <c r="AY32" s="26">
        <v>65.105358606074859</v>
      </c>
      <c r="AZ32" s="26">
        <v>63.431860019769829</v>
      </c>
      <c r="BA32" s="26">
        <v>61.405929646588717</v>
      </c>
      <c r="BB32" s="26">
        <v>59.183282796393044</v>
      </c>
      <c r="BC32" s="26">
        <v>56.934078292083726</v>
      </c>
      <c r="BD32" s="26">
        <v>54.614512901271453</v>
      </c>
      <c r="BE32" s="26">
        <v>52.308475075396672</v>
      </c>
      <c r="BF32" s="26">
        <v>44.870227510487695</v>
      </c>
      <c r="BG32" s="26">
        <v>39.498393754213836</v>
      </c>
      <c r="BH32" s="26">
        <v>35.985715544082552</v>
      </c>
      <c r="BI32" s="26">
        <v>33.570578777613349</v>
      </c>
      <c r="BK32" s="27">
        <v>49.767784200881025</v>
      </c>
      <c r="BL32" s="27">
        <v>47.462466494056855</v>
      </c>
      <c r="BM32" s="27">
        <v>45.788343841749381</v>
      </c>
      <c r="BN32" s="27">
        <v>44.167296424861135</v>
      </c>
      <c r="BO32" s="27">
        <v>42.095405680108541</v>
      </c>
      <c r="BP32" s="27">
        <v>39.395933673586143</v>
      </c>
      <c r="BQ32" s="27">
        <v>36.497965511754941</v>
      </c>
      <c r="BR32" s="27">
        <v>33.750543900044377</v>
      </c>
      <c r="BS32" s="27">
        <v>31.038966937877575</v>
      </c>
      <c r="BT32" s="27">
        <v>28.274268352700631</v>
      </c>
      <c r="BU32" s="27">
        <v>19.069517252366779</v>
      </c>
      <c r="BV32" s="27">
        <v>14.279985346791733</v>
      </c>
      <c r="BW32" s="27">
        <v>12.717513108093272</v>
      </c>
      <c r="BX32" s="27">
        <v>12.83266861352665</v>
      </c>
      <c r="BZ32" s="27">
        <v>67.767784200881025</v>
      </c>
      <c r="CA32" s="27">
        <v>65.462466494056855</v>
      </c>
      <c r="CB32" s="27">
        <v>63.788343841749381</v>
      </c>
      <c r="CC32" s="27">
        <v>62.167296424861135</v>
      </c>
      <c r="CD32" s="27">
        <v>60.095405680108541</v>
      </c>
      <c r="CE32" s="27">
        <v>57.395933673586143</v>
      </c>
      <c r="CF32" s="27">
        <v>54.497965511754941</v>
      </c>
      <c r="CG32" s="27">
        <v>51.750543900044377</v>
      </c>
      <c r="CH32" s="27">
        <v>49.038966937877575</v>
      </c>
      <c r="CI32" s="27">
        <v>46.274268352700631</v>
      </c>
      <c r="CJ32" s="27">
        <v>37.069517252366779</v>
      </c>
      <c r="CK32" s="27">
        <v>32.279985346791733</v>
      </c>
      <c r="CL32" s="27">
        <v>30.717513108093272</v>
      </c>
      <c r="CM32" s="27">
        <v>30.83266861352665</v>
      </c>
      <c r="CO32" s="28">
        <v>49.449140463365296</v>
      </c>
      <c r="CP32" s="28">
        <v>47.532550279656832</v>
      </c>
      <c r="CQ32" s="28">
        <v>45.874024220189483</v>
      </c>
      <c r="CR32" s="28">
        <v>44.322662337543449</v>
      </c>
      <c r="CS32" s="28">
        <v>42.451619835596006</v>
      </c>
      <c r="CT32" s="28">
        <v>39.893764279566312</v>
      </c>
      <c r="CU32" s="28">
        <v>37.096381295733565</v>
      </c>
      <c r="CV32" s="28">
        <v>34.44839206994817</v>
      </c>
      <c r="CW32" s="28">
        <v>32.060578095387982</v>
      </c>
      <c r="CX32" s="28">
        <v>29.762689219416416</v>
      </c>
      <c r="CY32" s="28">
        <v>16.160227548515792</v>
      </c>
      <c r="CZ32" s="28">
        <v>-8.9558041658480505</v>
      </c>
      <c r="DA32" s="28">
        <v>-27.946054442617083</v>
      </c>
      <c r="DB32" s="28">
        <v>-40.446303024423798</v>
      </c>
      <c r="DD32" s="28">
        <v>67.449140463365296</v>
      </c>
      <c r="DE32" s="28">
        <v>65.532550279656832</v>
      </c>
      <c r="DF32" s="28">
        <v>63.874024220189483</v>
      </c>
      <c r="DG32" s="28">
        <v>62.322662337543449</v>
      </c>
      <c r="DH32" s="28">
        <v>60.451619835596006</v>
      </c>
      <c r="DI32" s="28">
        <v>57.893764279566312</v>
      </c>
      <c r="DJ32" s="28">
        <v>55.096381295733565</v>
      </c>
      <c r="DK32" s="28">
        <v>52.44839206994817</v>
      </c>
      <c r="DL32" s="28">
        <v>50.060578095387982</v>
      </c>
      <c r="DM32" s="28">
        <v>47.762689219416416</v>
      </c>
      <c r="DN32" s="28">
        <v>34.160227548515792</v>
      </c>
      <c r="DO32" s="28">
        <v>9.0441958341519495</v>
      </c>
      <c r="DP32" s="28">
        <v>-9.9460544426170827</v>
      </c>
      <c r="DQ32" s="28">
        <v>-22.446303024423798</v>
      </c>
      <c r="DS32" s="29">
        <v>49.370246400865767</v>
      </c>
      <c r="DT32" s="29">
        <v>47.366030807591002</v>
      </c>
      <c r="DU32" s="29">
        <v>45.677148697173493</v>
      </c>
      <c r="DV32" s="29">
        <v>44.221734812236761</v>
      </c>
      <c r="DW32" s="29">
        <v>42.46706182659814</v>
      </c>
      <c r="DX32" s="29">
        <v>40.148086661807582</v>
      </c>
      <c r="DY32" s="29">
        <v>37.519159512298671</v>
      </c>
      <c r="DZ32" s="29">
        <v>35.083573896774553</v>
      </c>
      <c r="EA32" s="29">
        <v>32.278133785986611</v>
      </c>
      <c r="EB32" s="29">
        <v>26.23545956780066</v>
      </c>
      <c r="EC32" s="29">
        <v>-1.7736372917523227</v>
      </c>
      <c r="ED32" s="29">
        <v>-24.192672542647188</v>
      </c>
      <c r="EE32" s="29">
        <v>-36.618557811843715</v>
      </c>
      <c r="EF32" s="29">
        <v>-33.60761393638586</v>
      </c>
      <c r="EH32" s="29">
        <v>67.370246400865767</v>
      </c>
      <c r="EI32" s="29">
        <v>65.366030807591002</v>
      </c>
      <c r="EJ32" s="29">
        <v>63.677148697173493</v>
      </c>
      <c r="EK32" s="29">
        <v>62.221734812236761</v>
      </c>
      <c r="EL32" s="29">
        <v>60.46706182659814</v>
      </c>
      <c r="EM32" s="29">
        <v>58.148086661807582</v>
      </c>
      <c r="EN32" s="29">
        <v>55.519159512298671</v>
      </c>
      <c r="EO32" s="29">
        <v>53.083573896774553</v>
      </c>
      <c r="EP32" s="29">
        <v>50.278133785986611</v>
      </c>
      <c r="EQ32" s="29">
        <v>44.23545956780066</v>
      </c>
      <c r="ER32" s="29">
        <v>16.226362708247677</v>
      </c>
      <c r="ES32" s="29">
        <v>-6.1926725426471876</v>
      </c>
      <c r="ET32" s="29">
        <v>-18.618557811843715</v>
      </c>
      <c r="EU32" s="29">
        <v>-15.60761393638586</v>
      </c>
      <c r="EW32" s="1">
        <v>360607</v>
      </c>
      <c r="EX32" s="80">
        <v>397690</v>
      </c>
      <c r="EY32" s="80" t="s">
        <v>870</v>
      </c>
    </row>
    <row r="33" spans="2:155" ht="16" thickBot="1" x14ac:dyDescent="0.4">
      <c r="B33" s="21" t="s">
        <v>147</v>
      </c>
      <c r="C33" s="23">
        <v>44.60563149722563</v>
      </c>
      <c r="D33" s="23">
        <v>42.738108554589076</v>
      </c>
      <c r="E33" s="23">
        <v>41.884396090644074</v>
      </c>
      <c r="F33" s="23">
        <v>40.730428116576874</v>
      </c>
      <c r="G33" s="23">
        <v>39.227658277768356</v>
      </c>
      <c r="H33" s="23">
        <v>37.464269647711291</v>
      </c>
      <c r="I33" s="23">
        <v>35.6160021393775</v>
      </c>
      <c r="J33" s="23">
        <v>33.737936813256397</v>
      </c>
      <c r="K33" s="23">
        <v>31.818962863037598</v>
      </c>
      <c r="L33" s="23">
        <v>29.581299199297945</v>
      </c>
      <c r="M33" s="23">
        <v>21.50328968799549</v>
      </c>
      <c r="N33" s="23">
        <v>15.954611643021323</v>
      </c>
      <c r="O33" s="23">
        <v>13.521584615163107</v>
      </c>
      <c r="P33" s="23">
        <v>13.084553060894038</v>
      </c>
      <c r="Q33" s="24"/>
      <c r="R33" s="23">
        <v>62.60563149722563</v>
      </c>
      <c r="S33" s="23">
        <v>60.738108554589076</v>
      </c>
      <c r="T33" s="23">
        <v>59.884396090644074</v>
      </c>
      <c r="U33" s="23">
        <v>58.730428116576874</v>
      </c>
      <c r="V33" s="23">
        <v>57.227658277768356</v>
      </c>
      <c r="W33" s="23">
        <v>55.464269647711291</v>
      </c>
      <c r="X33" s="23">
        <v>53.6160021393775</v>
      </c>
      <c r="Y33" s="23">
        <v>51.737936813256397</v>
      </c>
      <c r="Z33" s="23">
        <v>49.818962863037598</v>
      </c>
      <c r="AA33" s="23">
        <v>47.581299199297945</v>
      </c>
      <c r="AB33" s="23">
        <v>39.50328968799549</v>
      </c>
      <c r="AC33" s="23">
        <v>33.954611643021323</v>
      </c>
      <c r="AD33" s="23">
        <v>31.521584615163107</v>
      </c>
      <c r="AE33" s="23">
        <v>31.084553060894038</v>
      </c>
      <c r="AG33" s="25">
        <v>45.778024964530587</v>
      </c>
      <c r="AH33" s="25">
        <v>44.885072523935733</v>
      </c>
      <c r="AI33" s="25">
        <v>43.49045664827068</v>
      </c>
      <c r="AJ33" s="25">
        <v>42.093820555343669</v>
      </c>
      <c r="AK33" s="25">
        <v>40.487748649024454</v>
      </c>
      <c r="AL33" s="25">
        <v>38.721891796374464</v>
      </c>
      <c r="AM33" s="25">
        <v>36.807728739738408</v>
      </c>
      <c r="AN33" s="25">
        <v>34.818376880758834</v>
      </c>
      <c r="AO33" s="25">
        <v>32.758673444479641</v>
      </c>
      <c r="AP33" s="25">
        <v>30.629613772448138</v>
      </c>
      <c r="AQ33" s="25">
        <v>24.579028381962914</v>
      </c>
      <c r="AR33" s="25">
        <v>19.422303146791691</v>
      </c>
      <c r="AS33" s="25">
        <v>16.026301135739672</v>
      </c>
      <c r="AT33" s="25">
        <v>13.816527469659476</v>
      </c>
      <c r="AV33" s="26">
        <v>63.778024964530587</v>
      </c>
      <c r="AW33" s="26">
        <v>62.885072523935733</v>
      </c>
      <c r="AX33" s="26">
        <v>61.49045664827068</v>
      </c>
      <c r="AY33" s="26">
        <v>60.093820555343669</v>
      </c>
      <c r="AZ33" s="26">
        <v>58.487748649024454</v>
      </c>
      <c r="BA33" s="26">
        <v>56.721891796374464</v>
      </c>
      <c r="BB33" s="26">
        <v>54.807728739738408</v>
      </c>
      <c r="BC33" s="26">
        <v>52.818376880758834</v>
      </c>
      <c r="BD33" s="26">
        <v>50.758673444479641</v>
      </c>
      <c r="BE33" s="26">
        <v>48.629613772448138</v>
      </c>
      <c r="BF33" s="26">
        <v>42.579028381962914</v>
      </c>
      <c r="BG33" s="26">
        <v>37.422303146791691</v>
      </c>
      <c r="BH33" s="26">
        <v>34.026301135739672</v>
      </c>
      <c r="BI33" s="26">
        <v>31.816527469659476</v>
      </c>
      <c r="BK33" s="27">
        <v>44.682688216611353</v>
      </c>
      <c r="BL33" s="27">
        <v>42.887874741696521</v>
      </c>
      <c r="BM33" s="27">
        <v>42.108733446561814</v>
      </c>
      <c r="BN33" s="27">
        <v>41.025644790933598</v>
      </c>
      <c r="BO33" s="27">
        <v>39.606579148708349</v>
      </c>
      <c r="BP33" s="27">
        <v>37.928445509495802</v>
      </c>
      <c r="BQ33" s="27">
        <v>36.164981674969525</v>
      </c>
      <c r="BR33" s="27">
        <v>34.371555213012414</v>
      </c>
      <c r="BS33" s="27">
        <v>32.568148631096363</v>
      </c>
      <c r="BT33" s="27">
        <v>30.548678662668735</v>
      </c>
      <c r="BU33" s="27">
        <v>23.282463650502066</v>
      </c>
      <c r="BV33" s="27">
        <v>18.736084822440986</v>
      </c>
      <c r="BW33" s="27">
        <v>16.825836075301439</v>
      </c>
      <c r="BX33" s="27">
        <v>16.795218756458837</v>
      </c>
      <c r="BZ33" s="27">
        <v>62.682688216611353</v>
      </c>
      <c r="CA33" s="27">
        <v>60.887874741696521</v>
      </c>
      <c r="CB33" s="27">
        <v>60.108733446561814</v>
      </c>
      <c r="CC33" s="27">
        <v>59.025644790933598</v>
      </c>
      <c r="CD33" s="27">
        <v>57.606579148708349</v>
      </c>
      <c r="CE33" s="27">
        <v>55.928445509495802</v>
      </c>
      <c r="CF33" s="27">
        <v>54.164981674969525</v>
      </c>
      <c r="CG33" s="27">
        <v>52.371555213012414</v>
      </c>
      <c r="CH33" s="27">
        <v>50.568148631096363</v>
      </c>
      <c r="CI33" s="27">
        <v>48.548678662668735</v>
      </c>
      <c r="CJ33" s="27">
        <v>41.282463650502066</v>
      </c>
      <c r="CK33" s="27">
        <v>36.736084822440986</v>
      </c>
      <c r="CL33" s="27">
        <v>34.825836075301439</v>
      </c>
      <c r="CM33" s="27">
        <v>34.795218756458837</v>
      </c>
      <c r="CO33" s="28">
        <v>44.660780792077801</v>
      </c>
      <c r="CP33" s="28">
        <v>42.834541921715413</v>
      </c>
      <c r="CQ33" s="28">
        <v>42.017853768880173</v>
      </c>
      <c r="CR33" s="28">
        <v>40.890736436806847</v>
      </c>
      <c r="CS33" s="28">
        <v>39.434891751645495</v>
      </c>
      <c r="CT33" s="28">
        <v>37.648400556559679</v>
      </c>
      <c r="CU33" s="28">
        <v>35.615942403853268</v>
      </c>
      <c r="CV33" s="28">
        <v>33.516035709905168</v>
      </c>
      <c r="CW33" s="28">
        <v>31.583906903588471</v>
      </c>
      <c r="CX33" s="28">
        <v>29.645092722035571</v>
      </c>
      <c r="CY33" s="28">
        <v>17.862562540416647</v>
      </c>
      <c r="CZ33" s="28">
        <v>-6.992815178974368</v>
      </c>
      <c r="DA33" s="28">
        <v>-26.952164663749215</v>
      </c>
      <c r="DB33" s="28">
        <v>-40.170858766034144</v>
      </c>
      <c r="DD33" s="28">
        <v>62.660780792077801</v>
      </c>
      <c r="DE33" s="28">
        <v>60.834541921715413</v>
      </c>
      <c r="DF33" s="28">
        <v>60.017853768880173</v>
      </c>
      <c r="DG33" s="28">
        <v>58.890736436806847</v>
      </c>
      <c r="DH33" s="28">
        <v>57.434891751645495</v>
      </c>
      <c r="DI33" s="28">
        <v>55.648400556559679</v>
      </c>
      <c r="DJ33" s="28">
        <v>53.615942403853268</v>
      </c>
      <c r="DK33" s="28">
        <v>51.516035709905168</v>
      </c>
      <c r="DL33" s="28">
        <v>49.583906903588471</v>
      </c>
      <c r="DM33" s="28">
        <v>47.645092722035571</v>
      </c>
      <c r="DN33" s="28">
        <v>35.862562540416647</v>
      </c>
      <c r="DO33" s="28">
        <v>11.007184821025632</v>
      </c>
      <c r="DP33" s="28">
        <v>-8.9521646637492154</v>
      </c>
      <c r="DQ33" s="28">
        <v>-22.170858766034144</v>
      </c>
      <c r="DS33" s="29">
        <v>44.74867536361684</v>
      </c>
      <c r="DT33" s="29">
        <v>42.949078911231709</v>
      </c>
      <c r="DU33" s="29">
        <v>42.220602503381087</v>
      </c>
      <c r="DV33" s="29">
        <v>41.265777630730113</v>
      </c>
      <c r="DW33" s="29">
        <v>39.916189213183202</v>
      </c>
      <c r="DX33" s="29">
        <v>38.322507886589108</v>
      </c>
      <c r="DY33" s="29">
        <v>36.538094647769626</v>
      </c>
      <c r="DZ33" s="29">
        <v>34.719158222194281</v>
      </c>
      <c r="EA33" s="29">
        <v>32.409213901354477</v>
      </c>
      <c r="EB33" s="29">
        <v>26.339708646634719</v>
      </c>
      <c r="EC33" s="29">
        <v>-1.5317028496075409</v>
      </c>
      <c r="ED33" s="29">
        <v>-24.018436691378554</v>
      </c>
      <c r="EE33" s="29">
        <v>-36.948263632826126</v>
      </c>
      <c r="EF33" s="29">
        <v>-33.587680965680761</v>
      </c>
      <c r="EH33" s="29">
        <v>62.74867536361684</v>
      </c>
      <c r="EI33" s="29">
        <v>60.949078911231709</v>
      </c>
      <c r="EJ33" s="29">
        <v>60.220602503381087</v>
      </c>
      <c r="EK33" s="29">
        <v>59.265777630730113</v>
      </c>
      <c r="EL33" s="29">
        <v>57.916189213183202</v>
      </c>
      <c r="EM33" s="29">
        <v>56.322507886589108</v>
      </c>
      <c r="EN33" s="29">
        <v>54.538094647769626</v>
      </c>
      <c r="EO33" s="29">
        <v>52.719158222194281</v>
      </c>
      <c r="EP33" s="29">
        <v>50.409213901354477</v>
      </c>
      <c r="EQ33" s="29">
        <v>44.339708646634719</v>
      </c>
      <c r="ER33" s="29">
        <v>16.468297150392459</v>
      </c>
      <c r="ES33" s="29">
        <v>-6.0184366913785539</v>
      </c>
      <c r="ET33" s="29">
        <v>-18.948263632826126</v>
      </c>
      <c r="EU33" s="29">
        <v>-15.587680965680761</v>
      </c>
      <c r="EW33" s="1">
        <v>393262</v>
      </c>
      <c r="EX33" s="80">
        <v>404755</v>
      </c>
      <c r="EY33" s="80" t="s">
        <v>861</v>
      </c>
    </row>
    <row r="34" spans="2:155" ht="16" thickBot="1" x14ac:dyDescent="0.4">
      <c r="B34" s="21" t="s">
        <v>388</v>
      </c>
      <c r="C34" s="23">
        <v>30.75729750535487</v>
      </c>
      <c r="D34" s="23">
        <v>28.913914597214571</v>
      </c>
      <c r="E34" s="23">
        <v>27.569581939274741</v>
      </c>
      <c r="F34" s="23">
        <v>25.610653054089227</v>
      </c>
      <c r="G34" s="23">
        <v>23.263458491332017</v>
      </c>
      <c r="H34" s="23">
        <v>20.542108791783264</v>
      </c>
      <c r="I34" s="23">
        <v>17.436997612989188</v>
      </c>
      <c r="J34" s="23">
        <v>14.15386682741071</v>
      </c>
      <c r="K34" s="23">
        <v>10.852049670730821</v>
      </c>
      <c r="L34" s="23">
        <v>7.0568504572618593</v>
      </c>
      <c r="M34" s="23">
        <v>-6.0343291872616902</v>
      </c>
      <c r="N34" s="23">
        <v>-12.659256406941267</v>
      </c>
      <c r="O34" s="23">
        <v>-14.097728659928691</v>
      </c>
      <c r="P34" s="23">
        <v>-12.836622806029311</v>
      </c>
      <c r="Q34" s="24"/>
      <c r="R34" s="23">
        <v>92.75729750535487</v>
      </c>
      <c r="S34" s="23">
        <v>90.913914597214571</v>
      </c>
      <c r="T34" s="23">
        <v>89.569581939274741</v>
      </c>
      <c r="U34" s="23">
        <v>87.610653054089227</v>
      </c>
      <c r="V34" s="23">
        <v>85.263458491332017</v>
      </c>
      <c r="W34" s="23">
        <v>82.542108791783264</v>
      </c>
      <c r="X34" s="23">
        <v>79.436997612989188</v>
      </c>
      <c r="Y34" s="23">
        <v>76.15386682741071</v>
      </c>
      <c r="Z34" s="23">
        <v>72.852049670730821</v>
      </c>
      <c r="AA34" s="23">
        <v>69.056850457261859</v>
      </c>
      <c r="AB34" s="23">
        <v>55.96567081273831</v>
      </c>
      <c r="AC34" s="23">
        <v>49.340743593058733</v>
      </c>
      <c r="AD34" s="23">
        <v>47.902271340071309</v>
      </c>
      <c r="AE34" s="23">
        <v>49.163377193970689</v>
      </c>
      <c r="AG34" s="25">
        <v>31.676024490660467</v>
      </c>
      <c r="AH34" s="25">
        <v>30.560527051073365</v>
      </c>
      <c r="AI34" s="25">
        <v>28.703521854540327</v>
      </c>
      <c r="AJ34" s="25">
        <v>26.77422155438839</v>
      </c>
      <c r="AK34" s="25">
        <v>24.649150621261896</v>
      </c>
      <c r="AL34" s="25">
        <v>22.198351575679808</v>
      </c>
      <c r="AM34" s="25">
        <v>19.454500892482159</v>
      </c>
      <c r="AN34" s="25">
        <v>16.571606807912332</v>
      </c>
      <c r="AO34" s="25">
        <v>13.575087260123908</v>
      </c>
      <c r="AP34" s="25">
        <v>10.534576931318057</v>
      </c>
      <c r="AQ34" s="25">
        <v>1.2676963800933407</v>
      </c>
      <c r="AR34" s="25">
        <v>-5.3112891999633831</v>
      </c>
      <c r="AS34" s="25">
        <v>-9.1061116487807254</v>
      </c>
      <c r="AT34" s="25">
        <v>-11.250703813102518</v>
      </c>
      <c r="AV34" s="26">
        <v>93.676024490660467</v>
      </c>
      <c r="AW34" s="26">
        <v>92.560527051073365</v>
      </c>
      <c r="AX34" s="26">
        <v>90.703521854540327</v>
      </c>
      <c r="AY34" s="26">
        <v>88.77422155438839</v>
      </c>
      <c r="AZ34" s="26">
        <v>86.649150621261896</v>
      </c>
      <c r="BA34" s="26">
        <v>84.198351575679808</v>
      </c>
      <c r="BB34" s="26">
        <v>81.454500892482159</v>
      </c>
      <c r="BC34" s="26">
        <v>78.571606807912332</v>
      </c>
      <c r="BD34" s="26">
        <v>75.575087260123908</v>
      </c>
      <c r="BE34" s="26">
        <v>72.534576931318057</v>
      </c>
      <c r="BF34" s="26">
        <v>63.267696380093341</v>
      </c>
      <c r="BG34" s="26">
        <v>56.688710800036617</v>
      </c>
      <c r="BH34" s="26">
        <v>52.893888351219275</v>
      </c>
      <c r="BI34" s="26">
        <v>50.749296186897482</v>
      </c>
      <c r="BK34" s="27">
        <v>30.838685333908046</v>
      </c>
      <c r="BL34" s="27">
        <v>29.101181055775712</v>
      </c>
      <c r="BM34" s="27">
        <v>27.866955864701339</v>
      </c>
      <c r="BN34" s="27">
        <v>26.009640620476659</v>
      </c>
      <c r="BO34" s="27">
        <v>23.783956029533272</v>
      </c>
      <c r="BP34" s="27">
        <v>21.094105995586958</v>
      </c>
      <c r="BQ34" s="27">
        <v>18.049299683538962</v>
      </c>
      <c r="BR34" s="27">
        <v>14.876955117384966</v>
      </c>
      <c r="BS34" s="27">
        <v>11.736494590433054</v>
      </c>
      <c r="BT34" s="27">
        <v>8.3056298286182084</v>
      </c>
      <c r="BU34" s="27">
        <v>-3.4647533233873986</v>
      </c>
      <c r="BV34" s="27">
        <v>-8.9423064789698117</v>
      </c>
      <c r="BW34" s="27">
        <v>-9.917243333351621</v>
      </c>
      <c r="BX34" s="27">
        <v>-8.3956405142249082</v>
      </c>
      <c r="BZ34" s="27">
        <v>92.838685333908046</v>
      </c>
      <c r="CA34" s="27">
        <v>91.101181055775712</v>
      </c>
      <c r="CB34" s="27">
        <v>89.866955864701339</v>
      </c>
      <c r="CC34" s="27">
        <v>88.009640620476659</v>
      </c>
      <c r="CD34" s="27">
        <v>85.783956029533272</v>
      </c>
      <c r="CE34" s="27">
        <v>83.094105995586958</v>
      </c>
      <c r="CF34" s="27">
        <v>80.049299683538962</v>
      </c>
      <c r="CG34" s="27">
        <v>76.876955117384966</v>
      </c>
      <c r="CH34" s="27">
        <v>73.736494590433054</v>
      </c>
      <c r="CI34" s="27">
        <v>70.305629828618208</v>
      </c>
      <c r="CJ34" s="27">
        <v>58.535246676612601</v>
      </c>
      <c r="CK34" s="27">
        <v>53.057693521030188</v>
      </c>
      <c r="CL34" s="27">
        <v>52.082756666648379</v>
      </c>
      <c r="CM34" s="27">
        <v>53.604359485775092</v>
      </c>
      <c r="CO34" s="28">
        <v>30.835112057890626</v>
      </c>
      <c r="CP34" s="28">
        <v>29.053618441334507</v>
      </c>
      <c r="CQ34" s="28">
        <v>27.813413035519432</v>
      </c>
      <c r="CR34" s="28">
        <v>25.996804741456089</v>
      </c>
      <c r="CS34" s="28">
        <v>23.86687043373459</v>
      </c>
      <c r="CT34" s="28">
        <v>21.355600580178546</v>
      </c>
      <c r="CU34" s="28">
        <v>18.463701781516008</v>
      </c>
      <c r="CV34" s="28">
        <v>15.458158195422499</v>
      </c>
      <c r="CW34" s="28">
        <v>12.824786329003345</v>
      </c>
      <c r="CX34" s="28">
        <v>10.122557032831352</v>
      </c>
      <c r="CY34" s="28">
        <v>-6.3440567779093868</v>
      </c>
      <c r="CZ34" s="28">
        <v>-39.017797690235454</v>
      </c>
      <c r="DA34" s="28">
        <v>-63.833233297486402</v>
      </c>
      <c r="DB34" s="28">
        <v>-80.282197271951702</v>
      </c>
      <c r="DD34" s="28">
        <v>92.835112057890626</v>
      </c>
      <c r="DE34" s="28">
        <v>91.053618441334507</v>
      </c>
      <c r="DF34" s="28">
        <v>89.813413035519432</v>
      </c>
      <c r="DG34" s="28">
        <v>87.996804741456089</v>
      </c>
      <c r="DH34" s="28">
        <v>85.86687043373459</v>
      </c>
      <c r="DI34" s="28">
        <v>83.355600580178546</v>
      </c>
      <c r="DJ34" s="28">
        <v>80.463701781516008</v>
      </c>
      <c r="DK34" s="28">
        <v>77.458158195422499</v>
      </c>
      <c r="DL34" s="28">
        <v>74.824786329003345</v>
      </c>
      <c r="DM34" s="28">
        <v>72.122557032831352</v>
      </c>
      <c r="DN34" s="28">
        <v>55.655943222090613</v>
      </c>
      <c r="DO34" s="28">
        <v>22.982202309764546</v>
      </c>
      <c r="DP34" s="28">
        <v>-1.8332332974864016</v>
      </c>
      <c r="DQ34" s="28">
        <v>-18.282197271951702</v>
      </c>
      <c r="DS34" s="29">
        <v>30.944197948274578</v>
      </c>
      <c r="DT34" s="29">
        <v>29.037525480407808</v>
      </c>
      <c r="DU34" s="29">
        <v>27.811188864817424</v>
      </c>
      <c r="DV34" s="29">
        <v>26.231733118599436</v>
      </c>
      <c r="DW34" s="29">
        <v>24.334179575084093</v>
      </c>
      <c r="DX34" s="29">
        <v>22.218266959674509</v>
      </c>
      <c r="DY34" s="29">
        <v>19.689667684807205</v>
      </c>
      <c r="DZ34" s="29">
        <v>17.130335882733888</v>
      </c>
      <c r="EA34" s="29">
        <v>14.146675614340822</v>
      </c>
      <c r="EB34" s="29">
        <v>6.1709404888741233</v>
      </c>
      <c r="EC34" s="29">
        <v>-31.156692491291778</v>
      </c>
      <c r="ED34" s="29">
        <v>-60.373789922301171</v>
      </c>
      <c r="EE34" s="29">
        <v>-76.384177942318672</v>
      </c>
      <c r="EF34" s="29">
        <v>-70.595034980544312</v>
      </c>
      <c r="EH34" s="29">
        <v>92.944197948274578</v>
      </c>
      <c r="EI34" s="29">
        <v>91.037525480407808</v>
      </c>
      <c r="EJ34" s="29">
        <v>89.811188864817424</v>
      </c>
      <c r="EK34" s="29">
        <v>88.231733118599436</v>
      </c>
      <c r="EL34" s="29">
        <v>86.334179575084093</v>
      </c>
      <c r="EM34" s="29">
        <v>84.218266959674509</v>
      </c>
      <c r="EN34" s="29">
        <v>81.689667684807205</v>
      </c>
      <c r="EO34" s="29">
        <v>79.130335882733888</v>
      </c>
      <c r="EP34" s="29">
        <v>76.146675614340822</v>
      </c>
      <c r="EQ34" s="29">
        <v>68.170940488874123</v>
      </c>
      <c r="ER34" s="29">
        <v>30.843307508708222</v>
      </c>
      <c r="ES34" s="29">
        <v>1.6262100776988291</v>
      </c>
      <c r="ET34" s="29">
        <v>-14.384177942318672</v>
      </c>
      <c r="EU34" s="29">
        <v>-8.5950349805443125</v>
      </c>
      <c r="EW34" s="1">
        <v>397322</v>
      </c>
      <c r="EX34" s="80">
        <v>399942</v>
      </c>
      <c r="EY34" s="80" t="s">
        <v>863</v>
      </c>
    </row>
    <row r="35" spans="2:155" ht="16" thickBot="1" x14ac:dyDescent="0.4">
      <c r="B35" s="21" t="s">
        <v>389</v>
      </c>
      <c r="C35" s="23">
        <v>47.010990032374565</v>
      </c>
      <c r="D35" s="23">
        <v>45.592251668352986</v>
      </c>
      <c r="E35" s="23">
        <v>44.368711246020396</v>
      </c>
      <c r="F35" s="23">
        <v>42.911005229716679</v>
      </c>
      <c r="G35" s="23">
        <v>39.417947539086697</v>
      </c>
      <c r="H35" s="23">
        <v>35.717157259297011</v>
      </c>
      <c r="I35" s="23">
        <v>33.584826521529195</v>
      </c>
      <c r="J35" s="23">
        <v>31.328683894329842</v>
      </c>
      <c r="K35" s="23">
        <v>29.039318694969282</v>
      </c>
      <c r="L35" s="23">
        <v>26.27032021159377</v>
      </c>
      <c r="M35" s="23">
        <v>16.800708724773145</v>
      </c>
      <c r="N35" s="23">
        <v>10.017673359974538</v>
      </c>
      <c r="O35" s="23">
        <v>9.4415827885973442</v>
      </c>
      <c r="P35" s="23">
        <v>10.595984353151351</v>
      </c>
      <c r="Q35" s="24"/>
      <c r="R35" s="23">
        <v>65.010990032374565</v>
      </c>
      <c r="S35" s="23">
        <v>63.592251668352986</v>
      </c>
      <c r="T35" s="23">
        <v>62.368711246020396</v>
      </c>
      <c r="U35" s="23">
        <v>60.911005229716679</v>
      </c>
      <c r="V35" s="23">
        <v>57.417947539086697</v>
      </c>
      <c r="W35" s="23">
        <v>53.717157259297011</v>
      </c>
      <c r="X35" s="23">
        <v>51.584826521529195</v>
      </c>
      <c r="Y35" s="23">
        <v>49.328683894329842</v>
      </c>
      <c r="Z35" s="23">
        <v>47.039318694969282</v>
      </c>
      <c r="AA35" s="23">
        <v>44.27032021159377</v>
      </c>
      <c r="AB35" s="23">
        <v>34.800708724773145</v>
      </c>
      <c r="AC35" s="23">
        <v>28.017673359974538</v>
      </c>
      <c r="AD35" s="23">
        <v>27.441582788597344</v>
      </c>
      <c r="AE35" s="23">
        <v>28.595984353151351</v>
      </c>
      <c r="AG35" s="25">
        <v>47.404361485045001</v>
      </c>
      <c r="AH35" s="25">
        <v>46.381900289951133</v>
      </c>
      <c r="AI35" s="25">
        <v>45.00909296756555</v>
      </c>
      <c r="AJ35" s="25">
        <v>43.679354179258794</v>
      </c>
      <c r="AK35" s="25">
        <v>42.106043753077429</v>
      </c>
      <c r="AL35" s="25">
        <v>40.328327450652182</v>
      </c>
      <c r="AM35" s="25">
        <v>38.369325093652193</v>
      </c>
      <c r="AN35" s="25">
        <v>36.294287830958226</v>
      </c>
      <c r="AO35" s="25">
        <v>34.103215458412606</v>
      </c>
      <c r="AP35" s="25">
        <v>31.89197472261985</v>
      </c>
      <c r="AQ35" s="25">
        <v>25.159758833564609</v>
      </c>
      <c r="AR35" s="25">
        <v>20.340126886085187</v>
      </c>
      <c r="AS35" s="25">
        <v>17.414898323534729</v>
      </c>
      <c r="AT35" s="25">
        <v>15.598837328326297</v>
      </c>
      <c r="AV35" s="26">
        <v>65.404361485045001</v>
      </c>
      <c r="AW35" s="26">
        <v>64.381900289951133</v>
      </c>
      <c r="AX35" s="26">
        <v>63.00909296756555</v>
      </c>
      <c r="AY35" s="26">
        <v>61.679354179258794</v>
      </c>
      <c r="AZ35" s="26">
        <v>60.106043753077429</v>
      </c>
      <c r="BA35" s="26">
        <v>58.328327450652182</v>
      </c>
      <c r="BB35" s="26">
        <v>56.369325093652193</v>
      </c>
      <c r="BC35" s="26">
        <v>54.294287830958226</v>
      </c>
      <c r="BD35" s="26">
        <v>52.103215458412606</v>
      </c>
      <c r="BE35" s="26">
        <v>49.89197472261985</v>
      </c>
      <c r="BF35" s="26">
        <v>43.159758833564609</v>
      </c>
      <c r="BG35" s="26">
        <v>38.340126886085187</v>
      </c>
      <c r="BH35" s="26">
        <v>35.414898323534729</v>
      </c>
      <c r="BI35" s="26">
        <v>33.598837328326297</v>
      </c>
      <c r="BK35" s="27">
        <v>47.031553292233554</v>
      </c>
      <c r="BL35" s="27">
        <v>45.730564506678988</v>
      </c>
      <c r="BM35" s="27">
        <v>44.57578603844641</v>
      </c>
      <c r="BN35" s="27">
        <v>43.17379147205078</v>
      </c>
      <c r="BO35" s="27">
        <v>39.748311456720046</v>
      </c>
      <c r="BP35" s="27">
        <v>36.143004083020401</v>
      </c>
      <c r="BQ35" s="27">
        <v>34.103168744931693</v>
      </c>
      <c r="BR35" s="27">
        <v>31.936345765093009</v>
      </c>
      <c r="BS35" s="27">
        <v>29.776330067006086</v>
      </c>
      <c r="BT35" s="27">
        <v>27.299672401454544</v>
      </c>
      <c r="BU35" s="27">
        <v>18.828560191179506</v>
      </c>
      <c r="BV35" s="27">
        <v>12.746055585828984</v>
      </c>
      <c r="BW35" s="27">
        <v>12.403488173632226</v>
      </c>
      <c r="BX35" s="27">
        <v>13.554310023276855</v>
      </c>
      <c r="BZ35" s="27">
        <v>65.031553292233554</v>
      </c>
      <c r="CA35" s="27">
        <v>63.730564506678988</v>
      </c>
      <c r="CB35" s="27">
        <v>62.57578603844641</v>
      </c>
      <c r="CC35" s="27">
        <v>61.17379147205078</v>
      </c>
      <c r="CD35" s="27">
        <v>57.748311456720046</v>
      </c>
      <c r="CE35" s="27">
        <v>54.143004083020401</v>
      </c>
      <c r="CF35" s="27">
        <v>52.103168744931693</v>
      </c>
      <c r="CG35" s="27">
        <v>49.936345765093009</v>
      </c>
      <c r="CH35" s="27">
        <v>47.776330067006086</v>
      </c>
      <c r="CI35" s="27">
        <v>45.299672401454544</v>
      </c>
      <c r="CJ35" s="27">
        <v>36.828560191179506</v>
      </c>
      <c r="CK35" s="27">
        <v>30.746055585828984</v>
      </c>
      <c r="CL35" s="27">
        <v>30.403488173632226</v>
      </c>
      <c r="CM35" s="27">
        <v>31.554310023276855</v>
      </c>
      <c r="CO35" s="28">
        <v>47.05731375622139</v>
      </c>
      <c r="CP35" s="28">
        <v>45.707547963077801</v>
      </c>
      <c r="CQ35" s="28">
        <v>44.593873860783702</v>
      </c>
      <c r="CR35" s="28">
        <v>43.27712938256262</v>
      </c>
      <c r="CS35" s="28">
        <v>40.136299715100719</v>
      </c>
      <c r="CT35" s="28">
        <v>36.790643268483905</v>
      </c>
      <c r="CU35" s="28">
        <v>34.85830633678988</v>
      </c>
      <c r="CV35" s="28">
        <v>32.835870152654948</v>
      </c>
      <c r="CW35" s="28">
        <v>31.082446906927117</v>
      </c>
      <c r="CX35" s="28">
        <v>29.234961577973451</v>
      </c>
      <c r="CY35" s="28">
        <v>13.228452232294487</v>
      </c>
      <c r="CZ35" s="28">
        <v>-10.860300492540034</v>
      </c>
      <c r="DA35" s="28">
        <v>-28.640050443577024</v>
      </c>
      <c r="DB35" s="28">
        <v>-40.778112486834857</v>
      </c>
      <c r="DD35" s="28">
        <v>65.05731375622139</v>
      </c>
      <c r="DE35" s="28">
        <v>63.707547963077801</v>
      </c>
      <c r="DF35" s="28">
        <v>62.593873860783702</v>
      </c>
      <c r="DG35" s="28">
        <v>61.27712938256262</v>
      </c>
      <c r="DH35" s="28">
        <v>58.136299715100719</v>
      </c>
      <c r="DI35" s="28">
        <v>54.790643268483905</v>
      </c>
      <c r="DJ35" s="28">
        <v>52.85830633678988</v>
      </c>
      <c r="DK35" s="28">
        <v>50.835870152654948</v>
      </c>
      <c r="DL35" s="28">
        <v>49.082446906927117</v>
      </c>
      <c r="DM35" s="28">
        <v>47.234961577973451</v>
      </c>
      <c r="DN35" s="28">
        <v>31.228452232294487</v>
      </c>
      <c r="DO35" s="28">
        <v>7.1396995074599658</v>
      </c>
      <c r="DP35" s="28">
        <v>-10.640050443577024</v>
      </c>
      <c r="DQ35" s="28">
        <v>-22.778112486834857</v>
      </c>
      <c r="DS35" s="29">
        <v>47.045607900354369</v>
      </c>
      <c r="DT35" s="29">
        <v>45.518072725959286</v>
      </c>
      <c r="DU35" s="29">
        <v>44.434996471710804</v>
      </c>
      <c r="DV35" s="29">
        <v>43.295436709098311</v>
      </c>
      <c r="DW35" s="29">
        <v>41.775581813058452</v>
      </c>
      <c r="DX35" s="29">
        <v>35.673258945702614</v>
      </c>
      <c r="DY35" s="29">
        <v>30.10625185718618</v>
      </c>
      <c r="DZ35" s="29">
        <v>28.829725699663072</v>
      </c>
      <c r="EA35" s="29">
        <v>27.04851842084517</v>
      </c>
      <c r="EB35" s="29">
        <v>21.686634477376685</v>
      </c>
      <c r="EC35" s="29">
        <v>-4.9252283646091826</v>
      </c>
      <c r="ED35" s="29">
        <v>-26.290970007820818</v>
      </c>
      <c r="EE35" s="29">
        <v>-37.614065325240063</v>
      </c>
      <c r="EF35" s="29">
        <v>-33.441480813441217</v>
      </c>
      <c r="EH35" s="29">
        <v>65.045607900354369</v>
      </c>
      <c r="EI35" s="29">
        <v>63.518072725959286</v>
      </c>
      <c r="EJ35" s="29">
        <v>62.434996471710804</v>
      </c>
      <c r="EK35" s="29">
        <v>61.295436709098311</v>
      </c>
      <c r="EL35" s="29">
        <v>59.775581813058452</v>
      </c>
      <c r="EM35" s="29">
        <v>53.673258945702614</v>
      </c>
      <c r="EN35" s="29">
        <v>48.10625185718618</v>
      </c>
      <c r="EO35" s="29">
        <v>46.829725699663072</v>
      </c>
      <c r="EP35" s="29">
        <v>45.04851842084517</v>
      </c>
      <c r="EQ35" s="29">
        <v>39.686634477376685</v>
      </c>
      <c r="ER35" s="29">
        <v>13.074771635390817</v>
      </c>
      <c r="ES35" s="29">
        <v>-8.2909700078208175</v>
      </c>
      <c r="ET35" s="29">
        <v>-19.614065325240063</v>
      </c>
      <c r="EU35" s="29">
        <v>-15.441480813441217</v>
      </c>
      <c r="EW35" s="1">
        <v>391313</v>
      </c>
      <c r="EX35" s="80">
        <v>386877</v>
      </c>
      <c r="EY35" s="80" t="s">
        <v>869</v>
      </c>
    </row>
    <row r="36" spans="2:155" ht="16" thickBot="1" x14ac:dyDescent="0.4">
      <c r="B36" s="21" t="s">
        <v>390</v>
      </c>
      <c r="C36" s="23">
        <v>29.228124807678981</v>
      </c>
      <c r="D36" s="23">
        <v>27.254509529123524</v>
      </c>
      <c r="E36" s="23">
        <v>26.61710071906478</v>
      </c>
      <c r="F36" s="23">
        <v>25.835673402279923</v>
      </c>
      <c r="G36" s="23">
        <v>24.749028146599926</v>
      </c>
      <c r="H36" s="23">
        <v>23.390634338764642</v>
      </c>
      <c r="I36" s="23">
        <v>21.966479497950004</v>
      </c>
      <c r="J36" s="23">
        <v>20.53156081977977</v>
      </c>
      <c r="K36" s="23">
        <v>19.08228243593318</v>
      </c>
      <c r="L36" s="23">
        <v>17.172876352207183</v>
      </c>
      <c r="M36" s="23">
        <v>8.0653221582000612</v>
      </c>
      <c r="N36" s="23">
        <v>2.7303905534833177</v>
      </c>
      <c r="O36" s="23">
        <v>1.0853492920279848</v>
      </c>
      <c r="P36" s="23">
        <v>1.1150326425292434</v>
      </c>
      <c r="Q36" s="24"/>
      <c r="R36" s="23">
        <v>47.228124807678981</v>
      </c>
      <c r="S36" s="23">
        <v>45.254509529123524</v>
      </c>
      <c r="T36" s="23">
        <v>44.61710071906478</v>
      </c>
      <c r="U36" s="23">
        <v>43.835673402279923</v>
      </c>
      <c r="V36" s="23">
        <v>42.749028146599926</v>
      </c>
      <c r="W36" s="23">
        <v>41.390634338764642</v>
      </c>
      <c r="X36" s="23">
        <v>39.966479497950004</v>
      </c>
      <c r="Y36" s="23">
        <v>38.53156081977977</v>
      </c>
      <c r="Z36" s="23">
        <v>37.08228243593318</v>
      </c>
      <c r="AA36" s="23">
        <v>35.172876352207183</v>
      </c>
      <c r="AB36" s="23">
        <v>26.065322158200061</v>
      </c>
      <c r="AC36" s="23">
        <v>20.730390553483318</v>
      </c>
      <c r="AD36" s="23">
        <v>19.085349292027985</v>
      </c>
      <c r="AE36" s="23">
        <v>19.115032642529243</v>
      </c>
      <c r="AG36" s="25">
        <v>30.897334953652077</v>
      </c>
      <c r="AH36" s="25">
        <v>30.300784889604657</v>
      </c>
      <c r="AI36" s="25">
        <v>29.255066310736368</v>
      </c>
      <c r="AJ36" s="25">
        <v>28.252172149511367</v>
      </c>
      <c r="AK36" s="25">
        <v>27.112933154438664</v>
      </c>
      <c r="AL36" s="25">
        <v>25.845854437511576</v>
      </c>
      <c r="AM36" s="25">
        <v>24.475996679375498</v>
      </c>
      <c r="AN36" s="25">
        <v>23.070878725692836</v>
      </c>
      <c r="AO36" s="25">
        <v>21.628393080987408</v>
      </c>
      <c r="AP36" s="25">
        <v>19.644381693687791</v>
      </c>
      <c r="AQ36" s="25">
        <v>13.461646841899025</v>
      </c>
      <c r="AR36" s="25">
        <v>9.0864026010975181</v>
      </c>
      <c r="AS36" s="25">
        <v>6.5401653512138722</v>
      </c>
      <c r="AT36" s="25">
        <v>5.1951120193727718</v>
      </c>
      <c r="AV36" s="26">
        <v>48.897334953652077</v>
      </c>
      <c r="AW36" s="26">
        <v>48.300784889604657</v>
      </c>
      <c r="AX36" s="26">
        <v>47.255066310736368</v>
      </c>
      <c r="AY36" s="26">
        <v>46.252172149511367</v>
      </c>
      <c r="AZ36" s="26">
        <v>45.112933154438664</v>
      </c>
      <c r="BA36" s="26">
        <v>43.845854437511576</v>
      </c>
      <c r="BB36" s="26">
        <v>42.475996679375498</v>
      </c>
      <c r="BC36" s="26">
        <v>41.070878725692836</v>
      </c>
      <c r="BD36" s="26">
        <v>39.628393080987408</v>
      </c>
      <c r="BE36" s="26">
        <v>37.644381693687791</v>
      </c>
      <c r="BF36" s="26">
        <v>31.461646841899025</v>
      </c>
      <c r="BG36" s="26">
        <v>27.086402601097518</v>
      </c>
      <c r="BH36" s="26">
        <v>24.540165351213872</v>
      </c>
      <c r="BI36" s="26">
        <v>23.195112019372772</v>
      </c>
      <c r="BK36" s="27">
        <v>29.253898234783676</v>
      </c>
      <c r="BL36" s="27">
        <v>27.311465257287892</v>
      </c>
      <c r="BM36" s="27">
        <v>26.708969911320466</v>
      </c>
      <c r="BN36" s="27">
        <v>25.964323518910845</v>
      </c>
      <c r="BO36" s="27">
        <v>24.921245884906824</v>
      </c>
      <c r="BP36" s="27">
        <v>23.609895208038083</v>
      </c>
      <c r="BQ36" s="27">
        <v>22.232965177020063</v>
      </c>
      <c r="BR36" s="27">
        <v>20.844855603653926</v>
      </c>
      <c r="BS36" s="27">
        <v>19.465788646524317</v>
      </c>
      <c r="BT36" s="27">
        <v>17.981587214644492</v>
      </c>
      <c r="BU36" s="27">
        <v>10.202947345418806</v>
      </c>
      <c r="BV36" s="27">
        <v>6.1033246200985616</v>
      </c>
      <c r="BW36" s="27">
        <v>5.0516565499380732</v>
      </c>
      <c r="BX36" s="27">
        <v>5.7244617962301874</v>
      </c>
      <c r="BZ36" s="27">
        <v>47.253898234783676</v>
      </c>
      <c r="CA36" s="27">
        <v>45.311465257287892</v>
      </c>
      <c r="CB36" s="27">
        <v>44.708969911320466</v>
      </c>
      <c r="CC36" s="27">
        <v>43.964323518910845</v>
      </c>
      <c r="CD36" s="27">
        <v>42.921245884906824</v>
      </c>
      <c r="CE36" s="27">
        <v>41.609895208038083</v>
      </c>
      <c r="CF36" s="27">
        <v>40.232965177020063</v>
      </c>
      <c r="CG36" s="27">
        <v>38.844855603653926</v>
      </c>
      <c r="CH36" s="27">
        <v>37.465788646524317</v>
      </c>
      <c r="CI36" s="27">
        <v>35.981587214644492</v>
      </c>
      <c r="CJ36" s="27">
        <v>28.202947345418806</v>
      </c>
      <c r="CK36" s="27">
        <v>24.103324620098562</v>
      </c>
      <c r="CL36" s="27">
        <v>23.051656549938073</v>
      </c>
      <c r="CM36" s="27">
        <v>23.724461796230187</v>
      </c>
      <c r="CO36" s="28">
        <v>29.307046670624999</v>
      </c>
      <c r="CP36" s="28">
        <v>27.392909463159441</v>
      </c>
      <c r="CQ36" s="28">
        <v>26.788105827122081</v>
      </c>
      <c r="CR36" s="28">
        <v>26.009987429557597</v>
      </c>
      <c r="CS36" s="28">
        <v>24.89670463886894</v>
      </c>
      <c r="CT36" s="28">
        <v>23.433765639938869</v>
      </c>
      <c r="CU36" s="28">
        <v>21.76922654623894</v>
      </c>
      <c r="CV36" s="28">
        <v>20.017039431701576</v>
      </c>
      <c r="CW36" s="28">
        <v>18.349907474095374</v>
      </c>
      <c r="CX36" s="28">
        <v>16.579203904219042</v>
      </c>
      <c r="CY36" s="28">
        <v>4.4431483917397401</v>
      </c>
      <c r="CZ36" s="28">
        <v>-22.515984372452436</v>
      </c>
      <c r="DA36" s="28">
        <v>-43.719266486631454</v>
      </c>
      <c r="DB36" s="28">
        <v>-58.613644242709597</v>
      </c>
      <c r="DD36" s="28">
        <v>47.307046670624999</v>
      </c>
      <c r="DE36" s="28">
        <v>45.392909463159441</v>
      </c>
      <c r="DF36" s="28">
        <v>44.788105827122081</v>
      </c>
      <c r="DG36" s="28">
        <v>44.009987429557597</v>
      </c>
      <c r="DH36" s="28">
        <v>42.89670463886894</v>
      </c>
      <c r="DI36" s="28">
        <v>41.433765639938869</v>
      </c>
      <c r="DJ36" s="28">
        <v>39.76922654623894</v>
      </c>
      <c r="DK36" s="28">
        <v>38.017039431701576</v>
      </c>
      <c r="DL36" s="28">
        <v>36.349907474095374</v>
      </c>
      <c r="DM36" s="28">
        <v>34.579203904219042</v>
      </c>
      <c r="DN36" s="28">
        <v>22.44314839173974</v>
      </c>
      <c r="DO36" s="28">
        <v>-4.5159843724524364</v>
      </c>
      <c r="DP36" s="28">
        <v>-25.719266486631454</v>
      </c>
      <c r="DQ36" s="28">
        <v>-40.613644242709597</v>
      </c>
      <c r="DS36" s="29">
        <v>29.319967493648065</v>
      </c>
      <c r="DT36" s="29">
        <v>27.308829270460137</v>
      </c>
      <c r="DU36" s="29">
        <v>26.677536433788219</v>
      </c>
      <c r="DV36" s="29">
        <v>25.959885552194578</v>
      </c>
      <c r="DW36" s="29">
        <v>24.89470679387135</v>
      </c>
      <c r="DX36" s="29">
        <v>23.43398333529187</v>
      </c>
      <c r="DY36" s="29">
        <v>21.848842992763181</v>
      </c>
      <c r="DZ36" s="29">
        <v>20.202906214253147</v>
      </c>
      <c r="EA36" s="29">
        <v>17.932744714758087</v>
      </c>
      <c r="EB36" s="29">
        <v>12.016142559441377</v>
      </c>
      <c r="EC36" s="29">
        <v>-16.794027205706669</v>
      </c>
      <c r="ED36" s="29">
        <v>-41.605576191613352</v>
      </c>
      <c r="EE36" s="29">
        <v>-57.850590900700013</v>
      </c>
      <c r="EF36" s="29">
        <v>-53.32023865098563</v>
      </c>
      <c r="EH36" s="29">
        <v>47.319967493648065</v>
      </c>
      <c r="EI36" s="29">
        <v>45.308829270460137</v>
      </c>
      <c r="EJ36" s="29">
        <v>44.677536433788219</v>
      </c>
      <c r="EK36" s="29">
        <v>43.959885552194578</v>
      </c>
      <c r="EL36" s="29">
        <v>42.89470679387135</v>
      </c>
      <c r="EM36" s="29">
        <v>41.43398333529187</v>
      </c>
      <c r="EN36" s="29">
        <v>39.848842992763181</v>
      </c>
      <c r="EO36" s="29">
        <v>38.202906214253147</v>
      </c>
      <c r="EP36" s="29">
        <v>35.932744714758087</v>
      </c>
      <c r="EQ36" s="29">
        <v>30.016142559441377</v>
      </c>
      <c r="ER36" s="29">
        <v>1.2059727942933307</v>
      </c>
      <c r="ES36" s="29">
        <v>-23.605576191613352</v>
      </c>
      <c r="ET36" s="29">
        <v>-39.850590900700013</v>
      </c>
      <c r="EU36" s="29">
        <v>-35.32023865098563</v>
      </c>
      <c r="EW36" s="1">
        <v>377997</v>
      </c>
      <c r="EX36" s="80">
        <v>431083</v>
      </c>
      <c r="EY36" s="80" t="s">
        <v>510</v>
      </c>
    </row>
    <row r="37" spans="2:155" ht="16" thickBot="1" x14ac:dyDescent="0.4">
      <c r="B37" s="21" t="s">
        <v>181</v>
      </c>
      <c r="C37" s="23">
        <v>59.072623628308214</v>
      </c>
      <c r="D37" s="23">
        <v>57.582849566374925</v>
      </c>
      <c r="E37" s="23">
        <v>56.264673805453555</v>
      </c>
      <c r="F37" s="23">
        <v>53.992921425536814</v>
      </c>
      <c r="G37" s="23">
        <v>50.493270886733598</v>
      </c>
      <c r="H37" s="23">
        <v>48.226555079333622</v>
      </c>
      <c r="I37" s="23">
        <v>45.762043906476549</v>
      </c>
      <c r="J37" s="23">
        <v>43.223514285893771</v>
      </c>
      <c r="K37" s="23">
        <v>40.661954045360119</v>
      </c>
      <c r="L37" s="23">
        <v>37.833541724763364</v>
      </c>
      <c r="M37" s="23">
        <v>27.406828609827869</v>
      </c>
      <c r="N37" s="23">
        <v>22.092740800604673</v>
      </c>
      <c r="O37" s="23">
        <v>20.777947585770789</v>
      </c>
      <c r="P37" s="23">
        <v>21.266453740286209</v>
      </c>
      <c r="Q37" s="24"/>
      <c r="R37" s="23">
        <v>77.072623628308207</v>
      </c>
      <c r="S37" s="23">
        <v>75.582849566374932</v>
      </c>
      <c r="T37" s="23">
        <v>74.264673805453555</v>
      </c>
      <c r="U37" s="23">
        <v>71.992921425536821</v>
      </c>
      <c r="V37" s="23">
        <v>68.493270886733598</v>
      </c>
      <c r="W37" s="23">
        <v>66.226555079333622</v>
      </c>
      <c r="X37" s="23">
        <v>63.762043906476549</v>
      </c>
      <c r="Y37" s="23">
        <v>61.223514285893771</v>
      </c>
      <c r="Z37" s="23">
        <v>58.661954045360119</v>
      </c>
      <c r="AA37" s="23">
        <v>55.833541724763364</v>
      </c>
      <c r="AB37" s="23">
        <v>45.406828609827869</v>
      </c>
      <c r="AC37" s="23">
        <v>40.092740800604673</v>
      </c>
      <c r="AD37" s="23">
        <v>38.777947585770789</v>
      </c>
      <c r="AE37" s="23">
        <v>39.266453740286209</v>
      </c>
      <c r="AG37" s="25">
        <v>59.776002912566177</v>
      </c>
      <c r="AH37" s="25">
        <v>58.849562852450816</v>
      </c>
      <c r="AI37" s="25">
        <v>57.21636789197796</v>
      </c>
      <c r="AJ37" s="25">
        <v>55.11452717145869</v>
      </c>
      <c r="AK37" s="25">
        <v>52.27091845269706</v>
      </c>
      <c r="AL37" s="25">
        <v>50.234611649829702</v>
      </c>
      <c r="AM37" s="25">
        <v>47.986496869178637</v>
      </c>
      <c r="AN37" s="25">
        <v>45.636536193729739</v>
      </c>
      <c r="AO37" s="25">
        <v>43.200571622653399</v>
      </c>
      <c r="AP37" s="25">
        <v>40.73809000121517</v>
      </c>
      <c r="AQ37" s="25">
        <v>34.24362736200024</v>
      </c>
      <c r="AR37" s="25">
        <v>30.236540335772276</v>
      </c>
      <c r="AS37" s="25">
        <v>28.259057975591276</v>
      </c>
      <c r="AT37" s="25">
        <v>27.459964359827865</v>
      </c>
      <c r="AV37" s="26">
        <v>77.776002912566184</v>
      </c>
      <c r="AW37" s="26">
        <v>76.849562852450816</v>
      </c>
      <c r="AX37" s="26">
        <v>75.216367891977967</v>
      </c>
      <c r="AY37" s="26">
        <v>73.11452717145869</v>
      </c>
      <c r="AZ37" s="26">
        <v>70.27091845269706</v>
      </c>
      <c r="BA37" s="26">
        <v>68.234611649829702</v>
      </c>
      <c r="BB37" s="26">
        <v>65.986496869178637</v>
      </c>
      <c r="BC37" s="26">
        <v>63.636536193729739</v>
      </c>
      <c r="BD37" s="26">
        <v>61.200571622653399</v>
      </c>
      <c r="BE37" s="26">
        <v>58.73809000121517</v>
      </c>
      <c r="BF37" s="26">
        <v>52.24362736200024</v>
      </c>
      <c r="BG37" s="26">
        <v>48.236540335772276</v>
      </c>
      <c r="BH37" s="26">
        <v>46.259057975591276</v>
      </c>
      <c r="BI37" s="26">
        <v>45.459964359827865</v>
      </c>
      <c r="BK37" s="27">
        <v>59.113325166473111</v>
      </c>
      <c r="BL37" s="27">
        <v>57.665152306981241</v>
      </c>
      <c r="BM37" s="27">
        <v>56.390653782206741</v>
      </c>
      <c r="BN37" s="27">
        <v>54.177685276725249</v>
      </c>
      <c r="BO37" s="27">
        <v>50.576446360908733</v>
      </c>
      <c r="BP37" s="27">
        <v>48.387259131868859</v>
      </c>
      <c r="BQ37" s="27">
        <v>45.9976482546912</v>
      </c>
      <c r="BR37" s="27">
        <v>43.529609403469905</v>
      </c>
      <c r="BS37" s="27">
        <v>41.07980775104339</v>
      </c>
      <c r="BT37" s="27">
        <v>38.507498836377636</v>
      </c>
      <c r="BU37" s="27">
        <v>29.043126582742175</v>
      </c>
      <c r="BV37" s="27">
        <v>24.566044107279893</v>
      </c>
      <c r="BW37" s="27">
        <v>23.553742191676946</v>
      </c>
      <c r="BX37" s="27">
        <v>24.277684361272861</v>
      </c>
      <c r="BZ37" s="27">
        <v>77.113325166473118</v>
      </c>
      <c r="CA37" s="27">
        <v>75.665152306981241</v>
      </c>
      <c r="CB37" s="27">
        <v>74.390653782206741</v>
      </c>
      <c r="CC37" s="27">
        <v>72.177685276725242</v>
      </c>
      <c r="CD37" s="27">
        <v>68.576446360908733</v>
      </c>
      <c r="CE37" s="27">
        <v>66.387259131868859</v>
      </c>
      <c r="CF37" s="27">
        <v>63.9976482546912</v>
      </c>
      <c r="CG37" s="27">
        <v>61.529609403469905</v>
      </c>
      <c r="CH37" s="27">
        <v>59.07980775104339</v>
      </c>
      <c r="CI37" s="27">
        <v>56.507498836377636</v>
      </c>
      <c r="CJ37" s="27">
        <v>47.043126582742175</v>
      </c>
      <c r="CK37" s="27">
        <v>42.566044107279893</v>
      </c>
      <c r="CL37" s="27">
        <v>41.553742191676946</v>
      </c>
      <c r="CM37" s="27">
        <v>42.277684361272861</v>
      </c>
      <c r="CO37" s="28">
        <v>59.148638528763492</v>
      </c>
      <c r="CP37" s="28">
        <v>57.748977122105281</v>
      </c>
      <c r="CQ37" s="28">
        <v>56.563281549804486</v>
      </c>
      <c r="CR37" s="28">
        <v>54.463850825729132</v>
      </c>
      <c r="CS37" s="28">
        <v>50.679919323316767</v>
      </c>
      <c r="CT37" s="28">
        <v>48.552700835232784</v>
      </c>
      <c r="CU37" s="28">
        <v>46.181851888005184</v>
      </c>
      <c r="CV37" s="28">
        <v>43.719772209333371</v>
      </c>
      <c r="CW37" s="28">
        <v>41.415627297605624</v>
      </c>
      <c r="CX37" s="28">
        <v>39.097727121050468</v>
      </c>
      <c r="CY37" s="28">
        <v>25.724188056943007</v>
      </c>
      <c r="CZ37" s="28">
        <v>3.5406109992115091</v>
      </c>
      <c r="DA37" s="28">
        <v>-12.693262542726757</v>
      </c>
      <c r="DB37" s="28">
        <v>-23.045785794700578</v>
      </c>
      <c r="DD37" s="28">
        <v>77.148638528763485</v>
      </c>
      <c r="DE37" s="28">
        <v>75.748977122105288</v>
      </c>
      <c r="DF37" s="28">
        <v>74.563281549804486</v>
      </c>
      <c r="DG37" s="28">
        <v>72.463850825729139</v>
      </c>
      <c r="DH37" s="28">
        <v>68.679919323316767</v>
      </c>
      <c r="DI37" s="28">
        <v>66.552700835232784</v>
      </c>
      <c r="DJ37" s="28">
        <v>64.181851888005184</v>
      </c>
      <c r="DK37" s="28">
        <v>61.719772209333371</v>
      </c>
      <c r="DL37" s="28">
        <v>59.415627297605624</v>
      </c>
      <c r="DM37" s="28">
        <v>57.097727121050468</v>
      </c>
      <c r="DN37" s="28">
        <v>43.724188056943007</v>
      </c>
      <c r="DO37" s="28">
        <v>21.540610999211509</v>
      </c>
      <c r="DP37" s="28">
        <v>5.3067374572732433</v>
      </c>
      <c r="DQ37" s="28">
        <v>-5.0457857947005778</v>
      </c>
      <c r="DS37" s="29">
        <v>59.069805479024126</v>
      </c>
      <c r="DT37" s="29">
        <v>57.347260813492767</v>
      </c>
      <c r="DU37" s="29">
        <v>56.042220987261928</v>
      </c>
      <c r="DV37" s="29">
        <v>54.043967815156279</v>
      </c>
      <c r="DW37" s="29">
        <v>50.238832729613904</v>
      </c>
      <c r="DX37" s="29">
        <v>48.295099499115452</v>
      </c>
      <c r="DY37" s="29">
        <v>46.10986223695096</v>
      </c>
      <c r="DZ37" s="29">
        <v>43.92734414589998</v>
      </c>
      <c r="EA37" s="29">
        <v>41.31408146623761</v>
      </c>
      <c r="EB37" s="29">
        <v>35.70933767585521</v>
      </c>
      <c r="EC37" s="29">
        <v>9.9860147976302187</v>
      </c>
      <c r="ED37" s="29">
        <v>-9.1160233993103787</v>
      </c>
      <c r="EE37" s="29">
        <v>-18.979313900185389</v>
      </c>
      <c r="EF37" s="29">
        <v>-15.230074931823196</v>
      </c>
      <c r="EH37" s="29">
        <v>77.069805479024126</v>
      </c>
      <c r="EI37" s="29">
        <v>75.347260813492767</v>
      </c>
      <c r="EJ37" s="29">
        <v>74.042220987261928</v>
      </c>
      <c r="EK37" s="29">
        <v>72.043967815156279</v>
      </c>
      <c r="EL37" s="29">
        <v>68.238832729613904</v>
      </c>
      <c r="EM37" s="29">
        <v>66.295099499115452</v>
      </c>
      <c r="EN37" s="29">
        <v>64.10986223695096</v>
      </c>
      <c r="EO37" s="29">
        <v>61.92734414589998</v>
      </c>
      <c r="EP37" s="29">
        <v>59.31408146623761</v>
      </c>
      <c r="EQ37" s="29">
        <v>53.70933767585521</v>
      </c>
      <c r="ER37" s="29">
        <v>27.986014797630219</v>
      </c>
      <c r="ES37" s="29">
        <v>8.8839766006896213</v>
      </c>
      <c r="ET37" s="29">
        <v>-0.97931390018538877</v>
      </c>
      <c r="EU37" s="29">
        <v>2.7699250681768035</v>
      </c>
      <c r="EW37" s="1">
        <v>395522</v>
      </c>
      <c r="EX37" s="80">
        <v>395647</v>
      </c>
      <c r="EY37" s="80" t="s">
        <v>863</v>
      </c>
    </row>
    <row r="38" spans="2:155" ht="16" thickBot="1" x14ac:dyDescent="0.4">
      <c r="B38" s="21" t="s">
        <v>391</v>
      </c>
      <c r="C38" s="23">
        <v>24.583568197475287</v>
      </c>
      <c r="D38" s="23">
        <v>22.359554041819891</v>
      </c>
      <c r="E38" s="23">
        <v>20.6296718389288</v>
      </c>
      <c r="F38" s="23">
        <v>18.568216479533817</v>
      </c>
      <c r="G38" s="23">
        <v>16.125236727407099</v>
      </c>
      <c r="H38" s="23">
        <v>13.343140838552713</v>
      </c>
      <c r="I38" s="23">
        <v>7.4828023041245331</v>
      </c>
      <c r="J38" s="23">
        <v>4.2676668408265925</v>
      </c>
      <c r="K38" s="23">
        <v>-1.5269580013750641</v>
      </c>
      <c r="L38" s="23">
        <v>-5.7588013371994435</v>
      </c>
      <c r="M38" s="23">
        <v>-21.580140434781867</v>
      </c>
      <c r="N38" s="23">
        <v>-34.148278758670358</v>
      </c>
      <c r="O38" s="23">
        <v>-39.590559602571432</v>
      </c>
      <c r="P38" s="23">
        <v>-37.376659534077305</v>
      </c>
      <c r="Q38" s="24"/>
      <c r="R38" s="23">
        <v>42.583568197475287</v>
      </c>
      <c r="S38" s="23">
        <v>40.359554041819891</v>
      </c>
      <c r="T38" s="23">
        <v>38.6296718389288</v>
      </c>
      <c r="U38" s="23">
        <v>36.568216479533817</v>
      </c>
      <c r="V38" s="23">
        <v>34.125236727407099</v>
      </c>
      <c r="W38" s="23">
        <v>31.343140838552713</v>
      </c>
      <c r="X38" s="23">
        <v>25.482802304124533</v>
      </c>
      <c r="Y38" s="23">
        <v>22.267666840826593</v>
      </c>
      <c r="Z38" s="23">
        <v>16.473041998624936</v>
      </c>
      <c r="AA38" s="23">
        <v>12.241198662800556</v>
      </c>
      <c r="AB38" s="23">
        <v>-3.5801404347818675</v>
      </c>
      <c r="AC38" s="23">
        <v>-16.148278758670358</v>
      </c>
      <c r="AD38" s="23">
        <v>-21.590559602571432</v>
      </c>
      <c r="AE38" s="23">
        <v>-19.376659534077305</v>
      </c>
      <c r="AG38" s="25">
        <v>25.301911315693289</v>
      </c>
      <c r="AH38" s="25">
        <v>23.713392934235216</v>
      </c>
      <c r="AI38" s="25">
        <v>21.582568926242942</v>
      </c>
      <c r="AJ38" s="25">
        <v>19.520317904132483</v>
      </c>
      <c r="AK38" s="25">
        <v>17.169223466324539</v>
      </c>
      <c r="AL38" s="25">
        <v>14.44819014757789</v>
      </c>
      <c r="AM38" s="25">
        <v>11.226282609140398</v>
      </c>
      <c r="AN38" s="25">
        <v>7.8193293998918989</v>
      </c>
      <c r="AO38" s="25">
        <v>4.2323212990742007</v>
      </c>
      <c r="AP38" s="25">
        <v>0.50597833861658614</v>
      </c>
      <c r="AQ38" s="25">
        <v>-8.89144338050356</v>
      </c>
      <c r="AR38" s="25">
        <v>-17.602249224049046</v>
      </c>
      <c r="AS38" s="25">
        <v>-23.877191076048348</v>
      </c>
      <c r="AT38" s="25">
        <v>-27.907387903545441</v>
      </c>
      <c r="AV38" s="26">
        <v>43.301911315693289</v>
      </c>
      <c r="AW38" s="26">
        <v>41.713392934235216</v>
      </c>
      <c r="AX38" s="26">
        <v>39.582568926242942</v>
      </c>
      <c r="AY38" s="26">
        <v>37.520317904132483</v>
      </c>
      <c r="AZ38" s="26">
        <v>35.169223466324539</v>
      </c>
      <c r="BA38" s="26">
        <v>32.44819014757789</v>
      </c>
      <c r="BB38" s="26">
        <v>29.226282609140398</v>
      </c>
      <c r="BC38" s="26">
        <v>25.819329399891899</v>
      </c>
      <c r="BD38" s="26">
        <v>22.232321299074201</v>
      </c>
      <c r="BE38" s="26">
        <v>18.505978338616586</v>
      </c>
      <c r="BF38" s="26">
        <v>9.10855661949644</v>
      </c>
      <c r="BG38" s="26">
        <v>0.39775077595095354</v>
      </c>
      <c r="BH38" s="26">
        <v>-5.8771910760483479</v>
      </c>
      <c r="BI38" s="26">
        <v>-9.9073879035454411</v>
      </c>
      <c r="BK38" s="27">
        <v>24.655458079294888</v>
      </c>
      <c r="BL38" s="27">
        <v>22.574471156239269</v>
      </c>
      <c r="BM38" s="27">
        <v>21.026118408796194</v>
      </c>
      <c r="BN38" s="27">
        <v>19.142422548635992</v>
      </c>
      <c r="BO38" s="27">
        <v>16.918287726605328</v>
      </c>
      <c r="BP38" s="27">
        <v>14.303928676077973</v>
      </c>
      <c r="BQ38" s="27">
        <v>8.6148302390834317</v>
      </c>
      <c r="BR38" s="27">
        <v>5.5708092824658166</v>
      </c>
      <c r="BS38" s="27">
        <v>-5.0190281610582588E-3</v>
      </c>
      <c r="BT38" s="27">
        <v>-3.7593301853853802</v>
      </c>
      <c r="BU38" s="27">
        <v>-18.167104515319579</v>
      </c>
      <c r="BV38" s="27">
        <v>-29.563014040068936</v>
      </c>
      <c r="BW38" s="27">
        <v>-34.424342737810491</v>
      </c>
      <c r="BX38" s="27">
        <v>-32.000508870619967</v>
      </c>
      <c r="BZ38" s="27">
        <v>42.655458079294888</v>
      </c>
      <c r="CA38" s="27">
        <v>40.574471156239269</v>
      </c>
      <c r="CB38" s="27">
        <v>39.026118408796194</v>
      </c>
      <c r="CC38" s="27">
        <v>37.142422548635992</v>
      </c>
      <c r="CD38" s="27">
        <v>34.918287726605328</v>
      </c>
      <c r="CE38" s="27">
        <v>32.303928676077973</v>
      </c>
      <c r="CF38" s="27">
        <v>26.614830239083432</v>
      </c>
      <c r="CG38" s="27">
        <v>23.570809282465817</v>
      </c>
      <c r="CH38" s="27">
        <v>17.994980971838942</v>
      </c>
      <c r="CI38" s="27">
        <v>14.24066981461462</v>
      </c>
      <c r="CJ38" s="27">
        <v>-0.16710451531957915</v>
      </c>
      <c r="CK38" s="27">
        <v>-11.563014040068936</v>
      </c>
      <c r="CL38" s="27">
        <v>-16.424342737810491</v>
      </c>
      <c r="CM38" s="27">
        <v>-14.000508870619967</v>
      </c>
      <c r="CO38" s="28">
        <v>24.622929291721348</v>
      </c>
      <c r="CP38" s="28">
        <v>22.324293998801352</v>
      </c>
      <c r="CQ38" s="28">
        <v>20.528840702216471</v>
      </c>
      <c r="CR38" s="28">
        <v>18.398606485447402</v>
      </c>
      <c r="CS38" s="28">
        <v>15.749166927281649</v>
      </c>
      <c r="CT38" s="28">
        <v>12.658198908213919</v>
      </c>
      <c r="CU38" s="28">
        <v>6.4344826823361814</v>
      </c>
      <c r="CV38" s="28">
        <v>2.7287332049489095</v>
      </c>
      <c r="CW38" s="28">
        <v>-2.89520325527414</v>
      </c>
      <c r="CX38" s="28">
        <v>-6.3981228755950923</v>
      </c>
      <c r="CY38" s="28">
        <v>-34.555212724388866</v>
      </c>
      <c r="CZ38" s="28">
        <v>-61.43198720868827</v>
      </c>
      <c r="DA38" s="28">
        <v>-77.850823652716315</v>
      </c>
      <c r="DB38" s="28">
        <v>-89.483529573237945</v>
      </c>
      <c r="DD38" s="28">
        <v>42.622929291721348</v>
      </c>
      <c r="DE38" s="28">
        <v>40.324293998801352</v>
      </c>
      <c r="DF38" s="28">
        <v>38.528840702216471</v>
      </c>
      <c r="DG38" s="28">
        <v>36.398606485447402</v>
      </c>
      <c r="DH38" s="28">
        <v>33.749166927281649</v>
      </c>
      <c r="DI38" s="28">
        <v>30.658198908213919</v>
      </c>
      <c r="DJ38" s="28">
        <v>24.434482682336181</v>
      </c>
      <c r="DK38" s="28">
        <v>20.728733204948909</v>
      </c>
      <c r="DL38" s="28">
        <v>15.10479674472586</v>
      </c>
      <c r="DM38" s="28">
        <v>11.601877124404908</v>
      </c>
      <c r="DN38" s="28">
        <v>-16.555212724388866</v>
      </c>
      <c r="DO38" s="28">
        <v>-43.43198720868827</v>
      </c>
      <c r="DP38" s="28">
        <v>-59.850823652716315</v>
      </c>
      <c r="DQ38" s="28">
        <v>-71.483529573237945</v>
      </c>
      <c r="DS38" s="29">
        <v>24.615427726713577</v>
      </c>
      <c r="DT38" s="29">
        <v>22.171715148758636</v>
      </c>
      <c r="DU38" s="29">
        <v>20.512383466748886</v>
      </c>
      <c r="DV38" s="29">
        <v>18.614115140981355</v>
      </c>
      <c r="DW38" s="29">
        <v>16.121323606553403</v>
      </c>
      <c r="DX38" s="29">
        <v>6.2305157282610111</v>
      </c>
      <c r="DY38" s="29">
        <v>0.99905042974958747</v>
      </c>
      <c r="DZ38" s="29">
        <v>-1.9987918087953176</v>
      </c>
      <c r="EA38" s="29">
        <v>-4.880480980372397</v>
      </c>
      <c r="EB38" s="29">
        <v>-11.454959993463376</v>
      </c>
      <c r="EC38" s="29">
        <v>-44.778375344299036</v>
      </c>
      <c r="ED38" s="29">
        <v>-67.571546679638686</v>
      </c>
      <c r="EE38" s="29">
        <v>-78.243611903933243</v>
      </c>
      <c r="EF38" s="29">
        <v>-73.162767689015936</v>
      </c>
      <c r="EH38" s="29">
        <v>42.615427726713577</v>
      </c>
      <c r="EI38" s="29">
        <v>40.171715148758636</v>
      </c>
      <c r="EJ38" s="29">
        <v>38.512383466748886</v>
      </c>
      <c r="EK38" s="29">
        <v>36.614115140981355</v>
      </c>
      <c r="EL38" s="29">
        <v>34.121323606553403</v>
      </c>
      <c r="EM38" s="29">
        <v>24.230515728261011</v>
      </c>
      <c r="EN38" s="29">
        <v>18.999050429749587</v>
      </c>
      <c r="EO38" s="29">
        <v>16.001208191204682</v>
      </c>
      <c r="EP38" s="29">
        <v>13.119519019627603</v>
      </c>
      <c r="EQ38" s="29">
        <v>6.5450400065366239</v>
      </c>
      <c r="ER38" s="29">
        <v>-26.778375344299036</v>
      </c>
      <c r="ES38" s="29">
        <v>-49.571546679638686</v>
      </c>
      <c r="ET38" s="29">
        <v>-60.243611903933243</v>
      </c>
      <c r="EU38" s="29">
        <v>-55.162767689015936</v>
      </c>
      <c r="EW38" s="1">
        <v>351915</v>
      </c>
      <c r="EX38" s="80">
        <v>491858</v>
      </c>
      <c r="EY38" s="80" t="s">
        <v>872</v>
      </c>
    </row>
    <row r="39" spans="2:155" ht="16" thickBot="1" x14ac:dyDescent="0.4">
      <c r="B39" s="21" t="s">
        <v>200</v>
      </c>
      <c r="C39" s="23">
        <v>25.703398711794648</v>
      </c>
      <c r="D39" s="23">
        <v>22.832620261441207</v>
      </c>
      <c r="E39" s="23">
        <v>20.883611887869947</v>
      </c>
      <c r="F39" s="23">
        <v>18.632741687869952</v>
      </c>
      <c r="G39" s="23">
        <v>14.304346987869948</v>
      </c>
      <c r="H39" s="23">
        <v>11.287003387869945</v>
      </c>
      <c r="I39" s="23">
        <v>8.0041431878699427</v>
      </c>
      <c r="J39" s="23">
        <v>4.6412970878699298</v>
      </c>
      <c r="K39" s="23">
        <v>0.98506691903554611</v>
      </c>
      <c r="L39" s="23">
        <v>-5.7414649809644516</v>
      </c>
      <c r="M39" s="23">
        <v>-22.063891380964435</v>
      </c>
      <c r="N39" s="23">
        <v>-68.504603480964448</v>
      </c>
      <c r="O39" s="23">
        <v>-70.665288780964431</v>
      </c>
      <c r="P39" s="23">
        <v>-66.496761980964436</v>
      </c>
      <c r="Q39" s="24"/>
      <c r="R39" s="23">
        <v>25.703398711794648</v>
      </c>
      <c r="S39" s="23">
        <v>22.832620261441207</v>
      </c>
      <c r="T39" s="23">
        <v>20.883611887869947</v>
      </c>
      <c r="U39" s="23">
        <v>18.632741687869952</v>
      </c>
      <c r="V39" s="23">
        <v>14.304346987869948</v>
      </c>
      <c r="W39" s="23">
        <v>11.287003387869945</v>
      </c>
      <c r="X39" s="23">
        <v>8.0041431878699427</v>
      </c>
      <c r="Y39" s="23">
        <v>4.6412970878699298</v>
      </c>
      <c r="Z39" s="23">
        <v>0.98506691903554611</v>
      </c>
      <c r="AA39" s="23">
        <v>-5.7414649809644516</v>
      </c>
      <c r="AB39" s="23">
        <v>-22.063891380964435</v>
      </c>
      <c r="AC39" s="23">
        <v>-68.504603480964448</v>
      </c>
      <c r="AD39" s="23">
        <v>-70.665288780964431</v>
      </c>
      <c r="AE39" s="23">
        <v>-66.496761980964436</v>
      </c>
      <c r="AG39" s="25">
        <v>26.958009686266863</v>
      </c>
      <c r="AH39" s="25">
        <v>25.156774780385604</v>
      </c>
      <c r="AI39" s="25">
        <v>22.772528832798116</v>
      </c>
      <c r="AJ39" s="25">
        <v>20.559365832798122</v>
      </c>
      <c r="AK39" s="25">
        <v>17.944237532798127</v>
      </c>
      <c r="AL39" s="25">
        <v>14.991763532798117</v>
      </c>
      <c r="AM39" s="25">
        <v>11.715665832798123</v>
      </c>
      <c r="AN39" s="25">
        <v>8.310932832798116</v>
      </c>
      <c r="AO39" s="25">
        <v>4.7786016327981145</v>
      </c>
      <c r="AP39" s="25">
        <v>1.1558467327981248</v>
      </c>
      <c r="AQ39" s="25">
        <v>-8.961008848526518</v>
      </c>
      <c r="AR39" s="25">
        <v>-17.6796782485265</v>
      </c>
      <c r="AS39" s="25">
        <v>-23.351478548526501</v>
      </c>
      <c r="AT39" s="25">
        <v>-26.979154948526514</v>
      </c>
      <c r="AV39" s="26">
        <v>26.958009686266863</v>
      </c>
      <c r="AW39" s="26">
        <v>25.156774780385604</v>
      </c>
      <c r="AX39" s="26">
        <v>22.772528832798116</v>
      </c>
      <c r="AY39" s="26">
        <v>20.559365832798122</v>
      </c>
      <c r="AZ39" s="26">
        <v>17.944237532798127</v>
      </c>
      <c r="BA39" s="26">
        <v>14.991763532798117</v>
      </c>
      <c r="BB39" s="26">
        <v>11.715665832798123</v>
      </c>
      <c r="BC39" s="26">
        <v>8.310932832798116</v>
      </c>
      <c r="BD39" s="26">
        <v>4.7786016327981145</v>
      </c>
      <c r="BE39" s="26">
        <v>1.1558467327981248</v>
      </c>
      <c r="BF39" s="26">
        <v>-8.961008848526518</v>
      </c>
      <c r="BG39" s="26">
        <v>-17.6796782485265</v>
      </c>
      <c r="BH39" s="26">
        <v>-23.351478548526501</v>
      </c>
      <c r="BI39" s="26">
        <v>-26.979154948526514</v>
      </c>
      <c r="BK39" s="27">
        <v>25.786093923092253</v>
      </c>
      <c r="BL39" s="27">
        <v>23.087449914036384</v>
      </c>
      <c r="BM39" s="27">
        <v>21.316401788417238</v>
      </c>
      <c r="BN39" s="27">
        <v>19.214474788417235</v>
      </c>
      <c r="BO39" s="27">
        <v>15.054787988417246</v>
      </c>
      <c r="BP39" s="27">
        <v>12.204248688417238</v>
      </c>
      <c r="BQ39" s="27">
        <v>9.074260426494547</v>
      </c>
      <c r="BR39" s="27">
        <v>5.5145461264945368</v>
      </c>
      <c r="BS39" s="27">
        <v>2.0066984264945518</v>
      </c>
      <c r="BT39" s="27">
        <v>-4.2968917735054504</v>
      </c>
      <c r="BU39" s="27">
        <v>-19.037336773505444</v>
      </c>
      <c r="BV39" s="27">
        <v>-63.87988187350544</v>
      </c>
      <c r="BW39" s="27">
        <v>-65.241287173505441</v>
      </c>
      <c r="BX39" s="27">
        <v>-60.466217973505451</v>
      </c>
      <c r="BZ39" s="27">
        <v>25.786093923092253</v>
      </c>
      <c r="CA39" s="27">
        <v>23.087449914036384</v>
      </c>
      <c r="CB39" s="27">
        <v>21.316401788417238</v>
      </c>
      <c r="CC39" s="27">
        <v>19.214474788417235</v>
      </c>
      <c r="CD39" s="27">
        <v>15.054787988417246</v>
      </c>
      <c r="CE39" s="27">
        <v>12.204248688417238</v>
      </c>
      <c r="CF39" s="27">
        <v>9.074260426494547</v>
      </c>
      <c r="CG39" s="27">
        <v>5.5145461264945368</v>
      </c>
      <c r="CH39" s="27">
        <v>2.0066984264945518</v>
      </c>
      <c r="CI39" s="27">
        <v>-4.2968917735054504</v>
      </c>
      <c r="CJ39" s="27">
        <v>-19.037336773505444</v>
      </c>
      <c r="CK39" s="27">
        <v>-63.87988187350544</v>
      </c>
      <c r="CL39" s="27">
        <v>-65.241287173505441</v>
      </c>
      <c r="CM39" s="27">
        <v>-60.466217973505451</v>
      </c>
      <c r="CO39" s="28">
        <v>25.771625301794657</v>
      </c>
      <c r="CP39" s="28">
        <v>22.891910161441203</v>
      </c>
      <c r="CQ39" s="28">
        <v>20.956603987869954</v>
      </c>
      <c r="CR39" s="28">
        <v>18.730505287869946</v>
      </c>
      <c r="CS39" s="28">
        <v>14.489353887869953</v>
      </c>
      <c r="CT39" s="28">
        <v>11.396821487869943</v>
      </c>
      <c r="CU39" s="28">
        <v>7.8014138878699413</v>
      </c>
      <c r="CV39" s="28">
        <v>2.95873268786994</v>
      </c>
      <c r="CW39" s="28">
        <v>-0.24425001213006681</v>
      </c>
      <c r="CX39" s="28">
        <v>-5.718215012130031</v>
      </c>
      <c r="CY39" s="28">
        <v>-26.31767188096444</v>
      </c>
      <c r="CZ39" s="28">
        <v>-98.92033978096444</v>
      </c>
      <c r="DA39" s="28">
        <v>-122.9434662486849</v>
      </c>
      <c r="DB39" s="28">
        <v>-136.79075537393174</v>
      </c>
      <c r="DD39" s="28">
        <v>25.771625301794657</v>
      </c>
      <c r="DE39" s="28">
        <v>22.891910161441203</v>
      </c>
      <c r="DF39" s="28">
        <v>20.956603987869954</v>
      </c>
      <c r="DG39" s="28">
        <v>18.730505287869946</v>
      </c>
      <c r="DH39" s="28">
        <v>14.489353887869953</v>
      </c>
      <c r="DI39" s="28">
        <v>11.396821487869943</v>
      </c>
      <c r="DJ39" s="28">
        <v>7.8014138878699413</v>
      </c>
      <c r="DK39" s="28">
        <v>2.95873268786994</v>
      </c>
      <c r="DL39" s="28">
        <v>-0.24425001213006681</v>
      </c>
      <c r="DM39" s="28">
        <v>-5.718215012130031</v>
      </c>
      <c r="DN39" s="28">
        <v>-26.31767188096444</v>
      </c>
      <c r="DO39" s="28">
        <v>-98.92033978096444</v>
      </c>
      <c r="DP39" s="28">
        <v>-122.9434662486849</v>
      </c>
      <c r="DQ39" s="28">
        <v>-136.79075537393174</v>
      </c>
      <c r="DS39" s="29">
        <v>25.794539241794652</v>
      </c>
      <c r="DT39" s="29">
        <v>22.847756061441203</v>
      </c>
      <c r="DU39" s="29">
        <v>21.046847887869944</v>
      </c>
      <c r="DV39" s="29">
        <v>19.091437987869952</v>
      </c>
      <c r="DW39" s="29">
        <v>16.537340787869951</v>
      </c>
      <c r="DX39" s="29">
        <v>10.340738887869946</v>
      </c>
      <c r="DY39" s="29">
        <v>4.5593097878699496</v>
      </c>
      <c r="DZ39" s="29">
        <v>0.63242358786993691</v>
      </c>
      <c r="EA39" s="29">
        <v>-2.4276535121300356</v>
      </c>
      <c r="EB39" s="29">
        <v>-10.803772280964438</v>
      </c>
      <c r="EC39" s="29">
        <v>-90.98665754868486</v>
      </c>
      <c r="ED39" s="29">
        <v>-119.07083754868489</v>
      </c>
      <c r="EE39" s="29">
        <v>-134.41446904868485</v>
      </c>
      <c r="EF39" s="29">
        <v>-125.39939224868488</v>
      </c>
      <c r="EH39" s="29">
        <v>25.794539241794652</v>
      </c>
      <c r="EI39" s="29">
        <v>22.847756061441203</v>
      </c>
      <c r="EJ39" s="29">
        <v>21.046847887869944</v>
      </c>
      <c r="EK39" s="29">
        <v>19.091437987869952</v>
      </c>
      <c r="EL39" s="29">
        <v>16.537340787869951</v>
      </c>
      <c r="EM39" s="29">
        <v>10.340738887869946</v>
      </c>
      <c r="EN39" s="29">
        <v>4.5593097878699496</v>
      </c>
      <c r="EO39" s="29">
        <v>0.63242358786993691</v>
      </c>
      <c r="EP39" s="29">
        <v>-2.4276535121300356</v>
      </c>
      <c r="EQ39" s="29">
        <v>-10.803772280964438</v>
      </c>
      <c r="ER39" s="29">
        <v>-90.98665754868486</v>
      </c>
      <c r="ES39" s="29">
        <v>-119.07083754868489</v>
      </c>
      <c r="ET39" s="29">
        <v>-134.41446904868485</v>
      </c>
      <c r="EU39" s="29">
        <v>-125.39939224868488</v>
      </c>
      <c r="EW39" s="1">
        <v>348644</v>
      </c>
      <c r="EX39" s="80">
        <v>463628</v>
      </c>
      <c r="EY39" s="80" t="s">
        <v>868</v>
      </c>
    </row>
    <row r="40" spans="2:155" ht="16" thickBot="1" x14ac:dyDescent="0.4">
      <c r="B40" s="21" t="s">
        <v>392</v>
      </c>
      <c r="C40" s="23">
        <v>33.76278289350924</v>
      </c>
      <c r="D40" s="23">
        <v>30.905730042494525</v>
      </c>
      <c r="E40" s="23">
        <v>28.823055034161243</v>
      </c>
      <c r="F40" s="23">
        <v>26.675129063299195</v>
      </c>
      <c r="G40" s="23">
        <v>23.990661830974304</v>
      </c>
      <c r="H40" s="23">
        <v>20.990324008393046</v>
      </c>
      <c r="I40" s="23">
        <v>17.670169649199892</v>
      </c>
      <c r="J40" s="23">
        <v>14.275937126544576</v>
      </c>
      <c r="K40" s="23">
        <v>10.854377345637999</v>
      </c>
      <c r="L40" s="23">
        <v>6.9993187410707094</v>
      </c>
      <c r="M40" s="23">
        <v>-8.9745445564871034</v>
      </c>
      <c r="N40" s="23">
        <v>-17.635410473671726</v>
      </c>
      <c r="O40" s="23">
        <v>-21.024796604161168</v>
      </c>
      <c r="P40" s="23">
        <v>-23.522839060982221</v>
      </c>
      <c r="Q40" s="24"/>
      <c r="R40" s="23">
        <v>51.76278289350924</v>
      </c>
      <c r="S40" s="23">
        <v>48.905730042494525</v>
      </c>
      <c r="T40" s="23">
        <v>46.823055034161243</v>
      </c>
      <c r="U40" s="23">
        <v>44.675129063299195</v>
      </c>
      <c r="V40" s="23">
        <v>41.990661830974304</v>
      </c>
      <c r="W40" s="23">
        <v>38.990324008393046</v>
      </c>
      <c r="X40" s="23">
        <v>35.670169649199892</v>
      </c>
      <c r="Y40" s="23">
        <v>32.275937126544576</v>
      </c>
      <c r="Z40" s="23">
        <v>28.854377345637999</v>
      </c>
      <c r="AA40" s="23">
        <v>24.999318741070709</v>
      </c>
      <c r="AB40" s="23">
        <v>9.0254554435128966</v>
      </c>
      <c r="AC40" s="23">
        <v>0.36458952632827391</v>
      </c>
      <c r="AD40" s="23">
        <v>-3.0247966041611676</v>
      </c>
      <c r="AE40" s="23">
        <v>-5.5228390609822213</v>
      </c>
      <c r="AG40" s="25">
        <v>35.057224725739673</v>
      </c>
      <c r="AH40" s="25">
        <v>33.344214853392671</v>
      </c>
      <c r="AI40" s="25">
        <v>31.068101116147488</v>
      </c>
      <c r="AJ40" s="25">
        <v>29.062406879822845</v>
      </c>
      <c r="AK40" s="25">
        <v>26.719258768132235</v>
      </c>
      <c r="AL40" s="25">
        <v>24.123581959324866</v>
      </c>
      <c r="AM40" s="25">
        <v>21.218914184629426</v>
      </c>
      <c r="AN40" s="25">
        <v>18.234590363467561</v>
      </c>
      <c r="AO40" s="25">
        <v>15.148876317310425</v>
      </c>
      <c r="AP40" s="25">
        <v>12.046401455458877</v>
      </c>
      <c r="AQ40" s="25">
        <v>1.4176354203585504</v>
      </c>
      <c r="AR40" s="25">
        <v>-6.5273141151322704</v>
      </c>
      <c r="AS40" s="25">
        <v>-11.651502168312675</v>
      </c>
      <c r="AT40" s="25">
        <v>-15.168157829746434</v>
      </c>
      <c r="AV40" s="26">
        <v>53.057224725739673</v>
      </c>
      <c r="AW40" s="26">
        <v>51.344214853392671</v>
      </c>
      <c r="AX40" s="26">
        <v>49.068101116147488</v>
      </c>
      <c r="AY40" s="26">
        <v>47.062406879822845</v>
      </c>
      <c r="AZ40" s="26">
        <v>44.719258768132235</v>
      </c>
      <c r="BA40" s="26">
        <v>42.123581959324866</v>
      </c>
      <c r="BB40" s="26">
        <v>39.218914184629426</v>
      </c>
      <c r="BC40" s="26">
        <v>36.234590363467561</v>
      </c>
      <c r="BD40" s="26">
        <v>33.148876317310425</v>
      </c>
      <c r="BE40" s="26">
        <v>30.046401455458877</v>
      </c>
      <c r="BF40" s="26">
        <v>19.41763542035855</v>
      </c>
      <c r="BG40" s="26">
        <v>11.47268588486773</v>
      </c>
      <c r="BH40" s="26">
        <v>6.3484978316873253</v>
      </c>
      <c r="BI40" s="26">
        <v>2.8318421702535659</v>
      </c>
      <c r="BK40" s="27">
        <v>33.810583619090266</v>
      </c>
      <c r="BL40" s="27">
        <v>31.047480740685273</v>
      </c>
      <c r="BM40" s="27">
        <v>29.058701594936423</v>
      </c>
      <c r="BN40" s="27">
        <v>26.992705381581885</v>
      </c>
      <c r="BO40" s="27">
        <v>24.429396725495238</v>
      </c>
      <c r="BP40" s="27">
        <v>21.558024474600913</v>
      </c>
      <c r="BQ40" s="27">
        <v>18.367604267805007</v>
      </c>
      <c r="BR40" s="27">
        <v>15.100645889974388</v>
      </c>
      <c r="BS40" s="27">
        <v>11.856870009188114</v>
      </c>
      <c r="BT40" s="27">
        <v>8.377517469543946</v>
      </c>
      <c r="BU40" s="27">
        <v>-5.8951368199846002</v>
      </c>
      <c r="BV40" s="27">
        <v>-12.406583081520949</v>
      </c>
      <c r="BW40" s="27">
        <v>-14.657542663268572</v>
      </c>
      <c r="BX40" s="27">
        <v>-15.238865494273853</v>
      </c>
      <c r="BZ40" s="27">
        <v>51.810583619090266</v>
      </c>
      <c r="CA40" s="27">
        <v>49.047480740685273</v>
      </c>
      <c r="CB40" s="27">
        <v>47.058701594936423</v>
      </c>
      <c r="CC40" s="27">
        <v>44.992705381581885</v>
      </c>
      <c r="CD40" s="27">
        <v>42.429396725495238</v>
      </c>
      <c r="CE40" s="27">
        <v>39.558024474600913</v>
      </c>
      <c r="CF40" s="27">
        <v>36.367604267805007</v>
      </c>
      <c r="CG40" s="27">
        <v>33.100645889974388</v>
      </c>
      <c r="CH40" s="27">
        <v>29.856870009188114</v>
      </c>
      <c r="CI40" s="27">
        <v>26.377517469543946</v>
      </c>
      <c r="CJ40" s="27">
        <v>12.1048631800154</v>
      </c>
      <c r="CK40" s="27">
        <v>5.5934169184790505</v>
      </c>
      <c r="CL40" s="27">
        <v>3.3424573367314281</v>
      </c>
      <c r="CM40" s="27">
        <v>2.7611345057261474</v>
      </c>
      <c r="CO40" s="28">
        <v>33.832088818071085</v>
      </c>
      <c r="CP40" s="28">
        <v>31.053484676478035</v>
      </c>
      <c r="CQ40" s="28">
        <v>29.094671278614925</v>
      </c>
      <c r="CR40" s="28">
        <v>27.083875753767444</v>
      </c>
      <c r="CS40" s="28">
        <v>24.700866460000569</v>
      </c>
      <c r="CT40" s="28">
        <v>22.014023489589704</v>
      </c>
      <c r="CU40" s="28">
        <v>18.958390261220785</v>
      </c>
      <c r="CV40" s="28">
        <v>15.855084106038163</v>
      </c>
      <c r="CW40" s="28">
        <v>13.037622362383772</v>
      </c>
      <c r="CX40" s="28">
        <v>10.208668323204847</v>
      </c>
      <c r="CY40" s="28">
        <v>-9.0632576803427156</v>
      </c>
      <c r="CZ40" s="28">
        <v>-40.475646387392317</v>
      </c>
      <c r="DA40" s="28">
        <v>-61.160391063381553</v>
      </c>
      <c r="DB40" s="28">
        <v>-75.502072594385368</v>
      </c>
      <c r="DD40" s="28">
        <v>51.832088818071085</v>
      </c>
      <c r="DE40" s="28">
        <v>49.053484676478035</v>
      </c>
      <c r="DF40" s="28">
        <v>47.094671278614925</v>
      </c>
      <c r="DG40" s="28">
        <v>45.083875753767444</v>
      </c>
      <c r="DH40" s="28">
        <v>42.700866460000569</v>
      </c>
      <c r="DI40" s="28">
        <v>40.014023489589704</v>
      </c>
      <c r="DJ40" s="28">
        <v>36.958390261220785</v>
      </c>
      <c r="DK40" s="28">
        <v>33.855084106038163</v>
      </c>
      <c r="DL40" s="28">
        <v>31.037622362383772</v>
      </c>
      <c r="DM40" s="28">
        <v>28.208668323204847</v>
      </c>
      <c r="DN40" s="28">
        <v>8.9367423196572844</v>
      </c>
      <c r="DO40" s="28">
        <v>-22.475646387392317</v>
      </c>
      <c r="DP40" s="28">
        <v>-43.160391063381553</v>
      </c>
      <c r="DQ40" s="28">
        <v>-57.502072594385368</v>
      </c>
      <c r="DS40" s="29">
        <v>33.60677652106466</v>
      </c>
      <c r="DT40" s="29">
        <v>30.424620301622838</v>
      </c>
      <c r="DU40" s="29">
        <v>28.411757922778179</v>
      </c>
      <c r="DV40" s="29">
        <v>26.536855749928748</v>
      </c>
      <c r="DW40" s="29">
        <v>24.326102631576333</v>
      </c>
      <c r="DX40" s="29">
        <v>21.89921072610062</v>
      </c>
      <c r="DY40" s="29">
        <v>19.042900441934833</v>
      </c>
      <c r="DZ40" s="29">
        <v>16.203377906818517</v>
      </c>
      <c r="EA40" s="29">
        <v>13.054246560737212</v>
      </c>
      <c r="EB40" s="29">
        <v>4.0408224251839187</v>
      </c>
      <c r="EC40" s="29">
        <v>-31.318957244154092</v>
      </c>
      <c r="ED40" s="29">
        <v>-56.346072285487537</v>
      </c>
      <c r="EE40" s="29">
        <v>-69.983862949457603</v>
      </c>
      <c r="EF40" s="29">
        <v>-67.590183595301312</v>
      </c>
      <c r="EH40" s="29">
        <v>51.60677652106466</v>
      </c>
      <c r="EI40" s="29">
        <v>48.424620301622838</v>
      </c>
      <c r="EJ40" s="29">
        <v>46.411757922778179</v>
      </c>
      <c r="EK40" s="29">
        <v>44.536855749928748</v>
      </c>
      <c r="EL40" s="29">
        <v>42.326102631576333</v>
      </c>
      <c r="EM40" s="29">
        <v>39.89921072610062</v>
      </c>
      <c r="EN40" s="29">
        <v>37.042900441934833</v>
      </c>
      <c r="EO40" s="29">
        <v>34.203377906818517</v>
      </c>
      <c r="EP40" s="29">
        <v>31.054246560737212</v>
      </c>
      <c r="EQ40" s="29">
        <v>22.040822425183919</v>
      </c>
      <c r="ER40" s="29">
        <v>-13.318957244154092</v>
      </c>
      <c r="ES40" s="29">
        <v>-38.346072285487537</v>
      </c>
      <c r="ET40" s="29">
        <v>-51.983862949457603</v>
      </c>
      <c r="EU40" s="29">
        <v>-49.590183595301312</v>
      </c>
      <c r="EW40" s="1">
        <v>354121</v>
      </c>
      <c r="EX40" s="80">
        <v>423373</v>
      </c>
      <c r="EY40" s="80" t="s">
        <v>874</v>
      </c>
    </row>
    <row r="41" spans="2:155" ht="16" thickBot="1" x14ac:dyDescent="0.4">
      <c r="B41" s="21" t="s">
        <v>211</v>
      </c>
      <c r="C41" s="23">
        <v>41.278759204726072</v>
      </c>
      <c r="D41" s="23">
        <v>36.068341409478634</v>
      </c>
      <c r="E41" s="23">
        <v>29.521087397834492</v>
      </c>
      <c r="F41" s="23">
        <v>23.731830472874734</v>
      </c>
      <c r="G41" s="23">
        <v>19.876517377720887</v>
      </c>
      <c r="H41" s="23">
        <v>15.752746760923969</v>
      </c>
      <c r="I41" s="23">
        <v>11.582023370599487</v>
      </c>
      <c r="J41" s="23">
        <v>8.7079361622367486</v>
      </c>
      <c r="K41" s="23">
        <v>5.828665809637954</v>
      </c>
      <c r="L41" s="23">
        <v>1.0099538183961982</v>
      </c>
      <c r="M41" s="23">
        <v>-7.1601730623567619</v>
      </c>
      <c r="N41" s="23">
        <v>-11.20300638737109</v>
      </c>
      <c r="O41" s="23">
        <v>-12.758658053927263</v>
      </c>
      <c r="P41" s="23">
        <v>-12.45380124633914</v>
      </c>
      <c r="Q41" s="24"/>
      <c r="R41" s="23">
        <v>59.278759204726072</v>
      </c>
      <c r="S41" s="23">
        <v>54.068341409478634</v>
      </c>
      <c r="T41" s="23">
        <v>47.521087397834492</v>
      </c>
      <c r="U41" s="23">
        <v>41.731830472874734</v>
      </c>
      <c r="V41" s="23">
        <v>37.876517377720887</v>
      </c>
      <c r="W41" s="23">
        <v>33.752746760923969</v>
      </c>
      <c r="X41" s="23">
        <v>29.582023370599487</v>
      </c>
      <c r="Y41" s="23">
        <v>26.707936162236749</v>
      </c>
      <c r="Z41" s="23">
        <v>23.828665809637954</v>
      </c>
      <c r="AA41" s="23">
        <v>19.009953818396198</v>
      </c>
      <c r="AB41" s="23">
        <v>10.839826937643238</v>
      </c>
      <c r="AC41" s="23">
        <v>6.7969936126289099</v>
      </c>
      <c r="AD41" s="23">
        <v>5.2413419460727368</v>
      </c>
      <c r="AE41" s="23">
        <v>5.5461987536608603</v>
      </c>
      <c r="AG41" s="25">
        <v>43.91442486840765</v>
      </c>
      <c r="AH41" s="25">
        <v>41.677289906588356</v>
      </c>
      <c r="AI41" s="25">
        <v>36.259019038477831</v>
      </c>
      <c r="AJ41" s="25">
        <v>31.302963258098572</v>
      </c>
      <c r="AK41" s="25">
        <v>27.286496415234311</v>
      </c>
      <c r="AL41" s="25">
        <v>23.119178187788791</v>
      </c>
      <c r="AM41" s="25">
        <v>18.8406910087607</v>
      </c>
      <c r="AN41" s="25">
        <v>15.827986205285569</v>
      </c>
      <c r="AO41" s="25">
        <v>12.776275236490591</v>
      </c>
      <c r="AP41" s="25">
        <v>9.6958884483122176</v>
      </c>
      <c r="AQ41" s="25">
        <v>4.2658368332897822</v>
      </c>
      <c r="AR41" s="25">
        <v>-5.771046739113217E-3</v>
      </c>
      <c r="AS41" s="25">
        <v>-2.5027365843553611</v>
      </c>
      <c r="AT41" s="25">
        <v>-3.8754739440621933</v>
      </c>
      <c r="AV41" s="26">
        <v>61.91442486840765</v>
      </c>
      <c r="AW41" s="26">
        <v>59.677289906588356</v>
      </c>
      <c r="AX41" s="26">
        <v>54.259019038477831</v>
      </c>
      <c r="AY41" s="26">
        <v>49.302963258098572</v>
      </c>
      <c r="AZ41" s="26">
        <v>45.286496415234311</v>
      </c>
      <c r="BA41" s="26">
        <v>41.119178187788791</v>
      </c>
      <c r="BB41" s="26">
        <v>36.8406910087607</v>
      </c>
      <c r="BC41" s="26">
        <v>33.827986205285569</v>
      </c>
      <c r="BD41" s="26">
        <v>30.776275236490591</v>
      </c>
      <c r="BE41" s="26">
        <v>27.695888448312218</v>
      </c>
      <c r="BF41" s="26">
        <v>22.265836833289782</v>
      </c>
      <c r="BG41" s="26">
        <v>17.994228953260887</v>
      </c>
      <c r="BH41" s="26">
        <v>15.497263415644639</v>
      </c>
      <c r="BI41" s="26">
        <v>14.124526055937807</v>
      </c>
      <c r="BK41" s="27">
        <v>41.324662883747251</v>
      </c>
      <c r="BL41" s="27">
        <v>36.177588566245916</v>
      </c>
      <c r="BM41" s="27">
        <v>29.685551498660999</v>
      </c>
      <c r="BN41" s="27">
        <v>23.937869654769131</v>
      </c>
      <c r="BO41" s="27">
        <v>20.140506137201911</v>
      </c>
      <c r="BP41" s="27">
        <v>16.076387511476653</v>
      </c>
      <c r="BQ41" s="27">
        <v>11.965054677433471</v>
      </c>
      <c r="BR41" s="27">
        <v>9.1542385701585118</v>
      </c>
      <c r="BS41" s="27">
        <v>6.3614355390642174</v>
      </c>
      <c r="BT41" s="27">
        <v>1.7025604400882912</v>
      </c>
      <c r="BU41" s="27">
        <v>-5.8840266164298498</v>
      </c>
      <c r="BV41" s="27">
        <v>-9.3929022679131577</v>
      </c>
      <c r="BW41" s="27">
        <v>-10.699765933960521</v>
      </c>
      <c r="BX41" s="27">
        <v>-10.217769603372204</v>
      </c>
      <c r="BZ41" s="27">
        <v>59.324662883747251</v>
      </c>
      <c r="CA41" s="27">
        <v>54.177588566245916</v>
      </c>
      <c r="CB41" s="27">
        <v>47.685551498660999</v>
      </c>
      <c r="CC41" s="27">
        <v>41.937869654769131</v>
      </c>
      <c r="CD41" s="27">
        <v>38.140506137201911</v>
      </c>
      <c r="CE41" s="27">
        <v>34.076387511476653</v>
      </c>
      <c r="CF41" s="27">
        <v>29.965054677433471</v>
      </c>
      <c r="CG41" s="27">
        <v>27.154238570158512</v>
      </c>
      <c r="CH41" s="27">
        <v>24.361435539064217</v>
      </c>
      <c r="CI41" s="27">
        <v>19.702560440088291</v>
      </c>
      <c r="CJ41" s="27">
        <v>12.11597338357015</v>
      </c>
      <c r="CK41" s="27">
        <v>8.6070977320868423</v>
      </c>
      <c r="CL41" s="27">
        <v>7.3002340660394793</v>
      </c>
      <c r="CM41" s="27">
        <v>7.7822303966277957</v>
      </c>
      <c r="CO41" s="28">
        <v>41.381382072851679</v>
      </c>
      <c r="CP41" s="28">
        <v>36.283250609354241</v>
      </c>
      <c r="CQ41" s="28">
        <v>29.852368307443371</v>
      </c>
      <c r="CR41" s="28">
        <v>24.156067695099111</v>
      </c>
      <c r="CS41" s="28">
        <v>20.443651657705018</v>
      </c>
      <c r="CT41" s="28">
        <v>16.461984168742674</v>
      </c>
      <c r="CU41" s="28">
        <v>12.321172672644892</v>
      </c>
      <c r="CV41" s="28">
        <v>9.4659326436325273</v>
      </c>
      <c r="CW41" s="28">
        <v>6.8085016518332964</v>
      </c>
      <c r="CX41" s="28">
        <v>2.478657463105705</v>
      </c>
      <c r="CY41" s="28">
        <v>-7.7491873379354246</v>
      </c>
      <c r="CZ41" s="28">
        <v>-26.256165256578356</v>
      </c>
      <c r="DA41" s="28">
        <v>-38.927974195967408</v>
      </c>
      <c r="DB41" s="28">
        <v>-46.643628028596936</v>
      </c>
      <c r="DD41" s="28">
        <v>59.381382072851679</v>
      </c>
      <c r="DE41" s="28">
        <v>54.283250609354241</v>
      </c>
      <c r="DF41" s="28">
        <v>47.852368307443371</v>
      </c>
      <c r="DG41" s="28">
        <v>42.156067695099111</v>
      </c>
      <c r="DH41" s="28">
        <v>38.443651657705018</v>
      </c>
      <c r="DI41" s="28">
        <v>34.461984168742674</v>
      </c>
      <c r="DJ41" s="28">
        <v>30.321172672644892</v>
      </c>
      <c r="DK41" s="28">
        <v>27.465932643632527</v>
      </c>
      <c r="DL41" s="28">
        <v>24.808501651833296</v>
      </c>
      <c r="DM41" s="28">
        <v>20.478657463105705</v>
      </c>
      <c r="DN41" s="28">
        <v>10.250812662064575</v>
      </c>
      <c r="DO41" s="28">
        <v>-8.2561652565783561</v>
      </c>
      <c r="DP41" s="28">
        <v>-20.927974195967408</v>
      </c>
      <c r="DQ41" s="28">
        <v>-28.643628028596936</v>
      </c>
      <c r="DS41" s="29">
        <v>41.447903120094566</v>
      </c>
      <c r="DT41" s="29">
        <v>36.351826834027776</v>
      </c>
      <c r="DU41" s="29">
        <v>29.978275387157169</v>
      </c>
      <c r="DV41" s="29">
        <v>24.407594882482968</v>
      </c>
      <c r="DW41" s="29">
        <v>20.780466849853156</v>
      </c>
      <c r="DX41" s="29">
        <v>16.958919045976373</v>
      </c>
      <c r="DY41" s="29">
        <v>13.027555080265387</v>
      </c>
      <c r="DZ41" s="29">
        <v>10.410568964689631</v>
      </c>
      <c r="EA41" s="29">
        <v>7.5972799249392011</v>
      </c>
      <c r="EB41" s="29">
        <v>-1.5889034474741095</v>
      </c>
      <c r="EC41" s="29">
        <v>-22.268046970208616</v>
      </c>
      <c r="ED41" s="29">
        <v>-37.569512537068022</v>
      </c>
      <c r="EE41" s="29">
        <v>-45.740451019612749</v>
      </c>
      <c r="EF41" s="29">
        <v>-42.114556405388953</v>
      </c>
      <c r="EH41" s="29">
        <v>59.447903120094566</v>
      </c>
      <c r="EI41" s="29">
        <v>54.351826834027776</v>
      </c>
      <c r="EJ41" s="29">
        <v>47.978275387157169</v>
      </c>
      <c r="EK41" s="29">
        <v>42.407594882482968</v>
      </c>
      <c r="EL41" s="29">
        <v>38.780466849853156</v>
      </c>
      <c r="EM41" s="29">
        <v>34.958919045976373</v>
      </c>
      <c r="EN41" s="29">
        <v>31.027555080265387</v>
      </c>
      <c r="EO41" s="29">
        <v>28.410568964689631</v>
      </c>
      <c r="EP41" s="29">
        <v>25.597279924939201</v>
      </c>
      <c r="EQ41" s="29">
        <v>16.411096552525891</v>
      </c>
      <c r="ER41" s="29">
        <v>-4.2680469702086157</v>
      </c>
      <c r="ES41" s="29">
        <v>-19.569512537068022</v>
      </c>
      <c r="ET41" s="29">
        <v>-27.740451019612749</v>
      </c>
      <c r="EU41" s="29">
        <v>-24.114556405388953</v>
      </c>
      <c r="EW41" s="1">
        <v>385592</v>
      </c>
      <c r="EX41" s="80">
        <v>396016</v>
      </c>
      <c r="EY41" s="80" t="s">
        <v>869</v>
      </c>
    </row>
    <row r="42" spans="2:155" ht="16" thickBot="1" x14ac:dyDescent="0.4">
      <c r="B42" s="21" t="s">
        <v>213</v>
      </c>
      <c r="C42" s="23">
        <v>4.6794750687249689</v>
      </c>
      <c r="D42" s="23">
        <v>1.9447340092641525</v>
      </c>
      <c r="E42" s="23">
        <v>0.98036518820767071</v>
      </c>
      <c r="F42" s="23">
        <v>0.24585585194380144</v>
      </c>
      <c r="G42" s="23">
        <v>-0.82335360832757942</v>
      </c>
      <c r="H42" s="23">
        <v>-2.1503144714512246</v>
      </c>
      <c r="I42" s="23">
        <v>-4.2768847885425743</v>
      </c>
      <c r="J42" s="23">
        <v>13.479399749711121</v>
      </c>
      <c r="K42" s="23">
        <v>11.229626496952918</v>
      </c>
      <c r="L42" s="23">
        <v>8.7170455460396425</v>
      </c>
      <c r="M42" s="23">
        <v>-2.558838414129994</v>
      </c>
      <c r="N42" s="23">
        <v>-8.6066540515511178</v>
      </c>
      <c r="O42" s="23">
        <v>-9.853874479868395</v>
      </c>
      <c r="P42" s="23">
        <v>-9.3473576610570319</v>
      </c>
      <c r="Q42" s="24"/>
      <c r="R42" s="23">
        <v>54.679475068724969</v>
      </c>
      <c r="S42" s="23">
        <v>51.944734009264153</v>
      </c>
      <c r="T42" s="23">
        <v>50.980365188207671</v>
      </c>
      <c r="U42" s="23">
        <v>50.245855851943801</v>
      </c>
      <c r="V42" s="23">
        <v>49.176646391672421</v>
      </c>
      <c r="W42" s="23">
        <v>47.849685528548775</v>
      </c>
      <c r="X42" s="23">
        <v>45.723115211457426</v>
      </c>
      <c r="Y42" s="23">
        <v>43.479399749711121</v>
      </c>
      <c r="Z42" s="23">
        <v>41.229626496952918</v>
      </c>
      <c r="AA42" s="23">
        <v>38.717045546039643</v>
      </c>
      <c r="AB42" s="23">
        <v>27.441161585870006</v>
      </c>
      <c r="AC42" s="23">
        <v>21.393345948448882</v>
      </c>
      <c r="AD42" s="23">
        <v>20.146125520131605</v>
      </c>
      <c r="AE42" s="23">
        <v>20.652642338942968</v>
      </c>
      <c r="AG42" s="25">
        <v>6.7244126916195199</v>
      </c>
      <c r="AH42" s="25">
        <v>5.7535469201236253</v>
      </c>
      <c r="AI42" s="25">
        <v>4.50781314374224</v>
      </c>
      <c r="AJ42" s="25">
        <v>3.5016297185421195</v>
      </c>
      <c r="AK42" s="25">
        <v>2.1660897742684426</v>
      </c>
      <c r="AL42" s="25">
        <v>0.41336576822246229</v>
      </c>
      <c r="AM42" s="25">
        <v>-1.6150659244279666</v>
      </c>
      <c r="AN42" s="25">
        <v>16.139347654507361</v>
      </c>
      <c r="AO42" s="25">
        <v>13.799798226234813</v>
      </c>
      <c r="AP42" s="25">
        <v>11.416956303266105</v>
      </c>
      <c r="AQ42" s="25">
        <v>5.5073279732056193</v>
      </c>
      <c r="AR42" s="25">
        <v>1.5500586013367723</v>
      </c>
      <c r="AS42" s="25">
        <v>-0.61502393907414898</v>
      </c>
      <c r="AT42" s="25">
        <v>-1.4604169072600115</v>
      </c>
      <c r="AV42" s="26">
        <v>56.72441269161952</v>
      </c>
      <c r="AW42" s="26">
        <v>55.753546920123625</v>
      </c>
      <c r="AX42" s="26">
        <v>54.50781314374224</v>
      </c>
      <c r="AY42" s="26">
        <v>53.501629718542119</v>
      </c>
      <c r="AZ42" s="26">
        <v>52.166089774268443</v>
      </c>
      <c r="BA42" s="26">
        <v>50.413365768222462</v>
      </c>
      <c r="BB42" s="26">
        <v>48.384934075572033</v>
      </c>
      <c r="BC42" s="26">
        <v>46.139347654507361</v>
      </c>
      <c r="BD42" s="26">
        <v>43.799798226234813</v>
      </c>
      <c r="BE42" s="26">
        <v>41.416956303266105</v>
      </c>
      <c r="BF42" s="26">
        <v>35.507327973205619</v>
      </c>
      <c r="BG42" s="26">
        <v>31.550058601336772</v>
      </c>
      <c r="BH42" s="26">
        <v>29.384976060925851</v>
      </c>
      <c r="BI42" s="26">
        <v>28.539583092739989</v>
      </c>
      <c r="BK42" s="27">
        <v>4.7225632045606858</v>
      </c>
      <c r="BL42" s="27">
        <v>2.0486793799284015</v>
      </c>
      <c r="BM42" s="27">
        <v>1.1485879400526073</v>
      </c>
      <c r="BN42" s="27">
        <v>0.47624086569975077</v>
      </c>
      <c r="BO42" s="27">
        <v>-0.51968758383259228</v>
      </c>
      <c r="BP42" s="27">
        <v>-1.764680521266385</v>
      </c>
      <c r="BQ42" s="27">
        <v>-3.5691415669073763</v>
      </c>
      <c r="BR42" s="27">
        <v>14.258727201098736</v>
      </c>
      <c r="BS42" s="27">
        <v>12.116515174797271</v>
      </c>
      <c r="BT42" s="27">
        <v>9.8346261433243711</v>
      </c>
      <c r="BU42" s="27">
        <v>-0.69499321537563219</v>
      </c>
      <c r="BV42" s="27">
        <v>-5.8469260133023084</v>
      </c>
      <c r="BW42" s="27">
        <v>-6.7361849758436421</v>
      </c>
      <c r="BX42" s="27">
        <v>-5.777303696198544</v>
      </c>
      <c r="BZ42" s="27">
        <v>54.722563204560686</v>
      </c>
      <c r="CA42" s="27">
        <v>52.048679379928402</v>
      </c>
      <c r="CB42" s="27">
        <v>51.148587940052607</v>
      </c>
      <c r="CC42" s="27">
        <v>50.476240865699751</v>
      </c>
      <c r="CD42" s="27">
        <v>49.480312416167408</v>
      </c>
      <c r="CE42" s="27">
        <v>48.235319478733615</v>
      </c>
      <c r="CF42" s="27">
        <v>46.430858433092624</v>
      </c>
      <c r="CG42" s="27">
        <v>44.258727201098736</v>
      </c>
      <c r="CH42" s="27">
        <v>42.116515174797271</v>
      </c>
      <c r="CI42" s="27">
        <v>39.834626143324371</v>
      </c>
      <c r="CJ42" s="27">
        <v>29.305006784624368</v>
      </c>
      <c r="CK42" s="27">
        <v>24.153073986697692</v>
      </c>
      <c r="CL42" s="27">
        <v>23.263815024156358</v>
      </c>
      <c r="CM42" s="27">
        <v>24.222696303801456</v>
      </c>
      <c r="CO42" s="28">
        <v>4.7586488922600836</v>
      </c>
      <c r="CP42" s="28">
        <v>2.0805363719123307</v>
      </c>
      <c r="CQ42" s="28">
        <v>1.1515042326047364</v>
      </c>
      <c r="CR42" s="28">
        <v>0.42615977951716388</v>
      </c>
      <c r="CS42" s="28">
        <v>-0.65314770648754461</v>
      </c>
      <c r="CT42" s="28">
        <v>-2.05333343527154</v>
      </c>
      <c r="CU42" s="28">
        <v>-3.7553789380128677</v>
      </c>
      <c r="CV42" s="28">
        <v>14.42002743935376</v>
      </c>
      <c r="CW42" s="28">
        <v>12.738406106076184</v>
      </c>
      <c r="CX42" s="28">
        <v>11.038415957165711</v>
      </c>
      <c r="CY42" s="28">
        <v>-3.7522621006812926</v>
      </c>
      <c r="CZ42" s="28">
        <v>-29.937436606198077</v>
      </c>
      <c r="DA42" s="28">
        <v>-49.394568355198487</v>
      </c>
      <c r="DB42" s="28">
        <v>-61.584568059614526</v>
      </c>
      <c r="DD42" s="28">
        <v>54.758648892260084</v>
      </c>
      <c r="DE42" s="28">
        <v>52.080536371912331</v>
      </c>
      <c r="DF42" s="28">
        <v>51.151504232604736</v>
      </c>
      <c r="DG42" s="28">
        <v>50.426159779517164</v>
      </c>
      <c r="DH42" s="28">
        <v>49.346852293512455</v>
      </c>
      <c r="DI42" s="28">
        <v>47.94666656472846</v>
      </c>
      <c r="DJ42" s="28">
        <v>46.244621061987132</v>
      </c>
      <c r="DK42" s="28">
        <v>44.42002743935376</v>
      </c>
      <c r="DL42" s="28">
        <v>42.738406106076184</v>
      </c>
      <c r="DM42" s="28">
        <v>41.038415957165711</v>
      </c>
      <c r="DN42" s="28">
        <v>26.247737899318707</v>
      </c>
      <c r="DO42" s="28">
        <v>6.2563393801923439E-2</v>
      </c>
      <c r="DP42" s="28">
        <v>-19.394568355198487</v>
      </c>
      <c r="DQ42" s="28">
        <v>-31.584568059614526</v>
      </c>
      <c r="DS42" s="29">
        <v>4.8043347211856826</v>
      </c>
      <c r="DT42" s="29">
        <v>2.0941791794294744</v>
      </c>
      <c r="DU42" s="29">
        <v>1.1997546238203398</v>
      </c>
      <c r="DV42" s="29">
        <v>0.58588540083609075</v>
      </c>
      <c r="DW42" s="29">
        <v>-0.53780866824853035</v>
      </c>
      <c r="DX42" s="29">
        <v>-1.7954666807013098</v>
      </c>
      <c r="DY42" s="29">
        <v>-3.2438999478873853</v>
      </c>
      <c r="DZ42" s="29">
        <v>15.27900940342731</v>
      </c>
      <c r="EA42" s="29">
        <v>12.567469121096934</v>
      </c>
      <c r="EB42" s="29">
        <v>4.0729336490431223</v>
      </c>
      <c r="EC42" s="29">
        <v>-25.568253431219233</v>
      </c>
      <c r="ED42" s="29">
        <v>-48.174683539163539</v>
      </c>
      <c r="EE42" s="29">
        <v>-60.641047895602838</v>
      </c>
      <c r="EF42" s="29">
        <v>-55.894241661441953</v>
      </c>
      <c r="EH42" s="29">
        <v>54.804334721185683</v>
      </c>
      <c r="EI42" s="29">
        <v>52.094179179429474</v>
      </c>
      <c r="EJ42" s="29">
        <v>51.19975462382034</v>
      </c>
      <c r="EK42" s="29">
        <v>50.585885400836091</v>
      </c>
      <c r="EL42" s="29">
        <v>49.46219133175147</v>
      </c>
      <c r="EM42" s="29">
        <v>48.20453331929869</v>
      </c>
      <c r="EN42" s="29">
        <v>46.756100052112615</v>
      </c>
      <c r="EO42" s="29">
        <v>45.27900940342731</v>
      </c>
      <c r="EP42" s="29">
        <v>42.567469121096934</v>
      </c>
      <c r="EQ42" s="29">
        <v>34.072933649043122</v>
      </c>
      <c r="ER42" s="29">
        <v>4.4317465687807669</v>
      </c>
      <c r="ES42" s="29">
        <v>-18.174683539163539</v>
      </c>
      <c r="ET42" s="29">
        <v>-30.641047895602838</v>
      </c>
      <c r="EU42" s="29">
        <v>-25.894241661441953</v>
      </c>
      <c r="EW42" s="1">
        <v>369695</v>
      </c>
      <c r="EX42" s="80">
        <v>424981</v>
      </c>
      <c r="EY42" s="80" t="s">
        <v>858</v>
      </c>
    </row>
    <row r="43" spans="2:155" ht="16" thickBot="1" x14ac:dyDescent="0.4">
      <c r="B43" s="21" t="s">
        <v>393</v>
      </c>
      <c r="C43" s="23">
        <v>44.734164281120208</v>
      </c>
      <c r="D43" s="23">
        <v>43.917018663589772</v>
      </c>
      <c r="E43" s="23">
        <v>43.123848618207617</v>
      </c>
      <c r="F43" s="23">
        <v>42.173840478207609</v>
      </c>
      <c r="G43" s="23">
        <v>41.04283198820761</v>
      </c>
      <c r="H43" s="23">
        <v>39.834223748207606</v>
      </c>
      <c r="I43" s="23">
        <v>38.560980338207614</v>
      </c>
      <c r="J43" s="23">
        <v>37.267223538207602</v>
      </c>
      <c r="K43" s="23">
        <v>35.965574898207606</v>
      </c>
      <c r="L43" s="23">
        <v>34.526626348207614</v>
      </c>
      <c r="M43" s="23">
        <v>29.620226898207605</v>
      </c>
      <c r="N43" s="23">
        <v>27.071668498207615</v>
      </c>
      <c r="O43" s="23">
        <v>26.362171878207604</v>
      </c>
      <c r="P43" s="23">
        <v>26.56120124820761</v>
      </c>
      <c r="Q43" s="24"/>
      <c r="R43" s="23">
        <v>33.734164281120208</v>
      </c>
      <c r="S43" s="23">
        <v>32.917018663589772</v>
      </c>
      <c r="T43" s="23">
        <v>32.123848618207617</v>
      </c>
      <c r="U43" s="23">
        <v>31.173840478207609</v>
      </c>
      <c r="V43" s="23">
        <v>30.04283198820761</v>
      </c>
      <c r="W43" s="23">
        <v>28.834223748207606</v>
      </c>
      <c r="X43" s="23">
        <v>27.560980338207614</v>
      </c>
      <c r="Y43" s="23">
        <v>26.267223538207602</v>
      </c>
      <c r="Z43" s="23">
        <v>24.965574898207606</v>
      </c>
      <c r="AA43" s="23">
        <v>23.526626348207614</v>
      </c>
      <c r="AB43" s="23">
        <v>18.620226898207605</v>
      </c>
      <c r="AC43" s="23">
        <v>16.071668498207615</v>
      </c>
      <c r="AD43" s="23">
        <v>15.362171878207604</v>
      </c>
      <c r="AE43" s="23">
        <v>15.56120124820761</v>
      </c>
      <c r="AG43" s="25">
        <v>44.898931536927847</v>
      </c>
      <c r="AH43" s="25">
        <v>44.219080335205064</v>
      </c>
      <c r="AI43" s="25">
        <v>43.299015376166722</v>
      </c>
      <c r="AJ43" s="25">
        <v>42.413579346166728</v>
      </c>
      <c r="AK43" s="25">
        <v>41.395105766166722</v>
      </c>
      <c r="AL43" s="25">
        <v>40.272915186166728</v>
      </c>
      <c r="AM43" s="25">
        <v>39.060063446166723</v>
      </c>
      <c r="AN43" s="25">
        <v>37.809485896166727</v>
      </c>
      <c r="AO43" s="25">
        <v>36.518379286166727</v>
      </c>
      <c r="AP43" s="25">
        <v>35.208667176166728</v>
      </c>
      <c r="AQ43" s="25">
        <v>31.395969666166728</v>
      </c>
      <c r="AR43" s="25">
        <v>28.651965206166722</v>
      </c>
      <c r="AS43" s="25">
        <v>27.010151886166724</v>
      </c>
      <c r="AT43" s="25">
        <v>25.881691876166727</v>
      </c>
      <c r="AV43" s="26">
        <v>33.898931536927847</v>
      </c>
      <c r="AW43" s="26">
        <v>33.219080335205064</v>
      </c>
      <c r="AX43" s="26">
        <v>32.299015376166722</v>
      </c>
      <c r="AY43" s="26">
        <v>31.413579346166728</v>
      </c>
      <c r="AZ43" s="26">
        <v>30.395105766166722</v>
      </c>
      <c r="BA43" s="26">
        <v>29.272915186166728</v>
      </c>
      <c r="BB43" s="26">
        <v>28.060063446166723</v>
      </c>
      <c r="BC43" s="26">
        <v>26.809485896166727</v>
      </c>
      <c r="BD43" s="26">
        <v>25.518379286166727</v>
      </c>
      <c r="BE43" s="26">
        <v>24.208667176166728</v>
      </c>
      <c r="BF43" s="26">
        <v>20.395969666166728</v>
      </c>
      <c r="BG43" s="26">
        <v>17.651965206166722</v>
      </c>
      <c r="BH43" s="26">
        <v>16.010151886166724</v>
      </c>
      <c r="BI43" s="26">
        <v>14.881691876166727</v>
      </c>
      <c r="BK43" s="27">
        <v>44.755828493594919</v>
      </c>
      <c r="BL43" s="27">
        <v>44.01211490853921</v>
      </c>
      <c r="BM43" s="27">
        <v>43.293167346963358</v>
      </c>
      <c r="BN43" s="27">
        <v>42.39054598696336</v>
      </c>
      <c r="BO43" s="27">
        <v>41.318859936963349</v>
      </c>
      <c r="BP43" s="27">
        <v>40.168808446963354</v>
      </c>
      <c r="BQ43" s="27">
        <v>38.952018496963362</v>
      </c>
      <c r="BR43" s="27">
        <v>37.713153406963357</v>
      </c>
      <c r="BS43" s="27">
        <v>36.486523646963363</v>
      </c>
      <c r="BT43" s="27">
        <v>35.193968326963358</v>
      </c>
      <c r="BU43" s="27">
        <v>30.781744056963362</v>
      </c>
      <c r="BV43" s="27">
        <v>28.58204245696335</v>
      </c>
      <c r="BW43" s="27">
        <v>27.99658391696336</v>
      </c>
      <c r="BX43" s="27">
        <v>28.239375336963363</v>
      </c>
      <c r="BZ43" s="27">
        <v>33.755828493594919</v>
      </c>
      <c r="CA43" s="27">
        <v>33.01211490853921</v>
      </c>
      <c r="CB43" s="27">
        <v>32.293167346963358</v>
      </c>
      <c r="CC43" s="27">
        <v>31.39054598696336</v>
      </c>
      <c r="CD43" s="27">
        <v>30.318859936963349</v>
      </c>
      <c r="CE43" s="27">
        <v>29.168808446963354</v>
      </c>
      <c r="CF43" s="27">
        <v>27.952018496963362</v>
      </c>
      <c r="CG43" s="27">
        <v>26.713153406963357</v>
      </c>
      <c r="CH43" s="27">
        <v>25.486523646963363</v>
      </c>
      <c r="CI43" s="27">
        <v>24.193968326963358</v>
      </c>
      <c r="CJ43" s="27">
        <v>19.781744056963362</v>
      </c>
      <c r="CK43" s="27">
        <v>17.58204245696335</v>
      </c>
      <c r="CL43" s="27">
        <v>16.99658391696336</v>
      </c>
      <c r="CM43" s="27">
        <v>17.239375336963363</v>
      </c>
      <c r="CO43" s="28">
        <v>44.763615901120204</v>
      </c>
      <c r="CP43" s="28">
        <v>43.974110633589774</v>
      </c>
      <c r="CQ43" s="28">
        <v>43.230983798207617</v>
      </c>
      <c r="CR43" s="28">
        <v>42.316719508207612</v>
      </c>
      <c r="CS43" s="28">
        <v>41.266389718207606</v>
      </c>
      <c r="CT43" s="28">
        <v>40.123591358207605</v>
      </c>
      <c r="CU43" s="28">
        <v>38.87726098820761</v>
      </c>
      <c r="CV43" s="28">
        <v>37.630129728207606</v>
      </c>
      <c r="CW43" s="28">
        <v>36.51263552820761</v>
      </c>
      <c r="CX43" s="28">
        <v>35.407527018207603</v>
      </c>
      <c r="CY43" s="28">
        <v>29.333321278207606</v>
      </c>
      <c r="CZ43" s="28">
        <v>18.304409358207607</v>
      </c>
      <c r="DA43" s="28">
        <v>10.309507488207601</v>
      </c>
      <c r="DB43" s="28">
        <v>4.683218726962707</v>
      </c>
      <c r="DD43" s="28">
        <v>33.763615901120204</v>
      </c>
      <c r="DE43" s="28">
        <v>32.974110633589774</v>
      </c>
      <c r="DF43" s="28">
        <v>32.230983798207617</v>
      </c>
      <c r="DG43" s="28">
        <v>31.316719508207612</v>
      </c>
      <c r="DH43" s="28">
        <v>30.266389718207606</v>
      </c>
      <c r="DI43" s="28">
        <v>29.123591358207605</v>
      </c>
      <c r="DJ43" s="28">
        <v>27.87726098820761</v>
      </c>
      <c r="DK43" s="28">
        <v>26.630129728207606</v>
      </c>
      <c r="DL43" s="28">
        <v>25.51263552820761</v>
      </c>
      <c r="DM43" s="28">
        <v>24.407527018207603</v>
      </c>
      <c r="DN43" s="28">
        <v>18.333321278207606</v>
      </c>
      <c r="DO43" s="28">
        <v>7.3044093582076073</v>
      </c>
      <c r="DP43" s="28">
        <v>-0.69049251179239945</v>
      </c>
      <c r="DQ43" s="28">
        <v>-6.316781273037293</v>
      </c>
      <c r="DS43" s="29">
        <v>44.722548411120208</v>
      </c>
      <c r="DT43" s="29">
        <v>43.816743993589782</v>
      </c>
      <c r="DU43" s="29">
        <v>43.074379018207608</v>
      </c>
      <c r="DV43" s="29">
        <v>42.246246438207606</v>
      </c>
      <c r="DW43" s="29">
        <v>41.283294878207613</v>
      </c>
      <c r="DX43" s="29">
        <v>40.295161188207615</v>
      </c>
      <c r="DY43" s="29">
        <v>39.222438558207614</v>
      </c>
      <c r="DZ43" s="29">
        <v>38.187455628207616</v>
      </c>
      <c r="EA43" s="29">
        <v>37.061595008207604</v>
      </c>
      <c r="EB43" s="29">
        <v>34.262373298207606</v>
      </c>
      <c r="EC43" s="29">
        <v>21.320666028207611</v>
      </c>
      <c r="ED43" s="29">
        <v>11.430094608207611</v>
      </c>
      <c r="EE43" s="29">
        <v>6.0331703269627042</v>
      </c>
      <c r="EF43" s="29">
        <v>7.7665475669627</v>
      </c>
      <c r="EH43" s="29">
        <v>33.722548411120208</v>
      </c>
      <c r="EI43" s="29">
        <v>32.816743993589782</v>
      </c>
      <c r="EJ43" s="29">
        <v>32.074379018207608</v>
      </c>
      <c r="EK43" s="29">
        <v>31.246246438207606</v>
      </c>
      <c r="EL43" s="29">
        <v>30.283294878207613</v>
      </c>
      <c r="EM43" s="29">
        <v>29.295161188207615</v>
      </c>
      <c r="EN43" s="29">
        <v>28.222438558207614</v>
      </c>
      <c r="EO43" s="29">
        <v>27.187455628207616</v>
      </c>
      <c r="EP43" s="29">
        <v>26.061595008207604</v>
      </c>
      <c r="EQ43" s="29">
        <v>23.262373298207606</v>
      </c>
      <c r="ER43" s="29">
        <v>10.320666028207611</v>
      </c>
      <c r="ES43" s="29">
        <v>0.43009460820761092</v>
      </c>
      <c r="ET43" s="29">
        <v>-4.9668296730372958</v>
      </c>
      <c r="EU43" s="29">
        <v>-3.2334524330373</v>
      </c>
      <c r="EW43" s="1">
        <v>335361</v>
      </c>
      <c r="EX43" s="80">
        <v>429316</v>
      </c>
      <c r="EY43" s="80" t="s">
        <v>874</v>
      </c>
    </row>
    <row r="44" spans="2:155" ht="16" thickBot="1" x14ac:dyDescent="0.4">
      <c r="B44" s="21" t="s">
        <v>394</v>
      </c>
      <c r="C44" s="23">
        <v>45.791974889043104</v>
      </c>
      <c r="D44" s="23">
        <v>43.174410336847956</v>
      </c>
      <c r="E44" s="23">
        <v>33.541129709193342</v>
      </c>
      <c r="F44" s="23">
        <v>23.777004414966996</v>
      </c>
      <c r="G44" s="23">
        <v>17.578057158271747</v>
      </c>
      <c r="H44" s="23">
        <v>11.163932532176432</v>
      </c>
      <c r="I44" s="23">
        <v>4.6082561801516704</v>
      </c>
      <c r="J44" s="23">
        <v>50.00899960989608</v>
      </c>
      <c r="K44" s="23">
        <v>44.982116213712573</v>
      </c>
      <c r="L44" s="23">
        <v>42.081374364092028</v>
      </c>
      <c r="M44" s="23">
        <v>30.452851924488925</v>
      </c>
      <c r="N44" s="23">
        <v>23.670593108568028</v>
      </c>
      <c r="O44" s="23">
        <v>21.51503130228474</v>
      </c>
      <c r="P44" s="23">
        <v>21.713115779177599</v>
      </c>
      <c r="Q44" s="24"/>
      <c r="R44" s="23">
        <v>72.791974889043104</v>
      </c>
      <c r="S44" s="23">
        <v>70.174410336847956</v>
      </c>
      <c r="T44" s="23">
        <v>60.541129709193342</v>
      </c>
      <c r="U44" s="23">
        <v>50.777004414966996</v>
      </c>
      <c r="V44" s="23">
        <v>44.578057158271747</v>
      </c>
      <c r="W44" s="23">
        <v>38.163932532176432</v>
      </c>
      <c r="X44" s="23">
        <v>31.60825618015167</v>
      </c>
      <c r="Y44" s="23">
        <v>25.00899960989608</v>
      </c>
      <c r="Z44" s="23">
        <v>19.982116213712573</v>
      </c>
      <c r="AA44" s="23">
        <v>17.081374364092028</v>
      </c>
      <c r="AB44" s="23">
        <v>5.4528519244889253</v>
      </c>
      <c r="AC44" s="23">
        <v>-1.3294068914319723</v>
      </c>
      <c r="AD44" s="23">
        <v>-3.4849686977152601</v>
      </c>
      <c r="AE44" s="23">
        <v>-3.2868842208224009</v>
      </c>
      <c r="AG44" s="25">
        <v>47.100176882348777</v>
      </c>
      <c r="AH44" s="25">
        <v>45.631895834871557</v>
      </c>
      <c r="AI44" s="25">
        <v>35.727168538424252</v>
      </c>
      <c r="AJ44" s="25">
        <v>25.994761629671871</v>
      </c>
      <c r="AK44" s="25">
        <v>19.992453503166033</v>
      </c>
      <c r="AL44" s="25">
        <v>13.810689516495188</v>
      </c>
      <c r="AM44" s="25">
        <v>7.4418213936830284</v>
      </c>
      <c r="AN44" s="25">
        <v>52.99849696761936</v>
      </c>
      <c r="AO44" s="25">
        <v>50.493263910774886</v>
      </c>
      <c r="AP44" s="25">
        <v>47.985749002836826</v>
      </c>
      <c r="AQ44" s="25">
        <v>40.018837306504963</v>
      </c>
      <c r="AR44" s="25">
        <v>34.189853289171651</v>
      </c>
      <c r="AS44" s="25">
        <v>30.853166306088497</v>
      </c>
      <c r="AT44" s="25">
        <v>29.007855236890634</v>
      </c>
      <c r="AV44" s="26">
        <v>74.100176882348777</v>
      </c>
      <c r="AW44" s="26">
        <v>72.631895834871557</v>
      </c>
      <c r="AX44" s="26">
        <v>62.727168538424252</v>
      </c>
      <c r="AY44" s="26">
        <v>52.994761629671871</v>
      </c>
      <c r="AZ44" s="26">
        <v>46.992453503166033</v>
      </c>
      <c r="BA44" s="26">
        <v>40.810689516495188</v>
      </c>
      <c r="BB44" s="26">
        <v>34.441821393683028</v>
      </c>
      <c r="BC44" s="26">
        <v>27.99849696761936</v>
      </c>
      <c r="BD44" s="26">
        <v>25.493263910774886</v>
      </c>
      <c r="BE44" s="26">
        <v>22.985749002836826</v>
      </c>
      <c r="BF44" s="26">
        <v>15.018837306504963</v>
      </c>
      <c r="BG44" s="26">
        <v>9.1898532891716513</v>
      </c>
      <c r="BH44" s="26">
        <v>5.8531663060884966</v>
      </c>
      <c r="BI44" s="26">
        <v>4.0078552368906344</v>
      </c>
      <c r="BK44" s="27">
        <v>45.822382175702387</v>
      </c>
      <c r="BL44" s="27">
        <v>43.24176289900528</v>
      </c>
      <c r="BM44" s="27">
        <v>33.649461005843662</v>
      </c>
      <c r="BN44" s="27">
        <v>23.928150820260825</v>
      </c>
      <c r="BO44" s="27">
        <v>17.785611003074507</v>
      </c>
      <c r="BP44" s="27">
        <v>11.435958877271275</v>
      </c>
      <c r="BQ44" s="27">
        <v>4.9438314317133916</v>
      </c>
      <c r="BR44" s="27">
        <v>50.405767714536239</v>
      </c>
      <c r="BS44" s="27">
        <v>45.479647525342926</v>
      </c>
      <c r="BT44" s="27">
        <v>42.830582773927233</v>
      </c>
      <c r="BU44" s="27">
        <v>32.035356215429829</v>
      </c>
      <c r="BV44" s="27">
        <v>25.95978668885715</v>
      </c>
      <c r="BW44" s="27">
        <v>24.11586601105688</v>
      </c>
      <c r="BX44" s="27">
        <v>24.40633190059998</v>
      </c>
      <c r="BZ44" s="27">
        <v>72.822382175702387</v>
      </c>
      <c r="CA44" s="27">
        <v>70.24176289900528</v>
      </c>
      <c r="CB44" s="27">
        <v>60.649461005843662</v>
      </c>
      <c r="CC44" s="27">
        <v>50.928150820260825</v>
      </c>
      <c r="CD44" s="27">
        <v>44.785611003074507</v>
      </c>
      <c r="CE44" s="27">
        <v>38.435958877271275</v>
      </c>
      <c r="CF44" s="27">
        <v>31.943831431713392</v>
      </c>
      <c r="CG44" s="27">
        <v>25.405767714536239</v>
      </c>
      <c r="CH44" s="27">
        <v>20.479647525342926</v>
      </c>
      <c r="CI44" s="27">
        <v>17.830582773927233</v>
      </c>
      <c r="CJ44" s="27">
        <v>7.0353562154298288</v>
      </c>
      <c r="CK44" s="27">
        <v>0.95978668885715024</v>
      </c>
      <c r="CL44" s="27">
        <v>-0.88413398894311968</v>
      </c>
      <c r="CM44" s="27">
        <v>-0.59366809940001986</v>
      </c>
      <c r="CO44" s="28">
        <v>45.906405659398089</v>
      </c>
      <c r="CP44" s="28">
        <v>43.426563850673489</v>
      </c>
      <c r="CQ44" s="28">
        <v>33.951695411472159</v>
      </c>
      <c r="CR44" s="28">
        <v>24.312325191024954</v>
      </c>
      <c r="CS44" s="28">
        <v>18.326701362984096</v>
      </c>
      <c r="CT44" s="28">
        <v>12.119385454487485</v>
      </c>
      <c r="CU44" s="28">
        <v>5.6617814032932188</v>
      </c>
      <c r="CV44" s="28">
        <v>51.160326030544979</v>
      </c>
      <c r="CW44" s="28">
        <v>46.543231355278294</v>
      </c>
      <c r="CX44" s="28">
        <v>44.311270758263561</v>
      </c>
      <c r="CY44" s="28">
        <v>30.763555222397201</v>
      </c>
      <c r="CZ44" s="28">
        <v>8.4464852769223739</v>
      </c>
      <c r="DA44" s="28">
        <v>-6.4645239183860781</v>
      </c>
      <c r="DB44" s="28">
        <v>-16.503138322201437</v>
      </c>
      <c r="DD44" s="28">
        <v>72.906405659398089</v>
      </c>
      <c r="DE44" s="28">
        <v>70.426563850673489</v>
      </c>
      <c r="DF44" s="28">
        <v>60.951695411472159</v>
      </c>
      <c r="DG44" s="28">
        <v>51.312325191024954</v>
      </c>
      <c r="DH44" s="28">
        <v>45.326701362984096</v>
      </c>
      <c r="DI44" s="28">
        <v>39.119385454487485</v>
      </c>
      <c r="DJ44" s="28">
        <v>32.661781403293219</v>
      </c>
      <c r="DK44" s="28">
        <v>26.160326030544979</v>
      </c>
      <c r="DL44" s="28">
        <v>21.543231355278294</v>
      </c>
      <c r="DM44" s="28">
        <v>19.311270758263561</v>
      </c>
      <c r="DN44" s="28">
        <v>5.7635552223972013</v>
      </c>
      <c r="DO44" s="28">
        <v>-16.553514723077626</v>
      </c>
      <c r="DP44" s="28">
        <v>-31.464523918386078</v>
      </c>
      <c r="DQ44" s="28">
        <v>-41.503138322201437</v>
      </c>
      <c r="DS44" s="29">
        <v>45.57002662765133</v>
      </c>
      <c r="DT44" s="29">
        <v>42.663585409614328</v>
      </c>
      <c r="DU44" s="29">
        <v>33.235187172982862</v>
      </c>
      <c r="DV44" s="29">
        <v>23.825042827655551</v>
      </c>
      <c r="DW44" s="29">
        <v>18.052619992808971</v>
      </c>
      <c r="DX44" s="29">
        <v>12.175508767183146</v>
      </c>
      <c r="DY44" s="29">
        <v>6.0456168830667707</v>
      </c>
      <c r="DZ44" s="29">
        <v>51.38839823321797</v>
      </c>
      <c r="EA44" s="29">
        <v>46.749313982873275</v>
      </c>
      <c r="EB44" s="29">
        <v>41.78412364273197</v>
      </c>
      <c r="EC44" s="29">
        <v>16.385368613030494</v>
      </c>
      <c r="ED44" s="29">
        <v>-1.6043920950284019</v>
      </c>
      <c r="EE44" s="29">
        <v>-11.061352128603914</v>
      </c>
      <c r="EF44" s="29">
        <v>-8.1945602768785761</v>
      </c>
      <c r="EH44" s="29">
        <v>72.57002662765133</v>
      </c>
      <c r="EI44" s="29">
        <v>69.663585409614328</v>
      </c>
      <c r="EJ44" s="29">
        <v>60.235187172982862</v>
      </c>
      <c r="EK44" s="29">
        <v>50.825042827655551</v>
      </c>
      <c r="EL44" s="29">
        <v>45.052619992808971</v>
      </c>
      <c r="EM44" s="29">
        <v>39.175508767183146</v>
      </c>
      <c r="EN44" s="29">
        <v>33.045616883066771</v>
      </c>
      <c r="EO44" s="29">
        <v>26.38839823321797</v>
      </c>
      <c r="EP44" s="29">
        <v>21.749313982873275</v>
      </c>
      <c r="EQ44" s="29">
        <v>16.78412364273197</v>
      </c>
      <c r="ER44" s="29">
        <v>-8.6146313869695064</v>
      </c>
      <c r="ES44" s="29">
        <v>-26.604392095028402</v>
      </c>
      <c r="ET44" s="29">
        <v>-36.061352128603914</v>
      </c>
      <c r="EU44" s="29">
        <v>-33.194560276878576</v>
      </c>
      <c r="EW44" s="1">
        <v>384073</v>
      </c>
      <c r="EX44" s="80">
        <v>385068</v>
      </c>
      <c r="EY44" s="80" t="s">
        <v>508</v>
      </c>
    </row>
    <row r="45" spans="2:155" ht="16" thickBot="1" x14ac:dyDescent="0.4">
      <c r="B45" s="21" t="s">
        <v>231</v>
      </c>
      <c r="C45" s="23">
        <v>17.666504681788645</v>
      </c>
      <c r="D45" s="23">
        <v>17.210289445906437</v>
      </c>
      <c r="E45" s="23">
        <v>17.108785929350351</v>
      </c>
      <c r="F45" s="23">
        <v>16.966221211351154</v>
      </c>
      <c r="G45" s="23">
        <v>16.758757432898051</v>
      </c>
      <c r="H45" s="23">
        <v>16.494508321476481</v>
      </c>
      <c r="I45" s="23">
        <v>16.216111303287207</v>
      </c>
      <c r="J45" s="23">
        <v>15.932596270673688</v>
      </c>
      <c r="K45" s="23">
        <v>15.495814391521037</v>
      </c>
      <c r="L45" s="23">
        <v>15.019177291315469</v>
      </c>
      <c r="M45" s="23">
        <v>13.396482856453815</v>
      </c>
      <c r="N45" s="23">
        <v>12.650156022085312</v>
      </c>
      <c r="O45" s="23">
        <v>12.570700316588102</v>
      </c>
      <c r="P45" s="23">
        <v>12.816375945472231</v>
      </c>
      <c r="Q45" s="24"/>
      <c r="R45" s="23" t="e">
        <v>#N/A</v>
      </c>
      <c r="S45" s="23" t="e">
        <v>#N/A</v>
      </c>
      <c r="T45" s="23" t="e">
        <v>#N/A</v>
      </c>
      <c r="U45" s="23" t="e">
        <v>#N/A</v>
      </c>
      <c r="V45" s="23" t="e">
        <v>#N/A</v>
      </c>
      <c r="W45" s="23" t="e">
        <v>#N/A</v>
      </c>
      <c r="X45" s="23" t="e">
        <v>#N/A</v>
      </c>
      <c r="Y45" s="23" t="e">
        <v>#N/A</v>
      </c>
      <c r="Z45" s="23" t="e">
        <v>#N/A</v>
      </c>
      <c r="AA45" s="23" t="e">
        <v>#N/A</v>
      </c>
      <c r="AB45" s="23" t="e">
        <v>#N/A</v>
      </c>
      <c r="AC45" s="23" t="e">
        <v>#N/A</v>
      </c>
      <c r="AD45" s="23" t="e">
        <v>#N/A</v>
      </c>
      <c r="AE45" s="23" t="e">
        <v>#N/A</v>
      </c>
      <c r="AG45" s="25">
        <v>18.06170637570769</v>
      </c>
      <c r="AH45" s="25">
        <v>17.946119469272062</v>
      </c>
      <c r="AI45" s="25">
        <v>17.753440604178806</v>
      </c>
      <c r="AJ45" s="25">
        <v>17.539005770440724</v>
      </c>
      <c r="AK45" s="25">
        <v>17.298773669647865</v>
      </c>
      <c r="AL45" s="25">
        <v>17.04038507486899</v>
      </c>
      <c r="AM45" s="25">
        <v>16.760170510055627</v>
      </c>
      <c r="AN45" s="25">
        <v>16.355815342398742</v>
      </c>
      <c r="AO45" s="25">
        <v>15.851290049720799</v>
      </c>
      <c r="AP45" s="25">
        <v>15.336773128480303</v>
      </c>
      <c r="AQ45" s="25">
        <v>14.239354568319602</v>
      </c>
      <c r="AR45" s="25">
        <v>13.642563506373712</v>
      </c>
      <c r="AS45" s="25">
        <v>13.423368691680924</v>
      </c>
      <c r="AT45" s="25">
        <v>13.437096495491872</v>
      </c>
      <c r="AV45" s="26" t="e">
        <v>#N/A</v>
      </c>
      <c r="AW45" s="26" t="e">
        <v>#N/A</v>
      </c>
      <c r="AX45" s="26" t="e">
        <v>#N/A</v>
      </c>
      <c r="AY45" s="26" t="e">
        <v>#N/A</v>
      </c>
      <c r="AZ45" s="26" t="e">
        <v>#N/A</v>
      </c>
      <c r="BA45" s="26" t="e">
        <v>#N/A</v>
      </c>
      <c r="BB45" s="26" t="e">
        <v>#N/A</v>
      </c>
      <c r="BC45" s="26" t="e">
        <v>#N/A</v>
      </c>
      <c r="BD45" s="26" t="e">
        <v>#N/A</v>
      </c>
      <c r="BE45" s="26" t="e">
        <v>#N/A</v>
      </c>
      <c r="BF45" s="26" t="e">
        <v>#N/A</v>
      </c>
      <c r="BG45" s="26" t="e">
        <v>#N/A</v>
      </c>
      <c r="BH45" s="26" t="e">
        <v>#N/A</v>
      </c>
      <c r="BI45" s="26" t="e">
        <v>#N/A</v>
      </c>
      <c r="BK45" s="27">
        <v>17.672201836358425</v>
      </c>
      <c r="BL45" s="27">
        <v>17.222039024565532</v>
      </c>
      <c r="BM45" s="27">
        <v>17.126971605867858</v>
      </c>
      <c r="BN45" s="27">
        <v>16.991257082424141</v>
      </c>
      <c r="BO45" s="27">
        <v>16.792064009512252</v>
      </c>
      <c r="BP45" s="27">
        <v>16.537178911720545</v>
      </c>
      <c r="BQ45" s="27">
        <v>16.268429835790087</v>
      </c>
      <c r="BR45" s="27">
        <v>15.994650888955512</v>
      </c>
      <c r="BS45" s="27">
        <v>15.680452864010604</v>
      </c>
      <c r="BT45" s="27">
        <v>15.243033490768084</v>
      </c>
      <c r="BU45" s="27">
        <v>13.677893458237968</v>
      </c>
      <c r="BV45" s="27">
        <v>13.015758055758898</v>
      </c>
      <c r="BW45" s="27">
        <v>12.953595010305747</v>
      </c>
      <c r="BX45" s="27">
        <v>13.193620273421804</v>
      </c>
      <c r="BZ45" s="27" t="e">
        <v>#N/A</v>
      </c>
      <c r="CA45" s="27" t="e">
        <v>#N/A</v>
      </c>
      <c r="CB45" s="27" t="e">
        <v>#N/A</v>
      </c>
      <c r="CC45" s="27" t="e">
        <v>#N/A</v>
      </c>
      <c r="CD45" s="27" t="e">
        <v>#N/A</v>
      </c>
      <c r="CE45" s="27" t="e">
        <v>#N/A</v>
      </c>
      <c r="CF45" s="27" t="e">
        <v>#N/A</v>
      </c>
      <c r="CG45" s="27" t="e">
        <v>#N/A</v>
      </c>
      <c r="CH45" s="27" t="e">
        <v>#N/A</v>
      </c>
      <c r="CI45" s="27" t="e">
        <v>#N/A</v>
      </c>
      <c r="CJ45" s="27" t="e">
        <v>#N/A</v>
      </c>
      <c r="CK45" s="27" t="e">
        <v>#N/A</v>
      </c>
      <c r="CL45" s="27" t="e">
        <v>#N/A</v>
      </c>
      <c r="CM45" s="27" t="e">
        <v>#N/A</v>
      </c>
      <c r="CO45" s="28">
        <v>17.695901359466525</v>
      </c>
      <c r="CP45" s="28">
        <v>17.271731761426089</v>
      </c>
      <c r="CQ45" s="28">
        <v>17.20193795460408</v>
      </c>
      <c r="CR45" s="28">
        <v>17.089711957113828</v>
      </c>
      <c r="CS45" s="28">
        <v>16.913558328203528</v>
      </c>
      <c r="CT45" s="28">
        <v>16.679048717910927</v>
      </c>
      <c r="CU45" s="28">
        <v>16.426213702132401</v>
      </c>
      <c r="CV45" s="28">
        <v>16.1647601260117</v>
      </c>
      <c r="CW45" s="28">
        <v>15.897428080236139</v>
      </c>
      <c r="CX45" s="28">
        <v>15.615466439722631</v>
      </c>
      <c r="CY45" s="28">
        <v>13.908581906111301</v>
      </c>
      <c r="CZ45" s="28">
        <v>10.535749192118182</v>
      </c>
      <c r="DA45" s="28">
        <v>7.5714597295451966</v>
      </c>
      <c r="DB45" s="28">
        <v>5.555292400730508</v>
      </c>
      <c r="DD45" s="28" t="e">
        <v>#N/A</v>
      </c>
      <c r="DE45" s="28" t="e">
        <v>#N/A</v>
      </c>
      <c r="DF45" s="28" t="e">
        <v>#N/A</v>
      </c>
      <c r="DG45" s="28" t="e">
        <v>#N/A</v>
      </c>
      <c r="DH45" s="28" t="e">
        <v>#N/A</v>
      </c>
      <c r="DI45" s="28" t="e">
        <v>#N/A</v>
      </c>
      <c r="DJ45" s="28" t="e">
        <v>#N/A</v>
      </c>
      <c r="DK45" s="28" t="e">
        <v>#N/A</v>
      </c>
      <c r="DL45" s="28" t="e">
        <v>#N/A</v>
      </c>
      <c r="DM45" s="28" t="e">
        <v>#N/A</v>
      </c>
      <c r="DN45" s="28" t="e">
        <v>#N/A</v>
      </c>
      <c r="DO45" s="28" t="e">
        <v>#N/A</v>
      </c>
      <c r="DP45" s="28" t="e">
        <v>#N/A</v>
      </c>
      <c r="DQ45" s="28" t="e">
        <v>#N/A</v>
      </c>
      <c r="DS45" s="29">
        <v>17.689333217732155</v>
      </c>
      <c r="DT45" s="29">
        <v>17.240914998611025</v>
      </c>
      <c r="DU45" s="29">
        <v>17.166816603689043</v>
      </c>
      <c r="DV45" s="29">
        <v>17.069544857158878</v>
      </c>
      <c r="DW45" s="29">
        <v>16.911528253559943</v>
      </c>
      <c r="DX45" s="29">
        <v>16.707345602275062</v>
      </c>
      <c r="DY45" s="29">
        <v>16.481041920091091</v>
      </c>
      <c r="DZ45" s="29">
        <v>16.257925056125224</v>
      </c>
      <c r="EA45" s="29">
        <v>16.0219302925947</v>
      </c>
      <c r="EB45" s="29">
        <v>15.492111290128925</v>
      </c>
      <c r="EC45" s="29">
        <v>11.293160636309189</v>
      </c>
      <c r="ED45" s="29">
        <v>7.8373464941675337</v>
      </c>
      <c r="EE45" s="29">
        <v>5.871016929448686</v>
      </c>
      <c r="EF45" s="29">
        <v>6.5596236297877013</v>
      </c>
      <c r="EH45" s="29" t="e">
        <v>#N/A</v>
      </c>
      <c r="EI45" s="29" t="e">
        <v>#N/A</v>
      </c>
      <c r="EJ45" s="29" t="e">
        <v>#N/A</v>
      </c>
      <c r="EK45" s="29" t="e">
        <v>#N/A</v>
      </c>
      <c r="EL45" s="29" t="e">
        <v>#N/A</v>
      </c>
      <c r="EM45" s="29" t="e">
        <v>#N/A</v>
      </c>
      <c r="EN45" s="29" t="e">
        <v>#N/A</v>
      </c>
      <c r="EO45" s="29" t="e">
        <v>#N/A</v>
      </c>
      <c r="EP45" s="29" t="e">
        <v>#N/A</v>
      </c>
      <c r="EQ45" s="29" t="e">
        <v>#N/A</v>
      </c>
      <c r="ER45" s="29" t="e">
        <v>#N/A</v>
      </c>
      <c r="ES45" s="29" t="e">
        <v>#N/A</v>
      </c>
      <c r="ET45" s="29" t="e">
        <v>#N/A</v>
      </c>
      <c r="EU45" s="29" t="e">
        <v>#N/A</v>
      </c>
      <c r="EW45" s="1">
        <v>384084</v>
      </c>
      <c r="EX45" s="80">
        <v>385010</v>
      </c>
      <c r="EY45" s="80" t="s">
        <v>859</v>
      </c>
    </row>
    <row r="46" spans="2:155" ht="16" thickBot="1" x14ac:dyDescent="0.4">
      <c r="B46" s="21" t="s">
        <v>237</v>
      </c>
      <c r="C46" s="23">
        <v>8.5478434130854382</v>
      </c>
      <c r="D46" s="23">
        <v>6.4294890290782263</v>
      </c>
      <c r="E46" s="23">
        <v>5.6892915335841394</v>
      </c>
      <c r="F46" s="23">
        <v>5.0549159186039532</v>
      </c>
      <c r="G46" s="23">
        <v>4.1498411606961128</v>
      </c>
      <c r="H46" s="23">
        <v>3.0202537984455233</v>
      </c>
      <c r="I46" s="23">
        <v>1.8166661102008135</v>
      </c>
      <c r="J46" s="23">
        <v>0.60831612204322028</v>
      </c>
      <c r="K46" s="23">
        <v>-0.61938337016570699</v>
      </c>
      <c r="L46" s="23">
        <v>-2.1047563883855531</v>
      </c>
      <c r="M46" s="23">
        <v>-7.1056380905519489</v>
      </c>
      <c r="N46" s="23">
        <v>-9.7137800760035731</v>
      </c>
      <c r="O46" s="23">
        <v>-10.306360026448701</v>
      </c>
      <c r="P46" s="23">
        <v>-9.5434185138933714</v>
      </c>
      <c r="Q46" s="24"/>
      <c r="R46" s="23">
        <v>29.960643413085442</v>
      </c>
      <c r="S46" s="23">
        <v>27.842289029078231</v>
      </c>
      <c r="T46" s="23">
        <v>27.102091533584144</v>
      </c>
      <c r="U46" s="23">
        <v>26.467715918603957</v>
      </c>
      <c r="V46" s="23">
        <v>25.562641160696117</v>
      </c>
      <c r="W46" s="23">
        <v>24.433053798445528</v>
      </c>
      <c r="X46" s="23">
        <v>23.229466110200818</v>
      </c>
      <c r="Y46" s="23">
        <v>22.021116122043225</v>
      </c>
      <c r="Z46" s="23">
        <v>20.793416629834297</v>
      </c>
      <c r="AA46" s="23">
        <v>19.308043611614451</v>
      </c>
      <c r="AB46" s="23">
        <v>14.307161909448055</v>
      </c>
      <c r="AC46" s="23">
        <v>11.699019923996431</v>
      </c>
      <c r="AD46" s="23">
        <v>11.106439973551304</v>
      </c>
      <c r="AE46" s="23">
        <v>11.869381486106633</v>
      </c>
      <c r="AG46" s="25">
        <v>10.116747605600956</v>
      </c>
      <c r="AH46" s="25">
        <v>9.3261316381570367</v>
      </c>
      <c r="AI46" s="25">
        <v>8.2733929854784805</v>
      </c>
      <c r="AJ46" s="25">
        <v>7.3796604976011224</v>
      </c>
      <c r="AK46" s="25">
        <v>6.3291239015205605</v>
      </c>
      <c r="AL46" s="25">
        <v>5.16027025493716</v>
      </c>
      <c r="AM46" s="25">
        <v>3.8677485712051123</v>
      </c>
      <c r="AN46" s="25">
        <v>2.5305344390210536</v>
      </c>
      <c r="AO46" s="25">
        <v>1.1374997177083088</v>
      </c>
      <c r="AP46" s="25">
        <v>-0.29399099787895011</v>
      </c>
      <c r="AQ46" s="25">
        <v>-3.4774022652918575</v>
      </c>
      <c r="AR46" s="25">
        <v>-5.9131537854947283</v>
      </c>
      <c r="AS46" s="25">
        <v>-7.2838500197512133</v>
      </c>
      <c r="AT46" s="25">
        <v>-7.7814463443962438</v>
      </c>
      <c r="AV46" s="26">
        <v>31.52954760560096</v>
      </c>
      <c r="AW46" s="26">
        <v>30.738931638157041</v>
      </c>
      <c r="AX46" s="26">
        <v>29.686192985478485</v>
      </c>
      <c r="AY46" s="26">
        <v>28.792460497601127</v>
      </c>
      <c r="AZ46" s="26">
        <v>27.741923901520565</v>
      </c>
      <c r="BA46" s="26">
        <v>26.573070254937164</v>
      </c>
      <c r="BB46" s="26">
        <v>25.280548571205117</v>
      </c>
      <c r="BC46" s="26">
        <v>23.943334439021058</v>
      </c>
      <c r="BD46" s="26">
        <v>22.550299717708313</v>
      </c>
      <c r="BE46" s="26">
        <v>21.118809002121054</v>
      </c>
      <c r="BF46" s="26">
        <v>17.935397734708147</v>
      </c>
      <c r="BG46" s="26">
        <v>15.499646214505276</v>
      </c>
      <c r="BH46" s="26">
        <v>14.128949980248791</v>
      </c>
      <c r="BI46" s="26">
        <v>13.63135365560376</v>
      </c>
      <c r="BK46" s="27">
        <v>8.5956455852427496</v>
      </c>
      <c r="BL46" s="27">
        <v>6.5348026120573195</v>
      </c>
      <c r="BM46" s="27">
        <v>5.8534237544924537</v>
      </c>
      <c r="BN46" s="27">
        <v>5.2760150104839454</v>
      </c>
      <c r="BO46" s="27">
        <v>4.4338245813914199</v>
      </c>
      <c r="BP46" s="27">
        <v>3.3674799472306916</v>
      </c>
      <c r="BQ46" s="27">
        <v>2.2268996246695707</v>
      </c>
      <c r="BR46" s="27">
        <v>1.0808912553495276</v>
      </c>
      <c r="BS46" s="27">
        <v>-6.2501553485688532E-2</v>
      </c>
      <c r="BT46" s="27">
        <v>-1.3860336870831844</v>
      </c>
      <c r="BU46" s="27">
        <v>-5.8850186731795873</v>
      </c>
      <c r="BV46" s="27">
        <v>-7.9380059035569417</v>
      </c>
      <c r="BW46" s="27">
        <v>-8.3008489281598656</v>
      </c>
      <c r="BX46" s="27">
        <v>-7.3688967689774358</v>
      </c>
      <c r="BZ46" s="27">
        <v>30.008445585242754</v>
      </c>
      <c r="CA46" s="27">
        <v>27.947602612057324</v>
      </c>
      <c r="CB46" s="27">
        <v>27.266223754492458</v>
      </c>
      <c r="CC46" s="27">
        <v>26.68881501048395</v>
      </c>
      <c r="CD46" s="27">
        <v>25.846624581391424</v>
      </c>
      <c r="CE46" s="27">
        <v>24.780279947230696</v>
      </c>
      <c r="CF46" s="27">
        <v>23.639699624669575</v>
      </c>
      <c r="CG46" s="27">
        <v>22.493691255349532</v>
      </c>
      <c r="CH46" s="27">
        <v>21.350298446514316</v>
      </c>
      <c r="CI46" s="27">
        <v>20.02676631291682</v>
      </c>
      <c r="CJ46" s="27">
        <v>15.527781326820417</v>
      </c>
      <c r="CK46" s="27">
        <v>13.474794096443063</v>
      </c>
      <c r="CL46" s="27">
        <v>13.111951071840139</v>
      </c>
      <c r="CM46" s="27">
        <v>14.043903231022568</v>
      </c>
      <c r="CO46" s="28">
        <v>8.6274326402335575</v>
      </c>
      <c r="CP46" s="28">
        <v>6.5631468851187549</v>
      </c>
      <c r="CQ46" s="28">
        <v>5.872389077971107</v>
      </c>
      <c r="CR46" s="28">
        <v>5.289492533553684</v>
      </c>
      <c r="CS46" s="28">
        <v>4.4233737710469967</v>
      </c>
      <c r="CT46" s="28">
        <v>3.2885709520239743</v>
      </c>
      <c r="CU46" s="28">
        <v>1.9920297226041868</v>
      </c>
      <c r="CV46" s="28">
        <v>0.66365961123052841</v>
      </c>
      <c r="CW46" s="28">
        <v>-0.53513544108399458</v>
      </c>
      <c r="CX46" s="28">
        <v>-1.7427482922348645</v>
      </c>
      <c r="CY46" s="28">
        <v>-9.8538964229108359</v>
      </c>
      <c r="CZ46" s="28">
        <v>-28.679138024952124</v>
      </c>
      <c r="DA46" s="28">
        <v>-42.877954439629875</v>
      </c>
      <c r="DB46" s="28">
        <v>-51.266597521472193</v>
      </c>
      <c r="DD46" s="28">
        <v>30.040232640233562</v>
      </c>
      <c r="DE46" s="28">
        <v>27.975946885118759</v>
      </c>
      <c r="DF46" s="28">
        <v>27.285189077971111</v>
      </c>
      <c r="DG46" s="28">
        <v>26.702292533553688</v>
      </c>
      <c r="DH46" s="28">
        <v>25.836173771047001</v>
      </c>
      <c r="DI46" s="28">
        <v>24.701370952023979</v>
      </c>
      <c r="DJ46" s="28">
        <v>23.404829722604191</v>
      </c>
      <c r="DK46" s="28">
        <v>22.076459611230533</v>
      </c>
      <c r="DL46" s="28">
        <v>20.87766455891601</v>
      </c>
      <c r="DM46" s="28">
        <v>19.67005170776514</v>
      </c>
      <c r="DN46" s="28">
        <v>11.558903577089168</v>
      </c>
      <c r="DO46" s="28">
        <v>-7.2663380249521197</v>
      </c>
      <c r="DP46" s="28">
        <v>-21.46515443962987</v>
      </c>
      <c r="DQ46" s="28">
        <v>-29.853797521472188</v>
      </c>
      <c r="DS46" s="29">
        <v>8.7165720156382633</v>
      </c>
      <c r="DT46" s="29">
        <v>6.6838871691618493</v>
      </c>
      <c r="DU46" s="29">
        <v>6.0622848367984545</v>
      </c>
      <c r="DV46" s="29">
        <v>5.6158991966372156</v>
      </c>
      <c r="DW46" s="29">
        <v>4.8585438515516586</v>
      </c>
      <c r="DX46" s="29">
        <v>3.8972676346177195</v>
      </c>
      <c r="DY46" s="29">
        <v>2.800372336823699</v>
      </c>
      <c r="DZ46" s="29">
        <v>1.7077881200264784</v>
      </c>
      <c r="EA46" s="29">
        <v>0.10551702498680982</v>
      </c>
      <c r="EB46" s="29">
        <v>-4.6399481013706776</v>
      </c>
      <c r="EC46" s="29">
        <v>-26.140630993825397</v>
      </c>
      <c r="ED46" s="29">
        <v>-42.831240119543011</v>
      </c>
      <c r="EE46" s="29">
        <v>-51.46950708171758</v>
      </c>
      <c r="EF46" s="29">
        <v>-46.627259420637472</v>
      </c>
      <c r="EH46" s="29">
        <v>30.129372015638268</v>
      </c>
      <c r="EI46" s="29">
        <v>28.096687169161854</v>
      </c>
      <c r="EJ46" s="29">
        <v>27.475084836798459</v>
      </c>
      <c r="EK46" s="29">
        <v>27.02869919663722</v>
      </c>
      <c r="EL46" s="29">
        <v>26.271343851551663</v>
      </c>
      <c r="EM46" s="29">
        <v>25.310067634617724</v>
      </c>
      <c r="EN46" s="29">
        <v>24.213172336823703</v>
      </c>
      <c r="EO46" s="29">
        <v>23.120588120026483</v>
      </c>
      <c r="EP46" s="29">
        <v>21.518317024986814</v>
      </c>
      <c r="EQ46" s="29">
        <v>16.772851898629327</v>
      </c>
      <c r="ER46" s="29">
        <v>-4.7278309938253926</v>
      </c>
      <c r="ES46" s="29">
        <v>-21.418440119543007</v>
      </c>
      <c r="ET46" s="29">
        <v>-30.056707081717576</v>
      </c>
      <c r="EU46" s="29">
        <v>-25.214459420637468</v>
      </c>
      <c r="EW46" s="1">
        <v>385989</v>
      </c>
      <c r="EX46" s="80">
        <v>438643</v>
      </c>
      <c r="EY46" s="80" t="s">
        <v>510</v>
      </c>
    </row>
    <row r="47" spans="2:155" ht="16" thickBot="1" x14ac:dyDescent="0.4">
      <c r="B47" s="21" t="s">
        <v>395</v>
      </c>
      <c r="C47" s="23">
        <v>32.951198165476718</v>
      </c>
      <c r="D47" s="23">
        <v>32.29988789492684</v>
      </c>
      <c r="E47" s="23">
        <v>32.165543760240297</v>
      </c>
      <c r="F47" s="23">
        <v>31.418919124811772</v>
      </c>
      <c r="G47" s="23">
        <v>30.502320975332335</v>
      </c>
      <c r="H47" s="23">
        <v>29.472698492504001</v>
      </c>
      <c r="I47" s="23">
        <v>28.314764471219785</v>
      </c>
      <c r="J47" s="23">
        <v>27.121339447178119</v>
      </c>
      <c r="K47" s="23">
        <v>25.824494351719608</v>
      </c>
      <c r="L47" s="23">
        <v>24.420888052217855</v>
      </c>
      <c r="M47" s="23">
        <v>19.588705985769984</v>
      </c>
      <c r="N47" s="23">
        <v>17.258460580522396</v>
      </c>
      <c r="O47" s="23">
        <v>16.995494764539281</v>
      </c>
      <c r="P47" s="23">
        <v>17.709551864601984</v>
      </c>
      <c r="Q47" s="24"/>
      <c r="R47" s="23">
        <v>41.451198165476718</v>
      </c>
      <c r="S47" s="23">
        <v>40.79988789492684</v>
      </c>
      <c r="T47" s="23">
        <v>40.665543760240297</v>
      </c>
      <c r="U47" s="23">
        <v>39.918919124811772</v>
      </c>
      <c r="V47" s="23">
        <v>39.002320975332339</v>
      </c>
      <c r="W47" s="23">
        <v>37.972698492504001</v>
      </c>
      <c r="X47" s="23">
        <v>36.814764471219789</v>
      </c>
      <c r="Y47" s="23">
        <v>35.621339447178116</v>
      </c>
      <c r="Z47" s="23">
        <v>34.324494351719608</v>
      </c>
      <c r="AA47" s="23">
        <v>32.920888052217855</v>
      </c>
      <c r="AB47" s="23">
        <v>28.088705985769984</v>
      </c>
      <c r="AC47" s="23">
        <v>25.758460580522396</v>
      </c>
      <c r="AD47" s="23">
        <v>25.495494764539281</v>
      </c>
      <c r="AE47" s="23">
        <v>26.209551864601984</v>
      </c>
      <c r="AG47" s="25">
        <v>33.559129133792396</v>
      </c>
      <c r="AH47" s="25">
        <v>33.403263938369662</v>
      </c>
      <c r="AI47" s="25">
        <v>32.670487269436919</v>
      </c>
      <c r="AJ47" s="25">
        <v>31.969056284814169</v>
      </c>
      <c r="AK47" s="25">
        <v>31.189056750267575</v>
      </c>
      <c r="AL47" s="25">
        <v>30.30632620082881</v>
      </c>
      <c r="AM47" s="25">
        <v>29.292481187921886</v>
      </c>
      <c r="AN47" s="25">
        <v>28.228036279821321</v>
      </c>
      <c r="AO47" s="25">
        <v>27.11603197636633</v>
      </c>
      <c r="AP47" s="25">
        <v>25.980751430665904</v>
      </c>
      <c r="AQ47" s="25">
        <v>23.017750445435041</v>
      </c>
      <c r="AR47" s="25">
        <v>20.952862867320832</v>
      </c>
      <c r="AS47" s="25">
        <v>19.804897965511145</v>
      </c>
      <c r="AT47" s="25">
        <v>19.122312061548769</v>
      </c>
      <c r="AV47" s="26">
        <v>42.059129133792396</v>
      </c>
      <c r="AW47" s="26">
        <v>41.903263938369662</v>
      </c>
      <c r="AX47" s="26">
        <v>41.170487269436919</v>
      </c>
      <c r="AY47" s="26">
        <v>40.469056284814172</v>
      </c>
      <c r="AZ47" s="26">
        <v>39.689056750267575</v>
      </c>
      <c r="BA47" s="26">
        <v>38.806326200828806</v>
      </c>
      <c r="BB47" s="26">
        <v>37.792481187921886</v>
      </c>
      <c r="BC47" s="26">
        <v>36.728036279821325</v>
      </c>
      <c r="BD47" s="26">
        <v>35.61603197636633</v>
      </c>
      <c r="BE47" s="26">
        <v>34.480751430665904</v>
      </c>
      <c r="BF47" s="26">
        <v>31.517750445435041</v>
      </c>
      <c r="BG47" s="26">
        <v>29.452862867320832</v>
      </c>
      <c r="BH47" s="26">
        <v>28.304897965511145</v>
      </c>
      <c r="BI47" s="26">
        <v>27.622312061548769</v>
      </c>
      <c r="BK47" s="27">
        <v>32.959108887310848</v>
      </c>
      <c r="BL47" s="27">
        <v>32.316022899014435</v>
      </c>
      <c r="BM47" s="27">
        <v>32.190842750190015</v>
      </c>
      <c r="BN47" s="27">
        <v>31.708634124564686</v>
      </c>
      <c r="BO47" s="27">
        <v>30.81938319855167</v>
      </c>
      <c r="BP47" s="27">
        <v>29.820777682032173</v>
      </c>
      <c r="BQ47" s="27">
        <v>28.694177680161328</v>
      </c>
      <c r="BR47" s="27">
        <v>27.531133552663498</v>
      </c>
      <c r="BS47" s="27">
        <v>26.280328383154398</v>
      </c>
      <c r="BT47" s="27">
        <v>24.977302394104683</v>
      </c>
      <c r="BU47" s="27">
        <v>20.43762165032966</v>
      </c>
      <c r="BV47" s="27">
        <v>18.382490224941265</v>
      </c>
      <c r="BW47" s="27">
        <v>18.189716128667811</v>
      </c>
      <c r="BX47" s="27">
        <v>18.9898020144567</v>
      </c>
      <c r="BZ47" s="27">
        <v>41.459108887310848</v>
      </c>
      <c r="CA47" s="27">
        <v>40.816022899014435</v>
      </c>
      <c r="CB47" s="27">
        <v>40.690842750190015</v>
      </c>
      <c r="CC47" s="27">
        <v>40.208634124564682</v>
      </c>
      <c r="CD47" s="27">
        <v>39.31938319855167</v>
      </c>
      <c r="CE47" s="27">
        <v>38.320777682032173</v>
      </c>
      <c r="CF47" s="27">
        <v>37.194177680161332</v>
      </c>
      <c r="CG47" s="27">
        <v>36.031133552663498</v>
      </c>
      <c r="CH47" s="27">
        <v>34.780328383154398</v>
      </c>
      <c r="CI47" s="27">
        <v>33.477302394104683</v>
      </c>
      <c r="CJ47" s="27">
        <v>28.93762165032966</v>
      </c>
      <c r="CK47" s="27">
        <v>26.882490224941265</v>
      </c>
      <c r="CL47" s="27">
        <v>26.689716128667811</v>
      </c>
      <c r="CM47" s="27">
        <v>27.4898020144567</v>
      </c>
      <c r="CO47" s="28">
        <v>32.998985794477008</v>
      </c>
      <c r="CP47" s="28">
        <v>32.398316263556964</v>
      </c>
      <c r="CQ47" s="28">
        <v>32.292829393119703</v>
      </c>
      <c r="CR47" s="28">
        <v>31.58996712891053</v>
      </c>
      <c r="CS47" s="28">
        <v>30.766791941632924</v>
      </c>
      <c r="CT47" s="28">
        <v>29.651483438138179</v>
      </c>
      <c r="CU47" s="28">
        <v>28.564794175293393</v>
      </c>
      <c r="CV47" s="28">
        <v>27.447659528488678</v>
      </c>
      <c r="CW47" s="28">
        <v>26.490758795118957</v>
      </c>
      <c r="CX47" s="28">
        <v>25.524988957133147</v>
      </c>
      <c r="CY47" s="28">
        <v>17.666924057823159</v>
      </c>
      <c r="CZ47" s="28">
        <v>8.6243616519428485</v>
      </c>
      <c r="DA47" s="28">
        <v>3.1333895992996261</v>
      </c>
      <c r="DB47" s="28">
        <v>-1.0987038562471056</v>
      </c>
      <c r="DD47" s="28">
        <v>41.498985794477008</v>
      </c>
      <c r="DE47" s="28">
        <v>40.898316263556964</v>
      </c>
      <c r="DF47" s="28">
        <v>40.792829393119703</v>
      </c>
      <c r="DG47" s="28">
        <v>40.08996712891053</v>
      </c>
      <c r="DH47" s="28">
        <v>39.266791941632924</v>
      </c>
      <c r="DI47" s="28">
        <v>38.151483438138179</v>
      </c>
      <c r="DJ47" s="28">
        <v>37.064794175293393</v>
      </c>
      <c r="DK47" s="28">
        <v>35.947659528488678</v>
      </c>
      <c r="DL47" s="28">
        <v>34.990758795118957</v>
      </c>
      <c r="DM47" s="28">
        <v>34.024988957133147</v>
      </c>
      <c r="DN47" s="28">
        <v>26.166924057823159</v>
      </c>
      <c r="DO47" s="28">
        <v>17.124361651942849</v>
      </c>
      <c r="DP47" s="28">
        <v>11.633389599299626</v>
      </c>
      <c r="DQ47" s="28">
        <v>7.4012961437528944</v>
      </c>
      <c r="DS47" s="29">
        <v>32.998276982273623</v>
      </c>
      <c r="DT47" s="29">
        <v>32.367749222567554</v>
      </c>
      <c r="DU47" s="29">
        <v>32.100963597476294</v>
      </c>
      <c r="DV47" s="29">
        <v>31.475777613378678</v>
      </c>
      <c r="DW47" s="29">
        <v>30.556783869490488</v>
      </c>
      <c r="DX47" s="29">
        <v>29.762882485217613</v>
      </c>
      <c r="DY47" s="29">
        <v>28.829399580500379</v>
      </c>
      <c r="DZ47" s="29">
        <v>24.361617471084436</v>
      </c>
      <c r="EA47" s="29">
        <v>23.726948123600231</v>
      </c>
      <c r="EB47" s="29">
        <v>22.155920927140762</v>
      </c>
      <c r="EC47" s="29">
        <v>12.354079151494545</v>
      </c>
      <c r="ED47" s="29">
        <v>4.9863625415818404</v>
      </c>
      <c r="EE47" s="29">
        <v>1.6876598415116746</v>
      </c>
      <c r="EF47" s="29">
        <v>2.9793433872094397</v>
      </c>
      <c r="EH47" s="29">
        <v>41.498276982273623</v>
      </c>
      <c r="EI47" s="29">
        <v>40.867749222567554</v>
      </c>
      <c r="EJ47" s="29">
        <v>40.600963597476294</v>
      </c>
      <c r="EK47" s="29">
        <v>39.975777613378682</v>
      </c>
      <c r="EL47" s="29">
        <v>39.056783869490488</v>
      </c>
      <c r="EM47" s="29">
        <v>38.262882485217617</v>
      </c>
      <c r="EN47" s="29">
        <v>37.329399580500379</v>
      </c>
      <c r="EO47" s="29">
        <v>32.861617471084436</v>
      </c>
      <c r="EP47" s="29">
        <v>32.226948123600231</v>
      </c>
      <c r="EQ47" s="29">
        <v>30.655920927140762</v>
      </c>
      <c r="ER47" s="29">
        <v>20.854079151494545</v>
      </c>
      <c r="ES47" s="29">
        <v>13.48636254158184</v>
      </c>
      <c r="ET47" s="29">
        <v>10.187659841511675</v>
      </c>
      <c r="EU47" s="29">
        <v>11.47934338720944</v>
      </c>
      <c r="EW47" s="1">
        <v>401141</v>
      </c>
      <c r="EX47" s="80">
        <v>383916</v>
      </c>
      <c r="EY47" s="80" t="s">
        <v>863</v>
      </c>
    </row>
    <row r="48" spans="2:155" ht="16" thickBot="1" x14ac:dyDescent="0.4">
      <c r="B48" s="21" t="s">
        <v>396</v>
      </c>
      <c r="C48" s="23">
        <v>11.362412235327099</v>
      </c>
      <c r="D48" s="23">
        <v>9.8807876307793521</v>
      </c>
      <c r="E48" s="23">
        <v>8.9775452397832538</v>
      </c>
      <c r="F48" s="23">
        <v>7.8867176027578125</v>
      </c>
      <c r="G48" s="23">
        <v>6.4606248928316319</v>
      </c>
      <c r="H48" s="23">
        <v>4.7690490613660188</v>
      </c>
      <c r="I48" s="23">
        <v>2.9257534252916741</v>
      </c>
      <c r="J48" s="23">
        <v>1.052518906779639</v>
      </c>
      <c r="K48" s="23">
        <v>-0.79201338020367018</v>
      </c>
      <c r="L48" s="23">
        <v>-2.8438692720268222</v>
      </c>
      <c r="M48" s="23">
        <v>-18.244036748828378</v>
      </c>
      <c r="N48" s="23">
        <v>-22.956893861323138</v>
      </c>
      <c r="O48" s="23">
        <v>-24.466423600180278</v>
      </c>
      <c r="P48" s="23">
        <v>-24.112763304671574</v>
      </c>
      <c r="Q48" s="24"/>
      <c r="R48" s="23">
        <v>68.362412235327099</v>
      </c>
      <c r="S48" s="23">
        <v>66.880787630779352</v>
      </c>
      <c r="T48" s="23">
        <v>65.977545239783254</v>
      </c>
      <c r="U48" s="23">
        <v>64.886717602757813</v>
      </c>
      <c r="V48" s="23">
        <v>63.460624892831632</v>
      </c>
      <c r="W48" s="23">
        <v>61.769049061366019</v>
      </c>
      <c r="X48" s="23">
        <v>59.925753425291674</v>
      </c>
      <c r="Y48" s="23">
        <v>58.052518906779639</v>
      </c>
      <c r="Z48" s="23">
        <v>56.20798661979633</v>
      </c>
      <c r="AA48" s="23">
        <v>54.156130727973178</v>
      </c>
      <c r="AB48" s="23">
        <v>38.755963251171622</v>
      </c>
      <c r="AC48" s="23">
        <v>34.043106138676862</v>
      </c>
      <c r="AD48" s="23">
        <v>32.533576399819722</v>
      </c>
      <c r="AE48" s="23">
        <v>32.887236695328426</v>
      </c>
      <c r="AG48" s="25">
        <v>12.225446273695297</v>
      </c>
      <c r="AH48" s="25">
        <v>11.495019148260411</v>
      </c>
      <c r="AI48" s="25">
        <v>10.392891782814644</v>
      </c>
      <c r="AJ48" s="25">
        <v>9.3504202687748261</v>
      </c>
      <c r="AK48" s="25">
        <v>8.1165048689373265</v>
      </c>
      <c r="AL48" s="25">
        <v>6.656196356327257</v>
      </c>
      <c r="AM48" s="25">
        <v>5.0351928397689107</v>
      </c>
      <c r="AN48" s="25">
        <v>3.3670902084315344</v>
      </c>
      <c r="AO48" s="25">
        <v>1.6589412925313667</v>
      </c>
      <c r="AP48" s="25">
        <v>-4.4067534482877591E-2</v>
      </c>
      <c r="AQ48" s="25">
        <v>-5.3255574941260733</v>
      </c>
      <c r="AR48" s="25">
        <v>-8.984170611526423</v>
      </c>
      <c r="AS48" s="25">
        <v>-11.098387812709532</v>
      </c>
      <c r="AT48" s="25">
        <v>-12.505357096730961</v>
      </c>
      <c r="AV48" s="26">
        <v>69.225446273695297</v>
      </c>
      <c r="AW48" s="26">
        <v>68.495019148260411</v>
      </c>
      <c r="AX48" s="26">
        <v>67.392891782814644</v>
      </c>
      <c r="AY48" s="26">
        <v>66.350420268774826</v>
      </c>
      <c r="AZ48" s="26">
        <v>65.116504868937326</v>
      </c>
      <c r="BA48" s="26">
        <v>63.656196356327257</v>
      </c>
      <c r="BB48" s="26">
        <v>62.035192839768911</v>
      </c>
      <c r="BC48" s="26">
        <v>60.367090208431534</v>
      </c>
      <c r="BD48" s="26">
        <v>58.658941292531367</v>
      </c>
      <c r="BE48" s="26">
        <v>56.955932465517122</v>
      </c>
      <c r="BF48" s="26">
        <v>51.674442505873927</v>
      </c>
      <c r="BG48" s="26">
        <v>48.015829388473577</v>
      </c>
      <c r="BH48" s="26">
        <v>45.901612187290468</v>
      </c>
      <c r="BI48" s="26">
        <v>44.494642903269039</v>
      </c>
      <c r="BK48" s="27">
        <v>11.373514824551563</v>
      </c>
      <c r="BL48" s="27">
        <v>9.9233664615393309</v>
      </c>
      <c r="BM48" s="27">
        <v>9.0536051020534387</v>
      </c>
      <c r="BN48" s="27">
        <v>7.9959461787277917</v>
      </c>
      <c r="BO48" s="27">
        <v>6.6148412327551824</v>
      </c>
      <c r="BP48" s="27">
        <v>5.0030444479907175</v>
      </c>
      <c r="BQ48" s="27">
        <v>3.1974994102085077</v>
      </c>
      <c r="BR48" s="27">
        <v>1.3599997438843587</v>
      </c>
      <c r="BS48" s="27">
        <v>-0.4206955706288511</v>
      </c>
      <c r="BT48" s="27">
        <v>-2.3109607000913996</v>
      </c>
      <c r="BU48" s="27">
        <v>-17.088918921801536</v>
      </c>
      <c r="BV48" s="27">
        <v>-20.883077137375295</v>
      </c>
      <c r="BW48" s="27">
        <v>-21.964945943112596</v>
      </c>
      <c r="BX48" s="27">
        <v>-21.083343496306952</v>
      </c>
      <c r="BZ48" s="27">
        <v>68.373514824551563</v>
      </c>
      <c r="CA48" s="27">
        <v>66.923366461539331</v>
      </c>
      <c r="CB48" s="27">
        <v>66.053605102053439</v>
      </c>
      <c r="CC48" s="27">
        <v>64.995946178727792</v>
      </c>
      <c r="CD48" s="27">
        <v>63.614841232755182</v>
      </c>
      <c r="CE48" s="27">
        <v>62.003044447990717</v>
      </c>
      <c r="CF48" s="27">
        <v>60.197499410208508</v>
      </c>
      <c r="CG48" s="27">
        <v>58.359999743884359</v>
      </c>
      <c r="CH48" s="27">
        <v>56.579304429371149</v>
      </c>
      <c r="CI48" s="27">
        <v>54.6890392999086</v>
      </c>
      <c r="CJ48" s="27">
        <v>39.911081078198464</v>
      </c>
      <c r="CK48" s="27">
        <v>36.116922862624705</v>
      </c>
      <c r="CL48" s="27">
        <v>35.035054056887404</v>
      </c>
      <c r="CM48" s="27">
        <v>35.916656503693048</v>
      </c>
      <c r="CO48" s="28">
        <v>11.424411246792246</v>
      </c>
      <c r="CP48" s="28">
        <v>10.009907867959683</v>
      </c>
      <c r="CQ48" s="28">
        <v>9.1987549976481233</v>
      </c>
      <c r="CR48" s="28">
        <v>8.2265080850971515</v>
      </c>
      <c r="CS48" s="28">
        <v>7.0001188623925543</v>
      </c>
      <c r="CT48" s="28">
        <v>5.5730236620494509</v>
      </c>
      <c r="CU48" s="28">
        <v>3.9449996827428322</v>
      </c>
      <c r="CV48" s="28">
        <v>2.2725896876917915</v>
      </c>
      <c r="CW48" s="28">
        <v>0.82712927677384585</v>
      </c>
      <c r="CX48" s="28">
        <v>-0.65550004404565243</v>
      </c>
      <c r="CY48" s="28">
        <v>-18.451232244060677</v>
      </c>
      <c r="CZ48" s="28">
        <v>-39.329859877522836</v>
      </c>
      <c r="DA48" s="28">
        <v>-52.566920786899175</v>
      </c>
      <c r="DB48" s="28">
        <v>-60.518427114682623</v>
      </c>
      <c r="DD48" s="28">
        <v>68.424411246792246</v>
      </c>
      <c r="DE48" s="28">
        <v>67.009907867959683</v>
      </c>
      <c r="DF48" s="28">
        <v>66.198754997648123</v>
      </c>
      <c r="DG48" s="28">
        <v>65.226508085097151</v>
      </c>
      <c r="DH48" s="28">
        <v>64.000118862392554</v>
      </c>
      <c r="DI48" s="28">
        <v>62.573023662049451</v>
      </c>
      <c r="DJ48" s="28">
        <v>60.944999682742832</v>
      </c>
      <c r="DK48" s="28">
        <v>59.272589687691791</v>
      </c>
      <c r="DL48" s="28">
        <v>57.827129276773846</v>
      </c>
      <c r="DM48" s="28">
        <v>56.344499955954348</v>
      </c>
      <c r="DN48" s="28">
        <v>38.548767755939323</v>
      </c>
      <c r="DO48" s="28">
        <v>17.670140122477164</v>
      </c>
      <c r="DP48" s="28">
        <v>4.4330792131008252</v>
      </c>
      <c r="DQ48" s="28">
        <v>-3.5184271146826234</v>
      </c>
      <c r="DS48" s="29">
        <v>11.371767319206242</v>
      </c>
      <c r="DT48" s="29">
        <v>9.8202651946247528</v>
      </c>
      <c r="DU48" s="29">
        <v>8.9977260679337121</v>
      </c>
      <c r="DV48" s="29">
        <v>8.1229762406737223</v>
      </c>
      <c r="DW48" s="29">
        <v>6.9907183905369834</v>
      </c>
      <c r="DX48" s="29">
        <v>5.7106230722164639</v>
      </c>
      <c r="DY48" s="29">
        <v>4.2605567706764305</v>
      </c>
      <c r="DZ48" s="29">
        <v>2.8161840820959299</v>
      </c>
      <c r="EA48" s="29">
        <v>1.1124055087983606</v>
      </c>
      <c r="EB48" s="29">
        <v>-12.832934008537364</v>
      </c>
      <c r="EC48" s="29">
        <v>-31.535774936817916</v>
      </c>
      <c r="ED48" s="29">
        <v>-46.859464183045375</v>
      </c>
      <c r="EE48" s="29">
        <v>-55.358534227827874</v>
      </c>
      <c r="EF48" s="29">
        <v>-52.070588263366801</v>
      </c>
      <c r="EH48" s="29">
        <v>68.371767319206242</v>
      </c>
      <c r="EI48" s="29">
        <v>66.820265194624753</v>
      </c>
      <c r="EJ48" s="29">
        <v>65.997726067933712</v>
      </c>
      <c r="EK48" s="29">
        <v>65.122976240673722</v>
      </c>
      <c r="EL48" s="29">
        <v>63.990718390536983</v>
      </c>
      <c r="EM48" s="29">
        <v>62.710623072216464</v>
      </c>
      <c r="EN48" s="29">
        <v>61.26055677067643</v>
      </c>
      <c r="EO48" s="29">
        <v>59.81618408209593</v>
      </c>
      <c r="EP48" s="29">
        <v>58.112405508798361</v>
      </c>
      <c r="EQ48" s="29">
        <v>44.167065991462636</v>
      </c>
      <c r="ER48" s="29">
        <v>25.464225063182084</v>
      </c>
      <c r="ES48" s="29">
        <v>10.140535816954625</v>
      </c>
      <c r="ET48" s="29">
        <v>1.6414657721721255</v>
      </c>
      <c r="EU48" s="29">
        <v>4.9294117366331989</v>
      </c>
      <c r="EW48" s="1">
        <v>352784</v>
      </c>
      <c r="EX48" s="80">
        <v>404565</v>
      </c>
      <c r="EY48" s="80" t="s">
        <v>877</v>
      </c>
    </row>
    <row r="49" spans="2:155" ht="16" thickBot="1" x14ac:dyDescent="0.4">
      <c r="B49" s="21" t="s">
        <v>253</v>
      </c>
      <c r="C49" s="23">
        <v>23.840997517865418</v>
      </c>
      <c r="D49" s="23">
        <v>20.80910842959932</v>
      </c>
      <c r="E49" s="23">
        <v>19.148207717796751</v>
      </c>
      <c r="F49" s="23">
        <v>17.815880989886651</v>
      </c>
      <c r="G49" s="23">
        <v>14.705217733249896</v>
      </c>
      <c r="H49" s="23">
        <v>12.507241523795386</v>
      </c>
      <c r="I49" s="23">
        <v>10.10436949875043</v>
      </c>
      <c r="J49" s="23">
        <v>7.6052543042712841</v>
      </c>
      <c r="K49" s="23">
        <v>2.0836458996422209</v>
      </c>
      <c r="L49" s="23">
        <v>-1.1399115634493455</v>
      </c>
      <c r="M49" s="23">
        <v>-19.102330188575522</v>
      </c>
      <c r="N49" s="23">
        <v>-38.371001528916295</v>
      </c>
      <c r="O49" s="23">
        <v>-40.483423026187538</v>
      </c>
      <c r="P49" s="23">
        <v>-39.954336734166461</v>
      </c>
      <c r="Q49" s="24"/>
      <c r="R49" s="23">
        <v>55.340997517865432</v>
      </c>
      <c r="S49" s="23">
        <v>52.309108429599334</v>
      </c>
      <c r="T49" s="23">
        <v>50.648207717796765</v>
      </c>
      <c r="U49" s="23">
        <v>49.315880989886665</v>
      </c>
      <c r="V49" s="23">
        <v>46.20521773324991</v>
      </c>
      <c r="W49" s="23">
        <v>44.0072415237954</v>
      </c>
      <c r="X49" s="23">
        <v>41.604369498750444</v>
      </c>
      <c r="Y49" s="23">
        <v>39.105254304271298</v>
      </c>
      <c r="Z49" s="23">
        <v>33.583645899642235</v>
      </c>
      <c r="AA49" s="23">
        <v>30.360088436550669</v>
      </c>
      <c r="AB49" s="23">
        <v>12.397669811424493</v>
      </c>
      <c r="AC49" s="23">
        <v>-6.8710015289162811</v>
      </c>
      <c r="AD49" s="23">
        <v>-8.9834230261875234</v>
      </c>
      <c r="AE49" s="23">
        <v>-8.4543367341664464</v>
      </c>
      <c r="AG49" s="25">
        <v>25.392338345552659</v>
      </c>
      <c r="AH49" s="25">
        <v>23.8004356406921</v>
      </c>
      <c r="AI49" s="25">
        <v>22.191558399972322</v>
      </c>
      <c r="AJ49" s="25">
        <v>20.684498593822212</v>
      </c>
      <c r="AK49" s="25">
        <v>18.909526487474466</v>
      </c>
      <c r="AL49" s="25">
        <v>16.915388907107129</v>
      </c>
      <c r="AM49" s="25">
        <v>14.705783913621403</v>
      </c>
      <c r="AN49" s="25">
        <v>12.389909931900405</v>
      </c>
      <c r="AO49" s="25">
        <v>9.9855047015024638</v>
      </c>
      <c r="AP49" s="25">
        <v>7.5270051450561937</v>
      </c>
      <c r="AQ49" s="25">
        <v>-0.28117666454257062</v>
      </c>
      <c r="AR49" s="25">
        <v>-6.8418445347450501</v>
      </c>
      <c r="AS49" s="25">
        <v>-11.370384229965666</v>
      </c>
      <c r="AT49" s="25">
        <v>-14.426127346045874</v>
      </c>
      <c r="AV49" s="26">
        <v>56.892338345552673</v>
      </c>
      <c r="AW49" s="26">
        <v>55.300435640692115</v>
      </c>
      <c r="AX49" s="26">
        <v>53.691558399972337</v>
      </c>
      <c r="AY49" s="26">
        <v>52.184498593822227</v>
      </c>
      <c r="AZ49" s="26">
        <v>50.40952648747448</v>
      </c>
      <c r="BA49" s="26">
        <v>48.415388907107143</v>
      </c>
      <c r="BB49" s="26">
        <v>46.205783913621417</v>
      </c>
      <c r="BC49" s="26">
        <v>43.889909931900419</v>
      </c>
      <c r="BD49" s="26">
        <v>41.485504701502478</v>
      </c>
      <c r="BE49" s="26">
        <v>39.027005145056208</v>
      </c>
      <c r="BF49" s="26">
        <v>31.218823335457444</v>
      </c>
      <c r="BG49" s="26">
        <v>24.658155465254964</v>
      </c>
      <c r="BH49" s="26">
        <v>20.129615770034349</v>
      </c>
      <c r="BI49" s="26">
        <v>17.07387265395414</v>
      </c>
      <c r="BK49" s="27">
        <v>23.876835328515341</v>
      </c>
      <c r="BL49" s="27">
        <v>20.922976390911515</v>
      </c>
      <c r="BM49" s="27">
        <v>19.348061829649907</v>
      </c>
      <c r="BN49" s="27">
        <v>18.182519136792621</v>
      </c>
      <c r="BO49" s="27">
        <v>15.17376113504622</v>
      </c>
      <c r="BP49" s="27">
        <v>13.077385900581248</v>
      </c>
      <c r="BQ49" s="27">
        <v>10.767004731355073</v>
      </c>
      <c r="BR49" s="27">
        <v>8.236113716020526</v>
      </c>
      <c r="BS49" s="27">
        <v>2.8524802384000338</v>
      </c>
      <c r="BT49" s="27">
        <v>-6.723158169825183E-2</v>
      </c>
      <c r="BU49" s="27">
        <v>-16.829143460838907</v>
      </c>
      <c r="BV49" s="27">
        <v>-34.896851065131969</v>
      </c>
      <c r="BW49" s="27">
        <v>-36.454532291040621</v>
      </c>
      <c r="BX49" s="27">
        <v>-35.462898217077466</v>
      </c>
      <c r="BZ49" s="27">
        <v>55.376835328515355</v>
      </c>
      <c r="CA49" s="27">
        <v>52.422976390911529</v>
      </c>
      <c r="CB49" s="27">
        <v>50.848061829649922</v>
      </c>
      <c r="CC49" s="27">
        <v>49.682519136792635</v>
      </c>
      <c r="CD49" s="27">
        <v>46.673761135046234</v>
      </c>
      <c r="CE49" s="27">
        <v>44.577385900581262</v>
      </c>
      <c r="CF49" s="27">
        <v>42.267004731355087</v>
      </c>
      <c r="CG49" s="27">
        <v>39.73611371602054</v>
      </c>
      <c r="CH49" s="27">
        <v>34.352480238400048</v>
      </c>
      <c r="CI49" s="27">
        <v>31.432768418301762</v>
      </c>
      <c r="CJ49" s="27">
        <v>14.670856539161107</v>
      </c>
      <c r="CK49" s="27">
        <v>-3.3968510651319548</v>
      </c>
      <c r="CL49" s="27">
        <v>-4.9545322910406071</v>
      </c>
      <c r="CM49" s="27">
        <v>-3.962898217077452</v>
      </c>
      <c r="CO49" s="28">
        <v>23.867449852949591</v>
      </c>
      <c r="CP49" s="28">
        <v>20.779940257835861</v>
      </c>
      <c r="CQ49" s="28">
        <v>19.025943897191667</v>
      </c>
      <c r="CR49" s="28">
        <v>17.770229019162528</v>
      </c>
      <c r="CS49" s="28">
        <v>14.691999306425032</v>
      </c>
      <c r="CT49" s="28">
        <v>12.466009136191587</v>
      </c>
      <c r="CU49" s="28">
        <v>9.9408668986068278</v>
      </c>
      <c r="CV49" s="28">
        <v>7.3287333146906377</v>
      </c>
      <c r="CW49" s="28">
        <v>2.2316369474093705</v>
      </c>
      <c r="CX49" s="28">
        <v>-0.32073953765254259</v>
      </c>
      <c r="CY49" s="28">
        <v>-26.863254190867352</v>
      </c>
      <c r="CZ49" s="28">
        <v>-48.67960226850407</v>
      </c>
      <c r="DA49" s="28">
        <v>-62.434709564718887</v>
      </c>
      <c r="DB49" s="28">
        <v>-72.400266751375838</v>
      </c>
      <c r="DD49" s="28">
        <v>55.367449852949605</v>
      </c>
      <c r="DE49" s="28">
        <v>52.279940257835875</v>
      </c>
      <c r="DF49" s="28">
        <v>50.525943897191681</v>
      </c>
      <c r="DG49" s="28">
        <v>49.270229019162542</v>
      </c>
      <c r="DH49" s="28">
        <v>46.191999306425046</v>
      </c>
      <c r="DI49" s="28">
        <v>43.966009136191602</v>
      </c>
      <c r="DJ49" s="28">
        <v>41.440866898606842</v>
      </c>
      <c r="DK49" s="28">
        <v>38.828733314690652</v>
      </c>
      <c r="DL49" s="28">
        <v>33.731636947409385</v>
      </c>
      <c r="DM49" s="28">
        <v>31.179260462347472</v>
      </c>
      <c r="DN49" s="28">
        <v>4.6367458091326625</v>
      </c>
      <c r="DO49" s="28">
        <v>-17.179602268504055</v>
      </c>
      <c r="DP49" s="28">
        <v>-30.934709564718872</v>
      </c>
      <c r="DQ49" s="28">
        <v>-40.900266751375824</v>
      </c>
      <c r="DS49" s="29">
        <v>23.850667333314078</v>
      </c>
      <c r="DT49" s="29">
        <v>20.658398214213065</v>
      </c>
      <c r="DU49" s="29">
        <v>18.90377104847714</v>
      </c>
      <c r="DV49" s="29">
        <v>17.597908145222391</v>
      </c>
      <c r="DW49" s="29">
        <v>14.579231691715165</v>
      </c>
      <c r="DX49" s="29">
        <v>12.534540831103058</v>
      </c>
      <c r="DY49" s="29">
        <v>7.123926788944118</v>
      </c>
      <c r="DZ49" s="29">
        <v>4.737322857949863</v>
      </c>
      <c r="EA49" s="29">
        <v>0.86150758829036533</v>
      </c>
      <c r="EB49" s="29">
        <v>-4.0393124882730973</v>
      </c>
      <c r="EC49" s="29">
        <v>-41.851695808279814</v>
      </c>
      <c r="ED49" s="29">
        <v>-57.858160368058364</v>
      </c>
      <c r="EE49" s="29">
        <v>-67.457046273730057</v>
      </c>
      <c r="EF49" s="29">
        <v>-65.690944217087676</v>
      </c>
      <c r="EH49" s="29">
        <v>55.350667333314092</v>
      </c>
      <c r="EI49" s="29">
        <v>52.158398214213079</v>
      </c>
      <c r="EJ49" s="29">
        <v>50.403771048477154</v>
      </c>
      <c r="EK49" s="29">
        <v>49.097908145222405</v>
      </c>
      <c r="EL49" s="29">
        <v>46.079231691715179</v>
      </c>
      <c r="EM49" s="29">
        <v>44.034540831103072</v>
      </c>
      <c r="EN49" s="29">
        <v>38.623926788944132</v>
      </c>
      <c r="EO49" s="29">
        <v>36.237322857949877</v>
      </c>
      <c r="EP49" s="29">
        <v>32.36150758829038</v>
      </c>
      <c r="EQ49" s="29">
        <v>27.460687511726917</v>
      </c>
      <c r="ER49" s="29">
        <v>-10.3516958082798</v>
      </c>
      <c r="ES49" s="29">
        <v>-26.35816036805835</v>
      </c>
      <c r="ET49" s="29">
        <v>-35.957046273730043</v>
      </c>
      <c r="EU49" s="29">
        <v>-34.190944217087662</v>
      </c>
      <c r="EW49" s="1">
        <v>378571</v>
      </c>
      <c r="EX49" s="80">
        <v>433224</v>
      </c>
      <c r="EY49" s="80" t="s">
        <v>510</v>
      </c>
    </row>
    <row r="50" spans="2:155" ht="16" thickBot="1" x14ac:dyDescent="0.4">
      <c r="B50" s="21" t="s">
        <v>397</v>
      </c>
      <c r="C50" s="23">
        <v>13.876495304202628</v>
      </c>
      <c r="D50" s="23">
        <v>12.718743962127505</v>
      </c>
      <c r="E50" s="23">
        <v>12.357889060330102</v>
      </c>
      <c r="F50" s="23">
        <v>11.759017044464258</v>
      </c>
      <c r="G50" s="23">
        <v>10.963371323893327</v>
      </c>
      <c r="H50" s="23">
        <v>10.034945052463129</v>
      </c>
      <c r="I50" s="23">
        <v>9.0141220587684074</v>
      </c>
      <c r="J50" s="23">
        <v>7.9022611298615004</v>
      </c>
      <c r="K50" s="23">
        <v>6.9014241709261768</v>
      </c>
      <c r="L50" s="23">
        <v>5.7622649227264446</v>
      </c>
      <c r="M50" s="23">
        <v>1.1381422579851446</v>
      </c>
      <c r="N50" s="23">
        <v>-1.895091503929585</v>
      </c>
      <c r="O50" s="23">
        <v>-2.9633932836426951</v>
      </c>
      <c r="P50" s="23">
        <v>-2.960014648983929</v>
      </c>
      <c r="Q50" s="24"/>
      <c r="R50" s="23">
        <v>22.376495304202628</v>
      </c>
      <c r="S50" s="23">
        <v>21.218743962127505</v>
      </c>
      <c r="T50" s="23">
        <v>20.857889060330102</v>
      </c>
      <c r="U50" s="23">
        <v>20.259017044464258</v>
      </c>
      <c r="V50" s="23">
        <v>19.463371323893327</v>
      </c>
      <c r="W50" s="23">
        <v>18.534945052463129</v>
      </c>
      <c r="X50" s="23">
        <v>17.514122058768407</v>
      </c>
      <c r="Y50" s="23">
        <v>16.4022611298615</v>
      </c>
      <c r="Z50" s="23">
        <v>15.401424170926177</v>
      </c>
      <c r="AA50" s="23">
        <v>14.262264922726445</v>
      </c>
      <c r="AB50" s="23">
        <v>9.6381422579851446</v>
      </c>
      <c r="AC50" s="23">
        <v>6.604908496070415</v>
      </c>
      <c r="AD50" s="23">
        <v>5.5366067163573049</v>
      </c>
      <c r="AE50" s="23">
        <v>5.539985351016071</v>
      </c>
      <c r="AG50" s="25">
        <v>14.766586731979707</v>
      </c>
      <c r="AH50" s="25">
        <v>14.363543437206758</v>
      </c>
      <c r="AI50" s="25">
        <v>13.643025909546779</v>
      </c>
      <c r="AJ50" s="25">
        <v>12.839606763307906</v>
      </c>
      <c r="AK50" s="25">
        <v>11.970429611712113</v>
      </c>
      <c r="AL50" s="25">
        <v>10.938789958557145</v>
      </c>
      <c r="AM50" s="25">
        <v>9.8328147802297323</v>
      </c>
      <c r="AN50" s="25">
        <v>8.6981337586456107</v>
      </c>
      <c r="AO50" s="25">
        <v>7.5148820138087586</v>
      </c>
      <c r="AP50" s="25">
        <v>5.8984432678374716</v>
      </c>
      <c r="AQ50" s="25">
        <v>3.6065357561499809</v>
      </c>
      <c r="AR50" s="25">
        <v>1.760107949955227</v>
      </c>
      <c r="AS50" s="25">
        <v>0.34873588923851173</v>
      </c>
      <c r="AT50" s="25">
        <v>-0.41131425035867153</v>
      </c>
      <c r="AV50" s="26">
        <v>23.266586731979707</v>
      </c>
      <c r="AW50" s="26">
        <v>22.863543437206758</v>
      </c>
      <c r="AX50" s="26">
        <v>22.143025909546779</v>
      </c>
      <c r="AY50" s="26">
        <v>21.339606763307906</v>
      </c>
      <c r="AZ50" s="26">
        <v>20.470429611712113</v>
      </c>
      <c r="BA50" s="26">
        <v>19.438789958557145</v>
      </c>
      <c r="BB50" s="26">
        <v>18.332814780229732</v>
      </c>
      <c r="BC50" s="26">
        <v>17.198133758645611</v>
      </c>
      <c r="BD50" s="26">
        <v>16.014882013808759</v>
      </c>
      <c r="BE50" s="26">
        <v>14.398443267837472</v>
      </c>
      <c r="BF50" s="26">
        <v>12.106535756149981</v>
      </c>
      <c r="BG50" s="26">
        <v>10.260107949955227</v>
      </c>
      <c r="BH50" s="26">
        <v>8.8487358892385117</v>
      </c>
      <c r="BI50" s="26">
        <v>8.0886857496413285</v>
      </c>
      <c r="BK50" s="27">
        <v>13.913627624909978</v>
      </c>
      <c r="BL50" s="27">
        <v>12.783933993765579</v>
      </c>
      <c r="BM50" s="27">
        <v>12.408474050358492</v>
      </c>
      <c r="BN50" s="27">
        <v>11.840029901858642</v>
      </c>
      <c r="BO50" s="27">
        <v>11.091841964742557</v>
      </c>
      <c r="BP50" s="27">
        <v>10.191803842374028</v>
      </c>
      <c r="BQ50" s="27">
        <v>9.2052966103026606</v>
      </c>
      <c r="BR50" s="27">
        <v>8.1653249508625123</v>
      </c>
      <c r="BS50" s="27">
        <v>7.2291257596080101</v>
      </c>
      <c r="BT50" s="27">
        <v>6.1972050242464647</v>
      </c>
      <c r="BU50" s="27">
        <v>2.1650713031099542</v>
      </c>
      <c r="BV50" s="27">
        <v>-0.42630184777060975</v>
      </c>
      <c r="BW50" s="27">
        <v>-1.2888861655438362</v>
      </c>
      <c r="BX50" s="27">
        <v>-1.2247319646542891</v>
      </c>
      <c r="BZ50" s="27">
        <v>22.413627624909978</v>
      </c>
      <c r="CA50" s="27">
        <v>21.283933993765579</v>
      </c>
      <c r="CB50" s="27">
        <v>20.908474050358492</v>
      </c>
      <c r="CC50" s="27">
        <v>20.340029901858642</v>
      </c>
      <c r="CD50" s="27">
        <v>19.591841964742557</v>
      </c>
      <c r="CE50" s="27">
        <v>18.691803842374028</v>
      </c>
      <c r="CF50" s="27">
        <v>17.705296610302661</v>
      </c>
      <c r="CG50" s="27">
        <v>16.665324950862512</v>
      </c>
      <c r="CH50" s="27">
        <v>15.72912575960801</v>
      </c>
      <c r="CI50" s="27">
        <v>14.697205024246465</v>
      </c>
      <c r="CJ50" s="27">
        <v>10.665071303109954</v>
      </c>
      <c r="CK50" s="27">
        <v>8.0736981522293902</v>
      </c>
      <c r="CL50" s="27">
        <v>7.2111138344561638</v>
      </c>
      <c r="CM50" s="27">
        <v>7.2752680353457109</v>
      </c>
      <c r="CO50" s="28">
        <v>13.949830298678876</v>
      </c>
      <c r="CP50" s="28">
        <v>12.862769618614877</v>
      </c>
      <c r="CQ50" s="28">
        <v>12.488382227907067</v>
      </c>
      <c r="CR50" s="28">
        <v>11.900274228297484</v>
      </c>
      <c r="CS50" s="28">
        <v>11.108392805685483</v>
      </c>
      <c r="CT50" s="28">
        <v>10.031182613125161</v>
      </c>
      <c r="CU50" s="28">
        <v>8.8418085209808694</v>
      </c>
      <c r="CV50" s="28">
        <v>7.6211115941408778</v>
      </c>
      <c r="CW50" s="28">
        <v>6.4908788779125146</v>
      </c>
      <c r="CX50" s="28">
        <v>5.3352896616968692</v>
      </c>
      <c r="CY50" s="28">
        <v>-1.1737472978986077</v>
      </c>
      <c r="CZ50" s="28">
        <v>-9.7497833498770206</v>
      </c>
      <c r="DA50" s="28">
        <v>-15.279115225447271</v>
      </c>
      <c r="DB50" s="28">
        <v>-19.228904619410798</v>
      </c>
      <c r="DD50" s="28">
        <v>22.449830298678876</v>
      </c>
      <c r="DE50" s="28">
        <v>21.362769618614877</v>
      </c>
      <c r="DF50" s="28">
        <v>20.988382227907067</v>
      </c>
      <c r="DG50" s="28">
        <v>20.400274228297484</v>
      </c>
      <c r="DH50" s="28">
        <v>19.608392805685483</v>
      </c>
      <c r="DI50" s="28">
        <v>18.531182613125161</v>
      </c>
      <c r="DJ50" s="28">
        <v>17.341808520980869</v>
      </c>
      <c r="DK50" s="28">
        <v>16.121111594140878</v>
      </c>
      <c r="DL50" s="28">
        <v>14.990878877912515</v>
      </c>
      <c r="DM50" s="28">
        <v>13.835289661696869</v>
      </c>
      <c r="DN50" s="28">
        <v>7.3262527021013923</v>
      </c>
      <c r="DO50" s="28">
        <v>-1.2497833498770206</v>
      </c>
      <c r="DP50" s="28">
        <v>-6.7791152254472706</v>
      </c>
      <c r="DQ50" s="28">
        <v>-10.728904619410798</v>
      </c>
      <c r="DS50" s="29">
        <v>13.931662970507233</v>
      </c>
      <c r="DT50" s="29">
        <v>12.776428213975308</v>
      </c>
      <c r="DU50" s="29">
        <v>12.368296801883631</v>
      </c>
      <c r="DV50" s="29">
        <v>11.790981491290786</v>
      </c>
      <c r="DW50" s="29">
        <v>10.936210782911736</v>
      </c>
      <c r="DX50" s="29">
        <v>9.9505315433206079</v>
      </c>
      <c r="DY50" s="29">
        <v>8.8625917668220495</v>
      </c>
      <c r="DZ50" s="29">
        <v>6.3449058409867405</v>
      </c>
      <c r="EA50" s="29">
        <v>5.3588236934819236</v>
      </c>
      <c r="EB50" s="29">
        <v>2.937710234913844</v>
      </c>
      <c r="EC50" s="29">
        <v>-6.3473918941876519</v>
      </c>
      <c r="ED50" s="29">
        <v>-13.158285028770592</v>
      </c>
      <c r="EE50" s="29">
        <v>-16.595065514921814</v>
      </c>
      <c r="EF50" s="29">
        <v>-15.433060720445738</v>
      </c>
      <c r="EH50" s="29">
        <v>22.431662970507233</v>
      </c>
      <c r="EI50" s="29">
        <v>21.276428213975308</v>
      </c>
      <c r="EJ50" s="29">
        <v>20.868296801883631</v>
      </c>
      <c r="EK50" s="29">
        <v>20.290981491290786</v>
      </c>
      <c r="EL50" s="29">
        <v>19.436210782911736</v>
      </c>
      <c r="EM50" s="29">
        <v>18.450531543320608</v>
      </c>
      <c r="EN50" s="29">
        <v>17.36259176682205</v>
      </c>
      <c r="EO50" s="29">
        <v>14.84490584098674</v>
      </c>
      <c r="EP50" s="29">
        <v>13.858823693481924</v>
      </c>
      <c r="EQ50" s="29">
        <v>11.437710234913844</v>
      </c>
      <c r="ER50" s="29">
        <v>2.1526081058123481</v>
      </c>
      <c r="ES50" s="29">
        <v>-4.6582850287705924</v>
      </c>
      <c r="ET50" s="29">
        <v>-8.0950655149218136</v>
      </c>
      <c r="EU50" s="29">
        <v>-6.933060720445738</v>
      </c>
      <c r="EW50" s="1">
        <v>335644</v>
      </c>
      <c r="EX50" s="80">
        <v>432080</v>
      </c>
      <c r="EY50" s="80" t="s">
        <v>874</v>
      </c>
    </row>
    <row r="51" spans="2:155" ht="16" thickBot="1" x14ac:dyDescent="0.4">
      <c r="B51" s="21" t="s">
        <v>398</v>
      </c>
      <c r="C51" s="23">
        <v>46.924078397934352</v>
      </c>
      <c r="D51" s="23">
        <v>44.929010744591324</v>
      </c>
      <c r="E51" s="23">
        <v>43.62189775111213</v>
      </c>
      <c r="F51" s="23">
        <v>42.074556501527738</v>
      </c>
      <c r="G51" s="23">
        <v>40.375597178946251</v>
      </c>
      <c r="H51" s="23">
        <v>38.483351847574355</v>
      </c>
      <c r="I51" s="23">
        <v>36.355190949663367</v>
      </c>
      <c r="J51" s="23">
        <v>34.184218758643297</v>
      </c>
      <c r="K51" s="23">
        <v>31.807653487328466</v>
      </c>
      <c r="L51" s="23">
        <v>28.431253547502678</v>
      </c>
      <c r="M51" s="23">
        <v>8.6599071578729223</v>
      </c>
      <c r="N51" s="23">
        <v>-5.4934915890028577</v>
      </c>
      <c r="O51" s="23">
        <v>-10.178227854595022</v>
      </c>
      <c r="P51" s="23">
        <v>-10.161274907583177</v>
      </c>
      <c r="Q51" s="24"/>
      <c r="R51" s="23">
        <v>50.724078397934349</v>
      </c>
      <c r="S51" s="23">
        <v>48.729010744591321</v>
      </c>
      <c r="T51" s="23">
        <v>47.421897751112127</v>
      </c>
      <c r="U51" s="23">
        <v>45.874556501527735</v>
      </c>
      <c r="V51" s="23">
        <v>44.175597178946248</v>
      </c>
      <c r="W51" s="23">
        <v>42.283351847574352</v>
      </c>
      <c r="X51" s="23">
        <v>40.155190949663364</v>
      </c>
      <c r="Y51" s="23">
        <v>37.984218758643294</v>
      </c>
      <c r="Z51" s="23">
        <v>35.607653487328463</v>
      </c>
      <c r="AA51" s="23">
        <v>32.231253547502675</v>
      </c>
      <c r="AB51" s="23">
        <v>12.459907157872919</v>
      </c>
      <c r="AC51" s="23">
        <v>-1.6934915890028606</v>
      </c>
      <c r="AD51" s="23">
        <v>-6.3782278545950248</v>
      </c>
      <c r="AE51" s="23">
        <v>-6.36127490758318</v>
      </c>
      <c r="AG51" s="25">
        <v>47.765635771588464</v>
      </c>
      <c r="AH51" s="25">
        <v>46.497552263959037</v>
      </c>
      <c r="AI51" s="25">
        <v>44.837147821691261</v>
      </c>
      <c r="AJ51" s="25">
        <v>43.297674861418386</v>
      </c>
      <c r="AK51" s="25">
        <v>41.567192182406487</v>
      </c>
      <c r="AL51" s="25">
        <v>39.609998676992504</v>
      </c>
      <c r="AM51" s="25">
        <v>37.37371110855031</v>
      </c>
      <c r="AN51" s="25">
        <v>35.038693247560062</v>
      </c>
      <c r="AO51" s="25">
        <v>32.606647001645356</v>
      </c>
      <c r="AP51" s="25">
        <v>30.049390864288824</v>
      </c>
      <c r="AQ51" s="25">
        <v>22.644037547950703</v>
      </c>
      <c r="AR51" s="25">
        <v>13.838771481046294</v>
      </c>
      <c r="AS51" s="25">
        <v>6.4834254122253583</v>
      </c>
      <c r="AT51" s="25">
        <v>1.3166279632644091</v>
      </c>
      <c r="AV51" s="26">
        <v>51.565635771588461</v>
      </c>
      <c r="AW51" s="26">
        <v>50.297552263959034</v>
      </c>
      <c r="AX51" s="26">
        <v>48.637147821691258</v>
      </c>
      <c r="AY51" s="26">
        <v>47.097674861418383</v>
      </c>
      <c r="AZ51" s="26">
        <v>45.367192182406484</v>
      </c>
      <c r="BA51" s="26">
        <v>43.409998676992501</v>
      </c>
      <c r="BB51" s="26">
        <v>41.173711108550307</v>
      </c>
      <c r="BC51" s="26">
        <v>38.838693247560059</v>
      </c>
      <c r="BD51" s="26">
        <v>36.406647001645354</v>
      </c>
      <c r="BE51" s="26">
        <v>33.849390864288821</v>
      </c>
      <c r="BF51" s="26">
        <v>26.4440375479507</v>
      </c>
      <c r="BG51" s="26">
        <v>17.638771481046291</v>
      </c>
      <c r="BH51" s="26">
        <v>10.283425412225355</v>
      </c>
      <c r="BI51" s="26">
        <v>5.1166279632644063</v>
      </c>
      <c r="BK51" s="27">
        <v>46.979335395743178</v>
      </c>
      <c r="BL51" s="27">
        <v>45.084781061679067</v>
      </c>
      <c r="BM51" s="27">
        <v>43.885631437854059</v>
      </c>
      <c r="BN51" s="27">
        <v>42.44671919217933</v>
      </c>
      <c r="BO51" s="27">
        <v>40.847846751813066</v>
      </c>
      <c r="BP51" s="27">
        <v>39.054531069191995</v>
      </c>
      <c r="BQ51" s="27">
        <v>37.024911608309893</v>
      </c>
      <c r="BR51" s="27">
        <v>34.951901289482734</v>
      </c>
      <c r="BS51" s="27">
        <v>32.700453725938615</v>
      </c>
      <c r="BT51" s="27">
        <v>29.548907069228591</v>
      </c>
      <c r="BU51" s="27">
        <v>11.179811635450122</v>
      </c>
      <c r="BV51" s="27">
        <v>-0.99085728972876552</v>
      </c>
      <c r="BW51" s="27">
        <v>-4.7329113957559485</v>
      </c>
      <c r="BX51" s="27">
        <v>-3.8355438203486472</v>
      </c>
      <c r="BZ51" s="27">
        <v>50.779335395743175</v>
      </c>
      <c r="CA51" s="27">
        <v>48.884781061679064</v>
      </c>
      <c r="CB51" s="27">
        <v>47.685631437854056</v>
      </c>
      <c r="CC51" s="27">
        <v>46.246719192179327</v>
      </c>
      <c r="CD51" s="27">
        <v>44.647846751813063</v>
      </c>
      <c r="CE51" s="27">
        <v>42.854531069191992</v>
      </c>
      <c r="CF51" s="27">
        <v>40.82491160830989</v>
      </c>
      <c r="CG51" s="27">
        <v>38.751901289482731</v>
      </c>
      <c r="CH51" s="27">
        <v>36.500453725938613</v>
      </c>
      <c r="CI51" s="27">
        <v>33.348907069228588</v>
      </c>
      <c r="CJ51" s="27">
        <v>14.979811635450119</v>
      </c>
      <c r="CK51" s="27">
        <v>2.8091427102712316</v>
      </c>
      <c r="CL51" s="27">
        <v>-0.93291139575595139</v>
      </c>
      <c r="CM51" s="27">
        <v>-3.5543820348650002E-2</v>
      </c>
      <c r="CO51" s="28">
        <v>46.971352546412291</v>
      </c>
      <c r="CP51" s="28">
        <v>44.889663567606519</v>
      </c>
      <c r="CQ51" s="28">
        <v>43.505235172181614</v>
      </c>
      <c r="CR51" s="28">
        <v>41.826682576200213</v>
      </c>
      <c r="CS51" s="28">
        <v>39.825540055151308</v>
      </c>
      <c r="CT51" s="28">
        <v>37.489103087040391</v>
      </c>
      <c r="CU51" s="28">
        <v>34.669305556593173</v>
      </c>
      <c r="CV51" s="28">
        <v>31.831193459406705</v>
      </c>
      <c r="CW51" s="28">
        <v>29.197708515863283</v>
      </c>
      <c r="CX51" s="28">
        <v>26.510596684668499</v>
      </c>
      <c r="CY51" s="28">
        <v>4.6298936960510133</v>
      </c>
      <c r="CZ51" s="28">
        <v>-19.425189376565996</v>
      </c>
      <c r="DA51" s="28">
        <v>-29.832561619849471</v>
      </c>
      <c r="DB51" s="28">
        <v>-35.212370008951794</v>
      </c>
      <c r="DD51" s="28">
        <v>50.771352546412288</v>
      </c>
      <c r="DE51" s="28">
        <v>48.689663567606516</v>
      </c>
      <c r="DF51" s="28">
        <v>47.305235172181611</v>
      </c>
      <c r="DG51" s="28">
        <v>45.62668257620021</v>
      </c>
      <c r="DH51" s="28">
        <v>43.625540055151305</v>
      </c>
      <c r="DI51" s="28">
        <v>41.289103087040388</v>
      </c>
      <c r="DJ51" s="28">
        <v>38.46930555659317</v>
      </c>
      <c r="DK51" s="28">
        <v>35.631193459406703</v>
      </c>
      <c r="DL51" s="28">
        <v>32.99770851586328</v>
      </c>
      <c r="DM51" s="28">
        <v>30.310596684668496</v>
      </c>
      <c r="DN51" s="28">
        <v>8.4298936960510105</v>
      </c>
      <c r="DO51" s="28">
        <v>-15.625189376565999</v>
      </c>
      <c r="DP51" s="28">
        <v>-26.032561619849474</v>
      </c>
      <c r="DQ51" s="28">
        <v>-31.412370008951797</v>
      </c>
      <c r="DS51" s="29">
        <v>46.96467815777676</v>
      </c>
      <c r="DT51" s="29">
        <v>44.807503910386231</v>
      </c>
      <c r="DU51" s="29">
        <v>43.470629599054632</v>
      </c>
      <c r="DV51" s="29">
        <v>41.881806062815997</v>
      </c>
      <c r="DW51" s="29">
        <v>39.729142488483348</v>
      </c>
      <c r="DX51" s="29">
        <v>37.39552642351461</v>
      </c>
      <c r="DY51" s="29">
        <v>33.472473695636282</v>
      </c>
      <c r="DZ51" s="29">
        <v>30.422114599943967</v>
      </c>
      <c r="EA51" s="29">
        <v>27.93362983500144</v>
      </c>
      <c r="EB51" s="29">
        <v>22.380747365614994</v>
      </c>
      <c r="EC51" s="29">
        <v>-11.721959473666075</v>
      </c>
      <c r="ED51" s="29">
        <v>-27.106900511468709</v>
      </c>
      <c r="EE51" s="29">
        <v>-33.493238503634316</v>
      </c>
      <c r="EF51" s="29">
        <v>-29.833928535931491</v>
      </c>
      <c r="EH51" s="29">
        <v>50.764678157776757</v>
      </c>
      <c r="EI51" s="29">
        <v>48.607503910386228</v>
      </c>
      <c r="EJ51" s="29">
        <v>47.270629599054629</v>
      </c>
      <c r="EK51" s="29">
        <v>45.681806062815994</v>
      </c>
      <c r="EL51" s="29">
        <v>43.529142488483345</v>
      </c>
      <c r="EM51" s="29">
        <v>41.195526423514607</v>
      </c>
      <c r="EN51" s="29">
        <v>37.272473695636279</v>
      </c>
      <c r="EO51" s="29">
        <v>34.222114599943964</v>
      </c>
      <c r="EP51" s="29">
        <v>31.733629835001437</v>
      </c>
      <c r="EQ51" s="29">
        <v>26.180747365614991</v>
      </c>
      <c r="ER51" s="29">
        <v>-7.9219594736660781</v>
      </c>
      <c r="ES51" s="29">
        <v>-23.306900511468712</v>
      </c>
      <c r="ET51" s="29">
        <v>-29.693238503634319</v>
      </c>
      <c r="EU51" s="29">
        <v>-26.033928535931494</v>
      </c>
      <c r="EW51" s="1">
        <v>349996</v>
      </c>
      <c r="EX51" s="80">
        <v>530398</v>
      </c>
      <c r="EY51" s="80" t="s">
        <v>872</v>
      </c>
    </row>
    <row r="52" spans="2:155" ht="16" thickBot="1" x14ac:dyDescent="0.4">
      <c r="B52" s="21" t="s">
        <v>264</v>
      </c>
      <c r="C52" s="23">
        <v>54.655667030393012</v>
      </c>
      <c r="D52" s="23">
        <v>52.886617681598239</v>
      </c>
      <c r="E52" s="23">
        <v>51.734211301742135</v>
      </c>
      <c r="F52" s="23">
        <v>50.482056379516564</v>
      </c>
      <c r="G52" s="23">
        <v>48.935250741639805</v>
      </c>
      <c r="H52" s="23">
        <v>47.185821522815104</v>
      </c>
      <c r="I52" s="23">
        <v>45.236845818686049</v>
      </c>
      <c r="J52" s="23">
        <v>43.295160063512554</v>
      </c>
      <c r="K52" s="23">
        <v>41.341267127969161</v>
      </c>
      <c r="L52" s="23">
        <v>39.097226482009148</v>
      </c>
      <c r="M52" s="23">
        <v>29.362980837195494</v>
      </c>
      <c r="N52" s="23">
        <v>23.247696963944861</v>
      </c>
      <c r="O52" s="23">
        <v>20.393391527312872</v>
      </c>
      <c r="P52" s="23">
        <v>19.018320045088217</v>
      </c>
      <c r="Q52" s="24"/>
      <c r="R52" s="23">
        <v>72.655667030393005</v>
      </c>
      <c r="S52" s="23">
        <v>70.886617681598239</v>
      </c>
      <c r="T52" s="23">
        <v>69.734211301742135</v>
      </c>
      <c r="U52" s="23">
        <v>68.482056379516564</v>
      </c>
      <c r="V52" s="23">
        <v>66.935250741639805</v>
      </c>
      <c r="W52" s="23">
        <v>65.185821522815104</v>
      </c>
      <c r="X52" s="23">
        <v>63.236845818686049</v>
      </c>
      <c r="Y52" s="23">
        <v>61.295160063512554</v>
      </c>
      <c r="Z52" s="23">
        <v>59.341267127969161</v>
      </c>
      <c r="AA52" s="23">
        <v>57.097226482009148</v>
      </c>
      <c r="AB52" s="23">
        <v>47.362980837195494</v>
      </c>
      <c r="AC52" s="23">
        <v>41.247696963944861</v>
      </c>
      <c r="AD52" s="23">
        <v>38.393391527312872</v>
      </c>
      <c r="AE52" s="23">
        <v>37.018320045088217</v>
      </c>
      <c r="AG52" s="25">
        <v>55.47828473048564</v>
      </c>
      <c r="AH52" s="25">
        <v>54.379904787676189</v>
      </c>
      <c r="AI52" s="25">
        <v>52.863730678396777</v>
      </c>
      <c r="AJ52" s="25">
        <v>51.405592920196455</v>
      </c>
      <c r="AK52" s="25">
        <v>49.741681717625397</v>
      </c>
      <c r="AL52" s="25">
        <v>47.87850146943363</v>
      </c>
      <c r="AM52" s="25">
        <v>45.808835657613685</v>
      </c>
      <c r="AN52" s="25">
        <v>43.623138247021942</v>
      </c>
      <c r="AO52" s="25">
        <v>41.31560648997872</v>
      </c>
      <c r="AP52" s="25">
        <v>38.917726295753397</v>
      </c>
      <c r="AQ52" s="25">
        <v>33.102728584282431</v>
      </c>
      <c r="AR52" s="25">
        <v>28.518889255815566</v>
      </c>
      <c r="AS52" s="25">
        <v>25.45606730063993</v>
      </c>
      <c r="AT52" s="25">
        <v>23.541694970484514</v>
      </c>
      <c r="AV52" s="26">
        <v>73.47828473048564</v>
      </c>
      <c r="AW52" s="26">
        <v>72.379904787676196</v>
      </c>
      <c r="AX52" s="26">
        <v>70.863730678396777</v>
      </c>
      <c r="AY52" s="26">
        <v>69.405592920196455</v>
      </c>
      <c r="AZ52" s="26">
        <v>67.741681717625397</v>
      </c>
      <c r="BA52" s="26">
        <v>65.87850146943363</v>
      </c>
      <c r="BB52" s="26">
        <v>63.808835657613685</v>
      </c>
      <c r="BC52" s="26">
        <v>61.623138247021942</v>
      </c>
      <c r="BD52" s="26">
        <v>59.31560648997872</v>
      </c>
      <c r="BE52" s="26">
        <v>56.917726295753397</v>
      </c>
      <c r="BF52" s="26">
        <v>51.102728584282431</v>
      </c>
      <c r="BG52" s="26">
        <v>46.518889255815566</v>
      </c>
      <c r="BH52" s="26">
        <v>43.45606730063993</v>
      </c>
      <c r="BI52" s="26">
        <v>41.541694970484514</v>
      </c>
      <c r="BK52" s="27">
        <v>54.708857578699835</v>
      </c>
      <c r="BL52" s="27">
        <v>52.999046696821438</v>
      </c>
      <c r="BM52" s="27">
        <v>51.908214570487687</v>
      </c>
      <c r="BN52" s="27">
        <v>50.720114051240174</v>
      </c>
      <c r="BO52" s="27">
        <v>49.248215927815124</v>
      </c>
      <c r="BP52" s="27">
        <v>47.584722950036507</v>
      </c>
      <c r="BQ52" s="27">
        <v>45.725971564112683</v>
      </c>
      <c r="BR52" s="27">
        <v>43.877235960702961</v>
      </c>
      <c r="BS52" s="27">
        <v>42.046139587259574</v>
      </c>
      <c r="BT52" s="27">
        <v>40.017714339877642</v>
      </c>
      <c r="BU52" s="27">
        <v>31.014475843767883</v>
      </c>
      <c r="BV52" s="27">
        <v>26.224529608576916</v>
      </c>
      <c r="BW52" s="27">
        <v>24.085607200504938</v>
      </c>
      <c r="BX52" s="27">
        <v>23.723753054475281</v>
      </c>
      <c r="BZ52" s="27">
        <v>72.708857578699835</v>
      </c>
      <c r="CA52" s="27">
        <v>70.999046696821438</v>
      </c>
      <c r="CB52" s="27">
        <v>69.908214570487687</v>
      </c>
      <c r="CC52" s="27">
        <v>68.720114051240174</v>
      </c>
      <c r="CD52" s="27">
        <v>67.248215927815124</v>
      </c>
      <c r="CE52" s="27">
        <v>65.584722950036507</v>
      </c>
      <c r="CF52" s="27">
        <v>63.725971564112683</v>
      </c>
      <c r="CG52" s="27">
        <v>61.877235960702961</v>
      </c>
      <c r="CH52" s="27">
        <v>60.046139587259574</v>
      </c>
      <c r="CI52" s="27">
        <v>58.017714339877642</v>
      </c>
      <c r="CJ52" s="27">
        <v>49.014475843767883</v>
      </c>
      <c r="CK52" s="27">
        <v>44.224529608576916</v>
      </c>
      <c r="CL52" s="27">
        <v>42.085607200504938</v>
      </c>
      <c r="CM52" s="27">
        <v>41.723753054475281</v>
      </c>
      <c r="CO52" s="28">
        <v>54.72124554858901</v>
      </c>
      <c r="CP52" s="28">
        <v>53.017131460290329</v>
      </c>
      <c r="CQ52" s="28">
        <v>51.945277685811845</v>
      </c>
      <c r="CR52" s="28">
        <v>50.783278782078128</v>
      </c>
      <c r="CS52" s="28">
        <v>49.297522041488889</v>
      </c>
      <c r="CT52" s="28">
        <v>47.629395745179892</v>
      </c>
      <c r="CU52" s="28">
        <v>45.718957398800029</v>
      </c>
      <c r="CV52" s="28">
        <v>43.740231408231978</v>
      </c>
      <c r="CW52" s="28">
        <v>41.879277590395589</v>
      </c>
      <c r="CX52" s="28">
        <v>39.960673217930207</v>
      </c>
      <c r="CY52" s="28">
        <v>26.194634148957391</v>
      </c>
      <c r="CZ52" s="28">
        <v>5.6846060695237384</v>
      </c>
      <c r="DA52" s="28">
        <v>-8.5343349315002115</v>
      </c>
      <c r="DB52" s="28">
        <v>-19.323868537241452</v>
      </c>
      <c r="DD52" s="28">
        <v>72.72124554858901</v>
      </c>
      <c r="DE52" s="28">
        <v>71.017131460290329</v>
      </c>
      <c r="DF52" s="28">
        <v>69.945277685811845</v>
      </c>
      <c r="DG52" s="28">
        <v>68.783278782078128</v>
      </c>
      <c r="DH52" s="28">
        <v>67.297522041488889</v>
      </c>
      <c r="DI52" s="28">
        <v>65.629395745179892</v>
      </c>
      <c r="DJ52" s="28">
        <v>63.718957398800029</v>
      </c>
      <c r="DK52" s="28">
        <v>61.740231408231978</v>
      </c>
      <c r="DL52" s="28">
        <v>59.879277590395589</v>
      </c>
      <c r="DM52" s="28">
        <v>57.960673217930207</v>
      </c>
      <c r="DN52" s="28">
        <v>44.194634148957391</v>
      </c>
      <c r="DO52" s="28">
        <v>23.684606069523738</v>
      </c>
      <c r="DP52" s="28">
        <v>9.4656650684997885</v>
      </c>
      <c r="DQ52" s="28">
        <v>-1.3238685372414523</v>
      </c>
      <c r="DS52" s="29">
        <v>54.653859528656561</v>
      </c>
      <c r="DT52" s="29">
        <v>52.762633929818463</v>
      </c>
      <c r="DU52" s="29">
        <v>51.693470296615985</v>
      </c>
      <c r="DV52" s="29">
        <v>50.646835158848432</v>
      </c>
      <c r="DW52" s="29">
        <v>49.270135607073712</v>
      </c>
      <c r="DX52" s="29">
        <v>47.762729471863594</v>
      </c>
      <c r="DY52" s="29">
        <v>44.872875717594297</v>
      </c>
      <c r="DZ52" s="29">
        <v>43.11161557857568</v>
      </c>
      <c r="EA52" s="29">
        <v>41.239315521831401</v>
      </c>
      <c r="EB52" s="29">
        <v>37.072485249946965</v>
      </c>
      <c r="EC52" s="29">
        <v>14.020630495183497</v>
      </c>
      <c r="ED52" s="29">
        <v>-3.9698816626386417</v>
      </c>
      <c r="EE52" s="29">
        <v>-15.733080256870608</v>
      </c>
      <c r="EF52" s="29">
        <v>-13.970599068007942</v>
      </c>
      <c r="EH52" s="29">
        <v>72.653859528656568</v>
      </c>
      <c r="EI52" s="29">
        <v>70.762633929818463</v>
      </c>
      <c r="EJ52" s="29">
        <v>69.693470296615985</v>
      </c>
      <c r="EK52" s="29">
        <v>68.646835158848432</v>
      </c>
      <c r="EL52" s="29">
        <v>67.270135607073712</v>
      </c>
      <c r="EM52" s="29">
        <v>65.762729471863594</v>
      </c>
      <c r="EN52" s="29">
        <v>62.872875717594297</v>
      </c>
      <c r="EO52" s="29">
        <v>61.11161557857568</v>
      </c>
      <c r="EP52" s="29">
        <v>59.239315521831401</v>
      </c>
      <c r="EQ52" s="29">
        <v>55.072485249946965</v>
      </c>
      <c r="ER52" s="29">
        <v>32.020630495183497</v>
      </c>
      <c r="ES52" s="29">
        <v>14.030118337361358</v>
      </c>
      <c r="ET52" s="29">
        <v>2.2669197431293924</v>
      </c>
      <c r="EU52" s="29">
        <v>4.0294009319920576</v>
      </c>
      <c r="EW52" s="1">
        <v>356774</v>
      </c>
      <c r="EX52" s="80">
        <v>432942</v>
      </c>
      <c r="EY52" s="80" t="s">
        <v>874</v>
      </c>
    </row>
    <row r="53" spans="2:155" ht="16" thickBot="1" x14ac:dyDescent="0.4">
      <c r="B53" s="21" t="s">
        <v>269</v>
      </c>
      <c r="C53" s="23">
        <v>9.6042539690871749</v>
      </c>
      <c r="D53" s="23">
        <v>8.5256674091031108</v>
      </c>
      <c r="E53" s="23">
        <v>7.8780781125249533</v>
      </c>
      <c r="F53" s="23">
        <v>6.998633204645067</v>
      </c>
      <c r="G53" s="23">
        <v>5.8980826437231642</v>
      </c>
      <c r="H53" s="23">
        <v>4.6895548831343277</v>
      </c>
      <c r="I53" s="23">
        <v>3.4174820103896337</v>
      </c>
      <c r="J53" s="23">
        <v>2.1275685763883772</v>
      </c>
      <c r="K53" s="23">
        <v>0.84441803946629079</v>
      </c>
      <c r="L53" s="23">
        <v>-0.56179782419299329</v>
      </c>
      <c r="M53" s="23">
        <v>-5.8211742931518202</v>
      </c>
      <c r="N53" s="23">
        <v>-8.0049435225380563</v>
      </c>
      <c r="O53" s="23">
        <v>-8.1906127040075347</v>
      </c>
      <c r="P53" s="23">
        <v>-7.5891244752081732</v>
      </c>
      <c r="Q53" s="24"/>
      <c r="R53" s="23">
        <v>16.604253969087175</v>
      </c>
      <c r="S53" s="23">
        <v>15.525667409103111</v>
      </c>
      <c r="T53" s="23">
        <v>14.878078112524953</v>
      </c>
      <c r="U53" s="23">
        <v>13.998633204645067</v>
      </c>
      <c r="V53" s="23">
        <v>12.898082643723164</v>
      </c>
      <c r="W53" s="23">
        <v>11.689554883134328</v>
      </c>
      <c r="X53" s="23">
        <v>10.417482010389634</v>
      </c>
      <c r="Y53" s="23">
        <v>9.1275685763883772</v>
      </c>
      <c r="Z53" s="23">
        <v>7.8444180394662908</v>
      </c>
      <c r="AA53" s="23">
        <v>6.4382021758070067</v>
      </c>
      <c r="AB53" s="23">
        <v>1.1788257068481798</v>
      </c>
      <c r="AC53" s="23">
        <v>-1.0049435225380563</v>
      </c>
      <c r="AD53" s="23">
        <v>-1.1906127040075347</v>
      </c>
      <c r="AE53" s="23">
        <v>-0.58912447520817324</v>
      </c>
      <c r="AG53" s="25">
        <v>10.305267072946158</v>
      </c>
      <c r="AH53" s="25">
        <v>9.8178392324495576</v>
      </c>
      <c r="AI53" s="25">
        <v>9.0370352068971087</v>
      </c>
      <c r="AJ53" s="25">
        <v>8.287251335517805</v>
      </c>
      <c r="AK53" s="25">
        <v>7.371091568398402</v>
      </c>
      <c r="AL53" s="25">
        <v>6.3822811381305193</v>
      </c>
      <c r="AM53" s="25">
        <v>5.3217465289563393</v>
      </c>
      <c r="AN53" s="25">
        <v>4.233603839972119</v>
      </c>
      <c r="AO53" s="25">
        <v>3.1276535922956725</v>
      </c>
      <c r="AP53" s="25">
        <v>2.0388076494512006</v>
      </c>
      <c r="AQ53" s="25">
        <v>-1.3925697336054981</v>
      </c>
      <c r="AR53" s="25">
        <v>-3.5784944051136449</v>
      </c>
      <c r="AS53" s="25">
        <v>-4.6468011871351393</v>
      </c>
      <c r="AT53" s="25">
        <v>-5.0307645285134868</v>
      </c>
      <c r="AV53" s="26">
        <v>17.305267072946158</v>
      </c>
      <c r="AW53" s="26">
        <v>16.817839232449558</v>
      </c>
      <c r="AX53" s="26">
        <v>16.037035206897109</v>
      </c>
      <c r="AY53" s="26">
        <v>15.287251335517805</v>
      </c>
      <c r="AZ53" s="26">
        <v>14.371091568398402</v>
      </c>
      <c r="BA53" s="26">
        <v>13.382281138130519</v>
      </c>
      <c r="BB53" s="26">
        <v>12.321746528956339</v>
      </c>
      <c r="BC53" s="26">
        <v>11.233603839972119</v>
      </c>
      <c r="BD53" s="26">
        <v>10.127653592295673</v>
      </c>
      <c r="BE53" s="26">
        <v>9.0388076494512006</v>
      </c>
      <c r="BF53" s="26">
        <v>5.6074302663945019</v>
      </c>
      <c r="BG53" s="26">
        <v>3.4215055948863551</v>
      </c>
      <c r="BH53" s="26">
        <v>2.3531988128648607</v>
      </c>
      <c r="BI53" s="26">
        <v>1.9692354714865132</v>
      </c>
      <c r="BK53" s="27">
        <v>9.6263766716260015</v>
      </c>
      <c r="BL53" s="27">
        <v>8.5853088310694687</v>
      </c>
      <c r="BM53" s="27">
        <v>7.9126742206522245</v>
      </c>
      <c r="BN53" s="27">
        <v>7.0548319205954364</v>
      </c>
      <c r="BO53" s="27">
        <v>5.9850509925875883</v>
      </c>
      <c r="BP53" s="27">
        <v>4.8093645027849306</v>
      </c>
      <c r="BQ53" s="27">
        <v>3.5679590509796526</v>
      </c>
      <c r="BR53" s="27">
        <v>2.3058626965927829</v>
      </c>
      <c r="BS53" s="27">
        <v>1.0718389126685821</v>
      </c>
      <c r="BT53" s="27">
        <v>-0.21053205265019415</v>
      </c>
      <c r="BU53" s="27">
        <v>-5.0156886849146787</v>
      </c>
      <c r="BV53" s="27">
        <v>-6.8382220289631448</v>
      </c>
      <c r="BW53" s="27">
        <v>-6.8454723235965957</v>
      </c>
      <c r="BX53" s="27">
        <v>-6.1215617136867166</v>
      </c>
      <c r="BZ53" s="27">
        <v>16.626376671626002</v>
      </c>
      <c r="CA53" s="27">
        <v>15.585308831069469</v>
      </c>
      <c r="CB53" s="27">
        <v>14.912674220652224</v>
      </c>
      <c r="CC53" s="27">
        <v>14.054831920595436</v>
      </c>
      <c r="CD53" s="27">
        <v>12.985050992587588</v>
      </c>
      <c r="CE53" s="27">
        <v>11.809364502784931</v>
      </c>
      <c r="CF53" s="27">
        <v>10.567959050979653</v>
      </c>
      <c r="CG53" s="27">
        <v>9.3058626965927829</v>
      </c>
      <c r="CH53" s="27">
        <v>8.0718389126685821</v>
      </c>
      <c r="CI53" s="27">
        <v>6.7894679473498059</v>
      </c>
      <c r="CJ53" s="27">
        <v>1.9843113150853213</v>
      </c>
      <c r="CK53" s="27">
        <v>0.16177797103685521</v>
      </c>
      <c r="CL53" s="27">
        <v>0.15452767640340426</v>
      </c>
      <c r="CM53" s="27">
        <v>0.87843828631328336</v>
      </c>
      <c r="CO53" s="28">
        <v>9.6575843673510242</v>
      </c>
      <c r="CP53" s="28">
        <v>8.6382476372433423</v>
      </c>
      <c r="CQ53" s="28">
        <v>8.0829406487322686</v>
      </c>
      <c r="CR53" s="28">
        <v>7.3367998343749434</v>
      </c>
      <c r="CS53" s="28">
        <v>6.4056506314816133</v>
      </c>
      <c r="CT53" s="28">
        <v>5.3870845158459417</v>
      </c>
      <c r="CU53" s="28">
        <v>4.2955913012570903</v>
      </c>
      <c r="CV53" s="28">
        <v>3.2117097848751399</v>
      </c>
      <c r="CW53" s="28">
        <v>2.2676837131303103</v>
      </c>
      <c r="CX53" s="28">
        <v>1.3474961627170572</v>
      </c>
      <c r="CY53" s="28">
        <v>-5.0108539488030743</v>
      </c>
      <c r="CZ53" s="28">
        <v>-15.437380356605651</v>
      </c>
      <c r="DA53" s="28">
        <v>-22.690609582267598</v>
      </c>
      <c r="DB53" s="28">
        <v>-27.416705453923129</v>
      </c>
      <c r="DD53" s="28">
        <v>16.657584367351024</v>
      </c>
      <c r="DE53" s="28">
        <v>15.638247637243342</v>
      </c>
      <c r="DF53" s="28">
        <v>15.082940648732269</v>
      </c>
      <c r="DG53" s="28">
        <v>14.336799834374943</v>
      </c>
      <c r="DH53" s="28">
        <v>13.405650631481613</v>
      </c>
      <c r="DI53" s="28">
        <v>12.387084515845942</v>
      </c>
      <c r="DJ53" s="28">
        <v>11.29559130125709</v>
      </c>
      <c r="DK53" s="28">
        <v>10.21170978487514</v>
      </c>
      <c r="DL53" s="28">
        <v>9.2676837131303103</v>
      </c>
      <c r="DM53" s="28">
        <v>8.3474961627170572</v>
      </c>
      <c r="DN53" s="28">
        <v>1.9891460511969257</v>
      </c>
      <c r="DO53" s="28">
        <v>-8.4373803566056509</v>
      </c>
      <c r="DP53" s="28">
        <v>-15.690609582267598</v>
      </c>
      <c r="DQ53" s="28">
        <v>-20.416705453923129</v>
      </c>
      <c r="DS53" s="29">
        <v>9.5904692631543753</v>
      </c>
      <c r="DT53" s="29">
        <v>8.4206914108069668</v>
      </c>
      <c r="DU53" s="29">
        <v>7.6647554662474491</v>
      </c>
      <c r="DV53" s="29">
        <v>6.9261721531272826</v>
      </c>
      <c r="DW53" s="29">
        <v>6.0310733180785121</v>
      </c>
      <c r="DX53" s="29">
        <v>4.7151868446617442</v>
      </c>
      <c r="DY53" s="29">
        <v>3.3481172074372907</v>
      </c>
      <c r="DZ53" s="29">
        <v>2.4784921845329464</v>
      </c>
      <c r="EA53" s="29">
        <v>1.457523148790969</v>
      </c>
      <c r="EB53" s="29">
        <v>-1.0247945291486786</v>
      </c>
      <c r="EC53" s="29">
        <v>-12.984009893445347</v>
      </c>
      <c r="ED53" s="29">
        <v>-22.033530566702495</v>
      </c>
      <c r="EE53" s="29">
        <v>-26.804936958552645</v>
      </c>
      <c r="EF53" s="29">
        <v>-24.414728363462146</v>
      </c>
      <c r="EH53" s="29">
        <v>16.590469263154375</v>
      </c>
      <c r="EI53" s="29">
        <v>15.420691410806967</v>
      </c>
      <c r="EJ53" s="29">
        <v>14.664755466247449</v>
      </c>
      <c r="EK53" s="29">
        <v>13.926172153127283</v>
      </c>
      <c r="EL53" s="29">
        <v>13.031073318078512</v>
      </c>
      <c r="EM53" s="29">
        <v>11.715186844661744</v>
      </c>
      <c r="EN53" s="29">
        <v>10.348117207437291</v>
      </c>
      <c r="EO53" s="29">
        <v>9.4784921845329464</v>
      </c>
      <c r="EP53" s="29">
        <v>8.457523148790969</v>
      </c>
      <c r="EQ53" s="29">
        <v>5.9752054708513214</v>
      </c>
      <c r="ER53" s="29">
        <v>-5.9840098934453465</v>
      </c>
      <c r="ES53" s="29">
        <v>-15.033530566702495</v>
      </c>
      <c r="ET53" s="29">
        <v>-19.804936958552645</v>
      </c>
      <c r="EU53" s="29">
        <v>-17.414728363462146</v>
      </c>
      <c r="EW53" s="1">
        <v>377524</v>
      </c>
      <c r="EX53" s="80">
        <v>406160</v>
      </c>
      <c r="EY53" s="80" t="s">
        <v>867</v>
      </c>
    </row>
    <row r="54" spans="2:155" ht="16" thickBot="1" x14ac:dyDescent="0.4">
      <c r="B54" s="21" t="s">
        <v>399</v>
      </c>
      <c r="C54" s="23">
        <v>32.419377427050506</v>
      </c>
      <c r="D54" s="23">
        <v>27.142418328831766</v>
      </c>
      <c r="E54" s="23">
        <v>24.203054979017921</v>
      </c>
      <c r="F54" s="23">
        <v>21.944482690986803</v>
      </c>
      <c r="G54" s="23">
        <v>20.704984778572495</v>
      </c>
      <c r="H54" s="23">
        <v>19.142557487407402</v>
      </c>
      <c r="I54" s="23">
        <v>17.558823300496783</v>
      </c>
      <c r="J54" s="23">
        <v>15.98391465622214</v>
      </c>
      <c r="K54" s="23">
        <v>14.412860473245786</v>
      </c>
      <c r="L54" s="23">
        <v>12.525515054877587</v>
      </c>
      <c r="M54" s="23">
        <v>5.0433279036247995</v>
      </c>
      <c r="N54" s="23">
        <v>0.58526079243080176</v>
      </c>
      <c r="O54" s="23">
        <v>-1.1232256867996426</v>
      </c>
      <c r="P54" s="23">
        <v>-1.0834541700951377</v>
      </c>
      <c r="Q54" s="24"/>
      <c r="R54" s="23">
        <v>50.419377427050506</v>
      </c>
      <c r="S54" s="23">
        <v>45.142418328831766</v>
      </c>
      <c r="T54" s="23">
        <v>42.203054979017921</v>
      </c>
      <c r="U54" s="23">
        <v>39.944482690986803</v>
      </c>
      <c r="V54" s="23">
        <v>38.704984778572495</v>
      </c>
      <c r="W54" s="23">
        <v>37.142557487407402</v>
      </c>
      <c r="X54" s="23">
        <v>35.558823300496783</v>
      </c>
      <c r="Y54" s="23">
        <v>33.98391465622214</v>
      </c>
      <c r="Z54" s="23">
        <v>32.412860473245786</v>
      </c>
      <c r="AA54" s="23">
        <v>30.525515054877587</v>
      </c>
      <c r="AB54" s="23">
        <v>23.0433279036248</v>
      </c>
      <c r="AC54" s="23">
        <v>18.585260792430802</v>
      </c>
      <c r="AD54" s="23">
        <v>16.876774313200357</v>
      </c>
      <c r="AE54" s="23">
        <v>16.916545829904862</v>
      </c>
      <c r="AG54" s="25">
        <v>35.462496809364453</v>
      </c>
      <c r="AH54" s="25">
        <v>33.276164141347891</v>
      </c>
      <c r="AI54" s="25">
        <v>30.819344505677989</v>
      </c>
      <c r="AJ54" s="25">
        <v>28.760286036375078</v>
      </c>
      <c r="AK54" s="25">
        <v>27.190116721381983</v>
      </c>
      <c r="AL54" s="25">
        <v>25.462276920806559</v>
      </c>
      <c r="AM54" s="25">
        <v>23.519021734383088</v>
      </c>
      <c r="AN54" s="25">
        <v>21.419073287154319</v>
      </c>
      <c r="AO54" s="25">
        <v>19.235742061116156</v>
      </c>
      <c r="AP54" s="25">
        <v>16.972134147754502</v>
      </c>
      <c r="AQ54" s="25">
        <v>11.193012247643949</v>
      </c>
      <c r="AR54" s="25">
        <v>6.727332003554352</v>
      </c>
      <c r="AS54" s="25">
        <v>4.0509086233314093</v>
      </c>
      <c r="AT54" s="25">
        <v>2.4857361869398034</v>
      </c>
      <c r="AV54" s="26">
        <v>53.462496809364453</v>
      </c>
      <c r="AW54" s="26">
        <v>51.276164141347891</v>
      </c>
      <c r="AX54" s="26">
        <v>48.819344505677989</v>
      </c>
      <c r="AY54" s="26">
        <v>46.760286036375078</v>
      </c>
      <c r="AZ54" s="26">
        <v>45.190116721381983</v>
      </c>
      <c r="BA54" s="26">
        <v>43.462276920806559</v>
      </c>
      <c r="BB54" s="26">
        <v>41.519021734383088</v>
      </c>
      <c r="BC54" s="26">
        <v>39.419073287154319</v>
      </c>
      <c r="BD54" s="26">
        <v>37.235742061116156</v>
      </c>
      <c r="BE54" s="26">
        <v>34.972134147754502</v>
      </c>
      <c r="BF54" s="26">
        <v>29.193012247643949</v>
      </c>
      <c r="BG54" s="26">
        <v>24.727332003554352</v>
      </c>
      <c r="BH54" s="26">
        <v>22.050908623331409</v>
      </c>
      <c r="BI54" s="26">
        <v>20.485736186939803</v>
      </c>
      <c r="BK54" s="27">
        <v>32.482309617728106</v>
      </c>
      <c r="BL54" s="27">
        <v>27.287849764938542</v>
      </c>
      <c r="BM54" s="27">
        <v>24.438348671470692</v>
      </c>
      <c r="BN54" s="27">
        <v>22.259595720871275</v>
      </c>
      <c r="BO54" s="27">
        <v>21.111091738893307</v>
      </c>
      <c r="BP54" s="27">
        <v>19.640543577683701</v>
      </c>
      <c r="BQ54" s="27">
        <v>18.149413928247441</v>
      </c>
      <c r="BR54" s="27">
        <v>16.66842612795665</v>
      </c>
      <c r="BS54" s="27">
        <v>15.21301797346635</v>
      </c>
      <c r="BT54" s="27">
        <v>13.649086896288324</v>
      </c>
      <c r="BU54" s="27">
        <v>6.9520197596153821</v>
      </c>
      <c r="BV54" s="27">
        <v>3.1019876615102788</v>
      </c>
      <c r="BW54" s="27">
        <v>1.6628903696037582</v>
      </c>
      <c r="BX54" s="27">
        <v>1.8537743771116766</v>
      </c>
      <c r="BZ54" s="27">
        <v>50.482309617728106</v>
      </c>
      <c r="CA54" s="27">
        <v>45.287849764938542</v>
      </c>
      <c r="CB54" s="27">
        <v>42.438348671470692</v>
      </c>
      <c r="CC54" s="27">
        <v>40.259595720871275</v>
      </c>
      <c r="CD54" s="27">
        <v>39.111091738893307</v>
      </c>
      <c r="CE54" s="27">
        <v>37.640543577683701</v>
      </c>
      <c r="CF54" s="27">
        <v>36.149413928247441</v>
      </c>
      <c r="CG54" s="27">
        <v>34.66842612795665</v>
      </c>
      <c r="CH54" s="27">
        <v>33.21301797346635</v>
      </c>
      <c r="CI54" s="27">
        <v>31.649086896288324</v>
      </c>
      <c r="CJ54" s="27">
        <v>24.952019759615382</v>
      </c>
      <c r="CK54" s="27">
        <v>21.101987661510279</v>
      </c>
      <c r="CL54" s="27">
        <v>19.662890369603758</v>
      </c>
      <c r="CM54" s="27">
        <v>19.853774377111677</v>
      </c>
      <c r="CO54" s="28">
        <v>32.520895858823906</v>
      </c>
      <c r="CP54" s="28">
        <v>27.329648788004491</v>
      </c>
      <c r="CQ54" s="28">
        <v>24.450980623644327</v>
      </c>
      <c r="CR54" s="28">
        <v>22.208537188684389</v>
      </c>
      <c r="CS54" s="28">
        <v>20.959495882045914</v>
      </c>
      <c r="CT54" s="28">
        <v>19.321770169664347</v>
      </c>
      <c r="CU54" s="28">
        <v>17.536217637548845</v>
      </c>
      <c r="CV54" s="28">
        <v>15.711003649527967</v>
      </c>
      <c r="CW54" s="28">
        <v>13.988025605776656</v>
      </c>
      <c r="CX54" s="28">
        <v>12.247752127289559</v>
      </c>
      <c r="CY54" s="28">
        <v>3.7666955074946031</v>
      </c>
      <c r="CZ54" s="28">
        <v>-14.139806906022841</v>
      </c>
      <c r="DA54" s="28">
        <v>-27.62584140368358</v>
      </c>
      <c r="DB54" s="28">
        <v>-37.114163529256842</v>
      </c>
      <c r="DD54" s="28">
        <v>50.520895858823906</v>
      </c>
      <c r="DE54" s="28">
        <v>45.329648788004491</v>
      </c>
      <c r="DF54" s="28">
        <v>42.450980623644327</v>
      </c>
      <c r="DG54" s="28">
        <v>40.208537188684389</v>
      </c>
      <c r="DH54" s="28">
        <v>38.959495882045914</v>
      </c>
      <c r="DI54" s="28">
        <v>37.321770169664347</v>
      </c>
      <c r="DJ54" s="28">
        <v>35.536217637548845</v>
      </c>
      <c r="DK54" s="28">
        <v>33.711003649527967</v>
      </c>
      <c r="DL54" s="28">
        <v>31.988025605776656</v>
      </c>
      <c r="DM54" s="28">
        <v>30.247752127289559</v>
      </c>
      <c r="DN54" s="28">
        <v>21.766695507494603</v>
      </c>
      <c r="DO54" s="28">
        <v>3.8601930939771592</v>
      </c>
      <c r="DP54" s="28">
        <v>-9.6258414036835802</v>
      </c>
      <c r="DQ54" s="28">
        <v>-19.114163529256842</v>
      </c>
      <c r="DS54" s="29">
        <v>32.578974545148796</v>
      </c>
      <c r="DT54" s="29">
        <v>27.372969601492386</v>
      </c>
      <c r="DU54" s="29">
        <v>24.544589716061239</v>
      </c>
      <c r="DV54" s="29">
        <v>22.411839546598614</v>
      </c>
      <c r="DW54" s="29">
        <v>21.253614486059845</v>
      </c>
      <c r="DX54" s="29">
        <v>19.772953698009076</v>
      </c>
      <c r="DY54" s="29">
        <v>18.179652983168836</v>
      </c>
      <c r="DZ54" s="29">
        <v>16.586640296140914</v>
      </c>
      <c r="EA54" s="29">
        <v>14.949753348600694</v>
      </c>
      <c r="EB54" s="29">
        <v>11.085002863226705</v>
      </c>
      <c r="EC54" s="29">
        <v>-8.8698919329162607</v>
      </c>
      <c r="ED54" s="29">
        <v>-25.267581202597086</v>
      </c>
      <c r="EE54" s="29">
        <v>-34.429660375762609</v>
      </c>
      <c r="EF54" s="29">
        <v>-31.776876463232497</v>
      </c>
      <c r="EH54" s="29">
        <v>50.578974545148796</v>
      </c>
      <c r="EI54" s="29">
        <v>45.372969601492386</v>
      </c>
      <c r="EJ54" s="29">
        <v>42.544589716061239</v>
      </c>
      <c r="EK54" s="29">
        <v>40.411839546598614</v>
      </c>
      <c r="EL54" s="29">
        <v>39.253614486059845</v>
      </c>
      <c r="EM54" s="29">
        <v>37.772953698009076</v>
      </c>
      <c r="EN54" s="29">
        <v>36.179652983168836</v>
      </c>
      <c r="EO54" s="29">
        <v>34.586640296140914</v>
      </c>
      <c r="EP54" s="29">
        <v>32.949753348600694</v>
      </c>
      <c r="EQ54" s="29">
        <v>29.085002863226705</v>
      </c>
      <c r="ER54" s="29">
        <v>9.1301080670837393</v>
      </c>
      <c r="ES54" s="29">
        <v>-7.2675812025970856</v>
      </c>
      <c r="ET54" s="29">
        <v>-16.429660375762609</v>
      </c>
      <c r="EU54" s="29">
        <v>-13.776876463232497</v>
      </c>
      <c r="EW54" s="1">
        <v>384542</v>
      </c>
      <c r="EX54" s="80">
        <v>399276</v>
      </c>
      <c r="EY54" s="80" t="s">
        <v>861</v>
      </c>
    </row>
    <row r="55" spans="2:155" ht="16" thickBot="1" x14ac:dyDescent="0.4">
      <c r="B55" s="21" t="s">
        <v>400</v>
      </c>
      <c r="C55" s="23">
        <v>105.62194983558584</v>
      </c>
      <c r="D55" s="23">
        <v>100.86783161276173</v>
      </c>
      <c r="E55" s="23">
        <v>98.027453305880954</v>
      </c>
      <c r="F55" s="23">
        <v>95.682338643015214</v>
      </c>
      <c r="G55" s="23">
        <v>92.553693765318542</v>
      </c>
      <c r="H55" s="23">
        <v>88.95264661590187</v>
      </c>
      <c r="I55" s="23">
        <v>84.635428373944137</v>
      </c>
      <c r="J55" s="23">
        <v>80.494067856897686</v>
      </c>
      <c r="K55" s="23">
        <v>76.300854823554914</v>
      </c>
      <c r="L55" s="23">
        <v>71.428200330496566</v>
      </c>
      <c r="M55" s="23">
        <v>53.781502405408276</v>
      </c>
      <c r="N55" s="23">
        <v>43.909456791826187</v>
      </c>
      <c r="O55" s="23">
        <v>40.750493617696293</v>
      </c>
      <c r="P55" s="23">
        <v>41.975625440810575</v>
      </c>
      <c r="Q55" s="24"/>
      <c r="R55" s="23">
        <v>141.62194983558584</v>
      </c>
      <c r="S55" s="23">
        <v>136.86783161276173</v>
      </c>
      <c r="T55" s="23">
        <v>134.02745330588095</v>
      </c>
      <c r="U55" s="23">
        <v>131.68233864301521</v>
      </c>
      <c r="V55" s="23">
        <v>128.55369376531854</v>
      </c>
      <c r="W55" s="23">
        <v>124.95264661590187</v>
      </c>
      <c r="X55" s="23">
        <v>120.63542837394414</v>
      </c>
      <c r="Y55" s="23">
        <v>116.49406785689769</v>
      </c>
      <c r="Z55" s="23">
        <v>112.30085482355491</v>
      </c>
      <c r="AA55" s="23">
        <v>107.42820033049657</v>
      </c>
      <c r="AB55" s="23">
        <v>89.781502405408276</v>
      </c>
      <c r="AC55" s="23">
        <v>79.909456791826187</v>
      </c>
      <c r="AD55" s="23">
        <v>76.750493617696293</v>
      </c>
      <c r="AE55" s="23">
        <v>77.975625440810575</v>
      </c>
      <c r="AG55" s="25">
        <v>108.09745621197564</v>
      </c>
      <c r="AH55" s="25">
        <v>105.54433588293119</v>
      </c>
      <c r="AI55" s="25">
        <v>102.62870079076151</v>
      </c>
      <c r="AJ55" s="25">
        <v>100.25367989622023</v>
      </c>
      <c r="AK55" s="25">
        <v>97.33099458008968</v>
      </c>
      <c r="AL55" s="25">
        <v>94.206193168032883</v>
      </c>
      <c r="AM55" s="25">
        <v>90.484016172971906</v>
      </c>
      <c r="AN55" s="25">
        <v>86.691048238850044</v>
      </c>
      <c r="AO55" s="25">
        <v>82.763291689846028</v>
      </c>
      <c r="AP55" s="25">
        <v>78.798755694914519</v>
      </c>
      <c r="AQ55" s="25">
        <v>66.157854278039338</v>
      </c>
      <c r="AR55" s="25">
        <v>56.513638601304194</v>
      </c>
      <c r="AS55" s="25">
        <v>50.376301518375499</v>
      </c>
      <c r="AT55" s="25">
        <v>47.222819228848948</v>
      </c>
      <c r="AV55" s="26">
        <v>144.09745621197564</v>
      </c>
      <c r="AW55" s="26">
        <v>141.54433588293119</v>
      </c>
      <c r="AX55" s="26">
        <v>138.62870079076151</v>
      </c>
      <c r="AY55" s="26">
        <v>136.25367989622023</v>
      </c>
      <c r="AZ55" s="26">
        <v>133.33099458008968</v>
      </c>
      <c r="BA55" s="26">
        <v>130.20619316803288</v>
      </c>
      <c r="BB55" s="26">
        <v>126.48401617297191</v>
      </c>
      <c r="BC55" s="26">
        <v>122.69104823885004</v>
      </c>
      <c r="BD55" s="26">
        <v>118.76329168984603</v>
      </c>
      <c r="BE55" s="26">
        <v>114.79875569491452</v>
      </c>
      <c r="BF55" s="26">
        <v>102.15785427803934</v>
      </c>
      <c r="BG55" s="26">
        <v>92.513638601304194</v>
      </c>
      <c r="BH55" s="26">
        <v>86.376301518375499</v>
      </c>
      <c r="BI55" s="26">
        <v>83.222819228848948</v>
      </c>
      <c r="BK55" s="27">
        <v>105.72724275695654</v>
      </c>
      <c r="BL55" s="27">
        <v>101.08910027694014</v>
      </c>
      <c r="BM55" s="27">
        <v>98.367737309781603</v>
      </c>
      <c r="BN55" s="27">
        <v>96.131490986275423</v>
      </c>
      <c r="BO55" s="27">
        <v>93.137543127332862</v>
      </c>
      <c r="BP55" s="27">
        <v>89.763244144271766</v>
      </c>
      <c r="BQ55" s="27">
        <v>85.621014582711325</v>
      </c>
      <c r="BR55" s="27">
        <v>81.647046968701801</v>
      </c>
      <c r="BS55" s="27">
        <v>77.692439287131208</v>
      </c>
      <c r="BT55" s="27">
        <v>73.331891164810145</v>
      </c>
      <c r="BU55" s="27">
        <v>57.736995669567676</v>
      </c>
      <c r="BV55" s="27">
        <v>49.978165121509733</v>
      </c>
      <c r="BW55" s="27">
        <v>47.805199340480669</v>
      </c>
      <c r="BX55" s="27">
        <v>49.843145367833387</v>
      </c>
      <c r="BZ55" s="27">
        <v>141.72724275695654</v>
      </c>
      <c r="CA55" s="27">
        <v>137.08910027694014</v>
      </c>
      <c r="CB55" s="27">
        <v>134.3677373097816</v>
      </c>
      <c r="CC55" s="27">
        <v>132.13149098627542</v>
      </c>
      <c r="CD55" s="27">
        <v>129.13754312733286</v>
      </c>
      <c r="CE55" s="27">
        <v>125.76324414427177</v>
      </c>
      <c r="CF55" s="27">
        <v>121.62101458271133</v>
      </c>
      <c r="CG55" s="27">
        <v>117.6470469687018</v>
      </c>
      <c r="CH55" s="27">
        <v>113.69243928713121</v>
      </c>
      <c r="CI55" s="27">
        <v>109.33189116481014</v>
      </c>
      <c r="CJ55" s="27">
        <v>93.736995669567676</v>
      </c>
      <c r="CK55" s="27">
        <v>85.978165121509733</v>
      </c>
      <c r="CL55" s="27">
        <v>83.805199340480669</v>
      </c>
      <c r="CM55" s="27">
        <v>85.843145367833387</v>
      </c>
      <c r="CO55" s="28">
        <v>105.74716679141872</v>
      </c>
      <c r="CP55" s="28">
        <v>101.11976506457063</v>
      </c>
      <c r="CQ55" s="28">
        <v>96.321789777458321</v>
      </c>
      <c r="CR55" s="28">
        <v>90.958674576471708</v>
      </c>
      <c r="CS55" s="28">
        <v>84.951332740525345</v>
      </c>
      <c r="CT55" s="28">
        <v>79.729746129794194</v>
      </c>
      <c r="CU55" s="28">
        <v>75.744292792282977</v>
      </c>
      <c r="CV55" s="28">
        <v>71.867846116372164</v>
      </c>
      <c r="CW55" s="28">
        <v>68.432262371991442</v>
      </c>
      <c r="CX55" s="28">
        <v>64.98542874048519</v>
      </c>
      <c r="CY55" s="28">
        <v>43.304579367509518</v>
      </c>
      <c r="CZ55" s="28">
        <v>3.475390894406587</v>
      </c>
      <c r="DA55" s="28">
        <v>-26.148251947902168</v>
      </c>
      <c r="DB55" s="28">
        <v>-44.666741261233483</v>
      </c>
      <c r="DD55" s="28">
        <v>141.74716679141872</v>
      </c>
      <c r="DE55" s="28">
        <v>137.11976506457063</v>
      </c>
      <c r="DF55" s="28">
        <v>132.32178977745832</v>
      </c>
      <c r="DG55" s="28">
        <v>126.95867457647171</v>
      </c>
      <c r="DH55" s="28">
        <v>120.95133274052534</v>
      </c>
      <c r="DI55" s="28">
        <v>115.72974612979419</v>
      </c>
      <c r="DJ55" s="28">
        <v>111.74429279228298</v>
      </c>
      <c r="DK55" s="28">
        <v>107.86784611637216</v>
      </c>
      <c r="DL55" s="28">
        <v>104.43226237199144</v>
      </c>
      <c r="DM55" s="28">
        <v>100.98542874048519</v>
      </c>
      <c r="DN55" s="28">
        <v>79.304579367509518</v>
      </c>
      <c r="DO55" s="28">
        <v>39.475390894406587</v>
      </c>
      <c r="DP55" s="28">
        <v>9.8517480520978324</v>
      </c>
      <c r="DQ55" s="28">
        <v>-8.6667412612334829</v>
      </c>
      <c r="DS55" s="29">
        <v>105.69442177585282</v>
      </c>
      <c r="DT55" s="29">
        <v>100.82664854866988</v>
      </c>
      <c r="DU55" s="29">
        <v>96.111319136487396</v>
      </c>
      <c r="DV55" s="29">
        <v>91.048118690726596</v>
      </c>
      <c r="DW55" s="29">
        <v>85.27168574431289</v>
      </c>
      <c r="DX55" s="29">
        <v>80.249352216450234</v>
      </c>
      <c r="DY55" s="29">
        <v>76.585721971463272</v>
      </c>
      <c r="DZ55" s="29">
        <v>73.265361868653997</v>
      </c>
      <c r="EA55" s="29">
        <v>69.361629355860771</v>
      </c>
      <c r="EB55" s="29">
        <v>59.892736089086156</v>
      </c>
      <c r="EC55" s="29">
        <v>14.752257580247829</v>
      </c>
      <c r="ED55" s="29">
        <v>-20.654711203140636</v>
      </c>
      <c r="EE55" s="29">
        <v>-39.95793896494331</v>
      </c>
      <c r="EF55" s="29">
        <v>-33.161465582564801</v>
      </c>
      <c r="EH55" s="29">
        <v>141.69442177585282</v>
      </c>
      <c r="EI55" s="29">
        <v>136.82664854866988</v>
      </c>
      <c r="EJ55" s="29">
        <v>132.1113191364874</v>
      </c>
      <c r="EK55" s="29">
        <v>127.0481186907266</v>
      </c>
      <c r="EL55" s="29">
        <v>121.27168574431289</v>
      </c>
      <c r="EM55" s="29">
        <v>116.24935221645023</v>
      </c>
      <c r="EN55" s="29">
        <v>112.58572197146327</v>
      </c>
      <c r="EO55" s="29">
        <v>109.265361868654</v>
      </c>
      <c r="EP55" s="29">
        <v>105.36162935586077</v>
      </c>
      <c r="EQ55" s="29">
        <v>95.892736089086156</v>
      </c>
      <c r="ER55" s="29">
        <v>50.752257580247829</v>
      </c>
      <c r="ES55" s="29">
        <v>15.345288796859364</v>
      </c>
      <c r="ET55" s="29">
        <v>-3.9579389649433097</v>
      </c>
      <c r="EU55" s="29">
        <v>2.8385344174351985</v>
      </c>
      <c r="EW55" s="1">
        <v>351794</v>
      </c>
      <c r="EX55" s="80">
        <v>429241</v>
      </c>
      <c r="EY55" s="80" t="s">
        <v>874</v>
      </c>
    </row>
    <row r="56" spans="2:155" ht="16" thickBot="1" x14ac:dyDescent="0.4">
      <c r="B56" s="21" t="s">
        <v>276</v>
      </c>
      <c r="C56" s="23">
        <v>2.6955087459093541</v>
      </c>
      <c r="D56" s="23">
        <v>1.6768278081823844</v>
      </c>
      <c r="E56" s="23">
        <v>1.3017865736497889</v>
      </c>
      <c r="F56" s="23">
        <v>1.1009978713030897</v>
      </c>
      <c r="G56" s="23">
        <v>0.82115916869337369</v>
      </c>
      <c r="H56" s="23">
        <v>0.47133883215988348</v>
      </c>
      <c r="I56" s="23">
        <v>9.7892488093368257E-2</v>
      </c>
      <c r="J56" s="23">
        <v>-0.28271008344454529</v>
      </c>
      <c r="K56" s="23">
        <v>-0.66845923648388705</v>
      </c>
      <c r="L56" s="23">
        <v>-1.1067527521057805</v>
      </c>
      <c r="M56" s="23">
        <v>-2.9574150663691832</v>
      </c>
      <c r="N56" s="23">
        <v>-4.4475259458664702</v>
      </c>
      <c r="O56" s="23">
        <v>-5.2527136348710819</v>
      </c>
      <c r="P56" s="23">
        <v>-5.7894203651318996</v>
      </c>
      <c r="Q56" s="24"/>
      <c r="R56" s="23">
        <v>13.395508745909353</v>
      </c>
      <c r="S56" s="23">
        <v>12.376827808182384</v>
      </c>
      <c r="T56" s="23">
        <v>12.001786573649788</v>
      </c>
      <c r="U56" s="23">
        <v>11.800997871303089</v>
      </c>
      <c r="V56" s="23">
        <v>11.521159168693373</v>
      </c>
      <c r="W56" s="23">
        <v>11.171338832159883</v>
      </c>
      <c r="X56" s="23">
        <v>10.797892488093368</v>
      </c>
      <c r="Y56" s="23">
        <v>10.417289916555454</v>
      </c>
      <c r="Z56" s="23">
        <v>10.031540763516112</v>
      </c>
      <c r="AA56" s="23">
        <v>9.5932472478942188</v>
      </c>
      <c r="AB56" s="23">
        <v>7.7425849336308161</v>
      </c>
      <c r="AC56" s="23">
        <v>6.2524740541335291</v>
      </c>
      <c r="AD56" s="23">
        <v>5.4472863651289174</v>
      </c>
      <c r="AE56" s="23">
        <v>4.9105796348680997</v>
      </c>
      <c r="AG56" s="25">
        <v>3.3894421936248129</v>
      </c>
      <c r="AH56" s="25">
        <v>2.9881628192446215</v>
      </c>
      <c r="AI56" s="25">
        <v>2.6385512722501652</v>
      </c>
      <c r="AJ56" s="25">
        <v>2.4077858776996628</v>
      </c>
      <c r="AK56" s="25">
        <v>2.1431834226909849</v>
      </c>
      <c r="AL56" s="25">
        <v>1.8455370204781865</v>
      </c>
      <c r="AM56" s="25">
        <v>1.5214298561970274</v>
      </c>
      <c r="AN56" s="25">
        <v>1.1902552812064364</v>
      </c>
      <c r="AO56" s="25">
        <v>0.85265822157391469</v>
      </c>
      <c r="AP56" s="25">
        <v>0.51485016597166933</v>
      </c>
      <c r="AQ56" s="25">
        <v>-0.64992331211692189</v>
      </c>
      <c r="AR56" s="25">
        <v>-1.6070806294904436</v>
      </c>
      <c r="AS56" s="25">
        <v>-2.2990920030033699</v>
      </c>
      <c r="AT56" s="25">
        <v>-2.7460688342259765</v>
      </c>
      <c r="AV56" s="26">
        <v>14.089442193624812</v>
      </c>
      <c r="AW56" s="26">
        <v>13.688162819244621</v>
      </c>
      <c r="AX56" s="26">
        <v>13.338551272250164</v>
      </c>
      <c r="AY56" s="26">
        <v>13.107785877699662</v>
      </c>
      <c r="AZ56" s="26">
        <v>12.843183422690984</v>
      </c>
      <c r="BA56" s="26">
        <v>12.545537020478186</v>
      </c>
      <c r="BB56" s="26">
        <v>12.221429856197027</v>
      </c>
      <c r="BC56" s="26">
        <v>11.890255281206436</v>
      </c>
      <c r="BD56" s="26">
        <v>11.552658221573914</v>
      </c>
      <c r="BE56" s="26">
        <v>11.214850165971669</v>
      </c>
      <c r="BF56" s="26">
        <v>10.050076687883077</v>
      </c>
      <c r="BG56" s="26">
        <v>9.0929193705095557</v>
      </c>
      <c r="BH56" s="26">
        <v>8.4009079969966294</v>
      </c>
      <c r="BI56" s="26">
        <v>7.9539311657740228</v>
      </c>
      <c r="BK56" s="27">
        <v>2.7035296554273209</v>
      </c>
      <c r="BL56" s="27">
        <v>1.6939602013292223</v>
      </c>
      <c r="BM56" s="27">
        <v>1.3281141781576409</v>
      </c>
      <c r="BN56" s="27">
        <v>1.1357729059510397</v>
      </c>
      <c r="BO56" s="27">
        <v>0.8679952612134656</v>
      </c>
      <c r="BP56" s="27">
        <v>0.53103244668375993</v>
      </c>
      <c r="BQ56" s="27">
        <v>0.17048631951029236</v>
      </c>
      <c r="BR56" s="27">
        <v>-0.19737698340569665</v>
      </c>
      <c r="BS56" s="27">
        <v>-0.56447988531796867</v>
      </c>
      <c r="BT56" s="27">
        <v>-0.9559691631087226</v>
      </c>
      <c r="BU56" s="27">
        <v>-2.5473136572926798</v>
      </c>
      <c r="BV56" s="27">
        <v>-3.6372985591500466</v>
      </c>
      <c r="BW56" s="27">
        <v>-4.2435855439246843</v>
      </c>
      <c r="BX56" s="27">
        <v>-4.5209127989430016</v>
      </c>
      <c r="BZ56" s="27">
        <v>13.40352965542732</v>
      </c>
      <c r="CA56" s="27">
        <v>12.393960201329222</v>
      </c>
      <c r="CB56" s="27">
        <v>12.02811417815764</v>
      </c>
      <c r="CC56" s="27">
        <v>11.835772905951039</v>
      </c>
      <c r="CD56" s="27">
        <v>11.567995261213465</v>
      </c>
      <c r="CE56" s="27">
        <v>11.231032446683759</v>
      </c>
      <c r="CF56" s="27">
        <v>10.870486319510292</v>
      </c>
      <c r="CG56" s="27">
        <v>10.502623016594303</v>
      </c>
      <c r="CH56" s="27">
        <v>10.135520114682031</v>
      </c>
      <c r="CI56" s="27">
        <v>9.7440308368912767</v>
      </c>
      <c r="CJ56" s="27">
        <v>8.1526863427073195</v>
      </c>
      <c r="CK56" s="27">
        <v>7.0627014408499527</v>
      </c>
      <c r="CL56" s="27">
        <v>6.4564144560753149</v>
      </c>
      <c r="CM56" s="27">
        <v>6.1790872010569977</v>
      </c>
      <c r="CO56" s="28">
        <v>2.7037252289837603</v>
      </c>
      <c r="CP56" s="28">
        <v>1.6903869386798114</v>
      </c>
      <c r="CQ56" s="28">
        <v>1.3135839932437996</v>
      </c>
      <c r="CR56" s="28">
        <v>1.1016534496239068</v>
      </c>
      <c r="CS56" s="28">
        <v>0.80645848791978736</v>
      </c>
      <c r="CT56" s="28">
        <v>0.42523592618885075</v>
      </c>
      <c r="CU56" s="28">
        <v>-1.0797939697763326E-2</v>
      </c>
      <c r="CV56" s="28">
        <v>-0.47488813242980044</v>
      </c>
      <c r="CW56" s="28">
        <v>-0.93276980712638746</v>
      </c>
      <c r="CX56" s="28">
        <v>-1.4083748626236918</v>
      </c>
      <c r="CY56" s="28">
        <v>-4.3321129749452645</v>
      </c>
      <c r="CZ56" s="28">
        <v>-9.6026733220690623</v>
      </c>
      <c r="DA56" s="28">
        <v>-13.686905440956846</v>
      </c>
      <c r="DB56" s="28">
        <v>-16.404229639571692</v>
      </c>
      <c r="DD56" s="28">
        <v>13.40372522898376</v>
      </c>
      <c r="DE56" s="28">
        <v>12.390386938679811</v>
      </c>
      <c r="DF56" s="28">
        <v>12.013583993243799</v>
      </c>
      <c r="DG56" s="28">
        <v>11.801653449623906</v>
      </c>
      <c r="DH56" s="28">
        <v>11.506458487919787</v>
      </c>
      <c r="DI56" s="28">
        <v>11.12523592618885</v>
      </c>
      <c r="DJ56" s="28">
        <v>10.689202060302236</v>
      </c>
      <c r="DK56" s="28">
        <v>10.225111867570199</v>
      </c>
      <c r="DL56" s="28">
        <v>9.7672301928736118</v>
      </c>
      <c r="DM56" s="28">
        <v>9.2916251373763075</v>
      </c>
      <c r="DN56" s="28">
        <v>6.3678870250547348</v>
      </c>
      <c r="DO56" s="28">
        <v>1.097326677930937</v>
      </c>
      <c r="DP56" s="28">
        <v>-2.9869054409568463</v>
      </c>
      <c r="DQ56" s="28">
        <v>-5.7042296395716932</v>
      </c>
      <c r="DS56" s="29">
        <v>2.6731637061452282</v>
      </c>
      <c r="DT56" s="29">
        <v>1.6052761736596075</v>
      </c>
      <c r="DU56" s="29">
        <v>1.2079366295683194</v>
      </c>
      <c r="DV56" s="29">
        <v>0.99288356876465045</v>
      </c>
      <c r="DW56" s="29">
        <v>0.69697719056235385</v>
      </c>
      <c r="DX56" s="29">
        <v>0.32078892456857133</v>
      </c>
      <c r="DY56" s="29">
        <v>-0.1847785320105082</v>
      </c>
      <c r="DZ56" s="29">
        <v>-0.64832226984553998</v>
      </c>
      <c r="EA56" s="29">
        <v>-1.1750581691172606</v>
      </c>
      <c r="EB56" s="29">
        <v>-2.4130767901280983</v>
      </c>
      <c r="EC56" s="29">
        <v>-8.1688045136622556</v>
      </c>
      <c r="ED56" s="29">
        <v>-12.887535384480284</v>
      </c>
      <c r="EE56" s="29">
        <v>-15.63647445960336</v>
      </c>
      <c r="EF56" s="29">
        <v>-15.168628750363037</v>
      </c>
      <c r="EH56" s="29">
        <v>13.373163706145228</v>
      </c>
      <c r="EI56" s="29">
        <v>12.305276173659607</v>
      </c>
      <c r="EJ56" s="29">
        <v>11.907936629568319</v>
      </c>
      <c r="EK56" s="29">
        <v>11.69288356876465</v>
      </c>
      <c r="EL56" s="29">
        <v>11.396977190562353</v>
      </c>
      <c r="EM56" s="29">
        <v>11.020788924568571</v>
      </c>
      <c r="EN56" s="29">
        <v>10.515221467989491</v>
      </c>
      <c r="EO56" s="29">
        <v>10.051677730154459</v>
      </c>
      <c r="EP56" s="29">
        <v>9.5249418308827387</v>
      </c>
      <c r="EQ56" s="29">
        <v>8.286923209871901</v>
      </c>
      <c r="ER56" s="29">
        <v>2.5311954863377437</v>
      </c>
      <c r="ES56" s="29">
        <v>-2.1875353844802845</v>
      </c>
      <c r="ET56" s="29">
        <v>-4.9364744596033603</v>
      </c>
      <c r="EU56" s="29">
        <v>-4.4686287503630382</v>
      </c>
      <c r="EW56" s="1">
        <v>365181</v>
      </c>
      <c r="EX56" s="80">
        <v>392989</v>
      </c>
      <c r="EY56" s="81" t="s">
        <v>870</v>
      </c>
    </row>
    <row r="57" spans="2:155" ht="16" thickBot="1" x14ac:dyDescent="0.4">
      <c r="B57" s="21" t="s">
        <v>278</v>
      </c>
      <c r="C57" s="23">
        <v>47.205136440634206</v>
      </c>
      <c r="D57" s="23">
        <v>46.064731674849909</v>
      </c>
      <c r="E57" s="23">
        <v>45.313293426813338</v>
      </c>
      <c r="F57" s="23">
        <v>44.54933095829967</v>
      </c>
      <c r="G57" s="23">
        <v>43.591428110758216</v>
      </c>
      <c r="H57" s="23">
        <v>42.535472864986147</v>
      </c>
      <c r="I57" s="23">
        <v>41.384640010628161</v>
      </c>
      <c r="J57" s="23">
        <v>40.193346248301566</v>
      </c>
      <c r="K57" s="23">
        <v>38.930819691510806</v>
      </c>
      <c r="L57" s="23">
        <v>37.365512483092687</v>
      </c>
      <c r="M57" s="23">
        <v>31.634258326759166</v>
      </c>
      <c r="N57" s="23">
        <v>28.469715143440666</v>
      </c>
      <c r="O57" s="23">
        <v>27.468224933864931</v>
      </c>
      <c r="P57" s="23">
        <v>27.177989714908904</v>
      </c>
      <c r="Q57" s="24"/>
      <c r="R57" s="23">
        <v>59.205136440634206</v>
      </c>
      <c r="S57" s="23">
        <v>58.064731674849909</v>
      </c>
      <c r="T57" s="23">
        <v>57.313293426813338</v>
      </c>
      <c r="U57" s="23">
        <v>56.54933095829967</v>
      </c>
      <c r="V57" s="23">
        <v>55.591428110758216</v>
      </c>
      <c r="W57" s="23">
        <v>54.535472864986147</v>
      </c>
      <c r="X57" s="23">
        <v>53.384640010628161</v>
      </c>
      <c r="Y57" s="23">
        <v>52.193346248301566</v>
      </c>
      <c r="Z57" s="23">
        <v>50.930819691510806</v>
      </c>
      <c r="AA57" s="23">
        <v>49.365512483092687</v>
      </c>
      <c r="AB57" s="23">
        <v>43.634258326759166</v>
      </c>
      <c r="AC57" s="23">
        <v>40.469715143440666</v>
      </c>
      <c r="AD57" s="23">
        <v>39.468224933864931</v>
      </c>
      <c r="AE57" s="23">
        <v>39.177989714908904</v>
      </c>
      <c r="AG57" s="25">
        <v>47.640911976751894</v>
      </c>
      <c r="AH57" s="25">
        <v>46.882745766142577</v>
      </c>
      <c r="AI57" s="25">
        <v>46.004941619156547</v>
      </c>
      <c r="AJ57" s="25">
        <v>45.227501553780058</v>
      </c>
      <c r="AK57" s="25">
        <v>44.257408152365016</v>
      </c>
      <c r="AL57" s="25">
        <v>43.144584367582119</v>
      </c>
      <c r="AM57" s="25">
        <v>41.932211772009637</v>
      </c>
      <c r="AN57" s="25">
        <v>40.643688352758033</v>
      </c>
      <c r="AO57" s="25">
        <v>39.286683409987866</v>
      </c>
      <c r="AP57" s="25">
        <v>37.877441937859153</v>
      </c>
      <c r="AQ57" s="25">
        <v>34.558443958493292</v>
      </c>
      <c r="AR57" s="25">
        <v>31.561374892726327</v>
      </c>
      <c r="AS57" s="25">
        <v>29.68292729171678</v>
      </c>
      <c r="AT57" s="25">
        <v>28.410200586659961</v>
      </c>
      <c r="AV57" s="26">
        <v>59.640911976751894</v>
      </c>
      <c r="AW57" s="26">
        <v>58.882745766142577</v>
      </c>
      <c r="AX57" s="26">
        <v>58.004941619156547</v>
      </c>
      <c r="AY57" s="26">
        <v>57.227501553780058</v>
      </c>
      <c r="AZ57" s="26">
        <v>56.257408152365016</v>
      </c>
      <c r="BA57" s="26">
        <v>55.144584367582119</v>
      </c>
      <c r="BB57" s="26">
        <v>53.932211772009637</v>
      </c>
      <c r="BC57" s="26">
        <v>52.643688352758033</v>
      </c>
      <c r="BD57" s="26">
        <v>51.286683409987866</v>
      </c>
      <c r="BE57" s="26">
        <v>49.877441937859153</v>
      </c>
      <c r="BF57" s="26">
        <v>46.558443958493292</v>
      </c>
      <c r="BG57" s="26">
        <v>43.561374892726327</v>
      </c>
      <c r="BH57" s="26">
        <v>41.68292729171678</v>
      </c>
      <c r="BI57" s="26">
        <v>40.410200586659961</v>
      </c>
      <c r="BK57" s="27">
        <v>47.140051104009473</v>
      </c>
      <c r="BL57" s="27">
        <v>46.061832587265002</v>
      </c>
      <c r="BM57" s="27">
        <v>45.314201409494927</v>
      </c>
      <c r="BN57" s="27">
        <v>44.590156295795985</v>
      </c>
      <c r="BO57" s="27">
        <v>43.683442982635327</v>
      </c>
      <c r="BP57" s="27">
        <v>42.680470386476799</v>
      </c>
      <c r="BQ57" s="27">
        <v>41.582767919469958</v>
      </c>
      <c r="BR57" s="27">
        <v>40.444146993703882</v>
      </c>
      <c r="BS57" s="27">
        <v>39.124875774865387</v>
      </c>
      <c r="BT57" s="27">
        <v>37.646624045924298</v>
      </c>
      <c r="BU57" s="27">
        <v>32.427964810771144</v>
      </c>
      <c r="BV57" s="27">
        <v>29.780572229437738</v>
      </c>
      <c r="BW57" s="27">
        <v>29.029632241375012</v>
      </c>
      <c r="BX57" s="27">
        <v>29.254598616440802</v>
      </c>
      <c r="BZ57" s="27">
        <v>59.140051104009473</v>
      </c>
      <c r="CA57" s="27">
        <v>58.061832587265002</v>
      </c>
      <c r="CB57" s="27">
        <v>57.314201409494927</v>
      </c>
      <c r="CC57" s="27">
        <v>56.590156295795985</v>
      </c>
      <c r="CD57" s="27">
        <v>55.683442982635327</v>
      </c>
      <c r="CE57" s="27">
        <v>54.680470386476799</v>
      </c>
      <c r="CF57" s="27">
        <v>53.582767919469958</v>
      </c>
      <c r="CG57" s="27">
        <v>52.444146993703882</v>
      </c>
      <c r="CH57" s="27">
        <v>51.124875774865387</v>
      </c>
      <c r="CI57" s="27">
        <v>49.646624045924298</v>
      </c>
      <c r="CJ57" s="27">
        <v>44.427964810771144</v>
      </c>
      <c r="CK57" s="27">
        <v>41.780572229437738</v>
      </c>
      <c r="CL57" s="27">
        <v>41.029632241375012</v>
      </c>
      <c r="CM57" s="27">
        <v>41.254598616440802</v>
      </c>
      <c r="CO57" s="28">
        <v>47.248131470557709</v>
      </c>
      <c r="CP57" s="28">
        <v>46.140722104391244</v>
      </c>
      <c r="CQ57" s="28">
        <v>45.374163456792871</v>
      </c>
      <c r="CR57" s="28">
        <v>44.642811492275769</v>
      </c>
      <c r="CS57" s="28">
        <v>43.762442482675041</v>
      </c>
      <c r="CT57" s="28">
        <v>42.780222438413915</v>
      </c>
      <c r="CU57" s="28">
        <v>41.658210285345532</v>
      </c>
      <c r="CV57" s="28">
        <v>40.501060781201986</v>
      </c>
      <c r="CW57" s="28">
        <v>39.456872045396736</v>
      </c>
      <c r="CX57" s="28">
        <v>38.397763385156765</v>
      </c>
      <c r="CY57" s="28">
        <v>31.690429102540151</v>
      </c>
      <c r="CZ57" s="28">
        <v>19.058777569111726</v>
      </c>
      <c r="DA57" s="28">
        <v>9.5726137326865341</v>
      </c>
      <c r="DB57" s="28">
        <v>3.3684717668863868</v>
      </c>
      <c r="DD57" s="28">
        <v>59.248131470557709</v>
      </c>
      <c r="DE57" s="28">
        <v>58.140722104391244</v>
      </c>
      <c r="DF57" s="28">
        <v>57.374163456792871</v>
      </c>
      <c r="DG57" s="28">
        <v>56.642811492275769</v>
      </c>
      <c r="DH57" s="28">
        <v>55.762442482675041</v>
      </c>
      <c r="DI57" s="28">
        <v>54.780222438413915</v>
      </c>
      <c r="DJ57" s="28">
        <v>53.658210285345532</v>
      </c>
      <c r="DK57" s="28">
        <v>52.501060781201986</v>
      </c>
      <c r="DL57" s="28">
        <v>51.456872045396736</v>
      </c>
      <c r="DM57" s="28">
        <v>50.397763385156765</v>
      </c>
      <c r="DN57" s="28">
        <v>43.690429102540151</v>
      </c>
      <c r="DO57" s="28">
        <v>31.058777569111726</v>
      </c>
      <c r="DP57" s="28">
        <v>21.572613732686534</v>
      </c>
      <c r="DQ57" s="28">
        <v>15.368471766886387</v>
      </c>
      <c r="DS57" s="29">
        <v>47.241492848240476</v>
      </c>
      <c r="DT57" s="29">
        <v>46.090253576249715</v>
      </c>
      <c r="DU57" s="29">
        <v>45.377863778499758</v>
      </c>
      <c r="DV57" s="29">
        <v>44.739984555109501</v>
      </c>
      <c r="DW57" s="29">
        <v>43.944083911821394</v>
      </c>
      <c r="DX57" s="29">
        <v>43.09941904774341</v>
      </c>
      <c r="DY57" s="29">
        <v>42.127791283520224</v>
      </c>
      <c r="DZ57" s="29">
        <v>41.150004417230036</v>
      </c>
      <c r="EA57" s="29">
        <v>39.961622028302642</v>
      </c>
      <c r="EB57" s="29">
        <v>36.982876928327499</v>
      </c>
      <c r="EC57" s="29">
        <v>22.782579244253483</v>
      </c>
      <c r="ED57" s="29">
        <v>11.566614408728668</v>
      </c>
      <c r="EE57" s="29">
        <v>5.3163700902138089</v>
      </c>
      <c r="EF57" s="29">
        <v>6.9861558268518991</v>
      </c>
      <c r="EH57" s="29">
        <v>59.241492848240476</v>
      </c>
      <c r="EI57" s="29">
        <v>58.090253576249715</v>
      </c>
      <c r="EJ57" s="29">
        <v>57.377863778499758</v>
      </c>
      <c r="EK57" s="29">
        <v>56.739984555109501</v>
      </c>
      <c r="EL57" s="29">
        <v>55.944083911821394</v>
      </c>
      <c r="EM57" s="29">
        <v>55.09941904774341</v>
      </c>
      <c r="EN57" s="29">
        <v>54.127791283520224</v>
      </c>
      <c r="EO57" s="29">
        <v>53.150004417230036</v>
      </c>
      <c r="EP57" s="29">
        <v>51.961622028302642</v>
      </c>
      <c r="EQ57" s="29">
        <v>48.982876928327499</v>
      </c>
      <c r="ER57" s="29">
        <v>34.782579244253483</v>
      </c>
      <c r="ES57" s="29">
        <v>23.566614408728668</v>
      </c>
      <c r="ET57" s="29">
        <v>17.316370090213809</v>
      </c>
      <c r="EU57" s="29">
        <v>18.986155826851899</v>
      </c>
      <c r="EW57" s="1">
        <v>389111</v>
      </c>
      <c r="EX57" s="80">
        <v>413393</v>
      </c>
      <c r="EY57" s="80" t="s">
        <v>858</v>
      </c>
    </row>
    <row r="58" spans="2:155" ht="16" thickBot="1" x14ac:dyDescent="0.4">
      <c r="B58" s="21" t="s">
        <v>401</v>
      </c>
      <c r="C58" s="23">
        <v>55.942466909633197</v>
      </c>
      <c r="D58" s="23">
        <v>54.206756396337283</v>
      </c>
      <c r="E58" s="23">
        <v>52.911074618060965</v>
      </c>
      <c r="F58" s="23">
        <v>51.385239586228124</v>
      </c>
      <c r="G58" s="23">
        <v>49.484357209134913</v>
      </c>
      <c r="H58" s="23">
        <v>47.339822171307176</v>
      </c>
      <c r="I58" s="23">
        <v>45.016379589878952</v>
      </c>
      <c r="J58" s="23">
        <v>42.60087265373096</v>
      </c>
      <c r="K58" s="23">
        <v>37.259621260952983</v>
      </c>
      <c r="L58" s="23">
        <v>34.532791594803555</v>
      </c>
      <c r="M58" s="23">
        <v>24.317760237705272</v>
      </c>
      <c r="N58" s="23">
        <v>19.222032027529522</v>
      </c>
      <c r="O58" s="23">
        <v>18.253142183635859</v>
      </c>
      <c r="P58" s="23">
        <v>19.106733187719684</v>
      </c>
      <c r="Q58" s="24"/>
      <c r="R58" s="23">
        <v>73.942466909633197</v>
      </c>
      <c r="S58" s="23">
        <v>72.206756396337283</v>
      </c>
      <c r="T58" s="23">
        <v>70.911074618060965</v>
      </c>
      <c r="U58" s="23">
        <v>69.385239586228124</v>
      </c>
      <c r="V58" s="23">
        <v>67.484357209134913</v>
      </c>
      <c r="W58" s="23">
        <v>65.339822171307176</v>
      </c>
      <c r="X58" s="23">
        <v>63.016379589878952</v>
      </c>
      <c r="Y58" s="23">
        <v>60.60087265373096</v>
      </c>
      <c r="Z58" s="23">
        <v>55.259621260952983</v>
      </c>
      <c r="AA58" s="23">
        <v>52.532791594803555</v>
      </c>
      <c r="AB58" s="23">
        <v>42.317760237705272</v>
      </c>
      <c r="AC58" s="23">
        <v>37.222032027529522</v>
      </c>
      <c r="AD58" s="23">
        <v>36.253142183635859</v>
      </c>
      <c r="AE58" s="23">
        <v>37.106733187719684</v>
      </c>
      <c r="AG58" s="25">
        <v>56.683671170548848</v>
      </c>
      <c r="AH58" s="25">
        <v>55.557916892901943</v>
      </c>
      <c r="AI58" s="25">
        <v>53.905007492506243</v>
      </c>
      <c r="AJ58" s="25">
        <v>52.334247851389875</v>
      </c>
      <c r="AK58" s="25">
        <v>50.526053137080979</v>
      </c>
      <c r="AL58" s="25">
        <v>48.510910463951063</v>
      </c>
      <c r="AM58" s="25">
        <v>46.292706699864539</v>
      </c>
      <c r="AN58" s="25">
        <v>43.963576696686417</v>
      </c>
      <c r="AO58" s="25">
        <v>41.542648646419877</v>
      </c>
      <c r="AP58" s="25">
        <v>39.065624922015914</v>
      </c>
      <c r="AQ58" s="25">
        <v>32.125591107330322</v>
      </c>
      <c r="AR58" s="25">
        <v>27.167519906053002</v>
      </c>
      <c r="AS58" s="25">
        <v>24.159034053434866</v>
      </c>
      <c r="AT58" s="25">
        <v>22.257829110658903</v>
      </c>
      <c r="AV58" s="26">
        <v>74.683671170548848</v>
      </c>
      <c r="AW58" s="26">
        <v>73.557916892901943</v>
      </c>
      <c r="AX58" s="26">
        <v>71.905007492506243</v>
      </c>
      <c r="AY58" s="26">
        <v>70.334247851389875</v>
      </c>
      <c r="AZ58" s="26">
        <v>68.526053137080979</v>
      </c>
      <c r="BA58" s="26">
        <v>66.510910463951063</v>
      </c>
      <c r="BB58" s="26">
        <v>64.292706699864539</v>
      </c>
      <c r="BC58" s="26">
        <v>61.963576696686417</v>
      </c>
      <c r="BD58" s="26">
        <v>59.542648646419877</v>
      </c>
      <c r="BE58" s="26">
        <v>57.065624922015914</v>
      </c>
      <c r="BF58" s="26">
        <v>50.125591107330322</v>
      </c>
      <c r="BG58" s="26">
        <v>45.167519906053002</v>
      </c>
      <c r="BH58" s="26">
        <v>42.159034053434866</v>
      </c>
      <c r="BI58" s="26">
        <v>40.257829110658903</v>
      </c>
      <c r="BK58" s="27">
        <v>55.98997444988207</v>
      </c>
      <c r="BL58" s="27">
        <v>54.318338631650676</v>
      </c>
      <c r="BM58" s="27">
        <v>53.088737685698803</v>
      </c>
      <c r="BN58" s="27">
        <v>51.626879984061034</v>
      </c>
      <c r="BO58" s="27">
        <v>49.804818409610917</v>
      </c>
      <c r="BP58" s="27">
        <v>47.744085019937813</v>
      </c>
      <c r="BQ58" s="27">
        <v>45.503680488256762</v>
      </c>
      <c r="BR58" s="27">
        <v>43.169381669710631</v>
      </c>
      <c r="BS58" s="27">
        <v>37.852041697346863</v>
      </c>
      <c r="BT58" s="27">
        <v>35.240875443421999</v>
      </c>
      <c r="BU58" s="27">
        <v>25.978638042680842</v>
      </c>
      <c r="BV58" s="27">
        <v>21.748758858234041</v>
      </c>
      <c r="BW58" s="27">
        <v>21.062260993536881</v>
      </c>
      <c r="BX58" s="27">
        <v>22.139418723983596</v>
      </c>
      <c r="BZ58" s="27">
        <v>73.98997444988207</v>
      </c>
      <c r="CA58" s="27">
        <v>72.318338631650676</v>
      </c>
      <c r="CB58" s="27">
        <v>71.088737685698803</v>
      </c>
      <c r="CC58" s="27">
        <v>69.626879984061034</v>
      </c>
      <c r="CD58" s="27">
        <v>67.804818409610917</v>
      </c>
      <c r="CE58" s="27">
        <v>65.744085019937813</v>
      </c>
      <c r="CF58" s="27">
        <v>63.503680488256762</v>
      </c>
      <c r="CG58" s="27">
        <v>61.169381669710631</v>
      </c>
      <c r="CH58" s="27">
        <v>55.852041697346863</v>
      </c>
      <c r="CI58" s="27">
        <v>53.240875443421999</v>
      </c>
      <c r="CJ58" s="27">
        <v>43.978638042680842</v>
      </c>
      <c r="CK58" s="27">
        <v>39.748758858234041</v>
      </c>
      <c r="CL58" s="27">
        <v>39.062260993536881</v>
      </c>
      <c r="CM58" s="27">
        <v>40.139418723983596</v>
      </c>
      <c r="CO58" s="28">
        <v>56.000350506724871</v>
      </c>
      <c r="CP58" s="28">
        <v>54.329088917304333</v>
      </c>
      <c r="CQ58" s="28">
        <v>53.137440989080972</v>
      </c>
      <c r="CR58" s="28">
        <v>51.736417230250566</v>
      </c>
      <c r="CS58" s="28">
        <v>50.051109625591508</v>
      </c>
      <c r="CT58" s="28">
        <v>48.149991331411002</v>
      </c>
      <c r="CU58" s="28">
        <v>46.027638098324459</v>
      </c>
      <c r="CV58" s="28">
        <v>43.841042691823304</v>
      </c>
      <c r="CW58" s="28">
        <v>39.210421696244993</v>
      </c>
      <c r="CX58" s="28">
        <v>37.432195670894927</v>
      </c>
      <c r="CY58" s="28">
        <v>20.709920651705573</v>
      </c>
      <c r="CZ58" s="28">
        <v>-5.2786212985950698</v>
      </c>
      <c r="DA58" s="28">
        <v>-24.608685791235189</v>
      </c>
      <c r="DB58" s="28">
        <v>-36.966037677765314</v>
      </c>
      <c r="DD58" s="28">
        <v>74.000350506724871</v>
      </c>
      <c r="DE58" s="28">
        <v>72.329088917304333</v>
      </c>
      <c r="DF58" s="28">
        <v>71.137440989080972</v>
      </c>
      <c r="DG58" s="28">
        <v>69.736417230250566</v>
      </c>
      <c r="DH58" s="28">
        <v>68.051109625591508</v>
      </c>
      <c r="DI58" s="28">
        <v>66.149991331411002</v>
      </c>
      <c r="DJ58" s="28">
        <v>64.027638098324459</v>
      </c>
      <c r="DK58" s="28">
        <v>61.841042691823304</v>
      </c>
      <c r="DL58" s="28">
        <v>57.210421696244993</v>
      </c>
      <c r="DM58" s="28">
        <v>55.432195670894927</v>
      </c>
      <c r="DN58" s="28">
        <v>38.709920651705573</v>
      </c>
      <c r="DO58" s="28">
        <v>12.72137870140493</v>
      </c>
      <c r="DP58" s="28">
        <v>-6.6086857912351888</v>
      </c>
      <c r="DQ58" s="28">
        <v>-18.966037677765314</v>
      </c>
      <c r="DS58" s="29">
        <v>56.003537923696854</v>
      </c>
      <c r="DT58" s="29">
        <v>54.190569090932073</v>
      </c>
      <c r="DU58" s="29">
        <v>53.065927102535198</v>
      </c>
      <c r="DV58" s="29">
        <v>51.9009124275875</v>
      </c>
      <c r="DW58" s="29">
        <v>50.452283600822184</v>
      </c>
      <c r="DX58" s="29">
        <v>48.886798646044696</v>
      </c>
      <c r="DY58" s="29">
        <v>44.250266126983647</v>
      </c>
      <c r="DZ58" s="29">
        <v>42.636160127220748</v>
      </c>
      <c r="EA58" s="29">
        <v>40.459237929561894</v>
      </c>
      <c r="EB58" s="29">
        <v>34.246858886604727</v>
      </c>
      <c r="EC58" s="29">
        <v>4.1253005259847129</v>
      </c>
      <c r="ED58" s="29">
        <v>-19.048939503890722</v>
      </c>
      <c r="EE58" s="29">
        <v>-31.52097897069757</v>
      </c>
      <c r="EF58" s="29">
        <v>-26.673130680100201</v>
      </c>
      <c r="EH58" s="29">
        <v>74.003537923696854</v>
      </c>
      <c r="EI58" s="29">
        <v>72.190569090932073</v>
      </c>
      <c r="EJ58" s="29">
        <v>71.065927102535198</v>
      </c>
      <c r="EK58" s="29">
        <v>69.9009124275875</v>
      </c>
      <c r="EL58" s="29">
        <v>68.452283600822184</v>
      </c>
      <c r="EM58" s="29">
        <v>66.886798646044696</v>
      </c>
      <c r="EN58" s="29">
        <v>62.250266126983647</v>
      </c>
      <c r="EO58" s="29">
        <v>60.636160127220748</v>
      </c>
      <c r="EP58" s="29">
        <v>58.459237929561894</v>
      </c>
      <c r="EQ58" s="29">
        <v>52.246858886604727</v>
      </c>
      <c r="ER58" s="29">
        <v>22.125300525984713</v>
      </c>
      <c r="ES58" s="29">
        <v>-1.0489395038907219</v>
      </c>
      <c r="ET58" s="29">
        <v>-13.52097897069757</v>
      </c>
      <c r="EU58" s="29">
        <v>-8.6731306801002006</v>
      </c>
      <c r="EW58" s="1">
        <v>380261</v>
      </c>
      <c r="EX58" s="80">
        <v>422010</v>
      </c>
      <c r="EY58" s="80" t="s">
        <v>510</v>
      </c>
    </row>
    <row r="59" spans="2:155" ht="16" thickBot="1" x14ac:dyDescent="0.4">
      <c r="B59" s="21" t="s">
        <v>282</v>
      </c>
      <c r="C59" s="23">
        <v>31.124058901075564</v>
      </c>
      <c r="D59" s="23">
        <v>30.262895280915721</v>
      </c>
      <c r="E59" s="23">
        <v>29.677168329281621</v>
      </c>
      <c r="F59" s="23">
        <v>29.005955770226507</v>
      </c>
      <c r="G59" s="23">
        <v>28.153095054659083</v>
      </c>
      <c r="H59" s="23">
        <v>27.124907191469035</v>
      </c>
      <c r="I59" s="23">
        <v>25.88182557795357</v>
      </c>
      <c r="J59" s="23">
        <v>24.591733932245809</v>
      </c>
      <c r="K59" s="23">
        <v>23.290744079249933</v>
      </c>
      <c r="L59" s="23">
        <v>21.828591701825616</v>
      </c>
      <c r="M59" s="23">
        <v>16.517390435823359</v>
      </c>
      <c r="N59" s="23">
        <v>13.323675396075316</v>
      </c>
      <c r="O59" s="23">
        <v>12.088272468950613</v>
      </c>
      <c r="P59" s="23">
        <v>11.669797909606551</v>
      </c>
      <c r="Q59" s="24"/>
      <c r="R59" s="23">
        <v>97.536858901075561</v>
      </c>
      <c r="S59" s="23">
        <v>96.675695280915733</v>
      </c>
      <c r="T59" s="23">
        <v>96.089968329281618</v>
      </c>
      <c r="U59" s="23">
        <v>95.418755770226511</v>
      </c>
      <c r="V59" s="23">
        <v>94.56589505465908</v>
      </c>
      <c r="W59" s="23">
        <v>93.537707191469039</v>
      </c>
      <c r="X59" s="23">
        <v>92.294625577953582</v>
      </c>
      <c r="Y59" s="23">
        <v>91.004533932245806</v>
      </c>
      <c r="Z59" s="23">
        <v>89.703544079249937</v>
      </c>
      <c r="AA59" s="23">
        <v>88.24139170182562</v>
      </c>
      <c r="AB59" s="23">
        <v>82.930190435823363</v>
      </c>
      <c r="AC59" s="23">
        <v>79.736475396075321</v>
      </c>
      <c r="AD59" s="23">
        <v>78.501072468950611</v>
      </c>
      <c r="AE59" s="23">
        <v>78.082597909606562</v>
      </c>
      <c r="AG59" s="25">
        <v>31.494948705726983</v>
      </c>
      <c r="AH59" s="25">
        <v>30.955846701791572</v>
      </c>
      <c r="AI59" s="25">
        <v>30.24441847183251</v>
      </c>
      <c r="AJ59" s="25">
        <v>29.570109796457821</v>
      </c>
      <c r="AK59" s="25">
        <v>28.780782414786543</v>
      </c>
      <c r="AL59" s="25">
        <v>27.900293638420962</v>
      </c>
      <c r="AM59" s="25">
        <v>26.938061373573149</v>
      </c>
      <c r="AN59" s="25">
        <v>25.898701275312845</v>
      </c>
      <c r="AO59" s="25">
        <v>24.727852676164169</v>
      </c>
      <c r="AP59" s="25">
        <v>22.912611820690195</v>
      </c>
      <c r="AQ59" s="25">
        <v>19.659375172722093</v>
      </c>
      <c r="AR59" s="25">
        <v>16.788270823444201</v>
      </c>
      <c r="AS59" s="25">
        <v>14.880012897267846</v>
      </c>
      <c r="AT59" s="25">
        <v>13.54778405740776</v>
      </c>
      <c r="AV59" s="26">
        <v>97.907748705726988</v>
      </c>
      <c r="AW59" s="26">
        <v>97.368646701791576</v>
      </c>
      <c r="AX59" s="26">
        <v>96.657218471832522</v>
      </c>
      <c r="AY59" s="26">
        <v>95.982909796457818</v>
      </c>
      <c r="AZ59" s="26">
        <v>95.193582414786547</v>
      </c>
      <c r="BA59" s="26">
        <v>94.313093638420966</v>
      </c>
      <c r="BB59" s="26">
        <v>93.350861373573153</v>
      </c>
      <c r="BC59" s="26">
        <v>92.31150127531285</v>
      </c>
      <c r="BD59" s="26">
        <v>91.140652676164166</v>
      </c>
      <c r="BE59" s="26">
        <v>89.325411820690192</v>
      </c>
      <c r="BF59" s="26">
        <v>86.072175172722098</v>
      </c>
      <c r="BG59" s="26">
        <v>83.201070823444212</v>
      </c>
      <c r="BH59" s="26">
        <v>81.292812897267851</v>
      </c>
      <c r="BI59" s="26">
        <v>79.960584057407772</v>
      </c>
      <c r="BK59" s="27">
        <v>31.14548169507227</v>
      </c>
      <c r="BL59" s="27">
        <v>30.312231886111718</v>
      </c>
      <c r="BM59" s="27">
        <v>29.755357698500625</v>
      </c>
      <c r="BN59" s="27">
        <v>29.109155179005263</v>
      </c>
      <c r="BO59" s="27">
        <v>28.286115038619506</v>
      </c>
      <c r="BP59" s="27">
        <v>27.306181231888672</v>
      </c>
      <c r="BQ59" s="27">
        <v>26.10117397963942</v>
      </c>
      <c r="BR59" s="27">
        <v>24.84761605999342</v>
      </c>
      <c r="BS59" s="27">
        <v>23.603149413510998</v>
      </c>
      <c r="BT59" s="27">
        <v>22.272459854274977</v>
      </c>
      <c r="BU59" s="27">
        <v>17.526042838412671</v>
      </c>
      <c r="BV59" s="27">
        <v>15.028357160588925</v>
      </c>
      <c r="BW59" s="27">
        <v>14.095178390719262</v>
      </c>
      <c r="BX59" s="27">
        <v>14.049128761604877</v>
      </c>
      <c r="BZ59" s="27">
        <v>97.558281695072282</v>
      </c>
      <c r="CA59" s="27">
        <v>96.725031886111722</v>
      </c>
      <c r="CB59" s="27">
        <v>96.168157698500636</v>
      </c>
      <c r="CC59" s="27">
        <v>95.521955179005261</v>
      </c>
      <c r="CD59" s="27">
        <v>94.698915038619504</v>
      </c>
      <c r="CE59" s="27">
        <v>93.718981231888677</v>
      </c>
      <c r="CF59" s="27">
        <v>92.513973979639417</v>
      </c>
      <c r="CG59" s="27">
        <v>91.260416059993418</v>
      </c>
      <c r="CH59" s="27">
        <v>90.015949413511009</v>
      </c>
      <c r="CI59" s="27">
        <v>88.685259854274989</v>
      </c>
      <c r="CJ59" s="27">
        <v>83.938842838412683</v>
      </c>
      <c r="CK59" s="27">
        <v>81.441157160588929</v>
      </c>
      <c r="CL59" s="27">
        <v>80.507978390719273</v>
      </c>
      <c r="CM59" s="27">
        <v>80.461928761604881</v>
      </c>
      <c r="CO59" s="28">
        <v>31.140589063848893</v>
      </c>
      <c r="CP59" s="28">
        <v>30.296392514224358</v>
      </c>
      <c r="CQ59" s="28">
        <v>29.739458935064377</v>
      </c>
      <c r="CR59" s="28">
        <v>29.099175390982488</v>
      </c>
      <c r="CS59" s="28">
        <v>28.312860936850591</v>
      </c>
      <c r="CT59" s="28">
        <v>27.407699679412318</v>
      </c>
      <c r="CU59" s="28">
        <v>26.336923826733454</v>
      </c>
      <c r="CV59" s="28">
        <v>25.133104664334688</v>
      </c>
      <c r="CW59" s="28">
        <v>24.06274677957542</v>
      </c>
      <c r="CX59" s="28">
        <v>22.985198355889409</v>
      </c>
      <c r="CY59" s="28">
        <v>15.40955181769192</v>
      </c>
      <c r="CZ59" s="28">
        <v>9.7761851552377266E-2</v>
      </c>
      <c r="DA59" s="28">
        <v>-11.890839269173881</v>
      </c>
      <c r="DB59" s="28">
        <v>-19.930570468055492</v>
      </c>
      <c r="DD59" s="28">
        <v>97.553389063848897</v>
      </c>
      <c r="DE59" s="28">
        <v>96.709192514224355</v>
      </c>
      <c r="DF59" s="28">
        <v>96.152258935064381</v>
      </c>
      <c r="DG59" s="28">
        <v>95.511975390982485</v>
      </c>
      <c r="DH59" s="28">
        <v>94.725660936850602</v>
      </c>
      <c r="DI59" s="28">
        <v>93.820499679412322</v>
      </c>
      <c r="DJ59" s="28">
        <v>92.749723826733458</v>
      </c>
      <c r="DK59" s="28">
        <v>91.545904664334699</v>
      </c>
      <c r="DL59" s="28">
        <v>90.475546779575424</v>
      </c>
      <c r="DM59" s="28">
        <v>89.397998355889413</v>
      </c>
      <c r="DN59" s="28">
        <v>81.822351817691924</v>
      </c>
      <c r="DO59" s="28">
        <v>66.510561851552382</v>
      </c>
      <c r="DP59" s="28">
        <v>54.521960730826123</v>
      </c>
      <c r="DQ59" s="28">
        <v>46.482229531944512</v>
      </c>
      <c r="DS59" s="29">
        <v>31.222233117309614</v>
      </c>
      <c r="DT59" s="29">
        <v>30.375310350539507</v>
      </c>
      <c r="DU59" s="29">
        <v>29.832568557470026</v>
      </c>
      <c r="DV59" s="29">
        <v>29.283905518661712</v>
      </c>
      <c r="DW59" s="29">
        <v>28.588014381194427</v>
      </c>
      <c r="DX59" s="29">
        <v>27.698802221274001</v>
      </c>
      <c r="DY59" s="29">
        <v>26.644133101539957</v>
      </c>
      <c r="DZ59" s="29">
        <v>25.570327676742657</v>
      </c>
      <c r="EA59" s="29">
        <v>24.197920832109126</v>
      </c>
      <c r="EB59" s="29">
        <v>20.647009349833901</v>
      </c>
      <c r="EC59" s="29">
        <v>3.699981558627087</v>
      </c>
      <c r="ED59" s="29">
        <v>-10.156838376520369</v>
      </c>
      <c r="EE59" s="29">
        <v>-18.188084046156831</v>
      </c>
      <c r="EF59" s="29">
        <v>-16.37195238368227</v>
      </c>
      <c r="EH59" s="29">
        <v>97.635033117309618</v>
      </c>
      <c r="EI59" s="29">
        <v>96.788110350539512</v>
      </c>
      <c r="EJ59" s="29">
        <v>96.24536855747003</v>
      </c>
      <c r="EK59" s="29">
        <v>95.696705518661716</v>
      </c>
      <c r="EL59" s="29">
        <v>95.000814381194431</v>
      </c>
      <c r="EM59" s="29">
        <v>94.111602221274012</v>
      </c>
      <c r="EN59" s="29">
        <v>93.056933101539954</v>
      </c>
      <c r="EO59" s="29">
        <v>91.983127676742669</v>
      </c>
      <c r="EP59" s="29">
        <v>90.610720832109138</v>
      </c>
      <c r="EQ59" s="29">
        <v>87.059809349833898</v>
      </c>
      <c r="ER59" s="29">
        <v>70.112781558627091</v>
      </c>
      <c r="ES59" s="29">
        <v>56.255961623479635</v>
      </c>
      <c r="ET59" s="29">
        <v>48.224715953843173</v>
      </c>
      <c r="EU59" s="29">
        <v>50.040847616317734</v>
      </c>
      <c r="EW59" s="1">
        <v>392426</v>
      </c>
      <c r="EX59" s="80">
        <v>407533</v>
      </c>
      <c r="EY59" s="80" t="s">
        <v>861</v>
      </c>
    </row>
    <row r="60" spans="2:155" ht="16" thickBot="1" x14ac:dyDescent="0.4">
      <c r="B60" s="21" t="s">
        <v>285</v>
      </c>
      <c r="C60" s="23">
        <v>24.489925599967698</v>
      </c>
      <c r="D60" s="23">
        <v>23.2778064763096</v>
      </c>
      <c r="E60" s="23">
        <v>22.281076603730298</v>
      </c>
      <c r="F60" s="23">
        <v>21.068530256575748</v>
      </c>
      <c r="G60" s="23">
        <v>19.57314843054624</v>
      </c>
      <c r="H60" s="23">
        <v>17.835733856999653</v>
      </c>
      <c r="I60" s="23">
        <v>15.970003087024615</v>
      </c>
      <c r="J60" s="23">
        <v>14.03629725708327</v>
      </c>
      <c r="K60" s="23">
        <v>12.028868473915367</v>
      </c>
      <c r="L60" s="23">
        <v>9.7065573165201329</v>
      </c>
      <c r="M60" s="23">
        <v>1.5734798941812755</v>
      </c>
      <c r="N60" s="23">
        <v>-2.7444468500468417</v>
      </c>
      <c r="O60" s="23">
        <v>-3.9820419434069265</v>
      </c>
      <c r="P60" s="23">
        <v>-3.5939536504789089</v>
      </c>
      <c r="Q60" s="24"/>
      <c r="R60" s="23">
        <v>36.489925599967698</v>
      </c>
      <c r="S60" s="23">
        <v>35.2778064763096</v>
      </c>
      <c r="T60" s="23">
        <v>34.281076603730298</v>
      </c>
      <c r="U60" s="23">
        <v>33.068530256575748</v>
      </c>
      <c r="V60" s="23">
        <v>31.57314843054624</v>
      </c>
      <c r="W60" s="23">
        <v>29.835733856999653</v>
      </c>
      <c r="X60" s="23">
        <v>27.970003087024615</v>
      </c>
      <c r="Y60" s="23">
        <v>26.03629725708327</v>
      </c>
      <c r="Z60" s="23">
        <v>24.028868473915367</v>
      </c>
      <c r="AA60" s="23">
        <v>21.706557316520133</v>
      </c>
      <c r="AB60" s="23">
        <v>13.573479894181276</v>
      </c>
      <c r="AC60" s="23">
        <v>9.2555531499531583</v>
      </c>
      <c r="AD60" s="23">
        <v>8.0179580565930735</v>
      </c>
      <c r="AE60" s="23">
        <v>8.4060463495210911</v>
      </c>
      <c r="AG60" s="25">
        <v>24.870760369015144</v>
      </c>
      <c r="AH60" s="25">
        <v>23.99814792424754</v>
      </c>
      <c r="AI60" s="25">
        <v>22.840938568865347</v>
      </c>
      <c r="AJ60" s="25">
        <v>21.702379249382723</v>
      </c>
      <c r="AK60" s="25">
        <v>20.367354105028703</v>
      </c>
      <c r="AL60" s="25">
        <v>18.858708463167709</v>
      </c>
      <c r="AM60" s="25">
        <v>17.216956399541594</v>
      </c>
      <c r="AN60" s="25">
        <v>15.49908818549391</v>
      </c>
      <c r="AO60" s="25">
        <v>13.699483871266722</v>
      </c>
      <c r="AP60" s="25">
        <v>11.847490837988786</v>
      </c>
      <c r="AQ60" s="25">
        <v>6.0534390624256389</v>
      </c>
      <c r="AR60" s="25">
        <v>1.7159814124289454</v>
      </c>
      <c r="AS60" s="25">
        <v>-0.9228676534519451</v>
      </c>
      <c r="AT60" s="25">
        <v>-2.6209415929713487</v>
      </c>
      <c r="AV60" s="26">
        <v>36.870760369015144</v>
      </c>
      <c r="AW60" s="26">
        <v>35.99814792424754</v>
      </c>
      <c r="AX60" s="26">
        <v>34.840938568865347</v>
      </c>
      <c r="AY60" s="26">
        <v>33.702379249382723</v>
      </c>
      <c r="AZ60" s="26">
        <v>32.367354105028703</v>
      </c>
      <c r="BA60" s="26">
        <v>30.858708463167709</v>
      </c>
      <c r="BB60" s="26">
        <v>29.216956399541594</v>
      </c>
      <c r="BC60" s="26">
        <v>27.49908818549391</v>
      </c>
      <c r="BD60" s="26">
        <v>25.699483871266722</v>
      </c>
      <c r="BE60" s="26">
        <v>23.847490837988786</v>
      </c>
      <c r="BF60" s="26">
        <v>18.053439062425639</v>
      </c>
      <c r="BG60" s="26">
        <v>13.715981412428945</v>
      </c>
      <c r="BH60" s="26">
        <v>11.077132346548055</v>
      </c>
      <c r="BI60" s="26">
        <v>9.3790584070286513</v>
      </c>
      <c r="BK60" s="27">
        <v>24.56747830008625</v>
      </c>
      <c r="BL60" s="27">
        <v>23.46338147738593</v>
      </c>
      <c r="BM60" s="27">
        <v>22.574307643391641</v>
      </c>
      <c r="BN60" s="27">
        <v>21.426530763968259</v>
      </c>
      <c r="BO60" s="27">
        <v>19.952696484355918</v>
      </c>
      <c r="BP60" s="27">
        <v>18.280561658842544</v>
      </c>
      <c r="BQ60" s="27">
        <v>16.489633364720689</v>
      </c>
      <c r="BR60" s="27">
        <v>14.575641694025869</v>
      </c>
      <c r="BS60" s="27">
        <v>12.610559009160681</v>
      </c>
      <c r="BT60" s="27">
        <v>10.505499897615977</v>
      </c>
      <c r="BU60" s="27">
        <v>3.1630712717391702</v>
      </c>
      <c r="BV60" s="27">
        <v>-0.45643879592788039</v>
      </c>
      <c r="BW60" s="27">
        <v>-1.4030587543514912</v>
      </c>
      <c r="BX60" s="27">
        <v>-0.80731425733938522</v>
      </c>
      <c r="BZ60" s="27">
        <v>36.56747830008625</v>
      </c>
      <c r="CA60" s="27">
        <v>35.46338147738593</v>
      </c>
      <c r="CB60" s="27">
        <v>34.574307643391641</v>
      </c>
      <c r="CC60" s="27">
        <v>33.426530763968259</v>
      </c>
      <c r="CD60" s="27">
        <v>31.952696484355918</v>
      </c>
      <c r="CE60" s="27">
        <v>30.280561658842544</v>
      </c>
      <c r="CF60" s="27">
        <v>28.489633364720689</v>
      </c>
      <c r="CG60" s="27">
        <v>26.575641694025869</v>
      </c>
      <c r="CH60" s="27">
        <v>24.610559009160681</v>
      </c>
      <c r="CI60" s="27">
        <v>22.505499897615977</v>
      </c>
      <c r="CJ60" s="27">
        <v>15.16307127173917</v>
      </c>
      <c r="CK60" s="27">
        <v>11.54356120407212</v>
      </c>
      <c r="CL60" s="27">
        <v>10.596941245648509</v>
      </c>
      <c r="CM60" s="27">
        <v>11.192685742660615</v>
      </c>
      <c r="CO60" s="28">
        <v>24.510550519085172</v>
      </c>
      <c r="CP60" s="28">
        <v>23.328577890806393</v>
      </c>
      <c r="CQ60" s="28">
        <v>22.387422621824705</v>
      </c>
      <c r="CR60" s="28">
        <v>21.213444211073146</v>
      </c>
      <c r="CS60" s="28">
        <v>19.81628727071665</v>
      </c>
      <c r="CT60" s="28">
        <v>18.219406826870511</v>
      </c>
      <c r="CU60" s="28">
        <v>16.36870332363295</v>
      </c>
      <c r="CV60" s="28">
        <v>14.458423443376262</v>
      </c>
      <c r="CW60" s="28">
        <v>12.768025908854824</v>
      </c>
      <c r="CX60" s="28">
        <v>11.068371724547632</v>
      </c>
      <c r="CY60" s="28">
        <v>1.1839640613445113</v>
      </c>
      <c r="CZ60" s="28">
        <v>-17.882092351307222</v>
      </c>
      <c r="DA60" s="28">
        <v>-32.115867808757315</v>
      </c>
      <c r="DB60" s="28">
        <v>-41.882869954915037</v>
      </c>
      <c r="DD60" s="28">
        <v>36.510550519085172</v>
      </c>
      <c r="DE60" s="28">
        <v>35.328577890806393</v>
      </c>
      <c r="DF60" s="28">
        <v>34.387422621824705</v>
      </c>
      <c r="DG60" s="28">
        <v>33.213444211073146</v>
      </c>
      <c r="DH60" s="28">
        <v>31.81628727071665</v>
      </c>
      <c r="DI60" s="28">
        <v>30.219406826870511</v>
      </c>
      <c r="DJ60" s="28">
        <v>28.36870332363295</v>
      </c>
      <c r="DK60" s="28">
        <v>26.458423443376262</v>
      </c>
      <c r="DL60" s="28">
        <v>24.768025908854824</v>
      </c>
      <c r="DM60" s="28">
        <v>23.068371724547632</v>
      </c>
      <c r="DN60" s="28">
        <v>13.183964061344511</v>
      </c>
      <c r="DO60" s="28">
        <v>-5.8820923513072216</v>
      </c>
      <c r="DP60" s="28">
        <v>-20.115867808757315</v>
      </c>
      <c r="DQ60" s="28">
        <v>-29.882869954915037</v>
      </c>
      <c r="DS60" s="29">
        <v>24.500662451741825</v>
      </c>
      <c r="DT60" s="29">
        <v>23.195110133869818</v>
      </c>
      <c r="DU60" s="29">
        <v>22.289837465345251</v>
      </c>
      <c r="DV60" s="29">
        <v>21.28473450746673</v>
      </c>
      <c r="DW60" s="29">
        <v>19.996366414774883</v>
      </c>
      <c r="DX60" s="29">
        <v>18.589240331062044</v>
      </c>
      <c r="DY60" s="29">
        <v>16.992404224987858</v>
      </c>
      <c r="DZ60" s="29">
        <v>15.386564234977783</v>
      </c>
      <c r="EA60" s="29">
        <v>13.612140483071954</v>
      </c>
      <c r="EB60" s="29">
        <v>8.9770511182938719</v>
      </c>
      <c r="EC60" s="29">
        <v>-12.703057218678538</v>
      </c>
      <c r="ED60" s="29">
        <v>-29.818673349602903</v>
      </c>
      <c r="EE60" s="29">
        <v>-39.298444772225849</v>
      </c>
      <c r="EF60" s="29">
        <v>-36.508253967095726</v>
      </c>
      <c r="EH60" s="29">
        <v>36.500662451741825</v>
      </c>
      <c r="EI60" s="29">
        <v>35.195110133869818</v>
      </c>
      <c r="EJ60" s="29">
        <v>34.289837465345251</v>
      </c>
      <c r="EK60" s="29">
        <v>33.28473450746673</v>
      </c>
      <c r="EL60" s="29">
        <v>31.996366414774883</v>
      </c>
      <c r="EM60" s="29">
        <v>30.589240331062044</v>
      </c>
      <c r="EN60" s="29">
        <v>28.992404224987858</v>
      </c>
      <c r="EO60" s="29">
        <v>27.386564234977783</v>
      </c>
      <c r="EP60" s="29">
        <v>25.612140483071954</v>
      </c>
      <c r="EQ60" s="29">
        <v>20.977051118293872</v>
      </c>
      <c r="ER60" s="29">
        <v>-0.70305721867853777</v>
      </c>
      <c r="ES60" s="29">
        <v>-17.818673349602903</v>
      </c>
      <c r="ET60" s="29">
        <v>-27.298444772225849</v>
      </c>
      <c r="EU60" s="29">
        <v>-24.508253967095726</v>
      </c>
      <c r="EW60" s="1">
        <v>378726</v>
      </c>
      <c r="EX60" s="80">
        <v>392892</v>
      </c>
      <c r="EY60" s="80" t="s">
        <v>866</v>
      </c>
    </row>
    <row r="61" spans="2:155" ht="16" thickBot="1" x14ac:dyDescent="0.4">
      <c r="B61" s="21" t="s">
        <v>298</v>
      </c>
      <c r="C61" s="23">
        <v>55.421949563929815</v>
      </c>
      <c r="D61" s="23">
        <v>54.138691889975917</v>
      </c>
      <c r="E61" s="23">
        <v>53.523533067530671</v>
      </c>
      <c r="F61" s="23">
        <v>52.693423202158428</v>
      </c>
      <c r="G61" s="23">
        <v>51.623436846424127</v>
      </c>
      <c r="H61" s="23">
        <v>50.113677081786705</v>
      </c>
      <c r="I61" s="23">
        <v>48.767364628152592</v>
      </c>
      <c r="J61" s="23">
        <v>47.396037176736968</v>
      </c>
      <c r="K61" s="23">
        <v>45.982758038380041</v>
      </c>
      <c r="L61" s="23">
        <v>44.168120937776337</v>
      </c>
      <c r="M61" s="23">
        <v>37.213902221802783</v>
      </c>
      <c r="N61" s="23">
        <v>32.35034621982544</v>
      </c>
      <c r="O61" s="23">
        <v>28.938623079515708</v>
      </c>
      <c r="P61" s="23">
        <v>26.606221594651174</v>
      </c>
      <c r="Q61" s="24"/>
      <c r="R61" s="23">
        <v>73.421949563929815</v>
      </c>
      <c r="S61" s="23">
        <v>72.138691889975917</v>
      </c>
      <c r="T61" s="23">
        <v>71.523533067530678</v>
      </c>
      <c r="U61" s="23">
        <v>70.693423202158428</v>
      </c>
      <c r="V61" s="23">
        <v>69.623436846424127</v>
      </c>
      <c r="W61" s="23">
        <v>68.113677081786705</v>
      </c>
      <c r="X61" s="23">
        <v>66.767364628152592</v>
      </c>
      <c r="Y61" s="23">
        <v>65.396037176736968</v>
      </c>
      <c r="Z61" s="23">
        <v>63.982758038380041</v>
      </c>
      <c r="AA61" s="23">
        <v>62.168120937776337</v>
      </c>
      <c r="AB61" s="23">
        <v>55.213902221802783</v>
      </c>
      <c r="AC61" s="23">
        <v>50.35034621982544</v>
      </c>
      <c r="AD61" s="23">
        <v>46.938623079515708</v>
      </c>
      <c r="AE61" s="23">
        <v>44.606221594651174</v>
      </c>
      <c r="AG61" s="25">
        <v>56.293560542156001</v>
      </c>
      <c r="AH61" s="25">
        <v>55.726809057499686</v>
      </c>
      <c r="AI61" s="25">
        <v>54.835845549123341</v>
      </c>
      <c r="AJ61" s="25">
        <v>53.975894147743723</v>
      </c>
      <c r="AK61" s="25">
        <v>52.94214882928145</v>
      </c>
      <c r="AL61" s="25">
        <v>51.770083102709009</v>
      </c>
      <c r="AM61" s="25">
        <v>50.466672969840118</v>
      </c>
      <c r="AN61" s="25">
        <v>49.114612937130403</v>
      </c>
      <c r="AO61" s="25">
        <v>47.720176532796813</v>
      </c>
      <c r="AP61" s="25">
        <v>46.286402160311511</v>
      </c>
      <c r="AQ61" s="25">
        <v>41.911336186042959</v>
      </c>
      <c r="AR61" s="25">
        <v>37.602491321238986</v>
      </c>
      <c r="AS61" s="25">
        <v>34.147005704734312</v>
      </c>
      <c r="AT61" s="25">
        <v>31.724490124442212</v>
      </c>
      <c r="AV61" s="26">
        <v>74.293560542156001</v>
      </c>
      <c r="AW61" s="26">
        <v>73.726809057499679</v>
      </c>
      <c r="AX61" s="26">
        <v>72.835845549123349</v>
      </c>
      <c r="AY61" s="26">
        <v>71.97589414774373</v>
      </c>
      <c r="AZ61" s="26">
        <v>70.94214882928145</v>
      </c>
      <c r="BA61" s="26">
        <v>69.770083102709009</v>
      </c>
      <c r="BB61" s="26">
        <v>68.466672969840118</v>
      </c>
      <c r="BC61" s="26">
        <v>67.114612937130403</v>
      </c>
      <c r="BD61" s="26">
        <v>65.720176532796813</v>
      </c>
      <c r="BE61" s="26">
        <v>64.286402160311511</v>
      </c>
      <c r="BF61" s="26">
        <v>59.911336186042959</v>
      </c>
      <c r="BG61" s="26">
        <v>55.602491321238986</v>
      </c>
      <c r="BH61" s="26">
        <v>52.147005704734312</v>
      </c>
      <c r="BI61" s="26">
        <v>49.724490124442212</v>
      </c>
      <c r="BK61" s="27">
        <v>55.477291797468958</v>
      </c>
      <c r="BL61" s="27">
        <v>54.26829691154051</v>
      </c>
      <c r="BM61" s="27">
        <v>53.729924565152452</v>
      </c>
      <c r="BN61" s="27">
        <v>52.960740982394242</v>
      </c>
      <c r="BO61" s="27">
        <v>51.957638667173143</v>
      </c>
      <c r="BP61" s="27">
        <v>50.513067190087511</v>
      </c>
      <c r="BQ61" s="27">
        <v>49.230288545391574</v>
      </c>
      <c r="BR61" s="27">
        <v>47.921437318080478</v>
      </c>
      <c r="BS61" s="27">
        <v>46.600600060203334</v>
      </c>
      <c r="BT61" s="27">
        <v>44.982774682736647</v>
      </c>
      <c r="BU61" s="27">
        <v>38.951222170576102</v>
      </c>
      <c r="BV61" s="27">
        <v>35.310387136653333</v>
      </c>
      <c r="BW61" s="27">
        <v>33.167355365212899</v>
      </c>
      <c r="BX61" s="27">
        <v>32.004099663207995</v>
      </c>
      <c r="BZ61" s="27">
        <v>73.477291797468951</v>
      </c>
      <c r="CA61" s="27">
        <v>72.268296911540517</v>
      </c>
      <c r="CB61" s="27">
        <v>71.729924565152459</v>
      </c>
      <c r="CC61" s="27">
        <v>70.960740982394242</v>
      </c>
      <c r="CD61" s="27">
        <v>69.957638667173143</v>
      </c>
      <c r="CE61" s="27">
        <v>68.513067190087511</v>
      </c>
      <c r="CF61" s="27">
        <v>67.230288545391574</v>
      </c>
      <c r="CG61" s="27">
        <v>65.921437318080478</v>
      </c>
      <c r="CH61" s="27">
        <v>64.600600060203334</v>
      </c>
      <c r="CI61" s="27">
        <v>62.982774682736647</v>
      </c>
      <c r="CJ61" s="27">
        <v>56.951222170576102</v>
      </c>
      <c r="CK61" s="27">
        <v>53.310387136653333</v>
      </c>
      <c r="CL61" s="27">
        <v>51.167355365212899</v>
      </c>
      <c r="CM61" s="27">
        <v>50.004099663207995</v>
      </c>
      <c r="CO61" s="28">
        <v>55.454322826890873</v>
      </c>
      <c r="CP61" s="28">
        <v>54.15767301829522</v>
      </c>
      <c r="CQ61" s="28">
        <v>53.515976757644189</v>
      </c>
      <c r="CR61" s="28">
        <v>52.63489097434983</v>
      </c>
      <c r="CS61" s="28">
        <v>51.486356070727254</v>
      </c>
      <c r="CT61" s="28">
        <v>49.809334744866788</v>
      </c>
      <c r="CU61" s="28">
        <v>48.115179956712026</v>
      </c>
      <c r="CV61" s="28">
        <v>46.347777026045691</v>
      </c>
      <c r="CW61" s="28">
        <v>44.718344889501736</v>
      </c>
      <c r="CX61" s="28">
        <v>43.05453685432002</v>
      </c>
      <c r="CY61" s="28">
        <v>32.318370770761646</v>
      </c>
      <c r="CZ61" s="28">
        <v>14.664358992832462</v>
      </c>
      <c r="DA61" s="28">
        <v>1.3078077420419163</v>
      </c>
      <c r="DB61" s="28">
        <v>-8.2277814581389634</v>
      </c>
      <c r="DD61" s="28">
        <v>73.454322826890873</v>
      </c>
      <c r="DE61" s="28">
        <v>72.157673018295213</v>
      </c>
      <c r="DF61" s="28">
        <v>71.515976757644182</v>
      </c>
      <c r="DG61" s="28">
        <v>70.63489097434983</v>
      </c>
      <c r="DH61" s="28">
        <v>69.486356070727254</v>
      </c>
      <c r="DI61" s="28">
        <v>67.809334744866788</v>
      </c>
      <c r="DJ61" s="28">
        <v>66.115179956712026</v>
      </c>
      <c r="DK61" s="28">
        <v>64.347777026045691</v>
      </c>
      <c r="DL61" s="28">
        <v>62.718344889501736</v>
      </c>
      <c r="DM61" s="28">
        <v>61.05453685432002</v>
      </c>
      <c r="DN61" s="28">
        <v>50.318370770761646</v>
      </c>
      <c r="DO61" s="28">
        <v>32.664358992832462</v>
      </c>
      <c r="DP61" s="28">
        <v>19.307807742041916</v>
      </c>
      <c r="DQ61" s="28">
        <v>9.7722185418610366</v>
      </c>
      <c r="DS61" s="29">
        <v>55.472296985191377</v>
      </c>
      <c r="DT61" s="29">
        <v>54.125785984319343</v>
      </c>
      <c r="DU61" s="29">
        <v>53.499121188670948</v>
      </c>
      <c r="DV61" s="29">
        <v>52.673647265714365</v>
      </c>
      <c r="DW61" s="29">
        <v>51.517376873836795</v>
      </c>
      <c r="DX61" s="29">
        <v>49.888888594366932</v>
      </c>
      <c r="DY61" s="29">
        <v>48.285806564457786</v>
      </c>
      <c r="DZ61" s="29">
        <v>46.624178544588403</v>
      </c>
      <c r="EA61" s="29">
        <v>44.818430223859963</v>
      </c>
      <c r="EB61" s="29">
        <v>40.648785095418788</v>
      </c>
      <c r="EC61" s="29">
        <v>20.822049614642879</v>
      </c>
      <c r="ED61" s="29">
        <v>4.4930678550803975</v>
      </c>
      <c r="EE61" s="29">
        <v>-5.0404194145694419</v>
      </c>
      <c r="EF61" s="29">
        <v>-3.6544218521802065</v>
      </c>
      <c r="EH61" s="29">
        <v>73.472296985191377</v>
      </c>
      <c r="EI61" s="29">
        <v>72.12578598431935</v>
      </c>
      <c r="EJ61" s="29">
        <v>71.499121188670955</v>
      </c>
      <c r="EK61" s="29">
        <v>70.673647265714365</v>
      </c>
      <c r="EL61" s="29">
        <v>69.517376873836795</v>
      </c>
      <c r="EM61" s="29">
        <v>67.888888594366932</v>
      </c>
      <c r="EN61" s="29">
        <v>66.285806564457786</v>
      </c>
      <c r="EO61" s="29">
        <v>64.624178544588403</v>
      </c>
      <c r="EP61" s="29">
        <v>62.818430223859963</v>
      </c>
      <c r="EQ61" s="29">
        <v>58.648785095418788</v>
      </c>
      <c r="ER61" s="29">
        <v>38.822049614642879</v>
      </c>
      <c r="ES61" s="29">
        <v>22.493067855080398</v>
      </c>
      <c r="ET61" s="29">
        <v>12.959580585430558</v>
      </c>
      <c r="EU61" s="29">
        <v>14.345578147819793</v>
      </c>
      <c r="EW61" s="1">
        <v>347172</v>
      </c>
      <c r="EX61" s="80">
        <v>407455</v>
      </c>
      <c r="EY61" s="80" t="s">
        <v>878</v>
      </c>
    </row>
    <row r="62" spans="2:155" ht="16" thickBot="1" x14ac:dyDescent="0.4">
      <c r="B62" s="21" t="s">
        <v>303</v>
      </c>
      <c r="C62" s="23">
        <v>4.6682460467049314</v>
      </c>
      <c r="D62" s="23">
        <v>4.5579512585700712</v>
      </c>
      <c r="E62" s="23">
        <v>4.4499064128401109</v>
      </c>
      <c r="F62" s="23">
        <v>4.320499278812326</v>
      </c>
      <c r="G62" s="23">
        <v>4.1773265212786104</v>
      </c>
      <c r="H62" s="23">
        <v>4.0163957628008253</v>
      </c>
      <c r="I62" s="23">
        <v>3.8241116396775761</v>
      </c>
      <c r="J62" s="23">
        <v>3.6240595648551839</v>
      </c>
      <c r="K62" s="23">
        <v>3.4074970785473155</v>
      </c>
      <c r="L62" s="23">
        <v>3.1375019246351332</v>
      </c>
      <c r="M62" s="23">
        <v>2.1780151471688782</v>
      </c>
      <c r="N62" s="23">
        <v>1.7513843496259653</v>
      </c>
      <c r="O62" s="23">
        <v>1.6377312187953645</v>
      </c>
      <c r="P62" s="23">
        <v>1.8312441323046471</v>
      </c>
      <c r="Q62" s="24"/>
      <c r="R62" s="23" t="e">
        <v>#N/A</v>
      </c>
      <c r="S62" s="23" t="e">
        <v>#N/A</v>
      </c>
      <c r="T62" s="23" t="e">
        <v>#N/A</v>
      </c>
      <c r="U62" s="23" t="e">
        <v>#N/A</v>
      </c>
      <c r="V62" s="23" t="e">
        <v>#N/A</v>
      </c>
      <c r="W62" s="23" t="e">
        <v>#N/A</v>
      </c>
      <c r="X62" s="23" t="e">
        <v>#N/A</v>
      </c>
      <c r="Y62" s="23" t="e">
        <v>#N/A</v>
      </c>
      <c r="Z62" s="23" t="e">
        <v>#N/A</v>
      </c>
      <c r="AA62" s="23" t="e">
        <v>#N/A</v>
      </c>
      <c r="AB62" s="23" t="e">
        <v>#N/A</v>
      </c>
      <c r="AC62" s="23" t="e">
        <v>#N/A</v>
      </c>
      <c r="AD62" s="23" t="e">
        <v>#N/A</v>
      </c>
      <c r="AE62" s="23" t="e">
        <v>#N/A</v>
      </c>
      <c r="AG62" s="25">
        <v>4.7025435351068126</v>
      </c>
      <c r="AH62" s="25">
        <v>4.619254156421631</v>
      </c>
      <c r="AI62" s="25">
        <v>4.4894724938998527</v>
      </c>
      <c r="AJ62" s="25">
        <v>4.3650746431152561</v>
      </c>
      <c r="AK62" s="25">
        <v>4.2273885817357941</v>
      </c>
      <c r="AL62" s="25">
        <v>4.0684394299048154</v>
      </c>
      <c r="AM62" s="25">
        <v>3.8692140944743212</v>
      </c>
      <c r="AN62" s="25">
        <v>3.6037380399886265</v>
      </c>
      <c r="AO62" s="25">
        <v>3.3130404765915902</v>
      </c>
      <c r="AP62" s="25">
        <v>2.9987076806042641</v>
      </c>
      <c r="AQ62" s="25">
        <v>2.550292296677263</v>
      </c>
      <c r="AR62" s="25">
        <v>2.2570977907272436</v>
      </c>
      <c r="AS62" s="25">
        <v>1.8891835681741771</v>
      </c>
      <c r="AT62" s="25">
        <v>1.6311875406182228</v>
      </c>
      <c r="AV62" s="26" t="e">
        <v>#N/A</v>
      </c>
      <c r="AW62" s="26" t="e">
        <v>#N/A</v>
      </c>
      <c r="AX62" s="26" t="e">
        <v>#N/A</v>
      </c>
      <c r="AY62" s="26" t="e">
        <v>#N/A</v>
      </c>
      <c r="AZ62" s="26" t="e">
        <v>#N/A</v>
      </c>
      <c r="BA62" s="26" t="e">
        <v>#N/A</v>
      </c>
      <c r="BB62" s="26" t="e">
        <v>#N/A</v>
      </c>
      <c r="BC62" s="26" t="e">
        <v>#N/A</v>
      </c>
      <c r="BD62" s="26" t="e">
        <v>#N/A</v>
      </c>
      <c r="BE62" s="26" t="e">
        <v>#N/A</v>
      </c>
      <c r="BF62" s="26" t="e">
        <v>#N/A</v>
      </c>
      <c r="BG62" s="26" t="e">
        <v>#N/A</v>
      </c>
      <c r="BH62" s="26" t="e">
        <v>#N/A</v>
      </c>
      <c r="BI62" s="26" t="e">
        <v>#N/A</v>
      </c>
      <c r="BK62" s="27">
        <v>4.6730458438743465</v>
      </c>
      <c r="BL62" s="27">
        <v>4.5678059238963673</v>
      </c>
      <c r="BM62" s="27">
        <v>4.4650667312103085</v>
      </c>
      <c r="BN62" s="27">
        <v>4.3412551480243255</v>
      </c>
      <c r="BO62" s="27">
        <v>4.2047845845095679</v>
      </c>
      <c r="BP62" s="27">
        <v>4.0513358840533371</v>
      </c>
      <c r="BQ62" s="27">
        <v>3.8667007160260951</v>
      </c>
      <c r="BR62" s="27">
        <v>3.674205908624911</v>
      </c>
      <c r="BS62" s="27">
        <v>3.468308358063096</v>
      </c>
      <c r="BT62" s="27">
        <v>3.2199077367005682</v>
      </c>
      <c r="BU62" s="27">
        <v>2.3543386191229576</v>
      </c>
      <c r="BV62" s="27">
        <v>1.9426372427285106</v>
      </c>
      <c r="BW62" s="27">
        <v>1.8282710685834118</v>
      </c>
      <c r="BX62" s="27">
        <v>2.0490865413297144</v>
      </c>
      <c r="BZ62" s="27" t="e">
        <v>#N/A</v>
      </c>
      <c r="CA62" s="27" t="e">
        <v>#N/A</v>
      </c>
      <c r="CB62" s="27" t="e">
        <v>#N/A</v>
      </c>
      <c r="CC62" s="27" t="e">
        <v>#N/A</v>
      </c>
      <c r="CD62" s="27" t="e">
        <v>#N/A</v>
      </c>
      <c r="CE62" s="27" t="e">
        <v>#N/A</v>
      </c>
      <c r="CF62" s="27" t="e">
        <v>#N/A</v>
      </c>
      <c r="CG62" s="27" t="e">
        <v>#N/A</v>
      </c>
      <c r="CH62" s="27" t="e">
        <v>#N/A</v>
      </c>
      <c r="CI62" s="27" t="e">
        <v>#N/A</v>
      </c>
      <c r="CJ62" s="27" t="e">
        <v>#N/A</v>
      </c>
      <c r="CK62" s="27" t="e">
        <v>#N/A</v>
      </c>
      <c r="CL62" s="27" t="e">
        <v>#N/A</v>
      </c>
      <c r="CM62" s="27" t="e">
        <v>#N/A</v>
      </c>
      <c r="CO62" s="28">
        <v>4.6727901278693178</v>
      </c>
      <c r="CP62" s="28">
        <v>4.561274792381492</v>
      </c>
      <c r="CQ62" s="28">
        <v>4.4565038353970117</v>
      </c>
      <c r="CR62" s="28">
        <v>4.3332537264240703</v>
      </c>
      <c r="CS62" s="28">
        <v>4.1909368032050001</v>
      </c>
      <c r="CT62" s="28">
        <v>4.0236043455071382</v>
      </c>
      <c r="CU62" s="28">
        <v>3.8126122504037818</v>
      </c>
      <c r="CV62" s="28">
        <v>3.6064819563190049</v>
      </c>
      <c r="CW62" s="28">
        <v>3.4141485842513086</v>
      </c>
      <c r="CX62" s="28">
        <v>3.2291427743948233</v>
      </c>
      <c r="CY62" s="28">
        <v>2.4223197381638961</v>
      </c>
      <c r="CZ62" s="28">
        <v>1.7407749641391348</v>
      </c>
      <c r="DA62" s="28">
        <v>1.442496103053573</v>
      </c>
      <c r="DB62" s="28">
        <v>1.3026426548292029</v>
      </c>
      <c r="DD62" s="28" t="e">
        <v>#N/A</v>
      </c>
      <c r="DE62" s="28" t="e">
        <v>#N/A</v>
      </c>
      <c r="DF62" s="28" t="e">
        <v>#N/A</v>
      </c>
      <c r="DG62" s="28" t="e">
        <v>#N/A</v>
      </c>
      <c r="DH62" s="28" t="e">
        <v>#N/A</v>
      </c>
      <c r="DI62" s="28" t="e">
        <v>#N/A</v>
      </c>
      <c r="DJ62" s="28" t="e">
        <v>#N/A</v>
      </c>
      <c r="DK62" s="28" t="e">
        <v>#N/A</v>
      </c>
      <c r="DL62" s="28" t="e">
        <v>#N/A</v>
      </c>
      <c r="DM62" s="28" t="e">
        <v>#N/A</v>
      </c>
      <c r="DN62" s="28" t="e">
        <v>#N/A</v>
      </c>
      <c r="DO62" s="28" t="e">
        <v>#N/A</v>
      </c>
      <c r="DP62" s="28" t="e">
        <v>#N/A</v>
      </c>
      <c r="DQ62" s="28" t="e">
        <v>#N/A</v>
      </c>
      <c r="DS62" s="29">
        <v>4.6484190113920043</v>
      </c>
      <c r="DT62" s="29">
        <v>4.5093694369362289</v>
      </c>
      <c r="DU62" s="29">
        <v>4.4050640309415705</v>
      </c>
      <c r="DV62" s="29">
        <v>4.2905924155894075</v>
      </c>
      <c r="DW62" s="29">
        <v>4.1261872358220977</v>
      </c>
      <c r="DX62" s="29">
        <v>3.9535806762315922</v>
      </c>
      <c r="DY62" s="29">
        <v>3.758893273591303</v>
      </c>
      <c r="DZ62" s="29">
        <v>3.5784806124382174</v>
      </c>
      <c r="EA62" s="29">
        <v>3.4124317635539692</v>
      </c>
      <c r="EB62" s="29">
        <v>3.2053955288219989</v>
      </c>
      <c r="EC62" s="29">
        <v>2.347915524640479</v>
      </c>
      <c r="ED62" s="29">
        <v>2.0516644543777307</v>
      </c>
      <c r="EE62" s="29">
        <v>2.0461051589988735</v>
      </c>
      <c r="EF62" s="29">
        <v>2.1298287459441152</v>
      </c>
      <c r="EH62" s="29" t="e">
        <v>#N/A</v>
      </c>
      <c r="EI62" s="29" t="e">
        <v>#N/A</v>
      </c>
      <c r="EJ62" s="29" t="e">
        <v>#N/A</v>
      </c>
      <c r="EK62" s="29" t="e">
        <v>#N/A</v>
      </c>
      <c r="EL62" s="29" t="e">
        <v>#N/A</v>
      </c>
      <c r="EM62" s="29" t="e">
        <v>#N/A</v>
      </c>
      <c r="EN62" s="29" t="e">
        <v>#N/A</v>
      </c>
      <c r="EO62" s="29" t="e">
        <v>#N/A</v>
      </c>
      <c r="EP62" s="29" t="e">
        <v>#N/A</v>
      </c>
      <c r="EQ62" s="29" t="e">
        <v>#N/A</v>
      </c>
      <c r="ER62" s="29" t="e">
        <v>#N/A</v>
      </c>
      <c r="ES62" s="29" t="e">
        <v>#N/A</v>
      </c>
      <c r="ET62" s="29" t="e">
        <v>#N/A</v>
      </c>
      <c r="EU62" s="29" t="e">
        <v>#N/A</v>
      </c>
      <c r="EW62" s="1">
        <v>361282</v>
      </c>
      <c r="EX62" s="80">
        <v>570359</v>
      </c>
      <c r="EY62" s="80" t="s">
        <v>873</v>
      </c>
    </row>
    <row r="63" spans="2:155" ht="16" thickBot="1" x14ac:dyDescent="0.4">
      <c r="B63" s="21" t="s">
        <v>304</v>
      </c>
      <c r="C63" s="23">
        <v>25.980072976473526</v>
      </c>
      <c r="D63" s="23">
        <v>25.806296346163826</v>
      </c>
      <c r="E63" s="23">
        <v>25.881238688584968</v>
      </c>
      <c r="F63" s="23">
        <v>25.90166286949621</v>
      </c>
      <c r="G63" s="23">
        <v>25.888970504964469</v>
      </c>
      <c r="H63" s="23">
        <v>25.846805112796496</v>
      </c>
      <c r="I63" s="23">
        <v>25.807496380647841</v>
      </c>
      <c r="J63" s="23">
        <v>25.77730103839426</v>
      </c>
      <c r="K63" s="23">
        <v>25.756407531843795</v>
      </c>
      <c r="L63" s="23">
        <v>25.738010777712098</v>
      </c>
      <c r="M63" s="23">
        <v>25.735389870675057</v>
      </c>
      <c r="N63" s="23">
        <v>25.833509519828262</v>
      </c>
      <c r="O63" s="23">
        <v>26.009447688355216</v>
      </c>
      <c r="P63" s="23">
        <v>26.241567991990657</v>
      </c>
      <c r="Q63" s="24"/>
      <c r="R63" s="23">
        <v>32.980072976473522</v>
      </c>
      <c r="S63" s="23">
        <v>32.806296346163826</v>
      </c>
      <c r="T63" s="23">
        <v>32.881238688584972</v>
      </c>
      <c r="U63" s="23">
        <v>32.901662869496207</v>
      </c>
      <c r="V63" s="23">
        <v>32.888970504964469</v>
      </c>
      <c r="W63" s="23">
        <v>32.846805112796496</v>
      </c>
      <c r="X63" s="23">
        <v>32.807496380647841</v>
      </c>
      <c r="Y63" s="23">
        <v>32.777301038394256</v>
      </c>
      <c r="Z63" s="23">
        <v>32.756407531843792</v>
      </c>
      <c r="AA63" s="23">
        <v>32.738010777712098</v>
      </c>
      <c r="AB63" s="23">
        <v>32.735389870675057</v>
      </c>
      <c r="AC63" s="23">
        <v>32.833509519828262</v>
      </c>
      <c r="AD63" s="23">
        <v>33.009447688355216</v>
      </c>
      <c r="AE63" s="23">
        <v>33.241567991990657</v>
      </c>
      <c r="AG63" s="25">
        <v>26.253884421526287</v>
      </c>
      <c r="AH63" s="25">
        <v>26.29940607064081</v>
      </c>
      <c r="AI63" s="25">
        <v>26.280138708136977</v>
      </c>
      <c r="AJ63" s="25">
        <v>26.23059644333248</v>
      </c>
      <c r="AK63" s="25">
        <v>26.171556177357616</v>
      </c>
      <c r="AL63" s="25">
        <v>26.110941727519432</v>
      </c>
      <c r="AM63" s="25">
        <v>26.044727955780388</v>
      </c>
      <c r="AN63" s="25">
        <v>25.983402391185507</v>
      </c>
      <c r="AO63" s="25">
        <v>25.926239897772085</v>
      </c>
      <c r="AP63" s="25">
        <v>25.875053274639708</v>
      </c>
      <c r="AQ63" s="25">
        <v>25.795760058987383</v>
      </c>
      <c r="AR63" s="25">
        <v>25.782498543394365</v>
      </c>
      <c r="AS63" s="25">
        <v>25.868779752489903</v>
      </c>
      <c r="AT63" s="25">
        <v>26.063616404296887</v>
      </c>
      <c r="AV63" s="26">
        <v>33.253884421526287</v>
      </c>
      <c r="AW63" s="26">
        <v>33.299406070640813</v>
      </c>
      <c r="AX63" s="26">
        <v>33.280138708136974</v>
      </c>
      <c r="AY63" s="26">
        <v>33.23059644333248</v>
      </c>
      <c r="AZ63" s="26">
        <v>33.171556177357616</v>
      </c>
      <c r="BA63" s="26">
        <v>33.110941727519432</v>
      </c>
      <c r="BB63" s="26">
        <v>33.044727955780388</v>
      </c>
      <c r="BC63" s="26">
        <v>32.983402391185507</v>
      </c>
      <c r="BD63" s="26">
        <v>32.926239897772085</v>
      </c>
      <c r="BE63" s="26">
        <v>32.875053274639711</v>
      </c>
      <c r="BF63" s="26">
        <v>32.795760058987383</v>
      </c>
      <c r="BG63" s="26">
        <v>32.782498543394368</v>
      </c>
      <c r="BH63" s="26">
        <v>32.8687797524899</v>
      </c>
      <c r="BI63" s="26">
        <v>33.063616404296887</v>
      </c>
      <c r="BK63" s="27">
        <v>25.980650761596262</v>
      </c>
      <c r="BL63" s="27">
        <v>25.807483950511617</v>
      </c>
      <c r="BM63" s="27">
        <v>25.883068652593359</v>
      </c>
      <c r="BN63" s="27">
        <v>25.904170206574825</v>
      </c>
      <c r="BO63" s="27">
        <v>25.892275888562668</v>
      </c>
      <c r="BP63" s="27">
        <v>25.85099449939203</v>
      </c>
      <c r="BQ63" s="27">
        <v>25.812597633775539</v>
      </c>
      <c r="BR63" s="27">
        <v>25.783310443136678</v>
      </c>
      <c r="BS63" s="27">
        <v>25.76363928854936</v>
      </c>
      <c r="BT63" s="27">
        <v>25.747535585331047</v>
      </c>
      <c r="BU63" s="27">
        <v>25.749771247599735</v>
      </c>
      <c r="BV63" s="27">
        <v>25.850128990027965</v>
      </c>
      <c r="BW63" s="27">
        <v>26.025764121327171</v>
      </c>
      <c r="BX63" s="27">
        <v>26.256478122726367</v>
      </c>
      <c r="BZ63" s="27">
        <v>32.980650761596266</v>
      </c>
      <c r="CA63" s="27">
        <v>32.807483950511617</v>
      </c>
      <c r="CB63" s="27">
        <v>32.883068652593359</v>
      </c>
      <c r="CC63" s="27">
        <v>32.904170206574825</v>
      </c>
      <c r="CD63" s="27">
        <v>32.892275888562665</v>
      </c>
      <c r="CE63" s="27">
        <v>32.85099449939203</v>
      </c>
      <c r="CF63" s="27">
        <v>32.812597633775539</v>
      </c>
      <c r="CG63" s="27">
        <v>32.783310443136678</v>
      </c>
      <c r="CH63" s="27">
        <v>32.763639288549356</v>
      </c>
      <c r="CI63" s="27">
        <v>32.74753558533105</v>
      </c>
      <c r="CJ63" s="27">
        <v>32.749771247599739</v>
      </c>
      <c r="CK63" s="27">
        <v>32.850128990027969</v>
      </c>
      <c r="CL63" s="27">
        <v>33.025764121327171</v>
      </c>
      <c r="CM63" s="27">
        <v>33.256478122726364</v>
      </c>
      <c r="CO63" s="28">
        <v>26.00449974026473</v>
      </c>
      <c r="CP63" s="28">
        <v>25.858844529300633</v>
      </c>
      <c r="CQ63" s="28">
        <v>25.962474749530113</v>
      </c>
      <c r="CR63" s="28">
        <v>26.012727677745975</v>
      </c>
      <c r="CS63" s="28">
        <v>26.03116192192676</v>
      </c>
      <c r="CT63" s="28">
        <v>26.027409226979003</v>
      </c>
      <c r="CU63" s="28">
        <v>26.027929353709784</v>
      </c>
      <c r="CV63" s="28">
        <v>26.038759758541296</v>
      </c>
      <c r="CW63" s="28">
        <v>26.060583161969817</v>
      </c>
      <c r="CX63" s="28">
        <v>26.083434794620061</v>
      </c>
      <c r="CY63" s="28">
        <v>26.212646773044241</v>
      </c>
      <c r="CZ63" s="28">
        <v>26.380537601540809</v>
      </c>
      <c r="DA63" s="28">
        <v>26.628000693958555</v>
      </c>
      <c r="DB63" s="28">
        <v>26.941227596311929</v>
      </c>
      <c r="DD63" s="28">
        <v>33.004499740264734</v>
      </c>
      <c r="DE63" s="28">
        <v>32.858844529300633</v>
      </c>
      <c r="DF63" s="28">
        <v>32.962474749530116</v>
      </c>
      <c r="DG63" s="28">
        <v>33.012727677745971</v>
      </c>
      <c r="DH63" s="28">
        <v>33.03116192192676</v>
      </c>
      <c r="DI63" s="28">
        <v>33.027409226979003</v>
      </c>
      <c r="DJ63" s="28">
        <v>33.02792935370978</v>
      </c>
      <c r="DK63" s="28">
        <v>33.038759758541296</v>
      </c>
      <c r="DL63" s="28">
        <v>33.060583161969817</v>
      </c>
      <c r="DM63" s="28">
        <v>33.083434794620061</v>
      </c>
      <c r="DN63" s="28">
        <v>33.212646773044241</v>
      </c>
      <c r="DO63" s="28">
        <v>33.380537601540809</v>
      </c>
      <c r="DP63" s="28">
        <v>33.628000693958555</v>
      </c>
      <c r="DQ63" s="28">
        <v>33.941227596311933</v>
      </c>
      <c r="DS63" s="29">
        <v>26.002674303674127</v>
      </c>
      <c r="DT63" s="29">
        <v>25.854648174552217</v>
      </c>
      <c r="DU63" s="29">
        <v>25.958533565385018</v>
      </c>
      <c r="DV63" s="29">
        <v>26.010259417618734</v>
      </c>
      <c r="DW63" s="29">
        <v>26.030687759363651</v>
      </c>
      <c r="DX63" s="29">
        <v>26.029842144067587</v>
      </c>
      <c r="DY63" s="29">
        <v>26.033001136502108</v>
      </c>
      <c r="DZ63" s="29">
        <v>26.047474754753704</v>
      </c>
      <c r="EA63" s="29">
        <v>26.072047744259976</v>
      </c>
      <c r="EB63" s="29">
        <v>26.084557212511925</v>
      </c>
      <c r="EC63" s="29">
        <v>26.167352295093174</v>
      </c>
      <c r="ED63" s="29">
        <v>26.347401242980041</v>
      </c>
      <c r="EE63" s="29">
        <v>26.614483600904038</v>
      </c>
      <c r="EF63" s="29">
        <v>26.978564109799311</v>
      </c>
      <c r="EH63" s="29">
        <v>33.002674303674127</v>
      </c>
      <c r="EI63" s="29">
        <v>32.854648174552217</v>
      </c>
      <c r="EJ63" s="29">
        <v>32.958533565385018</v>
      </c>
      <c r="EK63" s="29">
        <v>33.010259417618734</v>
      </c>
      <c r="EL63" s="29">
        <v>33.030687759363651</v>
      </c>
      <c r="EM63" s="29">
        <v>33.029842144067587</v>
      </c>
      <c r="EN63" s="29">
        <v>33.033001136502108</v>
      </c>
      <c r="EO63" s="29">
        <v>33.047474754753708</v>
      </c>
      <c r="EP63" s="29">
        <v>33.072047744259976</v>
      </c>
      <c r="EQ63" s="29">
        <v>33.084557212511925</v>
      </c>
      <c r="ER63" s="29">
        <v>33.167352295093174</v>
      </c>
      <c r="ES63" s="29">
        <v>33.347401242980041</v>
      </c>
      <c r="ET63" s="29">
        <v>33.614483600904038</v>
      </c>
      <c r="EU63" s="29">
        <v>33.978564109799308</v>
      </c>
      <c r="EW63" s="1">
        <v>361282</v>
      </c>
      <c r="EX63" s="80">
        <v>570359</v>
      </c>
      <c r="EY63" s="80" t="s">
        <v>873</v>
      </c>
    </row>
    <row r="64" spans="2:155" ht="16" thickBot="1" x14ac:dyDescent="0.4">
      <c r="B64" s="21" t="s">
        <v>402</v>
      </c>
      <c r="C64" s="23">
        <v>42.92859225949357</v>
      </c>
      <c r="D64" s="23">
        <v>39.905802919682117</v>
      </c>
      <c r="E64" s="23">
        <v>38.215090347597055</v>
      </c>
      <c r="F64" s="23">
        <v>36.125581925221027</v>
      </c>
      <c r="G64" s="23">
        <v>33.531682814860261</v>
      </c>
      <c r="H64" s="23">
        <v>30.646251508782356</v>
      </c>
      <c r="I64" s="23">
        <v>27.514717292311985</v>
      </c>
      <c r="J64" s="23">
        <v>24.326109917010882</v>
      </c>
      <c r="K64" s="23">
        <v>21.185166401697202</v>
      </c>
      <c r="L64" s="23">
        <v>17.225211551217342</v>
      </c>
      <c r="M64" s="23">
        <v>-3.9983018356582249</v>
      </c>
      <c r="N64" s="23">
        <v>-11.43087313113702</v>
      </c>
      <c r="O64" s="23">
        <v>-13.344630518323186</v>
      </c>
      <c r="P64" s="23">
        <v>-10.784711436171818</v>
      </c>
      <c r="Q64" s="24"/>
      <c r="R64" s="23">
        <v>87.028592259493564</v>
      </c>
      <c r="S64" s="23">
        <v>84.005802919682111</v>
      </c>
      <c r="T64" s="23">
        <v>82.315090347597049</v>
      </c>
      <c r="U64" s="23">
        <v>80.225581925221022</v>
      </c>
      <c r="V64" s="23">
        <v>77.631682814860255</v>
      </c>
      <c r="W64" s="23">
        <v>74.74625150878235</v>
      </c>
      <c r="X64" s="23">
        <v>71.61471729231198</v>
      </c>
      <c r="Y64" s="23">
        <v>68.426109917010876</v>
      </c>
      <c r="Z64" s="23">
        <v>65.285166401697197</v>
      </c>
      <c r="AA64" s="23">
        <v>61.325211551217336</v>
      </c>
      <c r="AB64" s="23">
        <v>40.101698164341769</v>
      </c>
      <c r="AC64" s="23">
        <v>32.669126868862975</v>
      </c>
      <c r="AD64" s="23">
        <v>30.755369481676809</v>
      </c>
      <c r="AE64" s="23">
        <v>33.315288563828176</v>
      </c>
      <c r="AG64" s="25">
        <v>44.998930899391652</v>
      </c>
      <c r="AH64" s="25">
        <v>43.735733081536694</v>
      </c>
      <c r="AI64" s="25">
        <v>41.575050616080361</v>
      </c>
      <c r="AJ64" s="25">
        <v>39.606452949193567</v>
      </c>
      <c r="AK64" s="25">
        <v>37.313933314402746</v>
      </c>
      <c r="AL64" s="25">
        <v>34.820020983677935</v>
      </c>
      <c r="AM64" s="25">
        <v>32.047132500962292</v>
      </c>
      <c r="AN64" s="25">
        <v>29.164052693458501</v>
      </c>
      <c r="AO64" s="25">
        <v>26.197344847050076</v>
      </c>
      <c r="AP64" s="25">
        <v>23.189762282279546</v>
      </c>
      <c r="AQ64" s="25">
        <v>14.342511669269726</v>
      </c>
      <c r="AR64" s="25">
        <v>7.3735852361742076</v>
      </c>
      <c r="AS64" s="25">
        <v>3.340491428834838</v>
      </c>
      <c r="AT64" s="25">
        <v>1.476036053370791</v>
      </c>
      <c r="AV64" s="26">
        <v>89.098930899391647</v>
      </c>
      <c r="AW64" s="26">
        <v>87.835733081536688</v>
      </c>
      <c r="AX64" s="26">
        <v>85.675050616080355</v>
      </c>
      <c r="AY64" s="26">
        <v>83.706452949193562</v>
      </c>
      <c r="AZ64" s="26">
        <v>81.41393331440274</v>
      </c>
      <c r="BA64" s="26">
        <v>78.920020983677929</v>
      </c>
      <c r="BB64" s="26">
        <v>76.147132500962286</v>
      </c>
      <c r="BC64" s="26">
        <v>73.264052693458495</v>
      </c>
      <c r="BD64" s="26">
        <v>70.29734484705007</v>
      </c>
      <c r="BE64" s="26">
        <v>67.28976228227954</v>
      </c>
      <c r="BF64" s="26">
        <v>58.44251166926972</v>
      </c>
      <c r="BG64" s="26">
        <v>51.473585236174202</v>
      </c>
      <c r="BH64" s="26">
        <v>47.440491428834832</v>
      </c>
      <c r="BI64" s="26">
        <v>45.576036053370785</v>
      </c>
      <c r="BK64" s="27">
        <v>42.972933775202961</v>
      </c>
      <c r="BL64" s="27">
        <v>40.023235380019557</v>
      </c>
      <c r="BM64" s="27">
        <v>38.416298796660598</v>
      </c>
      <c r="BN64" s="27">
        <v>36.42951031074783</v>
      </c>
      <c r="BO64" s="27">
        <v>33.950985430414704</v>
      </c>
      <c r="BP64" s="27">
        <v>31.189203210120823</v>
      </c>
      <c r="BQ64" s="27">
        <v>28.184166814744742</v>
      </c>
      <c r="BR64" s="27">
        <v>25.12166044917376</v>
      </c>
      <c r="BS64" s="27">
        <v>22.140667201316191</v>
      </c>
      <c r="BT64" s="27">
        <v>18.559238924763804</v>
      </c>
      <c r="BU64" s="27">
        <v>-1.2482444073996533</v>
      </c>
      <c r="BV64" s="27">
        <v>-7.3220031310244167</v>
      </c>
      <c r="BW64" s="27">
        <v>-8.6396258788518026</v>
      </c>
      <c r="BX64" s="27">
        <v>-5.7261909702423281</v>
      </c>
      <c r="BZ64" s="27">
        <v>87.072933775202955</v>
      </c>
      <c r="CA64" s="27">
        <v>84.123235380019551</v>
      </c>
      <c r="CB64" s="27">
        <v>82.516298796660593</v>
      </c>
      <c r="CC64" s="27">
        <v>80.529510310747824</v>
      </c>
      <c r="CD64" s="27">
        <v>78.050985430414698</v>
      </c>
      <c r="CE64" s="27">
        <v>75.289203210120817</v>
      </c>
      <c r="CF64" s="27">
        <v>72.284166814744736</v>
      </c>
      <c r="CG64" s="27">
        <v>69.221660449173754</v>
      </c>
      <c r="CH64" s="27">
        <v>66.240667201316185</v>
      </c>
      <c r="CI64" s="27">
        <v>62.659238924763798</v>
      </c>
      <c r="CJ64" s="27">
        <v>42.851755592600341</v>
      </c>
      <c r="CK64" s="27">
        <v>36.777996868975578</v>
      </c>
      <c r="CL64" s="27">
        <v>35.460374121148192</v>
      </c>
      <c r="CM64" s="27">
        <v>38.373809029757666</v>
      </c>
      <c r="CO64" s="28">
        <v>43.035228125000032</v>
      </c>
      <c r="CP64" s="28">
        <v>40.002248203013323</v>
      </c>
      <c r="CQ64" s="28">
        <v>38.303431617306174</v>
      </c>
      <c r="CR64" s="28">
        <v>36.289450677380003</v>
      </c>
      <c r="CS64" s="28">
        <v>33.751398584781654</v>
      </c>
      <c r="CT64" s="28">
        <v>30.871660090153725</v>
      </c>
      <c r="CU64" s="28">
        <v>27.57163872566575</v>
      </c>
      <c r="CV64" s="28">
        <v>24.199708715227814</v>
      </c>
      <c r="CW64" s="28">
        <v>21.273526489829706</v>
      </c>
      <c r="CX64" s="28">
        <v>17.098727286895098</v>
      </c>
      <c r="CY64" s="28">
        <v>-7.5405679357596114</v>
      </c>
      <c r="CZ64" s="28">
        <v>-33.785933762508478</v>
      </c>
      <c r="DA64" s="28">
        <v>-49.628743577790829</v>
      </c>
      <c r="DB64" s="28">
        <v>-59.793339848402155</v>
      </c>
      <c r="DD64" s="28">
        <v>87.135228125000026</v>
      </c>
      <c r="DE64" s="28">
        <v>84.102248203013318</v>
      </c>
      <c r="DF64" s="28">
        <v>82.403431617306168</v>
      </c>
      <c r="DG64" s="28">
        <v>80.389450677379998</v>
      </c>
      <c r="DH64" s="28">
        <v>77.851398584781649</v>
      </c>
      <c r="DI64" s="28">
        <v>74.971660090153719</v>
      </c>
      <c r="DJ64" s="28">
        <v>71.671638725665744</v>
      </c>
      <c r="DK64" s="28">
        <v>68.299708715227808</v>
      </c>
      <c r="DL64" s="28">
        <v>65.3735264898297</v>
      </c>
      <c r="DM64" s="28">
        <v>61.198727286895092</v>
      </c>
      <c r="DN64" s="28">
        <v>36.559432064240383</v>
      </c>
      <c r="DO64" s="28">
        <v>10.314066237491517</v>
      </c>
      <c r="DP64" s="28">
        <v>-5.5287435777908343</v>
      </c>
      <c r="DQ64" s="28">
        <v>-15.693339848402161</v>
      </c>
      <c r="DS64" s="29">
        <v>42.897255693261641</v>
      </c>
      <c r="DT64" s="29">
        <v>39.484370065140482</v>
      </c>
      <c r="DU64" s="29">
        <v>37.561186473294157</v>
      </c>
      <c r="DV64" s="29">
        <v>35.406976024929421</v>
      </c>
      <c r="DW64" s="29">
        <v>32.752154290355122</v>
      </c>
      <c r="DX64" s="29">
        <v>26.242827489140794</v>
      </c>
      <c r="DY64" s="29">
        <v>22.06848529692013</v>
      </c>
      <c r="DZ64" s="29">
        <v>18.279928969005425</v>
      </c>
      <c r="EA64" s="29">
        <v>15.711188045767187</v>
      </c>
      <c r="EB64" s="29">
        <v>9.2864107238810902</v>
      </c>
      <c r="EC64" s="29">
        <v>-22.887145962984761</v>
      </c>
      <c r="ED64" s="29">
        <v>-44.29807335619023</v>
      </c>
      <c r="EE64" s="29">
        <v>-54.150405612105317</v>
      </c>
      <c r="EF64" s="29">
        <v>-48.201690843883625</v>
      </c>
      <c r="EH64" s="29">
        <v>86.997255693261636</v>
      </c>
      <c r="EI64" s="29">
        <v>83.584370065140476</v>
      </c>
      <c r="EJ64" s="29">
        <v>81.661186473294151</v>
      </c>
      <c r="EK64" s="29">
        <v>79.506976024929415</v>
      </c>
      <c r="EL64" s="29">
        <v>76.852154290355116</v>
      </c>
      <c r="EM64" s="29">
        <v>70.342827489140788</v>
      </c>
      <c r="EN64" s="29">
        <v>66.168485296920124</v>
      </c>
      <c r="EO64" s="29">
        <v>62.37992896900542</v>
      </c>
      <c r="EP64" s="29">
        <v>59.811188045767182</v>
      </c>
      <c r="EQ64" s="29">
        <v>53.386410723881085</v>
      </c>
      <c r="ER64" s="29">
        <v>21.212854037015234</v>
      </c>
      <c r="ES64" s="29">
        <v>-0.19807335619023547</v>
      </c>
      <c r="ET64" s="29">
        <v>-10.050405612105322</v>
      </c>
      <c r="EU64" s="29">
        <v>-4.101690843883631</v>
      </c>
      <c r="EW64" s="1">
        <v>302535</v>
      </c>
      <c r="EX64" s="80">
        <v>529330</v>
      </c>
      <c r="EY64" s="80" t="s">
        <v>873</v>
      </c>
    </row>
    <row r="65" spans="2:155" ht="16" thickBot="1" x14ac:dyDescent="0.4">
      <c r="B65" s="21" t="s">
        <v>403</v>
      </c>
      <c r="C65" s="23">
        <v>38.100850634022947</v>
      </c>
      <c r="D65" s="23">
        <v>34.497413222371222</v>
      </c>
      <c r="E65" s="23">
        <v>33.193863049347698</v>
      </c>
      <c r="F65" s="23">
        <v>32.493648786804513</v>
      </c>
      <c r="G65" s="23">
        <v>30.829735270136382</v>
      </c>
      <c r="H65" s="23">
        <v>29.713598066096552</v>
      </c>
      <c r="I65" s="23">
        <v>28.562777886711629</v>
      </c>
      <c r="J65" s="23">
        <v>27.358342139742007</v>
      </c>
      <c r="K65" s="23">
        <v>25.961715690253413</v>
      </c>
      <c r="L65" s="23">
        <v>24.414339536556056</v>
      </c>
      <c r="M65" s="23">
        <v>12.42645479036554</v>
      </c>
      <c r="N65" s="23">
        <v>0.28426705467438751</v>
      </c>
      <c r="O65" s="23">
        <v>-5.5362181148627627</v>
      </c>
      <c r="P65" s="23">
        <v>-8.4974821843866408</v>
      </c>
      <c r="Q65" s="24"/>
      <c r="R65" s="23">
        <v>69.600850634022947</v>
      </c>
      <c r="S65" s="23">
        <v>65.997413222371222</v>
      </c>
      <c r="T65" s="23">
        <v>64.693863049347698</v>
      </c>
      <c r="U65" s="23">
        <v>63.993648786804513</v>
      </c>
      <c r="V65" s="23">
        <v>62.329735270136382</v>
      </c>
      <c r="W65" s="23">
        <v>61.213598066096552</v>
      </c>
      <c r="X65" s="23">
        <v>60.062777886711629</v>
      </c>
      <c r="Y65" s="23">
        <v>58.858342139742007</v>
      </c>
      <c r="Z65" s="23">
        <v>57.461715690253413</v>
      </c>
      <c r="AA65" s="23">
        <v>55.914339536556056</v>
      </c>
      <c r="AB65" s="23">
        <v>43.92645479036554</v>
      </c>
      <c r="AC65" s="23">
        <v>31.784267054674388</v>
      </c>
      <c r="AD65" s="23">
        <v>25.963781885137237</v>
      </c>
      <c r="AE65" s="23">
        <v>23.002517815613359</v>
      </c>
      <c r="AG65" s="25">
        <v>40.417641295295518</v>
      </c>
      <c r="AH65" s="25">
        <v>38.916283843645587</v>
      </c>
      <c r="AI65" s="25">
        <v>37.619171887889848</v>
      </c>
      <c r="AJ65" s="25">
        <v>36.682426408136706</v>
      </c>
      <c r="AK65" s="25">
        <v>35.646808553877975</v>
      </c>
      <c r="AL65" s="25">
        <v>34.515944882124586</v>
      </c>
      <c r="AM65" s="25">
        <v>33.30564492624481</v>
      </c>
      <c r="AN65" s="25">
        <v>32.062709594845501</v>
      </c>
      <c r="AO65" s="25">
        <v>30.786961121434928</v>
      </c>
      <c r="AP65" s="25">
        <v>29.50139689315165</v>
      </c>
      <c r="AQ65" s="25">
        <v>25.237508140977809</v>
      </c>
      <c r="AR65" s="25">
        <v>20.82811260963021</v>
      </c>
      <c r="AS65" s="25">
        <v>17.022866250788354</v>
      </c>
      <c r="AT65" s="25">
        <v>14.210154935155799</v>
      </c>
      <c r="AV65" s="26">
        <v>71.91764129529551</v>
      </c>
      <c r="AW65" s="26">
        <v>70.416283843645587</v>
      </c>
      <c r="AX65" s="26">
        <v>69.119171887889848</v>
      </c>
      <c r="AY65" s="26">
        <v>68.182426408136706</v>
      </c>
      <c r="AZ65" s="26">
        <v>67.146808553877975</v>
      </c>
      <c r="BA65" s="26">
        <v>66.015944882124586</v>
      </c>
      <c r="BB65" s="26">
        <v>64.80564492624481</v>
      </c>
      <c r="BC65" s="26">
        <v>63.562709594845501</v>
      </c>
      <c r="BD65" s="26">
        <v>62.286961121434928</v>
      </c>
      <c r="BE65" s="26">
        <v>61.00139689315165</v>
      </c>
      <c r="BF65" s="26">
        <v>56.737508140977809</v>
      </c>
      <c r="BG65" s="26">
        <v>52.32811260963021</v>
      </c>
      <c r="BH65" s="26">
        <v>48.522866250788354</v>
      </c>
      <c r="BI65" s="26">
        <v>45.710154935155799</v>
      </c>
      <c r="BK65" s="27">
        <v>38.130145510954591</v>
      </c>
      <c r="BL65" s="27">
        <v>34.568195939434389</v>
      </c>
      <c r="BM65" s="27">
        <v>33.307630397294389</v>
      </c>
      <c r="BN65" s="27">
        <v>32.642001194146928</v>
      </c>
      <c r="BO65" s="27">
        <v>31.019298309505302</v>
      </c>
      <c r="BP65" s="27">
        <v>29.945394523745961</v>
      </c>
      <c r="BQ65" s="27">
        <v>28.756203827484313</v>
      </c>
      <c r="BR65" s="27">
        <v>27.413486150652403</v>
      </c>
      <c r="BS65" s="27">
        <v>26.068190283002963</v>
      </c>
      <c r="BT65" s="27">
        <v>24.645622522927709</v>
      </c>
      <c r="BU65" s="27">
        <v>13.532713273623983</v>
      </c>
      <c r="BV65" s="27">
        <v>3.2400535525923999</v>
      </c>
      <c r="BW65" s="27">
        <v>-1.673824806118688</v>
      </c>
      <c r="BX65" s="27">
        <v>-3.1260210163249837</v>
      </c>
      <c r="BZ65" s="27">
        <v>69.630145510954591</v>
      </c>
      <c r="CA65" s="27">
        <v>66.068195939434389</v>
      </c>
      <c r="CB65" s="27">
        <v>64.807630397294389</v>
      </c>
      <c r="CC65" s="27">
        <v>64.142001194146928</v>
      </c>
      <c r="CD65" s="27">
        <v>62.519298309505302</v>
      </c>
      <c r="CE65" s="27">
        <v>61.445394523745961</v>
      </c>
      <c r="CF65" s="27">
        <v>60.256203827484313</v>
      </c>
      <c r="CG65" s="27">
        <v>58.913486150652403</v>
      </c>
      <c r="CH65" s="27">
        <v>57.568190283002963</v>
      </c>
      <c r="CI65" s="27">
        <v>56.145622522927709</v>
      </c>
      <c r="CJ65" s="27">
        <v>45.032713273623983</v>
      </c>
      <c r="CK65" s="27">
        <v>34.7400535525924</v>
      </c>
      <c r="CL65" s="27">
        <v>29.826175193881312</v>
      </c>
      <c r="CM65" s="27">
        <v>28.373978983675016</v>
      </c>
      <c r="CO65" s="28">
        <v>38.167233440634462</v>
      </c>
      <c r="CP65" s="28">
        <v>34.623219127726315</v>
      </c>
      <c r="CQ65" s="28">
        <v>29.797464070255785</v>
      </c>
      <c r="CR65" s="28">
        <v>25.551392922507759</v>
      </c>
      <c r="CS65" s="28">
        <v>23.906670410038757</v>
      </c>
      <c r="CT65" s="28">
        <v>22.70311430367498</v>
      </c>
      <c r="CU65" s="28">
        <v>21.3256852807055</v>
      </c>
      <c r="CV65" s="28">
        <v>19.812817093326998</v>
      </c>
      <c r="CW65" s="28">
        <v>18.070794650844135</v>
      </c>
      <c r="CX65" s="28">
        <v>16.25400756618437</v>
      </c>
      <c r="CY65" s="28">
        <v>-8.0631651866358141</v>
      </c>
      <c r="CZ65" s="28">
        <v>-31.2267056218665</v>
      </c>
      <c r="DA65" s="28">
        <v>-45.062551368597042</v>
      </c>
      <c r="DB65" s="28">
        <v>-53.616988223933362</v>
      </c>
      <c r="DD65" s="28">
        <v>69.667233440634462</v>
      </c>
      <c r="DE65" s="28">
        <v>66.123219127726315</v>
      </c>
      <c r="DF65" s="28">
        <v>61.297464070255785</v>
      </c>
      <c r="DG65" s="28">
        <v>57.051392922507759</v>
      </c>
      <c r="DH65" s="28">
        <v>55.406670410038757</v>
      </c>
      <c r="DI65" s="28">
        <v>54.20311430367498</v>
      </c>
      <c r="DJ65" s="28">
        <v>52.8256852807055</v>
      </c>
      <c r="DK65" s="28">
        <v>51.312817093326998</v>
      </c>
      <c r="DL65" s="28">
        <v>49.570794650844135</v>
      </c>
      <c r="DM65" s="28">
        <v>47.75400756618437</v>
      </c>
      <c r="DN65" s="28">
        <v>23.436834813364186</v>
      </c>
      <c r="DO65" s="28">
        <v>0.27329437813349955</v>
      </c>
      <c r="DP65" s="28">
        <v>-13.562551368597042</v>
      </c>
      <c r="DQ65" s="28">
        <v>-22.116988223933362</v>
      </c>
      <c r="DS65" s="29">
        <v>38.134147470723036</v>
      </c>
      <c r="DT65" s="29">
        <v>34.489901552453716</v>
      </c>
      <c r="DU65" s="29">
        <v>29.629348933912937</v>
      </c>
      <c r="DV65" s="29">
        <v>25.39445221111788</v>
      </c>
      <c r="DW65" s="29">
        <v>23.727207601066723</v>
      </c>
      <c r="DX65" s="29">
        <v>22.484475792542582</v>
      </c>
      <c r="DY65" s="29">
        <v>20.983638427076627</v>
      </c>
      <c r="DZ65" s="29">
        <v>18.762525067251417</v>
      </c>
      <c r="EA65" s="29">
        <v>15.052780586219441</v>
      </c>
      <c r="EB65" s="29">
        <v>4.6379004115676423</v>
      </c>
      <c r="EC65" s="29">
        <v>-23.08168949892324</v>
      </c>
      <c r="ED65" s="29">
        <v>-39.370315241616481</v>
      </c>
      <c r="EE65" s="29">
        <v>-49.903120834793896</v>
      </c>
      <c r="EF65" s="29">
        <v>-47.8135971364363</v>
      </c>
      <c r="EH65" s="29">
        <v>69.634147470723036</v>
      </c>
      <c r="EI65" s="29">
        <v>65.989901552453716</v>
      </c>
      <c r="EJ65" s="29">
        <v>61.129348933912937</v>
      </c>
      <c r="EK65" s="29">
        <v>56.89445221111788</v>
      </c>
      <c r="EL65" s="29">
        <v>55.227207601066723</v>
      </c>
      <c r="EM65" s="29">
        <v>53.984475792542582</v>
      </c>
      <c r="EN65" s="29">
        <v>52.483638427076627</v>
      </c>
      <c r="EO65" s="29">
        <v>50.262525067251417</v>
      </c>
      <c r="EP65" s="29">
        <v>46.552780586219441</v>
      </c>
      <c r="EQ65" s="29">
        <v>36.137900411567642</v>
      </c>
      <c r="ER65" s="29">
        <v>8.4183105010767605</v>
      </c>
      <c r="ES65" s="29">
        <v>-7.8703152416164812</v>
      </c>
      <c r="ET65" s="29">
        <v>-18.403120834793896</v>
      </c>
      <c r="EU65" s="29">
        <v>-16.3135971364363</v>
      </c>
      <c r="EW65" s="1">
        <v>380069</v>
      </c>
      <c r="EX65" s="80">
        <v>395104</v>
      </c>
      <c r="EY65" s="80" t="s">
        <v>859</v>
      </c>
    </row>
    <row r="66" spans="2:155" ht="16" thickBot="1" x14ac:dyDescent="0.4">
      <c r="B66" s="21" t="s">
        <v>318</v>
      </c>
      <c r="C66" s="23">
        <v>122.83064437346488</v>
      </c>
      <c r="D66" s="23">
        <v>117.6015207933457</v>
      </c>
      <c r="E66" s="23">
        <v>90.612207687547752</v>
      </c>
      <c r="F66" s="23">
        <v>77.760147563105363</v>
      </c>
      <c r="G66" s="23">
        <v>60.527168129477502</v>
      </c>
      <c r="H66" s="23">
        <v>40.89432405142162</v>
      </c>
      <c r="I66" s="23">
        <v>21.157385801306646</v>
      </c>
      <c r="J66" s="23">
        <v>16.626883169110783</v>
      </c>
      <c r="K66" s="23">
        <v>12.118741011595091</v>
      </c>
      <c r="L66" s="23">
        <v>8.5337735850191052</v>
      </c>
      <c r="M66" s="23">
        <v>1.3810859180893544</v>
      </c>
      <c r="N66" s="23">
        <v>-4.4631844219871368</v>
      </c>
      <c r="O66" s="23">
        <v>-7.0932532005616054</v>
      </c>
      <c r="P66" s="23">
        <v>-8.0846352621770734</v>
      </c>
      <c r="Q66" s="24"/>
      <c r="R66" s="23">
        <v>50.830644373464878</v>
      </c>
      <c r="S66" s="23">
        <v>45.601520793345699</v>
      </c>
      <c r="T66" s="23">
        <v>18.612207687547752</v>
      </c>
      <c r="U66" s="23">
        <v>5.7601475631053631</v>
      </c>
      <c r="V66" s="23">
        <v>-11.472831870522498</v>
      </c>
      <c r="W66" s="23">
        <v>-31.10567594857838</v>
      </c>
      <c r="X66" s="23">
        <v>-50.842614198693354</v>
      </c>
      <c r="Y66" s="23">
        <v>-55.373116830889217</v>
      </c>
      <c r="Z66" s="23">
        <v>-59.881258988404909</v>
      </c>
      <c r="AA66" s="23">
        <v>-63.466226414980895</v>
      </c>
      <c r="AB66" s="23">
        <v>-70.618914081910646</v>
      </c>
      <c r="AC66" s="23">
        <v>-76.463184421987137</v>
      </c>
      <c r="AD66" s="23">
        <v>-79.093253200561605</v>
      </c>
      <c r="AE66" s="23">
        <v>-80.084635262177073</v>
      </c>
      <c r="AG66" s="25">
        <v>126.45636597539618</v>
      </c>
      <c r="AH66" s="25">
        <v>124.48521622982749</v>
      </c>
      <c r="AI66" s="25">
        <v>98.177240692350352</v>
      </c>
      <c r="AJ66" s="25">
        <v>84.720931512062421</v>
      </c>
      <c r="AK66" s="25">
        <v>67.090650533370194</v>
      </c>
      <c r="AL66" s="25">
        <v>47.307905205274835</v>
      </c>
      <c r="AM66" s="25">
        <v>27.312965687421155</v>
      </c>
      <c r="AN66" s="25">
        <v>22.452725916781759</v>
      </c>
      <c r="AO66" s="25">
        <v>17.548189330767002</v>
      </c>
      <c r="AP66" s="25">
        <v>14.60656424251502</v>
      </c>
      <c r="AQ66" s="25">
        <v>9.128231833176784</v>
      </c>
      <c r="AR66" s="25">
        <v>4.6877678232851565</v>
      </c>
      <c r="AS66" s="25">
        <v>1.8858033432703962</v>
      </c>
      <c r="AT66" s="25">
        <v>0.54658370814794921</v>
      </c>
      <c r="AV66" s="26">
        <v>54.456365975396182</v>
      </c>
      <c r="AW66" s="26">
        <v>52.485216229827486</v>
      </c>
      <c r="AX66" s="26">
        <v>26.177240692350352</v>
      </c>
      <c r="AY66" s="26">
        <v>12.720931512062421</v>
      </c>
      <c r="AZ66" s="26">
        <v>-4.9093494666298056</v>
      </c>
      <c r="BA66" s="26">
        <v>-24.692094794725165</v>
      </c>
      <c r="BB66" s="26">
        <v>-44.687034312578845</v>
      </c>
      <c r="BC66" s="26">
        <v>-49.547274083218241</v>
      </c>
      <c r="BD66" s="26">
        <v>-54.451810669232998</v>
      </c>
      <c r="BE66" s="26">
        <v>-57.39343575748498</v>
      </c>
      <c r="BF66" s="26">
        <v>-62.871768166823216</v>
      </c>
      <c r="BG66" s="26">
        <v>-67.312232176714843</v>
      </c>
      <c r="BH66" s="26">
        <v>-70.114196656729604</v>
      </c>
      <c r="BI66" s="26">
        <v>-71.453416291852051</v>
      </c>
      <c r="BK66" s="27">
        <v>122.87879943834608</v>
      </c>
      <c r="BL66" s="27">
        <v>117.71012685998643</v>
      </c>
      <c r="BM66" s="27">
        <v>90.96812878255561</v>
      </c>
      <c r="BN66" s="27">
        <v>78.17727864444339</v>
      </c>
      <c r="BO66" s="27">
        <v>61.014678550926334</v>
      </c>
      <c r="BP66" s="27">
        <v>41.453109960836542</v>
      </c>
      <c r="BQ66" s="27">
        <v>21.788715421884604</v>
      </c>
      <c r="BR66" s="27">
        <v>17.336117624973497</v>
      </c>
      <c r="BS66" s="27">
        <v>12.927515897712539</v>
      </c>
      <c r="BT66" s="27">
        <v>9.5236596648842635</v>
      </c>
      <c r="BU66" s="27">
        <v>3.1074544986591377</v>
      </c>
      <c r="BV66" s="27">
        <v>-1.6664357378602972</v>
      </c>
      <c r="BW66" s="27">
        <v>-3.7596139159742847</v>
      </c>
      <c r="BX66" s="27">
        <v>-4.1022192901502308</v>
      </c>
      <c r="BZ66" s="27">
        <v>50.878799438346078</v>
      </c>
      <c r="CA66" s="27">
        <v>45.710126859986431</v>
      </c>
      <c r="CB66" s="27">
        <v>18.96812878255561</v>
      </c>
      <c r="CC66" s="27">
        <v>6.1772786444433905</v>
      </c>
      <c r="CD66" s="27">
        <v>-10.985321449073666</v>
      </c>
      <c r="CE66" s="27">
        <v>-30.546890039163458</v>
      </c>
      <c r="CF66" s="27">
        <v>-50.211284578115396</v>
      </c>
      <c r="CG66" s="27">
        <v>-54.663882375026503</v>
      </c>
      <c r="CH66" s="27">
        <v>-59.072484102287461</v>
      </c>
      <c r="CI66" s="27">
        <v>-62.476340335115736</v>
      </c>
      <c r="CJ66" s="27">
        <v>-68.892545501340862</v>
      </c>
      <c r="CK66" s="27">
        <v>-73.666435737860297</v>
      </c>
      <c r="CL66" s="27">
        <v>-75.759613915974285</v>
      </c>
      <c r="CM66" s="27">
        <v>-76.102219290150231</v>
      </c>
      <c r="CO66" s="28">
        <v>122.93125723005899</v>
      </c>
      <c r="CP66" s="28">
        <v>117.78977250554654</v>
      </c>
      <c r="CQ66" s="28">
        <v>90.974732503893947</v>
      </c>
      <c r="CR66" s="28">
        <v>78.190420674642723</v>
      </c>
      <c r="CS66" s="28">
        <v>60.992422045916157</v>
      </c>
      <c r="CT66" s="28">
        <v>41.327033258209781</v>
      </c>
      <c r="CU66" s="28">
        <v>21.42280915732664</v>
      </c>
      <c r="CV66" s="28">
        <v>16.669073137639373</v>
      </c>
      <c r="CW66" s="28">
        <v>12.011844394253671</v>
      </c>
      <c r="CX66" s="28">
        <v>9.3644071455862559</v>
      </c>
      <c r="CY66" s="28">
        <v>-9.326109212895517E-2</v>
      </c>
      <c r="CZ66" s="28">
        <v>-16.741821949843029</v>
      </c>
      <c r="DA66" s="28">
        <v>-28.956616833640567</v>
      </c>
      <c r="DB66" s="28">
        <v>-37.75269888509979</v>
      </c>
      <c r="DD66" s="28">
        <v>50.931257230058989</v>
      </c>
      <c r="DE66" s="28">
        <v>45.789772505546537</v>
      </c>
      <c r="DF66" s="28">
        <v>18.974732503893947</v>
      </c>
      <c r="DG66" s="28">
        <v>6.1904206746427235</v>
      </c>
      <c r="DH66" s="28">
        <v>-11.007577954083843</v>
      </c>
      <c r="DI66" s="28">
        <v>-30.672966741790219</v>
      </c>
      <c r="DJ66" s="28">
        <v>-50.57719084267336</v>
      </c>
      <c r="DK66" s="28">
        <v>-55.330926862360627</v>
      </c>
      <c r="DL66" s="28">
        <v>-59.988155605746329</v>
      </c>
      <c r="DM66" s="28">
        <v>-62.635592854413744</v>
      </c>
      <c r="DN66" s="28">
        <v>-72.093261092128955</v>
      </c>
      <c r="DO66" s="28">
        <v>-88.741821949843029</v>
      </c>
      <c r="DP66" s="28">
        <v>-100.95661683364057</v>
      </c>
      <c r="DQ66" s="28">
        <v>-109.75269888509979</v>
      </c>
      <c r="DS66" s="29">
        <v>122.94071245332161</v>
      </c>
      <c r="DT66" s="29">
        <v>117.74721443462501</v>
      </c>
      <c r="DU66" s="29">
        <v>90.967113821184128</v>
      </c>
      <c r="DV66" s="29">
        <v>78.246934665056642</v>
      </c>
      <c r="DW66" s="29">
        <v>61.083510771161116</v>
      </c>
      <c r="DX66" s="29">
        <v>41.49181491098301</v>
      </c>
      <c r="DY66" s="29">
        <v>21.677569141269657</v>
      </c>
      <c r="DZ66" s="29">
        <v>17.029871515574882</v>
      </c>
      <c r="EA66" s="29">
        <v>12.342013840956611</v>
      </c>
      <c r="EB66" s="29">
        <v>7.2767935920275022</v>
      </c>
      <c r="EC66" s="29">
        <v>-11.972931932892891</v>
      </c>
      <c r="ED66" s="29">
        <v>-27.15984021616606</v>
      </c>
      <c r="EE66" s="29">
        <v>-35.977940592531922</v>
      </c>
      <c r="EF66" s="29">
        <v>-33.279795126237786</v>
      </c>
      <c r="EH66" s="29">
        <v>50.940712453321609</v>
      </c>
      <c r="EI66" s="29">
        <v>45.747214434625008</v>
      </c>
      <c r="EJ66" s="29">
        <v>18.967113821184128</v>
      </c>
      <c r="EK66" s="29">
        <v>6.2469346650566422</v>
      </c>
      <c r="EL66" s="29">
        <v>-10.916489228838884</v>
      </c>
      <c r="EM66" s="29">
        <v>-30.50818508901699</v>
      </c>
      <c r="EN66" s="29">
        <v>-50.322430858730343</v>
      </c>
      <c r="EO66" s="29">
        <v>-54.970128484425118</v>
      </c>
      <c r="EP66" s="29">
        <v>-59.657986159043389</v>
      </c>
      <c r="EQ66" s="29">
        <v>-64.723206407972498</v>
      </c>
      <c r="ER66" s="29">
        <v>-83.972931932892891</v>
      </c>
      <c r="ES66" s="29">
        <v>-99.15984021616606</v>
      </c>
      <c r="ET66" s="29">
        <v>-107.97794059253192</v>
      </c>
      <c r="EU66" s="29">
        <v>-105.27979512623779</v>
      </c>
      <c r="EW66" s="1">
        <v>387247</v>
      </c>
      <c r="EX66" s="80">
        <v>398875</v>
      </c>
      <c r="EY66" s="80" t="s">
        <v>863</v>
      </c>
    </row>
    <row r="67" spans="2:155" ht="16" thickBot="1" x14ac:dyDescent="0.4">
      <c r="B67" s="21" t="s">
        <v>325</v>
      </c>
      <c r="C67" s="23">
        <v>13.726357233392598</v>
      </c>
      <c r="D67" s="23">
        <v>12.720899751997145</v>
      </c>
      <c r="E67" s="23">
        <v>12.234139711805916</v>
      </c>
      <c r="F67" s="23">
        <v>11.588197234353885</v>
      </c>
      <c r="G67" s="23">
        <v>10.333998457452225</v>
      </c>
      <c r="H67" s="23">
        <v>8.8761713089383818</v>
      </c>
      <c r="I67" s="23">
        <v>7.250753015510071</v>
      </c>
      <c r="J67" s="23">
        <v>5.5909251287286423</v>
      </c>
      <c r="K67" s="23">
        <v>3.9543315057633492</v>
      </c>
      <c r="L67" s="23">
        <v>2.0804992577101302</v>
      </c>
      <c r="M67" s="23">
        <v>-6.1231727525679105</v>
      </c>
      <c r="N67" s="23">
        <v>-11.8580949964132</v>
      </c>
      <c r="O67" s="23">
        <v>-13.092914040173923</v>
      </c>
      <c r="P67" s="23">
        <v>-12.103834946978026</v>
      </c>
      <c r="Q67" s="24"/>
      <c r="R67" s="23">
        <v>28.726357233392598</v>
      </c>
      <c r="S67" s="23">
        <v>27.720899751997145</v>
      </c>
      <c r="T67" s="23">
        <v>27.234139711805916</v>
      </c>
      <c r="U67" s="23">
        <v>26.588197234353885</v>
      </c>
      <c r="V67" s="23">
        <v>25.333998457452225</v>
      </c>
      <c r="W67" s="23">
        <v>23.876171308938382</v>
      </c>
      <c r="X67" s="23">
        <v>22.250753015510071</v>
      </c>
      <c r="Y67" s="23">
        <v>20.590925128728642</v>
      </c>
      <c r="Z67" s="23">
        <v>18.954331505763349</v>
      </c>
      <c r="AA67" s="23">
        <v>17.08049925771013</v>
      </c>
      <c r="AB67" s="23">
        <v>8.8768272474320895</v>
      </c>
      <c r="AC67" s="23">
        <v>3.1419050035867997</v>
      </c>
      <c r="AD67" s="23">
        <v>1.9070859598260768</v>
      </c>
      <c r="AE67" s="23">
        <v>2.8961650530219742</v>
      </c>
      <c r="AG67" s="25">
        <v>14.292822865380344</v>
      </c>
      <c r="AH67" s="25">
        <v>13.724739722778615</v>
      </c>
      <c r="AI67" s="25">
        <v>12.878848704014679</v>
      </c>
      <c r="AJ67" s="25">
        <v>11.944834321672097</v>
      </c>
      <c r="AK67" s="25">
        <v>10.920877277550474</v>
      </c>
      <c r="AL67" s="25">
        <v>9.7866507261396976</v>
      </c>
      <c r="AM67" s="25">
        <v>8.5087016618366107</v>
      </c>
      <c r="AN67" s="25">
        <v>6.5695571423700585</v>
      </c>
      <c r="AO67" s="25">
        <v>4.3691173219931159</v>
      </c>
      <c r="AP67" s="25">
        <v>2.0236146893315095</v>
      </c>
      <c r="AQ67" s="25">
        <v>-1.5321791623924526</v>
      </c>
      <c r="AR67" s="25">
        <v>-4.99157981613142</v>
      </c>
      <c r="AS67" s="25">
        <v>-7.6957457132906342</v>
      </c>
      <c r="AT67" s="25">
        <v>-9.6255418578342073</v>
      </c>
      <c r="AV67" s="26">
        <v>29.292822865380344</v>
      </c>
      <c r="AW67" s="26">
        <v>28.724739722778615</v>
      </c>
      <c r="AX67" s="26">
        <v>27.878848704014679</v>
      </c>
      <c r="AY67" s="26">
        <v>26.944834321672097</v>
      </c>
      <c r="AZ67" s="26">
        <v>25.920877277550474</v>
      </c>
      <c r="BA67" s="26">
        <v>24.786650726139698</v>
      </c>
      <c r="BB67" s="26">
        <v>23.508701661836611</v>
      </c>
      <c r="BC67" s="26">
        <v>21.569557142370059</v>
      </c>
      <c r="BD67" s="26">
        <v>19.369117321993116</v>
      </c>
      <c r="BE67" s="26">
        <v>17.023614689331509</v>
      </c>
      <c r="BF67" s="26">
        <v>13.467820837607547</v>
      </c>
      <c r="BG67" s="26">
        <v>10.00842018386858</v>
      </c>
      <c r="BH67" s="26">
        <v>7.3042542867093658</v>
      </c>
      <c r="BI67" s="26">
        <v>5.3744581421657927</v>
      </c>
      <c r="BK67" s="27">
        <v>13.776199509055523</v>
      </c>
      <c r="BL67" s="27">
        <v>12.822908669761318</v>
      </c>
      <c r="BM67" s="27">
        <v>12.387982753332501</v>
      </c>
      <c r="BN67" s="27">
        <v>11.346879878763197</v>
      </c>
      <c r="BO67" s="27">
        <v>10.068494776249366</v>
      </c>
      <c r="BP67" s="27">
        <v>8.6516127219990722</v>
      </c>
      <c r="BQ67" s="27">
        <v>7.0669708399273645</v>
      </c>
      <c r="BR67" s="27">
        <v>5.4460597508890203</v>
      </c>
      <c r="BS67" s="27">
        <v>3.8729490104382194</v>
      </c>
      <c r="BT67" s="27">
        <v>2.148711735257308</v>
      </c>
      <c r="BU67" s="27">
        <v>-5.0613671493019865</v>
      </c>
      <c r="BV67" s="27">
        <v>-10.23813630705888</v>
      </c>
      <c r="BW67" s="27">
        <v>-11.268722037044995</v>
      </c>
      <c r="BX67" s="27">
        <v>-10.278150407583155</v>
      </c>
      <c r="BZ67" s="27">
        <v>28.776199509055523</v>
      </c>
      <c r="CA67" s="27">
        <v>27.822908669761318</v>
      </c>
      <c r="CB67" s="27">
        <v>27.387982753332501</v>
      </c>
      <c r="CC67" s="27">
        <v>26.346879878763197</v>
      </c>
      <c r="CD67" s="27">
        <v>25.068494776249366</v>
      </c>
      <c r="CE67" s="27">
        <v>23.651612721999072</v>
      </c>
      <c r="CF67" s="27">
        <v>22.066970839927365</v>
      </c>
      <c r="CG67" s="27">
        <v>20.44605975088902</v>
      </c>
      <c r="CH67" s="27">
        <v>18.872949010438219</v>
      </c>
      <c r="CI67" s="27">
        <v>17.148711735257308</v>
      </c>
      <c r="CJ67" s="27">
        <v>9.9386328506980135</v>
      </c>
      <c r="CK67" s="27">
        <v>4.7618636929411196</v>
      </c>
      <c r="CL67" s="27">
        <v>3.731277962955005</v>
      </c>
      <c r="CM67" s="27">
        <v>4.7218495924168451</v>
      </c>
      <c r="CO67" s="28">
        <v>13.782685046275226</v>
      </c>
      <c r="CP67" s="28">
        <v>12.845329912297984</v>
      </c>
      <c r="CQ67" s="28">
        <v>12.440122895689278</v>
      </c>
      <c r="CR67" s="28">
        <v>11.870723178878798</v>
      </c>
      <c r="CS67" s="28">
        <v>10.934544018392188</v>
      </c>
      <c r="CT67" s="28">
        <v>9.6932182340805184</v>
      </c>
      <c r="CU67" s="28">
        <v>7.8688990345293064</v>
      </c>
      <c r="CV67" s="28">
        <v>5.963583347862766</v>
      </c>
      <c r="CW67" s="28">
        <v>4.2894457195932034</v>
      </c>
      <c r="CX67" s="28">
        <v>-5.9202879229535768</v>
      </c>
      <c r="CY67" s="28">
        <v>-15.669730905542167</v>
      </c>
      <c r="CZ67" s="28">
        <v>-31.499196701315412</v>
      </c>
      <c r="DA67" s="28">
        <v>-41.78639104514312</v>
      </c>
      <c r="DB67" s="28">
        <v>-49.461767462906238</v>
      </c>
      <c r="DD67" s="28">
        <v>28.782685046275226</v>
      </c>
      <c r="DE67" s="28">
        <v>27.845329912297984</v>
      </c>
      <c r="DF67" s="28">
        <v>27.440122895689278</v>
      </c>
      <c r="DG67" s="28">
        <v>26.870723178878798</v>
      </c>
      <c r="DH67" s="28">
        <v>25.934544018392188</v>
      </c>
      <c r="DI67" s="28">
        <v>24.693218234080518</v>
      </c>
      <c r="DJ67" s="28">
        <v>22.868899034529306</v>
      </c>
      <c r="DK67" s="28">
        <v>20.963583347862766</v>
      </c>
      <c r="DL67" s="28">
        <v>19.289445719593203</v>
      </c>
      <c r="DM67" s="28">
        <v>9.0797120770464232</v>
      </c>
      <c r="DN67" s="28">
        <v>-0.66973090554216697</v>
      </c>
      <c r="DO67" s="28">
        <v>-16.499196701315412</v>
      </c>
      <c r="DP67" s="28">
        <v>-26.78639104514312</v>
      </c>
      <c r="DQ67" s="28">
        <v>-34.461767462906238</v>
      </c>
      <c r="DS67" s="29">
        <v>13.774503085242245</v>
      </c>
      <c r="DT67" s="29">
        <v>12.786685098874415</v>
      </c>
      <c r="DU67" s="29">
        <v>12.427713870660654</v>
      </c>
      <c r="DV67" s="29">
        <v>11.744949824838372</v>
      </c>
      <c r="DW67" s="29">
        <v>10.715684203061755</v>
      </c>
      <c r="DX67" s="29">
        <v>9.6670082762729947</v>
      </c>
      <c r="DY67" s="29">
        <v>8.2708333341057028</v>
      </c>
      <c r="DZ67" s="29">
        <v>6.6888334130375995</v>
      </c>
      <c r="EA67" s="29">
        <v>5.0039803174016413</v>
      </c>
      <c r="EB67" s="29">
        <v>1.2213868658883484</v>
      </c>
      <c r="EC67" s="29">
        <v>-23.975193133647991</v>
      </c>
      <c r="ED67" s="29">
        <v>-36.450056727897902</v>
      </c>
      <c r="EE67" s="29">
        <v>-43.272384595748719</v>
      </c>
      <c r="EF67" s="29">
        <v>-42.05776639088873</v>
      </c>
      <c r="EH67" s="29">
        <v>28.774503085242245</v>
      </c>
      <c r="EI67" s="29">
        <v>27.786685098874415</v>
      </c>
      <c r="EJ67" s="29">
        <v>27.427713870660654</v>
      </c>
      <c r="EK67" s="29">
        <v>26.744949824838372</v>
      </c>
      <c r="EL67" s="29">
        <v>25.715684203061755</v>
      </c>
      <c r="EM67" s="29">
        <v>24.667008276272995</v>
      </c>
      <c r="EN67" s="29">
        <v>23.270833334105703</v>
      </c>
      <c r="EO67" s="29">
        <v>21.688833413037599</v>
      </c>
      <c r="EP67" s="29">
        <v>20.003980317401641</v>
      </c>
      <c r="EQ67" s="29">
        <v>16.221386865888348</v>
      </c>
      <c r="ER67" s="29">
        <v>-8.9751931336479913</v>
      </c>
      <c r="ES67" s="29">
        <v>-21.450056727897902</v>
      </c>
      <c r="ET67" s="29">
        <v>-28.272384595748719</v>
      </c>
      <c r="EU67" s="29">
        <v>-27.05776639088873</v>
      </c>
      <c r="EW67" s="1">
        <v>334559</v>
      </c>
      <c r="EX67" s="80">
        <v>443368</v>
      </c>
      <c r="EY67" s="80" t="s">
        <v>876</v>
      </c>
    </row>
    <row r="68" spans="2:155" ht="16" thickBot="1" x14ac:dyDescent="0.4">
      <c r="B68" s="21" t="s">
        <v>329</v>
      </c>
      <c r="C68" s="23">
        <v>20.06168336439551</v>
      </c>
      <c r="D68" s="23">
        <v>19.959581116676489</v>
      </c>
      <c r="E68" s="23">
        <v>19.928821476785782</v>
      </c>
      <c r="F68" s="23">
        <v>19.889239924868029</v>
      </c>
      <c r="G68" s="23">
        <v>19.834335239880794</v>
      </c>
      <c r="H68" s="23">
        <v>19.764422918468611</v>
      </c>
      <c r="I68" s="23">
        <v>19.690219975087555</v>
      </c>
      <c r="J68" s="23">
        <v>19.615774123105815</v>
      </c>
      <c r="K68" s="23">
        <v>19.539547655515634</v>
      </c>
      <c r="L68" s="23">
        <v>19.448355203370724</v>
      </c>
      <c r="M68" s="23">
        <v>18.933662501918615</v>
      </c>
      <c r="N68" s="23">
        <v>18.160662865336999</v>
      </c>
      <c r="O68" s="23">
        <v>17.522390956647943</v>
      </c>
      <c r="P68" s="23">
        <v>16.834074093523888</v>
      </c>
      <c r="Q68" s="24"/>
      <c r="R68" s="23">
        <v>20.046683364395509</v>
      </c>
      <c r="S68" s="23">
        <v>19.944581116676488</v>
      </c>
      <c r="T68" s="23">
        <v>19.913821476785781</v>
      </c>
      <c r="U68" s="23">
        <v>19.874239924868029</v>
      </c>
      <c r="V68" s="23">
        <v>19.819335239880793</v>
      </c>
      <c r="W68" s="23">
        <v>19.749422918468611</v>
      </c>
      <c r="X68" s="23">
        <v>19.675219975087554</v>
      </c>
      <c r="Y68" s="23">
        <v>19.600774123105815</v>
      </c>
      <c r="Z68" s="23">
        <v>19.524547655515633</v>
      </c>
      <c r="AA68" s="23">
        <v>19.433355203370724</v>
      </c>
      <c r="AB68" s="23">
        <v>18.918662501918615</v>
      </c>
      <c r="AC68" s="23">
        <v>18.145662865336998</v>
      </c>
      <c r="AD68" s="23">
        <v>17.507390956647942</v>
      </c>
      <c r="AE68" s="23">
        <v>16.819074093523888</v>
      </c>
      <c r="AG68" s="25">
        <v>20.143962781861543</v>
      </c>
      <c r="AH68" s="25">
        <v>20.110006676649473</v>
      </c>
      <c r="AI68" s="25">
        <v>20.059130311276355</v>
      </c>
      <c r="AJ68" s="25">
        <v>20.004386950135416</v>
      </c>
      <c r="AK68" s="25">
        <v>19.941282023581849</v>
      </c>
      <c r="AL68" s="25">
        <v>19.869949603743141</v>
      </c>
      <c r="AM68" s="25">
        <v>19.791932267838067</v>
      </c>
      <c r="AN68" s="25">
        <v>19.71210876592794</v>
      </c>
      <c r="AO68" s="25">
        <v>19.630323771846431</v>
      </c>
      <c r="AP68" s="25">
        <v>19.547109926595237</v>
      </c>
      <c r="AQ68" s="25">
        <v>19.194055087024573</v>
      </c>
      <c r="AR68" s="25">
        <v>18.757775398250178</v>
      </c>
      <c r="AS68" s="25">
        <v>18.242278145510156</v>
      </c>
      <c r="AT68" s="25">
        <v>17.778558605272579</v>
      </c>
      <c r="AV68" s="26">
        <v>20.128962781861542</v>
      </c>
      <c r="AW68" s="26">
        <v>20.095006676649472</v>
      </c>
      <c r="AX68" s="26">
        <v>20.044130311276355</v>
      </c>
      <c r="AY68" s="26">
        <v>19.989386950135415</v>
      </c>
      <c r="AZ68" s="26">
        <v>19.926282023581848</v>
      </c>
      <c r="BA68" s="26">
        <v>19.85494960374314</v>
      </c>
      <c r="BB68" s="26">
        <v>19.776932267838067</v>
      </c>
      <c r="BC68" s="26">
        <v>19.69710876592794</v>
      </c>
      <c r="BD68" s="26">
        <v>19.61532377184643</v>
      </c>
      <c r="BE68" s="26">
        <v>19.532109926595236</v>
      </c>
      <c r="BF68" s="26">
        <v>19.179055087024572</v>
      </c>
      <c r="BG68" s="26">
        <v>18.742775398250178</v>
      </c>
      <c r="BH68" s="26">
        <v>18.227278145510155</v>
      </c>
      <c r="BI68" s="26">
        <v>17.763558605272578</v>
      </c>
      <c r="BK68" s="27">
        <v>20.06287666993299</v>
      </c>
      <c r="BL68" s="27">
        <v>19.963755342455549</v>
      </c>
      <c r="BM68" s="27">
        <v>19.935809022266209</v>
      </c>
      <c r="BN68" s="27">
        <v>19.897561100631108</v>
      </c>
      <c r="BO68" s="27">
        <v>19.844413939912499</v>
      </c>
      <c r="BP68" s="27">
        <v>19.776389426110704</v>
      </c>
      <c r="BQ68" s="27">
        <v>19.70410138519761</v>
      </c>
      <c r="BR68" s="27">
        <v>19.631602794144939</v>
      </c>
      <c r="BS68" s="27">
        <v>19.558605363263155</v>
      </c>
      <c r="BT68" s="27">
        <v>19.474715694085866</v>
      </c>
      <c r="BU68" s="27">
        <v>19.039645452172284</v>
      </c>
      <c r="BV68" s="27">
        <v>18.61188622031537</v>
      </c>
      <c r="BW68" s="27">
        <v>18.137139881523456</v>
      </c>
      <c r="BX68" s="27">
        <v>17.756732530169032</v>
      </c>
      <c r="BZ68" s="27">
        <v>20.04787666993299</v>
      </c>
      <c r="CA68" s="27">
        <v>19.948755342455549</v>
      </c>
      <c r="CB68" s="27">
        <v>19.920809022266209</v>
      </c>
      <c r="CC68" s="27">
        <v>19.882561100631108</v>
      </c>
      <c r="CD68" s="27">
        <v>19.829413939912499</v>
      </c>
      <c r="CE68" s="27">
        <v>19.761389426110703</v>
      </c>
      <c r="CF68" s="27">
        <v>19.68910138519761</v>
      </c>
      <c r="CG68" s="27">
        <v>19.616602794144939</v>
      </c>
      <c r="CH68" s="27">
        <v>19.543605363263154</v>
      </c>
      <c r="CI68" s="27">
        <v>19.459715694085865</v>
      </c>
      <c r="CJ68" s="27">
        <v>19.024645452172283</v>
      </c>
      <c r="CK68" s="27">
        <v>18.596886220315369</v>
      </c>
      <c r="CL68" s="27">
        <v>18.122139881523456</v>
      </c>
      <c r="CM68" s="27">
        <v>17.741732530169031</v>
      </c>
      <c r="CO68" s="28">
        <v>20.064369525791015</v>
      </c>
      <c r="CP68" s="28">
        <v>19.965199879082697</v>
      </c>
      <c r="CQ68" s="28">
        <v>19.937806059066176</v>
      </c>
      <c r="CR68" s="28">
        <v>19.9004472544054</v>
      </c>
      <c r="CS68" s="28">
        <v>19.848750960993044</v>
      </c>
      <c r="CT68" s="28">
        <v>19.772508632690151</v>
      </c>
      <c r="CU68" s="28">
        <v>19.67744907145217</v>
      </c>
      <c r="CV68" s="28">
        <v>19.575057411977699</v>
      </c>
      <c r="CW68" s="28">
        <v>19.471326134999373</v>
      </c>
      <c r="CX68" s="28">
        <v>19.36337523612784</v>
      </c>
      <c r="CY68" s="28">
        <v>18.246429084390428</v>
      </c>
      <c r="CZ68" s="28">
        <v>16.452975070399404</v>
      </c>
      <c r="DA68" s="28">
        <v>15.037090185026253</v>
      </c>
      <c r="DB68" s="28">
        <v>14.168224444415914</v>
      </c>
      <c r="DD68" s="28">
        <v>20.049369525791015</v>
      </c>
      <c r="DE68" s="28">
        <v>19.950199879082696</v>
      </c>
      <c r="DF68" s="28">
        <v>19.922806059066176</v>
      </c>
      <c r="DG68" s="28">
        <v>19.885447254405399</v>
      </c>
      <c r="DH68" s="28">
        <v>19.833750960993044</v>
      </c>
      <c r="DI68" s="28">
        <v>19.757508632690151</v>
      </c>
      <c r="DJ68" s="28">
        <v>19.662449071452169</v>
      </c>
      <c r="DK68" s="28">
        <v>19.560057411977699</v>
      </c>
      <c r="DL68" s="28">
        <v>19.456326134999372</v>
      </c>
      <c r="DM68" s="28">
        <v>19.34837523612784</v>
      </c>
      <c r="DN68" s="28">
        <v>18.231429084390427</v>
      </c>
      <c r="DO68" s="28">
        <v>16.437975070399403</v>
      </c>
      <c r="DP68" s="28">
        <v>15.022090185026252</v>
      </c>
      <c r="DQ68" s="28">
        <v>14.153224444415914</v>
      </c>
      <c r="DS68" s="29">
        <v>20.063984253987073</v>
      </c>
      <c r="DT68" s="29">
        <v>19.960649324939517</v>
      </c>
      <c r="DU68" s="29">
        <v>19.929652517711723</v>
      </c>
      <c r="DV68" s="29">
        <v>19.88824924343486</v>
      </c>
      <c r="DW68" s="29">
        <v>19.826116600212714</v>
      </c>
      <c r="DX68" s="29">
        <v>19.732520483377641</v>
      </c>
      <c r="DY68" s="29">
        <v>19.614752177030816</v>
      </c>
      <c r="DZ68" s="29">
        <v>19.481072313035924</v>
      </c>
      <c r="EA68" s="29">
        <v>19.319625887741054</v>
      </c>
      <c r="EB68" s="29">
        <v>19.0053355499034</v>
      </c>
      <c r="EC68" s="29">
        <v>17.221041209570391</v>
      </c>
      <c r="ED68" s="29">
        <v>15.37638006841442</v>
      </c>
      <c r="EE68" s="29">
        <v>14.343817381633464</v>
      </c>
      <c r="EF68" s="29">
        <v>14.287382765886788</v>
      </c>
      <c r="EH68" s="29">
        <v>20.048984253987072</v>
      </c>
      <c r="EI68" s="29">
        <v>19.945649324939517</v>
      </c>
      <c r="EJ68" s="29">
        <v>19.914652517711723</v>
      </c>
      <c r="EK68" s="29">
        <v>19.873249243434859</v>
      </c>
      <c r="EL68" s="29">
        <v>19.811116600212713</v>
      </c>
      <c r="EM68" s="29">
        <v>19.717520483377641</v>
      </c>
      <c r="EN68" s="29">
        <v>19.599752177030815</v>
      </c>
      <c r="EO68" s="29">
        <v>19.466072313035923</v>
      </c>
      <c r="EP68" s="29">
        <v>19.304625887741054</v>
      </c>
      <c r="EQ68" s="29">
        <v>18.990335549903399</v>
      </c>
      <c r="ER68" s="29">
        <v>17.20604120957039</v>
      </c>
      <c r="ES68" s="29">
        <v>15.361380068414419</v>
      </c>
      <c r="ET68" s="29">
        <v>14.328817381633463</v>
      </c>
      <c r="EU68" s="29">
        <v>14.272382765886787</v>
      </c>
      <c r="EW68" s="1">
        <v>341861</v>
      </c>
      <c r="EX68" s="80">
        <v>458979</v>
      </c>
      <c r="EY68" s="80" t="s">
        <v>868</v>
      </c>
    </row>
    <row r="69" spans="2:155" ht="16" thickBot="1" x14ac:dyDescent="0.4">
      <c r="B69" s="21" t="s">
        <v>332</v>
      </c>
      <c r="C69" s="23">
        <v>60.303962986332735</v>
      </c>
      <c r="D69" s="23">
        <v>58.53678837633101</v>
      </c>
      <c r="E69" s="23">
        <v>57.39410784870536</v>
      </c>
      <c r="F69" s="23">
        <v>56.226067747240819</v>
      </c>
      <c r="G69" s="23">
        <v>54.875412738443273</v>
      </c>
      <c r="H69" s="23">
        <v>53.334400015365127</v>
      </c>
      <c r="I69" s="23">
        <v>51.617052961532721</v>
      </c>
      <c r="J69" s="23">
        <v>49.849489230738072</v>
      </c>
      <c r="K69" s="23">
        <v>48.072314895359568</v>
      </c>
      <c r="L69" s="23">
        <v>45.712500873278145</v>
      </c>
      <c r="M69" s="23">
        <v>35.97336158474404</v>
      </c>
      <c r="N69" s="23">
        <v>30.284778550925481</v>
      </c>
      <c r="O69" s="23">
        <v>25.837037129208625</v>
      </c>
      <c r="P69" s="23">
        <v>27.413172045888643</v>
      </c>
      <c r="Q69" s="24"/>
      <c r="R69" s="23">
        <v>78.303962986332735</v>
      </c>
      <c r="S69" s="23">
        <v>76.536788376331003</v>
      </c>
      <c r="T69" s="23">
        <v>75.39410784870536</v>
      </c>
      <c r="U69" s="23">
        <v>74.226067747240819</v>
      </c>
      <c r="V69" s="23">
        <v>72.875412738443273</v>
      </c>
      <c r="W69" s="23">
        <v>71.334400015365134</v>
      </c>
      <c r="X69" s="23">
        <v>69.617052961532721</v>
      </c>
      <c r="Y69" s="23">
        <v>67.849489230738072</v>
      </c>
      <c r="Z69" s="23">
        <v>66.072314895359568</v>
      </c>
      <c r="AA69" s="23">
        <v>63.712500873278145</v>
      </c>
      <c r="AB69" s="23">
        <v>53.97336158474404</v>
      </c>
      <c r="AC69" s="23">
        <v>48.284778550925481</v>
      </c>
      <c r="AD69" s="23">
        <v>43.837037129208625</v>
      </c>
      <c r="AE69" s="23">
        <v>45.413172045888643</v>
      </c>
      <c r="AG69" s="25">
        <v>61.169517311309974</v>
      </c>
      <c r="AH69" s="25">
        <v>60.179532135150808</v>
      </c>
      <c r="AI69" s="25">
        <v>58.893753829355198</v>
      </c>
      <c r="AJ69" s="25">
        <v>57.846996502891535</v>
      </c>
      <c r="AK69" s="25">
        <v>56.65218128768884</v>
      </c>
      <c r="AL69" s="25">
        <v>55.277920265239743</v>
      </c>
      <c r="AM69" s="25">
        <v>53.712998861370828</v>
      </c>
      <c r="AN69" s="25">
        <v>52.074527027514137</v>
      </c>
      <c r="AO69" s="25">
        <v>50.366383656064784</v>
      </c>
      <c r="AP69" s="25">
        <v>48.523131831142393</v>
      </c>
      <c r="AQ69" s="25">
        <v>43.930512758779145</v>
      </c>
      <c r="AR69" s="25">
        <v>39.765660304199002</v>
      </c>
      <c r="AS69" s="25">
        <v>36.981059715807731</v>
      </c>
      <c r="AT69" s="25">
        <v>35.415521182906275</v>
      </c>
      <c r="AV69" s="26">
        <v>79.169517311309974</v>
      </c>
      <c r="AW69" s="26">
        <v>78.179532135150808</v>
      </c>
      <c r="AX69" s="26">
        <v>76.893753829355205</v>
      </c>
      <c r="AY69" s="26">
        <v>75.846996502891528</v>
      </c>
      <c r="AZ69" s="26">
        <v>74.652181287688848</v>
      </c>
      <c r="BA69" s="26">
        <v>73.277920265239743</v>
      </c>
      <c r="BB69" s="26">
        <v>71.712998861370835</v>
      </c>
      <c r="BC69" s="26">
        <v>70.074527027514137</v>
      </c>
      <c r="BD69" s="26">
        <v>68.366383656064784</v>
      </c>
      <c r="BE69" s="26">
        <v>66.523131831142393</v>
      </c>
      <c r="BF69" s="26">
        <v>61.930512758779145</v>
      </c>
      <c r="BG69" s="26">
        <v>57.765660304199002</v>
      </c>
      <c r="BH69" s="26">
        <v>54.981059715807731</v>
      </c>
      <c r="BI69" s="26">
        <v>53.415521182906275</v>
      </c>
      <c r="BK69" s="27">
        <v>60.338099898818918</v>
      </c>
      <c r="BL69" s="27">
        <v>58.65023562577273</v>
      </c>
      <c r="BM69" s="27">
        <v>57.59262315041709</v>
      </c>
      <c r="BN69" s="27">
        <v>56.504059500653192</v>
      </c>
      <c r="BO69" s="27">
        <v>55.231789067148782</v>
      </c>
      <c r="BP69" s="27">
        <v>53.765832583018835</v>
      </c>
      <c r="BQ69" s="27">
        <v>52.120873910002189</v>
      </c>
      <c r="BR69" s="27">
        <v>50.423228694677093</v>
      </c>
      <c r="BS69" s="27">
        <v>48.754510958322086</v>
      </c>
      <c r="BT69" s="27">
        <v>46.632879394993395</v>
      </c>
      <c r="BU69" s="27">
        <v>37.729257853556803</v>
      </c>
      <c r="BV69" s="27">
        <v>32.628722428082355</v>
      </c>
      <c r="BW69" s="27">
        <v>28.454468750998629</v>
      </c>
      <c r="BX69" s="27">
        <v>29.950615055438234</v>
      </c>
      <c r="BZ69" s="27">
        <v>78.338099898818911</v>
      </c>
      <c r="CA69" s="27">
        <v>76.650235625772723</v>
      </c>
      <c r="CB69" s="27">
        <v>75.592623150417097</v>
      </c>
      <c r="CC69" s="27">
        <v>74.504059500653199</v>
      </c>
      <c r="CD69" s="27">
        <v>73.231789067148782</v>
      </c>
      <c r="CE69" s="27">
        <v>71.765832583018835</v>
      </c>
      <c r="CF69" s="27">
        <v>70.120873910002189</v>
      </c>
      <c r="CG69" s="27">
        <v>68.423228694677093</v>
      </c>
      <c r="CH69" s="27">
        <v>66.754510958322086</v>
      </c>
      <c r="CI69" s="27">
        <v>64.632879394993395</v>
      </c>
      <c r="CJ69" s="27">
        <v>55.729257853556803</v>
      </c>
      <c r="CK69" s="27">
        <v>50.628722428082355</v>
      </c>
      <c r="CL69" s="27">
        <v>46.454468750998629</v>
      </c>
      <c r="CM69" s="27">
        <v>47.950615055438234</v>
      </c>
      <c r="CO69" s="28">
        <v>60.333970349969668</v>
      </c>
      <c r="CP69" s="28">
        <v>58.507647631623193</v>
      </c>
      <c r="CQ69" s="28">
        <v>57.314799914935023</v>
      </c>
      <c r="CR69" s="28">
        <v>56.120400873511237</v>
      </c>
      <c r="CS69" s="28">
        <v>54.6655083836514</v>
      </c>
      <c r="CT69" s="28">
        <v>52.961359855056315</v>
      </c>
      <c r="CU69" s="28">
        <v>50.959491556984574</v>
      </c>
      <c r="CV69" s="28">
        <v>48.903146025595603</v>
      </c>
      <c r="CW69" s="28">
        <v>47.128111122968093</v>
      </c>
      <c r="CX69" s="28">
        <v>45.333802118611672</v>
      </c>
      <c r="CY69" s="28">
        <v>29.670116521614389</v>
      </c>
      <c r="CZ69" s="28">
        <v>12.363888587250386</v>
      </c>
      <c r="DA69" s="28">
        <v>1.3630451277725797</v>
      </c>
      <c r="DB69" s="28">
        <v>-6.1962109826960727</v>
      </c>
      <c r="DD69" s="28">
        <v>78.333970349969661</v>
      </c>
      <c r="DE69" s="28">
        <v>76.5076476316232</v>
      </c>
      <c r="DF69" s="28">
        <v>75.314799914935023</v>
      </c>
      <c r="DG69" s="28">
        <v>74.120400873511244</v>
      </c>
      <c r="DH69" s="28">
        <v>72.6655083836514</v>
      </c>
      <c r="DI69" s="28">
        <v>70.961359855056315</v>
      </c>
      <c r="DJ69" s="28">
        <v>68.959491556984574</v>
      </c>
      <c r="DK69" s="28">
        <v>66.903146025595603</v>
      </c>
      <c r="DL69" s="28">
        <v>65.128111122968093</v>
      </c>
      <c r="DM69" s="28">
        <v>63.333802118611672</v>
      </c>
      <c r="DN69" s="28">
        <v>47.670116521614389</v>
      </c>
      <c r="DO69" s="28">
        <v>30.363888587250386</v>
      </c>
      <c r="DP69" s="28">
        <v>19.36304512777258</v>
      </c>
      <c r="DQ69" s="28">
        <v>11.803789017303927</v>
      </c>
      <c r="DS69" s="29">
        <v>60.348681266425608</v>
      </c>
      <c r="DT69" s="29">
        <v>58.460884954985062</v>
      </c>
      <c r="DU69" s="29">
        <v>57.313276068967347</v>
      </c>
      <c r="DV69" s="29">
        <v>56.230118397095509</v>
      </c>
      <c r="DW69" s="29">
        <v>54.83554149822762</v>
      </c>
      <c r="DX69" s="29">
        <v>53.255505083991466</v>
      </c>
      <c r="DY69" s="29">
        <v>51.550536671072649</v>
      </c>
      <c r="DZ69" s="29">
        <v>49.053717250064935</v>
      </c>
      <c r="EA69" s="29">
        <v>45.919574644875723</v>
      </c>
      <c r="EB69" s="29">
        <v>38.215488341391278</v>
      </c>
      <c r="EC69" s="29">
        <v>16.958777009729161</v>
      </c>
      <c r="ED69" s="29">
        <v>3.0126611567797283</v>
      </c>
      <c r="EE69" s="29">
        <v>-3.9012728575505946</v>
      </c>
      <c r="EF69" s="29">
        <v>-0.46127522844375335</v>
      </c>
      <c r="EH69" s="29">
        <v>78.348681266425615</v>
      </c>
      <c r="EI69" s="29">
        <v>76.460884954985062</v>
      </c>
      <c r="EJ69" s="29">
        <v>75.313276068967355</v>
      </c>
      <c r="EK69" s="29">
        <v>74.230118397095509</v>
      </c>
      <c r="EL69" s="29">
        <v>72.835541498227627</v>
      </c>
      <c r="EM69" s="29">
        <v>71.255505083991466</v>
      </c>
      <c r="EN69" s="29">
        <v>69.550536671072649</v>
      </c>
      <c r="EO69" s="29">
        <v>67.053717250064935</v>
      </c>
      <c r="EP69" s="29">
        <v>63.919574644875723</v>
      </c>
      <c r="EQ69" s="29">
        <v>56.215488341391278</v>
      </c>
      <c r="ER69" s="29">
        <v>34.958777009729161</v>
      </c>
      <c r="ES69" s="29">
        <v>21.012661156779728</v>
      </c>
      <c r="ET69" s="29">
        <v>14.098727142449405</v>
      </c>
      <c r="EU69" s="29">
        <v>17.538724771556247</v>
      </c>
      <c r="EW69" s="1">
        <v>327495</v>
      </c>
      <c r="EX69" s="80">
        <v>477808</v>
      </c>
      <c r="EY69" s="80" t="s">
        <v>873</v>
      </c>
    </row>
    <row r="70" spans="2:155" ht="16" thickBot="1" x14ac:dyDescent="0.4">
      <c r="B70" s="21" t="s">
        <v>404</v>
      </c>
      <c r="C70" s="23">
        <v>37.703622388961676</v>
      </c>
      <c r="D70" s="23">
        <v>33.612384068589876</v>
      </c>
      <c r="E70" s="23">
        <v>30.830439134638013</v>
      </c>
      <c r="F70" s="23">
        <v>27.749957781558649</v>
      </c>
      <c r="G70" s="23">
        <v>24.227488024941763</v>
      </c>
      <c r="H70" s="23">
        <v>20.510900863819089</v>
      </c>
      <c r="I70" s="23">
        <v>16.616316720894147</v>
      </c>
      <c r="J70" s="23">
        <v>11.320125064236933</v>
      </c>
      <c r="K70" s="23">
        <v>8.6739311085090804</v>
      </c>
      <c r="L70" s="23">
        <v>5.6119178029706234</v>
      </c>
      <c r="M70" s="23">
        <v>-12.267075513577197</v>
      </c>
      <c r="N70" s="23">
        <v>-18.341782226139458</v>
      </c>
      <c r="O70" s="23">
        <v>-21.523983732386711</v>
      </c>
      <c r="P70" s="23">
        <v>-20.763672429468102</v>
      </c>
      <c r="Q70" s="24"/>
      <c r="R70" s="23">
        <v>55.703622388961676</v>
      </c>
      <c r="S70" s="23">
        <v>51.612384068589876</v>
      </c>
      <c r="T70" s="23">
        <v>48.830439134638013</v>
      </c>
      <c r="U70" s="23">
        <v>45.749957781558649</v>
      </c>
      <c r="V70" s="23">
        <v>42.227488024941763</v>
      </c>
      <c r="W70" s="23">
        <v>38.510900863819089</v>
      </c>
      <c r="X70" s="23">
        <v>34.616316720894147</v>
      </c>
      <c r="Y70" s="23">
        <v>29.320125064236933</v>
      </c>
      <c r="Z70" s="23">
        <v>26.67393110850908</v>
      </c>
      <c r="AA70" s="23">
        <v>23.611917802970623</v>
      </c>
      <c r="AB70" s="23">
        <v>5.7329244864228031</v>
      </c>
      <c r="AC70" s="23">
        <v>-0.34178222613945763</v>
      </c>
      <c r="AD70" s="23">
        <v>-3.5239837323867107</v>
      </c>
      <c r="AE70" s="23">
        <v>-2.7636724294681017</v>
      </c>
      <c r="AG70" s="25">
        <v>38.360395207433655</v>
      </c>
      <c r="AH70" s="25">
        <v>34.836277379031046</v>
      </c>
      <c r="AI70" s="25">
        <v>31.814679845418553</v>
      </c>
      <c r="AJ70" s="25">
        <v>28.769063205156939</v>
      </c>
      <c r="AK70" s="25">
        <v>25.413217889294828</v>
      </c>
      <c r="AL70" s="25">
        <v>21.839949765898027</v>
      </c>
      <c r="AM70" s="25">
        <v>18.059498796667015</v>
      </c>
      <c r="AN70" s="25">
        <v>15.486582435676141</v>
      </c>
      <c r="AO70" s="25">
        <v>12.780119314148379</v>
      </c>
      <c r="AP70" s="25">
        <v>9.9984936639491053</v>
      </c>
      <c r="AQ70" s="25">
        <v>2.349549936503081</v>
      </c>
      <c r="AR70" s="25">
        <v>-3.3828625299035338</v>
      </c>
      <c r="AS70" s="25">
        <v>-7.1160204250512606</v>
      </c>
      <c r="AT70" s="25">
        <v>-9.6243882816766018</v>
      </c>
      <c r="AV70" s="26">
        <v>56.360395207433655</v>
      </c>
      <c r="AW70" s="26">
        <v>52.836277379031046</v>
      </c>
      <c r="AX70" s="26">
        <v>49.814679845418553</v>
      </c>
      <c r="AY70" s="26">
        <v>46.769063205156939</v>
      </c>
      <c r="AZ70" s="26">
        <v>43.413217889294828</v>
      </c>
      <c r="BA70" s="26">
        <v>39.839949765898027</v>
      </c>
      <c r="BB70" s="26">
        <v>36.059498796667015</v>
      </c>
      <c r="BC70" s="26">
        <v>33.486582435676141</v>
      </c>
      <c r="BD70" s="26">
        <v>30.780119314148379</v>
      </c>
      <c r="BE70" s="26">
        <v>27.998493663949105</v>
      </c>
      <c r="BF70" s="26">
        <v>20.349549936503081</v>
      </c>
      <c r="BG70" s="26">
        <v>14.617137470096466</v>
      </c>
      <c r="BH70" s="26">
        <v>10.883979574948739</v>
      </c>
      <c r="BI70" s="26">
        <v>8.3756117183233982</v>
      </c>
      <c r="BK70" s="27">
        <v>37.786166851932293</v>
      </c>
      <c r="BL70" s="27">
        <v>33.835794672308623</v>
      </c>
      <c r="BM70" s="27">
        <v>31.194593304490255</v>
      </c>
      <c r="BN70" s="27">
        <v>28.21239546986024</v>
      </c>
      <c r="BO70" s="27">
        <v>24.805882154793821</v>
      </c>
      <c r="BP70" s="27">
        <v>21.203611915911424</v>
      </c>
      <c r="BQ70" s="27">
        <v>17.418653622101203</v>
      </c>
      <c r="BR70" s="27">
        <v>12.229546981666942</v>
      </c>
      <c r="BS70" s="27">
        <v>9.7367552585657364</v>
      </c>
      <c r="BT70" s="27">
        <v>6.9868295641876443</v>
      </c>
      <c r="BU70" s="27">
        <v>-9.7873780488154409</v>
      </c>
      <c r="BV70" s="27">
        <v>-14.752081056770578</v>
      </c>
      <c r="BW70" s="27">
        <v>-17.472153745107335</v>
      </c>
      <c r="BX70" s="27">
        <v>-16.275949589667903</v>
      </c>
      <c r="BZ70" s="27">
        <v>55.786166851932293</v>
      </c>
      <c r="CA70" s="27">
        <v>51.835794672308623</v>
      </c>
      <c r="CB70" s="27">
        <v>49.194593304490255</v>
      </c>
      <c r="CC70" s="27">
        <v>46.21239546986024</v>
      </c>
      <c r="CD70" s="27">
        <v>42.805882154793821</v>
      </c>
      <c r="CE70" s="27">
        <v>39.203611915911424</v>
      </c>
      <c r="CF70" s="27">
        <v>35.418653622101203</v>
      </c>
      <c r="CG70" s="27">
        <v>30.229546981666942</v>
      </c>
      <c r="CH70" s="27">
        <v>27.736755258565736</v>
      </c>
      <c r="CI70" s="27">
        <v>24.986829564187644</v>
      </c>
      <c r="CJ70" s="27">
        <v>8.2126219511845591</v>
      </c>
      <c r="CK70" s="27">
        <v>3.247918943229422</v>
      </c>
      <c r="CL70" s="27">
        <v>0.52784625489266546</v>
      </c>
      <c r="CM70" s="27">
        <v>1.7240504103320973</v>
      </c>
      <c r="CO70" s="28">
        <v>37.732696103653922</v>
      </c>
      <c r="CP70" s="28">
        <v>33.676383998775677</v>
      </c>
      <c r="CQ70" s="28">
        <v>30.977803299504217</v>
      </c>
      <c r="CR70" s="28">
        <v>27.985134851118332</v>
      </c>
      <c r="CS70" s="28">
        <v>24.609034561237138</v>
      </c>
      <c r="CT70" s="28">
        <v>21.003155072752733</v>
      </c>
      <c r="CU70" s="28">
        <v>17.092216386025186</v>
      </c>
      <c r="CV70" s="28">
        <v>9.9816888425302466</v>
      </c>
      <c r="CW70" s="28">
        <v>7.7924626997093753</v>
      </c>
      <c r="CX70" s="28">
        <v>5.4631031265932108</v>
      </c>
      <c r="CY70" s="28">
        <v>-16.734857067899298</v>
      </c>
      <c r="CZ70" s="28">
        <v>-47.575167104194122</v>
      </c>
      <c r="DA70" s="28">
        <v>-70.804390609412422</v>
      </c>
      <c r="DB70" s="28">
        <v>-86.038414025308583</v>
      </c>
      <c r="DD70" s="28">
        <v>55.732696103653922</v>
      </c>
      <c r="DE70" s="28">
        <v>51.676383998775677</v>
      </c>
      <c r="DF70" s="28">
        <v>48.977803299504217</v>
      </c>
      <c r="DG70" s="28">
        <v>45.985134851118332</v>
      </c>
      <c r="DH70" s="28">
        <v>42.609034561237138</v>
      </c>
      <c r="DI70" s="28">
        <v>39.003155072752733</v>
      </c>
      <c r="DJ70" s="28">
        <v>35.092216386025186</v>
      </c>
      <c r="DK70" s="28">
        <v>27.981688842530247</v>
      </c>
      <c r="DL70" s="28">
        <v>25.792462699709375</v>
      </c>
      <c r="DM70" s="28">
        <v>23.463103126593211</v>
      </c>
      <c r="DN70" s="28">
        <v>1.2651429321007015</v>
      </c>
      <c r="DO70" s="28">
        <v>-29.575167104194122</v>
      </c>
      <c r="DP70" s="28">
        <v>-52.804390609412422</v>
      </c>
      <c r="DQ70" s="28">
        <v>-68.038414025308583</v>
      </c>
      <c r="DS70" s="29">
        <v>37.830691374972631</v>
      </c>
      <c r="DT70" s="29">
        <v>33.672054695879453</v>
      </c>
      <c r="DU70" s="29">
        <v>31.014064345630217</v>
      </c>
      <c r="DV70" s="29">
        <v>28.261788305403257</v>
      </c>
      <c r="DW70" s="29">
        <v>25.07884314530699</v>
      </c>
      <c r="DX70" s="29">
        <v>17.222825054238001</v>
      </c>
      <c r="DY70" s="29">
        <v>13.96621613427898</v>
      </c>
      <c r="DZ70" s="29">
        <v>9.4195265619609927</v>
      </c>
      <c r="EA70" s="29">
        <v>7.0094558594240368</v>
      </c>
      <c r="EB70" s="29">
        <v>-3.0613429563607184</v>
      </c>
      <c r="EC70" s="29">
        <v>-39.474814069793666</v>
      </c>
      <c r="ED70" s="29">
        <v>-67.157022763000555</v>
      </c>
      <c r="EE70" s="29">
        <v>-82.414581974559468</v>
      </c>
      <c r="EF70" s="29">
        <v>-76.912611672014151</v>
      </c>
      <c r="EH70" s="29">
        <v>55.830691374972631</v>
      </c>
      <c r="EI70" s="29">
        <v>51.672054695879453</v>
      </c>
      <c r="EJ70" s="29">
        <v>49.014064345630217</v>
      </c>
      <c r="EK70" s="29">
        <v>46.261788305403257</v>
      </c>
      <c r="EL70" s="29">
        <v>43.07884314530699</v>
      </c>
      <c r="EM70" s="29">
        <v>35.222825054238001</v>
      </c>
      <c r="EN70" s="29">
        <v>31.96621613427898</v>
      </c>
      <c r="EO70" s="29">
        <v>27.419526561960993</v>
      </c>
      <c r="EP70" s="29">
        <v>25.009455859424037</v>
      </c>
      <c r="EQ70" s="29">
        <v>14.938657043639282</v>
      </c>
      <c r="ER70" s="29">
        <v>-21.474814069793666</v>
      </c>
      <c r="ES70" s="29">
        <v>-49.157022763000555</v>
      </c>
      <c r="ET70" s="29">
        <v>-64.414581974559468</v>
      </c>
      <c r="EU70" s="29">
        <v>-58.912611672014151</v>
      </c>
      <c r="EW70" s="1">
        <v>391131</v>
      </c>
      <c r="EX70" s="80">
        <v>390929</v>
      </c>
      <c r="EY70" s="80" t="s">
        <v>869</v>
      </c>
    </row>
    <row r="71" spans="2:155" ht="16" thickBot="1" x14ac:dyDescent="0.4">
      <c r="B71" s="21" t="s">
        <v>345</v>
      </c>
      <c r="C71" s="23">
        <v>23.903423284734856</v>
      </c>
      <c r="D71" s="23">
        <v>21.017095381017285</v>
      </c>
      <c r="E71" s="23">
        <v>18.831439017856241</v>
      </c>
      <c r="F71" s="23">
        <v>16.371973654606663</v>
      </c>
      <c r="G71" s="23">
        <v>13.274493288354691</v>
      </c>
      <c r="H71" s="23">
        <v>9.852451532744297</v>
      </c>
      <c r="I71" s="23">
        <v>6.2145482748318841</v>
      </c>
      <c r="J71" s="23">
        <v>2.5129452288897909</v>
      </c>
      <c r="K71" s="23">
        <v>-1.2374224129223705</v>
      </c>
      <c r="L71" s="23">
        <v>-5.4958193589690154</v>
      </c>
      <c r="M71" s="23">
        <v>-20.567582364435395</v>
      </c>
      <c r="N71" s="23">
        <v>-28.393279756878428</v>
      </c>
      <c r="O71" s="23">
        <v>-30.22215285722848</v>
      </c>
      <c r="P71" s="23">
        <v>-29.458617216049277</v>
      </c>
      <c r="Q71" s="24"/>
      <c r="R71" s="23">
        <v>61.903423284734856</v>
      </c>
      <c r="S71" s="23">
        <v>59.017095381017285</v>
      </c>
      <c r="T71" s="23">
        <v>56.831439017856241</v>
      </c>
      <c r="U71" s="23">
        <v>54.371973654606663</v>
      </c>
      <c r="V71" s="23">
        <v>51.274493288354691</v>
      </c>
      <c r="W71" s="23">
        <v>47.852451532744297</v>
      </c>
      <c r="X71" s="23">
        <v>44.214548274831884</v>
      </c>
      <c r="Y71" s="23">
        <v>40.512945228889791</v>
      </c>
      <c r="Z71" s="23">
        <v>36.762577587077629</v>
      </c>
      <c r="AA71" s="23">
        <v>32.504180641030985</v>
      </c>
      <c r="AB71" s="23">
        <v>17.432417635564605</v>
      </c>
      <c r="AC71" s="23">
        <v>9.6067202431215719</v>
      </c>
      <c r="AD71" s="23">
        <v>7.7778471427715203</v>
      </c>
      <c r="AE71" s="23">
        <v>8.5413827839507235</v>
      </c>
      <c r="AG71" s="25">
        <v>25.18063472719399</v>
      </c>
      <c r="AH71" s="25">
        <v>23.407972060499148</v>
      </c>
      <c r="AI71" s="25">
        <v>20.827750384833308</v>
      </c>
      <c r="AJ71" s="25">
        <v>18.529286341797558</v>
      </c>
      <c r="AK71" s="25">
        <v>15.758666770603071</v>
      </c>
      <c r="AL71" s="25">
        <v>12.651757968482656</v>
      </c>
      <c r="AM71" s="25">
        <v>9.2624907138289529</v>
      </c>
      <c r="AN71" s="25">
        <v>5.7624377480808278</v>
      </c>
      <c r="AO71" s="25">
        <v>2.1402680882160894</v>
      </c>
      <c r="AP71" s="25">
        <v>-1.5561877563900737</v>
      </c>
      <c r="AQ71" s="25">
        <v>-13.013865768396556</v>
      </c>
      <c r="AR71" s="25">
        <v>-21.139725765603657</v>
      </c>
      <c r="AS71" s="25">
        <v>-25.475488062536499</v>
      </c>
      <c r="AT71" s="25">
        <v>-28.008126646704966</v>
      </c>
      <c r="AV71" s="26">
        <v>63.18063472719399</v>
      </c>
      <c r="AW71" s="26">
        <v>61.407972060499148</v>
      </c>
      <c r="AX71" s="26">
        <v>58.827750384833308</v>
      </c>
      <c r="AY71" s="26">
        <v>56.529286341797558</v>
      </c>
      <c r="AZ71" s="26">
        <v>53.758666770603071</v>
      </c>
      <c r="BA71" s="26">
        <v>50.651757968482656</v>
      </c>
      <c r="BB71" s="26">
        <v>47.262490713828953</v>
      </c>
      <c r="BC71" s="26">
        <v>43.762437748080828</v>
      </c>
      <c r="BD71" s="26">
        <v>40.140268088216089</v>
      </c>
      <c r="BE71" s="26">
        <v>36.443812243609926</v>
      </c>
      <c r="BF71" s="26">
        <v>24.986134231603444</v>
      </c>
      <c r="BG71" s="26">
        <v>16.860274234396343</v>
      </c>
      <c r="BH71" s="26">
        <v>12.524511937463501</v>
      </c>
      <c r="BI71" s="26">
        <v>9.9918733532950341</v>
      </c>
      <c r="BK71" s="27">
        <v>24.008041866880077</v>
      </c>
      <c r="BL71" s="27">
        <v>21.290503499067853</v>
      </c>
      <c r="BM71" s="27">
        <v>19.277852887778778</v>
      </c>
      <c r="BN71" s="27">
        <v>16.949781298894607</v>
      </c>
      <c r="BO71" s="27">
        <v>14.018894147678068</v>
      </c>
      <c r="BP71" s="27">
        <v>10.764459747698822</v>
      </c>
      <c r="BQ71" s="27">
        <v>7.2912367921897783</v>
      </c>
      <c r="BR71" s="27">
        <v>3.7507250200789031</v>
      </c>
      <c r="BS71" s="27">
        <v>0.22241627340956427</v>
      </c>
      <c r="BT71" s="27">
        <v>-3.5971972536239321</v>
      </c>
      <c r="BU71" s="27">
        <v>-17.145914995582785</v>
      </c>
      <c r="BV71" s="27">
        <v>-23.830586230316442</v>
      </c>
      <c r="BW71" s="27">
        <v>-25.144471898281097</v>
      </c>
      <c r="BX71" s="27">
        <v>-24.025580717019665</v>
      </c>
      <c r="BZ71" s="27">
        <v>62.008041866880077</v>
      </c>
      <c r="CA71" s="27">
        <v>59.290503499067853</v>
      </c>
      <c r="CB71" s="27">
        <v>57.277852887778778</v>
      </c>
      <c r="CC71" s="27">
        <v>54.949781298894607</v>
      </c>
      <c r="CD71" s="27">
        <v>52.018894147678068</v>
      </c>
      <c r="CE71" s="27">
        <v>48.764459747698822</v>
      </c>
      <c r="CF71" s="27">
        <v>45.291236792189778</v>
      </c>
      <c r="CG71" s="27">
        <v>41.750725020078903</v>
      </c>
      <c r="CH71" s="27">
        <v>38.222416273409564</v>
      </c>
      <c r="CI71" s="27">
        <v>34.402802746376068</v>
      </c>
      <c r="CJ71" s="27">
        <v>20.854085004417215</v>
      </c>
      <c r="CK71" s="27">
        <v>14.169413769683558</v>
      </c>
      <c r="CL71" s="27">
        <v>12.855528101718903</v>
      </c>
      <c r="CM71" s="27">
        <v>13.974419282980335</v>
      </c>
      <c r="CO71" s="28">
        <v>23.978905251574034</v>
      </c>
      <c r="CP71" s="28">
        <v>21.142172530770878</v>
      </c>
      <c r="CQ71" s="28">
        <v>19.027164468908524</v>
      </c>
      <c r="CR71" s="28">
        <v>16.595041499225346</v>
      </c>
      <c r="CS71" s="28">
        <v>13.625498696085884</v>
      </c>
      <c r="CT71" s="28">
        <v>10.265750960153326</v>
      </c>
      <c r="CU71" s="28">
        <v>6.508618458514519</v>
      </c>
      <c r="CV71" s="28">
        <v>2.686593434933954</v>
      </c>
      <c r="CW71" s="28">
        <v>-0.70482424040912406</v>
      </c>
      <c r="CX71" s="28">
        <v>-4.1432766962558958</v>
      </c>
      <c r="CY71" s="28">
        <v>-23.010163803280705</v>
      </c>
      <c r="CZ71" s="28">
        <v>-57.299109119802608</v>
      </c>
      <c r="DA71" s="28">
        <v>-81.837603394620942</v>
      </c>
      <c r="DB71" s="28">
        <v>-98.390735822178499</v>
      </c>
      <c r="DD71" s="28">
        <v>61.978905251574034</v>
      </c>
      <c r="DE71" s="28">
        <v>59.142172530770878</v>
      </c>
      <c r="DF71" s="28">
        <v>57.027164468908524</v>
      </c>
      <c r="DG71" s="28">
        <v>54.595041499225346</v>
      </c>
      <c r="DH71" s="28">
        <v>51.625498696085884</v>
      </c>
      <c r="DI71" s="28">
        <v>48.265750960153326</v>
      </c>
      <c r="DJ71" s="28">
        <v>44.508618458514519</v>
      </c>
      <c r="DK71" s="28">
        <v>40.686593434933954</v>
      </c>
      <c r="DL71" s="28">
        <v>37.295175759590876</v>
      </c>
      <c r="DM71" s="28">
        <v>33.856723303744104</v>
      </c>
      <c r="DN71" s="28">
        <v>14.989836196719295</v>
      </c>
      <c r="DO71" s="28">
        <v>-19.299109119802608</v>
      </c>
      <c r="DP71" s="28">
        <v>-43.837603394620942</v>
      </c>
      <c r="DQ71" s="28">
        <v>-60.390735822178499</v>
      </c>
      <c r="DS71" s="29">
        <v>23.798649217638456</v>
      </c>
      <c r="DT71" s="29">
        <v>20.59679050482282</v>
      </c>
      <c r="DU71" s="29">
        <v>18.487071610081031</v>
      </c>
      <c r="DV71" s="29">
        <v>16.280174448056158</v>
      </c>
      <c r="DW71" s="29">
        <v>13.53576423435527</v>
      </c>
      <c r="DX71" s="29">
        <v>10.587161754380901</v>
      </c>
      <c r="DY71" s="29">
        <v>7.2906801456298496</v>
      </c>
      <c r="DZ71" s="29">
        <v>4.0421406340848165</v>
      </c>
      <c r="EA71" s="29">
        <v>0.64317615291790275</v>
      </c>
      <c r="EB71" s="29">
        <v>-8.0881878678577266</v>
      </c>
      <c r="EC71" s="29">
        <v>-48.613983469276036</v>
      </c>
      <c r="ED71" s="29">
        <v>-79.046589963483484</v>
      </c>
      <c r="EE71" s="29">
        <v>-95.108989200602139</v>
      </c>
      <c r="EF71" s="29">
        <v>-89.090581505774992</v>
      </c>
      <c r="EH71" s="29">
        <v>61.798649217638456</v>
      </c>
      <c r="EI71" s="29">
        <v>58.59679050482282</v>
      </c>
      <c r="EJ71" s="29">
        <v>56.487071610081031</v>
      </c>
      <c r="EK71" s="29">
        <v>54.280174448056158</v>
      </c>
      <c r="EL71" s="29">
        <v>51.53576423435527</v>
      </c>
      <c r="EM71" s="29">
        <v>48.587161754380901</v>
      </c>
      <c r="EN71" s="29">
        <v>45.29068014562985</v>
      </c>
      <c r="EO71" s="29">
        <v>42.042140634084816</v>
      </c>
      <c r="EP71" s="29">
        <v>38.643176152917903</v>
      </c>
      <c r="EQ71" s="29">
        <v>29.911812132142273</v>
      </c>
      <c r="ER71" s="29">
        <v>-10.613983469276036</v>
      </c>
      <c r="ES71" s="29">
        <v>-41.046589963483484</v>
      </c>
      <c r="ET71" s="29">
        <v>-57.108989200602139</v>
      </c>
      <c r="EU71" s="29">
        <v>-51.090581505774992</v>
      </c>
      <c r="EW71" s="1">
        <v>382900</v>
      </c>
      <c r="EX71" s="80">
        <v>393269</v>
      </c>
      <c r="EY71" s="80" t="s">
        <v>859</v>
      </c>
    </row>
    <row r="72" spans="2:155" ht="16" thickBot="1" x14ac:dyDescent="0.4">
      <c r="B72" s="21" t="s">
        <v>347</v>
      </c>
      <c r="C72" s="23">
        <v>57.040672406538881</v>
      </c>
      <c r="D72" s="23">
        <v>55.10226293261595</v>
      </c>
      <c r="E72" s="23">
        <v>53.668441309627994</v>
      </c>
      <c r="F72" s="23">
        <v>52.235420283087549</v>
      </c>
      <c r="G72" s="23">
        <v>50.487388798409683</v>
      </c>
      <c r="H72" s="23">
        <v>48.532528303886949</v>
      </c>
      <c r="I72" s="23">
        <v>46.384741178450057</v>
      </c>
      <c r="J72" s="23">
        <v>44.173094697086555</v>
      </c>
      <c r="K72" s="23">
        <v>42.003373932116503</v>
      </c>
      <c r="L72" s="23">
        <v>39.493133551784595</v>
      </c>
      <c r="M72" s="23">
        <v>30.059315854884744</v>
      </c>
      <c r="N72" s="23">
        <v>24.790764192069943</v>
      </c>
      <c r="O72" s="23">
        <v>23.296089223628755</v>
      </c>
      <c r="P72" s="23">
        <v>23.591989189466588</v>
      </c>
      <c r="Q72" s="24"/>
      <c r="R72" s="23">
        <v>75.040672406538874</v>
      </c>
      <c r="S72" s="23">
        <v>73.102262932615957</v>
      </c>
      <c r="T72" s="23">
        <v>71.668441309627994</v>
      </c>
      <c r="U72" s="23">
        <v>70.235420283087549</v>
      </c>
      <c r="V72" s="23">
        <v>68.487388798409683</v>
      </c>
      <c r="W72" s="23">
        <v>66.532528303886949</v>
      </c>
      <c r="X72" s="23">
        <v>64.384741178450057</v>
      </c>
      <c r="Y72" s="23">
        <v>62.173094697086555</v>
      </c>
      <c r="Z72" s="23">
        <v>60.003373932116503</v>
      </c>
      <c r="AA72" s="23">
        <v>57.493133551784595</v>
      </c>
      <c r="AB72" s="23">
        <v>48.059315854884744</v>
      </c>
      <c r="AC72" s="23">
        <v>42.790764192069943</v>
      </c>
      <c r="AD72" s="23">
        <v>41.296089223628755</v>
      </c>
      <c r="AE72" s="23">
        <v>41.591989189466588</v>
      </c>
      <c r="AG72" s="25">
        <v>58.099077243373571</v>
      </c>
      <c r="AH72" s="25">
        <v>57.103381292237479</v>
      </c>
      <c r="AI72" s="25">
        <v>55.667550465471884</v>
      </c>
      <c r="AJ72" s="25">
        <v>54.412024990270254</v>
      </c>
      <c r="AK72" s="25">
        <v>52.982206506482896</v>
      </c>
      <c r="AL72" s="25">
        <v>51.380536927001373</v>
      </c>
      <c r="AM72" s="25">
        <v>49.613730752694721</v>
      </c>
      <c r="AN72" s="25">
        <v>47.784669105674794</v>
      </c>
      <c r="AO72" s="25">
        <v>45.910355161338202</v>
      </c>
      <c r="AP72" s="25">
        <v>44.03594129372749</v>
      </c>
      <c r="AQ72" s="25">
        <v>37.882058520534912</v>
      </c>
      <c r="AR72" s="25">
        <v>33.579019569945018</v>
      </c>
      <c r="AS72" s="25">
        <v>31.03007518551243</v>
      </c>
      <c r="AT72" s="25">
        <v>29.63557561004373</v>
      </c>
      <c r="AV72" s="26">
        <v>76.099077243373571</v>
      </c>
      <c r="AW72" s="26">
        <v>75.103381292237486</v>
      </c>
      <c r="AX72" s="26">
        <v>73.667550465471891</v>
      </c>
      <c r="AY72" s="26">
        <v>72.412024990270254</v>
      </c>
      <c r="AZ72" s="26">
        <v>70.982206506482896</v>
      </c>
      <c r="BA72" s="26">
        <v>69.380536927001373</v>
      </c>
      <c r="BB72" s="26">
        <v>67.613730752694721</v>
      </c>
      <c r="BC72" s="26">
        <v>65.784669105674794</v>
      </c>
      <c r="BD72" s="26">
        <v>63.910355161338202</v>
      </c>
      <c r="BE72" s="26">
        <v>62.03594129372749</v>
      </c>
      <c r="BF72" s="26">
        <v>55.882058520534912</v>
      </c>
      <c r="BG72" s="26">
        <v>51.579019569945018</v>
      </c>
      <c r="BH72" s="26">
        <v>49.03007518551243</v>
      </c>
      <c r="BI72" s="26">
        <v>47.63557561004373</v>
      </c>
      <c r="BK72" s="27">
        <v>57.064770781528857</v>
      </c>
      <c r="BL72" s="27">
        <v>55.171114469237565</v>
      </c>
      <c r="BM72" s="27">
        <v>53.79326038606726</v>
      </c>
      <c r="BN72" s="27">
        <v>52.398725511508303</v>
      </c>
      <c r="BO72" s="27">
        <v>50.702789892786939</v>
      </c>
      <c r="BP72" s="27">
        <v>48.80481233763696</v>
      </c>
      <c r="BQ72" s="27">
        <v>46.713212782092256</v>
      </c>
      <c r="BR72" s="27">
        <v>44.561169356936119</v>
      </c>
      <c r="BS72" s="27">
        <v>42.485843773530291</v>
      </c>
      <c r="BT72" s="27">
        <v>40.193542977515193</v>
      </c>
      <c r="BU72" s="27">
        <v>31.687765926137899</v>
      </c>
      <c r="BV72" s="27">
        <v>27.513713700221984</v>
      </c>
      <c r="BW72" s="27">
        <v>26.493751316509361</v>
      </c>
      <c r="BX72" s="27">
        <v>27.324550375237635</v>
      </c>
      <c r="BZ72" s="27">
        <v>75.064770781528864</v>
      </c>
      <c r="CA72" s="27">
        <v>73.171114469237565</v>
      </c>
      <c r="CB72" s="27">
        <v>71.79326038606726</v>
      </c>
      <c r="CC72" s="27">
        <v>70.398725511508303</v>
      </c>
      <c r="CD72" s="27">
        <v>68.702789892786939</v>
      </c>
      <c r="CE72" s="27">
        <v>66.80481233763696</v>
      </c>
      <c r="CF72" s="27">
        <v>64.713212782092256</v>
      </c>
      <c r="CG72" s="27">
        <v>62.561169356936119</v>
      </c>
      <c r="CH72" s="27">
        <v>60.485843773530291</v>
      </c>
      <c r="CI72" s="27">
        <v>58.193542977515193</v>
      </c>
      <c r="CJ72" s="27">
        <v>49.687765926137899</v>
      </c>
      <c r="CK72" s="27">
        <v>45.513713700221984</v>
      </c>
      <c r="CL72" s="27">
        <v>44.493751316509361</v>
      </c>
      <c r="CM72" s="27">
        <v>45.324550375237635</v>
      </c>
      <c r="CO72" s="28">
        <v>57.107895605107672</v>
      </c>
      <c r="CP72" s="28">
        <v>55.232246299337397</v>
      </c>
      <c r="CQ72" s="28">
        <v>53.889071483945401</v>
      </c>
      <c r="CR72" s="28">
        <v>52.606780529992591</v>
      </c>
      <c r="CS72" s="28">
        <v>51.059085115865642</v>
      </c>
      <c r="CT72" s="28">
        <v>49.290601217139283</v>
      </c>
      <c r="CU72" s="28">
        <v>47.262196508745603</v>
      </c>
      <c r="CV72" s="28">
        <v>45.173423532665609</v>
      </c>
      <c r="CW72" s="28">
        <v>43.350536013324387</v>
      </c>
      <c r="CX72" s="28">
        <v>41.50790379263043</v>
      </c>
      <c r="CY72" s="28">
        <v>30.141000412714476</v>
      </c>
      <c r="CZ72" s="28">
        <v>10.85692595959506</v>
      </c>
      <c r="DA72" s="28">
        <v>-2.6687913548579303</v>
      </c>
      <c r="DB72" s="28">
        <v>-11.867531492808212</v>
      </c>
      <c r="DD72" s="28">
        <v>75.107895605107672</v>
      </c>
      <c r="DE72" s="28">
        <v>73.23224629933739</v>
      </c>
      <c r="DF72" s="28">
        <v>71.889071483945401</v>
      </c>
      <c r="DG72" s="28">
        <v>70.606780529992591</v>
      </c>
      <c r="DH72" s="28">
        <v>69.059085115865642</v>
      </c>
      <c r="DI72" s="28">
        <v>67.290601217139283</v>
      </c>
      <c r="DJ72" s="28">
        <v>65.262196508745603</v>
      </c>
      <c r="DK72" s="28">
        <v>63.173423532665609</v>
      </c>
      <c r="DL72" s="28">
        <v>61.350536013324387</v>
      </c>
      <c r="DM72" s="28">
        <v>59.50790379263043</v>
      </c>
      <c r="DN72" s="28">
        <v>48.141000412714476</v>
      </c>
      <c r="DO72" s="28">
        <v>28.85692595959506</v>
      </c>
      <c r="DP72" s="28">
        <v>15.33120864514207</v>
      </c>
      <c r="DQ72" s="28">
        <v>6.1324685071917884</v>
      </c>
      <c r="DS72" s="29">
        <v>56.936218191462345</v>
      </c>
      <c r="DT72" s="29">
        <v>54.756728096452811</v>
      </c>
      <c r="DU72" s="29">
        <v>53.391223039244423</v>
      </c>
      <c r="DV72" s="29">
        <v>52.226273131340946</v>
      </c>
      <c r="DW72" s="29">
        <v>50.803117694973139</v>
      </c>
      <c r="DX72" s="29">
        <v>49.241524829544858</v>
      </c>
      <c r="DY72" s="29">
        <v>47.413094378714334</v>
      </c>
      <c r="DZ72" s="29">
        <v>45.6046088285145</v>
      </c>
      <c r="EA72" s="29">
        <v>43.64377938162869</v>
      </c>
      <c r="EB72" s="29">
        <v>39.143713532600401</v>
      </c>
      <c r="EC72" s="29">
        <v>17.443583847441104</v>
      </c>
      <c r="ED72" s="29">
        <v>0.51150613067839856</v>
      </c>
      <c r="EE72" s="29">
        <v>-8.7787591731527783</v>
      </c>
      <c r="EF72" s="29">
        <v>-5.4239866573836224</v>
      </c>
      <c r="EH72" s="29">
        <v>74.936218191462345</v>
      </c>
      <c r="EI72" s="29">
        <v>72.756728096452804</v>
      </c>
      <c r="EJ72" s="29">
        <v>71.391223039244423</v>
      </c>
      <c r="EK72" s="29">
        <v>70.226273131340946</v>
      </c>
      <c r="EL72" s="29">
        <v>68.803117694973139</v>
      </c>
      <c r="EM72" s="29">
        <v>67.241524829544858</v>
      </c>
      <c r="EN72" s="29">
        <v>65.413094378714334</v>
      </c>
      <c r="EO72" s="29">
        <v>63.6046088285145</v>
      </c>
      <c r="EP72" s="29">
        <v>61.64377938162869</v>
      </c>
      <c r="EQ72" s="29">
        <v>57.143713532600401</v>
      </c>
      <c r="ER72" s="29">
        <v>35.443583847441104</v>
      </c>
      <c r="ES72" s="29">
        <v>18.511506130678399</v>
      </c>
      <c r="ET72" s="29">
        <v>9.2212408268472217</v>
      </c>
      <c r="EU72" s="29">
        <v>12.576013342616378</v>
      </c>
      <c r="EW72" s="1">
        <v>365831</v>
      </c>
      <c r="EX72" s="80">
        <v>407025</v>
      </c>
      <c r="EY72" s="80" t="s">
        <v>867</v>
      </c>
    </row>
    <row r="73" spans="2:155" ht="16" thickBot="1" x14ac:dyDescent="0.4">
      <c r="B73" s="21" t="s">
        <v>405</v>
      </c>
      <c r="C73" s="23">
        <v>7.1301118704205635</v>
      </c>
      <c r="D73" s="23">
        <v>5.624899413667606</v>
      </c>
      <c r="E73" s="23">
        <v>4.6118877413946251</v>
      </c>
      <c r="F73" s="23">
        <v>2.5594657602336071</v>
      </c>
      <c r="G73" s="23">
        <v>0.11828757714029337</v>
      </c>
      <c r="H73" s="23">
        <v>-3.6724896669475982</v>
      </c>
      <c r="I73" s="23">
        <v>-7.7586697199066208</v>
      </c>
      <c r="J73" s="23">
        <v>1.865463744433157</v>
      </c>
      <c r="K73" s="23">
        <v>-1.6448012525335969</v>
      </c>
      <c r="L73" s="23">
        <v>-5.0541907424073855</v>
      </c>
      <c r="M73" s="23">
        <v>-14.276108205805215</v>
      </c>
      <c r="N73" s="23">
        <v>-19.203962193292583</v>
      </c>
      <c r="O73" s="23">
        <v>-20.522996616784027</v>
      </c>
      <c r="P73" s="23">
        <v>-20.049808077150502</v>
      </c>
      <c r="Q73" s="24"/>
      <c r="R73" s="23">
        <v>70.130111870420563</v>
      </c>
      <c r="S73" s="23">
        <v>68.624899413667606</v>
      </c>
      <c r="T73" s="23">
        <v>67.611887741394625</v>
      </c>
      <c r="U73" s="23">
        <v>65.559465760233607</v>
      </c>
      <c r="V73" s="23">
        <v>63.118287577140293</v>
      </c>
      <c r="W73" s="23">
        <v>59.327510333052402</v>
      </c>
      <c r="X73" s="23">
        <v>55.241330280093379</v>
      </c>
      <c r="Y73" s="23">
        <v>51.865463744433157</v>
      </c>
      <c r="Z73" s="23">
        <v>48.355198747466403</v>
      </c>
      <c r="AA73" s="23">
        <v>44.945809257592614</v>
      </c>
      <c r="AB73" s="23">
        <v>35.723891794194785</v>
      </c>
      <c r="AC73" s="23">
        <v>30.796037806707417</v>
      </c>
      <c r="AD73" s="23">
        <v>29.477003383215973</v>
      </c>
      <c r="AE73" s="23">
        <v>29.950191922849498</v>
      </c>
      <c r="AG73" s="25">
        <v>7.9328910700709798</v>
      </c>
      <c r="AH73" s="25">
        <v>7.0609893209903589</v>
      </c>
      <c r="AI73" s="25">
        <v>5.5976123381410332</v>
      </c>
      <c r="AJ73" s="25">
        <v>3.8858651465217235</v>
      </c>
      <c r="AK73" s="25">
        <v>1.9470336752618778</v>
      </c>
      <c r="AL73" s="25">
        <v>-0.44190653270183589</v>
      </c>
      <c r="AM73" s="25">
        <v>-3.0434291936423676</v>
      </c>
      <c r="AN73" s="25">
        <v>7.4159627029843875</v>
      </c>
      <c r="AO73" s="25">
        <v>4.7763086510633741</v>
      </c>
      <c r="AP73" s="25">
        <v>2.1648300614454286</v>
      </c>
      <c r="AQ73" s="25">
        <v>-4.0725211813517888</v>
      </c>
      <c r="AR73" s="25">
        <v>-8.3315642639280156</v>
      </c>
      <c r="AS73" s="25">
        <v>-10.637896428742408</v>
      </c>
      <c r="AT73" s="25">
        <v>-11.872405434550103</v>
      </c>
      <c r="AV73" s="26">
        <v>70.93289107007098</v>
      </c>
      <c r="AW73" s="26">
        <v>70.060989320990359</v>
      </c>
      <c r="AX73" s="26">
        <v>68.597612338141033</v>
      </c>
      <c r="AY73" s="26">
        <v>66.885865146521724</v>
      </c>
      <c r="AZ73" s="26">
        <v>64.947033675261878</v>
      </c>
      <c r="BA73" s="26">
        <v>62.558093467298164</v>
      </c>
      <c r="BB73" s="26">
        <v>59.956570806357632</v>
      </c>
      <c r="BC73" s="26">
        <v>57.415962702984388</v>
      </c>
      <c r="BD73" s="26">
        <v>54.776308651063374</v>
      </c>
      <c r="BE73" s="26">
        <v>52.164830061445429</v>
      </c>
      <c r="BF73" s="26">
        <v>45.927478818648211</v>
      </c>
      <c r="BG73" s="26">
        <v>41.668435736071984</v>
      </c>
      <c r="BH73" s="26">
        <v>39.362103571257592</v>
      </c>
      <c r="BI73" s="26">
        <v>38.127594565449897</v>
      </c>
      <c r="BK73" s="27">
        <v>7.2185460503504402</v>
      </c>
      <c r="BL73" s="27">
        <v>5.7916036413924132</v>
      </c>
      <c r="BM73" s="27">
        <v>4.8260460973959169</v>
      </c>
      <c r="BN73" s="27">
        <v>2.8247085663305995</v>
      </c>
      <c r="BO73" s="27">
        <v>0.44600415441675523</v>
      </c>
      <c r="BP73" s="27">
        <v>-3.3544276611402779</v>
      </c>
      <c r="BQ73" s="27">
        <v>-7.3687189933617105</v>
      </c>
      <c r="BR73" s="27">
        <v>2.2343622272524328</v>
      </c>
      <c r="BS73" s="27">
        <v>-1.1591200042860521</v>
      </c>
      <c r="BT73" s="27">
        <v>-4.3152805807050356</v>
      </c>
      <c r="BU73" s="27">
        <v>-12.579480901034913</v>
      </c>
      <c r="BV73" s="27">
        <v>-16.555790411557297</v>
      </c>
      <c r="BW73" s="27">
        <v>-17.444667788472401</v>
      </c>
      <c r="BX73" s="27">
        <v>-16.632021526425774</v>
      </c>
      <c r="BZ73" s="27">
        <v>70.21854605035044</v>
      </c>
      <c r="CA73" s="27">
        <v>68.791603641392413</v>
      </c>
      <c r="CB73" s="27">
        <v>67.826046097395917</v>
      </c>
      <c r="CC73" s="27">
        <v>65.8247085663306</v>
      </c>
      <c r="CD73" s="27">
        <v>63.446004154416755</v>
      </c>
      <c r="CE73" s="27">
        <v>59.645572338859722</v>
      </c>
      <c r="CF73" s="27">
        <v>55.631281006638289</v>
      </c>
      <c r="CG73" s="27">
        <v>52.234362227252433</v>
      </c>
      <c r="CH73" s="27">
        <v>48.840879995713948</v>
      </c>
      <c r="CI73" s="27">
        <v>45.684719419294964</v>
      </c>
      <c r="CJ73" s="27">
        <v>37.420519098965087</v>
      </c>
      <c r="CK73" s="27">
        <v>33.444209588442703</v>
      </c>
      <c r="CL73" s="27">
        <v>32.555332211527599</v>
      </c>
      <c r="CM73" s="27">
        <v>33.367978473574226</v>
      </c>
      <c r="CO73" s="28">
        <v>7.1962172316486175</v>
      </c>
      <c r="CP73" s="28">
        <v>5.7838843565451157</v>
      </c>
      <c r="CQ73" s="28">
        <v>4.9105468417701275</v>
      </c>
      <c r="CR73" s="28">
        <v>3.0054163476642088</v>
      </c>
      <c r="CS73" s="28">
        <v>0.6947966823628775</v>
      </c>
      <c r="CT73" s="28">
        <v>-3.0254598171826075</v>
      </c>
      <c r="CU73" s="28">
        <v>-6.9827923179488209</v>
      </c>
      <c r="CV73" s="28">
        <v>2.8000738428862633</v>
      </c>
      <c r="CW73" s="28">
        <v>-0.19370534834737896</v>
      </c>
      <c r="CX73" s="28">
        <v>-2.8230571323686604</v>
      </c>
      <c r="CY73" s="28">
        <v>-14.614347033749539</v>
      </c>
      <c r="CZ73" s="28">
        <v>-38.068359521776898</v>
      </c>
      <c r="DA73" s="28">
        <v>-56.307927096892058</v>
      </c>
      <c r="DB73" s="28">
        <v>-68.295460870645286</v>
      </c>
      <c r="DD73" s="28">
        <v>70.196217231648617</v>
      </c>
      <c r="DE73" s="28">
        <v>68.783884356545116</v>
      </c>
      <c r="DF73" s="28">
        <v>67.910546841770127</v>
      </c>
      <c r="DG73" s="28">
        <v>66.005416347664209</v>
      </c>
      <c r="DH73" s="28">
        <v>63.694796682362878</v>
      </c>
      <c r="DI73" s="28">
        <v>59.974540182817393</v>
      </c>
      <c r="DJ73" s="28">
        <v>56.017207682051179</v>
      </c>
      <c r="DK73" s="28">
        <v>52.800073842886263</v>
      </c>
      <c r="DL73" s="28">
        <v>49.806294651652621</v>
      </c>
      <c r="DM73" s="28">
        <v>47.17694286763134</v>
      </c>
      <c r="DN73" s="28">
        <v>35.385652966250461</v>
      </c>
      <c r="DO73" s="28">
        <v>11.931640478223102</v>
      </c>
      <c r="DP73" s="28">
        <v>-6.3079270968920582</v>
      </c>
      <c r="DQ73" s="28">
        <v>-18.295460870645286</v>
      </c>
      <c r="DS73" s="29">
        <v>7.2016453297420355</v>
      </c>
      <c r="DT73" s="29">
        <v>5.6382245123712522</v>
      </c>
      <c r="DU73" s="29">
        <v>4.7492970619509265</v>
      </c>
      <c r="DV73" s="29">
        <v>3.0004706063520388</v>
      </c>
      <c r="DW73" s="29">
        <v>0.80131453569568123</v>
      </c>
      <c r="DX73" s="29">
        <v>-2.73435280637392</v>
      </c>
      <c r="DY73" s="29">
        <v>-6.4697268973699238</v>
      </c>
      <c r="DZ73" s="29">
        <v>3.5919865603276406</v>
      </c>
      <c r="EA73" s="29">
        <v>0.23842393239107196</v>
      </c>
      <c r="EB73" s="29">
        <v>-6.2523486569972277</v>
      </c>
      <c r="EC73" s="29">
        <v>-32.826679043686397</v>
      </c>
      <c r="ED73" s="29">
        <v>-54.014166139064855</v>
      </c>
      <c r="EE73" s="29">
        <v>-66.009765907390715</v>
      </c>
      <c r="EF73" s="29">
        <v>-62.408155851175849</v>
      </c>
      <c r="EH73" s="29">
        <v>70.201645329742036</v>
      </c>
      <c r="EI73" s="29">
        <v>68.638224512371252</v>
      </c>
      <c r="EJ73" s="29">
        <v>67.749297061950926</v>
      </c>
      <c r="EK73" s="29">
        <v>66.000470606352039</v>
      </c>
      <c r="EL73" s="29">
        <v>63.801314535695681</v>
      </c>
      <c r="EM73" s="29">
        <v>60.26564719362608</v>
      </c>
      <c r="EN73" s="29">
        <v>56.530273102630076</v>
      </c>
      <c r="EO73" s="29">
        <v>53.591986560327641</v>
      </c>
      <c r="EP73" s="29">
        <v>50.238423932391072</v>
      </c>
      <c r="EQ73" s="29">
        <v>43.747651343002772</v>
      </c>
      <c r="ER73" s="29">
        <v>17.173320956313603</v>
      </c>
      <c r="ES73" s="29">
        <v>-4.0141661390648551</v>
      </c>
      <c r="ET73" s="29">
        <v>-16.009765907390715</v>
      </c>
      <c r="EU73" s="29">
        <v>-12.408155851175849</v>
      </c>
      <c r="EW73" s="1">
        <v>358343</v>
      </c>
      <c r="EX73" s="80">
        <v>404626</v>
      </c>
      <c r="EY73" s="80" t="s">
        <v>877</v>
      </c>
    </row>
    <row r="74" spans="2:155" ht="16" thickBot="1" x14ac:dyDescent="0.4">
      <c r="B74" s="21" t="s">
        <v>372</v>
      </c>
      <c r="C74" s="23">
        <v>24.127026977886914</v>
      </c>
      <c r="D74" s="23">
        <v>20.226216547321755</v>
      </c>
      <c r="E74" s="23">
        <v>17.393712177921159</v>
      </c>
      <c r="F74" s="23">
        <v>14.81165426406568</v>
      </c>
      <c r="G74" s="23">
        <v>11.681752065997543</v>
      </c>
      <c r="H74" s="23">
        <v>8.222188626334713</v>
      </c>
      <c r="I74" s="23">
        <v>4.4677353485573121</v>
      </c>
      <c r="J74" s="23">
        <v>0.58882613186527522</v>
      </c>
      <c r="K74" s="23">
        <v>-3.6955185346278938</v>
      </c>
      <c r="L74" s="23">
        <v>-9.1061147381220593</v>
      </c>
      <c r="M74" s="23">
        <v>-29.824444700512458</v>
      </c>
      <c r="N74" s="23">
        <v>-41.450707392549248</v>
      </c>
      <c r="O74" s="23">
        <v>-45.072021813968206</v>
      </c>
      <c r="P74" s="23">
        <v>-45.053453840245083</v>
      </c>
      <c r="Q74" s="24"/>
      <c r="R74" s="23">
        <v>42.127026977886914</v>
      </c>
      <c r="S74" s="23">
        <v>38.226216547321755</v>
      </c>
      <c r="T74" s="23">
        <v>35.393712177921159</v>
      </c>
      <c r="U74" s="23">
        <v>32.81165426406568</v>
      </c>
      <c r="V74" s="23">
        <v>29.681752065997543</v>
      </c>
      <c r="W74" s="23">
        <v>26.222188626334713</v>
      </c>
      <c r="X74" s="23">
        <v>22.467735348557312</v>
      </c>
      <c r="Y74" s="23">
        <v>18.588826131865275</v>
      </c>
      <c r="Z74" s="23">
        <v>14.304481465372106</v>
      </c>
      <c r="AA74" s="23">
        <v>8.8938852618779407</v>
      </c>
      <c r="AB74" s="23">
        <v>-11.824444700512458</v>
      </c>
      <c r="AC74" s="23">
        <v>-23.450707392549248</v>
      </c>
      <c r="AD74" s="23">
        <v>-27.072021813968206</v>
      </c>
      <c r="AE74" s="23">
        <v>-27.053453840245083</v>
      </c>
      <c r="AG74" s="25">
        <v>25.729956233298594</v>
      </c>
      <c r="AH74" s="25">
        <v>23.330073340521167</v>
      </c>
      <c r="AI74" s="25">
        <v>20.532997060260357</v>
      </c>
      <c r="AJ74" s="25">
        <v>18.367765094177486</v>
      </c>
      <c r="AK74" s="25">
        <v>15.772521968173081</v>
      </c>
      <c r="AL74" s="25">
        <v>12.877317005248926</v>
      </c>
      <c r="AM74" s="25">
        <v>9.687896298938881</v>
      </c>
      <c r="AN74" s="25">
        <v>6.3591257115161426</v>
      </c>
      <c r="AO74" s="25">
        <v>2.9060017854759934</v>
      </c>
      <c r="AP74" s="25">
        <v>-0.6064442790217015</v>
      </c>
      <c r="AQ74" s="25">
        <v>-12.874921576004425</v>
      </c>
      <c r="AR74" s="25">
        <v>-22.752736407099576</v>
      </c>
      <c r="AS74" s="25">
        <v>-28.948413641038655</v>
      </c>
      <c r="AT74" s="25">
        <v>-32.99950462572653</v>
      </c>
      <c r="AV74" s="26">
        <v>43.729956233298594</v>
      </c>
      <c r="AW74" s="26">
        <v>41.330073340521167</v>
      </c>
      <c r="AX74" s="26">
        <v>38.532997060260357</v>
      </c>
      <c r="AY74" s="26">
        <v>36.367765094177486</v>
      </c>
      <c r="AZ74" s="26">
        <v>33.772521968173081</v>
      </c>
      <c r="BA74" s="26">
        <v>30.877317005248926</v>
      </c>
      <c r="BB74" s="26">
        <v>27.687896298938881</v>
      </c>
      <c r="BC74" s="26">
        <v>24.359125711516143</v>
      </c>
      <c r="BD74" s="26">
        <v>20.906001785475993</v>
      </c>
      <c r="BE74" s="26">
        <v>17.393555720978298</v>
      </c>
      <c r="BF74" s="26">
        <v>5.1250784239955749</v>
      </c>
      <c r="BG74" s="26">
        <v>-4.7527364070995759</v>
      </c>
      <c r="BH74" s="26">
        <v>-10.948413641038655</v>
      </c>
      <c r="BI74" s="26">
        <v>-14.99950462572653</v>
      </c>
      <c r="BK74" s="27">
        <v>24.18503547133021</v>
      </c>
      <c r="BL74" s="27">
        <v>20.438425299475298</v>
      </c>
      <c r="BM74" s="27">
        <v>17.763962834790945</v>
      </c>
      <c r="BN74" s="27">
        <v>15.324306958312533</v>
      </c>
      <c r="BO74" s="27">
        <v>12.369776714662763</v>
      </c>
      <c r="BP74" s="27">
        <v>9.086717612601646</v>
      </c>
      <c r="BQ74" s="27">
        <v>5.5064958659814209</v>
      </c>
      <c r="BR74" s="27">
        <v>1.7929759695164762</v>
      </c>
      <c r="BS74" s="27">
        <v>-2.4711243930623112</v>
      </c>
      <c r="BT74" s="27">
        <v>-7.360876336526573</v>
      </c>
      <c r="BU74" s="27">
        <v>-26.197751809993576</v>
      </c>
      <c r="BV74" s="27">
        <v>-35.827001375677639</v>
      </c>
      <c r="BW74" s="27">
        <v>-38.597128828670037</v>
      </c>
      <c r="BX74" s="27">
        <v>-37.785517611156052</v>
      </c>
      <c r="BZ74" s="27">
        <v>42.18503547133021</v>
      </c>
      <c r="CA74" s="27">
        <v>38.438425299475298</v>
      </c>
      <c r="CB74" s="27">
        <v>35.763962834790945</v>
      </c>
      <c r="CC74" s="27">
        <v>33.324306958312533</v>
      </c>
      <c r="CD74" s="27">
        <v>30.369776714662763</v>
      </c>
      <c r="CE74" s="27">
        <v>27.086717612601646</v>
      </c>
      <c r="CF74" s="27">
        <v>23.506495865981421</v>
      </c>
      <c r="CG74" s="27">
        <v>19.792975969516476</v>
      </c>
      <c r="CH74" s="27">
        <v>15.528875606937689</v>
      </c>
      <c r="CI74" s="27">
        <v>10.639123663473427</v>
      </c>
      <c r="CJ74" s="27">
        <v>-8.1977518099935764</v>
      </c>
      <c r="CK74" s="27">
        <v>-17.827001375677639</v>
      </c>
      <c r="CL74" s="27">
        <v>-20.597128828670037</v>
      </c>
      <c r="CM74" s="27">
        <v>-19.785517611156052</v>
      </c>
      <c r="CO74" s="28">
        <v>24.211314517326429</v>
      </c>
      <c r="CP74" s="28">
        <v>20.263997754698707</v>
      </c>
      <c r="CQ74" s="28">
        <v>17.387185186835296</v>
      </c>
      <c r="CR74" s="28">
        <v>14.825586650460565</v>
      </c>
      <c r="CS74" s="28">
        <v>11.767670323719543</v>
      </c>
      <c r="CT74" s="28">
        <v>8.2507518642934201</v>
      </c>
      <c r="CU74" s="28">
        <v>4.1994221608201201</v>
      </c>
      <c r="CV74" s="28">
        <v>-2.7375901907774391E-2</v>
      </c>
      <c r="CW74" s="28">
        <v>-3.7294277280783632</v>
      </c>
      <c r="CX74" s="28">
        <v>-7.5304738122553232</v>
      </c>
      <c r="CY74" s="28">
        <v>-29.483457486288103</v>
      </c>
      <c r="CZ74" s="28">
        <v>-60.018460698926049</v>
      </c>
      <c r="DA74" s="28">
        <v>-79.36060968882515</v>
      </c>
      <c r="DB74" s="28">
        <v>-95.747088814504821</v>
      </c>
      <c r="DD74" s="28">
        <v>42.211314517326429</v>
      </c>
      <c r="DE74" s="28">
        <v>38.263997754698707</v>
      </c>
      <c r="DF74" s="28">
        <v>35.387185186835296</v>
      </c>
      <c r="DG74" s="28">
        <v>32.825586650460565</v>
      </c>
      <c r="DH74" s="28">
        <v>29.767670323719543</v>
      </c>
      <c r="DI74" s="28">
        <v>26.25075186429342</v>
      </c>
      <c r="DJ74" s="28">
        <v>22.19942216082012</v>
      </c>
      <c r="DK74" s="28">
        <v>17.972624098092226</v>
      </c>
      <c r="DL74" s="28">
        <v>14.270572271921637</v>
      </c>
      <c r="DM74" s="28">
        <v>10.469526187744677</v>
      </c>
      <c r="DN74" s="28">
        <v>-11.483457486288103</v>
      </c>
      <c r="DO74" s="28">
        <v>-42.018460698926049</v>
      </c>
      <c r="DP74" s="28">
        <v>-61.36060968882515</v>
      </c>
      <c r="DQ74" s="28">
        <v>-77.747088814504821</v>
      </c>
      <c r="DS74" s="29">
        <v>24.102530687822409</v>
      </c>
      <c r="DT74" s="29">
        <v>19.86261188827126</v>
      </c>
      <c r="DU74" s="29">
        <v>16.957571835706318</v>
      </c>
      <c r="DV74" s="29">
        <v>14.467594868736867</v>
      </c>
      <c r="DW74" s="29">
        <v>11.502489590583693</v>
      </c>
      <c r="DX74" s="29">
        <v>8.2931067390535986</v>
      </c>
      <c r="DY74" s="29">
        <v>4.6908504493090817</v>
      </c>
      <c r="DZ74" s="29">
        <v>1.090123987939819</v>
      </c>
      <c r="EA74" s="29">
        <v>-2.458675256547167</v>
      </c>
      <c r="EB74" s="29">
        <v>-10.001898620044244</v>
      </c>
      <c r="EC74" s="29">
        <v>-46.237460078745585</v>
      </c>
      <c r="ED74" s="29">
        <v>-72.281174902145949</v>
      </c>
      <c r="EE74" s="29">
        <v>-85.103037619850511</v>
      </c>
      <c r="EF74" s="29">
        <v>-82.912576357523449</v>
      </c>
      <c r="EH74" s="29">
        <v>42.102530687822409</v>
      </c>
      <c r="EI74" s="29">
        <v>37.86261188827126</v>
      </c>
      <c r="EJ74" s="29">
        <v>34.957571835706318</v>
      </c>
      <c r="EK74" s="29">
        <v>32.467594868736867</v>
      </c>
      <c r="EL74" s="29">
        <v>29.502489590583693</v>
      </c>
      <c r="EM74" s="29">
        <v>26.293106739053599</v>
      </c>
      <c r="EN74" s="29">
        <v>22.690850449309082</v>
      </c>
      <c r="EO74" s="29">
        <v>19.090123987939819</v>
      </c>
      <c r="EP74" s="29">
        <v>15.541324743452833</v>
      </c>
      <c r="EQ74" s="29">
        <v>7.9981013799557559</v>
      </c>
      <c r="ER74" s="29">
        <v>-28.237460078745585</v>
      </c>
      <c r="ES74" s="29">
        <v>-54.281174902145949</v>
      </c>
      <c r="ET74" s="29">
        <v>-67.103037619850511</v>
      </c>
      <c r="EU74" s="29">
        <v>-64.912576357523449</v>
      </c>
      <c r="EW74" s="1">
        <v>354460</v>
      </c>
      <c r="EX74" s="80">
        <v>413610</v>
      </c>
      <c r="EY74" s="80" t="s">
        <v>874</v>
      </c>
    </row>
  </sheetData>
  <sheetProtection algorithmName="SHA-512" hashValue="/xpneGyE/5OFKr+QtR1YOQNklWLaI1j67Jgg/xgTf36oiDoel8L0/tefY1LruHlpAO1O4HC67a/s7KkUUBZV3Q==" saltValue="UCI9nLdwmd7xjXFOvvQARQ==" spinCount="100000" sheet="1" objects="1" scenarios="1"/>
  <mergeCells count="12">
    <mergeCell ref="A1:A3"/>
    <mergeCell ref="BK7:BQ7"/>
    <mergeCell ref="B7:B8"/>
    <mergeCell ref="C7:H7"/>
    <mergeCell ref="R7:W7"/>
    <mergeCell ref="AG7:AL7"/>
    <mergeCell ref="AV7:BB7"/>
    <mergeCell ref="BZ7:CF7"/>
    <mergeCell ref="CO7:CU7"/>
    <mergeCell ref="DD7:DJ7"/>
    <mergeCell ref="DS7:DX7"/>
    <mergeCell ref="EH7:EN7"/>
  </mergeCells>
  <conditionalFormatting sqref="C9:Q74">
    <cfRule type="cellIs" dxfId="39" priority="19" operator="lessThan">
      <formula>0</formula>
    </cfRule>
    <cfRule type="cellIs" dxfId="38" priority="20" operator="greaterThan">
      <formula>#REF!</formula>
    </cfRule>
  </conditionalFormatting>
  <conditionalFormatting sqref="AG9:AT74">
    <cfRule type="cellIs" dxfId="37" priority="17" operator="lessThan">
      <formula>0</formula>
    </cfRule>
    <cfRule type="cellIs" dxfId="36" priority="18" operator="greaterThan">
      <formula>#REF!</formula>
    </cfRule>
  </conditionalFormatting>
  <conditionalFormatting sqref="AV9:BI74">
    <cfRule type="cellIs" dxfId="35" priority="15" operator="lessThan">
      <formula>0</formula>
    </cfRule>
    <cfRule type="cellIs" dxfId="34" priority="16" operator="greaterThan">
      <formula>#REF!</formula>
    </cfRule>
  </conditionalFormatting>
  <conditionalFormatting sqref="BK9:BX74">
    <cfRule type="cellIs" dxfId="33" priority="13" operator="lessThan">
      <formula>0</formula>
    </cfRule>
    <cfRule type="cellIs" dxfId="32" priority="14" operator="greaterThan">
      <formula>#REF!</formula>
    </cfRule>
  </conditionalFormatting>
  <conditionalFormatting sqref="BZ9:CM74">
    <cfRule type="cellIs" dxfId="31" priority="11" operator="lessThan">
      <formula>0</formula>
    </cfRule>
    <cfRule type="cellIs" dxfId="30" priority="12" operator="greaterThan">
      <formula>#REF!</formula>
    </cfRule>
  </conditionalFormatting>
  <conditionalFormatting sqref="CO9:DB74">
    <cfRule type="cellIs" dxfId="29" priority="9" operator="lessThan">
      <formula>0</formula>
    </cfRule>
    <cfRule type="cellIs" dxfId="28" priority="10" operator="greaterThan">
      <formula>#REF!</formula>
    </cfRule>
  </conditionalFormatting>
  <conditionalFormatting sqref="DS9:EF74">
    <cfRule type="cellIs" dxfId="27" priority="7" operator="lessThan">
      <formula>0</formula>
    </cfRule>
    <cfRule type="cellIs" dxfId="26" priority="8" operator="greaterThan">
      <formula>#REF!</formula>
    </cfRule>
  </conditionalFormatting>
  <conditionalFormatting sqref="EH9:EU74">
    <cfRule type="cellIs" dxfId="25" priority="5" operator="lessThan">
      <formula>0</formula>
    </cfRule>
    <cfRule type="cellIs" dxfId="24" priority="6" operator="greaterThan">
      <formula>#REF!</formula>
    </cfRule>
  </conditionalFormatting>
  <conditionalFormatting sqref="DD9:DQ74">
    <cfRule type="cellIs" dxfId="23" priority="3" operator="lessThan">
      <formula>0</formula>
    </cfRule>
    <cfRule type="cellIs" dxfId="22" priority="4" operator="greaterThan">
      <formula>#REF!</formula>
    </cfRule>
  </conditionalFormatting>
  <conditionalFormatting sqref="R9:AE74">
    <cfRule type="cellIs" dxfId="21" priority="1" operator="lessThan">
      <formula>0</formula>
    </cfRule>
    <cfRule type="cellIs" dxfId="20" priority="2" operator="greaterThan">
      <formula>#REF!</formula>
    </cfRule>
  </conditionalFormatting>
  <hyperlinks>
    <hyperlink ref="B1" location="'BSP Headroom'!C7" display="Central Outlook " xr:uid="{FA0D1C72-7814-48D1-92A9-2B6190E5620E}"/>
    <hyperlink ref="B2" location="'BSP Headroom'!AG7" display="Steady Progression " xr:uid="{5DF2AB2D-BB15-4AF9-8683-B4E2E8D2F05A}"/>
    <hyperlink ref="B3" location="'BSP Headroom'!BK7" display="System Transformation " xr:uid="{26CC3655-1C52-4B34-9F3A-708027EA3079}"/>
    <hyperlink ref="B4" location="'BSP Headroom'!CO7" display="Consumer Transformation" xr:uid="{A4335469-F02F-4E5D-B763-A71FDF2D6D86}"/>
    <hyperlink ref="B5" location="'BSP Headroom'!DS7" display="Leading the Way" xr:uid="{B8F1326B-56E1-4744-A266-C57C8631BFEC}"/>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EC9B5-F141-4CE0-86C9-9AC8D2ADCE6D}">
  <sheetPr codeName="Sheet6"/>
  <dimension ref="A1:JZ389"/>
  <sheetViews>
    <sheetView zoomScaleNormal="100" workbookViewId="0">
      <pane xSplit="6" ySplit="10" topLeftCell="G11" activePane="bottomRight" state="frozen"/>
      <selection activeCell="H6" sqref="H6"/>
      <selection pane="topRight" activeCell="H6" sqref="H6"/>
      <selection pane="bottomLeft" activeCell="H6" sqref="H6"/>
      <selection pane="bottomRight" activeCell="D3" sqref="D3"/>
    </sheetView>
  </sheetViews>
  <sheetFormatPr defaultRowHeight="14.5" x14ac:dyDescent="0.35"/>
  <cols>
    <col min="1" max="1" width="2.7265625" customWidth="1"/>
    <col min="2" max="4" width="30.26953125" customWidth="1"/>
    <col min="5" max="5" width="13.26953125" customWidth="1"/>
    <col min="6" max="6" width="12.453125" customWidth="1"/>
    <col min="7" max="7" width="14" bestFit="1" customWidth="1"/>
    <col min="8" max="8" width="15" bestFit="1" customWidth="1"/>
    <col min="9" max="9" width="15.453125" bestFit="1" customWidth="1"/>
    <col min="10" max="10" width="16.7265625" customWidth="1"/>
    <col min="11" max="11" width="14" bestFit="1" customWidth="1"/>
    <col min="12" max="12" width="15" bestFit="1" customWidth="1"/>
    <col min="13" max="13" width="15.453125" bestFit="1" customWidth="1"/>
    <col min="14" max="14" width="16.7265625" customWidth="1"/>
    <col min="15" max="15" width="14" bestFit="1" customWidth="1"/>
    <col min="16" max="16" width="15" bestFit="1" customWidth="1"/>
    <col min="17" max="17" width="15.453125" bestFit="1" customWidth="1"/>
    <col min="18" max="18" width="16.7265625" customWidth="1"/>
    <col min="19" max="19" width="14" bestFit="1" customWidth="1"/>
    <col min="20" max="20" width="15" bestFit="1" customWidth="1"/>
    <col min="21" max="21" width="15.453125" bestFit="1" customWidth="1"/>
    <col min="22" max="22" width="16.7265625" customWidth="1"/>
    <col min="23" max="23" width="14" bestFit="1" customWidth="1"/>
    <col min="24" max="24" width="15" bestFit="1" customWidth="1"/>
    <col min="25" max="25" width="15.453125" bestFit="1" customWidth="1"/>
    <col min="26" max="26" width="16.7265625" customWidth="1"/>
    <col min="27" max="27" width="14" bestFit="1" customWidth="1"/>
    <col min="28" max="28" width="15" bestFit="1" customWidth="1"/>
    <col min="29" max="29" width="15.453125" bestFit="1" customWidth="1"/>
    <col min="30" max="30" width="16.7265625" customWidth="1"/>
    <col min="31" max="31" width="14" bestFit="1" customWidth="1"/>
    <col min="32" max="32" width="15" bestFit="1" customWidth="1"/>
    <col min="33" max="33" width="15.453125" bestFit="1" customWidth="1"/>
    <col min="34" max="34" width="16.7265625" customWidth="1"/>
    <col min="35" max="35" width="14" bestFit="1" customWidth="1"/>
    <col min="36" max="36" width="15" bestFit="1" customWidth="1"/>
    <col min="37" max="37" width="15.453125" bestFit="1" customWidth="1"/>
    <col min="38" max="38" width="16.7265625" customWidth="1"/>
    <col min="39" max="39" width="14" bestFit="1" customWidth="1"/>
    <col min="40" max="40" width="15" bestFit="1" customWidth="1"/>
    <col min="41" max="41" width="15.453125" bestFit="1" customWidth="1"/>
    <col min="42" max="42" width="16.7265625" customWidth="1"/>
    <col min="43" max="43" width="14" bestFit="1" customWidth="1"/>
    <col min="44" max="44" width="15" bestFit="1" customWidth="1"/>
    <col min="45" max="45" width="15.453125" bestFit="1" customWidth="1"/>
    <col min="46" max="46" width="16.7265625" customWidth="1"/>
    <col min="47" max="47" width="14" bestFit="1" customWidth="1"/>
    <col min="48" max="48" width="15" bestFit="1" customWidth="1"/>
    <col min="49" max="49" width="15.453125" bestFit="1" customWidth="1"/>
    <col min="50" max="50" width="16.7265625" customWidth="1"/>
    <col min="51" max="51" width="14" bestFit="1" customWidth="1"/>
    <col min="52" max="52" width="15" bestFit="1" customWidth="1"/>
    <col min="53" max="53" width="15.453125" bestFit="1" customWidth="1"/>
    <col min="54" max="54" width="16.7265625" customWidth="1"/>
    <col min="55" max="55" width="14" bestFit="1" customWidth="1"/>
    <col min="56" max="56" width="15" bestFit="1" customWidth="1"/>
    <col min="57" max="57" width="15.453125" bestFit="1" customWidth="1"/>
    <col min="58" max="58" width="16.7265625" customWidth="1"/>
    <col min="59" max="59" width="14" bestFit="1" customWidth="1"/>
    <col min="60" max="60" width="15" bestFit="1" customWidth="1"/>
    <col min="61" max="61" width="15.453125" bestFit="1" customWidth="1"/>
    <col min="62" max="62" width="16.7265625" customWidth="1"/>
    <col min="63" max="63" width="14" bestFit="1" customWidth="1"/>
    <col min="64" max="64" width="15" bestFit="1" customWidth="1"/>
    <col min="65" max="65" width="15.453125" bestFit="1" customWidth="1"/>
    <col min="66" max="66" width="16.7265625" customWidth="1"/>
    <col min="67" max="67" width="14" bestFit="1" customWidth="1"/>
    <col min="68" max="68" width="15" bestFit="1" customWidth="1"/>
    <col min="69" max="69" width="15.453125" bestFit="1" customWidth="1"/>
    <col min="70" max="70" width="16.7265625" customWidth="1"/>
    <col min="71" max="71" width="14" bestFit="1" customWidth="1"/>
    <col min="72" max="72" width="15" bestFit="1" customWidth="1"/>
    <col min="73" max="73" width="15.453125" bestFit="1" customWidth="1"/>
    <col min="74" max="74" width="16.7265625" customWidth="1"/>
    <col min="75" max="75" width="14" bestFit="1" customWidth="1"/>
    <col min="76" max="76" width="15" bestFit="1" customWidth="1"/>
    <col min="77" max="77" width="15.453125" bestFit="1" customWidth="1"/>
    <col min="78" max="78" width="16.7265625" customWidth="1"/>
    <col min="79" max="79" width="14" bestFit="1" customWidth="1"/>
    <col min="80" max="80" width="15" bestFit="1" customWidth="1"/>
    <col min="81" max="81" width="15.453125" bestFit="1" customWidth="1"/>
    <col min="82" max="82" width="16.7265625" customWidth="1"/>
    <col min="83" max="83" width="14" bestFit="1" customWidth="1"/>
    <col min="84" max="84" width="15" bestFit="1" customWidth="1"/>
    <col min="85" max="85" width="15.453125" bestFit="1" customWidth="1"/>
    <col min="86" max="86" width="16.7265625" customWidth="1"/>
    <col min="87" max="87" width="14" bestFit="1" customWidth="1"/>
    <col min="88" max="88" width="15" bestFit="1" customWidth="1"/>
    <col min="89" max="89" width="15.453125" bestFit="1" customWidth="1"/>
    <col min="90" max="90" width="16.7265625" customWidth="1"/>
    <col min="91" max="91" width="14" bestFit="1" customWidth="1"/>
    <col min="92" max="92" width="15" bestFit="1" customWidth="1"/>
    <col min="93" max="93" width="15.453125" bestFit="1" customWidth="1"/>
    <col min="94" max="94" width="16.7265625" customWidth="1"/>
    <col min="95" max="95" width="14" bestFit="1" customWidth="1"/>
    <col min="96" max="96" width="15" bestFit="1" customWidth="1"/>
    <col min="97" max="97" width="15.453125" bestFit="1" customWidth="1"/>
    <col min="98" max="98" width="16.7265625" customWidth="1"/>
    <col min="99" max="99" width="14" bestFit="1" customWidth="1"/>
    <col min="100" max="100" width="15" bestFit="1" customWidth="1"/>
    <col min="101" max="101" width="15.453125" bestFit="1" customWidth="1"/>
    <col min="102" max="102" width="16.7265625" customWidth="1"/>
    <col min="103" max="103" width="14" bestFit="1" customWidth="1"/>
    <col min="104" max="104" width="15" bestFit="1" customWidth="1"/>
    <col min="105" max="105" width="15.453125" bestFit="1" customWidth="1"/>
    <col min="106" max="106" width="16.7265625" customWidth="1"/>
    <col min="107" max="107" width="14" bestFit="1" customWidth="1"/>
    <col min="108" max="108" width="15" bestFit="1" customWidth="1"/>
    <col min="109" max="109" width="15.453125" bestFit="1" customWidth="1"/>
    <col min="110" max="110" width="16.7265625" customWidth="1"/>
    <col min="111" max="111" width="14" bestFit="1" customWidth="1"/>
    <col min="112" max="112" width="15" bestFit="1" customWidth="1"/>
    <col min="113" max="113" width="15.453125" bestFit="1" customWidth="1"/>
    <col min="114" max="114" width="16.7265625" customWidth="1"/>
    <col min="115" max="115" width="14" bestFit="1" customWidth="1"/>
    <col min="116" max="116" width="15" bestFit="1" customWidth="1"/>
    <col min="117" max="117" width="15.453125" bestFit="1" customWidth="1"/>
    <col min="118" max="118" width="16.7265625" customWidth="1"/>
    <col min="119" max="119" width="14" bestFit="1" customWidth="1"/>
    <col min="120" max="120" width="15" bestFit="1" customWidth="1"/>
    <col min="121" max="121" width="15.453125" bestFit="1" customWidth="1"/>
    <col min="122" max="122" width="16.7265625" customWidth="1"/>
    <col min="123" max="123" width="14" bestFit="1" customWidth="1"/>
    <col min="124" max="124" width="15" bestFit="1" customWidth="1"/>
    <col min="125" max="125" width="15.453125" bestFit="1" customWidth="1"/>
    <col min="126" max="126" width="16.7265625" customWidth="1"/>
    <col min="127" max="127" width="14" bestFit="1" customWidth="1"/>
    <col min="128" max="128" width="15" bestFit="1" customWidth="1"/>
    <col min="129" max="129" width="15.453125" bestFit="1" customWidth="1"/>
    <col min="130" max="130" width="16.7265625" customWidth="1"/>
    <col min="131" max="131" width="14" bestFit="1" customWidth="1"/>
    <col min="132" max="132" width="15" bestFit="1" customWidth="1"/>
    <col min="133" max="133" width="15.453125" bestFit="1" customWidth="1"/>
    <col min="134" max="134" width="16.7265625" customWidth="1"/>
    <col min="135" max="135" width="14" bestFit="1" customWidth="1"/>
    <col min="136" max="136" width="15" bestFit="1" customWidth="1"/>
    <col min="137" max="137" width="15.453125" bestFit="1" customWidth="1"/>
    <col min="138" max="138" width="16.7265625" customWidth="1"/>
    <col min="139" max="139" width="14" bestFit="1" customWidth="1"/>
    <col min="140" max="140" width="15" bestFit="1" customWidth="1"/>
    <col min="141" max="141" width="15.453125" bestFit="1" customWidth="1"/>
    <col min="142" max="142" width="16.7265625" customWidth="1"/>
    <col min="143" max="143" width="14" bestFit="1" customWidth="1"/>
    <col min="144" max="144" width="15" bestFit="1" customWidth="1"/>
    <col min="145" max="145" width="15.453125" bestFit="1" customWidth="1"/>
    <col min="146" max="146" width="16.7265625" customWidth="1"/>
    <col min="147" max="147" width="14" bestFit="1" customWidth="1"/>
    <col min="148" max="148" width="15" bestFit="1" customWidth="1"/>
    <col min="149" max="149" width="15.453125" bestFit="1" customWidth="1"/>
    <col min="150" max="150" width="16.7265625" customWidth="1"/>
    <col min="151" max="151" width="14" bestFit="1" customWidth="1"/>
    <col min="152" max="152" width="15" bestFit="1" customWidth="1"/>
    <col min="153" max="153" width="15.453125" bestFit="1" customWidth="1"/>
    <col min="154" max="154" width="16.7265625" customWidth="1"/>
    <col min="155" max="155" width="14" bestFit="1" customWidth="1"/>
    <col min="156" max="156" width="15" bestFit="1" customWidth="1"/>
    <col min="157" max="157" width="15.453125" bestFit="1" customWidth="1"/>
    <col min="158" max="158" width="16.7265625" customWidth="1"/>
    <col min="159" max="159" width="14" bestFit="1" customWidth="1"/>
    <col min="160" max="160" width="15" bestFit="1" customWidth="1"/>
    <col min="161" max="161" width="15.453125" bestFit="1" customWidth="1"/>
    <col min="162" max="162" width="16.7265625" customWidth="1"/>
    <col min="163" max="163" width="14" bestFit="1" customWidth="1"/>
    <col min="164" max="164" width="15" bestFit="1" customWidth="1"/>
    <col min="165" max="165" width="15.453125" bestFit="1" customWidth="1"/>
    <col min="166" max="166" width="16.7265625" customWidth="1"/>
    <col min="167" max="167" width="14" bestFit="1" customWidth="1"/>
    <col min="168" max="168" width="15" bestFit="1" customWidth="1"/>
    <col min="169" max="169" width="15.453125" bestFit="1" customWidth="1"/>
    <col min="170" max="170" width="16.7265625" customWidth="1"/>
    <col min="171" max="171" width="14" bestFit="1" customWidth="1"/>
    <col min="172" max="172" width="15" bestFit="1" customWidth="1"/>
    <col min="173" max="173" width="15.453125" bestFit="1" customWidth="1"/>
    <col min="174" max="174" width="16.7265625" customWidth="1"/>
    <col min="175" max="175" width="14" bestFit="1" customWidth="1"/>
    <col min="176" max="176" width="15" bestFit="1" customWidth="1"/>
    <col min="177" max="177" width="15.453125" bestFit="1" customWidth="1"/>
    <col min="178" max="178" width="16.7265625" customWidth="1"/>
    <col min="179" max="179" width="14" bestFit="1" customWidth="1"/>
    <col min="180" max="180" width="15" bestFit="1" customWidth="1"/>
    <col min="181" max="181" width="15.453125" bestFit="1" customWidth="1"/>
    <col min="182" max="182" width="16.7265625" customWidth="1"/>
    <col min="183" max="183" width="14" bestFit="1" customWidth="1"/>
    <col min="184" max="184" width="15" bestFit="1" customWidth="1"/>
    <col min="185" max="185" width="15.453125" bestFit="1" customWidth="1"/>
    <col min="186" max="186" width="16.7265625" customWidth="1"/>
    <col min="187" max="187" width="14" bestFit="1" customWidth="1"/>
    <col min="188" max="188" width="15" bestFit="1" customWidth="1"/>
    <col min="189" max="189" width="15.453125" bestFit="1" customWidth="1"/>
    <col min="190" max="190" width="16.7265625" customWidth="1"/>
    <col min="191" max="191" width="14" bestFit="1" customWidth="1"/>
    <col min="192" max="192" width="15" bestFit="1" customWidth="1"/>
    <col min="193" max="193" width="15.453125" bestFit="1" customWidth="1"/>
    <col min="194" max="194" width="16.7265625" customWidth="1"/>
    <col min="195" max="195" width="14" bestFit="1" customWidth="1"/>
    <col min="196" max="196" width="15" bestFit="1" customWidth="1"/>
    <col min="197" max="197" width="15.453125" bestFit="1" customWidth="1"/>
    <col min="198" max="198" width="16.7265625" customWidth="1"/>
    <col min="199" max="199" width="14" bestFit="1" customWidth="1"/>
    <col min="200" max="200" width="15" bestFit="1" customWidth="1"/>
    <col min="201" max="201" width="15.453125" bestFit="1" customWidth="1"/>
    <col min="202" max="202" width="16.7265625" customWidth="1"/>
    <col min="203" max="203" width="14" bestFit="1" customWidth="1"/>
    <col min="204" max="204" width="15" bestFit="1" customWidth="1"/>
    <col min="205" max="205" width="15.453125" bestFit="1" customWidth="1"/>
    <col min="206" max="206" width="16.7265625" customWidth="1"/>
    <col min="207" max="207" width="14" bestFit="1" customWidth="1"/>
    <col min="208" max="208" width="15" bestFit="1" customWidth="1"/>
    <col min="209" max="209" width="15.453125" bestFit="1" customWidth="1"/>
    <col min="210" max="210" width="16.7265625" customWidth="1"/>
    <col min="211" max="211" width="14" bestFit="1" customWidth="1"/>
    <col min="212" max="212" width="15" bestFit="1" customWidth="1"/>
    <col min="213" max="213" width="15.453125" bestFit="1" customWidth="1"/>
    <col min="214" max="214" width="16.7265625" customWidth="1"/>
    <col min="215" max="215" width="14" bestFit="1" customWidth="1"/>
    <col min="216" max="216" width="15" bestFit="1" customWidth="1"/>
    <col min="217" max="217" width="15.453125" bestFit="1" customWidth="1"/>
    <col min="218" max="218" width="16.7265625" customWidth="1"/>
    <col min="219" max="219" width="14" bestFit="1" customWidth="1"/>
    <col min="220" max="220" width="15" bestFit="1" customWidth="1"/>
    <col min="221" max="221" width="15.453125" bestFit="1" customWidth="1"/>
    <col min="222" max="222" width="16.7265625" customWidth="1"/>
    <col min="223" max="223" width="14" bestFit="1" customWidth="1"/>
    <col min="224" max="224" width="15" bestFit="1" customWidth="1"/>
    <col min="225" max="225" width="15.453125" bestFit="1" customWidth="1"/>
    <col min="226" max="226" width="16.7265625" customWidth="1"/>
    <col min="227" max="227" width="14" bestFit="1" customWidth="1"/>
    <col min="228" max="228" width="15" bestFit="1" customWidth="1"/>
    <col min="229" max="229" width="15.453125" bestFit="1" customWidth="1"/>
    <col min="230" max="230" width="16.7265625" customWidth="1"/>
    <col min="231" max="231" width="14" bestFit="1" customWidth="1"/>
    <col min="232" max="232" width="15" bestFit="1" customWidth="1"/>
    <col min="233" max="233" width="15.453125" bestFit="1" customWidth="1"/>
    <col min="234" max="234" width="16.7265625" customWidth="1"/>
    <col min="235" max="235" width="14" bestFit="1" customWidth="1"/>
    <col min="236" max="236" width="15" bestFit="1" customWidth="1"/>
    <col min="237" max="237" width="15.453125" bestFit="1" customWidth="1"/>
    <col min="238" max="238" width="16.7265625" customWidth="1"/>
    <col min="239" max="239" width="14" bestFit="1" customWidth="1"/>
    <col min="240" max="240" width="15" bestFit="1" customWidth="1"/>
    <col min="241" max="241" width="15.453125" bestFit="1" customWidth="1"/>
    <col min="242" max="242" width="16.7265625" customWidth="1"/>
    <col min="243" max="243" width="14" bestFit="1" customWidth="1"/>
    <col min="244" max="244" width="15" bestFit="1" customWidth="1"/>
    <col min="245" max="245" width="15.453125" bestFit="1" customWidth="1"/>
    <col min="246" max="246" width="16.7265625" customWidth="1"/>
    <col min="247" max="247" width="14" bestFit="1" customWidth="1"/>
    <col min="248" max="248" width="15" bestFit="1" customWidth="1"/>
    <col min="249" max="249" width="15.453125" bestFit="1" customWidth="1"/>
    <col min="250" max="250" width="16.7265625" customWidth="1"/>
    <col min="251" max="251" width="14" bestFit="1" customWidth="1"/>
    <col min="252" max="252" width="15" bestFit="1" customWidth="1"/>
    <col min="253" max="253" width="15.453125" bestFit="1" customWidth="1"/>
    <col min="254" max="254" width="16.7265625" customWidth="1"/>
    <col min="255" max="255" width="14" bestFit="1" customWidth="1"/>
    <col min="256" max="256" width="15" bestFit="1" customWidth="1"/>
    <col min="257" max="257" width="15.453125" bestFit="1" customWidth="1"/>
    <col min="258" max="258" width="16.7265625" customWidth="1"/>
    <col min="259" max="259" width="14" bestFit="1" customWidth="1"/>
    <col min="260" max="260" width="15" bestFit="1" customWidth="1"/>
    <col min="261" max="261" width="15.453125" bestFit="1" customWidth="1"/>
    <col min="262" max="262" width="16.7265625" customWidth="1"/>
    <col min="263" max="263" width="14" bestFit="1" customWidth="1"/>
    <col min="264" max="264" width="15" bestFit="1" customWidth="1"/>
    <col min="265" max="265" width="15.453125" bestFit="1" customWidth="1"/>
    <col min="266" max="266" width="16.7265625" customWidth="1"/>
    <col min="267" max="267" width="14" bestFit="1" customWidth="1"/>
    <col min="268" max="268" width="15" bestFit="1" customWidth="1"/>
    <col min="269" max="269" width="15.453125" bestFit="1" customWidth="1"/>
    <col min="270" max="270" width="16.7265625" customWidth="1"/>
    <col min="271" max="271" width="14" bestFit="1" customWidth="1"/>
    <col min="272" max="272" width="15" bestFit="1" customWidth="1"/>
    <col min="273" max="273" width="15.453125" bestFit="1" customWidth="1"/>
    <col min="274" max="274" width="16.7265625" customWidth="1"/>
    <col min="275" max="275" width="14" bestFit="1" customWidth="1"/>
    <col min="276" max="276" width="15" bestFit="1" customWidth="1"/>
    <col min="277" max="277" width="15.453125" bestFit="1" customWidth="1"/>
    <col min="278" max="278" width="16.7265625" customWidth="1"/>
    <col min="279" max="279" width="14" bestFit="1" customWidth="1"/>
    <col min="280" max="280" width="15" bestFit="1" customWidth="1"/>
    <col min="281" max="281" width="15.453125" bestFit="1" customWidth="1"/>
    <col min="282" max="282" width="16.7265625" customWidth="1"/>
    <col min="283" max="283" width="14" bestFit="1" customWidth="1"/>
    <col min="284" max="284" width="15" bestFit="1" customWidth="1"/>
    <col min="285" max="285" width="15.453125" bestFit="1" customWidth="1"/>
    <col min="286" max="286" width="16.7265625" customWidth="1"/>
  </cols>
  <sheetData>
    <row r="1" spans="1:286" ht="15" customHeight="1" thickBot="1" x14ac:dyDescent="0.4">
      <c r="B1" s="249" t="s">
        <v>891</v>
      </c>
      <c r="C1" s="91" t="s">
        <v>893</v>
      </c>
    </row>
    <row r="2" spans="1:286" ht="15" thickBot="1" x14ac:dyDescent="0.4">
      <c r="B2" s="249"/>
      <c r="C2" s="92" t="s">
        <v>889</v>
      </c>
    </row>
    <row r="3" spans="1:286" x14ac:dyDescent="0.35">
      <c r="C3" s="93" t="s">
        <v>890</v>
      </c>
    </row>
    <row r="4" spans="1:286" x14ac:dyDescent="0.35">
      <c r="C4" s="94" t="s">
        <v>851</v>
      </c>
    </row>
    <row r="5" spans="1:286" x14ac:dyDescent="0.35">
      <c r="C5" s="95" t="s">
        <v>8</v>
      </c>
    </row>
    <row r="6" spans="1:286" ht="15" thickBot="1" x14ac:dyDescent="0.4"/>
    <row r="7" spans="1:286" ht="21.5" thickBot="1" x14ac:dyDescent="0.4">
      <c r="A7" s="2"/>
      <c r="B7" s="2"/>
      <c r="C7" s="2"/>
      <c r="D7" s="2"/>
      <c r="E7" s="2"/>
      <c r="F7" s="2"/>
      <c r="G7" s="306" t="s">
        <v>6</v>
      </c>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4" t="s">
        <v>406</v>
      </c>
      <c r="BL7" s="305"/>
      <c r="BM7" s="305"/>
      <c r="BN7" s="305"/>
      <c r="BO7" s="305"/>
      <c r="BP7" s="305"/>
      <c r="BQ7" s="305"/>
      <c r="BR7" s="305"/>
      <c r="BS7" s="305"/>
      <c r="BT7" s="305"/>
      <c r="BU7" s="305"/>
      <c r="BV7" s="305"/>
      <c r="BW7" s="305"/>
      <c r="BX7" s="305"/>
      <c r="BY7" s="305"/>
      <c r="BZ7" s="305"/>
      <c r="CA7" s="305"/>
      <c r="CB7" s="305"/>
      <c r="CC7" s="305"/>
      <c r="CD7" s="305"/>
      <c r="CE7" s="305"/>
      <c r="CF7" s="305"/>
      <c r="CG7" s="305"/>
      <c r="CH7" s="305"/>
      <c r="CI7" s="305"/>
      <c r="CJ7" s="305"/>
      <c r="CK7" s="305"/>
      <c r="CL7" s="305"/>
      <c r="CM7" s="305"/>
      <c r="CN7" s="305"/>
      <c r="CO7" s="305"/>
      <c r="CP7" s="305"/>
      <c r="CQ7" s="305"/>
      <c r="CR7" s="305"/>
      <c r="CS7" s="305"/>
      <c r="CT7" s="305"/>
      <c r="CU7" s="305"/>
      <c r="CV7" s="305"/>
      <c r="CW7" s="305"/>
      <c r="CX7" s="305"/>
      <c r="CY7" s="305"/>
      <c r="CZ7" s="305"/>
      <c r="DA7" s="305"/>
      <c r="DB7" s="305"/>
      <c r="DC7" s="305"/>
      <c r="DD7" s="305"/>
      <c r="DE7" s="305"/>
      <c r="DF7" s="305"/>
      <c r="DG7" s="305"/>
      <c r="DH7" s="305"/>
      <c r="DI7" s="305"/>
      <c r="DJ7" s="305"/>
      <c r="DK7" s="305"/>
      <c r="DL7" s="305"/>
      <c r="DM7" s="305"/>
      <c r="DN7" s="305"/>
      <c r="DO7" s="312" t="s">
        <v>407</v>
      </c>
      <c r="DP7" s="313"/>
      <c r="DQ7" s="313"/>
      <c r="DR7" s="313"/>
      <c r="DS7" s="313"/>
      <c r="DT7" s="313"/>
      <c r="DU7" s="313"/>
      <c r="DV7" s="313"/>
      <c r="DW7" s="313"/>
      <c r="DX7" s="313"/>
      <c r="DY7" s="313"/>
      <c r="DZ7" s="313"/>
      <c r="EA7" s="313"/>
      <c r="EB7" s="313"/>
      <c r="EC7" s="313"/>
      <c r="ED7" s="313"/>
      <c r="EE7" s="313"/>
      <c r="EF7" s="313"/>
      <c r="EG7" s="313"/>
      <c r="EH7" s="313"/>
      <c r="EI7" s="313"/>
      <c r="EJ7" s="313"/>
      <c r="EK7" s="313"/>
      <c r="EL7" s="313"/>
      <c r="EM7" s="313"/>
      <c r="EN7" s="313"/>
      <c r="EO7" s="313"/>
      <c r="EP7" s="313"/>
      <c r="EQ7" s="313"/>
      <c r="ER7" s="313"/>
      <c r="ES7" s="313"/>
      <c r="ET7" s="313"/>
      <c r="EU7" s="313"/>
      <c r="EV7" s="313"/>
      <c r="EW7" s="313"/>
      <c r="EX7" s="313"/>
      <c r="EY7" s="313"/>
      <c r="EZ7" s="313"/>
      <c r="FA7" s="313"/>
      <c r="FB7" s="313"/>
      <c r="FC7" s="313"/>
      <c r="FD7" s="313"/>
      <c r="FE7" s="313"/>
      <c r="FF7" s="313"/>
      <c r="FG7" s="313"/>
      <c r="FH7" s="313"/>
      <c r="FI7" s="313"/>
      <c r="FJ7" s="313"/>
      <c r="FK7" s="313"/>
      <c r="FL7" s="313"/>
      <c r="FM7" s="313"/>
      <c r="FN7" s="313"/>
      <c r="FO7" s="313"/>
      <c r="FP7" s="313"/>
      <c r="FQ7" s="313"/>
      <c r="FR7" s="313"/>
      <c r="FS7" s="264" t="s">
        <v>851</v>
      </c>
      <c r="FT7" s="265"/>
      <c r="FU7" s="265"/>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c r="GT7" s="265"/>
      <c r="GU7" s="265"/>
      <c r="GV7" s="265"/>
      <c r="GW7" s="265"/>
      <c r="GX7" s="265"/>
      <c r="GY7" s="265"/>
      <c r="GZ7" s="265"/>
      <c r="HA7" s="265"/>
      <c r="HB7" s="265"/>
      <c r="HC7" s="265"/>
      <c r="HD7" s="265"/>
      <c r="HE7" s="265"/>
      <c r="HF7" s="265"/>
      <c r="HG7" s="265"/>
      <c r="HH7" s="265"/>
      <c r="HI7" s="265"/>
      <c r="HJ7" s="265"/>
      <c r="HK7" s="265"/>
      <c r="HL7" s="265"/>
      <c r="HM7" s="265"/>
      <c r="HN7" s="265"/>
      <c r="HO7" s="265"/>
      <c r="HP7" s="265"/>
      <c r="HQ7" s="265"/>
      <c r="HR7" s="265"/>
      <c r="HS7" s="265"/>
      <c r="HT7" s="265"/>
      <c r="HU7" s="265"/>
      <c r="HV7" s="265"/>
      <c r="HW7" s="266" t="s">
        <v>850</v>
      </c>
      <c r="HX7" s="267"/>
      <c r="HY7" s="267"/>
      <c r="HZ7" s="267"/>
      <c r="IA7" s="267"/>
      <c r="IB7" s="267"/>
      <c r="IC7" s="267"/>
      <c r="ID7" s="267"/>
      <c r="IE7" s="267"/>
      <c r="IF7" s="267"/>
      <c r="IG7" s="267"/>
      <c r="IH7" s="267"/>
      <c r="II7" s="267"/>
      <c r="IJ7" s="267"/>
      <c r="IK7" s="267"/>
      <c r="IL7" s="267"/>
      <c r="IM7" s="267"/>
      <c r="IN7" s="267"/>
      <c r="IO7" s="267"/>
      <c r="IP7" s="267"/>
      <c r="IQ7" s="267"/>
      <c r="IR7" s="267"/>
      <c r="IS7" s="267"/>
      <c r="IT7" s="267"/>
      <c r="IU7" s="267"/>
      <c r="IV7" s="267"/>
      <c r="IW7" s="267"/>
      <c r="IX7" s="267"/>
      <c r="IY7" s="267"/>
      <c r="IZ7" s="267"/>
      <c r="JA7" s="267"/>
      <c r="JB7" s="267"/>
      <c r="JC7" s="267"/>
      <c r="JD7" s="267"/>
      <c r="JE7" s="267"/>
      <c r="JF7" s="267"/>
      <c r="JG7" s="267"/>
      <c r="JH7" s="267"/>
      <c r="JI7" s="267"/>
      <c r="JJ7" s="267"/>
      <c r="JK7" s="267"/>
      <c r="JL7" s="267"/>
      <c r="JM7" s="267"/>
      <c r="JN7" s="267"/>
      <c r="JO7" s="267"/>
      <c r="JP7" s="267"/>
      <c r="JQ7" s="267"/>
      <c r="JR7" s="267"/>
      <c r="JS7" s="267"/>
      <c r="JT7" s="267"/>
      <c r="JU7" s="267"/>
      <c r="JV7" s="267"/>
      <c r="JW7" s="267"/>
      <c r="JX7" s="267"/>
      <c r="JY7" s="267"/>
      <c r="JZ7" s="267"/>
    </row>
    <row r="8" spans="1:286" ht="18" customHeight="1" thickBot="1" x14ac:dyDescent="0.4">
      <c r="A8" s="2"/>
      <c r="B8" s="280" t="s">
        <v>439</v>
      </c>
      <c r="C8" s="281"/>
      <c r="D8" s="281"/>
      <c r="E8" s="282"/>
      <c r="F8" s="282"/>
      <c r="G8" s="283">
        <v>2022</v>
      </c>
      <c r="H8" s="283"/>
      <c r="I8" s="283"/>
      <c r="J8" s="283"/>
      <c r="K8" s="283">
        <v>2023</v>
      </c>
      <c r="L8" s="283"/>
      <c r="M8" s="283"/>
      <c r="N8" s="283"/>
      <c r="O8" s="283">
        <v>2024</v>
      </c>
      <c r="P8" s="283"/>
      <c r="Q8" s="283"/>
      <c r="R8" s="283"/>
      <c r="S8" s="283">
        <v>2025</v>
      </c>
      <c r="T8" s="283"/>
      <c r="U8" s="283"/>
      <c r="V8" s="283"/>
      <c r="W8" s="283">
        <v>2026</v>
      </c>
      <c r="X8" s="283"/>
      <c r="Y8" s="283"/>
      <c r="Z8" s="283"/>
      <c r="AA8" s="283">
        <v>2027</v>
      </c>
      <c r="AB8" s="283"/>
      <c r="AC8" s="283"/>
      <c r="AD8" s="283"/>
      <c r="AE8" s="283">
        <v>2028</v>
      </c>
      <c r="AF8" s="283"/>
      <c r="AG8" s="283"/>
      <c r="AH8" s="283"/>
      <c r="AI8" s="283">
        <v>2029</v>
      </c>
      <c r="AJ8" s="283"/>
      <c r="AK8" s="283"/>
      <c r="AL8" s="283"/>
      <c r="AM8" s="283">
        <v>2030</v>
      </c>
      <c r="AN8" s="283"/>
      <c r="AO8" s="283"/>
      <c r="AP8" s="283"/>
      <c r="AQ8" s="283">
        <v>2031</v>
      </c>
      <c r="AR8" s="283"/>
      <c r="AS8" s="283"/>
      <c r="AT8" s="283"/>
      <c r="AU8" s="283">
        <v>2036</v>
      </c>
      <c r="AV8" s="283"/>
      <c r="AW8" s="283"/>
      <c r="AX8" s="283"/>
      <c r="AY8" s="283">
        <v>2041</v>
      </c>
      <c r="AZ8" s="283"/>
      <c r="BA8" s="283"/>
      <c r="BB8" s="283"/>
      <c r="BC8" s="283">
        <v>2046</v>
      </c>
      <c r="BD8" s="283"/>
      <c r="BE8" s="283"/>
      <c r="BF8" s="283"/>
      <c r="BG8" s="283">
        <v>2051</v>
      </c>
      <c r="BH8" s="283"/>
      <c r="BI8" s="283"/>
      <c r="BJ8" s="283"/>
      <c r="BK8" s="296">
        <v>2022</v>
      </c>
      <c r="BL8" s="296"/>
      <c r="BM8" s="296"/>
      <c r="BN8" s="296"/>
      <c r="BO8" s="296">
        <v>2023</v>
      </c>
      <c r="BP8" s="296"/>
      <c r="BQ8" s="296"/>
      <c r="BR8" s="296"/>
      <c r="BS8" s="296">
        <v>2024</v>
      </c>
      <c r="BT8" s="296"/>
      <c r="BU8" s="296"/>
      <c r="BV8" s="296"/>
      <c r="BW8" s="296">
        <v>2025</v>
      </c>
      <c r="BX8" s="296"/>
      <c r="BY8" s="296"/>
      <c r="BZ8" s="296"/>
      <c r="CA8" s="296">
        <v>2026</v>
      </c>
      <c r="CB8" s="296"/>
      <c r="CC8" s="296"/>
      <c r="CD8" s="296"/>
      <c r="CE8" s="296">
        <v>2027</v>
      </c>
      <c r="CF8" s="296"/>
      <c r="CG8" s="296"/>
      <c r="CH8" s="296"/>
      <c r="CI8" s="296">
        <v>2028</v>
      </c>
      <c r="CJ8" s="296"/>
      <c r="CK8" s="296"/>
      <c r="CL8" s="296"/>
      <c r="CM8" s="296">
        <v>2029</v>
      </c>
      <c r="CN8" s="296"/>
      <c r="CO8" s="296"/>
      <c r="CP8" s="296"/>
      <c r="CQ8" s="296">
        <v>2030</v>
      </c>
      <c r="CR8" s="296"/>
      <c r="CS8" s="296"/>
      <c r="CT8" s="296"/>
      <c r="CU8" s="296">
        <v>2031</v>
      </c>
      <c r="CV8" s="296"/>
      <c r="CW8" s="296"/>
      <c r="CX8" s="296"/>
      <c r="CY8" s="296">
        <v>2036</v>
      </c>
      <c r="CZ8" s="296"/>
      <c r="DA8" s="296"/>
      <c r="DB8" s="296"/>
      <c r="DC8" s="296">
        <v>2041</v>
      </c>
      <c r="DD8" s="296"/>
      <c r="DE8" s="296"/>
      <c r="DF8" s="296"/>
      <c r="DG8" s="296">
        <v>2046</v>
      </c>
      <c r="DH8" s="296"/>
      <c r="DI8" s="296"/>
      <c r="DJ8" s="296"/>
      <c r="DK8" s="296">
        <v>2051</v>
      </c>
      <c r="DL8" s="296"/>
      <c r="DM8" s="296"/>
      <c r="DN8" s="296"/>
      <c r="DO8" s="311">
        <v>2022</v>
      </c>
      <c r="DP8" s="311"/>
      <c r="DQ8" s="311"/>
      <c r="DR8" s="311"/>
      <c r="DS8" s="311">
        <v>2023</v>
      </c>
      <c r="DT8" s="311"/>
      <c r="DU8" s="311"/>
      <c r="DV8" s="311"/>
      <c r="DW8" s="311">
        <v>2024</v>
      </c>
      <c r="DX8" s="311"/>
      <c r="DY8" s="311"/>
      <c r="DZ8" s="311"/>
      <c r="EA8" s="311">
        <v>2025</v>
      </c>
      <c r="EB8" s="311"/>
      <c r="EC8" s="311"/>
      <c r="ED8" s="311"/>
      <c r="EE8" s="311">
        <v>2026</v>
      </c>
      <c r="EF8" s="311"/>
      <c r="EG8" s="311"/>
      <c r="EH8" s="311"/>
      <c r="EI8" s="311">
        <v>2027</v>
      </c>
      <c r="EJ8" s="311"/>
      <c r="EK8" s="311"/>
      <c r="EL8" s="311"/>
      <c r="EM8" s="311">
        <v>2028</v>
      </c>
      <c r="EN8" s="311"/>
      <c r="EO8" s="311"/>
      <c r="EP8" s="311"/>
      <c r="EQ8" s="311">
        <v>2029</v>
      </c>
      <c r="ER8" s="311"/>
      <c r="ES8" s="311"/>
      <c r="ET8" s="311"/>
      <c r="EU8" s="311">
        <v>2030</v>
      </c>
      <c r="EV8" s="311"/>
      <c r="EW8" s="311"/>
      <c r="EX8" s="311"/>
      <c r="EY8" s="311">
        <v>2031</v>
      </c>
      <c r="EZ8" s="311"/>
      <c r="FA8" s="311"/>
      <c r="FB8" s="311"/>
      <c r="FC8" s="311">
        <v>2036</v>
      </c>
      <c r="FD8" s="311"/>
      <c r="FE8" s="311"/>
      <c r="FF8" s="311"/>
      <c r="FG8" s="311">
        <v>2041</v>
      </c>
      <c r="FH8" s="311"/>
      <c r="FI8" s="311"/>
      <c r="FJ8" s="311"/>
      <c r="FK8" s="311">
        <v>2046</v>
      </c>
      <c r="FL8" s="311"/>
      <c r="FM8" s="311"/>
      <c r="FN8" s="311"/>
      <c r="FO8" s="311">
        <v>2051</v>
      </c>
      <c r="FP8" s="311"/>
      <c r="FQ8" s="311"/>
      <c r="FR8" s="311"/>
      <c r="FS8" s="279">
        <v>2022</v>
      </c>
      <c r="FT8" s="279"/>
      <c r="FU8" s="279"/>
      <c r="FV8" s="279"/>
      <c r="FW8" s="279">
        <v>2023</v>
      </c>
      <c r="FX8" s="279"/>
      <c r="FY8" s="279"/>
      <c r="FZ8" s="279"/>
      <c r="GA8" s="279">
        <v>2024</v>
      </c>
      <c r="GB8" s="279"/>
      <c r="GC8" s="279"/>
      <c r="GD8" s="279"/>
      <c r="GE8" s="279">
        <v>2025</v>
      </c>
      <c r="GF8" s="279"/>
      <c r="GG8" s="279"/>
      <c r="GH8" s="279"/>
      <c r="GI8" s="279">
        <v>2026</v>
      </c>
      <c r="GJ8" s="279"/>
      <c r="GK8" s="279"/>
      <c r="GL8" s="279"/>
      <c r="GM8" s="279">
        <v>2027</v>
      </c>
      <c r="GN8" s="279"/>
      <c r="GO8" s="279"/>
      <c r="GP8" s="279"/>
      <c r="GQ8" s="279">
        <v>2028</v>
      </c>
      <c r="GR8" s="279"/>
      <c r="GS8" s="279"/>
      <c r="GT8" s="279"/>
      <c r="GU8" s="279">
        <v>2029</v>
      </c>
      <c r="GV8" s="279"/>
      <c r="GW8" s="279"/>
      <c r="GX8" s="279"/>
      <c r="GY8" s="279">
        <v>2030</v>
      </c>
      <c r="GZ8" s="279"/>
      <c r="HA8" s="279"/>
      <c r="HB8" s="279"/>
      <c r="HC8" s="279">
        <v>2031</v>
      </c>
      <c r="HD8" s="279"/>
      <c r="HE8" s="279"/>
      <c r="HF8" s="279"/>
      <c r="HG8" s="279">
        <v>2036</v>
      </c>
      <c r="HH8" s="279"/>
      <c r="HI8" s="279"/>
      <c r="HJ8" s="279"/>
      <c r="HK8" s="279">
        <v>2041</v>
      </c>
      <c r="HL8" s="279"/>
      <c r="HM8" s="279"/>
      <c r="HN8" s="279"/>
      <c r="HO8" s="279">
        <v>2046</v>
      </c>
      <c r="HP8" s="279"/>
      <c r="HQ8" s="279"/>
      <c r="HR8" s="279"/>
      <c r="HS8" s="279">
        <v>2051</v>
      </c>
      <c r="HT8" s="279"/>
      <c r="HU8" s="279"/>
      <c r="HV8" s="279"/>
      <c r="HW8" s="273">
        <v>2022</v>
      </c>
      <c r="HX8" s="273"/>
      <c r="HY8" s="273"/>
      <c r="HZ8" s="273"/>
      <c r="IA8" s="273">
        <v>2023</v>
      </c>
      <c r="IB8" s="273"/>
      <c r="IC8" s="273"/>
      <c r="ID8" s="273"/>
      <c r="IE8" s="273">
        <v>2024</v>
      </c>
      <c r="IF8" s="273"/>
      <c r="IG8" s="273"/>
      <c r="IH8" s="273"/>
      <c r="II8" s="273">
        <v>2025</v>
      </c>
      <c r="IJ8" s="273"/>
      <c r="IK8" s="273"/>
      <c r="IL8" s="273"/>
      <c r="IM8" s="273">
        <v>2026</v>
      </c>
      <c r="IN8" s="273"/>
      <c r="IO8" s="273"/>
      <c r="IP8" s="273"/>
      <c r="IQ8" s="273">
        <v>2027</v>
      </c>
      <c r="IR8" s="273"/>
      <c r="IS8" s="273"/>
      <c r="IT8" s="273"/>
      <c r="IU8" s="273">
        <v>2028</v>
      </c>
      <c r="IV8" s="273"/>
      <c r="IW8" s="273"/>
      <c r="IX8" s="273"/>
      <c r="IY8" s="273">
        <v>2029</v>
      </c>
      <c r="IZ8" s="273"/>
      <c r="JA8" s="273"/>
      <c r="JB8" s="273"/>
      <c r="JC8" s="273">
        <v>2030</v>
      </c>
      <c r="JD8" s="273"/>
      <c r="JE8" s="273"/>
      <c r="JF8" s="273"/>
      <c r="JG8" s="273">
        <v>2031</v>
      </c>
      <c r="JH8" s="273"/>
      <c r="JI8" s="273"/>
      <c r="JJ8" s="273"/>
      <c r="JK8" s="273">
        <v>2036</v>
      </c>
      <c r="JL8" s="273"/>
      <c r="JM8" s="273"/>
      <c r="JN8" s="273"/>
      <c r="JO8" s="273">
        <v>2041</v>
      </c>
      <c r="JP8" s="273"/>
      <c r="JQ8" s="273"/>
      <c r="JR8" s="273"/>
      <c r="JS8" s="273">
        <v>2046</v>
      </c>
      <c r="JT8" s="273"/>
      <c r="JU8" s="273"/>
      <c r="JV8" s="273"/>
      <c r="JW8" s="273">
        <v>2051</v>
      </c>
      <c r="JX8" s="273"/>
      <c r="JY8" s="273"/>
      <c r="JZ8" s="273"/>
    </row>
    <row r="9" spans="1:286" ht="33.75" customHeight="1" x14ac:dyDescent="0.35">
      <c r="A9" s="2"/>
      <c r="B9" s="289" t="s">
        <v>440</v>
      </c>
      <c r="C9" s="294" t="s">
        <v>871</v>
      </c>
      <c r="D9" s="292" t="s">
        <v>857</v>
      </c>
      <c r="E9" s="291" t="s">
        <v>441</v>
      </c>
      <c r="F9" s="291"/>
      <c r="G9" s="286" t="s">
        <v>442</v>
      </c>
      <c r="H9" s="287"/>
      <c r="I9" s="288"/>
      <c r="J9" s="284" t="s">
        <v>443</v>
      </c>
      <c r="K9" s="286" t="s">
        <v>442</v>
      </c>
      <c r="L9" s="287"/>
      <c r="M9" s="288"/>
      <c r="N9" s="284" t="s">
        <v>443</v>
      </c>
      <c r="O9" s="286" t="s">
        <v>442</v>
      </c>
      <c r="P9" s="287"/>
      <c r="Q9" s="288"/>
      <c r="R9" s="284" t="s">
        <v>443</v>
      </c>
      <c r="S9" s="286" t="s">
        <v>442</v>
      </c>
      <c r="T9" s="287"/>
      <c r="U9" s="288"/>
      <c r="V9" s="284" t="s">
        <v>443</v>
      </c>
      <c r="W9" s="286" t="s">
        <v>442</v>
      </c>
      <c r="X9" s="287"/>
      <c r="Y9" s="288"/>
      <c r="Z9" s="284" t="s">
        <v>443</v>
      </c>
      <c r="AA9" s="286" t="s">
        <v>442</v>
      </c>
      <c r="AB9" s="287"/>
      <c r="AC9" s="288"/>
      <c r="AD9" s="284" t="s">
        <v>443</v>
      </c>
      <c r="AE9" s="286" t="s">
        <v>442</v>
      </c>
      <c r="AF9" s="287"/>
      <c r="AG9" s="288"/>
      <c r="AH9" s="284" t="s">
        <v>443</v>
      </c>
      <c r="AI9" s="286" t="s">
        <v>442</v>
      </c>
      <c r="AJ9" s="287"/>
      <c r="AK9" s="288"/>
      <c r="AL9" s="284" t="s">
        <v>443</v>
      </c>
      <c r="AM9" s="286" t="s">
        <v>442</v>
      </c>
      <c r="AN9" s="287"/>
      <c r="AO9" s="288"/>
      <c r="AP9" s="284" t="s">
        <v>443</v>
      </c>
      <c r="AQ9" s="286" t="s">
        <v>442</v>
      </c>
      <c r="AR9" s="287"/>
      <c r="AS9" s="288"/>
      <c r="AT9" s="284" t="s">
        <v>443</v>
      </c>
      <c r="AU9" s="286" t="s">
        <v>442</v>
      </c>
      <c r="AV9" s="287"/>
      <c r="AW9" s="288"/>
      <c r="AX9" s="284" t="s">
        <v>443</v>
      </c>
      <c r="AY9" s="286" t="s">
        <v>442</v>
      </c>
      <c r="AZ9" s="287"/>
      <c r="BA9" s="288"/>
      <c r="BB9" s="284" t="s">
        <v>443</v>
      </c>
      <c r="BC9" s="286" t="s">
        <v>442</v>
      </c>
      <c r="BD9" s="287"/>
      <c r="BE9" s="288"/>
      <c r="BF9" s="284" t="s">
        <v>443</v>
      </c>
      <c r="BG9" s="286" t="s">
        <v>442</v>
      </c>
      <c r="BH9" s="287"/>
      <c r="BI9" s="288"/>
      <c r="BJ9" s="284" t="s">
        <v>443</v>
      </c>
      <c r="BK9" s="299" t="s">
        <v>442</v>
      </c>
      <c r="BL9" s="300"/>
      <c r="BM9" s="301"/>
      <c r="BN9" s="297" t="s">
        <v>443</v>
      </c>
      <c r="BO9" s="299" t="s">
        <v>442</v>
      </c>
      <c r="BP9" s="300"/>
      <c r="BQ9" s="301"/>
      <c r="BR9" s="297" t="s">
        <v>443</v>
      </c>
      <c r="BS9" s="299" t="s">
        <v>442</v>
      </c>
      <c r="BT9" s="300"/>
      <c r="BU9" s="301"/>
      <c r="BV9" s="297" t="s">
        <v>443</v>
      </c>
      <c r="BW9" s="299" t="s">
        <v>442</v>
      </c>
      <c r="BX9" s="300"/>
      <c r="BY9" s="301"/>
      <c r="BZ9" s="297" t="s">
        <v>443</v>
      </c>
      <c r="CA9" s="299" t="s">
        <v>442</v>
      </c>
      <c r="CB9" s="300"/>
      <c r="CC9" s="301"/>
      <c r="CD9" s="297" t="s">
        <v>443</v>
      </c>
      <c r="CE9" s="299" t="s">
        <v>442</v>
      </c>
      <c r="CF9" s="300"/>
      <c r="CG9" s="301"/>
      <c r="CH9" s="297" t="s">
        <v>443</v>
      </c>
      <c r="CI9" s="299" t="s">
        <v>442</v>
      </c>
      <c r="CJ9" s="300"/>
      <c r="CK9" s="301"/>
      <c r="CL9" s="297" t="s">
        <v>443</v>
      </c>
      <c r="CM9" s="299" t="s">
        <v>442</v>
      </c>
      <c r="CN9" s="300"/>
      <c r="CO9" s="301"/>
      <c r="CP9" s="297" t="s">
        <v>443</v>
      </c>
      <c r="CQ9" s="299" t="s">
        <v>442</v>
      </c>
      <c r="CR9" s="300"/>
      <c r="CS9" s="301"/>
      <c r="CT9" s="297" t="s">
        <v>443</v>
      </c>
      <c r="CU9" s="299" t="s">
        <v>442</v>
      </c>
      <c r="CV9" s="300"/>
      <c r="CW9" s="301"/>
      <c r="CX9" s="297" t="s">
        <v>443</v>
      </c>
      <c r="CY9" s="299" t="s">
        <v>442</v>
      </c>
      <c r="CZ9" s="300"/>
      <c r="DA9" s="301"/>
      <c r="DB9" s="297" t="s">
        <v>443</v>
      </c>
      <c r="DC9" s="299" t="s">
        <v>442</v>
      </c>
      <c r="DD9" s="300"/>
      <c r="DE9" s="301"/>
      <c r="DF9" s="297" t="s">
        <v>443</v>
      </c>
      <c r="DG9" s="299" t="s">
        <v>442</v>
      </c>
      <c r="DH9" s="300"/>
      <c r="DI9" s="301"/>
      <c r="DJ9" s="297" t="s">
        <v>443</v>
      </c>
      <c r="DK9" s="299" t="s">
        <v>442</v>
      </c>
      <c r="DL9" s="300"/>
      <c r="DM9" s="301"/>
      <c r="DN9" s="297" t="s">
        <v>443</v>
      </c>
      <c r="DO9" s="308" t="s">
        <v>442</v>
      </c>
      <c r="DP9" s="309"/>
      <c r="DQ9" s="310"/>
      <c r="DR9" s="302" t="s">
        <v>443</v>
      </c>
      <c r="DS9" s="308" t="s">
        <v>442</v>
      </c>
      <c r="DT9" s="309"/>
      <c r="DU9" s="310"/>
      <c r="DV9" s="302" t="s">
        <v>443</v>
      </c>
      <c r="DW9" s="308" t="s">
        <v>442</v>
      </c>
      <c r="DX9" s="309"/>
      <c r="DY9" s="310"/>
      <c r="DZ9" s="302" t="s">
        <v>443</v>
      </c>
      <c r="EA9" s="308" t="s">
        <v>442</v>
      </c>
      <c r="EB9" s="309"/>
      <c r="EC9" s="310"/>
      <c r="ED9" s="302" t="s">
        <v>443</v>
      </c>
      <c r="EE9" s="308" t="s">
        <v>442</v>
      </c>
      <c r="EF9" s="309"/>
      <c r="EG9" s="310"/>
      <c r="EH9" s="302" t="s">
        <v>443</v>
      </c>
      <c r="EI9" s="308" t="s">
        <v>442</v>
      </c>
      <c r="EJ9" s="309"/>
      <c r="EK9" s="310"/>
      <c r="EL9" s="302" t="s">
        <v>443</v>
      </c>
      <c r="EM9" s="308" t="s">
        <v>442</v>
      </c>
      <c r="EN9" s="309"/>
      <c r="EO9" s="310"/>
      <c r="EP9" s="302" t="s">
        <v>443</v>
      </c>
      <c r="EQ9" s="308" t="s">
        <v>442</v>
      </c>
      <c r="ER9" s="309"/>
      <c r="ES9" s="310"/>
      <c r="ET9" s="302" t="s">
        <v>443</v>
      </c>
      <c r="EU9" s="308" t="s">
        <v>442</v>
      </c>
      <c r="EV9" s="309"/>
      <c r="EW9" s="310"/>
      <c r="EX9" s="302" t="s">
        <v>443</v>
      </c>
      <c r="EY9" s="308" t="s">
        <v>442</v>
      </c>
      <c r="EZ9" s="309"/>
      <c r="FA9" s="310"/>
      <c r="FB9" s="302" t="s">
        <v>443</v>
      </c>
      <c r="FC9" s="308" t="s">
        <v>442</v>
      </c>
      <c r="FD9" s="309"/>
      <c r="FE9" s="310"/>
      <c r="FF9" s="302" t="s">
        <v>443</v>
      </c>
      <c r="FG9" s="308" t="s">
        <v>442</v>
      </c>
      <c r="FH9" s="309"/>
      <c r="FI9" s="310"/>
      <c r="FJ9" s="302" t="s">
        <v>443</v>
      </c>
      <c r="FK9" s="308" t="s">
        <v>442</v>
      </c>
      <c r="FL9" s="309"/>
      <c r="FM9" s="310"/>
      <c r="FN9" s="302" t="s">
        <v>443</v>
      </c>
      <c r="FO9" s="308" t="s">
        <v>442</v>
      </c>
      <c r="FP9" s="309"/>
      <c r="FQ9" s="310"/>
      <c r="FR9" s="302" t="s">
        <v>443</v>
      </c>
      <c r="FS9" s="276" t="s">
        <v>442</v>
      </c>
      <c r="FT9" s="277"/>
      <c r="FU9" s="278"/>
      <c r="FV9" s="274" t="s">
        <v>443</v>
      </c>
      <c r="FW9" s="276" t="s">
        <v>442</v>
      </c>
      <c r="FX9" s="277"/>
      <c r="FY9" s="278"/>
      <c r="FZ9" s="274" t="s">
        <v>443</v>
      </c>
      <c r="GA9" s="276" t="s">
        <v>442</v>
      </c>
      <c r="GB9" s="277"/>
      <c r="GC9" s="278"/>
      <c r="GD9" s="274" t="s">
        <v>443</v>
      </c>
      <c r="GE9" s="276" t="s">
        <v>442</v>
      </c>
      <c r="GF9" s="277"/>
      <c r="GG9" s="278"/>
      <c r="GH9" s="274" t="s">
        <v>443</v>
      </c>
      <c r="GI9" s="276" t="s">
        <v>442</v>
      </c>
      <c r="GJ9" s="277"/>
      <c r="GK9" s="278"/>
      <c r="GL9" s="274" t="s">
        <v>443</v>
      </c>
      <c r="GM9" s="276" t="s">
        <v>442</v>
      </c>
      <c r="GN9" s="277"/>
      <c r="GO9" s="278"/>
      <c r="GP9" s="274" t="s">
        <v>443</v>
      </c>
      <c r="GQ9" s="276" t="s">
        <v>442</v>
      </c>
      <c r="GR9" s="277"/>
      <c r="GS9" s="278"/>
      <c r="GT9" s="274" t="s">
        <v>443</v>
      </c>
      <c r="GU9" s="276" t="s">
        <v>442</v>
      </c>
      <c r="GV9" s="277"/>
      <c r="GW9" s="278"/>
      <c r="GX9" s="274" t="s">
        <v>443</v>
      </c>
      <c r="GY9" s="276" t="s">
        <v>442</v>
      </c>
      <c r="GZ9" s="277"/>
      <c r="HA9" s="278"/>
      <c r="HB9" s="274" t="s">
        <v>443</v>
      </c>
      <c r="HC9" s="276" t="s">
        <v>442</v>
      </c>
      <c r="HD9" s="277"/>
      <c r="HE9" s="278"/>
      <c r="HF9" s="274" t="s">
        <v>443</v>
      </c>
      <c r="HG9" s="276" t="s">
        <v>442</v>
      </c>
      <c r="HH9" s="277"/>
      <c r="HI9" s="278"/>
      <c r="HJ9" s="274" t="s">
        <v>443</v>
      </c>
      <c r="HK9" s="276" t="s">
        <v>442</v>
      </c>
      <c r="HL9" s="277"/>
      <c r="HM9" s="278"/>
      <c r="HN9" s="274" t="s">
        <v>443</v>
      </c>
      <c r="HO9" s="276" t="s">
        <v>442</v>
      </c>
      <c r="HP9" s="277"/>
      <c r="HQ9" s="278"/>
      <c r="HR9" s="274" t="s">
        <v>443</v>
      </c>
      <c r="HS9" s="276" t="s">
        <v>442</v>
      </c>
      <c r="HT9" s="277"/>
      <c r="HU9" s="278"/>
      <c r="HV9" s="274" t="s">
        <v>443</v>
      </c>
      <c r="HW9" s="270" t="s">
        <v>442</v>
      </c>
      <c r="HX9" s="271"/>
      <c r="HY9" s="272"/>
      <c r="HZ9" s="268" t="s">
        <v>443</v>
      </c>
      <c r="IA9" s="270" t="s">
        <v>442</v>
      </c>
      <c r="IB9" s="271"/>
      <c r="IC9" s="272"/>
      <c r="ID9" s="268" t="s">
        <v>443</v>
      </c>
      <c r="IE9" s="270" t="s">
        <v>442</v>
      </c>
      <c r="IF9" s="271"/>
      <c r="IG9" s="272"/>
      <c r="IH9" s="268" t="s">
        <v>443</v>
      </c>
      <c r="II9" s="270" t="s">
        <v>442</v>
      </c>
      <c r="IJ9" s="271"/>
      <c r="IK9" s="272"/>
      <c r="IL9" s="268" t="s">
        <v>443</v>
      </c>
      <c r="IM9" s="270" t="s">
        <v>442</v>
      </c>
      <c r="IN9" s="271"/>
      <c r="IO9" s="272"/>
      <c r="IP9" s="268" t="s">
        <v>443</v>
      </c>
      <c r="IQ9" s="270" t="s">
        <v>442</v>
      </c>
      <c r="IR9" s="271"/>
      <c r="IS9" s="272"/>
      <c r="IT9" s="268" t="s">
        <v>443</v>
      </c>
      <c r="IU9" s="270" t="s">
        <v>442</v>
      </c>
      <c r="IV9" s="271"/>
      <c r="IW9" s="272"/>
      <c r="IX9" s="268" t="s">
        <v>443</v>
      </c>
      <c r="IY9" s="270" t="s">
        <v>442</v>
      </c>
      <c r="IZ9" s="271"/>
      <c r="JA9" s="272"/>
      <c r="JB9" s="268" t="s">
        <v>443</v>
      </c>
      <c r="JC9" s="270" t="s">
        <v>442</v>
      </c>
      <c r="JD9" s="271"/>
      <c r="JE9" s="272"/>
      <c r="JF9" s="268" t="s">
        <v>443</v>
      </c>
      <c r="JG9" s="270" t="s">
        <v>442</v>
      </c>
      <c r="JH9" s="271"/>
      <c r="JI9" s="272"/>
      <c r="JJ9" s="268" t="s">
        <v>443</v>
      </c>
      <c r="JK9" s="270" t="s">
        <v>442</v>
      </c>
      <c r="JL9" s="271"/>
      <c r="JM9" s="272"/>
      <c r="JN9" s="268" t="s">
        <v>443</v>
      </c>
      <c r="JO9" s="270" t="s">
        <v>442</v>
      </c>
      <c r="JP9" s="271"/>
      <c r="JQ9" s="272"/>
      <c r="JR9" s="268" t="s">
        <v>443</v>
      </c>
      <c r="JS9" s="270" t="s">
        <v>442</v>
      </c>
      <c r="JT9" s="271"/>
      <c r="JU9" s="272"/>
      <c r="JV9" s="268" t="s">
        <v>443</v>
      </c>
      <c r="JW9" s="270" t="s">
        <v>442</v>
      </c>
      <c r="JX9" s="271"/>
      <c r="JY9" s="272"/>
      <c r="JZ9" s="268" t="s">
        <v>443</v>
      </c>
    </row>
    <row r="10" spans="1:286" ht="34.5" customHeight="1" thickBot="1" x14ac:dyDescent="0.4">
      <c r="A10" s="2"/>
      <c r="B10" s="290"/>
      <c r="C10" s="295"/>
      <c r="D10" s="293"/>
      <c r="E10" s="75" t="s">
        <v>0</v>
      </c>
      <c r="F10" s="41" t="s">
        <v>1</v>
      </c>
      <c r="G10" s="49" t="s">
        <v>444</v>
      </c>
      <c r="H10" s="50" t="s">
        <v>445</v>
      </c>
      <c r="I10" s="51" t="s">
        <v>446</v>
      </c>
      <c r="J10" s="285"/>
      <c r="K10" s="49" t="s">
        <v>444</v>
      </c>
      <c r="L10" s="50" t="s">
        <v>445</v>
      </c>
      <c r="M10" s="51" t="s">
        <v>446</v>
      </c>
      <c r="N10" s="285"/>
      <c r="O10" s="49" t="s">
        <v>444</v>
      </c>
      <c r="P10" s="50" t="s">
        <v>445</v>
      </c>
      <c r="Q10" s="51" t="s">
        <v>446</v>
      </c>
      <c r="R10" s="285"/>
      <c r="S10" s="49" t="s">
        <v>444</v>
      </c>
      <c r="T10" s="50" t="s">
        <v>445</v>
      </c>
      <c r="U10" s="51" t="s">
        <v>446</v>
      </c>
      <c r="V10" s="285"/>
      <c r="W10" s="49" t="s">
        <v>444</v>
      </c>
      <c r="X10" s="50" t="s">
        <v>445</v>
      </c>
      <c r="Y10" s="51" t="s">
        <v>446</v>
      </c>
      <c r="Z10" s="285"/>
      <c r="AA10" s="49" t="s">
        <v>444</v>
      </c>
      <c r="AB10" s="50" t="s">
        <v>445</v>
      </c>
      <c r="AC10" s="51" t="s">
        <v>446</v>
      </c>
      <c r="AD10" s="285"/>
      <c r="AE10" s="49" t="s">
        <v>444</v>
      </c>
      <c r="AF10" s="50" t="s">
        <v>445</v>
      </c>
      <c r="AG10" s="51" t="s">
        <v>446</v>
      </c>
      <c r="AH10" s="285"/>
      <c r="AI10" s="49" t="s">
        <v>444</v>
      </c>
      <c r="AJ10" s="50" t="s">
        <v>445</v>
      </c>
      <c r="AK10" s="51" t="s">
        <v>446</v>
      </c>
      <c r="AL10" s="285"/>
      <c r="AM10" s="49" t="s">
        <v>444</v>
      </c>
      <c r="AN10" s="50" t="s">
        <v>445</v>
      </c>
      <c r="AO10" s="51" t="s">
        <v>446</v>
      </c>
      <c r="AP10" s="285"/>
      <c r="AQ10" s="49" t="s">
        <v>444</v>
      </c>
      <c r="AR10" s="50" t="s">
        <v>445</v>
      </c>
      <c r="AS10" s="51" t="s">
        <v>446</v>
      </c>
      <c r="AT10" s="285"/>
      <c r="AU10" s="49" t="s">
        <v>444</v>
      </c>
      <c r="AV10" s="50" t="s">
        <v>445</v>
      </c>
      <c r="AW10" s="51" t="s">
        <v>446</v>
      </c>
      <c r="AX10" s="285"/>
      <c r="AY10" s="49" t="s">
        <v>444</v>
      </c>
      <c r="AZ10" s="50" t="s">
        <v>445</v>
      </c>
      <c r="BA10" s="51" t="s">
        <v>446</v>
      </c>
      <c r="BB10" s="285"/>
      <c r="BC10" s="49" t="s">
        <v>444</v>
      </c>
      <c r="BD10" s="50" t="s">
        <v>445</v>
      </c>
      <c r="BE10" s="51" t="s">
        <v>446</v>
      </c>
      <c r="BF10" s="285"/>
      <c r="BG10" s="49" t="s">
        <v>444</v>
      </c>
      <c r="BH10" s="50" t="s">
        <v>445</v>
      </c>
      <c r="BI10" s="51" t="s">
        <v>446</v>
      </c>
      <c r="BJ10" s="285"/>
      <c r="BK10" s="52" t="s">
        <v>444</v>
      </c>
      <c r="BL10" s="53" t="s">
        <v>445</v>
      </c>
      <c r="BM10" s="54" t="s">
        <v>446</v>
      </c>
      <c r="BN10" s="298"/>
      <c r="BO10" s="52" t="s">
        <v>444</v>
      </c>
      <c r="BP10" s="53" t="s">
        <v>445</v>
      </c>
      <c r="BQ10" s="54" t="s">
        <v>446</v>
      </c>
      <c r="BR10" s="298"/>
      <c r="BS10" s="52" t="s">
        <v>444</v>
      </c>
      <c r="BT10" s="53" t="s">
        <v>445</v>
      </c>
      <c r="BU10" s="54" t="s">
        <v>446</v>
      </c>
      <c r="BV10" s="298"/>
      <c r="BW10" s="52" t="s">
        <v>444</v>
      </c>
      <c r="BX10" s="53" t="s">
        <v>445</v>
      </c>
      <c r="BY10" s="54" t="s">
        <v>446</v>
      </c>
      <c r="BZ10" s="298"/>
      <c r="CA10" s="52" t="s">
        <v>444</v>
      </c>
      <c r="CB10" s="53" t="s">
        <v>445</v>
      </c>
      <c r="CC10" s="54" t="s">
        <v>446</v>
      </c>
      <c r="CD10" s="298"/>
      <c r="CE10" s="52" t="s">
        <v>444</v>
      </c>
      <c r="CF10" s="53" t="s">
        <v>445</v>
      </c>
      <c r="CG10" s="54" t="s">
        <v>446</v>
      </c>
      <c r="CH10" s="298"/>
      <c r="CI10" s="52" t="s">
        <v>444</v>
      </c>
      <c r="CJ10" s="53" t="s">
        <v>445</v>
      </c>
      <c r="CK10" s="54" t="s">
        <v>446</v>
      </c>
      <c r="CL10" s="298"/>
      <c r="CM10" s="52" t="s">
        <v>444</v>
      </c>
      <c r="CN10" s="53" t="s">
        <v>445</v>
      </c>
      <c r="CO10" s="54" t="s">
        <v>446</v>
      </c>
      <c r="CP10" s="298"/>
      <c r="CQ10" s="52" t="s">
        <v>444</v>
      </c>
      <c r="CR10" s="53" t="s">
        <v>445</v>
      </c>
      <c r="CS10" s="54" t="s">
        <v>446</v>
      </c>
      <c r="CT10" s="298"/>
      <c r="CU10" s="52" t="s">
        <v>444</v>
      </c>
      <c r="CV10" s="53" t="s">
        <v>445</v>
      </c>
      <c r="CW10" s="54" t="s">
        <v>446</v>
      </c>
      <c r="CX10" s="298"/>
      <c r="CY10" s="52" t="s">
        <v>444</v>
      </c>
      <c r="CZ10" s="53" t="s">
        <v>445</v>
      </c>
      <c r="DA10" s="54" t="s">
        <v>446</v>
      </c>
      <c r="DB10" s="298"/>
      <c r="DC10" s="52" t="s">
        <v>444</v>
      </c>
      <c r="DD10" s="53" t="s">
        <v>445</v>
      </c>
      <c r="DE10" s="54" t="s">
        <v>446</v>
      </c>
      <c r="DF10" s="298"/>
      <c r="DG10" s="52" t="s">
        <v>444</v>
      </c>
      <c r="DH10" s="53" t="s">
        <v>445</v>
      </c>
      <c r="DI10" s="54" t="s">
        <v>446</v>
      </c>
      <c r="DJ10" s="298"/>
      <c r="DK10" s="52" t="s">
        <v>444</v>
      </c>
      <c r="DL10" s="53" t="s">
        <v>445</v>
      </c>
      <c r="DM10" s="54" t="s">
        <v>446</v>
      </c>
      <c r="DN10" s="298"/>
      <c r="DO10" s="55" t="s">
        <v>444</v>
      </c>
      <c r="DP10" s="56" t="s">
        <v>445</v>
      </c>
      <c r="DQ10" s="57" t="s">
        <v>446</v>
      </c>
      <c r="DR10" s="303"/>
      <c r="DS10" s="55" t="s">
        <v>444</v>
      </c>
      <c r="DT10" s="56" t="s">
        <v>445</v>
      </c>
      <c r="DU10" s="57" t="s">
        <v>446</v>
      </c>
      <c r="DV10" s="303"/>
      <c r="DW10" s="55" t="s">
        <v>444</v>
      </c>
      <c r="DX10" s="56" t="s">
        <v>445</v>
      </c>
      <c r="DY10" s="57" t="s">
        <v>446</v>
      </c>
      <c r="DZ10" s="303"/>
      <c r="EA10" s="55" t="s">
        <v>444</v>
      </c>
      <c r="EB10" s="56" t="s">
        <v>445</v>
      </c>
      <c r="EC10" s="57" t="s">
        <v>446</v>
      </c>
      <c r="ED10" s="303"/>
      <c r="EE10" s="55" t="s">
        <v>444</v>
      </c>
      <c r="EF10" s="56" t="s">
        <v>445</v>
      </c>
      <c r="EG10" s="57" t="s">
        <v>446</v>
      </c>
      <c r="EH10" s="303"/>
      <c r="EI10" s="55" t="s">
        <v>444</v>
      </c>
      <c r="EJ10" s="56" t="s">
        <v>445</v>
      </c>
      <c r="EK10" s="57" t="s">
        <v>446</v>
      </c>
      <c r="EL10" s="303"/>
      <c r="EM10" s="55" t="s">
        <v>444</v>
      </c>
      <c r="EN10" s="56" t="s">
        <v>445</v>
      </c>
      <c r="EO10" s="57" t="s">
        <v>446</v>
      </c>
      <c r="EP10" s="303"/>
      <c r="EQ10" s="55" t="s">
        <v>444</v>
      </c>
      <c r="ER10" s="56" t="s">
        <v>445</v>
      </c>
      <c r="ES10" s="57" t="s">
        <v>446</v>
      </c>
      <c r="ET10" s="303"/>
      <c r="EU10" s="55" t="s">
        <v>444</v>
      </c>
      <c r="EV10" s="56" t="s">
        <v>445</v>
      </c>
      <c r="EW10" s="57" t="s">
        <v>446</v>
      </c>
      <c r="EX10" s="303"/>
      <c r="EY10" s="55" t="s">
        <v>444</v>
      </c>
      <c r="EZ10" s="56" t="s">
        <v>445</v>
      </c>
      <c r="FA10" s="57" t="s">
        <v>446</v>
      </c>
      <c r="FB10" s="303"/>
      <c r="FC10" s="55" t="s">
        <v>444</v>
      </c>
      <c r="FD10" s="56" t="s">
        <v>445</v>
      </c>
      <c r="FE10" s="57" t="s">
        <v>446</v>
      </c>
      <c r="FF10" s="303"/>
      <c r="FG10" s="55" t="s">
        <v>444</v>
      </c>
      <c r="FH10" s="56" t="s">
        <v>445</v>
      </c>
      <c r="FI10" s="57" t="s">
        <v>446</v>
      </c>
      <c r="FJ10" s="303"/>
      <c r="FK10" s="55" t="s">
        <v>444</v>
      </c>
      <c r="FL10" s="56" t="s">
        <v>445</v>
      </c>
      <c r="FM10" s="57" t="s">
        <v>446</v>
      </c>
      <c r="FN10" s="303"/>
      <c r="FO10" s="55" t="s">
        <v>444</v>
      </c>
      <c r="FP10" s="56" t="s">
        <v>445</v>
      </c>
      <c r="FQ10" s="57" t="s">
        <v>446</v>
      </c>
      <c r="FR10" s="303"/>
      <c r="FS10" s="62" t="s">
        <v>444</v>
      </c>
      <c r="FT10" s="63" t="s">
        <v>445</v>
      </c>
      <c r="FU10" s="64" t="s">
        <v>446</v>
      </c>
      <c r="FV10" s="275"/>
      <c r="FW10" s="62" t="s">
        <v>444</v>
      </c>
      <c r="FX10" s="63" t="s">
        <v>445</v>
      </c>
      <c r="FY10" s="64" t="s">
        <v>446</v>
      </c>
      <c r="FZ10" s="275"/>
      <c r="GA10" s="62" t="s">
        <v>444</v>
      </c>
      <c r="GB10" s="63" t="s">
        <v>445</v>
      </c>
      <c r="GC10" s="64" t="s">
        <v>446</v>
      </c>
      <c r="GD10" s="275"/>
      <c r="GE10" s="62" t="s">
        <v>444</v>
      </c>
      <c r="GF10" s="63" t="s">
        <v>445</v>
      </c>
      <c r="GG10" s="64" t="s">
        <v>446</v>
      </c>
      <c r="GH10" s="275"/>
      <c r="GI10" s="62" t="s">
        <v>444</v>
      </c>
      <c r="GJ10" s="63" t="s">
        <v>445</v>
      </c>
      <c r="GK10" s="64" t="s">
        <v>446</v>
      </c>
      <c r="GL10" s="275"/>
      <c r="GM10" s="62" t="s">
        <v>444</v>
      </c>
      <c r="GN10" s="63" t="s">
        <v>445</v>
      </c>
      <c r="GO10" s="64" t="s">
        <v>446</v>
      </c>
      <c r="GP10" s="275"/>
      <c r="GQ10" s="62" t="s">
        <v>444</v>
      </c>
      <c r="GR10" s="63" t="s">
        <v>445</v>
      </c>
      <c r="GS10" s="64" t="s">
        <v>446</v>
      </c>
      <c r="GT10" s="275"/>
      <c r="GU10" s="62" t="s">
        <v>444</v>
      </c>
      <c r="GV10" s="63" t="s">
        <v>445</v>
      </c>
      <c r="GW10" s="64" t="s">
        <v>446</v>
      </c>
      <c r="GX10" s="275"/>
      <c r="GY10" s="62" t="s">
        <v>444</v>
      </c>
      <c r="GZ10" s="63" t="s">
        <v>445</v>
      </c>
      <c r="HA10" s="64" t="s">
        <v>446</v>
      </c>
      <c r="HB10" s="275"/>
      <c r="HC10" s="62" t="s">
        <v>444</v>
      </c>
      <c r="HD10" s="63" t="s">
        <v>445</v>
      </c>
      <c r="HE10" s="64" t="s">
        <v>446</v>
      </c>
      <c r="HF10" s="275"/>
      <c r="HG10" s="62" t="s">
        <v>444</v>
      </c>
      <c r="HH10" s="63" t="s">
        <v>445</v>
      </c>
      <c r="HI10" s="64" t="s">
        <v>446</v>
      </c>
      <c r="HJ10" s="275"/>
      <c r="HK10" s="62" t="s">
        <v>444</v>
      </c>
      <c r="HL10" s="63" t="s">
        <v>445</v>
      </c>
      <c r="HM10" s="64" t="s">
        <v>446</v>
      </c>
      <c r="HN10" s="275"/>
      <c r="HO10" s="62" t="s">
        <v>444</v>
      </c>
      <c r="HP10" s="63" t="s">
        <v>445</v>
      </c>
      <c r="HQ10" s="64" t="s">
        <v>446</v>
      </c>
      <c r="HR10" s="275"/>
      <c r="HS10" s="62" t="s">
        <v>444</v>
      </c>
      <c r="HT10" s="63" t="s">
        <v>445</v>
      </c>
      <c r="HU10" s="64" t="s">
        <v>446</v>
      </c>
      <c r="HV10" s="275"/>
      <c r="HW10" s="59" t="s">
        <v>444</v>
      </c>
      <c r="HX10" s="60" t="s">
        <v>445</v>
      </c>
      <c r="HY10" s="61" t="s">
        <v>446</v>
      </c>
      <c r="HZ10" s="269"/>
      <c r="IA10" s="59" t="s">
        <v>444</v>
      </c>
      <c r="IB10" s="60" t="s">
        <v>445</v>
      </c>
      <c r="IC10" s="61" t="s">
        <v>446</v>
      </c>
      <c r="ID10" s="269"/>
      <c r="IE10" s="59" t="s">
        <v>444</v>
      </c>
      <c r="IF10" s="60" t="s">
        <v>445</v>
      </c>
      <c r="IG10" s="61" t="s">
        <v>446</v>
      </c>
      <c r="IH10" s="269"/>
      <c r="II10" s="59" t="s">
        <v>444</v>
      </c>
      <c r="IJ10" s="60" t="s">
        <v>445</v>
      </c>
      <c r="IK10" s="61" t="s">
        <v>446</v>
      </c>
      <c r="IL10" s="269"/>
      <c r="IM10" s="59" t="s">
        <v>444</v>
      </c>
      <c r="IN10" s="60" t="s">
        <v>445</v>
      </c>
      <c r="IO10" s="61" t="s">
        <v>446</v>
      </c>
      <c r="IP10" s="269"/>
      <c r="IQ10" s="59" t="s">
        <v>444</v>
      </c>
      <c r="IR10" s="60" t="s">
        <v>445</v>
      </c>
      <c r="IS10" s="61" t="s">
        <v>446</v>
      </c>
      <c r="IT10" s="269"/>
      <c r="IU10" s="59" t="s">
        <v>444</v>
      </c>
      <c r="IV10" s="60" t="s">
        <v>445</v>
      </c>
      <c r="IW10" s="61" t="s">
        <v>446</v>
      </c>
      <c r="IX10" s="269"/>
      <c r="IY10" s="59" t="s">
        <v>444</v>
      </c>
      <c r="IZ10" s="60" t="s">
        <v>445</v>
      </c>
      <c r="JA10" s="61" t="s">
        <v>446</v>
      </c>
      <c r="JB10" s="269"/>
      <c r="JC10" s="59" t="s">
        <v>444</v>
      </c>
      <c r="JD10" s="60" t="s">
        <v>445</v>
      </c>
      <c r="JE10" s="61" t="s">
        <v>446</v>
      </c>
      <c r="JF10" s="269"/>
      <c r="JG10" s="59" t="s">
        <v>444</v>
      </c>
      <c r="JH10" s="60" t="s">
        <v>445</v>
      </c>
      <c r="JI10" s="61" t="s">
        <v>446</v>
      </c>
      <c r="JJ10" s="269"/>
      <c r="JK10" s="59" t="s">
        <v>444</v>
      </c>
      <c r="JL10" s="60" t="s">
        <v>445</v>
      </c>
      <c r="JM10" s="61" t="s">
        <v>446</v>
      </c>
      <c r="JN10" s="269"/>
      <c r="JO10" s="59" t="s">
        <v>444</v>
      </c>
      <c r="JP10" s="60" t="s">
        <v>445</v>
      </c>
      <c r="JQ10" s="61" t="s">
        <v>446</v>
      </c>
      <c r="JR10" s="269"/>
      <c r="JS10" s="59" t="s">
        <v>444</v>
      </c>
      <c r="JT10" s="60" t="s">
        <v>445</v>
      </c>
      <c r="JU10" s="61" t="s">
        <v>446</v>
      </c>
      <c r="JV10" s="269"/>
      <c r="JW10" s="59" t="s">
        <v>444</v>
      </c>
      <c r="JX10" s="60" t="s">
        <v>445</v>
      </c>
      <c r="JY10" s="61" t="s">
        <v>446</v>
      </c>
      <c r="JZ10" s="269"/>
    </row>
    <row r="11" spans="1:286" ht="15" thickBot="1" x14ac:dyDescent="0.4">
      <c r="A11" s="2"/>
      <c r="B11" s="74" t="s">
        <v>447</v>
      </c>
      <c r="C11" s="74" t="s">
        <v>448</v>
      </c>
      <c r="D11" s="74" t="s">
        <v>858</v>
      </c>
      <c r="E11" s="86">
        <v>367434</v>
      </c>
      <c r="F11" s="84">
        <v>426087</v>
      </c>
      <c r="G11" s="22">
        <v>31.213487123</v>
      </c>
      <c r="H11" s="22">
        <v>15.113125374467625</v>
      </c>
      <c r="I11" s="22">
        <v>11.024814548108642</v>
      </c>
      <c r="J11" s="22">
        <v>13.243816281268451</v>
      </c>
      <c r="K11" s="22">
        <v>31.268321858</v>
      </c>
      <c r="L11" s="22">
        <v>14.892330904822913</v>
      </c>
      <c r="M11" s="22">
        <v>10.863748056514961</v>
      </c>
      <c r="N11" s="22">
        <v>12.99463987528943</v>
      </c>
      <c r="O11" s="22">
        <v>31.288833264000001</v>
      </c>
      <c r="P11" s="22">
        <v>14.647949998155202</v>
      </c>
      <c r="Q11" s="22">
        <v>10.68547558749529</v>
      </c>
      <c r="R11" s="22">
        <v>12.749125423281225</v>
      </c>
      <c r="S11" s="22">
        <v>31.340333885</v>
      </c>
      <c r="T11" s="22">
        <v>14.347780387607598</v>
      </c>
      <c r="U11" s="22">
        <v>10.466506035713756</v>
      </c>
      <c r="V11" s="22">
        <v>12.451885855749881</v>
      </c>
      <c r="W11" s="22">
        <v>31.417572599</v>
      </c>
      <c r="X11" s="22">
        <v>13.963251107669109</v>
      </c>
      <c r="Y11" s="22">
        <v>10.185997279609499</v>
      </c>
      <c r="Z11" s="22">
        <v>12.151528499777275</v>
      </c>
      <c r="AA11" s="22">
        <v>31.515313529</v>
      </c>
      <c r="AB11" s="22">
        <v>13.703627246211333</v>
      </c>
      <c r="AC11" s="22">
        <v>9.9966052872905937</v>
      </c>
      <c r="AD11" s="22">
        <v>11.92123242411555</v>
      </c>
      <c r="AE11" s="22">
        <v>31.626958568999999</v>
      </c>
      <c r="AF11" s="22">
        <v>13.810183245078774</v>
      </c>
      <c r="AG11" s="22">
        <v>10.07433640493795</v>
      </c>
      <c r="AH11" s="22">
        <v>11.499990690261349</v>
      </c>
      <c r="AI11" s="22">
        <v>31.749535987999998</v>
      </c>
      <c r="AJ11" s="22">
        <v>13.835205180915061</v>
      </c>
      <c r="AK11" s="22">
        <v>10.092589558762493</v>
      </c>
      <c r="AL11" s="22">
        <v>11.153073947426051</v>
      </c>
      <c r="AM11" s="22">
        <v>31.882129941999999</v>
      </c>
      <c r="AN11" s="22">
        <v>13.834081747061186</v>
      </c>
      <c r="AO11" s="22">
        <v>10.091770029407103</v>
      </c>
      <c r="AP11" s="22">
        <v>10.818165363336036</v>
      </c>
      <c r="AQ11" s="22">
        <v>32.029021733999997</v>
      </c>
      <c r="AR11" s="22">
        <v>13.781515823125751</v>
      </c>
      <c r="AS11" s="22">
        <v>10.053423919745549</v>
      </c>
      <c r="AT11" s="22">
        <v>10.342181636095045</v>
      </c>
      <c r="AU11" s="22">
        <v>32.513004092000003</v>
      </c>
      <c r="AV11" s="22">
        <v>13.506878800166206</v>
      </c>
      <c r="AW11" s="22">
        <v>9.8530800351319208</v>
      </c>
      <c r="AX11" s="22">
        <v>8.8126453838120682</v>
      </c>
      <c r="AY11" s="22">
        <v>33.716387163999997</v>
      </c>
      <c r="AZ11" s="22">
        <v>13.784122984013903</v>
      </c>
      <c r="BA11" s="22">
        <v>10.055325807315246</v>
      </c>
      <c r="BB11" s="22">
        <v>7.35060445308876</v>
      </c>
      <c r="BC11" s="22">
        <v>33.929310147999999</v>
      </c>
      <c r="BD11" s="22">
        <v>15.609986691976818</v>
      </c>
      <c r="BE11" s="22">
        <v>11.38726796167736</v>
      </c>
      <c r="BF11" s="22">
        <v>7.3395484480557975</v>
      </c>
      <c r="BG11" s="22">
        <v>34.021935919999997</v>
      </c>
      <c r="BH11" s="22">
        <v>16.747576947191309</v>
      </c>
      <c r="BI11" s="22">
        <v>12.21712421475017</v>
      </c>
      <c r="BJ11" s="22">
        <v>7.7011035810647179</v>
      </c>
      <c r="BK11" s="25">
        <v>31.169532590999999</v>
      </c>
      <c r="BL11" s="25">
        <v>15.211060428145707</v>
      </c>
      <c r="BM11" s="25">
        <v>11.096256806265515</v>
      </c>
      <c r="BN11" s="25">
        <v>13.424411056234099</v>
      </c>
      <c r="BO11" s="25">
        <v>31.192254181999999</v>
      </c>
      <c r="BP11" s="25">
        <v>15.053728027092379</v>
      </c>
      <c r="BQ11" s="25">
        <v>10.981485010158273</v>
      </c>
      <c r="BR11" s="25">
        <v>13.323909171498839</v>
      </c>
      <c r="BS11" s="25">
        <v>31.245851036000001</v>
      </c>
      <c r="BT11" s="25">
        <v>14.852814340328271</v>
      </c>
      <c r="BU11" s="25">
        <v>10.834921272885691</v>
      </c>
      <c r="BV11" s="25">
        <v>13.025090107030771</v>
      </c>
      <c r="BW11" s="25">
        <v>31.313503785000002</v>
      </c>
      <c r="BX11" s="25">
        <v>14.610692342041512</v>
      </c>
      <c r="BY11" s="25">
        <v>10.658296646080263</v>
      </c>
      <c r="BZ11" s="25">
        <v>12.702454107572203</v>
      </c>
      <c r="CA11" s="25">
        <v>31.393531038999999</v>
      </c>
      <c r="CB11" s="25">
        <v>14.408506516452285</v>
      </c>
      <c r="CC11" s="25">
        <v>10.510804901246114</v>
      </c>
      <c r="CD11" s="25">
        <v>12.432216216806367</v>
      </c>
      <c r="CE11" s="25">
        <v>31.483063354999999</v>
      </c>
      <c r="CF11" s="25">
        <v>14.19365827593491</v>
      </c>
      <c r="CG11" s="25">
        <v>10.354076101014419</v>
      </c>
      <c r="CH11" s="25">
        <v>12.226728613999972</v>
      </c>
      <c r="CI11" s="25">
        <v>31.583510425</v>
      </c>
      <c r="CJ11" s="25">
        <v>14.120194364974539</v>
      </c>
      <c r="CK11" s="25">
        <v>10.300485200770506</v>
      </c>
      <c r="CL11" s="25">
        <v>11.828648711560925</v>
      </c>
      <c r="CM11" s="25">
        <v>31.691718647000002</v>
      </c>
      <c r="CN11" s="25">
        <v>14.052411550798299</v>
      </c>
      <c r="CO11" s="25">
        <v>10.251038581535516</v>
      </c>
      <c r="CP11" s="25">
        <v>11.501810734508945</v>
      </c>
      <c r="CQ11" s="25">
        <v>31.808296464999998</v>
      </c>
      <c r="CR11" s="25">
        <v>13.97737782614424</v>
      </c>
      <c r="CS11" s="25">
        <v>10.196302524057796</v>
      </c>
      <c r="CT11" s="25">
        <v>11.177279035972436</v>
      </c>
      <c r="CU11" s="25">
        <v>31.931609960999999</v>
      </c>
      <c r="CV11" s="25">
        <v>13.885561978711154</v>
      </c>
      <c r="CW11" s="25">
        <v>10.129324141661966</v>
      </c>
      <c r="CX11" s="25">
        <v>10.765064847643799</v>
      </c>
      <c r="CY11" s="25">
        <v>32.167154070999999</v>
      </c>
      <c r="CZ11" s="25">
        <v>13.742728590359986</v>
      </c>
      <c r="DA11" s="25">
        <v>10.025129173458371</v>
      </c>
      <c r="DB11" s="25">
        <v>9.7316543554869703</v>
      </c>
      <c r="DC11" s="25">
        <v>32.342942485000002</v>
      </c>
      <c r="DD11" s="25">
        <v>14.126951022840395</v>
      </c>
      <c r="DE11" s="25">
        <v>10.305414088614043</v>
      </c>
      <c r="DF11" s="25">
        <v>9.1194724294817426</v>
      </c>
      <c r="DG11" s="25">
        <v>32.447041122999998</v>
      </c>
      <c r="DH11" s="25">
        <v>15.717964222025762</v>
      </c>
      <c r="DI11" s="25">
        <v>11.466036066530348</v>
      </c>
      <c r="DJ11" s="25">
        <v>8.7539594483675494</v>
      </c>
      <c r="DK11" s="25">
        <v>32.502414166999998</v>
      </c>
      <c r="DL11" s="25">
        <v>16.350978254800999</v>
      </c>
      <c r="DM11" s="25">
        <v>11.927810990298768</v>
      </c>
      <c r="DN11" s="25">
        <v>8.7136833528887117</v>
      </c>
      <c r="DO11" s="27">
        <v>31.213498775000001</v>
      </c>
      <c r="DP11" s="27">
        <v>15.202486810923645</v>
      </c>
      <c r="DQ11" s="27">
        <v>11.090002471868251</v>
      </c>
      <c r="DR11" s="27">
        <v>13.253769062678884</v>
      </c>
      <c r="DS11" s="27">
        <v>31.268356805</v>
      </c>
      <c r="DT11" s="27">
        <v>15.162609552489648</v>
      </c>
      <c r="DU11" s="27">
        <v>11.060912567031986</v>
      </c>
      <c r="DV11" s="27">
        <v>13.017772905829059</v>
      </c>
      <c r="DW11" s="27">
        <v>31.288902891999999</v>
      </c>
      <c r="DX11" s="27">
        <v>15.03500232550085</v>
      </c>
      <c r="DY11" s="27">
        <v>10.96782487155593</v>
      </c>
      <c r="DZ11" s="27">
        <v>12.786829873196154</v>
      </c>
      <c r="EA11" s="27">
        <v>31.340449132</v>
      </c>
      <c r="EB11" s="27">
        <v>14.890860077550128</v>
      </c>
      <c r="EC11" s="27">
        <v>10.862675108497065</v>
      </c>
      <c r="ED11" s="27">
        <v>12.502821220390848</v>
      </c>
      <c r="EE11" s="27">
        <v>31.417375442000001</v>
      </c>
      <c r="EF11" s="27">
        <v>14.734277248271049</v>
      </c>
      <c r="EG11" s="27">
        <v>10.748450114563219</v>
      </c>
      <c r="EH11" s="27">
        <v>12.21909228091164</v>
      </c>
      <c r="EI11" s="27">
        <v>31.514527659999999</v>
      </c>
      <c r="EJ11" s="27">
        <v>14.524887942400918</v>
      </c>
      <c r="EK11" s="27">
        <v>10.595703531154642</v>
      </c>
      <c r="EL11" s="27">
        <v>12.004615874868275</v>
      </c>
      <c r="EM11" s="27">
        <v>31.625639362000001</v>
      </c>
      <c r="EN11" s="27">
        <v>14.453780050794771</v>
      </c>
      <c r="EO11" s="27">
        <v>10.543831314227944</v>
      </c>
      <c r="EP11" s="27">
        <v>11.601210937769451</v>
      </c>
      <c r="EQ11" s="27">
        <v>31.747856030000001</v>
      </c>
      <c r="ER11" s="27">
        <v>14.389866915252563</v>
      </c>
      <c r="ES11" s="27">
        <v>10.49720757168086</v>
      </c>
      <c r="ET11" s="27">
        <v>11.270480556689243</v>
      </c>
      <c r="EU11" s="27">
        <v>31.878582436999999</v>
      </c>
      <c r="EV11" s="27">
        <v>14.285829394604372</v>
      </c>
      <c r="EW11" s="27">
        <v>10.421313648830919</v>
      </c>
      <c r="EX11" s="27">
        <v>10.957870799853325</v>
      </c>
      <c r="EY11" s="27">
        <v>32.018138516999997</v>
      </c>
      <c r="EZ11" s="27">
        <v>14.2469939997534</v>
      </c>
      <c r="FA11" s="27">
        <v>10.392983768973119</v>
      </c>
      <c r="FB11" s="27">
        <v>10.530149954607118</v>
      </c>
      <c r="FC11" s="27">
        <v>32.474931001999998</v>
      </c>
      <c r="FD11" s="27">
        <v>14.002495856915534</v>
      </c>
      <c r="FE11" s="27">
        <v>10.214625777799544</v>
      </c>
      <c r="FF11" s="27">
        <v>9.1323952578259266</v>
      </c>
      <c r="FG11" s="27">
        <v>33.643788391000001</v>
      </c>
      <c r="FH11" s="27">
        <v>14.337734420494199</v>
      </c>
      <c r="FI11" s="27">
        <v>10.459177642569559</v>
      </c>
      <c r="FJ11" s="27">
        <v>7.7785142416287343</v>
      </c>
      <c r="FK11" s="27">
        <v>33.838495686000002</v>
      </c>
      <c r="FL11" s="27">
        <v>16.511365146517658</v>
      </c>
      <c r="FM11" s="27">
        <v>12.044810994818748</v>
      </c>
      <c r="FN11" s="27">
        <v>7.7988913415802159</v>
      </c>
      <c r="FO11" s="27">
        <v>33.933669576</v>
      </c>
      <c r="FP11" s="27">
        <v>17.615052521407662</v>
      </c>
      <c r="FQ11" s="27">
        <v>12.849935568707872</v>
      </c>
      <c r="FR11" s="27">
        <v>8.1868225040566855</v>
      </c>
      <c r="FS11" s="28">
        <v>31.20903092</v>
      </c>
      <c r="FT11" s="28">
        <v>15.113133885330154</v>
      </c>
      <c r="FU11" s="28">
        <v>11.024820756664363</v>
      </c>
      <c r="FV11" s="28">
        <v>13.255112287975777</v>
      </c>
      <c r="FW11" s="28">
        <v>31.263347065000001</v>
      </c>
      <c r="FX11" s="28">
        <v>14.912087453707707</v>
      </c>
      <c r="FY11" s="28">
        <v>10.878160183865765</v>
      </c>
      <c r="FZ11" s="28">
        <v>13.01924996093552</v>
      </c>
      <c r="GA11" s="28">
        <v>31.294372953</v>
      </c>
      <c r="GB11" s="28">
        <v>14.68298070832599</v>
      </c>
      <c r="GC11" s="28">
        <v>10.71103000284964</v>
      </c>
      <c r="GD11" s="28">
        <v>12.79475100038694</v>
      </c>
      <c r="GE11" s="28">
        <v>31.367985341000001</v>
      </c>
      <c r="GF11" s="28">
        <v>14.40314922226937</v>
      </c>
      <c r="GG11" s="28">
        <v>10.506896829726633</v>
      </c>
      <c r="GH11" s="28">
        <v>12.523697269246355</v>
      </c>
      <c r="GI11" s="28">
        <v>31.481398189</v>
      </c>
      <c r="GJ11" s="28">
        <v>14.080488239010885</v>
      </c>
      <c r="GK11" s="28">
        <v>10.27152013468876</v>
      </c>
      <c r="GL11" s="28">
        <v>12.271512709273834</v>
      </c>
      <c r="GM11" s="28">
        <v>31.630341297000001</v>
      </c>
      <c r="GN11" s="28">
        <v>13.830348315364976</v>
      </c>
      <c r="GO11" s="28">
        <v>10.089046542963439</v>
      </c>
      <c r="GP11" s="28">
        <v>12.097754027516975</v>
      </c>
      <c r="GQ11" s="28">
        <v>31.811244959</v>
      </c>
      <c r="GR11" s="28">
        <v>13.878463058197552</v>
      </c>
      <c r="GS11" s="28">
        <v>10.12414557798205</v>
      </c>
      <c r="GT11" s="28">
        <v>11.73380371086556</v>
      </c>
      <c r="GU11" s="28">
        <v>31.996531101000002</v>
      </c>
      <c r="GV11" s="28">
        <v>13.884919965903157</v>
      </c>
      <c r="GW11" s="28">
        <v>10.128855802256959</v>
      </c>
      <c r="GX11" s="28">
        <v>11.448295329982017</v>
      </c>
      <c r="GY11" s="28">
        <v>32.171399422999997</v>
      </c>
      <c r="GZ11" s="28">
        <v>13.850504874788649</v>
      </c>
      <c r="HA11" s="28">
        <v>10.103750472433207</v>
      </c>
      <c r="HB11" s="28">
        <v>11.232887808595102</v>
      </c>
      <c r="HC11" s="28">
        <v>32.366931299999997</v>
      </c>
      <c r="HD11" s="28">
        <v>13.758865580980975</v>
      </c>
      <c r="HE11" s="28">
        <v>10.036900883449047</v>
      </c>
      <c r="HF11" s="28">
        <v>10.933397825691209</v>
      </c>
      <c r="HG11" s="28">
        <v>33.630898019</v>
      </c>
      <c r="HH11" s="28">
        <v>13.093979978463212</v>
      </c>
      <c r="HI11" s="28">
        <v>9.5518760932855482</v>
      </c>
      <c r="HJ11" s="28">
        <v>8.2361325195040891</v>
      </c>
      <c r="HK11" s="28">
        <v>34.509216281999997</v>
      </c>
      <c r="HL11" s="28">
        <v>12.453656725205144</v>
      </c>
      <c r="HM11" s="28">
        <v>9.0847691949375626</v>
      </c>
      <c r="HN11" s="28">
        <v>2.7670318341230313</v>
      </c>
      <c r="HO11" s="28">
        <v>34.864298202000001</v>
      </c>
      <c r="HP11" s="28">
        <v>13.311858059214542</v>
      </c>
      <c r="HQ11" s="28">
        <v>9.7108151197849466</v>
      </c>
      <c r="HR11" s="28">
        <v>-1.5091885305335104</v>
      </c>
      <c r="HS11" s="28">
        <v>35.057452251000001</v>
      </c>
      <c r="HT11" s="28">
        <v>13.954198386892056</v>
      </c>
      <c r="HU11" s="28">
        <v>10.179393445839189</v>
      </c>
      <c r="HV11" s="28">
        <v>-4.0935100194205276</v>
      </c>
      <c r="HW11" s="29">
        <v>31.196601775000001</v>
      </c>
      <c r="HX11" s="29">
        <v>15.121697367983495</v>
      </c>
      <c r="HY11" s="29">
        <v>11.031067698034846</v>
      </c>
      <c r="HZ11" s="29">
        <v>13.292446133576245</v>
      </c>
      <c r="IA11" s="29">
        <v>31.250722466999999</v>
      </c>
      <c r="IB11" s="29">
        <v>15.14232922778567</v>
      </c>
      <c r="IC11" s="29">
        <v>11.046118352513359</v>
      </c>
      <c r="ID11" s="29">
        <v>13.058836014240205</v>
      </c>
      <c r="IE11" s="29">
        <v>31.283846455999999</v>
      </c>
      <c r="IF11" s="29">
        <v>15.091416311923464</v>
      </c>
      <c r="IG11" s="29">
        <v>11.008978089227211</v>
      </c>
      <c r="IH11" s="29">
        <v>12.843981115377954</v>
      </c>
      <c r="II11" s="29">
        <v>31.350684359999999</v>
      </c>
      <c r="IJ11" s="29">
        <v>14.956480771193101</v>
      </c>
      <c r="IK11" s="29">
        <v>10.910544490905169</v>
      </c>
      <c r="IL11" s="29">
        <v>12.618256035198062</v>
      </c>
      <c r="IM11" s="29">
        <v>31.581840200000002</v>
      </c>
      <c r="IN11" s="29">
        <v>14.865002078178613</v>
      </c>
      <c r="IO11" s="29">
        <v>10.843812057963673</v>
      </c>
      <c r="IP11" s="29">
        <v>12.289950036931973</v>
      </c>
      <c r="IQ11" s="29">
        <v>31.713536298000001</v>
      </c>
      <c r="IR11" s="29">
        <v>14.843967341026071</v>
      </c>
      <c r="IS11" s="29">
        <v>10.828467510067128</v>
      </c>
      <c r="IT11" s="29">
        <v>12.187633798526363</v>
      </c>
      <c r="IU11" s="29">
        <v>31.87974646</v>
      </c>
      <c r="IV11" s="29">
        <v>14.756137241480452</v>
      </c>
      <c r="IW11" s="29">
        <v>10.764396675263612</v>
      </c>
      <c r="IX11" s="29">
        <v>11.891350839572322</v>
      </c>
      <c r="IY11" s="29">
        <v>32.020671258999997</v>
      </c>
      <c r="IZ11" s="29">
        <v>14.689231229674228</v>
      </c>
      <c r="JA11" s="29">
        <v>10.715589671150264</v>
      </c>
      <c r="JB11" s="29">
        <v>11.682485553209279</v>
      </c>
      <c r="JC11" s="29">
        <v>32.331165314000003</v>
      </c>
      <c r="JD11" s="29">
        <v>14.586264857845256</v>
      </c>
      <c r="JE11" s="29">
        <v>10.640477136450867</v>
      </c>
      <c r="JF11" s="29">
        <v>11.220710173838761</v>
      </c>
      <c r="JG11" s="29">
        <v>33.152907796000001</v>
      </c>
      <c r="JH11" s="29">
        <v>14.248239412225047</v>
      </c>
      <c r="JI11" s="29">
        <v>10.393892280031924</v>
      </c>
      <c r="JJ11" s="29">
        <v>9.4186030499347702</v>
      </c>
      <c r="JK11" s="29">
        <v>34.022103014999999</v>
      </c>
      <c r="JL11" s="29">
        <v>14.653170869651468</v>
      </c>
      <c r="JM11" s="29">
        <v>10.689284140564206</v>
      </c>
      <c r="JN11" s="29">
        <v>3.4164643952519391</v>
      </c>
      <c r="JO11" s="29">
        <v>34.424846571000003</v>
      </c>
      <c r="JP11" s="29">
        <v>13.529321803472124</v>
      </c>
      <c r="JQ11" s="29">
        <v>9.8694518935807594</v>
      </c>
      <c r="JR11" s="29">
        <v>-1.1994714105816975</v>
      </c>
      <c r="JS11" s="29">
        <v>34.553633787999999</v>
      </c>
      <c r="JT11" s="29">
        <v>14.706608861864591</v>
      </c>
      <c r="JU11" s="29">
        <v>10.728266411892958</v>
      </c>
      <c r="JV11" s="29">
        <v>-3.9639411450797155</v>
      </c>
      <c r="JW11" s="29">
        <v>34.433783540999997</v>
      </c>
      <c r="JX11" s="29">
        <v>14.597264544376195</v>
      </c>
      <c r="JY11" s="29">
        <v>10.648501254631995</v>
      </c>
      <c r="JZ11" s="29">
        <v>-2.7678664035804843</v>
      </c>
    </row>
    <row r="12" spans="1:286" ht="15" thickBot="1" x14ac:dyDescent="0.4">
      <c r="A12" s="2"/>
      <c r="B12" s="74" t="s">
        <v>449</v>
      </c>
      <c r="C12" s="74" t="s">
        <v>450</v>
      </c>
      <c r="D12" s="74" t="s">
        <v>859</v>
      </c>
      <c r="E12" s="87">
        <v>385044</v>
      </c>
      <c r="F12" s="84">
        <v>379026</v>
      </c>
      <c r="G12" s="22">
        <v>33.653220556473684</v>
      </c>
      <c r="H12" s="22">
        <v>5.8910661017862553</v>
      </c>
      <c r="I12" s="22">
        <v>4.2340252002168919</v>
      </c>
      <c r="J12" s="22">
        <v>16.960277832875267</v>
      </c>
      <c r="K12" s="22">
        <v>33.794325059473685</v>
      </c>
      <c r="L12" s="22">
        <v>5.6820994015583057</v>
      </c>
      <c r="M12" s="22">
        <v>4.0838367182877837</v>
      </c>
      <c r="N12" s="22">
        <v>15.796271412515733</v>
      </c>
      <c r="O12" s="22">
        <v>33.820659677178632</v>
      </c>
      <c r="P12" s="22">
        <v>5.5683137390226625</v>
      </c>
      <c r="Q12" s="22">
        <v>4.0020567222267633</v>
      </c>
      <c r="R12" s="22">
        <v>15.366133065316717</v>
      </c>
      <c r="S12" s="22">
        <v>32.995895501848167</v>
      </c>
      <c r="T12" s="22">
        <v>5.4325226062422081</v>
      </c>
      <c r="U12" s="22">
        <v>3.9044609614214125</v>
      </c>
      <c r="V12" s="22">
        <v>14.88844454978577</v>
      </c>
      <c r="W12" s="22">
        <v>31.863662365246249</v>
      </c>
      <c r="X12" s="22">
        <v>5.2461090533873715</v>
      </c>
      <c r="Y12" s="22">
        <v>3.7704818705723011</v>
      </c>
      <c r="Z12" s="22">
        <v>14.336916028674132</v>
      </c>
      <c r="AA12" s="22">
        <v>30.751746560887</v>
      </c>
      <c r="AB12" s="22">
        <v>5.0630405943700589</v>
      </c>
      <c r="AC12" s="22">
        <v>3.6389069645278509</v>
      </c>
      <c r="AD12" s="22">
        <v>13.700401586470143</v>
      </c>
      <c r="AE12" s="22">
        <v>29.478168532526759</v>
      </c>
      <c r="AF12" s="22">
        <v>4.8533556828181714</v>
      </c>
      <c r="AG12" s="22">
        <v>3.4882022899789185</v>
      </c>
      <c r="AH12" s="22">
        <v>12.924132442197983</v>
      </c>
      <c r="AI12" s="22">
        <v>28.427284400708018</v>
      </c>
      <c r="AJ12" s="22">
        <v>4.6803356233284452</v>
      </c>
      <c r="AK12" s="22">
        <v>3.3638493665241302</v>
      </c>
      <c r="AL12" s="22">
        <v>12.382452322313171</v>
      </c>
      <c r="AM12" s="22">
        <v>24.896271489616247</v>
      </c>
      <c r="AN12" s="22">
        <v>4.0989812708949822</v>
      </c>
      <c r="AO12" s="22">
        <v>2.9460185467829119</v>
      </c>
      <c r="AP12" s="22">
        <v>9.3169538425870861</v>
      </c>
      <c r="AQ12" s="22">
        <v>23.688684953138104</v>
      </c>
      <c r="AR12" s="22">
        <v>3.9001613553074881</v>
      </c>
      <c r="AS12" s="22">
        <v>2.8031227587612499</v>
      </c>
      <c r="AT12" s="22">
        <v>8.6079711174606004</v>
      </c>
      <c r="AU12" s="22">
        <v>18.356082402816671</v>
      </c>
      <c r="AV12" s="22">
        <v>3.0221890055919487</v>
      </c>
      <c r="AW12" s="22">
        <v>2.1721067440772397</v>
      </c>
      <c r="AX12" s="22">
        <v>5.3845505830485898</v>
      </c>
      <c r="AY12" s="22">
        <v>17.899002184217665</v>
      </c>
      <c r="AZ12" s="22">
        <v>2.9469342327591832</v>
      </c>
      <c r="BA12" s="22">
        <v>2.1180196571043211</v>
      </c>
      <c r="BB12" s="22">
        <v>3.4979102339545136</v>
      </c>
      <c r="BC12" s="22">
        <v>30.610819967145403</v>
      </c>
      <c r="BD12" s="22">
        <v>5.0398381052520094</v>
      </c>
      <c r="BE12" s="22">
        <v>3.6222308787504747</v>
      </c>
      <c r="BF12" s="22">
        <v>3.1665149733740918</v>
      </c>
      <c r="BG12" s="22">
        <v>39.952430547995576</v>
      </c>
      <c r="BH12" s="22">
        <v>6.5778630591841569</v>
      </c>
      <c r="BI12" s="22">
        <v>4.7276396962710576</v>
      </c>
      <c r="BJ12" s="22">
        <v>3.4400124833554031</v>
      </c>
      <c r="BK12" s="25">
        <v>33.572502721473683</v>
      </c>
      <c r="BL12" s="25">
        <v>5.9922949208174439</v>
      </c>
      <c r="BM12" s="25">
        <v>4.3067803456117622</v>
      </c>
      <c r="BN12" s="25">
        <v>17.565707519610349</v>
      </c>
      <c r="BO12" s="25">
        <v>33.646720116473688</v>
      </c>
      <c r="BP12" s="25">
        <v>5.8717906648804439</v>
      </c>
      <c r="BQ12" s="25">
        <v>4.2201715641866233</v>
      </c>
      <c r="BR12" s="25">
        <v>16.946731992637265</v>
      </c>
      <c r="BS12" s="25">
        <v>33.756715920473681</v>
      </c>
      <c r="BT12" s="25">
        <v>5.756480670626499</v>
      </c>
      <c r="BU12" s="25">
        <v>4.1372960009061455</v>
      </c>
      <c r="BV12" s="25">
        <v>16.45189076323032</v>
      </c>
      <c r="BW12" s="25">
        <v>33.871709472473682</v>
      </c>
      <c r="BX12" s="25">
        <v>5.6350088240927825</v>
      </c>
      <c r="BY12" s="25">
        <v>4.0499917930676546</v>
      </c>
      <c r="BZ12" s="25">
        <v>15.973255152470244</v>
      </c>
      <c r="CA12" s="25">
        <v>33.436296867993931</v>
      </c>
      <c r="CB12" s="25">
        <v>5.5050313331919831</v>
      </c>
      <c r="CC12" s="25">
        <v>3.9565744111496217</v>
      </c>
      <c r="CD12" s="25">
        <v>15.463931918892477</v>
      </c>
      <c r="CE12" s="25">
        <v>32.629709011276582</v>
      </c>
      <c r="CF12" s="25">
        <v>5.3722327926798146</v>
      </c>
      <c r="CG12" s="25">
        <v>3.8611294853304976</v>
      </c>
      <c r="CH12" s="25">
        <v>14.894365060981777</v>
      </c>
      <c r="CI12" s="25">
        <v>31.699328532119125</v>
      </c>
      <c r="CJ12" s="25">
        <v>5.2190527407807465</v>
      </c>
      <c r="CK12" s="25">
        <v>3.7510359659733594</v>
      </c>
      <c r="CL12" s="25">
        <v>14.173782444692836</v>
      </c>
      <c r="CM12" s="25">
        <v>30.981172486203398</v>
      </c>
      <c r="CN12" s="25">
        <v>5.1008138236394256</v>
      </c>
      <c r="CO12" s="25">
        <v>3.6660553281443402</v>
      </c>
      <c r="CP12" s="25">
        <v>13.661400835019293</v>
      </c>
      <c r="CQ12" s="25">
        <v>30.177503236623028</v>
      </c>
      <c r="CR12" s="25">
        <v>4.9684958095384744</v>
      </c>
      <c r="CS12" s="25">
        <v>3.5709557661183413</v>
      </c>
      <c r="CT12" s="25">
        <v>13.038856322305765</v>
      </c>
      <c r="CU12" s="25">
        <v>29.388089496731759</v>
      </c>
      <c r="CV12" s="25">
        <v>4.8385248564119765</v>
      </c>
      <c r="CW12" s="25">
        <v>3.4775430830274248</v>
      </c>
      <c r="CX12" s="25">
        <v>12.424286618117684</v>
      </c>
      <c r="CY12" s="25">
        <v>27.082489130915146</v>
      </c>
      <c r="CZ12" s="25">
        <v>4.4589253359941265</v>
      </c>
      <c r="DA12" s="25">
        <v>3.2047174335321511</v>
      </c>
      <c r="DB12" s="25">
        <v>10.519001646290327</v>
      </c>
      <c r="DC12" s="25">
        <v>27.193932272816788</v>
      </c>
      <c r="DD12" s="25">
        <v>4.477273599573075</v>
      </c>
      <c r="DE12" s="25">
        <v>3.2179046918367105</v>
      </c>
      <c r="DF12" s="25">
        <v>9.0366309187386875</v>
      </c>
      <c r="DG12" s="25">
        <v>35.672789122473688</v>
      </c>
      <c r="DH12" s="25">
        <v>6.2640277030243263</v>
      </c>
      <c r="DI12" s="25">
        <v>4.5020800464995396</v>
      </c>
      <c r="DJ12" s="25">
        <v>8.1988874841039845</v>
      </c>
      <c r="DK12" s="25">
        <v>35.802883463473684</v>
      </c>
      <c r="DL12" s="25">
        <v>7.6536904709123545</v>
      </c>
      <c r="DM12" s="25">
        <v>5.5008580397148936</v>
      </c>
      <c r="DN12" s="25">
        <v>7.7754071568259278</v>
      </c>
      <c r="DO12" s="27">
        <v>33.653238917473686</v>
      </c>
      <c r="DP12" s="27">
        <v>5.9892839081774643</v>
      </c>
      <c r="DQ12" s="27">
        <v>4.3046162715417084</v>
      </c>
      <c r="DR12" s="27">
        <v>16.967636053839527</v>
      </c>
      <c r="DS12" s="27">
        <v>33.794380128473684</v>
      </c>
      <c r="DT12" s="27">
        <v>5.8592449615499698</v>
      </c>
      <c r="DU12" s="27">
        <v>4.2111547201828596</v>
      </c>
      <c r="DV12" s="27">
        <v>15.825236545405513</v>
      </c>
      <c r="DW12" s="27">
        <v>33.863538204473684</v>
      </c>
      <c r="DX12" s="27">
        <v>5.7217070369545588</v>
      </c>
      <c r="DY12" s="27">
        <v>4.1123035057064294</v>
      </c>
      <c r="DZ12" s="27">
        <v>15.415024168688074</v>
      </c>
      <c r="EA12" s="27">
        <v>33.84997124550619</v>
      </c>
      <c r="EB12" s="27">
        <v>5.5731396652520306</v>
      </c>
      <c r="EC12" s="27">
        <v>4.0055252104284724</v>
      </c>
      <c r="ED12" s="27">
        <v>14.953893011843363</v>
      </c>
      <c r="EE12" s="27">
        <v>32.883495752941442</v>
      </c>
      <c r="EF12" s="27">
        <v>5.4140168446138404</v>
      </c>
      <c r="EG12" s="27">
        <v>3.8911605061676586</v>
      </c>
      <c r="EH12" s="27">
        <v>14.424608385235057</v>
      </c>
      <c r="EI12" s="27">
        <v>31.890652993410338</v>
      </c>
      <c r="EJ12" s="27">
        <v>5.2505528545156022</v>
      </c>
      <c r="EK12" s="27">
        <v>3.7736757179399238</v>
      </c>
      <c r="EL12" s="27">
        <v>13.811266012191588</v>
      </c>
      <c r="EM12" s="27">
        <v>30.7807062123671</v>
      </c>
      <c r="EN12" s="27">
        <v>5.0678085801738009</v>
      </c>
      <c r="EO12" s="27">
        <v>3.6423338098048363</v>
      </c>
      <c r="EP12" s="27">
        <v>13.058512143784426</v>
      </c>
      <c r="EQ12" s="27">
        <v>29.729569555385989</v>
      </c>
      <c r="ER12" s="27">
        <v>4.894746944341553</v>
      </c>
      <c r="ES12" s="27">
        <v>3.517951004614055</v>
      </c>
      <c r="ET12" s="27">
        <v>12.53616691117789</v>
      </c>
      <c r="EU12" s="27">
        <v>28.589483082132571</v>
      </c>
      <c r="EV12" s="27">
        <v>4.7070403994874139</v>
      </c>
      <c r="EW12" s="27">
        <v>3.3830426149565218</v>
      </c>
      <c r="EX12" s="27">
        <v>9.5039524202157892</v>
      </c>
      <c r="EY12" s="27">
        <v>27.456047990229845</v>
      </c>
      <c r="EZ12" s="27">
        <v>4.5204289538570048</v>
      </c>
      <c r="FA12" s="27">
        <v>3.2489212946731727</v>
      </c>
      <c r="FB12" s="27">
        <v>8.8702475315769327</v>
      </c>
      <c r="FC12" s="27">
        <v>24.371693256115961</v>
      </c>
      <c r="FD12" s="27">
        <v>4.0126134645696991</v>
      </c>
      <c r="FE12" s="27">
        <v>2.8839443038274952</v>
      </c>
      <c r="FF12" s="27">
        <v>5.9117958976410847</v>
      </c>
      <c r="FG12" s="27">
        <v>24.635822587783704</v>
      </c>
      <c r="FH12" s="27">
        <v>4.0561003450871951</v>
      </c>
      <c r="FI12" s="27">
        <v>2.9151991810956468</v>
      </c>
      <c r="FJ12" s="27">
        <v>4.2131682258265677</v>
      </c>
      <c r="FK12" s="27">
        <v>38.851571762813883</v>
      </c>
      <c r="FL12" s="27">
        <v>6.3966150540665234</v>
      </c>
      <c r="FM12" s="27">
        <v>4.5973731862883556</v>
      </c>
      <c r="FN12" s="27">
        <v>3.9608500362324612</v>
      </c>
      <c r="FO12" s="27">
        <v>39.931459149473682</v>
      </c>
      <c r="FP12" s="27">
        <v>7.7521190663480484</v>
      </c>
      <c r="FQ12" s="27">
        <v>5.5716006092763379</v>
      </c>
      <c r="FR12" s="27">
        <v>4.248764206940475</v>
      </c>
      <c r="FS12" s="28">
        <v>33.648031646473683</v>
      </c>
      <c r="FT12" s="28">
        <v>5.8968708234454708</v>
      </c>
      <c r="FU12" s="28">
        <v>4.2381971679661437</v>
      </c>
      <c r="FV12" s="28">
        <v>17.007590580292309</v>
      </c>
      <c r="FW12" s="28">
        <v>33.793101974473686</v>
      </c>
      <c r="FX12" s="28">
        <v>5.6910196517916845</v>
      </c>
      <c r="FY12" s="28">
        <v>4.090247877766866</v>
      </c>
      <c r="FZ12" s="28">
        <v>15.893862414815139</v>
      </c>
      <c r="GA12" s="28">
        <v>33.813070556017415</v>
      </c>
      <c r="GB12" s="28">
        <v>5.5670642480892374</v>
      </c>
      <c r="GC12" s="28">
        <v>4.0011586884909072</v>
      </c>
      <c r="GD12" s="28">
        <v>15.522185329238816</v>
      </c>
      <c r="GE12" s="28">
        <v>32.953308779951406</v>
      </c>
      <c r="GF12" s="28">
        <v>5.4255110271984766</v>
      </c>
      <c r="GG12" s="28">
        <v>3.8994216015073437</v>
      </c>
      <c r="GH12" s="28">
        <v>15.103122911091702</v>
      </c>
      <c r="GI12" s="28">
        <v>31.834939234762071</v>
      </c>
      <c r="GJ12" s="28">
        <v>5.2413800089621763</v>
      </c>
      <c r="GK12" s="28">
        <v>3.7670830132308177</v>
      </c>
      <c r="GL12" s="28">
        <v>14.621317602454457</v>
      </c>
      <c r="GM12" s="28">
        <v>30.696053167798407</v>
      </c>
      <c r="GN12" s="28">
        <v>5.0538711018507501</v>
      </c>
      <c r="GO12" s="28">
        <v>3.6323166697103839</v>
      </c>
      <c r="GP12" s="28">
        <v>14.056337958501206</v>
      </c>
      <c r="GQ12" s="28">
        <v>29.35447183328505</v>
      </c>
      <c r="GR12" s="28">
        <v>4.8329899644544883</v>
      </c>
      <c r="GS12" s="28">
        <v>3.4735650471976491</v>
      </c>
      <c r="GT12" s="28">
        <v>13.329769273108159</v>
      </c>
      <c r="GU12" s="28">
        <v>28.255104969428547</v>
      </c>
      <c r="GV12" s="28">
        <v>4.6519875928073988</v>
      </c>
      <c r="GW12" s="28">
        <v>3.3434750788266565</v>
      </c>
      <c r="GX12" s="28">
        <v>12.84568892509575</v>
      </c>
      <c r="GY12" s="28">
        <v>24.723594084507347</v>
      </c>
      <c r="GZ12" s="28">
        <v>4.0705512527798868</v>
      </c>
      <c r="HA12" s="28">
        <v>2.9255853329872905</v>
      </c>
      <c r="HB12" s="28">
        <v>9.9348139798905351</v>
      </c>
      <c r="HC12" s="28">
        <v>23.550327904356614</v>
      </c>
      <c r="HD12" s="28">
        <v>3.8773819221747732</v>
      </c>
      <c r="HE12" s="28">
        <v>2.7867507316503466</v>
      </c>
      <c r="HF12" s="28">
        <v>9.4475769980691204</v>
      </c>
      <c r="HG12" s="28">
        <v>17.380372400295503</v>
      </c>
      <c r="HH12" s="28">
        <v>2.8615457933010138</v>
      </c>
      <c r="HI12" s="28">
        <v>2.0566493043996621</v>
      </c>
      <c r="HJ12" s="28">
        <v>6.2620348033693816</v>
      </c>
      <c r="HK12" s="28">
        <v>12.423341712164502</v>
      </c>
      <c r="HL12" s="28">
        <v>2.0454084870230353</v>
      </c>
      <c r="HM12" s="28">
        <v>1.4700753529428414</v>
      </c>
      <c r="HN12" s="28">
        <v>1.4657493473295702</v>
      </c>
      <c r="HO12" s="28">
        <v>22.675885859797663</v>
      </c>
      <c r="HP12" s="28">
        <v>3.7334117070112214</v>
      </c>
      <c r="HQ12" s="28">
        <v>2.6832765032932251</v>
      </c>
      <c r="HR12" s="28">
        <v>-0.47470704463277258</v>
      </c>
      <c r="HS12" s="28">
        <v>28.737103798454488</v>
      </c>
      <c r="HT12" s="28">
        <v>4.7313450248467577</v>
      </c>
      <c r="HU12" s="28">
        <v>3.4005108277511615</v>
      </c>
      <c r="HV12" s="28">
        <v>-1.6255977145992446</v>
      </c>
      <c r="HW12" s="29">
        <v>33.663514043473683</v>
      </c>
      <c r="HX12" s="29">
        <v>5.8665692241222986</v>
      </c>
      <c r="HY12" s="29">
        <v>4.2164188119055517</v>
      </c>
      <c r="HZ12" s="29">
        <v>16.816809878052407</v>
      </c>
      <c r="IA12" s="29">
        <v>33.834821448473683</v>
      </c>
      <c r="IB12" s="29">
        <v>5.6191562077011383</v>
      </c>
      <c r="IC12" s="29">
        <v>4.0385982055349601</v>
      </c>
      <c r="ID12" s="29">
        <v>15.50874366142175</v>
      </c>
      <c r="IE12" s="29">
        <v>33.278971961604398</v>
      </c>
      <c r="IF12" s="29">
        <v>5.4791289869308191</v>
      </c>
      <c r="IG12" s="29">
        <v>3.9379578848843231</v>
      </c>
      <c r="IH12" s="29">
        <v>15.158710983289406</v>
      </c>
      <c r="II12" s="29">
        <v>32.329898277698803</v>
      </c>
      <c r="IJ12" s="29">
        <v>5.3228712414025017</v>
      </c>
      <c r="IK12" s="29">
        <v>3.8256523665172204</v>
      </c>
      <c r="IL12" s="29">
        <v>14.797641385557281</v>
      </c>
      <c r="IM12" s="29">
        <v>31.067115962473988</v>
      </c>
      <c r="IN12" s="29">
        <v>5.11496376170287</v>
      </c>
      <c r="IO12" s="29">
        <v>3.6762251672374653</v>
      </c>
      <c r="IP12" s="29">
        <v>14.352534980530152</v>
      </c>
      <c r="IQ12" s="29">
        <v>29.857896572490016</v>
      </c>
      <c r="IR12" s="29">
        <v>4.9158750092358732</v>
      </c>
      <c r="IS12" s="29">
        <v>3.5331361608572092</v>
      </c>
      <c r="IT12" s="29">
        <v>13.85526981873609</v>
      </c>
      <c r="IU12" s="29">
        <v>28.520118194219034</v>
      </c>
      <c r="IV12" s="29">
        <v>4.6956199995880192</v>
      </c>
      <c r="IW12" s="29">
        <v>3.3748345486854729</v>
      </c>
      <c r="IX12" s="29">
        <v>13.206013692537965</v>
      </c>
      <c r="IY12" s="29">
        <v>27.094197032686338</v>
      </c>
      <c r="IZ12" s="29">
        <v>4.4608529527499776</v>
      </c>
      <c r="JA12" s="29">
        <v>3.2061028496486261</v>
      </c>
      <c r="JB12" s="29">
        <v>12.260893088816658</v>
      </c>
      <c r="JC12" s="29">
        <v>23.645095226385777</v>
      </c>
      <c r="JD12" s="29">
        <v>3.8929846391620311</v>
      </c>
      <c r="JE12" s="29">
        <v>2.797964711560684</v>
      </c>
      <c r="JF12" s="29">
        <v>9.3976156629767296</v>
      </c>
      <c r="JG12" s="29">
        <v>22.258634144772007</v>
      </c>
      <c r="JH12" s="29">
        <v>3.6647143936061872</v>
      </c>
      <c r="JI12" s="29">
        <v>2.6339023915249129</v>
      </c>
      <c r="JJ12" s="29">
        <v>8.5385800037211652</v>
      </c>
      <c r="JK12" s="29">
        <v>23.187390170163148</v>
      </c>
      <c r="JL12" s="29">
        <v>3.8176269915788179</v>
      </c>
      <c r="JM12" s="29">
        <v>2.7438036864790534</v>
      </c>
      <c r="JN12" s="29">
        <v>2.8736545925307553</v>
      </c>
      <c r="JO12" s="29">
        <v>18.183449667127789</v>
      </c>
      <c r="JP12" s="29">
        <v>2.9937663419562623</v>
      </c>
      <c r="JQ12" s="29">
        <v>2.1516788160907767</v>
      </c>
      <c r="JR12" s="29">
        <v>0.19312082120242025</v>
      </c>
      <c r="JS12" s="29">
        <v>33.589871975423002</v>
      </c>
      <c r="JT12" s="29">
        <v>5.5303163036458924</v>
      </c>
      <c r="JU12" s="29">
        <v>3.9747472172663501</v>
      </c>
      <c r="JV12" s="29">
        <v>-0.81511082882008168</v>
      </c>
      <c r="JW12" s="29">
        <v>31.123527343761488</v>
      </c>
      <c r="JX12" s="29">
        <v>5.1242514655045905</v>
      </c>
      <c r="JY12" s="29">
        <v>3.6829004228311364</v>
      </c>
      <c r="JZ12" s="29">
        <v>4.2464673279134502E-2</v>
      </c>
    </row>
    <row r="13" spans="1:286" ht="15" thickBot="1" x14ac:dyDescent="0.4">
      <c r="A13" s="2"/>
      <c r="B13" s="74" t="s">
        <v>451</v>
      </c>
      <c r="C13" s="74" t="s">
        <v>452</v>
      </c>
      <c r="D13" s="74" t="s">
        <v>860</v>
      </c>
      <c r="E13" s="87">
        <v>372125</v>
      </c>
      <c r="F13" s="84">
        <v>546499</v>
      </c>
      <c r="G13" s="22">
        <v>2.9499322404210528</v>
      </c>
      <c r="H13" s="22">
        <v>2.9499322404210528</v>
      </c>
      <c r="I13" s="22">
        <v>2.9499322404210528</v>
      </c>
      <c r="J13" s="22">
        <v>1.303815889342878</v>
      </c>
      <c r="K13" s="22">
        <v>2.9638618194210524</v>
      </c>
      <c r="L13" s="22">
        <v>2.9638618194210524</v>
      </c>
      <c r="M13" s="22">
        <v>2.9638618194210524</v>
      </c>
      <c r="N13" s="22">
        <v>1.2154058415187516</v>
      </c>
      <c r="O13" s="22">
        <v>2.9794956414210527</v>
      </c>
      <c r="P13" s="22">
        <v>2.9794956414210527</v>
      </c>
      <c r="Q13" s="22">
        <v>2.9794956414210527</v>
      </c>
      <c r="R13" s="22">
        <v>1.1695321427239851</v>
      </c>
      <c r="S13" s="22">
        <v>2.9996446494210525</v>
      </c>
      <c r="T13" s="22">
        <v>2.9996446494210525</v>
      </c>
      <c r="U13" s="22">
        <v>2.9996446494210525</v>
      </c>
      <c r="V13" s="22">
        <v>1.1361824480151763</v>
      </c>
      <c r="W13" s="22">
        <v>3.0236619094210528</v>
      </c>
      <c r="X13" s="22">
        <v>3.0236619094210528</v>
      </c>
      <c r="Y13" s="22">
        <v>3.0236619094210528</v>
      </c>
      <c r="Z13" s="22">
        <v>1.0631620468297656</v>
      </c>
      <c r="AA13" s="22">
        <v>3.0483971824210525</v>
      </c>
      <c r="AB13" s="22">
        <v>3.0483971824210525</v>
      </c>
      <c r="AC13" s="22">
        <v>3.0483971824210525</v>
      </c>
      <c r="AD13" s="22">
        <v>0.98846277383558379</v>
      </c>
      <c r="AE13" s="22">
        <v>3.0726299184210526</v>
      </c>
      <c r="AF13" s="22">
        <v>3.0726299184210526</v>
      </c>
      <c r="AG13" s="22">
        <v>3.0726299184210526</v>
      </c>
      <c r="AH13" s="22">
        <v>0.92169285458998473</v>
      </c>
      <c r="AI13" s="22">
        <v>3.0992930044210527</v>
      </c>
      <c r="AJ13" s="22">
        <v>3.0992930044210527</v>
      </c>
      <c r="AK13" s="22">
        <v>3.0992930044210527</v>
      </c>
      <c r="AL13" s="22">
        <v>0.87999484056023647</v>
      </c>
      <c r="AM13" s="22">
        <v>3.1286887744210525</v>
      </c>
      <c r="AN13" s="22">
        <v>3.1286887744210525</v>
      </c>
      <c r="AO13" s="22">
        <v>3.1286887744210525</v>
      </c>
      <c r="AP13" s="22">
        <v>0.79902557402118068</v>
      </c>
      <c r="AQ13" s="22">
        <v>3.1638473704210526</v>
      </c>
      <c r="AR13" s="22">
        <v>3.1638473704210526</v>
      </c>
      <c r="AS13" s="22">
        <v>3.1638473704210526</v>
      </c>
      <c r="AT13" s="22">
        <v>0.63882990396815442</v>
      </c>
      <c r="AU13" s="22">
        <v>3.3057740944210527</v>
      </c>
      <c r="AV13" s="22">
        <v>3.3057740944210527</v>
      </c>
      <c r="AW13" s="22">
        <v>3.3057740944210527</v>
      </c>
      <c r="AX13" s="22">
        <v>-4.2411804169030454E-2</v>
      </c>
      <c r="AY13" s="22">
        <v>3.4205642634210527</v>
      </c>
      <c r="AZ13" s="22">
        <v>3.4205642634210527</v>
      </c>
      <c r="BA13" s="22">
        <v>3.4205642634210527</v>
      </c>
      <c r="BB13" s="22">
        <v>-0.44199629127950413</v>
      </c>
      <c r="BC13" s="22">
        <v>3.4894698534210526</v>
      </c>
      <c r="BD13" s="22">
        <v>3.4894698534210526</v>
      </c>
      <c r="BE13" s="22">
        <v>3.4894698534210526</v>
      </c>
      <c r="BF13" s="22">
        <v>-0.66004926880907711</v>
      </c>
      <c r="BG13" s="22">
        <v>3.5189530984210524</v>
      </c>
      <c r="BH13" s="22">
        <v>3.5189530984210524</v>
      </c>
      <c r="BI13" s="22">
        <v>3.5189530984210524</v>
      </c>
      <c r="BJ13" s="22">
        <v>-0.59815667155403673</v>
      </c>
      <c r="BK13" s="25">
        <v>2.9529000544210526</v>
      </c>
      <c r="BL13" s="25">
        <v>2.9529000544210526</v>
      </c>
      <c r="BM13" s="25">
        <v>2.9529000544210526</v>
      </c>
      <c r="BN13" s="25">
        <v>1.3480709170860201</v>
      </c>
      <c r="BO13" s="25">
        <v>2.9702286024210527</v>
      </c>
      <c r="BP13" s="25">
        <v>2.9702286024210527</v>
      </c>
      <c r="BQ13" s="25">
        <v>2.9702286024210527</v>
      </c>
      <c r="BR13" s="25">
        <v>1.2984752912372715</v>
      </c>
      <c r="BS13" s="25">
        <v>2.9928581254210527</v>
      </c>
      <c r="BT13" s="25">
        <v>2.9928581254210527</v>
      </c>
      <c r="BU13" s="25">
        <v>2.9928581254210527</v>
      </c>
      <c r="BV13" s="25">
        <v>1.2433584277948349</v>
      </c>
      <c r="BW13" s="25">
        <v>3.0177307924210526</v>
      </c>
      <c r="BX13" s="25">
        <v>3.0177307924210526</v>
      </c>
      <c r="BY13" s="25">
        <v>3.0177307924210526</v>
      </c>
      <c r="BZ13" s="25">
        <v>1.1702202828565722</v>
      </c>
      <c r="CA13" s="25">
        <v>3.0459970504210525</v>
      </c>
      <c r="CB13" s="25">
        <v>3.0459970504210525</v>
      </c>
      <c r="CC13" s="25">
        <v>3.0459970504210525</v>
      </c>
      <c r="CD13" s="25">
        <v>1.1159526460495557</v>
      </c>
      <c r="CE13" s="25">
        <v>3.0764736784210527</v>
      </c>
      <c r="CF13" s="25">
        <v>3.0764736784210527</v>
      </c>
      <c r="CG13" s="25">
        <v>3.0764736784210527</v>
      </c>
      <c r="CH13" s="25">
        <v>1.0354868188144297</v>
      </c>
      <c r="CI13" s="25">
        <v>3.1055226004210525</v>
      </c>
      <c r="CJ13" s="25">
        <v>3.1055226004210525</v>
      </c>
      <c r="CK13" s="25">
        <v>3.1055226004210525</v>
      </c>
      <c r="CL13" s="25">
        <v>0.95084432281262998</v>
      </c>
      <c r="CM13" s="25">
        <v>3.1350748484210529</v>
      </c>
      <c r="CN13" s="25">
        <v>3.1350748484210529</v>
      </c>
      <c r="CO13" s="25">
        <v>3.1350748484210529</v>
      </c>
      <c r="CP13" s="25">
        <v>0.8569567633041375</v>
      </c>
      <c r="CQ13" s="25">
        <v>3.1672387234210526</v>
      </c>
      <c r="CR13" s="25">
        <v>3.1672387234210526</v>
      </c>
      <c r="CS13" s="25">
        <v>3.1672387234210526</v>
      </c>
      <c r="CT13" s="25">
        <v>0.75345903778157108</v>
      </c>
      <c r="CU13" s="25">
        <v>3.2021675874210525</v>
      </c>
      <c r="CV13" s="25">
        <v>3.2021675874210525</v>
      </c>
      <c r="CW13" s="25">
        <v>3.2021675874210525</v>
      </c>
      <c r="CX13" s="25">
        <v>0.66547979447931116</v>
      </c>
      <c r="CY13" s="25">
        <v>3.2909768274210527</v>
      </c>
      <c r="CZ13" s="25">
        <v>3.2909768274210527</v>
      </c>
      <c r="DA13" s="25">
        <v>3.2909768274210527</v>
      </c>
      <c r="DB13" s="25">
        <v>0.4577458866991484</v>
      </c>
      <c r="DC13" s="25">
        <v>3.3630778804210526</v>
      </c>
      <c r="DD13" s="25">
        <v>3.3630778804210526</v>
      </c>
      <c r="DE13" s="25">
        <v>3.3630778804210526</v>
      </c>
      <c r="DF13" s="25">
        <v>1.4458904109892146E-2</v>
      </c>
      <c r="DG13" s="25">
        <v>3.4060385184210524</v>
      </c>
      <c r="DH13" s="25">
        <v>3.4060385184210524</v>
      </c>
      <c r="DI13" s="25">
        <v>3.4060385184210524</v>
      </c>
      <c r="DJ13" s="25">
        <v>-0.35797820409033454</v>
      </c>
      <c r="DK13" s="25">
        <v>3.4302968904210527</v>
      </c>
      <c r="DL13" s="25">
        <v>3.4302968904210527</v>
      </c>
      <c r="DM13" s="25">
        <v>3.4302968904210527</v>
      </c>
      <c r="DN13" s="25">
        <v>-0.61302925269346664</v>
      </c>
      <c r="DO13" s="27">
        <v>2.9506388834210524</v>
      </c>
      <c r="DP13" s="27">
        <v>2.9506388834210524</v>
      </c>
      <c r="DQ13" s="27">
        <v>2.9506388834210524</v>
      </c>
      <c r="DR13" s="27">
        <v>1.3052412715524071</v>
      </c>
      <c r="DS13" s="27">
        <v>2.9647940704210525</v>
      </c>
      <c r="DT13" s="27">
        <v>2.9647940704210525</v>
      </c>
      <c r="DU13" s="27">
        <v>2.9647940704210525</v>
      </c>
      <c r="DV13" s="27">
        <v>1.2187183867750997</v>
      </c>
      <c r="DW13" s="27">
        <v>2.9805658614210526</v>
      </c>
      <c r="DX13" s="27">
        <v>2.9805658614210526</v>
      </c>
      <c r="DY13" s="27">
        <v>2.9805658614210526</v>
      </c>
      <c r="DZ13" s="27">
        <v>1.1746312630635927</v>
      </c>
      <c r="EA13" s="27">
        <v>3.0007639944210527</v>
      </c>
      <c r="EB13" s="27">
        <v>3.0007639944210527</v>
      </c>
      <c r="EC13" s="27">
        <v>3.0007639944210527</v>
      </c>
      <c r="ED13" s="27">
        <v>1.1428355190435058</v>
      </c>
      <c r="EE13" s="27">
        <v>3.0246561654210526</v>
      </c>
      <c r="EF13" s="27">
        <v>3.0246561654210526</v>
      </c>
      <c r="EG13" s="27">
        <v>3.0246561654210526</v>
      </c>
      <c r="EH13" s="27">
        <v>1.0723600104243762</v>
      </c>
      <c r="EI13" s="27">
        <v>3.0485759924210525</v>
      </c>
      <c r="EJ13" s="27">
        <v>3.0485759924210525</v>
      </c>
      <c r="EK13" s="27">
        <v>3.0485759924210525</v>
      </c>
      <c r="EL13" s="27">
        <v>1.0003433577428789</v>
      </c>
      <c r="EM13" s="27">
        <v>3.0723274004210528</v>
      </c>
      <c r="EN13" s="27">
        <v>3.0723274004210528</v>
      </c>
      <c r="EO13" s="27">
        <v>3.0723274004210528</v>
      </c>
      <c r="EP13" s="27">
        <v>0.93600887502629471</v>
      </c>
      <c r="EQ13" s="27">
        <v>3.0983749274210526</v>
      </c>
      <c r="ER13" s="27">
        <v>3.0983749274210526</v>
      </c>
      <c r="ES13" s="27">
        <v>3.0983749274210526</v>
      </c>
      <c r="ET13" s="27">
        <v>0.89613305203649452</v>
      </c>
      <c r="EU13" s="27">
        <v>3.1267795244210528</v>
      </c>
      <c r="EV13" s="27">
        <v>3.1267795244210528</v>
      </c>
      <c r="EW13" s="27">
        <v>3.1267795244210528</v>
      </c>
      <c r="EX13" s="27">
        <v>0.81865915176977877</v>
      </c>
      <c r="EY13" s="27">
        <v>3.1598951704210525</v>
      </c>
      <c r="EZ13" s="27">
        <v>3.1598951704210525</v>
      </c>
      <c r="FA13" s="27">
        <v>3.1598951704210525</v>
      </c>
      <c r="FB13" s="27">
        <v>0.70128538726589795</v>
      </c>
      <c r="FC13" s="27">
        <v>3.2925467174210525</v>
      </c>
      <c r="FD13" s="27">
        <v>3.2925467174210525</v>
      </c>
      <c r="FE13" s="27">
        <v>3.2925467174210525</v>
      </c>
      <c r="FF13" s="27">
        <v>7.4975133197944466E-2</v>
      </c>
      <c r="FG13" s="27">
        <v>3.3909151264210529</v>
      </c>
      <c r="FH13" s="27">
        <v>3.3909151264210529</v>
      </c>
      <c r="FI13" s="27">
        <v>3.3909151264210529</v>
      </c>
      <c r="FJ13" s="27">
        <v>-0.28316871063370197</v>
      </c>
      <c r="FK13" s="27">
        <v>3.4429115874210527</v>
      </c>
      <c r="FL13" s="27">
        <v>3.4429115874210527</v>
      </c>
      <c r="FM13" s="27">
        <v>3.4429115874210527</v>
      </c>
      <c r="FN13" s="27">
        <v>-0.47383565611704404</v>
      </c>
      <c r="FO13" s="27">
        <v>3.4635832354210527</v>
      </c>
      <c r="FP13" s="27">
        <v>3.4635832354210527</v>
      </c>
      <c r="FQ13" s="27">
        <v>3.4635832354210527</v>
      </c>
      <c r="FR13" s="27">
        <v>-0.41302796049368906</v>
      </c>
      <c r="FS13" s="28">
        <v>2.9509655144210525</v>
      </c>
      <c r="FT13" s="28">
        <v>2.9509655144210525</v>
      </c>
      <c r="FU13" s="28">
        <v>2.9509655144210525</v>
      </c>
      <c r="FV13" s="28">
        <v>1.3045599062357582</v>
      </c>
      <c r="FW13" s="28">
        <v>2.9668695894210528</v>
      </c>
      <c r="FX13" s="28">
        <v>2.9668695894210528</v>
      </c>
      <c r="FY13" s="28">
        <v>2.9668695894210528</v>
      </c>
      <c r="FZ13" s="28">
        <v>1.2130771044345874</v>
      </c>
      <c r="GA13" s="28">
        <v>2.9865262704210527</v>
      </c>
      <c r="GB13" s="28">
        <v>2.9865262704210527</v>
      </c>
      <c r="GC13" s="28">
        <v>2.9865262704210527</v>
      </c>
      <c r="GD13" s="28">
        <v>1.1633077654863688</v>
      </c>
      <c r="GE13" s="28">
        <v>3.0127330744210528</v>
      </c>
      <c r="GF13" s="28">
        <v>3.0127330744210528</v>
      </c>
      <c r="GG13" s="28">
        <v>3.0127330744210528</v>
      </c>
      <c r="GH13" s="28">
        <v>1.1126911022842101</v>
      </c>
      <c r="GI13" s="28">
        <v>3.0403986474210525</v>
      </c>
      <c r="GJ13" s="28">
        <v>3.0403986474210525</v>
      </c>
      <c r="GK13" s="28">
        <v>3.0403986474210525</v>
      </c>
      <c r="GL13" s="28">
        <v>1.0095469902688357</v>
      </c>
      <c r="GM13" s="28">
        <v>3.0686927454210524</v>
      </c>
      <c r="GN13" s="28">
        <v>3.0686927454210524</v>
      </c>
      <c r="GO13" s="28">
        <v>3.0686927454210524</v>
      </c>
      <c r="GP13" s="28">
        <v>0.92384255320955821</v>
      </c>
      <c r="GQ13" s="28">
        <v>3.1051062094210526</v>
      </c>
      <c r="GR13" s="28">
        <v>3.1051062094210526</v>
      </c>
      <c r="GS13" s="28">
        <v>3.1051062094210526</v>
      </c>
      <c r="GT13" s="28">
        <v>0.78236997852881274</v>
      </c>
      <c r="GU13" s="28">
        <v>3.1464978954210525</v>
      </c>
      <c r="GV13" s="28">
        <v>3.1464978954210525</v>
      </c>
      <c r="GW13" s="28">
        <v>3.1464978954210525</v>
      </c>
      <c r="GX13" s="28">
        <v>0.69785994850137012</v>
      </c>
      <c r="GY13" s="28">
        <v>3.1922499004210527</v>
      </c>
      <c r="GZ13" s="28">
        <v>3.1922499004210527</v>
      </c>
      <c r="HA13" s="28">
        <v>3.1922499004210527</v>
      </c>
      <c r="HB13" s="28">
        <v>0.56489166850885342</v>
      </c>
      <c r="HC13" s="28">
        <v>3.2435109684210528</v>
      </c>
      <c r="HD13" s="28">
        <v>3.2435109684210528</v>
      </c>
      <c r="HE13" s="28">
        <v>3.2435109684210528</v>
      </c>
      <c r="HF13" s="28">
        <v>0.40463238959616765</v>
      </c>
      <c r="HG13" s="28">
        <v>3.4323944944210525</v>
      </c>
      <c r="HH13" s="28">
        <v>3.4323944944210525</v>
      </c>
      <c r="HI13" s="28">
        <v>3.4323944944210525</v>
      </c>
      <c r="HJ13" s="28">
        <v>-0.26078060961234106</v>
      </c>
      <c r="HK13" s="28">
        <v>3.5758905064210529</v>
      </c>
      <c r="HL13" s="28">
        <v>3.5758905064210529</v>
      </c>
      <c r="HM13" s="28">
        <v>3.5758905064210529</v>
      </c>
      <c r="HN13" s="28">
        <v>-1.1232373170591874</v>
      </c>
      <c r="HO13" s="28">
        <v>3.6451690504210523</v>
      </c>
      <c r="HP13" s="28">
        <v>3.6451690504210523</v>
      </c>
      <c r="HQ13" s="28">
        <v>3.6451690504210523</v>
      </c>
      <c r="HR13" s="28">
        <v>-1.6553743968289458</v>
      </c>
      <c r="HS13" s="28">
        <v>3.6762306724210525</v>
      </c>
      <c r="HT13" s="28">
        <v>3.6762306724210525</v>
      </c>
      <c r="HU13" s="28">
        <v>3.6762306724210525</v>
      </c>
      <c r="HV13" s="28">
        <v>-2.0155145338659821</v>
      </c>
      <c r="HW13" s="29">
        <v>2.9506049554210527</v>
      </c>
      <c r="HX13" s="29">
        <v>2.9506049554210527</v>
      </c>
      <c r="HY13" s="29">
        <v>2.9506049554210527</v>
      </c>
      <c r="HZ13" s="29">
        <v>1.3015534958941213</v>
      </c>
      <c r="IA13" s="29">
        <v>2.9678290064210526</v>
      </c>
      <c r="IB13" s="29">
        <v>2.9678290064210526</v>
      </c>
      <c r="IC13" s="29">
        <v>2.9678290064210526</v>
      </c>
      <c r="ID13" s="29">
        <v>1.203260227490575</v>
      </c>
      <c r="IE13" s="29">
        <v>2.9873362814210527</v>
      </c>
      <c r="IF13" s="29">
        <v>2.9873362814210527</v>
      </c>
      <c r="IG13" s="29">
        <v>2.9873362814210527</v>
      </c>
      <c r="IH13" s="29">
        <v>1.1520700194757683</v>
      </c>
      <c r="II13" s="29">
        <v>3.0122666714210524</v>
      </c>
      <c r="IJ13" s="29">
        <v>3.0122666714210524</v>
      </c>
      <c r="IK13" s="29">
        <v>3.0122666714210524</v>
      </c>
      <c r="IL13" s="29">
        <v>1.1026613237823248</v>
      </c>
      <c r="IM13" s="29">
        <v>3.0335430534210528</v>
      </c>
      <c r="IN13" s="29">
        <v>3.0335430534210528</v>
      </c>
      <c r="IO13" s="29">
        <v>3.0335430534210528</v>
      </c>
      <c r="IP13" s="29">
        <v>0.98906798085220915</v>
      </c>
      <c r="IQ13" s="29">
        <v>3.0596640314210526</v>
      </c>
      <c r="IR13" s="29">
        <v>3.0596640314210526</v>
      </c>
      <c r="IS13" s="29">
        <v>3.0596640314210526</v>
      </c>
      <c r="IT13" s="29">
        <v>0.90173766047712567</v>
      </c>
      <c r="IU13" s="29">
        <v>3.0942372084210525</v>
      </c>
      <c r="IV13" s="29">
        <v>3.0942372084210525</v>
      </c>
      <c r="IW13" s="29">
        <v>3.0942372084210525</v>
      </c>
      <c r="IX13" s="29">
        <v>0.76850011094637827</v>
      </c>
      <c r="IY13" s="29">
        <v>3.1328567004210526</v>
      </c>
      <c r="IZ13" s="29">
        <v>3.1328567004210526</v>
      </c>
      <c r="JA13" s="29">
        <v>3.1328567004210526</v>
      </c>
      <c r="JB13" s="29">
        <v>0.69266483268220114</v>
      </c>
      <c r="JC13" s="29">
        <v>3.1755154894210529</v>
      </c>
      <c r="JD13" s="29">
        <v>3.1755154894210529</v>
      </c>
      <c r="JE13" s="29">
        <v>3.1755154894210529</v>
      </c>
      <c r="JF13" s="29">
        <v>0.54433310759151077</v>
      </c>
      <c r="JG13" s="29">
        <v>3.2256328184210528</v>
      </c>
      <c r="JH13" s="29">
        <v>3.2256328184210528</v>
      </c>
      <c r="JI13" s="29">
        <v>3.2256328184210528</v>
      </c>
      <c r="JJ13" s="29">
        <v>0.2749048787854167</v>
      </c>
      <c r="JK13" s="29">
        <v>3.3993217914210527</v>
      </c>
      <c r="JL13" s="29">
        <v>3.3993217914210527</v>
      </c>
      <c r="JM13" s="29">
        <v>3.3993217914210527</v>
      </c>
      <c r="JN13" s="29">
        <v>-0.80816387887516861</v>
      </c>
      <c r="JO13" s="29">
        <v>3.5028632034210525</v>
      </c>
      <c r="JP13" s="29">
        <v>3.5028632034210525</v>
      </c>
      <c r="JQ13" s="29">
        <v>3.5028632034210525</v>
      </c>
      <c r="JR13" s="29">
        <v>-1.5528119003413412</v>
      </c>
      <c r="JS13" s="29">
        <v>3.5414983274210527</v>
      </c>
      <c r="JT13" s="29">
        <v>3.5414983274210527</v>
      </c>
      <c r="JU13" s="29">
        <v>3.5414983274210527</v>
      </c>
      <c r="JV13" s="29">
        <v>-1.8941629213854725</v>
      </c>
      <c r="JW13" s="29">
        <v>3.5434399304210524</v>
      </c>
      <c r="JX13" s="29">
        <v>3.5434399304210524</v>
      </c>
      <c r="JY13" s="29">
        <v>3.5434399304210524</v>
      </c>
      <c r="JZ13" s="29">
        <v>-1.7921108733128071</v>
      </c>
    </row>
    <row r="14" spans="1:286" ht="15" thickBot="1" x14ac:dyDescent="0.4">
      <c r="A14" s="2"/>
      <c r="B14" s="74" t="s">
        <v>453</v>
      </c>
      <c r="C14" s="74" t="s">
        <v>454</v>
      </c>
      <c r="D14" s="74" t="s">
        <v>860</v>
      </c>
      <c r="E14" s="87">
        <v>337602</v>
      </c>
      <c r="F14" s="84">
        <v>503506</v>
      </c>
      <c r="G14" s="22">
        <v>28.600637605631579</v>
      </c>
      <c r="H14" s="22">
        <v>25.077888130023588</v>
      </c>
      <c r="I14" s="22">
        <v>18.023971973178934</v>
      </c>
      <c r="J14" s="22">
        <v>16.044954981561123</v>
      </c>
      <c r="K14" s="22">
        <v>28.649285417631578</v>
      </c>
      <c r="L14" s="22">
        <v>24.975887717715299</v>
      </c>
      <c r="M14" s="22">
        <v>17.950662268503432</v>
      </c>
      <c r="N14" s="22">
        <v>15.564292186804465</v>
      </c>
      <c r="O14" s="22">
        <v>28.704286953631581</v>
      </c>
      <c r="P14" s="22">
        <v>24.879392613878434</v>
      </c>
      <c r="Q14" s="22">
        <v>17.881309337423783</v>
      </c>
      <c r="R14" s="22">
        <v>15.26424357560739</v>
      </c>
      <c r="S14" s="22">
        <v>28.776511469631579</v>
      </c>
      <c r="T14" s="22">
        <v>24.798828901232802</v>
      </c>
      <c r="U14" s="22">
        <v>17.82340661087634</v>
      </c>
      <c r="V14" s="22">
        <v>15.152352909753473</v>
      </c>
      <c r="W14" s="22">
        <v>28.859980690631581</v>
      </c>
      <c r="X14" s="22">
        <v>24.710144858591846</v>
      </c>
      <c r="Y14" s="22">
        <v>17.759667643275034</v>
      </c>
      <c r="Z14" s="22">
        <v>14.991155436922723</v>
      </c>
      <c r="AA14" s="22">
        <v>28.957635178631577</v>
      </c>
      <c r="AB14" s="22">
        <v>24.578271670992656</v>
      </c>
      <c r="AC14" s="22">
        <v>17.664887786814315</v>
      </c>
      <c r="AD14" s="22">
        <v>14.656373473847173</v>
      </c>
      <c r="AE14" s="22">
        <v>29.075138199631578</v>
      </c>
      <c r="AF14" s="22">
        <v>24.453545669156046</v>
      </c>
      <c r="AG14" s="22">
        <v>17.575244753486551</v>
      </c>
      <c r="AH14" s="22">
        <v>14.402173908407821</v>
      </c>
      <c r="AI14" s="22">
        <v>29.201290309631577</v>
      </c>
      <c r="AJ14" s="22">
        <v>24.362254701033045</v>
      </c>
      <c r="AK14" s="22">
        <v>17.509632137211916</v>
      </c>
      <c r="AL14" s="22">
        <v>14.310620908316176</v>
      </c>
      <c r="AM14" s="22">
        <v>29.29403426063158</v>
      </c>
      <c r="AN14" s="22">
        <v>24.233529254512799</v>
      </c>
      <c r="AO14" s="22">
        <v>17.417114624242469</v>
      </c>
      <c r="AP14" s="22">
        <v>14.026542033730829</v>
      </c>
      <c r="AQ14" s="22">
        <v>29.42025236263158</v>
      </c>
      <c r="AR14" s="22">
        <v>24.099557572860977</v>
      </c>
      <c r="AS14" s="22">
        <v>17.320826538787571</v>
      </c>
      <c r="AT14" s="22">
        <v>13.718084251313087</v>
      </c>
      <c r="AU14" s="22">
        <v>29.955801079631577</v>
      </c>
      <c r="AV14" s="22">
        <v>23.544003941343732</v>
      </c>
      <c r="AW14" s="22">
        <v>16.921539205175272</v>
      </c>
      <c r="AX14" s="22">
        <v>12.627459686115152</v>
      </c>
      <c r="AY14" s="22">
        <v>30.327113563631578</v>
      </c>
      <c r="AZ14" s="22">
        <v>23.191830977635849</v>
      </c>
      <c r="BA14" s="22">
        <v>16.668425562005979</v>
      </c>
      <c r="BB14" s="22">
        <v>12.032449976015398</v>
      </c>
      <c r="BC14" s="22">
        <v>30.43767931463158</v>
      </c>
      <c r="BD14" s="22">
        <v>23.005560484713978</v>
      </c>
      <c r="BE14" s="22">
        <v>16.534549291147485</v>
      </c>
      <c r="BF14" s="22">
        <v>11.826833909102954</v>
      </c>
      <c r="BG14" s="22">
        <v>30.481100316631579</v>
      </c>
      <c r="BH14" s="22">
        <v>22.882071558075072</v>
      </c>
      <c r="BI14" s="22">
        <v>16.445795368121853</v>
      </c>
      <c r="BJ14" s="22">
        <v>11.980948598685927</v>
      </c>
      <c r="BK14" s="25">
        <v>28.60274643163158</v>
      </c>
      <c r="BL14" s="25">
        <v>25.117554560010586</v>
      </c>
      <c r="BM14" s="25">
        <v>18.052481017427592</v>
      </c>
      <c r="BN14" s="25">
        <v>16.235598316072462</v>
      </c>
      <c r="BO14" s="25">
        <v>28.65176301263158</v>
      </c>
      <c r="BP14" s="25">
        <v>25.04499973118385</v>
      </c>
      <c r="BQ14" s="25">
        <v>18.000334433372682</v>
      </c>
      <c r="BR14" s="25">
        <v>15.877292820211448</v>
      </c>
      <c r="BS14" s="25">
        <v>28.714765062631578</v>
      </c>
      <c r="BT14" s="25">
        <v>24.962187333505202</v>
      </c>
      <c r="BU14" s="25">
        <v>17.940815532616252</v>
      </c>
      <c r="BV14" s="25">
        <v>15.561441089327426</v>
      </c>
      <c r="BW14" s="25">
        <v>28.770805721631579</v>
      </c>
      <c r="BX14" s="25">
        <v>24.886334338844019</v>
      </c>
      <c r="BY14" s="25">
        <v>17.886298491836488</v>
      </c>
      <c r="BZ14" s="25">
        <v>15.350990778543535</v>
      </c>
      <c r="CA14" s="25">
        <v>28.836378401631578</v>
      </c>
      <c r="CB14" s="25">
        <v>24.807812930421978</v>
      </c>
      <c r="CC14" s="25">
        <v>17.829863609546738</v>
      </c>
      <c r="CD14" s="25">
        <v>15.098359074095578</v>
      </c>
      <c r="CE14" s="25">
        <v>28.913180641631577</v>
      </c>
      <c r="CF14" s="25">
        <v>24.687692541913609</v>
      </c>
      <c r="CG14" s="25">
        <v>17.743530721200763</v>
      </c>
      <c r="CH14" s="25">
        <v>14.670831005046558</v>
      </c>
      <c r="CI14" s="25">
        <v>29.003710053631579</v>
      </c>
      <c r="CJ14" s="25">
        <v>24.581482926888182</v>
      </c>
      <c r="CK14" s="25">
        <v>17.667195779654843</v>
      </c>
      <c r="CL14" s="25">
        <v>14.306898897214225</v>
      </c>
      <c r="CM14" s="25">
        <v>29.100752495631578</v>
      </c>
      <c r="CN14" s="25">
        <v>24.501714866402072</v>
      </c>
      <c r="CO14" s="25">
        <v>17.60986490398054</v>
      </c>
      <c r="CP14" s="25">
        <v>14.08632793101248</v>
      </c>
      <c r="CQ14" s="25">
        <v>29.205082086631577</v>
      </c>
      <c r="CR14" s="25">
        <v>24.384921560915199</v>
      </c>
      <c r="CS14" s="25">
        <v>17.525923255711117</v>
      </c>
      <c r="CT14" s="25">
        <v>13.637830807440986</v>
      </c>
      <c r="CU14" s="25">
        <v>29.315388207631578</v>
      </c>
      <c r="CV14" s="25">
        <v>24.250077504665597</v>
      </c>
      <c r="CW14" s="25">
        <v>17.429008177456073</v>
      </c>
      <c r="CX14" s="25">
        <v>13.163002091289044</v>
      </c>
      <c r="CY14" s="25">
        <v>29.588915874631578</v>
      </c>
      <c r="CZ14" s="25">
        <v>24.06056711280241</v>
      </c>
      <c r="DA14" s="25">
        <v>17.292803327436069</v>
      </c>
      <c r="DB14" s="25">
        <v>12.708057090809252</v>
      </c>
      <c r="DC14" s="25">
        <v>29.81694959063158</v>
      </c>
      <c r="DD14" s="25">
        <v>23.877240179437422</v>
      </c>
      <c r="DE14" s="25">
        <v>17.161042650788684</v>
      </c>
      <c r="DF14" s="25">
        <v>12.374757367551826</v>
      </c>
      <c r="DG14" s="25">
        <v>29.986962474631579</v>
      </c>
      <c r="DH14" s="25">
        <v>23.768680239708733</v>
      </c>
      <c r="DI14" s="25">
        <v>17.083018484601524</v>
      </c>
      <c r="DJ14" s="25">
        <v>12.239794787594423</v>
      </c>
      <c r="DK14" s="25">
        <v>30.10616331263158</v>
      </c>
      <c r="DL14" s="25">
        <v>23.67438129272842</v>
      </c>
      <c r="DM14" s="25">
        <v>17.01524397469618</v>
      </c>
      <c r="DN14" s="25">
        <v>12.12121203150498</v>
      </c>
      <c r="DO14" s="27">
        <v>28.601414238631577</v>
      </c>
      <c r="DP14" s="27">
        <v>25.116973751353044</v>
      </c>
      <c r="DQ14" s="27">
        <v>18.052063578809513</v>
      </c>
      <c r="DR14" s="27">
        <v>16.082270911788516</v>
      </c>
      <c r="DS14" s="27">
        <v>28.65032630063158</v>
      </c>
      <c r="DT14" s="27">
        <v>25.041356073591679</v>
      </c>
      <c r="DU14" s="27">
        <v>17.997715664918946</v>
      </c>
      <c r="DV14" s="27">
        <v>15.610996375696622</v>
      </c>
      <c r="DW14" s="27">
        <v>28.705506443631577</v>
      </c>
      <c r="DX14" s="27">
        <v>24.941369646740217</v>
      </c>
      <c r="DY14" s="27">
        <v>17.925853451245878</v>
      </c>
      <c r="DZ14" s="27">
        <v>15.411773243965808</v>
      </c>
      <c r="EA14" s="27">
        <v>28.77782225063158</v>
      </c>
      <c r="EB14" s="27">
        <v>24.840351653429845</v>
      </c>
      <c r="EC14" s="27">
        <v>17.853249830447638</v>
      </c>
      <c r="ED14" s="27">
        <v>15.196341689976084</v>
      </c>
      <c r="EE14" s="27">
        <v>28.860941926631579</v>
      </c>
      <c r="EF14" s="27">
        <v>24.735907959667138</v>
      </c>
      <c r="EG14" s="27">
        <v>17.77818409128356</v>
      </c>
      <c r="EH14" s="27">
        <v>15.095598177149359</v>
      </c>
      <c r="EI14" s="27">
        <v>28.95761306063158</v>
      </c>
      <c r="EJ14" s="27">
        <v>24.589232706341264</v>
      </c>
      <c r="EK14" s="27">
        <v>17.672765698738001</v>
      </c>
      <c r="EL14" s="27">
        <v>14.830395932312396</v>
      </c>
      <c r="EM14" s="27">
        <v>29.073822375631579</v>
      </c>
      <c r="EN14" s="27">
        <v>24.454237291940348</v>
      </c>
      <c r="EO14" s="27">
        <v>17.57574183639942</v>
      </c>
      <c r="EP14" s="27">
        <v>14.532804148375817</v>
      </c>
      <c r="EQ14" s="27">
        <v>29.19850747763158</v>
      </c>
      <c r="ER14" s="27">
        <v>24.345415064531956</v>
      </c>
      <c r="ES14" s="27">
        <v>17.497529158892512</v>
      </c>
      <c r="ET14" s="27">
        <v>14.403148523034957</v>
      </c>
      <c r="EU14" s="27">
        <v>29.291228109631579</v>
      </c>
      <c r="EV14" s="27">
        <v>24.198346144878297</v>
      </c>
      <c r="EW14" s="27">
        <v>17.391827830606033</v>
      </c>
      <c r="EX14" s="27">
        <v>14.107544768628753</v>
      </c>
      <c r="EY14" s="27">
        <v>29.41312327263158</v>
      </c>
      <c r="EZ14" s="27">
        <v>24.034024999259977</v>
      </c>
      <c r="FA14" s="27">
        <v>17.273726987828947</v>
      </c>
      <c r="FB14" s="27">
        <v>13.828298571721003</v>
      </c>
      <c r="FC14" s="27">
        <v>29.925065522631577</v>
      </c>
      <c r="FD14" s="27">
        <v>23.657493600949525</v>
      </c>
      <c r="FE14" s="27">
        <v>17.003106458102426</v>
      </c>
      <c r="FF14" s="27">
        <v>12.828160477757862</v>
      </c>
      <c r="FG14" s="27">
        <v>30.26792012663158</v>
      </c>
      <c r="FH14" s="27">
        <v>23.368378622624402</v>
      </c>
      <c r="FI14" s="27">
        <v>16.795313830615598</v>
      </c>
      <c r="FJ14" s="27">
        <v>12.301084697148941</v>
      </c>
      <c r="FK14" s="27">
        <v>30.356193165631581</v>
      </c>
      <c r="FL14" s="27">
        <v>23.147560735165325</v>
      </c>
      <c r="FM14" s="27">
        <v>16.636607667078088</v>
      </c>
      <c r="FN14" s="27">
        <v>12.129576897227381</v>
      </c>
      <c r="FO14" s="27">
        <v>30.38829994363158</v>
      </c>
      <c r="FP14" s="27">
        <v>22.900563233508365</v>
      </c>
      <c r="FQ14" s="27">
        <v>16.459085699349853</v>
      </c>
      <c r="FR14" s="27">
        <v>12.288228064363473</v>
      </c>
      <c r="FS14" s="28">
        <v>28.601890731631578</v>
      </c>
      <c r="FT14" s="28">
        <v>25.079000526176493</v>
      </c>
      <c r="FU14" s="28">
        <v>18.024771474196687</v>
      </c>
      <c r="FV14" s="28">
        <v>16.058655277787658</v>
      </c>
      <c r="FW14" s="28">
        <v>28.661735018631578</v>
      </c>
      <c r="FX14" s="28">
        <v>24.942400869333742</v>
      </c>
      <c r="FY14" s="28">
        <v>17.926594611228229</v>
      </c>
      <c r="FZ14" s="28">
        <v>15.589036225837296</v>
      </c>
      <c r="GA14" s="28">
        <v>28.737355899631577</v>
      </c>
      <c r="GB14" s="28">
        <v>24.841801072268929</v>
      </c>
      <c r="GC14" s="28">
        <v>17.8542915563058</v>
      </c>
      <c r="GD14" s="28">
        <v>15.334105171890918</v>
      </c>
      <c r="GE14" s="28">
        <v>28.83530515263158</v>
      </c>
      <c r="GF14" s="28">
        <v>24.744255102197364</v>
      </c>
      <c r="GG14" s="28">
        <v>17.784183346972114</v>
      </c>
      <c r="GH14" s="28">
        <v>15.194601857389706</v>
      </c>
      <c r="GI14" s="28">
        <v>28.960160055631579</v>
      </c>
      <c r="GJ14" s="28">
        <v>24.650460837928232</v>
      </c>
      <c r="GK14" s="28">
        <v>17.716771562468303</v>
      </c>
      <c r="GL14" s="28">
        <v>15.071800864204429</v>
      </c>
      <c r="GM14" s="28">
        <v>29.119361033631577</v>
      </c>
      <c r="GN14" s="28">
        <v>24.510760397049399</v>
      </c>
      <c r="GO14" s="28">
        <v>17.616366104959852</v>
      </c>
      <c r="GP14" s="28">
        <v>14.768502037504192</v>
      </c>
      <c r="GQ14" s="28">
        <v>29.275464444631577</v>
      </c>
      <c r="GR14" s="28">
        <v>24.360287362858696</v>
      </c>
      <c r="GS14" s="28">
        <v>17.508218172529869</v>
      </c>
      <c r="GT14" s="28">
        <v>14.447316716065872</v>
      </c>
      <c r="GU14" s="28">
        <v>29.435001271631577</v>
      </c>
      <c r="GV14" s="28">
        <v>24.242098105227704</v>
      </c>
      <c r="GW14" s="28">
        <v>17.4232732259687</v>
      </c>
      <c r="GX14" s="28">
        <v>14.285869343812989</v>
      </c>
      <c r="GY14" s="28">
        <v>29.59663646363158</v>
      </c>
      <c r="GZ14" s="28">
        <v>24.09600017206342</v>
      </c>
      <c r="HA14" s="28">
        <v>17.31826976479049</v>
      </c>
      <c r="HB14" s="28">
        <v>13.98094196558116</v>
      </c>
      <c r="HC14" s="28">
        <v>29.775966443631578</v>
      </c>
      <c r="HD14" s="28">
        <v>23.962535302632631</v>
      </c>
      <c r="HE14" s="28">
        <v>17.222345935257788</v>
      </c>
      <c r="HF14" s="28">
        <v>13.747079994203308</v>
      </c>
      <c r="HG14" s="28">
        <v>30.31605290663158</v>
      </c>
      <c r="HH14" s="28">
        <v>23.280123171850317</v>
      </c>
      <c r="HI14" s="28">
        <v>16.731882900427824</v>
      </c>
      <c r="HJ14" s="28">
        <v>12.490880651962359</v>
      </c>
      <c r="HK14" s="28">
        <v>30.578544512631581</v>
      </c>
      <c r="HL14" s="28">
        <v>22.432247375751306</v>
      </c>
      <c r="HM14" s="28">
        <v>16.122497871417767</v>
      </c>
      <c r="HN14" s="28">
        <v>9.937594595587683</v>
      </c>
      <c r="HO14" s="28">
        <v>30.697064664631579</v>
      </c>
      <c r="HP14" s="28">
        <v>21.821909448110027</v>
      </c>
      <c r="HQ14" s="28">
        <v>15.68383598549906</v>
      </c>
      <c r="HR14" s="28">
        <v>8.0154094975596308</v>
      </c>
      <c r="HS14" s="28">
        <v>30.731607059631578</v>
      </c>
      <c r="HT14" s="28">
        <v>21.352089661576422</v>
      </c>
      <c r="HU14" s="28">
        <v>15.346167254343483</v>
      </c>
      <c r="HV14" s="28">
        <v>6.6730173750119768</v>
      </c>
      <c r="HW14" s="29">
        <v>28.614091117631578</v>
      </c>
      <c r="HX14" s="29">
        <v>25.073635007112312</v>
      </c>
      <c r="HY14" s="29">
        <v>18.020915170000215</v>
      </c>
      <c r="HZ14" s="29">
        <v>16.031652276209755</v>
      </c>
      <c r="IA14" s="29">
        <v>28.688130012631579</v>
      </c>
      <c r="IB14" s="29">
        <v>24.972017911236591</v>
      </c>
      <c r="IC14" s="29">
        <v>17.947880962392158</v>
      </c>
      <c r="ID14" s="29">
        <v>15.561771906589591</v>
      </c>
      <c r="IE14" s="29">
        <v>28.763526552631578</v>
      </c>
      <c r="IF14" s="29">
        <v>24.859038781456125</v>
      </c>
      <c r="IG14" s="29">
        <v>17.866680637302611</v>
      </c>
      <c r="IH14" s="29">
        <v>15.332192996322499</v>
      </c>
      <c r="II14" s="29">
        <v>28.861176706631579</v>
      </c>
      <c r="IJ14" s="29">
        <v>24.744712464528895</v>
      </c>
      <c r="IK14" s="29">
        <v>17.784512062285074</v>
      </c>
      <c r="IL14" s="29">
        <v>15.209697894925988</v>
      </c>
      <c r="IM14" s="29">
        <v>28.987079015631579</v>
      </c>
      <c r="IN14" s="29">
        <v>24.635706889145222</v>
      </c>
      <c r="IO14" s="29">
        <v>17.706167608978284</v>
      </c>
      <c r="IP14" s="29">
        <v>15.116799621622015</v>
      </c>
      <c r="IQ14" s="29">
        <v>29.12605653163158</v>
      </c>
      <c r="IR14" s="29">
        <v>24.476897488930117</v>
      </c>
      <c r="IS14" s="29">
        <v>17.592028166146672</v>
      </c>
      <c r="IT14" s="29">
        <v>14.867977686163332</v>
      </c>
      <c r="IU14" s="29">
        <v>29.261400376631578</v>
      </c>
      <c r="IV14" s="29">
        <v>24.318664529369148</v>
      </c>
      <c r="IW14" s="29">
        <v>17.478303022563086</v>
      </c>
      <c r="IX14" s="29">
        <v>14.58387266536946</v>
      </c>
      <c r="IY14" s="29">
        <v>29.408021954631579</v>
      </c>
      <c r="IZ14" s="29">
        <v>24.198431314952327</v>
      </c>
      <c r="JA14" s="29">
        <v>17.391889044015205</v>
      </c>
      <c r="JB14" s="29">
        <v>14.482834451702027</v>
      </c>
      <c r="JC14" s="29">
        <v>29.564044644631579</v>
      </c>
      <c r="JD14" s="29">
        <v>24.051432471285779</v>
      </c>
      <c r="JE14" s="29">
        <v>17.28623808072043</v>
      </c>
      <c r="JF14" s="29">
        <v>14.219869408714366</v>
      </c>
      <c r="JG14" s="29">
        <v>29.817326095631579</v>
      </c>
      <c r="JH14" s="29">
        <v>23.827164672519565</v>
      </c>
      <c r="JI14" s="29">
        <v>17.125052397999031</v>
      </c>
      <c r="JJ14" s="29">
        <v>13.605540598982914</v>
      </c>
      <c r="JK14" s="29">
        <v>30.150253329631578</v>
      </c>
      <c r="JL14" s="29">
        <v>22.795881577175038</v>
      </c>
      <c r="JM14" s="29">
        <v>16.383848931800877</v>
      </c>
      <c r="JN14" s="29">
        <v>10.712494864626521</v>
      </c>
      <c r="JO14" s="29">
        <v>30.334007232631578</v>
      </c>
      <c r="JP14" s="29">
        <v>21.881373052322498</v>
      </c>
      <c r="JQ14" s="29">
        <v>15.726573648662436</v>
      </c>
      <c r="JR14" s="29">
        <v>8.4594708679765418</v>
      </c>
      <c r="JS14" s="29">
        <v>30.371120269631579</v>
      </c>
      <c r="JT14" s="29">
        <v>21.434783751605437</v>
      </c>
      <c r="JU14" s="29">
        <v>15.405601125062686</v>
      </c>
      <c r="JV14" s="29">
        <v>7.1148171324297493</v>
      </c>
      <c r="JW14" s="29">
        <v>30.30878134763158</v>
      </c>
      <c r="JX14" s="29">
        <v>21.3326711758416</v>
      </c>
      <c r="JY14" s="29">
        <v>15.332210806303227</v>
      </c>
      <c r="JZ14" s="29">
        <v>7.4965942319419483</v>
      </c>
    </row>
    <row r="15" spans="1:286" ht="15" thickBot="1" x14ac:dyDescent="0.4">
      <c r="A15" s="2"/>
      <c r="B15" s="74" t="s">
        <v>455</v>
      </c>
      <c r="C15" s="74" t="s">
        <v>456</v>
      </c>
      <c r="D15" s="74" t="s">
        <v>861</v>
      </c>
      <c r="E15" s="87">
        <v>385022</v>
      </c>
      <c r="F15" s="84">
        <v>398830</v>
      </c>
      <c r="G15" s="22">
        <v>32.836994885999999</v>
      </c>
      <c r="H15" s="22">
        <v>6.6897862209343808</v>
      </c>
      <c r="I15" s="22">
        <v>4.8801059095886803</v>
      </c>
      <c r="J15" s="22">
        <v>10.218071215458323</v>
      </c>
      <c r="K15" s="22">
        <v>32.958833898000002</v>
      </c>
      <c r="L15" s="22">
        <v>6.4853705441690748</v>
      </c>
      <c r="M15" s="22">
        <v>4.730987519366697</v>
      </c>
      <c r="N15" s="22">
        <v>9.1942212566078787</v>
      </c>
      <c r="O15" s="22">
        <v>32.958921648</v>
      </c>
      <c r="P15" s="22">
        <v>6.3432084221553859</v>
      </c>
      <c r="Q15" s="22">
        <v>4.6272822306105841</v>
      </c>
      <c r="R15" s="22">
        <v>8.7940880759812288</v>
      </c>
      <c r="S15" s="22">
        <v>32.999443354</v>
      </c>
      <c r="T15" s="22">
        <v>6.2327126310913163</v>
      </c>
      <c r="U15" s="22">
        <v>4.5466770894075621</v>
      </c>
      <c r="V15" s="22">
        <v>8.5776394681886927</v>
      </c>
      <c r="W15" s="22">
        <v>33.061891793000001</v>
      </c>
      <c r="X15" s="22">
        <v>6.1071025101681888</v>
      </c>
      <c r="Y15" s="22">
        <v>4.4550462550016938</v>
      </c>
      <c r="Z15" s="22">
        <v>8.3791849949355637</v>
      </c>
      <c r="AA15" s="22">
        <v>33.149452511</v>
      </c>
      <c r="AB15" s="22">
        <v>5.9588140646644119</v>
      </c>
      <c r="AC15" s="22">
        <v>4.3468718985533306</v>
      </c>
      <c r="AD15" s="22">
        <v>8.1372256840763733</v>
      </c>
      <c r="AE15" s="22">
        <v>33.236505964000003</v>
      </c>
      <c r="AF15" s="22">
        <v>5.8635623695087915</v>
      </c>
      <c r="AG15" s="22">
        <v>4.2773871130795191</v>
      </c>
      <c r="AH15" s="22">
        <v>7.8931249397318481</v>
      </c>
      <c r="AI15" s="22">
        <v>33.323309316</v>
      </c>
      <c r="AJ15" s="22">
        <v>5.7733681353837474</v>
      </c>
      <c r="AK15" s="22">
        <v>4.2115916750149873</v>
      </c>
      <c r="AL15" s="22">
        <v>7.640138034506613</v>
      </c>
      <c r="AM15" s="22">
        <v>33.410585507999997</v>
      </c>
      <c r="AN15" s="22">
        <v>5.6709280840705887</v>
      </c>
      <c r="AO15" s="22">
        <v>4.1368630838041769</v>
      </c>
      <c r="AP15" s="22">
        <v>7.3266485248667337</v>
      </c>
      <c r="AQ15" s="22">
        <v>33.505502905</v>
      </c>
      <c r="AR15" s="22">
        <v>5.5884788341570939</v>
      </c>
      <c r="AS15" s="22">
        <v>4.0767175038923877</v>
      </c>
      <c r="AT15" s="22">
        <v>7.0525785463693325</v>
      </c>
      <c r="AU15" s="22">
        <v>31.121366698530785</v>
      </c>
      <c r="AV15" s="22">
        <v>5.0481910576882845</v>
      </c>
      <c r="AW15" s="22">
        <v>3.6825850931177277</v>
      </c>
      <c r="AX15" s="22">
        <v>5.9138233043523698</v>
      </c>
      <c r="AY15" s="22">
        <v>28.940786429716248</v>
      </c>
      <c r="AZ15" s="22">
        <v>4.6944795410883167</v>
      </c>
      <c r="BA15" s="22">
        <v>3.4245574663084541</v>
      </c>
      <c r="BB15" s="22">
        <v>4.992341457018842</v>
      </c>
      <c r="BC15" s="22">
        <v>28.114440001275092</v>
      </c>
      <c r="BD15" s="22">
        <v>4.5604380418502313</v>
      </c>
      <c r="BE15" s="22">
        <v>3.3267760588077309</v>
      </c>
      <c r="BF15" s="22">
        <v>4.4641085314376632</v>
      </c>
      <c r="BG15" s="22">
        <v>27.510869428988126</v>
      </c>
      <c r="BH15" s="22">
        <v>4.4625329724739977</v>
      </c>
      <c r="BI15" s="22">
        <v>3.2553556737815987</v>
      </c>
      <c r="BJ15" s="22">
        <v>4.2187299625823194</v>
      </c>
      <c r="BK15" s="25">
        <v>32.713531758000002</v>
      </c>
      <c r="BL15" s="25">
        <v>6.7436914387331388</v>
      </c>
      <c r="BM15" s="25">
        <v>4.9194290154772027</v>
      </c>
      <c r="BN15" s="25">
        <v>10.717197680191532</v>
      </c>
      <c r="BO15" s="25">
        <v>32.741113333000001</v>
      </c>
      <c r="BP15" s="25">
        <v>6.6202524122494424</v>
      </c>
      <c r="BQ15" s="25">
        <v>4.8293819642378253</v>
      </c>
      <c r="BR15" s="25">
        <v>10.169136170186398</v>
      </c>
      <c r="BS15" s="25">
        <v>32.810145310000003</v>
      </c>
      <c r="BT15" s="25">
        <v>6.5124615024127124</v>
      </c>
      <c r="BU15" s="25">
        <v>4.7507499962314261</v>
      </c>
      <c r="BV15" s="25">
        <v>9.7963105607891308</v>
      </c>
      <c r="BW15" s="25">
        <v>32.908091939999998</v>
      </c>
      <c r="BX15" s="25">
        <v>6.4176313822555953</v>
      </c>
      <c r="BY15" s="25">
        <v>4.6815727438496433</v>
      </c>
      <c r="BZ15" s="25">
        <v>9.5194174811062595</v>
      </c>
      <c r="CA15" s="25">
        <v>33.018934807000001</v>
      </c>
      <c r="CB15" s="25">
        <v>6.3070607150972098</v>
      </c>
      <c r="CC15" s="25">
        <v>4.600912981578281</v>
      </c>
      <c r="CD15" s="25">
        <v>9.2414720382177435</v>
      </c>
      <c r="CE15" s="25">
        <v>33.140707749999997</v>
      </c>
      <c r="CF15" s="25">
        <v>6.2042302342741618</v>
      </c>
      <c r="CG15" s="25">
        <v>4.525899577475764</v>
      </c>
      <c r="CH15" s="25">
        <v>8.9079969671894439</v>
      </c>
      <c r="CI15" s="25">
        <v>33.272661747000001</v>
      </c>
      <c r="CJ15" s="25">
        <v>6.1175579487199192</v>
      </c>
      <c r="CK15" s="25">
        <v>4.4626733518592836</v>
      </c>
      <c r="CL15" s="25">
        <v>8.5795564685016998</v>
      </c>
      <c r="CM15" s="25">
        <v>33.412142484</v>
      </c>
      <c r="CN15" s="25">
        <v>6.00908236959215</v>
      </c>
      <c r="CO15" s="25">
        <v>4.383541927137383</v>
      </c>
      <c r="CP15" s="25">
        <v>8.1627580626141985</v>
      </c>
      <c r="CQ15" s="25">
        <v>33.559703845999998</v>
      </c>
      <c r="CR15" s="25">
        <v>5.8510470038316056</v>
      </c>
      <c r="CS15" s="25">
        <v>4.268257328063255</v>
      </c>
      <c r="CT15" s="25">
        <v>7.4848836867602948</v>
      </c>
      <c r="CU15" s="25">
        <v>33.716234966999998</v>
      </c>
      <c r="CV15" s="25">
        <v>5.6842957979959667</v>
      </c>
      <c r="CW15" s="25">
        <v>4.1466146450006747</v>
      </c>
      <c r="CX15" s="25">
        <v>6.7759563586876723</v>
      </c>
      <c r="CY15" s="25">
        <v>33.786070077582913</v>
      </c>
      <c r="CZ15" s="25">
        <v>5.4804320932388784</v>
      </c>
      <c r="DA15" s="25">
        <v>3.9978989106738529</v>
      </c>
      <c r="DB15" s="25">
        <v>6.134978783474935</v>
      </c>
      <c r="DC15" s="25">
        <v>32.815012811394745</v>
      </c>
      <c r="DD15" s="25">
        <v>5.3229170761395235</v>
      </c>
      <c r="DE15" s="25">
        <v>3.8829938987035066</v>
      </c>
      <c r="DF15" s="25">
        <v>5.7101382303728627</v>
      </c>
      <c r="DG15" s="25">
        <v>32.765797268824308</v>
      </c>
      <c r="DH15" s="25">
        <v>5.3149338322058615</v>
      </c>
      <c r="DI15" s="25">
        <v>3.8771702334006544</v>
      </c>
      <c r="DJ15" s="25">
        <v>5.3253033854089296</v>
      </c>
      <c r="DK15" s="25">
        <v>33.248603429795104</v>
      </c>
      <c r="DL15" s="25">
        <v>5.3932497290628145</v>
      </c>
      <c r="DM15" s="25">
        <v>3.9343005898043266</v>
      </c>
      <c r="DN15" s="25">
        <v>4.965220843841827</v>
      </c>
      <c r="DO15" s="27">
        <v>32.837079895000002</v>
      </c>
      <c r="DP15" s="27">
        <v>6.7426869368986164</v>
      </c>
      <c r="DQ15" s="27">
        <v>4.9186962453741012</v>
      </c>
      <c r="DR15" s="27">
        <v>10.230601446620316</v>
      </c>
      <c r="DS15" s="27">
        <v>32.959088823999998</v>
      </c>
      <c r="DT15" s="27">
        <v>6.6289145192384389</v>
      </c>
      <c r="DU15" s="27">
        <v>4.8357008506880703</v>
      </c>
      <c r="DV15" s="27">
        <v>9.2240539782947124</v>
      </c>
      <c r="DW15" s="27">
        <v>32.959478699000002</v>
      </c>
      <c r="DX15" s="27">
        <v>6.5024139963588921</v>
      </c>
      <c r="DY15" s="27">
        <v>4.7434204804516185</v>
      </c>
      <c r="DZ15" s="27">
        <v>8.8461519133334541</v>
      </c>
      <c r="EA15" s="27">
        <v>33.000365332000001</v>
      </c>
      <c r="EB15" s="27">
        <v>6.3575162606098194</v>
      </c>
      <c r="EC15" s="27">
        <v>4.6377195995621392</v>
      </c>
      <c r="ED15" s="27">
        <v>8.6668468683329252</v>
      </c>
      <c r="EE15" s="27">
        <v>33.06312131</v>
      </c>
      <c r="EF15" s="27">
        <v>6.2409332527438632</v>
      </c>
      <c r="EG15" s="27">
        <v>4.5526739184514486</v>
      </c>
      <c r="EH15" s="27">
        <v>8.5120228441903372</v>
      </c>
      <c r="EI15" s="27">
        <v>33.150884300000001</v>
      </c>
      <c r="EJ15" s="27">
        <v>6.0869190715404802</v>
      </c>
      <c r="EK15" s="27">
        <v>4.4403227175268078</v>
      </c>
      <c r="EL15" s="27">
        <v>8.2932700554326573</v>
      </c>
      <c r="EM15" s="27">
        <v>33.238150548</v>
      </c>
      <c r="EN15" s="27">
        <v>5.9818146373163943</v>
      </c>
      <c r="EO15" s="27">
        <v>4.3636504960773612</v>
      </c>
      <c r="EP15" s="27">
        <v>8.1067515567788355</v>
      </c>
      <c r="EQ15" s="27">
        <v>33.325215577999998</v>
      </c>
      <c r="ER15" s="27">
        <v>5.8526199189533621</v>
      </c>
      <c r="ES15" s="27">
        <v>4.269404747745658</v>
      </c>
      <c r="ET15" s="27">
        <v>7.8682612317458336</v>
      </c>
      <c r="EU15" s="27">
        <v>33.412257054000001</v>
      </c>
      <c r="EV15" s="27">
        <v>5.6680178894080981</v>
      </c>
      <c r="EW15" s="27">
        <v>4.1347401373150898</v>
      </c>
      <c r="EX15" s="27">
        <v>7.6128666949698172</v>
      </c>
      <c r="EY15" s="27">
        <v>33.505118521</v>
      </c>
      <c r="EZ15" s="27">
        <v>5.4893211803317481</v>
      </c>
      <c r="FA15" s="27">
        <v>4.0043833759497405</v>
      </c>
      <c r="FB15" s="27">
        <v>7.3388811569919845</v>
      </c>
      <c r="FC15" s="27">
        <v>31.441867237252662</v>
      </c>
      <c r="FD15" s="27">
        <v>5.1001793899885</v>
      </c>
      <c r="FE15" s="27">
        <v>3.7205098577229117</v>
      </c>
      <c r="FF15" s="27">
        <v>6.1936677434416545</v>
      </c>
      <c r="FG15" s="27">
        <v>30.175928550133804</v>
      </c>
      <c r="FH15" s="27">
        <v>4.8948317128828931</v>
      </c>
      <c r="FI15" s="27">
        <v>3.5707115862284589</v>
      </c>
      <c r="FJ15" s="27">
        <v>5.4039097741316588</v>
      </c>
      <c r="FK15" s="27">
        <v>30.302366244761156</v>
      </c>
      <c r="FL15" s="27">
        <v>4.9153411476244804</v>
      </c>
      <c r="FM15" s="27">
        <v>3.5856729333297364</v>
      </c>
      <c r="FN15" s="27">
        <v>4.9394802043249157</v>
      </c>
      <c r="FO15" s="27">
        <v>29.92187130294224</v>
      </c>
      <c r="FP15" s="27">
        <v>4.8536211344453495</v>
      </c>
      <c r="FQ15" s="27">
        <v>3.5406490430127606</v>
      </c>
      <c r="FR15" s="27">
        <v>4.7620445659273294</v>
      </c>
      <c r="FS15" s="28">
        <v>32.826136585</v>
      </c>
      <c r="FT15" s="28">
        <v>6.691862477724789</v>
      </c>
      <c r="FU15" s="28">
        <v>4.8816205100105874</v>
      </c>
      <c r="FV15" s="28">
        <v>10.228819731184075</v>
      </c>
      <c r="FW15" s="28">
        <v>32.938844770999999</v>
      </c>
      <c r="FX15" s="28">
        <v>6.4940546247907678</v>
      </c>
      <c r="FY15" s="28">
        <v>4.7373224352760648</v>
      </c>
      <c r="FZ15" s="28">
        <v>9.2109318143496424</v>
      </c>
      <c r="GA15" s="28">
        <v>32.927563327999998</v>
      </c>
      <c r="GB15" s="28">
        <v>6.3400462284252663</v>
      </c>
      <c r="GC15" s="28">
        <v>4.6249754543101194</v>
      </c>
      <c r="GD15" s="28">
        <v>8.8224047368917162</v>
      </c>
      <c r="GE15" s="28">
        <v>32.963544984000002</v>
      </c>
      <c r="GF15" s="28">
        <v>6.2173660883017519</v>
      </c>
      <c r="GG15" s="28">
        <v>4.5354820001048957</v>
      </c>
      <c r="GH15" s="28">
        <v>8.6191700761822503</v>
      </c>
      <c r="GI15" s="28">
        <v>33.024604646</v>
      </c>
      <c r="GJ15" s="28">
        <v>6.0927292127491279</v>
      </c>
      <c r="GK15" s="28">
        <v>4.4445611346467953</v>
      </c>
      <c r="GL15" s="28">
        <v>8.4161686545358485</v>
      </c>
      <c r="GM15" s="28">
        <v>33.119546779000004</v>
      </c>
      <c r="GN15" s="28">
        <v>5.9375119431865899</v>
      </c>
      <c r="GO15" s="28">
        <v>4.3313322975141544</v>
      </c>
      <c r="GP15" s="28">
        <v>8.1573173209344603</v>
      </c>
      <c r="GQ15" s="28">
        <v>33.225914746999997</v>
      </c>
      <c r="GR15" s="28">
        <v>5.8264390346922932</v>
      </c>
      <c r="GS15" s="28">
        <v>4.2503061571807033</v>
      </c>
      <c r="GT15" s="28">
        <v>7.8768568407173802</v>
      </c>
      <c r="GU15" s="28">
        <v>33.340872408000003</v>
      </c>
      <c r="GV15" s="28">
        <v>5.716277903439833</v>
      </c>
      <c r="GW15" s="28">
        <v>4.1699451456509484</v>
      </c>
      <c r="GX15" s="28">
        <v>7.5714925368177681</v>
      </c>
      <c r="GY15" s="28">
        <v>33.461943126999998</v>
      </c>
      <c r="GZ15" s="28">
        <v>5.6220096983428371</v>
      </c>
      <c r="HA15" s="28">
        <v>4.1011778024822583</v>
      </c>
      <c r="HB15" s="28">
        <v>7.2341806706777021</v>
      </c>
      <c r="HC15" s="28">
        <v>33.592120672999997</v>
      </c>
      <c r="HD15" s="28">
        <v>5.50976206561187</v>
      </c>
      <c r="HE15" s="28">
        <v>4.0192947171732598</v>
      </c>
      <c r="HF15" s="28">
        <v>6.9124576546125773</v>
      </c>
      <c r="HG15" s="28">
        <v>29.392359111109908</v>
      </c>
      <c r="HH15" s="28">
        <v>4.7677290610785619</v>
      </c>
      <c r="HI15" s="28">
        <v>3.4779919713245206</v>
      </c>
      <c r="HJ15" s="28">
        <v>5.2832913214642581</v>
      </c>
      <c r="HK15" s="28">
        <v>23.711048470691487</v>
      </c>
      <c r="HL15" s="28">
        <v>3.8461647272003989</v>
      </c>
      <c r="HM15" s="28">
        <v>2.8057236202445628</v>
      </c>
      <c r="HN15" s="28">
        <v>2.1191449287357216</v>
      </c>
      <c r="HO15" s="28">
        <v>19.874743808112544</v>
      </c>
      <c r="HP15" s="28">
        <v>3.223878467094953</v>
      </c>
      <c r="HQ15" s="28">
        <v>2.3517744572812855</v>
      </c>
      <c r="HR15" s="28">
        <v>-0.425959569117353</v>
      </c>
      <c r="HS15" s="28">
        <v>17.27149571998147</v>
      </c>
      <c r="HT15" s="28">
        <v>2.8016060827633287</v>
      </c>
      <c r="HU15" s="28">
        <v>2.0437326320008009</v>
      </c>
      <c r="HV15" s="28">
        <v>-2.2745331868534429</v>
      </c>
      <c r="HW15" s="29">
        <v>32.814433840999996</v>
      </c>
      <c r="HX15" s="29">
        <v>6.6961771668229835</v>
      </c>
      <c r="HY15" s="29">
        <v>4.884768015636439</v>
      </c>
      <c r="HZ15" s="29">
        <v>10.242016190629897</v>
      </c>
      <c r="IA15" s="29">
        <v>32.918899283000002</v>
      </c>
      <c r="IB15" s="29">
        <v>6.5300958398333986</v>
      </c>
      <c r="IC15" s="29">
        <v>4.7636139998656635</v>
      </c>
      <c r="ID15" s="29">
        <v>9.2305909924379108</v>
      </c>
      <c r="IE15" s="29">
        <v>32.899673997999997</v>
      </c>
      <c r="IF15" s="29">
        <v>6.4104096460526945</v>
      </c>
      <c r="IG15" s="29">
        <v>4.6763045878342862</v>
      </c>
      <c r="IH15" s="29">
        <v>8.8718828924890047</v>
      </c>
      <c r="II15" s="29">
        <v>32.921483510999998</v>
      </c>
      <c r="IJ15" s="29">
        <v>6.3017536510254519</v>
      </c>
      <c r="IK15" s="29">
        <v>4.5970415522255603</v>
      </c>
      <c r="IL15" s="29">
        <v>8.709442125272993</v>
      </c>
      <c r="IM15" s="29">
        <v>32.969332979000001</v>
      </c>
      <c r="IN15" s="29">
        <v>6.1440149790063625</v>
      </c>
      <c r="IO15" s="29">
        <v>4.4819733871051044</v>
      </c>
      <c r="IP15" s="29">
        <v>8.5428886669171291</v>
      </c>
      <c r="IQ15" s="29">
        <v>33.053911550000002</v>
      </c>
      <c r="IR15" s="29">
        <v>6.0098529299575487</v>
      </c>
      <c r="IS15" s="29">
        <v>4.38410404019581</v>
      </c>
      <c r="IT15" s="29">
        <v>8.3293354656858583</v>
      </c>
      <c r="IU15" s="29">
        <v>33.155298340000002</v>
      </c>
      <c r="IV15" s="29">
        <v>5.9172504842616025</v>
      </c>
      <c r="IW15" s="29">
        <v>4.3165518453186422</v>
      </c>
      <c r="IX15" s="29">
        <v>8.0917888137366774</v>
      </c>
      <c r="IY15" s="29">
        <v>33.267409141999998</v>
      </c>
      <c r="IZ15" s="29">
        <v>5.7752136245856951</v>
      </c>
      <c r="JA15" s="29">
        <v>4.2129379336939747</v>
      </c>
      <c r="JB15" s="29">
        <v>7.7987434494544026</v>
      </c>
      <c r="JC15" s="29">
        <v>33.389527262999998</v>
      </c>
      <c r="JD15" s="29">
        <v>5.6602844174500628</v>
      </c>
      <c r="JE15" s="29">
        <v>4.1290986771910063</v>
      </c>
      <c r="JF15" s="29">
        <v>7.459469894635955</v>
      </c>
      <c r="JG15" s="29">
        <v>33.460358304469665</v>
      </c>
      <c r="JH15" s="29">
        <v>5.4275984475850159</v>
      </c>
      <c r="JI15" s="29">
        <v>3.9593575017460627</v>
      </c>
      <c r="JJ15" s="29">
        <v>6.7837952972156046</v>
      </c>
      <c r="JK15" s="29">
        <v>26.098088235152783</v>
      </c>
      <c r="JL15" s="29">
        <v>4.2333659998832189</v>
      </c>
      <c r="JM15" s="29">
        <v>3.0881815578549765</v>
      </c>
      <c r="JN15" s="29">
        <v>3.1948875561379211</v>
      </c>
      <c r="JO15" s="29">
        <v>19.183099598716556</v>
      </c>
      <c r="JP15" s="29">
        <v>3.1116869895548764</v>
      </c>
      <c r="JQ15" s="29">
        <v>2.269932336402221</v>
      </c>
      <c r="JR15" s="29">
        <v>0.18408737811402531</v>
      </c>
      <c r="JS15" s="29">
        <v>17.753740054076022</v>
      </c>
      <c r="JT15" s="29">
        <v>2.8798308457880157</v>
      </c>
      <c r="JU15" s="29">
        <v>2.100796507542646</v>
      </c>
      <c r="JV15" s="29">
        <v>-1.5234143915365514</v>
      </c>
      <c r="JW15" s="29">
        <v>16.90452427512739</v>
      </c>
      <c r="JX15" s="29">
        <v>2.7420797134915453</v>
      </c>
      <c r="JY15" s="29">
        <v>2.0003089743732163</v>
      </c>
      <c r="JZ15" s="29">
        <v>-1.2325716817549264</v>
      </c>
    </row>
    <row r="16" spans="1:286" ht="15" thickBot="1" x14ac:dyDescent="0.4">
      <c r="A16" s="2"/>
      <c r="B16" s="74" t="s">
        <v>457</v>
      </c>
      <c r="C16" s="74" t="s">
        <v>456</v>
      </c>
      <c r="D16" s="74" t="s">
        <v>861</v>
      </c>
      <c r="E16" s="87">
        <v>385032</v>
      </c>
      <c r="F16" s="84">
        <v>398840</v>
      </c>
      <c r="G16" s="22">
        <v>19.676636458000001</v>
      </c>
      <c r="H16" s="22">
        <v>19.676636458000001</v>
      </c>
      <c r="I16" s="22">
        <v>15.698826682096477</v>
      </c>
      <c r="J16" s="22">
        <v>7.0565168844459194</v>
      </c>
      <c r="K16" s="22">
        <v>19.727108432000001</v>
      </c>
      <c r="L16" s="22">
        <v>19.727108432000001</v>
      </c>
      <c r="M16" s="22">
        <v>15.641007216115122</v>
      </c>
      <c r="N16" s="22">
        <v>6.7681617835177406</v>
      </c>
      <c r="O16" s="22">
        <v>19.743117610999999</v>
      </c>
      <c r="P16" s="22">
        <v>19.743117610999999</v>
      </c>
      <c r="Q16" s="22">
        <v>15.584138383853016</v>
      </c>
      <c r="R16" s="22">
        <v>6.7029447995192122</v>
      </c>
      <c r="S16" s="22">
        <v>19.769477146</v>
      </c>
      <c r="T16" s="22">
        <v>19.769477146</v>
      </c>
      <c r="U16" s="22">
        <v>15.514945394859378</v>
      </c>
      <c r="V16" s="22">
        <v>6.6717772267970403</v>
      </c>
      <c r="W16" s="22">
        <v>19.798776159999999</v>
      </c>
      <c r="X16" s="22">
        <v>19.798776159999999</v>
      </c>
      <c r="Y16" s="22">
        <v>15.483833745866004</v>
      </c>
      <c r="Z16" s="22">
        <v>6.517154120463573</v>
      </c>
      <c r="AA16" s="22">
        <v>19.83353979</v>
      </c>
      <c r="AB16" s="22">
        <v>19.83353979</v>
      </c>
      <c r="AC16" s="22">
        <v>15.443725766758776</v>
      </c>
      <c r="AD16" s="22">
        <v>6.3743699261076792</v>
      </c>
      <c r="AE16" s="22">
        <v>19.868343428999999</v>
      </c>
      <c r="AF16" s="22">
        <v>19.868343428999999</v>
      </c>
      <c r="AG16" s="22">
        <v>15.400958204198869</v>
      </c>
      <c r="AH16" s="22">
        <v>6.2183386912439573</v>
      </c>
      <c r="AI16" s="22">
        <v>19.903519851999999</v>
      </c>
      <c r="AJ16" s="22">
        <v>19.903519851999999</v>
      </c>
      <c r="AK16" s="22">
        <v>15.361159394060515</v>
      </c>
      <c r="AL16" s="22">
        <v>6.1442669890238015</v>
      </c>
      <c r="AM16" s="22">
        <v>19.938858556</v>
      </c>
      <c r="AN16" s="22">
        <v>19.938858556</v>
      </c>
      <c r="AO16" s="22">
        <v>15.311102016718861</v>
      </c>
      <c r="AP16" s="22">
        <v>5.962353839771545</v>
      </c>
      <c r="AQ16" s="22">
        <v>19.977625156999999</v>
      </c>
      <c r="AR16" s="22">
        <v>19.977625156999999</v>
      </c>
      <c r="AS16" s="22">
        <v>15.270914919568423</v>
      </c>
      <c r="AT16" s="22">
        <v>5.8283380042353947</v>
      </c>
      <c r="AU16" s="22">
        <v>20.13049457</v>
      </c>
      <c r="AV16" s="22">
        <v>20.13049457</v>
      </c>
      <c r="AW16" s="22">
        <v>15.081109516695536</v>
      </c>
      <c r="AX16" s="22">
        <v>5.4647142865275988</v>
      </c>
      <c r="AY16" s="22">
        <v>20.319431104</v>
      </c>
      <c r="AZ16" s="22">
        <v>20.319431104</v>
      </c>
      <c r="BA16" s="22">
        <v>14.946618580835757</v>
      </c>
      <c r="BB16" s="22">
        <v>5.1963847915080059</v>
      </c>
      <c r="BC16" s="22">
        <v>20.467403757</v>
      </c>
      <c r="BD16" s="22">
        <v>20.358573526407419</v>
      </c>
      <c r="BE16" s="22">
        <v>14.851295945169941</v>
      </c>
      <c r="BF16" s="22">
        <v>5.0761952797878251</v>
      </c>
      <c r="BG16" s="22">
        <v>20.622777278000001</v>
      </c>
      <c r="BH16" s="22">
        <v>20.287946174726649</v>
      </c>
      <c r="BI16" s="22">
        <v>14.799774275428483</v>
      </c>
      <c r="BJ16" s="22">
        <v>5.0219961589326054</v>
      </c>
      <c r="BK16" s="25">
        <v>19.652018891000001</v>
      </c>
      <c r="BL16" s="25">
        <v>19.652018891000001</v>
      </c>
      <c r="BM16" s="25">
        <v>15.724871380156904</v>
      </c>
      <c r="BN16" s="25">
        <v>7.2634707203131974</v>
      </c>
      <c r="BO16" s="25">
        <v>19.685924991</v>
      </c>
      <c r="BP16" s="25">
        <v>19.685924991</v>
      </c>
      <c r="BQ16" s="25">
        <v>15.69579316687091</v>
      </c>
      <c r="BR16" s="25">
        <v>7.1375755216121064</v>
      </c>
      <c r="BS16" s="25">
        <v>19.734342440999999</v>
      </c>
      <c r="BT16" s="25">
        <v>19.734342440999999</v>
      </c>
      <c r="BU16" s="25">
        <v>15.653163847121521</v>
      </c>
      <c r="BV16" s="25">
        <v>6.9411529192069459</v>
      </c>
      <c r="BW16" s="25">
        <v>19.785135653000001</v>
      </c>
      <c r="BX16" s="25">
        <v>19.785135653000001</v>
      </c>
      <c r="BY16" s="25">
        <v>15.608839423063991</v>
      </c>
      <c r="BZ16" s="25">
        <v>6.7901700617486167</v>
      </c>
      <c r="CA16" s="25">
        <v>19.841984114999999</v>
      </c>
      <c r="CB16" s="25">
        <v>19.841984114999999</v>
      </c>
      <c r="CC16" s="25">
        <v>15.554474485181238</v>
      </c>
      <c r="CD16" s="25">
        <v>6.5271763230303943</v>
      </c>
      <c r="CE16" s="25">
        <v>19.905556699000002</v>
      </c>
      <c r="CF16" s="25">
        <v>19.905556699000002</v>
      </c>
      <c r="CG16" s="25">
        <v>15.496757034689045</v>
      </c>
      <c r="CH16" s="25">
        <v>6.2899457189660666</v>
      </c>
      <c r="CI16" s="25">
        <v>19.975841975000002</v>
      </c>
      <c r="CJ16" s="25">
        <v>19.975841975000002</v>
      </c>
      <c r="CK16" s="25">
        <v>15.44285174488985</v>
      </c>
      <c r="CL16" s="25">
        <v>5.9626223762093389</v>
      </c>
      <c r="CM16" s="25">
        <v>20.052593548000001</v>
      </c>
      <c r="CN16" s="25">
        <v>20.052593548000001</v>
      </c>
      <c r="CO16" s="25">
        <v>15.371090707844742</v>
      </c>
      <c r="CP16" s="25">
        <v>5.5051431757552471</v>
      </c>
      <c r="CQ16" s="25">
        <v>20.136430447999999</v>
      </c>
      <c r="CR16" s="25">
        <v>20.136430447999999</v>
      </c>
      <c r="CS16" s="25">
        <v>15.282588995756424</v>
      </c>
      <c r="CT16" s="25">
        <v>4.9755188263867769</v>
      </c>
      <c r="CU16" s="25">
        <v>20.228243596999999</v>
      </c>
      <c r="CV16" s="25">
        <v>20.228243596999999</v>
      </c>
      <c r="CW16" s="25">
        <v>15.198710516508536</v>
      </c>
      <c r="CX16" s="25">
        <v>4.4192331599991022</v>
      </c>
      <c r="CY16" s="25">
        <v>20.343796691000001</v>
      </c>
      <c r="CZ16" s="25">
        <v>20.343796691000001</v>
      </c>
      <c r="DA16" s="25">
        <v>15.142583594305485</v>
      </c>
      <c r="DB16" s="25">
        <v>4.1349187474186984</v>
      </c>
      <c r="DC16" s="25">
        <v>20.466628521000001</v>
      </c>
      <c r="DD16" s="25">
        <v>20.466628521000001</v>
      </c>
      <c r="DE16" s="25">
        <v>15.099847266536642</v>
      </c>
      <c r="DF16" s="25">
        <v>3.9569739390451595</v>
      </c>
      <c r="DG16" s="25">
        <v>20.586887771000001</v>
      </c>
      <c r="DH16" s="25">
        <v>20.586887771000001</v>
      </c>
      <c r="DI16" s="25">
        <v>15.072976093651857</v>
      </c>
      <c r="DJ16" s="25">
        <v>3.8322608932206936</v>
      </c>
      <c r="DK16" s="25">
        <v>20.685922816000001</v>
      </c>
      <c r="DL16" s="25">
        <v>20.62792350026427</v>
      </c>
      <c r="DM16" s="25">
        <v>15.047783001072121</v>
      </c>
      <c r="DN16" s="25">
        <v>3.7927765884438909</v>
      </c>
      <c r="DO16" s="27">
        <v>19.676693835000002</v>
      </c>
      <c r="DP16" s="27">
        <v>19.676693835000002</v>
      </c>
      <c r="DQ16" s="27">
        <v>15.724745847880532</v>
      </c>
      <c r="DR16" s="27">
        <v>7.068910925635155</v>
      </c>
      <c r="DS16" s="27">
        <v>19.727280492999999</v>
      </c>
      <c r="DT16" s="27">
        <v>19.727280492999999</v>
      </c>
      <c r="DU16" s="27">
        <v>15.687941084743098</v>
      </c>
      <c r="DV16" s="27">
        <v>6.7941879158127634</v>
      </c>
      <c r="DW16" s="27">
        <v>19.743460475999999</v>
      </c>
      <c r="DX16" s="27">
        <v>19.743460475999999</v>
      </c>
      <c r="DY16" s="27">
        <v>15.620781238439202</v>
      </c>
      <c r="DZ16" s="27">
        <v>6.7433395173488506</v>
      </c>
      <c r="EA16" s="27">
        <v>19.770044622</v>
      </c>
      <c r="EB16" s="27">
        <v>19.770044622</v>
      </c>
      <c r="EC16" s="27">
        <v>15.559840031534144</v>
      </c>
      <c r="ED16" s="27">
        <v>6.7244724392963278</v>
      </c>
      <c r="EE16" s="27">
        <v>19.799580921</v>
      </c>
      <c r="EF16" s="27">
        <v>19.799580921</v>
      </c>
      <c r="EG16" s="27">
        <v>15.473849162600109</v>
      </c>
      <c r="EH16" s="27">
        <v>6.5862764109126211</v>
      </c>
      <c r="EI16" s="27">
        <v>19.834546223</v>
      </c>
      <c r="EJ16" s="27">
        <v>19.834546223</v>
      </c>
      <c r="EK16" s="27">
        <v>15.430897504241488</v>
      </c>
      <c r="EL16" s="27">
        <v>6.4591185981053734</v>
      </c>
      <c r="EM16" s="27">
        <v>19.869551167000001</v>
      </c>
      <c r="EN16" s="27">
        <v>19.869551167000001</v>
      </c>
      <c r="EO16" s="27">
        <v>15.377635356351629</v>
      </c>
      <c r="EP16" s="27">
        <v>6.3199637190061324</v>
      </c>
      <c r="EQ16" s="27">
        <v>19.904930758999999</v>
      </c>
      <c r="ER16" s="27">
        <v>19.904930758999999</v>
      </c>
      <c r="ES16" s="27">
        <v>15.299476762812189</v>
      </c>
      <c r="ET16" s="27">
        <v>6.2603849376862364</v>
      </c>
      <c r="EU16" s="27">
        <v>19.940322526999999</v>
      </c>
      <c r="EV16" s="27">
        <v>19.940322526999999</v>
      </c>
      <c r="EW16" s="27">
        <v>15.203805293906662</v>
      </c>
      <c r="EX16" s="27">
        <v>6.0991286761030814</v>
      </c>
      <c r="EY16" s="27">
        <v>19.978623283000001</v>
      </c>
      <c r="EZ16" s="27">
        <v>19.978623283000001</v>
      </c>
      <c r="FA16" s="27">
        <v>15.120240350979802</v>
      </c>
      <c r="FB16" s="27">
        <v>5.9877361924302264</v>
      </c>
      <c r="FC16" s="27">
        <v>20.111605762</v>
      </c>
      <c r="FD16" s="27">
        <v>20.111605762</v>
      </c>
      <c r="FE16" s="27">
        <v>14.97988077141579</v>
      </c>
      <c r="FF16" s="27">
        <v>5.6516781346590825</v>
      </c>
      <c r="FG16" s="27">
        <v>20.234551762999999</v>
      </c>
      <c r="FH16" s="27">
        <v>20.234551762999999</v>
      </c>
      <c r="FI16" s="27">
        <v>14.906402573466135</v>
      </c>
      <c r="FJ16" s="27">
        <v>5.443840527126838</v>
      </c>
      <c r="FK16" s="27">
        <v>20.349569595999998</v>
      </c>
      <c r="FL16" s="27">
        <v>20.349569595999998</v>
      </c>
      <c r="FM16" s="27">
        <v>14.867339692737064</v>
      </c>
      <c r="FN16" s="27">
        <v>5.3518622378658876</v>
      </c>
      <c r="FO16" s="27">
        <v>20.441691595000002</v>
      </c>
      <c r="FP16" s="27">
        <v>20.292137719522707</v>
      </c>
      <c r="FQ16" s="27">
        <v>14.802831949000405</v>
      </c>
      <c r="FR16" s="27">
        <v>5.3463772063458066</v>
      </c>
      <c r="FS16" s="28">
        <v>19.673676137000001</v>
      </c>
      <c r="FT16" s="28">
        <v>19.673676137000001</v>
      </c>
      <c r="FU16" s="28">
        <v>15.70050641901396</v>
      </c>
      <c r="FV16" s="28">
        <v>7.0723641761962419</v>
      </c>
      <c r="FW16" s="28">
        <v>19.724735835000001</v>
      </c>
      <c r="FX16" s="28">
        <v>19.724735835000001</v>
      </c>
      <c r="FY16" s="28">
        <v>15.643067936840705</v>
      </c>
      <c r="FZ16" s="28">
        <v>6.7996644157816561</v>
      </c>
      <c r="GA16" s="28">
        <v>19.743013383000001</v>
      </c>
      <c r="GB16" s="28">
        <v>19.743013383000001</v>
      </c>
      <c r="GC16" s="28">
        <v>15.576663554570221</v>
      </c>
      <c r="GD16" s="28">
        <v>6.7496843507364304</v>
      </c>
      <c r="GE16" s="28">
        <v>19.773264031</v>
      </c>
      <c r="GF16" s="28">
        <v>19.773264031</v>
      </c>
      <c r="GG16" s="28">
        <v>15.521905348260944</v>
      </c>
      <c r="GH16" s="28">
        <v>6.7323762449862983</v>
      </c>
      <c r="GI16" s="28">
        <v>19.812148203</v>
      </c>
      <c r="GJ16" s="28">
        <v>19.812148203</v>
      </c>
      <c r="GK16" s="28">
        <v>15.48770566118087</v>
      </c>
      <c r="GL16" s="28">
        <v>6.588975385697676</v>
      </c>
      <c r="GM16" s="28">
        <v>19.864419367</v>
      </c>
      <c r="GN16" s="28">
        <v>19.864419367</v>
      </c>
      <c r="GO16" s="28">
        <v>15.44530325882041</v>
      </c>
      <c r="GP16" s="28">
        <v>6.4545098671655055</v>
      </c>
      <c r="GQ16" s="28">
        <v>19.923660044000002</v>
      </c>
      <c r="GR16" s="28">
        <v>19.923660044000002</v>
      </c>
      <c r="GS16" s="28">
        <v>15.40401581226895</v>
      </c>
      <c r="GT16" s="28">
        <v>6.3038070181727903</v>
      </c>
      <c r="GU16" s="28">
        <v>19.988425673000002</v>
      </c>
      <c r="GV16" s="28">
        <v>19.988425673000002</v>
      </c>
      <c r="GW16" s="28">
        <v>15.364049028438851</v>
      </c>
      <c r="GX16" s="28">
        <v>6.2321376480592718</v>
      </c>
      <c r="GY16" s="28">
        <v>20.053570991000001</v>
      </c>
      <c r="GZ16" s="28">
        <v>20.053570991000001</v>
      </c>
      <c r="HA16" s="28">
        <v>15.327244531936005</v>
      </c>
      <c r="HB16" s="28">
        <v>6.0540748760797705</v>
      </c>
      <c r="HC16" s="28">
        <v>20.123847131000002</v>
      </c>
      <c r="HD16" s="28">
        <v>20.123847131000002</v>
      </c>
      <c r="HE16" s="28">
        <v>15.263905060939596</v>
      </c>
      <c r="HF16" s="28">
        <v>5.9278748501439438</v>
      </c>
      <c r="HG16" s="28">
        <v>20.453435629000001</v>
      </c>
      <c r="HH16" s="28">
        <v>20.453435629000001</v>
      </c>
      <c r="HI16" s="28">
        <v>15.062571550569983</v>
      </c>
      <c r="HJ16" s="28">
        <v>5.5080033189191049</v>
      </c>
      <c r="HK16" s="28">
        <v>20.888910519</v>
      </c>
      <c r="HL16" s="28">
        <v>20.330463079569252</v>
      </c>
      <c r="HM16" s="28">
        <v>14.830789765569337</v>
      </c>
      <c r="HN16" s="28">
        <v>4.9099897635616578</v>
      </c>
      <c r="HO16" s="28">
        <v>21.153211337999998</v>
      </c>
      <c r="HP16" s="28">
        <v>20.151627109861419</v>
      </c>
      <c r="HQ16" s="28">
        <v>14.700331415512178</v>
      </c>
      <c r="HR16" s="28">
        <v>4.5225912175498806</v>
      </c>
      <c r="HS16" s="28">
        <v>21.301564066000001</v>
      </c>
      <c r="HT16" s="28">
        <v>20.009379605652921</v>
      </c>
      <c r="HU16" s="28">
        <v>14.596563841633687</v>
      </c>
      <c r="HV16" s="28">
        <v>4.1641798431911603</v>
      </c>
      <c r="HW16" s="29">
        <v>19.667263695999999</v>
      </c>
      <c r="HX16" s="29">
        <v>19.667263695999999</v>
      </c>
      <c r="HY16" s="29">
        <v>15.702656930172896</v>
      </c>
      <c r="HZ16" s="29">
        <v>7.0864698748242922</v>
      </c>
      <c r="IA16" s="29">
        <v>19.712559455000001</v>
      </c>
      <c r="IB16" s="29">
        <v>19.712559455000001</v>
      </c>
      <c r="IC16" s="29">
        <v>15.655108012290011</v>
      </c>
      <c r="ID16" s="29">
        <v>6.8243361014947865</v>
      </c>
      <c r="IE16" s="29">
        <v>19.724273736000001</v>
      </c>
      <c r="IF16" s="29">
        <v>19.724273736000001</v>
      </c>
      <c r="IG16" s="29">
        <v>15.590991709569316</v>
      </c>
      <c r="IH16" s="29">
        <v>6.7935057101669649</v>
      </c>
      <c r="II16" s="29">
        <v>19.746892891999998</v>
      </c>
      <c r="IJ16" s="29">
        <v>19.746892891999998</v>
      </c>
      <c r="IK16" s="29">
        <v>15.535097630386895</v>
      </c>
      <c r="IL16" s="29">
        <v>6.8017406495854793</v>
      </c>
      <c r="IM16" s="29">
        <v>19.7784777</v>
      </c>
      <c r="IN16" s="29">
        <v>19.7784777</v>
      </c>
      <c r="IO16" s="29">
        <v>15.489016662405882</v>
      </c>
      <c r="IP16" s="29">
        <v>6.6869086051538176</v>
      </c>
      <c r="IQ16" s="29">
        <v>19.825649789</v>
      </c>
      <c r="IR16" s="29">
        <v>19.825649789</v>
      </c>
      <c r="IS16" s="29">
        <v>15.429501396691059</v>
      </c>
      <c r="IT16" s="29">
        <v>6.5828201350835336</v>
      </c>
      <c r="IU16" s="29">
        <v>19.882286586999999</v>
      </c>
      <c r="IV16" s="29">
        <v>19.882286586999999</v>
      </c>
      <c r="IW16" s="29">
        <v>15.384570687961515</v>
      </c>
      <c r="IX16" s="29">
        <v>6.4606054037559772</v>
      </c>
      <c r="IY16" s="29">
        <v>19.946347017000001</v>
      </c>
      <c r="IZ16" s="29">
        <v>19.946347017000001</v>
      </c>
      <c r="JA16" s="29">
        <v>15.340898569778018</v>
      </c>
      <c r="JB16" s="29">
        <v>6.41835408208091</v>
      </c>
      <c r="JC16" s="29">
        <v>20.006359790000001</v>
      </c>
      <c r="JD16" s="29">
        <v>20.006359790000001</v>
      </c>
      <c r="JE16" s="29">
        <v>15.268280086240923</v>
      </c>
      <c r="JF16" s="29">
        <v>6.2764101582452234</v>
      </c>
      <c r="JG16" s="29">
        <v>20.107901853000001</v>
      </c>
      <c r="JH16" s="29">
        <v>20.107901853000001</v>
      </c>
      <c r="JI16" s="29">
        <v>15.191207847570372</v>
      </c>
      <c r="JJ16" s="29">
        <v>6.1037976401386125</v>
      </c>
      <c r="JK16" s="29">
        <v>20.615712059</v>
      </c>
      <c r="JL16" s="29">
        <v>20.311733088859999</v>
      </c>
      <c r="JM16" s="29">
        <v>14.817126498115329</v>
      </c>
      <c r="JN16" s="29">
        <v>5.366448977957436</v>
      </c>
      <c r="JO16" s="29">
        <v>21.012331770999999</v>
      </c>
      <c r="JP16" s="29">
        <v>19.872067380937455</v>
      </c>
      <c r="JQ16" s="29">
        <v>14.496396485433907</v>
      </c>
      <c r="JR16" s="29">
        <v>4.6964660283476576</v>
      </c>
      <c r="JS16" s="29">
        <v>21.183089291000002</v>
      </c>
      <c r="JT16" s="29">
        <v>19.685556895048943</v>
      </c>
      <c r="JU16" s="29">
        <v>14.360339682671432</v>
      </c>
      <c r="JV16" s="29">
        <v>4.2840573281164005</v>
      </c>
      <c r="JW16" s="29">
        <v>21.146058839999998</v>
      </c>
      <c r="JX16" s="29">
        <v>19.669279901455905</v>
      </c>
      <c r="JY16" s="29">
        <v>14.348465842461838</v>
      </c>
      <c r="JZ16" s="29">
        <v>4.5131768159077517</v>
      </c>
    </row>
    <row r="17" spans="1:286" ht="15" thickBot="1" x14ac:dyDescent="0.4">
      <c r="A17" s="2"/>
      <c r="B17" s="74" t="s">
        <v>458</v>
      </c>
      <c r="C17" s="74" t="s">
        <v>459</v>
      </c>
      <c r="D17" s="74" t="s">
        <v>860</v>
      </c>
      <c r="E17" s="87">
        <v>300011</v>
      </c>
      <c r="F17" s="84">
        <v>527810</v>
      </c>
      <c r="G17" s="22">
        <v>26.150699360315787</v>
      </c>
      <c r="H17" s="22">
        <v>9.1333164080982225</v>
      </c>
      <c r="I17" s="22">
        <v>6.5642943340453765</v>
      </c>
      <c r="J17" s="22">
        <v>9.9859042244127671</v>
      </c>
      <c r="K17" s="22">
        <v>26.252493675315787</v>
      </c>
      <c r="L17" s="22">
        <v>9.0530350585354533</v>
      </c>
      <c r="M17" s="22">
        <v>6.5065945474052098</v>
      </c>
      <c r="N17" s="22">
        <v>9.6526370907441397</v>
      </c>
      <c r="O17" s="22">
        <v>26.265194954315788</v>
      </c>
      <c r="P17" s="22">
        <v>8.9982689373898488</v>
      </c>
      <c r="Q17" s="22">
        <v>6.4672330578136554</v>
      </c>
      <c r="R17" s="22">
        <v>9.643217782314391</v>
      </c>
      <c r="S17" s="22">
        <v>26.314810656315789</v>
      </c>
      <c r="T17" s="22">
        <v>8.8975241114189867</v>
      </c>
      <c r="U17" s="22">
        <v>6.3948257677608815</v>
      </c>
      <c r="V17" s="22">
        <v>9.3984466798671455</v>
      </c>
      <c r="W17" s="22">
        <v>26.394330839315788</v>
      </c>
      <c r="X17" s="22">
        <v>8.7852314595463223</v>
      </c>
      <c r="Y17" s="22">
        <v>6.3141188278601605</v>
      </c>
      <c r="Z17" s="22">
        <v>9.1457022336186569</v>
      </c>
      <c r="AA17" s="22">
        <v>26.500820879315789</v>
      </c>
      <c r="AB17" s="22">
        <v>8.6282323209562417</v>
      </c>
      <c r="AC17" s="22">
        <v>6.2012804557018191</v>
      </c>
      <c r="AD17" s="22">
        <v>8.8370052793670766</v>
      </c>
      <c r="AE17" s="22">
        <v>26.619372559315789</v>
      </c>
      <c r="AF17" s="22">
        <v>8.5397169868229348</v>
      </c>
      <c r="AG17" s="22">
        <v>6.1376627422267651</v>
      </c>
      <c r="AH17" s="22">
        <v>8.427259174888011</v>
      </c>
      <c r="AI17" s="22">
        <v>26.747276298315789</v>
      </c>
      <c r="AJ17" s="22">
        <v>8.4560340567490648</v>
      </c>
      <c r="AK17" s="22">
        <v>6.0775181726974363</v>
      </c>
      <c r="AL17" s="22">
        <v>8.0180010643422257</v>
      </c>
      <c r="AM17" s="22">
        <v>26.881134418315789</v>
      </c>
      <c r="AN17" s="22">
        <v>8.3591025105178343</v>
      </c>
      <c r="AO17" s="22">
        <v>6.0078515618755723</v>
      </c>
      <c r="AP17" s="22">
        <v>7.6566104552212302</v>
      </c>
      <c r="AQ17" s="22">
        <v>27.027323191315787</v>
      </c>
      <c r="AR17" s="22">
        <v>8.264826761769001</v>
      </c>
      <c r="AS17" s="22">
        <v>5.9400937249959549</v>
      </c>
      <c r="AT17" s="22">
        <v>7.1803683342740179</v>
      </c>
      <c r="AU17" s="22">
        <v>27.694626757315788</v>
      </c>
      <c r="AV17" s="22">
        <v>7.9961120251429545</v>
      </c>
      <c r="AW17" s="22">
        <v>5.7469631528912997</v>
      </c>
      <c r="AX17" s="22">
        <v>5.678573925453783</v>
      </c>
      <c r="AY17" s="22">
        <v>28.347684265315788</v>
      </c>
      <c r="AZ17" s="22">
        <v>9.6592520487899449</v>
      </c>
      <c r="BA17" s="22">
        <v>6.9422946344843357</v>
      </c>
      <c r="BB17" s="22">
        <v>4.5447162466170283</v>
      </c>
      <c r="BC17" s="22">
        <v>28.793367130315787</v>
      </c>
      <c r="BD17" s="22">
        <v>12.503385055305037</v>
      </c>
      <c r="BE17" s="22">
        <v>8.9864290261697697</v>
      </c>
      <c r="BF17" s="22">
        <v>4.1259245145738923</v>
      </c>
      <c r="BG17" s="22">
        <v>29.170780855315787</v>
      </c>
      <c r="BH17" s="22">
        <v>12.840539726797919</v>
      </c>
      <c r="BI17" s="22">
        <v>9.2287487270196511</v>
      </c>
      <c r="BJ17" s="22">
        <v>4.0562378373532937</v>
      </c>
      <c r="BK17" s="25">
        <v>26.058067385315788</v>
      </c>
      <c r="BL17" s="25">
        <v>9.195184488308529</v>
      </c>
      <c r="BM17" s="25">
        <v>6.6087601414516204</v>
      </c>
      <c r="BN17" s="25">
        <v>10.307149622531906</v>
      </c>
      <c r="BO17" s="25">
        <v>26.089446756315787</v>
      </c>
      <c r="BP17" s="25">
        <v>9.1607765141031106</v>
      </c>
      <c r="BQ17" s="25">
        <v>6.5840304529101905</v>
      </c>
      <c r="BR17" s="25">
        <v>10.216106430084928</v>
      </c>
      <c r="BS17" s="25">
        <v>26.163736616315788</v>
      </c>
      <c r="BT17" s="25">
        <v>9.066435130891545</v>
      </c>
      <c r="BU17" s="25">
        <v>6.5162254432498887</v>
      </c>
      <c r="BV17" s="25">
        <v>9.8668513185213236</v>
      </c>
      <c r="BW17" s="25">
        <v>26.255702743315787</v>
      </c>
      <c r="BX17" s="25">
        <v>8.9502840621874924</v>
      </c>
      <c r="BY17" s="25">
        <v>6.4327453832016799</v>
      </c>
      <c r="BZ17" s="25">
        <v>9.4072550160808852</v>
      </c>
      <c r="CA17" s="25">
        <v>26.363150692315788</v>
      </c>
      <c r="CB17" s="25">
        <v>8.8239112926035954</v>
      </c>
      <c r="CC17" s="25">
        <v>6.3419187854697032</v>
      </c>
      <c r="CD17" s="25">
        <v>8.8603402827568871</v>
      </c>
      <c r="CE17" s="25">
        <v>26.482017933315788</v>
      </c>
      <c r="CF17" s="25">
        <v>8.7011559541436831</v>
      </c>
      <c r="CG17" s="25">
        <v>6.2536921067123865</v>
      </c>
      <c r="CH17" s="25">
        <v>8.4035445668118527</v>
      </c>
      <c r="CI17" s="25">
        <v>26.614477493315789</v>
      </c>
      <c r="CJ17" s="25">
        <v>8.5484474723095634</v>
      </c>
      <c r="CK17" s="25">
        <v>6.1439375140459624</v>
      </c>
      <c r="CL17" s="25">
        <v>7.7008270109478012</v>
      </c>
      <c r="CM17" s="25">
        <v>26.757003362315785</v>
      </c>
      <c r="CN17" s="25">
        <v>8.3916842129456555</v>
      </c>
      <c r="CO17" s="25">
        <v>6.0312686729318443</v>
      </c>
      <c r="CP17" s="25">
        <v>6.9983054676311234</v>
      </c>
      <c r="CQ17" s="25">
        <v>26.908502379315788</v>
      </c>
      <c r="CR17" s="25">
        <v>8.2353786416808585</v>
      </c>
      <c r="CS17" s="25">
        <v>5.9189287812662617</v>
      </c>
      <c r="CT17" s="25">
        <v>6.2834382827371975</v>
      </c>
      <c r="CU17" s="25">
        <v>27.067974759315788</v>
      </c>
      <c r="CV17" s="25">
        <v>8.0514219286661906</v>
      </c>
      <c r="CW17" s="25">
        <v>5.7867154695845278</v>
      </c>
      <c r="CX17" s="25">
        <v>5.4018974007359084</v>
      </c>
      <c r="CY17" s="25">
        <v>27.421438364315787</v>
      </c>
      <c r="CZ17" s="25">
        <v>7.9401528663524896</v>
      </c>
      <c r="DA17" s="25">
        <v>5.7067442036539235</v>
      </c>
      <c r="DB17" s="25">
        <v>4.5981199994925426</v>
      </c>
      <c r="DC17" s="25">
        <v>27.749451005315787</v>
      </c>
      <c r="DD17" s="25">
        <v>8.9948357607817737</v>
      </c>
      <c r="DE17" s="25">
        <v>6.4647655661874825</v>
      </c>
      <c r="DF17" s="25">
        <v>4.1187643866370856</v>
      </c>
      <c r="DG17" s="25">
        <v>28.009941245315787</v>
      </c>
      <c r="DH17" s="25">
        <v>10.755273704017956</v>
      </c>
      <c r="DI17" s="25">
        <v>7.7300269783485023</v>
      </c>
      <c r="DJ17" s="25">
        <v>3.8709921135585539</v>
      </c>
      <c r="DK17" s="25">
        <v>28.190206581315788</v>
      </c>
      <c r="DL17" s="25">
        <v>11.012704613207591</v>
      </c>
      <c r="DM17" s="25">
        <v>7.9150476415003164</v>
      </c>
      <c r="DN17" s="25">
        <v>3.8977010574119788</v>
      </c>
      <c r="DO17" s="27">
        <v>26.151310751315787</v>
      </c>
      <c r="DP17" s="27">
        <v>9.190874220348757</v>
      </c>
      <c r="DQ17" s="27">
        <v>6.605662267001386</v>
      </c>
      <c r="DR17" s="27">
        <v>9.9417246392544172</v>
      </c>
      <c r="DS17" s="27">
        <v>26.253492986315788</v>
      </c>
      <c r="DT17" s="27">
        <v>9.1514069193171039</v>
      </c>
      <c r="DU17" s="27">
        <v>6.5772963406537102</v>
      </c>
      <c r="DV17" s="27">
        <v>9.6170531417735248</v>
      </c>
      <c r="DW17" s="27">
        <v>26.266632820315788</v>
      </c>
      <c r="DX17" s="27">
        <v>9.0363818250725814</v>
      </c>
      <c r="DY17" s="27">
        <v>6.4946255406195768</v>
      </c>
      <c r="DZ17" s="27">
        <v>9.7662396081400331</v>
      </c>
      <c r="EA17" s="27">
        <v>26.316732247315787</v>
      </c>
      <c r="EB17" s="27">
        <v>8.8942202066928928</v>
      </c>
      <c r="EC17" s="27">
        <v>6.3924511863816038</v>
      </c>
      <c r="ED17" s="27">
        <v>9.4747682342623278</v>
      </c>
      <c r="EE17" s="27">
        <v>26.396486120315789</v>
      </c>
      <c r="EF17" s="27">
        <v>8.7316349974348881</v>
      </c>
      <c r="EG17" s="27">
        <v>6.2755979952466072</v>
      </c>
      <c r="EH17" s="27">
        <v>9.2875056544646242</v>
      </c>
      <c r="EI17" s="27">
        <v>26.502681896315789</v>
      </c>
      <c r="EJ17" s="27">
        <v>8.5632386934282927</v>
      </c>
      <c r="EK17" s="27">
        <v>6.1545682558975416</v>
      </c>
      <c r="EL17" s="27">
        <v>9.0415865694503808</v>
      </c>
      <c r="EM17" s="27">
        <v>26.620716357315786</v>
      </c>
      <c r="EN17" s="27">
        <v>8.3435596477839802</v>
      </c>
      <c r="EO17" s="27">
        <v>5.9966806003956643</v>
      </c>
      <c r="EP17" s="27">
        <v>8.6490949326977571</v>
      </c>
      <c r="EQ17" s="27">
        <v>26.747986770315787</v>
      </c>
      <c r="ER17" s="27">
        <v>8.1067592319644444</v>
      </c>
      <c r="ES17" s="27">
        <v>5.8264874790355519</v>
      </c>
      <c r="ET17" s="27">
        <v>8.3385817627400272</v>
      </c>
      <c r="EU17" s="27">
        <v>26.879750230315786</v>
      </c>
      <c r="EV17" s="27">
        <v>7.8485248949077278</v>
      </c>
      <c r="EW17" s="27">
        <v>5.6408893764564763</v>
      </c>
      <c r="EX17" s="27">
        <v>8.05587695934598</v>
      </c>
      <c r="EY17" s="27">
        <v>27.018770600315786</v>
      </c>
      <c r="EZ17" s="27">
        <v>7.5449409642938194</v>
      </c>
      <c r="FA17" s="27">
        <v>5.4226976280715036</v>
      </c>
      <c r="FB17" s="27">
        <v>7.54316218796329</v>
      </c>
      <c r="FC17" s="27">
        <v>27.616076073315789</v>
      </c>
      <c r="FD17" s="27">
        <v>7.1935867157058606</v>
      </c>
      <c r="FE17" s="27">
        <v>5.1701724115790908</v>
      </c>
      <c r="FF17" s="27">
        <v>6.1221417891617378</v>
      </c>
      <c r="FG17" s="27">
        <v>28.098114627315788</v>
      </c>
      <c r="FH17" s="27">
        <v>8.9046388147222988</v>
      </c>
      <c r="FI17" s="27">
        <v>6.3999392451107893</v>
      </c>
      <c r="FJ17" s="27">
        <v>5.1828208725294118</v>
      </c>
      <c r="FK17" s="27">
        <v>28.444427496315789</v>
      </c>
      <c r="FL17" s="27">
        <v>11.420602124564589</v>
      </c>
      <c r="FM17" s="27">
        <v>8.208211614260291</v>
      </c>
      <c r="FN17" s="27">
        <v>4.852633804251937</v>
      </c>
      <c r="FO17" s="27">
        <v>28.692474567315788</v>
      </c>
      <c r="FP17" s="27">
        <v>12.161638758340674</v>
      </c>
      <c r="FQ17" s="27">
        <v>8.7408092336861678</v>
      </c>
      <c r="FR17" s="27">
        <v>4.8836918047383762</v>
      </c>
      <c r="FS17" s="28">
        <v>26.142693402315786</v>
      </c>
      <c r="FT17" s="28">
        <v>9.1351690546265978</v>
      </c>
      <c r="FU17" s="28">
        <v>6.56562586758323</v>
      </c>
      <c r="FV17" s="28">
        <v>10.014130793318305</v>
      </c>
      <c r="FW17" s="28">
        <v>26.239248104315788</v>
      </c>
      <c r="FX17" s="28">
        <v>9.0560316889857209</v>
      </c>
      <c r="FY17" s="28">
        <v>6.5087482847123379</v>
      </c>
      <c r="FZ17" s="28">
        <v>9.7105531755347094</v>
      </c>
      <c r="GA17" s="28">
        <v>26.256073694315788</v>
      </c>
      <c r="GB17" s="28">
        <v>8.9841463040178304</v>
      </c>
      <c r="GC17" s="28">
        <v>6.4570828431398777</v>
      </c>
      <c r="GD17" s="28">
        <v>9.7087720065644874</v>
      </c>
      <c r="GE17" s="28">
        <v>26.319229639315786</v>
      </c>
      <c r="GF17" s="28">
        <v>8.8374328969732527</v>
      </c>
      <c r="GG17" s="28">
        <v>6.3516370287654524</v>
      </c>
      <c r="GH17" s="28">
        <v>9.3398285282907167</v>
      </c>
      <c r="GI17" s="28">
        <v>26.423175673315789</v>
      </c>
      <c r="GJ17" s="28">
        <v>8.7244045858233878</v>
      </c>
      <c r="GK17" s="28">
        <v>6.270401356057353</v>
      </c>
      <c r="GL17" s="28">
        <v>9.2797591611982426</v>
      </c>
      <c r="GM17" s="28">
        <v>26.572487112315788</v>
      </c>
      <c r="GN17" s="28">
        <v>8.5389914512972513</v>
      </c>
      <c r="GO17" s="28">
        <v>6.1371412855589371</v>
      </c>
      <c r="GP17" s="28">
        <v>8.8155340020481106</v>
      </c>
      <c r="GQ17" s="28">
        <v>26.755123581315786</v>
      </c>
      <c r="GR17" s="28">
        <v>8.4180699885447385</v>
      </c>
      <c r="GS17" s="28">
        <v>6.0502326493808454</v>
      </c>
      <c r="GT17" s="28">
        <v>8.3037445030756025</v>
      </c>
      <c r="GU17" s="28">
        <v>26.966628293315786</v>
      </c>
      <c r="GV17" s="28">
        <v>8.3032059037856936</v>
      </c>
      <c r="GW17" s="28">
        <v>5.9676775700341418</v>
      </c>
      <c r="GX17" s="28">
        <v>7.8848721337013252</v>
      </c>
      <c r="GY17" s="28">
        <v>27.200319018315788</v>
      </c>
      <c r="GZ17" s="28">
        <v>8.1725555158213403</v>
      </c>
      <c r="HA17" s="28">
        <v>5.8737765637474428</v>
      </c>
      <c r="HB17" s="28">
        <v>7.536822231739162</v>
      </c>
      <c r="HC17" s="28">
        <v>27.460194329315787</v>
      </c>
      <c r="HD17" s="28">
        <v>7.9988386888859928</v>
      </c>
      <c r="HE17" s="28">
        <v>5.7489228598103992</v>
      </c>
      <c r="HF17" s="28">
        <v>6.981052567676123</v>
      </c>
      <c r="HG17" s="28">
        <v>28.581393605315789</v>
      </c>
      <c r="HH17" s="28">
        <v>7.270978074937136</v>
      </c>
      <c r="HI17" s="28">
        <v>5.2257951052651972</v>
      </c>
      <c r="HJ17" s="28">
        <v>4.3741995492172698</v>
      </c>
      <c r="HK17" s="28">
        <v>29.709555956315789</v>
      </c>
      <c r="HL17" s="28">
        <v>7.7136188626966335</v>
      </c>
      <c r="HM17" s="28">
        <v>5.5439297548576194</v>
      </c>
      <c r="HN17" s="28">
        <v>-1.5371983417071604</v>
      </c>
      <c r="HO17" s="28">
        <v>30.374718295315787</v>
      </c>
      <c r="HP17" s="28">
        <v>9.4557612686308783</v>
      </c>
      <c r="HQ17" s="28">
        <v>6.7960418041275279</v>
      </c>
      <c r="HR17" s="28">
        <v>-6.300452896502911</v>
      </c>
      <c r="HS17" s="28">
        <v>30.630828512315787</v>
      </c>
      <c r="HT17" s="28">
        <v>9.0823061987669558</v>
      </c>
      <c r="HU17" s="28">
        <v>6.5276322922272696</v>
      </c>
      <c r="HV17" s="28">
        <v>-9.491824118640821</v>
      </c>
      <c r="HW17" s="29">
        <v>26.124521544315787</v>
      </c>
      <c r="HX17" s="29">
        <v>9.1414536902394694</v>
      </c>
      <c r="HY17" s="29">
        <v>6.5701427589402979</v>
      </c>
      <c r="HZ17" s="29">
        <v>10.035660066893826</v>
      </c>
      <c r="IA17" s="29">
        <v>26.213185451315788</v>
      </c>
      <c r="IB17" s="29">
        <v>9.0785646719316695</v>
      </c>
      <c r="IC17" s="29">
        <v>6.5249431832215015</v>
      </c>
      <c r="ID17" s="29">
        <v>9.7313652268176938</v>
      </c>
      <c r="IE17" s="29">
        <v>26.228488672315788</v>
      </c>
      <c r="IF17" s="29">
        <v>9.0214026546471011</v>
      </c>
      <c r="IG17" s="29">
        <v>6.483859715900584</v>
      </c>
      <c r="IH17" s="29">
        <v>9.8333731825855217</v>
      </c>
      <c r="II17" s="29">
        <v>26.283758208315788</v>
      </c>
      <c r="IJ17" s="29">
        <v>8.8824528531559643</v>
      </c>
      <c r="IK17" s="29">
        <v>6.3839937576998738</v>
      </c>
      <c r="IL17" s="29">
        <v>9.5532178236392156</v>
      </c>
      <c r="IM17" s="29">
        <v>26.379056353315789</v>
      </c>
      <c r="IN17" s="29">
        <v>8.7674066157471469</v>
      </c>
      <c r="IO17" s="29">
        <v>6.3013077616572613</v>
      </c>
      <c r="IP17" s="29">
        <v>9.5408697552962529</v>
      </c>
      <c r="IQ17" s="29">
        <v>26.520992690315786</v>
      </c>
      <c r="IR17" s="29">
        <v>8.6461609081675945</v>
      </c>
      <c r="IS17" s="29">
        <v>6.2141660843377187</v>
      </c>
      <c r="IT17" s="29">
        <v>9.1723950518485715</v>
      </c>
      <c r="IU17" s="29">
        <v>26.705579609315787</v>
      </c>
      <c r="IV17" s="29">
        <v>8.5341350985229525</v>
      </c>
      <c r="IW17" s="29">
        <v>6.1336509292002992</v>
      </c>
      <c r="IX17" s="29">
        <v>8.7385722526119309</v>
      </c>
      <c r="IY17" s="29">
        <v>26.918338984315788</v>
      </c>
      <c r="IZ17" s="29">
        <v>8.5481876808805577</v>
      </c>
      <c r="JA17" s="29">
        <v>6.1437507968307408</v>
      </c>
      <c r="JB17" s="29">
        <v>8.4018278500739179</v>
      </c>
      <c r="JC17" s="29">
        <v>27.162029537315789</v>
      </c>
      <c r="JD17" s="29">
        <v>8.563998523422665</v>
      </c>
      <c r="JE17" s="29">
        <v>6.1551143606752623</v>
      </c>
      <c r="JF17" s="29">
        <v>7.9802864472532065</v>
      </c>
      <c r="JG17" s="29">
        <v>27.473155084315788</v>
      </c>
      <c r="JH17" s="29">
        <v>8.4236481883872258</v>
      </c>
      <c r="JI17" s="29">
        <v>6.0542418114402858</v>
      </c>
      <c r="JJ17" s="29">
        <v>6.4075359736105462</v>
      </c>
      <c r="JK17" s="29">
        <v>28.727309782315785</v>
      </c>
      <c r="JL17" s="29">
        <v>12.865374515882902</v>
      </c>
      <c r="JM17" s="29">
        <v>9.2465979789226296</v>
      </c>
      <c r="JN17" s="29">
        <v>-0.26800576726282088</v>
      </c>
      <c r="JO17" s="29">
        <v>29.63526864331579</v>
      </c>
      <c r="JP17" s="29">
        <v>11.128615052360972</v>
      </c>
      <c r="JQ17" s="29">
        <v>7.9983547563525521</v>
      </c>
      <c r="JR17" s="29">
        <v>-5.5961402899854491</v>
      </c>
      <c r="JS17" s="29">
        <v>29.991643918315788</v>
      </c>
      <c r="JT17" s="29">
        <v>9.9331769902133367</v>
      </c>
      <c r="JU17" s="29">
        <v>7.1391698833638042</v>
      </c>
      <c r="JV17" s="29">
        <v>-8.8056341755626732</v>
      </c>
      <c r="JW17" s="29">
        <v>29.909731681315787</v>
      </c>
      <c r="JX17" s="29">
        <v>9.6031235429096444</v>
      </c>
      <c r="JY17" s="29">
        <v>6.9019539721591148</v>
      </c>
      <c r="JZ17" s="29">
        <v>-7.9332797039984229</v>
      </c>
    </row>
    <row r="18" spans="1:286" ht="15" thickBot="1" x14ac:dyDescent="0.4">
      <c r="A18" s="2"/>
      <c r="B18" s="74" t="s">
        <v>460</v>
      </c>
      <c r="C18" s="74" t="s">
        <v>461</v>
      </c>
      <c r="D18" s="74" t="s">
        <v>862</v>
      </c>
      <c r="E18" s="87">
        <v>334416</v>
      </c>
      <c r="F18" s="84">
        <v>428229</v>
      </c>
      <c r="G18" s="22">
        <v>21.179996770999999</v>
      </c>
      <c r="H18" s="22">
        <v>10.385815061863209</v>
      </c>
      <c r="I18" s="22">
        <v>7.5763074910657782</v>
      </c>
      <c r="J18" s="22">
        <v>9.4690604841576551</v>
      </c>
      <c r="K18" s="22">
        <v>21.226546462000002</v>
      </c>
      <c r="L18" s="22">
        <v>10.40717691556263</v>
      </c>
      <c r="M18" s="22">
        <v>7.5918906659289886</v>
      </c>
      <c r="N18" s="22">
        <v>9.1369647843368273</v>
      </c>
      <c r="O18" s="22">
        <v>21.262334734</v>
      </c>
      <c r="P18" s="22">
        <v>10.353456934995869</v>
      </c>
      <c r="Q18" s="22">
        <v>7.5527026880222401</v>
      </c>
      <c r="R18" s="22">
        <v>8.8052119176633372</v>
      </c>
      <c r="S18" s="22">
        <v>21.325748253</v>
      </c>
      <c r="T18" s="22">
        <v>10.108009660808298</v>
      </c>
      <c r="U18" s="22">
        <v>7.3736523187433409</v>
      </c>
      <c r="V18" s="22">
        <v>8.4616005593813828</v>
      </c>
      <c r="W18" s="22">
        <v>21.401376274</v>
      </c>
      <c r="X18" s="22">
        <v>9.8940676079020822</v>
      </c>
      <c r="Y18" s="22">
        <v>7.2175845697575847</v>
      </c>
      <c r="Z18" s="22">
        <v>8.1057424764209554</v>
      </c>
      <c r="AA18" s="22">
        <v>21.489424845999999</v>
      </c>
      <c r="AB18" s="22">
        <v>9.8869175794648356</v>
      </c>
      <c r="AC18" s="22">
        <v>7.21236872355892</v>
      </c>
      <c r="AD18" s="22">
        <v>7.7256959765401252</v>
      </c>
      <c r="AE18" s="22">
        <v>21.586291874</v>
      </c>
      <c r="AF18" s="22">
        <v>9.7643115845208328</v>
      </c>
      <c r="AG18" s="22">
        <v>7.1229293572298644</v>
      </c>
      <c r="AH18" s="22">
        <v>7.2880708761024113</v>
      </c>
      <c r="AI18" s="22">
        <v>21.689298103999999</v>
      </c>
      <c r="AJ18" s="22">
        <v>9.651545048271803</v>
      </c>
      <c r="AK18" s="22">
        <v>7.0406677390288754</v>
      </c>
      <c r="AL18" s="22">
        <v>6.8600107760003155</v>
      </c>
      <c r="AM18" s="22">
        <v>21.798686360000001</v>
      </c>
      <c r="AN18" s="22">
        <v>9.5208348163422549</v>
      </c>
      <c r="AO18" s="22">
        <v>6.9453164446501452</v>
      </c>
      <c r="AP18" s="22">
        <v>6.4293300952218537</v>
      </c>
      <c r="AQ18" s="22">
        <v>21.918526142000001</v>
      </c>
      <c r="AR18" s="22">
        <v>9.3755598327011622</v>
      </c>
      <c r="AS18" s="22">
        <v>6.8393403666756711</v>
      </c>
      <c r="AT18" s="22">
        <v>5.9376843508402803</v>
      </c>
      <c r="AU18" s="22">
        <v>22.413311987</v>
      </c>
      <c r="AV18" s="22">
        <v>8.6788143970553921</v>
      </c>
      <c r="AW18" s="22">
        <v>6.3310742718139812</v>
      </c>
      <c r="AX18" s="22">
        <v>4.3149688291361397</v>
      </c>
      <c r="AY18" s="22">
        <v>22.767980726000001</v>
      </c>
      <c r="AZ18" s="22">
        <v>8.5671687290668661</v>
      </c>
      <c r="BA18" s="22">
        <v>6.2496303114037364</v>
      </c>
      <c r="BB18" s="22">
        <v>3.628107508807437</v>
      </c>
      <c r="BC18" s="22">
        <v>22.959932806000001</v>
      </c>
      <c r="BD18" s="22">
        <v>8.6064416000718769</v>
      </c>
      <c r="BE18" s="22">
        <v>6.2782793240251431</v>
      </c>
      <c r="BF18" s="22">
        <v>3.6258292155010974</v>
      </c>
      <c r="BG18" s="22">
        <v>23.046706457999999</v>
      </c>
      <c r="BH18" s="22">
        <v>8.5890763116278226</v>
      </c>
      <c r="BI18" s="22">
        <v>6.2656115878735239</v>
      </c>
      <c r="BJ18" s="22">
        <v>3.8833703846149046</v>
      </c>
      <c r="BK18" s="25">
        <v>21.15265131</v>
      </c>
      <c r="BL18" s="25">
        <v>10.418808897671122</v>
      </c>
      <c r="BM18" s="25">
        <v>7.6003760349308029</v>
      </c>
      <c r="BN18" s="25">
        <v>9.573849482704512</v>
      </c>
      <c r="BO18" s="25">
        <v>21.178677631999999</v>
      </c>
      <c r="BP18" s="25">
        <v>10.386475249874595</v>
      </c>
      <c r="BQ18" s="25">
        <v>7.5767890890286136</v>
      </c>
      <c r="BR18" s="25">
        <v>9.3398408813722771</v>
      </c>
      <c r="BS18" s="25">
        <v>21.222463402999999</v>
      </c>
      <c r="BT18" s="25">
        <v>10.333330801321054</v>
      </c>
      <c r="BU18" s="25">
        <v>7.538020953712663</v>
      </c>
      <c r="BV18" s="25">
        <v>9.0111638708813544</v>
      </c>
      <c r="BW18" s="25">
        <v>21.280562451999998</v>
      </c>
      <c r="BX18" s="25">
        <v>10.260598170121927</v>
      </c>
      <c r="BY18" s="25">
        <v>7.48496351187333</v>
      </c>
      <c r="BZ18" s="25">
        <v>8.7170045019421494</v>
      </c>
      <c r="CA18" s="25">
        <v>21.342983469</v>
      </c>
      <c r="CB18" s="25">
        <v>10.196016326332353</v>
      </c>
      <c r="CC18" s="25">
        <v>7.4378519559698875</v>
      </c>
      <c r="CD18" s="25">
        <v>8.433568885042602</v>
      </c>
      <c r="CE18" s="25">
        <v>21.410556841999998</v>
      </c>
      <c r="CF18" s="25">
        <v>10.111550505192831</v>
      </c>
      <c r="CG18" s="25">
        <v>7.3762353154244336</v>
      </c>
      <c r="CH18" s="25">
        <v>8.12145066348792</v>
      </c>
      <c r="CI18" s="25">
        <v>21.483655801000001</v>
      </c>
      <c r="CJ18" s="25">
        <v>10.018046512530603</v>
      </c>
      <c r="CK18" s="25">
        <v>7.3080254545871552</v>
      </c>
      <c r="CL18" s="25">
        <v>7.7503921061197598</v>
      </c>
      <c r="CM18" s="25">
        <v>21.559448760999999</v>
      </c>
      <c r="CN18" s="25">
        <v>9.9166941003788214</v>
      </c>
      <c r="CO18" s="25">
        <v>7.234090281001909</v>
      </c>
      <c r="CP18" s="25">
        <v>7.386454014178117</v>
      </c>
      <c r="CQ18" s="25">
        <v>21.638195181</v>
      </c>
      <c r="CR18" s="25">
        <v>9.8349364440882905</v>
      </c>
      <c r="CS18" s="25">
        <v>7.1744492090093548</v>
      </c>
      <c r="CT18" s="25">
        <v>7.0141172995950249</v>
      </c>
      <c r="CU18" s="25">
        <v>21.718393971000001</v>
      </c>
      <c r="CV18" s="25">
        <v>9.7432236526914657</v>
      </c>
      <c r="CW18" s="25">
        <v>7.1075460045571797</v>
      </c>
      <c r="CX18" s="25">
        <v>6.6327525926160043</v>
      </c>
      <c r="CY18" s="25">
        <v>21.953762765</v>
      </c>
      <c r="CZ18" s="25">
        <v>9.4227695297900294</v>
      </c>
      <c r="DA18" s="25">
        <v>6.8737791834247508</v>
      </c>
      <c r="DB18" s="25">
        <v>5.4288577720753253</v>
      </c>
      <c r="DC18" s="25">
        <v>22.130751530000001</v>
      </c>
      <c r="DD18" s="25">
        <v>9.1573233620797208</v>
      </c>
      <c r="DE18" s="25">
        <v>6.6801398997557104</v>
      </c>
      <c r="DF18" s="25">
        <v>4.6243564208465902</v>
      </c>
      <c r="DG18" s="25">
        <v>22.244263802999999</v>
      </c>
      <c r="DH18" s="25">
        <v>9.0250472568889641</v>
      </c>
      <c r="DI18" s="25">
        <v>6.5836463226338067</v>
      </c>
      <c r="DJ18" s="25">
        <v>4.203050012264562</v>
      </c>
      <c r="DK18" s="25">
        <v>22.318755265</v>
      </c>
      <c r="DL18" s="25">
        <v>9.1170492697745171</v>
      </c>
      <c r="DM18" s="25">
        <v>6.6507605101353215</v>
      </c>
      <c r="DN18" s="25">
        <v>3.9561212182243803</v>
      </c>
      <c r="DO18" s="27">
        <v>21.179996770999999</v>
      </c>
      <c r="DP18" s="27">
        <v>10.418851591584122</v>
      </c>
      <c r="DQ18" s="27">
        <v>7.6004071795459307</v>
      </c>
      <c r="DR18" s="27">
        <v>9.4734847563965037</v>
      </c>
      <c r="DS18" s="27">
        <v>21.226546466999999</v>
      </c>
      <c r="DT18" s="27">
        <v>10.187552143920911</v>
      </c>
      <c r="DU18" s="27">
        <v>7.4316774527433642</v>
      </c>
      <c r="DV18" s="27">
        <v>9.1631744176491701</v>
      </c>
      <c r="DW18" s="27">
        <v>21.262334729999999</v>
      </c>
      <c r="DX18" s="27">
        <v>10.075359948493048</v>
      </c>
      <c r="DY18" s="27">
        <v>7.3498348081751539</v>
      </c>
      <c r="DZ18" s="27">
        <v>8.8534932314571826</v>
      </c>
      <c r="EA18" s="27">
        <v>21.325748253</v>
      </c>
      <c r="EB18" s="27">
        <v>9.7194547267128648</v>
      </c>
      <c r="EC18" s="27">
        <v>7.0902069039787836</v>
      </c>
      <c r="ED18" s="27">
        <v>8.522195406383311</v>
      </c>
      <c r="EE18" s="27">
        <v>21.401039258000001</v>
      </c>
      <c r="EF18" s="27">
        <v>9.7090196956464361</v>
      </c>
      <c r="EG18" s="27">
        <v>7.0825946940975975</v>
      </c>
      <c r="EH18" s="27">
        <v>8.1823344890070331</v>
      </c>
      <c r="EI18" s="27">
        <v>21.488528903999999</v>
      </c>
      <c r="EJ18" s="27">
        <v>9.5146914808859648</v>
      </c>
      <c r="EK18" s="27">
        <v>6.9408349669654008</v>
      </c>
      <c r="EL18" s="27">
        <v>7.8180307790620773</v>
      </c>
      <c r="EM18" s="27">
        <v>21.584912039999999</v>
      </c>
      <c r="EN18" s="27">
        <v>9.4137756922577527</v>
      </c>
      <c r="EO18" s="27">
        <v>6.8672183041617041</v>
      </c>
      <c r="EP18" s="27">
        <v>7.3957516236422229</v>
      </c>
      <c r="EQ18" s="27">
        <v>21.687599160000001</v>
      </c>
      <c r="ER18" s="27">
        <v>9.3158145785677196</v>
      </c>
      <c r="ES18" s="27">
        <v>6.7957570355889318</v>
      </c>
      <c r="ET18" s="27">
        <v>6.9619867234053139</v>
      </c>
      <c r="EU18" s="27">
        <v>21.795418700999999</v>
      </c>
      <c r="EV18" s="27">
        <v>9.2147903313488957</v>
      </c>
      <c r="EW18" s="27">
        <v>6.7220612537533997</v>
      </c>
      <c r="EX18" s="27">
        <v>6.5260786523993062</v>
      </c>
      <c r="EY18" s="27">
        <v>21.908821958000001</v>
      </c>
      <c r="EZ18" s="27">
        <v>9.107764708782895</v>
      </c>
      <c r="FA18" s="27">
        <v>6.6439875521562808</v>
      </c>
      <c r="FB18" s="27">
        <v>6.0591202990417514</v>
      </c>
      <c r="FC18" s="27">
        <v>22.373871109</v>
      </c>
      <c r="FD18" s="27">
        <v>8.7268449920589131</v>
      </c>
      <c r="FE18" s="27">
        <v>6.3661119221628448</v>
      </c>
      <c r="FF18" s="27">
        <v>4.5809005819919584</v>
      </c>
      <c r="FG18" s="27">
        <v>22.703189523999999</v>
      </c>
      <c r="FH18" s="27">
        <v>8.4569309995139932</v>
      </c>
      <c r="FI18" s="27">
        <v>6.1692134224802704</v>
      </c>
      <c r="FJ18" s="27">
        <v>3.9749041067967426</v>
      </c>
      <c r="FK18" s="27">
        <v>22.886549177999999</v>
      </c>
      <c r="FL18" s="27">
        <v>8.4042694238360891</v>
      </c>
      <c r="FM18" s="27">
        <v>6.1307975362042963</v>
      </c>
      <c r="FN18" s="27">
        <v>3.9858037236792718</v>
      </c>
      <c r="FO18" s="27">
        <v>22.970766111</v>
      </c>
      <c r="FP18" s="27">
        <v>8.2829568469249732</v>
      </c>
      <c r="FQ18" s="27">
        <v>6.0423017003226116</v>
      </c>
      <c r="FR18" s="27">
        <v>4.2213446446825742</v>
      </c>
      <c r="FS18" s="28">
        <v>21.177226558000001</v>
      </c>
      <c r="FT18" s="28">
        <v>10.389775680906142</v>
      </c>
      <c r="FU18" s="28">
        <v>7.5791967075158597</v>
      </c>
      <c r="FV18" s="28">
        <v>9.4813295007892258</v>
      </c>
      <c r="FW18" s="28">
        <v>21.225436053999999</v>
      </c>
      <c r="FX18" s="28">
        <v>10.394840829022115</v>
      </c>
      <c r="FY18" s="28">
        <v>7.5828916625469107</v>
      </c>
      <c r="FZ18" s="28">
        <v>9.1633826733431949</v>
      </c>
      <c r="GA18" s="28">
        <v>21.272601004999999</v>
      </c>
      <c r="GB18" s="28">
        <v>10.04442734668411</v>
      </c>
      <c r="GC18" s="28">
        <v>7.3272699058148403</v>
      </c>
      <c r="GD18" s="28">
        <v>8.8559407337637275</v>
      </c>
      <c r="GE18" s="28">
        <v>21.351575222000001</v>
      </c>
      <c r="GF18" s="28">
        <v>10.205142862485188</v>
      </c>
      <c r="GG18" s="28">
        <v>7.4445096370291344</v>
      </c>
      <c r="GH18" s="28">
        <v>8.538812595698877</v>
      </c>
      <c r="GI18" s="28">
        <v>21.455344035</v>
      </c>
      <c r="GJ18" s="28">
        <v>10.030748178933495</v>
      </c>
      <c r="GK18" s="28">
        <v>7.3172911433890491</v>
      </c>
      <c r="GL18" s="28">
        <v>8.2307933725351212</v>
      </c>
      <c r="GM18" s="28">
        <v>21.583347723999999</v>
      </c>
      <c r="GN18" s="28">
        <v>9.6783184408615917</v>
      </c>
      <c r="GO18" s="28">
        <v>7.0601985561704312</v>
      </c>
      <c r="GP18" s="28">
        <v>7.9001381989025941</v>
      </c>
      <c r="GQ18" s="28">
        <v>21.734000756</v>
      </c>
      <c r="GR18" s="28">
        <v>9.4881760484254585</v>
      </c>
      <c r="GS18" s="28">
        <v>6.9214923281467042</v>
      </c>
      <c r="GT18" s="28">
        <v>7.5093288770715816</v>
      </c>
      <c r="GU18" s="28">
        <v>21.902316488</v>
      </c>
      <c r="GV18" s="28">
        <v>9.4731799421646805</v>
      </c>
      <c r="GW18" s="28">
        <v>6.910552877412834</v>
      </c>
      <c r="GX18" s="28">
        <v>7.1398256702394374</v>
      </c>
      <c r="GY18" s="28">
        <v>22.085669550999999</v>
      </c>
      <c r="GZ18" s="28">
        <v>9.4037645381134016</v>
      </c>
      <c r="HA18" s="28">
        <v>6.8599153065937442</v>
      </c>
      <c r="HB18" s="28">
        <v>6.8108695544226521</v>
      </c>
      <c r="HC18" s="28">
        <v>22.27572996</v>
      </c>
      <c r="HD18" s="28">
        <v>9.3117095559024552</v>
      </c>
      <c r="HE18" s="28">
        <v>6.7927624787068206</v>
      </c>
      <c r="HF18" s="28">
        <v>6.4807895793273698</v>
      </c>
      <c r="HG18" s="28">
        <v>22.835195019</v>
      </c>
      <c r="HH18" s="28">
        <v>8.6945915164772778</v>
      </c>
      <c r="HI18" s="28">
        <v>6.3425834607752201</v>
      </c>
      <c r="HJ18" s="28">
        <v>4.7817714144930328</v>
      </c>
      <c r="HK18" s="28">
        <v>23.285539909000001</v>
      </c>
      <c r="HL18" s="28">
        <v>7.9102092149126975</v>
      </c>
      <c r="HM18" s="28">
        <v>5.7703874923504737</v>
      </c>
      <c r="HN18" s="28">
        <v>2.0070220952267448</v>
      </c>
      <c r="HO18" s="28">
        <v>23.506174809000001</v>
      </c>
      <c r="HP18" s="28">
        <v>7.5173432556878517</v>
      </c>
      <c r="HQ18" s="28">
        <v>5.4837972447742791</v>
      </c>
      <c r="HR18" s="28">
        <v>8.2228775639165974E-2</v>
      </c>
      <c r="HS18" s="28">
        <v>23.619000401000001</v>
      </c>
      <c r="HT18" s="28">
        <v>7.1844192396186841</v>
      </c>
      <c r="HU18" s="28">
        <v>5.2409338101881415</v>
      </c>
      <c r="HV18" s="28">
        <v>-1.1788564640633652</v>
      </c>
      <c r="HW18" s="29">
        <v>21.18146613</v>
      </c>
      <c r="HX18" s="29">
        <v>10.38604590073164</v>
      </c>
      <c r="HY18" s="29">
        <v>7.5764758848064426</v>
      </c>
      <c r="HZ18" s="29">
        <v>9.4385144003285077</v>
      </c>
      <c r="IA18" s="29">
        <v>21.246737492000001</v>
      </c>
      <c r="IB18" s="29">
        <v>10.438123718594408</v>
      </c>
      <c r="IC18" s="29">
        <v>7.6144659278836464</v>
      </c>
      <c r="ID18" s="29">
        <v>9.0517936611851741</v>
      </c>
      <c r="IE18" s="29">
        <v>21.299625892000002</v>
      </c>
      <c r="IF18" s="29">
        <v>10.314906215926493</v>
      </c>
      <c r="IG18" s="29">
        <v>7.5245804751837149</v>
      </c>
      <c r="IH18" s="29">
        <v>8.7284663399224058</v>
      </c>
      <c r="II18" s="29">
        <v>21.377849827999999</v>
      </c>
      <c r="IJ18" s="29">
        <v>9.8650193590167277</v>
      </c>
      <c r="IK18" s="29">
        <v>7.1963942766201123</v>
      </c>
      <c r="IL18" s="29">
        <v>8.4262030169022637</v>
      </c>
      <c r="IM18" s="29">
        <v>21.481922751999999</v>
      </c>
      <c r="IN18" s="29">
        <v>9.9872630169479883</v>
      </c>
      <c r="IO18" s="29">
        <v>7.2855693231430125</v>
      </c>
      <c r="IP18" s="29">
        <v>8.1374167871052929</v>
      </c>
      <c r="IQ18" s="29">
        <v>21.603525695000002</v>
      </c>
      <c r="IR18" s="29">
        <v>9.7970822508622835</v>
      </c>
      <c r="IS18" s="29">
        <v>7.1468351020761824</v>
      </c>
      <c r="IT18" s="29">
        <v>7.8497754446440506</v>
      </c>
      <c r="IU18" s="29">
        <v>21.747883729000002</v>
      </c>
      <c r="IV18" s="29">
        <v>9.6297247453158299</v>
      </c>
      <c r="IW18" s="29">
        <v>7.0247501318157735</v>
      </c>
      <c r="IX18" s="29">
        <v>7.5049576538103668</v>
      </c>
      <c r="IY18" s="29">
        <v>21.902256348000002</v>
      </c>
      <c r="IZ18" s="29">
        <v>9.4590764288640283</v>
      </c>
      <c r="JA18" s="29">
        <v>6.9002645608162441</v>
      </c>
      <c r="JB18" s="29">
        <v>7.1973310148119438</v>
      </c>
      <c r="JC18" s="29">
        <v>22.044404696000001</v>
      </c>
      <c r="JD18" s="29">
        <v>9.2248242865422849</v>
      </c>
      <c r="JE18" s="29">
        <v>6.7293808843691849</v>
      </c>
      <c r="JF18" s="29">
        <v>6.8669506138303049</v>
      </c>
      <c r="JG18" s="29">
        <v>22.224979234999999</v>
      </c>
      <c r="JH18" s="29">
        <v>9.1662465452527435</v>
      </c>
      <c r="JI18" s="29">
        <v>6.6866492376473676</v>
      </c>
      <c r="JJ18" s="29">
        <v>6.1108376848869153</v>
      </c>
      <c r="JK18" s="29">
        <v>22.783996831</v>
      </c>
      <c r="JL18" s="29">
        <v>8.4675848412909183</v>
      </c>
      <c r="JM18" s="29">
        <v>6.1769852517283708</v>
      </c>
      <c r="JN18" s="29">
        <v>2.7210351532553538</v>
      </c>
      <c r="JO18" s="29">
        <v>23.074873492999998</v>
      </c>
      <c r="JP18" s="29">
        <v>7.7436325855946633</v>
      </c>
      <c r="JQ18" s="29">
        <v>5.6488721604269427</v>
      </c>
      <c r="JR18" s="29">
        <v>0.29054201621285358</v>
      </c>
      <c r="JS18" s="29">
        <v>23.128686079000001</v>
      </c>
      <c r="JT18" s="29">
        <v>7.5215894497698796</v>
      </c>
      <c r="JU18" s="29">
        <v>5.4868947842394604</v>
      </c>
      <c r="JV18" s="29">
        <v>-0.90924409172843212</v>
      </c>
      <c r="JW18" s="29">
        <v>23.043628175999999</v>
      </c>
      <c r="JX18" s="29">
        <v>7.4878120699110919</v>
      </c>
      <c r="JY18" s="29">
        <v>5.462254655898219</v>
      </c>
      <c r="JZ18" s="29">
        <v>-0.31546794500003017</v>
      </c>
    </row>
    <row r="19" spans="1:286" ht="15" thickBot="1" x14ac:dyDescent="0.4">
      <c r="A19" s="2"/>
      <c r="B19" s="74" t="s">
        <v>462</v>
      </c>
      <c r="C19" s="74" t="s">
        <v>463</v>
      </c>
      <c r="D19" s="74" t="s">
        <v>863</v>
      </c>
      <c r="E19" s="87">
        <v>384753</v>
      </c>
      <c r="F19" s="84">
        <v>397415</v>
      </c>
      <c r="G19" s="22">
        <v>25.623315046000002</v>
      </c>
      <c r="H19" s="22">
        <v>11.962159614038548</v>
      </c>
      <c r="I19" s="22">
        <v>8.7262288952125804</v>
      </c>
      <c r="J19" s="22">
        <v>6.9304278581474961</v>
      </c>
      <c r="K19" s="22">
        <v>25.738669301000002</v>
      </c>
      <c r="L19" s="22">
        <v>11.983915730083863</v>
      </c>
      <c r="M19" s="22">
        <v>8.7420996789680014</v>
      </c>
      <c r="N19" s="22">
        <v>6.3899726286968406</v>
      </c>
      <c r="O19" s="22">
        <v>25.740988453</v>
      </c>
      <c r="P19" s="22">
        <v>11.542655278317197</v>
      </c>
      <c r="Q19" s="22">
        <v>8.4202063228551207</v>
      </c>
      <c r="R19" s="22">
        <v>4.2799954956069222</v>
      </c>
      <c r="S19" s="22">
        <v>25.7778733</v>
      </c>
      <c r="T19" s="22">
        <v>10.961604382616413</v>
      </c>
      <c r="U19" s="22">
        <v>7.9963377841254717</v>
      </c>
      <c r="V19" s="22">
        <v>2.0643546011059044</v>
      </c>
      <c r="W19" s="22">
        <v>25.834428985999999</v>
      </c>
      <c r="X19" s="22">
        <v>10.720325298313188</v>
      </c>
      <c r="Y19" s="22">
        <v>7.8203280513355562</v>
      </c>
      <c r="Z19" s="22">
        <v>1.7597436672538436E-2</v>
      </c>
      <c r="AA19" s="22">
        <v>25.912155717000001</v>
      </c>
      <c r="AB19" s="22">
        <v>10.273950845862176</v>
      </c>
      <c r="AC19" s="22">
        <v>7.4947041029231452</v>
      </c>
      <c r="AD19" s="22">
        <v>-2.2807350777710766</v>
      </c>
      <c r="AE19" s="22">
        <v>25.992801495000002</v>
      </c>
      <c r="AF19" s="22">
        <v>9.8334950678052682</v>
      </c>
      <c r="AG19" s="22">
        <v>7.1733977450784581</v>
      </c>
      <c r="AH19" s="22">
        <v>-4.5310489758251258</v>
      </c>
      <c r="AI19" s="22">
        <v>26.073972405999999</v>
      </c>
      <c r="AJ19" s="22">
        <v>9.5809771523491865</v>
      </c>
      <c r="AK19" s="22">
        <v>6.9891894414352196</v>
      </c>
      <c r="AL19" s="22">
        <v>-5.7507888984618027</v>
      </c>
      <c r="AM19" s="22">
        <v>26.156208131</v>
      </c>
      <c r="AN19" s="22">
        <v>9.3368650845719205</v>
      </c>
      <c r="AO19" s="22">
        <v>6.8111130866432195</v>
      </c>
      <c r="AP19" s="22">
        <v>-6.9737568254011641</v>
      </c>
      <c r="AQ19" s="22">
        <v>26.243660792</v>
      </c>
      <c r="AR19" s="22">
        <v>9.1125805760149223</v>
      </c>
      <c r="AS19" s="22">
        <v>6.647500660253109</v>
      </c>
      <c r="AT19" s="22">
        <v>-8.3363635080281924</v>
      </c>
      <c r="AU19" s="22">
        <v>26.586530309</v>
      </c>
      <c r="AV19" s="22">
        <v>8.6968635268862116</v>
      </c>
      <c r="AW19" s="22">
        <v>6.3442408607364618</v>
      </c>
      <c r="AX19" s="22">
        <v>-9.4146414520562516</v>
      </c>
      <c r="AY19" s="22">
        <v>26.890627953999999</v>
      </c>
      <c r="AZ19" s="22">
        <v>8.3143675316179131</v>
      </c>
      <c r="BA19" s="22">
        <v>6.0652153574906915</v>
      </c>
      <c r="BB19" s="22">
        <v>-10.162016920928956</v>
      </c>
      <c r="BC19" s="22">
        <v>27.08550499</v>
      </c>
      <c r="BD19" s="22">
        <v>8.363249796936902</v>
      </c>
      <c r="BE19" s="22">
        <v>6.1008742894773054</v>
      </c>
      <c r="BF19" s="22">
        <v>-10.57943109620431</v>
      </c>
      <c r="BG19" s="22">
        <v>27.237814309000001</v>
      </c>
      <c r="BH19" s="22">
        <v>8.1920305269504627</v>
      </c>
      <c r="BI19" s="22">
        <v>5.9759722158233615</v>
      </c>
      <c r="BJ19" s="22">
        <v>-10.723757217080738</v>
      </c>
      <c r="BK19" s="25">
        <v>25.512755063</v>
      </c>
      <c r="BL19" s="25">
        <v>12.172830665955146</v>
      </c>
      <c r="BM19" s="25">
        <v>8.87991049451694</v>
      </c>
      <c r="BN19" s="25">
        <v>7.3455085277763708</v>
      </c>
      <c r="BO19" s="25">
        <v>25.538796173999998</v>
      </c>
      <c r="BP19" s="25">
        <v>11.91445477714746</v>
      </c>
      <c r="BQ19" s="25">
        <v>8.6914288808713689</v>
      </c>
      <c r="BR19" s="25">
        <v>7.1602652487945377</v>
      </c>
      <c r="BS19" s="25">
        <v>25.601632936999998</v>
      </c>
      <c r="BT19" s="25">
        <v>11.605766510924969</v>
      </c>
      <c r="BU19" s="25">
        <v>8.466245088376029</v>
      </c>
      <c r="BV19" s="25">
        <v>4.9526933977705738</v>
      </c>
      <c r="BW19" s="25">
        <v>25.687697925000002</v>
      </c>
      <c r="BX19" s="25">
        <v>11.229847427010512</v>
      </c>
      <c r="BY19" s="25">
        <v>8.1920173503958047</v>
      </c>
      <c r="BZ19" s="25">
        <v>2.6519791401153441</v>
      </c>
      <c r="CA19" s="25">
        <v>25.784617703999999</v>
      </c>
      <c r="CB19" s="25">
        <v>10.827574875002892</v>
      </c>
      <c r="CC19" s="25">
        <v>7.8985651243479138</v>
      </c>
      <c r="CD19" s="25">
        <v>0.55190052435770909</v>
      </c>
      <c r="CE19" s="25">
        <v>25.890261319</v>
      </c>
      <c r="CF19" s="25">
        <v>10.356349687660934</v>
      </c>
      <c r="CG19" s="25">
        <v>7.5548129108170423</v>
      </c>
      <c r="CH19" s="25">
        <v>-1.7656154539963786</v>
      </c>
      <c r="CI19" s="25">
        <v>26.005479831999999</v>
      </c>
      <c r="CJ19" s="25">
        <v>9.9370554529256339</v>
      </c>
      <c r="CK19" s="25">
        <v>7.2489436042037738</v>
      </c>
      <c r="CL19" s="25">
        <v>-4.0564257222927793</v>
      </c>
      <c r="CM19" s="25">
        <v>26.127083531</v>
      </c>
      <c r="CN19" s="25">
        <v>9.7237598805730237</v>
      </c>
      <c r="CO19" s="25">
        <v>7.0933474537812433</v>
      </c>
      <c r="CP19" s="25">
        <v>-5.319192448085289</v>
      </c>
      <c r="CQ19" s="25">
        <v>26.256148894999999</v>
      </c>
      <c r="CR19" s="25">
        <v>9.5017319951482015</v>
      </c>
      <c r="CS19" s="25">
        <v>6.9313812025482076</v>
      </c>
      <c r="CT19" s="25">
        <v>-6.5963614237321089</v>
      </c>
      <c r="CU19" s="25">
        <v>26.393064455000001</v>
      </c>
      <c r="CV19" s="25">
        <v>9.2501534560660534</v>
      </c>
      <c r="CW19" s="25">
        <v>6.7478581608912815</v>
      </c>
      <c r="CX19" s="25">
        <v>-7.9889781715988804</v>
      </c>
      <c r="CY19" s="25">
        <v>26.628286472999999</v>
      </c>
      <c r="CZ19" s="25">
        <v>9.064060604222087</v>
      </c>
      <c r="DA19" s="25">
        <v>6.6121060163497907</v>
      </c>
      <c r="DB19" s="25">
        <v>-8.7432280208832189</v>
      </c>
      <c r="DC19" s="25">
        <v>26.835557262999998</v>
      </c>
      <c r="DD19" s="25">
        <v>8.8974739147213011</v>
      </c>
      <c r="DE19" s="25">
        <v>6.4905833456630067</v>
      </c>
      <c r="DF19" s="25">
        <v>-9.4323804083735894</v>
      </c>
      <c r="DG19" s="25">
        <v>26.988481837000002</v>
      </c>
      <c r="DH19" s="25">
        <v>8.8721562015348781</v>
      </c>
      <c r="DI19" s="25">
        <v>6.4721144263795019</v>
      </c>
      <c r="DJ19" s="25">
        <v>-9.9112694814136688</v>
      </c>
      <c r="DK19" s="25">
        <v>27.074712073000001</v>
      </c>
      <c r="DL19" s="25">
        <v>8.8207447915823867</v>
      </c>
      <c r="DM19" s="25">
        <v>6.434610518594778</v>
      </c>
      <c r="DN19" s="25">
        <v>-10.202566977652211</v>
      </c>
      <c r="DO19" s="27">
        <v>25.623368280000001</v>
      </c>
      <c r="DP19" s="27">
        <v>12.168808691117112</v>
      </c>
      <c r="DQ19" s="27">
        <v>8.876976519868558</v>
      </c>
      <c r="DR19" s="27">
        <v>6.9380050428623559</v>
      </c>
      <c r="DS19" s="27">
        <v>25.738828939000001</v>
      </c>
      <c r="DT19" s="27">
        <v>12.051610610130428</v>
      </c>
      <c r="DU19" s="27">
        <v>8.7914821514796557</v>
      </c>
      <c r="DV19" s="27">
        <v>6.4049697058759989</v>
      </c>
      <c r="DW19" s="27">
        <v>25.741306557000001</v>
      </c>
      <c r="DX19" s="27">
        <v>11.74763162616059</v>
      </c>
      <c r="DY19" s="27">
        <v>8.5697337148226218</v>
      </c>
      <c r="DZ19" s="27">
        <v>4.3037675999499072</v>
      </c>
      <c r="EA19" s="27">
        <v>25.778399796000002</v>
      </c>
      <c r="EB19" s="27">
        <v>11.291931250391128</v>
      </c>
      <c r="EC19" s="27">
        <v>8.2373066351896167</v>
      </c>
      <c r="ED19" s="27">
        <v>2.0968827577930114</v>
      </c>
      <c r="EE19" s="27">
        <v>25.835058341</v>
      </c>
      <c r="EF19" s="27">
        <v>10.857162671694718</v>
      </c>
      <c r="EG19" s="27">
        <v>7.9201490100983509</v>
      </c>
      <c r="EH19" s="27">
        <v>5.9412371880057435E-2</v>
      </c>
      <c r="EI19" s="27">
        <v>25.912780388000002</v>
      </c>
      <c r="EJ19" s="27">
        <v>10.319873248240897</v>
      </c>
      <c r="EK19" s="27">
        <v>7.5282038561035396</v>
      </c>
      <c r="EL19" s="27">
        <v>-2.2266766211603581</v>
      </c>
      <c r="EM19" s="27">
        <v>25.993443583000001</v>
      </c>
      <c r="EN19" s="27">
        <v>9.8342921909535939</v>
      </c>
      <c r="EO19" s="27">
        <v>7.1739792353172112</v>
      </c>
      <c r="EP19" s="27">
        <v>-4.466603422240162</v>
      </c>
      <c r="EQ19" s="27">
        <v>26.074691151</v>
      </c>
      <c r="ER19" s="27">
        <v>9.54384477285614</v>
      </c>
      <c r="ES19" s="27">
        <v>6.9621018875707863</v>
      </c>
      <c r="ET19" s="27">
        <v>-5.6760765482676447</v>
      </c>
      <c r="EU19" s="27">
        <v>26.156428284</v>
      </c>
      <c r="EV19" s="27">
        <v>9.3325252094379447</v>
      </c>
      <c r="EW19" s="27">
        <v>6.8079472081549168</v>
      </c>
      <c r="EX19" s="27">
        <v>-6.8851580193915538</v>
      </c>
      <c r="EY19" s="27">
        <v>26.241196864999999</v>
      </c>
      <c r="EZ19" s="27">
        <v>9.0574677411057554</v>
      </c>
      <c r="FA19" s="27">
        <v>6.6072966144955974</v>
      </c>
      <c r="FB19" s="27">
        <v>-8.2238008463204011</v>
      </c>
      <c r="FC19" s="27">
        <v>26.554917159999999</v>
      </c>
      <c r="FD19" s="27">
        <v>8.6854545883835446</v>
      </c>
      <c r="FE19" s="27">
        <v>6.3359181989397708</v>
      </c>
      <c r="FF19" s="27">
        <v>-9.2056308730803096</v>
      </c>
      <c r="FG19" s="27">
        <v>26.788372407000001</v>
      </c>
      <c r="FH19" s="27">
        <v>8.5067699779516719</v>
      </c>
      <c r="FI19" s="27">
        <v>6.2055702633671235</v>
      </c>
      <c r="FJ19" s="27">
        <v>-9.8463664037640513</v>
      </c>
      <c r="FK19" s="27">
        <v>26.947376818000002</v>
      </c>
      <c r="FL19" s="27">
        <v>8.6068729253860834</v>
      </c>
      <c r="FM19" s="27">
        <v>6.278593969836729</v>
      </c>
      <c r="FN19" s="27">
        <v>-10.199959578328226</v>
      </c>
      <c r="FO19" s="27">
        <v>27.039046099</v>
      </c>
      <c r="FP19" s="27">
        <v>8.4787143759558834</v>
      </c>
      <c r="FQ19" s="27">
        <v>6.1851040923154592</v>
      </c>
      <c r="FR19" s="27">
        <v>-10.303282133261689</v>
      </c>
      <c r="FS19" s="28">
        <v>25.613790108</v>
      </c>
      <c r="FT19" s="28">
        <v>11.968337646074639</v>
      </c>
      <c r="FU19" s="28">
        <v>8.7307356835692271</v>
      </c>
      <c r="FV19" s="28">
        <v>6.9482525493147538</v>
      </c>
      <c r="FW19" s="28">
        <v>25.720953729999998</v>
      </c>
      <c r="FX19" s="28">
        <v>11.990905086025672</v>
      </c>
      <c r="FY19" s="28">
        <v>8.7471983168182064</v>
      </c>
      <c r="FZ19" s="28">
        <v>6.4250391799640454</v>
      </c>
      <c r="GA19" s="28">
        <v>25.718781695000001</v>
      </c>
      <c r="GB19" s="28">
        <v>11.518229108598593</v>
      </c>
      <c r="GC19" s="28">
        <v>8.4023877721188711</v>
      </c>
      <c r="GD19" s="28">
        <v>4.3307734310591783</v>
      </c>
      <c r="GE19" s="28">
        <v>25.755034964</v>
      </c>
      <c r="GF19" s="28">
        <v>11.01296384592619</v>
      </c>
      <c r="GG19" s="28">
        <v>8.0338037975575638</v>
      </c>
      <c r="GH19" s="28">
        <v>2.1259243996152186</v>
      </c>
      <c r="GI19" s="28">
        <v>25.814794858999999</v>
      </c>
      <c r="GJ19" s="28">
        <v>10.730536674192008</v>
      </c>
      <c r="GK19" s="28">
        <v>7.8277771078712224</v>
      </c>
      <c r="GL19" s="28">
        <v>8.4195002445142109E-2</v>
      </c>
      <c r="GM19" s="28">
        <v>25.903772112999999</v>
      </c>
      <c r="GN19" s="28">
        <v>10.254252965462898</v>
      </c>
      <c r="GO19" s="28">
        <v>7.4803347734157137</v>
      </c>
      <c r="GP19" s="28">
        <v>-2.2192339856491827</v>
      </c>
      <c r="GQ19" s="28">
        <v>26.005674873</v>
      </c>
      <c r="GR19" s="28">
        <v>9.7985848641739537</v>
      </c>
      <c r="GS19" s="28">
        <v>7.1479312375669037</v>
      </c>
      <c r="GT19" s="28">
        <v>-4.5053993351829895</v>
      </c>
      <c r="GU19" s="28">
        <v>26.115146832000001</v>
      </c>
      <c r="GV19" s="28">
        <v>9.5462265534206274</v>
      </c>
      <c r="GW19" s="28">
        <v>6.9638393633322275</v>
      </c>
      <c r="GX19" s="28">
        <v>-5.7669571905248027</v>
      </c>
      <c r="GY19" s="28">
        <v>26.231276827000002</v>
      </c>
      <c r="GZ19" s="28">
        <v>9.3326721360264315</v>
      </c>
      <c r="HA19" s="28">
        <v>6.8080543890556324</v>
      </c>
      <c r="HB19" s="28">
        <v>-7.0156227966310318</v>
      </c>
      <c r="HC19" s="28">
        <v>26.355648449</v>
      </c>
      <c r="HD19" s="28">
        <v>9.0791101398064367</v>
      </c>
      <c r="HE19" s="28">
        <v>6.6230844430313374</v>
      </c>
      <c r="HF19" s="28">
        <v>-8.3591785995860555</v>
      </c>
      <c r="HG19" s="28">
        <v>26.82192087</v>
      </c>
      <c r="HH19" s="28">
        <v>8.4634749000758074</v>
      </c>
      <c r="HI19" s="28">
        <v>6.1739871068326249</v>
      </c>
      <c r="HJ19" s="28">
        <v>-9.6355345677427451</v>
      </c>
      <c r="HK19" s="28">
        <v>27.224987642999999</v>
      </c>
      <c r="HL19" s="28">
        <v>7.9399049730553353</v>
      </c>
      <c r="HM19" s="28">
        <v>5.7920501344761828</v>
      </c>
      <c r="HN19" s="28">
        <v>-11.782695338784947</v>
      </c>
      <c r="HO19" s="28">
        <v>27.404457933</v>
      </c>
      <c r="HP19" s="28">
        <v>7.5532160292415522</v>
      </c>
      <c r="HQ19" s="28">
        <v>5.5099659336428299</v>
      </c>
      <c r="HR19" s="28">
        <v>-13.340890869513814</v>
      </c>
      <c r="HS19" s="28">
        <v>27.426224101999999</v>
      </c>
      <c r="HT19" s="28">
        <v>7.1888318426388294</v>
      </c>
      <c r="HU19" s="28">
        <v>5.2441527426568495</v>
      </c>
      <c r="HV19" s="28">
        <v>-14.389250056469201</v>
      </c>
      <c r="HW19" s="29">
        <v>25.608977256999999</v>
      </c>
      <c r="HX19" s="29">
        <v>11.969713077599978</v>
      </c>
      <c r="HY19" s="29">
        <v>8.7317390417175087</v>
      </c>
      <c r="HZ19" s="29">
        <v>6.9509968964538498</v>
      </c>
      <c r="IA19" s="29">
        <v>25.713832775</v>
      </c>
      <c r="IB19" s="29">
        <v>12.063793669670048</v>
      </c>
      <c r="IC19" s="29">
        <v>8.8003695237950996</v>
      </c>
      <c r="ID19" s="29">
        <v>6.4229442377830388</v>
      </c>
      <c r="IE19" s="29">
        <v>25.705754890999998</v>
      </c>
      <c r="IF19" s="29">
        <v>11.612882489581072</v>
      </c>
      <c r="IG19" s="29">
        <v>8.4714360957334076</v>
      </c>
      <c r="IH19" s="29">
        <v>4.335425342373135</v>
      </c>
      <c r="II19" s="29">
        <v>25.732818084999998</v>
      </c>
      <c r="IJ19" s="29">
        <v>11.288305444471595</v>
      </c>
      <c r="IK19" s="29">
        <v>8.2346616602516178</v>
      </c>
      <c r="IL19" s="29">
        <v>2.1452638517100127</v>
      </c>
      <c r="IM19" s="29">
        <v>25.784541844</v>
      </c>
      <c r="IN19" s="29">
        <v>11.000048548764163</v>
      </c>
      <c r="IO19" s="29">
        <v>8.0243822680911538</v>
      </c>
      <c r="IP19" s="29">
        <v>9.4788055604443144E-2</v>
      </c>
      <c r="IQ19" s="29">
        <v>25.865245909999999</v>
      </c>
      <c r="IR19" s="29">
        <v>10.488504033112964</v>
      </c>
      <c r="IS19" s="29">
        <v>7.6512176659047464</v>
      </c>
      <c r="IT19" s="29">
        <v>-2.2015117226457015</v>
      </c>
      <c r="IU19" s="29">
        <v>25.961169220000002</v>
      </c>
      <c r="IV19" s="29">
        <v>10.065999246536904</v>
      </c>
      <c r="IW19" s="29">
        <v>7.3430063064225681</v>
      </c>
      <c r="IX19" s="29">
        <v>-4.4630076886892951</v>
      </c>
      <c r="IY19" s="29">
        <v>26.063655886999999</v>
      </c>
      <c r="IZ19" s="29">
        <v>9.8164964789335603</v>
      </c>
      <c r="JA19" s="29">
        <v>7.160997511159489</v>
      </c>
      <c r="JB19" s="29">
        <v>-5.6949103220320829</v>
      </c>
      <c r="JC19" s="29">
        <v>26.173615433000002</v>
      </c>
      <c r="JD19" s="29">
        <v>9.5464711477387443</v>
      </c>
      <c r="JE19" s="29">
        <v>6.9640177914819272</v>
      </c>
      <c r="JF19" s="29">
        <v>-6.9256213998544851</v>
      </c>
      <c r="JG19" s="29">
        <v>26.301030665999999</v>
      </c>
      <c r="JH19" s="29">
        <v>9.1845132439294943</v>
      </c>
      <c r="JI19" s="29">
        <v>6.6999745400138515</v>
      </c>
      <c r="JJ19" s="29">
        <v>-8.5575100356057625</v>
      </c>
      <c r="JK19" s="29">
        <v>26.791741545000001</v>
      </c>
      <c r="JL19" s="29">
        <v>8.3082842363055622</v>
      </c>
      <c r="JM19" s="29">
        <v>6.0607776782550431</v>
      </c>
      <c r="JN19" s="29">
        <v>-11.038918996776211</v>
      </c>
      <c r="JO19" s="29">
        <v>27.107734969999999</v>
      </c>
      <c r="JP19" s="29">
        <v>7.6424547318916884</v>
      </c>
      <c r="JQ19" s="29">
        <v>5.5750643247998095</v>
      </c>
      <c r="JR19" s="29">
        <v>-12.954397625044642</v>
      </c>
      <c r="JS19" s="29">
        <v>27.161828808999999</v>
      </c>
      <c r="JT19" s="29">
        <v>7.2689553798928852</v>
      </c>
      <c r="JU19" s="29">
        <v>5.3026017475633251</v>
      </c>
      <c r="JV19" s="29">
        <v>-13.993737860342655</v>
      </c>
      <c r="JW19" s="29">
        <v>27.049919690999999</v>
      </c>
      <c r="JX19" s="29">
        <v>7.1914138726095782</v>
      </c>
      <c r="JY19" s="29">
        <v>5.2460362975721848</v>
      </c>
      <c r="JZ19" s="29">
        <v>-13.687252539349018</v>
      </c>
    </row>
    <row r="20" spans="1:286" ht="15" thickBot="1" x14ac:dyDescent="0.4">
      <c r="A20" s="2"/>
      <c r="B20" s="74" t="s">
        <v>464</v>
      </c>
      <c r="C20" s="74" t="s">
        <v>454</v>
      </c>
      <c r="D20" s="74" t="s">
        <v>860</v>
      </c>
      <c r="E20" s="87">
        <v>346495</v>
      </c>
      <c r="F20" s="84">
        <v>478180</v>
      </c>
      <c r="G20" s="22">
        <v>17.875953251999999</v>
      </c>
      <c r="H20" s="22">
        <v>17.875953251999999</v>
      </c>
      <c r="I20" s="22">
        <v>17.875953251999999</v>
      </c>
      <c r="J20" s="22">
        <v>13.333243663060092</v>
      </c>
      <c r="K20" s="22">
        <v>17.894541122</v>
      </c>
      <c r="L20" s="22">
        <v>17.894541122</v>
      </c>
      <c r="M20" s="22">
        <v>17.894541122</v>
      </c>
      <c r="N20" s="22">
        <v>13.106943533585119</v>
      </c>
      <c r="O20" s="22">
        <v>17.920705903999998</v>
      </c>
      <c r="P20" s="22">
        <v>17.920705903999998</v>
      </c>
      <c r="Q20" s="22">
        <v>17.920705903999998</v>
      </c>
      <c r="R20" s="22">
        <v>13.073996963362799</v>
      </c>
      <c r="S20" s="22">
        <v>17.949066823999999</v>
      </c>
      <c r="T20" s="22">
        <v>17.949066823999999</v>
      </c>
      <c r="U20" s="22">
        <v>17.949066823999999</v>
      </c>
      <c r="V20" s="22">
        <v>12.931828954552714</v>
      </c>
      <c r="W20" s="22">
        <v>17.983414262</v>
      </c>
      <c r="X20" s="22">
        <v>17.983414262</v>
      </c>
      <c r="Y20" s="22">
        <v>17.983414262</v>
      </c>
      <c r="Z20" s="22">
        <v>12.888213842714892</v>
      </c>
      <c r="AA20" s="22">
        <v>18.023193934999998</v>
      </c>
      <c r="AB20" s="22">
        <v>18.023193934999998</v>
      </c>
      <c r="AC20" s="22">
        <v>18.023193934999998</v>
      </c>
      <c r="AD20" s="22">
        <v>12.652906800297394</v>
      </c>
      <c r="AE20" s="22">
        <v>18.071199868000001</v>
      </c>
      <c r="AF20" s="22">
        <v>18.071199868000001</v>
      </c>
      <c r="AG20" s="22">
        <v>18.071199868000001</v>
      </c>
      <c r="AH20" s="22">
        <v>12.496772680084629</v>
      </c>
      <c r="AI20" s="22">
        <v>18.124438377000001</v>
      </c>
      <c r="AJ20" s="22">
        <v>18.124438377000001</v>
      </c>
      <c r="AK20" s="22">
        <v>18.124438377000001</v>
      </c>
      <c r="AL20" s="22">
        <v>12.317665327407777</v>
      </c>
      <c r="AM20" s="22">
        <v>18.177730319999998</v>
      </c>
      <c r="AN20" s="22">
        <v>18.177730319999998</v>
      </c>
      <c r="AO20" s="22">
        <v>18.177730319999998</v>
      </c>
      <c r="AP20" s="22">
        <v>12.103984318085111</v>
      </c>
      <c r="AQ20" s="22">
        <v>18.235305800999999</v>
      </c>
      <c r="AR20" s="22">
        <v>18.235305800999999</v>
      </c>
      <c r="AS20" s="22">
        <v>18.235305800999999</v>
      </c>
      <c r="AT20" s="22">
        <v>11.792032379670498</v>
      </c>
      <c r="AU20" s="22">
        <v>18.474192710000001</v>
      </c>
      <c r="AV20" s="22">
        <v>18.474192710000001</v>
      </c>
      <c r="AW20" s="22">
        <v>18.474192710000001</v>
      </c>
      <c r="AX20" s="22">
        <v>10.690316952465365</v>
      </c>
      <c r="AY20" s="22">
        <v>18.660592986000001</v>
      </c>
      <c r="AZ20" s="22">
        <v>18.660592986000001</v>
      </c>
      <c r="BA20" s="22">
        <v>18.45402693414653</v>
      </c>
      <c r="BB20" s="22">
        <v>10.167036285400425</v>
      </c>
      <c r="BC20" s="22">
        <v>18.777033754000001</v>
      </c>
      <c r="BD20" s="22">
        <v>18.777033754000001</v>
      </c>
      <c r="BE20" s="22">
        <v>18.307969648277417</v>
      </c>
      <c r="BF20" s="22">
        <v>10.026790225578265</v>
      </c>
      <c r="BG20" s="22">
        <v>18.855652137</v>
      </c>
      <c r="BH20" s="22">
        <v>18.855652137</v>
      </c>
      <c r="BI20" s="22">
        <v>18.203966377018254</v>
      </c>
      <c r="BJ20" s="22">
        <v>10.261702574548274</v>
      </c>
      <c r="BK20" s="25">
        <v>17.882404379</v>
      </c>
      <c r="BL20" s="25">
        <v>17.882404379</v>
      </c>
      <c r="BM20" s="25">
        <v>17.882404379</v>
      </c>
      <c r="BN20" s="25">
        <v>13.438667680812312</v>
      </c>
      <c r="BO20" s="25">
        <v>17.906263006</v>
      </c>
      <c r="BP20" s="25">
        <v>17.906263006</v>
      </c>
      <c r="BQ20" s="25">
        <v>17.906263006</v>
      </c>
      <c r="BR20" s="25">
        <v>13.298438471801566</v>
      </c>
      <c r="BS20" s="25">
        <v>17.935377265</v>
      </c>
      <c r="BT20" s="25">
        <v>17.935377265</v>
      </c>
      <c r="BU20" s="25">
        <v>17.935377265</v>
      </c>
      <c r="BV20" s="25">
        <v>13.230482562561189</v>
      </c>
      <c r="BW20" s="25">
        <v>17.962519412999999</v>
      </c>
      <c r="BX20" s="25">
        <v>17.962519412999999</v>
      </c>
      <c r="BY20" s="25">
        <v>17.962519412999999</v>
      </c>
      <c r="BZ20" s="25">
        <v>13.101239622865396</v>
      </c>
      <c r="CA20" s="25">
        <v>17.993599622000001</v>
      </c>
      <c r="CB20" s="25">
        <v>17.993599622000001</v>
      </c>
      <c r="CC20" s="25">
        <v>17.993599622000001</v>
      </c>
      <c r="CD20" s="25">
        <v>13.080736237600114</v>
      </c>
      <c r="CE20" s="25">
        <v>18.029120972000001</v>
      </c>
      <c r="CF20" s="25">
        <v>18.029120972000001</v>
      </c>
      <c r="CG20" s="25">
        <v>18.029120972000001</v>
      </c>
      <c r="CH20" s="25">
        <v>12.864312388822842</v>
      </c>
      <c r="CI20" s="25">
        <v>18.070257774000002</v>
      </c>
      <c r="CJ20" s="25">
        <v>18.070257774000002</v>
      </c>
      <c r="CK20" s="25">
        <v>18.070257774000002</v>
      </c>
      <c r="CL20" s="25">
        <v>12.727951621801566</v>
      </c>
      <c r="CM20" s="25">
        <v>18.115449794</v>
      </c>
      <c r="CN20" s="25">
        <v>18.115449794</v>
      </c>
      <c r="CO20" s="25">
        <v>18.115449794</v>
      </c>
      <c r="CP20" s="25">
        <v>12.673390531546437</v>
      </c>
      <c r="CQ20" s="25">
        <v>18.164853945000001</v>
      </c>
      <c r="CR20" s="25">
        <v>18.164853945000001</v>
      </c>
      <c r="CS20" s="25">
        <v>18.164853945000001</v>
      </c>
      <c r="CT20" s="25">
        <v>12.500308024884042</v>
      </c>
      <c r="CU20" s="25">
        <v>18.214650904999999</v>
      </c>
      <c r="CV20" s="25">
        <v>18.214650904999999</v>
      </c>
      <c r="CW20" s="25">
        <v>18.214650904999999</v>
      </c>
      <c r="CX20" s="25">
        <v>12.31198129105308</v>
      </c>
      <c r="CY20" s="25">
        <v>18.305328601999999</v>
      </c>
      <c r="CZ20" s="25">
        <v>18.305328601999999</v>
      </c>
      <c r="DA20" s="25">
        <v>18.305328601999999</v>
      </c>
      <c r="DB20" s="25">
        <v>11.722300736286474</v>
      </c>
      <c r="DC20" s="25">
        <v>18.387439227000002</v>
      </c>
      <c r="DD20" s="25">
        <v>18.387439227000002</v>
      </c>
      <c r="DE20" s="25">
        <v>18.387439227000002</v>
      </c>
      <c r="DF20" s="25">
        <v>11.172283200704399</v>
      </c>
      <c r="DG20" s="25">
        <v>18.454503886000001</v>
      </c>
      <c r="DH20" s="25">
        <v>18.454503886000001</v>
      </c>
      <c r="DI20" s="25">
        <v>18.454503886000001</v>
      </c>
      <c r="DJ20" s="25">
        <v>10.769921079876072</v>
      </c>
      <c r="DK20" s="25">
        <v>18.505811161</v>
      </c>
      <c r="DL20" s="25">
        <v>18.505811161</v>
      </c>
      <c r="DM20" s="25">
        <v>18.505811161</v>
      </c>
      <c r="DN20" s="25">
        <v>10.53681586531011</v>
      </c>
      <c r="DO20" s="27">
        <v>17.875964513</v>
      </c>
      <c r="DP20" s="27">
        <v>17.875964513</v>
      </c>
      <c r="DQ20" s="27">
        <v>17.875964513</v>
      </c>
      <c r="DR20" s="27">
        <v>13.334403659401193</v>
      </c>
      <c r="DS20" s="27">
        <v>17.894574893000001</v>
      </c>
      <c r="DT20" s="27">
        <v>17.894574893000001</v>
      </c>
      <c r="DU20" s="27">
        <v>17.894574893000001</v>
      </c>
      <c r="DV20" s="27">
        <v>13.114897032895279</v>
      </c>
      <c r="DW20" s="27">
        <v>17.920782497000001</v>
      </c>
      <c r="DX20" s="27">
        <v>17.920782497000001</v>
      </c>
      <c r="DY20" s="27">
        <v>17.920782497000001</v>
      </c>
      <c r="DZ20" s="27">
        <v>13.109932194678208</v>
      </c>
      <c r="EA20" s="27">
        <v>17.949193596000001</v>
      </c>
      <c r="EB20" s="27">
        <v>17.949193596000001</v>
      </c>
      <c r="EC20" s="27">
        <v>17.949193596000001</v>
      </c>
      <c r="ED20" s="27">
        <v>12.981462783019868</v>
      </c>
      <c r="EE20" s="27">
        <v>17.983451225</v>
      </c>
      <c r="EF20" s="27">
        <v>17.983451225</v>
      </c>
      <c r="EG20" s="27">
        <v>17.983451225</v>
      </c>
      <c r="EH20" s="27">
        <v>12.91562193319719</v>
      </c>
      <c r="EI20" s="27">
        <v>18.023028747000001</v>
      </c>
      <c r="EJ20" s="27">
        <v>18.023028747000001</v>
      </c>
      <c r="EK20" s="27">
        <v>18.023028747000001</v>
      </c>
      <c r="EL20" s="27">
        <v>12.716196585776775</v>
      </c>
      <c r="EM20" s="27">
        <v>18.070845428999998</v>
      </c>
      <c r="EN20" s="27">
        <v>18.070845428999998</v>
      </c>
      <c r="EO20" s="27">
        <v>18.070845428999998</v>
      </c>
      <c r="EP20" s="27">
        <v>12.570073965755125</v>
      </c>
      <c r="EQ20" s="27">
        <v>18.123961614999999</v>
      </c>
      <c r="ER20" s="27">
        <v>18.123961614999999</v>
      </c>
      <c r="ES20" s="27">
        <v>18.123961614999999</v>
      </c>
      <c r="ET20" s="27">
        <v>12.379775564999569</v>
      </c>
      <c r="EU20" s="27">
        <v>18.176777522999998</v>
      </c>
      <c r="EV20" s="27">
        <v>18.176777522999998</v>
      </c>
      <c r="EW20" s="27">
        <v>18.176777522999998</v>
      </c>
      <c r="EX20" s="27">
        <v>12.175639569091439</v>
      </c>
      <c r="EY20" s="27">
        <v>18.231675703000001</v>
      </c>
      <c r="EZ20" s="27">
        <v>18.231675703000001</v>
      </c>
      <c r="FA20" s="27">
        <v>18.231675703000001</v>
      </c>
      <c r="FB20" s="27">
        <v>11.891434843040214</v>
      </c>
      <c r="FC20" s="27">
        <v>18.453737321999998</v>
      </c>
      <c r="FD20" s="27">
        <v>18.453737321999998</v>
      </c>
      <c r="FE20" s="27">
        <v>18.453737321999998</v>
      </c>
      <c r="FF20" s="27">
        <v>10.893215746931059</v>
      </c>
      <c r="FG20" s="27">
        <v>18.61484853</v>
      </c>
      <c r="FH20" s="27">
        <v>18.61484853</v>
      </c>
      <c r="FI20" s="27">
        <v>18.596730873867202</v>
      </c>
      <c r="FJ20" s="27">
        <v>10.438875342742369</v>
      </c>
      <c r="FK20" s="27">
        <v>18.718348202000001</v>
      </c>
      <c r="FL20" s="27">
        <v>18.718348202000001</v>
      </c>
      <c r="FM20" s="27">
        <v>18.356576959686869</v>
      </c>
      <c r="FN20" s="27">
        <v>10.323100376236384</v>
      </c>
      <c r="FO20" s="27">
        <v>18.781173278000001</v>
      </c>
      <c r="FP20" s="27">
        <v>18.781173278000001</v>
      </c>
      <c r="FQ20" s="27">
        <v>18.161128420251373</v>
      </c>
      <c r="FR20" s="27">
        <v>10.547702047988917</v>
      </c>
      <c r="FS20" s="28">
        <v>17.876813851000001</v>
      </c>
      <c r="FT20" s="28">
        <v>17.876813851000001</v>
      </c>
      <c r="FU20" s="28">
        <v>17.876813851000001</v>
      </c>
      <c r="FV20" s="28">
        <v>13.339541262982369</v>
      </c>
      <c r="FW20" s="28">
        <v>17.899895136000001</v>
      </c>
      <c r="FX20" s="28">
        <v>17.899895136000001</v>
      </c>
      <c r="FY20" s="28">
        <v>17.899895136000001</v>
      </c>
      <c r="FZ20" s="28">
        <v>13.103880954077294</v>
      </c>
      <c r="GA20" s="28">
        <v>17.930977632000001</v>
      </c>
      <c r="GB20" s="28">
        <v>17.930977632000001</v>
      </c>
      <c r="GC20" s="28">
        <v>17.930977632000001</v>
      </c>
      <c r="GD20" s="28">
        <v>13.061152338030805</v>
      </c>
      <c r="GE20" s="28">
        <v>17.969837348999999</v>
      </c>
      <c r="GF20" s="28">
        <v>17.969837348999999</v>
      </c>
      <c r="GG20" s="28">
        <v>17.969837348999999</v>
      </c>
      <c r="GH20" s="28">
        <v>12.910584210935692</v>
      </c>
      <c r="GI20" s="28">
        <v>18.020951720999999</v>
      </c>
      <c r="GJ20" s="28">
        <v>18.020951720999999</v>
      </c>
      <c r="GK20" s="28">
        <v>18.020951720999999</v>
      </c>
      <c r="GL20" s="28">
        <v>12.827867788952311</v>
      </c>
      <c r="GM20" s="28">
        <v>18.084790044000002</v>
      </c>
      <c r="GN20" s="28">
        <v>18.084790044000002</v>
      </c>
      <c r="GO20" s="28">
        <v>18.084790044000002</v>
      </c>
      <c r="GP20" s="28">
        <v>12.551152046042073</v>
      </c>
      <c r="GQ20" s="28">
        <v>18.159004439</v>
      </c>
      <c r="GR20" s="28">
        <v>18.159004439</v>
      </c>
      <c r="GS20" s="28">
        <v>18.159004439</v>
      </c>
      <c r="GT20" s="28">
        <v>12.327027547105905</v>
      </c>
      <c r="GU20" s="28">
        <v>18.236570819000001</v>
      </c>
      <c r="GV20" s="28">
        <v>18.236570819000001</v>
      </c>
      <c r="GW20" s="28">
        <v>18.236570819000001</v>
      </c>
      <c r="GX20" s="28">
        <v>12.195511841198638</v>
      </c>
      <c r="GY20" s="28">
        <v>18.322191325999999</v>
      </c>
      <c r="GZ20" s="28">
        <v>18.322191325999999</v>
      </c>
      <c r="HA20" s="28">
        <v>18.322191325999999</v>
      </c>
      <c r="HB20" s="28">
        <v>11.980284335739988</v>
      </c>
      <c r="HC20" s="28">
        <v>18.418205205</v>
      </c>
      <c r="HD20" s="28">
        <v>18.418205205</v>
      </c>
      <c r="HE20" s="28">
        <v>18.418205205</v>
      </c>
      <c r="HF20" s="28">
        <v>11.749106611025409</v>
      </c>
      <c r="HG20" s="28">
        <v>18.759456609000001</v>
      </c>
      <c r="HH20" s="28">
        <v>18.759456609000001</v>
      </c>
      <c r="HI20" s="28">
        <v>18.504153757320225</v>
      </c>
      <c r="HJ20" s="28">
        <v>10.744583457227503</v>
      </c>
      <c r="HK20" s="28">
        <v>19.02188065</v>
      </c>
      <c r="HL20" s="28">
        <v>19.02188065</v>
      </c>
      <c r="HM20" s="28">
        <v>18.1124819156922</v>
      </c>
      <c r="HN20" s="28">
        <v>9.4862288554505518</v>
      </c>
      <c r="HO20" s="28">
        <v>19.143979265999999</v>
      </c>
      <c r="HP20" s="28">
        <v>19.143979265999999</v>
      </c>
      <c r="HQ20" s="28">
        <v>17.838345401424846</v>
      </c>
      <c r="HR20" s="28">
        <v>8.8298351875487668</v>
      </c>
      <c r="HS20" s="28">
        <v>19.211733148</v>
      </c>
      <c r="HT20" s="28">
        <v>19.211733148</v>
      </c>
      <c r="HU20" s="28">
        <v>17.615404224472453</v>
      </c>
      <c r="HV20" s="28">
        <v>8.3488981427610867</v>
      </c>
      <c r="HW20" s="29">
        <v>17.881015100999999</v>
      </c>
      <c r="HX20" s="29">
        <v>17.881015100999999</v>
      </c>
      <c r="HY20" s="29">
        <v>17.881015100999999</v>
      </c>
      <c r="HZ20" s="29">
        <v>13.33084162017113</v>
      </c>
      <c r="IA20" s="29">
        <v>17.907388310999998</v>
      </c>
      <c r="IB20" s="29">
        <v>17.907388310999998</v>
      </c>
      <c r="IC20" s="29">
        <v>17.907388310999998</v>
      </c>
      <c r="ID20" s="29">
        <v>13.079957592883748</v>
      </c>
      <c r="IE20" s="29">
        <v>17.939478262000002</v>
      </c>
      <c r="IF20" s="29">
        <v>17.939478262000002</v>
      </c>
      <c r="IG20" s="29">
        <v>17.939478262000002</v>
      </c>
      <c r="IH20" s="29">
        <v>13.033420879515209</v>
      </c>
      <c r="II20" s="29">
        <v>17.979493301000002</v>
      </c>
      <c r="IJ20" s="29">
        <v>17.979493301000002</v>
      </c>
      <c r="IK20" s="29">
        <v>17.979493301000002</v>
      </c>
      <c r="IL20" s="29">
        <v>12.876994248169733</v>
      </c>
      <c r="IM20" s="29">
        <v>18.031681389999999</v>
      </c>
      <c r="IN20" s="29">
        <v>18.031681389999999</v>
      </c>
      <c r="IO20" s="29">
        <v>18.031681389999999</v>
      </c>
      <c r="IP20" s="29">
        <v>12.773981691873132</v>
      </c>
      <c r="IQ20" s="29">
        <v>18.093817307999998</v>
      </c>
      <c r="IR20" s="29">
        <v>18.093817307999998</v>
      </c>
      <c r="IS20" s="29">
        <v>18.093817307999998</v>
      </c>
      <c r="IT20" s="29">
        <v>12.503948046042074</v>
      </c>
      <c r="IU20" s="29">
        <v>18.163979642000001</v>
      </c>
      <c r="IV20" s="29">
        <v>18.163979642000001</v>
      </c>
      <c r="IW20" s="29">
        <v>18.163979642000001</v>
      </c>
      <c r="IX20" s="29">
        <v>12.298342733276115</v>
      </c>
      <c r="IY20" s="29">
        <v>18.237221039000001</v>
      </c>
      <c r="IZ20" s="29">
        <v>18.237221039000001</v>
      </c>
      <c r="JA20" s="29">
        <v>18.237221039000001</v>
      </c>
      <c r="JB20" s="29">
        <v>12.179563469772923</v>
      </c>
      <c r="JC20" s="29">
        <v>18.316289352999998</v>
      </c>
      <c r="JD20" s="29">
        <v>18.316289352999998</v>
      </c>
      <c r="JE20" s="29">
        <v>18.316289352999998</v>
      </c>
      <c r="JF20" s="29">
        <v>11.99612315439937</v>
      </c>
      <c r="JG20" s="29">
        <v>18.411821785000001</v>
      </c>
      <c r="JH20" s="29">
        <v>18.411821785000001</v>
      </c>
      <c r="JI20" s="29">
        <v>18.411821785000001</v>
      </c>
      <c r="JJ20" s="29">
        <v>11.621611614928328</v>
      </c>
      <c r="JK20" s="29">
        <v>18.743801551000001</v>
      </c>
      <c r="JL20" s="29">
        <v>18.743801551000001</v>
      </c>
      <c r="JM20" s="29">
        <v>18.420960433199948</v>
      </c>
      <c r="JN20" s="29">
        <v>9.9596089910140932</v>
      </c>
      <c r="JO20" s="29">
        <v>18.937482630000002</v>
      </c>
      <c r="JP20" s="29">
        <v>18.937482630000002</v>
      </c>
      <c r="JQ20" s="29">
        <v>18.074786807327381</v>
      </c>
      <c r="JR20" s="29">
        <v>8.9761046450459681</v>
      </c>
      <c r="JS20" s="29">
        <v>18.990521570999999</v>
      </c>
      <c r="JT20" s="29">
        <v>18.990521570999999</v>
      </c>
      <c r="JU20" s="29">
        <v>17.882054638973507</v>
      </c>
      <c r="JV20" s="29">
        <v>8.6074639332400125</v>
      </c>
      <c r="JW20" s="29">
        <v>18.973511041000002</v>
      </c>
      <c r="JX20" s="29">
        <v>18.973511041000002</v>
      </c>
      <c r="JY20" s="29">
        <v>17.785909013131572</v>
      </c>
      <c r="JZ20" s="29">
        <v>8.9240044057602184</v>
      </c>
    </row>
    <row r="21" spans="1:286" ht="15" thickBot="1" x14ac:dyDescent="0.4">
      <c r="A21" s="2"/>
      <c r="B21" s="74" t="s">
        <v>465</v>
      </c>
      <c r="C21" s="74" t="s">
        <v>582</v>
      </c>
      <c r="D21" s="74" t="s">
        <v>864</v>
      </c>
      <c r="E21" s="87">
        <v>357056</v>
      </c>
      <c r="F21" s="84">
        <v>400663</v>
      </c>
      <c r="G21" s="22">
        <v>27.116974168631579</v>
      </c>
      <c r="H21" s="22">
        <v>13.589538954308953</v>
      </c>
      <c r="I21" s="22">
        <v>9.9133794667426347</v>
      </c>
      <c r="J21" s="22">
        <v>10.007139900398982</v>
      </c>
      <c r="K21" s="22">
        <v>27.23039176363158</v>
      </c>
      <c r="L21" s="22">
        <v>11.460555295736313</v>
      </c>
      <c r="M21" s="22">
        <v>8.3603155285997932</v>
      </c>
      <c r="N21" s="22">
        <v>8.8110853375128144</v>
      </c>
      <c r="O21" s="22">
        <v>27.300042816631578</v>
      </c>
      <c r="P21" s="22">
        <v>9.7644115580026742</v>
      </c>
      <c r="Q21" s="22">
        <v>7.1230022864929854</v>
      </c>
      <c r="R21" s="22">
        <v>8.3218871568700479</v>
      </c>
      <c r="S21" s="22">
        <v>27.412863081631578</v>
      </c>
      <c r="T21" s="22">
        <v>8.0923340415688774</v>
      </c>
      <c r="U21" s="22">
        <v>5.9032450177623241</v>
      </c>
      <c r="V21" s="22">
        <v>7.8226134996095027</v>
      </c>
      <c r="W21" s="22">
        <v>27.56697174463158</v>
      </c>
      <c r="X21" s="22">
        <v>6.5626609850584527</v>
      </c>
      <c r="Y21" s="22">
        <v>4.787369819918939</v>
      </c>
      <c r="Z21" s="22">
        <v>7.5496499874057434</v>
      </c>
      <c r="AA21" s="22">
        <v>27.768031004631577</v>
      </c>
      <c r="AB21" s="22">
        <v>5.0196612302413266</v>
      </c>
      <c r="AC21" s="22">
        <v>3.6617729812018411</v>
      </c>
      <c r="AD21" s="22">
        <v>6.8560722726423577</v>
      </c>
      <c r="AE21" s="22">
        <v>28.00784873663158</v>
      </c>
      <c r="AF21" s="22">
        <v>4.9058998048753457</v>
      </c>
      <c r="AG21" s="22">
        <v>3.5787856052413853</v>
      </c>
      <c r="AH21" s="22">
        <v>6.1624381338949874</v>
      </c>
      <c r="AI21" s="22">
        <v>28.27928957263158</v>
      </c>
      <c r="AJ21" s="22">
        <v>4.76476470812079</v>
      </c>
      <c r="AK21" s="22">
        <v>3.4758295171130449</v>
      </c>
      <c r="AL21" s="22">
        <v>5.5264389875209119</v>
      </c>
      <c r="AM21" s="22">
        <v>28.011701071678452</v>
      </c>
      <c r="AN21" s="22">
        <v>4.5437727793413476</v>
      </c>
      <c r="AO21" s="22">
        <v>3.3146189818297032</v>
      </c>
      <c r="AP21" s="22">
        <v>4.7544774549564792</v>
      </c>
      <c r="AQ21" s="22">
        <v>26.740415519236794</v>
      </c>
      <c r="AR21" s="22">
        <v>4.3375577882141343</v>
      </c>
      <c r="AS21" s="22">
        <v>3.1641880168316718</v>
      </c>
      <c r="AT21" s="22">
        <v>3.8676567570200433</v>
      </c>
      <c r="AU21" s="22">
        <v>22.720847356824994</v>
      </c>
      <c r="AV21" s="22">
        <v>3.685544390158138</v>
      </c>
      <c r="AW21" s="22">
        <v>2.688553320609699</v>
      </c>
      <c r="AX21" s="22">
        <v>0.86584886241377035</v>
      </c>
      <c r="AY21" s="22">
        <v>32.56580554263158</v>
      </c>
      <c r="AZ21" s="22">
        <v>5.898580562069399</v>
      </c>
      <c r="BA21" s="22">
        <v>4.3029323970115172</v>
      </c>
      <c r="BB21" s="22">
        <v>-1.2124773916707809</v>
      </c>
      <c r="BC21" s="22">
        <v>33.871479582631579</v>
      </c>
      <c r="BD21" s="22">
        <v>10.155727476555962</v>
      </c>
      <c r="BE21" s="22">
        <v>7.408461800979727</v>
      </c>
      <c r="BF21" s="22">
        <v>-2.4936887060998032</v>
      </c>
      <c r="BG21" s="22">
        <v>35.036914842631575</v>
      </c>
      <c r="BH21" s="22">
        <v>10.802204771631427</v>
      </c>
      <c r="BI21" s="22">
        <v>7.8800579871538252</v>
      </c>
      <c r="BJ21" s="22">
        <v>-3.2224144865225526</v>
      </c>
      <c r="BK21" s="25">
        <v>27.048788455631581</v>
      </c>
      <c r="BL21" s="25">
        <v>13.667138285085567</v>
      </c>
      <c r="BM21" s="25">
        <v>9.9699870981670937</v>
      </c>
      <c r="BN21" s="25">
        <v>10.515260920148574</v>
      </c>
      <c r="BO21" s="25">
        <v>27.105747733631578</v>
      </c>
      <c r="BP21" s="25">
        <v>11.811589405421692</v>
      </c>
      <c r="BQ21" s="25">
        <v>8.6163900243410865</v>
      </c>
      <c r="BR21" s="25">
        <v>9.8224234310568832</v>
      </c>
      <c r="BS21" s="25">
        <v>27.210632383631577</v>
      </c>
      <c r="BT21" s="25">
        <v>9.924698879443925</v>
      </c>
      <c r="BU21" s="25">
        <v>7.2399296558833246</v>
      </c>
      <c r="BV21" s="25">
        <v>9.3520092588684491</v>
      </c>
      <c r="BW21" s="25">
        <v>27.333753317631579</v>
      </c>
      <c r="BX21" s="25">
        <v>8.1725806804548498</v>
      </c>
      <c r="BY21" s="25">
        <v>5.9617838235953995</v>
      </c>
      <c r="BZ21" s="25">
        <v>8.8599884304079382</v>
      </c>
      <c r="CA21" s="25">
        <v>27.47591378963158</v>
      </c>
      <c r="CB21" s="25">
        <v>6.3738072742845526</v>
      </c>
      <c r="CC21" s="25">
        <v>4.6496036672261356</v>
      </c>
      <c r="CD21" s="25">
        <v>8.6177182383901574</v>
      </c>
      <c r="CE21" s="25">
        <v>27.64263836063158</v>
      </c>
      <c r="CF21" s="25">
        <v>4.633358560809036</v>
      </c>
      <c r="CG21" s="25">
        <v>3.3799705621518799</v>
      </c>
      <c r="CH21" s="25">
        <v>8.0059401520626139</v>
      </c>
      <c r="CI21" s="25">
        <v>27.574494636479248</v>
      </c>
      <c r="CJ21" s="25">
        <v>4.4728536054529915</v>
      </c>
      <c r="CK21" s="25">
        <v>3.2628844318507095</v>
      </c>
      <c r="CL21" s="25">
        <v>7.4428386203639008</v>
      </c>
      <c r="CM21" s="25">
        <v>26.420720574311552</v>
      </c>
      <c r="CN21" s="25">
        <v>4.2857001311326428</v>
      </c>
      <c r="CO21" s="25">
        <v>3.1263585779792202</v>
      </c>
      <c r="CP21" s="25">
        <v>6.9369605600692559</v>
      </c>
      <c r="CQ21" s="25">
        <v>25.522673332947814</v>
      </c>
      <c r="CR21" s="25">
        <v>4.1400280564725005</v>
      </c>
      <c r="CS21" s="25">
        <v>3.0200928276348522</v>
      </c>
      <c r="CT21" s="25">
        <v>6.2570106695585537</v>
      </c>
      <c r="CU21" s="25">
        <v>24.302785117766188</v>
      </c>
      <c r="CV21" s="25">
        <v>3.9421502177865171</v>
      </c>
      <c r="CW21" s="25">
        <v>2.8757436992686509</v>
      </c>
      <c r="CX21" s="25">
        <v>5.5522266634624877</v>
      </c>
      <c r="CY21" s="25">
        <v>22.279475793002696</v>
      </c>
      <c r="CZ21" s="25">
        <v>3.6139495915366879</v>
      </c>
      <c r="DA21" s="25">
        <v>2.6363259117943021</v>
      </c>
      <c r="DB21" s="25">
        <v>3.3645764659651576</v>
      </c>
      <c r="DC21" s="25">
        <v>30.885630366631581</v>
      </c>
      <c r="DD21" s="25">
        <v>5.3801731552865002</v>
      </c>
      <c r="DE21" s="25">
        <v>3.9247614112931708</v>
      </c>
      <c r="DF21" s="25">
        <v>1.6193244482950675</v>
      </c>
      <c r="DG21" s="25">
        <v>31.757208644631579</v>
      </c>
      <c r="DH21" s="25">
        <v>8.1730093952023619</v>
      </c>
      <c r="DI21" s="25">
        <v>5.9620965650349262</v>
      </c>
      <c r="DJ21" s="25">
        <v>0.39355703042668111</v>
      </c>
      <c r="DK21" s="25">
        <v>32.470603872631578</v>
      </c>
      <c r="DL21" s="25">
        <v>8.7300949790354405</v>
      </c>
      <c r="DM21" s="25">
        <v>6.3684827424142609</v>
      </c>
      <c r="DN21" s="25">
        <v>-0.31790674074638758</v>
      </c>
      <c r="DO21" s="27">
        <v>27.124463890631578</v>
      </c>
      <c r="DP21" s="27">
        <v>13.662493071735211</v>
      </c>
      <c r="DQ21" s="27">
        <v>9.9665984797010161</v>
      </c>
      <c r="DR21" s="27">
        <v>10.008982297397832</v>
      </c>
      <c r="DS21" s="27">
        <v>27.241032050631578</v>
      </c>
      <c r="DT21" s="27">
        <v>11.798084749988179</v>
      </c>
      <c r="DU21" s="27">
        <v>8.6065385662209728</v>
      </c>
      <c r="DV21" s="27">
        <v>8.7857959469437716</v>
      </c>
      <c r="DW21" s="27">
        <v>27.313403079631577</v>
      </c>
      <c r="DX21" s="27">
        <v>9.9021330974265602</v>
      </c>
      <c r="DY21" s="27">
        <v>7.2234682320738717</v>
      </c>
      <c r="DZ21" s="27">
        <v>8.3531659042639888</v>
      </c>
      <c r="EA21" s="27">
        <v>27.428482463631578</v>
      </c>
      <c r="EB21" s="27">
        <v>8.0537010570095244</v>
      </c>
      <c r="EC21" s="27">
        <v>5.8750627933942008</v>
      </c>
      <c r="ED21" s="27">
        <v>7.8676019174472245</v>
      </c>
      <c r="EE21" s="27">
        <v>27.58374954363158</v>
      </c>
      <c r="EF21" s="27">
        <v>6.2554323963733136</v>
      </c>
      <c r="EG21" s="27">
        <v>4.5632508418647308</v>
      </c>
      <c r="EH21" s="27">
        <v>7.6147246537445135</v>
      </c>
      <c r="EI21" s="27">
        <v>26.844512220848184</v>
      </c>
      <c r="EJ21" s="27">
        <v>4.3544432946669813</v>
      </c>
      <c r="EK21" s="27">
        <v>3.1765057587004737</v>
      </c>
      <c r="EL21" s="27">
        <v>6.9553477328040998</v>
      </c>
      <c r="EM21" s="27">
        <v>24.965265522503053</v>
      </c>
      <c r="EN21" s="27">
        <v>4.0496110400403236</v>
      </c>
      <c r="EO21" s="27">
        <v>2.9541348729789543</v>
      </c>
      <c r="EP21" s="27">
        <v>6.263519692780843</v>
      </c>
      <c r="EQ21" s="27">
        <v>23.971520925614492</v>
      </c>
      <c r="ER21" s="27">
        <v>3.8884159152813678</v>
      </c>
      <c r="ES21" s="27">
        <v>2.8365452737072467</v>
      </c>
      <c r="ET21" s="27">
        <v>5.6498966137244224</v>
      </c>
      <c r="EU21" s="27">
        <v>24.105632696684157</v>
      </c>
      <c r="EV21" s="27">
        <v>3.9101701605239647</v>
      </c>
      <c r="EW21" s="27">
        <v>2.8524146927381304</v>
      </c>
      <c r="EX21" s="27">
        <v>4.9152132470686851</v>
      </c>
      <c r="EY21" s="27">
        <v>23.898778604877538</v>
      </c>
      <c r="EZ21" s="27">
        <v>3.8766163970719987</v>
      </c>
      <c r="FA21" s="27">
        <v>2.8279376894523649</v>
      </c>
      <c r="FB21" s="27">
        <v>4.107363064019566</v>
      </c>
      <c r="FC21" s="27">
        <v>24.674896919330074</v>
      </c>
      <c r="FD21" s="27">
        <v>4.0025104033565091</v>
      </c>
      <c r="FE21" s="27">
        <v>2.9197756142769671</v>
      </c>
      <c r="FF21" s="27">
        <v>1.4708859324517043</v>
      </c>
      <c r="FG21" s="27">
        <v>31.806835963631578</v>
      </c>
      <c r="FH21" s="27">
        <v>6.447147772333321</v>
      </c>
      <c r="FI21" s="27">
        <v>4.7031045394692512</v>
      </c>
      <c r="FJ21" s="27">
        <v>-2.1449802547348185E-2</v>
      </c>
      <c r="FK21" s="27">
        <v>32.767660502631578</v>
      </c>
      <c r="FL21" s="27">
        <v>10.593595257685379</v>
      </c>
      <c r="FM21" s="27">
        <v>7.7278802510972104</v>
      </c>
      <c r="FN21" s="27">
        <v>-0.70027819458517726</v>
      </c>
      <c r="FO21" s="27">
        <v>33.524247732631579</v>
      </c>
      <c r="FP21" s="27">
        <v>11.212061499486847</v>
      </c>
      <c r="FQ21" s="27">
        <v>8.1790427638919603</v>
      </c>
      <c r="FR21" s="27">
        <v>-0.96216842731698193</v>
      </c>
      <c r="FS21" s="28">
        <v>27.121650116631578</v>
      </c>
      <c r="FT21" s="28">
        <v>13.594920020566585</v>
      </c>
      <c r="FU21" s="28">
        <v>9.917304879659655</v>
      </c>
      <c r="FV21" s="28">
        <v>10.020381355867137</v>
      </c>
      <c r="FW21" s="28">
        <v>27.240324736631578</v>
      </c>
      <c r="FX21" s="28">
        <v>11.512469988388638</v>
      </c>
      <c r="FY21" s="28">
        <v>8.3981865741070898</v>
      </c>
      <c r="FZ21" s="28">
        <v>8.852943370982679</v>
      </c>
      <c r="GA21" s="28">
        <v>27.331643639631579</v>
      </c>
      <c r="GB21" s="28">
        <v>9.9875287818586536</v>
      </c>
      <c r="GC21" s="28">
        <v>7.2857631949452299</v>
      </c>
      <c r="GD21" s="28">
        <v>8.3836882514197768</v>
      </c>
      <c r="GE21" s="28">
        <v>27.482147944631578</v>
      </c>
      <c r="GF21" s="28">
        <v>8.355111597103944</v>
      </c>
      <c r="GG21" s="28">
        <v>6.0949375860032911</v>
      </c>
      <c r="GH21" s="28">
        <v>7.9184392792147662</v>
      </c>
      <c r="GI21" s="28">
        <v>27.693627108631578</v>
      </c>
      <c r="GJ21" s="28">
        <v>6.7450972188095468</v>
      </c>
      <c r="GK21" s="28">
        <v>4.920454512470962</v>
      </c>
      <c r="GL21" s="28">
        <v>7.7272917081524497</v>
      </c>
      <c r="GM21" s="28">
        <v>28.001797317631578</v>
      </c>
      <c r="GN21" s="28">
        <v>5.0628744868204087</v>
      </c>
      <c r="GO21" s="28">
        <v>3.6932964502394952</v>
      </c>
      <c r="GP21" s="28">
        <v>7.1166899509119901</v>
      </c>
      <c r="GQ21" s="28">
        <v>28.403262143631579</v>
      </c>
      <c r="GR21" s="28">
        <v>4.8762651812776907</v>
      </c>
      <c r="GS21" s="28">
        <v>3.5571675599150954</v>
      </c>
      <c r="GT21" s="28">
        <v>6.5232551552205678</v>
      </c>
      <c r="GU21" s="28">
        <v>28.821046714478062</v>
      </c>
      <c r="GV21" s="28">
        <v>4.6750565843277414</v>
      </c>
      <c r="GW21" s="28">
        <v>3.4103886897678297</v>
      </c>
      <c r="GX21" s="28">
        <v>5.9750446603544205</v>
      </c>
      <c r="GY21" s="28">
        <v>27.351337471378127</v>
      </c>
      <c r="GZ21" s="28">
        <v>4.4366553235383446</v>
      </c>
      <c r="HA21" s="28">
        <v>3.2364782891647397</v>
      </c>
      <c r="HB21" s="28">
        <v>5.3559046306839733</v>
      </c>
      <c r="HC21" s="28">
        <v>25.558495297821249</v>
      </c>
      <c r="HD21" s="28">
        <v>4.1458387306788946</v>
      </c>
      <c r="HE21" s="28">
        <v>3.0243316335692763</v>
      </c>
      <c r="HF21" s="28">
        <v>4.6626692777506875</v>
      </c>
      <c r="HG21" s="28">
        <v>18.333841927607583</v>
      </c>
      <c r="HH21" s="28">
        <v>2.9739290619389309</v>
      </c>
      <c r="HI21" s="28">
        <v>2.169439846141842</v>
      </c>
      <c r="HJ21" s="28">
        <v>0.58632171262150479</v>
      </c>
      <c r="HK21" s="28">
        <v>28.257356171693676</v>
      </c>
      <c r="HL21" s="28">
        <v>4.5836204470606106</v>
      </c>
      <c r="HM21" s="28">
        <v>3.3436873006515468</v>
      </c>
      <c r="HN21" s="28">
        <v>-7.6264777165299691</v>
      </c>
      <c r="HO21" s="28">
        <v>35.837458892631581</v>
      </c>
      <c r="HP21" s="28">
        <v>7.3751341613932242</v>
      </c>
      <c r="HQ21" s="28">
        <v>5.3800576903931923</v>
      </c>
      <c r="HR21" s="28">
        <v>-14.424961695911954</v>
      </c>
      <c r="HS21" s="28">
        <v>36.151807982631581</v>
      </c>
      <c r="HT21" s="28">
        <v>7.4801263221196903</v>
      </c>
      <c r="HU21" s="28">
        <v>5.4566480098892542</v>
      </c>
      <c r="HV21" s="28">
        <v>-18.309864513228618</v>
      </c>
      <c r="HW21" s="29">
        <v>27.12652687663158</v>
      </c>
      <c r="HX21" s="29">
        <v>13.673086440579359</v>
      </c>
      <c r="HY21" s="29">
        <v>9.97432619478659</v>
      </c>
      <c r="HZ21" s="29">
        <v>10.023172406043308</v>
      </c>
      <c r="IA21" s="29">
        <v>27.272444615631578</v>
      </c>
      <c r="IB21" s="29">
        <v>13.521893411391879</v>
      </c>
      <c r="IC21" s="29">
        <v>9.8640329849800477</v>
      </c>
      <c r="ID21" s="29">
        <v>8.8018814684470499</v>
      </c>
      <c r="IE21" s="29">
        <v>27.39295555363158</v>
      </c>
      <c r="IF21" s="29">
        <v>13.457442485005272</v>
      </c>
      <c r="IG21" s="29">
        <v>9.8170169314993707</v>
      </c>
      <c r="IH21" s="29">
        <v>8.336669308630718</v>
      </c>
      <c r="II21" s="29">
        <v>27.565478039631579</v>
      </c>
      <c r="IJ21" s="29">
        <v>13.315658845311313</v>
      </c>
      <c r="IK21" s="29">
        <v>9.7135877403260782</v>
      </c>
      <c r="IL21" s="29">
        <v>7.9040366489875922</v>
      </c>
      <c r="IM21" s="29">
        <v>27.80205341363158</v>
      </c>
      <c r="IN21" s="29">
        <v>13.14398351650885</v>
      </c>
      <c r="IO21" s="29">
        <v>9.5883529781153261</v>
      </c>
      <c r="IP21" s="29">
        <v>7.7099744690966503</v>
      </c>
      <c r="IQ21" s="29">
        <v>28.217590522631578</v>
      </c>
      <c r="IR21" s="29">
        <v>12.936850972302921</v>
      </c>
      <c r="IS21" s="29">
        <v>9.4372526709210103</v>
      </c>
      <c r="IT21" s="29">
        <v>7.1134199520395143</v>
      </c>
      <c r="IU21" s="29">
        <v>28.71546269663158</v>
      </c>
      <c r="IV21" s="29">
        <v>12.682820066937904</v>
      </c>
      <c r="IW21" s="29">
        <v>9.2519406622038112</v>
      </c>
      <c r="IX21" s="29">
        <v>6.5098897519587169</v>
      </c>
      <c r="IY21" s="29">
        <v>29.317420137631579</v>
      </c>
      <c r="IZ21" s="29">
        <v>12.450405239324573</v>
      </c>
      <c r="JA21" s="29">
        <v>9.0823972812565152</v>
      </c>
      <c r="JB21" s="29">
        <v>5.9872169906414001</v>
      </c>
      <c r="JC21" s="29">
        <v>30.001418059631579</v>
      </c>
      <c r="JD21" s="29">
        <v>12.191464525504301</v>
      </c>
      <c r="JE21" s="29">
        <v>8.8935036356280417</v>
      </c>
      <c r="JF21" s="29">
        <v>5.1815344119695297</v>
      </c>
      <c r="JG21" s="29">
        <v>30.646859654631577</v>
      </c>
      <c r="JH21" s="29">
        <v>11.672387947121376</v>
      </c>
      <c r="JI21" s="29">
        <v>8.5148444985440221</v>
      </c>
      <c r="JJ21" s="29">
        <v>3.3360967427382491</v>
      </c>
      <c r="JK21" s="29">
        <v>33.350709442631583</v>
      </c>
      <c r="JL21" s="29">
        <v>11.211783311275923</v>
      </c>
      <c r="JM21" s="29">
        <v>8.1788398294651667</v>
      </c>
      <c r="JN21" s="29">
        <v>-5.0134283934769925</v>
      </c>
      <c r="JO21" s="29">
        <v>34.888836472631581</v>
      </c>
      <c r="JP21" s="29">
        <v>9.4409478370893858</v>
      </c>
      <c r="JQ21" s="29">
        <v>6.8870400055120546</v>
      </c>
      <c r="JR21" s="29">
        <v>-11.943024841062169</v>
      </c>
      <c r="JS21" s="29">
        <v>35.416470302631581</v>
      </c>
      <c r="JT21" s="29">
        <v>8.3207879585722502</v>
      </c>
      <c r="JU21" s="29">
        <v>6.0698989695654539</v>
      </c>
      <c r="JV21" s="29">
        <v>-16.329449453059418</v>
      </c>
      <c r="JW21" s="29">
        <v>35.167278452631578</v>
      </c>
      <c r="JX21" s="29">
        <v>8.1173700720791651</v>
      </c>
      <c r="JY21" s="29">
        <v>5.9215084534553162</v>
      </c>
      <c r="JZ21" s="29">
        <v>-15.990991814716693</v>
      </c>
    </row>
    <row r="22" spans="1:286" ht="15" thickBot="1" x14ac:dyDescent="0.4">
      <c r="A22" s="2"/>
      <c r="B22" s="74" t="s">
        <v>467</v>
      </c>
      <c r="C22" s="74" t="s">
        <v>468</v>
      </c>
      <c r="D22" s="74" t="s">
        <v>865</v>
      </c>
      <c r="E22" s="87">
        <v>350275</v>
      </c>
      <c r="F22" s="84">
        <v>430526</v>
      </c>
      <c r="G22" s="22">
        <v>5.40064067568421</v>
      </c>
      <c r="H22" s="22">
        <v>5.40064067568421</v>
      </c>
      <c r="I22" s="22">
        <v>5.40064067568421</v>
      </c>
      <c r="J22" s="22">
        <v>3.4156829882981068</v>
      </c>
      <c r="K22" s="22">
        <v>5.4355974316842097</v>
      </c>
      <c r="L22" s="22">
        <v>5.4355974316842097</v>
      </c>
      <c r="M22" s="22">
        <v>5.4355974316842097</v>
      </c>
      <c r="N22" s="22">
        <v>2.9962610916755619</v>
      </c>
      <c r="O22" s="22">
        <v>5.4672952836842095</v>
      </c>
      <c r="P22" s="22">
        <v>5.4672952836842095</v>
      </c>
      <c r="Q22" s="22">
        <v>5.4672952836842095</v>
      </c>
      <c r="R22" s="22">
        <v>2.6511643769544042</v>
      </c>
      <c r="S22" s="22">
        <v>5.5109043446842101</v>
      </c>
      <c r="T22" s="22">
        <v>5.5109043446842101</v>
      </c>
      <c r="U22" s="22">
        <v>5.5109043446842101</v>
      </c>
      <c r="V22" s="22">
        <v>2.3138244683165308</v>
      </c>
      <c r="W22" s="22">
        <v>5.5675948316842092</v>
      </c>
      <c r="X22" s="22">
        <v>5.5675948316842092</v>
      </c>
      <c r="Y22" s="22">
        <v>5.5675948316842092</v>
      </c>
      <c r="Z22" s="22">
        <v>2.2181373915203997</v>
      </c>
      <c r="AA22" s="22">
        <v>5.6349840106842102</v>
      </c>
      <c r="AB22" s="22">
        <v>5.6349840106842102</v>
      </c>
      <c r="AC22" s="22">
        <v>5.6349840106842102</v>
      </c>
      <c r="AD22" s="22">
        <v>1.8880814365602809</v>
      </c>
      <c r="AE22" s="22">
        <v>5.7130350016842097</v>
      </c>
      <c r="AF22" s="22">
        <v>5.7130350016842097</v>
      </c>
      <c r="AG22" s="22">
        <v>5.7130350016842097</v>
      </c>
      <c r="AH22" s="22">
        <v>1.5289593670942452</v>
      </c>
      <c r="AI22" s="22">
        <v>5.7987448946842095</v>
      </c>
      <c r="AJ22" s="22">
        <v>5.7987448946842095</v>
      </c>
      <c r="AK22" s="22">
        <v>5.7987448946842095</v>
      </c>
      <c r="AL22" s="22">
        <v>1.1743908938739835</v>
      </c>
      <c r="AM22" s="22">
        <v>5.8914371396842098</v>
      </c>
      <c r="AN22" s="22">
        <v>5.8914371396842098</v>
      </c>
      <c r="AO22" s="22">
        <v>5.8914371396842098</v>
      </c>
      <c r="AP22" s="22">
        <v>0.84691417260510704</v>
      </c>
      <c r="AQ22" s="22">
        <v>5.9948337186842098</v>
      </c>
      <c r="AR22" s="22">
        <v>5.9948337186842098</v>
      </c>
      <c r="AS22" s="22">
        <v>5.9948337186842098</v>
      </c>
      <c r="AT22" s="22">
        <v>0.34354569508095878</v>
      </c>
      <c r="AU22" s="22">
        <v>6.4430007816842103</v>
      </c>
      <c r="AV22" s="22">
        <v>6.4430007816842103</v>
      </c>
      <c r="AW22" s="22">
        <v>6.4430007816842103</v>
      </c>
      <c r="AX22" s="22">
        <v>-1.1709706719777451</v>
      </c>
      <c r="AY22" s="22">
        <v>6.7971599856842095</v>
      </c>
      <c r="AZ22" s="22">
        <v>6.7971599856842095</v>
      </c>
      <c r="BA22" s="22">
        <v>6.7971599856842095</v>
      </c>
      <c r="BB22" s="22">
        <v>-1.7874572374609237</v>
      </c>
      <c r="BC22" s="22">
        <v>7.0235878936842102</v>
      </c>
      <c r="BD22" s="22">
        <v>7.0235878936842102</v>
      </c>
      <c r="BE22" s="22">
        <v>7.0235878936842102</v>
      </c>
      <c r="BF22" s="22">
        <v>-1.8147877179759782</v>
      </c>
      <c r="BG22" s="22">
        <v>7.1972144796842095</v>
      </c>
      <c r="BH22" s="22">
        <v>7.1972144796842095</v>
      </c>
      <c r="BI22" s="22">
        <v>7.1972144796842095</v>
      </c>
      <c r="BJ22" s="22">
        <v>-1.4341717030105769</v>
      </c>
      <c r="BK22" s="25">
        <v>5.3835430356842098</v>
      </c>
      <c r="BL22" s="25">
        <v>5.3835430356842098</v>
      </c>
      <c r="BM22" s="25">
        <v>5.3835430356842098</v>
      </c>
      <c r="BN22" s="25">
        <v>3.6652093363951819</v>
      </c>
      <c r="BO22" s="25">
        <v>5.4044198646842094</v>
      </c>
      <c r="BP22" s="25">
        <v>5.4044198646842094</v>
      </c>
      <c r="BQ22" s="25">
        <v>5.4044198646842094</v>
      </c>
      <c r="BR22" s="25">
        <v>3.4677665475513733</v>
      </c>
      <c r="BS22" s="25">
        <v>5.44089126168421</v>
      </c>
      <c r="BT22" s="25">
        <v>5.44089126168421</v>
      </c>
      <c r="BU22" s="25">
        <v>5.44089126168421</v>
      </c>
      <c r="BV22" s="25">
        <v>3.145554516514939</v>
      </c>
      <c r="BW22" s="25">
        <v>5.4801067136842097</v>
      </c>
      <c r="BX22" s="25">
        <v>5.4801067136842097</v>
      </c>
      <c r="BY22" s="25">
        <v>5.4801067136842097</v>
      </c>
      <c r="BZ22" s="25">
        <v>2.842085794318618</v>
      </c>
      <c r="CA22" s="25">
        <v>5.5248824806842096</v>
      </c>
      <c r="CB22" s="25">
        <v>5.5248824806842096</v>
      </c>
      <c r="CC22" s="25">
        <v>5.5248824806842096</v>
      </c>
      <c r="CD22" s="25">
        <v>2.7854226786718259</v>
      </c>
      <c r="CE22" s="25">
        <v>5.5750734236842092</v>
      </c>
      <c r="CF22" s="25">
        <v>5.5750734236842092</v>
      </c>
      <c r="CG22" s="25">
        <v>5.5750734236842092</v>
      </c>
      <c r="CH22" s="25">
        <v>2.5171038678762114</v>
      </c>
      <c r="CI22" s="25">
        <v>5.6314202956842099</v>
      </c>
      <c r="CJ22" s="25">
        <v>5.6314202956842099</v>
      </c>
      <c r="CK22" s="25">
        <v>5.6314202956842099</v>
      </c>
      <c r="CL22" s="25">
        <v>2.2216417722682031</v>
      </c>
      <c r="CM22" s="25">
        <v>5.6917799986842095</v>
      </c>
      <c r="CN22" s="25">
        <v>5.6917799986842095</v>
      </c>
      <c r="CO22" s="25">
        <v>5.6917799986842095</v>
      </c>
      <c r="CP22" s="25">
        <v>1.9296397708426269</v>
      </c>
      <c r="CQ22" s="25">
        <v>5.7560286546842097</v>
      </c>
      <c r="CR22" s="25">
        <v>5.7560286546842097</v>
      </c>
      <c r="CS22" s="25">
        <v>5.7560286546842097</v>
      </c>
      <c r="CT22" s="25">
        <v>1.6642293820709835</v>
      </c>
      <c r="CU22" s="25">
        <v>5.8229390586842094</v>
      </c>
      <c r="CV22" s="25">
        <v>5.8229390586842094</v>
      </c>
      <c r="CW22" s="25">
        <v>5.8229390586842094</v>
      </c>
      <c r="CX22" s="25">
        <v>1.2923229598413073</v>
      </c>
      <c r="CY22" s="25">
        <v>6.0134824656842092</v>
      </c>
      <c r="CZ22" s="25">
        <v>6.0134824656842092</v>
      </c>
      <c r="DA22" s="25">
        <v>6.0134824656842092</v>
      </c>
      <c r="DB22" s="25">
        <v>0.36360545638041053</v>
      </c>
      <c r="DC22" s="25">
        <v>6.1663826156842099</v>
      </c>
      <c r="DD22" s="25">
        <v>6.1663826156842099</v>
      </c>
      <c r="DE22" s="25">
        <v>6.1663826156842099</v>
      </c>
      <c r="DF22" s="25">
        <v>-0.33679594720491579</v>
      </c>
      <c r="DG22" s="25">
        <v>6.2837088476842098</v>
      </c>
      <c r="DH22" s="25">
        <v>6.2837088476842098</v>
      </c>
      <c r="DI22" s="25">
        <v>6.2837088476842098</v>
      </c>
      <c r="DJ22" s="25">
        <v>-0.76797772095885364</v>
      </c>
      <c r="DK22" s="25">
        <v>6.3687706876842096</v>
      </c>
      <c r="DL22" s="25">
        <v>6.3687706876842096</v>
      </c>
      <c r="DM22" s="25">
        <v>6.3687706876842096</v>
      </c>
      <c r="DN22" s="25">
        <v>-0.88092736521835846</v>
      </c>
      <c r="DO22" s="27">
        <v>5.4006693636842096</v>
      </c>
      <c r="DP22" s="27">
        <v>5.4006693636842096</v>
      </c>
      <c r="DQ22" s="27">
        <v>5.4006693636842096</v>
      </c>
      <c r="DR22" s="27">
        <v>3.4201225879758761</v>
      </c>
      <c r="DS22" s="27">
        <v>5.4356834656842095</v>
      </c>
      <c r="DT22" s="27">
        <v>5.4356834656842095</v>
      </c>
      <c r="DU22" s="27">
        <v>5.4356834656842095</v>
      </c>
      <c r="DV22" s="27">
        <v>3.0066971683626758</v>
      </c>
      <c r="DW22" s="27">
        <v>5.4674667136842094</v>
      </c>
      <c r="DX22" s="27">
        <v>5.4674667136842094</v>
      </c>
      <c r="DY22" s="27">
        <v>5.4674667136842094</v>
      </c>
      <c r="DZ22" s="27">
        <v>2.668568647028791</v>
      </c>
      <c r="EA22" s="27">
        <v>5.5111880826842095</v>
      </c>
      <c r="EB22" s="27">
        <v>5.5111880826842095</v>
      </c>
      <c r="EC22" s="27">
        <v>5.5111880826842095</v>
      </c>
      <c r="ED22" s="27">
        <v>2.3383066453794106</v>
      </c>
      <c r="EE22" s="27">
        <v>5.5677249466842103</v>
      </c>
      <c r="EF22" s="27">
        <v>5.5677249466842103</v>
      </c>
      <c r="EG22" s="27">
        <v>5.5677249466842103</v>
      </c>
      <c r="EH22" s="27">
        <v>2.2486969569020259</v>
      </c>
      <c r="EI22" s="27">
        <v>5.6347549506842096</v>
      </c>
      <c r="EJ22" s="27">
        <v>5.6347549506842096</v>
      </c>
      <c r="EK22" s="27">
        <v>5.6347549506842096</v>
      </c>
      <c r="EL22" s="27">
        <v>1.9271728856330235</v>
      </c>
      <c r="EM22" s="27">
        <v>5.7124935026842092</v>
      </c>
      <c r="EN22" s="27">
        <v>5.7124935026842092</v>
      </c>
      <c r="EO22" s="27">
        <v>5.7124935026842092</v>
      </c>
      <c r="EP22" s="27">
        <v>1.5762298264362791</v>
      </c>
      <c r="EQ22" s="27">
        <v>5.79802113668421</v>
      </c>
      <c r="ER22" s="27">
        <v>5.79802113668421</v>
      </c>
      <c r="ES22" s="27">
        <v>5.79802113668421</v>
      </c>
      <c r="ET22" s="27">
        <v>1.2290988209454703</v>
      </c>
      <c r="EU22" s="27">
        <v>5.8893913236842099</v>
      </c>
      <c r="EV22" s="27">
        <v>5.8893913236842099</v>
      </c>
      <c r="EW22" s="27">
        <v>5.8893913236842099</v>
      </c>
      <c r="EX22" s="27">
        <v>0.91478036259182005</v>
      </c>
      <c r="EY22" s="27">
        <v>5.9870091096842097</v>
      </c>
      <c r="EZ22" s="27">
        <v>5.9870091096842097</v>
      </c>
      <c r="FA22" s="27">
        <v>5.9870091096842097</v>
      </c>
      <c r="FB22" s="27">
        <v>0.45086740601591302</v>
      </c>
      <c r="FC22" s="27">
        <v>6.3990376306842096</v>
      </c>
      <c r="FD22" s="27">
        <v>6.3990376306842096</v>
      </c>
      <c r="FE22" s="27">
        <v>6.3990376306842096</v>
      </c>
      <c r="FF22" s="27">
        <v>-0.934778897188</v>
      </c>
      <c r="FG22" s="27">
        <v>6.6977973356842098</v>
      </c>
      <c r="FH22" s="27">
        <v>6.6977973356842098</v>
      </c>
      <c r="FI22" s="27">
        <v>6.6977973356842098</v>
      </c>
      <c r="FJ22" s="27">
        <v>-1.4490114036637642</v>
      </c>
      <c r="FK22" s="27">
        <v>6.8956911176842102</v>
      </c>
      <c r="FL22" s="27">
        <v>6.8956911176842102</v>
      </c>
      <c r="FM22" s="27">
        <v>6.8956911176842102</v>
      </c>
      <c r="FN22" s="27">
        <v>-1.4460268887830665</v>
      </c>
      <c r="FO22" s="27">
        <v>7.0335454186842092</v>
      </c>
      <c r="FP22" s="27">
        <v>7.0335454186842092</v>
      </c>
      <c r="FQ22" s="27">
        <v>7.0335454186842092</v>
      </c>
      <c r="FR22" s="27">
        <v>-1.0546742033695509</v>
      </c>
      <c r="FS22" s="28">
        <v>5.3996462896842097</v>
      </c>
      <c r="FT22" s="28">
        <v>5.3996462896842097</v>
      </c>
      <c r="FU22" s="28">
        <v>5.3996462896842097</v>
      </c>
      <c r="FV22" s="28">
        <v>3.4288247069433631</v>
      </c>
      <c r="FW22" s="28">
        <v>5.43681261568421</v>
      </c>
      <c r="FX22" s="28">
        <v>5.43681261568421</v>
      </c>
      <c r="FY22" s="28">
        <v>5.43681261568421</v>
      </c>
      <c r="FZ22" s="28">
        <v>3.0213907222614491</v>
      </c>
      <c r="GA22" s="28">
        <v>5.4775772696842093</v>
      </c>
      <c r="GB22" s="28">
        <v>5.4775772696842093</v>
      </c>
      <c r="GC22" s="28">
        <v>5.4775772696842093</v>
      </c>
      <c r="GD22" s="28">
        <v>2.6937775731126434</v>
      </c>
      <c r="GE22" s="28">
        <v>5.5367322126842096</v>
      </c>
      <c r="GF22" s="28">
        <v>5.5367322126842096</v>
      </c>
      <c r="GG22" s="28">
        <v>5.5367322126842096</v>
      </c>
      <c r="GH22" s="28">
        <v>2.3789485222180264</v>
      </c>
      <c r="GI22" s="28">
        <v>5.6172365436842098</v>
      </c>
      <c r="GJ22" s="28">
        <v>5.6172365436842098</v>
      </c>
      <c r="GK22" s="28">
        <v>5.6172365436842098</v>
      </c>
      <c r="GL22" s="28">
        <v>2.3152100881888131</v>
      </c>
      <c r="GM22" s="28">
        <v>5.7189571526842098</v>
      </c>
      <c r="GN22" s="28">
        <v>5.7189571526842098</v>
      </c>
      <c r="GO22" s="28">
        <v>5.7189571526842098</v>
      </c>
      <c r="GP22" s="28">
        <v>2.021415894368265</v>
      </c>
      <c r="GQ22" s="28">
        <v>5.8445135426842096</v>
      </c>
      <c r="GR22" s="28">
        <v>5.8445135426842096</v>
      </c>
      <c r="GS22" s="28">
        <v>5.8445135426842096</v>
      </c>
      <c r="GT22" s="28">
        <v>1.6907378174586682</v>
      </c>
      <c r="GU22" s="28">
        <v>5.9894338176842101</v>
      </c>
      <c r="GV22" s="28">
        <v>5.9894338176842101</v>
      </c>
      <c r="GW22" s="28">
        <v>5.9894338176842101</v>
      </c>
      <c r="GX22" s="28">
        <v>1.3735096256364443</v>
      </c>
      <c r="GY22" s="28">
        <v>6.1512218976842092</v>
      </c>
      <c r="GZ22" s="28">
        <v>6.1512218976842092</v>
      </c>
      <c r="HA22" s="28">
        <v>6.1512218976842092</v>
      </c>
      <c r="HB22" s="28">
        <v>1.1265683347137454</v>
      </c>
      <c r="HC22" s="28">
        <v>6.3326366536842098</v>
      </c>
      <c r="HD22" s="28">
        <v>6.3326366536842098</v>
      </c>
      <c r="HE22" s="28">
        <v>6.3326366536842098</v>
      </c>
      <c r="HF22" s="28">
        <v>0.76937467204994547</v>
      </c>
      <c r="HG22" s="28">
        <v>7.0014275296842099</v>
      </c>
      <c r="HH22" s="28">
        <v>7.0014275296842099</v>
      </c>
      <c r="HI22" s="28">
        <v>7.0014275296842099</v>
      </c>
      <c r="HJ22" s="28">
        <v>-0.61038239063915256</v>
      </c>
      <c r="HK22" s="28">
        <v>7.5404687316842098</v>
      </c>
      <c r="HL22" s="28">
        <v>7.5404687316842098</v>
      </c>
      <c r="HM22" s="28">
        <v>7.5404687316842098</v>
      </c>
      <c r="HN22" s="28">
        <v>-2.7746182962086579</v>
      </c>
      <c r="HO22" s="28">
        <v>7.8422755436842095</v>
      </c>
      <c r="HP22" s="28">
        <v>7.8422755436842095</v>
      </c>
      <c r="HQ22" s="28">
        <v>7.8422755436842095</v>
      </c>
      <c r="HR22" s="28">
        <v>-4.3907721303043985</v>
      </c>
      <c r="HS22" s="28">
        <v>7.9216203546842099</v>
      </c>
      <c r="HT22" s="28">
        <v>7.9216203546842099</v>
      </c>
      <c r="HU22" s="28">
        <v>7.9216203546842099</v>
      </c>
      <c r="HV22" s="28">
        <v>-5.2930396117091227</v>
      </c>
      <c r="HW22" s="29">
        <v>5.4042088276842097</v>
      </c>
      <c r="HX22" s="29">
        <v>5.4042088276842097</v>
      </c>
      <c r="HY22" s="29">
        <v>5.4042088276842097</v>
      </c>
      <c r="HZ22" s="29">
        <v>3.3934549842178541</v>
      </c>
      <c r="IA22" s="29">
        <v>5.4546225216842092</v>
      </c>
      <c r="IB22" s="29">
        <v>5.4546225216842092</v>
      </c>
      <c r="IC22" s="29">
        <v>5.4546225216842092</v>
      </c>
      <c r="ID22" s="29">
        <v>2.9231229657041702</v>
      </c>
      <c r="IE22" s="29">
        <v>5.5039737456842097</v>
      </c>
      <c r="IF22" s="29">
        <v>5.5039737456842097</v>
      </c>
      <c r="IG22" s="29">
        <v>5.5039737456842097</v>
      </c>
      <c r="IH22" s="29">
        <v>2.5713550762544219</v>
      </c>
      <c r="II22" s="29">
        <v>5.5668363216842103</v>
      </c>
      <c r="IJ22" s="29">
        <v>5.5668363216842103</v>
      </c>
      <c r="IK22" s="29">
        <v>5.5668363216842103</v>
      </c>
      <c r="IL22" s="29">
        <v>2.2519675878400198</v>
      </c>
      <c r="IM22" s="29">
        <v>5.6503277946842099</v>
      </c>
      <c r="IN22" s="29">
        <v>5.6503277946842099</v>
      </c>
      <c r="IO22" s="29">
        <v>5.6503277946842099</v>
      </c>
      <c r="IP22" s="29">
        <v>2.1845775492835005</v>
      </c>
      <c r="IQ22" s="29">
        <v>5.7511220406842094</v>
      </c>
      <c r="IR22" s="29">
        <v>5.7511220406842094</v>
      </c>
      <c r="IS22" s="29">
        <v>5.7511220406842094</v>
      </c>
      <c r="IT22" s="29">
        <v>1.9058272935722478</v>
      </c>
      <c r="IU22" s="29">
        <v>5.8780645116842098</v>
      </c>
      <c r="IV22" s="29">
        <v>5.8780645116842098</v>
      </c>
      <c r="IW22" s="29">
        <v>5.8780645116842098</v>
      </c>
      <c r="IX22" s="29">
        <v>1.5990760726279554</v>
      </c>
      <c r="IY22" s="29">
        <v>6.0189223826842095</v>
      </c>
      <c r="IZ22" s="29">
        <v>6.0189223826842095</v>
      </c>
      <c r="JA22" s="29">
        <v>6.0189223826842095</v>
      </c>
      <c r="JB22" s="29">
        <v>1.3205059552711411</v>
      </c>
      <c r="JC22" s="29">
        <v>6.1753595176842095</v>
      </c>
      <c r="JD22" s="29">
        <v>6.1753595176842095</v>
      </c>
      <c r="JE22" s="29">
        <v>6.1753595176842095</v>
      </c>
      <c r="JF22" s="29">
        <v>1.0596433341755791</v>
      </c>
      <c r="JG22" s="29">
        <v>6.3629956586842091</v>
      </c>
      <c r="JH22" s="29">
        <v>6.3629956586842091</v>
      </c>
      <c r="JI22" s="29">
        <v>6.3629956586842091</v>
      </c>
      <c r="JJ22" s="29">
        <v>0.3663904548553063</v>
      </c>
      <c r="JK22" s="29">
        <v>7.0099702166842093</v>
      </c>
      <c r="JL22" s="29">
        <v>7.0099702166842093</v>
      </c>
      <c r="JM22" s="29">
        <v>7.0099702166842093</v>
      </c>
      <c r="JN22" s="29">
        <v>-2.3236575616385373</v>
      </c>
      <c r="JO22" s="29">
        <v>7.4016676526842096</v>
      </c>
      <c r="JP22" s="29">
        <v>7.4016676526842096</v>
      </c>
      <c r="JQ22" s="29">
        <v>7.4016676526842096</v>
      </c>
      <c r="JR22" s="29">
        <v>-4.1841173052638752</v>
      </c>
      <c r="JS22" s="29">
        <v>7.5353780436842097</v>
      </c>
      <c r="JT22" s="29">
        <v>7.5353780436842097</v>
      </c>
      <c r="JU22" s="29">
        <v>7.5353780436842097</v>
      </c>
      <c r="JV22" s="29">
        <v>-5.2064004327020967</v>
      </c>
      <c r="JW22" s="29">
        <v>7.3933472646842091</v>
      </c>
      <c r="JX22" s="29">
        <v>7.3933472646842091</v>
      </c>
      <c r="JY22" s="29">
        <v>7.3933472646842091</v>
      </c>
      <c r="JZ22" s="29">
        <v>-4.6083095462927659</v>
      </c>
    </row>
    <row r="23" spans="1:286" ht="15" thickBot="1" x14ac:dyDescent="0.4">
      <c r="A23" s="2"/>
      <c r="B23" s="74" t="s">
        <v>469</v>
      </c>
      <c r="C23" s="74" t="s">
        <v>470</v>
      </c>
      <c r="D23" s="74" t="s">
        <v>866</v>
      </c>
      <c r="E23" s="87">
        <v>377188</v>
      </c>
      <c r="F23" s="84">
        <v>392252</v>
      </c>
      <c r="G23" s="22">
        <v>29.283014594052631</v>
      </c>
      <c r="H23" s="22">
        <v>9.2908924595172504</v>
      </c>
      <c r="I23" s="22">
        <v>6.7775766967199447</v>
      </c>
      <c r="J23" s="22">
        <v>13.812116613341988</v>
      </c>
      <c r="K23" s="22">
        <v>29.346621241052631</v>
      </c>
      <c r="L23" s="22">
        <v>9.1557845769762238</v>
      </c>
      <c r="M23" s="22">
        <v>6.6790173774464527</v>
      </c>
      <c r="N23" s="22">
        <v>13.132233214857269</v>
      </c>
      <c r="O23" s="22">
        <v>29.383726115052632</v>
      </c>
      <c r="P23" s="22">
        <v>9.0359056945433291</v>
      </c>
      <c r="Q23" s="22">
        <v>6.591567401726012</v>
      </c>
      <c r="R23" s="22">
        <v>12.747259546301624</v>
      </c>
      <c r="S23" s="22">
        <v>29.448939493052631</v>
      </c>
      <c r="T23" s="22">
        <v>8.8457345122886899</v>
      </c>
      <c r="U23" s="22">
        <v>6.4528401719305117</v>
      </c>
      <c r="V23" s="22">
        <v>12.326882075054618</v>
      </c>
      <c r="W23" s="22">
        <v>29.53543775305263</v>
      </c>
      <c r="X23" s="22">
        <v>8.7902020648767465</v>
      </c>
      <c r="Y23" s="22">
        <v>6.4123300246942829</v>
      </c>
      <c r="Z23" s="22">
        <v>12.14980702447332</v>
      </c>
      <c r="AA23" s="22">
        <v>29.639115964052628</v>
      </c>
      <c r="AB23" s="22">
        <v>8.637386352190358</v>
      </c>
      <c r="AC23" s="22">
        <v>6.3008530898671058</v>
      </c>
      <c r="AD23" s="22">
        <v>11.841699119261216</v>
      </c>
      <c r="AE23" s="22">
        <v>29.752762520052631</v>
      </c>
      <c r="AF23" s="22">
        <v>8.4771008765057694</v>
      </c>
      <c r="AG23" s="22">
        <v>6.183927066930555</v>
      </c>
      <c r="AH23" s="22">
        <v>11.320476707803389</v>
      </c>
      <c r="AI23" s="22">
        <v>29.875152272052631</v>
      </c>
      <c r="AJ23" s="22">
        <v>8.3932166025870956</v>
      </c>
      <c r="AK23" s="22">
        <v>6.1227346569861165</v>
      </c>
      <c r="AL23" s="22">
        <v>10.965162461263645</v>
      </c>
      <c r="AM23" s="22">
        <v>30.007171791052631</v>
      </c>
      <c r="AN23" s="22">
        <v>8.230871535233975</v>
      </c>
      <c r="AO23" s="22">
        <v>6.0043061906020467</v>
      </c>
      <c r="AP23" s="22">
        <v>10.276682190383369</v>
      </c>
      <c r="AQ23" s="22">
        <v>30.156301971052631</v>
      </c>
      <c r="AR23" s="22">
        <v>8.1029505961566972</v>
      </c>
      <c r="AS23" s="22">
        <v>5.9109896465251026</v>
      </c>
      <c r="AT23" s="22">
        <v>9.751300699883835</v>
      </c>
      <c r="AU23" s="22">
        <v>30.76643606305263</v>
      </c>
      <c r="AV23" s="22">
        <v>7.4685863803792873</v>
      </c>
      <c r="AW23" s="22">
        <v>5.4482297830545283</v>
      </c>
      <c r="AX23" s="22">
        <v>7.8886353218472216</v>
      </c>
      <c r="AY23" s="22">
        <v>31.234232041052628</v>
      </c>
      <c r="AZ23" s="22">
        <v>7.0438945855791957</v>
      </c>
      <c r="BA23" s="22">
        <v>5.1384230315215511</v>
      </c>
      <c r="BB23" s="22">
        <v>6.9235987940680133</v>
      </c>
      <c r="BC23" s="22">
        <v>31.536321042052631</v>
      </c>
      <c r="BD23" s="22">
        <v>6.8969681737867017</v>
      </c>
      <c r="BE23" s="22">
        <v>5.0312422597026476</v>
      </c>
      <c r="BF23" s="22">
        <v>6.787523934825753</v>
      </c>
      <c r="BG23" s="22">
        <v>31.729729131052629</v>
      </c>
      <c r="BH23" s="22">
        <v>6.8968583732615665</v>
      </c>
      <c r="BI23" s="22">
        <v>5.0311621617482603</v>
      </c>
      <c r="BJ23" s="22">
        <v>6.994962360964756</v>
      </c>
      <c r="BK23" s="25">
        <v>29.246661885052632</v>
      </c>
      <c r="BL23" s="25">
        <v>9.3097627949237669</v>
      </c>
      <c r="BM23" s="25">
        <v>6.7913423436766571</v>
      </c>
      <c r="BN23" s="25">
        <v>14.073536846136699</v>
      </c>
      <c r="BO23" s="25">
        <v>29.280296181052631</v>
      </c>
      <c r="BP23" s="25">
        <v>9.1706558219756396</v>
      </c>
      <c r="BQ23" s="25">
        <v>6.689865743628542</v>
      </c>
      <c r="BR23" s="25">
        <v>13.65501939498394</v>
      </c>
      <c r="BS23" s="25">
        <v>29.342415374052631</v>
      </c>
      <c r="BT23" s="25">
        <v>9.0584517538385452</v>
      </c>
      <c r="BU23" s="25">
        <v>6.6080144380842452</v>
      </c>
      <c r="BV23" s="25">
        <v>13.285075559769163</v>
      </c>
      <c r="BW23" s="25">
        <v>29.419755097052629</v>
      </c>
      <c r="BX23" s="25">
        <v>8.9255966302160914</v>
      </c>
      <c r="BY23" s="25">
        <v>6.5110984750778051</v>
      </c>
      <c r="BZ23" s="25">
        <v>12.889952406511002</v>
      </c>
      <c r="CA23" s="25">
        <v>29.503483407052631</v>
      </c>
      <c r="CB23" s="25">
        <v>8.8284901131101634</v>
      </c>
      <c r="CC23" s="25">
        <v>6.4402606228150132</v>
      </c>
      <c r="CD23" s="25">
        <v>12.819861953718616</v>
      </c>
      <c r="CE23" s="25">
        <v>29.596857187052631</v>
      </c>
      <c r="CF23" s="25">
        <v>8.7569496692041326</v>
      </c>
      <c r="CG23" s="25">
        <v>6.3880728650077607</v>
      </c>
      <c r="CH23" s="25">
        <v>12.522899301953117</v>
      </c>
      <c r="CI23" s="25">
        <v>29.698915418052628</v>
      </c>
      <c r="CJ23" s="25">
        <v>8.6455403840398208</v>
      </c>
      <c r="CK23" s="25">
        <v>6.3068013425767386</v>
      </c>
      <c r="CL23" s="25">
        <v>12.03071703095828</v>
      </c>
      <c r="CM23" s="25">
        <v>29.80784147305263</v>
      </c>
      <c r="CN23" s="25">
        <v>8.5625603860485082</v>
      </c>
      <c r="CO23" s="25">
        <v>6.2462685893315237</v>
      </c>
      <c r="CP23" s="25">
        <v>11.718431041196947</v>
      </c>
      <c r="CQ23" s="25">
        <v>29.92362313605263</v>
      </c>
      <c r="CR23" s="25">
        <v>8.4588395453740794</v>
      </c>
      <c r="CS23" s="25">
        <v>6.1706056801134634</v>
      </c>
      <c r="CT23" s="25">
        <v>11.225228241426061</v>
      </c>
      <c r="CU23" s="25">
        <v>30.044525745052631</v>
      </c>
      <c r="CV23" s="25">
        <v>8.369893686909224</v>
      </c>
      <c r="CW23" s="25">
        <v>6.1057209147125224</v>
      </c>
      <c r="CX23" s="25">
        <v>10.855162365641046</v>
      </c>
      <c r="CY23" s="25">
        <v>30.33023033805263</v>
      </c>
      <c r="CZ23" s="25">
        <v>8.0952745543752229</v>
      </c>
      <c r="DA23" s="25">
        <v>5.9053900809152484</v>
      </c>
      <c r="DB23" s="25">
        <v>9.5832654896679088</v>
      </c>
      <c r="DC23" s="25">
        <v>30.582523251052631</v>
      </c>
      <c r="DD23" s="25">
        <v>7.8452670903834383</v>
      </c>
      <c r="DE23" s="25">
        <v>5.7230131166634406</v>
      </c>
      <c r="DF23" s="25">
        <v>8.488149953027154</v>
      </c>
      <c r="DG23" s="25">
        <v>30.76831739605263</v>
      </c>
      <c r="DH23" s="25">
        <v>7.7572024766373548</v>
      </c>
      <c r="DI23" s="25">
        <v>5.6587712070157092</v>
      </c>
      <c r="DJ23" s="25">
        <v>7.8543809590041995</v>
      </c>
      <c r="DK23" s="25">
        <v>30.897580219052628</v>
      </c>
      <c r="DL23" s="25">
        <v>7.6783792933572652</v>
      </c>
      <c r="DM23" s="25">
        <v>5.6012707922290561</v>
      </c>
      <c r="DN23" s="25">
        <v>7.3592894472808972</v>
      </c>
      <c r="DO23" s="27">
        <v>29.283026247052629</v>
      </c>
      <c r="DP23" s="27">
        <v>9.3074978429707631</v>
      </c>
      <c r="DQ23" s="27">
        <v>6.789690092760746</v>
      </c>
      <c r="DR23" s="27">
        <v>13.819706292752592</v>
      </c>
      <c r="DS23" s="27">
        <v>29.346655658052629</v>
      </c>
      <c r="DT23" s="27">
        <v>9.1596304707914644</v>
      </c>
      <c r="DU23" s="27">
        <v>6.681822903440195</v>
      </c>
      <c r="DV23" s="27">
        <v>13.171971506912756</v>
      </c>
      <c r="DW23" s="27">
        <v>29.383794683052631</v>
      </c>
      <c r="DX23" s="27">
        <v>9.0299235330993284</v>
      </c>
      <c r="DY23" s="27">
        <v>6.587203498239286</v>
      </c>
      <c r="DZ23" s="27">
        <v>12.783729030447248</v>
      </c>
      <c r="EA23" s="27">
        <v>29.449052988052628</v>
      </c>
      <c r="EB23" s="27">
        <v>8.8855312852633954</v>
      </c>
      <c r="EC23" s="27">
        <v>6.4818713637447836</v>
      </c>
      <c r="ED23" s="27">
        <v>12.375233695902798</v>
      </c>
      <c r="EE23" s="27">
        <v>29.535211624052629</v>
      </c>
      <c r="EF23" s="27">
        <v>8.8147883951617381</v>
      </c>
      <c r="EG23" s="27">
        <v>6.4302654103338748</v>
      </c>
      <c r="EH23" s="27">
        <v>12.161435106692215</v>
      </c>
      <c r="EI23" s="27">
        <v>29.638292927052632</v>
      </c>
      <c r="EJ23" s="27">
        <v>8.685919477885415</v>
      </c>
      <c r="EK23" s="27">
        <v>6.3362573293589595</v>
      </c>
      <c r="EL23" s="27">
        <v>11.925446869411708</v>
      </c>
      <c r="EM23" s="27">
        <v>29.751431756052629</v>
      </c>
      <c r="EN23" s="27">
        <v>8.558966035845236</v>
      </c>
      <c r="EO23" s="27">
        <v>6.2436465609005953</v>
      </c>
      <c r="EP23" s="27">
        <v>11.41931475032815</v>
      </c>
      <c r="EQ23" s="27">
        <v>29.873501220052631</v>
      </c>
      <c r="ER23" s="27">
        <v>8.4662217843506173</v>
      </c>
      <c r="ES23" s="27">
        <v>6.175990920667588</v>
      </c>
      <c r="ET23" s="27">
        <v>11.076509764217478</v>
      </c>
      <c r="EU23" s="27">
        <v>30.003749173052629</v>
      </c>
      <c r="EV23" s="27">
        <v>8.3177691280713884</v>
      </c>
      <c r="EW23" s="27">
        <v>6.0676967747447579</v>
      </c>
      <c r="EX23" s="27">
        <v>10.41435988118679</v>
      </c>
      <c r="EY23" s="27">
        <v>30.145472685052631</v>
      </c>
      <c r="EZ23" s="27">
        <v>8.2185235673985257</v>
      </c>
      <c r="FA23" s="27">
        <v>5.9952985199807323</v>
      </c>
      <c r="FB23" s="27">
        <v>9.9455644539099417</v>
      </c>
      <c r="FC23" s="27">
        <v>30.717794447052629</v>
      </c>
      <c r="FD23" s="27">
        <v>7.7964672217894728</v>
      </c>
      <c r="FE23" s="27">
        <v>5.6874142919405628</v>
      </c>
      <c r="FF23" s="27">
        <v>8.2826650827208077</v>
      </c>
      <c r="FG23" s="27">
        <v>31.143426264052628</v>
      </c>
      <c r="FH23" s="27">
        <v>7.4741818623520633</v>
      </c>
      <c r="FI23" s="27">
        <v>5.4523116092505424</v>
      </c>
      <c r="FJ23" s="27">
        <v>7.45129348146002</v>
      </c>
      <c r="FK23" s="27">
        <v>31.422758525052629</v>
      </c>
      <c r="FL23" s="27">
        <v>7.3681855816629351</v>
      </c>
      <c r="FM23" s="27">
        <v>5.374988798221584</v>
      </c>
      <c r="FN23" s="27">
        <v>7.3568173707842597</v>
      </c>
      <c r="FO23" s="27">
        <v>31.597511342052631</v>
      </c>
      <c r="FP23" s="27">
        <v>7.1611978644346479</v>
      </c>
      <c r="FQ23" s="27">
        <v>5.2239941402911025</v>
      </c>
      <c r="FR23" s="27">
        <v>7.5616643387159392</v>
      </c>
      <c r="FS23" s="28">
        <v>29.27957168605263</v>
      </c>
      <c r="FT23" s="28">
        <v>9.2931250701950994</v>
      </c>
      <c r="FU23" s="28">
        <v>6.7792053551259013</v>
      </c>
      <c r="FV23" s="28">
        <v>13.824599983392998</v>
      </c>
      <c r="FW23" s="28">
        <v>29.344787695052631</v>
      </c>
      <c r="FX23" s="28">
        <v>9.1504509332853132</v>
      </c>
      <c r="FY23" s="28">
        <v>6.6751265586316162</v>
      </c>
      <c r="FZ23" s="28">
        <v>13.163386855457739</v>
      </c>
      <c r="GA23" s="28">
        <v>29.394345466052631</v>
      </c>
      <c r="GB23" s="28">
        <v>9.0236413086140033</v>
      </c>
      <c r="GC23" s="28">
        <v>6.5826207029415444</v>
      </c>
      <c r="GD23" s="28">
        <v>12.799240205928342</v>
      </c>
      <c r="GE23" s="28">
        <v>29.48335762205263</v>
      </c>
      <c r="GF23" s="28">
        <v>8.8511047561546548</v>
      </c>
      <c r="GG23" s="28">
        <v>6.456757690063486</v>
      </c>
      <c r="GH23" s="28">
        <v>12.402869858873149</v>
      </c>
      <c r="GI23" s="28">
        <v>29.60526136605263</v>
      </c>
      <c r="GJ23" s="28">
        <v>8.7677528484184872</v>
      </c>
      <c r="GK23" s="28">
        <v>6.3959536338373146</v>
      </c>
      <c r="GL23" s="28">
        <v>12.340729583798169</v>
      </c>
      <c r="GM23" s="28">
        <v>29.761157844052629</v>
      </c>
      <c r="GN23" s="28">
        <v>8.6383113384324464</v>
      </c>
      <c r="GO23" s="28">
        <v>6.3015278544525835</v>
      </c>
      <c r="GP23" s="28">
        <v>12.031911679871584</v>
      </c>
      <c r="GQ23" s="28">
        <v>29.949276904052631</v>
      </c>
      <c r="GR23" s="28">
        <v>8.5080346789976051</v>
      </c>
      <c r="GS23" s="28">
        <v>6.2064928451723258</v>
      </c>
      <c r="GT23" s="28">
        <v>11.494719662600652</v>
      </c>
      <c r="GU23" s="28">
        <v>30.161597324052629</v>
      </c>
      <c r="GV23" s="28">
        <v>8.3976818239428077</v>
      </c>
      <c r="GW23" s="28">
        <v>6.1259919737980413</v>
      </c>
      <c r="GX23" s="28">
        <v>11.153771109877633</v>
      </c>
      <c r="GY23" s="28">
        <v>30.390846891052629</v>
      </c>
      <c r="GZ23" s="28">
        <v>8.240557272466809</v>
      </c>
      <c r="HA23" s="28">
        <v>6.0113718010636727</v>
      </c>
      <c r="HB23" s="28">
        <v>10.66937082009386</v>
      </c>
      <c r="HC23" s="28">
        <v>30.643481058052629</v>
      </c>
      <c r="HD23" s="28">
        <v>8.1339442898440719</v>
      </c>
      <c r="HE23" s="28">
        <v>5.9335991145601845</v>
      </c>
      <c r="HF23" s="28">
        <v>10.341006422329762</v>
      </c>
      <c r="HG23" s="28">
        <v>31.52296857905263</v>
      </c>
      <c r="HH23" s="28">
        <v>7.3654038323450184</v>
      </c>
      <c r="HI23" s="28">
        <v>5.372959550823083</v>
      </c>
      <c r="HJ23" s="28">
        <v>8.1395558509706554</v>
      </c>
      <c r="HK23" s="28">
        <v>32.17347054305263</v>
      </c>
      <c r="HL23" s="28">
        <v>6.2269986422660226</v>
      </c>
      <c r="HM23" s="28">
        <v>4.5425088141125496</v>
      </c>
      <c r="HN23" s="28">
        <v>3.6929597146602049</v>
      </c>
      <c r="HO23" s="28">
        <v>32.527344029052628</v>
      </c>
      <c r="HP23" s="28">
        <v>5.4517304071356465</v>
      </c>
      <c r="HQ23" s="28">
        <v>3.9769614302609169</v>
      </c>
      <c r="HR23" s="28">
        <v>0.41509207472389065</v>
      </c>
      <c r="HS23" s="28">
        <v>30.670748162058388</v>
      </c>
      <c r="HT23" s="28">
        <v>4.9750963093668386</v>
      </c>
      <c r="HU23" s="28">
        <v>3.6292634918792412</v>
      </c>
      <c r="HV23" s="28">
        <v>-1.8539154032933922</v>
      </c>
      <c r="HW23" s="29">
        <v>29.27868869705263</v>
      </c>
      <c r="HX23" s="29">
        <v>9.2919584655752274</v>
      </c>
      <c r="HY23" s="29">
        <v>6.7783543332977638</v>
      </c>
      <c r="HZ23" s="29">
        <v>13.810626705836926</v>
      </c>
      <c r="IA23" s="29">
        <v>29.353276308052632</v>
      </c>
      <c r="IB23" s="29">
        <v>9.1586058516669304</v>
      </c>
      <c r="IC23" s="29">
        <v>6.6810754580541127</v>
      </c>
      <c r="ID23" s="29">
        <v>13.059200872904052</v>
      </c>
      <c r="IE23" s="29">
        <v>29.40536268905263</v>
      </c>
      <c r="IF23" s="29">
        <v>9.0549137712411376</v>
      </c>
      <c r="IG23" s="29">
        <v>6.6054335290370183</v>
      </c>
      <c r="IH23" s="29">
        <v>12.71797335936539</v>
      </c>
      <c r="II23" s="29">
        <v>29.489972190052629</v>
      </c>
      <c r="IJ23" s="29">
        <v>8.9606948273225058</v>
      </c>
      <c r="IK23" s="29">
        <v>6.5367021212121053</v>
      </c>
      <c r="IL23" s="29">
        <v>12.390016642308781</v>
      </c>
      <c r="IM23" s="29">
        <v>29.610669214052631</v>
      </c>
      <c r="IN23" s="29">
        <v>8.8973409393365248</v>
      </c>
      <c r="IO23" s="29">
        <v>6.4904863419711623</v>
      </c>
      <c r="IP23" s="29">
        <v>12.276798612730468</v>
      </c>
      <c r="IQ23" s="29">
        <v>29.75687078605263</v>
      </c>
      <c r="IR23" s="29">
        <v>8.7557929143930728</v>
      </c>
      <c r="IS23" s="29">
        <v>6.3872290284780178</v>
      </c>
      <c r="IT23" s="29">
        <v>12.017237788854683</v>
      </c>
      <c r="IU23" s="29">
        <v>29.93221290805263</v>
      </c>
      <c r="IV23" s="29">
        <v>8.5948527434841626</v>
      </c>
      <c r="IW23" s="29">
        <v>6.2698254144903212</v>
      </c>
      <c r="IX23" s="29">
        <v>11.579448296665571</v>
      </c>
      <c r="IY23" s="29">
        <v>30.12361976105263</v>
      </c>
      <c r="IZ23" s="29">
        <v>8.4971433463881478</v>
      </c>
      <c r="JA23" s="29">
        <v>6.1985477696683606</v>
      </c>
      <c r="JB23" s="29">
        <v>11.31878895926652</v>
      </c>
      <c r="JC23" s="29">
        <v>30.347110615052628</v>
      </c>
      <c r="JD23" s="29">
        <v>8.3236688216954544</v>
      </c>
      <c r="JE23" s="29">
        <v>6.0720005191049999</v>
      </c>
      <c r="JF23" s="29">
        <v>10.759218525422728</v>
      </c>
      <c r="JG23" s="29">
        <v>30.66474779105263</v>
      </c>
      <c r="JH23" s="29">
        <v>8.0451047043419948</v>
      </c>
      <c r="JI23" s="29">
        <v>5.8687918738060025</v>
      </c>
      <c r="JJ23" s="29">
        <v>9.7006068287583176</v>
      </c>
      <c r="JK23" s="29">
        <v>31.43700806405263</v>
      </c>
      <c r="JL23" s="29">
        <v>6.7441439277442807</v>
      </c>
      <c r="JM23" s="29">
        <v>4.919759099911051</v>
      </c>
      <c r="JN23" s="29">
        <v>4.7071514268516275</v>
      </c>
      <c r="JO23" s="29">
        <v>31.896736026052629</v>
      </c>
      <c r="JP23" s="29">
        <v>5.5114316593650656</v>
      </c>
      <c r="JQ23" s="29">
        <v>4.0205126625712877</v>
      </c>
      <c r="JR23" s="29">
        <v>0.72954484620810334</v>
      </c>
      <c r="JS23" s="29">
        <v>31.475125101203826</v>
      </c>
      <c r="JT23" s="29">
        <v>5.1055741418649969</v>
      </c>
      <c r="JU23" s="29">
        <v>3.7244452541083564</v>
      </c>
      <c r="JV23" s="29">
        <v>-1.3522539006196297</v>
      </c>
      <c r="JW23" s="29">
        <v>31.540951322140131</v>
      </c>
      <c r="JX23" s="29">
        <v>5.1162518008223001</v>
      </c>
      <c r="JY23" s="29">
        <v>3.7322344576579467</v>
      </c>
      <c r="JZ23" s="29">
        <v>-0.60348666994575595</v>
      </c>
    </row>
    <row r="24" spans="1:286" ht="15" thickBot="1" x14ac:dyDescent="0.4">
      <c r="A24" s="2"/>
      <c r="B24" s="74" t="s">
        <v>471</v>
      </c>
      <c r="C24" s="74" t="s">
        <v>472</v>
      </c>
      <c r="D24" s="74" t="s">
        <v>863</v>
      </c>
      <c r="E24" s="87">
        <v>393275</v>
      </c>
      <c r="F24" s="84">
        <v>399319</v>
      </c>
      <c r="G24" s="22">
        <v>32.847068794999998</v>
      </c>
      <c r="H24" s="22">
        <v>5.8313166054181496</v>
      </c>
      <c r="I24" s="22">
        <v>4.2538642771172119</v>
      </c>
      <c r="J24" s="22">
        <v>9.0718708594155153</v>
      </c>
      <c r="K24" s="22">
        <v>32.951493568000004</v>
      </c>
      <c r="L24" s="22">
        <v>5.6359451911377869</v>
      </c>
      <c r="M24" s="22">
        <v>4.1113435504592042</v>
      </c>
      <c r="N24" s="22">
        <v>8.6427367241709661</v>
      </c>
      <c r="O24" s="22">
        <v>32.978392677000002</v>
      </c>
      <c r="P24" s="22">
        <v>5.3885278503242784</v>
      </c>
      <c r="Q24" s="22">
        <v>3.9308560450049455</v>
      </c>
      <c r="R24" s="22">
        <v>8.4017947429964259</v>
      </c>
      <c r="S24" s="22">
        <v>30.820132399661361</v>
      </c>
      <c r="T24" s="22">
        <v>4.9993278985425968</v>
      </c>
      <c r="U24" s="22">
        <v>3.6469400988185319</v>
      </c>
      <c r="V24" s="22">
        <v>8.1256926178405529</v>
      </c>
      <c r="W24" s="22">
        <v>30.219964259563657</v>
      </c>
      <c r="X24" s="22">
        <v>4.9019747370539113</v>
      </c>
      <c r="Y24" s="22">
        <v>3.575922322912426</v>
      </c>
      <c r="Z24" s="22">
        <v>7.923274524995815</v>
      </c>
      <c r="AA24" s="22">
        <v>29.625748681820969</v>
      </c>
      <c r="AB24" s="22">
        <v>4.8055871395888774</v>
      </c>
      <c r="AC24" s="22">
        <v>3.5056089125185035</v>
      </c>
      <c r="AD24" s="22">
        <v>7.5430732040402475</v>
      </c>
      <c r="AE24" s="22">
        <v>28.667781592617366</v>
      </c>
      <c r="AF24" s="22">
        <v>4.6501954776441075</v>
      </c>
      <c r="AG24" s="22">
        <v>3.3922528585710041</v>
      </c>
      <c r="AH24" s="22">
        <v>7.0733129344407359</v>
      </c>
      <c r="AI24" s="22">
        <v>27.512151969549514</v>
      </c>
      <c r="AJ24" s="22">
        <v>4.4627410131380154</v>
      </c>
      <c r="AK24" s="22">
        <v>3.2555074365495527</v>
      </c>
      <c r="AL24" s="22">
        <v>6.691182831799189</v>
      </c>
      <c r="AM24" s="22">
        <v>25.801914202870098</v>
      </c>
      <c r="AN24" s="22">
        <v>4.1853236656318922</v>
      </c>
      <c r="AO24" s="22">
        <v>3.0531353438882785</v>
      </c>
      <c r="AP24" s="22">
        <v>6.2437315172690511</v>
      </c>
      <c r="AQ24" s="22">
        <v>25.012741801424571</v>
      </c>
      <c r="AR24" s="22">
        <v>4.0573121583435645</v>
      </c>
      <c r="AS24" s="22">
        <v>2.9597527315623093</v>
      </c>
      <c r="AT24" s="22">
        <v>5.6906461784553919</v>
      </c>
      <c r="AU24" s="22">
        <v>22.148560277239412</v>
      </c>
      <c r="AV24" s="22">
        <v>3.5927138102681213</v>
      </c>
      <c r="AW24" s="22">
        <v>2.6208347050141563</v>
      </c>
      <c r="AX24" s="22">
        <v>3.8277708458850057</v>
      </c>
      <c r="AY24" s="22">
        <v>18.996740949747586</v>
      </c>
      <c r="AZ24" s="22">
        <v>3.0814577880432203</v>
      </c>
      <c r="BA24" s="22">
        <v>2.2478805547656808</v>
      </c>
      <c r="BB24" s="22">
        <v>2.6905458175169095</v>
      </c>
      <c r="BC24" s="22">
        <v>18.364791121831622</v>
      </c>
      <c r="BD24" s="22">
        <v>2.97894932493181</v>
      </c>
      <c r="BE24" s="22">
        <v>2.1731020581005103</v>
      </c>
      <c r="BF24" s="22">
        <v>2.2115377525607904</v>
      </c>
      <c r="BG24" s="22">
        <v>16.958591924667633</v>
      </c>
      <c r="BH24" s="22">
        <v>2.7508500167871324</v>
      </c>
      <c r="BI24" s="22">
        <v>2.0067067885227545</v>
      </c>
      <c r="BJ24" s="22">
        <v>2.1664638010624877</v>
      </c>
      <c r="BK24" s="25">
        <v>32.776918156000001</v>
      </c>
      <c r="BL24" s="25">
        <v>5.8704673833334606</v>
      </c>
      <c r="BM24" s="25">
        <v>4.2824242245295254</v>
      </c>
      <c r="BN24" s="25">
        <v>9.3776966303304405</v>
      </c>
      <c r="BO24" s="25">
        <v>32.830561979999999</v>
      </c>
      <c r="BP24" s="25">
        <v>5.5863623795553243</v>
      </c>
      <c r="BQ24" s="25">
        <v>4.0751735797267461</v>
      </c>
      <c r="BR24" s="25">
        <v>9.0502903270783399</v>
      </c>
      <c r="BS24" s="25">
        <v>32.928148751999998</v>
      </c>
      <c r="BT24" s="25">
        <v>5.5771996508397708</v>
      </c>
      <c r="BU24" s="25">
        <v>4.0684894966968876</v>
      </c>
      <c r="BV24" s="25">
        <v>8.8052078692827394</v>
      </c>
      <c r="BW24" s="25">
        <v>32.631430840780006</v>
      </c>
      <c r="BX24" s="25">
        <v>5.2931382791031494</v>
      </c>
      <c r="BY24" s="25">
        <v>3.8612706808609261</v>
      </c>
      <c r="BZ24" s="25">
        <v>8.421468141753607</v>
      </c>
      <c r="CA24" s="25">
        <v>33.193058661999999</v>
      </c>
      <c r="CB24" s="25">
        <v>5.4030171848503308</v>
      </c>
      <c r="CC24" s="25">
        <v>3.9414258128138666</v>
      </c>
      <c r="CD24" s="25">
        <v>8.1868785395836667</v>
      </c>
      <c r="CE24" s="25">
        <v>32.582185855032634</v>
      </c>
      <c r="CF24" s="25">
        <v>5.2851502591972759</v>
      </c>
      <c r="CG24" s="25">
        <v>3.8554435315528393</v>
      </c>
      <c r="CH24" s="25">
        <v>7.6570945009413975</v>
      </c>
      <c r="CI24" s="25">
        <v>31.961450740570356</v>
      </c>
      <c r="CJ24" s="25">
        <v>5.1844609326527085</v>
      </c>
      <c r="CK24" s="25">
        <v>3.7819920696862428</v>
      </c>
      <c r="CL24" s="25">
        <v>7.1817450604641664</v>
      </c>
      <c r="CM24" s="25">
        <v>31.399995829539296</v>
      </c>
      <c r="CN24" s="25">
        <v>5.0933874367931589</v>
      </c>
      <c r="CO24" s="25">
        <v>3.715555222427914</v>
      </c>
      <c r="CP24" s="25">
        <v>6.7529256894691443</v>
      </c>
      <c r="CQ24" s="25">
        <v>30.624159701143387</v>
      </c>
      <c r="CR24" s="25">
        <v>4.9675392038559911</v>
      </c>
      <c r="CS24" s="25">
        <v>3.623750688622918</v>
      </c>
      <c r="CT24" s="25">
        <v>6.1311674720892597</v>
      </c>
      <c r="CU24" s="25">
        <v>29.800878718832113</v>
      </c>
      <c r="CV24" s="25">
        <v>4.8339949500599388</v>
      </c>
      <c r="CW24" s="25">
        <v>3.5263320147492561</v>
      </c>
      <c r="CX24" s="25">
        <v>5.5314857758169182</v>
      </c>
      <c r="CY24" s="25">
        <v>27.922368733105561</v>
      </c>
      <c r="CZ24" s="25">
        <v>4.5292821974490254</v>
      </c>
      <c r="DA24" s="25">
        <v>3.3040483040844548</v>
      </c>
      <c r="DB24" s="25">
        <v>4.3771200703129196</v>
      </c>
      <c r="DC24" s="25">
        <v>25.990496218705715</v>
      </c>
      <c r="DD24" s="25">
        <v>4.2159135190661612</v>
      </c>
      <c r="DE24" s="25">
        <v>3.0754502160811863</v>
      </c>
      <c r="DF24" s="25">
        <v>3.4328399803630703</v>
      </c>
      <c r="DG24" s="25">
        <v>25.778411721264398</v>
      </c>
      <c r="DH24" s="25">
        <v>4.1815113324967612</v>
      </c>
      <c r="DI24" s="25">
        <v>3.0503542999434274</v>
      </c>
      <c r="DJ24" s="25">
        <v>2.9250082846298184</v>
      </c>
      <c r="DK24" s="25">
        <v>25.558257667335159</v>
      </c>
      <c r="DL24" s="25">
        <v>4.1458001846822956</v>
      </c>
      <c r="DM24" s="25">
        <v>3.0243035148014137</v>
      </c>
      <c r="DN24" s="25">
        <v>2.6828365887174641</v>
      </c>
      <c r="DO24" s="27">
        <v>32.850238165</v>
      </c>
      <c r="DP24" s="27">
        <v>5.861323023660824</v>
      </c>
      <c r="DQ24" s="27">
        <v>4.2757535414607313</v>
      </c>
      <c r="DR24" s="27">
        <v>9.0878004764961098</v>
      </c>
      <c r="DS24" s="27">
        <v>32.955732635000004</v>
      </c>
      <c r="DT24" s="27">
        <v>5.6150064475582377</v>
      </c>
      <c r="DU24" s="27">
        <v>4.0960690285376877</v>
      </c>
      <c r="DV24" s="27">
        <v>8.6737430883828708</v>
      </c>
      <c r="DW24" s="27">
        <v>32.983346314999999</v>
      </c>
      <c r="DX24" s="27">
        <v>5.5141612433616585</v>
      </c>
      <c r="DY24" s="27">
        <v>4.0225038560941551</v>
      </c>
      <c r="DZ24" s="27">
        <v>8.4333367554130696</v>
      </c>
      <c r="EA24" s="27">
        <v>33.053863577999998</v>
      </c>
      <c r="EB24" s="27">
        <v>5.405683675644374</v>
      </c>
      <c r="EC24" s="27">
        <v>3.943370980723889</v>
      </c>
      <c r="ED24" s="27">
        <v>8.1306361955973898</v>
      </c>
      <c r="EE24" s="27">
        <v>33.153938111000002</v>
      </c>
      <c r="EF24" s="27">
        <v>5.3863711779758967</v>
      </c>
      <c r="EG24" s="27">
        <v>3.9292827825530829</v>
      </c>
      <c r="EH24" s="27">
        <v>7.9945477835230001</v>
      </c>
      <c r="EI24" s="27">
        <v>32.259170009247747</v>
      </c>
      <c r="EJ24" s="27">
        <v>5.2327539194099275</v>
      </c>
      <c r="EK24" s="27">
        <v>3.8172211311662783</v>
      </c>
      <c r="EL24" s="27">
        <v>7.5294038600120849</v>
      </c>
      <c r="EM24" s="27">
        <v>31.40413616064658</v>
      </c>
      <c r="EN24" s="27">
        <v>5.0940590391258631</v>
      </c>
      <c r="EO24" s="27">
        <v>3.7160451469792344</v>
      </c>
      <c r="EP24" s="27">
        <v>7.0760695884511087</v>
      </c>
      <c r="EQ24" s="27">
        <v>30.481792941730969</v>
      </c>
      <c r="ER24" s="27">
        <v>4.9444459185019207</v>
      </c>
      <c r="ES24" s="27">
        <v>3.6069044584735077</v>
      </c>
      <c r="ET24" s="27">
        <v>6.7088596854804017</v>
      </c>
      <c r="EU24" s="27">
        <v>29.152551854007722</v>
      </c>
      <c r="EV24" s="27">
        <v>4.7288299708618986</v>
      </c>
      <c r="EW24" s="27">
        <v>3.4496156265842477</v>
      </c>
      <c r="EX24" s="27">
        <v>6.2840573836946341</v>
      </c>
      <c r="EY24" s="27">
        <v>28.218745557577854</v>
      </c>
      <c r="EZ24" s="27">
        <v>4.5773574265834105</v>
      </c>
      <c r="FA24" s="27">
        <v>3.3391185144103646</v>
      </c>
      <c r="FB24" s="27">
        <v>5.7823976479441015</v>
      </c>
      <c r="FC24" s="27">
        <v>24.710216179163602</v>
      </c>
      <c r="FD24" s="27">
        <v>4.0082395338726249</v>
      </c>
      <c r="FE24" s="27">
        <v>2.9239549352246246</v>
      </c>
      <c r="FF24" s="27">
        <v>4.0886403030454197</v>
      </c>
      <c r="FG24" s="27">
        <v>22.286313263247784</v>
      </c>
      <c r="FH24" s="27">
        <v>3.6150586963032887</v>
      </c>
      <c r="FI24" s="27">
        <v>2.6371349882800206</v>
      </c>
      <c r="FJ24" s="27">
        <v>3.1416213259632606</v>
      </c>
      <c r="FK24" s="27">
        <v>22.1049317876328</v>
      </c>
      <c r="FL24" s="27">
        <v>3.5856368411482866</v>
      </c>
      <c r="FM24" s="27">
        <v>2.6156721545703756</v>
      </c>
      <c r="FN24" s="27">
        <v>2.7339656101668268</v>
      </c>
      <c r="FO24" s="27">
        <v>20.544070321397719</v>
      </c>
      <c r="FP24" s="27">
        <v>3.3324497953329066</v>
      </c>
      <c r="FQ24" s="27">
        <v>2.4309757296459988</v>
      </c>
      <c r="FR24" s="27">
        <v>2.6872111540749906</v>
      </c>
      <c r="FS24" s="28">
        <v>32.841558368000001</v>
      </c>
      <c r="FT24" s="28">
        <v>5.8315900693549212</v>
      </c>
      <c r="FU24" s="28">
        <v>4.2540637652517841</v>
      </c>
      <c r="FV24" s="28">
        <v>9.0894764190884807</v>
      </c>
      <c r="FW24" s="28">
        <v>32.940205902999999</v>
      </c>
      <c r="FX24" s="28">
        <v>5.6187574762973478</v>
      </c>
      <c r="FY24" s="28">
        <v>4.0988053517791521</v>
      </c>
      <c r="FZ24" s="28">
        <v>8.6611482554755312</v>
      </c>
      <c r="GA24" s="28">
        <v>32.961119224027733</v>
      </c>
      <c r="GB24" s="28">
        <v>5.3466169699414117</v>
      </c>
      <c r="GC24" s="28">
        <v>3.9002826412700911</v>
      </c>
      <c r="GD24" s="28">
        <v>8.4409416308443745</v>
      </c>
      <c r="GE24" s="28">
        <v>30.255638007383325</v>
      </c>
      <c r="GF24" s="28">
        <v>4.9077613689998021</v>
      </c>
      <c r="GG24" s="28">
        <v>3.5801435903525403</v>
      </c>
      <c r="GH24" s="28">
        <v>8.1646120892061731</v>
      </c>
      <c r="GI24" s="28">
        <v>30.248062018931531</v>
      </c>
      <c r="GJ24" s="28">
        <v>4.906532469333345</v>
      </c>
      <c r="GK24" s="28">
        <v>3.5792471251552223</v>
      </c>
      <c r="GL24" s="28">
        <v>7.9551915726135967</v>
      </c>
      <c r="GM24" s="28">
        <v>29.30576723550864</v>
      </c>
      <c r="GN24" s="28">
        <v>4.7536830091710982</v>
      </c>
      <c r="GO24" s="28">
        <v>3.4677455720142554</v>
      </c>
      <c r="GP24" s="28">
        <v>7.5343487886889449</v>
      </c>
      <c r="GQ24" s="28">
        <v>27.930246628943433</v>
      </c>
      <c r="GR24" s="28">
        <v>4.5305600694559773</v>
      </c>
      <c r="GS24" s="28">
        <v>3.3049804939223466</v>
      </c>
      <c r="GT24" s="28">
        <v>7.0188989797185606</v>
      </c>
      <c r="GU24" s="28">
        <v>25.875051629846855</v>
      </c>
      <c r="GV24" s="28">
        <v>4.1971872739503482</v>
      </c>
      <c r="GW24" s="28">
        <v>3.0617896809854441</v>
      </c>
      <c r="GX24" s="28">
        <v>6.5805255330480108</v>
      </c>
      <c r="GY24" s="28">
        <v>25.675474285714692</v>
      </c>
      <c r="GZ24" s="28">
        <v>4.1648138703744459</v>
      </c>
      <c r="HA24" s="28">
        <v>3.0381737337957011</v>
      </c>
      <c r="HB24" s="28">
        <v>6.1022472035471722</v>
      </c>
      <c r="HC24" s="28">
        <v>25.044627555018309</v>
      </c>
      <c r="HD24" s="28">
        <v>4.062484340456221</v>
      </c>
      <c r="HE24" s="28">
        <v>2.9635257664037602</v>
      </c>
      <c r="HF24" s="28">
        <v>5.560797484792122</v>
      </c>
      <c r="HG24" s="28">
        <v>19.145617448087165</v>
      </c>
      <c r="HH24" s="28">
        <v>3.1056070169282513</v>
      </c>
      <c r="HI24" s="28">
        <v>2.2654970810195483</v>
      </c>
      <c r="HJ24" s="28">
        <v>2.794391741479501</v>
      </c>
      <c r="HK24" s="28">
        <v>9.6427262851678393</v>
      </c>
      <c r="HL24" s="28">
        <v>1.564144822946292</v>
      </c>
      <c r="HM24" s="28">
        <v>1.1410218715250053</v>
      </c>
      <c r="HN24" s="28">
        <v>-2.5008712483777558</v>
      </c>
      <c r="HO24" s="28">
        <v>3.626288357234055</v>
      </c>
      <c r="HP24" s="28">
        <v>0.58821955458827313</v>
      </c>
      <c r="HQ24" s="28">
        <v>0.4290979755823815</v>
      </c>
      <c r="HR24" s="28">
        <v>-6.9841898993981957</v>
      </c>
      <c r="HS24" s="28">
        <v>-1.8596846869894672</v>
      </c>
      <c r="HT24" s="28">
        <v>-0.30165910443204497</v>
      </c>
      <c r="HU24" s="28">
        <v>-0.22005611683274917</v>
      </c>
      <c r="HV24" s="28">
        <v>-9.9276081254186082</v>
      </c>
      <c r="HW24" s="29">
        <v>32.822295077</v>
      </c>
      <c r="HX24" s="29">
        <v>5.8379261796296014</v>
      </c>
      <c r="HY24" s="29">
        <v>4.2586858694826351</v>
      </c>
      <c r="HZ24" s="29">
        <v>9.1120103302414606</v>
      </c>
      <c r="IA24" s="29">
        <v>32.911878434000002</v>
      </c>
      <c r="IB24" s="29">
        <v>5.7312189610790512</v>
      </c>
      <c r="IC24" s="29">
        <v>4.180844439181806</v>
      </c>
      <c r="ID24" s="29">
        <v>8.7081521304924152</v>
      </c>
      <c r="IE24" s="29">
        <v>32.934547424999998</v>
      </c>
      <c r="IF24" s="29">
        <v>5.5379676471921293</v>
      </c>
      <c r="IG24" s="29">
        <v>4.0398702962437048</v>
      </c>
      <c r="IH24" s="29">
        <v>8.4662438951170813</v>
      </c>
      <c r="II24" s="29">
        <v>32.355279963670917</v>
      </c>
      <c r="IJ24" s="29">
        <v>5.2483438970986898</v>
      </c>
      <c r="IK24" s="29">
        <v>3.8285938028386859</v>
      </c>
      <c r="IL24" s="29">
        <v>8.2054618020407908</v>
      </c>
      <c r="IM24" s="29">
        <v>30.594477200094367</v>
      </c>
      <c r="IN24" s="29">
        <v>4.962724410925559</v>
      </c>
      <c r="IO24" s="29">
        <v>3.6202383642141469</v>
      </c>
      <c r="IP24" s="29">
        <v>8.0583661440749133</v>
      </c>
      <c r="IQ24" s="29">
        <v>30.474753602098069</v>
      </c>
      <c r="IR24" s="29">
        <v>4.9433040685397689</v>
      </c>
      <c r="IS24" s="29">
        <v>3.6060714948235297</v>
      </c>
      <c r="IT24" s="29">
        <v>7.6354527387229041</v>
      </c>
      <c r="IU24" s="29">
        <v>29.389144474717753</v>
      </c>
      <c r="IV24" s="29">
        <v>4.7672076155120546</v>
      </c>
      <c r="IW24" s="29">
        <v>3.4776115840435824</v>
      </c>
      <c r="IX24" s="29">
        <v>7.1765012760145659</v>
      </c>
      <c r="IY24" s="29">
        <v>27.899114361755423</v>
      </c>
      <c r="IZ24" s="29">
        <v>4.5255101102319344</v>
      </c>
      <c r="JA24" s="29">
        <v>3.3012966189764907</v>
      </c>
      <c r="JB24" s="29">
        <v>6.812950216256219</v>
      </c>
      <c r="JC24" s="29">
        <v>26.472692613792582</v>
      </c>
      <c r="JD24" s="29">
        <v>4.2941305059133983</v>
      </c>
      <c r="JE24" s="29">
        <v>3.1325084190098456</v>
      </c>
      <c r="JF24" s="29">
        <v>6.3101993421939895</v>
      </c>
      <c r="JG24" s="29">
        <v>25.18062688548649</v>
      </c>
      <c r="JH24" s="29">
        <v>4.0845447663549805</v>
      </c>
      <c r="JI24" s="29">
        <v>2.9796185399605131</v>
      </c>
      <c r="JJ24" s="29">
        <v>4.9936577808742193</v>
      </c>
      <c r="JK24" s="29">
        <v>15.768233191763169</v>
      </c>
      <c r="JL24" s="29">
        <v>2.5577621498852854</v>
      </c>
      <c r="JM24" s="29">
        <v>1.865851877884674</v>
      </c>
      <c r="JN24" s="29">
        <v>-1.1067861112945891</v>
      </c>
      <c r="JO24" s="29">
        <v>5.432269350214697</v>
      </c>
      <c r="JP24" s="29">
        <v>0.88116739288325041</v>
      </c>
      <c r="JQ24" s="29">
        <v>0.64279934505078729</v>
      </c>
      <c r="JR24" s="29">
        <v>-6.2990606507419145</v>
      </c>
      <c r="JS24" s="29">
        <v>0.19677639152305104</v>
      </c>
      <c r="JT24" s="29">
        <v>3.1919061578286376E-2</v>
      </c>
      <c r="JU24" s="29">
        <v>2.3284511028061481E-2</v>
      </c>
      <c r="JV24" s="29">
        <v>-9.2615608913651783</v>
      </c>
      <c r="JW24" s="29">
        <v>-0.59185493748959173</v>
      </c>
      <c r="JX24" s="29">
        <v>-9.600467845214096E-2</v>
      </c>
      <c r="JY24" s="29">
        <v>-7.0034076305208998E-2</v>
      </c>
      <c r="JZ24" s="29">
        <v>-8.2733373641841439</v>
      </c>
    </row>
    <row r="25" spans="1:286" ht="15" thickBot="1" x14ac:dyDescent="0.4">
      <c r="A25" s="2"/>
      <c r="B25" s="74" t="s">
        <v>473</v>
      </c>
      <c r="C25" s="74" t="s">
        <v>472</v>
      </c>
      <c r="D25" s="74" t="s">
        <v>863</v>
      </c>
      <c r="E25" s="87">
        <v>393285</v>
      </c>
      <c r="F25" s="84">
        <v>399329</v>
      </c>
      <c r="G25" s="22">
        <v>20.181526729000002</v>
      </c>
      <c r="H25" s="22">
        <v>20.181526729000002</v>
      </c>
      <c r="I25" s="22">
        <v>15.913937763856577</v>
      </c>
      <c r="J25" s="22">
        <v>11.545926651780249</v>
      </c>
      <c r="K25" s="22">
        <v>20.221988407000001</v>
      </c>
      <c r="L25" s="22">
        <v>20.221988407000001</v>
      </c>
      <c r="M25" s="22">
        <v>15.864545402463873</v>
      </c>
      <c r="N25" s="22">
        <v>11.321479897594891</v>
      </c>
      <c r="O25" s="22">
        <v>20.226807035</v>
      </c>
      <c r="P25" s="22">
        <v>20.226807035</v>
      </c>
      <c r="Q25" s="22">
        <v>15.825376258222995</v>
      </c>
      <c r="R25" s="22">
        <v>11.345480859480954</v>
      </c>
      <c r="S25" s="22">
        <v>20.246557107000001</v>
      </c>
      <c r="T25" s="22">
        <v>20.246557107000001</v>
      </c>
      <c r="U25" s="22">
        <v>15.771647842659004</v>
      </c>
      <c r="V25" s="22">
        <v>11.252960586529005</v>
      </c>
      <c r="W25" s="22">
        <v>20.276502472000001</v>
      </c>
      <c r="X25" s="22">
        <v>20.276502472000001</v>
      </c>
      <c r="Y25" s="22">
        <v>15.719386659330723</v>
      </c>
      <c r="Z25" s="22">
        <v>11.25494749805334</v>
      </c>
      <c r="AA25" s="22">
        <v>20.316103453</v>
      </c>
      <c r="AB25" s="22">
        <v>20.316103453</v>
      </c>
      <c r="AC25" s="22">
        <v>15.636891010247384</v>
      </c>
      <c r="AD25" s="22">
        <v>11.112860619600664</v>
      </c>
      <c r="AE25" s="22">
        <v>20.359389240999999</v>
      </c>
      <c r="AF25" s="22">
        <v>20.359389240999999</v>
      </c>
      <c r="AG25" s="22">
        <v>15.637791771711061</v>
      </c>
      <c r="AH25" s="22">
        <v>11.028942797338157</v>
      </c>
      <c r="AI25" s="22">
        <v>20.403056437</v>
      </c>
      <c r="AJ25" s="22">
        <v>20.403056437</v>
      </c>
      <c r="AK25" s="22">
        <v>15.609019675781646</v>
      </c>
      <c r="AL25" s="22">
        <v>10.943442584148734</v>
      </c>
      <c r="AM25" s="22">
        <v>20.4367108</v>
      </c>
      <c r="AN25" s="22">
        <v>20.4367108</v>
      </c>
      <c r="AO25" s="22">
        <v>15.561162620365494</v>
      </c>
      <c r="AP25" s="22">
        <v>10.802396519876419</v>
      </c>
      <c r="AQ25" s="22">
        <v>20.472647780999999</v>
      </c>
      <c r="AR25" s="22">
        <v>20.472647780999999</v>
      </c>
      <c r="AS25" s="22">
        <v>15.507339387805336</v>
      </c>
      <c r="AT25" s="22">
        <v>10.693485505462849</v>
      </c>
      <c r="AU25" s="22">
        <v>20.592383407</v>
      </c>
      <c r="AV25" s="22">
        <v>20.592383407</v>
      </c>
      <c r="AW25" s="22">
        <v>15.356062517213784</v>
      </c>
      <c r="AX25" s="22">
        <v>10.27539485636564</v>
      </c>
      <c r="AY25" s="22">
        <v>20.669810895000001</v>
      </c>
      <c r="AZ25" s="22">
        <v>20.669810895000001</v>
      </c>
      <c r="BA25" s="22">
        <v>15.24952103477967</v>
      </c>
      <c r="BB25" s="22">
        <v>10.011277024246425</v>
      </c>
      <c r="BC25" s="22">
        <v>20.703939356999999</v>
      </c>
      <c r="BD25" s="22">
        <v>20.703939356999999</v>
      </c>
      <c r="BE25" s="22">
        <v>15.200348697442198</v>
      </c>
      <c r="BF25" s="22">
        <v>9.927129666340619</v>
      </c>
      <c r="BG25" s="22">
        <v>20.711528649999998</v>
      </c>
      <c r="BH25" s="22">
        <v>20.711528649999998</v>
      </c>
      <c r="BI25" s="22">
        <v>15.129396409842053</v>
      </c>
      <c r="BJ25" s="22">
        <v>9.9578317286774514</v>
      </c>
      <c r="BK25" s="25">
        <v>20.145592409999999</v>
      </c>
      <c r="BL25" s="25">
        <v>20.145592409999999</v>
      </c>
      <c r="BM25" s="25">
        <v>15.925467818204748</v>
      </c>
      <c r="BN25" s="25">
        <v>11.679089912840677</v>
      </c>
      <c r="BO25" s="25">
        <v>20.158572563</v>
      </c>
      <c r="BP25" s="25">
        <v>20.158572563</v>
      </c>
      <c r="BQ25" s="25">
        <v>15.896191613637885</v>
      </c>
      <c r="BR25" s="25">
        <v>11.565786735859389</v>
      </c>
      <c r="BS25" s="25">
        <v>20.187626978000001</v>
      </c>
      <c r="BT25" s="25">
        <v>20.187626978000001</v>
      </c>
      <c r="BU25" s="25">
        <v>15.827450964213723</v>
      </c>
      <c r="BV25" s="25">
        <v>11.530520047573894</v>
      </c>
      <c r="BW25" s="25">
        <v>20.225008375999998</v>
      </c>
      <c r="BX25" s="25">
        <v>20.225008375999998</v>
      </c>
      <c r="BY25" s="25">
        <v>15.766431724523521</v>
      </c>
      <c r="BZ25" s="25">
        <v>11.407709231721205</v>
      </c>
      <c r="CA25" s="25">
        <v>20.267482234999999</v>
      </c>
      <c r="CB25" s="25">
        <v>20.267482234999999</v>
      </c>
      <c r="CC25" s="25">
        <v>15.739397102362163</v>
      </c>
      <c r="CD25" s="25">
        <v>11.390734366944208</v>
      </c>
      <c r="CE25" s="25">
        <v>20.314270287999999</v>
      </c>
      <c r="CF25" s="25">
        <v>20.314270287999999</v>
      </c>
      <c r="CG25" s="25">
        <v>15.717191994319231</v>
      </c>
      <c r="CH25" s="25">
        <v>11.245775924830163</v>
      </c>
      <c r="CI25" s="25">
        <v>20.365868447</v>
      </c>
      <c r="CJ25" s="25">
        <v>20.365868447</v>
      </c>
      <c r="CK25" s="25">
        <v>15.697750414666009</v>
      </c>
      <c r="CL25" s="25">
        <v>11.152377907253106</v>
      </c>
      <c r="CM25" s="25">
        <v>20.421102935</v>
      </c>
      <c r="CN25" s="25">
        <v>20.421102935</v>
      </c>
      <c r="CO25" s="25">
        <v>15.679620360536935</v>
      </c>
      <c r="CP25" s="25">
        <v>11.053986122940337</v>
      </c>
      <c r="CQ25" s="25">
        <v>20.478120534999999</v>
      </c>
      <c r="CR25" s="25">
        <v>20.478120534999999</v>
      </c>
      <c r="CS25" s="25">
        <v>15.652949041844868</v>
      </c>
      <c r="CT25" s="25">
        <v>10.896081809605215</v>
      </c>
      <c r="CU25" s="25">
        <v>20.529850431</v>
      </c>
      <c r="CV25" s="25">
        <v>20.529850431</v>
      </c>
      <c r="CW25" s="25">
        <v>15.628089396452991</v>
      </c>
      <c r="CX25" s="25">
        <v>10.779216943832566</v>
      </c>
      <c r="CY25" s="25">
        <v>20.60216922</v>
      </c>
      <c r="CZ25" s="25">
        <v>20.60216922</v>
      </c>
      <c r="DA25" s="25">
        <v>15.556040263435177</v>
      </c>
      <c r="DB25" s="25">
        <v>10.50153057374912</v>
      </c>
      <c r="DC25" s="25">
        <v>20.655891447000002</v>
      </c>
      <c r="DD25" s="25">
        <v>20.655891447000002</v>
      </c>
      <c r="DE25" s="25">
        <v>15.481409253762276</v>
      </c>
      <c r="DF25" s="25">
        <v>10.271542452061055</v>
      </c>
      <c r="DG25" s="25">
        <v>20.681443112</v>
      </c>
      <c r="DH25" s="25">
        <v>20.681443112</v>
      </c>
      <c r="DI25" s="25">
        <v>15.475867664844056</v>
      </c>
      <c r="DJ25" s="25">
        <v>10.16479659073066</v>
      </c>
      <c r="DK25" s="25">
        <v>20.682069253999998</v>
      </c>
      <c r="DL25" s="25">
        <v>20.682069253999998</v>
      </c>
      <c r="DM25" s="25">
        <v>15.499826317632097</v>
      </c>
      <c r="DN25" s="25">
        <v>10.149425263822254</v>
      </c>
      <c r="DO25" s="27">
        <v>20.181526729000002</v>
      </c>
      <c r="DP25" s="27">
        <v>20.181526729000002</v>
      </c>
      <c r="DQ25" s="27">
        <v>15.920307649924492</v>
      </c>
      <c r="DR25" s="27">
        <v>11.549035095508728</v>
      </c>
      <c r="DS25" s="27">
        <v>20.221988408000001</v>
      </c>
      <c r="DT25" s="27">
        <v>20.221988408000001</v>
      </c>
      <c r="DU25" s="27">
        <v>15.878694663894589</v>
      </c>
      <c r="DV25" s="27">
        <v>11.330272390183502</v>
      </c>
      <c r="DW25" s="27">
        <v>20.226807034</v>
      </c>
      <c r="DX25" s="27">
        <v>20.226807034</v>
      </c>
      <c r="DY25" s="27">
        <v>15.830453778657949</v>
      </c>
      <c r="DZ25" s="27">
        <v>11.358988253197261</v>
      </c>
      <c r="EA25" s="27">
        <v>20.246557107000001</v>
      </c>
      <c r="EB25" s="27">
        <v>20.246557107000001</v>
      </c>
      <c r="EC25" s="27">
        <v>15.736746449456847</v>
      </c>
      <c r="ED25" s="27">
        <v>11.271704586572884</v>
      </c>
      <c r="EE25" s="27">
        <v>20.27638503</v>
      </c>
      <c r="EF25" s="27">
        <v>20.27638503</v>
      </c>
      <c r="EG25" s="27">
        <v>15.73610703217544</v>
      </c>
      <c r="EH25" s="27">
        <v>11.278393266047946</v>
      </c>
      <c r="EI25" s="27">
        <v>20.315782076000001</v>
      </c>
      <c r="EJ25" s="27">
        <v>20.315782076000001</v>
      </c>
      <c r="EK25" s="27">
        <v>15.692803465606048</v>
      </c>
      <c r="EL25" s="27">
        <v>11.142300636097383</v>
      </c>
      <c r="EM25" s="27">
        <v>20.358881073999999</v>
      </c>
      <c r="EN25" s="27">
        <v>20.358881073999999</v>
      </c>
      <c r="EO25" s="27">
        <v>15.665010612181149</v>
      </c>
      <c r="EP25" s="27">
        <v>11.063614479471244</v>
      </c>
      <c r="EQ25" s="27">
        <v>20.402680767</v>
      </c>
      <c r="ER25" s="27">
        <v>20.402680767</v>
      </c>
      <c r="ES25" s="27">
        <v>15.620230815183655</v>
      </c>
      <c r="ET25" s="27">
        <v>10.978294174863418</v>
      </c>
      <c r="EU25" s="27">
        <v>20.435980960000002</v>
      </c>
      <c r="EV25" s="27">
        <v>20.435980960000002</v>
      </c>
      <c r="EW25" s="27">
        <v>15.580236959656101</v>
      </c>
      <c r="EX25" s="27">
        <v>10.841102369415854</v>
      </c>
      <c r="EY25" s="27">
        <v>20.470463267</v>
      </c>
      <c r="EZ25" s="27">
        <v>20.470463267</v>
      </c>
      <c r="FA25" s="27">
        <v>15.538812892368433</v>
      </c>
      <c r="FB25" s="27">
        <v>10.747544359686076</v>
      </c>
      <c r="FC25" s="27">
        <v>20.583468892999999</v>
      </c>
      <c r="FD25" s="27">
        <v>20.583468892999999</v>
      </c>
      <c r="FE25" s="27">
        <v>15.436868221598868</v>
      </c>
      <c r="FF25" s="27">
        <v>10.36325215409137</v>
      </c>
      <c r="FG25" s="27">
        <v>20.655343512000002</v>
      </c>
      <c r="FH25" s="27">
        <v>20.655343512000002</v>
      </c>
      <c r="FI25" s="27">
        <v>15.339064019929951</v>
      </c>
      <c r="FJ25" s="27">
        <v>10.127379746741392</v>
      </c>
      <c r="FK25" s="27">
        <v>20.686647356999998</v>
      </c>
      <c r="FL25" s="27">
        <v>20.686647356999998</v>
      </c>
      <c r="FM25" s="27">
        <v>15.353657992767571</v>
      </c>
      <c r="FN25" s="27">
        <v>10.054832893152334</v>
      </c>
      <c r="FO25" s="27">
        <v>20.693408672</v>
      </c>
      <c r="FP25" s="27">
        <v>20.693408672</v>
      </c>
      <c r="FQ25" s="27">
        <v>15.279721736551874</v>
      </c>
      <c r="FR25" s="27">
        <v>10.087039665003047</v>
      </c>
      <c r="FS25" s="28">
        <v>20.177337273999999</v>
      </c>
      <c r="FT25" s="28">
        <v>20.177337273999999</v>
      </c>
      <c r="FU25" s="28">
        <v>15.915039099735237</v>
      </c>
      <c r="FV25" s="28">
        <v>11.55568400656588</v>
      </c>
      <c r="FW25" s="28">
        <v>20.214698482999999</v>
      </c>
      <c r="FX25" s="28">
        <v>20.214698482999999</v>
      </c>
      <c r="FY25" s="28">
        <v>15.864681549945566</v>
      </c>
      <c r="FZ25" s="28">
        <v>11.339612855233778</v>
      </c>
      <c r="GA25" s="28">
        <v>20.219642567000001</v>
      </c>
      <c r="GB25" s="28">
        <v>20.219642567000001</v>
      </c>
      <c r="GC25" s="28">
        <v>15.809291405743464</v>
      </c>
      <c r="GD25" s="28">
        <v>11.369804962096364</v>
      </c>
      <c r="GE25" s="28">
        <v>20.242765953999999</v>
      </c>
      <c r="GF25" s="28">
        <v>20.242765953999999</v>
      </c>
      <c r="GG25" s="28">
        <v>15.756598683522327</v>
      </c>
      <c r="GH25" s="28">
        <v>11.281830168802262</v>
      </c>
      <c r="GI25" s="28">
        <v>20.280277849000001</v>
      </c>
      <c r="GJ25" s="28">
        <v>20.280277849000001</v>
      </c>
      <c r="GK25" s="28">
        <v>15.709303236468141</v>
      </c>
      <c r="GL25" s="28">
        <v>11.285328317469045</v>
      </c>
      <c r="GM25" s="28">
        <v>20.331912281000001</v>
      </c>
      <c r="GN25" s="28">
        <v>20.331912281000001</v>
      </c>
      <c r="GO25" s="28">
        <v>15.653304075405986</v>
      </c>
      <c r="GP25" s="28">
        <v>11.142579688242726</v>
      </c>
      <c r="GQ25" s="28">
        <v>20.377854660000001</v>
      </c>
      <c r="GR25" s="28">
        <v>20.377854660000001</v>
      </c>
      <c r="GS25" s="28">
        <v>15.615259363491552</v>
      </c>
      <c r="GT25" s="28">
        <v>11.052916538395671</v>
      </c>
      <c r="GU25" s="28">
        <v>20.422587434</v>
      </c>
      <c r="GV25" s="28">
        <v>20.422587434</v>
      </c>
      <c r="GW25" s="28">
        <v>15.561771637225553</v>
      </c>
      <c r="GX25" s="28">
        <v>10.958861144289274</v>
      </c>
      <c r="GY25" s="28">
        <v>20.469349973</v>
      </c>
      <c r="GZ25" s="28">
        <v>20.469349973</v>
      </c>
      <c r="HA25" s="28">
        <v>15.437482358071273</v>
      </c>
      <c r="HB25" s="28">
        <v>10.816139883406041</v>
      </c>
      <c r="HC25" s="28">
        <v>20.519830847000001</v>
      </c>
      <c r="HD25" s="28">
        <v>20.519830847000001</v>
      </c>
      <c r="HE25" s="28">
        <v>15.473340201061083</v>
      </c>
      <c r="HF25" s="28">
        <v>10.71750683223523</v>
      </c>
      <c r="HG25" s="28">
        <v>20.693873295</v>
      </c>
      <c r="HH25" s="28">
        <v>20.693873295</v>
      </c>
      <c r="HI25" s="28">
        <v>15.251782055457715</v>
      </c>
      <c r="HJ25" s="28">
        <v>10.123123226869875</v>
      </c>
      <c r="HK25" s="28">
        <v>20.821895017999999</v>
      </c>
      <c r="HL25" s="28">
        <v>20.465949890896102</v>
      </c>
      <c r="HM25" s="28">
        <v>14.92962550811645</v>
      </c>
      <c r="HN25" s="28">
        <v>8.6955911900494769</v>
      </c>
      <c r="HO25" s="28">
        <v>20.875645623</v>
      </c>
      <c r="HP25" s="28">
        <v>20.157457578634457</v>
      </c>
      <c r="HQ25" s="28">
        <v>14.704584661307379</v>
      </c>
      <c r="HR25" s="28">
        <v>7.5597621751245079</v>
      </c>
      <c r="HS25" s="28">
        <v>20.881747593</v>
      </c>
      <c r="HT25" s="28">
        <v>19.931967756953622</v>
      </c>
      <c r="HU25" s="28">
        <v>14.540092975774407</v>
      </c>
      <c r="HV25" s="28">
        <v>6.8434815048850552</v>
      </c>
      <c r="HW25" s="29">
        <v>20.171367558</v>
      </c>
      <c r="HX25" s="29">
        <v>20.171367558</v>
      </c>
      <c r="HY25" s="29">
        <v>15.91644623045751</v>
      </c>
      <c r="HZ25" s="29">
        <v>11.561161972618834</v>
      </c>
      <c r="IA25" s="29">
        <v>20.206376011</v>
      </c>
      <c r="IB25" s="29">
        <v>20.206376011</v>
      </c>
      <c r="IC25" s="29">
        <v>15.882866309214405</v>
      </c>
      <c r="ID25" s="29">
        <v>11.343451148661178</v>
      </c>
      <c r="IE25" s="29">
        <v>20.209699992000001</v>
      </c>
      <c r="IF25" s="29">
        <v>20.209699992000001</v>
      </c>
      <c r="IG25" s="29">
        <v>15.853054905360928</v>
      </c>
      <c r="IH25" s="29">
        <v>11.375997742054128</v>
      </c>
      <c r="II25" s="29">
        <v>20.228130846999999</v>
      </c>
      <c r="IJ25" s="29">
        <v>20.228130846999999</v>
      </c>
      <c r="IK25" s="29">
        <v>15.794945582863672</v>
      </c>
      <c r="IL25" s="29">
        <v>11.298038183534812</v>
      </c>
      <c r="IM25" s="29">
        <v>20.260292056000001</v>
      </c>
      <c r="IN25" s="29">
        <v>20.260292056000001</v>
      </c>
      <c r="IO25" s="29">
        <v>15.775228943011308</v>
      </c>
      <c r="IP25" s="29">
        <v>11.313160824126697</v>
      </c>
      <c r="IQ25" s="29">
        <v>20.303626299000001</v>
      </c>
      <c r="IR25" s="29">
        <v>20.303626299000001</v>
      </c>
      <c r="IS25" s="29">
        <v>15.697711755957483</v>
      </c>
      <c r="IT25" s="29">
        <v>11.187823875125034</v>
      </c>
      <c r="IU25" s="29">
        <v>20.336746818999998</v>
      </c>
      <c r="IV25" s="29">
        <v>20.336746818999998</v>
      </c>
      <c r="IW25" s="29">
        <v>15.68706022390332</v>
      </c>
      <c r="IX25" s="29">
        <v>11.114358052450619</v>
      </c>
      <c r="IY25" s="29">
        <v>20.372264233999999</v>
      </c>
      <c r="IZ25" s="29">
        <v>20.372264233999999</v>
      </c>
      <c r="JA25" s="29">
        <v>15.636590050850073</v>
      </c>
      <c r="JB25" s="29">
        <v>11.035571986515176</v>
      </c>
      <c r="JC25" s="29">
        <v>20.415530142999998</v>
      </c>
      <c r="JD25" s="29">
        <v>20.415530142999998</v>
      </c>
      <c r="JE25" s="29">
        <v>15.55653458498672</v>
      </c>
      <c r="JF25" s="29">
        <v>10.883157234725882</v>
      </c>
      <c r="JG25" s="29">
        <v>20.478123951000001</v>
      </c>
      <c r="JH25" s="29">
        <v>20.478123951000001</v>
      </c>
      <c r="JI25" s="29">
        <v>15.491199434307555</v>
      </c>
      <c r="JJ25" s="29">
        <v>10.574424545271942</v>
      </c>
      <c r="JK25" s="29">
        <v>20.654265904999999</v>
      </c>
      <c r="JL25" s="29">
        <v>20.654265904999999</v>
      </c>
      <c r="JM25" s="29">
        <v>15.166067557390692</v>
      </c>
      <c r="JN25" s="29">
        <v>9.0449417014737499</v>
      </c>
      <c r="JO25" s="29">
        <v>20.741514842000001</v>
      </c>
      <c r="JP25" s="29">
        <v>20.344792996029643</v>
      </c>
      <c r="JQ25" s="29">
        <v>14.841243240118857</v>
      </c>
      <c r="JR25" s="29">
        <v>7.719333021168918</v>
      </c>
      <c r="JS25" s="29">
        <v>20.742361784</v>
      </c>
      <c r="JT25" s="29">
        <v>20.090044724031397</v>
      </c>
      <c r="JU25" s="29">
        <v>14.65540792243026</v>
      </c>
      <c r="JV25" s="29">
        <v>6.9988423350209921</v>
      </c>
      <c r="JW25" s="29">
        <v>20.671552107</v>
      </c>
      <c r="JX25" s="29">
        <v>20.039832972900825</v>
      </c>
      <c r="JY25" s="29">
        <v>14.618779149053871</v>
      </c>
      <c r="JZ25" s="29">
        <v>7.3396211430406453</v>
      </c>
    </row>
    <row r="26" spans="1:286" ht="15" thickBot="1" x14ac:dyDescent="0.4">
      <c r="A26" s="2"/>
      <c r="B26" s="74" t="s">
        <v>474</v>
      </c>
      <c r="C26" s="74" t="s">
        <v>475</v>
      </c>
      <c r="D26" s="74" t="s">
        <v>863</v>
      </c>
      <c r="E26" s="87">
        <v>406537</v>
      </c>
      <c r="F26" s="84">
        <v>373050</v>
      </c>
      <c r="G26" s="22">
        <v>32.262527579999997</v>
      </c>
      <c r="H26" s="22">
        <v>9.1650579606795777</v>
      </c>
      <c r="I26" s="22">
        <v>6.6857821817493175</v>
      </c>
      <c r="J26" s="22">
        <v>11.866717769906275</v>
      </c>
      <c r="K26" s="22">
        <v>32.331333209</v>
      </c>
      <c r="L26" s="22">
        <v>8.7018636765622865</v>
      </c>
      <c r="M26" s="22">
        <v>6.3478884003105485</v>
      </c>
      <c r="N26" s="22">
        <v>11.519696343228464</v>
      </c>
      <c r="O26" s="22">
        <v>32.324532374</v>
      </c>
      <c r="P26" s="22">
        <v>8.2230383612270082</v>
      </c>
      <c r="Q26" s="22">
        <v>5.9985919992213699</v>
      </c>
      <c r="R26" s="22">
        <v>11.591077030381792</v>
      </c>
      <c r="S26" s="22">
        <v>32.366488996000001</v>
      </c>
      <c r="T26" s="22">
        <v>7.8637232714370784</v>
      </c>
      <c r="U26" s="22">
        <v>5.7364766437857959</v>
      </c>
      <c r="V26" s="22">
        <v>11.325263811362912</v>
      </c>
      <c r="W26" s="22">
        <v>32.427029582999999</v>
      </c>
      <c r="X26" s="22">
        <v>7.4720957462325055</v>
      </c>
      <c r="Y26" s="22">
        <v>5.4507898165852868</v>
      </c>
      <c r="Z26" s="22">
        <v>11.250807256175483</v>
      </c>
      <c r="AA26" s="22">
        <v>32.507418293999997</v>
      </c>
      <c r="AB26" s="22">
        <v>7.05244817518963</v>
      </c>
      <c r="AC26" s="22">
        <v>5.1446627560549674</v>
      </c>
      <c r="AD26" s="22">
        <v>10.904134291201064</v>
      </c>
      <c r="AE26" s="22">
        <v>32.593529234000002</v>
      </c>
      <c r="AF26" s="22">
        <v>7.0792225864057752</v>
      </c>
      <c r="AG26" s="22">
        <v>5.1641943162702688</v>
      </c>
      <c r="AH26" s="22">
        <v>10.605616467193627</v>
      </c>
      <c r="AI26" s="22">
        <v>32.682337333999996</v>
      </c>
      <c r="AJ26" s="22">
        <v>7.03953060749991</v>
      </c>
      <c r="AK26" s="22">
        <v>5.1352395702702189</v>
      </c>
      <c r="AL26" s="22">
        <v>10.376966988391814</v>
      </c>
      <c r="AM26" s="22">
        <v>32.774137737000004</v>
      </c>
      <c r="AN26" s="22">
        <v>6.9048539387848651</v>
      </c>
      <c r="AO26" s="22">
        <v>5.036994815479205</v>
      </c>
      <c r="AP26" s="22">
        <v>10.000942342733147</v>
      </c>
      <c r="AQ26" s="22">
        <v>32.872430958000002</v>
      </c>
      <c r="AR26" s="22">
        <v>6.5835711039312796</v>
      </c>
      <c r="AS26" s="22">
        <v>4.802623460515429</v>
      </c>
      <c r="AT26" s="22">
        <v>9.6195359507029856</v>
      </c>
      <c r="AU26" s="22">
        <v>33.210496878999997</v>
      </c>
      <c r="AV26" s="22">
        <v>6.4304119106875461</v>
      </c>
      <c r="AW26" s="22">
        <v>4.6908959614037782</v>
      </c>
      <c r="AX26" s="22">
        <v>8.3041372929366695</v>
      </c>
      <c r="AY26" s="22">
        <v>33.495627874</v>
      </c>
      <c r="AZ26" s="22">
        <v>6.3352858245158519</v>
      </c>
      <c r="BA26" s="22">
        <v>4.6215028059349494</v>
      </c>
      <c r="BB26" s="22">
        <v>7.3429529149064763</v>
      </c>
      <c r="BC26" s="22">
        <v>33.677698628999998</v>
      </c>
      <c r="BD26" s="22">
        <v>8.3835366990012599</v>
      </c>
      <c r="BE26" s="22">
        <v>6.1156733020887559</v>
      </c>
      <c r="BF26" s="22">
        <v>6.8740597518813615</v>
      </c>
      <c r="BG26" s="22">
        <v>33.790617370999996</v>
      </c>
      <c r="BH26" s="22">
        <v>8.251600426454953</v>
      </c>
      <c r="BI26" s="22">
        <v>6.0194276281496562</v>
      </c>
      <c r="BJ26" s="22">
        <v>6.7662984599772855</v>
      </c>
      <c r="BK26" s="25">
        <v>32.203095234999999</v>
      </c>
      <c r="BL26" s="25">
        <v>9.1868989033893182</v>
      </c>
      <c r="BM26" s="25">
        <v>6.7017148453754372</v>
      </c>
      <c r="BN26" s="25">
        <v>11.8897307077133</v>
      </c>
      <c r="BO26" s="25">
        <v>32.232787277</v>
      </c>
      <c r="BP26" s="25">
        <v>8.6403308140018265</v>
      </c>
      <c r="BQ26" s="25">
        <v>6.3030010337642874</v>
      </c>
      <c r="BR26" s="25">
        <v>11.543458111429604</v>
      </c>
      <c r="BS26" s="25">
        <v>32.292357709999997</v>
      </c>
      <c r="BT26" s="25">
        <v>8.1767291473882366</v>
      </c>
      <c r="BU26" s="25">
        <v>5.9648100724662525</v>
      </c>
      <c r="BV26" s="25">
        <v>11.496366577353115</v>
      </c>
      <c r="BW26" s="25">
        <v>32.390546227999998</v>
      </c>
      <c r="BX26" s="25">
        <v>7.7155321583977079</v>
      </c>
      <c r="BY26" s="25">
        <v>5.628373290015106</v>
      </c>
      <c r="BZ26" s="25">
        <v>11.174269486230944</v>
      </c>
      <c r="CA26" s="25">
        <v>32.501556170999997</v>
      </c>
      <c r="CB26" s="25">
        <v>7.3150944784117273</v>
      </c>
      <c r="CC26" s="25">
        <v>5.3362595775609849</v>
      </c>
      <c r="CD26" s="25">
        <v>11.050329654519741</v>
      </c>
      <c r="CE26" s="25">
        <v>32.625341663999997</v>
      </c>
      <c r="CF26" s="25">
        <v>6.9510296494655099</v>
      </c>
      <c r="CG26" s="25">
        <v>5.0706793535391661</v>
      </c>
      <c r="CH26" s="25">
        <v>10.644844551170959</v>
      </c>
      <c r="CI26" s="25">
        <v>32.762607293999999</v>
      </c>
      <c r="CJ26" s="25">
        <v>6.8578593219246526</v>
      </c>
      <c r="CK26" s="25">
        <v>5.0027128967624739</v>
      </c>
      <c r="CL26" s="25">
        <v>10.272669416677253</v>
      </c>
      <c r="CM26" s="25">
        <v>32.909894112000003</v>
      </c>
      <c r="CN26" s="25">
        <v>6.781693260205075</v>
      </c>
      <c r="CO26" s="25">
        <v>4.9471508151604269</v>
      </c>
      <c r="CP26" s="25">
        <v>9.9620520360385463</v>
      </c>
      <c r="CQ26" s="25">
        <v>33.068710389000003</v>
      </c>
      <c r="CR26" s="25">
        <v>6.6669111027260453</v>
      </c>
      <c r="CS26" s="25">
        <v>4.8634188293346501</v>
      </c>
      <c r="CT26" s="25">
        <v>9.4844867059216114</v>
      </c>
      <c r="CU26" s="25">
        <v>33.238335249999999</v>
      </c>
      <c r="CV26" s="25">
        <v>6.5715513414332749</v>
      </c>
      <c r="CW26" s="25">
        <v>4.7938552111183395</v>
      </c>
      <c r="CX26" s="25">
        <v>9.0521189710387304</v>
      </c>
      <c r="CY26" s="25">
        <v>33.454756668999998</v>
      </c>
      <c r="CZ26" s="25">
        <v>6.2654711934649852</v>
      </c>
      <c r="DA26" s="25">
        <v>4.5705740045779013</v>
      </c>
      <c r="DB26" s="25">
        <v>8.0972434817892456</v>
      </c>
      <c r="DC26" s="25">
        <v>33.644589103000001</v>
      </c>
      <c r="DD26" s="25">
        <v>5.8458532666477856</v>
      </c>
      <c r="DE26" s="25">
        <v>4.2644685690974917</v>
      </c>
      <c r="DF26" s="25">
        <v>7.1868884487244813</v>
      </c>
      <c r="DG26" s="25">
        <v>33.787196494</v>
      </c>
      <c r="DH26" s="25">
        <v>6.7980383416709227</v>
      </c>
      <c r="DI26" s="25">
        <v>4.9590743245252824</v>
      </c>
      <c r="DJ26" s="25">
        <v>6.5742130392774776</v>
      </c>
      <c r="DK26" s="25">
        <v>33.878919080000003</v>
      </c>
      <c r="DL26" s="25">
        <v>9.2296416277410671</v>
      </c>
      <c r="DM26" s="25">
        <v>6.7328950677042387</v>
      </c>
      <c r="DN26" s="25">
        <v>6.1172908181510692</v>
      </c>
      <c r="DO26" s="27">
        <v>32.262561675999997</v>
      </c>
      <c r="DP26" s="27">
        <v>9.1848600490534658</v>
      </c>
      <c r="DQ26" s="27">
        <v>6.7002275295233931</v>
      </c>
      <c r="DR26" s="27">
        <v>11.882120339209109</v>
      </c>
      <c r="DS26" s="27">
        <v>32.331435458000001</v>
      </c>
      <c r="DT26" s="27">
        <v>8.6136362918851948</v>
      </c>
      <c r="DU26" s="27">
        <v>6.2835277515348258</v>
      </c>
      <c r="DV26" s="27">
        <v>11.568468759000602</v>
      </c>
      <c r="DW26" s="27">
        <v>32.324736119000001</v>
      </c>
      <c r="DX26" s="27">
        <v>8.1196317490864072</v>
      </c>
      <c r="DY26" s="27">
        <v>5.9231583153438896</v>
      </c>
      <c r="DZ26" s="27">
        <v>11.667242491994037</v>
      </c>
      <c r="EA26" s="27">
        <v>32.366826216999996</v>
      </c>
      <c r="EB26" s="27">
        <v>7.6071934731012467</v>
      </c>
      <c r="EC26" s="27">
        <v>5.5493417274372385</v>
      </c>
      <c r="ED26" s="27">
        <v>11.424398851862952</v>
      </c>
      <c r="EE26" s="27">
        <v>32.427372478999999</v>
      </c>
      <c r="EF26" s="27">
        <v>7.1845057177895928</v>
      </c>
      <c r="EG26" s="27">
        <v>5.2409968948098271</v>
      </c>
      <c r="EH26" s="27">
        <v>11.370612055513552</v>
      </c>
      <c r="EI26" s="27">
        <v>32.507650910000002</v>
      </c>
      <c r="EJ26" s="27">
        <v>6.6908711276728834</v>
      </c>
      <c r="EK26" s="27">
        <v>4.8808973339497985</v>
      </c>
      <c r="EL26" s="27">
        <v>11.049086994773871</v>
      </c>
      <c r="EM26" s="27">
        <v>32.593671477000001</v>
      </c>
      <c r="EN26" s="27">
        <v>6.5480357603265622</v>
      </c>
      <c r="EO26" s="27">
        <v>4.7767009220967918</v>
      </c>
      <c r="EP26" s="27">
        <v>10.773901658346858</v>
      </c>
      <c r="EQ26" s="27">
        <v>32.682456395000003</v>
      </c>
      <c r="ER26" s="27">
        <v>6.3864841504729988</v>
      </c>
      <c r="ES26" s="27">
        <v>4.6588512719117325</v>
      </c>
      <c r="ET26" s="27">
        <v>10.566689455222434</v>
      </c>
      <c r="EU26" s="27">
        <v>32.773607980999998</v>
      </c>
      <c r="EV26" s="27">
        <v>6.191357653117243</v>
      </c>
      <c r="EW26" s="27">
        <v>4.5165092087403682</v>
      </c>
      <c r="EX26" s="27">
        <v>10.220967929087458</v>
      </c>
      <c r="EY26" s="27">
        <v>32.868826013000003</v>
      </c>
      <c r="EZ26" s="27">
        <v>5.9393290700508112</v>
      </c>
      <c r="FA26" s="27">
        <v>4.3326578662626458</v>
      </c>
      <c r="FB26" s="27">
        <v>9.8845641954838968</v>
      </c>
      <c r="FC26" s="27">
        <v>33.181835366999998</v>
      </c>
      <c r="FD26" s="27">
        <v>5.7809422372321677</v>
      </c>
      <c r="FE26" s="27">
        <v>4.2171168768629377</v>
      </c>
      <c r="FF26" s="27">
        <v>8.7000755689327534</v>
      </c>
      <c r="FG26" s="27">
        <v>33.416418366999999</v>
      </c>
      <c r="FH26" s="27">
        <v>5.5495435610011992</v>
      </c>
      <c r="FI26" s="27">
        <v>4.0483147642017014</v>
      </c>
      <c r="FJ26" s="27">
        <v>7.8514876731928567</v>
      </c>
      <c r="FK26" s="27">
        <v>33.576039000000002</v>
      </c>
      <c r="FL26" s="27">
        <v>8.5227826395778372</v>
      </c>
      <c r="FM26" s="27">
        <v>6.2172512770870485</v>
      </c>
      <c r="FN26" s="27">
        <v>7.433854715178974</v>
      </c>
      <c r="FO26" s="27">
        <v>33.655000283999996</v>
      </c>
      <c r="FP26" s="27">
        <v>8.2788795626924436</v>
      </c>
      <c r="FQ26" s="27">
        <v>6.0393273782409915</v>
      </c>
      <c r="FR26" s="27">
        <v>7.3570246314860341</v>
      </c>
      <c r="FS26" s="28">
        <v>32.254107470000001</v>
      </c>
      <c r="FT26" s="28">
        <v>9.1617587122209088</v>
      </c>
      <c r="FU26" s="28">
        <v>6.683375425932522</v>
      </c>
      <c r="FV26" s="28">
        <v>11.870702184425987</v>
      </c>
      <c r="FW26" s="28">
        <v>32.314235883999999</v>
      </c>
      <c r="FX26" s="28">
        <v>8.7131046873821933</v>
      </c>
      <c r="FY26" s="28">
        <v>6.3560885612006404</v>
      </c>
      <c r="FZ26" s="28">
        <v>11.526262287488059</v>
      </c>
      <c r="GA26" s="28">
        <v>32.301833787</v>
      </c>
      <c r="GB26" s="28">
        <v>8.0081630223257516</v>
      </c>
      <c r="GC26" s="28">
        <v>5.8418434310959109</v>
      </c>
      <c r="GD26" s="28">
        <v>11.600327222864259</v>
      </c>
      <c r="GE26" s="28">
        <v>32.345097435</v>
      </c>
      <c r="GF26" s="28">
        <v>7.8605351201203799</v>
      </c>
      <c r="GG26" s="28">
        <v>5.7341509317873172</v>
      </c>
      <c r="GH26" s="28">
        <v>11.322997451256468</v>
      </c>
      <c r="GI26" s="28">
        <v>32.411638451000002</v>
      </c>
      <c r="GJ26" s="28">
        <v>7.5097475776220861</v>
      </c>
      <c r="GK26" s="28">
        <v>5.4782563033761704</v>
      </c>
      <c r="GL26" s="28">
        <v>11.238002959259591</v>
      </c>
      <c r="GM26" s="28">
        <v>32.505630699000001</v>
      </c>
      <c r="GN26" s="28">
        <v>7.1145952430948292</v>
      </c>
      <c r="GO26" s="28">
        <v>5.1899981768489392</v>
      </c>
      <c r="GP26" s="28">
        <v>10.865891882933884</v>
      </c>
      <c r="GQ26" s="28">
        <v>32.614700720999998</v>
      </c>
      <c r="GR26" s="28">
        <v>7.0611575178045136</v>
      </c>
      <c r="GS26" s="28">
        <v>5.1510161002366583</v>
      </c>
      <c r="GT26" s="28">
        <v>10.506229692029933</v>
      </c>
      <c r="GU26" s="28">
        <v>32.733450646999998</v>
      </c>
      <c r="GV26" s="28">
        <v>6.85241945435238</v>
      </c>
      <c r="GW26" s="28">
        <v>4.998744589105085</v>
      </c>
      <c r="GX26" s="28">
        <v>10.209050358113593</v>
      </c>
      <c r="GY26" s="28">
        <v>32.857959688000001</v>
      </c>
      <c r="GZ26" s="28">
        <v>6.7369457582988401</v>
      </c>
      <c r="HA26" s="28">
        <v>4.9145081355171527</v>
      </c>
      <c r="HB26" s="28">
        <v>9.8145820480412631</v>
      </c>
      <c r="HC26" s="28">
        <v>32.993162085000002</v>
      </c>
      <c r="HD26" s="28">
        <v>6.7660532094964729</v>
      </c>
      <c r="HE26" s="28">
        <v>4.9357416159171876</v>
      </c>
      <c r="HF26" s="28">
        <v>9.4730941885272664</v>
      </c>
      <c r="HG26" s="28">
        <v>33.435813150999998</v>
      </c>
      <c r="HH26" s="28">
        <v>5.9432071775832549</v>
      </c>
      <c r="HI26" s="28">
        <v>4.3354868917145923</v>
      </c>
      <c r="HJ26" s="28">
        <v>7.3898173647943288</v>
      </c>
      <c r="HK26" s="28">
        <v>30.971523748738747</v>
      </c>
      <c r="HL26" s="28">
        <v>5.0238850608943357</v>
      </c>
      <c r="HM26" s="28">
        <v>3.6648542068569068</v>
      </c>
      <c r="HN26" s="28">
        <v>2.333330609054908</v>
      </c>
      <c r="HO26" s="28">
        <v>34.118667049000003</v>
      </c>
      <c r="HP26" s="28">
        <v>6.4664713497088142</v>
      </c>
      <c r="HQ26" s="28">
        <v>4.717200820132069</v>
      </c>
      <c r="HR26" s="28">
        <v>-1.5359409608567667</v>
      </c>
      <c r="HS26" s="28">
        <v>34.182385658999998</v>
      </c>
      <c r="HT26" s="28">
        <v>5.8664558853783362</v>
      </c>
      <c r="HU26" s="28">
        <v>4.2794978926213627</v>
      </c>
      <c r="HV26" s="28">
        <v>-4.224999369909515</v>
      </c>
      <c r="HW26" s="29">
        <v>32.234558155999999</v>
      </c>
      <c r="HX26" s="29">
        <v>9.1720248137484699</v>
      </c>
      <c r="HY26" s="29">
        <v>6.6908644040670273</v>
      </c>
      <c r="HZ26" s="29">
        <v>11.924333367733043</v>
      </c>
      <c r="IA26" s="29">
        <v>32.278081712000002</v>
      </c>
      <c r="IB26" s="29">
        <v>8.9153063459537378</v>
      </c>
      <c r="IC26" s="29">
        <v>6.5035918559749533</v>
      </c>
      <c r="ID26" s="29">
        <v>11.627810327853659</v>
      </c>
      <c r="IE26" s="29">
        <v>32.250680215999999</v>
      </c>
      <c r="IF26" s="29">
        <v>8.9972285312977132</v>
      </c>
      <c r="IG26" s="29">
        <v>6.5633529496213381</v>
      </c>
      <c r="IH26" s="29">
        <v>11.746802891530301</v>
      </c>
      <c r="II26" s="29">
        <v>32.273012518000002</v>
      </c>
      <c r="IJ26" s="29">
        <v>9.0318282230241884</v>
      </c>
      <c r="IK26" s="29">
        <v>6.5885929430214158</v>
      </c>
      <c r="IL26" s="29">
        <v>11.532302663985888</v>
      </c>
      <c r="IM26" s="29">
        <v>32.319164856999997</v>
      </c>
      <c r="IN26" s="29">
        <v>8.9805464769526093</v>
      </c>
      <c r="IO26" s="29">
        <v>6.5511836232325731</v>
      </c>
      <c r="IP26" s="29">
        <v>11.490835841456754</v>
      </c>
      <c r="IQ26" s="29">
        <v>32.390927906000002</v>
      </c>
      <c r="IR26" s="29">
        <v>8.7713659722966977</v>
      </c>
      <c r="IS26" s="29">
        <v>6.3985893574027326</v>
      </c>
      <c r="IT26" s="29">
        <v>11.181962143377168</v>
      </c>
      <c r="IU26" s="29">
        <v>32.475810045999999</v>
      </c>
      <c r="IV26" s="29">
        <v>8.5070488371645503</v>
      </c>
      <c r="IW26" s="29">
        <v>6.2057736872804998</v>
      </c>
      <c r="IX26" s="29">
        <v>10.899207608480033</v>
      </c>
      <c r="IY26" s="29">
        <v>32.568606922999997</v>
      </c>
      <c r="IZ26" s="29">
        <v>8.1803297086345079</v>
      </c>
      <c r="JA26" s="29">
        <v>5.9674366317665761</v>
      </c>
      <c r="JB26" s="29">
        <v>10.681026740666709</v>
      </c>
      <c r="JC26" s="29">
        <v>32.675544348999999</v>
      </c>
      <c r="JD26" s="29">
        <v>8.3357606678576079</v>
      </c>
      <c r="JE26" s="29">
        <v>6.0808213525315002</v>
      </c>
      <c r="JF26" s="29">
        <v>10.2609288382396</v>
      </c>
      <c r="JG26" s="29">
        <v>32.824183667</v>
      </c>
      <c r="JH26" s="29">
        <v>8.1844976971873304</v>
      </c>
      <c r="JI26" s="29">
        <v>5.9704771213870185</v>
      </c>
      <c r="JJ26" s="29">
        <v>9.0979531772564854</v>
      </c>
      <c r="JK26" s="29">
        <v>33.367907088000003</v>
      </c>
      <c r="JL26" s="29">
        <v>7.5755774632564803</v>
      </c>
      <c r="JM26" s="29">
        <v>5.5262782884295403</v>
      </c>
      <c r="JN26" s="29">
        <v>3.665763470549571</v>
      </c>
      <c r="JO26" s="29">
        <v>33.739010659000002</v>
      </c>
      <c r="JP26" s="29">
        <v>6.3615615793980229</v>
      </c>
      <c r="JQ26" s="29">
        <v>4.6406706032971616</v>
      </c>
      <c r="JR26" s="29">
        <v>-0.98234015129309071</v>
      </c>
      <c r="JS26" s="29">
        <v>33.809248867000001</v>
      </c>
      <c r="JT26" s="29">
        <v>5.873045040632455</v>
      </c>
      <c r="JU26" s="29">
        <v>4.2843045896416951</v>
      </c>
      <c r="JV26" s="29">
        <v>-3.6193719450224187</v>
      </c>
      <c r="JW26" s="29">
        <v>33.654919114999998</v>
      </c>
      <c r="JX26" s="29">
        <v>5.8426335377264316</v>
      </c>
      <c r="JY26" s="29">
        <v>4.2621198216760563</v>
      </c>
      <c r="JZ26" s="29">
        <v>-2.9363666621982354</v>
      </c>
    </row>
    <row r="27" spans="1:286" ht="15" thickBot="1" x14ac:dyDescent="0.4">
      <c r="A27" s="2"/>
      <c r="B27" s="74" t="s">
        <v>476</v>
      </c>
      <c r="C27" s="74" t="s">
        <v>477</v>
      </c>
      <c r="D27" s="74" t="s">
        <v>860</v>
      </c>
      <c r="E27" s="87">
        <v>321558</v>
      </c>
      <c r="F27" s="84">
        <v>477806</v>
      </c>
      <c r="G27" s="22">
        <v>15.432168782210528</v>
      </c>
      <c r="H27" s="22">
        <v>9.731118069441365</v>
      </c>
      <c r="I27" s="22">
        <v>6.9939461585412719</v>
      </c>
      <c r="J27" s="22">
        <v>8.4708391476867426</v>
      </c>
      <c r="K27" s="22">
        <v>15.509675631210527</v>
      </c>
      <c r="L27" s="22">
        <v>9.6121167640820548</v>
      </c>
      <c r="M27" s="22">
        <v>6.9084175772888488</v>
      </c>
      <c r="N27" s="22">
        <v>8.0148631207737715</v>
      </c>
      <c r="O27" s="22">
        <v>15.600001767210529</v>
      </c>
      <c r="P27" s="22">
        <v>9.5210388703706528</v>
      </c>
      <c r="Q27" s="22">
        <v>6.842958101789189</v>
      </c>
      <c r="R27" s="22">
        <v>7.8698949877762026</v>
      </c>
      <c r="S27" s="22">
        <v>15.747477458210527</v>
      </c>
      <c r="T27" s="22">
        <v>9.3313635500473815</v>
      </c>
      <c r="U27" s="22">
        <v>6.7066347144375467</v>
      </c>
      <c r="V27" s="22">
        <v>7.3968729303354763</v>
      </c>
      <c r="W27" s="22">
        <v>15.910670613210527</v>
      </c>
      <c r="X27" s="22">
        <v>9.1836832818874967</v>
      </c>
      <c r="Y27" s="22">
        <v>6.6004939979424204</v>
      </c>
      <c r="Z27" s="22">
        <v>7.1550443100762351</v>
      </c>
      <c r="AA27" s="22">
        <v>16.096790390210529</v>
      </c>
      <c r="AB27" s="22">
        <v>8.9384649577795638</v>
      </c>
      <c r="AC27" s="22">
        <v>6.4242507601500076</v>
      </c>
      <c r="AD27" s="22">
        <v>6.6204384248185058</v>
      </c>
      <c r="AE27" s="22">
        <v>16.309163709210527</v>
      </c>
      <c r="AF27" s="22">
        <v>8.6873701247063391</v>
      </c>
      <c r="AG27" s="22">
        <v>6.2437839596579998</v>
      </c>
      <c r="AH27" s="22">
        <v>6.0304239553557935</v>
      </c>
      <c r="AI27" s="22">
        <v>16.540899715210529</v>
      </c>
      <c r="AJ27" s="22">
        <v>8.4695675138527005</v>
      </c>
      <c r="AK27" s="22">
        <v>6.0872449347864714</v>
      </c>
      <c r="AL27" s="22">
        <v>5.594763265346856</v>
      </c>
      <c r="AM27" s="22">
        <v>16.782546862210527</v>
      </c>
      <c r="AN27" s="22">
        <v>8.2287505750310039</v>
      </c>
      <c r="AO27" s="22">
        <v>5.9141650592608874</v>
      </c>
      <c r="AP27" s="22">
        <v>5.0420268124999481</v>
      </c>
      <c r="AQ27" s="22">
        <v>17.157922055210527</v>
      </c>
      <c r="AR27" s="22">
        <v>7.9167199418505616</v>
      </c>
      <c r="AS27" s="22">
        <v>5.6899024994289684</v>
      </c>
      <c r="AT27" s="22">
        <v>4.1427100030609019</v>
      </c>
      <c r="AU27" s="22">
        <v>18.511200110210527</v>
      </c>
      <c r="AV27" s="22">
        <v>6.7780204046372443</v>
      </c>
      <c r="AW27" s="22">
        <v>4.8714967214706091</v>
      </c>
      <c r="AX27" s="22">
        <v>1.2410941090167427</v>
      </c>
      <c r="AY27" s="22">
        <v>19.110813881210525</v>
      </c>
      <c r="AZ27" s="22">
        <v>6.013410633377724</v>
      </c>
      <c r="BA27" s="22">
        <v>4.3219566239892275</v>
      </c>
      <c r="BB27" s="22">
        <v>-0.25192896142532462</v>
      </c>
      <c r="BC27" s="22">
        <v>19.39552126621053</v>
      </c>
      <c r="BD27" s="22">
        <v>5.8503954751560778</v>
      </c>
      <c r="BE27" s="22">
        <v>4.2047944200685299</v>
      </c>
      <c r="BF27" s="22">
        <v>-0.6744494332109241</v>
      </c>
      <c r="BG27" s="22">
        <v>19.39885420821053</v>
      </c>
      <c r="BH27" s="22">
        <v>5.5882512061781116</v>
      </c>
      <c r="BI27" s="22">
        <v>4.0163861724325711</v>
      </c>
      <c r="BJ27" s="22">
        <v>5.466421594286075E-2</v>
      </c>
      <c r="BK27" s="25">
        <v>15.424070638210527</v>
      </c>
      <c r="BL27" s="25">
        <v>9.7668274425806132</v>
      </c>
      <c r="BM27" s="25">
        <v>7.019611188120499</v>
      </c>
      <c r="BN27" s="25">
        <v>8.6270647380770917</v>
      </c>
      <c r="BO27" s="25">
        <v>15.490013161210527</v>
      </c>
      <c r="BP27" s="25">
        <v>9.6900578041378438</v>
      </c>
      <c r="BQ27" s="25">
        <v>6.96443533740654</v>
      </c>
      <c r="BR27" s="25">
        <v>8.3372077750618558</v>
      </c>
      <c r="BS27" s="25">
        <v>15.594502896210528</v>
      </c>
      <c r="BT27" s="25">
        <v>9.6029723942001279</v>
      </c>
      <c r="BU27" s="25">
        <v>6.9018453386055238</v>
      </c>
      <c r="BV27" s="25">
        <v>8.1050878262333867</v>
      </c>
      <c r="BW27" s="25">
        <v>15.677696751210528</v>
      </c>
      <c r="BX27" s="25">
        <v>9.4680863474774402</v>
      </c>
      <c r="BY27" s="25">
        <v>6.8049000809706914</v>
      </c>
      <c r="BZ27" s="25">
        <v>7.7396477975109192</v>
      </c>
      <c r="CA27" s="25">
        <v>15.778896960210528</v>
      </c>
      <c r="CB27" s="25">
        <v>9.3782178200956565</v>
      </c>
      <c r="CC27" s="25">
        <v>6.7403098008640949</v>
      </c>
      <c r="CD27" s="25">
        <v>7.5985197273387506</v>
      </c>
      <c r="CE27" s="25">
        <v>15.899191140210528</v>
      </c>
      <c r="CF27" s="25">
        <v>9.2187396401742099</v>
      </c>
      <c r="CG27" s="25">
        <v>6.625689692889515</v>
      </c>
      <c r="CH27" s="25">
        <v>7.1648487615509246</v>
      </c>
      <c r="CI27" s="25">
        <v>16.037467495210528</v>
      </c>
      <c r="CJ27" s="25">
        <v>9.0546387893983962</v>
      </c>
      <c r="CK27" s="25">
        <v>6.5077471803532605</v>
      </c>
      <c r="CL27" s="25">
        <v>6.6719272699449661</v>
      </c>
      <c r="CM27" s="25">
        <v>16.187974418210526</v>
      </c>
      <c r="CN27" s="25">
        <v>8.923261373641493</v>
      </c>
      <c r="CO27" s="25">
        <v>6.4133236448771545</v>
      </c>
      <c r="CP27" s="25">
        <v>6.3230319462822884</v>
      </c>
      <c r="CQ27" s="25">
        <v>16.350623996210526</v>
      </c>
      <c r="CR27" s="25">
        <v>8.7691115553223575</v>
      </c>
      <c r="CS27" s="25">
        <v>6.3025331352995799</v>
      </c>
      <c r="CT27" s="25">
        <v>5.8328804908961303</v>
      </c>
      <c r="CU27" s="25">
        <v>16.521774249210527</v>
      </c>
      <c r="CV27" s="25">
        <v>8.5980806628197151</v>
      </c>
      <c r="CW27" s="25">
        <v>6.1796098653243545</v>
      </c>
      <c r="CX27" s="25">
        <v>5.2495394465540492</v>
      </c>
      <c r="CY27" s="25">
        <v>17.004607844210526</v>
      </c>
      <c r="CZ27" s="25">
        <v>8.1361703873101607</v>
      </c>
      <c r="DA27" s="25">
        <v>5.8476258554770419</v>
      </c>
      <c r="DB27" s="25">
        <v>3.9053899223621755</v>
      </c>
      <c r="DC27" s="25">
        <v>17.622497454210528</v>
      </c>
      <c r="DD27" s="25">
        <v>7.6250837745126399</v>
      </c>
      <c r="DE27" s="25">
        <v>5.4802978437573877</v>
      </c>
      <c r="DF27" s="25">
        <v>2.5247572520347852</v>
      </c>
      <c r="DG27" s="25">
        <v>18.075709180210527</v>
      </c>
      <c r="DH27" s="25">
        <v>7.4143002913951523</v>
      </c>
      <c r="DI27" s="25">
        <v>5.3288036041938005</v>
      </c>
      <c r="DJ27" s="25">
        <v>1.5106725195034159</v>
      </c>
      <c r="DK27" s="25">
        <v>18.129327655210528</v>
      </c>
      <c r="DL27" s="25">
        <v>7.3167762087648383</v>
      </c>
      <c r="DM27" s="25">
        <v>5.2587111257950969</v>
      </c>
      <c r="DN27" s="25">
        <v>0.98847843790630208</v>
      </c>
      <c r="DO27" s="27">
        <v>15.432182978210527</v>
      </c>
      <c r="DP27" s="27">
        <v>9.7704623359588165</v>
      </c>
      <c r="DQ27" s="27">
        <v>7.0222236575610903</v>
      </c>
      <c r="DR27" s="27">
        <v>8.4804636912211997</v>
      </c>
      <c r="DS27" s="27">
        <v>15.509718206210527</v>
      </c>
      <c r="DT27" s="27">
        <v>9.6885090467827908</v>
      </c>
      <c r="DU27" s="27">
        <v>6.9633222150010168</v>
      </c>
      <c r="DV27" s="27">
        <v>8.0626330235147137</v>
      </c>
      <c r="DW27" s="27">
        <v>15.600086590210527</v>
      </c>
      <c r="DX27" s="27">
        <v>9.5735372640486887</v>
      </c>
      <c r="DY27" s="27">
        <v>6.880689730999106</v>
      </c>
      <c r="DZ27" s="27">
        <v>7.9248271646784154</v>
      </c>
      <c r="EA27" s="27">
        <v>15.747617856210528</v>
      </c>
      <c r="EB27" s="27">
        <v>9.3919177016449193</v>
      </c>
      <c r="EC27" s="27">
        <v>6.7501561754790353</v>
      </c>
      <c r="ED27" s="27">
        <v>7.4854847232735295</v>
      </c>
      <c r="EE27" s="27">
        <v>15.910349386210527</v>
      </c>
      <c r="EF27" s="27">
        <v>9.252454723989354</v>
      </c>
      <c r="EG27" s="27">
        <v>6.6499213874647056</v>
      </c>
      <c r="EH27" s="27">
        <v>7.2715603568713227</v>
      </c>
      <c r="EI27" s="27">
        <v>16.095609983210529</v>
      </c>
      <c r="EJ27" s="27">
        <v>9.0031839370066074</v>
      </c>
      <c r="EK27" s="27">
        <v>6.4707655648127025</v>
      </c>
      <c r="EL27" s="27">
        <v>6.7684833068098698</v>
      </c>
      <c r="EM27" s="27">
        <v>16.307178758210526</v>
      </c>
      <c r="EN27" s="27">
        <v>8.7503078874840075</v>
      </c>
      <c r="EO27" s="27">
        <v>6.2890185689870508</v>
      </c>
      <c r="EP27" s="27">
        <v>6.210128855528481</v>
      </c>
      <c r="EQ27" s="27">
        <v>16.538352843210529</v>
      </c>
      <c r="ER27" s="27">
        <v>8.5269045617607997</v>
      </c>
      <c r="ES27" s="27">
        <v>6.1284542000628059</v>
      </c>
      <c r="ET27" s="27">
        <v>5.8022237006268647</v>
      </c>
      <c r="EU27" s="27">
        <v>16.777207987210527</v>
      </c>
      <c r="EV27" s="27">
        <v>8.273385990201394</v>
      </c>
      <c r="EW27" s="27">
        <v>5.9462454109982872</v>
      </c>
      <c r="EX27" s="27">
        <v>5.2844628325644614</v>
      </c>
      <c r="EY27" s="27">
        <v>17.140898984210526</v>
      </c>
      <c r="EZ27" s="27">
        <v>7.9980533988738998</v>
      </c>
      <c r="FA27" s="27">
        <v>5.7483584564166446</v>
      </c>
      <c r="FB27" s="27">
        <v>4.4785986775784679</v>
      </c>
      <c r="FC27" s="27">
        <v>18.457701708210529</v>
      </c>
      <c r="FD27" s="27">
        <v>7.2254642776544973</v>
      </c>
      <c r="FE27" s="27">
        <v>5.1930834430087129</v>
      </c>
      <c r="FF27" s="27">
        <v>1.8818662167666211</v>
      </c>
      <c r="FG27" s="27">
        <v>19.014442956210527</v>
      </c>
      <c r="FH27" s="27">
        <v>6.4531686541556157</v>
      </c>
      <c r="FI27" s="27">
        <v>4.6380193721913789</v>
      </c>
      <c r="FJ27" s="27">
        <v>0.56037836838764221</v>
      </c>
      <c r="FK27" s="27">
        <v>19.278799000210526</v>
      </c>
      <c r="FL27" s="27">
        <v>6.0663941851110321</v>
      </c>
      <c r="FM27" s="27">
        <v>4.3600369458460477</v>
      </c>
      <c r="FN27" s="27">
        <v>0.20255316859134354</v>
      </c>
      <c r="FO27" s="27">
        <v>19.266407517210528</v>
      </c>
      <c r="FP27" s="27">
        <v>5.5233916726727328</v>
      </c>
      <c r="FQ27" s="27">
        <v>3.9697703486425753</v>
      </c>
      <c r="FR27" s="27">
        <v>0.96619030520082205</v>
      </c>
      <c r="FS27" s="28">
        <v>15.431969072210528</v>
      </c>
      <c r="FT27" s="28">
        <v>9.7288194349821477</v>
      </c>
      <c r="FU27" s="28">
        <v>6.9922940846961898</v>
      </c>
      <c r="FV27" s="28">
        <v>8.4721790444035356</v>
      </c>
      <c r="FW27" s="28">
        <v>15.543143357210528</v>
      </c>
      <c r="FX27" s="28">
        <v>9.5873674668004227</v>
      </c>
      <c r="FY27" s="28">
        <v>6.8906297700282382</v>
      </c>
      <c r="FZ27" s="28">
        <v>7.9653011347368086</v>
      </c>
      <c r="GA27" s="28">
        <v>15.690637226210526</v>
      </c>
      <c r="GB27" s="28">
        <v>9.4604388707757252</v>
      </c>
      <c r="GC27" s="28">
        <v>6.7994036888892468</v>
      </c>
      <c r="GD27" s="28">
        <v>7.7660320860745848</v>
      </c>
      <c r="GE27" s="28">
        <v>15.904102125210528</v>
      </c>
      <c r="GF27" s="28">
        <v>9.2429080984320393</v>
      </c>
      <c r="GG27" s="28">
        <v>6.6430600397072181</v>
      </c>
      <c r="GH27" s="28">
        <v>7.259060578320355</v>
      </c>
      <c r="GI27" s="28">
        <v>16.184998051210528</v>
      </c>
      <c r="GJ27" s="28">
        <v>9.0560590990873138</v>
      </c>
      <c r="GK27" s="28">
        <v>6.5087679848920459</v>
      </c>
      <c r="GL27" s="28">
        <v>6.9368519806145663</v>
      </c>
      <c r="GM27" s="28">
        <v>16.543302160210526</v>
      </c>
      <c r="GN27" s="28">
        <v>8.7583959306831964</v>
      </c>
      <c r="GO27" s="28">
        <v>6.2948316048848199</v>
      </c>
      <c r="GP27" s="28">
        <v>6.2788299528951228</v>
      </c>
      <c r="GQ27" s="28">
        <v>16.997990851210528</v>
      </c>
      <c r="GR27" s="28">
        <v>8.436311270259452</v>
      </c>
      <c r="GS27" s="28">
        <v>6.0633430177131471</v>
      </c>
      <c r="GT27" s="28">
        <v>5.4989112212950886</v>
      </c>
      <c r="GU27" s="28">
        <v>17.505823659210527</v>
      </c>
      <c r="GV27" s="28">
        <v>8.1426537222520707</v>
      </c>
      <c r="GW27" s="28">
        <v>5.8522855559542046</v>
      </c>
      <c r="GX27" s="28">
        <v>4.8652783329679821</v>
      </c>
      <c r="GY27" s="28">
        <v>17.778401992210526</v>
      </c>
      <c r="GZ27" s="28">
        <v>7.846085903138067</v>
      </c>
      <c r="HA27" s="28">
        <v>5.6391364250487959</v>
      </c>
      <c r="HB27" s="28">
        <v>4.2263156802629354</v>
      </c>
      <c r="HC27" s="28">
        <v>18.075767239210528</v>
      </c>
      <c r="HD27" s="28">
        <v>7.5235894873242311</v>
      </c>
      <c r="HE27" s="28">
        <v>5.4073519011709559</v>
      </c>
      <c r="HF27" s="28">
        <v>3.4811873669358739</v>
      </c>
      <c r="HG27" s="28">
        <v>19.263822624210526</v>
      </c>
      <c r="HH27" s="28">
        <v>6.0252795824375207</v>
      </c>
      <c r="HI27" s="28">
        <v>4.3304870713736205</v>
      </c>
      <c r="HJ27" s="28">
        <v>9.1594463640550572E-2</v>
      </c>
      <c r="HK27" s="28">
        <v>20.614280662210525</v>
      </c>
      <c r="HL27" s="28">
        <v>4.0089094395729958</v>
      </c>
      <c r="HM27" s="28">
        <v>2.881282148131513</v>
      </c>
      <c r="HN27" s="28">
        <v>-6.2061500509890735</v>
      </c>
      <c r="HO27" s="28">
        <v>17.014154865740974</v>
      </c>
      <c r="HP27" s="28">
        <v>2.801250868583534</v>
      </c>
      <c r="HQ27" s="28">
        <v>2.0133141548209492</v>
      </c>
      <c r="HR27" s="28">
        <v>-10.348510058590335</v>
      </c>
      <c r="HS27" s="28">
        <v>9.9300059086073933</v>
      </c>
      <c r="HT27" s="28">
        <v>1.6348997582322564</v>
      </c>
      <c r="HU27" s="28">
        <v>1.1750346467993231</v>
      </c>
      <c r="HV27" s="28">
        <v>-13.1774891657588</v>
      </c>
      <c r="HW27" s="29">
        <v>15.409960469210528</v>
      </c>
      <c r="HX27" s="29">
        <v>9.740216314414301</v>
      </c>
      <c r="HY27" s="29">
        <v>7.000485246344323</v>
      </c>
      <c r="HZ27" s="29">
        <v>8.5206030035950917</v>
      </c>
      <c r="IA27" s="29">
        <v>15.516385872210527</v>
      </c>
      <c r="IB27" s="29">
        <v>9.6096244530786628</v>
      </c>
      <c r="IC27" s="29">
        <v>6.90662630429805</v>
      </c>
      <c r="ID27" s="29">
        <v>8.0152025336444801</v>
      </c>
      <c r="IE27" s="29">
        <v>15.667522828210528</v>
      </c>
      <c r="IF27" s="29">
        <v>9.4714650038559167</v>
      </c>
      <c r="IG27" s="29">
        <v>6.80732838783437</v>
      </c>
      <c r="IH27" s="29">
        <v>7.8383693611398648</v>
      </c>
      <c r="II27" s="29">
        <v>15.890683287210528</v>
      </c>
      <c r="IJ27" s="29">
        <v>9.2401758518237553</v>
      </c>
      <c r="IK27" s="29">
        <v>6.6410963202729416</v>
      </c>
      <c r="IL27" s="29">
        <v>7.3682630500497339</v>
      </c>
      <c r="IM27" s="29">
        <v>16.191881250210528</v>
      </c>
      <c r="IN27" s="29">
        <v>9.0368144171605191</v>
      </c>
      <c r="IO27" s="29">
        <v>6.4949364530707516</v>
      </c>
      <c r="IP27" s="29">
        <v>7.0606643918358216</v>
      </c>
      <c r="IQ27" s="29">
        <v>16.613696526210529</v>
      </c>
      <c r="IR27" s="29">
        <v>8.7253160293296101</v>
      </c>
      <c r="IS27" s="29">
        <v>6.271056428451252</v>
      </c>
      <c r="IT27" s="29">
        <v>6.4057908969413866</v>
      </c>
      <c r="IU27" s="29">
        <v>17.037566275210526</v>
      </c>
      <c r="IV27" s="29">
        <v>8.4196302525857725</v>
      </c>
      <c r="IW27" s="29">
        <v>6.0513540418681453</v>
      </c>
      <c r="IX27" s="29">
        <v>5.7511187905768963</v>
      </c>
      <c r="IY27" s="29">
        <v>17.483644960210526</v>
      </c>
      <c r="IZ27" s="29">
        <v>8.156119886411977</v>
      </c>
      <c r="JA27" s="29">
        <v>5.8619639532796075</v>
      </c>
      <c r="JB27" s="29">
        <v>5.2773455093051318</v>
      </c>
      <c r="JC27" s="29">
        <v>17.740787759210527</v>
      </c>
      <c r="JD27" s="29">
        <v>7.8738884351481824</v>
      </c>
      <c r="JE27" s="29">
        <v>5.6591186522258035</v>
      </c>
      <c r="JF27" s="29">
        <v>4.7050987008435108</v>
      </c>
      <c r="JG27" s="29">
        <v>18.210824996210526</v>
      </c>
      <c r="JH27" s="29">
        <v>7.3510092881418574</v>
      </c>
      <c r="JI27" s="29">
        <v>5.2833151139797447</v>
      </c>
      <c r="JJ27" s="29">
        <v>3.0108601942868241</v>
      </c>
      <c r="JK27" s="29">
        <v>19.710490594210526</v>
      </c>
      <c r="JL27" s="29">
        <v>5.3774279406119225</v>
      </c>
      <c r="JM27" s="29">
        <v>3.864863340439801</v>
      </c>
      <c r="JN27" s="29">
        <v>-4.3976088179709656</v>
      </c>
      <c r="JO27" s="29">
        <v>20.242693205210529</v>
      </c>
      <c r="JP27" s="29">
        <v>3.4438312809039444</v>
      </c>
      <c r="JQ27" s="29">
        <v>2.4751493493208758</v>
      </c>
      <c r="JR27" s="29">
        <v>-9.6847358879352186</v>
      </c>
      <c r="JS27" s="29">
        <v>14.559250432666232</v>
      </c>
      <c r="JT27" s="29">
        <v>2.39706957190996</v>
      </c>
      <c r="JU27" s="29">
        <v>1.7228210987248114</v>
      </c>
      <c r="JV27" s="29">
        <v>-12.24902966378464</v>
      </c>
      <c r="JW27" s="29">
        <v>12.963823659748391</v>
      </c>
      <c r="JX27" s="29">
        <v>2.1343947186090468</v>
      </c>
      <c r="JY27" s="29">
        <v>1.5340315096889465</v>
      </c>
      <c r="JZ27" s="29">
        <v>-10.798357178770203</v>
      </c>
    </row>
    <row r="28" spans="1:286" ht="15" thickBot="1" x14ac:dyDescent="0.4">
      <c r="A28" s="2"/>
      <c r="B28" s="74" t="s">
        <v>478</v>
      </c>
      <c r="C28" s="74" t="s">
        <v>875</v>
      </c>
      <c r="D28" s="74" t="s">
        <v>860</v>
      </c>
      <c r="E28" s="87">
        <v>354779</v>
      </c>
      <c r="F28" s="84">
        <v>568913</v>
      </c>
      <c r="G28" s="22">
        <v>3.1393114579999999</v>
      </c>
      <c r="H28" s="22">
        <v>3.1393114579999999</v>
      </c>
      <c r="I28" s="22">
        <v>3.1393114579999999</v>
      </c>
      <c r="J28" s="22">
        <v>1.6198869067493167</v>
      </c>
      <c r="K28" s="22">
        <v>3.1550621940000001</v>
      </c>
      <c r="L28" s="22">
        <v>3.1550621940000001</v>
      </c>
      <c r="M28" s="22">
        <v>3.1550621940000001</v>
      </c>
      <c r="N28" s="22">
        <v>1.5713137302737301</v>
      </c>
      <c r="O28" s="22">
        <v>3.168476912</v>
      </c>
      <c r="P28" s="22">
        <v>3.168476912</v>
      </c>
      <c r="Q28" s="22">
        <v>3.168476912</v>
      </c>
      <c r="R28" s="22">
        <v>1.571966390968625</v>
      </c>
      <c r="S28" s="22">
        <v>3.1845883210000001</v>
      </c>
      <c r="T28" s="22">
        <v>3.1845883210000001</v>
      </c>
      <c r="U28" s="22">
        <v>3.1845883210000001</v>
      </c>
      <c r="V28" s="22">
        <v>1.5254278083104751</v>
      </c>
      <c r="W28" s="22">
        <v>3.204810127</v>
      </c>
      <c r="X28" s="22">
        <v>3.204810127</v>
      </c>
      <c r="Y28" s="22">
        <v>3.204810127</v>
      </c>
      <c r="Z28" s="22">
        <v>1.5163357079899016</v>
      </c>
      <c r="AA28" s="22">
        <v>3.2286330740000002</v>
      </c>
      <c r="AB28" s="22">
        <v>3.2286330740000002</v>
      </c>
      <c r="AC28" s="22">
        <v>3.2286330740000002</v>
      </c>
      <c r="AD28" s="22">
        <v>1.4773859782026677</v>
      </c>
      <c r="AE28" s="22">
        <v>3.2579975929999998</v>
      </c>
      <c r="AF28" s="22">
        <v>3.2579975929999998</v>
      </c>
      <c r="AG28" s="22">
        <v>3.2579975929999998</v>
      </c>
      <c r="AH28" s="22">
        <v>1.4352991271388378</v>
      </c>
      <c r="AI28" s="22">
        <v>3.2903218289999998</v>
      </c>
      <c r="AJ28" s="22">
        <v>3.2903218289999998</v>
      </c>
      <c r="AK28" s="22">
        <v>3.2903218289999998</v>
      </c>
      <c r="AL28" s="22">
        <v>1.3879366719031736</v>
      </c>
      <c r="AM28" s="22">
        <v>3.3252975830000002</v>
      </c>
      <c r="AN28" s="22">
        <v>3.3252975830000002</v>
      </c>
      <c r="AO28" s="22">
        <v>3.3252975830000002</v>
      </c>
      <c r="AP28" s="22">
        <v>1.3356035603256933</v>
      </c>
      <c r="AQ28" s="22">
        <v>3.3606394310000001</v>
      </c>
      <c r="AR28" s="22">
        <v>3.3606394310000001</v>
      </c>
      <c r="AS28" s="22">
        <v>3.3606394310000001</v>
      </c>
      <c r="AT28" s="22">
        <v>1.2873180048158239</v>
      </c>
      <c r="AU28" s="22">
        <v>3.4662841100000001</v>
      </c>
      <c r="AV28" s="22">
        <v>3.4662841100000001</v>
      </c>
      <c r="AW28" s="22">
        <v>3.4662841100000001</v>
      </c>
      <c r="AX28" s="22">
        <v>1.1067784296205354</v>
      </c>
      <c r="AY28" s="22">
        <v>3.5368548710000001</v>
      </c>
      <c r="AZ28" s="22">
        <v>3.5368548710000001</v>
      </c>
      <c r="BA28" s="22">
        <v>3.5368548710000001</v>
      </c>
      <c r="BB28" s="22">
        <v>1.0563632300519994</v>
      </c>
      <c r="BC28" s="22">
        <v>3.5389249989999998</v>
      </c>
      <c r="BD28" s="22">
        <v>3.5389249989999998</v>
      </c>
      <c r="BE28" s="22">
        <v>3.5389249989999998</v>
      </c>
      <c r="BF28" s="22">
        <v>1.0404597384516343</v>
      </c>
      <c r="BG28" s="22">
        <v>3.5231629399999997</v>
      </c>
      <c r="BH28" s="22">
        <v>3.5231629399999997</v>
      </c>
      <c r="BI28" s="22">
        <v>3.5231629399999997</v>
      </c>
      <c r="BJ28" s="22">
        <v>1.0261702858027424</v>
      </c>
      <c r="BK28" s="25">
        <v>3.1410734960000002</v>
      </c>
      <c r="BL28" s="25">
        <v>3.1410734960000002</v>
      </c>
      <c r="BM28" s="25">
        <v>3.1410734960000002</v>
      </c>
      <c r="BN28" s="25">
        <v>1.6678017737170707</v>
      </c>
      <c r="BO28" s="25">
        <v>3.1485330189999998</v>
      </c>
      <c r="BP28" s="25">
        <v>3.1485330189999998</v>
      </c>
      <c r="BQ28" s="25">
        <v>3.1485330189999998</v>
      </c>
      <c r="BR28" s="25">
        <v>1.6584739157318806</v>
      </c>
      <c r="BS28" s="25">
        <v>3.1606135769999999</v>
      </c>
      <c r="BT28" s="25">
        <v>3.1606135769999999</v>
      </c>
      <c r="BU28" s="25">
        <v>3.1606135769999999</v>
      </c>
      <c r="BV28" s="25">
        <v>1.6303201752209617</v>
      </c>
      <c r="BW28" s="25">
        <v>3.172526027</v>
      </c>
      <c r="BX28" s="25">
        <v>3.172526027</v>
      </c>
      <c r="BY28" s="25">
        <v>3.172526027</v>
      </c>
      <c r="BZ28" s="25">
        <v>1.5888156078873832</v>
      </c>
      <c r="CA28" s="25">
        <v>3.1858271459999998</v>
      </c>
      <c r="CB28" s="25">
        <v>3.1858271459999998</v>
      </c>
      <c r="CC28" s="25">
        <v>3.1858271459999998</v>
      </c>
      <c r="CD28" s="25">
        <v>1.5573937560720255</v>
      </c>
      <c r="CE28" s="25">
        <v>3.2008817609999998</v>
      </c>
      <c r="CF28" s="25">
        <v>3.2008817609999998</v>
      </c>
      <c r="CG28" s="25">
        <v>3.2008817609999998</v>
      </c>
      <c r="CH28" s="25">
        <v>1.5152554730933021</v>
      </c>
      <c r="CI28" s="25">
        <v>3.2185775379999999</v>
      </c>
      <c r="CJ28" s="25">
        <v>3.2185775379999999</v>
      </c>
      <c r="CK28" s="25">
        <v>3.2185775379999999</v>
      </c>
      <c r="CL28" s="25">
        <v>1.4684656475613873</v>
      </c>
      <c r="CM28" s="25">
        <v>3.2373884500000001</v>
      </c>
      <c r="CN28" s="25">
        <v>3.2373884500000001</v>
      </c>
      <c r="CO28" s="25">
        <v>3.2373884500000001</v>
      </c>
      <c r="CP28" s="25">
        <v>1.4310247043393987</v>
      </c>
      <c r="CQ28" s="25">
        <v>3.257227206</v>
      </c>
      <c r="CR28" s="25">
        <v>3.257227206</v>
      </c>
      <c r="CS28" s="25">
        <v>3.257227206</v>
      </c>
      <c r="CT28" s="25">
        <v>1.3741508211278208</v>
      </c>
      <c r="CU28" s="25">
        <v>3.277686681</v>
      </c>
      <c r="CV28" s="25">
        <v>3.277686681</v>
      </c>
      <c r="CW28" s="25">
        <v>3.277686681</v>
      </c>
      <c r="CX28" s="25">
        <v>1.3073232305439229</v>
      </c>
      <c r="CY28" s="25">
        <v>3.339208272</v>
      </c>
      <c r="CZ28" s="25">
        <v>3.339208272</v>
      </c>
      <c r="DA28" s="25">
        <v>3.339208272</v>
      </c>
      <c r="DB28" s="25">
        <v>1.2093470164877327</v>
      </c>
      <c r="DC28" s="25">
        <v>3.379962957</v>
      </c>
      <c r="DD28" s="25">
        <v>3.379962957</v>
      </c>
      <c r="DE28" s="25">
        <v>3.379962957</v>
      </c>
      <c r="DF28" s="25">
        <v>1.1724915520649608</v>
      </c>
      <c r="DG28" s="25">
        <v>3.402806606</v>
      </c>
      <c r="DH28" s="25">
        <v>3.402806606</v>
      </c>
      <c r="DI28" s="25">
        <v>3.402806606</v>
      </c>
      <c r="DJ28" s="25">
        <v>1.17041214373103</v>
      </c>
      <c r="DK28" s="25">
        <v>3.414937611</v>
      </c>
      <c r="DL28" s="25">
        <v>3.414937611</v>
      </c>
      <c r="DM28" s="25">
        <v>3.414937611</v>
      </c>
      <c r="DN28" s="25">
        <v>1.2037524380966884</v>
      </c>
      <c r="DO28" s="27">
        <v>3.1393114579999999</v>
      </c>
      <c r="DP28" s="27">
        <v>3.1393114579999999</v>
      </c>
      <c r="DQ28" s="27">
        <v>3.1393114579999999</v>
      </c>
      <c r="DR28" s="27">
        <v>1.6205129916319763</v>
      </c>
      <c r="DS28" s="27">
        <v>3.1550621959999998</v>
      </c>
      <c r="DT28" s="27">
        <v>3.1550621959999998</v>
      </c>
      <c r="DU28" s="27">
        <v>3.1550621959999998</v>
      </c>
      <c r="DV28" s="27">
        <v>1.5726822381914327</v>
      </c>
      <c r="DW28" s="27">
        <v>3.1684769099999999</v>
      </c>
      <c r="DX28" s="27">
        <v>3.1684769099999999</v>
      </c>
      <c r="DY28" s="27">
        <v>3.1684769099999999</v>
      </c>
      <c r="DZ28" s="27">
        <v>1.5916115068105969</v>
      </c>
      <c r="EA28" s="27">
        <v>3.1845883210000001</v>
      </c>
      <c r="EB28" s="27">
        <v>3.1845883210000001</v>
      </c>
      <c r="EC28" s="27">
        <v>3.1845883210000001</v>
      </c>
      <c r="ED28" s="27">
        <v>1.5286326497548239</v>
      </c>
      <c r="EE28" s="27">
        <v>3.2046927900000002</v>
      </c>
      <c r="EF28" s="27">
        <v>3.2046927900000002</v>
      </c>
      <c r="EG28" s="27">
        <v>3.2046927900000002</v>
      </c>
      <c r="EH28" s="27">
        <v>1.5217545296959165</v>
      </c>
      <c r="EI28" s="27">
        <v>3.2283201679999998</v>
      </c>
      <c r="EJ28" s="27">
        <v>3.2283201679999998</v>
      </c>
      <c r="EK28" s="27">
        <v>3.2283201679999998</v>
      </c>
      <c r="EL28" s="27">
        <v>1.4871493865984147</v>
      </c>
      <c r="EM28" s="27">
        <v>3.2575046269999999</v>
      </c>
      <c r="EN28" s="27">
        <v>3.2575046269999999</v>
      </c>
      <c r="EO28" s="27">
        <v>3.2575046269999999</v>
      </c>
      <c r="EP28" s="27">
        <v>1.4625210919169798</v>
      </c>
      <c r="EQ28" s="27">
        <v>3.2897049599999999</v>
      </c>
      <c r="ER28" s="27">
        <v>3.2897049599999999</v>
      </c>
      <c r="ES28" s="27">
        <v>3.2897049599999999</v>
      </c>
      <c r="ET28" s="27">
        <v>1.4186350499475824</v>
      </c>
      <c r="EU28" s="27">
        <v>3.3240969460000001</v>
      </c>
      <c r="EV28" s="27">
        <v>3.3240969460000001</v>
      </c>
      <c r="EW28" s="27">
        <v>3.3240969460000001</v>
      </c>
      <c r="EX28" s="27">
        <v>1.3693843100348089</v>
      </c>
      <c r="EY28" s="27">
        <v>3.3591499339999999</v>
      </c>
      <c r="EZ28" s="27">
        <v>3.3591499339999999</v>
      </c>
      <c r="FA28" s="27">
        <v>3.3591499339999999</v>
      </c>
      <c r="FB28" s="27">
        <v>1.3269335511662272</v>
      </c>
      <c r="FC28" s="27">
        <v>3.4602867110000002</v>
      </c>
      <c r="FD28" s="27">
        <v>3.4602867110000002</v>
      </c>
      <c r="FE28" s="27">
        <v>3.4602867110000002</v>
      </c>
      <c r="FF28" s="27">
        <v>1.1616704959138453</v>
      </c>
      <c r="FG28" s="27">
        <v>3.519017802</v>
      </c>
      <c r="FH28" s="27">
        <v>3.519017802</v>
      </c>
      <c r="FI28" s="27">
        <v>3.519017802</v>
      </c>
      <c r="FJ28" s="27">
        <v>1.1204268054324442</v>
      </c>
      <c r="FK28" s="27">
        <v>3.5198480720000003</v>
      </c>
      <c r="FL28" s="27">
        <v>3.5198480720000003</v>
      </c>
      <c r="FM28" s="27">
        <v>3.5198480720000003</v>
      </c>
      <c r="FN28" s="27">
        <v>1.1034405279084614</v>
      </c>
      <c r="FO28" s="27">
        <v>3.5058330890000002</v>
      </c>
      <c r="FP28" s="27">
        <v>3.5058330890000002</v>
      </c>
      <c r="FQ28" s="27">
        <v>3.5058330890000002</v>
      </c>
      <c r="FR28" s="27">
        <v>1.0785625680019291</v>
      </c>
      <c r="FS28" s="28">
        <v>3.139033414</v>
      </c>
      <c r="FT28" s="28">
        <v>3.139033414</v>
      </c>
      <c r="FU28" s="28">
        <v>3.139033414</v>
      </c>
      <c r="FV28" s="28">
        <v>1.6234170227423752</v>
      </c>
      <c r="FW28" s="28">
        <v>3.1567718999999999</v>
      </c>
      <c r="FX28" s="28">
        <v>3.1567718999999999</v>
      </c>
      <c r="FY28" s="28">
        <v>3.1567718999999999</v>
      </c>
      <c r="FZ28" s="28">
        <v>1.577534479995842</v>
      </c>
      <c r="GA28" s="28">
        <v>3.1748555870000001</v>
      </c>
      <c r="GB28" s="28">
        <v>3.1748555870000001</v>
      </c>
      <c r="GC28" s="28">
        <v>3.1748555870000001</v>
      </c>
      <c r="GD28" s="28">
        <v>1.5806477952239442</v>
      </c>
      <c r="GE28" s="28">
        <v>3.1981697589999998</v>
      </c>
      <c r="GF28" s="28">
        <v>3.1981697589999998</v>
      </c>
      <c r="GG28" s="28">
        <v>3.1981697589999998</v>
      </c>
      <c r="GH28" s="28">
        <v>1.5305449810879128</v>
      </c>
      <c r="GI28" s="28">
        <v>3.2293438659999998</v>
      </c>
      <c r="GJ28" s="28">
        <v>3.2293438659999998</v>
      </c>
      <c r="GK28" s="28">
        <v>3.2293438659999998</v>
      </c>
      <c r="GL28" s="28">
        <v>1.5185058822729869</v>
      </c>
      <c r="GM28" s="28">
        <v>3.2568756400000001</v>
      </c>
      <c r="GN28" s="28">
        <v>3.2568756400000001</v>
      </c>
      <c r="GO28" s="28">
        <v>3.2568756400000001</v>
      </c>
      <c r="GP28" s="28">
        <v>1.4753547705173544</v>
      </c>
      <c r="GQ28" s="28">
        <v>3.2858762119999998</v>
      </c>
      <c r="GR28" s="28">
        <v>3.2858762119999998</v>
      </c>
      <c r="GS28" s="28">
        <v>3.2858762119999998</v>
      </c>
      <c r="GT28" s="28">
        <v>1.4434119396680509</v>
      </c>
      <c r="GU28" s="28">
        <v>3.3155270080000001</v>
      </c>
      <c r="GV28" s="28">
        <v>3.3155270080000001</v>
      </c>
      <c r="GW28" s="28">
        <v>3.3155270080000001</v>
      </c>
      <c r="GX28" s="28">
        <v>1.3907973109428862</v>
      </c>
      <c r="GY28" s="28">
        <v>3.3450600580000001</v>
      </c>
      <c r="GZ28" s="28">
        <v>3.3450600580000001</v>
      </c>
      <c r="HA28" s="28">
        <v>3.3450600580000001</v>
      </c>
      <c r="HB28" s="28">
        <v>1.3416787120067162</v>
      </c>
      <c r="HC28" s="28">
        <v>3.3743883769999998</v>
      </c>
      <c r="HD28" s="28">
        <v>3.3743883769999998</v>
      </c>
      <c r="HE28" s="28">
        <v>3.3743883769999998</v>
      </c>
      <c r="HF28" s="28">
        <v>1.3067692396879591</v>
      </c>
      <c r="HG28" s="28">
        <v>3.4622881169999999</v>
      </c>
      <c r="HH28" s="28">
        <v>3.4622881169999999</v>
      </c>
      <c r="HI28" s="28">
        <v>3.4622881169999999</v>
      </c>
      <c r="HJ28" s="28">
        <v>1.0752252021674322</v>
      </c>
      <c r="HK28" s="28">
        <v>3.4832135989999999</v>
      </c>
      <c r="HL28" s="28">
        <v>3.4832135989999999</v>
      </c>
      <c r="HM28" s="28">
        <v>3.4832135989999999</v>
      </c>
      <c r="HN28" s="28">
        <v>0.87640155924376906</v>
      </c>
      <c r="HO28" s="28">
        <v>3.4630493800000002</v>
      </c>
      <c r="HP28" s="28">
        <v>3.4630493800000002</v>
      </c>
      <c r="HQ28" s="28">
        <v>3.4630493800000002</v>
      </c>
      <c r="HR28" s="28">
        <v>0.79688536917281372</v>
      </c>
      <c r="HS28" s="28">
        <v>3.422947846</v>
      </c>
      <c r="HT28" s="28">
        <v>3.422947846</v>
      </c>
      <c r="HU28" s="28">
        <v>3.422947846</v>
      </c>
      <c r="HV28" s="28">
        <v>0.77064355163990594</v>
      </c>
      <c r="HW28" s="29">
        <v>3.1462656569999998</v>
      </c>
      <c r="HX28" s="29">
        <v>3.1462656569999998</v>
      </c>
      <c r="HY28" s="29">
        <v>3.1462656569999998</v>
      </c>
      <c r="HZ28" s="29">
        <v>1.6214000725956117</v>
      </c>
      <c r="IA28" s="29">
        <v>3.1680545059999998</v>
      </c>
      <c r="IB28" s="29">
        <v>3.1680545059999998</v>
      </c>
      <c r="IC28" s="29">
        <v>3.1680545059999998</v>
      </c>
      <c r="ID28" s="29">
        <v>1.5716610999439791</v>
      </c>
      <c r="IE28" s="29">
        <v>3.1897107650000001</v>
      </c>
      <c r="IF28" s="29">
        <v>3.1897107650000001</v>
      </c>
      <c r="IG28" s="29">
        <v>3.1897107650000001</v>
      </c>
      <c r="IH28" s="29">
        <v>1.570094992032455</v>
      </c>
      <c r="II28" s="29">
        <v>3.2148866140000001</v>
      </c>
      <c r="IJ28" s="29">
        <v>3.2148866140000001</v>
      </c>
      <c r="IK28" s="29">
        <v>3.2148866140000001</v>
      </c>
      <c r="IL28" s="29">
        <v>1.5219468322840253</v>
      </c>
      <c r="IM28" s="29">
        <v>3.2370270670000001</v>
      </c>
      <c r="IN28" s="29">
        <v>3.2370270670000001</v>
      </c>
      <c r="IO28" s="29">
        <v>3.2370270670000001</v>
      </c>
      <c r="IP28" s="29">
        <v>1.5096158518428759</v>
      </c>
      <c r="IQ28" s="29">
        <v>3.2585335099999999</v>
      </c>
      <c r="IR28" s="29">
        <v>3.2585335099999999</v>
      </c>
      <c r="IS28" s="29">
        <v>3.2585335099999999</v>
      </c>
      <c r="IT28" s="29">
        <v>1.4676102056237372</v>
      </c>
      <c r="IU28" s="29">
        <v>3.2841288400000002</v>
      </c>
      <c r="IV28" s="29">
        <v>3.2841288400000002</v>
      </c>
      <c r="IW28" s="29">
        <v>3.2841288400000002</v>
      </c>
      <c r="IX28" s="29">
        <v>1.4364528318825034</v>
      </c>
      <c r="IY28" s="29">
        <v>3.308565207</v>
      </c>
      <c r="IZ28" s="29">
        <v>3.308565207</v>
      </c>
      <c r="JA28" s="29">
        <v>3.308565207</v>
      </c>
      <c r="JB28" s="29">
        <v>1.3869706120067162</v>
      </c>
      <c r="JC28" s="29">
        <v>3.3319973740000002</v>
      </c>
      <c r="JD28" s="29">
        <v>3.3319973740000002</v>
      </c>
      <c r="JE28" s="29">
        <v>3.3319973740000002</v>
      </c>
      <c r="JF28" s="29">
        <v>1.3429454545599075</v>
      </c>
      <c r="JG28" s="29">
        <v>3.3572385580000002</v>
      </c>
      <c r="JH28" s="29">
        <v>3.3572385580000002</v>
      </c>
      <c r="JI28" s="29">
        <v>3.3572385580000002</v>
      </c>
      <c r="JJ28" s="29">
        <v>1.3144704691512792</v>
      </c>
      <c r="JK28" s="29">
        <v>3.4343381850000001</v>
      </c>
      <c r="JL28" s="29">
        <v>3.4343381850000001</v>
      </c>
      <c r="JM28" s="29">
        <v>3.4343381850000001</v>
      </c>
      <c r="JN28" s="29">
        <v>1.1131537450119642</v>
      </c>
      <c r="JO28" s="29">
        <v>3.437231073</v>
      </c>
      <c r="JP28" s="29">
        <v>3.437231073</v>
      </c>
      <c r="JQ28" s="29">
        <v>3.437231073</v>
      </c>
      <c r="JR28" s="29">
        <v>0.99441459055201875</v>
      </c>
      <c r="JS28" s="29">
        <v>3.4057506059999998</v>
      </c>
      <c r="JT28" s="29">
        <v>3.4057506059999998</v>
      </c>
      <c r="JU28" s="29">
        <v>3.4057506059999998</v>
      </c>
      <c r="JV28" s="29">
        <v>0.99196484566377219</v>
      </c>
      <c r="JW28" s="29">
        <v>3.3593780770000001</v>
      </c>
      <c r="JX28" s="29">
        <v>3.3593780770000001</v>
      </c>
      <c r="JY28" s="29">
        <v>3.3593780770000001</v>
      </c>
      <c r="JZ28" s="29">
        <v>1.0440347865568571</v>
      </c>
    </row>
    <row r="29" spans="1:286" ht="15" thickBot="1" x14ac:dyDescent="0.4">
      <c r="A29" s="2"/>
      <c r="B29" s="74" t="s">
        <v>479</v>
      </c>
      <c r="C29" s="74" t="s">
        <v>459</v>
      </c>
      <c r="D29" s="74" t="s">
        <v>860</v>
      </c>
      <c r="E29" s="87">
        <v>314417</v>
      </c>
      <c r="F29" s="84">
        <v>542840</v>
      </c>
      <c r="G29" s="22">
        <v>14.411938035578947</v>
      </c>
      <c r="H29" s="22">
        <v>14.411938035578947</v>
      </c>
      <c r="I29" s="22">
        <v>12.808001368227897</v>
      </c>
      <c r="J29" s="22">
        <v>5.7574870709247659</v>
      </c>
      <c r="K29" s="22">
        <v>14.489530380578946</v>
      </c>
      <c r="L29" s="22">
        <v>14.489530380578946</v>
      </c>
      <c r="M29" s="22">
        <v>12.305119870779334</v>
      </c>
      <c r="N29" s="22">
        <v>5.2369531649082592</v>
      </c>
      <c r="O29" s="22">
        <v>14.563121733578946</v>
      </c>
      <c r="P29" s="22">
        <v>14.563121733578946</v>
      </c>
      <c r="Q29" s="22">
        <v>11.812818477228198</v>
      </c>
      <c r="R29" s="22">
        <v>4.8923216581670452</v>
      </c>
      <c r="S29" s="22">
        <v>14.664733769578946</v>
      </c>
      <c r="T29" s="22">
        <v>14.664733769578946</v>
      </c>
      <c r="U29" s="22">
        <v>11.314519157980438</v>
      </c>
      <c r="V29" s="22">
        <v>4.6077250559491141</v>
      </c>
      <c r="W29" s="22">
        <v>14.791301991578948</v>
      </c>
      <c r="X29" s="22">
        <v>14.791301991578948</v>
      </c>
      <c r="Y29" s="22">
        <v>10.847374012926705</v>
      </c>
      <c r="Z29" s="22">
        <v>4.5567377660543364</v>
      </c>
      <c r="AA29" s="22">
        <v>14.937323947578946</v>
      </c>
      <c r="AB29" s="22">
        <v>14.378924429918015</v>
      </c>
      <c r="AC29" s="22">
        <v>10.334416103364937</v>
      </c>
      <c r="AD29" s="22">
        <v>4.229520180908553</v>
      </c>
      <c r="AE29" s="22">
        <v>15.108704103578948</v>
      </c>
      <c r="AF29" s="22">
        <v>14.252425862432204</v>
      </c>
      <c r="AG29" s="22">
        <v>10.243499092203942</v>
      </c>
      <c r="AH29" s="22">
        <v>3.9019963790757526</v>
      </c>
      <c r="AI29" s="22">
        <v>15.283708201578946</v>
      </c>
      <c r="AJ29" s="22">
        <v>14.170222226626798</v>
      </c>
      <c r="AK29" s="22">
        <v>10.184417720592103</v>
      </c>
      <c r="AL29" s="22">
        <v>3.8098290915724569</v>
      </c>
      <c r="AM29" s="22">
        <v>15.394540909578946</v>
      </c>
      <c r="AN29" s="22">
        <v>14.0347797142907</v>
      </c>
      <c r="AO29" s="22">
        <v>10.087072520164316</v>
      </c>
      <c r="AP29" s="22">
        <v>3.4098315107096742</v>
      </c>
      <c r="AQ29" s="22">
        <v>15.522452833578946</v>
      </c>
      <c r="AR29" s="22">
        <v>13.891271520225866</v>
      </c>
      <c r="AS29" s="22">
        <v>9.983930355467864</v>
      </c>
      <c r="AT29" s="22">
        <v>2.968573314274261</v>
      </c>
      <c r="AU29" s="22">
        <v>16.095113399578949</v>
      </c>
      <c r="AV29" s="22">
        <v>13.429781889687964</v>
      </c>
      <c r="AW29" s="22">
        <v>9.652248671444017</v>
      </c>
      <c r="AX29" s="22">
        <v>1.2302725607325371</v>
      </c>
      <c r="AY29" s="22">
        <v>16.612790575578948</v>
      </c>
      <c r="AZ29" s="22">
        <v>13.33513738790945</v>
      </c>
      <c r="BA29" s="22">
        <v>9.5842258045013615</v>
      </c>
      <c r="BB29" s="22">
        <v>0.11280208425217531</v>
      </c>
      <c r="BC29" s="22">
        <v>16.951099409578948</v>
      </c>
      <c r="BD29" s="22">
        <v>16.729545488340769</v>
      </c>
      <c r="BE29" s="22">
        <v>12.023853740892832</v>
      </c>
      <c r="BF29" s="22">
        <v>-0.55761524990165867</v>
      </c>
      <c r="BG29" s="22">
        <v>17.109484730578949</v>
      </c>
      <c r="BH29" s="22">
        <v>17.109484730578949</v>
      </c>
      <c r="BI29" s="22">
        <v>12.439979159311008</v>
      </c>
      <c r="BJ29" s="22">
        <v>-0.36135056935465037</v>
      </c>
      <c r="BK29" s="25">
        <v>14.372368312578947</v>
      </c>
      <c r="BL29" s="25">
        <v>14.372368312578947</v>
      </c>
      <c r="BM29" s="25">
        <v>12.837812345908871</v>
      </c>
      <c r="BN29" s="25">
        <v>5.9522285452776966</v>
      </c>
      <c r="BO29" s="25">
        <v>14.417951990578947</v>
      </c>
      <c r="BP29" s="25">
        <v>14.417951990578947</v>
      </c>
      <c r="BQ29" s="25">
        <v>12.374102324054805</v>
      </c>
      <c r="BR29" s="25">
        <v>5.6213109708102422</v>
      </c>
      <c r="BS29" s="25">
        <v>14.506520201578947</v>
      </c>
      <c r="BT29" s="25">
        <v>14.506520201578947</v>
      </c>
      <c r="BU29" s="25">
        <v>11.901213548603394</v>
      </c>
      <c r="BV29" s="25">
        <v>5.2991970154794643</v>
      </c>
      <c r="BW29" s="25">
        <v>14.603007488578946</v>
      </c>
      <c r="BX29" s="25">
        <v>14.603007488578946</v>
      </c>
      <c r="BY29" s="25">
        <v>11.429390799490324</v>
      </c>
      <c r="BZ29" s="25">
        <v>5.0528182946903453</v>
      </c>
      <c r="CA29" s="25">
        <v>14.710538230578948</v>
      </c>
      <c r="CB29" s="25">
        <v>14.710538230578948</v>
      </c>
      <c r="CC29" s="25">
        <v>10.986462573571787</v>
      </c>
      <c r="CD29" s="25">
        <v>5.0172739907318817</v>
      </c>
      <c r="CE29" s="25">
        <v>14.829478147578946</v>
      </c>
      <c r="CF29" s="25">
        <v>14.614024934986285</v>
      </c>
      <c r="CG29" s="25">
        <v>10.503387465397514</v>
      </c>
      <c r="CH29" s="25">
        <v>4.7106532974413877</v>
      </c>
      <c r="CI29" s="25">
        <v>14.966996882578947</v>
      </c>
      <c r="CJ29" s="25">
        <v>14.520261486780885</v>
      </c>
      <c r="CK29" s="25">
        <v>10.435997829005467</v>
      </c>
      <c r="CL29" s="25">
        <v>4.3972497426929618</v>
      </c>
      <c r="CM29" s="25">
        <v>15.112849815578947</v>
      </c>
      <c r="CN29" s="25">
        <v>14.468838145376633</v>
      </c>
      <c r="CO29" s="25">
        <v>10.399038861032091</v>
      </c>
      <c r="CP29" s="25">
        <v>4.302334799424095</v>
      </c>
      <c r="CQ29" s="25">
        <v>15.258555517578946</v>
      </c>
      <c r="CR29" s="25">
        <v>14.368933171867383</v>
      </c>
      <c r="CS29" s="25">
        <v>10.327235189479856</v>
      </c>
      <c r="CT29" s="25">
        <v>3.9311567866183559</v>
      </c>
      <c r="CU29" s="25">
        <v>15.341205788578947</v>
      </c>
      <c r="CV29" s="25">
        <v>14.289701484743636</v>
      </c>
      <c r="CW29" s="25">
        <v>10.270289815902071</v>
      </c>
      <c r="CX29" s="25">
        <v>3.6674901492631999</v>
      </c>
      <c r="CY29" s="25">
        <v>15.654962725578947</v>
      </c>
      <c r="CZ29" s="25">
        <v>14.077495344452075</v>
      </c>
      <c r="DA29" s="25">
        <v>10.117773084615896</v>
      </c>
      <c r="DB29" s="25">
        <v>2.8183216687662451</v>
      </c>
      <c r="DC29" s="25">
        <v>16.049930906578947</v>
      </c>
      <c r="DD29" s="25">
        <v>13.781408060632311</v>
      </c>
      <c r="DE29" s="25">
        <v>9.9049693238880145</v>
      </c>
      <c r="DF29" s="25">
        <v>1.6141263186943906</v>
      </c>
      <c r="DG29" s="25">
        <v>16.268029207578948</v>
      </c>
      <c r="DH29" s="25">
        <v>15.676553008905858</v>
      </c>
      <c r="DI29" s="25">
        <v>11.267047312899361</v>
      </c>
      <c r="DJ29" s="25">
        <v>0.4692930761706986</v>
      </c>
      <c r="DK29" s="25">
        <v>16.405585704578947</v>
      </c>
      <c r="DL29" s="25">
        <v>16.405585704578947</v>
      </c>
      <c r="DM29" s="25">
        <v>12.702595989620146</v>
      </c>
      <c r="DN29" s="25">
        <v>-0.20799645144669476</v>
      </c>
      <c r="DO29" s="27">
        <v>14.412751600578947</v>
      </c>
      <c r="DP29" s="27">
        <v>14.412751600578947</v>
      </c>
      <c r="DQ29" s="27">
        <v>12.836912345120979</v>
      </c>
      <c r="DR29" s="27">
        <v>5.7626937176217901</v>
      </c>
      <c r="DS29" s="27">
        <v>14.490691222578947</v>
      </c>
      <c r="DT29" s="27">
        <v>14.490691222578947</v>
      </c>
      <c r="DU29" s="27">
        <v>12.370204710825091</v>
      </c>
      <c r="DV29" s="27">
        <v>5.261106872629906</v>
      </c>
      <c r="DW29" s="27">
        <v>14.564586367578947</v>
      </c>
      <c r="DX29" s="27">
        <v>14.564586367578947</v>
      </c>
      <c r="DY29" s="27">
        <v>11.88601954103936</v>
      </c>
      <c r="DZ29" s="27">
        <v>4.936917781463027</v>
      </c>
      <c r="EA29" s="27">
        <v>14.666455350578946</v>
      </c>
      <c r="EB29" s="27">
        <v>14.666455350578946</v>
      </c>
      <c r="EC29" s="27">
        <v>11.396348656500843</v>
      </c>
      <c r="ED29" s="27">
        <v>4.6721553983216033</v>
      </c>
      <c r="EE29" s="27">
        <v>14.792555151578947</v>
      </c>
      <c r="EF29" s="27">
        <v>14.792555151578947</v>
      </c>
      <c r="EG29" s="27">
        <v>10.935075908004732</v>
      </c>
      <c r="EH29" s="27">
        <v>4.6334151068059519</v>
      </c>
      <c r="EI29" s="27">
        <v>14.937239860578947</v>
      </c>
      <c r="EJ29" s="27">
        <v>14.50648320168891</v>
      </c>
      <c r="EK29" s="27">
        <v>10.426095104220643</v>
      </c>
      <c r="EL29" s="27">
        <v>4.3218026113445056</v>
      </c>
      <c r="EM29" s="27">
        <v>15.107043901578947</v>
      </c>
      <c r="EN29" s="27">
        <v>14.375906512708481</v>
      </c>
      <c r="EO29" s="27">
        <v>10.332247066844797</v>
      </c>
      <c r="EP29" s="27">
        <v>4.0087643234870853</v>
      </c>
      <c r="EQ29" s="27">
        <v>15.283268646578946</v>
      </c>
      <c r="ER29" s="27">
        <v>14.286228082041685</v>
      </c>
      <c r="ES29" s="27">
        <v>10.267793412990192</v>
      </c>
      <c r="ET29" s="27">
        <v>3.9252463998471754</v>
      </c>
      <c r="EU29" s="27">
        <v>15.392039741578946</v>
      </c>
      <c r="EV29" s="27">
        <v>14.143119538706808</v>
      </c>
      <c r="EW29" s="27">
        <v>10.164938485142333</v>
      </c>
      <c r="EX29" s="27">
        <v>3.5507784013866477</v>
      </c>
      <c r="EY29" s="27">
        <v>15.513509395578946</v>
      </c>
      <c r="EZ29" s="27">
        <v>14.000933911282349</v>
      </c>
      <c r="FA29" s="27">
        <v>10.062746875131156</v>
      </c>
      <c r="FB29" s="27">
        <v>3.1630207613235832</v>
      </c>
      <c r="FC29" s="27">
        <v>16.034988716578948</v>
      </c>
      <c r="FD29" s="27">
        <v>13.700989776473795</v>
      </c>
      <c r="FE29" s="27">
        <v>9.8471711196576948</v>
      </c>
      <c r="FF29" s="27">
        <v>1.6450334289000814</v>
      </c>
      <c r="FG29" s="27">
        <v>16.441300525578946</v>
      </c>
      <c r="FH29" s="27">
        <v>13.593549634626871</v>
      </c>
      <c r="FI29" s="27">
        <v>9.7699517742565583</v>
      </c>
      <c r="FJ29" s="27">
        <v>0.73132437286050589</v>
      </c>
      <c r="FK29" s="27">
        <v>16.710672584578948</v>
      </c>
      <c r="FL29" s="27">
        <v>16.709046774428089</v>
      </c>
      <c r="FM29" s="27">
        <v>12.009120911591866</v>
      </c>
      <c r="FN29" s="27">
        <v>0.20084896306325817</v>
      </c>
      <c r="FO29" s="27">
        <v>16.862995244578947</v>
      </c>
      <c r="FP29" s="27">
        <v>16.862995244578947</v>
      </c>
      <c r="FQ29" s="27">
        <v>12.223691524519715</v>
      </c>
      <c r="FR29" s="27">
        <v>0.41285323538228269</v>
      </c>
      <c r="FS29" s="28">
        <v>14.408496096578947</v>
      </c>
      <c r="FT29" s="28">
        <v>14.408496096578947</v>
      </c>
      <c r="FU29" s="28">
        <v>12.807303156087096</v>
      </c>
      <c r="FV29" s="28">
        <v>5.7600300830057609</v>
      </c>
      <c r="FW29" s="28">
        <v>14.483955641578946</v>
      </c>
      <c r="FX29" s="28">
        <v>14.483955641578946</v>
      </c>
      <c r="FY29" s="28">
        <v>12.297738402943915</v>
      </c>
      <c r="FZ29" s="28">
        <v>5.213876652837234</v>
      </c>
      <c r="GA29" s="28">
        <v>14.557729665578947</v>
      </c>
      <c r="GB29" s="28">
        <v>14.557729665578947</v>
      </c>
      <c r="GC29" s="28">
        <v>11.792567748716371</v>
      </c>
      <c r="GD29" s="28">
        <v>4.8424057765599091</v>
      </c>
      <c r="GE29" s="28">
        <v>14.664706197578948</v>
      </c>
      <c r="GF29" s="28">
        <v>14.664706197578948</v>
      </c>
      <c r="GG29" s="28">
        <v>11.28105263915036</v>
      </c>
      <c r="GH29" s="28">
        <v>4.5274229347139663</v>
      </c>
      <c r="GI29" s="28">
        <v>14.803065275578946</v>
      </c>
      <c r="GJ29" s="28">
        <v>14.803065275578946</v>
      </c>
      <c r="GK29" s="28">
        <v>10.796270552362817</v>
      </c>
      <c r="GL29" s="28">
        <v>4.4164369756960511</v>
      </c>
      <c r="GM29" s="28">
        <v>14.970618652578947</v>
      </c>
      <c r="GN29" s="28">
        <v>14.275504466418646</v>
      </c>
      <c r="GO29" s="28">
        <v>10.260086139297981</v>
      </c>
      <c r="GP29" s="28">
        <v>4.0015015481246614</v>
      </c>
      <c r="GQ29" s="28">
        <v>15.175425071578946</v>
      </c>
      <c r="GR29" s="28">
        <v>14.106478247737876</v>
      </c>
      <c r="GS29" s="28">
        <v>10.138603667869804</v>
      </c>
      <c r="GT29" s="28">
        <v>3.5460672199933292</v>
      </c>
      <c r="GU29" s="28">
        <v>15.399814244578947</v>
      </c>
      <c r="GV29" s="28">
        <v>13.982363537296321</v>
      </c>
      <c r="GW29" s="28">
        <v>10.049399981703758</v>
      </c>
      <c r="GX29" s="28">
        <v>3.3399024353893001</v>
      </c>
      <c r="GY29" s="28">
        <v>15.636143561578947</v>
      </c>
      <c r="GZ29" s="28">
        <v>13.814554340369716</v>
      </c>
      <c r="HA29" s="28">
        <v>9.9287922077729966</v>
      </c>
      <c r="HB29" s="28">
        <v>2.8805563495498809</v>
      </c>
      <c r="HC29" s="28">
        <v>15.888156103578947</v>
      </c>
      <c r="HD29" s="28">
        <v>13.668766246936229</v>
      </c>
      <c r="HE29" s="28">
        <v>9.8240114345099379</v>
      </c>
      <c r="HF29" s="28">
        <v>2.5487715192375457</v>
      </c>
      <c r="HG29" s="28">
        <v>16.705958334578945</v>
      </c>
      <c r="HH29" s="28">
        <v>13.085578025727976</v>
      </c>
      <c r="HI29" s="28">
        <v>9.4048625771720946</v>
      </c>
      <c r="HJ29" s="28">
        <v>0.85312613128144399</v>
      </c>
      <c r="HK29" s="28">
        <v>17.374233657578948</v>
      </c>
      <c r="HL29" s="28">
        <v>12.606791988816271</v>
      </c>
      <c r="HM29" s="28">
        <v>9.0607496253276985</v>
      </c>
      <c r="HN29" s="28">
        <v>-1.328633602943988</v>
      </c>
      <c r="HO29" s="28">
        <v>17.700874103578947</v>
      </c>
      <c r="HP29" s="28">
        <v>15.707833321036851</v>
      </c>
      <c r="HQ29" s="28">
        <v>11.28952908912542</v>
      </c>
      <c r="HR29" s="28">
        <v>-2.6287138836796302</v>
      </c>
      <c r="HS29" s="28">
        <v>17.776647211578947</v>
      </c>
      <c r="HT29" s="28">
        <v>16.009828576323592</v>
      </c>
      <c r="HU29" s="28">
        <v>11.506579025272341</v>
      </c>
      <c r="HV29" s="28">
        <v>-3.3488514508349603</v>
      </c>
      <c r="HW29" s="29">
        <v>14.413408234578947</v>
      </c>
      <c r="HX29" s="29">
        <v>14.413408234578947</v>
      </c>
      <c r="HY29" s="29">
        <v>12.810497762760676</v>
      </c>
      <c r="HZ29" s="29">
        <v>5.777142327040595</v>
      </c>
      <c r="IA29" s="29">
        <v>14.512282951578946</v>
      </c>
      <c r="IB29" s="29">
        <v>14.512282951578946</v>
      </c>
      <c r="IC29" s="29">
        <v>12.725523075440291</v>
      </c>
      <c r="ID29" s="29">
        <v>5.2290457157656967</v>
      </c>
      <c r="IE29" s="29">
        <v>14.602115116578947</v>
      </c>
      <c r="IF29" s="29">
        <v>14.602115116578947</v>
      </c>
      <c r="IG29" s="29">
        <v>12.635731743093276</v>
      </c>
      <c r="IH29" s="29">
        <v>4.8605359319798378</v>
      </c>
      <c r="II29" s="29">
        <v>14.710984749578946</v>
      </c>
      <c r="IJ29" s="29">
        <v>14.710984749578946</v>
      </c>
      <c r="IK29" s="29">
        <v>12.539271309033838</v>
      </c>
      <c r="IL29" s="29">
        <v>4.5533311926036806</v>
      </c>
      <c r="IM29" s="29">
        <v>14.850010960578947</v>
      </c>
      <c r="IN29" s="29">
        <v>14.850010960578947</v>
      </c>
      <c r="IO29" s="29">
        <v>12.465680599274359</v>
      </c>
      <c r="IP29" s="29">
        <v>4.4148425619019598</v>
      </c>
      <c r="IQ29" s="29">
        <v>15.011917727578947</v>
      </c>
      <c r="IR29" s="29">
        <v>15.011917727578947</v>
      </c>
      <c r="IS29" s="29">
        <v>12.345956246376794</v>
      </c>
      <c r="IT29" s="29">
        <v>4.003093063079028</v>
      </c>
      <c r="IU29" s="29">
        <v>15.217483643578948</v>
      </c>
      <c r="IV29" s="29">
        <v>15.217483643578948</v>
      </c>
      <c r="IW29" s="29">
        <v>12.227017706120643</v>
      </c>
      <c r="IX29" s="29">
        <v>3.5883481409904139</v>
      </c>
      <c r="IY29" s="29">
        <v>15.435268382578947</v>
      </c>
      <c r="IZ29" s="29">
        <v>15.435268382578947</v>
      </c>
      <c r="JA29" s="29">
        <v>12.150223199575606</v>
      </c>
      <c r="JB29" s="29">
        <v>3.4329206643543682</v>
      </c>
      <c r="JC29" s="29">
        <v>15.640093822578947</v>
      </c>
      <c r="JD29" s="29">
        <v>15.640093822578947</v>
      </c>
      <c r="JE29" s="29">
        <v>12.042582326311559</v>
      </c>
      <c r="JF29" s="29">
        <v>3.0059977596903877</v>
      </c>
      <c r="JG29" s="29">
        <v>15.855079028578947</v>
      </c>
      <c r="JH29" s="29">
        <v>15.855079028578947</v>
      </c>
      <c r="JI29" s="29">
        <v>11.910117502883562</v>
      </c>
      <c r="JJ29" s="29">
        <v>2.4195444393124479</v>
      </c>
      <c r="JK29" s="29">
        <v>16.743981544578947</v>
      </c>
      <c r="JL29" s="29">
        <v>16.157524811396712</v>
      </c>
      <c r="JM29" s="29">
        <v>11.61273121750239</v>
      </c>
      <c r="JN29" s="29">
        <v>-0.35287031036231831</v>
      </c>
      <c r="JO29" s="29">
        <v>17.257660026578947</v>
      </c>
      <c r="JP29" s="29">
        <v>15.503787155518538</v>
      </c>
      <c r="JQ29" s="29">
        <v>11.142877092375594</v>
      </c>
      <c r="JR29" s="29">
        <v>-2.1918774272979569</v>
      </c>
      <c r="JS29" s="29">
        <v>17.351900798578946</v>
      </c>
      <c r="JT29" s="29">
        <v>16.38816085815921</v>
      </c>
      <c r="JU29" s="29">
        <v>11.778493885447114</v>
      </c>
      <c r="JV29" s="29">
        <v>-3.0247720596993801</v>
      </c>
      <c r="JW29" s="29">
        <v>17.237490834578946</v>
      </c>
      <c r="JX29" s="29">
        <v>16.219829667170217</v>
      </c>
      <c r="JY29" s="29">
        <v>11.65751094410585</v>
      </c>
      <c r="JZ29" s="29">
        <v>-2.5491641279628894</v>
      </c>
    </row>
    <row r="30" spans="1:286" ht="15" thickBot="1" x14ac:dyDescent="0.4">
      <c r="A30" s="2"/>
      <c r="B30" s="74" t="s">
        <v>480</v>
      </c>
      <c r="C30" s="74" t="s">
        <v>481</v>
      </c>
      <c r="D30" s="74" t="s">
        <v>867</v>
      </c>
      <c r="E30" s="87">
        <v>367546</v>
      </c>
      <c r="F30" s="84">
        <v>403338</v>
      </c>
      <c r="G30" s="22">
        <v>32.000423537797886</v>
      </c>
      <c r="H30" s="22">
        <v>5.2686257376671275</v>
      </c>
      <c r="I30" s="22">
        <v>3.7866650549091578</v>
      </c>
      <c r="J30" s="22">
        <v>20.362028863938654</v>
      </c>
      <c r="K30" s="22">
        <v>29.912157674612242</v>
      </c>
      <c r="L30" s="22">
        <v>4.9248086859685474</v>
      </c>
      <c r="M30" s="22">
        <v>3.5395569702256973</v>
      </c>
      <c r="N30" s="22">
        <v>19.355551121492411</v>
      </c>
      <c r="O30" s="22">
        <v>28.324615230260044</v>
      </c>
      <c r="P30" s="22">
        <v>4.6634319272492917</v>
      </c>
      <c r="Q30" s="22">
        <v>3.3517003473246612</v>
      </c>
      <c r="R30" s="22">
        <v>19.210932615045202</v>
      </c>
      <c r="S30" s="22">
        <v>26.17432369227987</v>
      </c>
      <c r="T30" s="22">
        <v>4.3094028211310986</v>
      </c>
      <c r="U30" s="22">
        <v>3.0972526580583359</v>
      </c>
      <c r="V30" s="22">
        <v>17.651161540820524</v>
      </c>
      <c r="W30" s="22">
        <v>24.282009079227652</v>
      </c>
      <c r="X30" s="22">
        <v>3.9978476486717591</v>
      </c>
      <c r="Y30" s="22">
        <v>2.8733318212083159</v>
      </c>
      <c r="Z30" s="22">
        <v>16.970253680139422</v>
      </c>
      <c r="AA30" s="22">
        <v>22.005703612627478</v>
      </c>
      <c r="AB30" s="22">
        <v>3.6230713100412313</v>
      </c>
      <c r="AC30" s="22">
        <v>2.603972687430216</v>
      </c>
      <c r="AD30" s="22">
        <v>14.562563465812367</v>
      </c>
      <c r="AE30" s="22">
        <v>19.474221984924945</v>
      </c>
      <c r="AF30" s="22">
        <v>3.2062821621603819</v>
      </c>
      <c r="AG30" s="22">
        <v>2.304418120427588</v>
      </c>
      <c r="AH30" s="22">
        <v>12.32412698074036</v>
      </c>
      <c r="AI30" s="22">
        <v>17.377206290225633</v>
      </c>
      <c r="AJ30" s="22">
        <v>2.8610245174190649</v>
      </c>
      <c r="AK30" s="22">
        <v>2.0562746531595804</v>
      </c>
      <c r="AL30" s="22">
        <v>10.724870008867079</v>
      </c>
      <c r="AM30" s="22">
        <v>14.788789427090487</v>
      </c>
      <c r="AN30" s="22">
        <v>2.4348614171458021</v>
      </c>
      <c r="AO30" s="22">
        <v>1.749982842002948</v>
      </c>
      <c r="AP30" s="22">
        <v>8.8308150975932804</v>
      </c>
      <c r="AQ30" s="22">
        <v>12.073561337603969</v>
      </c>
      <c r="AR30" s="22">
        <v>1.9878198153679951</v>
      </c>
      <c r="AS30" s="22">
        <v>1.4286852407252031</v>
      </c>
      <c r="AT30" s="22">
        <v>7.0168846426669802</v>
      </c>
      <c r="AU30" s="22">
        <v>5.1552862612949841</v>
      </c>
      <c r="AV30" s="22">
        <v>0.84877857473412699</v>
      </c>
      <c r="AW30" s="22">
        <v>0.61003387379048313</v>
      </c>
      <c r="AX30" s="22">
        <v>3.4316818059002472</v>
      </c>
      <c r="AY30" s="22">
        <v>1.1052795518328582</v>
      </c>
      <c r="AZ30" s="22">
        <v>0.18197585063914803</v>
      </c>
      <c r="BA30" s="22">
        <v>0.13078962689001813</v>
      </c>
      <c r="BB30" s="22">
        <v>1.1052795518328582</v>
      </c>
      <c r="BC30" s="22">
        <v>2.6844262295081971</v>
      </c>
      <c r="BD30" s="22">
        <v>0.44197031039136303</v>
      </c>
      <c r="BE30" s="22">
        <v>0.31765276430649858</v>
      </c>
      <c r="BF30" s="22">
        <v>1.0744201374456779</v>
      </c>
      <c r="BG30" s="22">
        <v>2.6844262295081971</v>
      </c>
      <c r="BH30" s="22">
        <v>0.44197031039136303</v>
      </c>
      <c r="BI30" s="22">
        <v>0.31765276430649858</v>
      </c>
      <c r="BJ30" s="22">
        <v>1.3400351267276633</v>
      </c>
      <c r="BK30" s="25">
        <v>32.338186671029803</v>
      </c>
      <c r="BL30" s="25">
        <v>5.3242358621668497</v>
      </c>
      <c r="BM30" s="25">
        <v>3.8266331463294239</v>
      </c>
      <c r="BN30" s="25">
        <v>20.635735486143243</v>
      </c>
      <c r="BO30" s="25">
        <v>31.37276460445467</v>
      </c>
      <c r="BP30" s="25">
        <v>5.1652864800856539</v>
      </c>
      <c r="BQ30" s="25">
        <v>3.7123930957744613</v>
      </c>
      <c r="BR30" s="25">
        <v>19.855309529230727</v>
      </c>
      <c r="BS30" s="25">
        <v>30.831109663991761</v>
      </c>
      <c r="BT30" s="25">
        <v>5.0761071241659854</v>
      </c>
      <c r="BU30" s="25">
        <v>3.6482981367672118</v>
      </c>
      <c r="BV30" s="25">
        <v>19.570104202126362</v>
      </c>
      <c r="BW30" s="25">
        <v>29.408055624118163</v>
      </c>
      <c r="BX30" s="25">
        <v>4.8418121270477945</v>
      </c>
      <c r="BY30" s="25">
        <v>3.4799057091585026</v>
      </c>
      <c r="BZ30" s="25">
        <v>18.459695518113936</v>
      </c>
      <c r="CA30" s="25">
        <v>28.848220394213261</v>
      </c>
      <c r="CB30" s="25">
        <v>4.7496395250931416</v>
      </c>
      <c r="CC30" s="25">
        <v>3.4136594452900275</v>
      </c>
      <c r="CD30" s="25">
        <v>18.252282289385533</v>
      </c>
      <c r="CE30" s="25">
        <v>27.149032917937397</v>
      </c>
      <c r="CF30" s="25">
        <v>4.4698812631421898</v>
      </c>
      <c r="CG30" s="25">
        <v>3.2125916740915255</v>
      </c>
      <c r="CH30" s="25">
        <v>17.001749387640782</v>
      </c>
      <c r="CI30" s="25">
        <v>25.693432913482464</v>
      </c>
      <c r="CJ30" s="25">
        <v>4.2302278211131723</v>
      </c>
      <c r="CK30" s="25">
        <v>3.0403480266196516</v>
      </c>
      <c r="CL30" s="25">
        <v>15.898474204530032</v>
      </c>
      <c r="CM30" s="25">
        <v>24.225861513077874</v>
      </c>
      <c r="CN30" s="25">
        <v>3.9886033800209186</v>
      </c>
      <c r="CO30" s="25">
        <v>2.8666877833128042</v>
      </c>
      <c r="CP30" s="25">
        <v>15.05422448057287</v>
      </c>
      <c r="CQ30" s="25">
        <v>22.442367002614933</v>
      </c>
      <c r="CR30" s="25">
        <v>3.6949646077179783</v>
      </c>
      <c r="CS30" s="25">
        <v>2.6556438160223297</v>
      </c>
      <c r="CT30" s="25">
        <v>13.79961498000301</v>
      </c>
      <c r="CU30" s="25">
        <v>21.320931269165079</v>
      </c>
      <c r="CV30" s="25">
        <v>3.5103287649637513</v>
      </c>
      <c r="CW30" s="25">
        <v>2.5229424004249656</v>
      </c>
      <c r="CX30" s="25">
        <v>12.606366652990104</v>
      </c>
      <c r="CY30" s="25">
        <v>18.658107290455714</v>
      </c>
      <c r="CZ30" s="25">
        <v>3.0719151004528973</v>
      </c>
      <c r="DA30" s="25">
        <v>2.2078458675418013</v>
      </c>
      <c r="DB30" s="25">
        <v>10.179012353647948</v>
      </c>
      <c r="DC30" s="25">
        <v>15.35633541606634</v>
      </c>
      <c r="DD30" s="25">
        <v>2.5283035367882505</v>
      </c>
      <c r="DE30" s="25">
        <v>1.8171415332299647</v>
      </c>
      <c r="DF30" s="25">
        <v>8.3865899133259063</v>
      </c>
      <c r="DG30" s="25">
        <v>13.836049292480519</v>
      </c>
      <c r="DH30" s="25">
        <v>2.2780000184650788</v>
      </c>
      <c r="DI30" s="25">
        <v>1.6372434662295088</v>
      </c>
      <c r="DJ30" s="25">
        <v>7.1820388638124797</v>
      </c>
      <c r="DK30" s="25">
        <v>13.605711518210647</v>
      </c>
      <c r="DL30" s="25">
        <v>2.2400766602182172</v>
      </c>
      <c r="DM30" s="25">
        <v>1.6099872019609107</v>
      </c>
      <c r="DN30" s="25">
        <v>6.6757398630192881</v>
      </c>
      <c r="DO30" s="27">
        <v>32.355660192335989</v>
      </c>
      <c r="DP30" s="27">
        <v>5.3271127442172617</v>
      </c>
      <c r="DQ30" s="27">
        <v>3.8287008181037741</v>
      </c>
      <c r="DR30" s="27">
        <v>20.387089458940629</v>
      </c>
      <c r="DS30" s="27">
        <v>31.189911474880031</v>
      </c>
      <c r="DT30" s="27">
        <v>5.1351811065254571</v>
      </c>
      <c r="DU30" s="27">
        <v>3.6907557710333307</v>
      </c>
      <c r="DV30" s="27">
        <v>19.420136261947793</v>
      </c>
      <c r="DW30" s="27">
        <v>31.381132248974971</v>
      </c>
      <c r="DX30" s="27">
        <v>5.1666641489540437</v>
      </c>
      <c r="DY30" s="27">
        <v>3.7133832535159521</v>
      </c>
      <c r="DZ30" s="27">
        <v>19.304249683041029</v>
      </c>
      <c r="EA30" s="27">
        <v>29.872326482747361</v>
      </c>
      <c r="EB30" s="27">
        <v>4.9182507839341136</v>
      </c>
      <c r="EC30" s="27">
        <v>3.5348436769109393</v>
      </c>
      <c r="ED30" s="27">
        <v>17.779035771639514</v>
      </c>
      <c r="EE30" s="27">
        <v>28.705421188028676</v>
      </c>
      <c r="EF30" s="27">
        <v>4.7261287246147079</v>
      </c>
      <c r="EG30" s="27">
        <v>3.3967617700674091</v>
      </c>
      <c r="EH30" s="27">
        <v>17.124868924844087</v>
      </c>
      <c r="EI30" s="27">
        <v>25.95475580412959</v>
      </c>
      <c r="EJ30" s="27">
        <v>4.2732526425152626</v>
      </c>
      <c r="EK30" s="27">
        <v>3.0712708129037924</v>
      </c>
      <c r="EL30" s="27">
        <v>14.758133510367951</v>
      </c>
      <c r="EM30" s="27">
        <v>23.619707474112953</v>
      </c>
      <c r="EN30" s="27">
        <v>3.8888047393276386</v>
      </c>
      <c r="EO30" s="27">
        <v>2.7949605352490594</v>
      </c>
      <c r="EP30" s="27">
        <v>12.555724794958969</v>
      </c>
      <c r="EQ30" s="27">
        <v>22.365389287331311</v>
      </c>
      <c r="ER30" s="27">
        <v>3.6822908138386237</v>
      </c>
      <c r="ES30" s="27">
        <v>2.6465349108190304</v>
      </c>
      <c r="ET30" s="27">
        <v>10.942026292391425</v>
      </c>
      <c r="EU30" s="27">
        <v>21.194304081803658</v>
      </c>
      <c r="EV30" s="27">
        <v>3.4894805640756359</v>
      </c>
      <c r="EW30" s="27">
        <v>2.5079583879534884</v>
      </c>
      <c r="EX30" s="27">
        <v>9.1483226824861958</v>
      </c>
      <c r="EY30" s="27">
        <v>19.691605855156112</v>
      </c>
      <c r="EZ30" s="27">
        <v>3.2420727588786038</v>
      </c>
      <c r="FA30" s="27">
        <v>2.3301415269922847</v>
      </c>
      <c r="FB30" s="27">
        <v>7.4413827868652902</v>
      </c>
      <c r="FC30" s="27">
        <v>14.973866328232422</v>
      </c>
      <c r="FD30" s="27">
        <v>2.4653329177386714</v>
      </c>
      <c r="FE30" s="27">
        <v>1.7718833094513633</v>
      </c>
      <c r="FF30" s="27">
        <v>4.2180382002560606</v>
      </c>
      <c r="FG30" s="27">
        <v>10.417317148232478</v>
      </c>
      <c r="FH30" s="27">
        <v>1.7151318381705294</v>
      </c>
      <c r="FI30" s="27">
        <v>1.2326990223902643</v>
      </c>
      <c r="FJ30" s="27">
        <v>2.7668437903826941</v>
      </c>
      <c r="FK30" s="27">
        <v>8.5814232157896999</v>
      </c>
      <c r="FL30" s="27">
        <v>1.4128659005753623</v>
      </c>
      <c r="FM30" s="27">
        <v>1.0154545415386456</v>
      </c>
      <c r="FN30" s="27">
        <v>2.4590038117182189</v>
      </c>
      <c r="FO30" s="27">
        <v>4.8936461775185096</v>
      </c>
      <c r="FP30" s="27">
        <v>0.80570152990183286</v>
      </c>
      <c r="FQ30" s="27">
        <v>0.57907355349879552</v>
      </c>
      <c r="FR30" s="27">
        <v>3.0129765519761804</v>
      </c>
      <c r="FS30" s="28">
        <v>31.985009114991414</v>
      </c>
      <c r="FT30" s="28">
        <v>5.2660878704844158</v>
      </c>
      <c r="FU30" s="28">
        <v>3.7848410397952983</v>
      </c>
      <c r="FV30" s="28">
        <v>20.383055881964527</v>
      </c>
      <c r="FW30" s="28">
        <v>29.759914694983181</v>
      </c>
      <c r="FX30" s="28">
        <v>4.8997430401996604</v>
      </c>
      <c r="FY30" s="28">
        <v>3.5215417970785143</v>
      </c>
      <c r="FZ30" s="28">
        <v>19.399303616070576</v>
      </c>
      <c r="GA30" s="28">
        <v>27.992530503377555</v>
      </c>
      <c r="GB30" s="28">
        <v>4.6087567090581132</v>
      </c>
      <c r="GC30" s="28">
        <v>3.3124041914762965</v>
      </c>
      <c r="GD30" s="28">
        <v>19.285847617938757</v>
      </c>
      <c r="GE30" s="28">
        <v>25.869183540011512</v>
      </c>
      <c r="GF30" s="28">
        <v>4.2591638217023009</v>
      </c>
      <c r="GG30" s="28">
        <v>3.0611448999819642</v>
      </c>
      <c r="GH30" s="28">
        <v>17.763994420230855</v>
      </c>
      <c r="GI30" s="28">
        <v>24.787189187944271</v>
      </c>
      <c r="GJ30" s="28">
        <v>4.081021701658841</v>
      </c>
      <c r="GK30" s="28">
        <v>2.9331106507557725</v>
      </c>
      <c r="GL30" s="28">
        <v>17.158220787933729</v>
      </c>
      <c r="GM30" s="28">
        <v>21.97898391686072</v>
      </c>
      <c r="GN30" s="28">
        <v>3.6186721158664072</v>
      </c>
      <c r="GO30" s="28">
        <v>2.6008108999583008</v>
      </c>
      <c r="GP30" s="28">
        <v>14.832478026192014</v>
      </c>
      <c r="GQ30" s="28">
        <v>19.229696903772435</v>
      </c>
      <c r="GR30" s="28">
        <v>3.1660229720111159</v>
      </c>
      <c r="GS30" s="28">
        <v>2.2754830477790855</v>
      </c>
      <c r="GT30" s="28">
        <v>12.651969814517017</v>
      </c>
      <c r="GU30" s="28">
        <v>16.902466600022215</v>
      </c>
      <c r="GV30" s="28">
        <v>2.7828622472371256</v>
      </c>
      <c r="GW30" s="28">
        <v>2.0000978905942874</v>
      </c>
      <c r="GX30" s="28">
        <v>11.18808085791062</v>
      </c>
      <c r="GY30" s="28">
        <v>13.926031507619081</v>
      </c>
      <c r="GZ30" s="28">
        <v>2.2928149040884316</v>
      </c>
      <c r="HA30" s="28">
        <v>1.6478912162265065</v>
      </c>
      <c r="HB30" s="28">
        <v>9.4035414144946472</v>
      </c>
      <c r="HC30" s="28">
        <v>10.611419515924599</v>
      </c>
      <c r="HD30" s="28">
        <v>1.7470893130132268</v>
      </c>
      <c r="HE30" s="28">
        <v>1.2556674887903019</v>
      </c>
      <c r="HF30" s="28">
        <v>7.8948245926846781</v>
      </c>
      <c r="HG30" s="28">
        <v>1.9700409373983729</v>
      </c>
      <c r="HH30" s="28">
        <v>0.32435221911282253</v>
      </c>
      <c r="HI30" s="28">
        <v>0.23311832624888604</v>
      </c>
      <c r="HJ30" s="28">
        <v>1.9700409373983729</v>
      </c>
      <c r="HK30" s="28">
        <v>2.6844262295081971</v>
      </c>
      <c r="HL30" s="28">
        <v>0.44197031039136303</v>
      </c>
      <c r="HM30" s="28">
        <v>0.31765276430649858</v>
      </c>
      <c r="HN30" s="28">
        <v>-7.2654311666260512</v>
      </c>
      <c r="HO30" s="28">
        <v>2.6844262295081971</v>
      </c>
      <c r="HP30" s="28">
        <v>0.44197031039136303</v>
      </c>
      <c r="HQ30" s="28">
        <v>0.31765276430649858</v>
      </c>
      <c r="HR30" s="28">
        <v>-15.598872702227297</v>
      </c>
      <c r="HS30" s="28">
        <v>2.6844262295081971</v>
      </c>
      <c r="HT30" s="28">
        <v>0.44197031039136303</v>
      </c>
      <c r="HU30" s="28">
        <v>0.31765276430649858</v>
      </c>
      <c r="HV30" s="28">
        <v>-20.769580352999611</v>
      </c>
      <c r="HW30" s="29">
        <v>32.005770064738869</v>
      </c>
      <c r="HX30" s="29">
        <v>5.2695060025615952</v>
      </c>
      <c r="HY30" s="29">
        <v>3.7872977186208945</v>
      </c>
      <c r="HZ30" s="29">
        <v>20.380514107545171</v>
      </c>
      <c r="IA30" s="29">
        <v>28.790903597969841</v>
      </c>
      <c r="IB30" s="29">
        <v>4.7402027516225651</v>
      </c>
      <c r="IC30" s="29">
        <v>3.4068770503902241</v>
      </c>
      <c r="ID30" s="29">
        <v>19.326614685952023</v>
      </c>
      <c r="IE30" s="29">
        <v>28.690580218832604</v>
      </c>
      <c r="IF30" s="29">
        <v>4.7236852721964615</v>
      </c>
      <c r="IG30" s="29">
        <v>3.3950056127037613</v>
      </c>
      <c r="IH30" s="29">
        <v>19.19986474108002</v>
      </c>
      <c r="II30" s="29">
        <v>27.645781840179559</v>
      </c>
      <c r="IJ30" s="29">
        <v>4.5516671855626267</v>
      </c>
      <c r="IK30" s="29">
        <v>3.2713728268689684</v>
      </c>
      <c r="IL30" s="29">
        <v>17.727745760151098</v>
      </c>
      <c r="IM30" s="29">
        <v>26.109037028104879</v>
      </c>
      <c r="IN30" s="29">
        <v>4.2986538696744869</v>
      </c>
      <c r="IO30" s="29">
        <v>3.0895271750036812</v>
      </c>
      <c r="IP30" s="29">
        <v>17.182816920967259</v>
      </c>
      <c r="IQ30" s="29">
        <v>21.498557252457417</v>
      </c>
      <c r="IR30" s="29">
        <v>3.5395735287446759</v>
      </c>
      <c r="IS30" s="29">
        <v>2.5439611879726529</v>
      </c>
      <c r="IT30" s="29">
        <v>14.957199832893391</v>
      </c>
      <c r="IU30" s="29">
        <v>19.402847454523314</v>
      </c>
      <c r="IV30" s="29">
        <v>3.1945308899485076</v>
      </c>
      <c r="IW30" s="29">
        <v>2.2959722497108093</v>
      </c>
      <c r="IX30" s="29">
        <v>12.868672955176919</v>
      </c>
      <c r="IY30" s="29">
        <v>17.904559597035277</v>
      </c>
      <c r="IZ30" s="29">
        <v>2.9478492184052687</v>
      </c>
      <c r="JA30" s="29">
        <v>2.1186772753038836</v>
      </c>
      <c r="JB30" s="29">
        <v>11.462416648173374</v>
      </c>
      <c r="JC30" s="29">
        <v>15.584691346103185</v>
      </c>
      <c r="JD30" s="29">
        <v>2.5659005994933719</v>
      </c>
      <c r="JE30" s="29">
        <v>1.844163282468078</v>
      </c>
      <c r="JF30" s="29">
        <v>9.5432692310818794</v>
      </c>
      <c r="JG30" s="29">
        <v>11.359414909833131</v>
      </c>
      <c r="JH30" s="29">
        <v>1.8702410512815681</v>
      </c>
      <c r="JI30" s="29">
        <v>1.3441790678949002</v>
      </c>
      <c r="JJ30" s="29">
        <v>6.2531777313838219</v>
      </c>
      <c r="JK30" s="29">
        <v>2.6844262295081971</v>
      </c>
      <c r="JL30" s="29">
        <v>0.44197031039136303</v>
      </c>
      <c r="JM30" s="29">
        <v>0.31765276430649858</v>
      </c>
      <c r="JN30" s="29">
        <v>-5.3859769253940115</v>
      </c>
      <c r="JO30" s="29">
        <v>2.6844262295081971</v>
      </c>
      <c r="JP30" s="29">
        <v>0.44197031039136303</v>
      </c>
      <c r="JQ30" s="29">
        <v>0.31765276430649858</v>
      </c>
      <c r="JR30" s="29">
        <v>-14.639191694213871</v>
      </c>
      <c r="JS30" s="29">
        <v>2.6844262295081971</v>
      </c>
      <c r="JT30" s="29">
        <v>0.44197031039136303</v>
      </c>
      <c r="JU30" s="29">
        <v>0.31765276430649858</v>
      </c>
      <c r="JV30" s="29">
        <v>-20.121616415272598</v>
      </c>
      <c r="JW30" s="29">
        <v>2.6844262295081971</v>
      </c>
      <c r="JX30" s="29">
        <v>0.44197031039136303</v>
      </c>
      <c r="JY30" s="29">
        <v>0.31765276430649858</v>
      </c>
      <c r="JZ30" s="29">
        <v>-18.198870829600317</v>
      </c>
    </row>
    <row r="31" spans="1:286" ht="15" thickBot="1" x14ac:dyDescent="0.4">
      <c r="A31" s="2"/>
      <c r="B31" s="74" t="s">
        <v>482</v>
      </c>
      <c r="C31" s="74" t="s">
        <v>483</v>
      </c>
      <c r="D31" s="74" t="s">
        <v>858</v>
      </c>
      <c r="E31" s="87">
        <v>385381</v>
      </c>
      <c r="F31" s="84">
        <v>432208</v>
      </c>
      <c r="G31" s="22">
        <v>22.589819987157895</v>
      </c>
      <c r="H31" s="22">
        <v>13.791127471487609</v>
      </c>
      <c r="I31" s="22">
        <v>10.0604354834073</v>
      </c>
      <c r="J31" s="22">
        <v>10.393267662364279</v>
      </c>
      <c r="K31" s="22">
        <v>22.639435001157892</v>
      </c>
      <c r="L31" s="22">
        <v>13.276841417656518</v>
      </c>
      <c r="M31" s="22">
        <v>9.6852709672877406</v>
      </c>
      <c r="N31" s="22">
        <v>9.4943454774755995</v>
      </c>
      <c r="O31" s="22">
        <v>22.718785930157892</v>
      </c>
      <c r="P31" s="22">
        <v>12.765092432507149</v>
      </c>
      <c r="Q31" s="22">
        <v>9.3119572074491455</v>
      </c>
      <c r="R31" s="22">
        <v>9.050932789099976</v>
      </c>
      <c r="S31" s="22">
        <v>22.823398844157893</v>
      </c>
      <c r="T31" s="22">
        <v>12.241805669809052</v>
      </c>
      <c r="U31" s="22">
        <v>8.9302267995235187</v>
      </c>
      <c r="V31" s="22">
        <v>8.8234519447078377</v>
      </c>
      <c r="W31" s="22">
        <v>22.896143698157893</v>
      </c>
      <c r="X31" s="22">
        <v>12.123796012506325</v>
      </c>
      <c r="Y31" s="22">
        <v>8.8441403975112376</v>
      </c>
      <c r="Z31" s="22">
        <v>8.4483603032048897</v>
      </c>
      <c r="AA31" s="22">
        <v>22.984673274157892</v>
      </c>
      <c r="AB31" s="22">
        <v>11.797161497407673</v>
      </c>
      <c r="AC31" s="22">
        <v>8.6058650663174827</v>
      </c>
      <c r="AD31" s="22">
        <v>8.1448559537217911</v>
      </c>
      <c r="AE31" s="22">
        <v>23.084578313157895</v>
      </c>
      <c r="AF31" s="22">
        <v>11.647615030177199</v>
      </c>
      <c r="AG31" s="22">
        <v>8.4967730005343078</v>
      </c>
      <c r="AH31" s="22">
        <v>7.6310189435245412</v>
      </c>
      <c r="AI31" s="22">
        <v>23.193540351157893</v>
      </c>
      <c r="AJ31" s="22">
        <v>11.552501109959692</v>
      </c>
      <c r="AK31" s="22">
        <v>8.4273887199596782</v>
      </c>
      <c r="AL31" s="22">
        <v>7.2016384324535014</v>
      </c>
      <c r="AM31" s="22">
        <v>23.309121053157895</v>
      </c>
      <c r="AN31" s="22">
        <v>11.449553663245521</v>
      </c>
      <c r="AO31" s="22">
        <v>8.3522899908680444</v>
      </c>
      <c r="AP31" s="22">
        <v>6.889263270808371</v>
      </c>
      <c r="AQ31" s="22">
        <v>23.438232196157895</v>
      </c>
      <c r="AR31" s="22">
        <v>11.307951882737456</v>
      </c>
      <c r="AS31" s="22">
        <v>8.2489934634389268</v>
      </c>
      <c r="AT31" s="22">
        <v>6.3785563389932243</v>
      </c>
      <c r="AU31" s="22">
        <v>23.963387630157893</v>
      </c>
      <c r="AV31" s="22">
        <v>10.701850751858787</v>
      </c>
      <c r="AW31" s="22">
        <v>7.8068511269090388</v>
      </c>
      <c r="AX31" s="22">
        <v>4.6841851675825836</v>
      </c>
      <c r="AY31" s="22">
        <v>24.383727589157893</v>
      </c>
      <c r="AZ31" s="22">
        <v>10.819150945367779</v>
      </c>
      <c r="BA31" s="22">
        <v>7.892419984961303</v>
      </c>
      <c r="BB31" s="22">
        <v>3.8877482709920415</v>
      </c>
      <c r="BC31" s="22">
        <v>24.651720190157896</v>
      </c>
      <c r="BD31" s="22">
        <v>11.945154990896114</v>
      </c>
      <c r="BE31" s="22">
        <v>8.7138242593771285</v>
      </c>
      <c r="BF31" s="22">
        <v>3.7821272450936263</v>
      </c>
      <c r="BG31" s="22">
        <v>24.854209469157894</v>
      </c>
      <c r="BH31" s="22">
        <v>12.018484776285854</v>
      </c>
      <c r="BI31" s="22">
        <v>8.7673173168846308</v>
      </c>
      <c r="BJ31" s="22">
        <v>4.0708595060776318</v>
      </c>
      <c r="BK31" s="25">
        <v>22.597383464157893</v>
      </c>
      <c r="BL31" s="25">
        <v>13.829722332470185</v>
      </c>
      <c r="BM31" s="25">
        <v>10.08858989715694</v>
      </c>
      <c r="BN31" s="25">
        <v>10.786201230591221</v>
      </c>
      <c r="BO31" s="25">
        <v>22.650950836157893</v>
      </c>
      <c r="BP31" s="25">
        <v>13.561138144229783</v>
      </c>
      <c r="BQ31" s="25">
        <v>9.8926614712003058</v>
      </c>
      <c r="BR31" s="25">
        <v>10.396493618221552</v>
      </c>
      <c r="BS31" s="25">
        <v>22.730891960157894</v>
      </c>
      <c r="BT31" s="25">
        <v>13.291017168319053</v>
      </c>
      <c r="BU31" s="25">
        <v>9.6956119800340996</v>
      </c>
      <c r="BV31" s="25">
        <v>9.9431666309744973</v>
      </c>
      <c r="BW31" s="25">
        <v>22.799105461157893</v>
      </c>
      <c r="BX31" s="25">
        <v>13.06201973025586</v>
      </c>
      <c r="BY31" s="25">
        <v>9.5285615371850056</v>
      </c>
      <c r="BZ31" s="25">
        <v>9.7459925728929235</v>
      </c>
      <c r="CA31" s="25">
        <v>22.869042254157893</v>
      </c>
      <c r="CB31" s="25">
        <v>12.828772013322025</v>
      </c>
      <c r="CC31" s="25">
        <v>9.3584105750743056</v>
      </c>
      <c r="CD31" s="25">
        <v>9.4286868293267148</v>
      </c>
      <c r="CE31" s="25">
        <v>22.947917110157896</v>
      </c>
      <c r="CF31" s="25">
        <v>12.604548905155132</v>
      </c>
      <c r="CG31" s="25">
        <v>9.194842939413931</v>
      </c>
      <c r="CH31" s="25">
        <v>9.1761899074652646</v>
      </c>
      <c r="CI31" s="25">
        <v>23.035490472157893</v>
      </c>
      <c r="CJ31" s="25">
        <v>12.516090378039431</v>
      </c>
      <c r="CK31" s="25">
        <v>9.130313675447324</v>
      </c>
      <c r="CL31" s="25">
        <v>8.7284210713503079</v>
      </c>
      <c r="CM31" s="25">
        <v>23.129493446157895</v>
      </c>
      <c r="CN31" s="25">
        <v>12.439456756889093</v>
      </c>
      <c r="CO31" s="25">
        <v>9.0744105157501362</v>
      </c>
      <c r="CP31" s="25">
        <v>8.3570880585755418</v>
      </c>
      <c r="CQ31" s="25">
        <v>23.229088978157893</v>
      </c>
      <c r="CR31" s="25">
        <v>12.374676977036861</v>
      </c>
      <c r="CS31" s="25">
        <v>9.0271545682447503</v>
      </c>
      <c r="CT31" s="25">
        <v>8.086278711092227</v>
      </c>
      <c r="CU31" s="25">
        <v>23.333729209157895</v>
      </c>
      <c r="CV31" s="25">
        <v>12.292802845629989</v>
      </c>
      <c r="CW31" s="25">
        <v>8.9674285292764502</v>
      </c>
      <c r="CX31" s="25">
        <v>7.6990286918394268</v>
      </c>
      <c r="CY31" s="25">
        <v>23.599798296157893</v>
      </c>
      <c r="CZ31" s="25">
        <v>12.090667041427805</v>
      </c>
      <c r="DA31" s="25">
        <v>8.8199732743477277</v>
      </c>
      <c r="DB31" s="25">
        <v>6.5881600687134778</v>
      </c>
      <c r="DC31" s="25">
        <v>23.826937924157892</v>
      </c>
      <c r="DD31" s="25">
        <v>12.06916165915416</v>
      </c>
      <c r="DE31" s="25">
        <v>8.8042853973878987</v>
      </c>
      <c r="DF31" s="25">
        <v>5.7904306514971786</v>
      </c>
      <c r="DG31" s="25">
        <v>23.990625882157893</v>
      </c>
      <c r="DH31" s="25">
        <v>12.641148885989811</v>
      </c>
      <c r="DI31" s="25">
        <v>9.2215421158694078</v>
      </c>
      <c r="DJ31" s="25">
        <v>5.3209126276713796</v>
      </c>
      <c r="DK31" s="25">
        <v>24.095364671157895</v>
      </c>
      <c r="DL31" s="25">
        <v>13.128673876659986</v>
      </c>
      <c r="DM31" s="25">
        <v>9.5771848089941205</v>
      </c>
      <c r="DN31" s="25">
        <v>5.0547282373796296</v>
      </c>
      <c r="DO31" s="27">
        <v>22.589851722157896</v>
      </c>
      <c r="DP31" s="27">
        <v>13.829466526634098</v>
      </c>
      <c r="DQ31" s="27">
        <v>10.088403290360972</v>
      </c>
      <c r="DR31" s="27">
        <v>10.404531652925925</v>
      </c>
      <c r="DS31" s="27">
        <v>22.639530172157894</v>
      </c>
      <c r="DT31" s="27">
        <v>13.570488789095021</v>
      </c>
      <c r="DU31" s="27">
        <v>9.8994826364450947</v>
      </c>
      <c r="DV31" s="27">
        <v>9.5001930375284278</v>
      </c>
      <c r="DW31" s="27">
        <v>22.718975558157894</v>
      </c>
      <c r="DX31" s="27">
        <v>13.243040203134703</v>
      </c>
      <c r="DY31" s="27">
        <v>9.6606134518916598</v>
      </c>
      <c r="DZ31" s="27">
        <v>9.0944375957027024</v>
      </c>
      <c r="EA31" s="27">
        <v>22.823750679157893</v>
      </c>
      <c r="EB31" s="27">
        <v>12.937882582243152</v>
      </c>
      <c r="EC31" s="27">
        <v>9.4380052160098131</v>
      </c>
      <c r="ED31" s="27">
        <v>8.8802140861343837</v>
      </c>
      <c r="EE31" s="27">
        <v>22.896355440157894</v>
      </c>
      <c r="EF31" s="27">
        <v>12.623027925343036</v>
      </c>
      <c r="EG31" s="27">
        <v>9.2083231273667536</v>
      </c>
      <c r="EH31" s="27">
        <v>8.5228287121570787</v>
      </c>
      <c r="EI31" s="27">
        <v>22.984515617157893</v>
      </c>
      <c r="EJ31" s="27">
        <v>12.274108249705945</v>
      </c>
      <c r="EK31" s="27">
        <v>8.953791081825468</v>
      </c>
      <c r="EL31" s="27">
        <v>8.2355208242752802</v>
      </c>
      <c r="EM31" s="27">
        <v>23.084093674157895</v>
      </c>
      <c r="EN31" s="27">
        <v>12.164627555698107</v>
      </c>
      <c r="EO31" s="27">
        <v>8.8739264397922728</v>
      </c>
      <c r="EP31" s="27">
        <v>7.7402137108564375</v>
      </c>
      <c r="EQ31" s="27">
        <v>23.192866572157893</v>
      </c>
      <c r="ER31" s="27">
        <v>12.063856832030847</v>
      </c>
      <c r="ES31" s="27">
        <v>8.8004155998579243</v>
      </c>
      <c r="ET31" s="27">
        <v>7.3272438836938569</v>
      </c>
      <c r="EU31" s="27">
        <v>23.307005554157893</v>
      </c>
      <c r="EV31" s="27">
        <v>11.97519775778145</v>
      </c>
      <c r="EW31" s="27">
        <v>8.7357400395494054</v>
      </c>
      <c r="EX31" s="27">
        <v>7.0360097911530897</v>
      </c>
      <c r="EY31" s="27">
        <v>23.429761023157894</v>
      </c>
      <c r="EZ31" s="27">
        <v>11.880455529643397</v>
      </c>
      <c r="FA31" s="27">
        <v>8.6666269031718528</v>
      </c>
      <c r="FB31" s="27">
        <v>6.5775696202239669</v>
      </c>
      <c r="FC31" s="27">
        <v>23.913593249157895</v>
      </c>
      <c r="FD31" s="27">
        <v>11.670210542363535</v>
      </c>
      <c r="FE31" s="27">
        <v>8.5132561120881061</v>
      </c>
      <c r="FF31" s="27">
        <v>5.06324448778898</v>
      </c>
      <c r="FG31" s="27">
        <v>24.267998253157895</v>
      </c>
      <c r="FH31" s="27">
        <v>11.727119540159155</v>
      </c>
      <c r="FI31" s="27">
        <v>8.5547704336641957</v>
      </c>
      <c r="FJ31" s="27">
        <v>4.4111200586899528</v>
      </c>
      <c r="FK31" s="27">
        <v>24.501990662157894</v>
      </c>
      <c r="FL31" s="27">
        <v>12.915678427510016</v>
      </c>
      <c r="FM31" s="27">
        <v>9.421807594269449</v>
      </c>
      <c r="FN31" s="27">
        <v>4.3588220214613074</v>
      </c>
      <c r="FO31" s="27">
        <v>24.660498920157892</v>
      </c>
      <c r="FP31" s="27">
        <v>13.046585198428028</v>
      </c>
      <c r="FQ31" s="27">
        <v>9.5173022611039482</v>
      </c>
      <c r="FR31" s="27">
        <v>4.6579637955381443</v>
      </c>
      <c r="FS31" s="28">
        <v>22.591655532157894</v>
      </c>
      <c r="FT31" s="28">
        <v>13.791872898883792</v>
      </c>
      <c r="FU31" s="28">
        <v>10.0609792623146</v>
      </c>
      <c r="FV31" s="28">
        <v>10.399471442968444</v>
      </c>
      <c r="FW31" s="28">
        <v>22.655381643157895</v>
      </c>
      <c r="FX31" s="28">
        <v>13.260003912874451</v>
      </c>
      <c r="FY31" s="28">
        <v>9.6729882419694686</v>
      </c>
      <c r="FZ31" s="28">
        <v>9.5080148210356388</v>
      </c>
      <c r="GA31" s="28">
        <v>22.769670163157894</v>
      </c>
      <c r="GB31" s="28">
        <v>12.722681536966746</v>
      </c>
      <c r="GC31" s="28">
        <v>9.2810190496183314</v>
      </c>
      <c r="GD31" s="28">
        <v>9.0631613952953867</v>
      </c>
      <c r="GE31" s="28">
        <v>22.846942671157894</v>
      </c>
      <c r="GF31" s="28">
        <v>12.284697169854892</v>
      </c>
      <c r="GG31" s="28">
        <v>8.9615155516498302</v>
      </c>
      <c r="GH31" s="28">
        <v>8.8436878873481515</v>
      </c>
      <c r="GI31" s="28">
        <v>22.942663799157895</v>
      </c>
      <c r="GJ31" s="28">
        <v>12.107082745623618</v>
      </c>
      <c r="GK31" s="28">
        <v>8.8319483020108471</v>
      </c>
      <c r="GL31" s="28">
        <v>8.4875088828379006</v>
      </c>
      <c r="GM31" s="28">
        <v>23.067716560157894</v>
      </c>
      <c r="GN31" s="28">
        <v>11.752324693411296</v>
      </c>
      <c r="GO31" s="28">
        <v>8.5731572420427575</v>
      </c>
      <c r="GP31" s="28">
        <v>8.1972333072250745</v>
      </c>
      <c r="GQ31" s="28">
        <v>23.220172617157893</v>
      </c>
      <c r="GR31" s="28">
        <v>11.613959637123473</v>
      </c>
      <c r="GS31" s="28">
        <v>8.4722218598689967</v>
      </c>
      <c r="GT31" s="28">
        <v>7.6799156317315731</v>
      </c>
      <c r="GU31" s="28">
        <v>23.395708515157892</v>
      </c>
      <c r="GV31" s="28">
        <v>11.473368106902338</v>
      </c>
      <c r="GW31" s="28">
        <v>8.3696622959589799</v>
      </c>
      <c r="GX31" s="28">
        <v>7.2492413011701515</v>
      </c>
      <c r="GY31" s="28">
        <v>23.590106944157895</v>
      </c>
      <c r="GZ31" s="28">
        <v>11.364486665784378</v>
      </c>
      <c r="HA31" s="28">
        <v>8.2902348005658499</v>
      </c>
      <c r="HB31" s="28">
        <v>6.9940286932561886</v>
      </c>
      <c r="HC31" s="28">
        <v>23.807979637157892</v>
      </c>
      <c r="HD31" s="28">
        <v>11.226262194487957</v>
      </c>
      <c r="HE31" s="28">
        <v>8.1894019731860208</v>
      </c>
      <c r="HF31" s="28">
        <v>6.6145249969884112</v>
      </c>
      <c r="HG31" s="28">
        <v>24.594090582157893</v>
      </c>
      <c r="HH31" s="28">
        <v>10.539811836905532</v>
      </c>
      <c r="HI31" s="28">
        <v>7.6886459944382626</v>
      </c>
      <c r="HJ31" s="28">
        <v>4.5483510826280877</v>
      </c>
      <c r="HK31" s="28">
        <v>25.276860154157895</v>
      </c>
      <c r="HL31" s="28">
        <v>9.9120115760776031</v>
      </c>
      <c r="HM31" s="28">
        <v>7.2306744447166382</v>
      </c>
      <c r="HN31" s="28">
        <v>0.45662900593731592</v>
      </c>
      <c r="HO31" s="28">
        <v>25.654584863157893</v>
      </c>
      <c r="HP31" s="28">
        <v>10.335460108963991</v>
      </c>
      <c r="HQ31" s="28">
        <v>7.5395742539928889</v>
      </c>
      <c r="HR31" s="28">
        <v>-2.4979185577196432</v>
      </c>
      <c r="HS31" s="28">
        <v>25.845898878157893</v>
      </c>
      <c r="HT31" s="28">
        <v>9.9564723969574942</v>
      </c>
      <c r="HU31" s="28">
        <v>7.263107994542513</v>
      </c>
      <c r="HV31" s="28">
        <v>-4.3887211376573276</v>
      </c>
      <c r="HW31" s="29">
        <v>22.586690055157895</v>
      </c>
      <c r="HX31" s="29">
        <v>13.794690597584745</v>
      </c>
      <c r="HY31" s="29">
        <v>10.06303473428752</v>
      </c>
      <c r="HZ31" s="29">
        <v>10.405263785704348</v>
      </c>
      <c r="IA31" s="29">
        <v>22.665101507157893</v>
      </c>
      <c r="IB31" s="29">
        <v>13.40898042827418</v>
      </c>
      <c r="IC31" s="29">
        <v>9.7816645358272734</v>
      </c>
      <c r="ID31" s="29">
        <v>9.4963783435150741</v>
      </c>
      <c r="IE31" s="29">
        <v>22.776018984157893</v>
      </c>
      <c r="IF31" s="29">
        <v>12.863992220682674</v>
      </c>
      <c r="IG31" s="29">
        <v>9.3841032259903816</v>
      </c>
      <c r="IH31" s="29">
        <v>9.036348107074943</v>
      </c>
      <c r="II31" s="29">
        <v>22.837317492157894</v>
      </c>
      <c r="IJ31" s="29">
        <v>12.904845737840025</v>
      </c>
      <c r="IK31" s="29">
        <v>9.4139052979733684</v>
      </c>
      <c r="IL31" s="29">
        <v>8.8390137464828733</v>
      </c>
      <c r="IM31" s="29">
        <v>22.926746327157893</v>
      </c>
      <c r="IN31" s="29">
        <v>12.518939393176964</v>
      </c>
      <c r="IO31" s="29">
        <v>9.1323919923247256</v>
      </c>
      <c r="IP31" s="29">
        <v>8.5026830363175314</v>
      </c>
      <c r="IQ31" s="29">
        <v>23.041111558157894</v>
      </c>
      <c r="IR31" s="29">
        <v>12.369424348271925</v>
      </c>
      <c r="IS31" s="29">
        <v>9.02332284869048</v>
      </c>
      <c r="IT31" s="29">
        <v>8.2568971814107623</v>
      </c>
      <c r="IU31" s="29">
        <v>23.185967691157895</v>
      </c>
      <c r="IV31" s="29">
        <v>12.208305531266726</v>
      </c>
      <c r="IW31" s="29">
        <v>8.9057889148627432</v>
      </c>
      <c r="IX31" s="29">
        <v>7.7939839772746495</v>
      </c>
      <c r="IY31" s="29">
        <v>23.348071601157894</v>
      </c>
      <c r="IZ31" s="29">
        <v>12.159987541946895</v>
      </c>
      <c r="JA31" s="29">
        <v>8.8705416143613807</v>
      </c>
      <c r="JB31" s="29">
        <v>7.4331116162823871</v>
      </c>
      <c r="JC31" s="29">
        <v>23.530576011157894</v>
      </c>
      <c r="JD31" s="29">
        <v>12.144594315954349</v>
      </c>
      <c r="JE31" s="29">
        <v>8.8593124703120836</v>
      </c>
      <c r="JF31" s="29">
        <v>7.1336616541705453</v>
      </c>
      <c r="JG31" s="29">
        <v>23.761656360157893</v>
      </c>
      <c r="JH31" s="29">
        <v>11.971423793127462</v>
      </c>
      <c r="JI31" s="29">
        <v>8.7329869848773622</v>
      </c>
      <c r="JJ31" s="29">
        <v>6.0668388038918835</v>
      </c>
      <c r="JK31" s="29">
        <v>24.574366044157895</v>
      </c>
      <c r="JL31" s="29">
        <v>11.827614181390857</v>
      </c>
      <c r="JM31" s="29">
        <v>8.6280798753055663</v>
      </c>
      <c r="JN31" s="29">
        <v>1.3103772091644075</v>
      </c>
      <c r="JO31" s="29">
        <v>25.080356845157894</v>
      </c>
      <c r="JP31" s="29">
        <v>10.832678185313874</v>
      </c>
      <c r="JQ31" s="29">
        <v>7.9022879181689119</v>
      </c>
      <c r="JR31" s="29">
        <v>-2.2443316201203203</v>
      </c>
      <c r="JS31" s="29">
        <v>25.240181687157893</v>
      </c>
      <c r="JT31" s="29">
        <v>10.30931504074587</v>
      </c>
      <c r="JU31" s="29">
        <v>7.5205017907326157</v>
      </c>
      <c r="JV31" s="29">
        <v>-4.0835141334250267</v>
      </c>
      <c r="JW31" s="29">
        <v>25.162445415157894</v>
      </c>
      <c r="JX31" s="29">
        <v>10.31312411217351</v>
      </c>
      <c r="JY31" s="29">
        <v>7.5232804553072627</v>
      </c>
      <c r="JZ31" s="29">
        <v>-3.2012765931565283</v>
      </c>
    </row>
    <row r="32" spans="1:286" ht="15" thickBot="1" x14ac:dyDescent="0.4">
      <c r="A32" s="2"/>
      <c r="B32" s="74" t="s">
        <v>484</v>
      </c>
      <c r="C32" s="74" t="s">
        <v>485</v>
      </c>
      <c r="D32" s="74" t="s">
        <v>865</v>
      </c>
      <c r="E32" s="87">
        <v>354028</v>
      </c>
      <c r="F32" s="84">
        <v>429192</v>
      </c>
      <c r="G32" s="22">
        <v>23.814569737999999</v>
      </c>
      <c r="H32" s="22">
        <v>15.254250240400252</v>
      </c>
      <c r="I32" s="22">
        <v>11.127763172994825</v>
      </c>
      <c r="J32" s="22">
        <v>10.43165544126088</v>
      </c>
      <c r="K32" s="22">
        <v>23.865046290999999</v>
      </c>
      <c r="L32" s="22">
        <v>15.04618051474889</v>
      </c>
      <c r="M32" s="22">
        <v>10.975979204983977</v>
      </c>
      <c r="N32" s="22">
        <v>10.254912103668104</v>
      </c>
      <c r="O32" s="22">
        <v>23.876045171000001</v>
      </c>
      <c r="P32" s="22">
        <v>14.872002690887529</v>
      </c>
      <c r="Q32" s="22">
        <v>10.848918907468759</v>
      </c>
      <c r="R32" s="22">
        <v>10.138845960824128</v>
      </c>
      <c r="S32" s="22">
        <v>23.913205976</v>
      </c>
      <c r="T32" s="22">
        <v>14.724969890047079</v>
      </c>
      <c r="U32" s="22">
        <v>10.741660526320574</v>
      </c>
      <c r="V32" s="22">
        <v>9.9008626978216707</v>
      </c>
      <c r="W32" s="22">
        <v>23.963139780999999</v>
      </c>
      <c r="X32" s="22">
        <v>14.595718178379226</v>
      </c>
      <c r="Y32" s="22">
        <v>10.647373202166495</v>
      </c>
      <c r="Z32" s="22">
        <v>9.8176294543899871</v>
      </c>
      <c r="AA32" s="22">
        <v>24.025711258000001</v>
      </c>
      <c r="AB32" s="22">
        <v>14.38302014235626</v>
      </c>
      <c r="AC32" s="22">
        <v>10.492212946177238</v>
      </c>
      <c r="AD32" s="22">
        <v>9.7121221526386705</v>
      </c>
      <c r="AE32" s="22">
        <v>24.092874906999999</v>
      </c>
      <c r="AF32" s="22">
        <v>14.253365141116028</v>
      </c>
      <c r="AG32" s="22">
        <v>10.397631427894908</v>
      </c>
      <c r="AH32" s="22">
        <v>9.4451371890027591</v>
      </c>
      <c r="AI32" s="22">
        <v>24.163029086000002</v>
      </c>
      <c r="AJ32" s="22">
        <v>14.18072455410195</v>
      </c>
      <c r="AK32" s="22">
        <v>10.344641131007084</v>
      </c>
      <c r="AL32" s="22">
        <v>9.2588620288800829</v>
      </c>
      <c r="AM32" s="22">
        <v>24.236232810000001</v>
      </c>
      <c r="AN32" s="22">
        <v>14.110829105550609</v>
      </c>
      <c r="AO32" s="22">
        <v>10.29365337440862</v>
      </c>
      <c r="AP32" s="22">
        <v>9.1336721962077103</v>
      </c>
      <c r="AQ32" s="22">
        <v>24.313871829</v>
      </c>
      <c r="AR32" s="22">
        <v>13.969217347374297</v>
      </c>
      <c r="AS32" s="22">
        <v>10.190349568409429</v>
      </c>
      <c r="AT32" s="22">
        <v>8.8333297830598489</v>
      </c>
      <c r="AU32" s="22">
        <v>24.495929506</v>
      </c>
      <c r="AV32" s="22">
        <v>13.476103244296656</v>
      </c>
      <c r="AW32" s="22">
        <v>9.8306296955979171</v>
      </c>
      <c r="AX32" s="22">
        <v>8.2023581379292771</v>
      </c>
      <c r="AY32" s="22">
        <v>24.585305368</v>
      </c>
      <c r="AZ32" s="22">
        <v>13.143719940668607</v>
      </c>
      <c r="BA32" s="22">
        <v>9.5881607032095051</v>
      </c>
      <c r="BB32" s="22">
        <v>7.9666088280562981</v>
      </c>
      <c r="BC32" s="22">
        <v>24.616558281</v>
      </c>
      <c r="BD32" s="22">
        <v>13.362195575801685</v>
      </c>
      <c r="BE32" s="22">
        <v>9.7475356373109356</v>
      </c>
      <c r="BF32" s="22">
        <v>7.8017554527365967</v>
      </c>
      <c r="BG32" s="22">
        <v>24.605631876</v>
      </c>
      <c r="BH32" s="22">
        <v>13.079255919920605</v>
      </c>
      <c r="BI32" s="22">
        <v>9.5411350975744966</v>
      </c>
      <c r="BJ32" s="22">
        <v>7.9801776803102769</v>
      </c>
      <c r="BK32" s="25">
        <v>23.791112539</v>
      </c>
      <c r="BL32" s="25">
        <v>15.313922689136792</v>
      </c>
      <c r="BM32" s="25">
        <v>11.171293393558157</v>
      </c>
      <c r="BN32" s="25">
        <v>10.640106775648333</v>
      </c>
      <c r="BO32" s="25">
        <v>23.829008239</v>
      </c>
      <c r="BP32" s="25">
        <v>14.9753542488095</v>
      </c>
      <c r="BQ32" s="25">
        <v>10.924312430060242</v>
      </c>
      <c r="BR32" s="25">
        <v>10.623938416883657</v>
      </c>
      <c r="BS32" s="25">
        <v>23.893198394999999</v>
      </c>
      <c r="BT32" s="25">
        <v>14.739930604627709</v>
      </c>
      <c r="BU32" s="25">
        <v>10.75257415931652</v>
      </c>
      <c r="BV32" s="25">
        <v>10.376203973015192</v>
      </c>
      <c r="BW32" s="25">
        <v>23.982477323000001</v>
      </c>
      <c r="BX32" s="25">
        <v>14.900644629057744</v>
      </c>
      <c r="BY32" s="25">
        <v>10.869812802596401</v>
      </c>
      <c r="BZ32" s="25">
        <v>10.041977422510245</v>
      </c>
      <c r="CA32" s="25">
        <v>24.083648993000001</v>
      </c>
      <c r="CB32" s="25">
        <v>14.866555225232505</v>
      </c>
      <c r="CC32" s="25">
        <v>10.844945057115789</v>
      </c>
      <c r="CD32" s="25">
        <v>9.87639093829379</v>
      </c>
      <c r="CE32" s="25">
        <v>24.179261858</v>
      </c>
      <c r="CF32" s="25">
        <v>14.869104668365702</v>
      </c>
      <c r="CG32" s="25">
        <v>10.84680484038682</v>
      </c>
      <c r="CH32" s="25">
        <v>9.6579671177455211</v>
      </c>
      <c r="CI32" s="25">
        <v>24.265405816000001</v>
      </c>
      <c r="CJ32" s="25">
        <v>14.769884852700716</v>
      </c>
      <c r="CK32" s="25">
        <v>10.774425366247605</v>
      </c>
      <c r="CL32" s="25">
        <v>9.2180520662749696</v>
      </c>
      <c r="CM32" s="25">
        <v>24.357861925999998</v>
      </c>
      <c r="CN32" s="25">
        <v>14.694553250844097</v>
      </c>
      <c r="CO32" s="25">
        <v>10.719472011497816</v>
      </c>
      <c r="CP32" s="25">
        <v>8.8579019863472528</v>
      </c>
      <c r="CQ32" s="25">
        <v>24.457823360999999</v>
      </c>
      <c r="CR32" s="25">
        <v>14.606604297717013</v>
      </c>
      <c r="CS32" s="25">
        <v>10.655314474661358</v>
      </c>
      <c r="CT32" s="25">
        <v>8.4495431577926237</v>
      </c>
      <c r="CU32" s="25">
        <v>24.565229715000001</v>
      </c>
      <c r="CV32" s="25">
        <v>14.52091771905935</v>
      </c>
      <c r="CW32" s="25">
        <v>10.592807308502424</v>
      </c>
      <c r="CX32" s="25">
        <v>8.0478484680616695</v>
      </c>
      <c r="CY32" s="25">
        <v>24.663291943000001</v>
      </c>
      <c r="CZ32" s="25">
        <v>14.440340279120329</v>
      </c>
      <c r="DA32" s="25">
        <v>10.534027187906728</v>
      </c>
      <c r="DB32" s="25">
        <v>7.5689021064143489</v>
      </c>
      <c r="DC32" s="25">
        <v>24.726860705</v>
      </c>
      <c r="DD32" s="25">
        <v>14.424944513282473</v>
      </c>
      <c r="DE32" s="25">
        <v>10.52279619107564</v>
      </c>
      <c r="DF32" s="25">
        <v>7.4117501293884995</v>
      </c>
      <c r="DG32" s="25">
        <v>24.750859806000001</v>
      </c>
      <c r="DH32" s="25">
        <v>14.605018585097971</v>
      </c>
      <c r="DI32" s="25">
        <v>10.654157719382859</v>
      </c>
      <c r="DJ32" s="25">
        <v>7.2186975247942087</v>
      </c>
      <c r="DK32" s="25">
        <v>24.739822951000001</v>
      </c>
      <c r="DL32" s="25">
        <v>14.730594038086299</v>
      </c>
      <c r="DM32" s="25">
        <v>10.745763264012956</v>
      </c>
      <c r="DN32" s="25">
        <v>7.31571233049943</v>
      </c>
      <c r="DO32" s="27">
        <v>23.814569737999999</v>
      </c>
      <c r="DP32" s="27">
        <v>15.309623335763478</v>
      </c>
      <c r="DQ32" s="27">
        <v>11.168157075130093</v>
      </c>
      <c r="DR32" s="27">
        <v>10.437651164881206</v>
      </c>
      <c r="DS32" s="27">
        <v>23.865046294999999</v>
      </c>
      <c r="DT32" s="27">
        <v>14.933168081569661</v>
      </c>
      <c r="DU32" s="27">
        <v>10.893538208395912</v>
      </c>
      <c r="DV32" s="27">
        <v>10.279037629181811</v>
      </c>
      <c r="DW32" s="27">
        <v>23.876045170000001</v>
      </c>
      <c r="DX32" s="27">
        <v>14.809915766717856</v>
      </c>
      <c r="DY32" s="27">
        <v>10.803627360692504</v>
      </c>
      <c r="DZ32" s="27">
        <v>10.191989872874698</v>
      </c>
      <c r="EA32" s="27">
        <v>23.913205976</v>
      </c>
      <c r="EB32" s="27">
        <v>14.957333258841729</v>
      </c>
      <c r="EC32" s="27">
        <v>10.91116636877608</v>
      </c>
      <c r="ED32" s="27">
        <v>9.9730649772093436</v>
      </c>
      <c r="EE32" s="27">
        <v>23.963004797</v>
      </c>
      <c r="EF32" s="27">
        <v>14.955330600960044</v>
      </c>
      <c r="EG32" s="27">
        <v>10.909705457733406</v>
      </c>
      <c r="EH32" s="27">
        <v>9.899738405946291</v>
      </c>
      <c r="EI32" s="27">
        <v>24.025348495999999</v>
      </c>
      <c r="EJ32" s="27">
        <v>14.859760075940464</v>
      </c>
      <c r="EK32" s="27">
        <v>10.839988090312746</v>
      </c>
      <c r="EL32" s="27">
        <v>9.8056692534136101</v>
      </c>
      <c r="EM32" s="27">
        <v>24.092308801999998</v>
      </c>
      <c r="EN32" s="27">
        <v>14.752327391352058</v>
      </c>
      <c r="EO32" s="27">
        <v>10.761617442637604</v>
      </c>
      <c r="EP32" s="27">
        <v>9.5611868085558029</v>
      </c>
      <c r="EQ32" s="27">
        <v>24.162324773000002</v>
      </c>
      <c r="ER32" s="27">
        <v>14.646114756019209</v>
      </c>
      <c r="ES32" s="27">
        <v>10.684136803908251</v>
      </c>
      <c r="ET32" s="27">
        <v>9.3900297545620397</v>
      </c>
      <c r="EU32" s="27">
        <v>24.234867447999999</v>
      </c>
      <c r="EV32" s="27">
        <v>14.530791052576156</v>
      </c>
      <c r="EW32" s="27">
        <v>10.600009767841396</v>
      </c>
      <c r="EX32" s="27">
        <v>9.2807110287309147</v>
      </c>
      <c r="EY32" s="27">
        <v>24.309790661000001</v>
      </c>
      <c r="EZ32" s="27">
        <v>14.395721005719425</v>
      </c>
      <c r="FA32" s="27">
        <v>10.501478049172832</v>
      </c>
      <c r="FB32" s="27">
        <v>9.0128862389116371</v>
      </c>
      <c r="FC32" s="27">
        <v>24.482863884</v>
      </c>
      <c r="FD32" s="27">
        <v>14.08055186721222</v>
      </c>
      <c r="FE32" s="27">
        <v>10.271566550575772</v>
      </c>
      <c r="FF32" s="27">
        <v>8.4373908247180172</v>
      </c>
      <c r="FG32" s="27">
        <v>24.564300502000002</v>
      </c>
      <c r="FH32" s="27">
        <v>13.966820721060733</v>
      </c>
      <c r="FI32" s="27">
        <v>10.188601262880727</v>
      </c>
      <c r="FJ32" s="27">
        <v>8.2376823395791714</v>
      </c>
      <c r="FK32" s="27">
        <v>24.591584364999999</v>
      </c>
      <c r="FL32" s="27">
        <v>14.475205335092035</v>
      </c>
      <c r="FM32" s="27">
        <v>10.559460760829166</v>
      </c>
      <c r="FN32" s="27">
        <v>8.0926217726357024</v>
      </c>
      <c r="FO32" s="27">
        <v>24.579568732999999</v>
      </c>
      <c r="FP32" s="27">
        <v>14.406175153262247</v>
      </c>
      <c r="FQ32" s="27">
        <v>10.509104204257397</v>
      </c>
      <c r="FR32" s="27">
        <v>8.2693677391062916</v>
      </c>
      <c r="FS32" s="28">
        <v>23.809921154000001</v>
      </c>
      <c r="FT32" s="28">
        <v>15.25565050333616</v>
      </c>
      <c r="FU32" s="28">
        <v>11.1287846453114</v>
      </c>
      <c r="FV32" s="28">
        <v>10.444683756546965</v>
      </c>
      <c r="FW32" s="28">
        <v>23.856684667</v>
      </c>
      <c r="FX32" s="28">
        <v>15.035502860791359</v>
      </c>
      <c r="FY32" s="28">
        <v>10.968190005081651</v>
      </c>
      <c r="FZ32" s="28">
        <v>10.280482739975746</v>
      </c>
      <c r="GA32" s="28">
        <v>23.864806172000002</v>
      </c>
      <c r="GB32" s="28">
        <v>14.930271976100753</v>
      </c>
      <c r="GC32" s="28">
        <v>10.891425539777385</v>
      </c>
      <c r="GD32" s="28">
        <v>10.17705740248913</v>
      </c>
      <c r="GE32" s="28">
        <v>23.905183882999999</v>
      </c>
      <c r="GF32" s="28">
        <v>14.728450642536727</v>
      </c>
      <c r="GG32" s="28">
        <v>10.744199686800979</v>
      </c>
      <c r="GH32" s="28">
        <v>9.9478391217275153</v>
      </c>
      <c r="GI32" s="28">
        <v>23.962656364000001</v>
      </c>
      <c r="GJ32" s="28">
        <v>14.555039588119875</v>
      </c>
      <c r="GK32" s="28">
        <v>10.617698736920179</v>
      </c>
      <c r="GL32" s="28">
        <v>9.8660084780586406</v>
      </c>
      <c r="GM32" s="28">
        <v>24.037547616000001</v>
      </c>
      <c r="GN32" s="28">
        <v>14.366023131193517</v>
      </c>
      <c r="GO32" s="28">
        <v>10.479813863174991</v>
      </c>
      <c r="GP32" s="28">
        <v>9.7597454494305307</v>
      </c>
      <c r="GQ32" s="28">
        <v>24.122724282</v>
      </c>
      <c r="GR32" s="28">
        <v>14.243312326367219</v>
      </c>
      <c r="GS32" s="28">
        <v>10.390298039496017</v>
      </c>
      <c r="GT32" s="28">
        <v>9.484365862004843</v>
      </c>
      <c r="GU32" s="28">
        <v>24.215766633000001</v>
      </c>
      <c r="GV32" s="28">
        <v>14.148811021330177</v>
      </c>
      <c r="GW32" s="28">
        <v>10.321360653166398</v>
      </c>
      <c r="GX32" s="28">
        <v>9.2880083565343305</v>
      </c>
      <c r="GY32" s="28">
        <v>24.313529807000002</v>
      </c>
      <c r="GZ32" s="28">
        <v>14.062548593394428</v>
      </c>
      <c r="HA32" s="28">
        <v>10.258433412976364</v>
      </c>
      <c r="HB32" s="28">
        <v>9.1619297825873556</v>
      </c>
      <c r="HC32" s="28">
        <v>24.388817750000001</v>
      </c>
      <c r="HD32" s="28">
        <v>13.934468671600021</v>
      </c>
      <c r="HE32" s="28">
        <v>10.165000893220713</v>
      </c>
      <c r="HF32" s="28">
        <v>8.8766189160448121</v>
      </c>
      <c r="HG32" s="28">
        <v>24.579368415000001</v>
      </c>
      <c r="HH32" s="28">
        <v>13.262557088572079</v>
      </c>
      <c r="HI32" s="28">
        <v>9.6748507480942862</v>
      </c>
      <c r="HJ32" s="28">
        <v>8.0890600290478574</v>
      </c>
      <c r="HK32" s="28">
        <v>24.737681336000001</v>
      </c>
      <c r="HL32" s="28">
        <v>12.726303117243882</v>
      </c>
      <c r="HM32" s="28">
        <v>9.2836609420090319</v>
      </c>
      <c r="HN32" s="28">
        <v>6.683972131774599</v>
      </c>
      <c r="HO32" s="28">
        <v>24.74715522</v>
      </c>
      <c r="HP32" s="28">
        <v>12.659706681246126</v>
      </c>
      <c r="HQ32" s="28">
        <v>9.2350797691378901</v>
      </c>
      <c r="HR32" s="28">
        <v>5.5315914014623413</v>
      </c>
      <c r="HS32" s="28">
        <v>24.697355406</v>
      </c>
      <c r="HT32" s="28">
        <v>12.207842351084032</v>
      </c>
      <c r="HU32" s="28">
        <v>8.905451031368095</v>
      </c>
      <c r="HV32" s="28">
        <v>4.995997387043186</v>
      </c>
      <c r="HW32" s="29">
        <v>23.797589084000002</v>
      </c>
      <c r="HX32" s="29">
        <v>15.258398369452106</v>
      </c>
      <c r="HY32" s="29">
        <v>11.130789175385804</v>
      </c>
      <c r="HZ32" s="29">
        <v>10.455211761782875</v>
      </c>
      <c r="IA32" s="29">
        <v>23.832771579999999</v>
      </c>
      <c r="IB32" s="29">
        <v>15.224791564496936</v>
      </c>
      <c r="IC32" s="29">
        <v>11.106273479061922</v>
      </c>
      <c r="ID32" s="29">
        <v>10.291813291085862</v>
      </c>
      <c r="IE32" s="29">
        <v>23.827766121</v>
      </c>
      <c r="IF32" s="29">
        <v>15.062516184142526</v>
      </c>
      <c r="IG32" s="29">
        <v>10.987895848373194</v>
      </c>
      <c r="IH32" s="29">
        <v>10.201963143636709</v>
      </c>
      <c r="II32" s="29">
        <v>23.851496103999999</v>
      </c>
      <c r="IJ32" s="29">
        <v>15.033705653215526</v>
      </c>
      <c r="IK32" s="29">
        <v>10.966878967176712</v>
      </c>
      <c r="IL32" s="29">
        <v>9.9974485548745804</v>
      </c>
      <c r="IM32" s="29">
        <v>23.891100864000002</v>
      </c>
      <c r="IN32" s="29">
        <v>14.927649320293316</v>
      </c>
      <c r="IO32" s="29">
        <v>10.8895123488798</v>
      </c>
      <c r="IP32" s="29">
        <v>9.9407376311848594</v>
      </c>
      <c r="IQ32" s="29">
        <v>23.944500037000001</v>
      </c>
      <c r="IR32" s="29">
        <v>14.827372402376536</v>
      </c>
      <c r="IS32" s="29">
        <v>10.816361733365412</v>
      </c>
      <c r="IT32" s="29">
        <v>9.8685786768204427</v>
      </c>
      <c r="IU32" s="29">
        <v>24.007717936999999</v>
      </c>
      <c r="IV32" s="29">
        <v>14.62812538245465</v>
      </c>
      <c r="IW32" s="29">
        <v>10.671013806350052</v>
      </c>
      <c r="IX32" s="29">
        <v>9.6332035021084863</v>
      </c>
      <c r="IY32" s="29">
        <v>24.074564006999999</v>
      </c>
      <c r="IZ32" s="29">
        <v>14.546521219577839</v>
      </c>
      <c r="JA32" s="29">
        <v>10.611484705665795</v>
      </c>
      <c r="JB32" s="29">
        <v>9.4835160580060833</v>
      </c>
      <c r="JC32" s="29">
        <v>24.145997145999999</v>
      </c>
      <c r="JD32" s="29">
        <v>14.42257275939866</v>
      </c>
      <c r="JE32" s="29">
        <v>10.521066029638156</v>
      </c>
      <c r="JF32" s="29">
        <v>9.3966699496352426</v>
      </c>
      <c r="JG32" s="29">
        <v>24.230195519999999</v>
      </c>
      <c r="JH32" s="29">
        <v>14.164757885167555</v>
      </c>
      <c r="JI32" s="29">
        <v>10.332993668315472</v>
      </c>
      <c r="JJ32" s="29">
        <v>8.8813537959365281</v>
      </c>
      <c r="JK32" s="29">
        <v>24.453552039999998</v>
      </c>
      <c r="JL32" s="29">
        <v>13.200802004017561</v>
      </c>
      <c r="JM32" s="29">
        <v>9.6298012736972467</v>
      </c>
      <c r="JN32" s="29">
        <v>7.0656066666372528</v>
      </c>
      <c r="JO32" s="29">
        <v>24.541175828</v>
      </c>
      <c r="JP32" s="29">
        <v>12.220998167255214</v>
      </c>
      <c r="JQ32" s="29">
        <v>8.9150480161030554</v>
      </c>
      <c r="JR32" s="29">
        <v>5.8225448296079527</v>
      </c>
      <c r="JS32" s="29">
        <v>24.488928636000001</v>
      </c>
      <c r="JT32" s="29">
        <v>12.109318198707788</v>
      </c>
      <c r="JU32" s="29">
        <v>8.8335790339126419</v>
      </c>
      <c r="JV32" s="29">
        <v>5.0527470534452537</v>
      </c>
      <c r="JW32" s="29">
        <v>24.367831407000001</v>
      </c>
      <c r="JX32" s="29">
        <v>11.98082790415477</v>
      </c>
      <c r="JY32" s="29">
        <v>8.7398471529429997</v>
      </c>
      <c r="JZ32" s="29">
        <v>5.626401210419365</v>
      </c>
    </row>
    <row r="33" spans="1:286" ht="15" thickBot="1" x14ac:dyDescent="0.4">
      <c r="A33" s="2"/>
      <c r="B33" s="74" t="s">
        <v>486</v>
      </c>
      <c r="C33" s="74" t="s">
        <v>470</v>
      </c>
      <c r="D33" s="74" t="s">
        <v>866</v>
      </c>
      <c r="E33" s="87">
        <v>380562</v>
      </c>
      <c r="F33" s="84">
        <v>389035</v>
      </c>
      <c r="G33" s="22">
        <v>32.654910754736846</v>
      </c>
      <c r="H33" s="22">
        <v>9.7002044015257081</v>
      </c>
      <c r="I33" s="22">
        <v>6.9717278967318617</v>
      </c>
      <c r="J33" s="22">
        <v>6.5420956793845839</v>
      </c>
      <c r="K33" s="22">
        <v>32.833786322736842</v>
      </c>
      <c r="L33" s="22">
        <v>8.8575229883217741</v>
      </c>
      <c r="M33" s="22">
        <v>6.3660761729839335</v>
      </c>
      <c r="N33" s="22">
        <v>5.7789240197455101</v>
      </c>
      <c r="O33" s="22">
        <v>32.988030378736845</v>
      </c>
      <c r="P33" s="22">
        <v>8.0826567401559135</v>
      </c>
      <c r="Q33" s="22">
        <v>5.8091645436038144</v>
      </c>
      <c r="R33" s="22">
        <v>5.5733043551303787</v>
      </c>
      <c r="S33" s="22">
        <v>33.146153238736844</v>
      </c>
      <c r="T33" s="22">
        <v>7.380349695419067</v>
      </c>
      <c r="U33" s="22">
        <v>5.3044026423913957</v>
      </c>
      <c r="V33" s="22">
        <v>5.4826688297156352</v>
      </c>
      <c r="W33" s="22">
        <v>33.304509416736842</v>
      </c>
      <c r="X33" s="22">
        <v>6.6441633064869352</v>
      </c>
      <c r="Y33" s="22">
        <v>4.775290989434354</v>
      </c>
      <c r="Z33" s="22">
        <v>5.2019220376536595</v>
      </c>
      <c r="AA33" s="22">
        <v>33.513680638736844</v>
      </c>
      <c r="AB33" s="22">
        <v>5.8207802959531723</v>
      </c>
      <c r="AC33" s="22">
        <v>4.1835094076637258</v>
      </c>
      <c r="AD33" s="22">
        <v>4.467226998763568</v>
      </c>
      <c r="AE33" s="22">
        <v>33.749754456736845</v>
      </c>
      <c r="AF33" s="22">
        <v>5.72546764788859</v>
      </c>
      <c r="AG33" s="22">
        <v>4.1150063308297247</v>
      </c>
      <c r="AH33" s="22">
        <v>3.8710041215037805</v>
      </c>
      <c r="AI33" s="22">
        <v>34.008320150736843</v>
      </c>
      <c r="AJ33" s="22">
        <v>5.6480879964867112</v>
      </c>
      <c r="AK33" s="22">
        <v>4.0593920517911277</v>
      </c>
      <c r="AL33" s="22">
        <v>3.3655978189302758</v>
      </c>
      <c r="AM33" s="22">
        <v>33.060186721951268</v>
      </c>
      <c r="AN33" s="22">
        <v>5.4431076654224766</v>
      </c>
      <c r="AO33" s="22">
        <v>3.9120686518700825</v>
      </c>
      <c r="AP33" s="22">
        <v>2.3062969217757789</v>
      </c>
      <c r="AQ33" s="22">
        <v>32.097735930462918</v>
      </c>
      <c r="AR33" s="22">
        <v>5.2846474811288475</v>
      </c>
      <c r="AS33" s="22">
        <v>3.7981801973971643</v>
      </c>
      <c r="AT33" s="22">
        <v>1.6075648955589159</v>
      </c>
      <c r="AU33" s="22">
        <v>28.044215560625243</v>
      </c>
      <c r="AV33" s="22">
        <v>4.6172662596441016</v>
      </c>
      <c r="AW33" s="22">
        <v>3.3185201730322791</v>
      </c>
      <c r="AX33" s="22">
        <v>-1.1973472150048536</v>
      </c>
      <c r="AY33" s="22">
        <v>27.225230430747086</v>
      </c>
      <c r="AZ33" s="22">
        <v>4.4824266026331232</v>
      </c>
      <c r="BA33" s="22">
        <v>3.2216082565966486</v>
      </c>
      <c r="BB33" s="22">
        <v>-3.1241598858930821</v>
      </c>
      <c r="BC33" s="22">
        <v>38.733014854736844</v>
      </c>
      <c r="BD33" s="22">
        <v>8.0506710247301339</v>
      </c>
      <c r="BE33" s="22">
        <v>5.7861757801406686</v>
      </c>
      <c r="BF33" s="22">
        <v>-3.8182135815470737</v>
      </c>
      <c r="BG33" s="22">
        <v>39.500979174736841</v>
      </c>
      <c r="BH33" s="22">
        <v>10.296332026785668</v>
      </c>
      <c r="BI33" s="22">
        <v>7.4001765585336381</v>
      </c>
      <c r="BJ33" s="22">
        <v>-4.2303555776178356</v>
      </c>
      <c r="BK33" s="25">
        <v>32.548214063736843</v>
      </c>
      <c r="BL33" s="25">
        <v>9.7188786692369451</v>
      </c>
      <c r="BM33" s="25">
        <v>6.9851494606251965</v>
      </c>
      <c r="BN33" s="25">
        <v>6.7340622495448983</v>
      </c>
      <c r="BO33" s="25">
        <v>32.633009894736844</v>
      </c>
      <c r="BP33" s="25">
        <v>8.8794590168269725</v>
      </c>
      <c r="BQ33" s="25">
        <v>6.3818420285827226</v>
      </c>
      <c r="BR33" s="25">
        <v>6.1326506398267675</v>
      </c>
      <c r="BS33" s="25">
        <v>32.821021870736843</v>
      </c>
      <c r="BT33" s="25">
        <v>8.0585071692584922</v>
      </c>
      <c r="BU33" s="25">
        <v>5.7918077715039207</v>
      </c>
      <c r="BV33" s="25">
        <v>5.8058969690003792</v>
      </c>
      <c r="BW33" s="25">
        <v>32.987483830736842</v>
      </c>
      <c r="BX33" s="25">
        <v>7.3359122100936762</v>
      </c>
      <c r="BY33" s="25">
        <v>5.2724645467307605</v>
      </c>
      <c r="BZ33" s="25">
        <v>5.7100801497421081</v>
      </c>
      <c r="CA33" s="25">
        <v>33.160468408736847</v>
      </c>
      <c r="CB33" s="25">
        <v>6.5599882652486983</v>
      </c>
      <c r="CC33" s="25">
        <v>4.7147927299217125</v>
      </c>
      <c r="CD33" s="25">
        <v>5.4666930694388718</v>
      </c>
      <c r="CE33" s="25">
        <v>33.356151143736838</v>
      </c>
      <c r="CF33" s="25">
        <v>5.6882735274211429</v>
      </c>
      <c r="CG33" s="25">
        <v>4.088274184111607</v>
      </c>
      <c r="CH33" s="25">
        <v>4.7879211770763668</v>
      </c>
      <c r="CI33" s="25">
        <v>33.574993806736842</v>
      </c>
      <c r="CJ33" s="25">
        <v>5.5708527726411745</v>
      </c>
      <c r="CK33" s="25">
        <v>4.0038815756809996</v>
      </c>
      <c r="CL33" s="25">
        <v>4.2393093683049266</v>
      </c>
      <c r="CM33" s="25">
        <v>33.267339937332522</v>
      </c>
      <c r="CN33" s="25">
        <v>5.4772138628266767</v>
      </c>
      <c r="CO33" s="25">
        <v>3.9365814474826069</v>
      </c>
      <c r="CP33" s="25">
        <v>3.8805040362872347</v>
      </c>
      <c r="CQ33" s="25">
        <v>32.021881284872002</v>
      </c>
      <c r="CR33" s="25">
        <v>5.2721585921111798</v>
      </c>
      <c r="CS33" s="25">
        <v>3.7892041869586657</v>
      </c>
      <c r="CT33" s="25">
        <v>2.9247004826366876</v>
      </c>
      <c r="CU33" s="25">
        <v>31.308367306904291</v>
      </c>
      <c r="CV33" s="25">
        <v>5.1546839560625148</v>
      </c>
      <c r="CW33" s="25">
        <v>3.7047728529993442</v>
      </c>
      <c r="CX33" s="25">
        <v>2.3183613408135919</v>
      </c>
      <c r="CY33" s="25">
        <v>28.803561801345843</v>
      </c>
      <c r="CZ33" s="25">
        <v>4.7422868282917587</v>
      </c>
      <c r="DA33" s="25">
        <v>3.4083749173270546</v>
      </c>
      <c r="DB33" s="25">
        <v>0.27808274954928436</v>
      </c>
      <c r="DC33" s="25">
        <v>28.005900463403474</v>
      </c>
      <c r="DD33" s="25">
        <v>4.6109579710326907</v>
      </c>
      <c r="DE33" s="25">
        <v>3.3139862817994414</v>
      </c>
      <c r="DF33" s="25">
        <v>-1.4890786238325227</v>
      </c>
      <c r="DG33" s="25">
        <v>37.104211224736844</v>
      </c>
      <c r="DH33" s="25">
        <v>7.1812763365493986</v>
      </c>
      <c r="DI33" s="25">
        <v>5.1613246996926332</v>
      </c>
      <c r="DJ33" s="25">
        <v>-2.4998306952887432</v>
      </c>
      <c r="DK33" s="25">
        <v>37.670806574736844</v>
      </c>
      <c r="DL33" s="25">
        <v>9.4908800807998777</v>
      </c>
      <c r="DM33" s="25">
        <v>6.8212823859095151</v>
      </c>
      <c r="DN33" s="25">
        <v>-3.3962018625595469</v>
      </c>
      <c r="DO33" s="27">
        <v>32.661223368736842</v>
      </c>
      <c r="DP33" s="27">
        <v>9.7168827833181979</v>
      </c>
      <c r="DQ33" s="27">
        <v>6.9837149781171535</v>
      </c>
      <c r="DR33" s="27">
        <v>6.5678634898003487</v>
      </c>
      <c r="DS33" s="27">
        <v>32.842485536736845</v>
      </c>
      <c r="DT33" s="27">
        <v>8.8584562470462167</v>
      </c>
      <c r="DU33" s="27">
        <v>6.3667469244047012</v>
      </c>
      <c r="DV33" s="27">
        <v>5.8382297664515015</v>
      </c>
      <c r="DW33" s="27">
        <v>32.998576822736844</v>
      </c>
      <c r="DX33" s="27">
        <v>8.0418319774715332</v>
      </c>
      <c r="DY33" s="27">
        <v>5.7798229828384153</v>
      </c>
      <c r="DZ33" s="27">
        <v>5.6619432857551217</v>
      </c>
      <c r="EA33" s="27">
        <v>33.155126110736845</v>
      </c>
      <c r="EB33" s="27">
        <v>7.2744019004300187</v>
      </c>
      <c r="EC33" s="27">
        <v>5.2282558760607607</v>
      </c>
      <c r="ED33" s="27">
        <v>5.5862582986773575</v>
      </c>
      <c r="EE33" s="27">
        <v>33.313980008736841</v>
      </c>
      <c r="EF33" s="27">
        <v>6.4303214252335668</v>
      </c>
      <c r="EG33" s="27">
        <v>4.6215986189118077</v>
      </c>
      <c r="EH33" s="27">
        <v>5.3284508988233981</v>
      </c>
      <c r="EI33" s="27">
        <v>33.390455843791827</v>
      </c>
      <c r="EJ33" s="27">
        <v>5.4974839580871837</v>
      </c>
      <c r="EK33" s="27">
        <v>3.951149964056841</v>
      </c>
      <c r="EL33" s="27">
        <v>4.6220197494238811</v>
      </c>
      <c r="EM33" s="27">
        <v>32.508247865372276</v>
      </c>
      <c r="EN33" s="27">
        <v>5.3522351411274194</v>
      </c>
      <c r="EO33" s="27">
        <v>3.8467567794135964</v>
      </c>
      <c r="EP33" s="27">
        <v>4.051375650256638</v>
      </c>
      <c r="EQ33" s="27">
        <v>31.892168843091337</v>
      </c>
      <c r="ER33" s="27">
        <v>5.2508024276074803</v>
      </c>
      <c r="ES33" s="27">
        <v>3.7738550910350566</v>
      </c>
      <c r="ET33" s="27">
        <v>3.512763763938807</v>
      </c>
      <c r="EU33" s="27">
        <v>30.479257467855728</v>
      </c>
      <c r="EV33" s="27">
        <v>5.0181773428858278</v>
      </c>
      <c r="EW33" s="27">
        <v>3.6066628623456829</v>
      </c>
      <c r="EX33" s="27">
        <v>2.4919232016151298</v>
      </c>
      <c r="EY33" s="27">
        <v>29.566654621338206</v>
      </c>
      <c r="EZ33" s="27">
        <v>4.8679242426494751</v>
      </c>
      <c r="FA33" s="27">
        <v>3.4986730007791089</v>
      </c>
      <c r="FB33" s="27">
        <v>1.8609756715150176</v>
      </c>
      <c r="FC33" s="27">
        <v>26.648297292619858</v>
      </c>
      <c r="FD33" s="27">
        <v>4.3874389604583302</v>
      </c>
      <c r="FE33" s="27">
        <v>3.1533387678948817</v>
      </c>
      <c r="FF33" s="27">
        <v>-0.64510289161238532</v>
      </c>
      <c r="FG33" s="27">
        <v>26.622484154302509</v>
      </c>
      <c r="FH33" s="27">
        <v>4.3831890240552038</v>
      </c>
      <c r="FI33" s="27">
        <v>3.1502842549223145</v>
      </c>
      <c r="FJ33" s="27">
        <v>-2.1892134611104765</v>
      </c>
      <c r="FK33" s="27">
        <v>38.000688014736845</v>
      </c>
      <c r="FL33" s="27">
        <v>7.987020594827098</v>
      </c>
      <c r="FM33" s="27">
        <v>5.7404289629164698</v>
      </c>
      <c r="FN33" s="27">
        <v>-2.6885412496654517</v>
      </c>
      <c r="FO33" s="27">
        <v>38.454500444736844</v>
      </c>
      <c r="FP33" s="27">
        <v>9.9677704711414119</v>
      </c>
      <c r="FQ33" s="27">
        <v>7.1640328992393671</v>
      </c>
      <c r="FR33" s="27">
        <v>-2.8762418802102161</v>
      </c>
      <c r="FS33" s="28">
        <v>32.651712219736844</v>
      </c>
      <c r="FT33" s="28">
        <v>9.703998303376169</v>
      </c>
      <c r="FU33" s="28">
        <v>6.9744546486922818</v>
      </c>
      <c r="FV33" s="28">
        <v>6.5503855965499724</v>
      </c>
      <c r="FW33" s="28">
        <v>32.822201987736847</v>
      </c>
      <c r="FX33" s="28">
        <v>8.8711039609703608</v>
      </c>
      <c r="FY33" s="28">
        <v>6.3758370854306872</v>
      </c>
      <c r="FZ33" s="28">
        <v>5.8007841932068942</v>
      </c>
      <c r="GA33" s="28">
        <v>32.97468769573684</v>
      </c>
      <c r="GB33" s="28">
        <v>8.1248281850681412</v>
      </c>
      <c r="GC33" s="28">
        <v>5.8394739914020297</v>
      </c>
      <c r="GD33" s="28">
        <v>5.6094706287189631</v>
      </c>
      <c r="GE33" s="28">
        <v>33.168489968736843</v>
      </c>
      <c r="GF33" s="28">
        <v>7.3985683974750476</v>
      </c>
      <c r="GG33" s="28">
        <v>5.317496782278381</v>
      </c>
      <c r="GH33" s="28">
        <v>5.5180646453584394</v>
      </c>
      <c r="GI33" s="28">
        <v>33.37561049673684</v>
      </c>
      <c r="GJ33" s="28">
        <v>6.643329445397212</v>
      </c>
      <c r="GK33" s="28">
        <v>4.774691677050761</v>
      </c>
      <c r="GL33" s="28">
        <v>5.2621428788521953</v>
      </c>
      <c r="GM33" s="28">
        <v>33.672036658736843</v>
      </c>
      <c r="GN33" s="28">
        <v>5.8000932321853762</v>
      </c>
      <c r="GO33" s="28">
        <v>4.1686412076133497</v>
      </c>
      <c r="GP33" s="28">
        <v>4.5436992379156891</v>
      </c>
      <c r="GQ33" s="28">
        <v>34.03805174473684</v>
      </c>
      <c r="GR33" s="28">
        <v>5.6832430484845933</v>
      </c>
      <c r="GS33" s="28">
        <v>4.0846586798516817</v>
      </c>
      <c r="GT33" s="28">
        <v>3.9279915844136113</v>
      </c>
      <c r="GU33" s="28">
        <v>33.726464660962293</v>
      </c>
      <c r="GV33" s="28">
        <v>5.5528052478237511</v>
      </c>
      <c r="GW33" s="28">
        <v>3.9909104642457804</v>
      </c>
      <c r="GX33" s="28">
        <v>3.4884191198832504</v>
      </c>
      <c r="GY33" s="28">
        <v>32.600370196385519</v>
      </c>
      <c r="GZ33" s="28">
        <v>5.3674023805115159</v>
      </c>
      <c r="HA33" s="28">
        <v>3.8576577729961525</v>
      </c>
      <c r="HB33" s="28">
        <v>2.5142266030099876</v>
      </c>
      <c r="HC33" s="28">
        <v>31.625429215792103</v>
      </c>
      <c r="HD33" s="28">
        <v>5.2068857818173235</v>
      </c>
      <c r="HE33" s="28">
        <v>3.7422913330035277</v>
      </c>
      <c r="HF33" s="28">
        <v>1.9507067611197186</v>
      </c>
      <c r="HG33" s="28">
        <v>25.666014949790213</v>
      </c>
      <c r="HH33" s="28">
        <v>4.2257136624485909</v>
      </c>
      <c r="HI33" s="28">
        <v>3.0371036119053407</v>
      </c>
      <c r="HJ33" s="28">
        <v>-1.5754771483791039</v>
      </c>
      <c r="HK33" s="28">
        <v>18.498462424541056</v>
      </c>
      <c r="HL33" s="28">
        <v>3.0456307905452213</v>
      </c>
      <c r="HM33" s="28">
        <v>2.1889548164830352</v>
      </c>
      <c r="HN33" s="28">
        <v>-8.3469149558574784</v>
      </c>
      <c r="HO33" s="28">
        <v>34.289754029388398</v>
      </c>
      <c r="HP33" s="28">
        <v>5.6455465473486965</v>
      </c>
      <c r="HQ33" s="28">
        <v>4.0575654622554653</v>
      </c>
      <c r="HR33" s="28">
        <v>-13.243785483586954</v>
      </c>
      <c r="HS33" s="28">
        <v>41.210067294736845</v>
      </c>
      <c r="HT33" s="28">
        <v>7.2009399970544941</v>
      </c>
      <c r="HU33" s="28">
        <v>5.1754573596676821</v>
      </c>
      <c r="HV33" s="28">
        <v>-16.972659045777547</v>
      </c>
      <c r="HW33" s="29">
        <v>32.67162879473684</v>
      </c>
      <c r="HX33" s="29">
        <v>9.7145174874658995</v>
      </c>
      <c r="HY33" s="29">
        <v>6.9820149934163265</v>
      </c>
      <c r="HZ33" s="29">
        <v>6.5788430029659324</v>
      </c>
      <c r="IA33" s="29">
        <v>32.908563041736841</v>
      </c>
      <c r="IB33" s="29">
        <v>9.6566390428710296</v>
      </c>
      <c r="IC33" s="29">
        <v>6.940416615681313</v>
      </c>
      <c r="ID33" s="29">
        <v>5.8095773314847605</v>
      </c>
      <c r="IE33" s="29">
        <v>33.056027757736842</v>
      </c>
      <c r="IF33" s="29">
        <v>9.6383074358641121</v>
      </c>
      <c r="IG33" s="29">
        <v>6.9272413287830332</v>
      </c>
      <c r="IH33" s="29">
        <v>5.6167709113888833</v>
      </c>
      <c r="II33" s="29">
        <v>33.199110618736839</v>
      </c>
      <c r="IJ33" s="29">
        <v>9.6492406215581568</v>
      </c>
      <c r="IK33" s="29">
        <v>6.9350992246116334</v>
      </c>
      <c r="IL33" s="29">
        <v>5.5659498475676372</v>
      </c>
      <c r="IM33" s="29">
        <v>33.412710540736839</v>
      </c>
      <c r="IN33" s="29">
        <v>9.5987174103654773</v>
      </c>
      <c r="IO33" s="29">
        <v>6.8987871979445385</v>
      </c>
      <c r="IP33" s="29">
        <v>5.3570298532872371</v>
      </c>
      <c r="IQ33" s="29">
        <v>33.728328430736845</v>
      </c>
      <c r="IR33" s="29">
        <v>9.4740305901074784</v>
      </c>
      <c r="IS33" s="29">
        <v>6.8091723251887899</v>
      </c>
      <c r="IT33" s="29">
        <v>4.7068631197739599</v>
      </c>
      <c r="IU33" s="29">
        <v>34.140105465736845</v>
      </c>
      <c r="IV33" s="29">
        <v>9.3403806173114763</v>
      </c>
      <c r="IW33" s="29">
        <v>6.7131154582228945</v>
      </c>
      <c r="IX33" s="29">
        <v>4.1502845187095261</v>
      </c>
      <c r="IY33" s="29">
        <v>34.621012932736846</v>
      </c>
      <c r="IZ33" s="29">
        <v>9.2430217780681332</v>
      </c>
      <c r="JA33" s="29">
        <v>6.6431417434999869</v>
      </c>
      <c r="JB33" s="29">
        <v>3.7060228272330598</v>
      </c>
      <c r="JC33" s="29">
        <v>35.167624794736838</v>
      </c>
      <c r="JD33" s="29">
        <v>9.0637753380430759</v>
      </c>
      <c r="JE33" s="29">
        <v>6.514313797759379</v>
      </c>
      <c r="JF33" s="29">
        <v>2.7073278338656586</v>
      </c>
      <c r="JG33" s="29">
        <v>35.812132724736841</v>
      </c>
      <c r="JH33" s="29">
        <v>8.756230903998409</v>
      </c>
      <c r="JI33" s="29">
        <v>6.293275557577906</v>
      </c>
      <c r="JJ33" s="29">
        <v>1.2165816370711617</v>
      </c>
      <c r="JK33" s="29">
        <v>38.143711464736839</v>
      </c>
      <c r="JL33" s="29">
        <v>7.961450428189413</v>
      </c>
      <c r="JM33" s="29">
        <v>5.7220511806870569</v>
      </c>
      <c r="JN33" s="29">
        <v>-6.1093724170089345</v>
      </c>
      <c r="JO33" s="29">
        <v>39.339017761003404</v>
      </c>
      <c r="JP33" s="29">
        <v>6.4768693209749202</v>
      </c>
      <c r="JQ33" s="29">
        <v>4.6550535080915774</v>
      </c>
      <c r="JR33" s="29">
        <v>-12.219361081065678</v>
      </c>
      <c r="JS33" s="29">
        <v>40.409101884736842</v>
      </c>
      <c r="JT33" s="29">
        <v>7.8934826232320843</v>
      </c>
      <c r="JU33" s="29">
        <v>5.6732013810038548</v>
      </c>
      <c r="JV33" s="29">
        <v>-15.554545922485595</v>
      </c>
      <c r="JW33" s="29">
        <v>40.376598344736841</v>
      </c>
      <c r="JX33" s="29">
        <v>7.8004957294075732</v>
      </c>
      <c r="JY33" s="29">
        <v>5.6063698695354143</v>
      </c>
      <c r="JZ33" s="29">
        <v>-15.147020960543465</v>
      </c>
    </row>
    <row r="34" spans="1:286" ht="15" thickBot="1" x14ac:dyDescent="0.4">
      <c r="A34" s="2"/>
      <c r="B34" s="74" t="s">
        <v>487</v>
      </c>
      <c r="C34" s="74" t="s">
        <v>468</v>
      </c>
      <c r="D34" s="74" t="s">
        <v>865</v>
      </c>
      <c r="E34" s="87">
        <v>356431</v>
      </c>
      <c r="F34" s="84">
        <v>426698</v>
      </c>
      <c r="G34" s="22">
        <v>31.133334140999999</v>
      </c>
      <c r="H34" s="22">
        <v>12.920317687817494</v>
      </c>
      <c r="I34" s="22">
        <v>9.2860867184022933</v>
      </c>
      <c r="J34" s="22">
        <v>12.422784257246489</v>
      </c>
      <c r="K34" s="22">
        <v>31.215971913000001</v>
      </c>
      <c r="L34" s="22">
        <v>12.803584047433899</v>
      </c>
      <c r="M34" s="22">
        <v>9.2021879526173809</v>
      </c>
      <c r="N34" s="22">
        <v>12.151432205783378</v>
      </c>
      <c r="O34" s="22">
        <v>31.236215357999999</v>
      </c>
      <c r="P34" s="22">
        <v>12.754481667579281</v>
      </c>
      <c r="Q34" s="22">
        <v>9.1668971054085819</v>
      </c>
      <c r="R34" s="22">
        <v>11.90457892192779</v>
      </c>
      <c r="S34" s="22">
        <v>31.287051693999999</v>
      </c>
      <c r="T34" s="22">
        <v>12.655684660542537</v>
      </c>
      <c r="U34" s="22">
        <v>9.0958897511755765</v>
      </c>
      <c r="V34" s="22">
        <v>11.515573102334404</v>
      </c>
      <c r="W34" s="22">
        <v>31.362391308999999</v>
      </c>
      <c r="X34" s="22">
        <v>12.595119756698148</v>
      </c>
      <c r="Y34" s="22">
        <v>9.0523605622825691</v>
      </c>
      <c r="Z34" s="22">
        <v>11.505376953619214</v>
      </c>
      <c r="AA34" s="22">
        <v>31.460324649</v>
      </c>
      <c r="AB34" s="22">
        <v>12.429158518453548</v>
      </c>
      <c r="AC34" s="22">
        <v>8.9330809526421717</v>
      </c>
      <c r="AD34" s="22">
        <v>11.107928522711203</v>
      </c>
      <c r="AE34" s="22">
        <v>31.573092201999998</v>
      </c>
      <c r="AF34" s="22">
        <v>12.284470804212402</v>
      </c>
      <c r="AG34" s="22">
        <v>8.8290910435706991</v>
      </c>
      <c r="AH34" s="22">
        <v>10.707743630272454</v>
      </c>
      <c r="AI34" s="22">
        <v>31.695419802</v>
      </c>
      <c r="AJ34" s="22">
        <v>12.108938849155546</v>
      </c>
      <c r="AK34" s="22">
        <v>8.7029327713135416</v>
      </c>
      <c r="AL34" s="22">
        <v>10.336757572541217</v>
      </c>
      <c r="AM34" s="22">
        <v>31.828617882</v>
      </c>
      <c r="AN34" s="22">
        <v>11.960044486754013</v>
      </c>
      <c r="AO34" s="22">
        <v>8.5959194613818859</v>
      </c>
      <c r="AP34" s="22">
        <v>10.040072277808804</v>
      </c>
      <c r="AQ34" s="22">
        <v>31.987494716</v>
      </c>
      <c r="AR34" s="22">
        <v>11.784096266432696</v>
      </c>
      <c r="AS34" s="22">
        <v>8.4694620110830527</v>
      </c>
      <c r="AT34" s="22">
        <v>9.4531545775313788</v>
      </c>
      <c r="AU34" s="22">
        <v>33.092705572</v>
      </c>
      <c r="AV34" s="22">
        <v>10.865906468325461</v>
      </c>
      <c r="AW34" s="22">
        <v>7.8095409243735858</v>
      </c>
      <c r="AX34" s="22">
        <v>7.6547291110578968</v>
      </c>
      <c r="AY34" s="22">
        <v>34.637395302000002</v>
      </c>
      <c r="AZ34" s="22">
        <v>10.1609967777941</v>
      </c>
      <c r="BA34" s="22">
        <v>7.3029084503835389</v>
      </c>
      <c r="BB34" s="22">
        <v>6.4013918742807903</v>
      </c>
      <c r="BC34" s="22">
        <v>35.913326321</v>
      </c>
      <c r="BD34" s="22">
        <v>9.8018072343472333</v>
      </c>
      <c r="BE34" s="22">
        <v>7.0447518532020368</v>
      </c>
      <c r="BF34" s="22">
        <v>5.4976790372290907</v>
      </c>
      <c r="BG34" s="22">
        <v>37.208966419999996</v>
      </c>
      <c r="BH34" s="22">
        <v>9.5090678410448017</v>
      </c>
      <c r="BI34" s="22">
        <v>6.8343542873076615</v>
      </c>
      <c r="BJ34" s="22">
        <v>5.0534666154962125</v>
      </c>
      <c r="BK34" s="25">
        <v>31.063513299</v>
      </c>
      <c r="BL34" s="25">
        <v>12.924653712366334</v>
      </c>
      <c r="BM34" s="25">
        <v>9.2892031046202259</v>
      </c>
      <c r="BN34" s="25">
        <v>12.641708685519928</v>
      </c>
      <c r="BO34" s="25">
        <v>31.097097297000001</v>
      </c>
      <c r="BP34" s="25">
        <v>12.860617092565237</v>
      </c>
      <c r="BQ34" s="25">
        <v>9.2431787251123581</v>
      </c>
      <c r="BR34" s="25">
        <v>12.518058062024794</v>
      </c>
      <c r="BS34" s="25">
        <v>31.165972245999999</v>
      </c>
      <c r="BT34" s="25">
        <v>12.804551583098737</v>
      </c>
      <c r="BU34" s="25">
        <v>9.2028833395501124</v>
      </c>
      <c r="BV34" s="25">
        <v>12.210798925245189</v>
      </c>
      <c r="BW34" s="25">
        <v>31.231364823</v>
      </c>
      <c r="BX34" s="25">
        <v>12.552244928728124</v>
      </c>
      <c r="BY34" s="25">
        <v>9.0215455792313684</v>
      </c>
      <c r="BZ34" s="25">
        <v>11.785385544960945</v>
      </c>
      <c r="CA34" s="25">
        <v>31.308391149999999</v>
      </c>
      <c r="CB34" s="25">
        <v>12.541044027513905</v>
      </c>
      <c r="CC34" s="25">
        <v>9.0134952709872014</v>
      </c>
      <c r="CD34" s="25">
        <v>11.753360601999127</v>
      </c>
      <c r="CE34" s="25">
        <v>31.397228128999998</v>
      </c>
      <c r="CF34" s="25">
        <v>12.513907683785531</v>
      </c>
      <c r="CG34" s="25">
        <v>8.9939918464452759</v>
      </c>
      <c r="CH34" s="25">
        <v>11.367447018646292</v>
      </c>
      <c r="CI34" s="25">
        <v>31.498599688999999</v>
      </c>
      <c r="CJ34" s="25">
        <v>12.417644325816207</v>
      </c>
      <c r="CK34" s="25">
        <v>8.9248054756836179</v>
      </c>
      <c r="CL34" s="25">
        <v>10.966927608130746</v>
      </c>
      <c r="CM34" s="25">
        <v>31.606537062000001</v>
      </c>
      <c r="CN34" s="25">
        <v>12.321211513970713</v>
      </c>
      <c r="CO34" s="25">
        <v>8.8554973150846745</v>
      </c>
      <c r="CP34" s="25">
        <v>10.580186640171796</v>
      </c>
      <c r="CQ34" s="25">
        <v>31.722285372000002</v>
      </c>
      <c r="CR34" s="25">
        <v>12.218471628854514</v>
      </c>
      <c r="CS34" s="25">
        <v>8.781656136742189</v>
      </c>
      <c r="CT34" s="25">
        <v>10.24602790976326</v>
      </c>
      <c r="CU34" s="25">
        <v>31.842127551000001</v>
      </c>
      <c r="CV34" s="25">
        <v>12.077780853633389</v>
      </c>
      <c r="CW34" s="25">
        <v>8.6805389064426208</v>
      </c>
      <c r="CX34" s="25">
        <v>9.7067406223780814</v>
      </c>
      <c r="CY34" s="25">
        <v>32.493188220999997</v>
      </c>
      <c r="CZ34" s="25">
        <v>11.590770413547727</v>
      </c>
      <c r="DA34" s="25">
        <v>8.3305149141017125</v>
      </c>
      <c r="DB34" s="25">
        <v>8.353295522966139</v>
      </c>
      <c r="DC34" s="25">
        <v>33.293683565999999</v>
      </c>
      <c r="DD34" s="25">
        <v>11.290121957386022</v>
      </c>
      <c r="DE34" s="25">
        <v>8.1144329490039215</v>
      </c>
      <c r="DF34" s="25">
        <v>7.381192233468461</v>
      </c>
      <c r="DG34" s="25">
        <v>34.189675635999997</v>
      </c>
      <c r="DH34" s="25">
        <v>11.001318327167928</v>
      </c>
      <c r="DI34" s="25">
        <v>7.9068640935319445</v>
      </c>
      <c r="DJ34" s="25">
        <v>6.4106809335928325</v>
      </c>
      <c r="DK34" s="25">
        <v>34.972076544000004</v>
      </c>
      <c r="DL34" s="25">
        <v>10.672991274874127</v>
      </c>
      <c r="DM34" s="25">
        <v>7.6708889764129271</v>
      </c>
      <c r="DN34" s="25">
        <v>5.8988590557611573</v>
      </c>
      <c r="DO34" s="27">
        <v>31.133763070000001</v>
      </c>
      <c r="DP34" s="27">
        <v>12.923159034307965</v>
      </c>
      <c r="DQ34" s="27">
        <v>9.2881288500700308</v>
      </c>
      <c r="DR34" s="27">
        <v>12.43025450918506</v>
      </c>
      <c r="DS34" s="27">
        <v>31.217413784999998</v>
      </c>
      <c r="DT34" s="27">
        <v>12.844470127452936</v>
      </c>
      <c r="DU34" s="27">
        <v>9.2315735833585126</v>
      </c>
      <c r="DV34" s="27">
        <v>12.169598360620812</v>
      </c>
      <c r="DW34" s="27">
        <v>31.239088568</v>
      </c>
      <c r="DX34" s="27">
        <v>12.765503311632367</v>
      </c>
      <c r="DY34" s="27">
        <v>9.1748185780015366</v>
      </c>
      <c r="DZ34" s="27">
        <v>11.93529654400802</v>
      </c>
      <c r="EA34" s="27">
        <v>31.291807146</v>
      </c>
      <c r="EB34" s="27">
        <v>12.55225223931212</v>
      </c>
      <c r="EC34" s="27">
        <v>9.0215508334920287</v>
      </c>
      <c r="ED34" s="27">
        <v>11.559193738723696</v>
      </c>
      <c r="EE34" s="27">
        <v>31.369172561999999</v>
      </c>
      <c r="EF34" s="27">
        <v>12.517340772798473</v>
      </c>
      <c r="EG34" s="27">
        <v>8.9964592751151002</v>
      </c>
      <c r="EH34" s="27">
        <v>11.558303669132917</v>
      </c>
      <c r="EI34" s="27">
        <v>31.468823387</v>
      </c>
      <c r="EJ34" s="27">
        <v>12.342939340381704</v>
      </c>
      <c r="EK34" s="27">
        <v>8.8711135317389367</v>
      </c>
      <c r="EL34" s="27">
        <v>11.174976733795058</v>
      </c>
      <c r="EM34" s="27">
        <v>31.583267336999999</v>
      </c>
      <c r="EN34" s="27">
        <v>12.146064562226478</v>
      </c>
      <c r="EO34" s="27">
        <v>8.7296157522888649</v>
      </c>
      <c r="EP34" s="27">
        <v>10.788659465745589</v>
      </c>
      <c r="EQ34" s="27">
        <v>31.707265536000001</v>
      </c>
      <c r="ER34" s="27">
        <v>12.035260224181943</v>
      </c>
      <c r="ES34" s="27">
        <v>8.6499784928407575</v>
      </c>
      <c r="ET34" s="27">
        <v>10.431065933511658</v>
      </c>
      <c r="EU34" s="27">
        <v>31.840859672000001</v>
      </c>
      <c r="EV34" s="27">
        <v>11.928804144708121</v>
      </c>
      <c r="EW34" s="27">
        <v>8.5734664124429862</v>
      </c>
      <c r="EX34" s="27">
        <v>10.152104935528527</v>
      </c>
      <c r="EY34" s="27">
        <v>31.995605525999999</v>
      </c>
      <c r="EZ34" s="27">
        <v>11.752708145428249</v>
      </c>
      <c r="FA34" s="27">
        <v>8.4469027504969283</v>
      </c>
      <c r="FB34" s="27">
        <v>9.6099699614301812</v>
      </c>
      <c r="FC34" s="27">
        <v>32.930552793000004</v>
      </c>
      <c r="FD34" s="27">
        <v>11.068557276654209</v>
      </c>
      <c r="FE34" s="27">
        <v>7.9551900504372162</v>
      </c>
      <c r="FF34" s="27">
        <v>8.0229996859449244</v>
      </c>
      <c r="FG34" s="27">
        <v>33.916570813</v>
      </c>
      <c r="FH34" s="27">
        <v>10.238948177485181</v>
      </c>
      <c r="FI34" s="27">
        <v>7.3589336561750924</v>
      </c>
      <c r="FJ34" s="27">
        <v>7.1413031879063311</v>
      </c>
      <c r="FK34" s="27">
        <v>34.911729581000003</v>
      </c>
      <c r="FL34" s="27">
        <v>9.9626016025841828</v>
      </c>
      <c r="FM34" s="27">
        <v>7.1603179316342196</v>
      </c>
      <c r="FN34" s="27">
        <v>6.4330687223555074</v>
      </c>
      <c r="FO34" s="27">
        <v>35.766578480999996</v>
      </c>
      <c r="FP34" s="27">
        <v>9.7467273407598487</v>
      </c>
      <c r="FQ34" s="27">
        <v>7.0051648491785148</v>
      </c>
      <c r="FR34" s="27">
        <v>6.2589101012462649</v>
      </c>
      <c r="FS34" s="28">
        <v>31.129397130000001</v>
      </c>
      <c r="FT34" s="28">
        <v>12.9197017505969</v>
      </c>
      <c r="FU34" s="28">
        <v>9.2856440321942806</v>
      </c>
      <c r="FV34" s="28">
        <v>12.43292003459209</v>
      </c>
      <c r="FW34" s="28">
        <v>31.213400184000001</v>
      </c>
      <c r="FX34" s="28">
        <v>12.79566823886819</v>
      </c>
      <c r="FY34" s="28">
        <v>9.1964987051419289</v>
      </c>
      <c r="FZ34" s="28">
        <v>12.17180304821791</v>
      </c>
      <c r="GA34" s="28">
        <v>31.243997344</v>
      </c>
      <c r="GB34" s="28">
        <v>12.736558571314202</v>
      </c>
      <c r="GC34" s="28">
        <v>9.1540154232238837</v>
      </c>
      <c r="GD34" s="28">
        <v>11.936280404405188</v>
      </c>
      <c r="GE34" s="28">
        <v>31.314823126</v>
      </c>
      <c r="GF34" s="28">
        <v>12.626823602206317</v>
      </c>
      <c r="GG34" s="28">
        <v>9.075146740286014</v>
      </c>
      <c r="GH34" s="28">
        <v>11.553122624903423</v>
      </c>
      <c r="GI34" s="28">
        <v>31.416799215000001</v>
      </c>
      <c r="GJ34" s="28">
        <v>12.535647972206769</v>
      </c>
      <c r="GK34" s="28">
        <v>9.0096170197916745</v>
      </c>
      <c r="GL34" s="28">
        <v>11.561146026852507</v>
      </c>
      <c r="GM34" s="28">
        <v>31.576894823</v>
      </c>
      <c r="GN34" s="28">
        <v>12.394828479081758</v>
      </c>
      <c r="GO34" s="28">
        <v>8.9084072774001779</v>
      </c>
      <c r="GP34" s="28">
        <v>11.168312822011734</v>
      </c>
      <c r="GQ34" s="28">
        <v>31.791446713999999</v>
      </c>
      <c r="GR34" s="28">
        <v>12.196148114196133</v>
      </c>
      <c r="GS34" s="28">
        <v>8.7656117872156489</v>
      </c>
      <c r="GT34" s="28">
        <v>10.75077680958978</v>
      </c>
      <c r="GU34" s="28">
        <v>32.048806651999996</v>
      </c>
      <c r="GV34" s="28">
        <v>12.029834911825484</v>
      </c>
      <c r="GW34" s="28">
        <v>8.6460792140278215</v>
      </c>
      <c r="GX34" s="28">
        <v>10.353250074640435</v>
      </c>
      <c r="GY34" s="28">
        <v>32.339119678000003</v>
      </c>
      <c r="GZ34" s="28">
        <v>11.85309815649101</v>
      </c>
      <c r="HA34" s="28">
        <v>8.5190550280890776</v>
      </c>
      <c r="HB34" s="28">
        <v>10.056768895050979</v>
      </c>
      <c r="HC34" s="28">
        <v>32.667212949000003</v>
      </c>
      <c r="HD34" s="28">
        <v>11.624030427299468</v>
      </c>
      <c r="HE34" s="28">
        <v>8.3544195408621782</v>
      </c>
      <c r="HF34" s="28">
        <v>9.5204018692836954</v>
      </c>
      <c r="HG34" s="28">
        <v>35.086473623000003</v>
      </c>
      <c r="HH34" s="28">
        <v>10.271273230172824</v>
      </c>
      <c r="HI34" s="28">
        <v>7.3821663080097606</v>
      </c>
      <c r="HJ34" s="28">
        <v>6.6500758252831105</v>
      </c>
      <c r="HK34" s="28">
        <v>37.401155070000002</v>
      </c>
      <c r="HL34" s="28">
        <v>8.6595990385491231</v>
      </c>
      <c r="HM34" s="28">
        <v>6.223824333234627</v>
      </c>
      <c r="HN34" s="28">
        <v>1.2435607326372207</v>
      </c>
      <c r="HO34" s="28">
        <v>38.863635950000003</v>
      </c>
      <c r="HP34" s="28">
        <v>7.6184586952548612</v>
      </c>
      <c r="HQ34" s="28">
        <v>5.4755362688495177</v>
      </c>
      <c r="HR34" s="28">
        <v>-3.3288628950116603</v>
      </c>
      <c r="HS34" s="28">
        <v>39.514374539999999</v>
      </c>
      <c r="HT34" s="28">
        <v>6.7992858817631516</v>
      </c>
      <c r="HU34" s="28">
        <v>4.8867806385901993</v>
      </c>
      <c r="HV34" s="28">
        <v>-6.2379767838014359</v>
      </c>
      <c r="HW34" s="29">
        <v>31.135926394000002</v>
      </c>
      <c r="HX34" s="29">
        <v>12.924960792336691</v>
      </c>
      <c r="HY34" s="29">
        <v>9.289423809041212</v>
      </c>
      <c r="HZ34" s="29">
        <v>12.45252484408946</v>
      </c>
      <c r="IA34" s="29">
        <v>31.218331718000002</v>
      </c>
      <c r="IB34" s="29">
        <v>12.785145725970782</v>
      </c>
      <c r="IC34" s="29">
        <v>9.1889359679382636</v>
      </c>
      <c r="ID34" s="29">
        <v>12.191184070645898</v>
      </c>
      <c r="IE34" s="29">
        <v>31.260215127000002</v>
      </c>
      <c r="IF34" s="29">
        <v>12.748723143083732</v>
      </c>
      <c r="IG34" s="29">
        <v>9.1627583404704609</v>
      </c>
      <c r="IH34" s="29">
        <v>11.972120023518551</v>
      </c>
      <c r="II34" s="29">
        <v>31.341747882</v>
      </c>
      <c r="IJ34" s="29">
        <v>12.651943717304306</v>
      </c>
      <c r="IK34" s="29">
        <v>9.0932010616125041</v>
      </c>
      <c r="IL34" s="29">
        <v>11.625907172953852</v>
      </c>
      <c r="IM34" s="29">
        <v>31.458766159</v>
      </c>
      <c r="IN34" s="29">
        <v>12.584662454732795</v>
      </c>
      <c r="IO34" s="29">
        <v>9.0448446934597495</v>
      </c>
      <c r="IP34" s="29">
        <v>11.665482873451138</v>
      </c>
      <c r="IQ34" s="29">
        <v>31.657072985999999</v>
      </c>
      <c r="IR34" s="29">
        <v>12.361642668028825</v>
      </c>
      <c r="IS34" s="29">
        <v>8.8845559815803679</v>
      </c>
      <c r="IT34" s="29">
        <v>11.30605081663054</v>
      </c>
      <c r="IU34" s="29">
        <v>31.937465760000002</v>
      </c>
      <c r="IV34" s="29">
        <v>12.17488639885271</v>
      </c>
      <c r="IW34" s="29">
        <v>8.7503305737631987</v>
      </c>
      <c r="IX34" s="29">
        <v>10.908579270561198</v>
      </c>
      <c r="IY34" s="29">
        <v>32.280683871000001</v>
      </c>
      <c r="IZ34" s="29">
        <v>11.987710467877857</v>
      </c>
      <c r="JA34" s="29">
        <v>8.6158035467482943</v>
      </c>
      <c r="JB34" s="29">
        <v>10.526015322414864</v>
      </c>
      <c r="JC34" s="29">
        <v>32.715300116000002</v>
      </c>
      <c r="JD34" s="29">
        <v>11.769669088479853</v>
      </c>
      <c r="JE34" s="29">
        <v>8.4590929142226692</v>
      </c>
      <c r="JF34" s="29">
        <v>10.092462767648797</v>
      </c>
      <c r="JG34" s="29">
        <v>33.364460305000001</v>
      </c>
      <c r="JH34" s="29">
        <v>11.362360237851998</v>
      </c>
      <c r="JI34" s="29">
        <v>8.1663520235192344</v>
      </c>
      <c r="JJ34" s="29">
        <v>8.6998364658777234</v>
      </c>
      <c r="JK34" s="29">
        <v>35.913084499</v>
      </c>
      <c r="JL34" s="29">
        <v>9.5886156486936862</v>
      </c>
      <c r="JM34" s="29">
        <v>6.8915268629311566</v>
      </c>
      <c r="JN34" s="29">
        <v>2.5980083454113938</v>
      </c>
      <c r="JO34" s="29">
        <v>37.941593640000001</v>
      </c>
      <c r="JP34" s="29">
        <v>7.8837328225908347</v>
      </c>
      <c r="JQ34" s="29">
        <v>5.666194007313103</v>
      </c>
      <c r="JR34" s="29">
        <v>-2.3260172905899026</v>
      </c>
      <c r="JS34" s="29">
        <v>38.84044695</v>
      </c>
      <c r="JT34" s="29">
        <v>7.2933938934353231</v>
      </c>
      <c r="JU34" s="29">
        <v>5.2419057953788313</v>
      </c>
      <c r="JV34" s="29">
        <v>-5.4872388256558153</v>
      </c>
      <c r="JW34" s="29">
        <v>38.94007628</v>
      </c>
      <c r="JX34" s="29">
        <v>7.1273770396031866</v>
      </c>
      <c r="JY34" s="29">
        <v>5.1225862137206217</v>
      </c>
      <c r="JZ34" s="29">
        <v>-5.1201398785211722</v>
      </c>
    </row>
    <row r="35" spans="1:286" ht="15" thickBot="1" x14ac:dyDescent="0.4">
      <c r="A35" s="2"/>
      <c r="B35" s="74" t="s">
        <v>488</v>
      </c>
      <c r="C35" s="74" t="s">
        <v>489</v>
      </c>
      <c r="D35" s="74" t="s">
        <v>867</v>
      </c>
      <c r="E35" s="87">
        <v>370695</v>
      </c>
      <c r="F35" s="84">
        <v>407609</v>
      </c>
      <c r="G35" s="22">
        <v>26.291649761999999</v>
      </c>
      <c r="H35" s="22">
        <v>9.4378667970372518</v>
      </c>
      <c r="I35" s="22">
        <v>6.8847924296898189</v>
      </c>
      <c r="J35" s="22">
        <v>10.559444612292316</v>
      </c>
      <c r="K35" s="22">
        <v>26.342974090999999</v>
      </c>
      <c r="L35" s="22">
        <v>9.3169606618155818</v>
      </c>
      <c r="M35" s="22">
        <v>6.7965930873618969</v>
      </c>
      <c r="N35" s="22">
        <v>10.326043355104433</v>
      </c>
      <c r="O35" s="22">
        <v>26.357574919000001</v>
      </c>
      <c r="P35" s="22">
        <v>9.199074784255842</v>
      </c>
      <c r="Q35" s="22">
        <v>6.710596980948802</v>
      </c>
      <c r="R35" s="22">
        <v>10.269809609652143</v>
      </c>
      <c r="S35" s="22">
        <v>26.403534001000001</v>
      </c>
      <c r="T35" s="22">
        <v>9.0814301307763206</v>
      </c>
      <c r="U35" s="22">
        <v>6.6247768441437813</v>
      </c>
      <c r="V35" s="22">
        <v>9.980939319247641</v>
      </c>
      <c r="W35" s="22">
        <v>26.470027626</v>
      </c>
      <c r="X35" s="22">
        <v>8.953815983460844</v>
      </c>
      <c r="Y35" s="22">
        <v>6.5316841003857613</v>
      </c>
      <c r="Z35" s="22">
        <v>9.8481959232953624</v>
      </c>
      <c r="AA35" s="22">
        <v>26.555735228</v>
      </c>
      <c r="AB35" s="22">
        <v>8.8156672831625951</v>
      </c>
      <c r="AC35" s="22">
        <v>6.4309065468941773</v>
      </c>
      <c r="AD35" s="22">
        <v>9.5383527054179265</v>
      </c>
      <c r="AE35" s="22">
        <v>26.653506945</v>
      </c>
      <c r="AF35" s="22">
        <v>8.6832451764399821</v>
      </c>
      <c r="AG35" s="22">
        <v>6.3343064636874908</v>
      </c>
      <c r="AH35" s="22">
        <v>9.1959248173079065</v>
      </c>
      <c r="AI35" s="22">
        <v>26.760407177000001</v>
      </c>
      <c r="AJ35" s="22">
        <v>8.5515963085498701</v>
      </c>
      <c r="AK35" s="22">
        <v>6.2382704474436919</v>
      </c>
      <c r="AL35" s="22">
        <v>8.8460657328747967</v>
      </c>
      <c r="AM35" s="22">
        <v>26.866611387999999</v>
      </c>
      <c r="AN35" s="22">
        <v>8.4324910928312065</v>
      </c>
      <c r="AO35" s="22">
        <v>6.1513848508199036</v>
      </c>
      <c r="AP35" s="22">
        <v>8.4824898621740132</v>
      </c>
      <c r="AQ35" s="22">
        <v>26.981602695999999</v>
      </c>
      <c r="AR35" s="22">
        <v>8.263151788516522</v>
      </c>
      <c r="AS35" s="22">
        <v>6.027854185949673</v>
      </c>
      <c r="AT35" s="22">
        <v>8.0526260537348726</v>
      </c>
      <c r="AU35" s="22">
        <v>27.548428647000001</v>
      </c>
      <c r="AV35" s="22">
        <v>7.3747466321411554</v>
      </c>
      <c r="AW35" s="22">
        <v>5.3797749931991872</v>
      </c>
      <c r="AX35" s="22">
        <v>6.4852377323668975</v>
      </c>
      <c r="AY35" s="22">
        <v>28.1726329</v>
      </c>
      <c r="AZ35" s="22">
        <v>7.0003305108051528</v>
      </c>
      <c r="BA35" s="22">
        <v>5.1066436454949411</v>
      </c>
      <c r="BB35" s="22">
        <v>5.5764642233132662</v>
      </c>
      <c r="BC35" s="22">
        <v>28.617743670999999</v>
      </c>
      <c r="BD35" s="22">
        <v>6.8216594694693491</v>
      </c>
      <c r="BE35" s="22">
        <v>4.9763056083889614</v>
      </c>
      <c r="BF35" s="22">
        <v>5.1285641709341903</v>
      </c>
      <c r="BG35" s="22">
        <v>29.033654834</v>
      </c>
      <c r="BH35" s="22">
        <v>6.8461618880287176</v>
      </c>
      <c r="BI35" s="22">
        <v>4.9941797815929725</v>
      </c>
      <c r="BJ35" s="22">
        <v>5.1038217615630472</v>
      </c>
      <c r="BK35" s="25">
        <v>26.25388839</v>
      </c>
      <c r="BL35" s="25">
        <v>9.3934143164415254</v>
      </c>
      <c r="BM35" s="25">
        <v>6.8523649639851252</v>
      </c>
      <c r="BN35" s="25">
        <v>10.598725199533314</v>
      </c>
      <c r="BO35" s="25">
        <v>26.279756268</v>
      </c>
      <c r="BP35" s="25">
        <v>9.231180766611967</v>
      </c>
      <c r="BQ35" s="25">
        <v>6.7340178480818915</v>
      </c>
      <c r="BR35" s="25">
        <v>10.389968473184918</v>
      </c>
      <c r="BS35" s="25">
        <v>26.333027569999999</v>
      </c>
      <c r="BT35" s="25">
        <v>9.1047226743598557</v>
      </c>
      <c r="BU35" s="25">
        <v>6.6417684303974136</v>
      </c>
      <c r="BV35" s="25">
        <v>10.265151417672305</v>
      </c>
      <c r="BW35" s="25">
        <v>26.404672668</v>
      </c>
      <c r="BX35" s="25">
        <v>9.0598070196334159</v>
      </c>
      <c r="BY35" s="25">
        <v>6.6090030856129083</v>
      </c>
      <c r="BZ35" s="25">
        <v>9.9735604991328994</v>
      </c>
      <c r="CA35" s="25">
        <v>26.487467437999999</v>
      </c>
      <c r="CB35" s="25">
        <v>8.9513554457358495</v>
      </c>
      <c r="CC35" s="25">
        <v>6.5298891723722274</v>
      </c>
      <c r="CD35" s="25">
        <v>9.8548066557982796</v>
      </c>
      <c r="CE35" s="25">
        <v>26.575120197</v>
      </c>
      <c r="CF35" s="25">
        <v>8.8367433129656412</v>
      </c>
      <c r="CG35" s="25">
        <v>6.4462812172043664</v>
      </c>
      <c r="CH35" s="25">
        <v>9.5573960641253031</v>
      </c>
      <c r="CI35" s="25">
        <v>26.655078033999999</v>
      </c>
      <c r="CJ35" s="25">
        <v>8.723599551217573</v>
      </c>
      <c r="CK35" s="25">
        <v>6.3637444182537548</v>
      </c>
      <c r="CL35" s="25">
        <v>9.2224608989221348</v>
      </c>
      <c r="CM35" s="25">
        <v>26.740399734</v>
      </c>
      <c r="CN35" s="25">
        <v>8.6712397503654497</v>
      </c>
      <c r="CO35" s="25">
        <v>6.3255486725117249</v>
      </c>
      <c r="CP35" s="25">
        <v>8.8778114526306524</v>
      </c>
      <c r="CQ35" s="25">
        <v>26.83094792</v>
      </c>
      <c r="CR35" s="25">
        <v>8.583084693674925</v>
      </c>
      <c r="CS35" s="25">
        <v>6.2612407859952164</v>
      </c>
      <c r="CT35" s="25">
        <v>8.5170245503055746</v>
      </c>
      <c r="CU35" s="25">
        <v>26.925640251000001</v>
      </c>
      <c r="CV35" s="25">
        <v>8.4840207951885116</v>
      </c>
      <c r="CW35" s="25">
        <v>6.1889750512670121</v>
      </c>
      <c r="CX35" s="25">
        <v>8.1576142543206451</v>
      </c>
      <c r="CY35" s="25">
        <v>27.223516840000002</v>
      </c>
      <c r="CZ35" s="25">
        <v>8.2127153259509171</v>
      </c>
      <c r="DA35" s="25">
        <v>5.9910614887099731</v>
      </c>
      <c r="DB35" s="25">
        <v>7.1612083719469908</v>
      </c>
      <c r="DC35" s="25">
        <v>27.540985781</v>
      </c>
      <c r="DD35" s="25">
        <v>7.9431323054179295</v>
      </c>
      <c r="DE35" s="25">
        <v>5.7944044285021441</v>
      </c>
      <c r="DF35" s="25">
        <v>6.4104747707428444</v>
      </c>
      <c r="DG35" s="25">
        <v>27.85622635</v>
      </c>
      <c r="DH35" s="25">
        <v>7.5817645470161104</v>
      </c>
      <c r="DI35" s="25">
        <v>5.5307916798924852</v>
      </c>
      <c r="DJ35" s="25">
        <v>5.8104882740952135</v>
      </c>
      <c r="DK35" s="25">
        <v>28.121652507</v>
      </c>
      <c r="DL35" s="25">
        <v>7.3553153377220299</v>
      </c>
      <c r="DM35" s="25">
        <v>5.3656001344527304</v>
      </c>
      <c r="DN35" s="25">
        <v>5.4728729733454493</v>
      </c>
      <c r="DO35" s="27">
        <v>26.291798914000001</v>
      </c>
      <c r="DP35" s="27">
        <v>9.389130220897794</v>
      </c>
      <c r="DQ35" s="27">
        <v>6.8492397759313155</v>
      </c>
      <c r="DR35" s="27">
        <v>10.571859495297893</v>
      </c>
      <c r="DS35" s="27">
        <v>26.343421369000001</v>
      </c>
      <c r="DT35" s="27">
        <v>9.2258442659615749</v>
      </c>
      <c r="DU35" s="27">
        <v>6.7301249451548877</v>
      </c>
      <c r="DV35" s="27">
        <v>10.351327235377092</v>
      </c>
      <c r="DW35" s="27">
        <v>26.358466200999999</v>
      </c>
      <c r="DX35" s="27">
        <v>9.1407101289202153</v>
      </c>
      <c r="DY35" s="27">
        <v>6.6680207774636751</v>
      </c>
      <c r="DZ35" s="27">
        <v>10.339963426400415</v>
      </c>
      <c r="EA35" s="27">
        <v>26.405009164999999</v>
      </c>
      <c r="EB35" s="27">
        <v>9.0159457211088405</v>
      </c>
      <c r="EC35" s="27">
        <v>6.5770068789983851</v>
      </c>
      <c r="ED35" s="27">
        <v>10.066294119874225</v>
      </c>
      <c r="EE35" s="27">
        <v>26.471929352</v>
      </c>
      <c r="EF35" s="27">
        <v>8.891887464666711</v>
      </c>
      <c r="EG35" s="27">
        <v>6.4865081081255633</v>
      </c>
      <c r="EH35" s="27">
        <v>9.9477334339640375</v>
      </c>
      <c r="EI35" s="27">
        <v>26.557815364</v>
      </c>
      <c r="EJ35" s="27">
        <v>8.7512610492290648</v>
      </c>
      <c r="EK35" s="27">
        <v>6.3839230959357893</v>
      </c>
      <c r="EL35" s="27">
        <v>9.6198163953087441</v>
      </c>
      <c r="EM35" s="27">
        <v>26.655784019000002</v>
      </c>
      <c r="EN35" s="27">
        <v>8.6347592723925395</v>
      </c>
      <c r="EO35" s="27">
        <v>6.2989366717301296</v>
      </c>
      <c r="EP35" s="27">
        <v>9.3293247350648212</v>
      </c>
      <c r="EQ35" s="27">
        <v>26.762976865999999</v>
      </c>
      <c r="ER35" s="27">
        <v>8.5243026792405079</v>
      </c>
      <c r="ES35" s="27">
        <v>6.2183601248582061</v>
      </c>
      <c r="ET35" s="27">
        <v>8.9874822060850175</v>
      </c>
      <c r="EU35" s="27">
        <v>26.868676180000001</v>
      </c>
      <c r="EV35" s="27">
        <v>8.412354588803888</v>
      </c>
      <c r="EW35" s="27">
        <v>6.1366955514825552</v>
      </c>
      <c r="EX35" s="27">
        <v>8.6326020393879421</v>
      </c>
      <c r="EY35" s="27">
        <v>26.979072891999998</v>
      </c>
      <c r="EZ35" s="27">
        <v>8.2848909668800985</v>
      </c>
      <c r="FA35" s="27">
        <v>6.0437126139020796</v>
      </c>
      <c r="FB35" s="27">
        <v>8.2472745462619326</v>
      </c>
      <c r="FC35" s="27">
        <v>27.478260229</v>
      </c>
      <c r="FD35" s="27">
        <v>7.7047348206707982</v>
      </c>
      <c r="FE35" s="27">
        <v>5.6204967824693153</v>
      </c>
      <c r="FF35" s="27">
        <v>6.8545123034356017</v>
      </c>
      <c r="FG35" s="27">
        <v>27.918455547000001</v>
      </c>
      <c r="FH35" s="27">
        <v>7.3637660022746632</v>
      </c>
      <c r="FI35" s="27">
        <v>5.3717647765894556</v>
      </c>
      <c r="FJ35" s="27">
        <v>6.1352913881346929</v>
      </c>
      <c r="FK35" s="27">
        <v>28.294278500000001</v>
      </c>
      <c r="FL35" s="27">
        <v>7.0029292521294408</v>
      </c>
      <c r="FM35" s="27">
        <v>5.1085393911100203</v>
      </c>
      <c r="FN35" s="27">
        <v>5.7706833133529898</v>
      </c>
      <c r="FO35" s="27">
        <v>28.557854163999998</v>
      </c>
      <c r="FP35" s="27">
        <v>7.0123072062950094</v>
      </c>
      <c r="FQ35" s="27">
        <v>5.1153804781091878</v>
      </c>
      <c r="FR35" s="27">
        <v>5.8305407455247362</v>
      </c>
      <c r="FS35" s="28">
        <v>26.287099180999999</v>
      </c>
      <c r="FT35" s="28">
        <v>9.4357850001805605</v>
      </c>
      <c r="FU35" s="28">
        <v>6.8832737878666901</v>
      </c>
      <c r="FV35" s="28">
        <v>10.553981305244081</v>
      </c>
      <c r="FW35" s="28">
        <v>26.336661335999999</v>
      </c>
      <c r="FX35" s="28">
        <v>9.3014165786189196</v>
      </c>
      <c r="FY35" s="28">
        <v>6.7852538950825112</v>
      </c>
      <c r="FZ35" s="28">
        <v>10.311507033951385</v>
      </c>
      <c r="GA35" s="28">
        <v>26.357676162000001</v>
      </c>
      <c r="GB35" s="28">
        <v>9.2028451496740811</v>
      </c>
      <c r="GC35" s="28">
        <v>6.7133474100284758</v>
      </c>
      <c r="GD35" s="28">
        <v>10.25561762301639</v>
      </c>
      <c r="GE35" s="28">
        <v>26.419386655</v>
      </c>
      <c r="GF35" s="28">
        <v>9.0069348477011459</v>
      </c>
      <c r="GG35" s="28">
        <v>6.5704335723014031</v>
      </c>
      <c r="GH35" s="28">
        <v>9.9601682408873131</v>
      </c>
      <c r="GI35" s="28">
        <v>26.512293605</v>
      </c>
      <c r="GJ35" s="28">
        <v>8.9036215481382843</v>
      </c>
      <c r="GK35" s="28">
        <v>6.495067958650238</v>
      </c>
      <c r="GL35" s="28">
        <v>9.8276951888221475</v>
      </c>
      <c r="GM35" s="28">
        <v>26.642506869999998</v>
      </c>
      <c r="GN35" s="28">
        <v>8.7652877992305402</v>
      </c>
      <c r="GO35" s="28">
        <v>6.3941554147743664</v>
      </c>
      <c r="GP35" s="28">
        <v>9.4553650562680147</v>
      </c>
      <c r="GQ35" s="28">
        <v>26.805414834</v>
      </c>
      <c r="GR35" s="28">
        <v>8.5982814291711449</v>
      </c>
      <c r="GS35" s="28">
        <v>6.27232659296308</v>
      </c>
      <c r="GT35" s="28">
        <v>9.1365966388560516</v>
      </c>
      <c r="GU35" s="28">
        <v>26.994711968000001</v>
      </c>
      <c r="GV35" s="28">
        <v>8.452235118575274</v>
      </c>
      <c r="GW35" s="28">
        <v>6.1657878427139012</v>
      </c>
      <c r="GX35" s="28">
        <v>8.7435861120796385</v>
      </c>
      <c r="GY35" s="28">
        <v>27.177539788000001</v>
      </c>
      <c r="GZ35" s="28">
        <v>8.3020450409027369</v>
      </c>
      <c r="HA35" s="28">
        <v>6.0562262720739115</v>
      </c>
      <c r="HB35" s="28">
        <v>8.4124092602047345</v>
      </c>
      <c r="HC35" s="28">
        <v>27.382990611</v>
      </c>
      <c r="HD35" s="28">
        <v>8.12442811575308</v>
      </c>
      <c r="HE35" s="28">
        <v>5.9266571980497877</v>
      </c>
      <c r="HF35" s="28">
        <v>8.0212553779118334</v>
      </c>
      <c r="HG35" s="28">
        <v>28.325328236000001</v>
      </c>
      <c r="HH35" s="28">
        <v>6.9124026813451218</v>
      </c>
      <c r="HI35" s="28">
        <v>5.0425015180795052</v>
      </c>
      <c r="HJ35" s="28">
        <v>5.6283150573614265</v>
      </c>
      <c r="HK35" s="28">
        <v>29.332383151000002</v>
      </c>
      <c r="HL35" s="28">
        <v>5.590425328509034</v>
      </c>
      <c r="HM35" s="28">
        <v>4.0781374444220502</v>
      </c>
      <c r="HN35" s="28">
        <v>0.1057155445994411</v>
      </c>
      <c r="HO35" s="28">
        <v>28.909413872947173</v>
      </c>
      <c r="HP35" s="28">
        <v>4.6893906045363769</v>
      </c>
      <c r="HQ35" s="28">
        <v>3.4208451579445596</v>
      </c>
      <c r="HR35" s="28">
        <v>-4.3661302432204536</v>
      </c>
      <c r="HS35" s="28">
        <v>25.567283526079216</v>
      </c>
      <c r="HT35" s="28">
        <v>4.1472642675370457</v>
      </c>
      <c r="HU35" s="28">
        <v>3.0253715428602526</v>
      </c>
      <c r="HV35" s="28">
        <v>-7.2120138788555153</v>
      </c>
      <c r="HW35" s="29">
        <v>26.275834928000002</v>
      </c>
      <c r="HX35" s="29">
        <v>9.4439964283537385</v>
      </c>
      <c r="HY35" s="29">
        <v>6.8892639103953712</v>
      </c>
      <c r="HZ35" s="29">
        <v>10.594417043112193</v>
      </c>
      <c r="IA35" s="29">
        <v>26.323585704999999</v>
      </c>
      <c r="IB35" s="29">
        <v>9.34997915580065</v>
      </c>
      <c r="IC35" s="29">
        <v>6.8206796190238528</v>
      </c>
      <c r="ID35" s="29">
        <v>10.371323535470909</v>
      </c>
      <c r="IE35" s="29">
        <v>26.345511998999999</v>
      </c>
      <c r="IF35" s="29">
        <v>9.2131600655284824</v>
      </c>
      <c r="IG35" s="29">
        <v>6.7208719975347924</v>
      </c>
      <c r="IH35" s="29">
        <v>10.312225027386292</v>
      </c>
      <c r="II35" s="29">
        <v>26.401879718</v>
      </c>
      <c r="IJ35" s="29">
        <v>9.1217732938172897</v>
      </c>
      <c r="IK35" s="29">
        <v>6.6542066199042749</v>
      </c>
      <c r="IL35" s="29">
        <v>10.058534191216239</v>
      </c>
      <c r="IM35" s="29">
        <v>26.489639806</v>
      </c>
      <c r="IN35" s="29">
        <v>9.0191870656322184</v>
      </c>
      <c r="IO35" s="29">
        <v>6.5793713947005532</v>
      </c>
      <c r="IP35" s="29">
        <v>9.965244725929896</v>
      </c>
      <c r="IQ35" s="29">
        <v>26.617343982999998</v>
      </c>
      <c r="IR35" s="29">
        <v>8.7886943863340363</v>
      </c>
      <c r="IS35" s="29">
        <v>6.4112301941880379</v>
      </c>
      <c r="IT35" s="29">
        <v>9.6700653333575453</v>
      </c>
      <c r="IU35" s="29">
        <v>26.787672027999999</v>
      </c>
      <c r="IV35" s="29">
        <v>8.6167468740147921</v>
      </c>
      <c r="IW35" s="29">
        <v>6.2857968778912721</v>
      </c>
      <c r="IX35" s="29">
        <v>9.3835782062578375</v>
      </c>
      <c r="IY35" s="29">
        <v>26.984437006</v>
      </c>
      <c r="IZ35" s="29">
        <v>8.3989242201285172</v>
      </c>
      <c r="JA35" s="29">
        <v>6.1268982845182487</v>
      </c>
      <c r="JB35" s="29">
        <v>9.0535844601595272</v>
      </c>
      <c r="JC35" s="29">
        <v>27.201249167</v>
      </c>
      <c r="JD35" s="29">
        <v>8.1738015959410273</v>
      </c>
      <c r="JE35" s="29">
        <v>5.9626744644443637</v>
      </c>
      <c r="JF35" s="29">
        <v>8.6316080907020805</v>
      </c>
      <c r="JG35" s="29">
        <v>27.456351358999999</v>
      </c>
      <c r="JH35" s="29">
        <v>7.7271617199511082</v>
      </c>
      <c r="JI35" s="29">
        <v>5.6368568932556808</v>
      </c>
      <c r="JJ35" s="29">
        <v>7.2990601544272895</v>
      </c>
      <c r="JK35" s="29">
        <v>28.540221600999999</v>
      </c>
      <c r="JL35" s="29">
        <v>6.0576561988070088</v>
      </c>
      <c r="JM35" s="29">
        <v>4.418975859280236</v>
      </c>
      <c r="JN35" s="29">
        <v>1.1971717319514497</v>
      </c>
      <c r="JO35" s="29">
        <v>29.390066123</v>
      </c>
      <c r="JP35" s="29">
        <v>5.0267873732683697</v>
      </c>
      <c r="JQ35" s="29">
        <v>3.6669714033263059</v>
      </c>
      <c r="JR35" s="29">
        <v>-3.760408402249638</v>
      </c>
      <c r="JS35" s="29">
        <v>26.032945723892134</v>
      </c>
      <c r="JT35" s="29">
        <v>4.222799245344226</v>
      </c>
      <c r="JU35" s="29">
        <v>3.0804732575344751</v>
      </c>
      <c r="JV35" s="29">
        <v>-6.7583081785447021</v>
      </c>
      <c r="JW35" s="29">
        <v>26.876721189020731</v>
      </c>
      <c r="JX35" s="29">
        <v>4.359667905355872</v>
      </c>
      <c r="JY35" s="29">
        <v>3.1803170394583504</v>
      </c>
      <c r="JZ35" s="29">
        <v>-5.9753948802563386</v>
      </c>
    </row>
    <row r="36" spans="1:286" ht="15" thickBot="1" x14ac:dyDescent="0.4">
      <c r="A36" s="2"/>
      <c r="B36" s="74" t="s">
        <v>490</v>
      </c>
      <c r="C36" s="74" t="s">
        <v>491</v>
      </c>
      <c r="D36" s="74" t="s">
        <v>860</v>
      </c>
      <c r="E36" s="87">
        <v>319709</v>
      </c>
      <c r="F36" s="84">
        <v>470489</v>
      </c>
      <c r="G36" s="22">
        <v>23.072029712157892</v>
      </c>
      <c r="H36" s="22">
        <v>13.368651873925469</v>
      </c>
      <c r="I36" s="22">
        <v>9.6083133254886253</v>
      </c>
      <c r="J36" s="22">
        <v>8.6075685265394011</v>
      </c>
      <c r="K36" s="22">
        <v>23.159912342157895</v>
      </c>
      <c r="L36" s="22">
        <v>13.134900871091054</v>
      </c>
      <c r="M36" s="22">
        <v>9.4403118772827082</v>
      </c>
      <c r="N36" s="22">
        <v>8.5284678158935403</v>
      </c>
      <c r="O36" s="22">
        <v>23.330021963157893</v>
      </c>
      <c r="P36" s="22">
        <v>12.887816542998461</v>
      </c>
      <c r="Q36" s="22">
        <v>9.2627275056856071</v>
      </c>
      <c r="R36" s="22">
        <v>8.374897578020958</v>
      </c>
      <c r="S36" s="22">
        <v>23.531326319157895</v>
      </c>
      <c r="T36" s="22">
        <v>12.700087984201222</v>
      </c>
      <c r="U36" s="22">
        <v>9.1278032941737219</v>
      </c>
      <c r="V36" s="22">
        <v>8.0914259198493124</v>
      </c>
      <c r="W36" s="22">
        <v>23.776432325157895</v>
      </c>
      <c r="X36" s="22">
        <v>12.475109343927418</v>
      </c>
      <c r="Y36" s="22">
        <v>8.9661067156646137</v>
      </c>
      <c r="Z36" s="22">
        <v>7.8802605613346159</v>
      </c>
      <c r="AA36" s="22">
        <v>23.952570586157893</v>
      </c>
      <c r="AB36" s="22">
        <v>12.011955234085596</v>
      </c>
      <c r="AC36" s="22">
        <v>8.6332287375920735</v>
      </c>
      <c r="AD36" s="22">
        <v>7.5488303081152548</v>
      </c>
      <c r="AE36" s="22">
        <v>24.058957302157893</v>
      </c>
      <c r="AF36" s="22">
        <v>11.731216327956838</v>
      </c>
      <c r="AG36" s="22">
        <v>8.4314561581144698</v>
      </c>
      <c r="AH36" s="22">
        <v>7.0938983669484088</v>
      </c>
      <c r="AI36" s="22">
        <v>24.175330835157894</v>
      </c>
      <c r="AJ36" s="22">
        <v>11.491859003091271</v>
      </c>
      <c r="AK36" s="22">
        <v>8.2594253358784009</v>
      </c>
      <c r="AL36" s="22">
        <v>6.6696115277117052</v>
      </c>
      <c r="AM36" s="22">
        <v>24.303494292157893</v>
      </c>
      <c r="AN36" s="22">
        <v>11.24502436273761</v>
      </c>
      <c r="AO36" s="22">
        <v>8.0820204197755281</v>
      </c>
      <c r="AP36" s="22">
        <v>6.2645799538188509</v>
      </c>
      <c r="AQ36" s="22">
        <v>24.448397632157892</v>
      </c>
      <c r="AR36" s="22">
        <v>10.949434029898072</v>
      </c>
      <c r="AS36" s="22">
        <v>7.8695738275019123</v>
      </c>
      <c r="AT36" s="22">
        <v>5.7106069454356376</v>
      </c>
      <c r="AU36" s="22">
        <v>25.051217512157894</v>
      </c>
      <c r="AV36" s="22">
        <v>10.292632097261745</v>
      </c>
      <c r="AW36" s="22">
        <v>7.3975173463345811</v>
      </c>
      <c r="AX36" s="22">
        <v>3.9348026028102012</v>
      </c>
      <c r="AY36" s="22">
        <v>25.507104895157894</v>
      </c>
      <c r="AZ36" s="22">
        <v>9.9818341165372271</v>
      </c>
      <c r="BA36" s="22">
        <v>7.1741407180931969</v>
      </c>
      <c r="BB36" s="22">
        <v>3.0874680723470505</v>
      </c>
      <c r="BC36" s="22">
        <v>25.762384139157895</v>
      </c>
      <c r="BD36" s="22">
        <v>10.241735748560899</v>
      </c>
      <c r="BE36" s="22">
        <v>7.3609371383934299</v>
      </c>
      <c r="BF36" s="22">
        <v>3.0017415673689598</v>
      </c>
      <c r="BG36" s="22">
        <v>25.897899487157893</v>
      </c>
      <c r="BH36" s="22">
        <v>10.604888254381523</v>
      </c>
      <c r="BI36" s="22">
        <v>7.6219419946621816</v>
      </c>
      <c r="BJ36" s="22">
        <v>3.4069854650153388</v>
      </c>
      <c r="BK36" s="25">
        <v>23.065582643157892</v>
      </c>
      <c r="BL36" s="25">
        <v>13.422226718777649</v>
      </c>
      <c r="BM36" s="25">
        <v>9.6468186213523168</v>
      </c>
      <c r="BN36" s="25">
        <v>8.6640158288245672</v>
      </c>
      <c r="BO36" s="25">
        <v>23.144979119157895</v>
      </c>
      <c r="BP36" s="25">
        <v>13.406354822139704</v>
      </c>
      <c r="BQ36" s="25">
        <v>9.6354111767269846</v>
      </c>
      <c r="BR36" s="25">
        <v>8.637572293462231</v>
      </c>
      <c r="BS36" s="25">
        <v>23.293734298157894</v>
      </c>
      <c r="BT36" s="25">
        <v>13.350996499741619</v>
      </c>
      <c r="BU36" s="25">
        <v>9.5956240604350533</v>
      </c>
      <c r="BV36" s="25">
        <v>8.4195194015100991</v>
      </c>
      <c r="BW36" s="25">
        <v>23.436707524157892</v>
      </c>
      <c r="BX36" s="25">
        <v>13.233753779007362</v>
      </c>
      <c r="BY36" s="25">
        <v>9.5113594085785227</v>
      </c>
      <c r="BZ36" s="25">
        <v>8.1582473525386732</v>
      </c>
      <c r="CA36" s="25">
        <v>23.596022702157892</v>
      </c>
      <c r="CB36" s="25">
        <v>13.166133233230235</v>
      </c>
      <c r="CC36" s="25">
        <v>9.4627591909055333</v>
      </c>
      <c r="CD36" s="25">
        <v>8.0248605266370525</v>
      </c>
      <c r="CE36" s="25">
        <v>23.773809913157894</v>
      </c>
      <c r="CF36" s="25">
        <v>13.051090313373997</v>
      </c>
      <c r="CG36" s="25">
        <v>9.3800755792532815</v>
      </c>
      <c r="CH36" s="25">
        <v>7.7706610097214526</v>
      </c>
      <c r="CI36" s="25">
        <v>23.969756644157894</v>
      </c>
      <c r="CJ36" s="25">
        <v>12.934850835161388</v>
      </c>
      <c r="CK36" s="25">
        <v>9.2965319775505222</v>
      </c>
      <c r="CL36" s="25">
        <v>7.3971991957794536</v>
      </c>
      <c r="CM36" s="25">
        <v>24.085741091157892</v>
      </c>
      <c r="CN36" s="25">
        <v>12.815364984137895</v>
      </c>
      <c r="CO36" s="25">
        <v>9.2106551437887312</v>
      </c>
      <c r="CP36" s="25">
        <v>7.0563886989180311</v>
      </c>
      <c r="CQ36" s="25">
        <v>24.193531487157895</v>
      </c>
      <c r="CR36" s="25">
        <v>12.717383853212707</v>
      </c>
      <c r="CS36" s="25">
        <v>9.1402341757813943</v>
      </c>
      <c r="CT36" s="25">
        <v>6.7301640435462691</v>
      </c>
      <c r="CU36" s="25">
        <v>24.305322013157895</v>
      </c>
      <c r="CV36" s="25">
        <v>12.606807195745137</v>
      </c>
      <c r="CW36" s="25">
        <v>9.0607605548468939</v>
      </c>
      <c r="CX36" s="25">
        <v>6.331670532724587</v>
      </c>
      <c r="CY36" s="25">
        <v>24.560151858157894</v>
      </c>
      <c r="CZ36" s="25">
        <v>12.282503217821494</v>
      </c>
      <c r="DA36" s="25">
        <v>8.8276769004905216</v>
      </c>
      <c r="DB36" s="25">
        <v>5.2763267170062509</v>
      </c>
      <c r="DC36" s="25">
        <v>24.770707704157893</v>
      </c>
      <c r="DD36" s="25">
        <v>12.022623408338603</v>
      </c>
      <c r="DE36" s="25">
        <v>8.640896164480024</v>
      </c>
      <c r="DF36" s="25">
        <v>4.6072762928934274</v>
      </c>
      <c r="DG36" s="25">
        <v>24.892738672157893</v>
      </c>
      <c r="DH36" s="25">
        <v>12.178212658014388</v>
      </c>
      <c r="DI36" s="25">
        <v>8.7527212217154826</v>
      </c>
      <c r="DJ36" s="25">
        <v>4.2659403082409355</v>
      </c>
      <c r="DK36" s="25">
        <v>24.944786994157894</v>
      </c>
      <c r="DL36" s="25">
        <v>12.439805645756799</v>
      </c>
      <c r="DM36" s="25">
        <v>8.9407332526729277</v>
      </c>
      <c r="DN36" s="25">
        <v>4.1976799997164633</v>
      </c>
      <c r="DO36" s="27">
        <v>23.073232589157893</v>
      </c>
      <c r="DP36" s="27">
        <v>13.423487286847832</v>
      </c>
      <c r="DQ36" s="27">
        <v>9.6477246164444672</v>
      </c>
      <c r="DR36" s="27">
        <v>8.6145299761047962</v>
      </c>
      <c r="DS36" s="27">
        <v>23.161515486157896</v>
      </c>
      <c r="DT36" s="27">
        <v>13.227522592348482</v>
      </c>
      <c r="DU36" s="27">
        <v>9.5068809320370757</v>
      </c>
      <c r="DV36" s="27">
        <v>8.5360161995605388</v>
      </c>
      <c r="DW36" s="27">
        <v>23.331924784157895</v>
      </c>
      <c r="DX36" s="27">
        <v>12.967570786729546</v>
      </c>
      <c r="DY36" s="27">
        <v>9.3200484509860271</v>
      </c>
      <c r="DZ36" s="27">
        <v>8.4002809159603427</v>
      </c>
      <c r="EA36" s="27">
        <v>23.533351629157895</v>
      </c>
      <c r="EB36" s="27">
        <v>12.639398507252846</v>
      </c>
      <c r="EC36" s="27">
        <v>9.0841845721380796</v>
      </c>
      <c r="ED36" s="27">
        <v>8.1279005534900879</v>
      </c>
      <c r="EE36" s="27">
        <v>23.776936263157893</v>
      </c>
      <c r="EF36" s="27">
        <v>12.357969885789805</v>
      </c>
      <c r="EG36" s="27">
        <v>8.8819162806694916</v>
      </c>
      <c r="EH36" s="27">
        <v>7.9368979270428515</v>
      </c>
      <c r="EI36" s="27">
        <v>23.952216123157893</v>
      </c>
      <c r="EJ36" s="27">
        <v>11.830152886252399</v>
      </c>
      <c r="EK36" s="27">
        <v>8.5025638105848973</v>
      </c>
      <c r="EL36" s="27">
        <v>7.6194902763753785</v>
      </c>
      <c r="EM36" s="27">
        <v>24.057557808157895</v>
      </c>
      <c r="EN36" s="27">
        <v>11.549317602243999</v>
      </c>
      <c r="EO36" s="27">
        <v>8.3007219624275503</v>
      </c>
      <c r="EP36" s="27">
        <v>7.1790719462098469</v>
      </c>
      <c r="EQ36" s="27">
        <v>24.172849781157893</v>
      </c>
      <c r="ER36" s="27">
        <v>11.288259122271459</v>
      </c>
      <c r="ES36" s="27">
        <v>8.1130940927285664</v>
      </c>
      <c r="ET36" s="27">
        <v>6.7677436191685718</v>
      </c>
      <c r="EU36" s="27">
        <v>24.298259862157895</v>
      </c>
      <c r="EV36" s="27">
        <v>11.03114066966625</v>
      </c>
      <c r="EW36" s="27">
        <v>7.9282979982761317</v>
      </c>
      <c r="EX36" s="27">
        <v>6.3841318843881059</v>
      </c>
      <c r="EY36" s="27">
        <v>24.434426610157892</v>
      </c>
      <c r="EZ36" s="27">
        <v>10.804969098684003</v>
      </c>
      <c r="FA36" s="27">
        <v>7.7657440369785125</v>
      </c>
      <c r="FB36" s="27">
        <v>5.8870854046880652</v>
      </c>
      <c r="FC36" s="27">
        <v>24.993111590157895</v>
      </c>
      <c r="FD36" s="27">
        <v>10.426176467599586</v>
      </c>
      <c r="FE36" s="27">
        <v>7.4934983147345227</v>
      </c>
      <c r="FF36" s="27">
        <v>4.2986229355973293</v>
      </c>
      <c r="FG36" s="27">
        <v>25.389972046157894</v>
      </c>
      <c r="FH36" s="27">
        <v>10.161967965747067</v>
      </c>
      <c r="FI36" s="27">
        <v>7.3036064622876591</v>
      </c>
      <c r="FJ36" s="27">
        <v>3.6021423298221151</v>
      </c>
      <c r="FK36" s="27">
        <v>25.602665778157892</v>
      </c>
      <c r="FL36" s="27">
        <v>10.350565942410713</v>
      </c>
      <c r="FM36" s="27">
        <v>7.439155541538641</v>
      </c>
      <c r="FN36" s="27">
        <v>3.5822928315488483</v>
      </c>
      <c r="FO36" s="27">
        <v>25.708686927157892</v>
      </c>
      <c r="FP36" s="27">
        <v>10.636517928626267</v>
      </c>
      <c r="FQ36" s="27">
        <v>7.6446748643181994</v>
      </c>
      <c r="FR36" s="27">
        <v>3.9896896799396657</v>
      </c>
      <c r="FS36" s="28">
        <v>23.073539150157895</v>
      </c>
      <c r="FT36" s="28">
        <v>13.370269850473649</v>
      </c>
      <c r="FU36" s="28">
        <v>9.6094761970911495</v>
      </c>
      <c r="FV36" s="28">
        <v>8.6117199019200381</v>
      </c>
      <c r="FW36" s="28">
        <v>23.165669978157894</v>
      </c>
      <c r="FX36" s="28">
        <v>13.120482236461044</v>
      </c>
      <c r="FY36" s="28">
        <v>9.429948920676658</v>
      </c>
      <c r="FZ36" s="28">
        <v>8.5421926935710797</v>
      </c>
      <c r="GA36" s="28">
        <v>23.348991476157895</v>
      </c>
      <c r="GB36" s="28">
        <v>12.952612175832353</v>
      </c>
      <c r="GC36" s="28">
        <v>9.309297402804825</v>
      </c>
      <c r="GD36" s="28">
        <v>8.3843974726594563</v>
      </c>
      <c r="GE36" s="28">
        <v>23.571626504157894</v>
      </c>
      <c r="GF36" s="28">
        <v>12.722752972555188</v>
      </c>
      <c r="GG36" s="28">
        <v>9.1440930675687628</v>
      </c>
      <c r="GH36" s="28">
        <v>8.1106819761916817</v>
      </c>
      <c r="GI36" s="28">
        <v>23.849796260157895</v>
      </c>
      <c r="GJ36" s="28">
        <v>12.459272482940383</v>
      </c>
      <c r="GK36" s="28">
        <v>8.9547244518514315</v>
      </c>
      <c r="GL36" s="28">
        <v>7.9711497555160413</v>
      </c>
      <c r="GM36" s="28">
        <v>24.068557138157892</v>
      </c>
      <c r="GN36" s="28">
        <v>11.965346856154412</v>
      </c>
      <c r="GO36" s="28">
        <v>8.5997303786716</v>
      </c>
      <c r="GP36" s="28">
        <v>7.6836009584854565</v>
      </c>
      <c r="GQ36" s="28">
        <v>24.247703013157896</v>
      </c>
      <c r="GR36" s="28">
        <v>11.710162657811361</v>
      </c>
      <c r="GS36" s="28">
        <v>8.416324470842115</v>
      </c>
      <c r="GT36" s="28">
        <v>7.2613993524727345</v>
      </c>
      <c r="GU36" s="28">
        <v>24.454121558157894</v>
      </c>
      <c r="GV36" s="28">
        <v>11.448822824411531</v>
      </c>
      <c r="GW36" s="28">
        <v>8.2284943868951945</v>
      </c>
      <c r="GX36" s="28">
        <v>6.8795239962343242</v>
      </c>
      <c r="GY36" s="28">
        <v>24.681598278157892</v>
      </c>
      <c r="GZ36" s="28">
        <v>11.174116374055016</v>
      </c>
      <c r="HA36" s="28">
        <v>8.0310574521578744</v>
      </c>
      <c r="HB36" s="28">
        <v>6.5846584928738352</v>
      </c>
      <c r="HC36" s="28">
        <v>24.935223732157894</v>
      </c>
      <c r="HD36" s="28">
        <v>10.930900541330709</v>
      </c>
      <c r="HE36" s="28">
        <v>7.8562534443511707</v>
      </c>
      <c r="HF36" s="28">
        <v>6.2212279535513808</v>
      </c>
      <c r="HG36" s="28">
        <v>25.789402553157892</v>
      </c>
      <c r="HH36" s="28">
        <v>10.035710072255824</v>
      </c>
      <c r="HI36" s="28">
        <v>7.2128624282653409</v>
      </c>
      <c r="HJ36" s="28">
        <v>3.6034097013243169</v>
      </c>
      <c r="HK36" s="28">
        <v>26.536813954157893</v>
      </c>
      <c r="HL36" s="28">
        <v>8.8476591896202237</v>
      </c>
      <c r="HM36" s="28">
        <v>6.3589868666426641</v>
      </c>
      <c r="HN36" s="28">
        <v>-1.6807709179096975</v>
      </c>
      <c r="HO36" s="28">
        <v>26.915208300157893</v>
      </c>
      <c r="HP36" s="28">
        <v>8.3515895774494151</v>
      </c>
      <c r="HQ36" s="28">
        <v>6.0024518689524902</v>
      </c>
      <c r="HR36" s="28">
        <v>-5.8622162604309764</v>
      </c>
      <c r="HS36" s="28">
        <v>27.081727348157894</v>
      </c>
      <c r="HT36" s="28">
        <v>8.2135455495268221</v>
      </c>
      <c r="HU36" s="28">
        <v>5.9032369080498306</v>
      </c>
      <c r="HV36" s="28">
        <v>-8.3052234196068966</v>
      </c>
      <c r="HW36" s="29">
        <v>23.090199109157894</v>
      </c>
      <c r="HX36" s="29">
        <v>13.378657242878704</v>
      </c>
      <c r="HY36" s="29">
        <v>9.6155043811572458</v>
      </c>
      <c r="HZ36" s="29">
        <v>8.6484068006338397</v>
      </c>
      <c r="IA36" s="29">
        <v>23.243590315157896</v>
      </c>
      <c r="IB36" s="29">
        <v>13.174257990338328</v>
      </c>
      <c r="IC36" s="29">
        <v>9.4685986138125138</v>
      </c>
      <c r="ID36" s="29">
        <v>8.5593130068738663</v>
      </c>
      <c r="IE36" s="29">
        <v>23.460081617157893</v>
      </c>
      <c r="IF36" s="29">
        <v>12.965044329836315</v>
      </c>
      <c r="IG36" s="29">
        <v>9.3182326366718815</v>
      </c>
      <c r="IH36" s="29">
        <v>8.4356646865694636</v>
      </c>
      <c r="II36" s="29">
        <v>23.688476381157894</v>
      </c>
      <c r="IJ36" s="29">
        <v>12.772454693506157</v>
      </c>
      <c r="IK36" s="29">
        <v>9.1798146730243104</v>
      </c>
      <c r="IL36" s="29">
        <v>8.2087196194417462</v>
      </c>
      <c r="IM36" s="29">
        <v>23.899590464157896</v>
      </c>
      <c r="IN36" s="29">
        <v>12.49113478596032</v>
      </c>
      <c r="IO36" s="29">
        <v>8.9776245163885537</v>
      </c>
      <c r="IP36" s="29">
        <v>8.0472683055803493</v>
      </c>
      <c r="IQ36" s="29">
        <v>24.031979398157894</v>
      </c>
      <c r="IR36" s="29">
        <v>12.015653734091311</v>
      </c>
      <c r="IS36" s="29">
        <v>8.6358869223682468</v>
      </c>
      <c r="IT36" s="29">
        <v>7.8242232048560769</v>
      </c>
      <c r="IU36" s="29">
        <v>24.199558334157892</v>
      </c>
      <c r="IV36" s="29">
        <v>11.657596292174803</v>
      </c>
      <c r="IW36" s="29">
        <v>8.3785439888472641</v>
      </c>
      <c r="IX36" s="29">
        <v>7.4741799645307019</v>
      </c>
      <c r="IY36" s="29">
        <v>24.387337790157893</v>
      </c>
      <c r="IZ36" s="29">
        <v>11.411009374847431</v>
      </c>
      <c r="JA36" s="29">
        <v>8.2013171161609577</v>
      </c>
      <c r="JB36" s="29">
        <v>7.1797073663386204</v>
      </c>
      <c r="JC36" s="29">
        <v>24.599783037157895</v>
      </c>
      <c r="JD36" s="29">
        <v>11.157217492908018</v>
      </c>
      <c r="JE36" s="29">
        <v>8.0189118935449493</v>
      </c>
      <c r="JF36" s="29">
        <v>6.7571343736087304</v>
      </c>
      <c r="JG36" s="29">
        <v>24.864346419157894</v>
      </c>
      <c r="JH36" s="29">
        <v>10.728355625187666</v>
      </c>
      <c r="JI36" s="29">
        <v>7.710680425086383</v>
      </c>
      <c r="JJ36" s="29">
        <v>5.3568894450406024</v>
      </c>
      <c r="JK36" s="29">
        <v>25.752067925157895</v>
      </c>
      <c r="JL36" s="29">
        <v>9.2052147860190594</v>
      </c>
      <c r="JM36" s="29">
        <v>6.615969113908946</v>
      </c>
      <c r="JN36" s="29">
        <v>-0.92992400230877337</v>
      </c>
      <c r="JO36" s="29">
        <v>26.296286958157893</v>
      </c>
      <c r="JP36" s="29">
        <v>8.1322710332555879</v>
      </c>
      <c r="JQ36" s="29">
        <v>5.8448233129412133</v>
      </c>
      <c r="JR36" s="29">
        <v>-5.7449200269972707</v>
      </c>
      <c r="JS36" s="29">
        <v>26.448360628157893</v>
      </c>
      <c r="JT36" s="29">
        <v>8.3044810076678868</v>
      </c>
      <c r="JU36" s="29">
        <v>5.9685940123005867</v>
      </c>
      <c r="JV36" s="29">
        <v>-8.2952148980945211</v>
      </c>
      <c r="JW36" s="29">
        <v>26.303752985157892</v>
      </c>
      <c r="JX36" s="29">
        <v>8.4350293729349151</v>
      </c>
      <c r="JY36" s="29">
        <v>6.0624216928659296</v>
      </c>
      <c r="JZ36" s="29">
        <v>-6.8613154123428899</v>
      </c>
    </row>
    <row r="37" spans="1:286" ht="15" thickBot="1" x14ac:dyDescent="0.4">
      <c r="A37" s="2"/>
      <c r="B37" s="74" t="s">
        <v>492</v>
      </c>
      <c r="C37" s="74" t="s">
        <v>493</v>
      </c>
      <c r="D37" s="74" t="s">
        <v>866</v>
      </c>
      <c r="E37" s="87">
        <v>378864</v>
      </c>
      <c r="F37" s="84">
        <v>395534</v>
      </c>
      <c r="G37" s="22">
        <v>22.817374020999999</v>
      </c>
      <c r="H37" s="22">
        <v>11.881541819637686</v>
      </c>
      <c r="I37" s="22">
        <v>8.6674193365988081</v>
      </c>
      <c r="J37" s="22">
        <v>7.9773579092063382</v>
      </c>
      <c r="K37" s="22">
        <v>22.920427194000002</v>
      </c>
      <c r="L37" s="22">
        <v>11.5632418984037</v>
      </c>
      <c r="M37" s="22">
        <v>8.4352239755908993</v>
      </c>
      <c r="N37" s="22">
        <v>7.6330249693389511</v>
      </c>
      <c r="O37" s="22">
        <v>22.924881447000001</v>
      </c>
      <c r="P37" s="22">
        <v>11.354771798569679</v>
      </c>
      <c r="Q37" s="22">
        <v>8.2831479401880159</v>
      </c>
      <c r="R37" s="22">
        <v>7.6070810311163797</v>
      </c>
      <c r="S37" s="22">
        <v>22.959094189000002</v>
      </c>
      <c r="T37" s="22">
        <v>11.17183740662769</v>
      </c>
      <c r="U37" s="22">
        <v>8.149699848171343</v>
      </c>
      <c r="V37" s="22">
        <v>7.7381468346960016</v>
      </c>
      <c r="W37" s="22">
        <v>23.010188500000002</v>
      </c>
      <c r="X37" s="22">
        <v>10.91697594063888</v>
      </c>
      <c r="Y37" s="22">
        <v>7.9637819570425723</v>
      </c>
      <c r="Z37" s="22">
        <v>7.6716053141983753</v>
      </c>
      <c r="AA37" s="22">
        <v>23.083310786000002</v>
      </c>
      <c r="AB37" s="22">
        <v>10.720410529947181</v>
      </c>
      <c r="AC37" s="22">
        <v>7.820390226625916</v>
      </c>
      <c r="AD37" s="22">
        <v>7.4332118056339365</v>
      </c>
      <c r="AE37" s="22">
        <v>23.16190594</v>
      </c>
      <c r="AF37" s="22">
        <v>10.646238229532344</v>
      </c>
      <c r="AG37" s="22">
        <v>7.7662825661375248</v>
      </c>
      <c r="AH37" s="22">
        <v>7.32298597062446</v>
      </c>
      <c r="AI37" s="22">
        <v>23.244658504</v>
      </c>
      <c r="AJ37" s="22">
        <v>10.580225248051882</v>
      </c>
      <c r="AK37" s="22">
        <v>7.7181270152136019</v>
      </c>
      <c r="AL37" s="22">
        <v>7.2404065122096757</v>
      </c>
      <c r="AM37" s="22">
        <v>23.330664805000001</v>
      </c>
      <c r="AN37" s="22">
        <v>10.480134719697135</v>
      </c>
      <c r="AO37" s="22">
        <v>7.6451123682897073</v>
      </c>
      <c r="AP37" s="22">
        <v>6.8926502569378254</v>
      </c>
      <c r="AQ37" s="22">
        <v>23.423738718999999</v>
      </c>
      <c r="AR37" s="22">
        <v>10.386912920897821</v>
      </c>
      <c r="AS37" s="22">
        <v>7.5771083639465795</v>
      </c>
      <c r="AT37" s="22">
        <v>6.736788703402496</v>
      </c>
      <c r="AU37" s="22">
        <v>25.971532590999999</v>
      </c>
      <c r="AV37" s="22">
        <v>9.4759697000894025</v>
      </c>
      <c r="AW37" s="22">
        <v>6.9125879669785002</v>
      </c>
      <c r="AX37" s="22">
        <v>3.9762994651879513</v>
      </c>
      <c r="AY37" s="22">
        <v>27.301557628000001</v>
      </c>
      <c r="AZ37" s="22">
        <v>9.6365283323609781</v>
      </c>
      <c r="BA37" s="22">
        <v>7.0297132538422327</v>
      </c>
      <c r="BB37" s="22">
        <v>2.5427859628517417</v>
      </c>
      <c r="BC37" s="22">
        <v>28.137323911000003</v>
      </c>
      <c r="BD37" s="22">
        <v>9.7771560070072923</v>
      </c>
      <c r="BE37" s="22">
        <v>7.1322991846071977</v>
      </c>
      <c r="BF37" s="22">
        <v>1.3572123419544617</v>
      </c>
      <c r="BG37" s="22">
        <v>28.690495965</v>
      </c>
      <c r="BH37" s="22">
        <v>9.6817754646334109</v>
      </c>
      <c r="BI37" s="22">
        <v>7.0627204068815423</v>
      </c>
      <c r="BJ37" s="22">
        <v>0.38410441415374308</v>
      </c>
      <c r="BK37" s="25">
        <v>22.708030033</v>
      </c>
      <c r="BL37" s="25">
        <v>11.772004683082335</v>
      </c>
      <c r="BM37" s="25">
        <v>8.5875135205130242</v>
      </c>
      <c r="BN37" s="25">
        <v>8.271592295042014</v>
      </c>
      <c r="BO37" s="25">
        <v>22.718648204000001</v>
      </c>
      <c r="BP37" s="25">
        <v>11.504014486980859</v>
      </c>
      <c r="BQ37" s="25">
        <v>8.3920184035518766</v>
      </c>
      <c r="BR37" s="25">
        <v>8.1735215461476649</v>
      </c>
      <c r="BS37" s="25">
        <v>22.762396841000001</v>
      </c>
      <c r="BT37" s="25">
        <v>11.336732407697705</v>
      </c>
      <c r="BU37" s="25">
        <v>8.2699884557004211</v>
      </c>
      <c r="BV37" s="25">
        <v>8.0399999497436276</v>
      </c>
      <c r="BW37" s="25">
        <v>22.822253506000003</v>
      </c>
      <c r="BX37" s="25">
        <v>10.936438163394193</v>
      </c>
      <c r="BY37" s="25">
        <v>7.9779793775796781</v>
      </c>
      <c r="BZ37" s="25">
        <v>8.0917266118033009</v>
      </c>
      <c r="CA37" s="25">
        <v>22.887520559000002</v>
      </c>
      <c r="CB37" s="25">
        <v>10.789814581970377</v>
      </c>
      <c r="CC37" s="25">
        <v>7.8710195162985679</v>
      </c>
      <c r="CD37" s="25">
        <v>7.9996905297330816</v>
      </c>
      <c r="CE37" s="25">
        <v>22.960848278</v>
      </c>
      <c r="CF37" s="25">
        <v>10.680792960827617</v>
      </c>
      <c r="CG37" s="25">
        <v>7.7914897615290029</v>
      </c>
      <c r="CH37" s="25">
        <v>7.7307482858044576</v>
      </c>
      <c r="CI37" s="25">
        <v>23.041353293</v>
      </c>
      <c r="CJ37" s="25">
        <v>10.651352870771499</v>
      </c>
      <c r="CK37" s="25">
        <v>7.7700136257128696</v>
      </c>
      <c r="CL37" s="25">
        <v>7.5977208387281525</v>
      </c>
      <c r="CM37" s="25">
        <v>23.126077368000001</v>
      </c>
      <c r="CN37" s="25">
        <v>10.640487957903403</v>
      </c>
      <c r="CO37" s="25">
        <v>7.7620878230423989</v>
      </c>
      <c r="CP37" s="25">
        <v>7.5319722066759009</v>
      </c>
      <c r="CQ37" s="25">
        <v>23.2145929</v>
      </c>
      <c r="CR37" s="25">
        <v>10.570370372461273</v>
      </c>
      <c r="CS37" s="25">
        <v>7.710938020674809</v>
      </c>
      <c r="CT37" s="25">
        <v>7.1189757301518792</v>
      </c>
      <c r="CU37" s="25">
        <v>23.304907997000001</v>
      </c>
      <c r="CV37" s="25">
        <v>10.538270092877072</v>
      </c>
      <c r="CW37" s="25">
        <v>7.6875213136344414</v>
      </c>
      <c r="CX37" s="25">
        <v>6.9903668650107793</v>
      </c>
      <c r="CY37" s="25">
        <v>23.837873854000001</v>
      </c>
      <c r="CZ37" s="25">
        <v>10.41029750569103</v>
      </c>
      <c r="DA37" s="25">
        <v>7.5941670929812251</v>
      </c>
      <c r="DB37" s="25">
        <v>6.3299245415244005</v>
      </c>
      <c r="DC37" s="25">
        <v>24.519276673</v>
      </c>
      <c r="DD37" s="25">
        <v>10.346769410789948</v>
      </c>
      <c r="DE37" s="25">
        <v>7.547824232221112</v>
      </c>
      <c r="DF37" s="25">
        <v>5.5206598266998377</v>
      </c>
      <c r="DG37" s="25">
        <v>25.317190905</v>
      </c>
      <c r="DH37" s="25">
        <v>10.456321751280935</v>
      </c>
      <c r="DI37" s="25">
        <v>7.6277411393662646</v>
      </c>
      <c r="DJ37" s="25">
        <v>4.5009973316484224</v>
      </c>
      <c r="DK37" s="25">
        <v>26.037919580000001</v>
      </c>
      <c r="DL37" s="25">
        <v>10.512620855308297</v>
      </c>
      <c r="DM37" s="25">
        <v>7.6688105519296608</v>
      </c>
      <c r="DN37" s="25">
        <v>3.8909558598307967</v>
      </c>
      <c r="DO37" s="27">
        <v>22.817841709</v>
      </c>
      <c r="DP37" s="27">
        <v>11.768998076301036</v>
      </c>
      <c r="DQ37" s="27">
        <v>8.5853202427255653</v>
      </c>
      <c r="DR37" s="27">
        <v>7.9816760715010364</v>
      </c>
      <c r="DS37" s="27">
        <v>22.921829686999999</v>
      </c>
      <c r="DT37" s="27">
        <v>11.505197457500772</v>
      </c>
      <c r="DU37" s="27">
        <v>8.3928813640762403</v>
      </c>
      <c r="DV37" s="27">
        <v>7.6346174708212331</v>
      </c>
      <c r="DW37" s="27">
        <v>22.927676191</v>
      </c>
      <c r="DX37" s="27">
        <v>11.315140495756006</v>
      </c>
      <c r="DY37" s="27">
        <v>8.2542374565524579</v>
      </c>
      <c r="DZ37" s="27">
        <v>7.6211583421170328</v>
      </c>
      <c r="EA37" s="27">
        <v>22.963719769000001</v>
      </c>
      <c r="EB37" s="27">
        <v>10.862294908537883</v>
      </c>
      <c r="EC37" s="27">
        <v>7.9238929054218454</v>
      </c>
      <c r="ED37" s="27">
        <v>7.7431868616437907</v>
      </c>
      <c r="EE37" s="27">
        <v>23.016874831000003</v>
      </c>
      <c r="EF37" s="27">
        <v>10.783056160681276</v>
      </c>
      <c r="EG37" s="27">
        <v>7.8660893420623248</v>
      </c>
      <c r="EH37" s="27">
        <v>7.6516389315893161</v>
      </c>
      <c r="EI37" s="27">
        <v>23.091820470000002</v>
      </c>
      <c r="EJ37" s="27">
        <v>10.664498010859711</v>
      </c>
      <c r="EK37" s="27">
        <v>7.7796028223939411</v>
      </c>
      <c r="EL37" s="27">
        <v>7.4350613281411597</v>
      </c>
      <c r="EM37" s="27">
        <v>23.172190480000001</v>
      </c>
      <c r="EN37" s="27">
        <v>10.629559518117714</v>
      </c>
      <c r="EO37" s="27">
        <v>7.7541156783699989</v>
      </c>
      <c r="EP37" s="27">
        <v>7.3170902774861784</v>
      </c>
      <c r="EQ37" s="27">
        <v>23.256671271000002</v>
      </c>
      <c r="ER37" s="27">
        <v>10.595853877181117</v>
      </c>
      <c r="ES37" s="27">
        <v>7.7295278825737093</v>
      </c>
      <c r="ET37" s="27">
        <v>7.2363197315181722</v>
      </c>
      <c r="EU37" s="27">
        <v>23.343535922000001</v>
      </c>
      <c r="EV37" s="27">
        <v>10.501682459061161</v>
      </c>
      <c r="EW37" s="27">
        <v>7.6608311441572541</v>
      </c>
      <c r="EX37" s="27">
        <v>6.8943419982734557</v>
      </c>
      <c r="EY37" s="27">
        <v>23.434539743999999</v>
      </c>
      <c r="EZ37" s="27">
        <v>10.468669061116909</v>
      </c>
      <c r="FA37" s="27">
        <v>7.6367483299861236</v>
      </c>
      <c r="FB37" s="27">
        <v>6.7500676445055188</v>
      </c>
      <c r="FC37" s="27">
        <v>25.828215978999999</v>
      </c>
      <c r="FD37" s="27">
        <v>10.291154883114324</v>
      </c>
      <c r="FE37" s="27">
        <v>7.5072542085752909</v>
      </c>
      <c r="FF37" s="27">
        <v>4.1636967349521594</v>
      </c>
      <c r="FG37" s="27">
        <v>26.626845865</v>
      </c>
      <c r="FH37" s="27">
        <v>10.354887387942497</v>
      </c>
      <c r="FI37" s="27">
        <v>7.5537461835313175</v>
      </c>
      <c r="FJ37" s="27">
        <v>3.2527983936164677</v>
      </c>
      <c r="FK37" s="27">
        <v>27.422072067000002</v>
      </c>
      <c r="FL37" s="27">
        <v>10.757578322167934</v>
      </c>
      <c r="FM37" s="27">
        <v>7.8475036135821785</v>
      </c>
      <c r="FN37" s="27">
        <v>2.3341306359779104</v>
      </c>
      <c r="FO37" s="27">
        <v>27.725072750999999</v>
      </c>
      <c r="FP37" s="27">
        <v>10.829756191502671</v>
      </c>
      <c r="FQ37" s="27">
        <v>7.9001563643651131</v>
      </c>
      <c r="FR37" s="27">
        <v>1.8523115266588768</v>
      </c>
      <c r="FS37" s="28">
        <v>22.811423497</v>
      </c>
      <c r="FT37" s="28">
        <v>11.883550881454372</v>
      </c>
      <c r="FU37" s="28">
        <v>8.6688849192229078</v>
      </c>
      <c r="FV37" s="28">
        <v>7.9966884430433041</v>
      </c>
      <c r="FW37" s="28">
        <v>22.908986087999999</v>
      </c>
      <c r="FX37" s="28">
        <v>11.564392784808634</v>
      </c>
      <c r="FY37" s="28">
        <v>8.4360635312000767</v>
      </c>
      <c r="FZ37" s="28">
        <v>7.6723838494341798</v>
      </c>
      <c r="GA37" s="28">
        <v>22.909505067000001</v>
      </c>
      <c r="GB37" s="28">
        <v>11.353531103110029</v>
      </c>
      <c r="GC37" s="28">
        <v>8.28224287012379</v>
      </c>
      <c r="GD37" s="28">
        <v>7.6645429741037638</v>
      </c>
      <c r="GE37" s="28">
        <v>22.941639950000003</v>
      </c>
      <c r="GF37" s="28">
        <v>11.138119095972275</v>
      </c>
      <c r="GG37" s="28">
        <v>8.1251028099915708</v>
      </c>
      <c r="GH37" s="28">
        <v>7.8098483696164056</v>
      </c>
      <c r="GI37" s="28">
        <v>22.992869379000002</v>
      </c>
      <c r="GJ37" s="28">
        <v>10.925743965388575</v>
      </c>
      <c r="GK37" s="28">
        <v>7.9701781090246069</v>
      </c>
      <c r="GL37" s="28">
        <v>7.7562728093622564</v>
      </c>
      <c r="GM37" s="28">
        <v>23.088670033</v>
      </c>
      <c r="GN37" s="28">
        <v>10.728975652758427</v>
      </c>
      <c r="GO37" s="28">
        <v>7.8266383644687547</v>
      </c>
      <c r="GP37" s="28">
        <v>7.5121376349334401</v>
      </c>
      <c r="GQ37" s="28">
        <v>23.212959679000001</v>
      </c>
      <c r="GR37" s="28">
        <v>10.628036927775764</v>
      </c>
      <c r="GS37" s="28">
        <v>7.7530049699138175</v>
      </c>
      <c r="GT37" s="28">
        <v>7.3619018527869287</v>
      </c>
      <c r="GU37" s="28">
        <v>23.363358400000003</v>
      </c>
      <c r="GV37" s="28">
        <v>10.563065066077803</v>
      </c>
      <c r="GW37" s="28">
        <v>7.7056089013762321</v>
      </c>
      <c r="GX37" s="28">
        <v>7.2270501301423433</v>
      </c>
      <c r="GY37" s="28">
        <v>23.537381</v>
      </c>
      <c r="GZ37" s="28">
        <v>10.442341738966459</v>
      </c>
      <c r="HA37" s="28">
        <v>7.617542915019647</v>
      </c>
      <c r="HB37" s="28">
        <v>6.8136564058250304</v>
      </c>
      <c r="HC37" s="28">
        <v>23.734663074</v>
      </c>
      <c r="HD37" s="28">
        <v>10.333060750678706</v>
      </c>
      <c r="HE37" s="28">
        <v>7.5378239555288511</v>
      </c>
      <c r="HF37" s="28">
        <v>6.5865853684062792</v>
      </c>
      <c r="HG37" s="28">
        <v>27.190534249000002</v>
      </c>
      <c r="HH37" s="28">
        <v>9.3290986330094139</v>
      </c>
      <c r="HI37" s="28">
        <v>6.8054475683568318</v>
      </c>
      <c r="HJ37" s="28">
        <v>2.6644722858192615</v>
      </c>
      <c r="HK37" s="28">
        <v>29.274290659999998</v>
      </c>
      <c r="HL37" s="28">
        <v>8.9481286228873405</v>
      </c>
      <c r="HM37" s="28">
        <v>6.5275352500296986</v>
      </c>
      <c r="HN37" s="28">
        <v>-1.1299303657036397</v>
      </c>
      <c r="HO37" s="28">
        <v>30.123243309999999</v>
      </c>
      <c r="HP37" s="28">
        <v>8.8566830476147018</v>
      </c>
      <c r="HQ37" s="28">
        <v>6.4608269760197983</v>
      </c>
      <c r="HR37" s="28">
        <v>-3.536960520433194</v>
      </c>
      <c r="HS37" s="28">
        <v>30.2537302</v>
      </c>
      <c r="HT37" s="28">
        <v>8.7150774521503287</v>
      </c>
      <c r="HU37" s="28">
        <v>6.3575276656331674</v>
      </c>
      <c r="HV37" s="28">
        <v>-4.4939440032978446</v>
      </c>
      <c r="HW37" s="29">
        <v>22.819495410000002</v>
      </c>
      <c r="HX37" s="29">
        <v>11.882371513446918</v>
      </c>
      <c r="HY37" s="29">
        <v>8.6680245866812253</v>
      </c>
      <c r="HZ37" s="29">
        <v>7.9878508326051012</v>
      </c>
      <c r="IA37" s="29">
        <v>22.930925022</v>
      </c>
      <c r="IB37" s="29">
        <v>11.743688096566222</v>
      </c>
      <c r="IC37" s="29">
        <v>8.5668569648873412</v>
      </c>
      <c r="ID37" s="29">
        <v>7.6457245200675068</v>
      </c>
      <c r="IE37" s="29">
        <v>22.946128236</v>
      </c>
      <c r="IF37" s="29">
        <v>11.638527128905398</v>
      </c>
      <c r="IG37" s="29">
        <v>8.4901435030828818</v>
      </c>
      <c r="IH37" s="29">
        <v>7.6265324619708412</v>
      </c>
      <c r="II37" s="29">
        <v>22.993730408000001</v>
      </c>
      <c r="IJ37" s="29">
        <v>11.54756280872129</v>
      </c>
      <c r="IK37" s="29">
        <v>8.4237862979597882</v>
      </c>
      <c r="IL37" s="29">
        <v>7.7579416543235222</v>
      </c>
      <c r="IM37" s="29">
        <v>23.063156487000001</v>
      </c>
      <c r="IN37" s="29">
        <v>11.409198716619848</v>
      </c>
      <c r="IO37" s="29">
        <v>8.3228516191465669</v>
      </c>
      <c r="IP37" s="29">
        <v>7.6769445031964878</v>
      </c>
      <c r="IQ37" s="29">
        <v>23.202917059000001</v>
      </c>
      <c r="IR37" s="29">
        <v>11.258543946817728</v>
      </c>
      <c r="IS37" s="29">
        <v>8.2129510620677255</v>
      </c>
      <c r="IT37" s="29">
        <v>7.4055556886195433</v>
      </c>
      <c r="IU37" s="29">
        <v>23.399537124000002</v>
      </c>
      <c r="IV37" s="29">
        <v>11.141860676706266</v>
      </c>
      <c r="IW37" s="29">
        <v>8.1278322410448407</v>
      </c>
      <c r="IX37" s="29">
        <v>7.1939674120389601</v>
      </c>
      <c r="IY37" s="29">
        <v>23.875662678000001</v>
      </c>
      <c r="IZ37" s="29">
        <v>11.023833581482187</v>
      </c>
      <c r="JA37" s="29">
        <v>8.0417331183117131</v>
      </c>
      <c r="JB37" s="29">
        <v>6.7526758966631775</v>
      </c>
      <c r="JC37" s="29">
        <v>25.182017784999999</v>
      </c>
      <c r="JD37" s="29">
        <v>10.724539779546843</v>
      </c>
      <c r="JE37" s="29">
        <v>7.8234024567193714</v>
      </c>
      <c r="JF37" s="29">
        <v>5.1808596731311276</v>
      </c>
      <c r="JG37" s="29">
        <v>26.578782152000002</v>
      </c>
      <c r="JH37" s="29">
        <v>10.380380846129333</v>
      </c>
      <c r="JI37" s="29">
        <v>7.5723433063458119</v>
      </c>
      <c r="JJ37" s="29">
        <v>3.5966535743627741</v>
      </c>
      <c r="JK37" s="29">
        <v>28.586079247000001</v>
      </c>
      <c r="JL37" s="29">
        <v>9.5073103104097516</v>
      </c>
      <c r="JM37" s="29">
        <v>6.9354505058673857</v>
      </c>
      <c r="JN37" s="29">
        <v>-4.0207722179413707E-2</v>
      </c>
      <c r="JO37" s="29">
        <v>29.726912330000001</v>
      </c>
      <c r="JP37" s="29">
        <v>9.0269759901484363</v>
      </c>
      <c r="JQ37" s="29">
        <v>6.5850533066937924</v>
      </c>
      <c r="JR37" s="29">
        <v>-2.7616949277447453</v>
      </c>
      <c r="JS37" s="29">
        <v>30.24637353</v>
      </c>
      <c r="JT37" s="29">
        <v>8.7384693784115441</v>
      </c>
      <c r="JU37" s="29">
        <v>6.3745917501665108</v>
      </c>
      <c r="JV37" s="29">
        <v>-4.4467642666683496</v>
      </c>
      <c r="JW37" s="29">
        <v>30.030530779999999</v>
      </c>
      <c r="JX37" s="29">
        <v>8.6525909705966786</v>
      </c>
      <c r="JY37" s="29">
        <v>6.3119446473081391</v>
      </c>
      <c r="JZ37" s="29">
        <v>-4.0961872182120906</v>
      </c>
    </row>
    <row r="38" spans="1:286" ht="15" thickBot="1" x14ac:dyDescent="0.4">
      <c r="A38" s="2"/>
      <c r="B38" s="74" t="s">
        <v>494</v>
      </c>
      <c r="C38" s="74" t="s">
        <v>481</v>
      </c>
      <c r="D38" s="74" t="s">
        <v>867</v>
      </c>
      <c r="E38" s="87">
        <v>366258</v>
      </c>
      <c r="F38" s="84">
        <v>399876</v>
      </c>
      <c r="G38" s="22">
        <v>28.777055054263158</v>
      </c>
      <c r="H38" s="22">
        <v>10.38902115637643</v>
      </c>
      <c r="I38" s="22">
        <v>7.4667940609844186</v>
      </c>
      <c r="J38" s="22">
        <v>9.7864320242095957</v>
      </c>
      <c r="K38" s="22">
        <v>28.875748503263157</v>
      </c>
      <c r="L38" s="22">
        <v>10.22651116670618</v>
      </c>
      <c r="M38" s="22">
        <v>7.3499949316481858</v>
      </c>
      <c r="N38" s="22">
        <v>9.293161695006745</v>
      </c>
      <c r="O38" s="22">
        <v>28.930608627263158</v>
      </c>
      <c r="P38" s="22">
        <v>10.227361492019137</v>
      </c>
      <c r="Q38" s="22">
        <v>7.3506060771931923</v>
      </c>
      <c r="R38" s="22">
        <v>9.0593000399616521</v>
      </c>
      <c r="S38" s="22">
        <v>29.020691376263159</v>
      </c>
      <c r="T38" s="22">
        <v>10.186424401952914</v>
      </c>
      <c r="U38" s="22">
        <v>7.32118378452678</v>
      </c>
      <c r="V38" s="22">
        <v>8.8112475669791053</v>
      </c>
      <c r="W38" s="22">
        <v>29.14334503526316</v>
      </c>
      <c r="X38" s="22">
        <v>10.008878501193392</v>
      </c>
      <c r="Y38" s="22">
        <v>7.1935780498392869</v>
      </c>
      <c r="Z38" s="22">
        <v>8.2893160734862263</v>
      </c>
      <c r="AA38" s="22">
        <v>29.295710466263159</v>
      </c>
      <c r="AB38" s="22">
        <v>9.8133036792152932</v>
      </c>
      <c r="AC38" s="22">
        <v>7.053014574489362</v>
      </c>
      <c r="AD38" s="22">
        <v>7.7580590427562548</v>
      </c>
      <c r="AE38" s="22">
        <v>29.471307322263158</v>
      </c>
      <c r="AF38" s="22">
        <v>9.6155321835120802</v>
      </c>
      <c r="AG38" s="22">
        <v>6.910872306481525</v>
      </c>
      <c r="AH38" s="22">
        <v>7.3392043794626787</v>
      </c>
      <c r="AI38" s="22">
        <v>29.664058256263157</v>
      </c>
      <c r="AJ38" s="22">
        <v>9.3522012810419284</v>
      </c>
      <c r="AK38" s="22">
        <v>6.7216112019903678</v>
      </c>
      <c r="AL38" s="22">
        <v>6.850037069136711</v>
      </c>
      <c r="AM38" s="22">
        <v>29.870047684263156</v>
      </c>
      <c r="AN38" s="22">
        <v>9.1284105056238527</v>
      </c>
      <c r="AO38" s="22">
        <v>6.5607683653416826</v>
      </c>
      <c r="AP38" s="22">
        <v>6.2535502426750966</v>
      </c>
      <c r="AQ38" s="22">
        <v>30.106991914263158</v>
      </c>
      <c r="AR38" s="22">
        <v>9.063475345614421</v>
      </c>
      <c r="AS38" s="22">
        <v>6.5140981872941666</v>
      </c>
      <c r="AT38" s="22">
        <v>5.6859465732754302</v>
      </c>
      <c r="AU38" s="22">
        <v>31.306603070263158</v>
      </c>
      <c r="AV38" s="22">
        <v>8.2065397656500441</v>
      </c>
      <c r="AW38" s="22">
        <v>5.8982017132363556</v>
      </c>
      <c r="AX38" s="22">
        <v>2.8267435516947081</v>
      </c>
      <c r="AY38" s="22">
        <v>32.556090800263156</v>
      </c>
      <c r="AZ38" s="22">
        <v>7.6396899667525116</v>
      </c>
      <c r="BA38" s="22">
        <v>5.4907956017105839</v>
      </c>
      <c r="BB38" s="22">
        <v>1.0897298667658397</v>
      </c>
      <c r="BC38" s="22">
        <v>33.468769666263157</v>
      </c>
      <c r="BD38" s="22">
        <v>7.8744978538641401</v>
      </c>
      <c r="BE38" s="22">
        <v>5.6595566534561863</v>
      </c>
      <c r="BF38" s="22">
        <v>0.28577531914598353</v>
      </c>
      <c r="BG38" s="22">
        <v>34.217603748263159</v>
      </c>
      <c r="BH38" s="22">
        <v>8.489539502442323</v>
      </c>
      <c r="BI38" s="22">
        <v>6.1015991962267337</v>
      </c>
      <c r="BJ38" s="22">
        <v>0.20934934138717765</v>
      </c>
      <c r="BK38" s="25">
        <v>28.726178890263157</v>
      </c>
      <c r="BL38" s="25">
        <v>10.468994126161858</v>
      </c>
      <c r="BM38" s="25">
        <v>7.5242722090067291</v>
      </c>
      <c r="BN38" s="25">
        <v>10.076007480101648</v>
      </c>
      <c r="BO38" s="25">
        <v>28.781245824263159</v>
      </c>
      <c r="BP38" s="25">
        <v>10.391060340453</v>
      </c>
      <c r="BQ38" s="25">
        <v>7.4682596627310129</v>
      </c>
      <c r="BR38" s="25">
        <v>9.7948514653048306</v>
      </c>
      <c r="BS38" s="25">
        <v>28.871435636263158</v>
      </c>
      <c r="BT38" s="25">
        <v>10.271767165732708</v>
      </c>
      <c r="BU38" s="25">
        <v>7.382521309222053</v>
      </c>
      <c r="BV38" s="25">
        <v>9.3652221084775995</v>
      </c>
      <c r="BW38" s="25">
        <v>28.973434495263156</v>
      </c>
      <c r="BX38" s="25">
        <v>10.15853137166456</v>
      </c>
      <c r="BY38" s="25">
        <v>7.3011365144553242</v>
      </c>
      <c r="BZ38" s="25">
        <v>8.9936962927215092</v>
      </c>
      <c r="CA38" s="25">
        <v>29.092032366263158</v>
      </c>
      <c r="CB38" s="25">
        <v>10.002836384835287</v>
      </c>
      <c r="CC38" s="25">
        <v>7.1892354618457306</v>
      </c>
      <c r="CD38" s="25">
        <v>8.3885773960307723</v>
      </c>
      <c r="CE38" s="25">
        <v>29.226472060263156</v>
      </c>
      <c r="CF38" s="25">
        <v>9.8366306581704954</v>
      </c>
      <c r="CG38" s="25">
        <v>7.0697801335638584</v>
      </c>
      <c r="CH38" s="25">
        <v>7.7980658969295291</v>
      </c>
      <c r="CI38" s="25">
        <v>29.378255886263158</v>
      </c>
      <c r="CJ38" s="25">
        <v>9.7424400810354523</v>
      </c>
      <c r="CK38" s="25">
        <v>7.0020835112000688</v>
      </c>
      <c r="CL38" s="25">
        <v>7.2977041596365027</v>
      </c>
      <c r="CM38" s="25">
        <v>29.542258993263157</v>
      </c>
      <c r="CN38" s="25">
        <v>9.6126869266527173</v>
      </c>
      <c r="CO38" s="25">
        <v>6.9088273643546687</v>
      </c>
      <c r="CP38" s="25">
        <v>6.7015152846379742</v>
      </c>
      <c r="CQ38" s="25">
        <v>29.717962849263159</v>
      </c>
      <c r="CR38" s="25">
        <v>9.4291076847543547</v>
      </c>
      <c r="CS38" s="25">
        <v>6.7768853485964859</v>
      </c>
      <c r="CT38" s="25">
        <v>5.8484894551925635</v>
      </c>
      <c r="CU38" s="25">
        <v>29.902592273263156</v>
      </c>
      <c r="CV38" s="25">
        <v>9.164860375824837</v>
      </c>
      <c r="CW38" s="25">
        <v>6.5869656047392864</v>
      </c>
      <c r="CX38" s="25">
        <v>4.5253811328505584</v>
      </c>
      <c r="CY38" s="25">
        <v>30.512252766263156</v>
      </c>
      <c r="CZ38" s="25">
        <v>8.7004758565439229</v>
      </c>
      <c r="DA38" s="25">
        <v>6.2532033071765731</v>
      </c>
      <c r="DB38" s="25">
        <v>3.2128724437492231</v>
      </c>
      <c r="DC38" s="25">
        <v>31.137593663263157</v>
      </c>
      <c r="DD38" s="25">
        <v>8.4981390386931377</v>
      </c>
      <c r="DE38" s="25">
        <v>6.1077798522518094</v>
      </c>
      <c r="DF38" s="25">
        <v>2.4206714250773622</v>
      </c>
      <c r="DG38" s="25">
        <v>31.720144386263158</v>
      </c>
      <c r="DH38" s="25">
        <v>9.0458210019698502</v>
      </c>
      <c r="DI38" s="25">
        <v>6.5014096629094666</v>
      </c>
      <c r="DJ38" s="25">
        <v>1.7922509342593038</v>
      </c>
      <c r="DK38" s="25">
        <v>32.206964371263155</v>
      </c>
      <c r="DL38" s="25">
        <v>9.6058309192777305</v>
      </c>
      <c r="DM38" s="25">
        <v>6.903899816862074</v>
      </c>
      <c r="DN38" s="25">
        <v>1.6756707993957036</v>
      </c>
      <c r="DO38" s="27">
        <v>28.778296764263157</v>
      </c>
      <c r="DP38" s="27">
        <v>10.471835658614864</v>
      </c>
      <c r="DQ38" s="27">
        <v>7.5263144743294035</v>
      </c>
      <c r="DR38" s="27">
        <v>9.8050498354494842</v>
      </c>
      <c r="DS38" s="27">
        <v>28.877803886263159</v>
      </c>
      <c r="DT38" s="27">
        <v>10.452390319942076</v>
      </c>
      <c r="DU38" s="27">
        <v>7.5123387265539074</v>
      </c>
      <c r="DV38" s="27">
        <v>9.3337123194510809</v>
      </c>
      <c r="DW38" s="27">
        <v>28.932953023263156</v>
      </c>
      <c r="DX38" s="27">
        <v>10.302709267123069</v>
      </c>
      <c r="DY38" s="27">
        <v>7.4047600067295773</v>
      </c>
      <c r="DZ38" s="27">
        <v>9.1221554048960201</v>
      </c>
      <c r="EA38" s="27">
        <v>29.024020653263157</v>
      </c>
      <c r="EB38" s="27">
        <v>10.026024365530716</v>
      </c>
      <c r="EC38" s="27">
        <v>7.2059011201341043</v>
      </c>
      <c r="ED38" s="27">
        <v>8.8945873515332785</v>
      </c>
      <c r="EE38" s="27">
        <v>29.147276842263157</v>
      </c>
      <c r="EF38" s="27">
        <v>9.749911385664058</v>
      </c>
      <c r="EG38" s="27">
        <v>7.0074532849438089</v>
      </c>
      <c r="EH38" s="27">
        <v>8.4008011098244992</v>
      </c>
      <c r="EI38" s="27">
        <v>29.299482619263159</v>
      </c>
      <c r="EJ38" s="27">
        <v>9.6828171836927872</v>
      </c>
      <c r="EK38" s="27">
        <v>6.9592313609275998</v>
      </c>
      <c r="EL38" s="27">
        <v>7.8983171494893369</v>
      </c>
      <c r="EM38" s="27">
        <v>29.474669374263158</v>
      </c>
      <c r="EN38" s="27">
        <v>9.5703313479557099</v>
      </c>
      <c r="EO38" s="27">
        <v>6.8783855759798076</v>
      </c>
      <c r="EP38" s="27">
        <v>7.5049087637474727</v>
      </c>
      <c r="EQ38" s="27">
        <v>29.666922096263157</v>
      </c>
      <c r="ER38" s="27">
        <v>9.416362574270277</v>
      </c>
      <c r="ES38" s="27">
        <v>6.7677251867451762</v>
      </c>
      <c r="ET38" s="27">
        <v>7.0432295532873326</v>
      </c>
      <c r="EU38" s="27">
        <v>29.869998191263157</v>
      </c>
      <c r="EV38" s="27">
        <v>9.1948325856068109</v>
      </c>
      <c r="EW38" s="27">
        <v>6.6085072220510641</v>
      </c>
      <c r="EX38" s="27">
        <v>6.4850434027046937</v>
      </c>
      <c r="EY38" s="27">
        <v>30.095470076263158</v>
      </c>
      <c r="EZ38" s="27">
        <v>8.8844381437221358</v>
      </c>
      <c r="FA38" s="27">
        <v>6.3854206251194023</v>
      </c>
      <c r="FB38" s="27">
        <v>5.9772046694334868</v>
      </c>
      <c r="FC38" s="27">
        <v>31.165860175263155</v>
      </c>
      <c r="FD38" s="27">
        <v>8.3492886161055662</v>
      </c>
      <c r="FE38" s="27">
        <v>6.0007981227296074</v>
      </c>
      <c r="FF38" s="27">
        <v>3.2638562285917025</v>
      </c>
      <c r="FG38" s="27">
        <v>32.083478662263161</v>
      </c>
      <c r="FH38" s="27">
        <v>7.8719099510861872</v>
      </c>
      <c r="FI38" s="27">
        <v>5.6576966767748447</v>
      </c>
      <c r="FJ38" s="27">
        <v>1.9140531410388348</v>
      </c>
      <c r="FK38" s="27">
        <v>32.813702245263158</v>
      </c>
      <c r="FL38" s="27">
        <v>8.376744243089977</v>
      </c>
      <c r="FM38" s="27">
        <v>6.0205310224342137</v>
      </c>
      <c r="FN38" s="27">
        <v>1.3113046926615937</v>
      </c>
      <c r="FO38" s="27">
        <v>33.375588762263156</v>
      </c>
      <c r="FP38" s="27">
        <v>8.8222780356918502</v>
      </c>
      <c r="FQ38" s="27">
        <v>6.3407449315690219</v>
      </c>
      <c r="FR38" s="27">
        <v>1.4313557471888352</v>
      </c>
      <c r="FS38" s="28">
        <v>28.774295881263157</v>
      </c>
      <c r="FT38" s="28">
        <v>10.389925470598127</v>
      </c>
      <c r="FU38" s="28">
        <v>7.4674440094211567</v>
      </c>
      <c r="FV38" s="28">
        <v>9.8133768503590737</v>
      </c>
      <c r="FW38" s="28">
        <v>28.876363738263159</v>
      </c>
      <c r="FX38" s="28">
        <v>10.264073949974994</v>
      </c>
      <c r="FY38" s="28">
        <v>7.3769920435804774</v>
      </c>
      <c r="FZ38" s="28">
        <v>9.3480350084146586</v>
      </c>
      <c r="GA38" s="28">
        <v>28.945132088263158</v>
      </c>
      <c r="GB38" s="28">
        <v>10.269783277076213</v>
      </c>
      <c r="GC38" s="28">
        <v>7.3810954493826131</v>
      </c>
      <c r="GD38" s="28">
        <v>9.1484166275167702</v>
      </c>
      <c r="GE38" s="28">
        <v>29.063999076263158</v>
      </c>
      <c r="GF38" s="28">
        <v>10.200272557049495</v>
      </c>
      <c r="GG38" s="28">
        <v>7.3311367262596283</v>
      </c>
      <c r="GH38" s="28">
        <v>8.9463103891123836</v>
      </c>
      <c r="GI38" s="28">
        <v>29.232530343263157</v>
      </c>
      <c r="GJ38" s="28">
        <v>10.00223449110929</v>
      </c>
      <c r="GK38" s="28">
        <v>7.1888028689737968</v>
      </c>
      <c r="GL38" s="28">
        <v>8.4802076206411456</v>
      </c>
      <c r="GM38" s="28">
        <v>29.463869716263158</v>
      </c>
      <c r="GN38" s="28">
        <v>9.770487100262919</v>
      </c>
      <c r="GO38" s="28">
        <v>7.022241456154048</v>
      </c>
      <c r="GP38" s="28">
        <v>7.9995764605854198</v>
      </c>
      <c r="GQ38" s="28">
        <v>29.759392902263158</v>
      </c>
      <c r="GR38" s="28">
        <v>9.4922518846685762</v>
      </c>
      <c r="GS38" s="28">
        <v>6.8222683283602477</v>
      </c>
      <c r="GT38" s="28">
        <v>7.6190179328699976</v>
      </c>
      <c r="GU38" s="28">
        <v>30.10592981326316</v>
      </c>
      <c r="GV38" s="28">
        <v>9.3159173600493386</v>
      </c>
      <c r="GW38" s="28">
        <v>6.695533233556314</v>
      </c>
      <c r="GX38" s="28">
        <v>7.1687347576747413</v>
      </c>
      <c r="GY38" s="28">
        <v>30.489748835263157</v>
      </c>
      <c r="GZ38" s="28">
        <v>9.2275813823998334</v>
      </c>
      <c r="HA38" s="28">
        <v>6.6320444271176306</v>
      </c>
      <c r="HB38" s="28">
        <v>6.6290007836280225</v>
      </c>
      <c r="HC38" s="28">
        <v>30.921712170263156</v>
      </c>
      <c r="HD38" s="28">
        <v>9.0642784306322035</v>
      </c>
      <c r="HE38" s="28">
        <v>6.5146753803088879</v>
      </c>
      <c r="HF38" s="28">
        <v>6.0297502388570265</v>
      </c>
      <c r="HG38" s="28">
        <v>32.990032450263158</v>
      </c>
      <c r="HH38" s="28">
        <v>7.8750849832468965</v>
      </c>
      <c r="HI38" s="28">
        <v>5.6599786349039292</v>
      </c>
      <c r="HJ38" s="28">
        <v>2.4424394805590168</v>
      </c>
      <c r="HK38" s="28">
        <v>35.174162045263159</v>
      </c>
      <c r="HL38" s="28">
        <v>6.090893269660028</v>
      </c>
      <c r="HM38" s="28">
        <v>4.3776449202891188</v>
      </c>
      <c r="HN38" s="28">
        <v>-4.0807169118558626</v>
      </c>
      <c r="HO38" s="28">
        <v>33.314893733633724</v>
      </c>
      <c r="HP38" s="28">
        <v>5.4850432327979952</v>
      </c>
      <c r="HQ38" s="28">
        <v>3.9422085698383267</v>
      </c>
      <c r="HR38" s="28">
        <v>-9.1577370509954505</v>
      </c>
      <c r="HS38" s="28">
        <v>32.432471129364409</v>
      </c>
      <c r="HT38" s="28">
        <v>5.3397590793285525</v>
      </c>
      <c r="HU38" s="28">
        <v>3.8377899881498134</v>
      </c>
      <c r="HV38" s="28">
        <v>-12.395188127564069</v>
      </c>
      <c r="HW38" s="29">
        <v>28.772703972263159</v>
      </c>
      <c r="HX38" s="29">
        <v>10.394422129650753</v>
      </c>
      <c r="HY38" s="29">
        <v>7.4706758468197938</v>
      </c>
      <c r="HZ38" s="29">
        <v>9.8269352492062012</v>
      </c>
      <c r="IA38" s="29">
        <v>28.882108767263158</v>
      </c>
      <c r="IB38" s="29">
        <v>10.427019942301934</v>
      </c>
      <c r="IC38" s="29">
        <v>7.4941045366107986</v>
      </c>
      <c r="ID38" s="29">
        <v>9.3390451726224697</v>
      </c>
      <c r="IE38" s="29">
        <v>28.96262809626316</v>
      </c>
      <c r="IF38" s="29">
        <v>10.411109105174566</v>
      </c>
      <c r="IG38" s="29">
        <v>7.4826691046889948</v>
      </c>
      <c r="IH38" s="29">
        <v>9.1483598502105679</v>
      </c>
      <c r="II38" s="29">
        <v>29.086024282263157</v>
      </c>
      <c r="IJ38" s="29">
        <v>10.1748795734113</v>
      </c>
      <c r="IK38" s="29">
        <v>7.3128862889406143</v>
      </c>
      <c r="IL38" s="29">
        <v>8.9852706473054162</v>
      </c>
      <c r="IM38" s="29">
        <v>29.261182192263156</v>
      </c>
      <c r="IN38" s="29">
        <v>9.906015109334394</v>
      </c>
      <c r="IO38" s="29">
        <v>7.1196481047689488</v>
      </c>
      <c r="IP38" s="29">
        <v>8.5628532468512439</v>
      </c>
      <c r="IQ38" s="29">
        <v>29.502601101263156</v>
      </c>
      <c r="IR38" s="29">
        <v>9.9022120311917661</v>
      </c>
      <c r="IS38" s="29">
        <v>7.1169147576266729</v>
      </c>
      <c r="IT38" s="29">
        <v>8.1445796032404481</v>
      </c>
      <c r="IU38" s="29">
        <v>29.82119203726316</v>
      </c>
      <c r="IV38" s="29">
        <v>9.7890578020179184</v>
      </c>
      <c r="IW38" s="29">
        <v>7.0355885851554589</v>
      </c>
      <c r="IX38" s="29">
        <v>7.8190050933220476</v>
      </c>
      <c r="IY38" s="29">
        <v>30.190828026263159</v>
      </c>
      <c r="IZ38" s="29">
        <v>9.6381326290547591</v>
      </c>
      <c r="JA38" s="29">
        <v>6.9271156916872725</v>
      </c>
      <c r="JB38" s="29">
        <v>7.4392452730614487</v>
      </c>
      <c r="JC38" s="29">
        <v>30.620816940263158</v>
      </c>
      <c r="JD38" s="29">
        <v>9.4119119080910085</v>
      </c>
      <c r="JE38" s="29">
        <v>6.7645264053302023</v>
      </c>
      <c r="JF38" s="29">
        <v>6.8770804650638304</v>
      </c>
      <c r="JG38" s="29">
        <v>31.198237279263157</v>
      </c>
      <c r="JH38" s="29">
        <v>9.0288572388067347</v>
      </c>
      <c r="JI38" s="29">
        <v>6.4892174723140554</v>
      </c>
      <c r="JJ38" s="29">
        <v>5.2756324971279014</v>
      </c>
      <c r="JK38" s="29">
        <v>33.645053262263161</v>
      </c>
      <c r="JL38" s="29">
        <v>7.002339638569735</v>
      </c>
      <c r="JM38" s="29">
        <v>5.0327193716587528</v>
      </c>
      <c r="JN38" s="29">
        <v>-2.1799185713611742</v>
      </c>
      <c r="JO38" s="29">
        <v>32.428419002498721</v>
      </c>
      <c r="JP38" s="29">
        <v>5.3390919275369013</v>
      </c>
      <c r="JQ38" s="29">
        <v>3.837310493021187</v>
      </c>
      <c r="JR38" s="29">
        <v>-7.9229338396452249</v>
      </c>
      <c r="JS38" s="29">
        <v>34.897411553598076</v>
      </c>
      <c r="JT38" s="29">
        <v>5.7455927254237054</v>
      </c>
      <c r="JU38" s="29">
        <v>4.129470620309375</v>
      </c>
      <c r="JV38" s="29">
        <v>-11.274919763440309</v>
      </c>
      <c r="JW38" s="29">
        <v>34.619731363311558</v>
      </c>
      <c r="JX38" s="29">
        <v>5.6998747993576382</v>
      </c>
      <c r="JY38" s="29">
        <v>4.0966122466770223</v>
      </c>
      <c r="JZ38" s="29">
        <v>-10.253225370904737</v>
      </c>
    </row>
    <row r="39" spans="1:286" ht="15" thickBot="1" x14ac:dyDescent="0.4">
      <c r="A39" s="2"/>
      <c r="B39" s="74" t="s">
        <v>495</v>
      </c>
      <c r="C39" s="74" t="s">
        <v>496</v>
      </c>
      <c r="D39" s="74" t="s">
        <v>861</v>
      </c>
      <c r="E39" s="87">
        <v>393008</v>
      </c>
      <c r="F39" s="84">
        <v>403366</v>
      </c>
      <c r="G39" s="22">
        <v>16.510344580684212</v>
      </c>
      <c r="H39" s="22">
        <v>13.61114982344019</v>
      </c>
      <c r="I39" s="22">
        <v>9.929144294896437</v>
      </c>
      <c r="J39" s="22">
        <v>11.344448334978493</v>
      </c>
      <c r="K39" s="22">
        <v>16.564742925684211</v>
      </c>
      <c r="L39" s="22">
        <v>11.247255873777078</v>
      </c>
      <c r="M39" s="22">
        <v>8.2047165699428266</v>
      </c>
      <c r="N39" s="22">
        <v>11.112000439938347</v>
      </c>
      <c r="O39" s="22">
        <v>16.590963085684212</v>
      </c>
      <c r="P39" s="22">
        <v>8.8885886604625046</v>
      </c>
      <c r="Q39" s="22">
        <v>6.4841016763862127</v>
      </c>
      <c r="R39" s="22">
        <v>11.094154938885625</v>
      </c>
      <c r="S39" s="22">
        <v>16.634613047684212</v>
      </c>
      <c r="T39" s="22">
        <v>6.4719676343655994</v>
      </c>
      <c r="U39" s="22">
        <v>4.7212102832671432</v>
      </c>
      <c r="V39" s="22">
        <v>10.952320196777521</v>
      </c>
      <c r="W39" s="22">
        <v>16.696731037684209</v>
      </c>
      <c r="X39" s="22">
        <v>4.0819166841870658</v>
      </c>
      <c r="Y39" s="22">
        <v>2.9777013906085066</v>
      </c>
      <c r="Z39" s="22">
        <v>10.789544776334077</v>
      </c>
      <c r="AA39" s="22">
        <v>13.774261346332608</v>
      </c>
      <c r="AB39" s="22">
        <v>2.2343203506580047</v>
      </c>
      <c r="AC39" s="22">
        <v>1.6299055884684803</v>
      </c>
      <c r="AD39" s="22">
        <v>10.544859781605778</v>
      </c>
      <c r="AE39" s="22">
        <v>13.334550195596538</v>
      </c>
      <c r="AF39" s="22">
        <v>2.1629948873319855</v>
      </c>
      <c r="AG39" s="22">
        <v>1.577874656001278</v>
      </c>
      <c r="AH39" s="22">
        <v>10.307641712819965</v>
      </c>
      <c r="AI39" s="22">
        <v>12.844051801117985</v>
      </c>
      <c r="AJ39" s="22">
        <v>2.0834312347198405</v>
      </c>
      <c r="AK39" s="22">
        <v>1.5198340791460792</v>
      </c>
      <c r="AL39" s="22">
        <v>9.9877178832725448</v>
      </c>
      <c r="AM39" s="22">
        <v>11.956045161641736</v>
      </c>
      <c r="AN39" s="22">
        <v>1.9393878442095049</v>
      </c>
      <c r="AO39" s="22">
        <v>1.4147564312136323</v>
      </c>
      <c r="AP39" s="22">
        <v>9.6509652663390284</v>
      </c>
      <c r="AQ39" s="22">
        <v>11.653313758484446</v>
      </c>
      <c r="AR39" s="22">
        <v>1.8902818400579515</v>
      </c>
      <c r="AS39" s="22">
        <v>1.3789342848636685</v>
      </c>
      <c r="AT39" s="22">
        <v>9.283626097352526</v>
      </c>
      <c r="AU39" s="22">
        <v>12.302971529834908</v>
      </c>
      <c r="AV39" s="22">
        <v>1.9956627053540741</v>
      </c>
      <c r="AW39" s="22">
        <v>1.4558081589315528</v>
      </c>
      <c r="AX39" s="22">
        <v>7.9771680429187093</v>
      </c>
      <c r="AY39" s="22">
        <v>17.937558758684212</v>
      </c>
      <c r="AZ39" s="22">
        <v>5.2497141608411786</v>
      </c>
      <c r="BA39" s="22">
        <v>3.8295933911613274</v>
      </c>
      <c r="BB39" s="22">
        <v>7.2768899237375901</v>
      </c>
      <c r="BC39" s="22">
        <v>18.160191397684208</v>
      </c>
      <c r="BD39" s="22">
        <v>11.07872777188258</v>
      </c>
      <c r="BE39" s="22">
        <v>8.081777665944152</v>
      </c>
      <c r="BF39" s="22">
        <v>7.0510345815669684</v>
      </c>
      <c r="BG39" s="22">
        <v>18.307078905684211</v>
      </c>
      <c r="BH39" s="22">
        <v>12.104890354125768</v>
      </c>
      <c r="BI39" s="22">
        <v>8.8303489829367479</v>
      </c>
      <c r="BJ39" s="22">
        <v>7.0875711886813342</v>
      </c>
      <c r="BK39" s="25">
        <v>16.465065835684211</v>
      </c>
      <c r="BL39" s="25">
        <v>13.57909295848485</v>
      </c>
      <c r="BM39" s="25">
        <v>9.905759258223382</v>
      </c>
      <c r="BN39" s="25">
        <v>11.515730382670158</v>
      </c>
      <c r="BO39" s="25">
        <v>16.489359268684211</v>
      </c>
      <c r="BP39" s="25">
        <v>11.168347935166434</v>
      </c>
      <c r="BQ39" s="25">
        <v>8.1471543273225411</v>
      </c>
      <c r="BR39" s="25">
        <v>11.420485140263732</v>
      </c>
      <c r="BS39" s="25">
        <v>16.537105866684211</v>
      </c>
      <c r="BT39" s="25">
        <v>8.7585577300204989</v>
      </c>
      <c r="BU39" s="25">
        <v>6.3892459229850651</v>
      </c>
      <c r="BV39" s="25">
        <v>11.29230373504773</v>
      </c>
      <c r="BW39" s="25">
        <v>16.594656859684211</v>
      </c>
      <c r="BX39" s="25">
        <v>6.2754140375535332</v>
      </c>
      <c r="BY39" s="25">
        <v>4.5778271709111991</v>
      </c>
      <c r="BZ39" s="25">
        <v>11.05656967197312</v>
      </c>
      <c r="CA39" s="25">
        <v>16.66041392168421</v>
      </c>
      <c r="CB39" s="25">
        <v>3.874408159594438</v>
      </c>
      <c r="CC39" s="25">
        <v>2.8263268109566817</v>
      </c>
      <c r="CD39" s="25">
        <v>10.927121738897737</v>
      </c>
      <c r="CE39" s="25">
        <v>12.362774369703519</v>
      </c>
      <c r="CF39" s="25">
        <v>2.0053633127976198</v>
      </c>
      <c r="CG39" s="25">
        <v>1.4628846170048626</v>
      </c>
      <c r="CH39" s="25">
        <v>10.680503530904645</v>
      </c>
      <c r="CI39" s="25">
        <v>11.950505076841255</v>
      </c>
      <c r="CJ39" s="25">
        <v>1.9384891880926465</v>
      </c>
      <c r="CK39" s="25">
        <v>1.4141008740879284</v>
      </c>
      <c r="CL39" s="25">
        <v>10.43983550863239</v>
      </c>
      <c r="CM39" s="25">
        <v>11.504012537735166</v>
      </c>
      <c r="CN39" s="25">
        <v>1.8660637170304677</v>
      </c>
      <c r="CO39" s="25">
        <v>1.3612675012920612</v>
      </c>
      <c r="CP39" s="25">
        <v>10.151094739561287</v>
      </c>
      <c r="CQ39" s="25">
        <v>11.023709827173903</v>
      </c>
      <c r="CR39" s="25">
        <v>1.7881539043951096</v>
      </c>
      <c r="CS39" s="25">
        <v>1.3044333776743331</v>
      </c>
      <c r="CT39" s="25">
        <v>9.8396740532463305</v>
      </c>
      <c r="CU39" s="25">
        <v>10.541465665105825</v>
      </c>
      <c r="CV39" s="25">
        <v>1.7099291692748047</v>
      </c>
      <c r="CW39" s="25">
        <v>1.2473695224883463</v>
      </c>
      <c r="CX39" s="25">
        <v>9.531359365818453</v>
      </c>
      <c r="CY39" s="25">
        <v>10.845922438117364</v>
      </c>
      <c r="CZ39" s="25">
        <v>1.7593150453469515</v>
      </c>
      <c r="DA39" s="25">
        <v>1.2833958315078648</v>
      </c>
      <c r="DB39" s="25">
        <v>8.6172344304282973</v>
      </c>
      <c r="DC39" s="25">
        <v>17.466617063684211</v>
      </c>
      <c r="DD39" s="25">
        <v>3.8721031950236635</v>
      </c>
      <c r="DE39" s="25">
        <v>2.8246453713931832</v>
      </c>
      <c r="DF39" s="25">
        <v>7.9439449246170728</v>
      </c>
      <c r="DG39" s="25">
        <v>17.594140841684212</v>
      </c>
      <c r="DH39" s="25">
        <v>7.6681453263281654</v>
      </c>
      <c r="DI39" s="25">
        <v>5.5938052557637867</v>
      </c>
      <c r="DJ39" s="25">
        <v>7.524922371714414</v>
      </c>
      <c r="DK39" s="25">
        <v>17.679997630684213</v>
      </c>
      <c r="DL39" s="25">
        <v>8.7748867958895538</v>
      </c>
      <c r="DM39" s="25">
        <v>6.401157749195038</v>
      </c>
      <c r="DN39" s="25">
        <v>7.2303975183087204</v>
      </c>
      <c r="DO39" s="27">
        <v>16.510358563684211</v>
      </c>
      <c r="DP39" s="27">
        <v>13.578841647599996</v>
      </c>
      <c r="DQ39" s="27">
        <v>9.905575930431759</v>
      </c>
      <c r="DR39" s="27">
        <v>11.352202237762331</v>
      </c>
      <c r="DS39" s="27">
        <v>16.564785498684209</v>
      </c>
      <c r="DT39" s="27">
        <v>11.178469169543112</v>
      </c>
      <c r="DU39" s="27">
        <v>8.1545376268873913</v>
      </c>
      <c r="DV39" s="27">
        <v>11.126374727964023</v>
      </c>
      <c r="DW39" s="27">
        <v>16.591046640684212</v>
      </c>
      <c r="DX39" s="27">
        <v>8.6673766049858614</v>
      </c>
      <c r="DY39" s="27">
        <v>6.3227305617419765</v>
      </c>
      <c r="DZ39" s="27">
        <v>11.114506768088548</v>
      </c>
      <c r="EA39" s="27">
        <v>16.634751344684211</v>
      </c>
      <c r="EB39" s="27">
        <v>6.2123174901598786</v>
      </c>
      <c r="EC39" s="27">
        <v>4.5317991180495332</v>
      </c>
      <c r="ED39" s="27">
        <v>10.974955448679276</v>
      </c>
      <c r="EE39" s="27">
        <v>16.696682492684211</v>
      </c>
      <c r="EF39" s="27">
        <v>3.8161429141964476</v>
      </c>
      <c r="EG39" s="27">
        <v>2.7838231256370256</v>
      </c>
      <c r="EH39" s="27">
        <v>10.820137865201707</v>
      </c>
      <c r="EI39" s="27">
        <v>10.917178143332276</v>
      </c>
      <c r="EJ39" s="27">
        <v>1.770873419931194</v>
      </c>
      <c r="EK39" s="27">
        <v>1.2918275048455401</v>
      </c>
      <c r="EL39" s="27">
        <v>10.585076978794815</v>
      </c>
      <c r="EM39" s="27">
        <v>10.791395300884698</v>
      </c>
      <c r="EN39" s="27">
        <v>1.7504702086389197</v>
      </c>
      <c r="EO39" s="27">
        <v>1.2769436462716397</v>
      </c>
      <c r="EP39" s="27">
        <v>10.356208633854017</v>
      </c>
      <c r="EQ39" s="27">
        <v>10.475203259007779</v>
      </c>
      <c r="ER39" s="27">
        <v>1.6991807568041897</v>
      </c>
      <c r="ES39" s="27">
        <v>1.2395287052358606</v>
      </c>
      <c r="ET39" s="27">
        <v>10.052292913867491</v>
      </c>
      <c r="EU39" s="27">
        <v>10.049049336475569</v>
      </c>
      <c r="EV39" s="27">
        <v>1.6300544089234763</v>
      </c>
      <c r="EW39" s="27">
        <v>1.1891019968688128</v>
      </c>
      <c r="EX39" s="27">
        <v>9.7192501544981162</v>
      </c>
      <c r="EY39" s="27">
        <v>9.5588886768752044</v>
      </c>
      <c r="EZ39" s="27">
        <v>1.5505455402226049</v>
      </c>
      <c r="FA39" s="27">
        <v>1.1311013841141591</v>
      </c>
      <c r="FB39" s="27">
        <v>9.4204108972835261</v>
      </c>
      <c r="FC39" s="27">
        <v>10.624139232224531</v>
      </c>
      <c r="FD39" s="27">
        <v>1.723339633097897</v>
      </c>
      <c r="FE39" s="27">
        <v>1.2571522691400407</v>
      </c>
      <c r="FF39" s="27">
        <v>8.2450340127555677</v>
      </c>
      <c r="FG39" s="27">
        <v>17.864634121684212</v>
      </c>
      <c r="FH39" s="27">
        <v>5.1351049903906487</v>
      </c>
      <c r="FI39" s="27">
        <v>3.745987596964429</v>
      </c>
      <c r="FJ39" s="27">
        <v>7.6381746221378073</v>
      </c>
      <c r="FK39" s="27">
        <v>18.067452417684212</v>
      </c>
      <c r="FL39" s="27">
        <v>11.221771551472941</v>
      </c>
      <c r="FM39" s="27">
        <v>8.1861261116275656</v>
      </c>
      <c r="FN39" s="27">
        <v>7.4290762479747592</v>
      </c>
      <c r="FO39" s="27">
        <v>18.20756325068421</v>
      </c>
      <c r="FP39" s="27">
        <v>12.324292073918979</v>
      </c>
      <c r="FQ39" s="27">
        <v>8.9903994829043263</v>
      </c>
      <c r="FR39" s="27">
        <v>7.449435794236571</v>
      </c>
      <c r="FS39" s="28">
        <v>16.50618944368421</v>
      </c>
      <c r="FT39" s="28">
        <v>13.613698232176077</v>
      </c>
      <c r="FU39" s="28">
        <v>9.9310033235890316</v>
      </c>
      <c r="FV39" s="28">
        <v>11.359840108774179</v>
      </c>
      <c r="FW39" s="28">
        <v>16.564454258684211</v>
      </c>
      <c r="FX39" s="28">
        <v>11.259514885735403</v>
      </c>
      <c r="FY39" s="28">
        <v>8.2136593484902676</v>
      </c>
      <c r="FZ39" s="28">
        <v>11.145589576267621</v>
      </c>
      <c r="GA39" s="28">
        <v>16.590899616684212</v>
      </c>
      <c r="GB39" s="28">
        <v>8.8819594664959212</v>
      </c>
      <c r="GC39" s="28">
        <v>6.4792657716825772</v>
      </c>
      <c r="GD39" s="28">
        <v>11.14988410936323</v>
      </c>
      <c r="GE39" s="28">
        <v>16.647490979684211</v>
      </c>
      <c r="GF39" s="28">
        <v>6.4701987388900921</v>
      </c>
      <c r="GG39" s="28">
        <v>4.719919898645216</v>
      </c>
      <c r="GH39" s="28">
        <v>11.014845544972541</v>
      </c>
      <c r="GI39" s="28">
        <v>16.731472785684211</v>
      </c>
      <c r="GJ39" s="28">
        <v>4.0747444959408003</v>
      </c>
      <c r="GK39" s="28">
        <v>2.9724693791376833</v>
      </c>
      <c r="GL39" s="28">
        <v>10.873992156707196</v>
      </c>
      <c r="GM39" s="28">
        <v>13.623419330445582</v>
      </c>
      <c r="GN39" s="28">
        <v>2.2098522955400881</v>
      </c>
      <c r="GO39" s="28">
        <v>1.6120564829165827</v>
      </c>
      <c r="GP39" s="28">
        <v>10.596421089731452</v>
      </c>
      <c r="GQ39" s="28">
        <v>13.103676684010251</v>
      </c>
      <c r="GR39" s="28">
        <v>2.1255449383006018</v>
      </c>
      <c r="GS39" s="28">
        <v>1.5505554395799908</v>
      </c>
      <c r="GT39" s="28">
        <v>10.297572704454316</v>
      </c>
      <c r="GU39" s="28">
        <v>12.293319283753629</v>
      </c>
      <c r="GV39" s="28">
        <v>1.9940970163267855</v>
      </c>
      <c r="GW39" s="28">
        <v>1.4546660105844591</v>
      </c>
      <c r="GX39" s="28">
        <v>9.9559537308522046</v>
      </c>
      <c r="GY39" s="28">
        <v>11.908646472374553</v>
      </c>
      <c r="GZ39" s="28">
        <v>1.9316993117095476</v>
      </c>
      <c r="HA39" s="28">
        <v>1.4091477537985466</v>
      </c>
      <c r="HB39" s="28">
        <v>9.6495682301285832</v>
      </c>
      <c r="HC39" s="28">
        <v>11.229641765598332</v>
      </c>
      <c r="HD39" s="28">
        <v>1.8215580855198317</v>
      </c>
      <c r="HE39" s="28">
        <v>1.3288012627349348</v>
      </c>
      <c r="HF39" s="28">
        <v>9.3580509602247144</v>
      </c>
      <c r="HG39" s="28">
        <v>10.595817785159971</v>
      </c>
      <c r="HH39" s="28">
        <v>1.7187456164791199</v>
      </c>
      <c r="HI39" s="28">
        <v>1.253800997976863</v>
      </c>
      <c r="HJ39" s="28">
        <v>7.5022055862717636</v>
      </c>
      <c r="HK39" s="28">
        <v>18.64227338968421</v>
      </c>
      <c r="HL39" s="28">
        <v>4.2319430055335943</v>
      </c>
      <c r="HM39" s="28">
        <v>3.0871435032885715</v>
      </c>
      <c r="HN39" s="28">
        <v>3.4358306991165897</v>
      </c>
      <c r="HO39" s="28">
        <v>18.980423651684212</v>
      </c>
      <c r="HP39" s="28">
        <v>9.3856915953726592</v>
      </c>
      <c r="HQ39" s="28">
        <v>6.8467313464850106</v>
      </c>
      <c r="HR39" s="28">
        <v>0.22050556672908783</v>
      </c>
      <c r="HS39" s="28">
        <v>19.175679563684213</v>
      </c>
      <c r="HT39" s="28">
        <v>9.9784514673435059</v>
      </c>
      <c r="HU39" s="28">
        <v>7.2791414203853879</v>
      </c>
      <c r="HV39" s="28">
        <v>-2.0501853346135661</v>
      </c>
      <c r="HW39" s="29">
        <v>16.498535847684209</v>
      </c>
      <c r="HX39" s="29">
        <v>13.618354573869791</v>
      </c>
      <c r="HY39" s="29">
        <v>9.9344000600266558</v>
      </c>
      <c r="HZ39" s="29">
        <v>11.369210862919974</v>
      </c>
      <c r="IA39" s="29">
        <v>16.554815568684212</v>
      </c>
      <c r="IB39" s="29">
        <v>13.115660963871655</v>
      </c>
      <c r="IC39" s="29">
        <v>9.5676920702873769</v>
      </c>
      <c r="ID39" s="29">
        <v>11.151218734729866</v>
      </c>
      <c r="IE39" s="29">
        <v>16.582540746684209</v>
      </c>
      <c r="IF39" s="29">
        <v>12.609775859931503</v>
      </c>
      <c r="IG39" s="29">
        <v>9.1986559301509878</v>
      </c>
      <c r="IH39" s="29">
        <v>11.163787894353412</v>
      </c>
      <c r="II39" s="29">
        <v>16.633165302684212</v>
      </c>
      <c r="IJ39" s="29">
        <v>12.053163325662716</v>
      </c>
      <c r="IK39" s="29">
        <v>8.7926148358427696</v>
      </c>
      <c r="IL39" s="29">
        <v>11.076643851721844</v>
      </c>
      <c r="IM39" s="29">
        <v>16.710622921684212</v>
      </c>
      <c r="IN39" s="29">
        <v>11.434676452161371</v>
      </c>
      <c r="IO39" s="29">
        <v>8.3414372725102055</v>
      </c>
      <c r="IP39" s="29">
        <v>10.978277707984523</v>
      </c>
      <c r="IQ39" s="29">
        <v>16.80974161368421</v>
      </c>
      <c r="IR39" s="29">
        <v>11.339614573627975</v>
      </c>
      <c r="IS39" s="29">
        <v>8.2720909556195839</v>
      </c>
      <c r="IT39" s="29">
        <v>10.754244054104149</v>
      </c>
      <c r="IU39" s="29">
        <v>16.930813576684212</v>
      </c>
      <c r="IV39" s="29">
        <v>11.263921532024424</v>
      </c>
      <c r="IW39" s="29">
        <v>8.2168739356065537</v>
      </c>
      <c r="IX39" s="29">
        <v>10.50888235148552</v>
      </c>
      <c r="IY39" s="29">
        <v>17.063734891684209</v>
      </c>
      <c r="IZ39" s="29">
        <v>11.220429931384734</v>
      </c>
      <c r="JA39" s="29">
        <v>8.1851474184519315</v>
      </c>
      <c r="JB39" s="29">
        <v>10.231527314803373</v>
      </c>
      <c r="JC39" s="29">
        <v>17.213215981684211</v>
      </c>
      <c r="JD39" s="29">
        <v>11.173630237337521</v>
      </c>
      <c r="JE39" s="29">
        <v>8.1510076932134705</v>
      </c>
      <c r="JF39" s="29">
        <v>9.8770395665820736</v>
      </c>
      <c r="JG39" s="29">
        <v>17.407796341684211</v>
      </c>
      <c r="JH39" s="29">
        <v>10.97613739404974</v>
      </c>
      <c r="JI39" s="29">
        <v>8.0069394136301568</v>
      </c>
      <c r="JJ39" s="29">
        <v>8.9109091623697818</v>
      </c>
      <c r="JK39" s="29">
        <v>18.073574926684209</v>
      </c>
      <c r="JL39" s="29">
        <v>12.074660935691668</v>
      </c>
      <c r="JM39" s="29">
        <v>8.8082970430583032</v>
      </c>
      <c r="JN39" s="29">
        <v>4.3743638898265722</v>
      </c>
      <c r="JO39" s="29">
        <v>18.488095834684209</v>
      </c>
      <c r="JP39" s="29">
        <v>11.034440458224019</v>
      </c>
      <c r="JQ39" s="29">
        <v>8.0494706872205839</v>
      </c>
      <c r="JR39" s="29">
        <v>0.73281441064809272</v>
      </c>
      <c r="JS39" s="29">
        <v>18.645942633684211</v>
      </c>
      <c r="JT39" s="29">
        <v>10.382892639127252</v>
      </c>
      <c r="JU39" s="29">
        <v>7.5741756243673439</v>
      </c>
      <c r="JV39" s="29">
        <v>-1.4027943534608127</v>
      </c>
      <c r="JW39" s="29">
        <v>18.590840273684211</v>
      </c>
      <c r="JX39" s="29">
        <v>10.270370823485267</v>
      </c>
      <c r="JY39" s="29">
        <v>7.4920925264420708</v>
      </c>
      <c r="JZ39" s="29">
        <v>-0.88852549666483327</v>
      </c>
    </row>
    <row r="40" spans="1:286" ht="15" thickBot="1" x14ac:dyDescent="0.4">
      <c r="A40" s="2"/>
      <c r="B40" s="74" t="s">
        <v>497</v>
      </c>
      <c r="C40" s="74" t="s">
        <v>498</v>
      </c>
      <c r="D40" s="74" t="s">
        <v>859</v>
      </c>
      <c r="E40" s="87">
        <v>382454</v>
      </c>
      <c r="F40" s="84">
        <v>388020</v>
      </c>
      <c r="G40" s="22">
        <v>15.087081723000001</v>
      </c>
      <c r="H40" s="22">
        <v>15.087081723000001</v>
      </c>
      <c r="I40" s="22">
        <v>15.087081723000001</v>
      </c>
      <c r="J40" s="22">
        <v>9.825223125970318</v>
      </c>
      <c r="K40" s="22">
        <v>15.105635414</v>
      </c>
      <c r="L40" s="22">
        <v>15.105635414</v>
      </c>
      <c r="M40" s="22">
        <v>15.105635414</v>
      </c>
      <c r="N40" s="22">
        <v>9.7769100921357275</v>
      </c>
      <c r="O40" s="22">
        <v>15.121961176999999</v>
      </c>
      <c r="P40" s="22">
        <v>15.121961176999999</v>
      </c>
      <c r="Q40" s="22">
        <v>15.121961176999999</v>
      </c>
      <c r="R40" s="22">
        <v>9.7067642717422391</v>
      </c>
      <c r="S40" s="22">
        <v>15.143599504000001</v>
      </c>
      <c r="T40" s="22">
        <v>15.143599504000001</v>
      </c>
      <c r="U40" s="22">
        <v>15.143599504000001</v>
      </c>
      <c r="V40" s="22">
        <v>9.6497953124475337</v>
      </c>
      <c r="W40" s="22">
        <v>15.175754569</v>
      </c>
      <c r="X40" s="22">
        <v>15.175754569</v>
      </c>
      <c r="Y40" s="22">
        <v>15.175754569</v>
      </c>
      <c r="Z40" s="22">
        <v>9.5443606804575012</v>
      </c>
      <c r="AA40" s="22">
        <v>15.212908038</v>
      </c>
      <c r="AB40" s="22">
        <v>15.212908038</v>
      </c>
      <c r="AC40" s="22">
        <v>15.212908038</v>
      </c>
      <c r="AD40" s="22">
        <v>9.4223629300476404</v>
      </c>
      <c r="AE40" s="22">
        <v>15.253880251</v>
      </c>
      <c r="AF40" s="22">
        <v>15.253880251</v>
      </c>
      <c r="AG40" s="22">
        <v>15.253880251</v>
      </c>
      <c r="AH40" s="22">
        <v>9.2917410743106537</v>
      </c>
      <c r="AI40" s="22">
        <v>15.296428038</v>
      </c>
      <c r="AJ40" s="22">
        <v>15.296428038</v>
      </c>
      <c r="AK40" s="22">
        <v>15.296428038</v>
      </c>
      <c r="AL40" s="22">
        <v>9.1557747992396799</v>
      </c>
      <c r="AM40" s="22">
        <v>15.33678623</v>
      </c>
      <c r="AN40" s="22">
        <v>15.33678623</v>
      </c>
      <c r="AO40" s="22">
        <v>15.33678623</v>
      </c>
      <c r="AP40" s="22">
        <v>9.0204374861173768</v>
      </c>
      <c r="AQ40" s="22">
        <v>15.381664403</v>
      </c>
      <c r="AR40" s="22">
        <v>15.381664403</v>
      </c>
      <c r="AS40" s="22">
        <v>15.381664403</v>
      </c>
      <c r="AT40" s="22">
        <v>8.8589072717803976</v>
      </c>
      <c r="AU40" s="22">
        <v>15.564571139</v>
      </c>
      <c r="AV40" s="22">
        <v>15.564571139</v>
      </c>
      <c r="AW40" s="22">
        <v>15.564571139</v>
      </c>
      <c r="AX40" s="22">
        <v>8.2309906275499429</v>
      </c>
      <c r="AY40" s="22">
        <v>15.693815351</v>
      </c>
      <c r="AZ40" s="22">
        <v>15.693815351</v>
      </c>
      <c r="BA40" s="22">
        <v>15.693815351</v>
      </c>
      <c r="BB40" s="22">
        <v>7.9259395052602066</v>
      </c>
      <c r="BC40" s="22">
        <v>15.762537037</v>
      </c>
      <c r="BD40" s="22">
        <v>15.762537037</v>
      </c>
      <c r="BE40" s="22">
        <v>15.762537037</v>
      </c>
      <c r="BF40" s="22">
        <v>7.8628842978002531</v>
      </c>
      <c r="BG40" s="22">
        <v>15.800143707</v>
      </c>
      <c r="BH40" s="22">
        <v>15.800143707</v>
      </c>
      <c r="BI40" s="22">
        <v>15.800143707</v>
      </c>
      <c r="BJ40" s="22">
        <v>7.9088285269632301</v>
      </c>
      <c r="BK40" s="25">
        <v>15.082698699</v>
      </c>
      <c r="BL40" s="25">
        <v>15.082698699</v>
      </c>
      <c r="BM40" s="25">
        <v>15.082698699</v>
      </c>
      <c r="BN40" s="25">
        <v>9.8503947289994578</v>
      </c>
      <c r="BO40" s="25">
        <v>15.097446640999999</v>
      </c>
      <c r="BP40" s="25">
        <v>15.097446640999999</v>
      </c>
      <c r="BQ40" s="25">
        <v>15.097446640999999</v>
      </c>
      <c r="BR40" s="25">
        <v>9.8214757607514134</v>
      </c>
      <c r="BS40" s="25">
        <v>15.118160464000001</v>
      </c>
      <c r="BT40" s="25">
        <v>15.118160464000001</v>
      </c>
      <c r="BU40" s="25">
        <v>15.118160464000001</v>
      </c>
      <c r="BV40" s="25">
        <v>9.7324399245325655</v>
      </c>
      <c r="BW40" s="25">
        <v>15.134997272</v>
      </c>
      <c r="BX40" s="25">
        <v>15.134997272</v>
      </c>
      <c r="BY40" s="25">
        <v>15.134997272</v>
      </c>
      <c r="BZ40" s="25">
        <v>9.6796522083353889</v>
      </c>
      <c r="CA40" s="25">
        <v>15.160897796</v>
      </c>
      <c r="CB40" s="25">
        <v>15.160897796</v>
      </c>
      <c r="CC40" s="25">
        <v>15.160897796</v>
      </c>
      <c r="CD40" s="25">
        <v>9.5849077464470831</v>
      </c>
      <c r="CE40" s="25">
        <v>15.190268237</v>
      </c>
      <c r="CF40" s="25">
        <v>15.190268237</v>
      </c>
      <c r="CG40" s="25">
        <v>15.190268237</v>
      </c>
      <c r="CH40" s="25">
        <v>9.4758236366954076</v>
      </c>
      <c r="CI40" s="25">
        <v>15.222168507999999</v>
      </c>
      <c r="CJ40" s="25">
        <v>15.222168507999999</v>
      </c>
      <c r="CK40" s="25">
        <v>15.222168507999999</v>
      </c>
      <c r="CL40" s="25">
        <v>9.3582090260941762</v>
      </c>
      <c r="CM40" s="25">
        <v>15.255797789000001</v>
      </c>
      <c r="CN40" s="25">
        <v>15.255797789000001</v>
      </c>
      <c r="CO40" s="25">
        <v>15.255797789000001</v>
      </c>
      <c r="CP40" s="25">
        <v>9.2361755335113696</v>
      </c>
      <c r="CQ40" s="25">
        <v>15.290837866</v>
      </c>
      <c r="CR40" s="25">
        <v>15.290837866</v>
      </c>
      <c r="CS40" s="25">
        <v>15.290837866</v>
      </c>
      <c r="CT40" s="25">
        <v>9.1127619809237395</v>
      </c>
      <c r="CU40" s="25">
        <v>15.327068649000001</v>
      </c>
      <c r="CV40" s="25">
        <v>15.327068649000001</v>
      </c>
      <c r="CW40" s="25">
        <v>15.327068649000001</v>
      </c>
      <c r="CX40" s="25">
        <v>8.9825566899632925</v>
      </c>
      <c r="CY40" s="25">
        <v>15.419179873999999</v>
      </c>
      <c r="CZ40" s="25">
        <v>15.419179873999999</v>
      </c>
      <c r="DA40" s="25">
        <v>15.419179873999999</v>
      </c>
      <c r="DB40" s="25">
        <v>8.5325945990396974</v>
      </c>
      <c r="DC40" s="25">
        <v>15.482283654</v>
      </c>
      <c r="DD40" s="25">
        <v>15.482283654</v>
      </c>
      <c r="DE40" s="25">
        <v>15.482283654</v>
      </c>
      <c r="DF40" s="25">
        <v>8.233539259044079</v>
      </c>
      <c r="DG40" s="25">
        <v>15.519346149</v>
      </c>
      <c r="DH40" s="25">
        <v>15.519346149</v>
      </c>
      <c r="DI40" s="25">
        <v>15.519346149</v>
      </c>
      <c r="DJ40" s="25">
        <v>8.0784150980145704</v>
      </c>
      <c r="DK40" s="25">
        <v>15.540959847</v>
      </c>
      <c r="DL40" s="25">
        <v>15.540959847</v>
      </c>
      <c r="DM40" s="25">
        <v>15.540959847</v>
      </c>
      <c r="DN40" s="25">
        <v>7.9702455555334799</v>
      </c>
      <c r="DO40" s="27">
        <v>15.087081723000001</v>
      </c>
      <c r="DP40" s="27">
        <v>15.087081723000001</v>
      </c>
      <c r="DQ40" s="27">
        <v>15.087081723000001</v>
      </c>
      <c r="DR40" s="27">
        <v>9.8321894985145377</v>
      </c>
      <c r="DS40" s="27">
        <v>15.105635415</v>
      </c>
      <c r="DT40" s="27">
        <v>15.105635415</v>
      </c>
      <c r="DU40" s="27">
        <v>15.105635415</v>
      </c>
      <c r="DV40" s="27">
        <v>9.7875157743560983</v>
      </c>
      <c r="DW40" s="27">
        <v>15.121961175999999</v>
      </c>
      <c r="DX40" s="27">
        <v>15.121961175999999</v>
      </c>
      <c r="DY40" s="27">
        <v>15.121961175999999</v>
      </c>
      <c r="DZ40" s="27">
        <v>9.7214026249358678</v>
      </c>
      <c r="EA40" s="27">
        <v>15.143599504000001</v>
      </c>
      <c r="EB40" s="27">
        <v>15.143599504000001</v>
      </c>
      <c r="EC40" s="27">
        <v>15.143599504000001</v>
      </c>
      <c r="ED40" s="27">
        <v>9.6671745451332427</v>
      </c>
      <c r="EE40" s="27">
        <v>15.175663910000001</v>
      </c>
      <c r="EF40" s="27">
        <v>15.175663910000001</v>
      </c>
      <c r="EG40" s="27">
        <v>15.175663910000001</v>
      </c>
      <c r="EH40" s="27">
        <v>9.5658236256691964</v>
      </c>
      <c r="EI40" s="27">
        <v>15.212664666</v>
      </c>
      <c r="EJ40" s="27">
        <v>15.212664666</v>
      </c>
      <c r="EK40" s="27">
        <v>15.212664666</v>
      </c>
      <c r="EL40" s="27">
        <v>9.4481171955607444</v>
      </c>
      <c r="EM40" s="27">
        <v>15.253500011</v>
      </c>
      <c r="EN40" s="27">
        <v>15.253500011</v>
      </c>
      <c r="EO40" s="27">
        <v>15.253500011</v>
      </c>
      <c r="EP40" s="27">
        <v>9.3217097645585056</v>
      </c>
      <c r="EQ40" s="27">
        <v>15.295864534</v>
      </c>
      <c r="ER40" s="27">
        <v>15.295864534</v>
      </c>
      <c r="ES40" s="27">
        <v>15.295864534</v>
      </c>
      <c r="ET40" s="27">
        <v>9.1898524373127</v>
      </c>
      <c r="EU40" s="27">
        <v>15.335686514000001</v>
      </c>
      <c r="EV40" s="27">
        <v>15.335686514000001</v>
      </c>
      <c r="EW40" s="27">
        <v>15.335686514000001</v>
      </c>
      <c r="EX40" s="27">
        <v>9.0605728952064375</v>
      </c>
      <c r="EY40" s="27">
        <v>15.378356566000001</v>
      </c>
      <c r="EZ40" s="27">
        <v>15.378356566000001</v>
      </c>
      <c r="FA40" s="27">
        <v>15.378356566000001</v>
      </c>
      <c r="FB40" s="27">
        <v>8.9139807691404584</v>
      </c>
      <c r="FC40" s="27">
        <v>15.550731537000001</v>
      </c>
      <c r="FD40" s="27">
        <v>15.550731537000001</v>
      </c>
      <c r="FE40" s="27">
        <v>15.550731537000001</v>
      </c>
      <c r="FF40" s="27">
        <v>8.3628596742340111</v>
      </c>
      <c r="FG40" s="27">
        <v>15.670846899000001</v>
      </c>
      <c r="FH40" s="27">
        <v>15.670846899000001</v>
      </c>
      <c r="FI40" s="27">
        <v>15.670846899000001</v>
      </c>
      <c r="FJ40" s="27">
        <v>8.0980183875466665</v>
      </c>
      <c r="FK40" s="27">
        <v>15.739886310999999</v>
      </c>
      <c r="FL40" s="27">
        <v>15.739886310999999</v>
      </c>
      <c r="FM40" s="27">
        <v>15.739886310999999</v>
      </c>
      <c r="FN40" s="27">
        <v>8.0406924399215818</v>
      </c>
      <c r="FO40" s="27">
        <v>15.776175104</v>
      </c>
      <c r="FP40" s="27">
        <v>15.776175104</v>
      </c>
      <c r="FQ40" s="27">
        <v>15.776175104</v>
      </c>
      <c r="FR40" s="27">
        <v>8.0561983891414499</v>
      </c>
      <c r="FS40" s="28">
        <v>15.088764212999999</v>
      </c>
      <c r="FT40" s="28">
        <v>15.088764212999999</v>
      </c>
      <c r="FU40" s="28">
        <v>15.088764212999999</v>
      </c>
      <c r="FV40" s="28">
        <v>9.8248822669927911</v>
      </c>
      <c r="FW40" s="28">
        <v>15.111693224</v>
      </c>
      <c r="FX40" s="28">
        <v>15.111693224</v>
      </c>
      <c r="FY40" s="28">
        <v>15.111693224</v>
      </c>
      <c r="FZ40" s="28">
        <v>9.7757076808515606</v>
      </c>
      <c r="GA40" s="28">
        <v>15.138413552999999</v>
      </c>
      <c r="GB40" s="28">
        <v>15.138413552999999</v>
      </c>
      <c r="GC40" s="28">
        <v>15.138413552999999</v>
      </c>
      <c r="GD40" s="28">
        <v>9.7014453254778754</v>
      </c>
      <c r="GE40" s="28">
        <v>15.176676950999999</v>
      </c>
      <c r="GF40" s="28">
        <v>15.176676950999999</v>
      </c>
      <c r="GG40" s="28">
        <v>15.176676950999999</v>
      </c>
      <c r="GH40" s="28">
        <v>9.6351085548340816</v>
      </c>
      <c r="GI40" s="28">
        <v>15.21042248</v>
      </c>
      <c r="GJ40" s="28">
        <v>15.21042248</v>
      </c>
      <c r="GK40" s="28">
        <v>15.21042248</v>
      </c>
      <c r="GL40" s="28">
        <v>9.5262159970402216</v>
      </c>
      <c r="GM40" s="28">
        <v>15.254610461</v>
      </c>
      <c r="GN40" s="28">
        <v>15.254610461</v>
      </c>
      <c r="GO40" s="28">
        <v>15.254610461</v>
      </c>
      <c r="GP40" s="28">
        <v>9.3972292966234239</v>
      </c>
      <c r="GQ40" s="28">
        <v>15.308053851</v>
      </c>
      <c r="GR40" s="28">
        <v>15.308053851</v>
      </c>
      <c r="GS40" s="28">
        <v>15.308053851</v>
      </c>
      <c r="GT40" s="28">
        <v>9.2495268100627399</v>
      </c>
      <c r="GU40" s="28">
        <v>15.36942992</v>
      </c>
      <c r="GV40" s="28">
        <v>15.36942992</v>
      </c>
      <c r="GW40" s="28">
        <v>15.36942992</v>
      </c>
      <c r="GX40" s="28">
        <v>9.0914412780048899</v>
      </c>
      <c r="GY40" s="28">
        <v>15.436700235</v>
      </c>
      <c r="GZ40" s="28">
        <v>15.436700235</v>
      </c>
      <c r="HA40" s="28">
        <v>15.436700235</v>
      </c>
      <c r="HB40" s="28">
        <v>8.9586796280094489</v>
      </c>
      <c r="HC40" s="28">
        <v>15.512001735</v>
      </c>
      <c r="HD40" s="28">
        <v>15.512001735</v>
      </c>
      <c r="HE40" s="28">
        <v>15.512001735</v>
      </c>
      <c r="HF40" s="28">
        <v>8.8157374687019754</v>
      </c>
      <c r="HG40" s="28">
        <v>15.759470113999999</v>
      </c>
      <c r="HH40" s="28">
        <v>15.759470113999999</v>
      </c>
      <c r="HI40" s="28">
        <v>15.759470113999999</v>
      </c>
      <c r="HJ40" s="28">
        <v>8.10351616363468</v>
      </c>
      <c r="HK40" s="28">
        <v>15.958361047</v>
      </c>
      <c r="HL40" s="28">
        <v>15.958361047</v>
      </c>
      <c r="HM40" s="28">
        <v>15.958361047</v>
      </c>
      <c r="HN40" s="28">
        <v>6.748369262800753</v>
      </c>
      <c r="HO40" s="28">
        <v>16.063647040999999</v>
      </c>
      <c r="HP40" s="28">
        <v>16.063647040999999</v>
      </c>
      <c r="HQ40" s="28">
        <v>16.063647040999999</v>
      </c>
      <c r="HR40" s="28">
        <v>5.7242115139838514</v>
      </c>
      <c r="HS40" s="28">
        <v>16.127217854000001</v>
      </c>
      <c r="HT40" s="28">
        <v>16.127217854000001</v>
      </c>
      <c r="HU40" s="28">
        <v>16.127217854000001</v>
      </c>
      <c r="HV40" s="28">
        <v>4.9090920800329148</v>
      </c>
      <c r="HW40" s="29">
        <v>15.085709906</v>
      </c>
      <c r="HX40" s="29">
        <v>15.085709906</v>
      </c>
      <c r="HY40" s="29">
        <v>15.085709906</v>
      </c>
      <c r="HZ40" s="29">
        <v>9.8295105627731374</v>
      </c>
      <c r="IA40" s="29">
        <v>15.108346426000001</v>
      </c>
      <c r="IB40" s="29">
        <v>15.108346426000001</v>
      </c>
      <c r="IC40" s="29">
        <v>15.108346426000001</v>
      </c>
      <c r="ID40" s="29">
        <v>9.775941690463771</v>
      </c>
      <c r="IE40" s="29">
        <v>15.135622518</v>
      </c>
      <c r="IF40" s="29">
        <v>15.135622518</v>
      </c>
      <c r="IG40" s="29">
        <v>15.135622518</v>
      </c>
      <c r="IH40" s="29">
        <v>9.7037926238971917</v>
      </c>
      <c r="II40" s="29">
        <v>15.174269304999999</v>
      </c>
      <c r="IJ40" s="29">
        <v>15.174269304999999</v>
      </c>
      <c r="IK40" s="29">
        <v>15.174269304999999</v>
      </c>
      <c r="IL40" s="29">
        <v>9.648058004449485</v>
      </c>
      <c r="IM40" s="29">
        <v>15.207215519</v>
      </c>
      <c r="IN40" s="29">
        <v>15.207215519</v>
      </c>
      <c r="IO40" s="29">
        <v>15.207215519</v>
      </c>
      <c r="IP40" s="29">
        <v>9.552810946466348</v>
      </c>
      <c r="IQ40" s="29">
        <v>15.247234582000001</v>
      </c>
      <c r="IR40" s="29">
        <v>15.247234582000001</v>
      </c>
      <c r="IS40" s="29">
        <v>15.247234582000001</v>
      </c>
      <c r="IT40" s="29">
        <v>9.4432043536515273</v>
      </c>
      <c r="IU40" s="29">
        <v>15.297184297999999</v>
      </c>
      <c r="IV40" s="29">
        <v>15.297184297999999</v>
      </c>
      <c r="IW40" s="29">
        <v>15.297184297999999</v>
      </c>
      <c r="IX40" s="29">
        <v>9.3142302789016735</v>
      </c>
      <c r="IY40" s="29">
        <v>15.352521549</v>
      </c>
      <c r="IZ40" s="29">
        <v>15.352521549</v>
      </c>
      <c r="JA40" s="29">
        <v>15.352521549</v>
      </c>
      <c r="JB40" s="29">
        <v>9.178706503752224</v>
      </c>
      <c r="JC40" s="29">
        <v>15.412793195999999</v>
      </c>
      <c r="JD40" s="29">
        <v>15.412793195999999</v>
      </c>
      <c r="JE40" s="29">
        <v>15.412793195999999</v>
      </c>
      <c r="JF40" s="29">
        <v>9.051620377189824</v>
      </c>
      <c r="JG40" s="29">
        <v>15.490086081999999</v>
      </c>
      <c r="JH40" s="29">
        <v>15.490086081999999</v>
      </c>
      <c r="JI40" s="29">
        <v>15.490086081999999</v>
      </c>
      <c r="JJ40" s="29">
        <v>8.7092197053756735</v>
      </c>
      <c r="JK40" s="29">
        <v>15.740812259</v>
      </c>
      <c r="JL40" s="29">
        <v>15.740812259</v>
      </c>
      <c r="JM40" s="29">
        <v>15.740812259</v>
      </c>
      <c r="JN40" s="29">
        <v>7.1220730663295013</v>
      </c>
      <c r="JO40" s="29">
        <v>15.881534313</v>
      </c>
      <c r="JP40" s="29">
        <v>15.881534313</v>
      </c>
      <c r="JQ40" s="29">
        <v>15.881534313</v>
      </c>
      <c r="JR40" s="29">
        <v>5.9073167815876975</v>
      </c>
      <c r="JS40" s="29">
        <v>15.92293916</v>
      </c>
      <c r="JT40" s="29">
        <v>15.92293916</v>
      </c>
      <c r="JU40" s="29">
        <v>15.92293916</v>
      </c>
      <c r="JV40" s="29">
        <v>5.2049414261425948</v>
      </c>
      <c r="JW40" s="29">
        <v>15.895431440999999</v>
      </c>
      <c r="JX40" s="29">
        <v>15.895431440999999</v>
      </c>
      <c r="JY40" s="29">
        <v>15.895431440999999</v>
      </c>
      <c r="JZ40" s="29">
        <v>5.3327526777242351</v>
      </c>
    </row>
    <row r="41" spans="1:286" ht="15" thickBot="1" x14ac:dyDescent="0.4">
      <c r="A41" s="2"/>
      <c r="B41" s="74" t="s">
        <v>499</v>
      </c>
      <c r="C41" s="74" t="s">
        <v>454</v>
      </c>
      <c r="D41" s="74" t="s">
        <v>860</v>
      </c>
      <c r="E41" s="87">
        <v>366887</v>
      </c>
      <c r="F41" s="84">
        <v>470130</v>
      </c>
      <c r="G41" s="22">
        <v>6.7854590452105263</v>
      </c>
      <c r="H41" s="22">
        <v>6.7854590452105263</v>
      </c>
      <c r="I41" s="22">
        <v>6.7854590452105263</v>
      </c>
      <c r="J41" s="22">
        <v>5.2492554183646734</v>
      </c>
      <c r="K41" s="22">
        <v>6.814560667210527</v>
      </c>
      <c r="L41" s="22">
        <v>6.814560667210527</v>
      </c>
      <c r="M41" s="22">
        <v>6.814560667210527</v>
      </c>
      <c r="N41" s="22">
        <v>5.0463964634476923</v>
      </c>
      <c r="O41" s="22">
        <v>6.8297717302105267</v>
      </c>
      <c r="P41" s="22">
        <v>6.8297717302105267</v>
      </c>
      <c r="Q41" s="22">
        <v>6.8297717302105267</v>
      </c>
      <c r="R41" s="22">
        <v>5.0396380142012873</v>
      </c>
      <c r="S41" s="22">
        <v>6.8522864362105267</v>
      </c>
      <c r="T41" s="22">
        <v>6.8522864362105267</v>
      </c>
      <c r="U41" s="22">
        <v>6.8522864362105267</v>
      </c>
      <c r="V41" s="22">
        <v>4.9142116642815967</v>
      </c>
      <c r="W41" s="22">
        <v>6.879623191210527</v>
      </c>
      <c r="X41" s="22">
        <v>6.879623191210527</v>
      </c>
      <c r="Y41" s="22">
        <v>6.879623191210527</v>
      </c>
      <c r="Z41" s="22">
        <v>4.8629524832181952</v>
      </c>
      <c r="AA41" s="22">
        <v>6.9129790662105268</v>
      </c>
      <c r="AB41" s="22">
        <v>6.9129790662105268</v>
      </c>
      <c r="AC41" s="22">
        <v>6.9129790662105268</v>
      </c>
      <c r="AD41" s="22">
        <v>4.7074877053273934</v>
      </c>
      <c r="AE41" s="22">
        <v>6.9508126932105263</v>
      </c>
      <c r="AF41" s="22">
        <v>6.9508126932105263</v>
      </c>
      <c r="AG41" s="22">
        <v>6.9508126932105263</v>
      </c>
      <c r="AH41" s="22">
        <v>4.5546549598349912</v>
      </c>
      <c r="AI41" s="22">
        <v>6.9917012742105262</v>
      </c>
      <c r="AJ41" s="22">
        <v>6.9917012742105262</v>
      </c>
      <c r="AK41" s="22">
        <v>6.9917012742105262</v>
      </c>
      <c r="AL41" s="22">
        <v>4.4673040086013236</v>
      </c>
      <c r="AM41" s="22">
        <v>7.0347693212105264</v>
      </c>
      <c r="AN41" s="22">
        <v>7.0347693212105264</v>
      </c>
      <c r="AO41" s="22">
        <v>7.0347693212105264</v>
      </c>
      <c r="AP41" s="22">
        <v>4.3159523607803569</v>
      </c>
      <c r="AQ41" s="22">
        <v>7.084254533210526</v>
      </c>
      <c r="AR41" s="22">
        <v>7.084254533210526</v>
      </c>
      <c r="AS41" s="22">
        <v>7.084254533210526</v>
      </c>
      <c r="AT41" s="22">
        <v>4.0972433816882257</v>
      </c>
      <c r="AU41" s="22">
        <v>7.2273016522105262</v>
      </c>
      <c r="AV41" s="22">
        <v>7.2273016522105262</v>
      </c>
      <c r="AW41" s="22">
        <v>7.2273016522105262</v>
      </c>
      <c r="AX41" s="22">
        <v>3.3691511521599411</v>
      </c>
      <c r="AY41" s="22">
        <v>7.3189644962105262</v>
      </c>
      <c r="AZ41" s="22">
        <v>7.3189644962105262</v>
      </c>
      <c r="BA41" s="22">
        <v>7.3189644962105262</v>
      </c>
      <c r="BB41" s="22">
        <v>2.9564946221266846</v>
      </c>
      <c r="BC41" s="22">
        <v>7.3651526962105267</v>
      </c>
      <c r="BD41" s="22">
        <v>7.3651526962105267</v>
      </c>
      <c r="BE41" s="22">
        <v>7.3651526962105267</v>
      </c>
      <c r="BF41" s="22">
        <v>2.7722440394273136</v>
      </c>
      <c r="BG41" s="22">
        <v>7.3809621232105265</v>
      </c>
      <c r="BH41" s="22">
        <v>7.3809621232105265</v>
      </c>
      <c r="BI41" s="22">
        <v>7.3809621232105265</v>
      </c>
      <c r="BJ41" s="22">
        <v>2.8825922879621588</v>
      </c>
      <c r="BK41" s="25">
        <v>6.7780382312105267</v>
      </c>
      <c r="BL41" s="25">
        <v>6.7780382312105267</v>
      </c>
      <c r="BM41" s="25">
        <v>6.7780382312105267</v>
      </c>
      <c r="BN41" s="25">
        <v>5.348757324171455</v>
      </c>
      <c r="BO41" s="25">
        <v>6.8041215762105267</v>
      </c>
      <c r="BP41" s="25">
        <v>6.8041215762105267</v>
      </c>
      <c r="BQ41" s="25">
        <v>6.8041215762105267</v>
      </c>
      <c r="BR41" s="25">
        <v>5.2252644871247993</v>
      </c>
      <c r="BS41" s="25">
        <v>6.8399340682105265</v>
      </c>
      <c r="BT41" s="25">
        <v>6.8399340682105265</v>
      </c>
      <c r="BU41" s="25">
        <v>6.8399340682105265</v>
      </c>
      <c r="BV41" s="25">
        <v>5.1771874735978036</v>
      </c>
      <c r="BW41" s="25">
        <v>6.8804174832105263</v>
      </c>
      <c r="BX41" s="25">
        <v>6.8804174832105263</v>
      </c>
      <c r="BY41" s="25">
        <v>6.8804174832105263</v>
      </c>
      <c r="BZ41" s="25">
        <v>5.0516573062851586</v>
      </c>
      <c r="CA41" s="25">
        <v>6.9257996872105263</v>
      </c>
      <c r="CB41" s="25">
        <v>6.9257996872105263</v>
      </c>
      <c r="CC41" s="25">
        <v>6.9257996872105263</v>
      </c>
      <c r="CD41" s="25">
        <v>4.9943556252268531</v>
      </c>
      <c r="CE41" s="25">
        <v>6.9769531422105269</v>
      </c>
      <c r="CF41" s="25">
        <v>6.9769531422105269</v>
      </c>
      <c r="CG41" s="25">
        <v>6.9769531422105269</v>
      </c>
      <c r="CH41" s="25">
        <v>4.8447251936378208</v>
      </c>
      <c r="CI41" s="25">
        <v>7.0346782802105263</v>
      </c>
      <c r="CJ41" s="25">
        <v>7.0346782802105263</v>
      </c>
      <c r="CK41" s="25">
        <v>7.0346782802105263</v>
      </c>
      <c r="CL41" s="25">
        <v>4.6896506214108147</v>
      </c>
      <c r="CM41" s="25">
        <v>7.0983536442105262</v>
      </c>
      <c r="CN41" s="25">
        <v>7.0983536442105262</v>
      </c>
      <c r="CO41" s="25">
        <v>7.0983536442105262</v>
      </c>
      <c r="CP41" s="25">
        <v>4.5778919748339222</v>
      </c>
      <c r="CQ41" s="25">
        <v>7.1621419032105269</v>
      </c>
      <c r="CR41" s="25">
        <v>7.1621419032105269</v>
      </c>
      <c r="CS41" s="25">
        <v>7.1621419032105269</v>
      </c>
      <c r="CT41" s="25">
        <v>4.4238174382883644</v>
      </c>
      <c r="CU41" s="25">
        <v>7.229706388210527</v>
      </c>
      <c r="CV41" s="25">
        <v>7.229706388210527</v>
      </c>
      <c r="CW41" s="25">
        <v>7.229706388210527</v>
      </c>
      <c r="CX41" s="25">
        <v>4.2201847638041281</v>
      </c>
      <c r="CY41" s="25">
        <v>7.2935171312105265</v>
      </c>
      <c r="CZ41" s="25">
        <v>7.2935171312105265</v>
      </c>
      <c r="DA41" s="25">
        <v>7.2935171312105265</v>
      </c>
      <c r="DB41" s="25">
        <v>3.8354225931768458</v>
      </c>
      <c r="DC41" s="25">
        <v>7.3455903022105264</v>
      </c>
      <c r="DD41" s="25">
        <v>7.3455903022105264</v>
      </c>
      <c r="DE41" s="25">
        <v>7.3455903022105264</v>
      </c>
      <c r="DF41" s="25">
        <v>3.3975403926896934</v>
      </c>
      <c r="DG41" s="25">
        <v>7.3770386772105265</v>
      </c>
      <c r="DH41" s="25">
        <v>7.3770386772105265</v>
      </c>
      <c r="DI41" s="25">
        <v>7.3770386772105265</v>
      </c>
      <c r="DJ41" s="25">
        <v>3.0536001408175828</v>
      </c>
      <c r="DK41" s="25">
        <v>7.3911567462105268</v>
      </c>
      <c r="DL41" s="25">
        <v>7.3911567462105268</v>
      </c>
      <c r="DM41" s="25">
        <v>7.3911567462105268</v>
      </c>
      <c r="DN41" s="25">
        <v>2.8648689520618724</v>
      </c>
      <c r="DO41" s="27">
        <v>6.7854590452105263</v>
      </c>
      <c r="DP41" s="27">
        <v>6.7854590452105263</v>
      </c>
      <c r="DQ41" s="27">
        <v>6.7854590452105263</v>
      </c>
      <c r="DR41" s="27">
        <v>5.207228545069488</v>
      </c>
      <c r="DS41" s="27">
        <v>6.8145606682105271</v>
      </c>
      <c r="DT41" s="27">
        <v>6.8145606682105271</v>
      </c>
      <c r="DU41" s="27">
        <v>6.8145606682105271</v>
      </c>
      <c r="DV41" s="27">
        <v>5.0592272843998165</v>
      </c>
      <c r="DW41" s="27">
        <v>6.8297717292105267</v>
      </c>
      <c r="DX41" s="27">
        <v>6.8297717292105267</v>
      </c>
      <c r="DY41" s="27">
        <v>6.8297717292105267</v>
      </c>
      <c r="DZ41" s="27">
        <v>5.0607046612489155</v>
      </c>
      <c r="EA41" s="27">
        <v>6.8522864362105267</v>
      </c>
      <c r="EB41" s="27">
        <v>6.8522864362105267</v>
      </c>
      <c r="EC41" s="27">
        <v>6.8522864362105267</v>
      </c>
      <c r="ED41" s="27">
        <v>4.9446242441227684</v>
      </c>
      <c r="EE41" s="27">
        <v>6.879546418210527</v>
      </c>
      <c r="EF41" s="27">
        <v>6.879546418210527</v>
      </c>
      <c r="EG41" s="27">
        <v>6.879546418210527</v>
      </c>
      <c r="EH41" s="27">
        <v>4.9005248441763669</v>
      </c>
      <c r="EI41" s="27">
        <v>6.9127711772105265</v>
      </c>
      <c r="EJ41" s="27">
        <v>6.9127711772105265</v>
      </c>
      <c r="EK41" s="27">
        <v>6.9127711772105265</v>
      </c>
      <c r="EL41" s="27">
        <v>4.7534869143377101</v>
      </c>
      <c r="EM41" s="27">
        <v>6.950478235210527</v>
      </c>
      <c r="EN41" s="27">
        <v>6.950478235210527</v>
      </c>
      <c r="EO41" s="27">
        <v>6.950478235210527</v>
      </c>
      <c r="EP41" s="27">
        <v>4.6086374493107982</v>
      </c>
      <c r="EQ41" s="27">
        <v>6.9912738632105267</v>
      </c>
      <c r="ER41" s="27">
        <v>6.9912738632105267</v>
      </c>
      <c r="ES41" s="27">
        <v>6.9912738632105267</v>
      </c>
      <c r="ET41" s="27">
        <v>4.5275331823483338</v>
      </c>
      <c r="EU41" s="27">
        <v>7.0339219912105264</v>
      </c>
      <c r="EV41" s="27">
        <v>7.0339219912105264</v>
      </c>
      <c r="EW41" s="27">
        <v>7.0339219912105264</v>
      </c>
      <c r="EX41" s="27">
        <v>4.38738218321269</v>
      </c>
      <c r="EY41" s="27">
        <v>7.0816695672105263</v>
      </c>
      <c r="EZ41" s="27">
        <v>7.0816695672105263</v>
      </c>
      <c r="FA41" s="27">
        <v>7.0816695672105263</v>
      </c>
      <c r="FB41" s="27">
        <v>4.1913978723567684</v>
      </c>
      <c r="FC41" s="27">
        <v>7.2181439132105263</v>
      </c>
      <c r="FD41" s="27">
        <v>7.2181439132105263</v>
      </c>
      <c r="FE41" s="27">
        <v>7.2181439132105263</v>
      </c>
      <c r="FF41" s="27">
        <v>3.5411902091785139</v>
      </c>
      <c r="FG41" s="27">
        <v>7.3038118942105266</v>
      </c>
      <c r="FH41" s="27">
        <v>7.3038118942105266</v>
      </c>
      <c r="FI41" s="27">
        <v>7.3038118942105266</v>
      </c>
      <c r="FJ41" s="27">
        <v>3.1832110908923053</v>
      </c>
      <c r="FK41" s="27">
        <v>7.3469863492105265</v>
      </c>
      <c r="FL41" s="27">
        <v>7.3469863492105265</v>
      </c>
      <c r="FM41" s="27">
        <v>7.3469863492105265</v>
      </c>
      <c r="FN41" s="27">
        <v>3.0333382689250152</v>
      </c>
      <c r="FO41" s="27">
        <v>7.3619208022105269</v>
      </c>
      <c r="FP41" s="27">
        <v>7.3619208022105269</v>
      </c>
      <c r="FQ41" s="27">
        <v>7.3619208022105269</v>
      </c>
      <c r="FR41" s="27">
        <v>3.1428388634403897</v>
      </c>
      <c r="FS41" s="28">
        <v>6.7841130892105266</v>
      </c>
      <c r="FT41" s="28">
        <v>6.7841130892105266</v>
      </c>
      <c r="FU41" s="28">
        <v>6.7841130892105266</v>
      </c>
      <c r="FV41" s="28">
        <v>5.2576502623765675</v>
      </c>
      <c r="FW41" s="28">
        <v>6.8133927072105269</v>
      </c>
      <c r="FX41" s="28">
        <v>6.8133927072105269</v>
      </c>
      <c r="FY41" s="28">
        <v>6.8133927072105269</v>
      </c>
      <c r="FZ41" s="28">
        <v>5.0481832691884634</v>
      </c>
      <c r="GA41" s="28">
        <v>6.8308580492105264</v>
      </c>
      <c r="GB41" s="28">
        <v>6.8308580492105264</v>
      </c>
      <c r="GC41" s="28">
        <v>6.8308580492105264</v>
      </c>
      <c r="GD41" s="28">
        <v>5.0331919832646088</v>
      </c>
      <c r="GE41" s="28">
        <v>6.8574223752105263</v>
      </c>
      <c r="GF41" s="28">
        <v>6.8574223752105263</v>
      </c>
      <c r="GG41" s="28">
        <v>6.8574223752105263</v>
      </c>
      <c r="GH41" s="28">
        <v>4.899699555794804</v>
      </c>
      <c r="GI41" s="28">
        <v>6.8919281062105266</v>
      </c>
      <c r="GJ41" s="28">
        <v>6.8919281062105266</v>
      </c>
      <c r="GK41" s="28">
        <v>6.8919281062105266</v>
      </c>
      <c r="GL41" s="28">
        <v>4.8293731835354317</v>
      </c>
      <c r="GM41" s="28">
        <v>6.9361589932105261</v>
      </c>
      <c r="GN41" s="28">
        <v>6.9361589932105261</v>
      </c>
      <c r="GO41" s="28">
        <v>6.9361589932105261</v>
      </c>
      <c r="GP41" s="28">
        <v>4.6451285893988628</v>
      </c>
      <c r="GQ41" s="28">
        <v>6.9900919942105268</v>
      </c>
      <c r="GR41" s="28">
        <v>6.9900919942105268</v>
      </c>
      <c r="GS41" s="28">
        <v>6.9900919942105268</v>
      </c>
      <c r="GT41" s="28">
        <v>4.448278290761345</v>
      </c>
      <c r="GU41" s="28">
        <v>7.0510808602105266</v>
      </c>
      <c r="GV41" s="28">
        <v>7.0510808602105266</v>
      </c>
      <c r="GW41" s="28">
        <v>7.0510808602105266</v>
      </c>
      <c r="GX41" s="28">
        <v>4.3168705691894491</v>
      </c>
      <c r="GY41" s="28">
        <v>7.1081741042105264</v>
      </c>
      <c r="GZ41" s="28">
        <v>7.1081741042105264</v>
      </c>
      <c r="HA41" s="28">
        <v>7.1081741042105264</v>
      </c>
      <c r="HB41" s="28">
        <v>4.1465474857391396</v>
      </c>
      <c r="HC41" s="28">
        <v>7.1683455502105264</v>
      </c>
      <c r="HD41" s="28">
        <v>7.1683455502105264</v>
      </c>
      <c r="HE41" s="28">
        <v>7.1683455502105264</v>
      </c>
      <c r="HF41" s="28">
        <v>3.9626846331843799</v>
      </c>
      <c r="HG41" s="28">
        <v>7.3397560602105267</v>
      </c>
      <c r="HH41" s="28">
        <v>7.3397560602105267</v>
      </c>
      <c r="HI41" s="28">
        <v>7.3397560602105267</v>
      </c>
      <c r="HJ41" s="28">
        <v>3.2063402229809777</v>
      </c>
      <c r="HK41" s="28">
        <v>7.4638553272105268</v>
      </c>
      <c r="HL41" s="28">
        <v>7.4638553272105268</v>
      </c>
      <c r="HM41" s="28">
        <v>7.4638553272105268</v>
      </c>
      <c r="HN41" s="28">
        <v>2.0472041332288535</v>
      </c>
      <c r="HO41" s="28">
        <v>7.5133516082105265</v>
      </c>
      <c r="HP41" s="28">
        <v>7.5133516082105265</v>
      </c>
      <c r="HQ41" s="28">
        <v>7.5133516082105265</v>
      </c>
      <c r="HR41" s="28">
        <v>1.3208374891184462</v>
      </c>
      <c r="HS41" s="28">
        <v>7.5343704802105265</v>
      </c>
      <c r="HT41" s="28">
        <v>7.5343704802105265</v>
      </c>
      <c r="HU41" s="28">
        <v>7.5343704802105265</v>
      </c>
      <c r="HV41" s="28">
        <v>0.81941415850604571</v>
      </c>
      <c r="HW41" s="29">
        <v>6.7793437142105262</v>
      </c>
      <c r="HX41" s="29">
        <v>6.7793437142105262</v>
      </c>
      <c r="HY41" s="29">
        <v>6.7793437142105262</v>
      </c>
      <c r="HZ41" s="29">
        <v>5.2585840414184544</v>
      </c>
      <c r="IA41" s="29">
        <v>6.8057411162105268</v>
      </c>
      <c r="IB41" s="29">
        <v>6.8057411162105268</v>
      </c>
      <c r="IC41" s="29">
        <v>6.8057411162105268</v>
      </c>
      <c r="ID41" s="29">
        <v>5.0422721323653592</v>
      </c>
      <c r="IE41" s="29">
        <v>6.818922447210527</v>
      </c>
      <c r="IF41" s="29">
        <v>6.818922447210527</v>
      </c>
      <c r="IG41" s="29">
        <v>6.818922447210527</v>
      </c>
      <c r="IH41" s="29">
        <v>5.0310022829740042</v>
      </c>
      <c r="II41" s="29">
        <v>6.8396945042105264</v>
      </c>
      <c r="IJ41" s="29">
        <v>6.8396945042105264</v>
      </c>
      <c r="IK41" s="29">
        <v>6.8396945042105264</v>
      </c>
      <c r="IL41" s="29">
        <v>4.9017934795277993</v>
      </c>
      <c r="IM41" s="29">
        <v>6.8681710112105261</v>
      </c>
      <c r="IN41" s="29">
        <v>6.8681710112105261</v>
      </c>
      <c r="IO41" s="29">
        <v>6.8681710112105261</v>
      </c>
      <c r="IP41" s="29">
        <v>4.8292813896567264</v>
      </c>
      <c r="IQ41" s="29">
        <v>6.9043744012105268</v>
      </c>
      <c r="IR41" s="29">
        <v>6.9043744012105268</v>
      </c>
      <c r="IS41" s="29">
        <v>6.9043744012105268</v>
      </c>
      <c r="IT41" s="29">
        <v>4.65434885048679</v>
      </c>
      <c r="IU41" s="29">
        <v>6.9499866982105267</v>
      </c>
      <c r="IV41" s="29">
        <v>6.9499866982105267</v>
      </c>
      <c r="IW41" s="29">
        <v>6.9499866982105267</v>
      </c>
      <c r="IX41" s="29">
        <v>4.4796336470549809</v>
      </c>
      <c r="IY41" s="29">
        <v>7.0000236492105268</v>
      </c>
      <c r="IZ41" s="29">
        <v>7.0000236492105268</v>
      </c>
      <c r="JA41" s="29">
        <v>7.0000236492105268</v>
      </c>
      <c r="JB41" s="29">
        <v>4.3775443711019193</v>
      </c>
      <c r="JC41" s="29">
        <v>7.0510790692105267</v>
      </c>
      <c r="JD41" s="29">
        <v>7.0510790692105267</v>
      </c>
      <c r="JE41" s="29">
        <v>7.0510790692105267</v>
      </c>
      <c r="JF41" s="29">
        <v>4.2280929058969123</v>
      </c>
      <c r="JG41" s="29">
        <v>7.1053939082105266</v>
      </c>
      <c r="JH41" s="29">
        <v>7.1053939082105266</v>
      </c>
      <c r="JI41" s="29">
        <v>7.1053939082105266</v>
      </c>
      <c r="JJ41" s="29">
        <v>3.8933313502027689</v>
      </c>
      <c r="JK41" s="29">
        <v>7.2778516612105264</v>
      </c>
      <c r="JL41" s="29">
        <v>7.2778516612105264</v>
      </c>
      <c r="JM41" s="29">
        <v>7.2778516612105264</v>
      </c>
      <c r="JN41" s="29">
        <v>2.4504085820640444</v>
      </c>
      <c r="JO41" s="29">
        <v>7.3616506402105264</v>
      </c>
      <c r="JP41" s="29">
        <v>7.3616506402105264</v>
      </c>
      <c r="JQ41" s="29">
        <v>7.3616506402105264</v>
      </c>
      <c r="JR41" s="29">
        <v>1.4726181339474582</v>
      </c>
      <c r="JS41" s="29">
        <v>7.3709525112105263</v>
      </c>
      <c r="JT41" s="29">
        <v>7.3709525112105263</v>
      </c>
      <c r="JU41" s="29">
        <v>7.3709525112105263</v>
      </c>
      <c r="JV41" s="29">
        <v>1.0086097192726591</v>
      </c>
      <c r="JW41" s="29">
        <v>7.3375896932105267</v>
      </c>
      <c r="JX41" s="29">
        <v>7.3375896932105267</v>
      </c>
      <c r="JY41" s="29">
        <v>7.3375896932105267</v>
      </c>
      <c r="JZ41" s="29">
        <v>1.2513374263928405</v>
      </c>
    </row>
    <row r="42" spans="1:286" ht="15" thickBot="1" x14ac:dyDescent="0.4">
      <c r="A42" s="2"/>
      <c r="B42" s="74" t="s">
        <v>500</v>
      </c>
      <c r="C42" s="74" t="s">
        <v>500</v>
      </c>
      <c r="D42" s="74" t="s">
        <v>862</v>
      </c>
      <c r="E42" s="87">
        <v>331655</v>
      </c>
      <c r="F42" s="84">
        <v>439667</v>
      </c>
      <c r="G42" s="22">
        <v>32.768805338999996</v>
      </c>
      <c r="H42" s="22">
        <v>10.84462066425357</v>
      </c>
      <c r="I42" s="22">
        <v>7.9109997902861959</v>
      </c>
      <c r="J42" s="22">
        <v>9.8989668095851258</v>
      </c>
      <c r="K42" s="22">
        <v>32.807694459000004</v>
      </c>
      <c r="L42" s="22">
        <v>10.361497319748658</v>
      </c>
      <c r="M42" s="22">
        <v>7.5585680367571024</v>
      </c>
      <c r="N42" s="22">
        <v>9.7759259942586105</v>
      </c>
      <c r="O42" s="22">
        <v>32.823553625999999</v>
      </c>
      <c r="P42" s="22">
        <v>9.8425471878682185</v>
      </c>
      <c r="Q42" s="22">
        <v>7.1800011406361932</v>
      </c>
      <c r="R42" s="22">
        <v>9.5750837187575399</v>
      </c>
      <c r="S42" s="22">
        <v>32.895490025999997</v>
      </c>
      <c r="T42" s="22">
        <v>9.2553165121069334</v>
      </c>
      <c r="U42" s="22">
        <v>6.7516245383904288</v>
      </c>
      <c r="V42" s="22">
        <v>9.2175211748749426</v>
      </c>
      <c r="W42" s="22">
        <v>32.989078276999997</v>
      </c>
      <c r="X42" s="22">
        <v>8.9617595023292775</v>
      </c>
      <c r="Y42" s="22">
        <v>6.5374787868066013</v>
      </c>
      <c r="Z42" s="22">
        <v>8.8943513417594779</v>
      </c>
      <c r="AA42" s="22">
        <v>33.108894147999997</v>
      </c>
      <c r="AB42" s="22">
        <v>8.6847110122158817</v>
      </c>
      <c r="AC42" s="22">
        <v>6.3353757704779046</v>
      </c>
      <c r="AD42" s="22">
        <v>8.5027295263542086</v>
      </c>
      <c r="AE42" s="22">
        <v>33.247254914000003</v>
      </c>
      <c r="AF42" s="22">
        <v>8.5299915527338683</v>
      </c>
      <c r="AG42" s="22">
        <v>6.2225100788682424</v>
      </c>
      <c r="AH42" s="22">
        <v>8.0127440952717599</v>
      </c>
      <c r="AI42" s="22">
        <v>33.400188636000003</v>
      </c>
      <c r="AJ42" s="22">
        <v>8.3735222501620648</v>
      </c>
      <c r="AK42" s="22">
        <v>6.1083679010867797</v>
      </c>
      <c r="AL42" s="22">
        <v>7.519240289586115</v>
      </c>
      <c r="AM42" s="22">
        <v>33.566935547</v>
      </c>
      <c r="AN42" s="22">
        <v>8.2053140002336136</v>
      </c>
      <c r="AO42" s="22">
        <v>5.9856623246441956</v>
      </c>
      <c r="AP42" s="22">
        <v>7.0167223286997711</v>
      </c>
      <c r="AQ42" s="22">
        <v>33.734938358000001</v>
      </c>
      <c r="AR42" s="22">
        <v>8.019750639888894</v>
      </c>
      <c r="AS42" s="22">
        <v>5.8502964367795585</v>
      </c>
      <c r="AT42" s="22">
        <v>6.3879310950635109</v>
      </c>
      <c r="AU42" s="22">
        <v>34.307966581999999</v>
      </c>
      <c r="AV42" s="22">
        <v>7.4195844574009984</v>
      </c>
      <c r="AW42" s="22">
        <v>5.4124835624713903</v>
      </c>
      <c r="AX42" s="22">
        <v>4.463225697129964</v>
      </c>
      <c r="AY42" s="22">
        <v>34.710574164999997</v>
      </c>
      <c r="AZ42" s="22">
        <v>7.3674091360151399</v>
      </c>
      <c r="BA42" s="22">
        <v>5.3744223919315859</v>
      </c>
      <c r="BB42" s="22">
        <v>3.573595327608853</v>
      </c>
      <c r="BC42" s="22">
        <v>34.932844713999998</v>
      </c>
      <c r="BD42" s="22">
        <v>8.466197273231808</v>
      </c>
      <c r="BE42" s="22">
        <v>6.1759730401476736</v>
      </c>
      <c r="BF42" s="22">
        <v>3.4991220602170543</v>
      </c>
      <c r="BG42" s="22">
        <v>35.028801115</v>
      </c>
      <c r="BH42" s="22">
        <v>8.8224586602441644</v>
      </c>
      <c r="BI42" s="22">
        <v>6.4358607619222008</v>
      </c>
      <c r="BJ42" s="22">
        <v>3.9694049305678263</v>
      </c>
      <c r="BK42" s="25">
        <v>32.749629077999998</v>
      </c>
      <c r="BL42" s="25">
        <v>10.727459002352614</v>
      </c>
      <c r="BM42" s="25">
        <v>7.8255319891132871</v>
      </c>
      <c r="BN42" s="25">
        <v>9.924090212291155</v>
      </c>
      <c r="BO42" s="25">
        <v>32.781771104000001</v>
      </c>
      <c r="BP42" s="25">
        <v>10.200492379395198</v>
      </c>
      <c r="BQ42" s="25">
        <v>7.441117174361362</v>
      </c>
      <c r="BR42" s="25">
        <v>9.8115048861807068</v>
      </c>
      <c r="BS42" s="25">
        <v>32.855406477999999</v>
      </c>
      <c r="BT42" s="25">
        <v>9.6817791855759925</v>
      </c>
      <c r="BU42" s="25">
        <v>7.0627231212573509</v>
      </c>
      <c r="BV42" s="25">
        <v>9.5178645466846774</v>
      </c>
      <c r="BW42" s="25">
        <v>32.966925889000002</v>
      </c>
      <c r="BX42" s="25">
        <v>9.3108380260120391</v>
      </c>
      <c r="BY42" s="25">
        <v>6.7921267097856415</v>
      </c>
      <c r="BZ42" s="25">
        <v>9.1663534590189961</v>
      </c>
      <c r="CA42" s="25">
        <v>33.073741702999996</v>
      </c>
      <c r="CB42" s="25">
        <v>8.9271685259927249</v>
      </c>
      <c r="CC42" s="25">
        <v>6.5122451511621318</v>
      </c>
      <c r="CD42" s="25">
        <v>8.8735527294656187</v>
      </c>
      <c r="CE42" s="25">
        <v>33.190695394000002</v>
      </c>
      <c r="CF42" s="25">
        <v>8.6819747068594406</v>
      </c>
      <c r="CG42" s="25">
        <v>6.333379673816605</v>
      </c>
      <c r="CH42" s="25">
        <v>8.5010151747039231</v>
      </c>
      <c r="CI42" s="25">
        <v>33.323478420999997</v>
      </c>
      <c r="CJ42" s="25">
        <v>8.5529819728152834</v>
      </c>
      <c r="CK42" s="25">
        <v>6.2392812702333931</v>
      </c>
      <c r="CL42" s="25">
        <v>8.0198064599563459</v>
      </c>
      <c r="CM42" s="25">
        <v>33.468084247999997</v>
      </c>
      <c r="CN42" s="25">
        <v>8.4175650920701006</v>
      </c>
      <c r="CO42" s="25">
        <v>6.1404965410719985</v>
      </c>
      <c r="CP42" s="25">
        <v>7.527770671049705</v>
      </c>
      <c r="CQ42" s="25">
        <v>33.624998738000002</v>
      </c>
      <c r="CR42" s="25">
        <v>8.2670741243563128</v>
      </c>
      <c r="CS42" s="25">
        <v>6.0307154753360601</v>
      </c>
      <c r="CT42" s="25">
        <v>7.0138181210919051</v>
      </c>
      <c r="CU42" s="25">
        <v>33.791756579000001</v>
      </c>
      <c r="CV42" s="25">
        <v>8.1596862488233164</v>
      </c>
      <c r="CW42" s="25">
        <v>5.9523775152429863</v>
      </c>
      <c r="CX42" s="25">
        <v>6.4552733001235687</v>
      </c>
      <c r="CY42" s="25">
        <v>34.085678676999997</v>
      </c>
      <c r="CZ42" s="25">
        <v>7.9834886982265036</v>
      </c>
      <c r="DA42" s="25">
        <v>5.8238438551939131</v>
      </c>
      <c r="DB42" s="25">
        <v>5.2087047470479817</v>
      </c>
      <c r="DC42" s="25">
        <v>34.284681403</v>
      </c>
      <c r="DD42" s="25">
        <v>7.9439408781048311</v>
      </c>
      <c r="DE42" s="25">
        <v>5.7949942710198812</v>
      </c>
      <c r="DF42" s="25">
        <v>4.2549333634389299</v>
      </c>
      <c r="DG42" s="25">
        <v>34.396162674999999</v>
      </c>
      <c r="DH42" s="25">
        <v>8.6226746348478684</v>
      </c>
      <c r="DI42" s="25">
        <v>6.2901210968897203</v>
      </c>
      <c r="DJ42" s="25">
        <v>3.7238648518437394</v>
      </c>
      <c r="DK42" s="25">
        <v>34.446473466999997</v>
      </c>
      <c r="DL42" s="25">
        <v>9.183061481566364</v>
      </c>
      <c r="DM42" s="25">
        <v>6.6989154995821174</v>
      </c>
      <c r="DN42" s="25">
        <v>3.4457333462282413</v>
      </c>
      <c r="DO42" s="27">
        <v>32.768805338999996</v>
      </c>
      <c r="DP42" s="27">
        <v>10.723967267854334</v>
      </c>
      <c r="DQ42" s="27">
        <v>7.8229848174104832</v>
      </c>
      <c r="DR42" s="27">
        <v>9.9135934472979415</v>
      </c>
      <c r="DS42" s="27">
        <v>32.807694464999997</v>
      </c>
      <c r="DT42" s="27">
        <v>10.181695814286398</v>
      </c>
      <c r="DU42" s="27">
        <v>7.4274053418097656</v>
      </c>
      <c r="DV42" s="27">
        <v>9.8209671693983118</v>
      </c>
      <c r="DW42" s="27">
        <v>32.823553621000002</v>
      </c>
      <c r="DX42" s="27">
        <v>9.6960859031895978</v>
      </c>
      <c r="DY42" s="27">
        <v>7.0731596725711263</v>
      </c>
      <c r="DZ42" s="27">
        <v>9.6525108362431276</v>
      </c>
      <c r="EA42" s="27">
        <v>32.895490025999997</v>
      </c>
      <c r="EB42" s="27">
        <v>9.2560251414947619</v>
      </c>
      <c r="EC42" s="27">
        <v>6.7521414736629533</v>
      </c>
      <c r="ED42" s="27">
        <v>9.3197789877409392</v>
      </c>
      <c r="EE42" s="27">
        <v>32.988633333000003</v>
      </c>
      <c r="EF42" s="27">
        <v>8.840398316344535</v>
      </c>
      <c r="EG42" s="27">
        <v>6.4489474912824667</v>
      </c>
      <c r="EH42" s="27">
        <v>9.0213717090642973</v>
      </c>
      <c r="EI42" s="27">
        <v>33.107678471</v>
      </c>
      <c r="EJ42" s="27">
        <v>8.655965911915251</v>
      </c>
      <c r="EK42" s="27">
        <v>6.3144066200123996</v>
      </c>
      <c r="EL42" s="27">
        <v>8.6539713483273566</v>
      </c>
      <c r="EM42" s="27">
        <v>33.245334909</v>
      </c>
      <c r="EN42" s="27">
        <v>8.525909262357267</v>
      </c>
      <c r="EO42" s="27">
        <v>6.2195321048742214</v>
      </c>
      <c r="EP42" s="27">
        <v>8.1882116779887468</v>
      </c>
      <c r="EQ42" s="27">
        <v>33.397778152000001</v>
      </c>
      <c r="ER42" s="27">
        <v>8.4032764244209144</v>
      </c>
      <c r="ES42" s="27">
        <v>6.1300731569559668</v>
      </c>
      <c r="ET42" s="27">
        <v>7.7177636817942528</v>
      </c>
      <c r="EU42" s="27">
        <v>33.562227815</v>
      </c>
      <c r="EV42" s="27">
        <v>8.2724400747195546</v>
      </c>
      <c r="EW42" s="27">
        <v>6.0346298614185736</v>
      </c>
      <c r="EX42" s="27">
        <v>7.2484680434480246</v>
      </c>
      <c r="EY42" s="27">
        <v>33.723194268</v>
      </c>
      <c r="EZ42" s="27">
        <v>8.1283921392552934</v>
      </c>
      <c r="FA42" s="27">
        <v>5.9295488980055149</v>
      </c>
      <c r="FB42" s="27">
        <v>6.691115065796879</v>
      </c>
      <c r="FC42" s="27">
        <v>34.259359644</v>
      </c>
      <c r="FD42" s="27">
        <v>7.7236644558529619</v>
      </c>
      <c r="FE42" s="27">
        <v>5.6343056877867603</v>
      </c>
      <c r="FF42" s="27">
        <v>4.9868598976529412</v>
      </c>
      <c r="FG42" s="27">
        <v>34.630501817999999</v>
      </c>
      <c r="FH42" s="27">
        <v>7.7703864875219031</v>
      </c>
      <c r="FI42" s="27">
        <v>5.6683887594015276</v>
      </c>
      <c r="FJ42" s="27">
        <v>4.2423578361745911</v>
      </c>
      <c r="FK42" s="27">
        <v>34.835783812000003</v>
      </c>
      <c r="FL42" s="27">
        <v>8.9897975271518469</v>
      </c>
      <c r="FM42" s="27">
        <v>6.5579321355551228</v>
      </c>
      <c r="FN42" s="27">
        <v>4.2200418180105217</v>
      </c>
      <c r="FO42" s="27">
        <v>34.925867687</v>
      </c>
      <c r="FP42" s="27">
        <v>9.1869450416116987</v>
      </c>
      <c r="FQ42" s="27">
        <v>6.7017485025663035</v>
      </c>
      <c r="FR42" s="27">
        <v>4.6745641913837375</v>
      </c>
      <c r="FS42" s="28">
        <v>32.763081550999999</v>
      </c>
      <c r="FT42" s="28">
        <v>10.843914060948739</v>
      </c>
      <c r="FU42" s="28">
        <v>7.9104843330130103</v>
      </c>
      <c r="FV42" s="28">
        <v>9.905298066879844</v>
      </c>
      <c r="FW42" s="28">
        <v>32.800579616999997</v>
      </c>
      <c r="FX42" s="28">
        <v>10.356911064336181</v>
      </c>
      <c r="FY42" s="28">
        <v>7.555222427285865</v>
      </c>
      <c r="FZ42" s="28">
        <v>9.7881733973510663</v>
      </c>
      <c r="GA42" s="28">
        <v>32.829526411000003</v>
      </c>
      <c r="GB42" s="28">
        <v>9.7900452291055959</v>
      </c>
      <c r="GC42" s="28">
        <v>7.1417016926776498</v>
      </c>
      <c r="GD42" s="28">
        <v>9.6063809814407364</v>
      </c>
      <c r="GE42" s="28">
        <v>32.916368319</v>
      </c>
      <c r="GF42" s="28">
        <v>9.3432119637657056</v>
      </c>
      <c r="GG42" s="28">
        <v>6.8157430466506268</v>
      </c>
      <c r="GH42" s="28">
        <v>9.2705246431891801</v>
      </c>
      <c r="GI42" s="28">
        <v>33.049415588000002</v>
      </c>
      <c r="GJ42" s="28">
        <v>8.9476407683705208</v>
      </c>
      <c r="GK42" s="28">
        <v>6.5271793669518345</v>
      </c>
      <c r="GL42" s="28">
        <v>8.9748077820817542</v>
      </c>
      <c r="GM42" s="28">
        <v>33.225895616999999</v>
      </c>
      <c r="GN42" s="28">
        <v>8.6468010783048914</v>
      </c>
      <c r="GO42" s="28">
        <v>6.3077210014910854</v>
      </c>
      <c r="GP42" s="28">
        <v>8.599672922232422</v>
      </c>
      <c r="GQ42" s="28">
        <v>33.443071867</v>
      </c>
      <c r="GR42" s="28">
        <v>8.4636774991825146</v>
      </c>
      <c r="GS42" s="28">
        <v>6.1741349000602801</v>
      </c>
      <c r="GT42" s="28">
        <v>8.089693797888053</v>
      </c>
      <c r="GU42" s="28">
        <v>33.693346042999998</v>
      </c>
      <c r="GV42" s="28">
        <v>8.2364112117150245</v>
      </c>
      <c r="GW42" s="28">
        <v>6.0083473074687994</v>
      </c>
      <c r="GX42" s="28">
        <v>7.5836565759182584</v>
      </c>
      <c r="GY42" s="28">
        <v>33.930606202999996</v>
      </c>
      <c r="GZ42" s="28">
        <v>8.1693005629285036</v>
      </c>
      <c r="HA42" s="28">
        <v>5.9593910235273828</v>
      </c>
      <c r="HB42" s="28">
        <v>7.1487368302448679</v>
      </c>
      <c r="HC42" s="28">
        <v>34.190895527999999</v>
      </c>
      <c r="HD42" s="28">
        <v>8.0428085722606486</v>
      </c>
      <c r="HE42" s="28">
        <v>5.867116877420572</v>
      </c>
      <c r="HF42" s="28">
        <v>6.6865649623055354</v>
      </c>
      <c r="HG42" s="28">
        <v>35.093148601000003</v>
      </c>
      <c r="HH42" s="28">
        <v>7.2168259722939494</v>
      </c>
      <c r="HI42" s="28">
        <v>5.2645740704918458</v>
      </c>
      <c r="HJ42" s="28">
        <v>3.9284938177009074</v>
      </c>
      <c r="HK42" s="28">
        <v>35.999413783999998</v>
      </c>
      <c r="HL42" s="28">
        <v>6.0885438131695651</v>
      </c>
      <c r="HM42" s="28">
        <v>4.4415079439247513</v>
      </c>
      <c r="HN42" s="28">
        <v>-2.4701855760883866</v>
      </c>
      <c r="HO42" s="28">
        <v>36.301464944999999</v>
      </c>
      <c r="HP42" s="28">
        <v>6.162547177212625</v>
      </c>
      <c r="HQ42" s="28">
        <v>4.4954923676819485</v>
      </c>
      <c r="HR42" s="28">
        <v>-7.313537163096278</v>
      </c>
      <c r="HS42" s="28">
        <v>35.423717180217359</v>
      </c>
      <c r="HT42" s="28">
        <v>5.7460745227392067</v>
      </c>
      <c r="HU42" s="28">
        <v>4.1916813645862563</v>
      </c>
      <c r="HV42" s="28">
        <v>-10.584012111624332</v>
      </c>
      <c r="HW42" s="29">
        <v>32.742180711000003</v>
      </c>
      <c r="HX42" s="29">
        <v>10.853086631906718</v>
      </c>
      <c r="HY42" s="29">
        <v>7.9171755958216901</v>
      </c>
      <c r="HZ42" s="29">
        <v>9.9506820174182025</v>
      </c>
      <c r="IA42" s="29">
        <v>32.774692164000001</v>
      </c>
      <c r="IB42" s="29">
        <v>10.518157883640331</v>
      </c>
      <c r="IC42" s="29">
        <v>7.6728497370085753</v>
      </c>
      <c r="ID42" s="29">
        <v>9.8359682023745911</v>
      </c>
      <c r="IE42" s="29">
        <v>32.789970410000002</v>
      </c>
      <c r="IF42" s="29">
        <v>10.081011270608551</v>
      </c>
      <c r="IG42" s="29">
        <v>7.3539573689778521</v>
      </c>
      <c r="IH42" s="29">
        <v>9.6745101021113342</v>
      </c>
      <c r="II42" s="29">
        <v>32.855637637000001</v>
      </c>
      <c r="IJ42" s="29">
        <v>9.5973238141385693</v>
      </c>
      <c r="IK42" s="29">
        <v>7.0011141036240918</v>
      </c>
      <c r="IL42" s="29">
        <v>9.4011441228601633</v>
      </c>
      <c r="IM42" s="29">
        <v>32.968630705000002</v>
      </c>
      <c r="IN42" s="29">
        <v>9.3588932366362858</v>
      </c>
      <c r="IO42" s="29">
        <v>6.8271823168871126</v>
      </c>
      <c r="IP42" s="29">
        <v>9.1398538610991729</v>
      </c>
      <c r="IQ42" s="29">
        <v>33.114641433999999</v>
      </c>
      <c r="IR42" s="29">
        <v>9.144884685909874</v>
      </c>
      <c r="IS42" s="29">
        <v>6.67106605866734</v>
      </c>
      <c r="IT42" s="29">
        <v>8.838219123442812</v>
      </c>
      <c r="IU42" s="29">
        <v>33.301736824000002</v>
      </c>
      <c r="IV42" s="29">
        <v>8.9720839306018245</v>
      </c>
      <c r="IW42" s="29">
        <v>6.5450103134895192</v>
      </c>
      <c r="IX42" s="29">
        <v>8.4287643544339588</v>
      </c>
      <c r="IY42" s="29">
        <v>33.510188382000003</v>
      </c>
      <c r="IZ42" s="29">
        <v>8.784967274515493</v>
      </c>
      <c r="JA42" s="29">
        <v>6.408511318007144</v>
      </c>
      <c r="JB42" s="29">
        <v>8.0404921660179838</v>
      </c>
      <c r="JC42" s="29">
        <v>33.748945042000003</v>
      </c>
      <c r="JD42" s="29">
        <v>8.6093600026870014</v>
      </c>
      <c r="JE42" s="29">
        <v>6.2804082581014011</v>
      </c>
      <c r="JF42" s="29">
        <v>7.5555448780462875</v>
      </c>
      <c r="JG42" s="29">
        <v>34.058889614999998</v>
      </c>
      <c r="JH42" s="29">
        <v>8.3038630131801323</v>
      </c>
      <c r="JI42" s="29">
        <v>6.0575524575395425</v>
      </c>
      <c r="JJ42" s="29">
        <v>5.9844939803522124</v>
      </c>
      <c r="JK42" s="29">
        <v>35.016836150000003</v>
      </c>
      <c r="JL42" s="29">
        <v>7.4589948795660694</v>
      </c>
      <c r="JM42" s="29">
        <v>5.441232916749005</v>
      </c>
      <c r="JN42" s="29">
        <v>-1.1908273868965331</v>
      </c>
      <c r="JO42" s="29">
        <v>35.551303015999999</v>
      </c>
      <c r="JP42" s="29">
        <v>5.9253202631737052</v>
      </c>
      <c r="JQ42" s="29">
        <v>4.3224386366834828</v>
      </c>
      <c r="JR42" s="29">
        <v>-6.9635506787297174</v>
      </c>
      <c r="JS42" s="29">
        <v>34.745570052897357</v>
      </c>
      <c r="JT42" s="29">
        <v>5.6360724043523094</v>
      </c>
      <c r="JU42" s="29">
        <v>4.1114363507280718</v>
      </c>
      <c r="JV42" s="29">
        <v>-10.09882472501797</v>
      </c>
      <c r="JW42" s="29">
        <v>35.308802187056607</v>
      </c>
      <c r="JX42" s="29">
        <v>5.7274341832422984</v>
      </c>
      <c r="JY42" s="29">
        <v>4.1780834964434836</v>
      </c>
      <c r="JZ42" s="29">
        <v>-8.8144808454907633</v>
      </c>
    </row>
    <row r="43" spans="1:286" ht="15" thickBot="1" x14ac:dyDescent="0.4">
      <c r="A43" s="2"/>
      <c r="B43" s="74" t="s">
        <v>501</v>
      </c>
      <c r="C43" s="74" t="s">
        <v>468</v>
      </c>
      <c r="D43" s="74" t="s">
        <v>865</v>
      </c>
      <c r="E43" s="87">
        <v>353041</v>
      </c>
      <c r="F43" s="84">
        <v>433005</v>
      </c>
      <c r="G43" s="22">
        <v>31.073641575736843</v>
      </c>
      <c r="H43" s="22">
        <v>13.425039945432674</v>
      </c>
      <c r="I43" s="22">
        <v>9.7933797300056842</v>
      </c>
      <c r="J43" s="22">
        <v>12.013127217191959</v>
      </c>
      <c r="K43" s="22">
        <v>31.148234840736841</v>
      </c>
      <c r="L43" s="22">
        <v>13.206949551111249</v>
      </c>
      <c r="M43" s="22">
        <v>9.6342858237128368</v>
      </c>
      <c r="N43" s="22">
        <v>10.894275976316962</v>
      </c>
      <c r="O43" s="22">
        <v>31.161524010736841</v>
      </c>
      <c r="P43" s="22">
        <v>13.095037290672359</v>
      </c>
      <c r="Q43" s="22">
        <v>9.5526473878216862</v>
      </c>
      <c r="R43" s="22">
        <v>10.661867236302143</v>
      </c>
      <c r="S43" s="22">
        <v>31.218319361736842</v>
      </c>
      <c r="T43" s="22">
        <v>12.927112159530074</v>
      </c>
      <c r="U43" s="22">
        <v>9.4301483425918882</v>
      </c>
      <c r="V43" s="22">
        <v>10.341951932635475</v>
      </c>
      <c r="W43" s="22">
        <v>31.301954050736843</v>
      </c>
      <c r="X43" s="22">
        <v>12.714318656270864</v>
      </c>
      <c r="Y43" s="22">
        <v>9.2749184445829354</v>
      </c>
      <c r="Z43" s="22">
        <v>9.9616686659597633</v>
      </c>
      <c r="AA43" s="22">
        <v>31.410397561736843</v>
      </c>
      <c r="AB43" s="22">
        <v>12.164346495867107</v>
      </c>
      <c r="AC43" s="22">
        <v>8.8737214105586162</v>
      </c>
      <c r="AD43" s="22">
        <v>9.4984192280720094</v>
      </c>
      <c r="AE43" s="22">
        <v>31.530977015736841</v>
      </c>
      <c r="AF43" s="22">
        <v>12.286198354027045</v>
      </c>
      <c r="AG43" s="22">
        <v>8.9626106446031706</v>
      </c>
      <c r="AH43" s="22">
        <v>9.0340209860569232</v>
      </c>
      <c r="AI43" s="22">
        <v>31.656117765736845</v>
      </c>
      <c r="AJ43" s="22">
        <v>12.235385581795565</v>
      </c>
      <c r="AK43" s="22">
        <v>8.9255434347013871</v>
      </c>
      <c r="AL43" s="22">
        <v>8.6496980627582474</v>
      </c>
      <c r="AM43" s="22">
        <v>31.785546861736844</v>
      </c>
      <c r="AN43" s="22">
        <v>12.068268168130938</v>
      </c>
      <c r="AO43" s="22">
        <v>8.8036336081260913</v>
      </c>
      <c r="AP43" s="22">
        <v>8.0958856927915548</v>
      </c>
      <c r="AQ43" s="22">
        <v>31.931926787736842</v>
      </c>
      <c r="AR43" s="22">
        <v>11.793363860979476</v>
      </c>
      <c r="AS43" s="22">
        <v>8.6030947434157241</v>
      </c>
      <c r="AT43" s="22">
        <v>7.4848125915491721</v>
      </c>
      <c r="AU43" s="22">
        <v>32.697979276736845</v>
      </c>
      <c r="AV43" s="22">
        <v>11.096130118624519</v>
      </c>
      <c r="AW43" s="22">
        <v>8.0944724356081341</v>
      </c>
      <c r="AX43" s="22">
        <v>5.5809206868489554</v>
      </c>
      <c r="AY43" s="22">
        <v>33.526862823736842</v>
      </c>
      <c r="AZ43" s="22">
        <v>11.069485454888055</v>
      </c>
      <c r="BA43" s="22">
        <v>8.0750355243728524</v>
      </c>
      <c r="BB43" s="22">
        <v>4.6186975251448175</v>
      </c>
      <c r="BC43" s="22">
        <v>34.140617780736839</v>
      </c>
      <c r="BD43" s="22">
        <v>11.198453237272739</v>
      </c>
      <c r="BE43" s="22">
        <v>8.1691157260678686</v>
      </c>
      <c r="BF43" s="22">
        <v>4.3672862329216144</v>
      </c>
      <c r="BG43" s="22">
        <v>34.686336758736843</v>
      </c>
      <c r="BH43" s="22">
        <v>11.21934041072417</v>
      </c>
      <c r="BI43" s="22">
        <v>8.1843526282989085</v>
      </c>
      <c r="BJ43" s="22">
        <v>4.5199331950090027</v>
      </c>
      <c r="BK43" s="25">
        <v>30.998130517736843</v>
      </c>
      <c r="BL43" s="25">
        <v>13.503655655779506</v>
      </c>
      <c r="BM43" s="25">
        <v>9.8507287961760674</v>
      </c>
      <c r="BN43" s="25">
        <v>12.518555064728286</v>
      </c>
      <c r="BO43" s="25">
        <v>31.010059264736842</v>
      </c>
      <c r="BP43" s="25">
        <v>13.339033052923043</v>
      </c>
      <c r="BQ43" s="25">
        <v>9.7306388993513089</v>
      </c>
      <c r="BR43" s="25">
        <v>11.880711584264995</v>
      </c>
      <c r="BS43" s="25">
        <v>31.057838771736844</v>
      </c>
      <c r="BT43" s="25">
        <v>13.23095107445152</v>
      </c>
      <c r="BU43" s="25">
        <v>9.6517946008282323</v>
      </c>
      <c r="BV43" s="25">
        <v>11.713613128007538</v>
      </c>
      <c r="BW43" s="25">
        <v>31.126571302736842</v>
      </c>
      <c r="BX43" s="25">
        <v>12.990220029648636</v>
      </c>
      <c r="BY43" s="25">
        <v>9.4761846552237348</v>
      </c>
      <c r="BZ43" s="25">
        <v>11.410934071657058</v>
      </c>
      <c r="CA43" s="25">
        <v>31.207344137736843</v>
      </c>
      <c r="CB43" s="25">
        <v>12.852234886169226</v>
      </c>
      <c r="CC43" s="25">
        <v>9.3755264141543719</v>
      </c>
      <c r="CD43" s="25">
        <v>11.086780635503578</v>
      </c>
      <c r="CE43" s="25">
        <v>31.298347350736844</v>
      </c>
      <c r="CF43" s="25">
        <v>12.935521936853183</v>
      </c>
      <c r="CG43" s="25">
        <v>9.4362831580639295</v>
      </c>
      <c r="CH43" s="25">
        <v>10.698942085476062</v>
      </c>
      <c r="CI43" s="25">
        <v>31.398853367736841</v>
      </c>
      <c r="CJ43" s="25">
        <v>12.929165533072243</v>
      </c>
      <c r="CK43" s="25">
        <v>9.4316462500027978</v>
      </c>
      <c r="CL43" s="25">
        <v>10.306169474919415</v>
      </c>
      <c r="CM43" s="25">
        <v>31.504524741736844</v>
      </c>
      <c r="CN43" s="25">
        <v>12.896511778791879</v>
      </c>
      <c r="CO43" s="25">
        <v>9.4078257908773324</v>
      </c>
      <c r="CP43" s="25">
        <v>9.9865819098660111</v>
      </c>
      <c r="CQ43" s="25">
        <v>31.615886917736844</v>
      </c>
      <c r="CR43" s="25">
        <v>12.812491677905655</v>
      </c>
      <c r="CS43" s="25">
        <v>9.346534297051118</v>
      </c>
      <c r="CT43" s="25">
        <v>9.4896903917618971</v>
      </c>
      <c r="CU43" s="25">
        <v>31.730444139736843</v>
      </c>
      <c r="CV43" s="25">
        <v>12.724545465800968</v>
      </c>
      <c r="CW43" s="25">
        <v>9.2823787597523371</v>
      </c>
      <c r="CX43" s="25">
        <v>9.0193285954191964</v>
      </c>
      <c r="CY43" s="25">
        <v>32.143144297736839</v>
      </c>
      <c r="CZ43" s="25">
        <v>12.33029984012556</v>
      </c>
      <c r="DA43" s="25">
        <v>8.9947820647088719</v>
      </c>
      <c r="DB43" s="25">
        <v>7.7354575665792566</v>
      </c>
      <c r="DC43" s="25">
        <v>32.56931067473684</v>
      </c>
      <c r="DD43" s="25">
        <v>11.957368804790915</v>
      </c>
      <c r="DE43" s="25">
        <v>8.722734066566499</v>
      </c>
      <c r="DF43" s="25">
        <v>6.8424588464597349</v>
      </c>
      <c r="DG43" s="25">
        <v>32.987201806736842</v>
      </c>
      <c r="DH43" s="25">
        <v>12.10373449517734</v>
      </c>
      <c r="DI43" s="25">
        <v>8.8295057999263218</v>
      </c>
      <c r="DJ43" s="25">
        <v>6.2386284764771958</v>
      </c>
      <c r="DK43" s="25">
        <v>33.330159894736845</v>
      </c>
      <c r="DL43" s="25">
        <v>12.353592345201267</v>
      </c>
      <c r="DM43" s="25">
        <v>9.0117736228715781</v>
      </c>
      <c r="DN43" s="25">
        <v>5.8863812433287279</v>
      </c>
      <c r="DO43" s="27">
        <v>31.073812671736842</v>
      </c>
      <c r="DP43" s="27">
        <v>13.492123206607442</v>
      </c>
      <c r="DQ43" s="27">
        <v>9.8423160350656289</v>
      </c>
      <c r="DR43" s="27">
        <v>12.016846621530236</v>
      </c>
      <c r="DS43" s="27">
        <v>31.148792491736842</v>
      </c>
      <c r="DT43" s="27">
        <v>13.164250979741853</v>
      </c>
      <c r="DU43" s="27">
        <v>9.6031378103699403</v>
      </c>
      <c r="DV43" s="27">
        <v>10.903163304447297</v>
      </c>
      <c r="DW43" s="27">
        <v>31.162635227736843</v>
      </c>
      <c r="DX43" s="27">
        <v>13.116683733687333</v>
      </c>
      <c r="DY43" s="27">
        <v>9.5684381666283969</v>
      </c>
      <c r="DZ43" s="27">
        <v>10.67348872475117</v>
      </c>
      <c r="EA43" s="27">
        <v>31.220158541736843</v>
      </c>
      <c r="EB43" s="27">
        <v>13.217045504554035</v>
      </c>
      <c r="EC43" s="27">
        <v>9.641650681188386</v>
      </c>
      <c r="ED43" s="27">
        <v>10.357840713571466</v>
      </c>
      <c r="EE43" s="27">
        <v>31.304316476736844</v>
      </c>
      <c r="EF43" s="27">
        <v>13.150015478336707</v>
      </c>
      <c r="EG43" s="27">
        <v>9.5927532102887287</v>
      </c>
      <c r="EH43" s="27">
        <v>9.9839287149972655</v>
      </c>
      <c r="EI43" s="27">
        <v>31.412994050736842</v>
      </c>
      <c r="EJ43" s="27">
        <v>13.018474954450452</v>
      </c>
      <c r="EK43" s="27">
        <v>9.4967962294873232</v>
      </c>
      <c r="EL43" s="27">
        <v>9.528574621313183</v>
      </c>
      <c r="EM43" s="27">
        <v>31.533849760736842</v>
      </c>
      <c r="EN43" s="27">
        <v>12.868472197125048</v>
      </c>
      <c r="EO43" s="27">
        <v>9.3873713064326001</v>
      </c>
      <c r="EP43" s="27">
        <v>9.0714785716075568</v>
      </c>
      <c r="EQ43" s="27">
        <v>31.659830820736843</v>
      </c>
      <c r="ER43" s="27">
        <v>12.700320909128658</v>
      </c>
      <c r="ES43" s="27">
        <v>9.2647072829264019</v>
      </c>
      <c r="ET43" s="27">
        <v>8.6930613234264307</v>
      </c>
      <c r="EU43" s="27">
        <v>31.788291171736844</v>
      </c>
      <c r="EV43" s="27">
        <v>12.438798468793673</v>
      </c>
      <c r="EW43" s="27">
        <v>9.0739303037495453</v>
      </c>
      <c r="EX43" s="27">
        <v>8.1530363023334189</v>
      </c>
      <c r="EY43" s="27">
        <v>31.928292520736843</v>
      </c>
      <c r="EZ43" s="27">
        <v>12.326532503409336</v>
      </c>
      <c r="FA43" s="27">
        <v>8.9920338450251514</v>
      </c>
      <c r="FB43" s="27">
        <v>7.5799173007734311</v>
      </c>
      <c r="FC43" s="27">
        <v>32.601846597736845</v>
      </c>
      <c r="FD43" s="27">
        <v>11.934628588363037</v>
      </c>
      <c r="FE43" s="27">
        <v>8.7061453952831407</v>
      </c>
      <c r="FF43" s="27">
        <v>5.8216439898212897</v>
      </c>
      <c r="FG43" s="27">
        <v>33.179216043736844</v>
      </c>
      <c r="FH43" s="27">
        <v>11.884815890915455</v>
      </c>
      <c r="FI43" s="27">
        <v>8.6698077260126656</v>
      </c>
      <c r="FJ43" s="27">
        <v>5.0408652351537455</v>
      </c>
      <c r="FK43" s="27">
        <v>33.671852016736842</v>
      </c>
      <c r="FL43" s="27">
        <v>12.011178668060076</v>
      </c>
      <c r="FM43" s="27">
        <v>8.7619876126532557</v>
      </c>
      <c r="FN43" s="27">
        <v>4.8521783184422915</v>
      </c>
      <c r="FO43" s="27">
        <v>34.035468467736841</v>
      </c>
      <c r="FP43" s="27">
        <v>12.124349418270445</v>
      </c>
      <c r="FQ43" s="27">
        <v>8.8445440993113689</v>
      </c>
      <c r="FR43" s="27">
        <v>5.1050100807058065</v>
      </c>
      <c r="FS43" s="28">
        <v>31.066785988736843</v>
      </c>
      <c r="FT43" s="28">
        <v>13.426758848329371</v>
      </c>
      <c r="FU43" s="28">
        <v>9.7946336457373899</v>
      </c>
      <c r="FV43" s="28">
        <v>12.035132567746523</v>
      </c>
      <c r="FW43" s="28">
        <v>31.138295069736841</v>
      </c>
      <c r="FX43" s="28">
        <v>13.201772816368011</v>
      </c>
      <c r="FY43" s="28">
        <v>9.6305094677907608</v>
      </c>
      <c r="FZ43" s="28">
        <v>10.94479267540882</v>
      </c>
      <c r="GA43" s="28">
        <v>31.156508542736844</v>
      </c>
      <c r="GB43" s="28">
        <v>13.06372655654838</v>
      </c>
      <c r="GC43" s="28">
        <v>9.5298066432021002</v>
      </c>
      <c r="GD43" s="28">
        <v>10.754557383594872</v>
      </c>
      <c r="GE43" s="28">
        <v>31.225872245736841</v>
      </c>
      <c r="GF43" s="28">
        <v>12.843686959718859</v>
      </c>
      <c r="GG43" s="28">
        <v>9.3692908208173797</v>
      </c>
      <c r="GH43" s="28">
        <v>10.492115772064167</v>
      </c>
      <c r="GI43" s="28">
        <v>31.330506313736841</v>
      </c>
      <c r="GJ43" s="28">
        <v>12.610970871235681</v>
      </c>
      <c r="GK43" s="28">
        <v>9.1995276742598353</v>
      </c>
      <c r="GL43" s="28">
        <v>10.189216958406703</v>
      </c>
      <c r="GM43" s="28">
        <v>31.481439624736844</v>
      </c>
      <c r="GN43" s="28">
        <v>12.358829511182158</v>
      </c>
      <c r="GO43" s="28">
        <v>9.0155940625401687</v>
      </c>
      <c r="GP43" s="28">
        <v>9.8103936031261227</v>
      </c>
      <c r="GQ43" s="28">
        <v>31.669761741736842</v>
      </c>
      <c r="GR43" s="28">
        <v>12.349764384449303</v>
      </c>
      <c r="GS43" s="28">
        <v>9.0089811787978231</v>
      </c>
      <c r="GT43" s="28">
        <v>9.4209520025983338</v>
      </c>
      <c r="GU43" s="28">
        <v>31.887358862736843</v>
      </c>
      <c r="GV43" s="28">
        <v>12.22445803211836</v>
      </c>
      <c r="GW43" s="28">
        <v>8.9175719393507329</v>
      </c>
      <c r="GX43" s="28">
        <v>9.1175880594359384</v>
      </c>
      <c r="GY43" s="28">
        <v>32.125668231736839</v>
      </c>
      <c r="GZ43" s="28">
        <v>11.980760991149516</v>
      </c>
      <c r="HA43" s="28">
        <v>8.7397983408372646</v>
      </c>
      <c r="HB43" s="28">
        <v>8.692871035997527</v>
      </c>
      <c r="HC43" s="28">
        <v>32.393436917736842</v>
      </c>
      <c r="HD43" s="28">
        <v>11.729590894674503</v>
      </c>
      <c r="HE43" s="28">
        <v>8.5565732523756974</v>
      </c>
      <c r="HF43" s="28">
        <v>8.2963579350856733</v>
      </c>
      <c r="HG43" s="28">
        <v>33.756292306736839</v>
      </c>
      <c r="HH43" s="28">
        <v>11.245731411120538</v>
      </c>
      <c r="HI43" s="28">
        <v>8.2036044956592207</v>
      </c>
      <c r="HJ43" s="28">
        <v>6.3355022923713733</v>
      </c>
      <c r="HK43" s="28">
        <v>34.988290720736842</v>
      </c>
      <c r="HL43" s="28">
        <v>10.281630484284475</v>
      </c>
      <c r="HM43" s="28">
        <v>7.5003062922324082</v>
      </c>
      <c r="HN43" s="28">
        <v>2.2852848927780087</v>
      </c>
      <c r="HO43" s="28">
        <v>35.679945787736841</v>
      </c>
      <c r="HP43" s="28">
        <v>9.7470583587648445</v>
      </c>
      <c r="HQ43" s="28">
        <v>7.1103433692489943</v>
      </c>
      <c r="HR43" s="28">
        <v>-0.84705019536647796</v>
      </c>
      <c r="HS43" s="28">
        <v>35.958847722736841</v>
      </c>
      <c r="HT43" s="28">
        <v>9.3818365518377753</v>
      </c>
      <c r="HU43" s="28">
        <v>6.8439191458981767</v>
      </c>
      <c r="HV43" s="28">
        <v>-2.7233198743831082</v>
      </c>
      <c r="HW43" s="29">
        <v>31.064810281736843</v>
      </c>
      <c r="HX43" s="29">
        <v>13.423870422006631</v>
      </c>
      <c r="HY43" s="29">
        <v>9.7925265789490812</v>
      </c>
      <c r="HZ43" s="29">
        <v>12.008308952022944</v>
      </c>
      <c r="IA43" s="29">
        <v>31.144819807736845</v>
      </c>
      <c r="IB43" s="29">
        <v>13.172680908495014</v>
      </c>
      <c r="IC43" s="29">
        <v>9.6092873260296461</v>
      </c>
      <c r="ID43" s="29">
        <v>10.858450121535498</v>
      </c>
      <c r="IE43" s="29">
        <v>31.169069568736845</v>
      </c>
      <c r="IF43" s="29">
        <v>12.986493331995252</v>
      </c>
      <c r="IG43" s="29">
        <v>9.4734660811705584</v>
      </c>
      <c r="IH43" s="29">
        <v>10.664248730956253</v>
      </c>
      <c r="II43" s="29">
        <v>31.239895680736844</v>
      </c>
      <c r="IJ43" s="29">
        <v>12.61415489382537</v>
      </c>
      <c r="IK43" s="29">
        <v>9.2018503744094424</v>
      </c>
      <c r="IL43" s="29">
        <v>10.426606160985706</v>
      </c>
      <c r="IM43" s="29">
        <v>31.348260619736841</v>
      </c>
      <c r="IN43" s="29">
        <v>12.561582595500642</v>
      </c>
      <c r="IO43" s="29">
        <v>9.1634996147196475</v>
      </c>
      <c r="IP43" s="29">
        <v>10.146336526729911</v>
      </c>
      <c r="IQ43" s="29">
        <v>31.506043536736843</v>
      </c>
      <c r="IR43" s="29">
        <v>12.558985855731956</v>
      </c>
      <c r="IS43" s="29">
        <v>9.1616053292115129</v>
      </c>
      <c r="IT43" s="29">
        <v>9.8113126220372422</v>
      </c>
      <c r="IU43" s="29">
        <v>31.709665055736842</v>
      </c>
      <c r="IV43" s="29">
        <v>12.381763373086569</v>
      </c>
      <c r="IW43" s="29">
        <v>9.032323995502626</v>
      </c>
      <c r="IX43" s="29">
        <v>9.4660406904683612</v>
      </c>
      <c r="IY43" s="29">
        <v>31.944286488736843</v>
      </c>
      <c r="IZ43" s="29">
        <v>12.178336515217547</v>
      </c>
      <c r="JA43" s="29">
        <v>8.8839269348986445</v>
      </c>
      <c r="JB43" s="29">
        <v>9.2205241853488289</v>
      </c>
      <c r="JC43" s="29">
        <v>32.221782809736844</v>
      </c>
      <c r="JD43" s="29">
        <v>11.803851928369951</v>
      </c>
      <c r="JE43" s="29">
        <v>8.6107456425569051</v>
      </c>
      <c r="JF43" s="29">
        <v>8.7813862527867812</v>
      </c>
      <c r="JG43" s="29">
        <v>32.617145692736841</v>
      </c>
      <c r="JH43" s="29">
        <v>11.735649125756314</v>
      </c>
      <c r="JI43" s="29">
        <v>8.5609926476041256</v>
      </c>
      <c r="JJ43" s="29">
        <v>7.895005913263482</v>
      </c>
      <c r="JK43" s="29">
        <v>34.041281656736842</v>
      </c>
      <c r="JL43" s="29">
        <v>10.863371527877977</v>
      </c>
      <c r="JM43" s="29">
        <v>7.9246782842412058</v>
      </c>
      <c r="JN43" s="29">
        <v>3.6180391689992462</v>
      </c>
      <c r="JO43" s="29">
        <v>35.028267207736846</v>
      </c>
      <c r="JP43" s="29">
        <v>9.9264124133191327</v>
      </c>
      <c r="JQ43" s="29">
        <v>7.2411796549886045</v>
      </c>
      <c r="JR43" s="29">
        <v>-8.2303045751572768E-2</v>
      </c>
      <c r="JS43" s="29">
        <v>35.37178355173684</v>
      </c>
      <c r="JT43" s="29">
        <v>9.8928750853039755</v>
      </c>
      <c r="JU43" s="29">
        <v>7.2167146411251686</v>
      </c>
      <c r="JV43" s="29">
        <v>-2.0906185870871994</v>
      </c>
      <c r="JW43" s="29">
        <v>35.287288144736841</v>
      </c>
      <c r="JX43" s="29">
        <v>9.7798668396892019</v>
      </c>
      <c r="JY43" s="29">
        <v>7.1342766993070699</v>
      </c>
      <c r="JZ43" s="29">
        <v>-1.2300047706263797</v>
      </c>
    </row>
    <row r="44" spans="1:286" ht="15" thickBot="1" x14ac:dyDescent="0.4">
      <c r="A44" s="2"/>
      <c r="B44" s="74" t="s">
        <v>502</v>
      </c>
      <c r="C44" s="74" t="s">
        <v>502</v>
      </c>
      <c r="D44" s="74" t="s">
        <v>865</v>
      </c>
      <c r="E44" s="87">
        <v>370584</v>
      </c>
      <c r="F44" s="84">
        <v>429294</v>
      </c>
      <c r="G44" s="22">
        <v>31.270517439999999</v>
      </c>
      <c r="H44" s="22">
        <v>10.335160916357347</v>
      </c>
      <c r="I44" s="22">
        <v>7.5393559971518522</v>
      </c>
      <c r="J44" s="22">
        <v>13.938528665898223</v>
      </c>
      <c r="K44" s="22">
        <v>31.34507004</v>
      </c>
      <c r="L44" s="22">
        <v>9.6165908602674115</v>
      </c>
      <c r="M44" s="22">
        <v>7.0151691455295326</v>
      </c>
      <c r="N44" s="22">
        <v>13.316644707327571</v>
      </c>
      <c r="O44" s="22">
        <v>31.348826803000001</v>
      </c>
      <c r="P44" s="22">
        <v>9.1990402329203231</v>
      </c>
      <c r="Q44" s="22">
        <v>6.7105717762305819</v>
      </c>
      <c r="R44" s="22">
        <v>13.192673867249269</v>
      </c>
      <c r="S44" s="22">
        <v>31.377739768000001</v>
      </c>
      <c r="T44" s="22">
        <v>8.7106843159284679</v>
      </c>
      <c r="U44" s="22">
        <v>6.3543229339227807</v>
      </c>
      <c r="V44" s="22">
        <v>13.196382552545469</v>
      </c>
      <c r="W44" s="22">
        <v>31.422780535000001</v>
      </c>
      <c r="X44" s="22">
        <v>8.2636114264070208</v>
      </c>
      <c r="Y44" s="22">
        <v>6.028189485391481</v>
      </c>
      <c r="Z44" s="22">
        <v>12.910106413495559</v>
      </c>
      <c r="AA44" s="22">
        <v>31.485279923</v>
      </c>
      <c r="AB44" s="22">
        <v>7.900659098893664</v>
      </c>
      <c r="AC44" s="22">
        <v>5.7634208156761275</v>
      </c>
      <c r="AD44" s="22">
        <v>12.6267774901098</v>
      </c>
      <c r="AE44" s="22">
        <v>31.553877409999998</v>
      </c>
      <c r="AF44" s="22">
        <v>7.7968213698258548</v>
      </c>
      <c r="AG44" s="22">
        <v>5.6876726380024758</v>
      </c>
      <c r="AH44" s="22">
        <v>12.446117102671769</v>
      </c>
      <c r="AI44" s="22">
        <v>31.626725866000001</v>
      </c>
      <c r="AJ44" s="22">
        <v>7.772407251304811</v>
      </c>
      <c r="AK44" s="22">
        <v>5.6698628784470646</v>
      </c>
      <c r="AL44" s="22">
        <v>12.391263789033994</v>
      </c>
      <c r="AM44" s="22">
        <v>31.702637515999999</v>
      </c>
      <c r="AN44" s="22">
        <v>7.6816374106799401</v>
      </c>
      <c r="AO44" s="22">
        <v>5.6036475434547928</v>
      </c>
      <c r="AP44" s="22">
        <v>12.126881762043508</v>
      </c>
      <c r="AQ44" s="22">
        <v>31.787068261999998</v>
      </c>
      <c r="AR44" s="22">
        <v>7.5772380532523407</v>
      </c>
      <c r="AS44" s="22">
        <v>5.5274896657119479</v>
      </c>
      <c r="AT44" s="22">
        <v>11.90642821831972</v>
      </c>
      <c r="AU44" s="22">
        <v>32.301456516999998</v>
      </c>
      <c r="AV44" s="22">
        <v>7.2744668789110909</v>
      </c>
      <c r="AW44" s="22">
        <v>5.3066223093632328</v>
      </c>
      <c r="AX44" s="22">
        <v>11.243058262876673</v>
      </c>
      <c r="AY44" s="22">
        <v>33.000414454999998</v>
      </c>
      <c r="AZ44" s="22">
        <v>6.9948662174370684</v>
      </c>
      <c r="BA44" s="22">
        <v>5.1026575195595756</v>
      </c>
      <c r="BB44" s="22">
        <v>10.521232129860159</v>
      </c>
      <c r="BC44" s="22">
        <v>33.524751084000002</v>
      </c>
      <c r="BD44" s="22">
        <v>8.2902319420558097</v>
      </c>
      <c r="BE44" s="22">
        <v>6.0476087809330075</v>
      </c>
      <c r="BF44" s="22">
        <v>10.251202166304274</v>
      </c>
      <c r="BG44" s="22">
        <v>34.086126436000001</v>
      </c>
      <c r="BH44" s="22">
        <v>8.1497312473820376</v>
      </c>
      <c r="BI44" s="22">
        <v>5.9451154802901316</v>
      </c>
      <c r="BJ44" s="22">
        <v>9.9818003700071216</v>
      </c>
      <c r="BK44" s="25">
        <v>31.184872441</v>
      </c>
      <c r="BL44" s="25">
        <v>10.416989334183912</v>
      </c>
      <c r="BM44" s="25">
        <v>7.5990486886997655</v>
      </c>
      <c r="BN44" s="25">
        <v>14.452830540817034</v>
      </c>
      <c r="BO44" s="25">
        <v>31.196373169000001</v>
      </c>
      <c r="BP44" s="25">
        <v>9.8047195930395024</v>
      </c>
      <c r="BQ44" s="25">
        <v>7.1524064368635276</v>
      </c>
      <c r="BR44" s="25">
        <v>14.261517211796427</v>
      </c>
      <c r="BS44" s="25">
        <v>31.239368696</v>
      </c>
      <c r="BT44" s="25">
        <v>9.2599209956533315</v>
      </c>
      <c r="BU44" s="25">
        <v>6.7549834450315798</v>
      </c>
      <c r="BV44" s="25">
        <v>14.035225937008363</v>
      </c>
      <c r="BW44" s="25">
        <v>31.294277154</v>
      </c>
      <c r="BX44" s="25">
        <v>8.7907487673532323</v>
      </c>
      <c r="BY44" s="25">
        <v>6.4127288365394115</v>
      </c>
      <c r="BZ44" s="25">
        <v>13.928427159138142</v>
      </c>
      <c r="CA44" s="25">
        <v>31.357471829000001</v>
      </c>
      <c r="CB44" s="25">
        <v>8.3281034052686067</v>
      </c>
      <c r="CC44" s="25">
        <v>6.0752354860811026</v>
      </c>
      <c r="CD44" s="25">
        <v>13.577156278319498</v>
      </c>
      <c r="CE44" s="25">
        <v>31.427466031000002</v>
      </c>
      <c r="CF44" s="25">
        <v>7.8843772258610061</v>
      </c>
      <c r="CG44" s="25">
        <v>5.7515434159832646</v>
      </c>
      <c r="CH44" s="25">
        <v>13.265143378966306</v>
      </c>
      <c r="CI44" s="25">
        <v>31.505724796999999</v>
      </c>
      <c r="CJ44" s="25">
        <v>7.8236209650405062</v>
      </c>
      <c r="CK44" s="25">
        <v>5.7072225695940624</v>
      </c>
      <c r="CL44" s="25">
        <v>13.034859390369895</v>
      </c>
      <c r="CM44" s="25">
        <v>31.58957745</v>
      </c>
      <c r="CN44" s="25">
        <v>7.7732156962684957</v>
      </c>
      <c r="CO44" s="25">
        <v>5.6704526277924936</v>
      </c>
      <c r="CP44" s="25">
        <v>12.914191702651181</v>
      </c>
      <c r="CQ44" s="25">
        <v>31.679638338</v>
      </c>
      <c r="CR44" s="25">
        <v>7.6775554739377103</v>
      </c>
      <c r="CS44" s="25">
        <v>5.6006698274321209</v>
      </c>
      <c r="CT44" s="25">
        <v>12.571412461445419</v>
      </c>
      <c r="CU44" s="25">
        <v>31.774421054000001</v>
      </c>
      <c r="CV44" s="25">
        <v>7.5854440672395018</v>
      </c>
      <c r="CW44" s="25">
        <v>5.53347583866731</v>
      </c>
      <c r="CX44" s="25">
        <v>12.278143433642988</v>
      </c>
      <c r="CY44" s="25">
        <v>32.072678615000001</v>
      </c>
      <c r="CZ44" s="25">
        <v>7.4234609461328365</v>
      </c>
      <c r="DA44" s="25">
        <v>5.4153114070308321</v>
      </c>
      <c r="DB44" s="25">
        <v>11.846645050923385</v>
      </c>
      <c r="DC44" s="25">
        <v>32.432677456999997</v>
      </c>
      <c r="DD44" s="25">
        <v>7.2814310996756229</v>
      </c>
      <c r="DE44" s="25">
        <v>5.31170261145156</v>
      </c>
      <c r="DF44" s="25">
        <v>11.314088556207917</v>
      </c>
      <c r="DG44" s="25">
        <v>32.814106916</v>
      </c>
      <c r="DH44" s="25">
        <v>7.7392686055768447</v>
      </c>
      <c r="DI44" s="25">
        <v>5.6456886977614786</v>
      </c>
      <c r="DJ44" s="25">
        <v>11.042676985692815</v>
      </c>
      <c r="DK44" s="25">
        <v>33.130541160999996</v>
      </c>
      <c r="DL44" s="25">
        <v>8.4909057420936715</v>
      </c>
      <c r="DM44" s="25">
        <v>6.1939975241786174</v>
      </c>
      <c r="DN44" s="25">
        <v>10.872484988379959</v>
      </c>
      <c r="DO44" s="27">
        <v>31.270731026</v>
      </c>
      <c r="DP44" s="27">
        <v>10.417967087159418</v>
      </c>
      <c r="DQ44" s="27">
        <v>7.5997619458826264</v>
      </c>
      <c r="DR44" s="27">
        <v>13.944531545535472</v>
      </c>
      <c r="DS44" s="27">
        <v>31.345710536999999</v>
      </c>
      <c r="DT44" s="27">
        <v>9.8257331427836796</v>
      </c>
      <c r="DU44" s="27">
        <v>7.1677355288406508</v>
      </c>
      <c r="DV44" s="27">
        <v>13.33040460067747</v>
      </c>
      <c r="DW44" s="27">
        <v>31.350103118</v>
      </c>
      <c r="DX44" s="27">
        <v>9.2587194320903752</v>
      </c>
      <c r="DY44" s="27">
        <v>6.7541069211411786</v>
      </c>
      <c r="DZ44" s="27">
        <v>13.213997646127037</v>
      </c>
      <c r="EA44" s="27">
        <v>31.380021023000001</v>
      </c>
      <c r="EB44" s="27">
        <v>8.7070305977819213</v>
      </c>
      <c r="EC44" s="27">
        <v>6.3516575974037845</v>
      </c>
      <c r="ED44" s="27">
        <v>13.224290050935478</v>
      </c>
      <c r="EE44" s="27">
        <v>31.425977070000002</v>
      </c>
      <c r="EF44" s="27">
        <v>8.1436970063957492</v>
      </c>
      <c r="EG44" s="27">
        <v>5.9407135855023867</v>
      </c>
      <c r="EH44" s="27">
        <v>12.948099389842497</v>
      </c>
      <c r="EI44" s="27">
        <v>31.489202459000001</v>
      </c>
      <c r="EJ44" s="27">
        <v>7.6345645882357642</v>
      </c>
      <c r="EK44" s="27">
        <v>5.5693085748533786</v>
      </c>
      <c r="EL44" s="27">
        <v>12.675147227916716</v>
      </c>
      <c r="EM44" s="27">
        <v>31.558519296</v>
      </c>
      <c r="EN44" s="27">
        <v>7.5125028208514246</v>
      </c>
      <c r="EO44" s="27">
        <v>5.4802662149520849</v>
      </c>
      <c r="EP44" s="27">
        <v>12.503940811295811</v>
      </c>
      <c r="EQ44" s="27">
        <v>31.632113713999999</v>
      </c>
      <c r="ER44" s="27">
        <v>7.4040030989794614</v>
      </c>
      <c r="ES44" s="27">
        <v>5.4011171784344212</v>
      </c>
      <c r="ET44" s="27">
        <v>12.4571594924354</v>
      </c>
      <c r="EU44" s="27">
        <v>31.707944144999999</v>
      </c>
      <c r="EV44" s="27">
        <v>7.2726403001345634</v>
      </c>
      <c r="EW44" s="27">
        <v>5.3052898455763087</v>
      </c>
      <c r="EX44" s="27">
        <v>12.206343309492029</v>
      </c>
      <c r="EY44" s="27">
        <v>31.789283697000002</v>
      </c>
      <c r="EZ44" s="27">
        <v>7.1280713797248785</v>
      </c>
      <c r="FA44" s="27">
        <v>5.1998288308989782</v>
      </c>
      <c r="FB44" s="27">
        <v>12.007526691012563</v>
      </c>
      <c r="FC44" s="27">
        <v>32.216939535999998</v>
      </c>
      <c r="FD44" s="27">
        <v>6.7394427222352533</v>
      </c>
      <c r="FE44" s="27">
        <v>4.9163296359447735</v>
      </c>
      <c r="FF44" s="27">
        <v>11.439163917220085</v>
      </c>
      <c r="FG44" s="27">
        <v>32.647739948999998</v>
      </c>
      <c r="FH44" s="27">
        <v>6.9306678997368429</v>
      </c>
      <c r="FI44" s="27">
        <v>5.0558257405986691</v>
      </c>
      <c r="FJ44" s="27">
        <v>10.949425472529462</v>
      </c>
      <c r="FK44" s="27">
        <v>33.065298505999998</v>
      </c>
      <c r="FL44" s="27">
        <v>8.2080420121282103</v>
      </c>
      <c r="FM44" s="27">
        <v>5.9876523713405438</v>
      </c>
      <c r="FN44" s="27">
        <v>10.786675286559053</v>
      </c>
      <c r="FO44" s="27">
        <v>33.389736391</v>
      </c>
      <c r="FP44" s="27">
        <v>8.0154837987097025</v>
      </c>
      <c r="FQ44" s="27">
        <v>5.8471838355444561</v>
      </c>
      <c r="FR44" s="27">
        <v>10.716590632465469</v>
      </c>
      <c r="FS44" s="28">
        <v>31.263970552</v>
      </c>
      <c r="FT44" s="28">
        <v>10.340920950071119</v>
      </c>
      <c r="FU44" s="28">
        <v>7.5435578615519505</v>
      </c>
      <c r="FV44" s="28">
        <v>13.966168198878512</v>
      </c>
      <c r="FW44" s="28">
        <v>31.335211703999999</v>
      </c>
      <c r="FX44" s="28">
        <v>9.6334430540870066</v>
      </c>
      <c r="FY44" s="28">
        <v>7.0274625862961733</v>
      </c>
      <c r="FZ44" s="28">
        <v>13.371612138797804</v>
      </c>
      <c r="GA44" s="28">
        <v>31.340507406</v>
      </c>
      <c r="GB44" s="28">
        <v>9.2071504138777414</v>
      </c>
      <c r="GC44" s="28">
        <v>6.7164880403249825</v>
      </c>
      <c r="GD44" s="28">
        <v>13.273512068403713</v>
      </c>
      <c r="GE44" s="28">
        <v>31.375321806999999</v>
      </c>
      <c r="GF44" s="28">
        <v>8.7025875070748508</v>
      </c>
      <c r="GG44" s="28">
        <v>6.3484164245919308</v>
      </c>
      <c r="GH44" s="28">
        <v>13.304481242033939</v>
      </c>
      <c r="GI44" s="28">
        <v>31.433968962999998</v>
      </c>
      <c r="GJ44" s="28">
        <v>8.3491360593145885</v>
      </c>
      <c r="GK44" s="28">
        <v>6.0905785143804119</v>
      </c>
      <c r="GL44" s="28">
        <v>13.043752628084109</v>
      </c>
      <c r="GM44" s="28">
        <v>31.528423922999998</v>
      </c>
      <c r="GN44" s="28">
        <v>7.7790765880772987</v>
      </c>
      <c r="GO44" s="28">
        <v>5.6747280667687194</v>
      </c>
      <c r="GP44" s="28">
        <v>12.777459042250749</v>
      </c>
      <c r="GQ44" s="28">
        <v>31.648493349999999</v>
      </c>
      <c r="GR44" s="28">
        <v>7.8258889804708707</v>
      </c>
      <c r="GS44" s="28">
        <v>5.7088770552740566</v>
      </c>
      <c r="GT44" s="28">
        <v>12.601940781781321</v>
      </c>
      <c r="GU44" s="28">
        <v>31.790431263000002</v>
      </c>
      <c r="GV44" s="28">
        <v>7.7432226347515112</v>
      </c>
      <c r="GW44" s="28">
        <v>5.6485731069944061</v>
      </c>
      <c r="GX44" s="28">
        <v>12.54218189728792</v>
      </c>
      <c r="GY44" s="28">
        <v>31.946283377</v>
      </c>
      <c r="GZ44" s="28">
        <v>7.6332404239855389</v>
      </c>
      <c r="HA44" s="28">
        <v>5.5683426154685227</v>
      </c>
      <c r="HB44" s="28">
        <v>12.273248195132572</v>
      </c>
      <c r="HC44" s="28">
        <v>32.122454486000002</v>
      </c>
      <c r="HD44" s="28">
        <v>7.5483008206194224</v>
      </c>
      <c r="HE44" s="28">
        <v>5.5063803573850034</v>
      </c>
      <c r="HF44" s="28">
        <v>12.063037366443735</v>
      </c>
      <c r="HG44" s="28">
        <v>33.189546335999999</v>
      </c>
      <c r="HH44" s="28">
        <v>6.9548401677242797</v>
      </c>
      <c r="HI44" s="28">
        <v>5.0734590735569789</v>
      </c>
      <c r="HJ44" s="28">
        <v>11.060364044348788</v>
      </c>
      <c r="HK44" s="28">
        <v>34.531047088000001</v>
      </c>
      <c r="HL44" s="28">
        <v>6.2230952463609643</v>
      </c>
      <c r="HM44" s="28">
        <v>4.5396613411448588</v>
      </c>
      <c r="HN44" s="28">
        <v>8.1646605619553227</v>
      </c>
      <c r="HO44" s="28">
        <v>35.194134534</v>
      </c>
      <c r="HP44" s="28">
        <v>6.8974303830656511</v>
      </c>
      <c r="HQ44" s="28">
        <v>5.031579434936531</v>
      </c>
      <c r="HR44" s="28">
        <v>5.6862012098485764</v>
      </c>
      <c r="HS44" s="28">
        <v>35.450490275</v>
      </c>
      <c r="HT44" s="28">
        <v>6.4369085001428399</v>
      </c>
      <c r="HU44" s="28">
        <v>4.6956351329626154</v>
      </c>
      <c r="HV44" s="28">
        <v>4.1930605907183036</v>
      </c>
      <c r="HW44" s="29">
        <v>31.260245059999999</v>
      </c>
      <c r="HX44" s="29">
        <v>10.342835449484895</v>
      </c>
      <c r="HY44" s="29">
        <v>7.544954462219672</v>
      </c>
      <c r="HZ44" s="29">
        <v>13.969085271969472</v>
      </c>
      <c r="IA44" s="29">
        <v>31.33354237</v>
      </c>
      <c r="IB44" s="29">
        <v>10.263968079953159</v>
      </c>
      <c r="IC44" s="29">
        <v>7.487421814177627</v>
      </c>
      <c r="ID44" s="29">
        <v>13.3650262790374</v>
      </c>
      <c r="IE44" s="29">
        <v>31.341947664999999</v>
      </c>
      <c r="IF44" s="29">
        <v>10.243056910591067</v>
      </c>
      <c r="IG44" s="29">
        <v>7.4721674072638438</v>
      </c>
      <c r="IH44" s="29">
        <v>13.268704826931243</v>
      </c>
      <c r="II44" s="29">
        <v>31.378788660000001</v>
      </c>
      <c r="IJ44" s="29">
        <v>10.235762238880742</v>
      </c>
      <c r="IK44" s="29">
        <v>7.4668460458112653</v>
      </c>
      <c r="IL44" s="29">
        <v>13.312783172246782</v>
      </c>
      <c r="IM44" s="29">
        <v>31.439889319999999</v>
      </c>
      <c r="IN44" s="29">
        <v>10.163694760393378</v>
      </c>
      <c r="IO44" s="29">
        <v>7.4142738236145727</v>
      </c>
      <c r="IP44" s="29">
        <v>13.068097150272401</v>
      </c>
      <c r="IQ44" s="29">
        <v>31.544305875999999</v>
      </c>
      <c r="IR44" s="29">
        <v>10.032440816296674</v>
      </c>
      <c r="IS44" s="29">
        <v>7.3185258987797361</v>
      </c>
      <c r="IT44" s="29">
        <v>12.816960018748135</v>
      </c>
      <c r="IU44" s="29">
        <v>31.686442599999999</v>
      </c>
      <c r="IV44" s="29">
        <v>9.7584225913944369</v>
      </c>
      <c r="IW44" s="29">
        <v>7.1186334187336948</v>
      </c>
      <c r="IX44" s="29">
        <v>12.643840740864535</v>
      </c>
      <c r="IY44" s="29">
        <v>31.856737107000001</v>
      </c>
      <c r="IZ44" s="29">
        <v>9.5984847411223999</v>
      </c>
      <c r="JA44" s="29">
        <v>7.0019609836957848</v>
      </c>
      <c r="JB44" s="29">
        <v>12.585941324528301</v>
      </c>
      <c r="JC44" s="29">
        <v>32.058593385000002</v>
      </c>
      <c r="JD44" s="29">
        <v>9.3722696833997894</v>
      </c>
      <c r="JE44" s="29">
        <v>6.8369402485674398</v>
      </c>
      <c r="JF44" s="29">
        <v>12.302341785944572</v>
      </c>
      <c r="JG44" s="29">
        <v>32.344646386999997</v>
      </c>
      <c r="JH44" s="29">
        <v>9.0471820703000727</v>
      </c>
      <c r="JI44" s="29">
        <v>6.5997933608451573</v>
      </c>
      <c r="JJ44" s="29">
        <v>11.865251075225407</v>
      </c>
      <c r="JK44" s="29">
        <v>33.723707437000002</v>
      </c>
      <c r="JL44" s="29">
        <v>8.2311851156388016</v>
      </c>
      <c r="JM44" s="29">
        <v>6.0045349431415431</v>
      </c>
      <c r="JN44" s="29">
        <v>8.8994860406303857</v>
      </c>
      <c r="JO44" s="29">
        <v>34.693510330000002</v>
      </c>
      <c r="JP44" s="29">
        <v>7.1994504181679195</v>
      </c>
      <c r="JQ44" s="29">
        <v>5.2518988456681486</v>
      </c>
      <c r="JR44" s="29">
        <v>6.2047799258469709</v>
      </c>
      <c r="JS44" s="29">
        <v>35.06494292</v>
      </c>
      <c r="JT44" s="29">
        <v>6.6126271758872068</v>
      </c>
      <c r="JU44" s="29">
        <v>4.8238194604739668</v>
      </c>
      <c r="JV44" s="29">
        <v>4.474781884420338</v>
      </c>
      <c r="JW44" s="29">
        <v>35.034966570000002</v>
      </c>
      <c r="JX44" s="29">
        <v>6.5618854127252941</v>
      </c>
      <c r="JY44" s="29">
        <v>4.7868040506998097</v>
      </c>
      <c r="JZ44" s="29">
        <v>5.1004133761595085</v>
      </c>
    </row>
    <row r="45" spans="1:286" ht="15" thickBot="1" x14ac:dyDescent="0.4">
      <c r="A45" s="2"/>
      <c r="B45" s="74" t="s">
        <v>503</v>
      </c>
      <c r="C45" s="74" t="s">
        <v>504</v>
      </c>
      <c r="D45" s="74" t="s">
        <v>861</v>
      </c>
      <c r="E45" s="87">
        <v>383030</v>
      </c>
      <c r="F45" s="84">
        <v>399104</v>
      </c>
      <c r="G45" s="22">
        <v>32.506911477052633</v>
      </c>
      <c r="H45" s="22">
        <v>11.722240844219284</v>
      </c>
      <c r="I45" s="22">
        <v>8.5512114928997303</v>
      </c>
      <c r="J45" s="22">
        <v>9.79953925836503</v>
      </c>
      <c r="K45" s="22">
        <v>32.591709452052626</v>
      </c>
      <c r="L45" s="22">
        <v>11.48299524694238</v>
      </c>
      <c r="M45" s="22">
        <v>8.3766851605842838</v>
      </c>
      <c r="N45" s="22">
        <v>8.7179892223957474</v>
      </c>
      <c r="O45" s="22">
        <v>32.622912415052632</v>
      </c>
      <c r="P45" s="22">
        <v>11.363334268872478</v>
      </c>
      <c r="Q45" s="22">
        <v>8.2893941430628697</v>
      </c>
      <c r="R45" s="22">
        <v>8.3259363954464689</v>
      </c>
      <c r="S45" s="22">
        <v>32.667097285052634</v>
      </c>
      <c r="T45" s="22">
        <v>11.219387852448893</v>
      </c>
      <c r="U45" s="22">
        <v>8.1843872363765851</v>
      </c>
      <c r="V45" s="22">
        <v>7.9333097131876364</v>
      </c>
      <c r="W45" s="22">
        <v>32.730510282052627</v>
      </c>
      <c r="X45" s="22">
        <v>11.156524588576465</v>
      </c>
      <c r="Y45" s="22">
        <v>8.1385293605957632</v>
      </c>
      <c r="Z45" s="22">
        <v>8.0946138063486366</v>
      </c>
      <c r="AA45" s="22">
        <v>32.815473560052631</v>
      </c>
      <c r="AB45" s="22">
        <v>10.960647505477825</v>
      </c>
      <c r="AC45" s="22">
        <v>7.9956397555749978</v>
      </c>
      <c r="AD45" s="22">
        <v>7.67292361968153</v>
      </c>
      <c r="AE45" s="22">
        <v>32.899991988052633</v>
      </c>
      <c r="AF45" s="22">
        <v>10.798916113899002</v>
      </c>
      <c r="AG45" s="22">
        <v>7.8776589571243747</v>
      </c>
      <c r="AH45" s="22">
        <v>7.4793568015413783</v>
      </c>
      <c r="AI45" s="22">
        <v>32.982716264052627</v>
      </c>
      <c r="AJ45" s="22">
        <v>10.801854270145475</v>
      </c>
      <c r="AK45" s="22">
        <v>7.8798023011996818</v>
      </c>
      <c r="AL45" s="22">
        <v>7.2957843064910435</v>
      </c>
      <c r="AM45" s="22">
        <v>33.064660869052631</v>
      </c>
      <c r="AN45" s="22">
        <v>10.71137233755616</v>
      </c>
      <c r="AO45" s="22">
        <v>7.8137969911109462</v>
      </c>
      <c r="AP45" s="22">
        <v>7.0737615692446205</v>
      </c>
      <c r="AQ45" s="22">
        <v>33.149227600052633</v>
      </c>
      <c r="AR45" s="22">
        <v>10.515654612084438</v>
      </c>
      <c r="AS45" s="22">
        <v>7.6710236352603607</v>
      </c>
      <c r="AT45" s="22">
        <v>6.6826464138576362</v>
      </c>
      <c r="AU45" s="22">
        <v>33.422372413052628</v>
      </c>
      <c r="AV45" s="22">
        <v>10.362445533595677</v>
      </c>
      <c r="AW45" s="22">
        <v>7.5592597455569912</v>
      </c>
      <c r="AX45" s="22">
        <v>5.6182330819488975</v>
      </c>
      <c r="AY45" s="22">
        <v>33.607452975052631</v>
      </c>
      <c r="AZ45" s="22">
        <v>10.171624735201425</v>
      </c>
      <c r="BA45" s="22">
        <v>7.4200586298319271</v>
      </c>
      <c r="BB45" s="22">
        <v>4.9021725614734564</v>
      </c>
      <c r="BC45" s="22">
        <v>33.69947436305263</v>
      </c>
      <c r="BD45" s="22">
        <v>11.128032772862028</v>
      </c>
      <c r="BE45" s="22">
        <v>8.1177449777095312</v>
      </c>
      <c r="BF45" s="22">
        <v>4.3873825268664923</v>
      </c>
      <c r="BG45" s="22">
        <v>33.71584279305263</v>
      </c>
      <c r="BH45" s="22">
        <v>10.985175300222453</v>
      </c>
      <c r="BI45" s="22">
        <v>8.0135324403528561</v>
      </c>
      <c r="BJ45" s="22">
        <v>4.3753923261129621</v>
      </c>
      <c r="BK45" s="25">
        <v>32.390550346052628</v>
      </c>
      <c r="BL45" s="25">
        <v>11.838299663788215</v>
      </c>
      <c r="BM45" s="25">
        <v>8.6358747859457541</v>
      </c>
      <c r="BN45" s="25">
        <v>10.404714928220436</v>
      </c>
      <c r="BO45" s="25">
        <v>32.41738577505263</v>
      </c>
      <c r="BP45" s="25">
        <v>11.679857244283395</v>
      </c>
      <c r="BQ45" s="25">
        <v>8.5202932468323862</v>
      </c>
      <c r="BR45" s="25">
        <v>9.8911798297185278</v>
      </c>
      <c r="BS45" s="25">
        <v>32.481101928052631</v>
      </c>
      <c r="BT45" s="25">
        <v>11.580447632462153</v>
      </c>
      <c r="BU45" s="25">
        <v>8.4477753190396214</v>
      </c>
      <c r="BV45" s="25">
        <v>9.534017654653308</v>
      </c>
      <c r="BW45" s="25">
        <v>32.588294525052632</v>
      </c>
      <c r="BX45" s="25">
        <v>11.46860068494364</v>
      </c>
      <c r="BY45" s="25">
        <v>8.3661845280145659</v>
      </c>
      <c r="BZ45" s="25">
        <v>9.0685193303215321</v>
      </c>
      <c r="CA45" s="25">
        <v>32.705743335052631</v>
      </c>
      <c r="CB45" s="25">
        <v>11.468976774139792</v>
      </c>
      <c r="CC45" s="25">
        <v>8.3664588798470554</v>
      </c>
      <c r="CD45" s="25">
        <v>9.1375369018033403</v>
      </c>
      <c r="CE45" s="25">
        <v>32.82986421105263</v>
      </c>
      <c r="CF45" s="25">
        <v>11.357159517873599</v>
      </c>
      <c r="CG45" s="25">
        <v>8.284889748177191</v>
      </c>
      <c r="CH45" s="25">
        <v>8.6722702996639995</v>
      </c>
      <c r="CI45" s="25">
        <v>32.940471910052629</v>
      </c>
      <c r="CJ45" s="25">
        <v>11.248430151849499</v>
      </c>
      <c r="CK45" s="25">
        <v>8.2055731894477653</v>
      </c>
      <c r="CL45" s="25">
        <v>8.4047139433307052</v>
      </c>
      <c r="CM45" s="25">
        <v>33.053380968052629</v>
      </c>
      <c r="CN45" s="25">
        <v>11.200930746181221</v>
      </c>
      <c r="CO45" s="25">
        <v>8.1709230343234758</v>
      </c>
      <c r="CP45" s="25">
        <v>8.1360331424965899</v>
      </c>
      <c r="CQ45" s="25">
        <v>33.169579816052632</v>
      </c>
      <c r="CR45" s="25">
        <v>11.161533753370378</v>
      </c>
      <c r="CS45" s="25">
        <v>8.1421834765728001</v>
      </c>
      <c r="CT45" s="25">
        <v>7.8227864005469101</v>
      </c>
      <c r="CU45" s="25">
        <v>33.288302317052633</v>
      </c>
      <c r="CV45" s="25">
        <v>11.092267360717845</v>
      </c>
      <c r="CW45" s="25">
        <v>8.0916546074944833</v>
      </c>
      <c r="CX45" s="25">
        <v>7.3936105503665779</v>
      </c>
      <c r="CY45" s="25">
        <v>33.648744496052629</v>
      </c>
      <c r="CZ45" s="25">
        <v>10.903751001633088</v>
      </c>
      <c r="DA45" s="25">
        <v>7.9541345481621288</v>
      </c>
      <c r="DB45" s="25">
        <v>6.5814262626347073</v>
      </c>
      <c r="DC45" s="25">
        <v>33.847183331052634</v>
      </c>
      <c r="DD45" s="25">
        <v>10.805463059344234</v>
      </c>
      <c r="DE45" s="25">
        <v>7.8824348626767904</v>
      </c>
      <c r="DF45" s="25">
        <v>5.7973589023940804</v>
      </c>
      <c r="DG45" s="25">
        <v>33.961643394052629</v>
      </c>
      <c r="DH45" s="25">
        <v>11.310748791457341</v>
      </c>
      <c r="DI45" s="25">
        <v>8.2510337694101068</v>
      </c>
      <c r="DJ45" s="25">
        <v>5.0962808251272946</v>
      </c>
      <c r="DK45" s="25">
        <v>34.003467662052628</v>
      </c>
      <c r="DL45" s="25">
        <v>11.769884420369076</v>
      </c>
      <c r="DM45" s="25">
        <v>8.5859668183830706</v>
      </c>
      <c r="DN45" s="25">
        <v>4.7275371447172425</v>
      </c>
      <c r="DO45" s="27">
        <v>32.506911477052633</v>
      </c>
      <c r="DP45" s="27">
        <v>11.830811973984353</v>
      </c>
      <c r="DQ45" s="27">
        <v>8.6304126204812377</v>
      </c>
      <c r="DR45" s="27">
        <v>9.8054401343222821</v>
      </c>
      <c r="DS45" s="27">
        <v>32.59170945905263</v>
      </c>
      <c r="DT45" s="27">
        <v>11.602409687283572</v>
      </c>
      <c r="DU45" s="27">
        <v>8.4637963322650247</v>
      </c>
      <c r="DV45" s="27">
        <v>8.7348594869245275</v>
      </c>
      <c r="DW45" s="27">
        <v>32.622912414052628</v>
      </c>
      <c r="DX45" s="27">
        <v>11.566232438342151</v>
      </c>
      <c r="DY45" s="27">
        <v>8.4374055328401916</v>
      </c>
      <c r="DZ45" s="27">
        <v>8.3542194913799648</v>
      </c>
      <c r="EA45" s="27">
        <v>32.667097285052634</v>
      </c>
      <c r="EB45" s="27">
        <v>11.472767397328191</v>
      </c>
      <c r="EC45" s="27">
        <v>8.3692240866880212</v>
      </c>
      <c r="ED45" s="27">
        <v>7.9739770580921316</v>
      </c>
      <c r="EE45" s="27">
        <v>32.730415390052627</v>
      </c>
      <c r="EF45" s="27">
        <v>11.450492293839917</v>
      </c>
      <c r="EG45" s="27">
        <v>8.3529747088185662</v>
      </c>
      <c r="EH45" s="27">
        <v>8.1421060836492387</v>
      </c>
      <c r="EI45" s="27">
        <v>32.815223836052631</v>
      </c>
      <c r="EJ45" s="27">
        <v>11.332888192958695</v>
      </c>
      <c r="EK45" s="27">
        <v>8.2671841545694136</v>
      </c>
      <c r="EL45" s="27">
        <v>7.7336301034063908</v>
      </c>
      <c r="EM45" s="27">
        <v>32.899604959052631</v>
      </c>
      <c r="EN45" s="27">
        <v>11.232095988904517</v>
      </c>
      <c r="EO45" s="27">
        <v>8.1936576449918679</v>
      </c>
      <c r="EP45" s="27">
        <v>7.5508259048531556</v>
      </c>
      <c r="EQ45" s="27">
        <v>32.982236503052633</v>
      </c>
      <c r="ER45" s="27">
        <v>11.111133467503292</v>
      </c>
      <c r="ES45" s="27">
        <v>8.1054171697309982</v>
      </c>
      <c r="ET45" s="27">
        <v>7.3780579481810236</v>
      </c>
      <c r="EU45" s="27">
        <v>33.063732719052631</v>
      </c>
      <c r="EV45" s="27">
        <v>11.055099309809522</v>
      </c>
      <c r="EW45" s="27">
        <v>8.0645410318292416</v>
      </c>
      <c r="EX45" s="27">
        <v>7.1703106697579244</v>
      </c>
      <c r="EY45" s="27">
        <v>33.146454724052631</v>
      </c>
      <c r="EZ45" s="27">
        <v>10.990279814350748</v>
      </c>
      <c r="FA45" s="27">
        <v>8.0172561123418227</v>
      </c>
      <c r="FB45" s="27">
        <v>6.8059838853510328</v>
      </c>
      <c r="FC45" s="27">
        <v>33.411061161052629</v>
      </c>
      <c r="FD45" s="27">
        <v>10.82737662490354</v>
      </c>
      <c r="FE45" s="27">
        <v>7.8984205036605744</v>
      </c>
      <c r="FF45" s="27">
        <v>5.7994472393880727</v>
      </c>
      <c r="FG45" s="27">
        <v>33.589063503052628</v>
      </c>
      <c r="FH45" s="27">
        <v>10.686560493787804</v>
      </c>
      <c r="FI45" s="27">
        <v>7.7956970965249521</v>
      </c>
      <c r="FJ45" s="27">
        <v>5.1215146655101691</v>
      </c>
      <c r="FK45" s="27">
        <v>33.67752195805263</v>
      </c>
      <c r="FL45" s="27">
        <v>11.57681245269152</v>
      </c>
      <c r="FM45" s="27">
        <v>8.4451235060077536</v>
      </c>
      <c r="FN45" s="27">
        <v>4.6232926352603201</v>
      </c>
      <c r="FO45" s="27">
        <v>33.692877793052631</v>
      </c>
      <c r="FP45" s="27">
        <v>11.493924126989077</v>
      </c>
      <c r="FQ45" s="27">
        <v>8.3846576264209602</v>
      </c>
      <c r="FR45" s="27">
        <v>4.6023824239030162</v>
      </c>
      <c r="FS45" s="28">
        <v>32.495948974052631</v>
      </c>
      <c r="FT45" s="28">
        <v>11.724458571194033</v>
      </c>
      <c r="FU45" s="28">
        <v>8.5528292938514934</v>
      </c>
      <c r="FV45" s="28">
        <v>9.8255823079610849</v>
      </c>
      <c r="FW45" s="28">
        <v>32.598308135052633</v>
      </c>
      <c r="FX45" s="28">
        <v>11.479290182116303</v>
      </c>
      <c r="FY45" s="28">
        <v>8.3739823673774438</v>
      </c>
      <c r="FZ45" s="28">
        <v>8.775922786441118</v>
      </c>
      <c r="GA45" s="28">
        <v>32.579368129052632</v>
      </c>
      <c r="GB45" s="28">
        <v>11.352069676619026</v>
      </c>
      <c r="GC45" s="28">
        <v>8.2811767798453193</v>
      </c>
      <c r="GD45" s="28">
        <v>8.4215809845226808</v>
      </c>
      <c r="GE45" s="28">
        <v>32.614344848052632</v>
      </c>
      <c r="GF45" s="28">
        <v>11.200397735240003</v>
      </c>
      <c r="GG45" s="28">
        <v>8.170534210262705</v>
      </c>
      <c r="GH45" s="28">
        <v>8.057086915966849</v>
      </c>
      <c r="GI45" s="28">
        <v>32.67053164605263</v>
      </c>
      <c r="GJ45" s="28">
        <v>11.13943680303904</v>
      </c>
      <c r="GK45" s="28">
        <v>8.1260640589509929</v>
      </c>
      <c r="GL45" s="28">
        <v>8.2416905565322658</v>
      </c>
      <c r="GM45" s="28">
        <v>32.751736768052631</v>
      </c>
      <c r="GN45" s="28">
        <v>10.927959272254284</v>
      </c>
      <c r="GO45" s="28">
        <v>7.97179414454052</v>
      </c>
      <c r="GP45" s="28">
        <v>7.840846811631355</v>
      </c>
      <c r="GQ45" s="28">
        <v>32.83732749405263</v>
      </c>
      <c r="GR45" s="28">
        <v>10.852085122133323</v>
      </c>
      <c r="GS45" s="28">
        <v>7.9164450083855229</v>
      </c>
      <c r="GT45" s="28">
        <v>7.6338684949673841</v>
      </c>
      <c r="GU45" s="28">
        <v>32.923721398052628</v>
      </c>
      <c r="GV45" s="28">
        <v>10.802026907574648</v>
      </c>
      <c r="GW45" s="28">
        <v>7.8799282378007174</v>
      </c>
      <c r="GX45" s="28">
        <v>7.437911875752814</v>
      </c>
      <c r="GY45" s="28">
        <v>33.011043781052628</v>
      </c>
      <c r="GZ45" s="28">
        <v>10.664252279243962</v>
      </c>
      <c r="HA45" s="28">
        <v>7.7794235646014522</v>
      </c>
      <c r="HB45" s="28">
        <v>7.2381182260524071</v>
      </c>
      <c r="HC45" s="28">
        <v>33.10000294705263</v>
      </c>
      <c r="HD45" s="28">
        <v>10.590449778273069</v>
      </c>
      <c r="HE45" s="28">
        <v>7.7255856676588834</v>
      </c>
      <c r="HF45" s="28">
        <v>6.9262749546673277</v>
      </c>
      <c r="HG45" s="28">
        <v>33.322070036052629</v>
      </c>
      <c r="HH45" s="28">
        <v>10.303861685996376</v>
      </c>
      <c r="HI45" s="28">
        <v>7.5165236443672185</v>
      </c>
      <c r="HJ45" s="28">
        <v>5.8818042116245479</v>
      </c>
      <c r="HK45" s="28">
        <v>33.473117409052634</v>
      </c>
      <c r="HL45" s="28">
        <v>9.8894222976158197</v>
      </c>
      <c r="HM45" s="28">
        <v>7.2141958805781119</v>
      </c>
      <c r="HN45" s="28">
        <v>4.0190179127082857</v>
      </c>
      <c r="HO45" s="28">
        <v>33.449663386052627</v>
      </c>
      <c r="HP45" s="28">
        <v>10.469052466059759</v>
      </c>
      <c r="HQ45" s="28">
        <v>7.6370280185539752</v>
      </c>
      <c r="HR45" s="28">
        <v>2.4295773837424761</v>
      </c>
      <c r="HS45" s="28">
        <v>33.35344464405263</v>
      </c>
      <c r="HT45" s="28">
        <v>10.063849180139879</v>
      </c>
      <c r="HU45" s="28">
        <v>7.3414378629202481</v>
      </c>
      <c r="HV45" s="28">
        <v>1.2784959151645268</v>
      </c>
      <c r="HW45" s="29">
        <v>32.484287953052629</v>
      </c>
      <c r="HX45" s="29">
        <v>11.727229830327254</v>
      </c>
      <c r="HY45" s="29">
        <v>8.5548508888063086</v>
      </c>
      <c r="HZ45" s="29">
        <v>9.8396123480910731</v>
      </c>
      <c r="IA45" s="29">
        <v>32.582747564052632</v>
      </c>
      <c r="IB45" s="29">
        <v>11.449628547764595</v>
      </c>
      <c r="IC45" s="29">
        <v>8.3523446180821299</v>
      </c>
      <c r="ID45" s="29">
        <v>8.7981966027967431</v>
      </c>
      <c r="IE45" s="29">
        <v>32.547747609052628</v>
      </c>
      <c r="IF45" s="29">
        <v>11.255952385058208</v>
      </c>
      <c r="IG45" s="29">
        <v>8.2110605538451882</v>
      </c>
      <c r="IH45" s="29">
        <v>8.4639766652238855</v>
      </c>
      <c r="II45" s="29">
        <v>32.568414796052629</v>
      </c>
      <c r="IJ45" s="29">
        <v>10.992457587493753</v>
      </c>
      <c r="IK45" s="29">
        <v>8.018844767529588</v>
      </c>
      <c r="IL45" s="29">
        <v>8.1276376069324563</v>
      </c>
      <c r="IM45" s="29">
        <v>32.61119621705263</v>
      </c>
      <c r="IN45" s="29">
        <v>10.97478547178526</v>
      </c>
      <c r="IO45" s="29">
        <v>8.005953205160365</v>
      </c>
      <c r="IP45" s="29">
        <v>8.3118006086369327</v>
      </c>
      <c r="IQ45" s="29">
        <v>32.676441000052634</v>
      </c>
      <c r="IR45" s="29">
        <v>10.96485216909884</v>
      </c>
      <c r="IS45" s="29">
        <v>7.9987069991470783</v>
      </c>
      <c r="IT45" s="29">
        <v>7.929598437938818</v>
      </c>
      <c r="IU45" s="29">
        <v>32.744941110052629</v>
      </c>
      <c r="IV45" s="29">
        <v>10.937711544278839</v>
      </c>
      <c r="IW45" s="29">
        <v>7.978908291206376</v>
      </c>
      <c r="IX45" s="29">
        <v>7.7665238897196609</v>
      </c>
      <c r="IY45" s="29">
        <v>32.811924569052628</v>
      </c>
      <c r="IZ45" s="29">
        <v>10.904694600690465</v>
      </c>
      <c r="JA45" s="29">
        <v>7.9548228905372227</v>
      </c>
      <c r="JB45" s="29">
        <v>7.6193170329019146</v>
      </c>
      <c r="JC45" s="29">
        <v>32.879086526052632</v>
      </c>
      <c r="JD45" s="29">
        <v>10.833504824786438</v>
      </c>
      <c r="JE45" s="29">
        <v>7.9028909401552543</v>
      </c>
      <c r="JF45" s="29">
        <v>7.4550182248038936</v>
      </c>
      <c r="JG45" s="29">
        <v>32.955536061052626</v>
      </c>
      <c r="JH45" s="29">
        <v>10.721708690206752</v>
      </c>
      <c r="JI45" s="29">
        <v>7.8213372164616306</v>
      </c>
      <c r="JJ45" s="29">
        <v>6.9147557107529565</v>
      </c>
      <c r="JK45" s="29">
        <v>33.181375592052632</v>
      </c>
      <c r="JL45" s="29">
        <v>11.137888177125609</v>
      </c>
      <c r="JM45" s="29">
        <v>8.1249343579078968</v>
      </c>
      <c r="JN45" s="29">
        <v>4.8294119814738714</v>
      </c>
      <c r="JO45" s="29">
        <v>33.282305260052631</v>
      </c>
      <c r="JP45" s="29">
        <v>10.431773778138741</v>
      </c>
      <c r="JQ45" s="29">
        <v>7.6098337347283156</v>
      </c>
      <c r="JR45" s="29">
        <v>2.9136953597870914</v>
      </c>
      <c r="JS45" s="29">
        <v>33.204495565052632</v>
      </c>
      <c r="JT45" s="29">
        <v>10.052588539827756</v>
      </c>
      <c r="JU45" s="29">
        <v>7.3332233825888764</v>
      </c>
      <c r="JV45" s="29">
        <v>1.6963386782421104</v>
      </c>
      <c r="JW45" s="29">
        <v>33.031721089052631</v>
      </c>
      <c r="JX45" s="29">
        <v>9.9700113213387009</v>
      </c>
      <c r="JY45" s="29">
        <v>7.2729844513828583</v>
      </c>
      <c r="JZ45" s="29">
        <v>2.000529078278003</v>
      </c>
    </row>
    <row r="46" spans="1:286" ht="15" thickBot="1" x14ac:dyDescent="0.4">
      <c r="A46" s="2"/>
      <c r="B46" s="74" t="s">
        <v>505</v>
      </c>
      <c r="C46" s="74" t="s">
        <v>456</v>
      </c>
      <c r="D46" s="74" t="s">
        <v>861</v>
      </c>
      <c r="E46" s="87">
        <v>383882</v>
      </c>
      <c r="F46" s="84">
        <v>403258</v>
      </c>
      <c r="G46" s="22">
        <v>30.307079498157893</v>
      </c>
      <c r="H46" s="22">
        <v>13.378966506361111</v>
      </c>
      <c r="I46" s="22">
        <v>9.7597697976606703</v>
      </c>
      <c r="J46" s="22">
        <v>15.53119247040879</v>
      </c>
      <c r="K46" s="22">
        <v>30.381127625157895</v>
      </c>
      <c r="L46" s="22">
        <v>13.29679943466777</v>
      </c>
      <c r="M46" s="22">
        <v>9.6998300628318539</v>
      </c>
      <c r="N46" s="22">
        <v>15.188759093847683</v>
      </c>
      <c r="O46" s="22">
        <v>30.403207684157895</v>
      </c>
      <c r="P46" s="22">
        <v>13.230082581583435</v>
      </c>
      <c r="Q46" s="22">
        <v>9.6511610473725611</v>
      </c>
      <c r="R46" s="22">
        <v>14.964266307083609</v>
      </c>
      <c r="S46" s="22">
        <v>30.467378333157896</v>
      </c>
      <c r="T46" s="22">
        <v>13.076457424548011</v>
      </c>
      <c r="U46" s="22">
        <v>9.5390936341622545</v>
      </c>
      <c r="V46" s="22">
        <v>14.640160302462391</v>
      </c>
      <c r="W46" s="22">
        <v>30.552166286157892</v>
      </c>
      <c r="X46" s="22">
        <v>12.858650885642584</v>
      </c>
      <c r="Y46" s="22">
        <v>9.3802067964434013</v>
      </c>
      <c r="Z46" s="22">
        <v>14.291146665571537</v>
      </c>
      <c r="AA46" s="22">
        <v>30.654025592157893</v>
      </c>
      <c r="AB46" s="22">
        <v>12.548324375677137</v>
      </c>
      <c r="AC46" s="22">
        <v>9.1538279279460326</v>
      </c>
      <c r="AD46" s="22">
        <v>13.881604894467122</v>
      </c>
      <c r="AE46" s="22">
        <v>30.765001406157893</v>
      </c>
      <c r="AF46" s="22">
        <v>12.697666597592383</v>
      </c>
      <c r="AG46" s="22">
        <v>9.2627709996153555</v>
      </c>
      <c r="AH46" s="22">
        <v>13.489967919930743</v>
      </c>
      <c r="AI46" s="22">
        <v>30.883575528157895</v>
      </c>
      <c r="AJ46" s="22">
        <v>12.76606167544667</v>
      </c>
      <c r="AK46" s="22">
        <v>9.3126642566792341</v>
      </c>
      <c r="AL46" s="22">
        <v>13.047216574627761</v>
      </c>
      <c r="AM46" s="22">
        <v>31.009191658157896</v>
      </c>
      <c r="AN46" s="22">
        <v>12.726272252020832</v>
      </c>
      <c r="AO46" s="22">
        <v>9.2836384262585376</v>
      </c>
      <c r="AP46" s="22">
        <v>12.583587452813578</v>
      </c>
      <c r="AQ46" s="22">
        <v>31.148100308157893</v>
      </c>
      <c r="AR46" s="22">
        <v>12.651876449055923</v>
      </c>
      <c r="AS46" s="22">
        <v>9.2293677237715848</v>
      </c>
      <c r="AT46" s="22">
        <v>12.04059530998823</v>
      </c>
      <c r="AU46" s="22">
        <v>31.681282828157894</v>
      </c>
      <c r="AV46" s="22">
        <v>12.159203729066771</v>
      </c>
      <c r="AW46" s="22">
        <v>8.8699698337779687</v>
      </c>
      <c r="AX46" s="22">
        <v>10.096116905903187</v>
      </c>
      <c r="AY46" s="22">
        <v>31.999698077157895</v>
      </c>
      <c r="AZ46" s="22">
        <v>11.668492784594568</v>
      </c>
      <c r="BA46" s="22">
        <v>8.512003031711135</v>
      </c>
      <c r="BB46" s="22">
        <v>9.0744941116003233</v>
      </c>
      <c r="BC46" s="22">
        <v>32.176718678157897</v>
      </c>
      <c r="BD46" s="22">
        <v>11.45977965220294</v>
      </c>
      <c r="BE46" s="22">
        <v>8.3597497074410985</v>
      </c>
      <c r="BF46" s="22">
        <v>8.7999386270352176</v>
      </c>
      <c r="BG46" s="22">
        <v>32.261188907157894</v>
      </c>
      <c r="BH46" s="22">
        <v>11.15776513564621</v>
      </c>
      <c r="BI46" s="22">
        <v>8.1394343224116188</v>
      </c>
      <c r="BJ46" s="22">
        <v>8.9988406321629597</v>
      </c>
      <c r="BK46" s="25">
        <v>30.240895769157895</v>
      </c>
      <c r="BL46" s="25">
        <v>13.457748054028242</v>
      </c>
      <c r="BM46" s="25">
        <v>9.8172398398473408</v>
      </c>
      <c r="BN46" s="25">
        <v>15.674840464735743</v>
      </c>
      <c r="BO46" s="25">
        <v>30.261059768157892</v>
      </c>
      <c r="BP46" s="25">
        <v>13.370810821282037</v>
      </c>
      <c r="BQ46" s="25">
        <v>9.7538203389430524</v>
      </c>
      <c r="BR46" s="25">
        <v>15.46020361409747</v>
      </c>
      <c r="BS46" s="25">
        <v>30.315727314157893</v>
      </c>
      <c r="BT46" s="25">
        <v>13.327479507308707</v>
      </c>
      <c r="BU46" s="25">
        <v>9.7222107486799505</v>
      </c>
      <c r="BV46" s="25">
        <v>15.203407743975028</v>
      </c>
      <c r="BW46" s="25">
        <v>30.394156403157893</v>
      </c>
      <c r="BX46" s="25">
        <v>13.304938754304175</v>
      </c>
      <c r="BY46" s="25">
        <v>9.7057675831868924</v>
      </c>
      <c r="BZ46" s="25">
        <v>14.915486487382758</v>
      </c>
      <c r="CA46" s="25">
        <v>30.484621110157896</v>
      </c>
      <c r="CB46" s="25">
        <v>13.238993900511977</v>
      </c>
      <c r="CC46" s="25">
        <v>9.6576617304630492</v>
      </c>
      <c r="CD46" s="25">
        <v>14.629043180607278</v>
      </c>
      <c r="CE46" s="25">
        <v>30.583362208157894</v>
      </c>
      <c r="CF46" s="25">
        <v>13.150574463546477</v>
      </c>
      <c r="CG46" s="25">
        <v>9.5931609822167818</v>
      </c>
      <c r="CH46" s="25">
        <v>14.282937811067209</v>
      </c>
      <c r="CI46" s="25">
        <v>30.686848998157892</v>
      </c>
      <c r="CJ46" s="25">
        <v>13.075068069143226</v>
      </c>
      <c r="CK46" s="25">
        <v>9.5380801187377742</v>
      </c>
      <c r="CL46" s="25">
        <v>13.948542596143842</v>
      </c>
      <c r="CM46" s="25">
        <v>30.796578148157895</v>
      </c>
      <c r="CN46" s="25">
        <v>12.997239113664218</v>
      </c>
      <c r="CO46" s="25">
        <v>9.4813049792898685</v>
      </c>
      <c r="CP46" s="25">
        <v>13.562531941867128</v>
      </c>
      <c r="CQ46" s="25">
        <v>30.912706934157896</v>
      </c>
      <c r="CR46" s="25">
        <v>12.909696426962361</v>
      </c>
      <c r="CS46" s="25">
        <v>9.417443808154367</v>
      </c>
      <c r="CT46" s="25">
        <v>13.157043015967499</v>
      </c>
      <c r="CU46" s="25">
        <v>31.034343456157892</v>
      </c>
      <c r="CV46" s="25">
        <v>12.815649245851727</v>
      </c>
      <c r="CW46" s="25">
        <v>9.3488376989065216</v>
      </c>
      <c r="CX46" s="25">
        <v>12.757792071757031</v>
      </c>
      <c r="CY46" s="25">
        <v>31.298132830157893</v>
      </c>
      <c r="CZ46" s="25">
        <v>12.567128593761897</v>
      </c>
      <c r="DA46" s="25">
        <v>9.1675453432370428</v>
      </c>
      <c r="DB46" s="25">
        <v>11.404021925227887</v>
      </c>
      <c r="DC46" s="25">
        <v>31.498599391157896</v>
      </c>
      <c r="DD46" s="25">
        <v>12.27788702754029</v>
      </c>
      <c r="DE46" s="25">
        <v>8.9565476476455679</v>
      </c>
      <c r="DF46" s="25">
        <v>10.313873872284006</v>
      </c>
      <c r="DG46" s="25">
        <v>31.619314502157895</v>
      </c>
      <c r="DH46" s="25">
        <v>12.182298089362281</v>
      </c>
      <c r="DI46" s="25">
        <v>8.8868168480821925</v>
      </c>
      <c r="DJ46" s="25">
        <v>9.6416933469267008</v>
      </c>
      <c r="DK46" s="25">
        <v>31.679949002157894</v>
      </c>
      <c r="DL46" s="25">
        <v>12.039136351029841</v>
      </c>
      <c r="DM46" s="25">
        <v>8.7823823531387148</v>
      </c>
      <c r="DN46" s="25">
        <v>9.2182857615203631</v>
      </c>
      <c r="DO46" s="27">
        <v>30.307079498157893</v>
      </c>
      <c r="DP46" s="27">
        <v>13.461521721253247</v>
      </c>
      <c r="DQ46" s="27">
        <v>9.8199926775490809</v>
      </c>
      <c r="DR46" s="27">
        <v>15.522338809474382</v>
      </c>
      <c r="DS46" s="27">
        <v>30.381127630157895</v>
      </c>
      <c r="DT46" s="27">
        <v>13.41157880774111</v>
      </c>
      <c r="DU46" s="27">
        <v>9.7835600174724462</v>
      </c>
      <c r="DV46" s="27">
        <v>15.201012007032856</v>
      </c>
      <c r="DW46" s="27">
        <v>30.403207679157894</v>
      </c>
      <c r="DX46" s="27">
        <v>13.350618345239539</v>
      </c>
      <c r="DY46" s="27">
        <v>9.7390902087999009</v>
      </c>
      <c r="DZ46" s="27">
        <v>14.997272036739293</v>
      </c>
      <c r="EA46" s="27">
        <v>30.467378333157896</v>
      </c>
      <c r="EB46" s="27">
        <v>13.304476982414744</v>
      </c>
      <c r="EC46" s="27">
        <v>9.7054307270225753</v>
      </c>
      <c r="ED46" s="27">
        <v>14.686501384265144</v>
      </c>
      <c r="EE46" s="27">
        <v>30.551829576157893</v>
      </c>
      <c r="EF46" s="27">
        <v>13.250471140926924</v>
      </c>
      <c r="EG46" s="27">
        <v>9.6660342175538148</v>
      </c>
      <c r="EH46" s="27">
        <v>14.354408002533374</v>
      </c>
      <c r="EI46" s="27">
        <v>30.653111828157893</v>
      </c>
      <c r="EJ46" s="27">
        <v>13.171604679887579</v>
      </c>
      <c r="EK46" s="27">
        <v>9.6085022322443212</v>
      </c>
      <c r="EL46" s="27">
        <v>13.96203008964714</v>
      </c>
      <c r="EM46" s="27">
        <v>30.763573780157895</v>
      </c>
      <c r="EN46" s="27">
        <v>13.085432889067871</v>
      </c>
      <c r="EO46" s="27">
        <v>9.5456411105685426</v>
      </c>
      <c r="EP46" s="27">
        <v>13.586165202592355</v>
      </c>
      <c r="EQ46" s="27">
        <v>30.881797448157894</v>
      </c>
      <c r="ER46" s="27">
        <v>12.953897250141825</v>
      </c>
      <c r="ES46" s="27">
        <v>9.4496876932775997</v>
      </c>
      <c r="ET46" s="27">
        <v>13.159090824605141</v>
      </c>
      <c r="EU46" s="27">
        <v>31.005740590157892</v>
      </c>
      <c r="EV46" s="27">
        <v>12.875503915080108</v>
      </c>
      <c r="EW46" s="27">
        <v>9.3925008467816866</v>
      </c>
      <c r="EX46" s="27">
        <v>12.719634070939273</v>
      </c>
      <c r="EY46" s="27">
        <v>31.137773850157892</v>
      </c>
      <c r="EZ46" s="27">
        <v>12.772779332190074</v>
      </c>
      <c r="FA46" s="27">
        <v>9.3175646937469381</v>
      </c>
      <c r="FB46" s="27">
        <v>12.231613113764087</v>
      </c>
      <c r="FC46" s="27">
        <v>31.646115097157896</v>
      </c>
      <c r="FD46" s="27">
        <v>12.21854368084951</v>
      </c>
      <c r="FE46" s="27">
        <v>8.9132575024426934</v>
      </c>
      <c r="FF46" s="27">
        <v>10.494605206496907</v>
      </c>
      <c r="FG46" s="27">
        <v>31.941950121157895</v>
      </c>
      <c r="FH46" s="27">
        <v>11.915193832007239</v>
      </c>
      <c r="FI46" s="27">
        <v>8.6919680111020821</v>
      </c>
      <c r="FJ46" s="27">
        <v>9.6146218351931338</v>
      </c>
      <c r="FK46" s="27">
        <v>32.106581300157892</v>
      </c>
      <c r="FL46" s="27">
        <v>11.532209933126971</v>
      </c>
      <c r="FM46" s="27">
        <v>8.4125865889642206</v>
      </c>
      <c r="FN46" s="27">
        <v>9.3668516423229633</v>
      </c>
      <c r="FO46" s="27">
        <v>32.186622852157896</v>
      </c>
      <c r="FP46" s="27">
        <v>11.412194746327417</v>
      </c>
      <c r="FQ46" s="27">
        <v>8.3250371811060013</v>
      </c>
      <c r="FR46" s="27">
        <v>9.5464811408739187</v>
      </c>
      <c r="FS46" s="28">
        <v>30.300488275157893</v>
      </c>
      <c r="FT46" s="28">
        <v>13.377614694660362</v>
      </c>
      <c r="FU46" s="28">
        <v>9.7587836698455792</v>
      </c>
      <c r="FV46" s="28">
        <v>15.5394636307123</v>
      </c>
      <c r="FW46" s="28">
        <v>30.370959362157894</v>
      </c>
      <c r="FX46" s="28">
        <v>13.277409179516354</v>
      </c>
      <c r="FY46" s="28">
        <v>9.6856851416598229</v>
      </c>
      <c r="FZ46" s="28">
        <v>15.203923265024676</v>
      </c>
      <c r="GA46" s="28">
        <v>30.400497185157896</v>
      </c>
      <c r="GB46" s="28">
        <v>13.157256199032066</v>
      </c>
      <c r="GC46" s="28">
        <v>9.5980352152270214</v>
      </c>
      <c r="GD46" s="28">
        <v>14.990343644891153</v>
      </c>
      <c r="GE46" s="28">
        <v>30.478405615157893</v>
      </c>
      <c r="GF46" s="28">
        <v>12.962226038733343</v>
      </c>
      <c r="GG46" s="28">
        <v>9.4557634285975105</v>
      </c>
      <c r="GH46" s="28">
        <v>14.67573512068776</v>
      </c>
      <c r="GI46" s="28">
        <v>30.586056749157894</v>
      </c>
      <c r="GJ46" s="28">
        <v>12.647731992207541</v>
      </c>
      <c r="GK46" s="28">
        <v>9.2263444002019117</v>
      </c>
      <c r="GL46" s="28">
        <v>14.353089969256603</v>
      </c>
      <c r="GM46" s="28">
        <v>30.727317983157896</v>
      </c>
      <c r="GN46" s="28">
        <v>12.679750146904945</v>
      </c>
      <c r="GO46" s="28">
        <v>9.2497011982807464</v>
      </c>
      <c r="GP46" s="28">
        <v>13.956388623741072</v>
      </c>
      <c r="GQ46" s="28">
        <v>30.893663570157894</v>
      </c>
      <c r="GR46" s="28">
        <v>12.790654757095098</v>
      </c>
      <c r="GS46" s="28">
        <v>9.3306045673444586</v>
      </c>
      <c r="GT46" s="28">
        <v>13.531612200760684</v>
      </c>
      <c r="GU46" s="28">
        <v>31.080730918157894</v>
      </c>
      <c r="GV46" s="28">
        <v>12.749332181374527</v>
      </c>
      <c r="GW46" s="28">
        <v>9.3004603236700731</v>
      </c>
      <c r="GX46" s="28">
        <v>13.058364821474202</v>
      </c>
      <c r="GY46" s="28">
        <v>31.285376508157896</v>
      </c>
      <c r="GZ46" s="28">
        <v>12.709786743475155</v>
      </c>
      <c r="HA46" s="28">
        <v>9.2716124772940436</v>
      </c>
      <c r="HB46" s="28">
        <v>12.629945270707628</v>
      </c>
      <c r="HC46" s="28">
        <v>31.472528007157894</v>
      </c>
      <c r="HD46" s="28">
        <v>12.62866485302361</v>
      </c>
      <c r="HE46" s="28">
        <v>9.2124351876295769</v>
      </c>
      <c r="HF46" s="28">
        <v>12.211557873422459</v>
      </c>
      <c r="HG46" s="28">
        <v>32.057636456157894</v>
      </c>
      <c r="HH46" s="28">
        <v>11.830063956749012</v>
      </c>
      <c r="HI46" s="28">
        <v>8.6298669523223293</v>
      </c>
      <c r="HJ46" s="28">
        <v>9.9667721319335172</v>
      </c>
      <c r="HK46" s="28">
        <v>32.518750205157893</v>
      </c>
      <c r="HL46" s="28">
        <v>10.704397165131656</v>
      </c>
      <c r="HM46" s="28">
        <v>7.8087086999391451</v>
      </c>
      <c r="HN46" s="28">
        <v>6.0178263439432413</v>
      </c>
      <c r="HO46" s="28">
        <v>32.725782683157895</v>
      </c>
      <c r="HP46" s="28">
        <v>9.9106759793865624</v>
      </c>
      <c r="HQ46" s="28">
        <v>7.2297001455253769</v>
      </c>
      <c r="HR46" s="28">
        <v>3.2205012395813952</v>
      </c>
      <c r="HS46" s="28">
        <v>32.813592768157896</v>
      </c>
      <c r="HT46" s="28">
        <v>9.2551824856952329</v>
      </c>
      <c r="HU46" s="28">
        <v>6.751526767989076</v>
      </c>
      <c r="HV46" s="28">
        <v>1.1712866738733609</v>
      </c>
      <c r="HW46" s="29">
        <v>30.297426881157893</v>
      </c>
      <c r="HX46" s="29">
        <v>13.375507358275549</v>
      </c>
      <c r="HY46" s="29">
        <v>9.7572463972922598</v>
      </c>
      <c r="HZ46" s="29">
        <v>15.5288362303535</v>
      </c>
      <c r="IA46" s="29">
        <v>30.377127770157895</v>
      </c>
      <c r="IB46" s="29">
        <v>13.162639132636995</v>
      </c>
      <c r="IC46" s="29">
        <v>9.6019619903478972</v>
      </c>
      <c r="ID46" s="29">
        <v>15.147344914551546</v>
      </c>
      <c r="IE46" s="29">
        <v>30.413326888157894</v>
      </c>
      <c r="IF46" s="29">
        <v>12.912328888932857</v>
      </c>
      <c r="IG46" s="29">
        <v>9.4193641525113794</v>
      </c>
      <c r="IH46" s="29">
        <v>14.915082407059291</v>
      </c>
      <c r="II46" s="29">
        <v>30.482701040157892</v>
      </c>
      <c r="IJ46" s="29">
        <v>13.170341189188711</v>
      </c>
      <c r="IK46" s="29">
        <v>9.6075805333704523</v>
      </c>
      <c r="IL46" s="29">
        <v>14.600820507298149</v>
      </c>
      <c r="IM46" s="29">
        <v>30.588509551157895</v>
      </c>
      <c r="IN46" s="29">
        <v>13.221294777352313</v>
      </c>
      <c r="IO46" s="29">
        <v>9.644750466534207</v>
      </c>
      <c r="IP46" s="29">
        <v>14.256269947035827</v>
      </c>
      <c r="IQ46" s="29">
        <v>30.719945051157893</v>
      </c>
      <c r="IR46" s="29">
        <v>13.192316448999145</v>
      </c>
      <c r="IS46" s="29">
        <v>9.6236111794514958</v>
      </c>
      <c r="IT46" s="29">
        <v>13.874531517765449</v>
      </c>
      <c r="IU46" s="29">
        <v>30.875450968157892</v>
      </c>
      <c r="IV46" s="29">
        <v>13.110548040402197</v>
      </c>
      <c r="IW46" s="29">
        <v>9.5639622638011108</v>
      </c>
      <c r="IX46" s="29">
        <v>13.50058640428731</v>
      </c>
      <c r="IY46" s="29">
        <v>31.043098899157894</v>
      </c>
      <c r="IZ46" s="29">
        <v>13.002326892201495</v>
      </c>
      <c r="JA46" s="29">
        <v>9.4850164428981891</v>
      </c>
      <c r="JB46" s="29">
        <v>13.094830493676355</v>
      </c>
      <c r="JC46" s="29">
        <v>31.225108473157896</v>
      </c>
      <c r="JD46" s="29">
        <v>12.893525452068804</v>
      </c>
      <c r="JE46" s="29">
        <v>9.405647307109998</v>
      </c>
      <c r="JF46" s="29">
        <v>12.673862561990223</v>
      </c>
      <c r="JG46" s="29">
        <v>31.414336767157895</v>
      </c>
      <c r="JH46" s="29">
        <v>12.661200961142733</v>
      </c>
      <c r="JI46" s="29">
        <v>9.2361698255183455</v>
      </c>
      <c r="JJ46" s="29">
        <v>11.671189767631455</v>
      </c>
      <c r="JK46" s="29">
        <v>32.00458901115789</v>
      </c>
      <c r="JL46" s="29">
        <v>11.1978431874499</v>
      </c>
      <c r="JM46" s="29">
        <v>8.168670703215529</v>
      </c>
      <c r="JN46" s="29">
        <v>7.0200781657613121</v>
      </c>
      <c r="JO46" s="29">
        <v>32.319296174157891</v>
      </c>
      <c r="JP46" s="29">
        <v>10.370129282974309</v>
      </c>
      <c r="JQ46" s="29">
        <v>7.5648649337516636</v>
      </c>
      <c r="JR46" s="29">
        <v>3.5353586165888942</v>
      </c>
      <c r="JS46" s="29">
        <v>32.365230946157894</v>
      </c>
      <c r="JT46" s="29">
        <v>9.8005397806050887</v>
      </c>
      <c r="JU46" s="29">
        <v>7.1493573218860833</v>
      </c>
      <c r="JV46" s="29">
        <v>1.6581387090666269</v>
      </c>
      <c r="JW46" s="29">
        <v>32.232646752157891</v>
      </c>
      <c r="JX46" s="29">
        <v>9.6174576760659285</v>
      </c>
      <c r="JY46" s="29">
        <v>7.0158014755863052</v>
      </c>
      <c r="JZ46" s="29">
        <v>2.2246081544170693</v>
      </c>
    </row>
    <row r="47" spans="1:286" ht="15" thickBot="1" x14ac:dyDescent="0.4">
      <c r="A47" s="2"/>
      <c r="B47" s="74" t="s">
        <v>506</v>
      </c>
      <c r="C47" s="74" t="s">
        <v>506</v>
      </c>
      <c r="D47" s="74" t="s">
        <v>862</v>
      </c>
      <c r="E47" s="87">
        <v>330835</v>
      </c>
      <c r="F47" s="84">
        <v>435308</v>
      </c>
      <c r="G47" s="22">
        <v>35.542530376999999</v>
      </c>
      <c r="H47" s="22">
        <v>9.3054890203905263</v>
      </c>
      <c r="I47" s="22">
        <v>6.7882246846563064</v>
      </c>
      <c r="J47" s="22">
        <v>19.813508484234198</v>
      </c>
      <c r="K47" s="22">
        <v>35.630060753999999</v>
      </c>
      <c r="L47" s="22">
        <v>9.322040375558176</v>
      </c>
      <c r="M47" s="22">
        <v>6.8002986678147801</v>
      </c>
      <c r="N47" s="22">
        <v>19.53425207900435</v>
      </c>
      <c r="O47" s="22">
        <v>35.628071501999997</v>
      </c>
      <c r="P47" s="22">
        <v>9.3241422408586523</v>
      </c>
      <c r="Q47" s="22">
        <v>6.8018319492882462</v>
      </c>
      <c r="R47" s="22">
        <v>19.468070573694831</v>
      </c>
      <c r="S47" s="22">
        <v>35.653183059</v>
      </c>
      <c r="T47" s="22">
        <v>9.2684094474549639</v>
      </c>
      <c r="U47" s="22">
        <v>6.7611756524403575</v>
      </c>
      <c r="V47" s="22">
        <v>19.284957275820531</v>
      </c>
      <c r="W47" s="22">
        <v>35.693658763999998</v>
      </c>
      <c r="X47" s="22">
        <v>9.1417537134840767</v>
      </c>
      <c r="Y47" s="22">
        <v>6.6687820578737016</v>
      </c>
      <c r="Z47" s="22">
        <v>19.095232452069624</v>
      </c>
      <c r="AA47" s="22">
        <v>35.750565897000001</v>
      </c>
      <c r="AB47" s="22">
        <v>8.9991671750532785</v>
      </c>
      <c r="AC47" s="22">
        <v>6.564767163250246</v>
      </c>
      <c r="AD47" s="22">
        <v>18.946285956295654</v>
      </c>
      <c r="AE47" s="22">
        <v>35.809592219000002</v>
      </c>
      <c r="AF47" s="22">
        <v>8.8339171906128442</v>
      </c>
      <c r="AG47" s="22">
        <v>6.4442196002947032</v>
      </c>
      <c r="AH47" s="22">
        <v>18.666209229476507</v>
      </c>
      <c r="AI47" s="22">
        <v>35.870214418000003</v>
      </c>
      <c r="AJ47" s="22">
        <v>8.6799405440299928</v>
      </c>
      <c r="AK47" s="22">
        <v>6.3318957803531655</v>
      </c>
      <c r="AL47" s="22">
        <v>18.460982054490479</v>
      </c>
      <c r="AM47" s="22">
        <v>35.932477227999996</v>
      </c>
      <c r="AN47" s="22">
        <v>8.5107303784599395</v>
      </c>
      <c r="AO47" s="22">
        <v>6.2084593203992089</v>
      </c>
      <c r="AP47" s="22">
        <v>18.206206685391734</v>
      </c>
      <c r="AQ47" s="22">
        <v>35.997009101000003</v>
      </c>
      <c r="AR47" s="22">
        <v>8.4078157135019485</v>
      </c>
      <c r="AS47" s="22">
        <v>6.1333845051423053</v>
      </c>
      <c r="AT47" s="22">
        <v>18.014740331934327</v>
      </c>
      <c r="AU47" s="22">
        <v>36.094393148999998</v>
      </c>
      <c r="AV47" s="22">
        <v>7.8316744168789185</v>
      </c>
      <c r="AW47" s="22">
        <v>5.71309745058596</v>
      </c>
      <c r="AX47" s="22">
        <v>17.42092241295574</v>
      </c>
      <c r="AY47" s="22">
        <v>36.136396431000001</v>
      </c>
      <c r="AZ47" s="22">
        <v>7.6300888530934152</v>
      </c>
      <c r="BA47" s="22">
        <v>5.5660435883804809</v>
      </c>
      <c r="BB47" s="22">
        <v>17.183603573769489</v>
      </c>
      <c r="BC47" s="22">
        <v>36.127847678000002</v>
      </c>
      <c r="BD47" s="22">
        <v>7.5972663914648253</v>
      </c>
      <c r="BE47" s="22">
        <v>5.5421000595933148</v>
      </c>
      <c r="BF47" s="22">
        <v>17.118825744269728</v>
      </c>
      <c r="BG47" s="22">
        <v>36.084371926000003</v>
      </c>
      <c r="BH47" s="22">
        <v>7.5958784931076995</v>
      </c>
      <c r="BI47" s="22">
        <v>5.5410876070648127</v>
      </c>
      <c r="BJ47" s="22">
        <v>17.242300037015454</v>
      </c>
      <c r="BK47" s="25">
        <v>35.479377837999998</v>
      </c>
      <c r="BL47" s="25">
        <v>9.2694360974618597</v>
      </c>
      <c r="BM47" s="25">
        <v>6.7619245793268483</v>
      </c>
      <c r="BN47" s="25">
        <v>20.032319400836634</v>
      </c>
      <c r="BO47" s="25">
        <v>35.525607344999997</v>
      </c>
      <c r="BP47" s="25">
        <v>9.1915749511581097</v>
      </c>
      <c r="BQ47" s="25">
        <v>6.7051259571204715</v>
      </c>
      <c r="BR47" s="25">
        <v>19.908689427054931</v>
      </c>
      <c r="BS47" s="25">
        <v>35.608748515000002</v>
      </c>
      <c r="BT47" s="25">
        <v>9.0783668343859336</v>
      </c>
      <c r="BU47" s="25">
        <v>6.6225422120757544</v>
      </c>
      <c r="BV47" s="25">
        <v>19.626883591912911</v>
      </c>
      <c r="BW47" s="25">
        <v>35.713863908</v>
      </c>
      <c r="BX47" s="25">
        <v>8.9430331330457431</v>
      </c>
      <c r="BY47" s="25">
        <v>6.5238181611322368</v>
      </c>
      <c r="BZ47" s="25">
        <v>19.249834834157088</v>
      </c>
      <c r="CA47" s="25">
        <v>35.834268264999999</v>
      </c>
      <c r="CB47" s="25">
        <v>8.8140639100713898</v>
      </c>
      <c r="CC47" s="25">
        <v>6.4297369085471132</v>
      </c>
      <c r="CD47" s="25">
        <v>18.869077944988582</v>
      </c>
      <c r="CE47" s="25">
        <v>35.935146183999997</v>
      </c>
      <c r="CF47" s="25">
        <v>8.6648106527079953</v>
      </c>
      <c r="CG47" s="25">
        <v>6.3208587352797574</v>
      </c>
      <c r="CH47" s="25">
        <v>18.498291822138782</v>
      </c>
      <c r="CI47" s="25">
        <v>36.047827077000001</v>
      </c>
      <c r="CJ47" s="25">
        <v>8.4638084861941465</v>
      </c>
      <c r="CK47" s="25">
        <v>6.1742304532615986</v>
      </c>
      <c r="CL47" s="25">
        <v>17.665329110736405</v>
      </c>
      <c r="CM47" s="25">
        <v>36.170447289999998</v>
      </c>
      <c r="CN47" s="25">
        <v>8.2593862979193169</v>
      </c>
      <c r="CO47" s="25">
        <v>6.0251073129840744</v>
      </c>
      <c r="CP47" s="25">
        <v>16.802918734241224</v>
      </c>
      <c r="CQ47" s="25">
        <v>36.304340019000001</v>
      </c>
      <c r="CR47" s="25">
        <v>8.0237117214421776</v>
      </c>
      <c r="CS47" s="25">
        <v>5.8531859906245005</v>
      </c>
      <c r="CT47" s="25">
        <v>15.829880662438722</v>
      </c>
      <c r="CU47" s="25">
        <v>36.449049883999997</v>
      </c>
      <c r="CV47" s="25">
        <v>7.7674428127436377</v>
      </c>
      <c r="CW47" s="25">
        <v>5.6662413896341102</v>
      </c>
      <c r="CX47" s="25">
        <v>14.671919812266438</v>
      </c>
      <c r="CY47" s="25">
        <v>36.53394333</v>
      </c>
      <c r="CZ47" s="25">
        <v>7.6524437378303585</v>
      </c>
      <c r="DA47" s="25">
        <v>5.582351165560083</v>
      </c>
      <c r="DB47" s="25">
        <v>14.467631404106825</v>
      </c>
      <c r="DC47" s="25">
        <v>36.584792669000002</v>
      </c>
      <c r="DD47" s="25">
        <v>7.596603619216328</v>
      </c>
      <c r="DE47" s="25">
        <v>5.5416165764654854</v>
      </c>
      <c r="DF47" s="25">
        <v>14.349060458210545</v>
      </c>
      <c r="DG47" s="25">
        <v>36.587631958999999</v>
      </c>
      <c r="DH47" s="25">
        <v>7.6037607061756747</v>
      </c>
      <c r="DI47" s="25">
        <v>5.5468375717577496</v>
      </c>
      <c r="DJ47" s="25">
        <v>14.351903630736757</v>
      </c>
      <c r="DK47" s="25">
        <v>36.540379743000003</v>
      </c>
      <c r="DL47" s="25">
        <v>7.6270903812453383</v>
      </c>
      <c r="DM47" s="25">
        <v>5.5638562449135476</v>
      </c>
      <c r="DN47" s="25">
        <v>14.429977685181953</v>
      </c>
      <c r="DO47" s="27">
        <v>35.542530376999999</v>
      </c>
      <c r="DP47" s="27">
        <v>9.2687008265112709</v>
      </c>
      <c r="DQ47" s="27">
        <v>6.761388209405208</v>
      </c>
      <c r="DR47" s="27">
        <v>19.836958863795999</v>
      </c>
      <c r="DS47" s="27">
        <v>35.630060755000002</v>
      </c>
      <c r="DT47" s="27">
        <v>9.2045467496716071</v>
      </c>
      <c r="DU47" s="27">
        <v>6.714588703536136</v>
      </c>
      <c r="DV47" s="27">
        <v>19.581881571857075</v>
      </c>
      <c r="DW47" s="27">
        <v>35.628071501000001</v>
      </c>
      <c r="DX47" s="27">
        <v>9.0416538788946443</v>
      </c>
      <c r="DY47" s="27">
        <v>6.59576062218117</v>
      </c>
      <c r="DZ47" s="27">
        <v>19.543507420313688</v>
      </c>
      <c r="EA47" s="27">
        <v>35.653183059</v>
      </c>
      <c r="EB47" s="27">
        <v>8.8164417358519458</v>
      </c>
      <c r="EC47" s="27">
        <v>6.4314714993487376</v>
      </c>
      <c r="ED47" s="27">
        <v>19.392353429508542</v>
      </c>
      <c r="EE47" s="27">
        <v>35.693556677000004</v>
      </c>
      <c r="EF47" s="27">
        <v>8.6366005323837776</v>
      </c>
      <c r="EG47" s="27">
        <v>6.3002798452587863</v>
      </c>
      <c r="EH47" s="27">
        <v>19.235144580903111</v>
      </c>
      <c r="EI47" s="27">
        <v>35.750298698999998</v>
      </c>
      <c r="EJ47" s="27">
        <v>8.4794009522700495</v>
      </c>
      <c r="EK47" s="27">
        <v>6.1856049401777806</v>
      </c>
      <c r="EL47" s="27">
        <v>19.11565829139527</v>
      </c>
      <c r="EM47" s="27">
        <v>35.809182362999998</v>
      </c>
      <c r="EN47" s="27">
        <v>8.2492881271576337</v>
      </c>
      <c r="EO47" s="27">
        <v>6.0177408380052615</v>
      </c>
      <c r="EP47" s="27">
        <v>18.873098277638505</v>
      </c>
      <c r="EQ47" s="27">
        <v>35.869710253000001</v>
      </c>
      <c r="ER47" s="27">
        <v>8.0175664752405034</v>
      </c>
      <c r="ES47" s="27">
        <v>5.8487031190776007</v>
      </c>
      <c r="ET47" s="27">
        <v>18.702717583626736</v>
      </c>
      <c r="EU47" s="27">
        <v>35.931507644999996</v>
      </c>
      <c r="EV47" s="27">
        <v>7.7847655265151836</v>
      </c>
      <c r="EW47" s="27">
        <v>5.6788780681548818</v>
      </c>
      <c r="EX47" s="27">
        <v>18.489113254693862</v>
      </c>
      <c r="EY47" s="27">
        <v>35.994128015000001</v>
      </c>
      <c r="EZ47" s="27">
        <v>7.5071467778295133</v>
      </c>
      <c r="FA47" s="27">
        <v>5.4763590561371371</v>
      </c>
      <c r="FB47" s="27">
        <v>18.342152362677417</v>
      </c>
      <c r="FC47" s="27">
        <v>36.082929319000002</v>
      </c>
      <c r="FD47" s="27">
        <v>7.1382465015906922</v>
      </c>
      <c r="FE47" s="27">
        <v>5.2072514406369041</v>
      </c>
      <c r="FF47" s="27">
        <v>17.784032287101013</v>
      </c>
      <c r="FG47" s="27">
        <v>36.118147962000002</v>
      </c>
      <c r="FH47" s="27">
        <v>7.0628373827230462</v>
      </c>
      <c r="FI47" s="27">
        <v>5.1522415383068001</v>
      </c>
      <c r="FJ47" s="27">
        <v>17.564372701094655</v>
      </c>
      <c r="FK47" s="27">
        <v>36.106167178999996</v>
      </c>
      <c r="FL47" s="27">
        <v>7.0883964802621335</v>
      </c>
      <c r="FM47" s="27">
        <v>5.1708865441148975</v>
      </c>
      <c r="FN47" s="27">
        <v>17.505464099130798</v>
      </c>
      <c r="FO47" s="27">
        <v>36.061699279999999</v>
      </c>
      <c r="FP47" s="27">
        <v>6.9643043297398144</v>
      </c>
      <c r="FQ47" s="27">
        <v>5.080363047982468</v>
      </c>
      <c r="FR47" s="27">
        <v>17.6255446981909</v>
      </c>
      <c r="FS47" s="28">
        <v>35.533960766999996</v>
      </c>
      <c r="FT47" s="28">
        <v>9.3111206848781318</v>
      </c>
      <c r="FU47" s="28">
        <v>6.7923329054931365</v>
      </c>
      <c r="FV47" s="28">
        <v>19.819407176411033</v>
      </c>
      <c r="FW47" s="28">
        <v>35.614109593000002</v>
      </c>
      <c r="FX47" s="28">
        <v>9.3394725123755631</v>
      </c>
      <c r="FY47" s="28">
        <v>6.813015168924049</v>
      </c>
      <c r="FZ47" s="28">
        <v>19.544665527827451</v>
      </c>
      <c r="GA47" s="28">
        <v>35.607148039000002</v>
      </c>
      <c r="GB47" s="28">
        <v>9.446821112229296</v>
      </c>
      <c r="GC47" s="28">
        <v>6.8913244779559157</v>
      </c>
      <c r="GD47" s="28">
        <v>19.483286903695674</v>
      </c>
      <c r="GE47" s="28">
        <v>35.629060484</v>
      </c>
      <c r="GF47" s="28">
        <v>9.2444148200883589</v>
      </c>
      <c r="GG47" s="28">
        <v>6.743671905841742</v>
      </c>
      <c r="GH47" s="28">
        <v>19.304400934209148</v>
      </c>
      <c r="GI47" s="28">
        <v>35.668904908000002</v>
      </c>
      <c r="GJ47" s="28">
        <v>9.0911521404488411</v>
      </c>
      <c r="GK47" s="28">
        <v>6.6318689148451568</v>
      </c>
      <c r="GL47" s="28">
        <v>19.107290281266323</v>
      </c>
      <c r="GM47" s="28">
        <v>35.728591682000001</v>
      </c>
      <c r="GN47" s="28">
        <v>8.9929516590933307</v>
      </c>
      <c r="GO47" s="28">
        <v>6.5602330308930163</v>
      </c>
      <c r="GP47" s="28">
        <v>18.95357242596031</v>
      </c>
      <c r="GQ47" s="28">
        <v>35.793837171999996</v>
      </c>
      <c r="GR47" s="28">
        <v>8.845957876119817</v>
      </c>
      <c r="GS47" s="28">
        <v>6.4530031127355354</v>
      </c>
      <c r="GT47" s="28">
        <v>18.663377247523268</v>
      </c>
      <c r="GU47" s="28">
        <v>35.863616622000002</v>
      </c>
      <c r="GV47" s="28">
        <v>8.7128764396589098</v>
      </c>
      <c r="GW47" s="28">
        <v>6.3559220576642845</v>
      </c>
      <c r="GX47" s="28">
        <v>18.446235654898899</v>
      </c>
      <c r="GY47" s="28">
        <v>35.937375486999997</v>
      </c>
      <c r="GZ47" s="28">
        <v>8.57135417905487</v>
      </c>
      <c r="HA47" s="28">
        <v>6.2526835388980366</v>
      </c>
      <c r="HB47" s="28">
        <v>18.183892479956672</v>
      </c>
      <c r="HC47" s="28">
        <v>36.015462655</v>
      </c>
      <c r="HD47" s="28">
        <v>8.4357905397629409</v>
      </c>
      <c r="HE47" s="28">
        <v>6.1537917514200373</v>
      </c>
      <c r="HF47" s="28">
        <v>18.005785933907426</v>
      </c>
      <c r="HG47" s="28">
        <v>36.112729246000001</v>
      </c>
      <c r="HH47" s="28">
        <v>7.7852031759738125</v>
      </c>
      <c r="HI47" s="28">
        <v>5.6791973273417744</v>
      </c>
      <c r="HJ47" s="28">
        <v>17.165096128680982</v>
      </c>
      <c r="HK47" s="28">
        <v>36.151373071999998</v>
      </c>
      <c r="HL47" s="28">
        <v>7.1048260419182165</v>
      </c>
      <c r="HM47" s="28">
        <v>5.1828716806023536</v>
      </c>
      <c r="HN47" s="28">
        <v>15.27397335435019</v>
      </c>
      <c r="HO47" s="28">
        <v>36.105853631999999</v>
      </c>
      <c r="HP47" s="28">
        <v>6.5726237389573541</v>
      </c>
      <c r="HQ47" s="28">
        <v>4.7946375101816958</v>
      </c>
      <c r="HR47" s="28">
        <v>13.166549688144414</v>
      </c>
      <c r="HS47" s="28">
        <v>36.015048606999997</v>
      </c>
      <c r="HT47" s="28">
        <v>6.2230635217247636</v>
      </c>
      <c r="HU47" s="28">
        <v>4.5396381984644369</v>
      </c>
      <c r="HV47" s="28">
        <v>11.596580438686573</v>
      </c>
      <c r="HW47" s="29">
        <v>35.517344629999997</v>
      </c>
      <c r="HX47" s="29">
        <v>9.3189870641651655</v>
      </c>
      <c r="HY47" s="29">
        <v>6.7980713196633218</v>
      </c>
      <c r="HZ47" s="29">
        <v>19.851211203907038</v>
      </c>
      <c r="IA47" s="29">
        <v>35.582610168999999</v>
      </c>
      <c r="IB47" s="29">
        <v>9.4342134959893365</v>
      </c>
      <c r="IC47" s="29">
        <v>6.8821273974384667</v>
      </c>
      <c r="ID47" s="29">
        <v>19.601694821157228</v>
      </c>
      <c r="IE47" s="29">
        <v>35.557126488999998</v>
      </c>
      <c r="IF47" s="29">
        <v>9.397616358779489</v>
      </c>
      <c r="IG47" s="29">
        <v>6.8554302953677144</v>
      </c>
      <c r="IH47" s="29">
        <v>19.583212301421899</v>
      </c>
      <c r="II47" s="29">
        <v>35.556770819</v>
      </c>
      <c r="IJ47" s="29">
        <v>9.2511410631475606</v>
      </c>
      <c r="IK47" s="29">
        <v>6.7485786065072757</v>
      </c>
      <c r="IL47" s="29">
        <v>19.458765838271951</v>
      </c>
      <c r="IM47" s="29">
        <v>35.573130982999999</v>
      </c>
      <c r="IN47" s="29">
        <v>9.0595040527492294</v>
      </c>
      <c r="IO47" s="29">
        <v>6.6087820754889535</v>
      </c>
      <c r="IP47" s="29">
        <v>19.319568088152643</v>
      </c>
      <c r="IQ47" s="29">
        <v>35.606460990999999</v>
      </c>
      <c r="IR47" s="29">
        <v>8.8441117668532137</v>
      </c>
      <c r="IS47" s="29">
        <v>6.4516564017280142</v>
      </c>
      <c r="IT47" s="29">
        <v>19.232747594862342</v>
      </c>
      <c r="IU47" s="29">
        <v>35.644503061000002</v>
      </c>
      <c r="IV47" s="29">
        <v>8.6593944813681265</v>
      </c>
      <c r="IW47" s="29">
        <v>6.3169077136939968</v>
      </c>
      <c r="IX47" s="29">
        <v>19.015639501976366</v>
      </c>
      <c r="IY47" s="29">
        <v>35.683733386</v>
      </c>
      <c r="IZ47" s="29">
        <v>8.5230118414076141</v>
      </c>
      <c r="JA47" s="29">
        <v>6.2174184766308072</v>
      </c>
      <c r="JB47" s="29">
        <v>18.87994715848269</v>
      </c>
      <c r="JC47" s="29">
        <v>35.724134606</v>
      </c>
      <c r="JD47" s="29">
        <v>8.3594407548135745</v>
      </c>
      <c r="JE47" s="29">
        <v>6.0980956462797469</v>
      </c>
      <c r="JF47" s="29">
        <v>18.708945900996962</v>
      </c>
      <c r="JG47" s="29">
        <v>35.773923445000001</v>
      </c>
      <c r="JH47" s="29">
        <v>8.0933683235791083</v>
      </c>
      <c r="JI47" s="29">
        <v>5.9039995120889914</v>
      </c>
      <c r="JJ47" s="29">
        <v>18.22216209191528</v>
      </c>
      <c r="JK47" s="29">
        <v>35.869185006999999</v>
      </c>
      <c r="JL47" s="29">
        <v>7.0269499658087069</v>
      </c>
      <c r="JM47" s="29">
        <v>5.1260621673105353</v>
      </c>
      <c r="JN47" s="29">
        <v>15.824507878726758</v>
      </c>
      <c r="JO47" s="29">
        <v>35.636780243990344</v>
      </c>
      <c r="JP47" s="29">
        <v>5.7806354423698094</v>
      </c>
      <c r="JQ47" s="29">
        <v>4.2168930742822006</v>
      </c>
      <c r="JR47" s="29">
        <v>13.253748608956535</v>
      </c>
      <c r="JS47" s="29">
        <v>32.755974484243239</v>
      </c>
      <c r="JT47" s="29">
        <v>5.3133404801604929</v>
      </c>
      <c r="JU47" s="29">
        <v>3.8760079052670102</v>
      </c>
      <c r="JV47" s="29">
        <v>11.676628096285782</v>
      </c>
      <c r="JW47" s="29">
        <v>32.975831350035087</v>
      </c>
      <c r="JX47" s="29">
        <v>5.3490034211429078</v>
      </c>
      <c r="JY47" s="29">
        <v>3.9020235241962031</v>
      </c>
      <c r="JZ47" s="29">
        <v>12.196709375344867</v>
      </c>
    </row>
    <row r="48" spans="1:286" ht="15" thickBot="1" x14ac:dyDescent="0.4">
      <c r="A48" s="2"/>
      <c r="B48" s="74" t="s">
        <v>507</v>
      </c>
      <c r="C48" s="74" t="s">
        <v>508</v>
      </c>
      <c r="D48" s="74" t="s">
        <v>508</v>
      </c>
      <c r="E48" s="87">
        <v>393042</v>
      </c>
      <c r="F48" s="84">
        <v>377873</v>
      </c>
      <c r="G48" s="22">
        <v>16.613265382947368</v>
      </c>
      <c r="H48" s="22">
        <v>15.037135086380825</v>
      </c>
      <c r="I48" s="22">
        <v>10.8074850620836</v>
      </c>
      <c r="J48" s="22">
        <v>4.3292199761772423</v>
      </c>
      <c r="K48" s="22">
        <v>16.682052341947369</v>
      </c>
      <c r="L48" s="22">
        <v>14.985458059130108</v>
      </c>
      <c r="M48" s="22">
        <v>10.770343765097392</v>
      </c>
      <c r="N48" s="22">
        <v>3.9825358377278732</v>
      </c>
      <c r="O48" s="22">
        <v>16.723727060947368</v>
      </c>
      <c r="P48" s="22">
        <v>14.931584275600532</v>
      </c>
      <c r="Q48" s="22">
        <v>10.731623616120267</v>
      </c>
      <c r="R48" s="22">
        <v>3.7610065841604747</v>
      </c>
      <c r="S48" s="22">
        <v>16.78411856294737</v>
      </c>
      <c r="T48" s="22">
        <v>14.86822117063002</v>
      </c>
      <c r="U48" s="22">
        <v>10.686083304982391</v>
      </c>
      <c r="V48" s="22">
        <v>3.5312939913692762</v>
      </c>
      <c r="W48" s="22">
        <v>16.858859132947369</v>
      </c>
      <c r="X48" s="22">
        <v>14.757431428966518</v>
      </c>
      <c r="Y48" s="22">
        <v>10.606456536240728</v>
      </c>
      <c r="Z48" s="22">
        <v>3.0963890238363057</v>
      </c>
      <c r="AA48" s="22">
        <v>16.946593209947366</v>
      </c>
      <c r="AB48" s="22">
        <v>14.648522243814455</v>
      </c>
      <c r="AC48" s="22">
        <v>10.528181360491281</v>
      </c>
      <c r="AD48" s="22">
        <v>2.7573303000966956</v>
      </c>
      <c r="AE48" s="22">
        <v>17.043597041947368</v>
      </c>
      <c r="AF48" s="22">
        <v>14.493740793457619</v>
      </c>
      <c r="AG48" s="22">
        <v>10.416936884531616</v>
      </c>
      <c r="AH48" s="22">
        <v>2.3411541165668446</v>
      </c>
      <c r="AI48" s="22">
        <v>17.14720963694737</v>
      </c>
      <c r="AJ48" s="22">
        <v>14.389261733467899</v>
      </c>
      <c r="AK48" s="22">
        <v>10.341845726963834</v>
      </c>
      <c r="AL48" s="22">
        <v>1.8791609273387042</v>
      </c>
      <c r="AM48" s="22">
        <v>17.256410017947367</v>
      </c>
      <c r="AN48" s="22">
        <v>14.283847387850384</v>
      </c>
      <c r="AO48" s="22">
        <v>10.266082361199938</v>
      </c>
      <c r="AP48" s="22">
        <v>1.5581926666278978</v>
      </c>
      <c r="AQ48" s="22">
        <v>17.388446295947368</v>
      </c>
      <c r="AR48" s="22">
        <v>14.130117717772499</v>
      </c>
      <c r="AS48" s="22">
        <v>10.155593820435911</v>
      </c>
      <c r="AT48" s="22">
        <v>0.94769395041557303</v>
      </c>
      <c r="AU48" s="22">
        <v>17.923422000947369</v>
      </c>
      <c r="AV48" s="22">
        <v>13.517984923832797</v>
      </c>
      <c r="AW48" s="22">
        <v>9.7156419287682869</v>
      </c>
      <c r="AX48" s="22">
        <v>-1.1267035910531007</v>
      </c>
      <c r="AY48" s="22">
        <v>18.335612119947367</v>
      </c>
      <c r="AZ48" s="22">
        <v>12.922497551333324</v>
      </c>
      <c r="BA48" s="22">
        <v>9.287653429231808</v>
      </c>
      <c r="BB48" s="22">
        <v>-2.3641694375096165</v>
      </c>
      <c r="BC48" s="22">
        <v>18.593355040947369</v>
      </c>
      <c r="BD48" s="22">
        <v>12.314328903951361</v>
      </c>
      <c r="BE48" s="22">
        <v>8.8505506477477791</v>
      </c>
      <c r="BF48" s="22">
        <v>-2.5047634771323075</v>
      </c>
      <c r="BG48" s="22">
        <v>18.749655347947368</v>
      </c>
      <c r="BH48" s="22">
        <v>12.015114056678524</v>
      </c>
      <c r="BI48" s="22">
        <v>8.6354990455856324</v>
      </c>
      <c r="BJ48" s="22">
        <v>-2.317838092037654</v>
      </c>
      <c r="BK48" s="25">
        <v>16.581722945947369</v>
      </c>
      <c r="BL48" s="25">
        <v>15.052165816836851</v>
      </c>
      <c r="BM48" s="25">
        <v>10.818287944011743</v>
      </c>
      <c r="BN48" s="25">
        <v>4.4229676107095859</v>
      </c>
      <c r="BO48" s="25">
        <v>16.626187417947367</v>
      </c>
      <c r="BP48" s="25">
        <v>15.015310002412463</v>
      </c>
      <c r="BQ48" s="25">
        <v>10.791798944507891</v>
      </c>
      <c r="BR48" s="25">
        <v>4.1610345799876018</v>
      </c>
      <c r="BS48" s="25">
        <v>16.691062262947369</v>
      </c>
      <c r="BT48" s="25">
        <v>14.966079315667846</v>
      </c>
      <c r="BU48" s="25">
        <v>10.756415880610936</v>
      </c>
      <c r="BV48" s="25">
        <v>3.8981517300137369</v>
      </c>
      <c r="BW48" s="25">
        <v>16.757920848947368</v>
      </c>
      <c r="BX48" s="25">
        <v>14.927096310801714</v>
      </c>
      <c r="BY48" s="25">
        <v>10.728398027453027</v>
      </c>
      <c r="BZ48" s="25">
        <v>3.7207179047759897</v>
      </c>
      <c r="CA48" s="25">
        <v>16.834924075947367</v>
      </c>
      <c r="CB48" s="25">
        <v>14.836911400591289</v>
      </c>
      <c r="CC48" s="25">
        <v>10.663580356778027</v>
      </c>
      <c r="CD48" s="25">
        <v>3.3482999012062233</v>
      </c>
      <c r="CE48" s="25">
        <v>16.919910001947368</v>
      </c>
      <c r="CF48" s="25">
        <v>14.782079001731734</v>
      </c>
      <c r="CG48" s="25">
        <v>10.624171232088473</v>
      </c>
      <c r="CH48" s="25">
        <v>3.0704825594456295</v>
      </c>
      <c r="CI48" s="25">
        <v>17.013871850947368</v>
      </c>
      <c r="CJ48" s="25">
        <v>14.702762342218206</v>
      </c>
      <c r="CK48" s="25">
        <v>10.567164787181078</v>
      </c>
      <c r="CL48" s="25">
        <v>2.713725113784248</v>
      </c>
      <c r="CM48" s="25">
        <v>17.11409140394737</v>
      </c>
      <c r="CN48" s="25">
        <v>14.602568685717131</v>
      </c>
      <c r="CO48" s="25">
        <v>10.495153633478559</v>
      </c>
      <c r="CP48" s="25">
        <v>2.3091974004620504</v>
      </c>
      <c r="CQ48" s="25">
        <v>17.220694062947366</v>
      </c>
      <c r="CR48" s="25">
        <v>14.507917007434015</v>
      </c>
      <c r="CS48" s="25">
        <v>10.427125608640743</v>
      </c>
      <c r="CT48" s="25">
        <v>2.067892791094545</v>
      </c>
      <c r="CU48" s="25">
        <v>17.322181364947369</v>
      </c>
      <c r="CV48" s="25">
        <v>14.454952952129391</v>
      </c>
      <c r="CW48" s="25">
        <v>10.389059299251095</v>
      </c>
      <c r="CX48" s="25">
        <v>1.6401932870751548</v>
      </c>
      <c r="CY48" s="25">
        <v>17.575868261947367</v>
      </c>
      <c r="CZ48" s="25">
        <v>14.1302428068041</v>
      </c>
      <c r="DA48" s="25">
        <v>10.155683724385877</v>
      </c>
      <c r="DB48" s="25">
        <v>0.41380888591140597</v>
      </c>
      <c r="DC48" s="25">
        <v>17.809605053947369</v>
      </c>
      <c r="DD48" s="25">
        <v>13.867894849905145</v>
      </c>
      <c r="DE48" s="25">
        <v>9.9671290822305671</v>
      </c>
      <c r="DF48" s="25">
        <v>-0.63871428684784881</v>
      </c>
      <c r="DG48" s="25">
        <v>17.991590262947369</v>
      </c>
      <c r="DH48" s="25">
        <v>13.678664501435199</v>
      </c>
      <c r="DI48" s="25">
        <v>9.8311255049112347</v>
      </c>
      <c r="DJ48" s="25">
        <v>-1.2201507414460657</v>
      </c>
      <c r="DK48" s="25">
        <v>18.121809855947369</v>
      </c>
      <c r="DL48" s="25">
        <v>13.499675197744068</v>
      </c>
      <c r="DM48" s="25">
        <v>9.7024823681167369</v>
      </c>
      <c r="DN48" s="25">
        <v>-1.6859146337305333</v>
      </c>
      <c r="DO48" s="27">
        <v>16.613289822947369</v>
      </c>
      <c r="DP48" s="27">
        <v>15.051640536601782</v>
      </c>
      <c r="DQ48" s="27">
        <v>10.817910414764231</v>
      </c>
      <c r="DR48" s="27">
        <v>4.3343443057063062</v>
      </c>
      <c r="DS48" s="27">
        <v>16.682125636947369</v>
      </c>
      <c r="DT48" s="27">
        <v>15.006315229600993</v>
      </c>
      <c r="DU48" s="27">
        <v>10.785334224184613</v>
      </c>
      <c r="DV48" s="27">
        <v>4.0059435348263435</v>
      </c>
      <c r="DW48" s="27">
        <v>16.723873102947369</v>
      </c>
      <c r="DX48" s="27">
        <v>14.93906078497908</v>
      </c>
      <c r="DY48" s="27">
        <v>10.736997130620271</v>
      </c>
      <c r="DZ48" s="27">
        <v>3.8023921839148915</v>
      </c>
      <c r="EA48" s="27">
        <v>16.784360282947368</v>
      </c>
      <c r="EB48" s="27">
        <v>14.81012462497179</v>
      </c>
      <c r="EC48" s="27">
        <v>10.644328173718813</v>
      </c>
      <c r="ED48" s="27">
        <v>3.5881188048659087</v>
      </c>
      <c r="EE48" s="27">
        <v>16.858952766947368</v>
      </c>
      <c r="EF48" s="27">
        <v>14.775105050120791</v>
      </c>
      <c r="EG48" s="27">
        <v>10.619158915751219</v>
      </c>
      <c r="EH48" s="27">
        <v>3.1740444197279398</v>
      </c>
      <c r="EI48" s="27">
        <v>16.946366617947369</v>
      </c>
      <c r="EJ48" s="27">
        <v>14.692121502549488</v>
      </c>
      <c r="EK48" s="27">
        <v>10.559517006197064</v>
      </c>
      <c r="EL48" s="27">
        <v>2.8533534755543144</v>
      </c>
      <c r="EM48" s="27">
        <v>17.043100370947368</v>
      </c>
      <c r="EN48" s="27">
        <v>14.583627533946562</v>
      </c>
      <c r="EO48" s="27">
        <v>10.481540254756938</v>
      </c>
      <c r="EP48" s="27">
        <v>2.4536146815926756</v>
      </c>
      <c r="EQ48" s="27">
        <v>17.146559293947369</v>
      </c>
      <c r="ER48" s="27">
        <v>14.438746531025407</v>
      </c>
      <c r="ES48" s="27">
        <v>10.377411425305361</v>
      </c>
      <c r="ET48" s="27">
        <v>1.9965799814229523</v>
      </c>
      <c r="EU48" s="27">
        <v>17.254613030947368</v>
      </c>
      <c r="EV48" s="27">
        <v>14.359178313045781</v>
      </c>
      <c r="EW48" s="27">
        <v>10.320224180375291</v>
      </c>
      <c r="EX48" s="27">
        <v>1.6585809050727285</v>
      </c>
      <c r="EY48" s="27">
        <v>17.381637474947368</v>
      </c>
      <c r="EZ48" s="27">
        <v>14.253565302737872</v>
      </c>
      <c r="FA48" s="27">
        <v>10.244318030386774</v>
      </c>
      <c r="FB48" s="27">
        <v>1.1006006864014672</v>
      </c>
      <c r="FC48" s="27">
        <v>17.886220245947367</v>
      </c>
      <c r="FD48" s="27">
        <v>13.737073870523961</v>
      </c>
      <c r="FE48" s="27">
        <v>9.8731054685337103</v>
      </c>
      <c r="FF48" s="27">
        <v>-0.79894734648189392</v>
      </c>
      <c r="FG48" s="27">
        <v>18.252132155947368</v>
      </c>
      <c r="FH48" s="27">
        <v>13.415216396118561</v>
      </c>
      <c r="FI48" s="27">
        <v>9.6417801644266294</v>
      </c>
      <c r="FJ48" s="27">
        <v>-1.9041226637384838</v>
      </c>
      <c r="FK48" s="27">
        <v>18.486454891947368</v>
      </c>
      <c r="FL48" s="27">
        <v>12.874661660173292</v>
      </c>
      <c r="FM48" s="27">
        <v>9.2532728323844911</v>
      </c>
      <c r="FN48" s="27">
        <v>-1.9970710351815626</v>
      </c>
      <c r="FO48" s="27">
        <v>18.61294082994737</v>
      </c>
      <c r="FP48" s="27">
        <v>12.635180342362249</v>
      </c>
      <c r="FQ48" s="27">
        <v>9.0811528939771353</v>
      </c>
      <c r="FR48" s="27">
        <v>-1.7948386000783572</v>
      </c>
      <c r="FS48" s="28">
        <v>16.610812074947368</v>
      </c>
      <c r="FT48" s="28">
        <v>15.036885454985502</v>
      </c>
      <c r="FU48" s="28">
        <v>10.807305647084634</v>
      </c>
      <c r="FV48" s="28">
        <v>4.3381442440134208</v>
      </c>
      <c r="FW48" s="28">
        <v>16.683996793947369</v>
      </c>
      <c r="FX48" s="28">
        <v>14.97862814415403</v>
      </c>
      <c r="FY48" s="28">
        <v>10.765434970725641</v>
      </c>
      <c r="FZ48" s="28">
        <v>3.9829866951748869</v>
      </c>
      <c r="GA48" s="28">
        <v>16.737556243947367</v>
      </c>
      <c r="GB48" s="28">
        <v>14.900040852487358</v>
      </c>
      <c r="GC48" s="28">
        <v>10.708952736850758</v>
      </c>
      <c r="GD48" s="28">
        <v>3.7549484023676172</v>
      </c>
      <c r="GE48" s="28">
        <v>16.816503742947368</v>
      </c>
      <c r="GF48" s="28">
        <v>14.817229797611796</v>
      </c>
      <c r="GG48" s="28">
        <v>10.649434801193349</v>
      </c>
      <c r="GH48" s="28">
        <v>3.5285461515772454</v>
      </c>
      <c r="GI48" s="28">
        <v>16.918695336947369</v>
      </c>
      <c r="GJ48" s="28">
        <v>14.69103946306608</v>
      </c>
      <c r="GK48" s="28">
        <v>10.558739323115388</v>
      </c>
      <c r="GL48" s="28">
        <v>3.0934626900991873</v>
      </c>
      <c r="GM48" s="28">
        <v>17.047629452947369</v>
      </c>
      <c r="GN48" s="28">
        <v>14.568520374240942</v>
      </c>
      <c r="GO48" s="28">
        <v>10.470682441622248</v>
      </c>
      <c r="GP48" s="28">
        <v>2.7385691293202061</v>
      </c>
      <c r="GQ48" s="28">
        <v>17.20355068194737</v>
      </c>
      <c r="GR48" s="28">
        <v>14.409515160675218</v>
      </c>
      <c r="GS48" s="28">
        <v>10.356402263880055</v>
      </c>
      <c r="GT48" s="28">
        <v>2.2756612541988623</v>
      </c>
      <c r="GU48" s="28">
        <v>17.378567367947369</v>
      </c>
      <c r="GV48" s="28">
        <v>14.255968553620574</v>
      </c>
      <c r="GW48" s="28">
        <v>10.246045294115273</v>
      </c>
      <c r="GX48" s="28">
        <v>1.7622508996310469</v>
      </c>
      <c r="GY48" s="28">
        <v>17.560600835947369</v>
      </c>
      <c r="GZ48" s="28">
        <v>14.14806122246841</v>
      </c>
      <c r="HA48" s="28">
        <v>10.168490170561681</v>
      </c>
      <c r="HB48" s="28">
        <v>1.5000054110803003</v>
      </c>
      <c r="HC48" s="28">
        <v>17.761512745947368</v>
      </c>
      <c r="HD48" s="28">
        <v>13.977296705973604</v>
      </c>
      <c r="HE48" s="28">
        <v>10.045758350268128</v>
      </c>
      <c r="HF48" s="28">
        <v>1.0405346899338195</v>
      </c>
      <c r="HG48" s="28">
        <v>18.517016464947368</v>
      </c>
      <c r="HH48" s="28">
        <v>13.083939167317419</v>
      </c>
      <c r="HI48" s="28">
        <v>9.4036846973639268</v>
      </c>
      <c r="HJ48" s="28">
        <v>-0.99203132553997264</v>
      </c>
      <c r="HK48" s="28">
        <v>19.278045489947367</v>
      </c>
      <c r="HL48" s="28">
        <v>12.210395704612774</v>
      </c>
      <c r="HM48" s="28">
        <v>8.7758518109777555</v>
      </c>
      <c r="HN48" s="28">
        <v>-4.0699273381219427</v>
      </c>
      <c r="HO48" s="28">
        <v>19.631353208947367</v>
      </c>
      <c r="HP48" s="28">
        <v>11.287751410657149</v>
      </c>
      <c r="HQ48" s="28">
        <v>8.1127291903947114</v>
      </c>
      <c r="HR48" s="28">
        <v>-5.7817951628757349</v>
      </c>
      <c r="HS48" s="28">
        <v>19.817960848947369</v>
      </c>
      <c r="HT48" s="28">
        <v>10.851798470281475</v>
      </c>
      <c r="HU48" s="28">
        <v>7.7994012283982288</v>
      </c>
      <c r="HV48" s="28">
        <v>-7.1651729661619541</v>
      </c>
      <c r="HW48" s="29">
        <v>16.60849979094737</v>
      </c>
      <c r="HX48" s="29">
        <v>15.032678225588626</v>
      </c>
      <c r="HY48" s="29">
        <v>10.804281828478345</v>
      </c>
      <c r="HZ48" s="29">
        <v>4.3148840352354956</v>
      </c>
      <c r="IA48" s="29">
        <v>16.685652139947369</v>
      </c>
      <c r="IB48" s="29">
        <v>14.945945917134651</v>
      </c>
      <c r="IC48" s="29">
        <v>10.741945610666127</v>
      </c>
      <c r="ID48" s="29">
        <v>3.9234709504272427</v>
      </c>
      <c r="IE48" s="29">
        <v>16.736999179947368</v>
      </c>
      <c r="IF48" s="29">
        <v>14.848629191577146</v>
      </c>
      <c r="IG48" s="29">
        <v>10.672002163878435</v>
      </c>
      <c r="IH48" s="29">
        <v>3.7071052693753437</v>
      </c>
      <c r="II48" s="29">
        <v>16.808877314947367</v>
      </c>
      <c r="IJ48" s="29">
        <v>14.745863821114462</v>
      </c>
      <c r="IK48" s="29">
        <v>10.598142668715631</v>
      </c>
      <c r="IL48" s="29">
        <v>3.5021236597726979</v>
      </c>
      <c r="IM48" s="29">
        <v>16.904433736947368</v>
      </c>
      <c r="IN48" s="29">
        <v>14.596590255624251</v>
      </c>
      <c r="IO48" s="29">
        <v>10.490856818057781</v>
      </c>
      <c r="IP48" s="29">
        <v>3.0836655817941026</v>
      </c>
      <c r="IQ48" s="29">
        <v>17.020854521947367</v>
      </c>
      <c r="IR48" s="29">
        <v>14.448251979821494</v>
      </c>
      <c r="IS48" s="29">
        <v>10.384243178513801</v>
      </c>
      <c r="IT48" s="29">
        <v>2.7735658959119469</v>
      </c>
      <c r="IU48" s="29">
        <v>17.161239251947368</v>
      </c>
      <c r="IV48" s="29">
        <v>14.316183084774089</v>
      </c>
      <c r="IW48" s="29">
        <v>10.289322663256645</v>
      </c>
      <c r="IX48" s="29">
        <v>2.3803940473059324</v>
      </c>
      <c r="IY48" s="29">
        <v>17.314139763947367</v>
      </c>
      <c r="IZ48" s="29">
        <v>14.147581308554269</v>
      </c>
      <c r="JA48" s="29">
        <v>10.168145246982265</v>
      </c>
      <c r="JB48" s="29">
        <v>1.9605334353762593</v>
      </c>
      <c r="JC48" s="29">
        <v>17.480343796947366</v>
      </c>
      <c r="JD48" s="29">
        <v>14.004385461815945</v>
      </c>
      <c r="JE48" s="29">
        <v>10.065227572459374</v>
      </c>
      <c r="JF48" s="29">
        <v>1.7486126864277072</v>
      </c>
      <c r="JG48" s="29">
        <v>17.716582724947369</v>
      </c>
      <c r="JH48" s="29">
        <v>13.800974932744339</v>
      </c>
      <c r="JI48" s="29">
        <v>9.9190324201392404</v>
      </c>
      <c r="JJ48" s="29">
        <v>0.92069909645113945</v>
      </c>
      <c r="JK48" s="29">
        <v>18.586677515947368</v>
      </c>
      <c r="JL48" s="29">
        <v>12.546278824380829</v>
      </c>
      <c r="JM48" s="29">
        <v>9.0172576225666301</v>
      </c>
      <c r="JN48" s="29">
        <v>-2.7157220381468576</v>
      </c>
      <c r="JO48" s="29">
        <v>19.038100926947369</v>
      </c>
      <c r="JP48" s="29">
        <v>11.565229839340047</v>
      </c>
      <c r="JQ48" s="29">
        <v>8.3121584005344094</v>
      </c>
      <c r="JR48" s="29">
        <v>-5.2464926464528823</v>
      </c>
      <c r="JS48" s="29">
        <v>19.177133749947366</v>
      </c>
      <c r="JT48" s="29">
        <v>11.437228289481478</v>
      </c>
      <c r="JU48" s="29">
        <v>8.2201611663489587</v>
      </c>
      <c r="JV48" s="29">
        <v>-6.2329733828779048</v>
      </c>
      <c r="JW48" s="29">
        <v>19.133587083947369</v>
      </c>
      <c r="JX48" s="29">
        <v>11.166064177215105</v>
      </c>
      <c r="JY48" s="29">
        <v>8.0252701797443198</v>
      </c>
      <c r="JZ48" s="29">
        <v>-5.7667215460402055</v>
      </c>
    </row>
    <row r="49" spans="1:286" ht="15" thickBot="1" x14ac:dyDescent="0.4">
      <c r="A49" s="2"/>
      <c r="B49" s="74" t="s">
        <v>509</v>
      </c>
      <c r="C49" s="74" t="s">
        <v>510</v>
      </c>
      <c r="D49" s="74" t="s">
        <v>510</v>
      </c>
      <c r="E49" s="87">
        <v>378320</v>
      </c>
      <c r="F49" s="84">
        <v>449559</v>
      </c>
      <c r="G49" s="22">
        <v>8.1531334419999997</v>
      </c>
      <c r="H49" s="22">
        <v>8.1531334419999997</v>
      </c>
      <c r="I49" s="22">
        <v>8.1531334419999997</v>
      </c>
      <c r="J49" s="22">
        <v>4.2518215286102086</v>
      </c>
      <c r="K49" s="22">
        <v>8.2038248659999997</v>
      </c>
      <c r="L49" s="22">
        <v>8.2038248659999997</v>
      </c>
      <c r="M49" s="22">
        <v>8.2038248659999997</v>
      </c>
      <c r="N49" s="22">
        <v>4.083998630732907</v>
      </c>
      <c r="O49" s="22">
        <v>8.2635356130000002</v>
      </c>
      <c r="P49" s="22">
        <v>8.2635356130000002</v>
      </c>
      <c r="Q49" s="22">
        <v>8.2635356130000002</v>
      </c>
      <c r="R49" s="22">
        <v>4.0211891509930471</v>
      </c>
      <c r="S49" s="22">
        <v>8.2957377860000001</v>
      </c>
      <c r="T49" s="22">
        <v>8.2957377860000001</v>
      </c>
      <c r="U49" s="22">
        <v>8.2957377860000001</v>
      </c>
      <c r="V49" s="22">
        <v>3.963810364840211</v>
      </c>
      <c r="W49" s="22">
        <v>8.3227124850000003</v>
      </c>
      <c r="X49" s="22">
        <v>8.3227124850000003</v>
      </c>
      <c r="Y49" s="22">
        <v>8.3227124850000003</v>
      </c>
      <c r="Z49" s="22">
        <v>3.8645972494635541</v>
      </c>
      <c r="AA49" s="22">
        <v>8.3545938199999998</v>
      </c>
      <c r="AB49" s="22">
        <v>8.3545938199999998</v>
      </c>
      <c r="AC49" s="22">
        <v>8.3545938199999998</v>
      </c>
      <c r="AD49" s="22">
        <v>3.7406985155875061</v>
      </c>
      <c r="AE49" s="22">
        <v>8.3912221640000002</v>
      </c>
      <c r="AF49" s="22">
        <v>8.3912221640000002</v>
      </c>
      <c r="AG49" s="22">
        <v>8.3912221640000002</v>
      </c>
      <c r="AH49" s="22">
        <v>3.600684729935193</v>
      </c>
      <c r="AI49" s="22">
        <v>8.4305711040000002</v>
      </c>
      <c r="AJ49" s="22">
        <v>8.4305711040000002</v>
      </c>
      <c r="AK49" s="22">
        <v>8.4305711040000002</v>
      </c>
      <c r="AL49" s="22">
        <v>3.458212581093111</v>
      </c>
      <c r="AM49" s="22">
        <v>8.4727240310000003</v>
      </c>
      <c r="AN49" s="22">
        <v>8.4727240310000003</v>
      </c>
      <c r="AO49" s="22">
        <v>8.4727240310000003</v>
      </c>
      <c r="AP49" s="22">
        <v>3.2919214222278228</v>
      </c>
      <c r="AQ49" s="22">
        <v>8.5191918310000005</v>
      </c>
      <c r="AR49" s="22">
        <v>8.5191918310000005</v>
      </c>
      <c r="AS49" s="22">
        <v>8.5191918310000005</v>
      </c>
      <c r="AT49" s="22">
        <v>3.0957866848269973</v>
      </c>
      <c r="AU49" s="22">
        <v>8.6817444049999999</v>
      </c>
      <c r="AV49" s="22">
        <v>8.6817444049999999</v>
      </c>
      <c r="AW49" s="22">
        <v>8.6817444049999999</v>
      </c>
      <c r="AX49" s="22">
        <v>2.4380878336843779</v>
      </c>
      <c r="AY49" s="22">
        <v>8.7938564580000005</v>
      </c>
      <c r="AZ49" s="22">
        <v>8.7938564580000005</v>
      </c>
      <c r="BA49" s="22">
        <v>8.7938564580000005</v>
      </c>
      <c r="BB49" s="22">
        <v>2.1546664725551672</v>
      </c>
      <c r="BC49" s="22">
        <v>8.8555524870000006</v>
      </c>
      <c r="BD49" s="22">
        <v>8.8555524870000006</v>
      </c>
      <c r="BE49" s="22">
        <v>8.8555524870000006</v>
      </c>
      <c r="BF49" s="22">
        <v>2.1181443497663857</v>
      </c>
      <c r="BG49" s="22">
        <v>8.8889351199999993</v>
      </c>
      <c r="BH49" s="22">
        <v>8.8889351199999993</v>
      </c>
      <c r="BI49" s="22">
        <v>8.8889351199999993</v>
      </c>
      <c r="BJ49" s="22">
        <v>2.254871919440772</v>
      </c>
      <c r="BK49" s="25">
        <v>8.1665166970000005</v>
      </c>
      <c r="BL49" s="25">
        <v>8.1665166970000005</v>
      </c>
      <c r="BM49" s="25">
        <v>8.1665166970000005</v>
      </c>
      <c r="BN49" s="25">
        <v>4.3650897438840595</v>
      </c>
      <c r="BO49" s="25">
        <v>8.2226270019999994</v>
      </c>
      <c r="BP49" s="25">
        <v>8.2226270019999994</v>
      </c>
      <c r="BQ49" s="25">
        <v>8.2226270019999994</v>
      </c>
      <c r="BR49" s="25">
        <v>4.2979157833509367</v>
      </c>
      <c r="BS49" s="25">
        <v>8.2759280840000002</v>
      </c>
      <c r="BT49" s="25">
        <v>8.2759280840000002</v>
      </c>
      <c r="BU49" s="25">
        <v>8.2759280840000002</v>
      </c>
      <c r="BV49" s="25">
        <v>4.2115144612204283</v>
      </c>
      <c r="BW49" s="25">
        <v>8.3102734189999996</v>
      </c>
      <c r="BX49" s="25">
        <v>8.3102734189999996</v>
      </c>
      <c r="BY49" s="25">
        <v>8.3102734189999996</v>
      </c>
      <c r="BZ49" s="25">
        <v>4.1177461398174184</v>
      </c>
      <c r="CA49" s="25">
        <v>8.3483087559999998</v>
      </c>
      <c r="CB49" s="25">
        <v>8.3483087559999998</v>
      </c>
      <c r="CC49" s="25">
        <v>8.3483087559999998</v>
      </c>
      <c r="CD49" s="25">
        <v>4.0027543801008161</v>
      </c>
      <c r="CE49" s="25">
        <v>8.3904446840000002</v>
      </c>
      <c r="CF49" s="25">
        <v>8.3904446840000002</v>
      </c>
      <c r="CG49" s="25">
        <v>8.3904446840000002</v>
      </c>
      <c r="CH49" s="25">
        <v>3.8773137109017322</v>
      </c>
      <c r="CI49" s="25">
        <v>8.438002548</v>
      </c>
      <c r="CJ49" s="25">
        <v>8.438002548</v>
      </c>
      <c r="CK49" s="25">
        <v>8.438002548</v>
      </c>
      <c r="CL49" s="25">
        <v>3.7336019203767754</v>
      </c>
      <c r="CM49" s="25">
        <v>8.4897062319999996</v>
      </c>
      <c r="CN49" s="25">
        <v>8.4897062319999996</v>
      </c>
      <c r="CO49" s="25">
        <v>8.4897062319999996</v>
      </c>
      <c r="CP49" s="25">
        <v>3.5838958941692289</v>
      </c>
      <c r="CQ49" s="25">
        <v>8.5460427990000003</v>
      </c>
      <c r="CR49" s="25">
        <v>8.5460427990000003</v>
      </c>
      <c r="CS49" s="25">
        <v>8.5460427990000003</v>
      </c>
      <c r="CT49" s="25">
        <v>3.4273623433960339</v>
      </c>
      <c r="CU49" s="25">
        <v>8.6070587700000001</v>
      </c>
      <c r="CV49" s="25">
        <v>8.6070587700000001</v>
      </c>
      <c r="CW49" s="25">
        <v>8.6070587700000001</v>
      </c>
      <c r="CX49" s="25">
        <v>3.2671830230524161</v>
      </c>
      <c r="CY49" s="25">
        <v>8.6809476090000004</v>
      </c>
      <c r="CZ49" s="25">
        <v>8.6809476090000004</v>
      </c>
      <c r="DA49" s="25">
        <v>8.6809476090000004</v>
      </c>
      <c r="DB49" s="25">
        <v>2.8567422857263907</v>
      </c>
      <c r="DC49" s="25">
        <v>8.7378412139999995</v>
      </c>
      <c r="DD49" s="25">
        <v>8.7378412139999995</v>
      </c>
      <c r="DE49" s="25">
        <v>8.7378412139999995</v>
      </c>
      <c r="DF49" s="25">
        <v>2.4895697707049571</v>
      </c>
      <c r="DG49" s="25">
        <v>8.7729380060000004</v>
      </c>
      <c r="DH49" s="25">
        <v>8.7729380060000004</v>
      </c>
      <c r="DI49" s="25">
        <v>8.7729380060000004</v>
      </c>
      <c r="DJ49" s="25">
        <v>2.260361293748602</v>
      </c>
      <c r="DK49" s="25">
        <v>8.7914767069999993</v>
      </c>
      <c r="DL49" s="25">
        <v>8.7914767069999993</v>
      </c>
      <c r="DM49" s="25">
        <v>8.7914767069999993</v>
      </c>
      <c r="DN49" s="25">
        <v>2.1305289489352042</v>
      </c>
      <c r="DO49" s="27">
        <v>8.1531334419999997</v>
      </c>
      <c r="DP49" s="27">
        <v>8.1531334419999997</v>
      </c>
      <c r="DQ49" s="27">
        <v>8.1531334419999997</v>
      </c>
      <c r="DR49" s="27">
        <v>4.2541207223270323</v>
      </c>
      <c r="DS49" s="27">
        <v>8.2038248720000002</v>
      </c>
      <c r="DT49" s="27">
        <v>8.2038248720000002</v>
      </c>
      <c r="DU49" s="27">
        <v>8.2038248720000002</v>
      </c>
      <c r="DV49" s="27">
        <v>4.0887677001433058</v>
      </c>
      <c r="DW49" s="27">
        <v>8.2635356089999998</v>
      </c>
      <c r="DX49" s="27">
        <v>8.2635356089999998</v>
      </c>
      <c r="DY49" s="27">
        <v>8.2635356089999998</v>
      </c>
      <c r="DZ49" s="27">
        <v>4.0285112582269491</v>
      </c>
      <c r="EA49" s="27">
        <v>8.2957377860000001</v>
      </c>
      <c r="EB49" s="27">
        <v>8.2957377860000001</v>
      </c>
      <c r="EC49" s="27">
        <v>8.2957377860000001</v>
      </c>
      <c r="ED49" s="27">
        <v>3.9737614888390365</v>
      </c>
      <c r="EE49" s="27">
        <v>8.3226182019999992</v>
      </c>
      <c r="EF49" s="27">
        <v>8.3226182019999992</v>
      </c>
      <c r="EG49" s="27">
        <v>8.3226182019999992</v>
      </c>
      <c r="EH49" s="27">
        <v>3.9011925868450392</v>
      </c>
      <c r="EI49" s="27">
        <v>8.3543413510000004</v>
      </c>
      <c r="EJ49" s="27">
        <v>8.3543413510000004</v>
      </c>
      <c r="EK49" s="27">
        <v>8.3543413510000004</v>
      </c>
      <c r="EL49" s="27">
        <v>3.7825825196256408</v>
      </c>
      <c r="EM49" s="27">
        <v>8.3908219289999995</v>
      </c>
      <c r="EN49" s="27">
        <v>8.3908219289999995</v>
      </c>
      <c r="EO49" s="27">
        <v>8.3908219289999995</v>
      </c>
      <c r="EP49" s="27">
        <v>3.6479055415828618</v>
      </c>
      <c r="EQ49" s="27">
        <v>8.4300655689999999</v>
      </c>
      <c r="ER49" s="27">
        <v>8.4300655689999999</v>
      </c>
      <c r="ES49" s="27">
        <v>8.4300655689999999</v>
      </c>
      <c r="ET49" s="27">
        <v>3.4993355748506891</v>
      </c>
      <c r="EU49" s="27">
        <v>8.4717313149999995</v>
      </c>
      <c r="EV49" s="27">
        <v>8.4717313149999995</v>
      </c>
      <c r="EW49" s="27">
        <v>8.4717313149999995</v>
      </c>
      <c r="EX49" s="27">
        <v>3.3406793368054206</v>
      </c>
      <c r="EY49" s="27">
        <v>8.5161884010000009</v>
      </c>
      <c r="EZ49" s="27">
        <v>8.5161884010000009</v>
      </c>
      <c r="FA49" s="27">
        <v>8.5161884010000009</v>
      </c>
      <c r="FB49" s="27">
        <v>3.1638041042124536</v>
      </c>
      <c r="FC49" s="27">
        <v>8.6689993199999993</v>
      </c>
      <c r="FD49" s="27">
        <v>8.6689993199999993</v>
      </c>
      <c r="FE49" s="27">
        <v>8.6689993199999993</v>
      </c>
      <c r="FF49" s="27">
        <v>2.5700470923079433</v>
      </c>
      <c r="FG49" s="27">
        <v>8.7727471690000005</v>
      </c>
      <c r="FH49" s="27">
        <v>8.7727471690000005</v>
      </c>
      <c r="FI49" s="27">
        <v>8.7727471690000005</v>
      </c>
      <c r="FJ49" s="27">
        <v>2.3256760273913288</v>
      </c>
      <c r="FK49" s="27">
        <v>8.8301370099999996</v>
      </c>
      <c r="FL49" s="27">
        <v>8.8301370099999996</v>
      </c>
      <c r="FM49" s="27">
        <v>8.8301370099999996</v>
      </c>
      <c r="FN49" s="27">
        <v>2.3051963999546814</v>
      </c>
      <c r="FO49" s="27">
        <v>8.8621820030000009</v>
      </c>
      <c r="FP49" s="27">
        <v>8.8621820030000009</v>
      </c>
      <c r="FQ49" s="27">
        <v>8.8621820030000009</v>
      </c>
      <c r="FR49" s="27">
        <v>2.4339631793845307</v>
      </c>
      <c r="FS49" s="28">
        <v>8.1548514999999995</v>
      </c>
      <c r="FT49" s="28">
        <v>8.1548514999999995</v>
      </c>
      <c r="FU49" s="28">
        <v>8.1548514999999995</v>
      </c>
      <c r="FV49" s="28">
        <v>4.2579057326591974</v>
      </c>
      <c r="FW49" s="28">
        <v>8.2100344970000005</v>
      </c>
      <c r="FX49" s="28">
        <v>8.2100344970000005</v>
      </c>
      <c r="FY49" s="28">
        <v>8.2100344970000005</v>
      </c>
      <c r="FZ49" s="28">
        <v>4.0953663962371856</v>
      </c>
      <c r="GA49" s="28">
        <v>8.2734881260000002</v>
      </c>
      <c r="GB49" s="28">
        <v>8.2734881260000002</v>
      </c>
      <c r="GC49" s="28">
        <v>8.2734881260000002</v>
      </c>
      <c r="GD49" s="28">
        <v>4.0379381067751492</v>
      </c>
      <c r="GE49" s="28">
        <v>8.3019244729999997</v>
      </c>
      <c r="GF49" s="28">
        <v>8.3019244729999997</v>
      </c>
      <c r="GG49" s="28">
        <v>8.3019244729999997</v>
      </c>
      <c r="GH49" s="28">
        <v>3.9857559719596969</v>
      </c>
      <c r="GI49" s="28">
        <v>8.3363175589999994</v>
      </c>
      <c r="GJ49" s="28">
        <v>8.3363175589999994</v>
      </c>
      <c r="GK49" s="28">
        <v>8.3363175589999994</v>
      </c>
      <c r="GL49" s="28">
        <v>3.8871030993782303</v>
      </c>
      <c r="GM49" s="28">
        <v>8.3789138180000009</v>
      </c>
      <c r="GN49" s="28">
        <v>8.3789138180000009</v>
      </c>
      <c r="GO49" s="28">
        <v>8.3789138180000009</v>
      </c>
      <c r="GP49" s="28">
        <v>3.7693974991520727</v>
      </c>
      <c r="GQ49" s="28">
        <v>8.430967055</v>
      </c>
      <c r="GR49" s="28">
        <v>8.430967055</v>
      </c>
      <c r="GS49" s="28">
        <v>8.430967055</v>
      </c>
      <c r="GT49" s="28">
        <v>3.6351933413930189</v>
      </c>
      <c r="GU49" s="28">
        <v>8.4896062699999995</v>
      </c>
      <c r="GV49" s="28">
        <v>8.4896062699999995</v>
      </c>
      <c r="GW49" s="28">
        <v>8.4896062699999995</v>
      </c>
      <c r="GX49" s="28">
        <v>3.5050683874520412</v>
      </c>
      <c r="GY49" s="28">
        <v>8.5544506439999992</v>
      </c>
      <c r="GZ49" s="28">
        <v>8.5544506439999992</v>
      </c>
      <c r="HA49" s="28">
        <v>8.5544506439999992</v>
      </c>
      <c r="HB49" s="28">
        <v>3.384834572365687</v>
      </c>
      <c r="HC49" s="28">
        <v>8.6264169759999998</v>
      </c>
      <c r="HD49" s="28">
        <v>8.6264169759999998</v>
      </c>
      <c r="HE49" s="28">
        <v>8.6264169759999998</v>
      </c>
      <c r="HF49" s="28">
        <v>3.2685022081740929</v>
      </c>
      <c r="HG49" s="28">
        <v>8.840938487999999</v>
      </c>
      <c r="HH49" s="28">
        <v>8.840938487999999</v>
      </c>
      <c r="HI49" s="28">
        <v>8.840938487999999</v>
      </c>
      <c r="HJ49" s="28">
        <v>2.7430144683667343</v>
      </c>
      <c r="HK49" s="28">
        <v>8.9734017359999996</v>
      </c>
      <c r="HL49" s="28">
        <v>8.9734017359999996</v>
      </c>
      <c r="HM49" s="28">
        <v>8.9734017359999996</v>
      </c>
      <c r="HN49" s="28">
        <v>2.1882371867422776</v>
      </c>
      <c r="HO49" s="28">
        <v>9.0247808860000003</v>
      </c>
      <c r="HP49" s="28">
        <v>9.0247808860000003</v>
      </c>
      <c r="HQ49" s="28">
        <v>9.0247808860000003</v>
      </c>
      <c r="HR49" s="28">
        <v>1.925995680542254</v>
      </c>
      <c r="HS49" s="28">
        <v>9.0433996010000008</v>
      </c>
      <c r="HT49" s="28">
        <v>9.0433996010000008</v>
      </c>
      <c r="HU49" s="28">
        <v>9.0433996010000008</v>
      </c>
      <c r="HV49" s="28">
        <v>1.7947344832990719</v>
      </c>
      <c r="HW49" s="29">
        <v>8.1655730210000002</v>
      </c>
      <c r="HX49" s="29">
        <v>8.1655730210000002</v>
      </c>
      <c r="HY49" s="29">
        <v>8.1655730210000002</v>
      </c>
      <c r="HZ49" s="29">
        <v>4.2534908881308926</v>
      </c>
      <c r="IA49" s="29">
        <v>8.2247956959999993</v>
      </c>
      <c r="IB49" s="29">
        <v>8.2247956959999993</v>
      </c>
      <c r="IC49" s="29">
        <v>8.2247956959999993</v>
      </c>
      <c r="ID49" s="29">
        <v>4.0816108229908004</v>
      </c>
      <c r="IE49" s="29">
        <v>8.2726165890000001</v>
      </c>
      <c r="IF49" s="29">
        <v>8.2726165890000001</v>
      </c>
      <c r="IG49" s="29">
        <v>8.2726165890000001</v>
      </c>
      <c r="IH49" s="29">
        <v>4.0235101871291885</v>
      </c>
      <c r="II49" s="29">
        <v>8.2957184539999993</v>
      </c>
      <c r="IJ49" s="29">
        <v>8.2957184539999993</v>
      </c>
      <c r="IK49" s="29">
        <v>8.2957184539999993</v>
      </c>
      <c r="IL49" s="29">
        <v>3.9758227759525733</v>
      </c>
      <c r="IM49" s="29">
        <v>8.3260939389999997</v>
      </c>
      <c r="IN49" s="29">
        <v>8.3260939389999997</v>
      </c>
      <c r="IO49" s="29">
        <v>8.3260939389999997</v>
      </c>
      <c r="IP49" s="29">
        <v>3.872306962526046</v>
      </c>
      <c r="IQ49" s="29">
        <v>8.3627220940000004</v>
      </c>
      <c r="IR49" s="29">
        <v>8.3627220940000004</v>
      </c>
      <c r="IS49" s="29">
        <v>8.3627220940000004</v>
      </c>
      <c r="IT49" s="29">
        <v>3.7650469470435013</v>
      </c>
      <c r="IU49" s="29">
        <v>8.4089868689999996</v>
      </c>
      <c r="IV49" s="29">
        <v>8.4089868689999996</v>
      </c>
      <c r="IW49" s="29">
        <v>8.4089868689999996</v>
      </c>
      <c r="IX49" s="29">
        <v>3.6459799347098518</v>
      </c>
      <c r="IY49" s="29">
        <v>8.4591856790000008</v>
      </c>
      <c r="IZ49" s="29">
        <v>8.4591856790000008</v>
      </c>
      <c r="JA49" s="29">
        <v>8.4591856790000008</v>
      </c>
      <c r="JB49" s="29">
        <v>3.5363610660043121</v>
      </c>
      <c r="JC49" s="29">
        <v>8.5137116519999996</v>
      </c>
      <c r="JD49" s="29">
        <v>8.5137116519999996</v>
      </c>
      <c r="JE49" s="29">
        <v>8.5137116519999996</v>
      </c>
      <c r="JF49" s="29">
        <v>3.4300479766587095</v>
      </c>
      <c r="JG49" s="29">
        <v>8.57497738</v>
      </c>
      <c r="JH49" s="29">
        <v>8.57497738</v>
      </c>
      <c r="JI49" s="29">
        <v>8.57497738</v>
      </c>
      <c r="JJ49" s="29">
        <v>3.2418291862400448</v>
      </c>
      <c r="JK49" s="29">
        <v>8.7557889800000002</v>
      </c>
      <c r="JL49" s="29">
        <v>8.7557889800000002</v>
      </c>
      <c r="JM49" s="29">
        <v>8.7557889800000002</v>
      </c>
      <c r="JN49" s="29">
        <v>2.4139676041122193</v>
      </c>
      <c r="JO49" s="29">
        <v>8.8374575269999998</v>
      </c>
      <c r="JP49" s="29">
        <v>8.8374575269999998</v>
      </c>
      <c r="JQ49" s="29">
        <v>8.8374575269999998</v>
      </c>
      <c r="JR49" s="29">
        <v>1.949372418427048</v>
      </c>
      <c r="JS49" s="29">
        <v>8.8429180259999995</v>
      </c>
      <c r="JT49" s="29">
        <v>8.8429180259999995</v>
      </c>
      <c r="JU49" s="29">
        <v>8.8429180259999995</v>
      </c>
      <c r="JV49" s="29">
        <v>1.8107202020777233</v>
      </c>
      <c r="JW49" s="29">
        <v>8.8193356479999991</v>
      </c>
      <c r="JX49" s="29">
        <v>8.8193356479999991</v>
      </c>
      <c r="JY49" s="29">
        <v>8.8193356479999991</v>
      </c>
      <c r="JZ49" s="29">
        <v>2.0162333017004066</v>
      </c>
    </row>
    <row r="50" spans="1:286" ht="15" thickBot="1" x14ac:dyDescent="0.4">
      <c r="A50" s="2"/>
      <c r="B50" s="74" t="s">
        <v>511</v>
      </c>
      <c r="C50" s="74" t="s">
        <v>512</v>
      </c>
      <c r="D50" s="74" t="s">
        <v>868</v>
      </c>
      <c r="E50" s="87">
        <v>347707</v>
      </c>
      <c r="F50" s="84">
        <v>467237</v>
      </c>
      <c r="G50" s="22">
        <v>23.887041150000002</v>
      </c>
      <c r="H50" s="22">
        <v>12.7784650711676</v>
      </c>
      <c r="I50" s="22">
        <v>9.1841344497916513</v>
      </c>
      <c r="J50" s="22">
        <v>9.0470966490029632</v>
      </c>
      <c r="K50" s="22">
        <v>23.960226324000001</v>
      </c>
      <c r="L50" s="22">
        <v>12.687157144709127</v>
      </c>
      <c r="M50" s="22">
        <v>9.1185096452274141</v>
      </c>
      <c r="N50" s="22">
        <v>8.4661119518577657</v>
      </c>
      <c r="O50" s="22">
        <v>24.021258100000001</v>
      </c>
      <c r="P50" s="22">
        <v>12.459605229580189</v>
      </c>
      <c r="Q50" s="22">
        <v>8.9549636034131144</v>
      </c>
      <c r="R50" s="22">
        <v>8.2212243998129342</v>
      </c>
      <c r="S50" s="22">
        <v>24.100940588</v>
      </c>
      <c r="T50" s="22">
        <v>12.274613840450536</v>
      </c>
      <c r="U50" s="22">
        <v>8.8220066496351581</v>
      </c>
      <c r="V50" s="22">
        <v>7.8766510895109914</v>
      </c>
      <c r="W50" s="22">
        <v>24.201793781999999</v>
      </c>
      <c r="X50" s="22">
        <v>11.574193975002448</v>
      </c>
      <c r="Y50" s="22">
        <v>8.3186011013354175</v>
      </c>
      <c r="Z50" s="22">
        <v>7.4723554405592285</v>
      </c>
      <c r="AA50" s="22">
        <v>24.328810037</v>
      </c>
      <c r="AB50" s="22">
        <v>11.480685184111616</v>
      </c>
      <c r="AC50" s="22">
        <v>8.2513944921694549</v>
      </c>
      <c r="AD50" s="22">
        <v>7.1050991793344203</v>
      </c>
      <c r="AE50" s="22">
        <v>24.479928376</v>
      </c>
      <c r="AF50" s="22">
        <v>10.982643536808887</v>
      </c>
      <c r="AG50" s="22">
        <v>7.8934421540013435</v>
      </c>
      <c r="AH50" s="22">
        <v>6.6577707550082721</v>
      </c>
      <c r="AI50" s="22">
        <v>24.648536005</v>
      </c>
      <c r="AJ50" s="22">
        <v>10.809288781685932</v>
      </c>
      <c r="AK50" s="22">
        <v>7.7688486782049235</v>
      </c>
      <c r="AL50" s="22">
        <v>6.1960193134525863</v>
      </c>
      <c r="AM50" s="22">
        <v>24.828299614999999</v>
      </c>
      <c r="AN50" s="22">
        <v>10.633673773725294</v>
      </c>
      <c r="AO50" s="22">
        <v>7.6426307141905365</v>
      </c>
      <c r="AP50" s="22">
        <v>5.7101002926538005</v>
      </c>
      <c r="AQ50" s="22">
        <v>25.042262019999999</v>
      </c>
      <c r="AR50" s="22">
        <v>10.426499068491605</v>
      </c>
      <c r="AS50" s="22">
        <v>7.4937301743475073</v>
      </c>
      <c r="AT50" s="22">
        <v>5.1009558359892235</v>
      </c>
      <c r="AU50" s="22">
        <v>26.249506402999998</v>
      </c>
      <c r="AV50" s="22">
        <v>9.6259398713707061</v>
      </c>
      <c r="AW50" s="22">
        <v>6.9183525166689552</v>
      </c>
      <c r="AX50" s="22">
        <v>2.3931605181906477</v>
      </c>
      <c r="AY50" s="22">
        <v>27.608076898</v>
      </c>
      <c r="AZ50" s="22">
        <v>9.0723980125805994</v>
      </c>
      <c r="BA50" s="22">
        <v>6.5205110837266966</v>
      </c>
      <c r="BB50" s="22">
        <v>0.41230242440913401</v>
      </c>
      <c r="BC50" s="22">
        <v>28.487926279</v>
      </c>
      <c r="BD50" s="22">
        <v>8.8612477776262235</v>
      </c>
      <c r="BE50" s="22">
        <v>6.3687532523967336</v>
      </c>
      <c r="BF50" s="22">
        <v>-0.77732470008068333</v>
      </c>
      <c r="BG50" s="22">
        <v>29.166127046</v>
      </c>
      <c r="BH50" s="22">
        <v>8.8264776130303861</v>
      </c>
      <c r="BI50" s="22">
        <v>6.3437632504903165</v>
      </c>
      <c r="BJ50" s="22">
        <v>-0.26242187577083342</v>
      </c>
      <c r="BK50" s="25">
        <v>23.873785108</v>
      </c>
      <c r="BL50" s="25">
        <v>12.82345650746845</v>
      </c>
      <c r="BM50" s="25">
        <v>9.2164706809254344</v>
      </c>
      <c r="BN50" s="25">
        <v>9.2138925763331621</v>
      </c>
      <c r="BO50" s="25">
        <v>23.932350377999999</v>
      </c>
      <c r="BP50" s="25">
        <v>12.704233453532554</v>
      </c>
      <c r="BQ50" s="25">
        <v>9.1307827246048721</v>
      </c>
      <c r="BR50" s="25">
        <v>8.7992968906529647</v>
      </c>
      <c r="BS50" s="25">
        <v>24.021573261</v>
      </c>
      <c r="BT50" s="25">
        <v>12.621809187823169</v>
      </c>
      <c r="BU50" s="25">
        <v>9.071542781936925</v>
      </c>
      <c r="BV50" s="25">
        <v>8.5694938509698204</v>
      </c>
      <c r="BW50" s="25">
        <v>24.118999899999999</v>
      </c>
      <c r="BX50" s="25">
        <v>12.574904328445754</v>
      </c>
      <c r="BY50" s="25">
        <v>9.0378313359634372</v>
      </c>
      <c r="BZ50" s="25">
        <v>8.3276710977112653</v>
      </c>
      <c r="CA50" s="25">
        <v>24.231979709000001</v>
      </c>
      <c r="CB50" s="25">
        <v>12.465295812017313</v>
      </c>
      <c r="CC50" s="25">
        <v>8.9590535370560911</v>
      </c>
      <c r="CD50" s="25">
        <v>8.01966991038746</v>
      </c>
      <c r="CE50" s="25">
        <v>24.361839281000002</v>
      </c>
      <c r="CF50" s="25">
        <v>12.43009015056413</v>
      </c>
      <c r="CG50" s="25">
        <v>8.9337505349835311</v>
      </c>
      <c r="CH50" s="25">
        <v>7.7405839515453589</v>
      </c>
      <c r="CI50" s="25">
        <v>24.508013775999999</v>
      </c>
      <c r="CJ50" s="25">
        <v>12.320781434797636</v>
      </c>
      <c r="CK50" s="25">
        <v>8.8551882087148872</v>
      </c>
      <c r="CL50" s="25">
        <v>7.3798694686799546</v>
      </c>
      <c r="CM50" s="25">
        <v>24.670000605999999</v>
      </c>
      <c r="CN50" s="25">
        <v>12.164717759984681</v>
      </c>
      <c r="CO50" s="25">
        <v>8.7430221727920934</v>
      </c>
      <c r="CP50" s="25">
        <v>7.000657279270424</v>
      </c>
      <c r="CQ50" s="25">
        <v>24.847515172000001</v>
      </c>
      <c r="CR50" s="25">
        <v>12.111524058814867</v>
      </c>
      <c r="CS50" s="25">
        <v>8.7047908123974942</v>
      </c>
      <c r="CT50" s="25">
        <v>6.5513635793265639</v>
      </c>
      <c r="CU50" s="25">
        <v>25.039208166999998</v>
      </c>
      <c r="CV50" s="25">
        <v>12.037961342903884</v>
      </c>
      <c r="CW50" s="25">
        <v>8.6519198400502209</v>
      </c>
      <c r="CX50" s="25">
        <v>6.1932537872064284</v>
      </c>
      <c r="CY50" s="25">
        <v>25.784317582</v>
      </c>
      <c r="CZ50" s="25">
        <v>11.715121348694796</v>
      </c>
      <c r="DA50" s="25">
        <v>8.4198883796147861</v>
      </c>
      <c r="DB50" s="25">
        <v>4.8648535675420952</v>
      </c>
      <c r="DC50" s="25">
        <v>26.561130214000002</v>
      </c>
      <c r="DD50" s="25">
        <v>11.292981100352268</v>
      </c>
      <c r="DE50" s="25">
        <v>8.1164878713492055</v>
      </c>
      <c r="DF50" s="25">
        <v>3.3836907751325782</v>
      </c>
      <c r="DG50" s="25">
        <v>27.166221799999999</v>
      </c>
      <c r="DH50" s="25">
        <v>11.029975740580491</v>
      </c>
      <c r="DI50" s="25">
        <v>7.9274607408051843</v>
      </c>
      <c r="DJ50" s="25">
        <v>2.1764851552268496</v>
      </c>
      <c r="DK50" s="25">
        <v>27.629031691999998</v>
      </c>
      <c r="DL50" s="25">
        <v>10.871339357761562</v>
      </c>
      <c r="DM50" s="25">
        <v>7.8134456489828494</v>
      </c>
      <c r="DN50" s="25">
        <v>1.7406353446465985</v>
      </c>
      <c r="DO50" s="27">
        <v>23.894183193</v>
      </c>
      <c r="DP50" s="27">
        <v>12.818079877382612</v>
      </c>
      <c r="DQ50" s="27">
        <v>9.2126063910189302</v>
      </c>
      <c r="DR50" s="27">
        <v>9.0533623632570155</v>
      </c>
      <c r="DS50" s="27">
        <v>23.969922283999999</v>
      </c>
      <c r="DT50" s="27">
        <v>12.704553478562445</v>
      </c>
      <c r="DU50" s="27">
        <v>9.1310127328950266</v>
      </c>
      <c r="DV50" s="27">
        <v>8.4897086082766915</v>
      </c>
      <c r="DW50" s="27">
        <v>24.029290477</v>
      </c>
      <c r="DX50" s="27">
        <v>12.645625049002883</v>
      </c>
      <c r="DY50" s="27">
        <v>9.0886597102920827</v>
      </c>
      <c r="DZ50" s="27">
        <v>8.263276793602607</v>
      </c>
      <c r="EA50" s="27">
        <v>24.110065133999999</v>
      </c>
      <c r="EB50" s="27">
        <v>12.613136136711526</v>
      </c>
      <c r="EC50" s="27">
        <v>9.0653092893338911</v>
      </c>
      <c r="ED50" s="27">
        <v>7.9479633655332655</v>
      </c>
      <c r="EE50" s="27">
        <v>24.211315886000001</v>
      </c>
      <c r="EF50" s="27">
        <v>12.49527230422637</v>
      </c>
      <c r="EG50" s="27">
        <v>8.9805982322325324</v>
      </c>
      <c r="EH50" s="27">
        <v>7.573453273924768</v>
      </c>
      <c r="EI50" s="27">
        <v>24.33595223</v>
      </c>
      <c r="EJ50" s="27">
        <v>12.35248914826553</v>
      </c>
      <c r="EK50" s="27">
        <v>8.8779771666971463</v>
      </c>
      <c r="EL50" s="27">
        <v>7.2352962393352431</v>
      </c>
      <c r="EM50" s="27">
        <v>24.482541575999999</v>
      </c>
      <c r="EN50" s="27">
        <v>12.214479261346012</v>
      </c>
      <c r="EO50" s="27">
        <v>8.7787867436056217</v>
      </c>
      <c r="EP50" s="27">
        <v>6.8188838086479286</v>
      </c>
      <c r="EQ50" s="27">
        <v>24.644694285</v>
      </c>
      <c r="ER50" s="27">
        <v>12.032509275030755</v>
      </c>
      <c r="ES50" s="27">
        <v>8.6480013315206499</v>
      </c>
      <c r="ET50" s="27">
        <v>6.3885957391826942</v>
      </c>
      <c r="EU50" s="27">
        <v>24.814905537000001</v>
      </c>
      <c r="EV50" s="27">
        <v>11.870291347969703</v>
      </c>
      <c r="EW50" s="27">
        <v>8.5314121133322516</v>
      </c>
      <c r="EX50" s="27">
        <v>5.9342763522874993</v>
      </c>
      <c r="EY50" s="27">
        <v>25.012914303999999</v>
      </c>
      <c r="EZ50" s="27">
        <v>11.713753227532649</v>
      </c>
      <c r="FA50" s="27">
        <v>8.4189050839977639</v>
      </c>
      <c r="FB50" s="27">
        <v>5.3982153458878042</v>
      </c>
      <c r="FC50" s="27">
        <v>26.088610389999999</v>
      </c>
      <c r="FD50" s="27">
        <v>11.090372658777779</v>
      </c>
      <c r="FE50" s="27">
        <v>7.9708691951060482</v>
      </c>
      <c r="FF50" s="27">
        <v>2.9988492361452934</v>
      </c>
      <c r="FG50" s="27">
        <v>27.068178917000001</v>
      </c>
      <c r="FH50" s="27">
        <v>10.496238387114539</v>
      </c>
      <c r="FI50" s="27">
        <v>7.5438531957826136</v>
      </c>
      <c r="FJ50" s="27">
        <v>1.3426210607255946</v>
      </c>
      <c r="FK50" s="27">
        <v>27.725743901000001</v>
      </c>
      <c r="FL50" s="27">
        <v>10.222938226023636</v>
      </c>
      <c r="FM50" s="27">
        <v>7.347426988829791</v>
      </c>
      <c r="FN50" s="27">
        <v>0.2592268999590992</v>
      </c>
      <c r="FO50" s="27">
        <v>28.154150979000001</v>
      </c>
      <c r="FP50" s="27">
        <v>9.9460084279188496</v>
      </c>
      <c r="FQ50" s="27">
        <v>7.1483920902889126</v>
      </c>
      <c r="FR50" s="27">
        <v>0.89693211418359198</v>
      </c>
      <c r="FS50" s="28">
        <v>23.896057059</v>
      </c>
      <c r="FT50" s="28">
        <v>12.77155505553708</v>
      </c>
      <c r="FU50" s="28">
        <v>9.1791680855024023</v>
      </c>
      <c r="FV50" s="28">
        <v>9.047069573103073</v>
      </c>
      <c r="FW50" s="28">
        <v>23.979434977</v>
      </c>
      <c r="FX50" s="28">
        <v>12.678482944097111</v>
      </c>
      <c r="FY50" s="28">
        <v>9.1122753264558298</v>
      </c>
      <c r="FZ50" s="28">
        <v>8.4232224606474073</v>
      </c>
      <c r="GA50" s="28">
        <v>24.047011270999999</v>
      </c>
      <c r="GB50" s="28">
        <v>12.417579199228758</v>
      </c>
      <c r="GC50" s="28">
        <v>8.9247586679228998</v>
      </c>
      <c r="GD50" s="28">
        <v>8.1298806373281352</v>
      </c>
      <c r="GE50" s="28">
        <v>24.145128659000001</v>
      </c>
      <c r="GF50" s="28">
        <v>12.20645341832363</v>
      </c>
      <c r="GG50" s="28">
        <v>8.7730184121996224</v>
      </c>
      <c r="GH50" s="28">
        <v>7.7601461474901896</v>
      </c>
      <c r="GI50" s="28">
        <v>24.276453728</v>
      </c>
      <c r="GJ50" s="28">
        <v>11.639971874045433</v>
      </c>
      <c r="GK50" s="28">
        <v>8.3658769725195601</v>
      </c>
      <c r="GL50" s="28">
        <v>7.2944190970417981</v>
      </c>
      <c r="GM50" s="28">
        <v>24.461352123000001</v>
      </c>
      <c r="GN50" s="28">
        <v>11.355187003368057</v>
      </c>
      <c r="GO50" s="28">
        <v>8.1611964786573523</v>
      </c>
      <c r="GP50" s="28">
        <v>6.815430177556026</v>
      </c>
      <c r="GQ50" s="28">
        <v>24.701581252</v>
      </c>
      <c r="GR50" s="28">
        <v>10.807922848363619</v>
      </c>
      <c r="GS50" s="28">
        <v>7.767866955031467</v>
      </c>
      <c r="GT50" s="28">
        <v>6.1810468375652512</v>
      </c>
      <c r="GU50" s="28">
        <v>24.985414313</v>
      </c>
      <c r="GV50" s="28">
        <v>10.570907216175483</v>
      </c>
      <c r="GW50" s="28">
        <v>7.5975191534297117</v>
      </c>
      <c r="GX50" s="28">
        <v>5.4968488778258422</v>
      </c>
      <c r="GY50" s="28">
        <v>25.302560981999999</v>
      </c>
      <c r="GZ50" s="28">
        <v>10.330796400039608</v>
      </c>
      <c r="HA50" s="28">
        <v>7.424946782181717</v>
      </c>
      <c r="HB50" s="28">
        <v>4.8561866017045716</v>
      </c>
      <c r="HC50" s="28">
        <v>25.659735592000001</v>
      </c>
      <c r="HD50" s="28">
        <v>10.061829805790449</v>
      </c>
      <c r="HE50" s="28">
        <v>7.2316351950443476</v>
      </c>
      <c r="HF50" s="28">
        <v>4.2980362484208996</v>
      </c>
      <c r="HG50" s="28">
        <v>27.563978202000001</v>
      </c>
      <c r="HH50" s="28">
        <v>9.2055922319662233</v>
      </c>
      <c r="HI50" s="28">
        <v>6.6162403917429407</v>
      </c>
      <c r="HJ50" s="28">
        <v>1.277497700788615</v>
      </c>
      <c r="HK50" s="28">
        <v>29.495261237000001</v>
      </c>
      <c r="HL50" s="28">
        <v>7.864175840743993</v>
      </c>
      <c r="HM50" s="28">
        <v>5.6521380193902031</v>
      </c>
      <c r="HN50" s="28">
        <v>-3.8900333344424354</v>
      </c>
      <c r="HO50" s="28">
        <v>30.590630902000001</v>
      </c>
      <c r="HP50" s="28">
        <v>6.9847942560238341</v>
      </c>
      <c r="HQ50" s="28">
        <v>5.0201091597610681</v>
      </c>
      <c r="HR50" s="28">
        <v>-7.8705612173997466</v>
      </c>
      <c r="HS50" s="28">
        <v>30.767457184999998</v>
      </c>
      <c r="HT50" s="28">
        <v>6.4699666506297699</v>
      </c>
      <c r="HU50" s="28">
        <v>4.6500924230035494</v>
      </c>
      <c r="HV50" s="28">
        <v>-9.4590614329427041</v>
      </c>
      <c r="HW50" s="29">
        <v>23.904634731000002</v>
      </c>
      <c r="HX50" s="29">
        <v>12.781072958587096</v>
      </c>
      <c r="HY50" s="29">
        <v>9.1860087898283602</v>
      </c>
      <c r="HZ50" s="29">
        <v>9.067791047671399</v>
      </c>
      <c r="IA50" s="29">
        <v>23.981760305000002</v>
      </c>
      <c r="IB50" s="29">
        <v>12.700240978223814</v>
      </c>
      <c r="IC50" s="29">
        <v>9.1279132539901529</v>
      </c>
      <c r="ID50" s="29">
        <v>8.4556911388157765</v>
      </c>
      <c r="IE50" s="29">
        <v>24.051474728999999</v>
      </c>
      <c r="IF50" s="29">
        <v>12.48326485805859</v>
      </c>
      <c r="IG50" s="29">
        <v>8.9719682442496751</v>
      </c>
      <c r="IH50" s="29">
        <v>8.182410233080244</v>
      </c>
      <c r="II50" s="29">
        <v>24.153551880999999</v>
      </c>
      <c r="IJ50" s="29">
        <v>12.170501199230513</v>
      </c>
      <c r="IK50" s="29">
        <v>8.7471788444518044</v>
      </c>
      <c r="IL50" s="29">
        <v>7.8273456039678404</v>
      </c>
      <c r="IM50" s="29">
        <v>24.290928619999999</v>
      </c>
      <c r="IN50" s="29">
        <v>11.741411873441745</v>
      </c>
      <c r="IO50" s="29">
        <v>8.4387838974009046</v>
      </c>
      <c r="IP50" s="29">
        <v>7.3697955872874683</v>
      </c>
      <c r="IQ50" s="29">
        <v>24.496597704999999</v>
      </c>
      <c r="IR50" s="29">
        <v>11.287697055839475</v>
      </c>
      <c r="IS50" s="29">
        <v>8.1126901245170231</v>
      </c>
      <c r="IT50" s="29">
        <v>6.9334443182931444</v>
      </c>
      <c r="IU50" s="29">
        <v>24.777888464</v>
      </c>
      <c r="IV50" s="29">
        <v>10.72919900636686</v>
      </c>
      <c r="IW50" s="29">
        <v>7.7112865797457264</v>
      </c>
      <c r="IX50" s="29">
        <v>6.385211998949794</v>
      </c>
      <c r="IY50" s="29">
        <v>25.112791002999998</v>
      </c>
      <c r="IZ50" s="29">
        <v>10.567695745402457</v>
      </c>
      <c r="JA50" s="29">
        <v>7.5952110061524936</v>
      </c>
      <c r="JB50" s="29">
        <v>5.8179364103764968</v>
      </c>
      <c r="JC50" s="29">
        <v>25.491392528999999</v>
      </c>
      <c r="JD50" s="29">
        <v>10.410492949812188</v>
      </c>
      <c r="JE50" s="29">
        <v>7.4822262616981883</v>
      </c>
      <c r="JF50" s="29">
        <v>5.2723325966346746</v>
      </c>
      <c r="JG50" s="29">
        <v>25.950162362</v>
      </c>
      <c r="JH50" s="29">
        <v>10.120097999181297</v>
      </c>
      <c r="JI50" s="29">
        <v>7.2735136929130375</v>
      </c>
      <c r="JJ50" s="29">
        <v>4.2063379563751297</v>
      </c>
      <c r="JK50" s="29">
        <v>27.981189197999999</v>
      </c>
      <c r="JL50" s="29">
        <v>8.8634538069245234</v>
      </c>
      <c r="JM50" s="29">
        <v>6.3703387690893036</v>
      </c>
      <c r="JN50" s="29">
        <v>-1.2288861376340066</v>
      </c>
      <c r="JO50" s="29">
        <v>29.621184704999997</v>
      </c>
      <c r="JP50" s="29">
        <v>7.5821596685426282</v>
      </c>
      <c r="JQ50" s="29">
        <v>5.4494474436373306</v>
      </c>
      <c r="JR50" s="29">
        <v>-5.4960607337512641</v>
      </c>
      <c r="JS50" s="29">
        <v>30.464335788</v>
      </c>
      <c r="JT50" s="29">
        <v>6.8217214070854277</v>
      </c>
      <c r="JU50" s="29">
        <v>4.902905492386326</v>
      </c>
      <c r="JV50" s="29">
        <v>-8.3883675915459506</v>
      </c>
      <c r="JW50" s="29">
        <v>30.339783535000002</v>
      </c>
      <c r="JX50" s="29">
        <v>6.8927437150111484</v>
      </c>
      <c r="JY50" s="29">
        <v>4.9539506234949187</v>
      </c>
      <c r="JZ50" s="29">
        <v>-7.1431738544557888</v>
      </c>
    </row>
    <row r="51" spans="1:286" ht="15" thickBot="1" x14ac:dyDescent="0.4">
      <c r="A51" s="2"/>
      <c r="B51" s="74" t="s">
        <v>513</v>
      </c>
      <c r="C51" s="74" t="s">
        <v>514</v>
      </c>
      <c r="D51" s="74" t="s">
        <v>862</v>
      </c>
      <c r="E51" s="87">
        <v>359442</v>
      </c>
      <c r="F51" s="84">
        <v>418850</v>
      </c>
      <c r="G51" s="22">
        <v>19.732750205999999</v>
      </c>
      <c r="H51" s="22">
        <v>19.732750205999999</v>
      </c>
      <c r="I51" s="22">
        <v>19.468721167551163</v>
      </c>
      <c r="J51" s="22">
        <v>10.032687680893268</v>
      </c>
      <c r="K51" s="22">
        <v>19.797184589</v>
      </c>
      <c r="L51" s="22">
        <v>19.797184589</v>
      </c>
      <c r="M51" s="22">
        <v>19.401758070916152</v>
      </c>
      <c r="N51" s="22">
        <v>9.7422801877381353</v>
      </c>
      <c r="O51" s="22">
        <v>19.879171028999998</v>
      </c>
      <c r="P51" s="22">
        <v>19.879171028999998</v>
      </c>
      <c r="Q51" s="22">
        <v>19.355110925504167</v>
      </c>
      <c r="R51" s="22">
        <v>9.4396462547148765</v>
      </c>
      <c r="S51" s="22">
        <v>19.981227748999999</v>
      </c>
      <c r="T51" s="22">
        <v>19.981227748999999</v>
      </c>
      <c r="U51" s="22">
        <v>19.260975274329638</v>
      </c>
      <c r="V51" s="22">
        <v>9.054367706050563</v>
      </c>
      <c r="W51" s="22">
        <v>20.077995248000001</v>
      </c>
      <c r="X51" s="22">
        <v>20.077995248000001</v>
      </c>
      <c r="Y51" s="22">
        <v>19.153411705376623</v>
      </c>
      <c r="Z51" s="22">
        <v>8.6983542778064731</v>
      </c>
      <c r="AA51" s="22">
        <v>20.185863713</v>
      </c>
      <c r="AB51" s="22">
        <v>20.185863713</v>
      </c>
      <c r="AC51" s="22">
        <v>19.038808996594287</v>
      </c>
      <c r="AD51" s="22">
        <v>8.228539712616076</v>
      </c>
      <c r="AE51" s="22">
        <v>20.313551298</v>
      </c>
      <c r="AF51" s="22">
        <v>20.313551298</v>
      </c>
      <c r="AG51" s="22">
        <v>18.97730990683349</v>
      </c>
      <c r="AH51" s="22">
        <v>7.7371199134222977</v>
      </c>
      <c r="AI51" s="22">
        <v>20.455688295999998</v>
      </c>
      <c r="AJ51" s="22">
        <v>20.455688295999998</v>
      </c>
      <c r="AK51" s="22">
        <v>18.850084375090852</v>
      </c>
      <c r="AL51" s="22">
        <v>7.2011774940490696</v>
      </c>
      <c r="AM51" s="22">
        <v>20.610153879999999</v>
      </c>
      <c r="AN51" s="22">
        <v>20.610153879999999</v>
      </c>
      <c r="AO51" s="22">
        <v>18.773012865738551</v>
      </c>
      <c r="AP51" s="22">
        <v>6.6904737368705653</v>
      </c>
      <c r="AQ51" s="22">
        <v>20.781491364000001</v>
      </c>
      <c r="AR51" s="22">
        <v>20.781491364000001</v>
      </c>
      <c r="AS51" s="22">
        <v>18.655256264492753</v>
      </c>
      <c r="AT51" s="22">
        <v>6.0851961964282779</v>
      </c>
      <c r="AU51" s="22">
        <v>21.542290910999998</v>
      </c>
      <c r="AV51" s="22">
        <v>21.542290910999998</v>
      </c>
      <c r="AW51" s="22">
        <v>18.196245839228521</v>
      </c>
      <c r="AX51" s="22">
        <v>4.0039155264640698</v>
      </c>
      <c r="AY51" s="22">
        <v>22.148358312999999</v>
      </c>
      <c r="AZ51" s="22">
        <v>22.148358312999999</v>
      </c>
      <c r="BA51" s="22">
        <v>17.908939412284337</v>
      </c>
      <c r="BB51" s="22">
        <v>2.7005893542190123</v>
      </c>
      <c r="BC51" s="22">
        <v>22.537477645999999</v>
      </c>
      <c r="BD51" s="22">
        <v>22.537477645999999</v>
      </c>
      <c r="BE51" s="22">
        <v>17.747795936984897</v>
      </c>
      <c r="BF51" s="22">
        <v>2.2449310158212619</v>
      </c>
      <c r="BG51" s="22">
        <v>22.819825799</v>
      </c>
      <c r="BH51" s="22">
        <v>22.819825799</v>
      </c>
      <c r="BI51" s="22">
        <v>17.67386744043635</v>
      </c>
      <c r="BJ51" s="22">
        <v>2.1817718530354213</v>
      </c>
      <c r="BK51" s="25">
        <v>19.737668392</v>
      </c>
      <c r="BL51" s="25">
        <v>19.737668392</v>
      </c>
      <c r="BM51" s="25">
        <v>19.466290290438419</v>
      </c>
      <c r="BN51" s="25">
        <v>10.091946361504787</v>
      </c>
      <c r="BO51" s="25">
        <v>19.801765057000001</v>
      </c>
      <c r="BP51" s="25">
        <v>19.801765057000001</v>
      </c>
      <c r="BQ51" s="25">
        <v>19.411336213025123</v>
      </c>
      <c r="BR51" s="25">
        <v>9.8595708731532419</v>
      </c>
      <c r="BS51" s="25">
        <v>19.884758048999998</v>
      </c>
      <c r="BT51" s="25">
        <v>19.884758048999998</v>
      </c>
      <c r="BU51" s="25">
        <v>19.35009285941803</v>
      </c>
      <c r="BV51" s="25">
        <v>9.5462909901088899</v>
      </c>
      <c r="BW51" s="25">
        <v>19.959701760000002</v>
      </c>
      <c r="BX51" s="25">
        <v>19.959701760000002</v>
      </c>
      <c r="BY51" s="25">
        <v>19.278006218052884</v>
      </c>
      <c r="BZ51" s="25">
        <v>9.2128969894191677</v>
      </c>
      <c r="CA51" s="25">
        <v>20.059188688999999</v>
      </c>
      <c r="CB51" s="25">
        <v>20.059188688999999</v>
      </c>
      <c r="CC51" s="25">
        <v>19.228548153002734</v>
      </c>
      <c r="CD51" s="25">
        <v>8.9306887452447015</v>
      </c>
      <c r="CE51" s="25">
        <v>20.172818427999999</v>
      </c>
      <c r="CF51" s="25">
        <v>20.172818427999999</v>
      </c>
      <c r="CG51" s="25">
        <v>19.17978903077897</v>
      </c>
      <c r="CH51" s="25">
        <v>8.5394813406945183</v>
      </c>
      <c r="CI51" s="25">
        <v>20.289289523000001</v>
      </c>
      <c r="CJ51" s="25">
        <v>20.289289523000001</v>
      </c>
      <c r="CK51" s="25">
        <v>19.087648292817438</v>
      </c>
      <c r="CL51" s="25">
        <v>8.1333270726360354</v>
      </c>
      <c r="CM51" s="25">
        <v>20.415751009000001</v>
      </c>
      <c r="CN51" s="25">
        <v>20.415751009000001</v>
      </c>
      <c r="CO51" s="25">
        <v>19.045611356012106</v>
      </c>
      <c r="CP51" s="25">
        <v>7.6857662895251906</v>
      </c>
      <c r="CQ51" s="25">
        <v>20.551044758</v>
      </c>
      <c r="CR51" s="25">
        <v>20.551044758</v>
      </c>
      <c r="CS51" s="25">
        <v>18.974673496109002</v>
      </c>
      <c r="CT51" s="25">
        <v>7.248659026301226</v>
      </c>
      <c r="CU51" s="25">
        <v>20.684579243999998</v>
      </c>
      <c r="CV51" s="25">
        <v>20.684579243999998</v>
      </c>
      <c r="CW51" s="25">
        <v>18.917782210377595</v>
      </c>
      <c r="CX51" s="25">
        <v>6.7755620508093202</v>
      </c>
      <c r="CY51" s="25">
        <v>21.177513048999998</v>
      </c>
      <c r="CZ51" s="25">
        <v>21.177513048999998</v>
      </c>
      <c r="DA51" s="25">
        <v>18.634086395972822</v>
      </c>
      <c r="DB51" s="25">
        <v>5.2172424031926354</v>
      </c>
      <c r="DC51" s="25">
        <v>21.523972072999999</v>
      </c>
      <c r="DD51" s="25">
        <v>21.523972072999999</v>
      </c>
      <c r="DE51" s="25">
        <v>18.43891084405865</v>
      </c>
      <c r="DF51" s="25">
        <v>4.1463934254167079</v>
      </c>
      <c r="DG51" s="25">
        <v>21.757071892999999</v>
      </c>
      <c r="DH51" s="25">
        <v>21.757071892999999</v>
      </c>
      <c r="DI51" s="25">
        <v>18.309013891792471</v>
      </c>
      <c r="DJ51" s="25">
        <v>3.5949176388802897</v>
      </c>
      <c r="DK51" s="25">
        <v>21.923299995000001</v>
      </c>
      <c r="DL51" s="25">
        <v>21.923299995000001</v>
      </c>
      <c r="DM51" s="25">
        <v>18.136321806955994</v>
      </c>
      <c r="DN51" s="25">
        <v>3.2194004659402076</v>
      </c>
      <c r="DO51" s="27">
        <v>19.736501531000002</v>
      </c>
      <c r="DP51" s="27">
        <v>19.736501531000002</v>
      </c>
      <c r="DQ51" s="27">
        <v>19.465988959477666</v>
      </c>
      <c r="DR51" s="27">
        <v>10.036179658923167</v>
      </c>
      <c r="DS51" s="27">
        <v>19.802223618999999</v>
      </c>
      <c r="DT51" s="27">
        <v>19.802223618999999</v>
      </c>
      <c r="DU51" s="27">
        <v>19.384918548176589</v>
      </c>
      <c r="DV51" s="27">
        <v>9.7546350237732931</v>
      </c>
      <c r="DW51" s="27">
        <v>19.885091591999998</v>
      </c>
      <c r="DX51" s="27">
        <v>19.885091591999998</v>
      </c>
      <c r="DY51" s="27">
        <v>19.306813567082724</v>
      </c>
      <c r="DZ51" s="27">
        <v>9.4612466778538202</v>
      </c>
      <c r="EA51" s="27">
        <v>19.987615199</v>
      </c>
      <c r="EB51" s="27">
        <v>19.987615199</v>
      </c>
      <c r="EC51" s="27">
        <v>19.247804892257975</v>
      </c>
      <c r="ED51" s="27">
        <v>9.0863521000338832</v>
      </c>
      <c r="EE51" s="27">
        <v>20.082673818</v>
      </c>
      <c r="EF51" s="27">
        <v>20.082673818</v>
      </c>
      <c r="EG51" s="27">
        <v>19.199568275694091</v>
      </c>
      <c r="EH51" s="27">
        <v>8.7435225218124533</v>
      </c>
      <c r="EI51" s="27">
        <v>20.188508040999999</v>
      </c>
      <c r="EJ51" s="27">
        <v>20.188508040999999</v>
      </c>
      <c r="EK51" s="27">
        <v>19.075782124214093</v>
      </c>
      <c r="EL51" s="27">
        <v>8.2898191940063146</v>
      </c>
      <c r="EM51" s="27">
        <v>20.312880458999999</v>
      </c>
      <c r="EN51" s="27">
        <v>20.312880458999999</v>
      </c>
      <c r="EO51" s="27">
        <v>19.01493396352264</v>
      </c>
      <c r="EP51" s="27">
        <v>7.8146114392043664</v>
      </c>
      <c r="EQ51" s="27">
        <v>20.450611551000001</v>
      </c>
      <c r="ER51" s="27">
        <v>20.450611551000001</v>
      </c>
      <c r="ES51" s="27">
        <v>18.943583439079372</v>
      </c>
      <c r="ET51" s="27">
        <v>7.2953277128489873</v>
      </c>
      <c r="EU51" s="27">
        <v>20.598202055000002</v>
      </c>
      <c r="EV51" s="27">
        <v>20.598202055000002</v>
      </c>
      <c r="EW51" s="27">
        <v>18.860749733633885</v>
      </c>
      <c r="EX51" s="27">
        <v>6.8076226745930555</v>
      </c>
      <c r="EY51" s="27">
        <v>20.756431786</v>
      </c>
      <c r="EZ51" s="27">
        <v>20.756431786</v>
      </c>
      <c r="FA51" s="27">
        <v>18.765843873078936</v>
      </c>
      <c r="FB51" s="27">
        <v>6.2557658913477816</v>
      </c>
      <c r="FC51" s="27">
        <v>21.454653587999999</v>
      </c>
      <c r="FD51" s="27">
        <v>21.454653587999999</v>
      </c>
      <c r="FE51" s="27">
        <v>18.364488858512722</v>
      </c>
      <c r="FF51" s="27">
        <v>4.3703551749504808</v>
      </c>
      <c r="FG51" s="27">
        <v>21.947812123999999</v>
      </c>
      <c r="FH51" s="27">
        <v>21.947812123999999</v>
      </c>
      <c r="FI51" s="27">
        <v>18.185277461940426</v>
      </c>
      <c r="FJ51" s="27">
        <v>3.2469881745385951</v>
      </c>
      <c r="FK51" s="27">
        <v>22.239889026</v>
      </c>
      <c r="FL51" s="27">
        <v>22.239889026</v>
      </c>
      <c r="FM51" s="27">
        <v>18.031153701672533</v>
      </c>
      <c r="FN51" s="27">
        <v>2.9339059527808455</v>
      </c>
      <c r="FO51" s="27">
        <v>22.436362234000001</v>
      </c>
      <c r="FP51" s="27">
        <v>22.436362234000001</v>
      </c>
      <c r="FQ51" s="27">
        <v>17.857353126775227</v>
      </c>
      <c r="FR51" s="27">
        <v>2.9410868673133947</v>
      </c>
      <c r="FS51" s="28">
        <v>19.739294981</v>
      </c>
      <c r="FT51" s="28">
        <v>19.739294981</v>
      </c>
      <c r="FU51" s="28">
        <v>19.469456149006813</v>
      </c>
      <c r="FV51" s="28">
        <v>10.036940928352726</v>
      </c>
      <c r="FW51" s="28">
        <v>19.816499287999999</v>
      </c>
      <c r="FX51" s="28">
        <v>19.816499287999999</v>
      </c>
      <c r="FY51" s="28">
        <v>19.405538148238204</v>
      </c>
      <c r="FZ51" s="28">
        <v>9.7500228739384713</v>
      </c>
      <c r="GA51" s="28">
        <v>19.925634069000001</v>
      </c>
      <c r="GB51" s="28">
        <v>19.925634069000001</v>
      </c>
      <c r="GC51" s="28">
        <v>19.333992297165107</v>
      </c>
      <c r="GD51" s="28">
        <v>9.4565819017700665</v>
      </c>
      <c r="GE51" s="28">
        <v>20.026447133000001</v>
      </c>
      <c r="GF51" s="28">
        <v>20.026447133000001</v>
      </c>
      <c r="GG51" s="28">
        <v>19.244005422891533</v>
      </c>
      <c r="GH51" s="28">
        <v>9.0844330115332923</v>
      </c>
      <c r="GI51" s="28">
        <v>20.142513472000001</v>
      </c>
      <c r="GJ51" s="28">
        <v>20.142513472000001</v>
      </c>
      <c r="GK51" s="28">
        <v>19.154330432196186</v>
      </c>
      <c r="GL51" s="28">
        <v>8.7708869956669737</v>
      </c>
      <c r="GM51" s="28">
        <v>20.293273372999998</v>
      </c>
      <c r="GN51" s="28">
        <v>20.293273372999998</v>
      </c>
      <c r="GO51" s="28">
        <v>19.037851586540224</v>
      </c>
      <c r="GP51" s="28">
        <v>8.3501044941571436</v>
      </c>
      <c r="GQ51" s="28">
        <v>20.469321812</v>
      </c>
      <c r="GR51" s="28">
        <v>20.469321812</v>
      </c>
      <c r="GS51" s="28">
        <v>18.923039746521326</v>
      </c>
      <c r="GT51" s="28">
        <v>7.9119553762994741</v>
      </c>
      <c r="GU51" s="28">
        <v>20.670036219</v>
      </c>
      <c r="GV51" s="28">
        <v>20.670036219</v>
      </c>
      <c r="GW51" s="28">
        <v>18.799455274226723</v>
      </c>
      <c r="GX51" s="28">
        <v>7.4393709070169614</v>
      </c>
      <c r="GY51" s="28">
        <v>20.896244668000001</v>
      </c>
      <c r="GZ51" s="28">
        <v>20.896244668000001</v>
      </c>
      <c r="HA51" s="28">
        <v>18.635358575742838</v>
      </c>
      <c r="HB51" s="28">
        <v>7.038328817850676</v>
      </c>
      <c r="HC51" s="28">
        <v>21.151483054</v>
      </c>
      <c r="HD51" s="28">
        <v>21.151483054</v>
      </c>
      <c r="HE51" s="28">
        <v>18.588455153902238</v>
      </c>
      <c r="HF51" s="28">
        <v>6.6051353095437513</v>
      </c>
      <c r="HG51" s="28">
        <v>22.137402830999999</v>
      </c>
      <c r="HH51" s="28">
        <v>22.137402830999999</v>
      </c>
      <c r="HI51" s="28">
        <v>18.128390610497675</v>
      </c>
      <c r="HJ51" s="28">
        <v>4.3384254117706504</v>
      </c>
      <c r="HK51" s="28">
        <v>23.095433892999999</v>
      </c>
      <c r="HL51" s="28">
        <v>23.095433892999999</v>
      </c>
      <c r="HM51" s="28">
        <v>17.500508524990025</v>
      </c>
      <c r="HN51" s="28">
        <v>1.0532820690970794</v>
      </c>
      <c r="HO51" s="28">
        <v>23.71511499</v>
      </c>
      <c r="HP51" s="28">
        <v>23.655602726932628</v>
      </c>
      <c r="HQ51" s="28">
        <v>17.001747449715886</v>
      </c>
      <c r="HR51" s="28">
        <v>-1.5546309994731686</v>
      </c>
      <c r="HS51" s="28">
        <v>24.016781548000001</v>
      </c>
      <c r="HT51" s="28">
        <v>23.167128925394035</v>
      </c>
      <c r="HU51" s="28">
        <v>16.650671710685724</v>
      </c>
      <c r="HV51" s="28">
        <v>-3.5320744038673659</v>
      </c>
      <c r="HW51" s="29">
        <v>19.741605729</v>
      </c>
      <c r="HX51" s="29">
        <v>19.741605729</v>
      </c>
      <c r="HY51" s="29">
        <v>19.466410206320568</v>
      </c>
      <c r="HZ51" s="29">
        <v>10.006037978009751</v>
      </c>
      <c r="IA51" s="29">
        <v>19.833515314</v>
      </c>
      <c r="IB51" s="29">
        <v>19.833515314</v>
      </c>
      <c r="IC51" s="29">
        <v>19.389834502940442</v>
      </c>
      <c r="ID51" s="29">
        <v>9.660406560162043</v>
      </c>
      <c r="IE51" s="29">
        <v>19.951820875999999</v>
      </c>
      <c r="IF51" s="29">
        <v>19.951820875999999</v>
      </c>
      <c r="IG51" s="29">
        <v>19.34747633056838</v>
      </c>
      <c r="IH51" s="29">
        <v>9.3546985556068805</v>
      </c>
      <c r="II51" s="29">
        <v>20.04050587</v>
      </c>
      <c r="IJ51" s="29">
        <v>20.04050587</v>
      </c>
      <c r="IK51" s="29">
        <v>19.257495285328215</v>
      </c>
      <c r="IL51" s="29">
        <v>8.9992907770342185</v>
      </c>
      <c r="IM51" s="29">
        <v>20.155148481000001</v>
      </c>
      <c r="IN51" s="29">
        <v>20.155148481000001</v>
      </c>
      <c r="IO51" s="29">
        <v>19.172548043271856</v>
      </c>
      <c r="IP51" s="29">
        <v>8.7196715551681407</v>
      </c>
      <c r="IQ51" s="29">
        <v>20.297614754000001</v>
      </c>
      <c r="IR51" s="29">
        <v>20.297614754000001</v>
      </c>
      <c r="IS51" s="29">
        <v>19.04745368216312</v>
      </c>
      <c r="IT51" s="29">
        <v>8.3509469252704775</v>
      </c>
      <c r="IU51" s="29">
        <v>20.477652921000001</v>
      </c>
      <c r="IV51" s="29">
        <v>20.477652921000001</v>
      </c>
      <c r="IW51" s="29">
        <v>18.923274448098127</v>
      </c>
      <c r="IX51" s="29">
        <v>7.9578429144200165</v>
      </c>
      <c r="IY51" s="29">
        <v>20.684769461999998</v>
      </c>
      <c r="IZ51" s="29">
        <v>20.684769461999998</v>
      </c>
      <c r="JA51" s="29">
        <v>18.769510135907005</v>
      </c>
      <c r="JB51" s="29">
        <v>7.5478667174032168</v>
      </c>
      <c r="JC51" s="29">
        <v>20.92044632</v>
      </c>
      <c r="JD51" s="29">
        <v>20.92044632</v>
      </c>
      <c r="JE51" s="29">
        <v>18.709959180422526</v>
      </c>
      <c r="JF51" s="29">
        <v>7.1497355532879894</v>
      </c>
      <c r="JG51" s="29">
        <v>21.191416678</v>
      </c>
      <c r="JH51" s="29">
        <v>21.191416678</v>
      </c>
      <c r="JI51" s="29">
        <v>18.554373076349084</v>
      </c>
      <c r="JJ51" s="29">
        <v>6.3310868088926355</v>
      </c>
      <c r="JK51" s="29">
        <v>22.195349323000002</v>
      </c>
      <c r="JL51" s="29">
        <v>22.195349323000002</v>
      </c>
      <c r="JM51" s="29">
        <v>17.936426588965624</v>
      </c>
      <c r="JN51" s="29">
        <v>2.7215555518458245</v>
      </c>
      <c r="JO51" s="29">
        <v>22.952964526999999</v>
      </c>
      <c r="JP51" s="29">
        <v>22.952964526999999</v>
      </c>
      <c r="JQ51" s="29">
        <v>17.386957474624083</v>
      </c>
      <c r="JR51" s="29">
        <v>0.14102321534788587</v>
      </c>
      <c r="JS51" s="29">
        <v>23.356426664000001</v>
      </c>
      <c r="JT51" s="29">
        <v>23.356426664000001</v>
      </c>
      <c r="JU51" s="29">
        <v>17.091277146352397</v>
      </c>
      <c r="JV51" s="29">
        <v>-1.1557558391206619</v>
      </c>
      <c r="JW51" s="29">
        <v>23.418219480000001</v>
      </c>
      <c r="JX51" s="29">
        <v>23.418219480000001</v>
      </c>
      <c r="JY51" s="29">
        <v>16.994676238904145</v>
      </c>
      <c r="JZ51" s="29">
        <v>-1.296544860881351</v>
      </c>
    </row>
    <row r="52" spans="1:286" ht="15" thickBot="1" x14ac:dyDescent="0.4">
      <c r="A52" s="2"/>
      <c r="B52" s="74" t="s">
        <v>515</v>
      </c>
      <c r="C52" s="74" t="s">
        <v>514</v>
      </c>
      <c r="D52" s="74" t="s">
        <v>862</v>
      </c>
      <c r="E52" s="87">
        <v>354895</v>
      </c>
      <c r="F52" s="84">
        <v>422392</v>
      </c>
      <c r="G52" s="22">
        <v>25.907597916315787</v>
      </c>
      <c r="H52" s="22">
        <v>12.057247547827952</v>
      </c>
      <c r="I52" s="22">
        <v>8.6657812152672289</v>
      </c>
      <c r="J52" s="22">
        <v>9.2144548628391156</v>
      </c>
      <c r="K52" s="22">
        <v>26.035951154315789</v>
      </c>
      <c r="L52" s="22">
        <v>10.536995367349375</v>
      </c>
      <c r="M52" s="22">
        <v>7.5731460399669128</v>
      </c>
      <c r="N52" s="22">
        <v>8.5984202010087358</v>
      </c>
      <c r="O52" s="22">
        <v>26.093994691315785</v>
      </c>
      <c r="P52" s="22">
        <v>9.0933661199954496</v>
      </c>
      <c r="Q52" s="22">
        <v>6.5355812753798537</v>
      </c>
      <c r="R52" s="22">
        <v>8.2186971656835262</v>
      </c>
      <c r="S52" s="22">
        <v>26.187243705315787</v>
      </c>
      <c r="T52" s="22">
        <v>7.5644178183431556</v>
      </c>
      <c r="U52" s="22">
        <v>5.4366960265686508</v>
      </c>
      <c r="V52" s="22">
        <v>7.7350367209479103</v>
      </c>
      <c r="W52" s="22">
        <v>26.308323003315788</v>
      </c>
      <c r="X52" s="22">
        <v>6.0929982143331811</v>
      </c>
      <c r="Y52" s="22">
        <v>4.3791577854712775</v>
      </c>
      <c r="Z52" s="22">
        <v>7.343110796679241</v>
      </c>
      <c r="AA52" s="22">
        <v>26.460818656315787</v>
      </c>
      <c r="AB52" s="22">
        <v>4.5668788114266157</v>
      </c>
      <c r="AC52" s="22">
        <v>3.2823057218885765</v>
      </c>
      <c r="AD52" s="22">
        <v>6.7246432958750191</v>
      </c>
      <c r="AE52" s="22">
        <v>26.460925245102629</v>
      </c>
      <c r="AF52" s="22">
        <v>4.3565895815148732</v>
      </c>
      <c r="AG52" s="22">
        <v>3.131166711835617</v>
      </c>
      <c r="AH52" s="22">
        <v>6.0952784315351032</v>
      </c>
      <c r="AI52" s="22">
        <v>25.067642150303623</v>
      </c>
      <c r="AJ52" s="22">
        <v>4.1271961435047801</v>
      </c>
      <c r="AK52" s="22">
        <v>2.966297131267742</v>
      </c>
      <c r="AL52" s="22">
        <v>5.3900365200521492</v>
      </c>
      <c r="AM52" s="22">
        <v>23.741169288679238</v>
      </c>
      <c r="AN52" s="22">
        <v>3.9088025009701308</v>
      </c>
      <c r="AO52" s="22">
        <v>2.8093333202898809</v>
      </c>
      <c r="AP52" s="22">
        <v>4.7424574390001055</v>
      </c>
      <c r="AQ52" s="22">
        <v>22.200677547740238</v>
      </c>
      <c r="AR52" s="22">
        <v>3.6551722818141825</v>
      </c>
      <c r="AS52" s="22">
        <v>2.6270442878994271</v>
      </c>
      <c r="AT52" s="22">
        <v>3.9339168014290564</v>
      </c>
      <c r="AU52" s="22">
        <v>18.042613770020399</v>
      </c>
      <c r="AV52" s="22">
        <v>2.9705787853474876</v>
      </c>
      <c r="AW52" s="22">
        <v>2.1350134626018318</v>
      </c>
      <c r="AX52" s="22">
        <v>1.0518732933336175</v>
      </c>
      <c r="AY52" s="22">
        <v>26.843817134472875</v>
      </c>
      <c r="AZ52" s="22">
        <v>4.4196298116136177</v>
      </c>
      <c r="BA52" s="22">
        <v>3.1764749664458689</v>
      </c>
      <c r="BB52" s="22">
        <v>-0.86326535243875924</v>
      </c>
      <c r="BC52" s="22">
        <v>31.841341906315787</v>
      </c>
      <c r="BD52" s="22">
        <v>7.3276280234479252</v>
      </c>
      <c r="BE52" s="22">
        <v>5.2665105386759583</v>
      </c>
      <c r="BF52" s="22">
        <v>-1.5942169368192403</v>
      </c>
      <c r="BG52" s="22">
        <v>33.415188176315787</v>
      </c>
      <c r="BH52" s="22">
        <v>7.8991054605495101</v>
      </c>
      <c r="BI52" s="22">
        <v>5.6772426248954293</v>
      </c>
      <c r="BJ52" s="22">
        <v>-2.1465969543175341</v>
      </c>
      <c r="BK52" s="25">
        <v>25.829335563315787</v>
      </c>
      <c r="BL52" s="25">
        <v>12.08540213643853</v>
      </c>
      <c r="BM52" s="25">
        <v>8.6860164724548508</v>
      </c>
      <c r="BN52" s="25">
        <v>9.5363889536571094</v>
      </c>
      <c r="BO52" s="25">
        <v>25.898261774315788</v>
      </c>
      <c r="BP52" s="25">
        <v>10.672395439758908</v>
      </c>
      <c r="BQ52" s="25">
        <v>7.6704607379838521</v>
      </c>
      <c r="BR52" s="25">
        <v>9.1899006419479399</v>
      </c>
      <c r="BS52" s="25">
        <v>26.010523103315787</v>
      </c>
      <c r="BT52" s="25">
        <v>9.2335181078485338</v>
      </c>
      <c r="BU52" s="25">
        <v>6.6363112685894894</v>
      </c>
      <c r="BV52" s="25">
        <v>8.7212385012075195</v>
      </c>
      <c r="BW52" s="25">
        <v>26.135995773315788</v>
      </c>
      <c r="BX52" s="25">
        <v>7.7706853776240195</v>
      </c>
      <c r="BY52" s="25">
        <v>5.5849445827540238</v>
      </c>
      <c r="BZ52" s="25">
        <v>8.2093257344812329</v>
      </c>
      <c r="CA52" s="25">
        <v>26.279963347315785</v>
      </c>
      <c r="CB52" s="25">
        <v>6.3045499424913025</v>
      </c>
      <c r="CC52" s="25">
        <v>4.5312041778720227</v>
      </c>
      <c r="CD52" s="25">
        <v>7.8261905511453449</v>
      </c>
      <c r="CE52" s="25">
        <v>26.442455683315789</v>
      </c>
      <c r="CF52" s="25">
        <v>4.863929977337909</v>
      </c>
      <c r="CG52" s="25">
        <v>3.4958022436541132</v>
      </c>
      <c r="CH52" s="25">
        <v>7.2371284688640145</v>
      </c>
      <c r="CI52" s="25">
        <v>26.626593069315788</v>
      </c>
      <c r="CJ52" s="25">
        <v>4.7161414011236209</v>
      </c>
      <c r="CK52" s="25">
        <v>3.3895836840277438</v>
      </c>
      <c r="CL52" s="25">
        <v>6.6316563130988655</v>
      </c>
      <c r="CM52" s="25">
        <v>26.824692803315788</v>
      </c>
      <c r="CN52" s="25">
        <v>4.5525695466796376</v>
      </c>
      <c r="CO52" s="25">
        <v>3.2720213715709137</v>
      </c>
      <c r="CP52" s="25">
        <v>5.9446032019159674</v>
      </c>
      <c r="CQ52" s="25">
        <v>26.706109970318693</v>
      </c>
      <c r="CR52" s="25">
        <v>4.396957377029528</v>
      </c>
      <c r="CS52" s="25">
        <v>3.1601798412986235</v>
      </c>
      <c r="CT52" s="25">
        <v>5.2987591543187058</v>
      </c>
      <c r="CU52" s="25">
        <v>25.649710761539822</v>
      </c>
      <c r="CV52" s="25">
        <v>4.2230293021698495</v>
      </c>
      <c r="CW52" s="25">
        <v>3.0351743093189705</v>
      </c>
      <c r="CX52" s="25">
        <v>4.5619768268079746</v>
      </c>
      <c r="CY52" s="25">
        <v>23.683218362381471</v>
      </c>
      <c r="CZ52" s="25">
        <v>3.8992613228212409</v>
      </c>
      <c r="DA52" s="25">
        <v>2.802475887692085</v>
      </c>
      <c r="DB52" s="25">
        <v>2.4753763957609252</v>
      </c>
      <c r="DC52" s="25">
        <v>28.991979063315789</v>
      </c>
      <c r="DD52" s="25">
        <v>4.813184497300985</v>
      </c>
      <c r="DE52" s="25">
        <v>3.4593304679922698</v>
      </c>
      <c r="DF52" s="25">
        <v>0.85586304393568469</v>
      </c>
      <c r="DG52" s="25">
        <v>29.998552561315787</v>
      </c>
      <c r="DH52" s="25">
        <v>6.6385314122947472</v>
      </c>
      <c r="DI52" s="25">
        <v>4.7712432361885622</v>
      </c>
      <c r="DJ52" s="25">
        <v>-0.19718344449529113</v>
      </c>
      <c r="DK52" s="25">
        <v>30.903723817315786</v>
      </c>
      <c r="DL52" s="25">
        <v>6.9002716060958766</v>
      </c>
      <c r="DM52" s="25">
        <v>4.9593610670388406</v>
      </c>
      <c r="DN52" s="25">
        <v>-0.9861619564528965</v>
      </c>
      <c r="DO52" s="27">
        <v>25.908139760315787</v>
      </c>
      <c r="DP52" s="27">
        <v>12.081996424891347</v>
      </c>
      <c r="DQ52" s="27">
        <v>8.6835687205087186</v>
      </c>
      <c r="DR52" s="27">
        <v>9.2257109544173375</v>
      </c>
      <c r="DS52" s="27">
        <v>26.037576026315786</v>
      </c>
      <c r="DT52" s="27">
        <v>10.664031792264975</v>
      </c>
      <c r="DU52" s="27">
        <v>7.6644496198529071</v>
      </c>
      <c r="DV52" s="27">
        <v>8.6270691280512892</v>
      </c>
      <c r="DW52" s="27">
        <v>26.097232555315788</v>
      </c>
      <c r="DX52" s="27">
        <v>9.17534170034296</v>
      </c>
      <c r="DY52" s="27">
        <v>6.594498739043777</v>
      </c>
      <c r="DZ52" s="27">
        <v>8.2646446293951783</v>
      </c>
      <c r="EA52" s="27">
        <v>26.192521236315788</v>
      </c>
      <c r="EB52" s="27">
        <v>7.6494648941726338</v>
      </c>
      <c r="EC52" s="27">
        <v>5.4978210345120484</v>
      </c>
      <c r="ED52" s="27">
        <v>7.7987480349157039</v>
      </c>
      <c r="EE52" s="27">
        <v>26.315688789315786</v>
      </c>
      <c r="EF52" s="27">
        <v>6.2064889349497188</v>
      </c>
      <c r="EG52" s="27">
        <v>4.460725800967742</v>
      </c>
      <c r="EH52" s="27">
        <v>7.4265443207562072</v>
      </c>
      <c r="EI52" s="27">
        <v>26.469824806315788</v>
      </c>
      <c r="EJ52" s="27">
        <v>4.7045413462225927</v>
      </c>
      <c r="EK52" s="27">
        <v>3.3812464961696813</v>
      </c>
      <c r="EL52" s="27">
        <v>6.8316143427910632</v>
      </c>
      <c r="EM52" s="27">
        <v>26.646607498315788</v>
      </c>
      <c r="EN52" s="27">
        <v>4.5267435097504656</v>
      </c>
      <c r="EO52" s="27">
        <v>3.2534596903250197</v>
      </c>
      <c r="EP52" s="27">
        <v>6.2248566423184784</v>
      </c>
      <c r="EQ52" s="27">
        <v>26.341696566981245</v>
      </c>
      <c r="ER52" s="27">
        <v>4.336959488760745</v>
      </c>
      <c r="ES52" s="27">
        <v>3.1170581776641244</v>
      </c>
      <c r="ET52" s="27">
        <v>5.5428828370199028</v>
      </c>
      <c r="EU52" s="27">
        <v>25.187117008435301</v>
      </c>
      <c r="EV52" s="27">
        <v>4.146866767920522</v>
      </c>
      <c r="EW52" s="27">
        <v>2.9804347963424895</v>
      </c>
      <c r="EX52" s="27">
        <v>4.9277697986820002</v>
      </c>
      <c r="EY52" s="27">
        <v>23.921974582335665</v>
      </c>
      <c r="EZ52" s="27">
        <v>3.9385707139607979</v>
      </c>
      <c r="FA52" s="27">
        <v>2.8307283210911263</v>
      </c>
      <c r="FB52" s="27">
        <v>4.1918086636416803</v>
      </c>
      <c r="FC52" s="27">
        <v>21.130201693635325</v>
      </c>
      <c r="FD52" s="27">
        <v>3.4789265946336165</v>
      </c>
      <c r="FE52" s="27">
        <v>2.5003730423118427</v>
      </c>
      <c r="FF52" s="27">
        <v>1.6064270949751034</v>
      </c>
      <c r="FG52" s="27">
        <v>29.566359884315787</v>
      </c>
      <c r="FH52" s="27">
        <v>5.0477060413162631</v>
      </c>
      <c r="FI52" s="27">
        <v>3.6278857193165388</v>
      </c>
      <c r="FJ52" s="27">
        <v>0.17790886987760501</v>
      </c>
      <c r="FK52" s="27">
        <v>30.688475615315788</v>
      </c>
      <c r="FL52" s="27">
        <v>7.8368125098907173</v>
      </c>
      <c r="FM52" s="27">
        <v>5.63247145473232</v>
      </c>
      <c r="FN52" s="27">
        <v>-0.34813713062685991</v>
      </c>
      <c r="FO52" s="27">
        <v>31.668594496315787</v>
      </c>
      <c r="FP52" s="27">
        <v>8.3484078266382724</v>
      </c>
      <c r="FQ52" s="27">
        <v>6.0001650819970518</v>
      </c>
      <c r="FR52" s="27">
        <v>-0.52423627932991934</v>
      </c>
      <c r="FS52" s="28">
        <v>25.902657780315788</v>
      </c>
      <c r="FT52" s="28">
        <v>12.058327914563986</v>
      </c>
      <c r="FU52" s="28">
        <v>8.6665576961124291</v>
      </c>
      <c r="FV52" s="28">
        <v>9.2338275673809811</v>
      </c>
      <c r="FW52" s="28">
        <v>26.033521644315787</v>
      </c>
      <c r="FX52" s="28">
        <v>10.53115141435878</v>
      </c>
      <c r="FY52" s="28">
        <v>7.5689458758873487</v>
      </c>
      <c r="FZ52" s="28">
        <v>8.642079672981307</v>
      </c>
      <c r="GA52" s="28">
        <v>26.109865956315787</v>
      </c>
      <c r="GB52" s="28">
        <v>9.0751162326698864</v>
      </c>
      <c r="GC52" s="28">
        <v>6.5224647220255925</v>
      </c>
      <c r="GD52" s="28">
        <v>8.293171758635328</v>
      </c>
      <c r="GE52" s="28">
        <v>26.229420581315786</v>
      </c>
      <c r="GF52" s="28">
        <v>7.5437778273769549</v>
      </c>
      <c r="GG52" s="28">
        <v>5.4218616586676278</v>
      </c>
      <c r="GH52" s="28">
        <v>7.8389985396746553</v>
      </c>
      <c r="GI52" s="28">
        <v>26.391709171315789</v>
      </c>
      <c r="GJ52" s="28">
        <v>6.0581472455314929</v>
      </c>
      <c r="GK52" s="28">
        <v>4.3541097079911122</v>
      </c>
      <c r="GL52" s="28">
        <v>7.5143080691699566</v>
      </c>
      <c r="GM52" s="28">
        <v>26.628616987315787</v>
      </c>
      <c r="GN52" s="28">
        <v>4.5058397529435466</v>
      </c>
      <c r="GO52" s="28">
        <v>3.2384357487208231</v>
      </c>
      <c r="GP52" s="28">
        <v>6.9644940399946051</v>
      </c>
      <c r="GQ52" s="28">
        <v>25.937103942749761</v>
      </c>
      <c r="GR52" s="28">
        <v>4.2703463981315393</v>
      </c>
      <c r="GS52" s="28">
        <v>3.0691820378423578</v>
      </c>
      <c r="GT52" s="28">
        <v>6.3895537840120689</v>
      </c>
      <c r="GU52" s="28">
        <v>24.376199646434586</v>
      </c>
      <c r="GV52" s="28">
        <v>4.0133554073751947</v>
      </c>
      <c r="GW52" s="28">
        <v>2.8844775527303779</v>
      </c>
      <c r="GX52" s="28">
        <v>5.7426816608034343</v>
      </c>
      <c r="GY52" s="28">
        <v>23.139109952614589</v>
      </c>
      <c r="GZ52" s="28">
        <v>3.809678021887962</v>
      </c>
      <c r="HA52" s="28">
        <v>2.7380906054500294</v>
      </c>
      <c r="HB52" s="28">
        <v>5.2147998872341219</v>
      </c>
      <c r="HC52" s="28">
        <v>21.737851625992004</v>
      </c>
      <c r="HD52" s="28">
        <v>3.5789715227679144</v>
      </c>
      <c r="HE52" s="28">
        <v>2.5722773020087533</v>
      </c>
      <c r="HF52" s="28">
        <v>4.601665337578897</v>
      </c>
      <c r="HG52" s="28">
        <v>15.22870969715883</v>
      </c>
      <c r="HH52" s="28">
        <v>2.5072909352947064</v>
      </c>
      <c r="HI52" s="28">
        <v>1.8020393628063798</v>
      </c>
      <c r="HJ52" s="28">
        <v>0.61556561893459261</v>
      </c>
      <c r="HK52" s="28">
        <v>16.020619931543926</v>
      </c>
      <c r="HL52" s="28">
        <v>2.6376729172042634</v>
      </c>
      <c r="HM52" s="28">
        <v>1.8957474603766822</v>
      </c>
      <c r="HN52" s="28">
        <v>-7.0080442010345081</v>
      </c>
      <c r="HO52" s="28">
        <v>27.367052913476712</v>
      </c>
      <c r="HP52" s="28">
        <v>4.5057765930420492</v>
      </c>
      <c r="HQ52" s="28">
        <v>3.2383903544560222</v>
      </c>
      <c r="HR52" s="28">
        <v>-13.107811771313649</v>
      </c>
      <c r="HS52" s="28">
        <v>25.958849068506595</v>
      </c>
      <c r="HT52" s="28">
        <v>4.2739265672844864</v>
      </c>
      <c r="HU52" s="28">
        <v>3.0717551759047574</v>
      </c>
      <c r="HV52" s="28">
        <v>-17.554324094622018</v>
      </c>
      <c r="HW52" s="29">
        <v>25.907504063315788</v>
      </c>
      <c r="HX52" s="29">
        <v>12.055587312438899</v>
      </c>
      <c r="HY52" s="29">
        <v>8.6645879714037086</v>
      </c>
      <c r="HZ52" s="29">
        <v>9.204973904051645</v>
      </c>
      <c r="IA52" s="29">
        <v>26.059980462315789</v>
      </c>
      <c r="IB52" s="29">
        <v>11.806556885860232</v>
      </c>
      <c r="IC52" s="29">
        <v>8.4856049005067238</v>
      </c>
      <c r="ID52" s="29">
        <v>8.5561118875589521</v>
      </c>
      <c r="IE52" s="29">
        <v>26.145852263315788</v>
      </c>
      <c r="IF52" s="29">
        <v>11.666222750318175</v>
      </c>
      <c r="IG52" s="29">
        <v>8.3847439941666035</v>
      </c>
      <c r="IH52" s="29">
        <v>8.2122909712503542</v>
      </c>
      <c r="II52" s="29">
        <v>26.272132234315787</v>
      </c>
      <c r="IJ52" s="29">
        <v>11.426969238806295</v>
      </c>
      <c r="IK52" s="29">
        <v>8.2127877846318782</v>
      </c>
      <c r="IL52" s="29">
        <v>7.7966598670192724</v>
      </c>
      <c r="IM52" s="29">
        <v>26.446382890315789</v>
      </c>
      <c r="IN52" s="29">
        <v>11.219363544851648</v>
      </c>
      <c r="IO52" s="29">
        <v>8.0635774847090911</v>
      </c>
      <c r="IP52" s="29">
        <v>7.5114517328837316</v>
      </c>
      <c r="IQ52" s="29">
        <v>26.718029697315789</v>
      </c>
      <c r="IR52" s="29">
        <v>10.972191430249298</v>
      </c>
      <c r="IS52" s="29">
        <v>7.8859300192189439</v>
      </c>
      <c r="IT52" s="29">
        <v>7.0128207719308158</v>
      </c>
      <c r="IU52" s="29">
        <v>27.093155391315786</v>
      </c>
      <c r="IV52" s="29">
        <v>10.750453921963151</v>
      </c>
      <c r="IW52" s="29">
        <v>7.7265629060860297</v>
      </c>
      <c r="IX52" s="29">
        <v>6.4744369140096794</v>
      </c>
      <c r="IY52" s="29">
        <v>27.541185936315788</v>
      </c>
      <c r="IZ52" s="29">
        <v>10.516449560023016</v>
      </c>
      <c r="JA52" s="29">
        <v>7.5583793637022856</v>
      </c>
      <c r="JB52" s="29">
        <v>5.8708099292952838</v>
      </c>
      <c r="JC52" s="29">
        <v>28.087660308315787</v>
      </c>
      <c r="JD52" s="29">
        <v>10.249221638348949</v>
      </c>
      <c r="JE52" s="29">
        <v>7.3663173947784406</v>
      </c>
      <c r="JF52" s="29">
        <v>5.1681332770937836</v>
      </c>
      <c r="JG52" s="29">
        <v>28.832165891315789</v>
      </c>
      <c r="JH52" s="29">
        <v>9.8132164375383475</v>
      </c>
      <c r="JI52" s="29">
        <v>7.0529518721783857</v>
      </c>
      <c r="JJ52" s="29">
        <v>3.3914332305768937</v>
      </c>
      <c r="JK52" s="29">
        <v>32.16848834631579</v>
      </c>
      <c r="JL52" s="29">
        <v>7.6825503909526782</v>
      </c>
      <c r="JM52" s="29">
        <v>5.5216002324887823</v>
      </c>
      <c r="JN52" s="29">
        <v>-5.0415442139873576</v>
      </c>
      <c r="JO52" s="29">
        <v>34.359392846315785</v>
      </c>
      <c r="JP52" s="29">
        <v>5.7534596663627555</v>
      </c>
      <c r="JQ52" s="29">
        <v>4.1351247456593621</v>
      </c>
      <c r="JR52" s="29">
        <v>-11.957776912394877</v>
      </c>
      <c r="JS52" s="29">
        <v>30.074415809556498</v>
      </c>
      <c r="JT52" s="29">
        <v>4.9515232506962112</v>
      </c>
      <c r="JU52" s="29">
        <v>3.5587572538951435</v>
      </c>
      <c r="JV52" s="29">
        <v>-16.094260836238533</v>
      </c>
      <c r="JW52" s="29">
        <v>28.911333908684671</v>
      </c>
      <c r="JX52" s="29">
        <v>4.7600306840209576</v>
      </c>
      <c r="JY52" s="29">
        <v>3.4211277758094374</v>
      </c>
      <c r="JZ52" s="29">
        <v>-15.84141990312628</v>
      </c>
    </row>
    <row r="53" spans="1:286" ht="15" thickBot="1" x14ac:dyDescent="0.4">
      <c r="A53" s="2"/>
      <c r="B53" s="74" t="s">
        <v>516</v>
      </c>
      <c r="C53" s="74" t="s">
        <v>491</v>
      </c>
      <c r="D53" s="74" t="s">
        <v>860</v>
      </c>
      <c r="E53" s="87">
        <v>319579</v>
      </c>
      <c r="F53" s="84">
        <v>472480</v>
      </c>
      <c r="G53" s="22">
        <v>2.6844262295081971</v>
      </c>
      <c r="H53" s="22">
        <v>0.44197031039136303</v>
      </c>
      <c r="I53" s="22">
        <v>0.31765276430649858</v>
      </c>
      <c r="J53" s="22">
        <v>2.6844262295081971</v>
      </c>
      <c r="K53" s="22">
        <v>2.6844262295081971</v>
      </c>
      <c r="L53" s="22">
        <v>0.44197031039136303</v>
      </c>
      <c r="M53" s="22">
        <v>0.31765276430649858</v>
      </c>
      <c r="N53" s="22">
        <v>2.6844262295081971</v>
      </c>
      <c r="O53" s="22">
        <v>2.6844262295081971</v>
      </c>
      <c r="P53" s="22">
        <v>0.44197031039136303</v>
      </c>
      <c r="Q53" s="22">
        <v>0.31765276430649858</v>
      </c>
      <c r="R53" s="22">
        <v>2.6844262295081971</v>
      </c>
      <c r="S53" s="22">
        <v>2.6844262295081971</v>
      </c>
      <c r="T53" s="22">
        <v>0.44197031039136303</v>
      </c>
      <c r="U53" s="22">
        <v>0.31765276430649858</v>
      </c>
      <c r="V53" s="22">
        <v>2.6844262295081971</v>
      </c>
      <c r="W53" s="22">
        <v>2.6844262295081971</v>
      </c>
      <c r="X53" s="22">
        <v>0.44197031039136303</v>
      </c>
      <c r="Y53" s="22">
        <v>0.31765276430649858</v>
      </c>
      <c r="Z53" s="22">
        <v>2.6844262295081971</v>
      </c>
      <c r="AA53" s="22">
        <v>2.6844262295081971</v>
      </c>
      <c r="AB53" s="22">
        <v>0.44197031039136303</v>
      </c>
      <c r="AC53" s="22">
        <v>0.31765276430649858</v>
      </c>
      <c r="AD53" s="22">
        <v>2.6844262295081971</v>
      </c>
      <c r="AE53" s="22">
        <v>2.6844262295081971</v>
      </c>
      <c r="AF53" s="22">
        <v>0.44197031039136303</v>
      </c>
      <c r="AG53" s="22">
        <v>0.31765276430649858</v>
      </c>
      <c r="AH53" s="22">
        <v>2.6844262295081971</v>
      </c>
      <c r="AI53" s="22">
        <v>2.6844262295081971</v>
      </c>
      <c r="AJ53" s="22">
        <v>0.44197031039136303</v>
      </c>
      <c r="AK53" s="22">
        <v>0.31765276430649858</v>
      </c>
      <c r="AL53" s="22">
        <v>2.6844262295081971</v>
      </c>
      <c r="AM53" s="22">
        <v>2.6844262295081971</v>
      </c>
      <c r="AN53" s="22">
        <v>0.44197031039136303</v>
      </c>
      <c r="AO53" s="22">
        <v>0.31765276430649858</v>
      </c>
      <c r="AP53" s="22">
        <v>2.6844262295081971</v>
      </c>
      <c r="AQ53" s="22">
        <v>2.6844262295081971</v>
      </c>
      <c r="AR53" s="22">
        <v>0.44197031039136303</v>
      </c>
      <c r="AS53" s="22">
        <v>0.31765276430649858</v>
      </c>
      <c r="AT53" s="22">
        <v>2.6844262295081971</v>
      </c>
      <c r="AU53" s="22">
        <v>2.6844262295081971</v>
      </c>
      <c r="AV53" s="22">
        <v>0.44197031039136303</v>
      </c>
      <c r="AW53" s="22">
        <v>0.31765276430649858</v>
      </c>
      <c r="AX53" s="22">
        <v>2.6844262295081971</v>
      </c>
      <c r="AY53" s="22">
        <v>2.6844262295081971</v>
      </c>
      <c r="AZ53" s="22">
        <v>0.44197031039136303</v>
      </c>
      <c r="BA53" s="22">
        <v>0.31765276430649858</v>
      </c>
      <c r="BB53" s="22">
        <v>2.6844262295081971</v>
      </c>
      <c r="BC53" s="22">
        <v>2.6844262295081971</v>
      </c>
      <c r="BD53" s="22">
        <v>0.44197031039136303</v>
      </c>
      <c r="BE53" s="22">
        <v>0.31765276430649858</v>
      </c>
      <c r="BF53" s="22">
        <v>2.6844262295081971</v>
      </c>
      <c r="BG53" s="22">
        <v>2.6844262295081971</v>
      </c>
      <c r="BH53" s="22">
        <v>0.44197031039136303</v>
      </c>
      <c r="BI53" s="22">
        <v>0.31765276430649858</v>
      </c>
      <c r="BJ53" s="22">
        <v>2.6844262295081971</v>
      </c>
      <c r="BK53" s="25">
        <v>2.6844262295081971</v>
      </c>
      <c r="BL53" s="25">
        <v>0.44197031039136303</v>
      </c>
      <c r="BM53" s="25">
        <v>0.31765276430649858</v>
      </c>
      <c r="BN53" s="25">
        <v>2.6844262295081971</v>
      </c>
      <c r="BO53" s="25">
        <v>2.6844262295081971</v>
      </c>
      <c r="BP53" s="25">
        <v>0.44197031039136303</v>
      </c>
      <c r="BQ53" s="25">
        <v>0.31765276430649858</v>
      </c>
      <c r="BR53" s="25">
        <v>2.6844262295081971</v>
      </c>
      <c r="BS53" s="25">
        <v>2.6844262295081971</v>
      </c>
      <c r="BT53" s="25">
        <v>0.44197031039136303</v>
      </c>
      <c r="BU53" s="25">
        <v>0.31765276430649858</v>
      </c>
      <c r="BV53" s="25">
        <v>2.6844262295081971</v>
      </c>
      <c r="BW53" s="25">
        <v>2.6844262295081971</v>
      </c>
      <c r="BX53" s="25">
        <v>0.44197031039136303</v>
      </c>
      <c r="BY53" s="25">
        <v>0.31765276430649858</v>
      </c>
      <c r="BZ53" s="25">
        <v>2.6844262295081971</v>
      </c>
      <c r="CA53" s="25">
        <v>2.6844262295081971</v>
      </c>
      <c r="CB53" s="25">
        <v>0.44197031039136303</v>
      </c>
      <c r="CC53" s="25">
        <v>0.31765276430649858</v>
      </c>
      <c r="CD53" s="25">
        <v>2.6844262295081971</v>
      </c>
      <c r="CE53" s="25">
        <v>2.6844262295081971</v>
      </c>
      <c r="CF53" s="25">
        <v>0.44197031039136303</v>
      </c>
      <c r="CG53" s="25">
        <v>0.31765276430649858</v>
      </c>
      <c r="CH53" s="25">
        <v>2.6844262295081971</v>
      </c>
      <c r="CI53" s="25">
        <v>2.6844262295081971</v>
      </c>
      <c r="CJ53" s="25">
        <v>0.44197031039136303</v>
      </c>
      <c r="CK53" s="25">
        <v>0.31765276430649858</v>
      </c>
      <c r="CL53" s="25">
        <v>2.6844262295081971</v>
      </c>
      <c r="CM53" s="25">
        <v>2.6844262295081971</v>
      </c>
      <c r="CN53" s="25">
        <v>0.44197031039136303</v>
      </c>
      <c r="CO53" s="25">
        <v>0.31765276430649858</v>
      </c>
      <c r="CP53" s="25">
        <v>2.6844262295081971</v>
      </c>
      <c r="CQ53" s="25">
        <v>2.6844262295081971</v>
      </c>
      <c r="CR53" s="25">
        <v>0.44197031039136303</v>
      </c>
      <c r="CS53" s="25">
        <v>0.31765276430649858</v>
      </c>
      <c r="CT53" s="25">
        <v>2.6844262295081971</v>
      </c>
      <c r="CU53" s="25">
        <v>2.6844262295081971</v>
      </c>
      <c r="CV53" s="25">
        <v>0.44197031039136303</v>
      </c>
      <c r="CW53" s="25">
        <v>0.31765276430649858</v>
      </c>
      <c r="CX53" s="25">
        <v>2.6844262295081971</v>
      </c>
      <c r="CY53" s="25">
        <v>2.6844262295081971</v>
      </c>
      <c r="CZ53" s="25">
        <v>0.44197031039136303</v>
      </c>
      <c r="DA53" s="25">
        <v>0.31765276430649858</v>
      </c>
      <c r="DB53" s="25">
        <v>2.6844262295081971</v>
      </c>
      <c r="DC53" s="25">
        <v>2.6844262295081971</v>
      </c>
      <c r="DD53" s="25">
        <v>0.44197031039136303</v>
      </c>
      <c r="DE53" s="25">
        <v>0.31765276430649858</v>
      </c>
      <c r="DF53" s="25">
        <v>2.6844262295081971</v>
      </c>
      <c r="DG53" s="25">
        <v>2.6844262295081971</v>
      </c>
      <c r="DH53" s="25">
        <v>0.44197031039136303</v>
      </c>
      <c r="DI53" s="25">
        <v>0.31765276430649858</v>
      </c>
      <c r="DJ53" s="25">
        <v>2.6844262295081971</v>
      </c>
      <c r="DK53" s="25">
        <v>2.6844262295081971</v>
      </c>
      <c r="DL53" s="25">
        <v>0.44197031039136303</v>
      </c>
      <c r="DM53" s="25">
        <v>0.31765276430649858</v>
      </c>
      <c r="DN53" s="25">
        <v>2.6844262295081971</v>
      </c>
      <c r="DO53" s="27">
        <v>2.6844262295081971</v>
      </c>
      <c r="DP53" s="27">
        <v>0.44197031039136303</v>
      </c>
      <c r="DQ53" s="27">
        <v>0.31765276430649858</v>
      </c>
      <c r="DR53" s="27">
        <v>2.6844262295081971</v>
      </c>
      <c r="DS53" s="27">
        <v>2.6844262295081971</v>
      </c>
      <c r="DT53" s="27">
        <v>0.44197031039136303</v>
      </c>
      <c r="DU53" s="27">
        <v>0.31765276430649858</v>
      </c>
      <c r="DV53" s="27">
        <v>2.6844262295081971</v>
      </c>
      <c r="DW53" s="27">
        <v>2.6844262295081971</v>
      </c>
      <c r="DX53" s="27">
        <v>0.44197031039136303</v>
      </c>
      <c r="DY53" s="27">
        <v>0.31765276430649858</v>
      </c>
      <c r="DZ53" s="27">
        <v>2.6844262295081971</v>
      </c>
      <c r="EA53" s="27">
        <v>2.6844262295081971</v>
      </c>
      <c r="EB53" s="27">
        <v>0.44197031039136303</v>
      </c>
      <c r="EC53" s="27">
        <v>0.31765276430649858</v>
      </c>
      <c r="ED53" s="27">
        <v>2.6844262295081971</v>
      </c>
      <c r="EE53" s="27">
        <v>2.6844262295081971</v>
      </c>
      <c r="EF53" s="27">
        <v>0.44197031039136303</v>
      </c>
      <c r="EG53" s="27">
        <v>0.31765276430649858</v>
      </c>
      <c r="EH53" s="27">
        <v>2.6844262295081971</v>
      </c>
      <c r="EI53" s="27">
        <v>2.6844262295081971</v>
      </c>
      <c r="EJ53" s="27">
        <v>0.44197031039136303</v>
      </c>
      <c r="EK53" s="27">
        <v>0.31765276430649858</v>
      </c>
      <c r="EL53" s="27">
        <v>2.6844262295081971</v>
      </c>
      <c r="EM53" s="27">
        <v>2.6844262295081971</v>
      </c>
      <c r="EN53" s="27">
        <v>0.44197031039136303</v>
      </c>
      <c r="EO53" s="27">
        <v>0.31765276430649858</v>
      </c>
      <c r="EP53" s="27">
        <v>2.6844262295081971</v>
      </c>
      <c r="EQ53" s="27">
        <v>2.6844262295081971</v>
      </c>
      <c r="ER53" s="27">
        <v>0.44197031039136303</v>
      </c>
      <c r="ES53" s="27">
        <v>0.31765276430649858</v>
      </c>
      <c r="ET53" s="27">
        <v>2.6844262295081971</v>
      </c>
      <c r="EU53" s="27">
        <v>2.6844262295081971</v>
      </c>
      <c r="EV53" s="27">
        <v>0.44197031039136303</v>
      </c>
      <c r="EW53" s="27">
        <v>0.31765276430649858</v>
      </c>
      <c r="EX53" s="27">
        <v>2.6844262295081971</v>
      </c>
      <c r="EY53" s="27">
        <v>2.6844262295081971</v>
      </c>
      <c r="EZ53" s="27">
        <v>0.44197031039136303</v>
      </c>
      <c r="FA53" s="27">
        <v>0.31765276430649858</v>
      </c>
      <c r="FB53" s="27">
        <v>2.6844262295081971</v>
      </c>
      <c r="FC53" s="27">
        <v>2.6844262295081971</v>
      </c>
      <c r="FD53" s="27">
        <v>0.44197031039136303</v>
      </c>
      <c r="FE53" s="27">
        <v>0.31765276430649858</v>
      </c>
      <c r="FF53" s="27">
        <v>2.6844262295081971</v>
      </c>
      <c r="FG53" s="27">
        <v>2.6844262295081971</v>
      </c>
      <c r="FH53" s="27">
        <v>0.44197031039136303</v>
      </c>
      <c r="FI53" s="27">
        <v>0.31765276430649858</v>
      </c>
      <c r="FJ53" s="27">
        <v>2.6844262295081971</v>
      </c>
      <c r="FK53" s="27">
        <v>2.6844262295081971</v>
      </c>
      <c r="FL53" s="27">
        <v>0.44197031039136303</v>
      </c>
      <c r="FM53" s="27">
        <v>0.31765276430649858</v>
      </c>
      <c r="FN53" s="27">
        <v>2.6844262295081971</v>
      </c>
      <c r="FO53" s="27">
        <v>2.6844262295081971</v>
      </c>
      <c r="FP53" s="27">
        <v>0.44197031039136303</v>
      </c>
      <c r="FQ53" s="27">
        <v>0.31765276430649858</v>
      </c>
      <c r="FR53" s="27">
        <v>2.6844262295081971</v>
      </c>
      <c r="FS53" s="28">
        <v>2.6844262295081971</v>
      </c>
      <c r="FT53" s="28">
        <v>0.44197031039136303</v>
      </c>
      <c r="FU53" s="28">
        <v>0.31765276430649858</v>
      </c>
      <c r="FV53" s="28">
        <v>2.6844262295081971</v>
      </c>
      <c r="FW53" s="28">
        <v>2.6844262295081971</v>
      </c>
      <c r="FX53" s="28">
        <v>0.44197031039136303</v>
      </c>
      <c r="FY53" s="28">
        <v>0.31765276430649858</v>
      </c>
      <c r="FZ53" s="28">
        <v>2.6844262295081971</v>
      </c>
      <c r="GA53" s="28">
        <v>2.6844262295081971</v>
      </c>
      <c r="GB53" s="28">
        <v>0.44197031039136303</v>
      </c>
      <c r="GC53" s="28">
        <v>0.31765276430649858</v>
      </c>
      <c r="GD53" s="28">
        <v>2.6844262295081971</v>
      </c>
      <c r="GE53" s="28">
        <v>2.6844262295081971</v>
      </c>
      <c r="GF53" s="28">
        <v>0.44197031039136303</v>
      </c>
      <c r="GG53" s="28">
        <v>0.31765276430649858</v>
      </c>
      <c r="GH53" s="28">
        <v>2.6844262295081971</v>
      </c>
      <c r="GI53" s="28">
        <v>2.6844262295081971</v>
      </c>
      <c r="GJ53" s="28">
        <v>0.44197031039136303</v>
      </c>
      <c r="GK53" s="28">
        <v>0.31765276430649858</v>
      </c>
      <c r="GL53" s="28">
        <v>2.6844262295081971</v>
      </c>
      <c r="GM53" s="28">
        <v>2.6844262295081971</v>
      </c>
      <c r="GN53" s="28">
        <v>0.44197031039136303</v>
      </c>
      <c r="GO53" s="28">
        <v>0.31765276430649858</v>
      </c>
      <c r="GP53" s="28">
        <v>2.6844262295081971</v>
      </c>
      <c r="GQ53" s="28">
        <v>2.6844262295081971</v>
      </c>
      <c r="GR53" s="28">
        <v>0.44197031039136303</v>
      </c>
      <c r="GS53" s="28">
        <v>0.31765276430649858</v>
      </c>
      <c r="GT53" s="28">
        <v>2.6844262295081971</v>
      </c>
      <c r="GU53" s="28">
        <v>2.6844262295081971</v>
      </c>
      <c r="GV53" s="28">
        <v>0.44197031039136303</v>
      </c>
      <c r="GW53" s="28">
        <v>0.31765276430649858</v>
      </c>
      <c r="GX53" s="28">
        <v>2.6844262295081971</v>
      </c>
      <c r="GY53" s="28">
        <v>2.6844262295081971</v>
      </c>
      <c r="GZ53" s="28">
        <v>0.44197031039136303</v>
      </c>
      <c r="HA53" s="28">
        <v>0.31765276430649858</v>
      </c>
      <c r="HB53" s="28">
        <v>2.6844262295081971</v>
      </c>
      <c r="HC53" s="28">
        <v>2.6844262295081971</v>
      </c>
      <c r="HD53" s="28">
        <v>0.44197031039136303</v>
      </c>
      <c r="HE53" s="28">
        <v>0.31765276430649858</v>
      </c>
      <c r="HF53" s="28">
        <v>2.6844262295081971</v>
      </c>
      <c r="HG53" s="28">
        <v>2.6844262295081971</v>
      </c>
      <c r="HH53" s="28">
        <v>0.44197031039136303</v>
      </c>
      <c r="HI53" s="28">
        <v>0.31765276430649858</v>
      </c>
      <c r="HJ53" s="28">
        <v>2.6844262295081971</v>
      </c>
      <c r="HK53" s="28">
        <v>2.6844262295081971</v>
      </c>
      <c r="HL53" s="28">
        <v>0.44197031039136303</v>
      </c>
      <c r="HM53" s="28">
        <v>0.31765276430649858</v>
      </c>
      <c r="HN53" s="28">
        <v>2.6844262295081971</v>
      </c>
      <c r="HO53" s="28">
        <v>2.6844262295081971</v>
      </c>
      <c r="HP53" s="28">
        <v>0.44197031039136303</v>
      </c>
      <c r="HQ53" s="28">
        <v>0.31765276430649858</v>
      </c>
      <c r="HR53" s="28">
        <v>2.6844262295081971</v>
      </c>
      <c r="HS53" s="28">
        <v>2.6844262295081971</v>
      </c>
      <c r="HT53" s="28">
        <v>0.44197031039136303</v>
      </c>
      <c r="HU53" s="28">
        <v>0.31765276430649858</v>
      </c>
      <c r="HV53" s="28">
        <v>2.6844262295081971</v>
      </c>
      <c r="HW53" s="29">
        <v>2.6844262295081971</v>
      </c>
      <c r="HX53" s="29">
        <v>0.44197031039136303</v>
      </c>
      <c r="HY53" s="29">
        <v>0.31765276430649858</v>
      </c>
      <c r="HZ53" s="29">
        <v>2.6844262295081971</v>
      </c>
      <c r="IA53" s="29">
        <v>2.6844262295081971</v>
      </c>
      <c r="IB53" s="29">
        <v>0.44197031039136303</v>
      </c>
      <c r="IC53" s="29">
        <v>0.31765276430649858</v>
      </c>
      <c r="ID53" s="29">
        <v>2.6844262295081971</v>
      </c>
      <c r="IE53" s="29">
        <v>2.6844262295081971</v>
      </c>
      <c r="IF53" s="29">
        <v>0.44197031039136303</v>
      </c>
      <c r="IG53" s="29">
        <v>0.31765276430649858</v>
      </c>
      <c r="IH53" s="29">
        <v>2.6844262295081971</v>
      </c>
      <c r="II53" s="29">
        <v>2.6844262295081971</v>
      </c>
      <c r="IJ53" s="29">
        <v>0.44197031039136303</v>
      </c>
      <c r="IK53" s="29">
        <v>0.31765276430649858</v>
      </c>
      <c r="IL53" s="29">
        <v>2.6844262295081971</v>
      </c>
      <c r="IM53" s="29">
        <v>2.6844262295081971</v>
      </c>
      <c r="IN53" s="29">
        <v>0.44197031039136303</v>
      </c>
      <c r="IO53" s="29">
        <v>0.31765276430649858</v>
      </c>
      <c r="IP53" s="29">
        <v>2.6844262295081971</v>
      </c>
      <c r="IQ53" s="29">
        <v>2.6844262295081971</v>
      </c>
      <c r="IR53" s="29">
        <v>0.44197031039136303</v>
      </c>
      <c r="IS53" s="29">
        <v>0.31765276430649858</v>
      </c>
      <c r="IT53" s="29">
        <v>2.6844262295081971</v>
      </c>
      <c r="IU53" s="29">
        <v>2.6844262295081971</v>
      </c>
      <c r="IV53" s="29">
        <v>0.44197031039136303</v>
      </c>
      <c r="IW53" s="29">
        <v>0.31765276430649858</v>
      </c>
      <c r="IX53" s="29">
        <v>2.6844262295081971</v>
      </c>
      <c r="IY53" s="29">
        <v>2.6844262295081971</v>
      </c>
      <c r="IZ53" s="29">
        <v>0.44197031039136303</v>
      </c>
      <c r="JA53" s="29">
        <v>0.31765276430649858</v>
      </c>
      <c r="JB53" s="29">
        <v>2.6844262295081971</v>
      </c>
      <c r="JC53" s="29">
        <v>2.6844262295081971</v>
      </c>
      <c r="JD53" s="29">
        <v>0.44197031039136303</v>
      </c>
      <c r="JE53" s="29">
        <v>0.31765276430649858</v>
      </c>
      <c r="JF53" s="29">
        <v>2.6844262295081971</v>
      </c>
      <c r="JG53" s="29">
        <v>2.6844262295081971</v>
      </c>
      <c r="JH53" s="29">
        <v>0.44197031039136303</v>
      </c>
      <c r="JI53" s="29">
        <v>0.31765276430649858</v>
      </c>
      <c r="JJ53" s="29">
        <v>2.6844262295081971</v>
      </c>
      <c r="JK53" s="29">
        <v>2.6844262295081971</v>
      </c>
      <c r="JL53" s="29">
        <v>0.44197031039136303</v>
      </c>
      <c r="JM53" s="29">
        <v>0.31765276430649858</v>
      </c>
      <c r="JN53" s="29">
        <v>2.6844262295081971</v>
      </c>
      <c r="JO53" s="29">
        <v>2.6844262295081971</v>
      </c>
      <c r="JP53" s="29">
        <v>0.44197031039136303</v>
      </c>
      <c r="JQ53" s="29">
        <v>0.31765276430649858</v>
      </c>
      <c r="JR53" s="29">
        <v>2.6844262295081971</v>
      </c>
      <c r="JS53" s="29">
        <v>2.6844262295081971</v>
      </c>
      <c r="JT53" s="29">
        <v>0.44197031039136303</v>
      </c>
      <c r="JU53" s="29">
        <v>0.31765276430649858</v>
      </c>
      <c r="JV53" s="29">
        <v>2.6844262295081971</v>
      </c>
      <c r="JW53" s="29">
        <v>2.6844262295081971</v>
      </c>
      <c r="JX53" s="29">
        <v>0.44197031039136303</v>
      </c>
      <c r="JY53" s="29">
        <v>0.31765276430649858</v>
      </c>
      <c r="JZ53" s="29">
        <v>2.6844262295081971</v>
      </c>
    </row>
    <row r="54" spans="1:286" ht="15" thickBot="1" x14ac:dyDescent="0.4">
      <c r="A54" s="2"/>
      <c r="B54" s="74" t="s">
        <v>517</v>
      </c>
      <c r="C54" s="74" t="s">
        <v>518</v>
      </c>
      <c r="D54" s="74" t="s">
        <v>866</v>
      </c>
      <c r="E54" s="87">
        <v>376743</v>
      </c>
      <c r="F54" s="84">
        <v>386810</v>
      </c>
      <c r="G54" s="22">
        <v>31.651594574000001</v>
      </c>
      <c r="H54" s="22">
        <v>12.290770462661177</v>
      </c>
      <c r="I54" s="22">
        <v>8.8336187321357258</v>
      </c>
      <c r="J54" s="22">
        <v>12.156242203451868</v>
      </c>
      <c r="K54" s="22">
        <v>31.758154018999999</v>
      </c>
      <c r="L54" s="22">
        <v>12.141327643106994</v>
      </c>
      <c r="M54" s="22">
        <v>8.7262112352495471</v>
      </c>
      <c r="N54" s="22">
        <v>11.538067605470053</v>
      </c>
      <c r="O54" s="22">
        <v>31.810317849</v>
      </c>
      <c r="P54" s="22">
        <v>12.044023000516273</v>
      </c>
      <c r="Q54" s="22">
        <v>8.6562764727279919</v>
      </c>
      <c r="R54" s="22">
        <v>11.257773694651135</v>
      </c>
      <c r="S54" s="22">
        <v>31.887570262000001</v>
      </c>
      <c r="T54" s="22">
        <v>11.949593810502721</v>
      </c>
      <c r="U54" s="22">
        <v>8.5884083545902197</v>
      </c>
      <c r="V54" s="22">
        <v>10.92204241420675</v>
      </c>
      <c r="W54" s="22">
        <v>31.983608666999999</v>
      </c>
      <c r="X54" s="22">
        <v>11.990906160745848</v>
      </c>
      <c r="Y54" s="22">
        <v>8.6181003541345049</v>
      </c>
      <c r="Z54" s="22">
        <v>10.815846326327645</v>
      </c>
      <c r="AA54" s="22">
        <v>32.101995508999998</v>
      </c>
      <c r="AB54" s="22">
        <v>11.942030193138926</v>
      </c>
      <c r="AC54" s="22">
        <v>8.5829722338660961</v>
      </c>
      <c r="AD54" s="22">
        <v>10.363117884208464</v>
      </c>
      <c r="AE54" s="22">
        <v>32.229604281</v>
      </c>
      <c r="AF54" s="22">
        <v>11.876849904954144</v>
      </c>
      <c r="AG54" s="22">
        <v>8.5361258773724735</v>
      </c>
      <c r="AH54" s="22">
        <v>9.8390088726606564</v>
      </c>
      <c r="AI54" s="22">
        <v>32.366768336999996</v>
      </c>
      <c r="AJ54" s="22">
        <v>11.830287751818672</v>
      </c>
      <c r="AK54" s="22">
        <v>8.5026607411228294</v>
      </c>
      <c r="AL54" s="22">
        <v>9.4490986855139738</v>
      </c>
      <c r="AM54" s="22">
        <v>32.512147345999999</v>
      </c>
      <c r="AN54" s="22">
        <v>11.723213296670467</v>
      </c>
      <c r="AO54" s="22">
        <v>8.4257042219522962</v>
      </c>
      <c r="AP54" s="22">
        <v>8.9243282652393603</v>
      </c>
      <c r="AQ54" s="22">
        <v>32.669735224</v>
      </c>
      <c r="AR54" s="22">
        <v>11.64757712303256</v>
      </c>
      <c r="AS54" s="22">
        <v>8.3713430147110834</v>
      </c>
      <c r="AT54" s="22">
        <v>8.4350218147910283</v>
      </c>
      <c r="AU54" s="22">
        <v>33.235159291999999</v>
      </c>
      <c r="AV54" s="22">
        <v>11.195798121277425</v>
      </c>
      <c r="AW54" s="22">
        <v>8.04664055079202</v>
      </c>
      <c r="AX54" s="22">
        <v>6.8370037400484733</v>
      </c>
      <c r="AY54" s="22">
        <v>33.587811535</v>
      </c>
      <c r="AZ54" s="22">
        <v>10.863584137093419</v>
      </c>
      <c r="BA54" s="22">
        <v>7.8078718191912939</v>
      </c>
      <c r="BB54" s="22">
        <v>5.9994134954207681</v>
      </c>
      <c r="BC54" s="22">
        <v>33.792489172000003</v>
      </c>
      <c r="BD54" s="22">
        <v>10.759028645664852</v>
      </c>
      <c r="BE54" s="22">
        <v>7.7327257288435067</v>
      </c>
      <c r="BF54" s="22">
        <v>6.0415156116967523</v>
      </c>
      <c r="BG54" s="22">
        <v>33.909483745999999</v>
      </c>
      <c r="BH54" s="22">
        <v>10.681868986626425</v>
      </c>
      <c r="BI54" s="22">
        <v>7.6772695626480907</v>
      </c>
      <c r="BJ54" s="22">
        <v>6.2575015063373129</v>
      </c>
      <c r="BK54" s="25">
        <v>31.595992891999998</v>
      </c>
      <c r="BL54" s="25">
        <v>12.48109158595677</v>
      </c>
      <c r="BM54" s="25">
        <v>8.9704062707991916</v>
      </c>
      <c r="BN54" s="25">
        <v>12.373342606018829</v>
      </c>
      <c r="BO54" s="25">
        <v>31.66150833</v>
      </c>
      <c r="BP54" s="25">
        <v>12.415428639231639</v>
      </c>
      <c r="BQ54" s="25">
        <v>8.9232130181092586</v>
      </c>
      <c r="BR54" s="25">
        <v>11.924892492111953</v>
      </c>
      <c r="BS54" s="25">
        <v>31.757732718</v>
      </c>
      <c r="BT54" s="25">
        <v>12.339106277440075</v>
      </c>
      <c r="BU54" s="25">
        <v>8.8683586339312281</v>
      </c>
      <c r="BV54" s="25">
        <v>11.578337692660348</v>
      </c>
      <c r="BW54" s="25">
        <v>31.865895217000002</v>
      </c>
      <c r="BX54" s="25">
        <v>12.242255551368814</v>
      </c>
      <c r="BY54" s="25">
        <v>8.798750110149653</v>
      </c>
      <c r="BZ54" s="25">
        <v>11.239657605054667</v>
      </c>
      <c r="CA54" s="25">
        <v>31.984833448</v>
      </c>
      <c r="CB54" s="25">
        <v>12.20015052260076</v>
      </c>
      <c r="CC54" s="25">
        <v>8.7684883969419634</v>
      </c>
      <c r="CD54" s="25">
        <v>11.145156959190405</v>
      </c>
      <c r="CE54" s="25">
        <v>32.118555470000004</v>
      </c>
      <c r="CF54" s="25">
        <v>12.099513702572105</v>
      </c>
      <c r="CG54" s="25">
        <v>8.6961587328864507</v>
      </c>
      <c r="CH54" s="25">
        <v>10.712703934116696</v>
      </c>
      <c r="CI54" s="25">
        <v>32.265378716000001</v>
      </c>
      <c r="CJ54" s="25">
        <v>11.998466383109008</v>
      </c>
      <c r="CK54" s="25">
        <v>8.6235340348048268</v>
      </c>
      <c r="CL54" s="25">
        <v>10.189282137761047</v>
      </c>
      <c r="CM54" s="25">
        <v>32.424862808</v>
      </c>
      <c r="CN54" s="25">
        <v>11.912169902827557</v>
      </c>
      <c r="CO54" s="25">
        <v>8.5615110552814944</v>
      </c>
      <c r="CP54" s="25">
        <v>9.8327515116215665</v>
      </c>
      <c r="CQ54" s="25">
        <v>32.597517695000001</v>
      </c>
      <c r="CR54" s="25">
        <v>11.789203270587844</v>
      </c>
      <c r="CS54" s="25">
        <v>8.4731325155243375</v>
      </c>
      <c r="CT54" s="25">
        <v>9.2847921953878938</v>
      </c>
      <c r="CU54" s="25">
        <v>32.779196861000003</v>
      </c>
      <c r="CV54" s="25">
        <v>11.673645983512078</v>
      </c>
      <c r="CW54" s="25">
        <v>8.3900792180237147</v>
      </c>
      <c r="CX54" s="25">
        <v>8.8695079567574808</v>
      </c>
      <c r="CY54" s="25">
        <v>33.037053686999997</v>
      </c>
      <c r="CZ54" s="25">
        <v>11.442812991617192</v>
      </c>
      <c r="DA54" s="25">
        <v>8.2241750017345669</v>
      </c>
      <c r="DB54" s="25">
        <v>7.7333505617538876</v>
      </c>
      <c r="DC54" s="25">
        <v>33.235630599000004</v>
      </c>
      <c r="DD54" s="25">
        <v>11.247757909108177</v>
      </c>
      <c r="DE54" s="25">
        <v>8.0839850733745493</v>
      </c>
      <c r="DF54" s="25">
        <v>6.7389585873895186</v>
      </c>
      <c r="DG54" s="25">
        <v>33.367055512</v>
      </c>
      <c r="DH54" s="25">
        <v>11.262257699048931</v>
      </c>
      <c r="DI54" s="25">
        <v>8.0944063579003469</v>
      </c>
      <c r="DJ54" s="25">
        <v>6.3325384816117349</v>
      </c>
      <c r="DK54" s="25">
        <v>33.439185381000001</v>
      </c>
      <c r="DL54" s="25">
        <v>11.2362503547144</v>
      </c>
      <c r="DM54" s="25">
        <v>8.0757143674523491</v>
      </c>
      <c r="DN54" s="25">
        <v>5.9554576014133502</v>
      </c>
      <c r="DO54" s="27">
        <v>31.651594574000001</v>
      </c>
      <c r="DP54" s="27">
        <v>12.482595003165361</v>
      </c>
      <c r="DQ54" s="27">
        <v>8.9714868063487234</v>
      </c>
      <c r="DR54" s="27">
        <v>12.163911138770269</v>
      </c>
      <c r="DS54" s="27">
        <v>31.758154028</v>
      </c>
      <c r="DT54" s="27">
        <v>12.412816266012497</v>
      </c>
      <c r="DU54" s="27">
        <v>8.9213354540400207</v>
      </c>
      <c r="DV54" s="27">
        <v>11.574938990592319</v>
      </c>
      <c r="DW54" s="27">
        <v>31.810317842</v>
      </c>
      <c r="DX54" s="27">
        <v>12.306998073162703</v>
      </c>
      <c r="DY54" s="27">
        <v>8.8452818353186835</v>
      </c>
      <c r="DZ54" s="27">
        <v>11.299721364559289</v>
      </c>
      <c r="EA54" s="27">
        <v>31.887570262000001</v>
      </c>
      <c r="EB54" s="27">
        <v>12.228530919739512</v>
      </c>
      <c r="EC54" s="27">
        <v>8.7888859471648679</v>
      </c>
      <c r="ED54" s="27">
        <v>10.978935225766676</v>
      </c>
      <c r="EE54" s="27">
        <v>31.983102199000001</v>
      </c>
      <c r="EF54" s="27">
        <v>12.170344653650993</v>
      </c>
      <c r="EG54" s="27">
        <v>8.7470663320614808</v>
      </c>
      <c r="EH54" s="27">
        <v>10.869993085477113</v>
      </c>
      <c r="EI54" s="27">
        <v>32.100718919000002</v>
      </c>
      <c r="EJ54" s="27">
        <v>12.037511287524845</v>
      </c>
      <c r="EK54" s="27">
        <v>8.6515963763878858</v>
      </c>
      <c r="EL54" s="27">
        <v>10.427914624305302</v>
      </c>
      <c r="EM54" s="27">
        <v>32.227712607000001</v>
      </c>
      <c r="EN54" s="27">
        <v>11.888732760730738</v>
      </c>
      <c r="EO54" s="27">
        <v>8.5446663197880479</v>
      </c>
      <c r="EP54" s="27">
        <v>9.9343122992736532</v>
      </c>
      <c r="EQ54" s="27">
        <v>32.364494911999998</v>
      </c>
      <c r="ER54" s="27">
        <v>11.811866908549092</v>
      </c>
      <c r="ES54" s="27">
        <v>8.4894213183655456</v>
      </c>
      <c r="ET54" s="27">
        <v>9.5450474796079234</v>
      </c>
      <c r="EU54" s="27">
        <v>32.507845654999997</v>
      </c>
      <c r="EV54" s="27">
        <v>11.673408632553262</v>
      </c>
      <c r="EW54" s="27">
        <v>8.3899086292162632</v>
      </c>
      <c r="EX54" s="27">
        <v>9.0647380111611255</v>
      </c>
      <c r="EY54" s="27">
        <v>32.657107388</v>
      </c>
      <c r="EZ54" s="27">
        <v>11.557806217710631</v>
      </c>
      <c r="FA54" s="27">
        <v>8.3068228975010463</v>
      </c>
      <c r="FB54" s="27">
        <v>8.6093085698740808</v>
      </c>
      <c r="FC54" s="27">
        <v>33.185081066999999</v>
      </c>
      <c r="FD54" s="27">
        <v>11.175658390485252</v>
      </c>
      <c r="FE54" s="27">
        <v>8.0321657297280051</v>
      </c>
      <c r="FF54" s="27">
        <v>7.1650392634307352</v>
      </c>
      <c r="FG54" s="27">
        <v>33.520997837000003</v>
      </c>
      <c r="FH54" s="27">
        <v>10.860290253172208</v>
      </c>
      <c r="FI54" s="27">
        <v>7.8055044399617906</v>
      </c>
      <c r="FJ54" s="27">
        <v>6.4186322267106277</v>
      </c>
      <c r="FK54" s="27">
        <v>33.711212021999998</v>
      </c>
      <c r="FL54" s="27">
        <v>10.860188475550924</v>
      </c>
      <c r="FM54" s="27">
        <v>7.8054312903814118</v>
      </c>
      <c r="FN54" s="27">
        <v>6.476973636347207</v>
      </c>
      <c r="FO54" s="27">
        <v>33.822791733999999</v>
      </c>
      <c r="FP54" s="27">
        <v>10.733912980822888</v>
      </c>
      <c r="FQ54" s="27">
        <v>7.7146746060036477</v>
      </c>
      <c r="FR54" s="27">
        <v>6.6663443232184747</v>
      </c>
      <c r="FS54" s="28">
        <v>31.647303941000001</v>
      </c>
      <c r="FT54" s="28">
        <v>12.289859061902797</v>
      </c>
      <c r="FU54" s="28">
        <v>8.832963690465542</v>
      </c>
      <c r="FV54" s="28">
        <v>12.180845066098541</v>
      </c>
      <c r="FW54" s="28">
        <v>31.757370973</v>
      </c>
      <c r="FX54" s="28">
        <v>12.115485564039252</v>
      </c>
      <c r="FY54" s="28">
        <v>8.7076380242027991</v>
      </c>
      <c r="FZ54" s="28">
        <v>11.593697726075581</v>
      </c>
      <c r="GA54" s="28">
        <v>31.825819595999999</v>
      </c>
      <c r="GB54" s="28">
        <v>11.999838560798411</v>
      </c>
      <c r="GC54" s="28">
        <v>8.6245202459278598</v>
      </c>
      <c r="GD54" s="28">
        <v>11.359958587443096</v>
      </c>
      <c r="GE54" s="28">
        <v>31.928763634999999</v>
      </c>
      <c r="GF54" s="28">
        <v>12.006013216858859</v>
      </c>
      <c r="GG54" s="28">
        <v>8.6289580928151448</v>
      </c>
      <c r="GH54" s="28">
        <v>11.072222427243787</v>
      </c>
      <c r="GI54" s="28">
        <v>32.060930493999997</v>
      </c>
      <c r="GJ54" s="28">
        <v>12.03681250890758</v>
      </c>
      <c r="GK54" s="28">
        <v>8.6510941504369718</v>
      </c>
      <c r="GL54" s="28">
        <v>11.019518867106211</v>
      </c>
      <c r="GM54" s="28">
        <v>32.228621316000002</v>
      </c>
      <c r="GN54" s="28">
        <v>11.979071403296681</v>
      </c>
      <c r="GO54" s="28">
        <v>8.6095944809338913</v>
      </c>
      <c r="GP54" s="28">
        <v>10.629530903855105</v>
      </c>
      <c r="GQ54" s="28">
        <v>32.420072537000003</v>
      </c>
      <c r="GR54" s="28">
        <v>11.916938085912951</v>
      </c>
      <c r="GS54" s="28">
        <v>8.5649380423486878</v>
      </c>
      <c r="GT54" s="28">
        <v>10.152942069750623</v>
      </c>
      <c r="GU54" s="28">
        <v>32.635257248000002</v>
      </c>
      <c r="GV54" s="28">
        <v>11.872646026917351</v>
      </c>
      <c r="GW54" s="28">
        <v>8.5331044674546632</v>
      </c>
      <c r="GX54" s="28">
        <v>9.8622675929207162</v>
      </c>
      <c r="GY54" s="28">
        <v>32.870981901999997</v>
      </c>
      <c r="GZ54" s="28">
        <v>11.784499112241976</v>
      </c>
      <c r="HA54" s="28">
        <v>8.4697515442980649</v>
      </c>
      <c r="HB54" s="28">
        <v>9.4495985814503385</v>
      </c>
      <c r="HC54" s="28">
        <v>33.103952046000003</v>
      </c>
      <c r="HD54" s="28">
        <v>11.742278724342906</v>
      </c>
      <c r="HE54" s="28">
        <v>8.4394069202115354</v>
      </c>
      <c r="HF54" s="28">
        <v>9.1770910414887084</v>
      </c>
      <c r="HG54" s="28">
        <v>33.722302515999999</v>
      </c>
      <c r="HH54" s="28">
        <v>11.138934785400618</v>
      </c>
      <c r="HI54" s="28">
        <v>8.0057717516797862</v>
      </c>
      <c r="HJ54" s="28">
        <v>7.1906119402220625</v>
      </c>
      <c r="HK54" s="28">
        <v>34.239011306000002</v>
      </c>
      <c r="HL54" s="28">
        <v>10.085439586279049</v>
      </c>
      <c r="HM54" s="28">
        <v>7.2486040091491528</v>
      </c>
      <c r="HN54" s="28">
        <v>2.8036608309039792</v>
      </c>
      <c r="HO54" s="28">
        <v>34.513922553</v>
      </c>
      <c r="HP54" s="28">
        <v>9.2982482899295196</v>
      </c>
      <c r="HQ54" s="28">
        <v>6.6828341249638932</v>
      </c>
      <c r="HR54" s="28">
        <v>-0.21501336336030619</v>
      </c>
      <c r="HS54" s="28">
        <v>34.640578929</v>
      </c>
      <c r="HT54" s="28">
        <v>8.8057017605248138</v>
      </c>
      <c r="HU54" s="28">
        <v>6.3288312362258852</v>
      </c>
      <c r="HV54" s="28">
        <v>-2.2544369135649021</v>
      </c>
      <c r="HW54" s="29">
        <v>31.656354592</v>
      </c>
      <c r="HX54" s="29">
        <v>12.269843400465422</v>
      </c>
      <c r="HY54" s="29">
        <v>8.8185780404896974</v>
      </c>
      <c r="HZ54" s="29">
        <v>12.080558310525376</v>
      </c>
      <c r="IA54" s="29">
        <v>31.788996153999999</v>
      </c>
      <c r="IB54" s="29">
        <v>12.144940951027968</v>
      </c>
      <c r="IC54" s="29">
        <v>8.7288081907970163</v>
      </c>
      <c r="ID54" s="29">
        <v>11.380393458762818</v>
      </c>
      <c r="IE54" s="29">
        <v>31.852120338999999</v>
      </c>
      <c r="IF54" s="29">
        <v>12.182330630603497</v>
      </c>
      <c r="IG54" s="29">
        <v>8.7556808896965972</v>
      </c>
      <c r="IH54" s="29">
        <v>11.190249744295134</v>
      </c>
      <c r="II54" s="29">
        <v>31.93683622</v>
      </c>
      <c r="IJ54" s="29">
        <v>12.221021902874503</v>
      </c>
      <c r="IK54" s="29">
        <v>8.7834890688942853</v>
      </c>
      <c r="IL54" s="29">
        <v>10.9822871791715</v>
      </c>
      <c r="IM54" s="29">
        <v>32.048759631999999</v>
      </c>
      <c r="IN54" s="29">
        <v>12.230839342352855</v>
      </c>
      <c r="IO54" s="29">
        <v>8.7905450559490461</v>
      </c>
      <c r="IP54" s="29">
        <v>10.98417361945182</v>
      </c>
      <c r="IQ54" s="29">
        <v>32.188951216</v>
      </c>
      <c r="IR54" s="29">
        <v>12.162204711508416</v>
      </c>
      <c r="IS54" s="29">
        <v>8.7412159953712294</v>
      </c>
      <c r="IT54" s="29">
        <v>10.6812686265826</v>
      </c>
      <c r="IU54" s="29">
        <v>32.355465135000003</v>
      </c>
      <c r="IV54" s="29">
        <v>12.052632131595596</v>
      </c>
      <c r="IW54" s="29">
        <v>8.6624640247452351</v>
      </c>
      <c r="IX54" s="29">
        <v>10.298326703609376</v>
      </c>
      <c r="IY54" s="29">
        <v>32.535779994000002</v>
      </c>
      <c r="IZ54" s="29">
        <v>11.987081636414624</v>
      </c>
      <c r="JA54" s="29">
        <v>8.615351593194216</v>
      </c>
      <c r="JB54" s="29">
        <v>10.079096533166464</v>
      </c>
      <c r="JC54" s="29">
        <v>32.736480294000003</v>
      </c>
      <c r="JD54" s="29">
        <v>11.836399579713859</v>
      </c>
      <c r="JE54" s="29">
        <v>8.5070534321706788</v>
      </c>
      <c r="JF54" s="29">
        <v>9.6534118856231572</v>
      </c>
      <c r="JG54" s="29">
        <v>32.972730186</v>
      </c>
      <c r="JH54" s="29">
        <v>11.588985979046969</v>
      </c>
      <c r="JI54" s="29">
        <v>8.3292324058911777</v>
      </c>
      <c r="JJ54" s="29">
        <v>8.619035513385235</v>
      </c>
      <c r="JK54" s="29">
        <v>33.599181315999999</v>
      </c>
      <c r="JL54" s="29">
        <v>10.317605705223196</v>
      </c>
      <c r="JM54" s="29">
        <v>7.41546637009737</v>
      </c>
      <c r="JN54" s="29">
        <v>3.7379019097949922</v>
      </c>
      <c r="JO54" s="29">
        <v>33.946587223999998</v>
      </c>
      <c r="JP54" s="29">
        <v>9.1309332185532401</v>
      </c>
      <c r="JQ54" s="29">
        <v>6.5625814887952973</v>
      </c>
      <c r="JR54" s="29">
        <v>-0.17946709726813737</v>
      </c>
      <c r="JS54" s="29">
        <v>34.027013019000002</v>
      </c>
      <c r="JT54" s="29">
        <v>8.7220683110280834</v>
      </c>
      <c r="JU54" s="29">
        <v>6.2687222293616012</v>
      </c>
      <c r="JV54" s="29">
        <v>-1.9706449525956344</v>
      </c>
      <c r="JW54" s="29">
        <v>33.895932078000001</v>
      </c>
      <c r="JX54" s="29">
        <v>8.6803668954432265</v>
      </c>
      <c r="JY54" s="29">
        <v>6.2387506008956652</v>
      </c>
      <c r="JZ54" s="29">
        <v>-1.0105074527317797</v>
      </c>
    </row>
    <row r="55" spans="1:286" ht="15" thickBot="1" x14ac:dyDescent="0.4">
      <c r="A55" s="2"/>
      <c r="B55" s="74" t="s">
        <v>519</v>
      </c>
      <c r="C55" s="74" t="s">
        <v>463</v>
      </c>
      <c r="D55" s="74" t="s">
        <v>863</v>
      </c>
      <c r="E55" s="87">
        <v>387613</v>
      </c>
      <c r="F55" s="84">
        <v>397710</v>
      </c>
      <c r="G55" s="22">
        <v>27.277996464214972</v>
      </c>
      <c r="H55" s="22">
        <v>4.4247586925160194</v>
      </c>
      <c r="I55" s="22">
        <v>3.2277998624648601</v>
      </c>
      <c r="J55" s="22">
        <v>13.577550245362801</v>
      </c>
      <c r="K55" s="22">
        <v>21.182542909213559</v>
      </c>
      <c r="L55" s="22">
        <v>3.4360163141048208</v>
      </c>
      <c r="M55" s="22">
        <v>2.5065260631847219</v>
      </c>
      <c r="N55" s="22">
        <v>12.585206264067665</v>
      </c>
      <c r="O55" s="22">
        <v>15.869584099478363</v>
      </c>
      <c r="P55" s="22">
        <v>2.5742022616249982</v>
      </c>
      <c r="Q55" s="22">
        <v>1.8778447105112543</v>
      </c>
      <c r="R55" s="22">
        <v>12.489117768309622</v>
      </c>
      <c r="S55" s="22">
        <v>9.7087659557893868</v>
      </c>
      <c r="T55" s="22">
        <v>1.5748571055370213</v>
      </c>
      <c r="U55" s="22">
        <v>1.148836332533133</v>
      </c>
      <c r="V55" s="22">
        <v>9.7087659557893868</v>
      </c>
      <c r="W55" s="22">
        <v>5.0414616772467538</v>
      </c>
      <c r="X55" s="22">
        <v>0.81777455351781614</v>
      </c>
      <c r="Y55" s="22">
        <v>0.59655515132083392</v>
      </c>
      <c r="Z55" s="22">
        <v>5.0414616772467538</v>
      </c>
      <c r="AA55" s="22">
        <v>2.6914375645502386</v>
      </c>
      <c r="AB55" s="22">
        <v>0.43657758276824887</v>
      </c>
      <c r="AC55" s="22">
        <v>0.31847726837580376</v>
      </c>
      <c r="AD55" s="22">
        <v>2.6914375645502386</v>
      </c>
      <c r="AE55" s="22">
        <v>2.6914375645502386</v>
      </c>
      <c r="AF55" s="22">
        <v>0.43657758276824887</v>
      </c>
      <c r="AG55" s="22">
        <v>0.31847726837580376</v>
      </c>
      <c r="AH55" s="22">
        <v>2.6914375645502386</v>
      </c>
      <c r="AI55" s="22">
        <v>2.6914375645502386</v>
      </c>
      <c r="AJ55" s="22">
        <v>0.43657758276824887</v>
      </c>
      <c r="AK55" s="22">
        <v>0.31847726837580376</v>
      </c>
      <c r="AL55" s="22">
        <v>2.6914375645502386</v>
      </c>
      <c r="AM55" s="22">
        <v>2.6914375645502386</v>
      </c>
      <c r="AN55" s="22">
        <v>0.43657758276824887</v>
      </c>
      <c r="AO55" s="22">
        <v>0.31847726837580376</v>
      </c>
      <c r="AP55" s="22">
        <v>2.6914375645502386</v>
      </c>
      <c r="AQ55" s="22">
        <v>2.6914375645502386</v>
      </c>
      <c r="AR55" s="22">
        <v>0.43657758276824887</v>
      </c>
      <c r="AS55" s="22">
        <v>0.31847726837580376</v>
      </c>
      <c r="AT55" s="22">
        <v>2.6914375645502386</v>
      </c>
      <c r="AU55" s="22">
        <v>2.6914375645502386</v>
      </c>
      <c r="AV55" s="22">
        <v>0.43657758276824887</v>
      </c>
      <c r="AW55" s="22">
        <v>0.31847726837580376</v>
      </c>
      <c r="AX55" s="22">
        <v>2.6914375645502386</v>
      </c>
      <c r="AY55" s="22">
        <v>2.6914375645502386</v>
      </c>
      <c r="AZ55" s="22">
        <v>0.43657758276824887</v>
      </c>
      <c r="BA55" s="22">
        <v>0.31847726837580376</v>
      </c>
      <c r="BB55" s="22">
        <v>2.6914375645502386</v>
      </c>
      <c r="BC55" s="22">
        <v>8.6653299434936901</v>
      </c>
      <c r="BD55" s="22">
        <v>1.4056015456007755</v>
      </c>
      <c r="BE55" s="22">
        <v>1.0253667580210424</v>
      </c>
      <c r="BF55" s="22">
        <v>6.8424771942396276</v>
      </c>
      <c r="BG55" s="22">
        <v>11.634847203246181</v>
      </c>
      <c r="BH55" s="22">
        <v>1.8872863835947715</v>
      </c>
      <c r="BI55" s="22">
        <v>1.3767491410780366</v>
      </c>
      <c r="BJ55" s="22">
        <v>5.619062926003668</v>
      </c>
      <c r="BK55" s="25">
        <v>27.339265728157894</v>
      </c>
      <c r="BL55" s="25">
        <v>4.6419101523722368</v>
      </c>
      <c r="BM55" s="25">
        <v>3.3862088291376575</v>
      </c>
      <c r="BN55" s="25">
        <v>14.12141602115268</v>
      </c>
      <c r="BO55" s="25">
        <v>23.030253620574758</v>
      </c>
      <c r="BP55" s="25">
        <v>3.7357331221950267</v>
      </c>
      <c r="BQ55" s="25">
        <v>2.7251653018777304</v>
      </c>
      <c r="BR55" s="25">
        <v>13.616651470392044</v>
      </c>
      <c r="BS55" s="25">
        <v>16.664366835722209</v>
      </c>
      <c r="BT55" s="25">
        <v>2.7031238202691639</v>
      </c>
      <c r="BU55" s="25">
        <v>1.9718911926311122</v>
      </c>
      <c r="BV55" s="25">
        <v>13.473212031951626</v>
      </c>
      <c r="BW55" s="25">
        <v>12.018075433420432</v>
      </c>
      <c r="BX55" s="25">
        <v>1.9494497629655976</v>
      </c>
      <c r="BY55" s="25">
        <v>1.4220964608590865</v>
      </c>
      <c r="BZ55" s="25">
        <v>12.018075433420432</v>
      </c>
      <c r="CA55" s="25">
        <v>7.5903782510420879</v>
      </c>
      <c r="CB55" s="25">
        <v>1.2312338330948447</v>
      </c>
      <c r="CC55" s="25">
        <v>0.89816793938333706</v>
      </c>
      <c r="CD55" s="25">
        <v>7.5903782510420879</v>
      </c>
      <c r="CE55" s="25">
        <v>2.4644011277266653</v>
      </c>
      <c r="CF55" s="25">
        <v>0.39975004491476895</v>
      </c>
      <c r="CG55" s="25">
        <v>0.29161209224327467</v>
      </c>
      <c r="CH55" s="25">
        <v>2.4644011277266653</v>
      </c>
      <c r="CI55" s="25">
        <v>1.75594149664221</v>
      </c>
      <c r="CJ55" s="25">
        <v>0.28483094097507822</v>
      </c>
      <c r="CK55" s="25">
        <v>0.20778020588108392</v>
      </c>
      <c r="CL55" s="25">
        <v>1.75594149664221</v>
      </c>
      <c r="CM55" s="25">
        <v>1.3151726140540836</v>
      </c>
      <c r="CN55" s="25">
        <v>0.21333390316363526</v>
      </c>
      <c r="CO55" s="25">
        <v>0.15562411221551167</v>
      </c>
      <c r="CP55" s="25">
        <v>1.3151726140540836</v>
      </c>
      <c r="CQ55" s="25">
        <v>0.67275226020161705</v>
      </c>
      <c r="CR55" s="25">
        <v>0.10912701800302736</v>
      </c>
      <c r="CS55" s="25">
        <v>7.9606640311740973E-2</v>
      </c>
      <c r="CT55" s="25">
        <v>0.67275226020161705</v>
      </c>
      <c r="CU55" s="25">
        <v>0.1092654577678157</v>
      </c>
      <c r="CV55" s="25">
        <v>1.772392941996806E-2</v>
      </c>
      <c r="CW55" s="25">
        <v>1.2929359750368505E-2</v>
      </c>
      <c r="CX55" s="25">
        <v>0.1092654577678157</v>
      </c>
      <c r="CY55" s="25">
        <v>2.6914375645502386</v>
      </c>
      <c r="CZ55" s="25">
        <v>0.43657758276824887</v>
      </c>
      <c r="DA55" s="25">
        <v>0.31847726837580376</v>
      </c>
      <c r="DB55" s="25">
        <v>2.6914375645502386</v>
      </c>
      <c r="DC55" s="25">
        <v>1.5655227869199524</v>
      </c>
      <c r="DD55" s="25">
        <v>0.25394315776979171</v>
      </c>
      <c r="DE55" s="25">
        <v>0.1852479980681474</v>
      </c>
      <c r="DF55" s="25">
        <v>1.5655227869199524</v>
      </c>
      <c r="DG55" s="25">
        <v>9.3691094427938761</v>
      </c>
      <c r="DH55" s="25">
        <v>1.5197614862411479</v>
      </c>
      <c r="DI55" s="25">
        <v>1.1086448453258355</v>
      </c>
      <c r="DJ55" s="25">
        <v>9.2433331925844122</v>
      </c>
      <c r="DK55" s="25">
        <v>12.537801269013809</v>
      </c>
      <c r="DL55" s="25">
        <v>2.0337543933215616</v>
      </c>
      <c r="DM55" s="25">
        <v>1.4835955149721141</v>
      </c>
      <c r="DN55" s="25">
        <v>8.8475688695769321</v>
      </c>
      <c r="DO55" s="27">
        <v>27.394243941157896</v>
      </c>
      <c r="DP55" s="27">
        <v>4.6391149689892579</v>
      </c>
      <c r="DQ55" s="27">
        <v>3.3841697817757299</v>
      </c>
      <c r="DR55" s="27">
        <v>13.584811544004669</v>
      </c>
      <c r="DS55" s="27">
        <v>22.06453956831141</v>
      </c>
      <c r="DT55" s="27">
        <v>3.579084826824698</v>
      </c>
      <c r="DU55" s="27">
        <v>2.6108925513417707</v>
      </c>
      <c r="DV55" s="27">
        <v>12.602061741352809</v>
      </c>
      <c r="DW55" s="27">
        <v>17.532247816484077</v>
      </c>
      <c r="DX55" s="27">
        <v>2.8439026314524991</v>
      </c>
      <c r="DY55" s="27">
        <v>2.0745873753956348</v>
      </c>
      <c r="DZ55" s="27">
        <v>12.512953090160545</v>
      </c>
      <c r="EA55" s="27">
        <v>12.168439941903204</v>
      </c>
      <c r="EB55" s="27">
        <v>1.9738403616969911</v>
      </c>
      <c r="EC55" s="27">
        <v>1.4398890630554022</v>
      </c>
      <c r="ED55" s="27">
        <v>12.168439941903204</v>
      </c>
      <c r="EE55" s="27">
        <v>7.2557737934971867</v>
      </c>
      <c r="EF55" s="27">
        <v>1.1769577067664803</v>
      </c>
      <c r="EG55" s="27">
        <v>0.85857426088644229</v>
      </c>
      <c r="EH55" s="27">
        <v>7.2557737934971867</v>
      </c>
      <c r="EI55" s="27">
        <v>1.291356291243493</v>
      </c>
      <c r="EJ55" s="27">
        <v>0.20947066190549618</v>
      </c>
      <c r="EK55" s="27">
        <v>0.15280593150369542</v>
      </c>
      <c r="EL55" s="27">
        <v>1.291356291243493</v>
      </c>
      <c r="EM55" s="27">
        <v>0.4682414486900226</v>
      </c>
      <c r="EN55" s="27">
        <v>7.5953357608410293E-2</v>
      </c>
      <c r="EO55" s="27">
        <v>5.54069169143247E-2</v>
      </c>
      <c r="EP55" s="27">
        <v>0.4682414486900226</v>
      </c>
      <c r="EQ55" s="27">
        <v>2.6914375645502386</v>
      </c>
      <c r="ER55" s="27">
        <v>0.43657758276824887</v>
      </c>
      <c r="ES55" s="27">
        <v>0.31847726837580376</v>
      </c>
      <c r="ET55" s="27">
        <v>2.6914375645502386</v>
      </c>
      <c r="EU55" s="27">
        <v>2.6914375645502386</v>
      </c>
      <c r="EV55" s="27">
        <v>0.43657758276824887</v>
      </c>
      <c r="EW55" s="27">
        <v>0.31847726837580376</v>
      </c>
      <c r="EX55" s="27">
        <v>2.6914375645502386</v>
      </c>
      <c r="EY55" s="27">
        <v>2.6914375645502386</v>
      </c>
      <c r="EZ55" s="27">
        <v>0.43657758276824887</v>
      </c>
      <c r="FA55" s="27">
        <v>0.31847726837580376</v>
      </c>
      <c r="FB55" s="27">
        <v>2.6914375645502386</v>
      </c>
      <c r="FC55" s="27">
        <v>2.6914375645502386</v>
      </c>
      <c r="FD55" s="27">
        <v>0.43657758276824887</v>
      </c>
      <c r="FE55" s="27">
        <v>0.31847726837580376</v>
      </c>
      <c r="FF55" s="27">
        <v>2.6914375645502386</v>
      </c>
      <c r="FG55" s="27">
        <v>1.9514301333685651</v>
      </c>
      <c r="FH55" s="27">
        <v>0.31654111608921448</v>
      </c>
      <c r="FI55" s="27">
        <v>0.23091233714177073</v>
      </c>
      <c r="FJ55" s="27">
        <v>1.9514301333685651</v>
      </c>
      <c r="FK55" s="27">
        <v>13.587647846450947</v>
      </c>
      <c r="FL55" s="27">
        <v>2.2040498098275796</v>
      </c>
      <c r="FM55" s="27">
        <v>1.607823650374445</v>
      </c>
      <c r="FN55" s="27">
        <v>8.4209158084604034</v>
      </c>
      <c r="FO55" s="27">
        <v>17.483103837597962</v>
      </c>
      <c r="FP55" s="27">
        <v>2.8359309958506533</v>
      </c>
      <c r="FQ55" s="27">
        <v>2.0687721782092261</v>
      </c>
      <c r="FR55" s="27">
        <v>8.1831077758638919</v>
      </c>
      <c r="FS55" s="28">
        <v>27.241071700163129</v>
      </c>
      <c r="FT55" s="28">
        <v>4.4187691334616428</v>
      </c>
      <c r="FU55" s="28">
        <v>3.2234305625243587</v>
      </c>
      <c r="FV55" s="28">
        <v>13.586017820441748</v>
      </c>
      <c r="FW55" s="28">
        <v>21.132267880374041</v>
      </c>
      <c r="FX55" s="28">
        <v>3.4278612111020772</v>
      </c>
      <c r="FY55" s="28">
        <v>2.5005770290836837</v>
      </c>
      <c r="FZ55" s="28">
        <v>12.602670904856845</v>
      </c>
      <c r="GA55" s="28">
        <v>15.842436994144267</v>
      </c>
      <c r="GB55" s="28">
        <v>2.5697987347581601</v>
      </c>
      <c r="GC55" s="28">
        <v>1.8746323989700213</v>
      </c>
      <c r="GD55" s="28">
        <v>12.511297983525385</v>
      </c>
      <c r="GE55" s="28">
        <v>8.2889135868482953</v>
      </c>
      <c r="GF55" s="28">
        <v>1.3445431189580088</v>
      </c>
      <c r="GG55" s="28">
        <v>0.98082548587140206</v>
      </c>
      <c r="GH55" s="28">
        <v>8.2889135868482953</v>
      </c>
      <c r="GI55" s="28">
        <v>5.2105258579117661</v>
      </c>
      <c r="GJ55" s="28">
        <v>0.84519842256816868</v>
      </c>
      <c r="GK55" s="28">
        <v>0.61656048198410862</v>
      </c>
      <c r="GL55" s="28">
        <v>5.2105258579117661</v>
      </c>
      <c r="GM55" s="28">
        <v>2.6914375645502386</v>
      </c>
      <c r="GN55" s="28">
        <v>0.43657758276824887</v>
      </c>
      <c r="GO55" s="28">
        <v>0.31847726837580376</v>
      </c>
      <c r="GP55" s="28">
        <v>2.6914375645502386</v>
      </c>
      <c r="GQ55" s="28">
        <v>2.6914375645502386</v>
      </c>
      <c r="GR55" s="28">
        <v>0.43657758276824887</v>
      </c>
      <c r="GS55" s="28">
        <v>0.31847726837580376</v>
      </c>
      <c r="GT55" s="28">
        <v>2.6914375645502386</v>
      </c>
      <c r="GU55" s="28">
        <v>2.6914375645502386</v>
      </c>
      <c r="GV55" s="28">
        <v>0.43657758276824887</v>
      </c>
      <c r="GW55" s="28">
        <v>0.31847726837580376</v>
      </c>
      <c r="GX55" s="28">
        <v>2.6914375645502386</v>
      </c>
      <c r="GY55" s="28">
        <v>2.6914375645502386</v>
      </c>
      <c r="GZ55" s="28">
        <v>0.43657758276824887</v>
      </c>
      <c r="HA55" s="28">
        <v>0.31847726837580376</v>
      </c>
      <c r="HB55" s="28">
        <v>2.6914375645502386</v>
      </c>
      <c r="HC55" s="28">
        <v>2.6914375645502386</v>
      </c>
      <c r="HD55" s="28">
        <v>0.43657758276824887</v>
      </c>
      <c r="HE55" s="28">
        <v>0.31847726837580376</v>
      </c>
      <c r="HF55" s="28">
        <v>2.6914375645502386</v>
      </c>
      <c r="HG55" s="28">
        <v>2.6914375645502386</v>
      </c>
      <c r="HH55" s="28">
        <v>0.43657758276824887</v>
      </c>
      <c r="HI55" s="28">
        <v>0.31847726837580376</v>
      </c>
      <c r="HJ55" s="28">
        <v>2.6914375645502386</v>
      </c>
      <c r="HK55" s="28">
        <v>2.6914375645502386</v>
      </c>
      <c r="HL55" s="28">
        <v>0.43657758276824887</v>
      </c>
      <c r="HM55" s="28">
        <v>0.31847726837580376</v>
      </c>
      <c r="HN55" s="28">
        <v>2.6914375645502386</v>
      </c>
      <c r="HO55" s="28">
        <v>2.6914375645502386</v>
      </c>
      <c r="HP55" s="28">
        <v>0.43657758276824887</v>
      </c>
      <c r="HQ55" s="28">
        <v>0.31847726837580376</v>
      </c>
      <c r="HR55" s="28">
        <v>1.1423930064463477</v>
      </c>
      <c r="HS55" s="28">
        <v>0.51981160801612192</v>
      </c>
      <c r="HT55" s="28">
        <v>8.4318543484577638E-2</v>
      </c>
      <c r="HU55" s="28">
        <v>6.1509203546645533E-2</v>
      </c>
      <c r="HV55" s="28">
        <v>-1.2960644849096248</v>
      </c>
      <c r="HW55" s="29">
        <v>27.230859008898051</v>
      </c>
      <c r="HX55" s="29">
        <v>4.4171125347261597</v>
      </c>
      <c r="HY55" s="29">
        <v>3.2222220968108282</v>
      </c>
      <c r="HZ55" s="29">
        <v>13.577362201816362</v>
      </c>
      <c r="IA55" s="29">
        <v>25.580751719081142</v>
      </c>
      <c r="IB55" s="29">
        <v>4.1494489405989379</v>
      </c>
      <c r="IC55" s="29">
        <v>3.0269652314427815</v>
      </c>
      <c r="ID55" s="29">
        <v>12.570650350361554</v>
      </c>
      <c r="IE55" s="29">
        <v>24.758882883484965</v>
      </c>
      <c r="IF55" s="29">
        <v>4.0161337508567989</v>
      </c>
      <c r="IG55" s="29">
        <v>2.9297136566073037</v>
      </c>
      <c r="IH55" s="29">
        <v>12.471164102992367</v>
      </c>
      <c r="II55" s="29">
        <v>22.745495794915715</v>
      </c>
      <c r="IJ55" s="29">
        <v>3.6895426086798664</v>
      </c>
      <c r="IK55" s="29">
        <v>2.6914699653560819</v>
      </c>
      <c r="IL55" s="29">
        <v>12.203312027184026</v>
      </c>
      <c r="IM55" s="29">
        <v>22.761925180224132</v>
      </c>
      <c r="IN55" s="29">
        <v>3.6922076161906441</v>
      </c>
      <c r="IO55" s="29">
        <v>2.6934140512316138</v>
      </c>
      <c r="IP55" s="29">
        <v>12.27982197512069</v>
      </c>
      <c r="IQ55" s="29">
        <v>20.837524719377274</v>
      </c>
      <c r="IR55" s="29">
        <v>3.3800509782137866</v>
      </c>
      <c r="IS55" s="29">
        <v>2.4657001298298882</v>
      </c>
      <c r="IT55" s="29">
        <v>11.901849869476415</v>
      </c>
      <c r="IU55" s="29">
        <v>19.564047572883815</v>
      </c>
      <c r="IV55" s="29">
        <v>3.1734804890262995</v>
      </c>
      <c r="IW55" s="29">
        <v>2.315009833946311</v>
      </c>
      <c r="IX55" s="29">
        <v>11.670231950060145</v>
      </c>
      <c r="IY55" s="29">
        <v>18.72817027713911</v>
      </c>
      <c r="IZ55" s="29">
        <v>3.0378929895897051</v>
      </c>
      <c r="JA55" s="29">
        <v>2.2161006408249713</v>
      </c>
      <c r="JB55" s="29">
        <v>11.418419877623414</v>
      </c>
      <c r="JC55" s="29">
        <v>17.709924454057536</v>
      </c>
      <c r="JD55" s="29">
        <v>2.8727235255233494</v>
      </c>
      <c r="JE55" s="29">
        <v>2.0956118163612749</v>
      </c>
      <c r="JF55" s="29">
        <v>11.002731661101947</v>
      </c>
      <c r="JG55" s="29">
        <v>16.065293626010064</v>
      </c>
      <c r="JH55" s="29">
        <v>2.6059482672330487</v>
      </c>
      <c r="JI55" s="29">
        <v>1.9010029796184011</v>
      </c>
      <c r="JJ55" s="29">
        <v>10.162636753294066</v>
      </c>
      <c r="JK55" s="29">
        <v>8.3852728701913435</v>
      </c>
      <c r="JL55" s="29">
        <v>1.3601735402441211</v>
      </c>
      <c r="JM55" s="29">
        <v>0.99222766058500056</v>
      </c>
      <c r="JN55" s="29">
        <v>6.0327960474559212</v>
      </c>
      <c r="JO55" s="29">
        <v>0.89744536711583756</v>
      </c>
      <c r="JP55" s="29">
        <v>0.14557444475122716</v>
      </c>
      <c r="JQ55" s="29">
        <v>0.10619453068506701</v>
      </c>
      <c r="JR55" s="29">
        <v>0.89744536711583756</v>
      </c>
      <c r="JS55" s="29">
        <v>1.8608795642470026</v>
      </c>
      <c r="JT55" s="29">
        <v>0.30185292524798008</v>
      </c>
      <c r="JU55" s="29">
        <v>0.22019750641950253</v>
      </c>
      <c r="JV55" s="29">
        <v>-0.54820169974515665</v>
      </c>
      <c r="JW55" s="29">
        <v>1.1693881253692433</v>
      </c>
      <c r="JX55" s="29">
        <v>0.18968622858502454</v>
      </c>
      <c r="JY55" s="29">
        <v>0.13837346284528568</v>
      </c>
      <c r="JZ55" s="29">
        <v>-0.53919393193875464</v>
      </c>
    </row>
    <row r="56" spans="1:286" ht="15" thickBot="1" x14ac:dyDescent="0.4">
      <c r="A56" s="2"/>
      <c r="B56" s="74" t="s">
        <v>520</v>
      </c>
      <c r="C56" s="74" t="s">
        <v>489</v>
      </c>
      <c r="D56" s="74" t="s">
        <v>867</v>
      </c>
      <c r="E56" s="87">
        <v>371891</v>
      </c>
      <c r="F56" s="84">
        <v>408910</v>
      </c>
      <c r="G56" s="22">
        <v>33.872269760999998</v>
      </c>
      <c r="H56" s="22">
        <v>12.056872691324047</v>
      </c>
      <c r="I56" s="22">
        <v>8.7953207664490485</v>
      </c>
      <c r="J56" s="22">
        <v>20.343552354338055</v>
      </c>
      <c r="K56" s="22">
        <v>33.929567566000003</v>
      </c>
      <c r="L56" s="22">
        <v>11.936860279759596</v>
      </c>
      <c r="M56" s="22">
        <v>8.707773383086197</v>
      </c>
      <c r="N56" s="22">
        <v>19.953747024395824</v>
      </c>
      <c r="O56" s="22">
        <v>33.948719060999998</v>
      </c>
      <c r="P56" s="22">
        <v>11.910564224034209</v>
      </c>
      <c r="Q56" s="22">
        <v>8.6885907765414974</v>
      </c>
      <c r="R56" s="22">
        <v>19.867117556948465</v>
      </c>
      <c r="S56" s="22">
        <v>33.986283538999999</v>
      </c>
      <c r="T56" s="22">
        <v>11.912621894445259</v>
      </c>
      <c r="U56" s="22">
        <v>8.6900918184584306</v>
      </c>
      <c r="V56" s="22">
        <v>19.77393927109577</v>
      </c>
      <c r="W56" s="22">
        <v>34.036354639000002</v>
      </c>
      <c r="X56" s="22">
        <v>11.878746482670371</v>
      </c>
      <c r="Y56" s="22">
        <v>8.6653801771992445</v>
      </c>
      <c r="Z56" s="22">
        <v>19.682316588471821</v>
      </c>
      <c r="AA56" s="22">
        <v>34.098695505000002</v>
      </c>
      <c r="AB56" s="22">
        <v>11.777243383527781</v>
      </c>
      <c r="AC56" s="22">
        <v>8.5913350795521435</v>
      </c>
      <c r="AD56" s="22">
        <v>19.384436745652387</v>
      </c>
      <c r="AE56" s="22">
        <v>34.167456551000001</v>
      </c>
      <c r="AF56" s="22">
        <v>11.709372664221764</v>
      </c>
      <c r="AG56" s="22">
        <v>8.5418243347488403</v>
      </c>
      <c r="AH56" s="22">
        <v>19.135629432853477</v>
      </c>
      <c r="AI56" s="22">
        <v>34.240604439999998</v>
      </c>
      <c r="AJ56" s="22">
        <v>11.642350936486936</v>
      </c>
      <c r="AK56" s="22">
        <v>8.492932917476633</v>
      </c>
      <c r="AL56" s="22">
        <v>19.01101944241362</v>
      </c>
      <c r="AM56" s="22">
        <v>34.317863127999999</v>
      </c>
      <c r="AN56" s="22">
        <v>11.541175120354609</v>
      </c>
      <c r="AO56" s="22">
        <v>8.4191265682289185</v>
      </c>
      <c r="AP56" s="22">
        <v>18.783662713032101</v>
      </c>
      <c r="AQ56" s="22">
        <v>34.401097411999999</v>
      </c>
      <c r="AR56" s="22">
        <v>11.409474492770258</v>
      </c>
      <c r="AS56" s="22">
        <v>8.3230527940087971</v>
      </c>
      <c r="AT56" s="22">
        <v>18.56360616979465</v>
      </c>
      <c r="AU56" s="22">
        <v>34.7069774</v>
      </c>
      <c r="AV56" s="22">
        <v>11.082632180424524</v>
      </c>
      <c r="AW56" s="22">
        <v>8.0846258776163538</v>
      </c>
      <c r="AX56" s="22">
        <v>17.671933906572082</v>
      </c>
      <c r="AY56" s="22">
        <v>35.039174737000003</v>
      </c>
      <c r="AZ56" s="22">
        <v>11.041031593437147</v>
      </c>
      <c r="BA56" s="22">
        <v>8.0542788285934463</v>
      </c>
      <c r="BB56" s="22">
        <v>17.138098494209814</v>
      </c>
      <c r="BC56" s="22">
        <v>35.285700953999999</v>
      </c>
      <c r="BD56" s="22">
        <v>11.424698013386147</v>
      </c>
      <c r="BE56" s="22">
        <v>8.3341581403485439</v>
      </c>
      <c r="BF56" s="22">
        <v>16.831525344285705</v>
      </c>
      <c r="BG56" s="22">
        <v>35.528254548</v>
      </c>
      <c r="BH56" s="22">
        <v>11.272939149826421</v>
      </c>
      <c r="BI56" s="22">
        <v>8.2234521622452803</v>
      </c>
      <c r="BJ56" s="22">
        <v>16.791634249201735</v>
      </c>
      <c r="BK56" s="25">
        <v>33.849695570000002</v>
      </c>
      <c r="BL56" s="25">
        <v>12.150139532401838</v>
      </c>
      <c r="BM56" s="25">
        <v>8.8633576285072238</v>
      </c>
      <c r="BN56" s="25">
        <v>20.623975809942273</v>
      </c>
      <c r="BO56" s="25">
        <v>33.895908722999998</v>
      </c>
      <c r="BP56" s="25">
        <v>12.12371151133312</v>
      </c>
      <c r="BQ56" s="25">
        <v>8.8440787550818527</v>
      </c>
      <c r="BR56" s="25">
        <v>20.469859955321073</v>
      </c>
      <c r="BS56" s="25">
        <v>33.965252735999997</v>
      </c>
      <c r="BT56" s="25">
        <v>12.056901656176613</v>
      </c>
      <c r="BU56" s="25">
        <v>8.7953418959057323</v>
      </c>
      <c r="BV56" s="25">
        <v>20.266280116143491</v>
      </c>
      <c r="BW56" s="25">
        <v>34.050216538000001</v>
      </c>
      <c r="BX56" s="25">
        <v>11.985987929654442</v>
      </c>
      <c r="BY56" s="25">
        <v>8.7436113197045291</v>
      </c>
      <c r="BZ56" s="25">
        <v>20.088136245243565</v>
      </c>
      <c r="CA56" s="25">
        <v>34.146448069999998</v>
      </c>
      <c r="CB56" s="25">
        <v>11.921841363442844</v>
      </c>
      <c r="CC56" s="25">
        <v>8.6968172927340657</v>
      </c>
      <c r="CD56" s="25">
        <v>19.938379953538018</v>
      </c>
      <c r="CE56" s="25">
        <v>34.254203068000002</v>
      </c>
      <c r="CF56" s="25">
        <v>11.811602663525315</v>
      </c>
      <c r="CG56" s="25">
        <v>8.6163996959430929</v>
      </c>
      <c r="CH56" s="25">
        <v>19.610691320515834</v>
      </c>
      <c r="CI56" s="25">
        <v>34.375357321999999</v>
      </c>
      <c r="CJ56" s="25">
        <v>11.740132865684977</v>
      </c>
      <c r="CK56" s="25">
        <v>8.5642634734571921</v>
      </c>
      <c r="CL56" s="25">
        <v>19.316643599154052</v>
      </c>
      <c r="CM56" s="25">
        <v>34.508815687999999</v>
      </c>
      <c r="CN56" s="25">
        <v>11.686922368730688</v>
      </c>
      <c r="CO56" s="25">
        <v>8.5254471567524561</v>
      </c>
      <c r="CP56" s="25">
        <v>19.132820073757955</v>
      </c>
      <c r="CQ56" s="25">
        <v>34.655810371999998</v>
      </c>
      <c r="CR56" s="25">
        <v>11.609306519479013</v>
      </c>
      <c r="CS56" s="25">
        <v>8.4688274753304178</v>
      </c>
      <c r="CT56" s="25">
        <v>18.834139417914677</v>
      </c>
      <c r="CU56" s="25">
        <v>34.817123551000002</v>
      </c>
      <c r="CV56" s="25">
        <v>11.526816103525976</v>
      </c>
      <c r="CW56" s="25">
        <v>8.4086518653659166</v>
      </c>
      <c r="CX56" s="25">
        <v>18.469427791565465</v>
      </c>
      <c r="CY56" s="25">
        <v>34.979850192000001</v>
      </c>
      <c r="CZ56" s="25">
        <v>11.34721482339485</v>
      </c>
      <c r="DA56" s="25">
        <v>8.2776352320100042</v>
      </c>
      <c r="DB56" s="25">
        <v>18.00050891220231</v>
      </c>
      <c r="DC56" s="25">
        <v>35.149061146999998</v>
      </c>
      <c r="DD56" s="25">
        <v>11.038016407340024</v>
      </c>
      <c r="DE56" s="25">
        <v>8.0520792923145397</v>
      </c>
      <c r="DF56" s="25">
        <v>17.629234932269277</v>
      </c>
      <c r="DG56" s="25">
        <v>35.313454956000001</v>
      </c>
      <c r="DH56" s="25">
        <v>11.558138202570396</v>
      </c>
      <c r="DI56" s="25">
        <v>8.4315009005367365</v>
      </c>
      <c r="DJ56" s="25">
        <v>17.314721780607833</v>
      </c>
      <c r="DK56" s="25">
        <v>35.443261599000003</v>
      </c>
      <c r="DL56" s="25">
        <v>11.868191862816316</v>
      </c>
      <c r="DM56" s="25">
        <v>8.6576807289624611</v>
      </c>
      <c r="DN56" s="25">
        <v>17.228149333098578</v>
      </c>
      <c r="DO56" s="27">
        <v>33.872350163</v>
      </c>
      <c r="DP56" s="27">
        <v>12.153621746368174</v>
      </c>
      <c r="DQ56" s="27">
        <v>8.8658978551145236</v>
      </c>
      <c r="DR56" s="27">
        <v>20.351799385181838</v>
      </c>
      <c r="DS56" s="27">
        <v>33.929808676999997</v>
      </c>
      <c r="DT56" s="27">
        <v>12.140975093214548</v>
      </c>
      <c r="DU56" s="27">
        <v>8.8566722977120484</v>
      </c>
      <c r="DV56" s="27">
        <v>19.973710378933596</v>
      </c>
      <c r="DW56" s="27">
        <v>33.949199518</v>
      </c>
      <c r="DX56" s="27">
        <v>12.063563527690732</v>
      </c>
      <c r="DY56" s="27">
        <v>8.8002016384253405</v>
      </c>
      <c r="DZ56" s="27">
        <v>19.898545813155007</v>
      </c>
      <c r="EA56" s="27">
        <v>33.987078744999998</v>
      </c>
      <c r="EB56" s="27">
        <v>11.977524661879816</v>
      </c>
      <c r="EC56" s="27">
        <v>8.7374374836928279</v>
      </c>
      <c r="ED56" s="27">
        <v>19.815355317962023</v>
      </c>
      <c r="EE56" s="27">
        <v>34.037379979999997</v>
      </c>
      <c r="EF56" s="27">
        <v>11.88297231240826</v>
      </c>
      <c r="EG56" s="27">
        <v>8.6684628611588987</v>
      </c>
      <c r="EH56" s="27">
        <v>19.734042673214798</v>
      </c>
      <c r="EI56" s="27">
        <v>34.099820235999999</v>
      </c>
      <c r="EJ56" s="27">
        <v>11.748697960295518</v>
      </c>
      <c r="EK56" s="27">
        <v>8.5705115907280085</v>
      </c>
      <c r="EL56" s="27">
        <v>19.450090703365728</v>
      </c>
      <c r="EM56" s="27">
        <v>34.168690587999997</v>
      </c>
      <c r="EN56" s="27">
        <v>11.636825972177478</v>
      </c>
      <c r="EO56" s="27">
        <v>8.488902532934226</v>
      </c>
      <c r="EP56" s="27">
        <v>19.20977304756687</v>
      </c>
      <c r="EQ56" s="27">
        <v>34.241999870000001</v>
      </c>
      <c r="ER56" s="27">
        <v>11.535535678418361</v>
      </c>
      <c r="ES56" s="27">
        <v>8.4150126738515851</v>
      </c>
      <c r="ET56" s="27">
        <v>19.100699174576633</v>
      </c>
      <c r="EU56" s="27">
        <v>34.318769605</v>
      </c>
      <c r="EV56" s="27">
        <v>11.410083740809561</v>
      </c>
      <c r="EW56" s="27">
        <v>8.3234972319712099</v>
      </c>
      <c r="EX56" s="27">
        <v>18.876487745159821</v>
      </c>
      <c r="EY56" s="27">
        <v>34.399029945000002</v>
      </c>
      <c r="EZ56" s="27">
        <v>11.25174205005192</v>
      </c>
      <c r="FA56" s="27">
        <v>8.2079891730765127</v>
      </c>
      <c r="FB56" s="27">
        <v>18.661436262410589</v>
      </c>
      <c r="FC56" s="27">
        <v>34.665807948000001</v>
      </c>
      <c r="FD56" s="27">
        <v>11.115298678228866</v>
      </c>
      <c r="FE56" s="27">
        <v>8.1084556329651374</v>
      </c>
      <c r="FF56" s="27">
        <v>17.832796054330665</v>
      </c>
      <c r="FG56" s="27">
        <v>34.895642670999997</v>
      </c>
      <c r="FH56" s="27">
        <v>11.155853168195147</v>
      </c>
      <c r="FI56" s="27">
        <v>8.1380395687754437</v>
      </c>
      <c r="FJ56" s="27">
        <v>17.42297200748682</v>
      </c>
      <c r="FK56" s="27">
        <v>35.090501545999999</v>
      </c>
      <c r="FL56" s="27">
        <v>11.619177891265997</v>
      </c>
      <c r="FM56" s="27">
        <v>8.4760285036147991</v>
      </c>
      <c r="FN56" s="27">
        <v>17.176706125879726</v>
      </c>
      <c r="FO56" s="27">
        <v>35.242405454</v>
      </c>
      <c r="FP56" s="27">
        <v>11.515364120302662</v>
      </c>
      <c r="FQ56" s="27">
        <v>8.4002978030448041</v>
      </c>
      <c r="FR56" s="27">
        <v>17.202890910588607</v>
      </c>
      <c r="FS56" s="28">
        <v>33.868337754000002</v>
      </c>
      <c r="FT56" s="28">
        <v>12.055958891235992</v>
      </c>
      <c r="FU56" s="28">
        <v>8.7946541620071983</v>
      </c>
      <c r="FV56" s="28">
        <v>20.356712998788076</v>
      </c>
      <c r="FW56" s="28">
        <v>33.922905837999998</v>
      </c>
      <c r="FX56" s="28">
        <v>11.972841968333189</v>
      </c>
      <c r="FY56" s="28">
        <v>8.7340215239453887</v>
      </c>
      <c r="FZ56" s="28">
        <v>19.980839416752431</v>
      </c>
      <c r="GA56" s="28">
        <v>33.942932859000003</v>
      </c>
      <c r="GB56" s="28">
        <v>11.960233471373552</v>
      </c>
      <c r="GC56" s="28">
        <v>8.7248238009551979</v>
      </c>
      <c r="GD56" s="28">
        <v>19.90736695019373</v>
      </c>
      <c r="GE56" s="28">
        <v>33.985305035000003</v>
      </c>
      <c r="GF56" s="28">
        <v>11.945097442255465</v>
      </c>
      <c r="GG56" s="28">
        <v>8.7137822784449952</v>
      </c>
      <c r="GH56" s="28">
        <v>19.825798204845853</v>
      </c>
      <c r="GI56" s="28">
        <v>34.044845457000001</v>
      </c>
      <c r="GJ56" s="28">
        <v>11.898289490936522</v>
      </c>
      <c r="GK56" s="28">
        <v>8.679636529641769</v>
      </c>
      <c r="GL56" s="28">
        <v>19.741173935566078</v>
      </c>
      <c r="GM56" s="28">
        <v>34.125542447999997</v>
      </c>
      <c r="GN56" s="28">
        <v>11.781660083953383</v>
      </c>
      <c r="GO56" s="28">
        <v>8.5945570010210854</v>
      </c>
      <c r="GP56" s="28">
        <v>19.448165619962168</v>
      </c>
      <c r="GQ56" s="28">
        <v>34.222804945999997</v>
      </c>
      <c r="GR56" s="28">
        <v>11.710749845205548</v>
      </c>
      <c r="GS56" s="28">
        <v>8.5428289691027022</v>
      </c>
      <c r="GT56" s="28">
        <v>19.191010662632021</v>
      </c>
      <c r="GU56" s="28">
        <v>34.333248310999998</v>
      </c>
      <c r="GV56" s="28">
        <v>11.625124832699353</v>
      </c>
      <c r="GW56" s="28">
        <v>8.4803667145941084</v>
      </c>
      <c r="GX56" s="28">
        <v>19.05411384088935</v>
      </c>
      <c r="GY56" s="28">
        <v>34.455816304999999</v>
      </c>
      <c r="GZ56" s="28">
        <v>11.5056179275666</v>
      </c>
      <c r="HA56" s="28">
        <v>8.393188091135265</v>
      </c>
      <c r="HB56" s="28">
        <v>18.821557219795135</v>
      </c>
      <c r="HC56" s="28">
        <v>34.591567552999997</v>
      </c>
      <c r="HD56" s="28">
        <v>11.336195502730337</v>
      </c>
      <c r="HE56" s="28">
        <v>8.2695967910017885</v>
      </c>
      <c r="HF56" s="28">
        <v>18.620847561770972</v>
      </c>
      <c r="HG56" s="28">
        <v>35.129328897000001</v>
      </c>
      <c r="HH56" s="28">
        <v>11.053721101042898</v>
      </c>
      <c r="HI56" s="28">
        <v>8.063535647722107</v>
      </c>
      <c r="HJ56" s="28">
        <v>17.402001978314242</v>
      </c>
      <c r="HK56" s="28">
        <v>35.653153873999997</v>
      </c>
      <c r="HL56" s="28">
        <v>10.534151221189671</v>
      </c>
      <c r="HM56" s="28">
        <v>7.6845166540834935</v>
      </c>
      <c r="HN56" s="28">
        <v>15.350272723036106</v>
      </c>
      <c r="HO56" s="28">
        <v>35.952780984</v>
      </c>
      <c r="HP56" s="28">
        <v>10.536429240558128</v>
      </c>
      <c r="HQ56" s="28">
        <v>7.6861784374970465</v>
      </c>
      <c r="HR56" s="28">
        <v>13.748640908307603</v>
      </c>
      <c r="HS56" s="28">
        <v>36.067519955000002</v>
      </c>
      <c r="HT56" s="28">
        <v>10.174956497215822</v>
      </c>
      <c r="HU56" s="28">
        <v>7.4224891038349563</v>
      </c>
      <c r="HV56" s="28">
        <v>12.866971294622182</v>
      </c>
      <c r="HW56" s="29">
        <v>33.858150332000001</v>
      </c>
      <c r="HX56" s="29">
        <v>12.055780692172467</v>
      </c>
      <c r="HY56" s="29">
        <v>8.7945241682713338</v>
      </c>
      <c r="HZ56" s="29">
        <v>20.353957438045164</v>
      </c>
      <c r="IA56" s="29">
        <v>33.906303962000003</v>
      </c>
      <c r="IB56" s="29">
        <v>12.072310416259121</v>
      </c>
      <c r="IC56" s="29">
        <v>8.806582371857381</v>
      </c>
      <c r="ID56" s="29">
        <v>19.962159028160094</v>
      </c>
      <c r="IE56" s="29">
        <v>33.918992455999998</v>
      </c>
      <c r="IF56" s="29">
        <v>12.100991966522008</v>
      </c>
      <c r="IG56" s="29">
        <v>8.8275051634551254</v>
      </c>
      <c r="IH56" s="29">
        <v>19.888735289054729</v>
      </c>
      <c r="II56" s="29">
        <v>33.950796691000001</v>
      </c>
      <c r="IJ56" s="29">
        <v>12.080171837673399</v>
      </c>
      <c r="IK56" s="29">
        <v>8.8123171693284164</v>
      </c>
      <c r="IL56" s="29">
        <v>19.818440667233247</v>
      </c>
      <c r="IM56" s="29">
        <v>33.999535475999998</v>
      </c>
      <c r="IN56" s="29">
        <v>11.988028590387763</v>
      </c>
      <c r="IO56" s="29">
        <v>8.7450999532983786</v>
      </c>
      <c r="IP56" s="29">
        <v>19.741708213042003</v>
      </c>
      <c r="IQ56" s="29">
        <v>34.070263404000002</v>
      </c>
      <c r="IR56" s="29">
        <v>11.80714136665887</v>
      </c>
      <c r="IS56" s="29">
        <v>8.6131452419914503</v>
      </c>
      <c r="IT56" s="29">
        <v>19.466389985317122</v>
      </c>
      <c r="IU56" s="29">
        <v>34.161664764000001</v>
      </c>
      <c r="IV56" s="29">
        <v>11.631464845994339</v>
      </c>
      <c r="IW56" s="29">
        <v>8.4849916660239337</v>
      </c>
      <c r="IX56" s="29">
        <v>19.22914054429901</v>
      </c>
      <c r="IY56" s="29">
        <v>34.265914309999999</v>
      </c>
      <c r="IZ56" s="29">
        <v>11.395489343599873</v>
      </c>
      <c r="JA56" s="29">
        <v>8.3128508223973121</v>
      </c>
      <c r="JB56" s="29">
        <v>19.118518695919093</v>
      </c>
      <c r="JC56" s="29">
        <v>34.384177078999997</v>
      </c>
      <c r="JD56" s="29">
        <v>11.465769025229225</v>
      </c>
      <c r="JE56" s="29">
        <v>8.3641188716766965</v>
      </c>
      <c r="JF56" s="29">
        <v>18.882208818974142</v>
      </c>
      <c r="JG56" s="29">
        <v>34.523227485</v>
      </c>
      <c r="JH56" s="29">
        <v>11.384633712215768</v>
      </c>
      <c r="JI56" s="29">
        <v>8.3049317904401914</v>
      </c>
      <c r="JJ56" s="29">
        <v>18.344261660679337</v>
      </c>
      <c r="JK56" s="29">
        <v>35.094082516</v>
      </c>
      <c r="JL56" s="29">
        <v>11.167203516809712</v>
      </c>
      <c r="JM56" s="29">
        <v>8.1463194900644833</v>
      </c>
      <c r="JN56" s="29">
        <v>15.900007965802443</v>
      </c>
      <c r="JO56" s="29">
        <v>35.522017652999999</v>
      </c>
      <c r="JP56" s="29">
        <v>10.310237291940053</v>
      </c>
      <c r="JQ56" s="29">
        <v>7.521174560138725</v>
      </c>
      <c r="JR56" s="29">
        <v>14.103263519472197</v>
      </c>
      <c r="JS56" s="29">
        <v>35.669102711000001</v>
      </c>
      <c r="JT56" s="29">
        <v>9.9538809387133664</v>
      </c>
      <c r="JU56" s="29">
        <v>7.2612175618330115</v>
      </c>
      <c r="JV56" s="29">
        <v>13.072579733185339</v>
      </c>
      <c r="JW56" s="29">
        <v>35.635836148999999</v>
      </c>
      <c r="JX56" s="29">
        <v>9.9233782347675454</v>
      </c>
      <c r="JY56" s="29">
        <v>7.2389662639785879</v>
      </c>
      <c r="JZ56" s="29">
        <v>13.566443092564647</v>
      </c>
    </row>
    <row r="57" spans="1:286" ht="15" thickBot="1" x14ac:dyDescent="0.4">
      <c r="A57" s="2"/>
      <c r="B57" s="74" t="s">
        <v>521</v>
      </c>
      <c r="C57" s="74" t="s">
        <v>522</v>
      </c>
      <c r="D57" s="74" t="s">
        <v>869</v>
      </c>
      <c r="E57" s="87">
        <v>389440</v>
      </c>
      <c r="F57" s="84">
        <v>386463</v>
      </c>
      <c r="G57" s="22">
        <v>23.539641845999999</v>
      </c>
      <c r="H57" s="22">
        <v>12.775616647574244</v>
      </c>
      <c r="I57" s="22">
        <v>9.1820872316707227</v>
      </c>
      <c r="J57" s="22">
        <v>8.379290484774657</v>
      </c>
      <c r="K57" s="22">
        <v>23.563652281</v>
      </c>
      <c r="L57" s="22">
        <v>12.718082863701431</v>
      </c>
      <c r="M57" s="22">
        <v>9.1407365683828914</v>
      </c>
      <c r="N57" s="22">
        <v>7.9786953772943203</v>
      </c>
      <c r="O57" s="22">
        <v>23.582442495999999</v>
      </c>
      <c r="P57" s="22">
        <v>12.644085784367151</v>
      </c>
      <c r="Q57" s="22">
        <v>9.0875534104908446</v>
      </c>
      <c r="R57" s="22">
        <v>7.6863684930884091</v>
      </c>
      <c r="S57" s="22">
        <v>23.628576778999999</v>
      </c>
      <c r="T57" s="22">
        <v>12.516054805824567</v>
      </c>
      <c r="U57" s="22">
        <v>8.9955350253307511</v>
      </c>
      <c r="V57" s="22">
        <v>7.1891011815663912</v>
      </c>
      <c r="W57" s="22">
        <v>23.690023485000001</v>
      </c>
      <c r="X57" s="22">
        <v>12.457758269845497</v>
      </c>
      <c r="Y57" s="22">
        <v>8.9536361570858531</v>
      </c>
      <c r="Z57" s="22">
        <v>7.1740461248591334</v>
      </c>
      <c r="AA57" s="22">
        <v>23.764716791000001</v>
      </c>
      <c r="AB57" s="22">
        <v>12.243627428548223</v>
      </c>
      <c r="AC57" s="22">
        <v>8.7997361052902363</v>
      </c>
      <c r="AD57" s="22">
        <v>6.8243194540046748</v>
      </c>
      <c r="AE57" s="22">
        <v>23.848567338999999</v>
      </c>
      <c r="AF57" s="22">
        <v>12.011494287539694</v>
      </c>
      <c r="AG57" s="22">
        <v>8.6328974462336703</v>
      </c>
      <c r="AH57" s="22">
        <v>6.4204092558626122</v>
      </c>
      <c r="AI57" s="22">
        <v>23.938965581000001</v>
      </c>
      <c r="AJ57" s="22">
        <v>11.925424799868869</v>
      </c>
      <c r="AK57" s="22">
        <v>8.5710376107689932</v>
      </c>
      <c r="AL57" s="22">
        <v>6.0393423843249554</v>
      </c>
      <c r="AM57" s="22">
        <v>24.033767606000001</v>
      </c>
      <c r="AN57" s="22">
        <v>11.918367655381392</v>
      </c>
      <c r="AO57" s="22">
        <v>8.5659655020733378</v>
      </c>
      <c r="AP57" s="22">
        <v>5.6941100407764669</v>
      </c>
      <c r="AQ57" s="22">
        <v>24.137956149000001</v>
      </c>
      <c r="AR57" s="22">
        <v>11.869710146019365</v>
      </c>
      <c r="AS57" s="22">
        <v>8.530994392046896</v>
      </c>
      <c r="AT57" s="22">
        <v>5.311885585235558</v>
      </c>
      <c r="AU57" s="22">
        <v>24.533375512999999</v>
      </c>
      <c r="AV57" s="22">
        <v>11.494773610675962</v>
      </c>
      <c r="AW57" s="22">
        <v>8.2615201217370391</v>
      </c>
      <c r="AX57" s="22">
        <v>3.9711981268520873</v>
      </c>
      <c r="AY57" s="22">
        <v>24.797637397999999</v>
      </c>
      <c r="AZ57" s="22">
        <v>11.075540078011581</v>
      </c>
      <c r="BA57" s="22">
        <v>7.9602087272614765</v>
      </c>
      <c r="BB57" s="22">
        <v>3.470802029875717</v>
      </c>
      <c r="BC57" s="22">
        <v>24.957518431</v>
      </c>
      <c r="BD57" s="22">
        <v>10.91945264699439</v>
      </c>
      <c r="BE57" s="22">
        <v>7.8480256172869485</v>
      </c>
      <c r="BF57" s="22">
        <v>3.3710052839600344</v>
      </c>
      <c r="BG57" s="22">
        <v>25.052447874000002</v>
      </c>
      <c r="BH57" s="22">
        <v>10.785876528139553</v>
      </c>
      <c r="BI57" s="22">
        <v>7.7520218306027244</v>
      </c>
      <c r="BJ57" s="22">
        <v>3.683362505260849</v>
      </c>
      <c r="BK57" s="25">
        <v>23.534785245999998</v>
      </c>
      <c r="BL57" s="25">
        <v>12.798808872242533</v>
      </c>
      <c r="BM57" s="25">
        <v>9.1987559401859542</v>
      </c>
      <c r="BN57" s="25">
        <v>8.6401057924557314</v>
      </c>
      <c r="BO57" s="25">
        <v>23.553864856000001</v>
      </c>
      <c r="BP57" s="25">
        <v>12.727990258759318</v>
      </c>
      <c r="BQ57" s="25">
        <v>9.1478572082838561</v>
      </c>
      <c r="BR57" s="25">
        <v>8.420584648091177</v>
      </c>
      <c r="BS57" s="25">
        <v>23.589824997000001</v>
      </c>
      <c r="BT57" s="25">
        <v>12.644143373802144</v>
      </c>
      <c r="BU57" s="25">
        <v>9.0875948011516865</v>
      </c>
      <c r="BV57" s="25">
        <v>8.1466346725228327</v>
      </c>
      <c r="BW57" s="25">
        <v>23.642179797000001</v>
      </c>
      <c r="BX57" s="25">
        <v>12.515456647677986</v>
      </c>
      <c r="BY57" s="25">
        <v>8.9951051172932956</v>
      </c>
      <c r="BZ57" s="25">
        <v>7.6376367693106584</v>
      </c>
      <c r="CA57" s="25">
        <v>23.702230790999998</v>
      </c>
      <c r="CB57" s="25">
        <v>12.46981204953963</v>
      </c>
      <c r="CC57" s="25">
        <v>8.9622994458863889</v>
      </c>
      <c r="CD57" s="25">
        <v>7.638833798633577</v>
      </c>
      <c r="CE57" s="25">
        <v>23.770325740000001</v>
      </c>
      <c r="CF57" s="25">
        <v>12.380473881718776</v>
      </c>
      <c r="CG57" s="25">
        <v>8.8980903456388116</v>
      </c>
      <c r="CH57" s="25">
        <v>7.3183685569227812</v>
      </c>
      <c r="CI57" s="25">
        <v>23.845609124999999</v>
      </c>
      <c r="CJ57" s="25">
        <v>12.276071880672767</v>
      </c>
      <c r="CK57" s="25">
        <v>8.8230545718511344</v>
      </c>
      <c r="CL57" s="25">
        <v>6.9350570560326172</v>
      </c>
      <c r="CM57" s="25">
        <v>23.926661432</v>
      </c>
      <c r="CN57" s="25">
        <v>12.173184716278806</v>
      </c>
      <c r="CO57" s="25">
        <v>8.7491075409918491</v>
      </c>
      <c r="CP57" s="25">
        <v>6.5669733140780124</v>
      </c>
      <c r="CQ57" s="25">
        <v>24.014193516999999</v>
      </c>
      <c r="CR57" s="25">
        <v>12.064826557012033</v>
      </c>
      <c r="CS57" s="25">
        <v>8.6712283983956517</v>
      </c>
      <c r="CT57" s="25">
        <v>6.2186173390841901</v>
      </c>
      <c r="CU57" s="25">
        <v>24.106679214</v>
      </c>
      <c r="CV57" s="25">
        <v>11.94573605057206</v>
      </c>
      <c r="CW57" s="25">
        <v>8.5856357065702209</v>
      </c>
      <c r="CX57" s="25">
        <v>5.8624911279352627</v>
      </c>
      <c r="CY57" s="25">
        <v>24.282991517999999</v>
      </c>
      <c r="CZ57" s="25">
        <v>11.628959361039927</v>
      </c>
      <c r="DA57" s="25">
        <v>8.3579620625902873</v>
      </c>
      <c r="DB57" s="25">
        <v>4.8735392299403841</v>
      </c>
      <c r="DC57" s="25">
        <v>24.41526095</v>
      </c>
      <c r="DD57" s="25">
        <v>11.587639486289884</v>
      </c>
      <c r="DE57" s="25">
        <v>8.3282646550347277</v>
      </c>
      <c r="DF57" s="25">
        <v>4.300488828496924</v>
      </c>
      <c r="DG57" s="25">
        <v>24.505844983999999</v>
      </c>
      <c r="DH57" s="25">
        <v>11.558499168728847</v>
      </c>
      <c r="DI57" s="25">
        <v>8.3073209350417816</v>
      </c>
      <c r="DJ57" s="25">
        <v>3.9458642825257115</v>
      </c>
      <c r="DK57" s="25">
        <v>24.565780291999999</v>
      </c>
      <c r="DL57" s="25">
        <v>11.547445595033439</v>
      </c>
      <c r="DM57" s="25">
        <v>8.299376513986207</v>
      </c>
      <c r="DN57" s="25">
        <v>3.9019582581799597</v>
      </c>
      <c r="DO57" s="27">
        <v>23.539641845999999</v>
      </c>
      <c r="DP57" s="27">
        <v>12.79680364452263</v>
      </c>
      <c r="DQ57" s="27">
        <v>9.197314743541483</v>
      </c>
      <c r="DR57" s="27">
        <v>8.4169732897181984</v>
      </c>
      <c r="DS57" s="27">
        <v>23.563652285</v>
      </c>
      <c r="DT57" s="27">
        <v>12.732567833658564</v>
      </c>
      <c r="DU57" s="27">
        <v>9.1511472014946627</v>
      </c>
      <c r="DV57" s="27">
        <v>7.989167974978244</v>
      </c>
      <c r="DW57" s="27">
        <v>23.582442492999999</v>
      </c>
      <c r="DX57" s="27">
        <v>12.635569967129818</v>
      </c>
      <c r="DY57" s="27">
        <v>9.0814329249691532</v>
      </c>
      <c r="DZ57" s="27">
        <v>7.7368879715840819</v>
      </c>
      <c r="EA57" s="27">
        <v>23.628576778999999</v>
      </c>
      <c r="EB57" s="27">
        <v>12.47952330525869</v>
      </c>
      <c r="EC57" s="27">
        <v>8.9692791165826282</v>
      </c>
      <c r="ED57" s="27">
        <v>7.2262120685191586</v>
      </c>
      <c r="EE57" s="27">
        <v>23.689723322999999</v>
      </c>
      <c r="EF57" s="27">
        <v>12.423987749242944</v>
      </c>
      <c r="EG57" s="27">
        <v>8.9293646190000207</v>
      </c>
      <c r="EH57" s="27">
        <v>7.240173936052809</v>
      </c>
      <c r="EI57" s="27">
        <v>23.763921029999999</v>
      </c>
      <c r="EJ57" s="27">
        <v>12.299506139454559</v>
      </c>
      <c r="EK57" s="27">
        <v>8.8398972350493015</v>
      </c>
      <c r="EL57" s="27">
        <v>6.9010146850843128</v>
      </c>
      <c r="EM57" s="27">
        <v>23.847345228000002</v>
      </c>
      <c r="EN57" s="27">
        <v>12.136077955494892</v>
      </c>
      <c r="EO57" s="27">
        <v>8.7224381813983651</v>
      </c>
      <c r="EP57" s="27">
        <v>6.5077969806063525</v>
      </c>
      <c r="EQ57" s="27">
        <v>23.937451264</v>
      </c>
      <c r="ER57" s="27">
        <v>11.963628286912101</v>
      </c>
      <c r="ES57" s="27">
        <v>8.5984952091191733</v>
      </c>
      <c r="ET57" s="27">
        <v>6.1364474100946946</v>
      </c>
      <c r="EU57" s="27">
        <v>24.030862800000001</v>
      </c>
      <c r="EV57" s="27">
        <v>11.824907744684474</v>
      </c>
      <c r="EW57" s="27">
        <v>8.4987940240651749</v>
      </c>
      <c r="EX57" s="27">
        <v>5.8067478878547867</v>
      </c>
      <c r="EY57" s="27">
        <v>24.129347848999998</v>
      </c>
      <c r="EZ57" s="27">
        <v>11.806090442612636</v>
      </c>
      <c r="FA57" s="27">
        <v>8.4852696585605862</v>
      </c>
      <c r="FB57" s="27">
        <v>5.4618251867423098</v>
      </c>
      <c r="FC57" s="27">
        <v>24.499293563000002</v>
      </c>
      <c r="FD57" s="27">
        <v>11.585902648126876</v>
      </c>
      <c r="FE57" s="27">
        <v>8.3270163552492882</v>
      </c>
      <c r="FF57" s="27">
        <v>4.2221894438542833</v>
      </c>
      <c r="FG57" s="27">
        <v>24.742832992</v>
      </c>
      <c r="FH57" s="27">
        <v>11.343746118410074</v>
      </c>
      <c r="FI57" s="27">
        <v>8.152973689371354</v>
      </c>
      <c r="FJ57" s="27">
        <v>3.7726504348745706</v>
      </c>
      <c r="FK57" s="27">
        <v>24.891903195000001</v>
      </c>
      <c r="FL57" s="27">
        <v>11.123882935065167</v>
      </c>
      <c r="FM57" s="27">
        <v>7.9949536904784573</v>
      </c>
      <c r="FN57" s="27">
        <v>3.7181358211619582</v>
      </c>
      <c r="FO57" s="27">
        <v>24.983465420000002</v>
      </c>
      <c r="FP57" s="27">
        <v>11.019889022177642</v>
      </c>
      <c r="FQ57" s="27">
        <v>7.9202112176853863</v>
      </c>
      <c r="FR57" s="27">
        <v>4.0429981913274489</v>
      </c>
      <c r="FS57" s="28">
        <v>23.537341169000001</v>
      </c>
      <c r="FT57" s="28">
        <v>12.780723036674942</v>
      </c>
      <c r="FU57" s="28">
        <v>9.1857572940602648</v>
      </c>
      <c r="FV57" s="28">
        <v>8.4038474318143024</v>
      </c>
      <c r="FW57" s="28">
        <v>23.560565996000001</v>
      </c>
      <c r="FX57" s="28">
        <v>12.727499139703374</v>
      </c>
      <c r="FY57" s="28">
        <v>9.1475042313483996</v>
      </c>
      <c r="FZ57" s="28">
        <v>8.0280153481112393</v>
      </c>
      <c r="GA57" s="28">
        <v>23.583807677999999</v>
      </c>
      <c r="GB57" s="28">
        <v>12.644538035615986</v>
      </c>
      <c r="GC57" s="28">
        <v>9.0878784523680363</v>
      </c>
      <c r="GD57" s="28">
        <v>7.7909257285525744</v>
      </c>
      <c r="GE57" s="28">
        <v>23.641503529000001</v>
      </c>
      <c r="GF57" s="28">
        <v>12.51484655248812</v>
      </c>
      <c r="GG57" s="28">
        <v>8.9946666298677957</v>
      </c>
      <c r="GH57" s="28">
        <v>7.3276951466605986</v>
      </c>
      <c r="GI57" s="28">
        <v>23.721115526999998</v>
      </c>
      <c r="GJ57" s="28">
        <v>12.443124229435318</v>
      </c>
      <c r="GK57" s="28">
        <v>8.943118384104336</v>
      </c>
      <c r="GL57" s="28">
        <v>7.3991762865549404</v>
      </c>
      <c r="GM57" s="28">
        <v>23.821334753999999</v>
      </c>
      <c r="GN57" s="28">
        <v>12.219408361670105</v>
      </c>
      <c r="GO57" s="28">
        <v>8.7823293850606667</v>
      </c>
      <c r="GP57" s="28">
        <v>7.1303078773581383</v>
      </c>
      <c r="GQ57" s="28">
        <v>23.938936047999999</v>
      </c>
      <c r="GR57" s="28">
        <v>11.990420729347523</v>
      </c>
      <c r="GS57" s="28">
        <v>8.6177514650305671</v>
      </c>
      <c r="GT57" s="28">
        <v>6.8114917202740468</v>
      </c>
      <c r="GU57" s="28">
        <v>24.072404296000002</v>
      </c>
      <c r="GV57" s="28">
        <v>12.014224670079328</v>
      </c>
      <c r="GW57" s="28">
        <v>8.634859825925103</v>
      </c>
      <c r="GX57" s="28">
        <v>6.5270997531091037</v>
      </c>
      <c r="GY57" s="28">
        <v>24.221041700000001</v>
      </c>
      <c r="GZ57" s="28">
        <v>11.994106239524626</v>
      </c>
      <c r="HA57" s="28">
        <v>8.6204003137611522</v>
      </c>
      <c r="HB57" s="28">
        <v>6.3151692611382533</v>
      </c>
      <c r="HC57" s="28">
        <v>24.387387115999999</v>
      </c>
      <c r="HD57" s="28">
        <v>11.935239326970537</v>
      </c>
      <c r="HE57" s="28">
        <v>8.5780915046412893</v>
      </c>
      <c r="HF57" s="28">
        <v>6.1038910315514734</v>
      </c>
      <c r="HG57" s="28">
        <v>24.902069253000001</v>
      </c>
      <c r="HH57" s="28">
        <v>11.217283719420072</v>
      </c>
      <c r="HI57" s="28">
        <v>8.0620826732204414</v>
      </c>
      <c r="HJ57" s="28">
        <v>4.3273196128851765</v>
      </c>
      <c r="HK57" s="28">
        <v>25.362416264</v>
      </c>
      <c r="HL57" s="28">
        <v>10.048497741954245</v>
      </c>
      <c r="HM57" s="28">
        <v>7.2220531782619748</v>
      </c>
      <c r="HN57" s="28">
        <v>0.62507712384256919</v>
      </c>
      <c r="HO57" s="28">
        <v>25.62325023</v>
      </c>
      <c r="HP57" s="28">
        <v>9.1395706070582374</v>
      </c>
      <c r="HQ57" s="28">
        <v>6.5687893499807508</v>
      </c>
      <c r="HR57" s="28">
        <v>-2.3703246210216946</v>
      </c>
      <c r="HS57" s="28">
        <v>25.772705088999999</v>
      </c>
      <c r="HT57" s="28">
        <v>8.4922843196528301</v>
      </c>
      <c r="HU57" s="28">
        <v>6.1035719504003367</v>
      </c>
      <c r="HV57" s="28">
        <v>-4.1582967776224393</v>
      </c>
      <c r="HW57" s="29">
        <v>23.530807813999999</v>
      </c>
      <c r="HX57" s="29">
        <v>12.777455175781503</v>
      </c>
      <c r="HY57" s="29">
        <v>9.1834086180932051</v>
      </c>
      <c r="HZ57" s="29">
        <v>8.376634979765166</v>
      </c>
      <c r="IA57" s="29">
        <v>23.555578822000001</v>
      </c>
      <c r="IB57" s="29">
        <v>12.730520918564499</v>
      </c>
      <c r="IC57" s="29">
        <v>9.1496760433135744</v>
      </c>
      <c r="ID57" s="29">
        <v>7.952221885711273</v>
      </c>
      <c r="IE57" s="29">
        <v>23.576071871</v>
      </c>
      <c r="IF57" s="29">
        <v>12.63044220470009</v>
      </c>
      <c r="IG57" s="29">
        <v>9.0777475011472042</v>
      </c>
      <c r="IH57" s="29">
        <v>7.7002587950953973</v>
      </c>
      <c r="II57" s="29">
        <v>23.623192887000002</v>
      </c>
      <c r="IJ57" s="29">
        <v>12.470087430168432</v>
      </c>
      <c r="IK57" s="29">
        <v>8.9624973673664492</v>
      </c>
      <c r="IL57" s="29">
        <v>7.2903444736046179</v>
      </c>
      <c r="IM57" s="29">
        <v>23.691182612999999</v>
      </c>
      <c r="IN57" s="29">
        <v>12.332393133341021</v>
      </c>
      <c r="IO57" s="29">
        <v>8.8635337650879702</v>
      </c>
      <c r="IP57" s="29">
        <v>7.3939963656367151</v>
      </c>
      <c r="IQ57" s="29">
        <v>23.774377040000001</v>
      </c>
      <c r="IR57" s="29">
        <v>12.27918792474266</v>
      </c>
      <c r="IS57" s="29">
        <v>8.8252941340778968</v>
      </c>
      <c r="IT57" s="29">
        <v>7.1911972110096638</v>
      </c>
      <c r="IU57" s="29">
        <v>23.876122422000002</v>
      </c>
      <c r="IV57" s="29">
        <v>12.24008729408977</v>
      </c>
      <c r="IW57" s="29">
        <v>8.797191740951039</v>
      </c>
      <c r="IX57" s="29">
        <v>6.9342434758724334</v>
      </c>
      <c r="IY57" s="29">
        <v>23.987797292</v>
      </c>
      <c r="IZ57" s="29">
        <v>12.199110103174226</v>
      </c>
      <c r="JA57" s="29">
        <v>8.7677406270146481</v>
      </c>
      <c r="JB57" s="29">
        <v>6.726229176437954</v>
      </c>
      <c r="JC57" s="29">
        <v>24.117780943</v>
      </c>
      <c r="JD57" s="29">
        <v>12.135155174366163</v>
      </c>
      <c r="JE57" s="29">
        <v>8.7217749604319366</v>
      </c>
      <c r="JF57" s="29">
        <v>6.5014822640060554</v>
      </c>
      <c r="JG57" s="29">
        <v>24.290823517</v>
      </c>
      <c r="JH57" s="29">
        <v>11.933391195045546</v>
      </c>
      <c r="JI57" s="29">
        <v>8.5767632158377793</v>
      </c>
      <c r="JJ57" s="29">
        <v>5.6080110712130207</v>
      </c>
      <c r="JK57" s="29">
        <v>24.834943418000002</v>
      </c>
      <c r="JL57" s="29">
        <v>10.752565649762044</v>
      </c>
      <c r="JM57" s="29">
        <v>7.728080646434214</v>
      </c>
      <c r="JN57" s="29">
        <v>1.4110060922869785</v>
      </c>
      <c r="JO57" s="29">
        <v>25.164441604</v>
      </c>
      <c r="JP57" s="29">
        <v>9.6834663173833597</v>
      </c>
      <c r="JQ57" s="29">
        <v>6.9596979060922113</v>
      </c>
      <c r="JR57" s="29">
        <v>-1.917263911381994</v>
      </c>
      <c r="JS57" s="29">
        <v>25.267076041999999</v>
      </c>
      <c r="JT57" s="29">
        <v>9.0597969142592554</v>
      </c>
      <c r="JU57" s="29">
        <v>6.5114544262522873</v>
      </c>
      <c r="JV57" s="29">
        <v>-3.992908183859619</v>
      </c>
      <c r="JW57" s="29">
        <v>25.189655032000001</v>
      </c>
      <c r="JX57" s="29">
        <v>8.9673020689383787</v>
      </c>
      <c r="JY57" s="29">
        <v>6.444976559731658</v>
      </c>
      <c r="JZ57" s="29">
        <v>-3.0398608799515401</v>
      </c>
    </row>
    <row r="58" spans="1:286" ht="15" thickBot="1" x14ac:dyDescent="0.4">
      <c r="A58" s="2"/>
      <c r="B58" s="74" t="s">
        <v>523</v>
      </c>
      <c r="C58" s="74" t="s">
        <v>524</v>
      </c>
      <c r="D58" s="74" t="s">
        <v>859</v>
      </c>
      <c r="E58" s="87">
        <v>383543</v>
      </c>
      <c r="F58" s="84">
        <v>397628</v>
      </c>
      <c r="G58" s="22">
        <v>31.454966115526314</v>
      </c>
      <c r="H58" s="22">
        <v>13.171806961281142</v>
      </c>
      <c r="I58" s="22">
        <v>9.6086497937046609</v>
      </c>
      <c r="J58" s="22">
        <v>14.501322582497496</v>
      </c>
      <c r="K58" s="22">
        <v>31.550736517526314</v>
      </c>
      <c r="L58" s="22">
        <v>13.000792636549678</v>
      </c>
      <c r="M58" s="22">
        <v>9.4838972247608702</v>
      </c>
      <c r="N58" s="22">
        <v>13.931149901203634</v>
      </c>
      <c r="O58" s="22">
        <v>31.557236621526314</v>
      </c>
      <c r="P58" s="22">
        <v>12.952147691823535</v>
      </c>
      <c r="Q58" s="22">
        <v>9.4484114148426421</v>
      </c>
      <c r="R58" s="22">
        <v>14.009811837254183</v>
      </c>
      <c r="S58" s="22">
        <v>31.602872892526314</v>
      </c>
      <c r="T58" s="22">
        <v>12.877927279109521</v>
      </c>
      <c r="U58" s="22">
        <v>9.3942686571018452</v>
      </c>
      <c r="V58" s="22">
        <v>13.954561494620892</v>
      </c>
      <c r="W58" s="22">
        <v>31.664867734526315</v>
      </c>
      <c r="X58" s="22">
        <v>12.98269598619744</v>
      </c>
      <c r="Y58" s="22">
        <v>9.4706959702796194</v>
      </c>
      <c r="Z58" s="22">
        <v>13.855356796549636</v>
      </c>
      <c r="AA58" s="22">
        <v>31.745220984526316</v>
      </c>
      <c r="AB58" s="22">
        <v>12.921240466411286</v>
      </c>
      <c r="AC58" s="22">
        <v>9.4258650242104096</v>
      </c>
      <c r="AD58" s="22">
        <v>13.664639949964165</v>
      </c>
      <c r="AE58" s="22">
        <v>31.825081942526314</v>
      </c>
      <c r="AF58" s="22">
        <v>12.864545677397565</v>
      </c>
      <c r="AG58" s="22">
        <v>9.3845069649583923</v>
      </c>
      <c r="AH58" s="22">
        <v>13.485454828561817</v>
      </c>
      <c r="AI58" s="22">
        <v>31.904033382526315</v>
      </c>
      <c r="AJ58" s="22">
        <v>12.792129708903659</v>
      </c>
      <c r="AK58" s="22">
        <v>9.3316805241537786</v>
      </c>
      <c r="AL58" s="22">
        <v>13.388077886312377</v>
      </c>
      <c r="AM58" s="22">
        <v>31.947348263526315</v>
      </c>
      <c r="AN58" s="22">
        <v>12.732357901988356</v>
      </c>
      <c r="AO58" s="22">
        <v>9.2880778231823555</v>
      </c>
      <c r="AP58" s="22">
        <v>13.264756915245954</v>
      </c>
      <c r="AQ58" s="22">
        <v>31.992892115526317</v>
      </c>
      <c r="AR58" s="22">
        <v>12.678436670998334</v>
      </c>
      <c r="AS58" s="22">
        <v>9.2487430358937477</v>
      </c>
      <c r="AT58" s="22">
        <v>13.146402798892227</v>
      </c>
      <c r="AU58" s="22">
        <v>32.160932651526316</v>
      </c>
      <c r="AV58" s="22">
        <v>12.385134541497523</v>
      </c>
      <c r="AW58" s="22">
        <v>9.0347832159233068</v>
      </c>
      <c r="AX58" s="22">
        <v>12.707906736183466</v>
      </c>
      <c r="AY58" s="22">
        <v>32.259111776526318</v>
      </c>
      <c r="AZ58" s="22">
        <v>12.12234807627623</v>
      </c>
      <c r="BA58" s="22">
        <v>8.8430841481902824</v>
      </c>
      <c r="BB58" s="22">
        <v>12.467108663298756</v>
      </c>
      <c r="BC58" s="22">
        <v>32.293467207526312</v>
      </c>
      <c r="BD58" s="22">
        <v>12.782742030745819</v>
      </c>
      <c r="BE58" s="22">
        <v>9.3248323436376328</v>
      </c>
      <c r="BF58" s="22">
        <v>12.392985786187348</v>
      </c>
      <c r="BG58" s="22">
        <v>32.269756113526313</v>
      </c>
      <c r="BH58" s="22">
        <v>13.400328564376798</v>
      </c>
      <c r="BI58" s="22">
        <v>9.7753531215697524</v>
      </c>
      <c r="BJ58" s="22">
        <v>12.433292674751343</v>
      </c>
      <c r="BK58" s="25">
        <v>31.372027828526313</v>
      </c>
      <c r="BL58" s="25">
        <v>13.454506588377287</v>
      </c>
      <c r="BM58" s="25">
        <v>9.8148752357842923</v>
      </c>
      <c r="BN58" s="25">
        <v>14.928157744569946</v>
      </c>
      <c r="BO58" s="25">
        <v>31.401733038526316</v>
      </c>
      <c r="BP58" s="25">
        <v>13.388863452923781</v>
      </c>
      <c r="BQ58" s="25">
        <v>9.7669894823878494</v>
      </c>
      <c r="BR58" s="25">
        <v>14.766232376490885</v>
      </c>
      <c r="BS58" s="25">
        <v>31.465516334526313</v>
      </c>
      <c r="BT58" s="25">
        <v>13.334069185442418</v>
      </c>
      <c r="BU58" s="25">
        <v>9.7270178271336647</v>
      </c>
      <c r="BV58" s="25">
        <v>14.682721434144327</v>
      </c>
      <c r="BW58" s="25">
        <v>31.559338291526316</v>
      </c>
      <c r="BX58" s="25">
        <v>13.246360610960989</v>
      </c>
      <c r="BY58" s="25">
        <v>9.6630356431725399</v>
      </c>
      <c r="BZ58" s="25">
        <v>14.559674112208333</v>
      </c>
      <c r="CA58" s="25">
        <v>31.622138677526316</v>
      </c>
      <c r="CB58" s="25">
        <v>13.202320845173668</v>
      </c>
      <c r="CC58" s="25">
        <v>9.6309092471745537</v>
      </c>
      <c r="CD58" s="25">
        <v>14.374760115202498</v>
      </c>
      <c r="CE58" s="25">
        <v>31.683305330526316</v>
      </c>
      <c r="CF58" s="25">
        <v>13.140719189630603</v>
      </c>
      <c r="CG58" s="25">
        <v>9.5859716971052542</v>
      </c>
      <c r="CH58" s="25">
        <v>14.157813255517089</v>
      </c>
      <c r="CI58" s="25">
        <v>31.747248317526314</v>
      </c>
      <c r="CJ58" s="25">
        <v>13.085830555871135</v>
      </c>
      <c r="CK58" s="25">
        <v>9.5459312029650061</v>
      </c>
      <c r="CL58" s="25">
        <v>13.914907809371408</v>
      </c>
      <c r="CM58" s="25">
        <v>31.811060164526314</v>
      </c>
      <c r="CN58" s="25">
        <v>13.037785104278859</v>
      </c>
      <c r="CO58" s="25">
        <v>9.5108827149414861</v>
      </c>
      <c r="CP58" s="25">
        <v>13.745394752840475</v>
      </c>
      <c r="CQ58" s="25">
        <v>31.875210595526315</v>
      </c>
      <c r="CR58" s="25">
        <v>12.973456588699602</v>
      </c>
      <c r="CS58" s="25">
        <v>9.463955958440506</v>
      </c>
      <c r="CT58" s="25">
        <v>13.563916905486483</v>
      </c>
      <c r="CU58" s="25">
        <v>31.939814025526317</v>
      </c>
      <c r="CV58" s="25">
        <v>12.899268424063486</v>
      </c>
      <c r="CW58" s="25">
        <v>9.4098367252235615</v>
      </c>
      <c r="CX58" s="25">
        <v>13.361122437336281</v>
      </c>
      <c r="CY58" s="25">
        <v>32.090760791526314</v>
      </c>
      <c r="CZ58" s="25">
        <v>12.797857215199738</v>
      </c>
      <c r="DA58" s="25">
        <v>9.335858660255532</v>
      </c>
      <c r="DB58" s="25">
        <v>12.919313040646372</v>
      </c>
      <c r="DC58" s="25">
        <v>32.199021986526319</v>
      </c>
      <c r="DD58" s="25">
        <v>12.725797172835293</v>
      </c>
      <c r="DE58" s="25">
        <v>9.2832918626069798</v>
      </c>
      <c r="DF58" s="25">
        <v>12.584328085439241</v>
      </c>
      <c r="DG58" s="25">
        <v>32.243817934526312</v>
      </c>
      <c r="DH58" s="25">
        <v>13.171261323639751</v>
      </c>
      <c r="DI58" s="25">
        <v>9.6082517586419094</v>
      </c>
      <c r="DJ58" s="25">
        <v>12.43400777469995</v>
      </c>
      <c r="DK58" s="25">
        <v>32.231310476526318</v>
      </c>
      <c r="DL58" s="25">
        <v>13.662955188685421</v>
      </c>
      <c r="DM58" s="25">
        <v>9.9669355875823697</v>
      </c>
      <c r="DN58" s="25">
        <v>12.41968293897563</v>
      </c>
      <c r="DO58" s="27">
        <v>31.454966115526314</v>
      </c>
      <c r="DP58" s="27">
        <v>13.453646671175377</v>
      </c>
      <c r="DQ58" s="27">
        <v>9.8142479381577008</v>
      </c>
      <c r="DR58" s="27">
        <v>14.505123690471558</v>
      </c>
      <c r="DS58" s="27">
        <v>31.550736520526314</v>
      </c>
      <c r="DT58" s="27">
        <v>13.388973061519902</v>
      </c>
      <c r="DU58" s="27">
        <v>9.7670694403326923</v>
      </c>
      <c r="DV58" s="27">
        <v>13.942524446110701</v>
      </c>
      <c r="DW58" s="27">
        <v>31.557236619526314</v>
      </c>
      <c r="DX58" s="27">
        <v>13.3130470572889</v>
      </c>
      <c r="DY58" s="27">
        <v>9.7116824773263595</v>
      </c>
      <c r="DZ58" s="27">
        <v>14.027769220748775</v>
      </c>
      <c r="EA58" s="27">
        <v>31.602872892526314</v>
      </c>
      <c r="EB58" s="27">
        <v>13.231270328521505</v>
      </c>
      <c r="EC58" s="27">
        <v>9.6520274922274698</v>
      </c>
      <c r="ED58" s="27">
        <v>13.978310641993877</v>
      </c>
      <c r="EE58" s="27">
        <v>31.664687055526315</v>
      </c>
      <c r="EF58" s="27">
        <v>13.14430018687311</v>
      </c>
      <c r="EG58" s="27">
        <v>9.588583984737209</v>
      </c>
      <c r="EH58" s="27">
        <v>13.884603530558067</v>
      </c>
      <c r="EI58" s="27">
        <v>31.744764934526316</v>
      </c>
      <c r="EJ58" s="27">
        <v>13.070102066251009</v>
      </c>
      <c r="EK58" s="27">
        <v>9.5344574887671012</v>
      </c>
      <c r="EL58" s="27">
        <v>13.699591775015913</v>
      </c>
      <c r="EM58" s="27">
        <v>31.824415674526314</v>
      </c>
      <c r="EN58" s="27">
        <v>12.996131726895618</v>
      </c>
      <c r="EO58" s="27">
        <v>9.4804971560597728</v>
      </c>
      <c r="EP58" s="27">
        <v>13.526114327595629</v>
      </c>
      <c r="EQ58" s="27">
        <v>31.903252804526314</v>
      </c>
      <c r="ER58" s="27">
        <v>12.940875245609597</v>
      </c>
      <c r="ES58" s="27">
        <v>9.4401883222702647</v>
      </c>
      <c r="ET58" s="27">
        <v>13.433959480386457</v>
      </c>
      <c r="EU58" s="27">
        <v>31.946991643526317</v>
      </c>
      <c r="EV58" s="27">
        <v>12.894560806051041</v>
      </c>
      <c r="EW58" s="27">
        <v>9.4064025834253204</v>
      </c>
      <c r="EX58" s="27">
        <v>13.317026870490588</v>
      </c>
      <c r="EY58" s="27">
        <v>31.991847006526314</v>
      </c>
      <c r="EZ58" s="27">
        <v>12.840661250310999</v>
      </c>
      <c r="FA58" s="27">
        <v>9.3670836079297999</v>
      </c>
      <c r="FB58" s="27">
        <v>13.207892020542481</v>
      </c>
      <c r="FC58" s="27">
        <v>32.156811498526316</v>
      </c>
      <c r="FD58" s="27">
        <v>12.635762238850049</v>
      </c>
      <c r="FE58" s="27">
        <v>9.2176126317765732</v>
      </c>
      <c r="FF58" s="27">
        <v>12.78483369697841</v>
      </c>
      <c r="FG58" s="27">
        <v>32.252427157526313</v>
      </c>
      <c r="FH58" s="27">
        <v>12.510755879678985</v>
      </c>
      <c r="FI58" s="27">
        <v>9.126422233162959</v>
      </c>
      <c r="FJ58" s="27">
        <v>12.564056073057634</v>
      </c>
      <c r="FK58" s="27">
        <v>32.285394637526316</v>
      </c>
      <c r="FL58" s="27">
        <v>12.939511812027421</v>
      </c>
      <c r="FM58" s="27">
        <v>9.4391937164544775</v>
      </c>
      <c r="FN58" s="27">
        <v>12.496556733642942</v>
      </c>
      <c r="FO58" s="27">
        <v>32.261194835526318</v>
      </c>
      <c r="FP58" s="27">
        <v>13.624550955588729</v>
      </c>
      <c r="FQ58" s="27">
        <v>9.9389202342214649</v>
      </c>
      <c r="FR58" s="27">
        <v>12.536624357422431</v>
      </c>
      <c r="FS58" s="28">
        <v>31.447842091526315</v>
      </c>
      <c r="FT58" s="28">
        <v>13.180160265446609</v>
      </c>
      <c r="FU58" s="28">
        <v>9.6147434127944482</v>
      </c>
      <c r="FV58" s="28">
        <v>14.527140438639098</v>
      </c>
      <c r="FW58" s="28">
        <v>31.535136899526314</v>
      </c>
      <c r="FX58" s="28">
        <v>13.048364051170172</v>
      </c>
      <c r="FY58" s="28">
        <v>9.5185999094132576</v>
      </c>
      <c r="FZ58" s="28">
        <v>13.98278820035493</v>
      </c>
      <c r="GA58" s="28">
        <v>31.531934402526314</v>
      </c>
      <c r="GB58" s="28">
        <v>13.083846015816802</v>
      </c>
      <c r="GC58" s="28">
        <v>9.5444835086251381</v>
      </c>
      <c r="GD58" s="28">
        <v>14.085706958079722</v>
      </c>
      <c r="GE58" s="28">
        <v>31.570158775526316</v>
      </c>
      <c r="GF58" s="28">
        <v>13.045159775900443</v>
      </c>
      <c r="GG58" s="28">
        <v>9.5162624352155287</v>
      </c>
      <c r="GH58" s="28">
        <v>14.053166244364016</v>
      </c>
      <c r="GI58" s="28">
        <v>31.625331415526315</v>
      </c>
      <c r="GJ58" s="28">
        <v>13.000466335605704</v>
      </c>
      <c r="GK58" s="28">
        <v>9.4836591927651686</v>
      </c>
      <c r="GL58" s="28">
        <v>13.965385166023619</v>
      </c>
      <c r="GM58" s="28">
        <v>31.698678233526316</v>
      </c>
      <c r="GN58" s="28">
        <v>12.917285698970446</v>
      </c>
      <c r="GO58" s="28">
        <v>9.4229800764225864</v>
      </c>
      <c r="GP58" s="28">
        <v>13.794774000174021</v>
      </c>
      <c r="GQ58" s="28">
        <v>31.771270592526314</v>
      </c>
      <c r="GR58" s="28">
        <v>12.870937912889818</v>
      </c>
      <c r="GS58" s="28">
        <v>9.3891700117540591</v>
      </c>
      <c r="GT58" s="28">
        <v>13.611358852287873</v>
      </c>
      <c r="GU58" s="28">
        <v>31.842629095526316</v>
      </c>
      <c r="GV58" s="28">
        <v>12.812530043920281</v>
      </c>
      <c r="GW58" s="28">
        <v>9.3465622845246372</v>
      </c>
      <c r="GX58" s="28">
        <v>13.521854015280034</v>
      </c>
      <c r="GY58" s="28">
        <v>31.911313295526316</v>
      </c>
      <c r="GZ58" s="28">
        <v>12.742094722156242</v>
      </c>
      <c r="HA58" s="28">
        <v>9.2951806979338976</v>
      </c>
      <c r="HB58" s="28">
        <v>13.41804637808743</v>
      </c>
      <c r="HC58" s="28">
        <v>31.978144045526314</v>
      </c>
      <c r="HD58" s="28">
        <v>12.68822569931725</v>
      </c>
      <c r="HE58" s="28">
        <v>9.2558839957646004</v>
      </c>
      <c r="HF58" s="28">
        <v>13.308955441892154</v>
      </c>
      <c r="HG58" s="28">
        <v>32.180415289526316</v>
      </c>
      <c r="HH58" s="28">
        <v>12.368891280507009</v>
      </c>
      <c r="HI58" s="28">
        <v>9.0229339831776123</v>
      </c>
      <c r="HJ58" s="28">
        <v>12.820727191788128</v>
      </c>
      <c r="HK58" s="28">
        <v>32.314143570526312</v>
      </c>
      <c r="HL58" s="28">
        <v>11.921761096993317</v>
      </c>
      <c r="HM58" s="28">
        <v>8.6967587394766444</v>
      </c>
      <c r="HN58" s="28">
        <v>11.639669127107105</v>
      </c>
      <c r="HO58" s="28">
        <v>32.241912081526316</v>
      </c>
      <c r="HP58" s="28">
        <v>12.364554740961726</v>
      </c>
      <c r="HQ58" s="28">
        <v>9.0197705379548214</v>
      </c>
      <c r="HR58" s="28">
        <v>10.753157975103928</v>
      </c>
      <c r="HS58" s="28">
        <v>32.121709451526314</v>
      </c>
      <c r="HT58" s="28">
        <v>12.836643683679213</v>
      </c>
      <c r="HU58" s="28">
        <v>9.3641528490065031</v>
      </c>
      <c r="HV58" s="28">
        <v>10.146715751315021</v>
      </c>
      <c r="HW58" s="29">
        <v>31.440390757526316</v>
      </c>
      <c r="HX58" s="29">
        <v>13.184308399265685</v>
      </c>
      <c r="HY58" s="29">
        <v>9.6177694186630518</v>
      </c>
      <c r="HZ58" s="29">
        <v>14.534028530752881</v>
      </c>
      <c r="IA58" s="29">
        <v>31.521331501526316</v>
      </c>
      <c r="IB58" s="29">
        <v>13.153061865237316</v>
      </c>
      <c r="IC58" s="29">
        <v>9.5949755071193845</v>
      </c>
      <c r="ID58" s="29">
        <v>13.995547474613547</v>
      </c>
      <c r="IE58" s="29">
        <v>31.508028896526316</v>
      </c>
      <c r="IF58" s="29">
        <v>13.16037099600419</v>
      </c>
      <c r="IG58" s="29">
        <v>9.6003074162524094</v>
      </c>
      <c r="IH58" s="29">
        <v>14.107208122455114</v>
      </c>
      <c r="II58" s="29">
        <v>31.530390181526315</v>
      </c>
      <c r="IJ58" s="29">
        <v>13.109745476429207</v>
      </c>
      <c r="IK58" s="29">
        <v>9.5633768045565155</v>
      </c>
      <c r="IL58" s="29">
        <v>14.087967589395182</v>
      </c>
      <c r="IM58" s="29">
        <v>31.568766209526316</v>
      </c>
      <c r="IN58" s="29">
        <v>13.00634738011644</v>
      </c>
      <c r="IO58" s="29">
        <v>9.4879493328568767</v>
      </c>
      <c r="IP58" s="29">
        <v>14.018583596079424</v>
      </c>
      <c r="IQ58" s="29">
        <v>31.622710565526315</v>
      </c>
      <c r="IR58" s="29">
        <v>12.941028549897169</v>
      </c>
      <c r="IS58" s="29">
        <v>9.4403001556136683</v>
      </c>
      <c r="IT58" s="29">
        <v>13.859368619839413</v>
      </c>
      <c r="IU58" s="29">
        <v>31.676614019526316</v>
      </c>
      <c r="IV58" s="29">
        <v>12.858109071750874</v>
      </c>
      <c r="IW58" s="29">
        <v>9.3798115507528053</v>
      </c>
      <c r="IX58" s="29">
        <v>13.708096381195139</v>
      </c>
      <c r="IY58" s="29">
        <v>31.727042603526314</v>
      </c>
      <c r="IZ58" s="29">
        <v>12.798014312227023</v>
      </c>
      <c r="JA58" s="29">
        <v>9.3359732603497534</v>
      </c>
      <c r="JB58" s="29">
        <v>13.637313334329763</v>
      </c>
      <c r="JC58" s="29">
        <v>31.774313601526316</v>
      </c>
      <c r="JD58" s="29">
        <v>12.727203844918163</v>
      </c>
      <c r="JE58" s="29">
        <v>9.2843180103070342</v>
      </c>
      <c r="JF58" s="29">
        <v>13.541806047001876</v>
      </c>
      <c r="JG58" s="29">
        <v>31.860267172526314</v>
      </c>
      <c r="JH58" s="29">
        <v>12.61295952062815</v>
      </c>
      <c r="JI58" s="29">
        <v>9.2009783663046605</v>
      </c>
      <c r="JJ58" s="29">
        <v>13.233983187380923</v>
      </c>
      <c r="JK58" s="29">
        <v>32.198727200526314</v>
      </c>
      <c r="JL58" s="29">
        <v>11.944232789546104</v>
      </c>
      <c r="JM58" s="29">
        <v>8.7131515263316484</v>
      </c>
      <c r="JN58" s="29">
        <v>11.820892549890068</v>
      </c>
      <c r="JO58" s="29">
        <v>32.206415610526314</v>
      </c>
      <c r="JP58" s="29">
        <v>11.768937645323895</v>
      </c>
      <c r="JQ58" s="29">
        <v>8.5852761591690907</v>
      </c>
      <c r="JR58" s="29">
        <v>10.70527405772739</v>
      </c>
      <c r="JS58" s="29">
        <v>32.111741958526316</v>
      </c>
      <c r="JT58" s="29">
        <v>12.71764650383952</v>
      </c>
      <c r="JU58" s="29">
        <v>9.2773460630522937</v>
      </c>
      <c r="JV58" s="29">
        <v>10.108506070495</v>
      </c>
      <c r="JW58" s="29">
        <v>31.953414620526317</v>
      </c>
      <c r="JX58" s="29">
        <v>12.721973248213128</v>
      </c>
      <c r="JY58" s="29">
        <v>9.2805023628337207</v>
      </c>
      <c r="JZ58" s="29">
        <v>10.453761463258573</v>
      </c>
    </row>
    <row r="59" spans="1:286" ht="15" thickBot="1" x14ac:dyDescent="0.4">
      <c r="A59" s="2"/>
      <c r="B59" s="74" t="s">
        <v>525</v>
      </c>
      <c r="C59" s="74" t="s">
        <v>526</v>
      </c>
      <c r="D59" s="74" t="s">
        <v>869</v>
      </c>
      <c r="E59" s="87">
        <v>388434</v>
      </c>
      <c r="F59" s="84">
        <v>389885</v>
      </c>
      <c r="G59" s="22">
        <v>30.630800584999999</v>
      </c>
      <c r="H59" s="22">
        <v>13.396685327181514</v>
      </c>
      <c r="I59" s="22">
        <v>9.7726954307587803</v>
      </c>
      <c r="J59" s="22">
        <v>17.845195121818527</v>
      </c>
      <c r="K59" s="22">
        <v>30.704658486</v>
      </c>
      <c r="L59" s="22">
        <v>13.246038976223186</v>
      </c>
      <c r="M59" s="22">
        <v>9.6628010151092738</v>
      </c>
      <c r="N59" s="22">
        <v>17.218143975883297</v>
      </c>
      <c r="O59" s="22">
        <v>30.750149102000002</v>
      </c>
      <c r="P59" s="22">
        <v>13.166241892472128</v>
      </c>
      <c r="Q59" s="22">
        <v>9.6045901534881839</v>
      </c>
      <c r="R59" s="22">
        <v>17.185621303559159</v>
      </c>
      <c r="S59" s="22">
        <v>30.826872009999999</v>
      </c>
      <c r="T59" s="22">
        <v>13.027876081163056</v>
      </c>
      <c r="U59" s="22">
        <v>9.5036542205369337</v>
      </c>
      <c r="V59" s="22">
        <v>16.944837873241887</v>
      </c>
      <c r="W59" s="22">
        <v>30.908508884</v>
      </c>
      <c r="X59" s="22">
        <v>12.920482464660637</v>
      </c>
      <c r="Y59" s="22">
        <v>9.4253120724865944</v>
      </c>
      <c r="Z59" s="22">
        <v>16.890561203015302</v>
      </c>
      <c r="AA59" s="22">
        <v>30.997553496999998</v>
      </c>
      <c r="AB59" s="22">
        <v>12.825154693058353</v>
      </c>
      <c r="AC59" s="22">
        <v>9.355771790304118</v>
      </c>
      <c r="AD59" s="22">
        <v>16.680875218235485</v>
      </c>
      <c r="AE59" s="22">
        <v>31.100823048999999</v>
      </c>
      <c r="AF59" s="22">
        <v>12.721810549823829</v>
      </c>
      <c r="AG59" s="22">
        <v>9.280383676623897</v>
      </c>
      <c r="AH59" s="22">
        <v>16.381518930624345</v>
      </c>
      <c r="AI59" s="22">
        <v>31.215907437999999</v>
      </c>
      <c r="AJ59" s="22">
        <v>12.654848909073575</v>
      </c>
      <c r="AK59" s="22">
        <v>9.2315360919703728</v>
      </c>
      <c r="AL59" s="22">
        <v>16.339608673224859</v>
      </c>
      <c r="AM59" s="22">
        <v>31.343496166000001</v>
      </c>
      <c r="AN59" s="22">
        <v>12.563488035835677</v>
      </c>
      <c r="AO59" s="22">
        <v>9.1648896069155512</v>
      </c>
      <c r="AP59" s="22">
        <v>16.107477963369824</v>
      </c>
      <c r="AQ59" s="22">
        <v>31.486120175</v>
      </c>
      <c r="AR59" s="22">
        <v>12.458627817372786</v>
      </c>
      <c r="AS59" s="22">
        <v>9.0883955374638017</v>
      </c>
      <c r="AT59" s="22">
        <v>15.879368547860327</v>
      </c>
      <c r="AU59" s="22">
        <v>32.145540746000002</v>
      </c>
      <c r="AV59" s="22">
        <v>11.961863803879176</v>
      </c>
      <c r="AW59" s="22">
        <v>8.726013105819737</v>
      </c>
      <c r="AX59" s="22">
        <v>14.957229427013104</v>
      </c>
      <c r="AY59" s="22">
        <v>32.787580038000002</v>
      </c>
      <c r="AZ59" s="22">
        <v>11.328167479401349</v>
      </c>
      <c r="BA59" s="22">
        <v>8.2637404597534889</v>
      </c>
      <c r="BB59" s="22">
        <v>13.998331921670509</v>
      </c>
      <c r="BC59" s="22">
        <v>33.148777985000002</v>
      </c>
      <c r="BD59" s="22">
        <v>11.238808221824407</v>
      </c>
      <c r="BE59" s="22">
        <v>8.1985541254558303</v>
      </c>
      <c r="BF59" s="22">
        <v>13.223548197473381</v>
      </c>
      <c r="BG59" s="22">
        <v>33.352819246000003</v>
      </c>
      <c r="BH59" s="22">
        <v>11.061295300261719</v>
      </c>
      <c r="BI59" s="22">
        <v>8.0690609206004105</v>
      </c>
      <c r="BJ59" s="22">
        <v>12.865606683112597</v>
      </c>
      <c r="BK59" s="25">
        <v>30.608521697</v>
      </c>
      <c r="BL59" s="25">
        <v>13.383716275784774</v>
      </c>
      <c r="BM59" s="25">
        <v>9.7632346883265431</v>
      </c>
      <c r="BN59" s="25">
        <v>18.122544205148699</v>
      </c>
      <c r="BO59" s="25">
        <v>30.665274059000001</v>
      </c>
      <c r="BP59" s="25">
        <v>13.157189661947783</v>
      </c>
      <c r="BQ59" s="25">
        <v>9.5979866773504003</v>
      </c>
      <c r="BR59" s="25">
        <v>17.74443221306068</v>
      </c>
      <c r="BS59" s="25">
        <v>30.751330375000002</v>
      </c>
      <c r="BT59" s="25">
        <v>13.098964179067325</v>
      </c>
      <c r="BU59" s="25">
        <v>9.5555119982336905</v>
      </c>
      <c r="BV59" s="25">
        <v>17.666007759644373</v>
      </c>
      <c r="BW59" s="25">
        <v>30.847134698000001</v>
      </c>
      <c r="BX59" s="25">
        <v>13.008004589605447</v>
      </c>
      <c r="BY59" s="25">
        <v>9.4891582441065996</v>
      </c>
      <c r="BZ59" s="25">
        <v>17.377345336245877</v>
      </c>
      <c r="CA59" s="25">
        <v>30.934044530000001</v>
      </c>
      <c r="CB59" s="25">
        <v>12.980514536370565</v>
      </c>
      <c r="CC59" s="25">
        <v>9.4691046330021607</v>
      </c>
      <c r="CD59" s="25">
        <v>17.282773649666616</v>
      </c>
      <c r="CE59" s="25">
        <v>31.033067127999999</v>
      </c>
      <c r="CF59" s="25">
        <v>12.917348429645379</v>
      </c>
      <c r="CG59" s="25">
        <v>9.4230258375765832</v>
      </c>
      <c r="CH59" s="25">
        <v>17.049524387715593</v>
      </c>
      <c r="CI59" s="25">
        <v>31.139650313000001</v>
      </c>
      <c r="CJ59" s="25">
        <v>12.72725644305322</v>
      </c>
      <c r="CK59" s="25">
        <v>9.2843563799142608</v>
      </c>
      <c r="CL59" s="25">
        <v>16.717066474121197</v>
      </c>
      <c r="CM59" s="25">
        <v>31.255762846</v>
      </c>
      <c r="CN59" s="25">
        <v>12.76431771818225</v>
      </c>
      <c r="CO59" s="25">
        <v>9.3113920641350951</v>
      </c>
      <c r="CP59" s="25">
        <v>16.62544571033246</v>
      </c>
      <c r="CQ59" s="25">
        <v>31.382092790999998</v>
      </c>
      <c r="CR59" s="25">
        <v>12.738259060640694</v>
      </c>
      <c r="CS59" s="25">
        <v>9.2923826362603226</v>
      </c>
      <c r="CT59" s="25">
        <v>16.34052502285801</v>
      </c>
      <c r="CU59" s="25">
        <v>31.517033868999999</v>
      </c>
      <c r="CV59" s="25">
        <v>12.688872611073915</v>
      </c>
      <c r="CW59" s="25">
        <v>9.2563559088844549</v>
      </c>
      <c r="CX59" s="25">
        <v>16.080551611548117</v>
      </c>
      <c r="CY59" s="25">
        <v>31.973706144000001</v>
      </c>
      <c r="CZ59" s="25">
        <v>12.541521308329488</v>
      </c>
      <c r="DA59" s="25">
        <v>9.1488651850316618</v>
      </c>
      <c r="DB59" s="25">
        <v>15.397432141808293</v>
      </c>
      <c r="DC59" s="25">
        <v>32.375170115000003</v>
      </c>
      <c r="DD59" s="25">
        <v>12.301765827842807</v>
      </c>
      <c r="DE59" s="25">
        <v>8.9739669000135365</v>
      </c>
      <c r="DF59" s="25">
        <v>14.670114933447802</v>
      </c>
      <c r="DG59" s="25">
        <v>32.611928941000002</v>
      </c>
      <c r="DH59" s="25">
        <v>12.14168367860929</v>
      </c>
      <c r="DI59" s="25">
        <v>8.8571892008922273</v>
      </c>
      <c r="DJ59" s="25">
        <v>14.063848720606083</v>
      </c>
      <c r="DK59" s="25">
        <v>32.75703034</v>
      </c>
      <c r="DL59" s="25">
        <v>12.048870530668943</v>
      </c>
      <c r="DM59" s="25">
        <v>8.7894833016612726</v>
      </c>
      <c r="DN59" s="25">
        <v>13.818973835849114</v>
      </c>
      <c r="DO59" s="27">
        <v>30.640023976000002</v>
      </c>
      <c r="DP59" s="27">
        <v>13.374725686112802</v>
      </c>
      <c r="DQ59" s="27">
        <v>9.7566761783323699</v>
      </c>
      <c r="DR59" s="27">
        <v>17.852192059168928</v>
      </c>
      <c r="DS59" s="27">
        <v>30.716886210999998</v>
      </c>
      <c r="DT59" s="27">
        <v>13.230933225418116</v>
      </c>
      <c r="DU59" s="27">
        <v>9.6517815802068672</v>
      </c>
      <c r="DV59" s="27">
        <v>17.239933783120051</v>
      </c>
      <c r="DW59" s="27">
        <v>30.764276393999999</v>
      </c>
      <c r="DX59" s="27">
        <v>13.101619614726857</v>
      </c>
      <c r="DY59" s="27">
        <v>9.5574491015770029</v>
      </c>
      <c r="DZ59" s="27">
        <v>17.217760446125254</v>
      </c>
      <c r="EA59" s="27">
        <v>30.841776940999999</v>
      </c>
      <c r="EB59" s="27">
        <v>12.968368020686151</v>
      </c>
      <c r="EC59" s="27">
        <v>9.4602439189203089</v>
      </c>
      <c r="ED59" s="27">
        <v>16.990120038281006</v>
      </c>
      <c r="EE59" s="27">
        <v>30.915263562</v>
      </c>
      <c r="EF59" s="27">
        <v>12.981257165518366</v>
      </c>
      <c r="EG59" s="27">
        <v>9.4696463706262239</v>
      </c>
      <c r="EH59" s="27">
        <v>16.946300045094688</v>
      </c>
      <c r="EI59" s="27">
        <v>31.001506895999999</v>
      </c>
      <c r="EJ59" s="27">
        <v>12.920396523351309</v>
      </c>
      <c r="EK59" s="27">
        <v>9.4252493794979593</v>
      </c>
      <c r="EL59" s="27">
        <v>16.749277735568331</v>
      </c>
      <c r="EM59" s="27">
        <v>31.099982753999999</v>
      </c>
      <c r="EN59" s="27">
        <v>12.830261559400554</v>
      </c>
      <c r="EO59" s="27">
        <v>9.3594971782003817</v>
      </c>
      <c r="EP59" s="27">
        <v>16.464161729537018</v>
      </c>
      <c r="EQ59" s="27">
        <v>31.208469968999999</v>
      </c>
      <c r="ER59" s="27">
        <v>12.782224099195542</v>
      </c>
      <c r="ES59" s="27">
        <v>9.3244545197826092</v>
      </c>
      <c r="ET59" s="27">
        <v>16.431332811918409</v>
      </c>
      <c r="EU59" s="27">
        <v>31.32696292</v>
      </c>
      <c r="EV59" s="27">
        <v>12.696406405097736</v>
      </c>
      <c r="EW59" s="27">
        <v>9.2618517067355466</v>
      </c>
      <c r="EX59" s="27">
        <v>16.215714077212056</v>
      </c>
      <c r="EY59" s="27">
        <v>31.458241461</v>
      </c>
      <c r="EZ59" s="27">
        <v>12.617356501479906</v>
      </c>
      <c r="FA59" s="27">
        <v>9.2041859026190274</v>
      </c>
      <c r="FB59" s="27">
        <v>16.015617651893152</v>
      </c>
      <c r="FC59" s="27">
        <v>32.067791264</v>
      </c>
      <c r="FD59" s="27">
        <v>12.25360755204284</v>
      </c>
      <c r="FE59" s="27">
        <v>8.9388361083013006</v>
      </c>
      <c r="FF59" s="27">
        <v>15.266382668297918</v>
      </c>
      <c r="FG59" s="27">
        <v>32.577076634000001</v>
      </c>
      <c r="FH59" s="27">
        <v>11.930462047342074</v>
      </c>
      <c r="FI59" s="27">
        <v>8.7031059616170374</v>
      </c>
      <c r="FJ59" s="27">
        <v>14.573389838201347</v>
      </c>
      <c r="FK59" s="27">
        <v>32.855894669999998</v>
      </c>
      <c r="FL59" s="27">
        <v>11.517498200467379</v>
      </c>
      <c r="FM59" s="27">
        <v>8.401854584813222</v>
      </c>
      <c r="FN59" s="27">
        <v>14.057076829869949</v>
      </c>
      <c r="FO59" s="27">
        <v>32.979889010000001</v>
      </c>
      <c r="FP59" s="27">
        <v>11.502620275099384</v>
      </c>
      <c r="FQ59" s="27">
        <v>8.3910013453952619</v>
      </c>
      <c r="FR59" s="27">
        <v>14.108079202084896</v>
      </c>
      <c r="FS59" s="28">
        <v>30.639654455999999</v>
      </c>
      <c r="FT59" s="28">
        <v>13.399185695259641</v>
      </c>
      <c r="FU59" s="28">
        <v>9.7745194144603875</v>
      </c>
      <c r="FV59" s="28">
        <v>17.856028881273108</v>
      </c>
      <c r="FW59" s="28">
        <v>30.716556226000002</v>
      </c>
      <c r="FX59" s="28">
        <v>13.241989502955297</v>
      </c>
      <c r="FY59" s="28">
        <v>9.6598469807391609</v>
      </c>
      <c r="FZ59" s="28">
        <v>17.238779263228274</v>
      </c>
      <c r="GA59" s="28">
        <v>30.770858971999999</v>
      </c>
      <c r="GB59" s="28">
        <v>13.116105714060049</v>
      </c>
      <c r="GC59" s="28">
        <v>9.5680165093577738</v>
      </c>
      <c r="GD59" s="28">
        <v>17.21445938446854</v>
      </c>
      <c r="GE59" s="28">
        <v>30.850478254999999</v>
      </c>
      <c r="GF59" s="28">
        <v>12.95791201692137</v>
      </c>
      <c r="GG59" s="28">
        <v>9.4526164097476659</v>
      </c>
      <c r="GH59" s="28">
        <v>16.9792893698882</v>
      </c>
      <c r="GI59" s="28">
        <v>30.928814488</v>
      </c>
      <c r="GJ59" s="28">
        <v>12.797330253573321</v>
      </c>
      <c r="GK59" s="28">
        <v>9.3354742490856886</v>
      </c>
      <c r="GL59" s="28">
        <v>16.926225646057034</v>
      </c>
      <c r="GM59" s="28">
        <v>31.041421479</v>
      </c>
      <c r="GN59" s="28">
        <v>12.804543997143528</v>
      </c>
      <c r="GO59" s="28">
        <v>9.3407365745867725</v>
      </c>
      <c r="GP59" s="28">
        <v>16.708644801027209</v>
      </c>
      <c r="GQ59" s="28">
        <v>31.184144415999999</v>
      </c>
      <c r="GR59" s="28">
        <v>12.680770822781854</v>
      </c>
      <c r="GS59" s="28">
        <v>9.2504457671225868</v>
      </c>
      <c r="GT59" s="28">
        <v>16.380344165735231</v>
      </c>
      <c r="GU59" s="28">
        <v>31.350040624000002</v>
      </c>
      <c r="GV59" s="28">
        <v>12.624798250190043</v>
      </c>
      <c r="GW59" s="28">
        <v>9.209614554695289</v>
      </c>
      <c r="GX59" s="28">
        <v>16.304480219912119</v>
      </c>
      <c r="GY59" s="28">
        <v>31.529456946</v>
      </c>
      <c r="GZ59" s="28">
        <v>12.516014072312599</v>
      </c>
      <c r="HA59" s="28">
        <v>9.1302580114819669</v>
      </c>
      <c r="HB59" s="28">
        <v>16.053234343472937</v>
      </c>
      <c r="HC59" s="28">
        <v>31.716264822999999</v>
      </c>
      <c r="HD59" s="28">
        <v>12.399008737042198</v>
      </c>
      <c r="HE59" s="28">
        <v>9.0449042484095887</v>
      </c>
      <c r="HF59" s="28">
        <v>15.834592434995098</v>
      </c>
      <c r="HG59" s="28">
        <v>32.679096584</v>
      </c>
      <c r="HH59" s="28">
        <v>11.708084701439281</v>
      </c>
      <c r="HI59" s="28">
        <v>8.5408847838306876</v>
      </c>
      <c r="HJ59" s="28">
        <v>14.637325730548888</v>
      </c>
      <c r="HK59" s="28">
        <v>33.707299913</v>
      </c>
      <c r="HL59" s="28">
        <v>10.584943802914536</v>
      </c>
      <c r="HM59" s="28">
        <v>7.7215691352918032</v>
      </c>
      <c r="HN59" s="28">
        <v>10.810966608870736</v>
      </c>
      <c r="HO59" s="28">
        <v>34.296171592</v>
      </c>
      <c r="HP59" s="28">
        <v>9.7423329725691215</v>
      </c>
      <c r="HQ59" s="28">
        <v>7.1068962658084285</v>
      </c>
      <c r="HR59" s="28">
        <v>7.1042542960712112</v>
      </c>
      <c r="HS59" s="28">
        <v>34.586104880999997</v>
      </c>
      <c r="HT59" s="28">
        <v>9.1833900567362754</v>
      </c>
      <c r="HU59" s="28">
        <v>6.6991551905939772</v>
      </c>
      <c r="HV59" s="28">
        <v>5.0208261664035021</v>
      </c>
      <c r="HW59" s="29">
        <v>30.635461850999999</v>
      </c>
      <c r="HX59" s="29">
        <v>13.402126265820375</v>
      </c>
      <c r="HY59" s="29">
        <v>9.7766645197443331</v>
      </c>
      <c r="HZ59" s="29">
        <v>17.863653298708151</v>
      </c>
      <c r="IA59" s="29">
        <v>30.718079606</v>
      </c>
      <c r="IB59" s="29">
        <v>13.267361563135619</v>
      </c>
      <c r="IC59" s="29">
        <v>9.6783555453980679</v>
      </c>
      <c r="ID59" s="29">
        <v>17.243727312093096</v>
      </c>
      <c r="IE59" s="29">
        <v>30.775537378999999</v>
      </c>
      <c r="IF59" s="29">
        <v>13.08543136155051</v>
      </c>
      <c r="IG59" s="29">
        <v>9.545639996265896</v>
      </c>
      <c r="IH59" s="29">
        <v>17.232372755876987</v>
      </c>
      <c r="II59" s="29">
        <v>30.834079317</v>
      </c>
      <c r="IJ59" s="29">
        <v>13.003962780776055</v>
      </c>
      <c r="IK59" s="29">
        <v>9.4862098008376634</v>
      </c>
      <c r="IL59" s="29">
        <v>17.021617106206229</v>
      </c>
      <c r="IM59" s="29">
        <v>30.910657941</v>
      </c>
      <c r="IN59" s="29">
        <v>12.980087703666193</v>
      </c>
      <c r="IO59" s="29">
        <v>9.4687932644869033</v>
      </c>
      <c r="IP59" s="29">
        <v>16.982425168132814</v>
      </c>
      <c r="IQ59" s="29">
        <v>31.028293210000001</v>
      </c>
      <c r="IR59" s="29">
        <v>12.844371697410926</v>
      </c>
      <c r="IS59" s="29">
        <v>9.3697903274304775</v>
      </c>
      <c r="IT59" s="29">
        <v>16.79082667409396</v>
      </c>
      <c r="IU59" s="29">
        <v>31.184530486</v>
      </c>
      <c r="IV59" s="29">
        <v>12.718763291592317</v>
      </c>
      <c r="IW59" s="29">
        <v>9.278160744169476</v>
      </c>
      <c r="IX59" s="29">
        <v>16.498000241378136</v>
      </c>
      <c r="IY59" s="29">
        <v>31.364401218000001</v>
      </c>
      <c r="IZ59" s="29">
        <v>12.632987419651393</v>
      </c>
      <c r="JA59" s="29">
        <v>9.2155884398035894</v>
      </c>
      <c r="JB59" s="29">
        <v>16.460629138883156</v>
      </c>
      <c r="JC59" s="29">
        <v>31.56244014</v>
      </c>
      <c r="JD59" s="29">
        <v>12.495794910979408</v>
      </c>
      <c r="JE59" s="29">
        <v>9.1155084147907814</v>
      </c>
      <c r="JF59" s="29">
        <v>16.19850868365176</v>
      </c>
      <c r="JG59" s="29">
        <v>31.903902127999999</v>
      </c>
      <c r="JH59" s="29">
        <v>12.278544261201731</v>
      </c>
      <c r="JI59" s="29">
        <v>8.9570270904512501</v>
      </c>
      <c r="JJ59" s="29">
        <v>15.598586697212985</v>
      </c>
      <c r="JK59" s="29">
        <v>32.948345015000001</v>
      </c>
      <c r="JL59" s="29">
        <v>11.012028895114057</v>
      </c>
      <c r="JM59" s="29">
        <v>8.0331217639569683</v>
      </c>
      <c r="JN59" s="29">
        <v>12.321397829223583</v>
      </c>
      <c r="JO59" s="29">
        <v>33.660843530000001</v>
      </c>
      <c r="JP59" s="29">
        <v>10.169269722627327</v>
      </c>
      <c r="JQ59" s="29">
        <v>7.4183406809467982</v>
      </c>
      <c r="JR59" s="29">
        <v>9.3984396231386462</v>
      </c>
      <c r="JS59" s="29">
        <v>34.079069816999997</v>
      </c>
      <c r="JT59" s="29">
        <v>9.6041029138976555</v>
      </c>
      <c r="JU59" s="29">
        <v>7.0060593625162939</v>
      </c>
      <c r="JV59" s="29">
        <v>7.1798281000945323</v>
      </c>
      <c r="JW59" s="29">
        <v>34.133953665</v>
      </c>
      <c r="JX59" s="29">
        <v>9.3268540764299424</v>
      </c>
      <c r="JY59" s="29">
        <v>6.8038101955819572</v>
      </c>
      <c r="JZ59" s="29">
        <v>6.3397996847442606</v>
      </c>
    </row>
    <row r="60" spans="1:286" ht="15" thickBot="1" x14ac:dyDescent="0.4">
      <c r="A60" s="2"/>
      <c r="B60" s="74" t="s">
        <v>527</v>
      </c>
      <c r="C60" s="74" t="s">
        <v>518</v>
      </c>
      <c r="D60" s="74" t="s">
        <v>866</v>
      </c>
      <c r="E60" s="87">
        <v>376412</v>
      </c>
      <c r="F60" s="84">
        <v>389026</v>
      </c>
      <c r="G60" s="22">
        <v>2.6844262295081971</v>
      </c>
      <c r="H60" s="22">
        <v>0.44197031039136303</v>
      </c>
      <c r="I60" s="22">
        <v>0.31765276430649858</v>
      </c>
      <c r="J60" s="22">
        <v>2.6844262295081971</v>
      </c>
      <c r="K60" s="22">
        <v>2.6844262295081971</v>
      </c>
      <c r="L60" s="22">
        <v>0.44197031039136303</v>
      </c>
      <c r="M60" s="22">
        <v>0.31765276430649858</v>
      </c>
      <c r="N60" s="22">
        <v>2.6844262295081971</v>
      </c>
      <c r="O60" s="22">
        <v>2.6844262295081971</v>
      </c>
      <c r="P60" s="22">
        <v>0.44197031039136303</v>
      </c>
      <c r="Q60" s="22">
        <v>0.31765276430649858</v>
      </c>
      <c r="R60" s="22">
        <v>2.6844262295081971</v>
      </c>
      <c r="S60" s="22">
        <v>2.6844262295081971</v>
      </c>
      <c r="T60" s="22">
        <v>0.44197031039136303</v>
      </c>
      <c r="U60" s="22">
        <v>0.31765276430649858</v>
      </c>
      <c r="V60" s="22">
        <v>2.6844262295081971</v>
      </c>
      <c r="W60" s="22">
        <v>2.6844262295081971</v>
      </c>
      <c r="X60" s="22">
        <v>0.44197031039136303</v>
      </c>
      <c r="Y60" s="22">
        <v>0.31765276430649858</v>
      </c>
      <c r="Z60" s="22">
        <v>2.6844262295081971</v>
      </c>
      <c r="AA60" s="22">
        <v>2.6844262295081971</v>
      </c>
      <c r="AB60" s="22">
        <v>0.44197031039136303</v>
      </c>
      <c r="AC60" s="22">
        <v>0.31765276430649858</v>
      </c>
      <c r="AD60" s="22">
        <v>2.6844262295081971</v>
      </c>
      <c r="AE60" s="22">
        <v>2.6844262295081971</v>
      </c>
      <c r="AF60" s="22">
        <v>0.44197031039136303</v>
      </c>
      <c r="AG60" s="22">
        <v>0.31765276430649858</v>
      </c>
      <c r="AH60" s="22">
        <v>2.6844262295081971</v>
      </c>
      <c r="AI60" s="22">
        <v>2.6844262295081971</v>
      </c>
      <c r="AJ60" s="22">
        <v>0.44197031039136303</v>
      </c>
      <c r="AK60" s="22">
        <v>0.31765276430649858</v>
      </c>
      <c r="AL60" s="22">
        <v>2.6844262295081971</v>
      </c>
      <c r="AM60" s="22">
        <v>2.6844262295081971</v>
      </c>
      <c r="AN60" s="22">
        <v>0.44197031039136303</v>
      </c>
      <c r="AO60" s="22">
        <v>0.31765276430649858</v>
      </c>
      <c r="AP60" s="22">
        <v>2.6844262295081971</v>
      </c>
      <c r="AQ60" s="22">
        <v>2.6844262295081971</v>
      </c>
      <c r="AR60" s="22">
        <v>0.44197031039136303</v>
      </c>
      <c r="AS60" s="22">
        <v>0.31765276430649858</v>
      </c>
      <c r="AT60" s="22">
        <v>2.6844262295081971</v>
      </c>
      <c r="AU60" s="22">
        <v>2.6844262295081971</v>
      </c>
      <c r="AV60" s="22">
        <v>0.44197031039136303</v>
      </c>
      <c r="AW60" s="22">
        <v>0.31765276430649858</v>
      </c>
      <c r="AX60" s="22">
        <v>2.6844262295081971</v>
      </c>
      <c r="AY60" s="22">
        <v>2.6844262295081971</v>
      </c>
      <c r="AZ60" s="22">
        <v>0.44197031039136303</v>
      </c>
      <c r="BA60" s="22">
        <v>0.31765276430649858</v>
      </c>
      <c r="BB60" s="22">
        <v>2.6844262295081971</v>
      </c>
      <c r="BC60" s="22">
        <v>2.6844262295081971</v>
      </c>
      <c r="BD60" s="22">
        <v>0.44197031039136303</v>
      </c>
      <c r="BE60" s="22">
        <v>0.31765276430649858</v>
      </c>
      <c r="BF60" s="22">
        <v>2.6844262295081971</v>
      </c>
      <c r="BG60" s="22">
        <v>2.6844262295081971</v>
      </c>
      <c r="BH60" s="22">
        <v>0.44197031039136303</v>
      </c>
      <c r="BI60" s="22">
        <v>0.31765276430649858</v>
      </c>
      <c r="BJ60" s="22">
        <v>2.6844262295081971</v>
      </c>
      <c r="BK60" s="25">
        <v>2.6844262295081971</v>
      </c>
      <c r="BL60" s="25">
        <v>0.44197031039136303</v>
      </c>
      <c r="BM60" s="25">
        <v>0.31765276430649858</v>
      </c>
      <c r="BN60" s="25">
        <v>2.6844262295081971</v>
      </c>
      <c r="BO60" s="25">
        <v>2.6844262295081971</v>
      </c>
      <c r="BP60" s="25">
        <v>0.44197031039136303</v>
      </c>
      <c r="BQ60" s="25">
        <v>0.31765276430649858</v>
      </c>
      <c r="BR60" s="25">
        <v>2.6844262295081971</v>
      </c>
      <c r="BS60" s="25">
        <v>2.6844262295081971</v>
      </c>
      <c r="BT60" s="25">
        <v>0.44197031039136303</v>
      </c>
      <c r="BU60" s="25">
        <v>0.31765276430649858</v>
      </c>
      <c r="BV60" s="25">
        <v>2.6844262295081971</v>
      </c>
      <c r="BW60" s="25">
        <v>2.6844262295081971</v>
      </c>
      <c r="BX60" s="25">
        <v>0.44197031039136303</v>
      </c>
      <c r="BY60" s="25">
        <v>0.31765276430649858</v>
      </c>
      <c r="BZ60" s="25">
        <v>2.6844262295081971</v>
      </c>
      <c r="CA60" s="25">
        <v>2.6844262295081971</v>
      </c>
      <c r="CB60" s="25">
        <v>0.44197031039136303</v>
      </c>
      <c r="CC60" s="25">
        <v>0.31765276430649858</v>
      </c>
      <c r="CD60" s="25">
        <v>2.6844262295081971</v>
      </c>
      <c r="CE60" s="25">
        <v>2.6844262295081971</v>
      </c>
      <c r="CF60" s="25">
        <v>0.44197031039136303</v>
      </c>
      <c r="CG60" s="25">
        <v>0.31765276430649858</v>
      </c>
      <c r="CH60" s="25">
        <v>2.6844262295081971</v>
      </c>
      <c r="CI60" s="25">
        <v>2.6844262295081971</v>
      </c>
      <c r="CJ60" s="25">
        <v>0.44197031039136303</v>
      </c>
      <c r="CK60" s="25">
        <v>0.31765276430649858</v>
      </c>
      <c r="CL60" s="25">
        <v>2.6844262295081971</v>
      </c>
      <c r="CM60" s="25">
        <v>2.6844262295081971</v>
      </c>
      <c r="CN60" s="25">
        <v>0.44197031039136303</v>
      </c>
      <c r="CO60" s="25">
        <v>0.31765276430649858</v>
      </c>
      <c r="CP60" s="25">
        <v>2.6844262295081971</v>
      </c>
      <c r="CQ60" s="25">
        <v>2.6844262295081971</v>
      </c>
      <c r="CR60" s="25">
        <v>0.44197031039136303</v>
      </c>
      <c r="CS60" s="25">
        <v>0.31765276430649858</v>
      </c>
      <c r="CT60" s="25">
        <v>2.6844262295081971</v>
      </c>
      <c r="CU60" s="25">
        <v>2.6844262295081971</v>
      </c>
      <c r="CV60" s="25">
        <v>0.44197031039136303</v>
      </c>
      <c r="CW60" s="25">
        <v>0.31765276430649858</v>
      </c>
      <c r="CX60" s="25">
        <v>2.6844262295081971</v>
      </c>
      <c r="CY60" s="25">
        <v>2.6844262295081971</v>
      </c>
      <c r="CZ60" s="25">
        <v>0.44197031039136303</v>
      </c>
      <c r="DA60" s="25">
        <v>0.31765276430649858</v>
      </c>
      <c r="DB60" s="25">
        <v>2.6844262295081971</v>
      </c>
      <c r="DC60" s="25">
        <v>2.6844262295081971</v>
      </c>
      <c r="DD60" s="25">
        <v>0.44197031039136303</v>
      </c>
      <c r="DE60" s="25">
        <v>0.31765276430649858</v>
      </c>
      <c r="DF60" s="25">
        <v>2.6844262295081971</v>
      </c>
      <c r="DG60" s="25">
        <v>2.6844262295081971</v>
      </c>
      <c r="DH60" s="25">
        <v>0.44197031039136303</v>
      </c>
      <c r="DI60" s="25">
        <v>0.31765276430649858</v>
      </c>
      <c r="DJ60" s="25">
        <v>2.6844262295081971</v>
      </c>
      <c r="DK60" s="25">
        <v>2.6844262295081971</v>
      </c>
      <c r="DL60" s="25">
        <v>0.44197031039136303</v>
      </c>
      <c r="DM60" s="25">
        <v>0.31765276430649858</v>
      </c>
      <c r="DN60" s="25">
        <v>2.6844262295081971</v>
      </c>
      <c r="DO60" s="27">
        <v>2.6844262295081971</v>
      </c>
      <c r="DP60" s="27">
        <v>0.44197031039136303</v>
      </c>
      <c r="DQ60" s="27">
        <v>0.31765276430649858</v>
      </c>
      <c r="DR60" s="27">
        <v>2.6844262295081971</v>
      </c>
      <c r="DS60" s="27">
        <v>2.6844262295081971</v>
      </c>
      <c r="DT60" s="27">
        <v>0.44197031039136303</v>
      </c>
      <c r="DU60" s="27">
        <v>0.31765276430649858</v>
      </c>
      <c r="DV60" s="27">
        <v>2.6844262295081971</v>
      </c>
      <c r="DW60" s="27">
        <v>2.6844262295081971</v>
      </c>
      <c r="DX60" s="27">
        <v>0.44197031039136303</v>
      </c>
      <c r="DY60" s="27">
        <v>0.31765276430649858</v>
      </c>
      <c r="DZ60" s="27">
        <v>2.6844262295081971</v>
      </c>
      <c r="EA60" s="27">
        <v>2.6844262295081971</v>
      </c>
      <c r="EB60" s="27">
        <v>0.44197031039136303</v>
      </c>
      <c r="EC60" s="27">
        <v>0.31765276430649858</v>
      </c>
      <c r="ED60" s="27">
        <v>2.6844262295081971</v>
      </c>
      <c r="EE60" s="27">
        <v>2.6844262295081971</v>
      </c>
      <c r="EF60" s="27">
        <v>0.44197031039136303</v>
      </c>
      <c r="EG60" s="27">
        <v>0.31765276430649858</v>
      </c>
      <c r="EH60" s="27">
        <v>2.6844262295081971</v>
      </c>
      <c r="EI60" s="27">
        <v>2.6844262295081971</v>
      </c>
      <c r="EJ60" s="27">
        <v>0.44197031039136303</v>
      </c>
      <c r="EK60" s="27">
        <v>0.31765276430649858</v>
      </c>
      <c r="EL60" s="27">
        <v>2.6844262295081971</v>
      </c>
      <c r="EM60" s="27">
        <v>2.6844262295081971</v>
      </c>
      <c r="EN60" s="27">
        <v>0.44197031039136303</v>
      </c>
      <c r="EO60" s="27">
        <v>0.31765276430649858</v>
      </c>
      <c r="EP60" s="27">
        <v>2.6844262295081971</v>
      </c>
      <c r="EQ60" s="27">
        <v>2.6844262295081971</v>
      </c>
      <c r="ER60" s="27">
        <v>0.44197031039136303</v>
      </c>
      <c r="ES60" s="27">
        <v>0.31765276430649858</v>
      </c>
      <c r="ET60" s="27">
        <v>2.6844262295081971</v>
      </c>
      <c r="EU60" s="27">
        <v>2.6844262295081971</v>
      </c>
      <c r="EV60" s="27">
        <v>0.44197031039136303</v>
      </c>
      <c r="EW60" s="27">
        <v>0.31765276430649858</v>
      </c>
      <c r="EX60" s="27">
        <v>2.6844262295081971</v>
      </c>
      <c r="EY60" s="27">
        <v>2.6844262295081971</v>
      </c>
      <c r="EZ60" s="27">
        <v>0.44197031039136303</v>
      </c>
      <c r="FA60" s="27">
        <v>0.31765276430649858</v>
      </c>
      <c r="FB60" s="27">
        <v>2.6844262295081971</v>
      </c>
      <c r="FC60" s="27">
        <v>2.6844262295081971</v>
      </c>
      <c r="FD60" s="27">
        <v>0.44197031039136303</v>
      </c>
      <c r="FE60" s="27">
        <v>0.31765276430649858</v>
      </c>
      <c r="FF60" s="27">
        <v>2.6844262295081971</v>
      </c>
      <c r="FG60" s="27">
        <v>2.6844262295081971</v>
      </c>
      <c r="FH60" s="27">
        <v>0.44197031039136303</v>
      </c>
      <c r="FI60" s="27">
        <v>0.31765276430649858</v>
      </c>
      <c r="FJ60" s="27">
        <v>2.6844262295081971</v>
      </c>
      <c r="FK60" s="27">
        <v>2.6844262295081971</v>
      </c>
      <c r="FL60" s="27">
        <v>0.44197031039136303</v>
      </c>
      <c r="FM60" s="27">
        <v>0.31765276430649858</v>
      </c>
      <c r="FN60" s="27">
        <v>2.6844262295081971</v>
      </c>
      <c r="FO60" s="27">
        <v>2.6844262295081971</v>
      </c>
      <c r="FP60" s="27">
        <v>0.44197031039136303</v>
      </c>
      <c r="FQ60" s="27">
        <v>0.31765276430649858</v>
      </c>
      <c r="FR60" s="27">
        <v>2.6844262295081971</v>
      </c>
      <c r="FS60" s="28">
        <v>2.6844262295081971</v>
      </c>
      <c r="FT60" s="28">
        <v>0.44197031039136303</v>
      </c>
      <c r="FU60" s="28">
        <v>0.31765276430649858</v>
      </c>
      <c r="FV60" s="28">
        <v>2.6844262295081971</v>
      </c>
      <c r="FW60" s="28">
        <v>2.6844262295081971</v>
      </c>
      <c r="FX60" s="28">
        <v>0.44197031039136303</v>
      </c>
      <c r="FY60" s="28">
        <v>0.31765276430649858</v>
      </c>
      <c r="FZ60" s="28">
        <v>2.6844262295081971</v>
      </c>
      <c r="GA60" s="28">
        <v>2.6844262295081971</v>
      </c>
      <c r="GB60" s="28">
        <v>0.44197031039136303</v>
      </c>
      <c r="GC60" s="28">
        <v>0.31765276430649858</v>
      </c>
      <c r="GD60" s="28">
        <v>2.6844262295081971</v>
      </c>
      <c r="GE60" s="28">
        <v>2.6844262295081971</v>
      </c>
      <c r="GF60" s="28">
        <v>0.44197031039136303</v>
      </c>
      <c r="GG60" s="28">
        <v>0.31765276430649858</v>
      </c>
      <c r="GH60" s="28">
        <v>2.6844262295081971</v>
      </c>
      <c r="GI60" s="28">
        <v>2.6844262295081971</v>
      </c>
      <c r="GJ60" s="28">
        <v>0.44197031039136303</v>
      </c>
      <c r="GK60" s="28">
        <v>0.31765276430649858</v>
      </c>
      <c r="GL60" s="28">
        <v>2.6844262295081971</v>
      </c>
      <c r="GM60" s="28">
        <v>2.6844262295081971</v>
      </c>
      <c r="GN60" s="28">
        <v>0.44197031039136303</v>
      </c>
      <c r="GO60" s="28">
        <v>0.31765276430649858</v>
      </c>
      <c r="GP60" s="28">
        <v>2.6844262295081971</v>
      </c>
      <c r="GQ60" s="28">
        <v>2.6844262295081971</v>
      </c>
      <c r="GR60" s="28">
        <v>0.44197031039136303</v>
      </c>
      <c r="GS60" s="28">
        <v>0.31765276430649858</v>
      </c>
      <c r="GT60" s="28">
        <v>2.6844262295081971</v>
      </c>
      <c r="GU60" s="28">
        <v>2.6844262295081971</v>
      </c>
      <c r="GV60" s="28">
        <v>0.44197031039136303</v>
      </c>
      <c r="GW60" s="28">
        <v>0.31765276430649858</v>
      </c>
      <c r="GX60" s="28">
        <v>2.6844262295081971</v>
      </c>
      <c r="GY60" s="28">
        <v>2.6844262295081971</v>
      </c>
      <c r="GZ60" s="28">
        <v>0.44197031039136303</v>
      </c>
      <c r="HA60" s="28">
        <v>0.31765276430649858</v>
      </c>
      <c r="HB60" s="28">
        <v>2.6844262295081971</v>
      </c>
      <c r="HC60" s="28">
        <v>2.6844262295081971</v>
      </c>
      <c r="HD60" s="28">
        <v>0.44197031039136303</v>
      </c>
      <c r="HE60" s="28">
        <v>0.31765276430649858</v>
      </c>
      <c r="HF60" s="28">
        <v>2.6844262295081971</v>
      </c>
      <c r="HG60" s="28">
        <v>2.6844262295081971</v>
      </c>
      <c r="HH60" s="28">
        <v>0.44197031039136303</v>
      </c>
      <c r="HI60" s="28">
        <v>0.31765276430649858</v>
      </c>
      <c r="HJ60" s="28">
        <v>2.6844262295081971</v>
      </c>
      <c r="HK60" s="28">
        <v>2.6844262295081971</v>
      </c>
      <c r="HL60" s="28">
        <v>0.44197031039136303</v>
      </c>
      <c r="HM60" s="28">
        <v>0.31765276430649858</v>
      </c>
      <c r="HN60" s="28">
        <v>2.5627309320940697</v>
      </c>
      <c r="HO60" s="28">
        <v>2.6844262295081971</v>
      </c>
      <c r="HP60" s="28">
        <v>0.44197031039136303</v>
      </c>
      <c r="HQ60" s="28">
        <v>0.31765276430649858</v>
      </c>
      <c r="HR60" s="28">
        <v>-3.3982702169221923</v>
      </c>
      <c r="HS60" s="28">
        <v>2.6844262295081971</v>
      </c>
      <c r="HT60" s="28">
        <v>0.44197031039136303</v>
      </c>
      <c r="HU60" s="28">
        <v>0.31765276430649858</v>
      </c>
      <c r="HV60" s="28">
        <v>-7.5594687892808636</v>
      </c>
      <c r="HW60" s="29">
        <v>2.6844262295081971</v>
      </c>
      <c r="HX60" s="29">
        <v>0.44197031039136303</v>
      </c>
      <c r="HY60" s="29">
        <v>0.31765276430649858</v>
      </c>
      <c r="HZ60" s="29">
        <v>2.6844262295081971</v>
      </c>
      <c r="IA60" s="29">
        <v>2.6844262295081971</v>
      </c>
      <c r="IB60" s="29">
        <v>0.44197031039136303</v>
      </c>
      <c r="IC60" s="29">
        <v>0.31765276430649858</v>
      </c>
      <c r="ID60" s="29">
        <v>2.6844262295081971</v>
      </c>
      <c r="IE60" s="29">
        <v>2.6844262295081971</v>
      </c>
      <c r="IF60" s="29">
        <v>0.44197031039136303</v>
      </c>
      <c r="IG60" s="29">
        <v>0.31765276430649858</v>
      </c>
      <c r="IH60" s="29">
        <v>2.6844262295081971</v>
      </c>
      <c r="II60" s="29">
        <v>2.6844262295081971</v>
      </c>
      <c r="IJ60" s="29">
        <v>0.44197031039136303</v>
      </c>
      <c r="IK60" s="29">
        <v>0.31765276430649858</v>
      </c>
      <c r="IL60" s="29">
        <v>2.6844262295081971</v>
      </c>
      <c r="IM60" s="29">
        <v>2.6844262295081971</v>
      </c>
      <c r="IN60" s="29">
        <v>0.44197031039136303</v>
      </c>
      <c r="IO60" s="29">
        <v>0.31765276430649858</v>
      </c>
      <c r="IP60" s="29">
        <v>2.6844262295081971</v>
      </c>
      <c r="IQ60" s="29">
        <v>2.6844262295081971</v>
      </c>
      <c r="IR60" s="29">
        <v>0.44197031039136303</v>
      </c>
      <c r="IS60" s="29">
        <v>0.31765276430649858</v>
      </c>
      <c r="IT60" s="29">
        <v>2.6844262295081971</v>
      </c>
      <c r="IU60" s="29">
        <v>2.6844262295081971</v>
      </c>
      <c r="IV60" s="29">
        <v>0.44197031039136303</v>
      </c>
      <c r="IW60" s="29">
        <v>0.31765276430649858</v>
      </c>
      <c r="IX60" s="29">
        <v>2.6844262295081971</v>
      </c>
      <c r="IY60" s="29">
        <v>2.6844262295081971</v>
      </c>
      <c r="IZ60" s="29">
        <v>0.44197031039136303</v>
      </c>
      <c r="JA60" s="29">
        <v>0.31765276430649858</v>
      </c>
      <c r="JB60" s="29">
        <v>2.6844262295081971</v>
      </c>
      <c r="JC60" s="29">
        <v>2.6844262295081971</v>
      </c>
      <c r="JD60" s="29">
        <v>0.44197031039136303</v>
      </c>
      <c r="JE60" s="29">
        <v>0.31765276430649858</v>
      </c>
      <c r="JF60" s="29">
        <v>2.6844262295081971</v>
      </c>
      <c r="JG60" s="29">
        <v>2.6844262295081971</v>
      </c>
      <c r="JH60" s="29">
        <v>0.44197031039136303</v>
      </c>
      <c r="JI60" s="29">
        <v>0.31765276430649858</v>
      </c>
      <c r="JJ60" s="29">
        <v>2.6844262295081971</v>
      </c>
      <c r="JK60" s="29">
        <v>2.6844262295081971</v>
      </c>
      <c r="JL60" s="29">
        <v>0.44197031039136303</v>
      </c>
      <c r="JM60" s="29">
        <v>0.31765276430649858</v>
      </c>
      <c r="JN60" s="29">
        <v>2.6844262295081971</v>
      </c>
      <c r="JO60" s="29">
        <v>2.6844262295081971</v>
      </c>
      <c r="JP60" s="29">
        <v>0.44197031039136303</v>
      </c>
      <c r="JQ60" s="29">
        <v>0.31765276430649858</v>
      </c>
      <c r="JR60" s="29">
        <v>-2.0374677373163053</v>
      </c>
      <c r="JS60" s="29">
        <v>2.6844262295081971</v>
      </c>
      <c r="JT60" s="29">
        <v>0.44197031039136303</v>
      </c>
      <c r="JU60" s="29">
        <v>0.31765276430649858</v>
      </c>
      <c r="JV60" s="29">
        <v>-6.2791533073232983</v>
      </c>
      <c r="JW60" s="29">
        <v>2.6844262295081971</v>
      </c>
      <c r="JX60" s="29">
        <v>0.44197031039136303</v>
      </c>
      <c r="JY60" s="29">
        <v>0.31765276430649858</v>
      </c>
      <c r="JZ60" s="29">
        <v>-5.2738660601321357</v>
      </c>
    </row>
    <row r="61" spans="1:286" ht="15" thickBot="1" x14ac:dyDescent="0.4">
      <c r="A61" s="2"/>
      <c r="B61" s="74" t="s">
        <v>528</v>
      </c>
      <c r="C61" s="74" t="s">
        <v>512</v>
      </c>
      <c r="D61" s="74" t="s">
        <v>868</v>
      </c>
      <c r="E61" s="87">
        <v>344792</v>
      </c>
      <c r="F61" s="84">
        <v>464471</v>
      </c>
      <c r="G61" s="22">
        <v>25.737754924210527</v>
      </c>
      <c r="H61" s="22">
        <v>8.4996292414866268</v>
      </c>
      <c r="I61" s="22">
        <v>6.2003611955328131</v>
      </c>
      <c r="J61" s="22">
        <v>16.093976027980965</v>
      </c>
      <c r="K61" s="22">
        <v>25.791550185210529</v>
      </c>
      <c r="L61" s="22">
        <v>8.3329224109416131</v>
      </c>
      <c r="M61" s="22">
        <v>6.0787508836269293</v>
      </c>
      <c r="N61" s="22">
        <v>16.038501851521012</v>
      </c>
      <c r="O61" s="22">
        <v>25.830075553210527</v>
      </c>
      <c r="P61" s="22">
        <v>8.1738695560975572</v>
      </c>
      <c r="Q61" s="22">
        <v>5.9627240404323771</v>
      </c>
      <c r="R61" s="22">
        <v>15.910083261580404</v>
      </c>
      <c r="S61" s="22">
        <v>25.889346779210527</v>
      </c>
      <c r="T61" s="22">
        <v>7.8159618228569281</v>
      </c>
      <c r="U61" s="22">
        <v>5.7016353320055888</v>
      </c>
      <c r="V61" s="22">
        <v>15.655791404936817</v>
      </c>
      <c r="W61" s="22">
        <v>25.972069159210527</v>
      </c>
      <c r="X61" s="22">
        <v>7.4306779648869155</v>
      </c>
      <c r="Y61" s="22">
        <v>5.4205761217329522</v>
      </c>
      <c r="Z61" s="22">
        <v>15.262210732178939</v>
      </c>
      <c r="AA61" s="22">
        <v>26.073818105210528</v>
      </c>
      <c r="AB61" s="22">
        <v>6.8659542735854222</v>
      </c>
      <c r="AC61" s="22">
        <v>5.0086180512969998</v>
      </c>
      <c r="AD61" s="22">
        <v>14.960860717428593</v>
      </c>
      <c r="AE61" s="22">
        <v>26.190682894210529</v>
      </c>
      <c r="AF61" s="22">
        <v>6.6331323469392061</v>
      </c>
      <c r="AG61" s="22">
        <v>4.8387776972730512</v>
      </c>
      <c r="AH61" s="22">
        <v>14.573031557723507</v>
      </c>
      <c r="AI61" s="22">
        <v>26.317701529210527</v>
      </c>
      <c r="AJ61" s="22">
        <v>6.4686157413632923</v>
      </c>
      <c r="AK61" s="22">
        <v>4.7187651239887067</v>
      </c>
      <c r="AL61" s="22">
        <v>14.043373018151931</v>
      </c>
      <c r="AM61" s="22">
        <v>26.454003608210527</v>
      </c>
      <c r="AN61" s="22">
        <v>6.3389503734698547</v>
      </c>
      <c r="AO61" s="22">
        <v>4.6241760433771937</v>
      </c>
      <c r="AP61" s="22">
        <v>13.656558180774892</v>
      </c>
      <c r="AQ61" s="22">
        <v>26.604129056210528</v>
      </c>
      <c r="AR61" s="22">
        <v>6.1809706951129648</v>
      </c>
      <c r="AS61" s="22">
        <v>4.5089320674887237</v>
      </c>
      <c r="AT61" s="22">
        <v>13.197845404426348</v>
      </c>
      <c r="AU61" s="22">
        <v>27.288801455210528</v>
      </c>
      <c r="AV61" s="22">
        <v>5.6028694201789273</v>
      </c>
      <c r="AW61" s="22">
        <v>4.0872152360423071</v>
      </c>
      <c r="AX61" s="22">
        <v>11.329018804658487</v>
      </c>
      <c r="AY61" s="22">
        <v>27.946438088210527</v>
      </c>
      <c r="AZ61" s="22">
        <v>5.4538328792151471</v>
      </c>
      <c r="BA61" s="22">
        <v>3.9784951543712346</v>
      </c>
      <c r="BB61" s="22">
        <v>10.123392718246386</v>
      </c>
      <c r="BC61" s="22">
        <v>28.441894968210526</v>
      </c>
      <c r="BD61" s="22">
        <v>7.8641906441719307</v>
      </c>
      <c r="BE61" s="22">
        <v>5.736817585688871</v>
      </c>
      <c r="BF61" s="22">
        <v>9.3907067572343195</v>
      </c>
      <c r="BG61" s="22">
        <v>28.934113441210528</v>
      </c>
      <c r="BH61" s="22">
        <v>7.872610692396754</v>
      </c>
      <c r="BI61" s="22">
        <v>5.7429598936407151</v>
      </c>
      <c r="BJ61" s="22">
        <v>9.8210859984676091</v>
      </c>
      <c r="BK61" s="25">
        <v>25.714908697210529</v>
      </c>
      <c r="BL61" s="25">
        <v>8.5588801884153938</v>
      </c>
      <c r="BM61" s="25">
        <v>6.2435839363957371</v>
      </c>
      <c r="BN61" s="25">
        <v>16.15966232632249</v>
      </c>
      <c r="BO61" s="25">
        <v>25.745333245210528</v>
      </c>
      <c r="BP61" s="25">
        <v>8.5553908701377921</v>
      </c>
      <c r="BQ61" s="25">
        <v>6.2410385272922788</v>
      </c>
      <c r="BR61" s="25">
        <v>16.115996215093169</v>
      </c>
      <c r="BS61" s="25">
        <v>25.801631824210528</v>
      </c>
      <c r="BT61" s="25">
        <v>8.5206889288443772</v>
      </c>
      <c r="BU61" s="25">
        <v>6.2157239442566876</v>
      </c>
      <c r="BV61" s="25">
        <v>15.963167603180342</v>
      </c>
      <c r="BW61" s="25">
        <v>25.871685496210528</v>
      </c>
      <c r="BX61" s="25">
        <v>8.4302920996585726</v>
      </c>
      <c r="BY61" s="25">
        <v>6.1497807159159601</v>
      </c>
      <c r="BZ61" s="25">
        <v>15.703997407713693</v>
      </c>
      <c r="CA61" s="25">
        <v>25.953780078210528</v>
      </c>
      <c r="CB61" s="25">
        <v>8.3258172132681736</v>
      </c>
      <c r="CC61" s="25">
        <v>6.0735677408463058</v>
      </c>
      <c r="CD61" s="25">
        <v>15.359140776083652</v>
      </c>
      <c r="CE61" s="25">
        <v>26.046075777210529</v>
      </c>
      <c r="CF61" s="25">
        <v>8.2144442130520652</v>
      </c>
      <c r="CG61" s="25">
        <v>5.9923226877798221</v>
      </c>
      <c r="CH61" s="25">
        <v>15.088293259633776</v>
      </c>
      <c r="CI61" s="25">
        <v>26.149716720210527</v>
      </c>
      <c r="CJ61" s="25">
        <v>8.0861379538484428</v>
      </c>
      <c r="CK61" s="25">
        <v>5.8987250580353301</v>
      </c>
      <c r="CL61" s="25">
        <v>14.726986722191366</v>
      </c>
      <c r="CM61" s="25">
        <v>26.260476887210526</v>
      </c>
      <c r="CN61" s="25">
        <v>7.9535539246410316</v>
      </c>
      <c r="CO61" s="25">
        <v>5.80200685463035</v>
      </c>
      <c r="CP61" s="25">
        <v>14.2278032711944</v>
      </c>
      <c r="CQ61" s="25">
        <v>26.378459400210527</v>
      </c>
      <c r="CR61" s="25">
        <v>7.8582552742979654</v>
      </c>
      <c r="CS61" s="25">
        <v>5.7324878160010311</v>
      </c>
      <c r="CT61" s="25">
        <v>13.927638578501318</v>
      </c>
      <c r="CU61" s="25">
        <v>26.502385476210527</v>
      </c>
      <c r="CV61" s="25">
        <v>7.7153911766265733</v>
      </c>
      <c r="CW61" s="25">
        <v>5.6282704457758825</v>
      </c>
      <c r="CX61" s="25">
        <v>13.51736582211444</v>
      </c>
      <c r="CY61" s="25">
        <v>26.863491303210527</v>
      </c>
      <c r="CZ61" s="25">
        <v>7.2973406509471861</v>
      </c>
      <c r="DA61" s="25">
        <v>5.3233084076033563</v>
      </c>
      <c r="DB61" s="25">
        <v>12.146617467857199</v>
      </c>
      <c r="DC61" s="25">
        <v>27.212562974210527</v>
      </c>
      <c r="DD61" s="25">
        <v>6.8855339919164553</v>
      </c>
      <c r="DE61" s="25">
        <v>5.0229011832207586</v>
      </c>
      <c r="DF61" s="25">
        <v>11.0753823706824</v>
      </c>
      <c r="DG61" s="25">
        <v>27.551818723210527</v>
      </c>
      <c r="DH61" s="25">
        <v>7.9472429557178108</v>
      </c>
      <c r="DI61" s="25">
        <v>5.797403090665358</v>
      </c>
      <c r="DJ61" s="25">
        <v>10.064834113675296</v>
      </c>
      <c r="DK61" s="25">
        <v>27.840750235210528</v>
      </c>
      <c r="DL61" s="25">
        <v>9.5388116101993461</v>
      </c>
      <c r="DM61" s="25">
        <v>6.9584302654868884</v>
      </c>
      <c r="DN61" s="25">
        <v>10.104311406166012</v>
      </c>
      <c r="DO61" s="27">
        <v>25.737905161210527</v>
      </c>
      <c r="DP61" s="27">
        <v>8.5539361146976791</v>
      </c>
      <c r="DQ61" s="27">
        <v>6.2399773034525552</v>
      </c>
      <c r="DR61" s="27">
        <v>16.103034216312842</v>
      </c>
      <c r="DS61" s="27">
        <v>25.792000716210527</v>
      </c>
      <c r="DT61" s="27">
        <v>8.5225653737960929</v>
      </c>
      <c r="DU61" s="27">
        <v>6.2170927847241488</v>
      </c>
      <c r="DV61" s="27">
        <v>16.053655244298277</v>
      </c>
      <c r="DW61" s="27">
        <v>25.830959871210528</v>
      </c>
      <c r="DX61" s="27">
        <v>8.4219676278653495</v>
      </c>
      <c r="DY61" s="27">
        <v>6.1437081296403049</v>
      </c>
      <c r="DZ61" s="27">
        <v>15.951963890755174</v>
      </c>
      <c r="EA61" s="27">
        <v>25.890810418210528</v>
      </c>
      <c r="EB61" s="27">
        <v>8.299578121276225</v>
      </c>
      <c r="EC61" s="27">
        <v>6.0544266885520717</v>
      </c>
      <c r="ED61" s="27">
        <v>15.707186802454068</v>
      </c>
      <c r="EE61" s="27">
        <v>25.973901249210527</v>
      </c>
      <c r="EF61" s="27">
        <v>8.0782248314108163</v>
      </c>
      <c r="EG61" s="27">
        <v>5.8929525453875691</v>
      </c>
      <c r="EH61" s="27">
        <v>15.33790934670402</v>
      </c>
      <c r="EI61" s="27">
        <v>26.075727442210528</v>
      </c>
      <c r="EJ61" s="27">
        <v>7.9047295360074683</v>
      </c>
      <c r="EK61" s="27">
        <v>5.766390142879966</v>
      </c>
      <c r="EL61" s="27">
        <v>15.053470206722158</v>
      </c>
      <c r="EM61" s="27">
        <v>26.192689197210527</v>
      </c>
      <c r="EN61" s="27">
        <v>7.7532071798730531</v>
      </c>
      <c r="EO61" s="27">
        <v>5.6558566936506907</v>
      </c>
      <c r="EP61" s="27">
        <v>14.682784563938654</v>
      </c>
      <c r="EQ61" s="27">
        <v>26.319927219210527</v>
      </c>
      <c r="ER61" s="27">
        <v>7.5674353560248964</v>
      </c>
      <c r="ES61" s="27">
        <v>5.52033873456263</v>
      </c>
      <c r="ET61" s="27">
        <v>14.176347188553743</v>
      </c>
      <c r="EU61" s="27">
        <v>26.454987416210528</v>
      </c>
      <c r="EV61" s="27">
        <v>7.4129168424974177</v>
      </c>
      <c r="EW61" s="27">
        <v>5.4076196302291306</v>
      </c>
      <c r="EX61" s="27">
        <v>13.80739217220518</v>
      </c>
      <c r="EY61" s="27">
        <v>26.598227091210529</v>
      </c>
      <c r="EZ61" s="27">
        <v>7.2147275735073615</v>
      </c>
      <c r="FA61" s="27">
        <v>5.2630433177919986</v>
      </c>
      <c r="FB61" s="27">
        <v>13.39894235094242</v>
      </c>
      <c r="FC61" s="27">
        <v>27.212424520210526</v>
      </c>
      <c r="FD61" s="27">
        <v>6.6758352825287464</v>
      </c>
      <c r="FE61" s="27">
        <v>4.8699288942537819</v>
      </c>
      <c r="FF61" s="27">
        <v>11.740559671125849</v>
      </c>
      <c r="FG61" s="27">
        <v>27.683005715210527</v>
      </c>
      <c r="FH61" s="27">
        <v>6.6241289201721241</v>
      </c>
      <c r="FI61" s="27">
        <v>4.8322098227967212</v>
      </c>
      <c r="FJ61" s="27">
        <v>10.75865997880971</v>
      </c>
      <c r="FK61" s="27">
        <v>28.083727189210528</v>
      </c>
      <c r="FL61" s="27">
        <v>8.9204671541686444</v>
      </c>
      <c r="FM61" s="27">
        <v>6.5073565937163487</v>
      </c>
      <c r="FN61" s="27">
        <v>10.098306129720708</v>
      </c>
      <c r="FO61" s="27">
        <v>28.411025831210527</v>
      </c>
      <c r="FP61" s="27">
        <v>8.647877224270264</v>
      </c>
      <c r="FQ61" s="27">
        <v>6.3085060349901774</v>
      </c>
      <c r="FR61" s="27">
        <v>10.634796186161545</v>
      </c>
      <c r="FS61" s="28">
        <v>25.735208041210527</v>
      </c>
      <c r="FT61" s="28">
        <v>8.4980700982882738</v>
      </c>
      <c r="FU61" s="28">
        <v>6.199223822276795</v>
      </c>
      <c r="FV61" s="28">
        <v>16.099254137478574</v>
      </c>
      <c r="FW61" s="28">
        <v>25.790926279210527</v>
      </c>
      <c r="FX61" s="28">
        <v>8.346576725618025</v>
      </c>
      <c r="FY61" s="28">
        <v>6.0887115160811058</v>
      </c>
      <c r="FZ61" s="28">
        <v>16.043767908966103</v>
      </c>
      <c r="GA61" s="28">
        <v>25.837026470210528</v>
      </c>
      <c r="GB61" s="28">
        <v>8.1118008078206287</v>
      </c>
      <c r="GC61" s="28">
        <v>5.9174457527168238</v>
      </c>
      <c r="GD61" s="28">
        <v>15.924926950655246</v>
      </c>
      <c r="GE61" s="28">
        <v>25.916767092210527</v>
      </c>
      <c r="GF61" s="28">
        <v>7.8262008714798172</v>
      </c>
      <c r="GG61" s="28">
        <v>5.7091045754227787</v>
      </c>
      <c r="GH61" s="28">
        <v>15.675333935629697</v>
      </c>
      <c r="GI61" s="28">
        <v>26.032357349210528</v>
      </c>
      <c r="GJ61" s="28">
        <v>7.3565309189760653</v>
      </c>
      <c r="GK61" s="28">
        <v>5.3664868840536135</v>
      </c>
      <c r="GL61" s="28">
        <v>15.303483598945119</v>
      </c>
      <c r="GM61" s="28">
        <v>26.187232513210528</v>
      </c>
      <c r="GN61" s="28">
        <v>6.8690624356756285</v>
      </c>
      <c r="GO61" s="28">
        <v>5.0108854122684026</v>
      </c>
      <c r="GP61" s="28">
        <v>15.016163780004392</v>
      </c>
      <c r="GQ61" s="28">
        <v>26.380716478210527</v>
      </c>
      <c r="GR61" s="28">
        <v>6.5725518717152385</v>
      </c>
      <c r="GS61" s="28">
        <v>4.7945850840291442</v>
      </c>
      <c r="GT61" s="28">
        <v>14.624065287331092</v>
      </c>
      <c r="GU61" s="28">
        <v>26.605064627210528</v>
      </c>
      <c r="GV61" s="28">
        <v>6.38958540495892</v>
      </c>
      <c r="GW61" s="28">
        <v>4.6611135938819812</v>
      </c>
      <c r="GX61" s="28">
        <v>14.095783713736033</v>
      </c>
      <c r="GY61" s="28">
        <v>26.844609804210528</v>
      </c>
      <c r="GZ61" s="28">
        <v>6.2567376300610658</v>
      </c>
      <c r="HA61" s="28">
        <v>4.5642029916678233</v>
      </c>
      <c r="HB61" s="28">
        <v>13.830404599137564</v>
      </c>
      <c r="HC61" s="28">
        <v>27.082049832210529</v>
      </c>
      <c r="HD61" s="28">
        <v>6.0934055683436394</v>
      </c>
      <c r="HE61" s="28">
        <v>4.4450545266364276</v>
      </c>
      <c r="HF61" s="28">
        <v>13.471189487957801</v>
      </c>
      <c r="HG61" s="28">
        <v>28.200154220210528</v>
      </c>
      <c r="HH61" s="28">
        <v>5.2438108907680849</v>
      </c>
      <c r="HI61" s="28">
        <v>3.8252870378313135</v>
      </c>
      <c r="HJ61" s="28">
        <v>10.853457392126586</v>
      </c>
      <c r="HK61" s="28">
        <v>25.826470879345852</v>
      </c>
      <c r="HL61" s="28">
        <v>4.1893069995192596</v>
      </c>
      <c r="HM61" s="28">
        <v>3.0560411305011264</v>
      </c>
      <c r="HN61" s="28">
        <v>5.4266704710367435</v>
      </c>
      <c r="HO61" s="28">
        <v>29.952041049210528</v>
      </c>
      <c r="HP61" s="28">
        <v>5.734846504719278</v>
      </c>
      <c r="HQ61" s="28">
        <v>4.1834906817628568</v>
      </c>
      <c r="HR61" s="28">
        <v>0.61908775305436592</v>
      </c>
      <c r="HS61" s="28">
        <v>30.27863098221053</v>
      </c>
      <c r="HT61" s="28">
        <v>5.1990344579636929</v>
      </c>
      <c r="HU61" s="28">
        <v>3.7926232535006248</v>
      </c>
      <c r="HV61" s="28">
        <v>-1.4153335196265964</v>
      </c>
      <c r="HW61" s="29">
        <v>25.729230631210527</v>
      </c>
      <c r="HX61" s="29">
        <v>8.5027356355276016</v>
      </c>
      <c r="HY61" s="29">
        <v>6.2026272667369176</v>
      </c>
      <c r="HZ61" s="29">
        <v>16.120941039980714</v>
      </c>
      <c r="IA61" s="29">
        <v>25.791336329210527</v>
      </c>
      <c r="IB61" s="29">
        <v>8.3738734785377993</v>
      </c>
      <c r="IC61" s="29">
        <v>6.1086241172968991</v>
      </c>
      <c r="ID61" s="29">
        <v>16.070021412654803</v>
      </c>
      <c r="IE61" s="29">
        <v>25.843311903210527</v>
      </c>
      <c r="IF61" s="29">
        <v>8.1129700494576564</v>
      </c>
      <c r="IG61" s="29">
        <v>5.9182986982122623</v>
      </c>
      <c r="IH61" s="29">
        <v>15.946621385440894</v>
      </c>
      <c r="II61" s="29">
        <v>25.924201324210529</v>
      </c>
      <c r="IJ61" s="29">
        <v>7.819853612272671</v>
      </c>
      <c r="IK61" s="29">
        <v>5.7044743382009155</v>
      </c>
      <c r="IL61" s="29">
        <v>15.722522844049715</v>
      </c>
      <c r="IM61" s="29">
        <v>26.041103016210528</v>
      </c>
      <c r="IN61" s="29">
        <v>7.2982661198040315</v>
      </c>
      <c r="IO61" s="29">
        <v>5.3239835242495799</v>
      </c>
      <c r="IP61" s="29">
        <v>15.373000527863978</v>
      </c>
      <c r="IQ61" s="29">
        <v>26.198646612210528</v>
      </c>
      <c r="IR61" s="29">
        <v>6.8984805839108176</v>
      </c>
      <c r="IS61" s="29">
        <v>5.0323455418316536</v>
      </c>
      <c r="IT61" s="29">
        <v>15.124581235932196</v>
      </c>
      <c r="IU61" s="29">
        <v>26.404539271210528</v>
      </c>
      <c r="IV61" s="29">
        <v>6.540543272271135</v>
      </c>
      <c r="IW61" s="29">
        <v>4.7712352563745606</v>
      </c>
      <c r="IX61" s="29">
        <v>14.775887045685701</v>
      </c>
      <c r="IY61" s="29">
        <v>26.640296376210529</v>
      </c>
      <c r="IZ61" s="29">
        <v>6.4222747907597268</v>
      </c>
      <c r="JA61" s="29">
        <v>4.6849600457055285</v>
      </c>
      <c r="JB61" s="29">
        <v>14.30021055750534</v>
      </c>
      <c r="JC61" s="29">
        <v>26.877607669210526</v>
      </c>
      <c r="JD61" s="29">
        <v>6.3436473771581694</v>
      </c>
      <c r="JE61" s="29">
        <v>4.6276024421737612</v>
      </c>
      <c r="JF61" s="29">
        <v>13.927908159457635</v>
      </c>
      <c r="JG61" s="29">
        <v>27.169679837210527</v>
      </c>
      <c r="JH61" s="29">
        <v>6.1372006373163615</v>
      </c>
      <c r="JI61" s="29">
        <v>4.4770024197149558</v>
      </c>
      <c r="JJ61" s="29">
        <v>12.738623515890312</v>
      </c>
      <c r="JK61" s="29">
        <v>28.427233531210526</v>
      </c>
      <c r="JL61" s="29">
        <v>7.5565000371596183</v>
      </c>
      <c r="JM61" s="29">
        <v>5.5123615716974426</v>
      </c>
      <c r="JN61" s="29">
        <v>6.8442657412495507</v>
      </c>
      <c r="JO61" s="29">
        <v>29.325051045210529</v>
      </c>
      <c r="JP61" s="29">
        <v>6.2361278145376842</v>
      </c>
      <c r="JQ61" s="29">
        <v>4.549168418183779</v>
      </c>
      <c r="JR61" s="29">
        <v>1.8459674792282073</v>
      </c>
      <c r="JS61" s="29">
        <v>29.691338042210528</v>
      </c>
      <c r="JT61" s="29">
        <v>5.3782425921966253</v>
      </c>
      <c r="JU61" s="29">
        <v>3.9233530923973814</v>
      </c>
      <c r="JV61" s="29">
        <v>-1.6633128781105704</v>
      </c>
      <c r="JW61" s="29">
        <v>29.669728919210527</v>
      </c>
      <c r="JX61" s="29">
        <v>5.4951948795581282</v>
      </c>
      <c r="JY61" s="29">
        <v>4.0086681577587777</v>
      </c>
      <c r="JZ61" s="29">
        <v>-0.20985536642214342</v>
      </c>
    </row>
    <row r="62" spans="1:286" ht="15" thickBot="1" x14ac:dyDescent="0.4">
      <c r="A62" s="2"/>
      <c r="B62" s="74" t="s">
        <v>529</v>
      </c>
      <c r="C62" s="74" t="s">
        <v>514</v>
      </c>
      <c r="D62" s="74" t="s">
        <v>862</v>
      </c>
      <c r="E62" s="87">
        <v>356748</v>
      </c>
      <c r="F62" s="84">
        <v>421312</v>
      </c>
      <c r="G62" s="22">
        <v>27.327231873526316</v>
      </c>
      <c r="H62" s="22">
        <v>14.034753063254918</v>
      </c>
      <c r="I62" s="22">
        <v>10.08705336554015</v>
      </c>
      <c r="J62" s="22">
        <v>16.117999914355735</v>
      </c>
      <c r="K62" s="22">
        <v>27.392141188526317</v>
      </c>
      <c r="L62" s="22">
        <v>13.880854924859527</v>
      </c>
      <c r="M62" s="22">
        <v>9.976443743279253</v>
      </c>
      <c r="N62" s="22">
        <v>15.288423651645775</v>
      </c>
      <c r="O62" s="22">
        <v>27.426025461526315</v>
      </c>
      <c r="P62" s="22">
        <v>13.750631359547139</v>
      </c>
      <c r="Q62" s="22">
        <v>9.8828495028364998</v>
      </c>
      <c r="R62" s="22">
        <v>14.834192358789815</v>
      </c>
      <c r="S62" s="22">
        <v>27.476016654526315</v>
      </c>
      <c r="T62" s="22">
        <v>13.633904983563221</v>
      </c>
      <c r="U62" s="22">
        <v>9.7989559581186683</v>
      </c>
      <c r="V62" s="22">
        <v>14.656173300563129</v>
      </c>
      <c r="W62" s="22">
        <v>27.544557228526315</v>
      </c>
      <c r="X62" s="22">
        <v>13.468162851948385</v>
      </c>
      <c r="Y62" s="22">
        <v>9.6798338247272113</v>
      </c>
      <c r="Z62" s="22">
        <v>14.419773972909326</v>
      </c>
      <c r="AA62" s="22">
        <v>27.628891288526315</v>
      </c>
      <c r="AB62" s="22">
        <v>13.195922028188635</v>
      </c>
      <c r="AC62" s="22">
        <v>9.4841689843722392</v>
      </c>
      <c r="AD62" s="22">
        <v>14.150819195324029</v>
      </c>
      <c r="AE62" s="22">
        <v>27.723997606526314</v>
      </c>
      <c r="AF62" s="22">
        <v>12.937872534922825</v>
      </c>
      <c r="AG62" s="22">
        <v>9.2987037326651922</v>
      </c>
      <c r="AH62" s="22">
        <v>13.870843898184702</v>
      </c>
      <c r="AI62" s="22">
        <v>27.827217941526314</v>
      </c>
      <c r="AJ62" s="22">
        <v>12.93904620356008</v>
      </c>
      <c r="AK62" s="22">
        <v>9.2995472714238794</v>
      </c>
      <c r="AL62" s="22">
        <v>13.592525357581662</v>
      </c>
      <c r="AM62" s="22">
        <v>27.939229101526315</v>
      </c>
      <c r="AN62" s="22">
        <v>12.942469962641914</v>
      </c>
      <c r="AO62" s="22">
        <v>9.3020079944885143</v>
      </c>
      <c r="AP62" s="22">
        <v>13.300375596273883</v>
      </c>
      <c r="AQ62" s="22">
        <v>28.059156710526317</v>
      </c>
      <c r="AR62" s="22">
        <v>12.883246643205803</v>
      </c>
      <c r="AS62" s="22">
        <v>9.2594430287250251</v>
      </c>
      <c r="AT62" s="22">
        <v>13.002051727893994</v>
      </c>
      <c r="AU62" s="22">
        <v>28.879839381526317</v>
      </c>
      <c r="AV62" s="22">
        <v>12.425955162078798</v>
      </c>
      <c r="AW62" s="22">
        <v>8.9307786373427653</v>
      </c>
      <c r="AX62" s="22">
        <v>11.741192822689483</v>
      </c>
      <c r="AY62" s="22">
        <v>29.977754299526314</v>
      </c>
      <c r="AZ62" s="22">
        <v>12.118735659589738</v>
      </c>
      <c r="BA62" s="22">
        <v>8.7099739318680864</v>
      </c>
      <c r="BB62" s="22">
        <v>10.670970387270927</v>
      </c>
      <c r="BC62" s="22">
        <v>30.908579634526316</v>
      </c>
      <c r="BD62" s="22">
        <v>12.823309062570431</v>
      </c>
      <c r="BE62" s="22">
        <v>9.2163647093740924</v>
      </c>
      <c r="BF62" s="22">
        <v>10.071544901623387</v>
      </c>
      <c r="BG62" s="22">
        <v>31.894277041526315</v>
      </c>
      <c r="BH62" s="22">
        <v>12.759867242718112</v>
      </c>
      <c r="BI62" s="22">
        <v>9.170767824300798</v>
      </c>
      <c r="BJ62" s="22">
        <v>9.4921989512520923</v>
      </c>
      <c r="BK62" s="25">
        <v>27.286483163526317</v>
      </c>
      <c r="BL62" s="25">
        <v>14.112212702123559</v>
      </c>
      <c r="BM62" s="25">
        <v>10.142725133146032</v>
      </c>
      <c r="BN62" s="25">
        <v>16.557920942882156</v>
      </c>
      <c r="BO62" s="25">
        <v>27.316092382526314</v>
      </c>
      <c r="BP62" s="25">
        <v>14.00459690849717</v>
      </c>
      <c r="BQ62" s="25">
        <v>10.065379543352476</v>
      </c>
      <c r="BR62" s="25">
        <v>16.143749369857801</v>
      </c>
      <c r="BS62" s="25">
        <v>27.364499543526314</v>
      </c>
      <c r="BT62" s="25">
        <v>13.915782900638979</v>
      </c>
      <c r="BU62" s="25">
        <v>10.001547167190576</v>
      </c>
      <c r="BV62" s="25">
        <v>15.784104468636592</v>
      </c>
      <c r="BW62" s="25">
        <v>27.415631610526315</v>
      </c>
      <c r="BX62" s="25">
        <v>13.834302898874352</v>
      </c>
      <c r="BY62" s="25">
        <v>9.9429858856119271</v>
      </c>
      <c r="BZ62" s="25">
        <v>15.583844087871636</v>
      </c>
      <c r="CA62" s="25">
        <v>27.476661981526316</v>
      </c>
      <c r="CB62" s="25">
        <v>13.738356368606507</v>
      </c>
      <c r="CC62" s="25">
        <v>9.8740272251575387</v>
      </c>
      <c r="CD62" s="25">
        <v>15.350710702050339</v>
      </c>
      <c r="CE62" s="25">
        <v>27.544921464526315</v>
      </c>
      <c r="CF62" s="25">
        <v>13.62981039197282</v>
      </c>
      <c r="CG62" s="25">
        <v>9.7960130945216886</v>
      </c>
      <c r="CH62" s="25">
        <v>15.095919167300977</v>
      </c>
      <c r="CI62" s="25">
        <v>27.620584302526314</v>
      </c>
      <c r="CJ62" s="25">
        <v>13.555519999661618</v>
      </c>
      <c r="CK62" s="25">
        <v>9.742619126817905</v>
      </c>
      <c r="CL62" s="25">
        <v>14.825003411938262</v>
      </c>
      <c r="CM62" s="25">
        <v>27.700560793526314</v>
      </c>
      <c r="CN62" s="25">
        <v>13.463233756317754</v>
      </c>
      <c r="CO62" s="25">
        <v>9.6762911866454466</v>
      </c>
      <c r="CP62" s="25">
        <v>14.550257328273251</v>
      </c>
      <c r="CQ62" s="25">
        <v>27.784930360526314</v>
      </c>
      <c r="CR62" s="25">
        <v>13.368630450609176</v>
      </c>
      <c r="CS62" s="25">
        <v>9.6082979281293888</v>
      </c>
      <c r="CT62" s="25">
        <v>14.253147131729181</v>
      </c>
      <c r="CU62" s="25">
        <v>27.871424962526316</v>
      </c>
      <c r="CV62" s="25">
        <v>13.279201917515135</v>
      </c>
      <c r="CW62" s="25">
        <v>9.5440238805807134</v>
      </c>
      <c r="CX62" s="25">
        <v>13.963985016419029</v>
      </c>
      <c r="CY62" s="25">
        <v>28.396563483526315</v>
      </c>
      <c r="CZ62" s="25">
        <v>12.900530123953134</v>
      </c>
      <c r="DA62" s="25">
        <v>9.2718650066433295</v>
      </c>
      <c r="DB62" s="25">
        <v>13.041655379392447</v>
      </c>
      <c r="DC62" s="25">
        <v>29.030590012526314</v>
      </c>
      <c r="DD62" s="25">
        <v>12.644128703959044</v>
      </c>
      <c r="DE62" s="25">
        <v>9.0875842576466077</v>
      </c>
      <c r="DF62" s="25">
        <v>12.267452672776448</v>
      </c>
      <c r="DG62" s="25">
        <v>29.700815731526315</v>
      </c>
      <c r="DH62" s="25">
        <v>13.129606998350496</v>
      </c>
      <c r="DI62" s="25">
        <v>9.4365070667097175</v>
      </c>
      <c r="DJ62" s="25">
        <v>11.661140135521807</v>
      </c>
      <c r="DK62" s="25">
        <v>30.307787451526316</v>
      </c>
      <c r="DL62" s="25">
        <v>13.485679038702967</v>
      </c>
      <c r="DM62" s="25">
        <v>9.6924230530348208</v>
      </c>
      <c r="DN62" s="25">
        <v>11.190146557523772</v>
      </c>
      <c r="DO62" s="27">
        <v>27.327609240526314</v>
      </c>
      <c r="DP62" s="27">
        <v>14.111476906582283</v>
      </c>
      <c r="DQ62" s="27">
        <v>10.142196302402979</v>
      </c>
      <c r="DR62" s="27">
        <v>16.121936707595339</v>
      </c>
      <c r="DS62" s="27">
        <v>27.393272829526314</v>
      </c>
      <c r="DT62" s="27">
        <v>14.008037627926807</v>
      </c>
      <c r="DU62" s="27">
        <v>10.067852456153021</v>
      </c>
      <c r="DV62" s="27">
        <v>15.296175270760507</v>
      </c>
      <c r="DW62" s="27">
        <v>27.428280472526314</v>
      </c>
      <c r="DX62" s="27">
        <v>13.876578437538651</v>
      </c>
      <c r="DY62" s="27">
        <v>9.9733701476393222</v>
      </c>
      <c r="DZ62" s="27">
        <v>14.845829451311674</v>
      </c>
      <c r="EA62" s="27">
        <v>27.479748926526316</v>
      </c>
      <c r="EB62" s="27">
        <v>13.691587917700526</v>
      </c>
      <c r="EC62" s="27">
        <v>9.8404138186383037</v>
      </c>
      <c r="ED62" s="27">
        <v>14.671495562174432</v>
      </c>
      <c r="EE62" s="27">
        <v>27.549829102526314</v>
      </c>
      <c r="EF62" s="27">
        <v>13.451873946089218</v>
      </c>
      <c r="EG62" s="27">
        <v>9.6681266673638326</v>
      </c>
      <c r="EH62" s="27">
        <v>14.440196143683758</v>
      </c>
      <c r="EI62" s="27">
        <v>27.635432522526315</v>
      </c>
      <c r="EJ62" s="27">
        <v>13.091698532282997</v>
      </c>
      <c r="EK62" s="27">
        <v>9.4092615057436486</v>
      </c>
      <c r="EL62" s="27">
        <v>14.177336204362277</v>
      </c>
      <c r="EM62" s="27">
        <v>27.731796021526314</v>
      </c>
      <c r="EN62" s="27">
        <v>13.16896149119302</v>
      </c>
      <c r="EO62" s="27">
        <v>9.4647919155907161</v>
      </c>
      <c r="EP62" s="27">
        <v>13.903287945695379</v>
      </c>
      <c r="EQ62" s="27">
        <v>27.836292940526313</v>
      </c>
      <c r="ER62" s="27">
        <v>13.157117504054833</v>
      </c>
      <c r="ES62" s="27">
        <v>9.4562794088308753</v>
      </c>
      <c r="ET62" s="27">
        <v>13.630536396056998</v>
      </c>
      <c r="EU62" s="27">
        <v>27.948420974526314</v>
      </c>
      <c r="EV62" s="27">
        <v>13.104596960011323</v>
      </c>
      <c r="EW62" s="27">
        <v>9.4185318597171594</v>
      </c>
      <c r="EX62" s="27">
        <v>13.348307412415611</v>
      </c>
      <c r="EY62" s="27">
        <v>28.065305517526316</v>
      </c>
      <c r="EZ62" s="27">
        <v>13.041824163987991</v>
      </c>
      <c r="FA62" s="27">
        <v>9.3734158152425824</v>
      </c>
      <c r="FB62" s="27">
        <v>13.074217313875359</v>
      </c>
      <c r="FC62" s="27">
        <v>28.754176635526314</v>
      </c>
      <c r="FD62" s="27">
        <v>12.711589489995816</v>
      </c>
      <c r="FE62" s="27">
        <v>9.1360696528485938</v>
      </c>
      <c r="FF62" s="27">
        <v>11.963470951741435</v>
      </c>
      <c r="FG62" s="27">
        <v>29.419708165526316</v>
      </c>
      <c r="FH62" s="27">
        <v>12.331695365535941</v>
      </c>
      <c r="FI62" s="27">
        <v>8.863032265627675</v>
      </c>
      <c r="FJ62" s="27">
        <v>11.235918420071947</v>
      </c>
      <c r="FK62" s="27">
        <v>30.135718028526316</v>
      </c>
      <c r="FL62" s="27">
        <v>13.195147885211647</v>
      </c>
      <c r="FM62" s="27">
        <v>9.4836125925720953</v>
      </c>
      <c r="FN62" s="27">
        <v>10.793174846316024</v>
      </c>
      <c r="FO62" s="27">
        <v>30.785888094526314</v>
      </c>
      <c r="FP62" s="27">
        <v>13.144709357619996</v>
      </c>
      <c r="FQ62" s="27">
        <v>9.4473614296764481</v>
      </c>
      <c r="FR62" s="27">
        <v>10.502737313867158</v>
      </c>
      <c r="FS62" s="28">
        <v>27.325269141526316</v>
      </c>
      <c r="FT62" s="28">
        <v>14.03754304127264</v>
      </c>
      <c r="FU62" s="28">
        <v>10.089058577675099</v>
      </c>
      <c r="FV62" s="28">
        <v>16.133869323624893</v>
      </c>
      <c r="FW62" s="28">
        <v>27.393111009526315</v>
      </c>
      <c r="FX62" s="28">
        <v>13.880224497134369</v>
      </c>
      <c r="FY62" s="28">
        <v>9.9759906424602995</v>
      </c>
      <c r="FZ62" s="28">
        <v>15.325375593885632</v>
      </c>
      <c r="GA62" s="28">
        <v>27.439716835526315</v>
      </c>
      <c r="GB62" s="28">
        <v>13.743743601315897</v>
      </c>
      <c r="GC62" s="28">
        <v>9.8778991353783514</v>
      </c>
      <c r="GD62" s="28">
        <v>14.898168816551028</v>
      </c>
      <c r="GE62" s="28">
        <v>27.512092664526314</v>
      </c>
      <c r="GF62" s="28">
        <v>13.546684637120022</v>
      </c>
      <c r="GG62" s="28">
        <v>9.7362689777943139</v>
      </c>
      <c r="GH62" s="28">
        <v>14.749832186882008</v>
      </c>
      <c r="GI62" s="28">
        <v>27.609785463526315</v>
      </c>
      <c r="GJ62" s="28">
        <v>13.321856672966573</v>
      </c>
      <c r="GK62" s="28">
        <v>9.574680693179662</v>
      </c>
      <c r="GL62" s="28">
        <v>14.555293160803297</v>
      </c>
      <c r="GM62" s="28">
        <v>27.752206119526313</v>
      </c>
      <c r="GN62" s="28">
        <v>13.149763317354699</v>
      </c>
      <c r="GO62" s="28">
        <v>9.4509938100483346</v>
      </c>
      <c r="GP62" s="28">
        <v>14.326836659310667</v>
      </c>
      <c r="GQ62" s="28">
        <v>27.928074942526315</v>
      </c>
      <c r="GR62" s="28">
        <v>13.156114541351757</v>
      </c>
      <c r="GS62" s="28">
        <v>9.4555585597882175</v>
      </c>
      <c r="GT62" s="28">
        <v>14.081453096704303</v>
      </c>
      <c r="GU62" s="28">
        <v>28.125677341526316</v>
      </c>
      <c r="GV62" s="28">
        <v>13.092749848295592</v>
      </c>
      <c r="GW62" s="28">
        <v>9.4100171072619148</v>
      </c>
      <c r="GX62" s="28">
        <v>13.835255978450924</v>
      </c>
      <c r="GY62" s="28">
        <v>28.349395112526317</v>
      </c>
      <c r="GZ62" s="28">
        <v>13.001552441841566</v>
      </c>
      <c r="HA62" s="28">
        <v>9.3444717356009708</v>
      </c>
      <c r="HB62" s="28">
        <v>13.583596376264012</v>
      </c>
      <c r="HC62" s="28">
        <v>28.570105304526315</v>
      </c>
      <c r="HD62" s="28">
        <v>12.886643575575917</v>
      </c>
      <c r="HE62" s="28">
        <v>9.2618844709037393</v>
      </c>
      <c r="HF62" s="28">
        <v>13.336995856102796</v>
      </c>
      <c r="HG62" s="28">
        <v>30.186021637526316</v>
      </c>
      <c r="HH62" s="28">
        <v>12.157490197992059</v>
      </c>
      <c r="HI62" s="28">
        <v>8.737827581680035</v>
      </c>
      <c r="HJ62" s="28">
        <v>11.67291030490756</v>
      </c>
      <c r="HK62" s="28">
        <v>32.096692893526317</v>
      </c>
      <c r="HL62" s="28">
        <v>11.664559430359933</v>
      </c>
      <c r="HM62" s="28">
        <v>8.3835485333624735</v>
      </c>
      <c r="HN62" s="28">
        <v>9.7122257615234915</v>
      </c>
      <c r="HO62" s="28">
        <v>33.305670357526317</v>
      </c>
      <c r="HP62" s="28">
        <v>12.037031555741665</v>
      </c>
      <c r="HQ62" s="28">
        <v>8.6512515837095769</v>
      </c>
      <c r="HR62" s="28">
        <v>7.9143886199625797</v>
      </c>
      <c r="HS62" s="28">
        <v>33.729787232526313</v>
      </c>
      <c r="HT62" s="28">
        <v>11.725449359260956</v>
      </c>
      <c r="HU62" s="28">
        <v>8.4273113241633073</v>
      </c>
      <c r="HV62" s="28">
        <v>6.211033766995385</v>
      </c>
      <c r="HW62" s="29">
        <v>27.333252126526315</v>
      </c>
      <c r="HX62" s="29">
        <v>14.032901232787452</v>
      </c>
      <c r="HY62" s="29">
        <v>10.085722418521341</v>
      </c>
      <c r="HZ62" s="29">
        <v>16.100913232562707</v>
      </c>
      <c r="IA62" s="29">
        <v>27.419199198526314</v>
      </c>
      <c r="IB62" s="29">
        <v>13.783619107071836</v>
      </c>
      <c r="IC62" s="29">
        <v>9.906558446498769</v>
      </c>
      <c r="ID62" s="29">
        <v>15.239720666772456</v>
      </c>
      <c r="IE62" s="29">
        <v>27.482227104526316</v>
      </c>
      <c r="IF62" s="29">
        <v>13.59000612189007</v>
      </c>
      <c r="IG62" s="29">
        <v>9.767404981882196</v>
      </c>
      <c r="IH62" s="29">
        <v>14.80211005869756</v>
      </c>
      <c r="II62" s="29">
        <v>27.569976431526314</v>
      </c>
      <c r="IJ62" s="29">
        <v>13.35402007124322</v>
      </c>
      <c r="IK62" s="29">
        <v>9.5977971608062322</v>
      </c>
      <c r="IL62" s="29">
        <v>14.666601193225469</v>
      </c>
      <c r="IM62" s="29">
        <v>27.685218791526314</v>
      </c>
      <c r="IN62" s="29">
        <v>12.996229900868004</v>
      </c>
      <c r="IO62" s="29">
        <v>9.3406463206044528</v>
      </c>
      <c r="IP62" s="29">
        <v>14.486539895661222</v>
      </c>
      <c r="IQ62" s="29">
        <v>27.860668914526315</v>
      </c>
      <c r="IR62" s="29">
        <v>12.735100351894374</v>
      </c>
      <c r="IS62" s="29">
        <v>9.1529673722150644</v>
      </c>
      <c r="IT62" s="29">
        <v>14.2692195654706</v>
      </c>
      <c r="IU62" s="29">
        <v>28.081282018526316</v>
      </c>
      <c r="IV62" s="29">
        <v>12.715748107450018</v>
      </c>
      <c r="IW62" s="29">
        <v>9.1390585330945342</v>
      </c>
      <c r="IX62" s="29">
        <v>14.014159053048928</v>
      </c>
      <c r="IY62" s="29">
        <v>28.341024189526316</v>
      </c>
      <c r="IZ62" s="29">
        <v>12.661987029139155</v>
      </c>
      <c r="JA62" s="29">
        <v>9.1004193875772206</v>
      </c>
      <c r="JB62" s="29">
        <v>13.754705283296875</v>
      </c>
      <c r="JC62" s="29">
        <v>28.630795585526315</v>
      </c>
      <c r="JD62" s="29">
        <v>12.578568829035548</v>
      </c>
      <c r="JE62" s="29">
        <v>9.0404650846899539</v>
      </c>
      <c r="JF62" s="29">
        <v>13.463648629053408</v>
      </c>
      <c r="JG62" s="29">
        <v>29.034389388526314</v>
      </c>
      <c r="JH62" s="29">
        <v>12.421272739943268</v>
      </c>
      <c r="JI62" s="29">
        <v>8.9274132883588386</v>
      </c>
      <c r="JJ62" s="29">
        <v>13.064047443185066</v>
      </c>
      <c r="JK62" s="29">
        <v>30.910735469526315</v>
      </c>
      <c r="JL62" s="29">
        <v>12.397447112361011</v>
      </c>
      <c r="JM62" s="29">
        <v>8.9102893406978758</v>
      </c>
      <c r="JN62" s="29">
        <v>10.892040512850382</v>
      </c>
      <c r="JO62" s="29">
        <v>32.563158802526317</v>
      </c>
      <c r="JP62" s="29">
        <v>11.700739485478675</v>
      </c>
      <c r="JQ62" s="29">
        <v>8.4095518513479135</v>
      </c>
      <c r="JR62" s="29">
        <v>8.5794230957469253</v>
      </c>
      <c r="JS62" s="29">
        <v>33.319458968526313</v>
      </c>
      <c r="JT62" s="29">
        <v>11.513618606559985</v>
      </c>
      <c r="JU62" s="29">
        <v>8.2750643913297282</v>
      </c>
      <c r="JV62" s="29">
        <v>7.0036767732046883</v>
      </c>
      <c r="JW62" s="29">
        <v>33.329175024526315</v>
      </c>
      <c r="JX62" s="29">
        <v>11.386891753363528</v>
      </c>
      <c r="JY62" s="29">
        <v>8.1839833067336318</v>
      </c>
      <c r="JZ62" s="29">
        <v>6.8928279489611626</v>
      </c>
    </row>
    <row r="63" spans="1:286" ht="15" thickBot="1" x14ac:dyDescent="0.4">
      <c r="A63" s="2"/>
      <c r="B63" s="74" t="s">
        <v>483</v>
      </c>
      <c r="C63" s="74" t="s">
        <v>483</v>
      </c>
      <c r="D63" s="74" t="s">
        <v>858</v>
      </c>
      <c r="E63" s="87">
        <v>385569</v>
      </c>
      <c r="F63" s="84">
        <v>434469</v>
      </c>
      <c r="G63" s="22">
        <v>20.959942349157899</v>
      </c>
      <c r="H63" s="22">
        <v>12.142533140034887</v>
      </c>
      <c r="I63" s="22">
        <v>8.8578088711755711</v>
      </c>
      <c r="J63" s="22">
        <v>16.562611613334862</v>
      </c>
      <c r="K63" s="22">
        <v>21.015194330157897</v>
      </c>
      <c r="L63" s="22">
        <v>10.759701120609321</v>
      </c>
      <c r="M63" s="22">
        <v>7.8490521654904981</v>
      </c>
      <c r="N63" s="22">
        <v>16.432699220364071</v>
      </c>
      <c r="O63" s="22">
        <v>21.059642568157898</v>
      </c>
      <c r="P63" s="22">
        <v>9.2415327496857689</v>
      </c>
      <c r="Q63" s="22">
        <v>6.7415694756086921</v>
      </c>
      <c r="R63" s="22">
        <v>16.164836473486247</v>
      </c>
      <c r="S63" s="22">
        <v>21.122476230157897</v>
      </c>
      <c r="T63" s="22">
        <v>7.6128958532874185</v>
      </c>
      <c r="U63" s="22">
        <v>5.5535015343916339</v>
      </c>
      <c r="V63" s="22">
        <v>16.090000465770213</v>
      </c>
      <c r="W63" s="22">
        <v>21.207939417157895</v>
      </c>
      <c r="X63" s="22">
        <v>6.0573114610404009</v>
      </c>
      <c r="Y63" s="22">
        <v>4.4187243778791085</v>
      </c>
      <c r="Z63" s="22">
        <v>15.917862118366438</v>
      </c>
      <c r="AA63" s="22">
        <v>21.304257627157899</v>
      </c>
      <c r="AB63" s="22">
        <v>4.3177423795958987</v>
      </c>
      <c r="AC63" s="22">
        <v>3.1497329521247974</v>
      </c>
      <c r="AD63" s="22">
        <v>15.525920498839756</v>
      </c>
      <c r="AE63" s="22">
        <v>21.411547697157896</v>
      </c>
      <c r="AF63" s="22">
        <v>4.2472236770456879</v>
      </c>
      <c r="AG63" s="22">
        <v>3.0982905404114156</v>
      </c>
      <c r="AH63" s="22">
        <v>15.089583234376629</v>
      </c>
      <c r="AI63" s="22">
        <v>21.528600784157899</v>
      </c>
      <c r="AJ63" s="22">
        <v>4.1909151607944146</v>
      </c>
      <c r="AK63" s="22">
        <v>3.0572142617617182</v>
      </c>
      <c r="AL63" s="22">
        <v>14.802943736743847</v>
      </c>
      <c r="AM63" s="22">
        <v>21.659071014157899</v>
      </c>
      <c r="AN63" s="22">
        <v>4.0903108294393649</v>
      </c>
      <c r="AO63" s="22">
        <v>2.9838248027025287</v>
      </c>
      <c r="AP63" s="22">
        <v>14.354503426932224</v>
      </c>
      <c r="AQ63" s="22">
        <v>21.825673962157897</v>
      </c>
      <c r="AR63" s="22">
        <v>3.9907938124311646</v>
      </c>
      <c r="AS63" s="22">
        <v>2.9112285243212255</v>
      </c>
      <c r="AT63" s="22">
        <v>13.91902202195266</v>
      </c>
      <c r="AU63" s="22">
        <v>22.596633944157897</v>
      </c>
      <c r="AV63" s="22">
        <v>3.9042168157131392</v>
      </c>
      <c r="AW63" s="22">
        <v>2.8480718105841065</v>
      </c>
      <c r="AX63" s="22">
        <v>12.537485962578391</v>
      </c>
      <c r="AY63" s="22">
        <v>23.171306611157895</v>
      </c>
      <c r="AZ63" s="22">
        <v>6.0695266050993135</v>
      </c>
      <c r="BA63" s="22">
        <v>4.4276351554046798</v>
      </c>
      <c r="BB63" s="22">
        <v>11.821126032443603</v>
      </c>
      <c r="BC63" s="22">
        <v>23.403421246157897</v>
      </c>
      <c r="BD63" s="22">
        <v>10.511835897231519</v>
      </c>
      <c r="BE63" s="22">
        <v>7.6682379359412352</v>
      </c>
      <c r="BF63" s="22">
        <v>11.700871746418519</v>
      </c>
      <c r="BG63" s="22">
        <v>23.578986250157897</v>
      </c>
      <c r="BH63" s="22">
        <v>11.30811570245997</v>
      </c>
      <c r="BI63" s="22">
        <v>8.2491129676457184</v>
      </c>
      <c r="BJ63" s="22">
        <v>11.853916806311014</v>
      </c>
      <c r="BK63" s="25">
        <v>20.934704950157897</v>
      </c>
      <c r="BL63" s="25">
        <v>12.111199065433222</v>
      </c>
      <c r="BM63" s="25">
        <v>8.8349511000024687</v>
      </c>
      <c r="BN63" s="25">
        <v>16.67944679779707</v>
      </c>
      <c r="BO63" s="25">
        <v>20.968534378157898</v>
      </c>
      <c r="BP63" s="25">
        <v>10.523807673711069</v>
      </c>
      <c r="BQ63" s="25">
        <v>7.6769711802059462</v>
      </c>
      <c r="BR63" s="25">
        <v>16.639939954681843</v>
      </c>
      <c r="BS63" s="25">
        <v>21.024252524157898</v>
      </c>
      <c r="BT63" s="25">
        <v>8.9695173386018876</v>
      </c>
      <c r="BU63" s="25">
        <v>6.5431380203589553</v>
      </c>
      <c r="BV63" s="25">
        <v>16.317266193083633</v>
      </c>
      <c r="BW63" s="25">
        <v>21.076168614157897</v>
      </c>
      <c r="BX63" s="25">
        <v>7.4325745734265176</v>
      </c>
      <c r="BY63" s="25">
        <v>5.4219596712570493</v>
      </c>
      <c r="BZ63" s="25">
        <v>16.232378615112658</v>
      </c>
      <c r="CA63" s="25">
        <v>21.144576091157898</v>
      </c>
      <c r="CB63" s="25">
        <v>5.9126211202988577</v>
      </c>
      <c r="CC63" s="25">
        <v>4.3131747887601639</v>
      </c>
      <c r="CD63" s="25">
        <v>16.075310223446486</v>
      </c>
      <c r="CE63" s="25">
        <v>21.221282132157896</v>
      </c>
      <c r="CF63" s="25">
        <v>4.3520234743327277</v>
      </c>
      <c r="CG63" s="25">
        <v>3.1747405334565966</v>
      </c>
      <c r="CH63" s="25">
        <v>15.742686334261318</v>
      </c>
      <c r="CI63" s="25">
        <v>21.303029778157896</v>
      </c>
      <c r="CJ63" s="25">
        <v>4.2664064130963428</v>
      </c>
      <c r="CK63" s="25">
        <v>3.1122840792886279</v>
      </c>
      <c r="CL63" s="25">
        <v>15.355762378511223</v>
      </c>
      <c r="CM63" s="25">
        <v>21.387231764157896</v>
      </c>
      <c r="CN63" s="25">
        <v>4.2000563952385042</v>
      </c>
      <c r="CO63" s="25">
        <v>3.0638826650197983</v>
      </c>
      <c r="CP63" s="25">
        <v>15.081199617902131</v>
      </c>
      <c r="CQ63" s="25">
        <v>21.475130665157899</v>
      </c>
      <c r="CR63" s="25">
        <v>4.1280071188991778</v>
      </c>
      <c r="CS63" s="25">
        <v>3.0113237210366792</v>
      </c>
      <c r="CT63" s="25">
        <v>14.778316533811843</v>
      </c>
      <c r="CU63" s="25">
        <v>21.565633251157898</v>
      </c>
      <c r="CV63" s="25">
        <v>4.0493317150519887</v>
      </c>
      <c r="CW63" s="25">
        <v>2.9539311092888676</v>
      </c>
      <c r="CX63" s="25">
        <v>14.451151204305196</v>
      </c>
      <c r="CY63" s="25">
        <v>21.920689846157899</v>
      </c>
      <c r="CZ63" s="25">
        <v>4.0497852892564081</v>
      </c>
      <c r="DA63" s="25">
        <v>2.9542619853561023</v>
      </c>
      <c r="DB63" s="25">
        <v>13.507191440672747</v>
      </c>
      <c r="DC63" s="25">
        <v>22.284534007157898</v>
      </c>
      <c r="DD63" s="25">
        <v>5.3810420130415881</v>
      </c>
      <c r="DE63" s="25">
        <v>3.9253952309288307</v>
      </c>
      <c r="DF63" s="25">
        <v>12.7477659696044</v>
      </c>
      <c r="DG63" s="25">
        <v>22.573266912157898</v>
      </c>
      <c r="DH63" s="25">
        <v>8.2327254847764131</v>
      </c>
      <c r="DI63" s="25">
        <v>6.0056586209816345</v>
      </c>
      <c r="DJ63" s="25">
        <v>12.313890600632641</v>
      </c>
      <c r="DK63" s="25">
        <v>22.804186454157897</v>
      </c>
      <c r="DL63" s="25">
        <v>9.3600578756754889</v>
      </c>
      <c r="DM63" s="25">
        <v>6.8280319048515192</v>
      </c>
      <c r="DN63" s="25">
        <v>12.028426553362314</v>
      </c>
      <c r="DO63" s="27">
        <v>20.959983753157896</v>
      </c>
      <c r="DP63" s="27">
        <v>12.108198587240553</v>
      </c>
      <c r="DQ63" s="27">
        <v>8.8327622929350902</v>
      </c>
      <c r="DR63" s="27">
        <v>16.567482379975097</v>
      </c>
      <c r="DS63" s="27">
        <v>21.015318494157896</v>
      </c>
      <c r="DT63" s="27">
        <v>10.517338069301282</v>
      </c>
      <c r="DU63" s="27">
        <v>7.6722516938621075</v>
      </c>
      <c r="DV63" s="27">
        <v>16.443029037562312</v>
      </c>
      <c r="DW63" s="27">
        <v>21.059889979157898</v>
      </c>
      <c r="DX63" s="27">
        <v>8.896768534146533</v>
      </c>
      <c r="DY63" s="27">
        <v>6.4900687803543775</v>
      </c>
      <c r="DZ63" s="27">
        <v>16.182487869867426</v>
      </c>
      <c r="EA63" s="27">
        <v>21.122885727157897</v>
      </c>
      <c r="EB63" s="27">
        <v>7.2902564684718794</v>
      </c>
      <c r="EC63" s="27">
        <v>5.3181405951171872</v>
      </c>
      <c r="ED63" s="27">
        <v>16.112988474058557</v>
      </c>
      <c r="EE63" s="27">
        <v>21.208244450157899</v>
      </c>
      <c r="EF63" s="27">
        <v>5.7314254198062997</v>
      </c>
      <c r="EG63" s="27">
        <v>4.1809950479489109</v>
      </c>
      <c r="EH63" s="27">
        <v>15.94833332695009</v>
      </c>
      <c r="EI63" s="27">
        <v>21.304240400157898</v>
      </c>
      <c r="EJ63" s="27">
        <v>4.1008509893750986</v>
      </c>
      <c r="EK63" s="27">
        <v>2.9915137026302157</v>
      </c>
      <c r="EL63" s="27">
        <v>15.570741107694987</v>
      </c>
      <c r="EM63" s="27">
        <v>21.411248275157899</v>
      </c>
      <c r="EN63" s="27">
        <v>4.0242399171021095</v>
      </c>
      <c r="EO63" s="27">
        <v>2.9356269920251159</v>
      </c>
      <c r="EP63" s="27">
        <v>15.146595528321592</v>
      </c>
      <c r="EQ63" s="27">
        <v>21.528147404157899</v>
      </c>
      <c r="ER63" s="27">
        <v>3.9559049047194286</v>
      </c>
      <c r="ES63" s="27">
        <v>2.8857775518865108</v>
      </c>
      <c r="ET63" s="27">
        <v>14.86960349337345</v>
      </c>
      <c r="EU63" s="27">
        <v>21.657263252157897</v>
      </c>
      <c r="EV63" s="27">
        <v>3.8700021639357374</v>
      </c>
      <c r="EW63" s="27">
        <v>2.8231126984661565</v>
      </c>
      <c r="EX63" s="27">
        <v>14.439444813959497</v>
      </c>
      <c r="EY63" s="27">
        <v>21.817804251157899</v>
      </c>
      <c r="EZ63" s="27">
        <v>3.7904658758953227</v>
      </c>
      <c r="FA63" s="27">
        <v>2.7650920836850523</v>
      </c>
      <c r="FB63" s="27">
        <v>14.044564017411076</v>
      </c>
      <c r="FC63" s="27">
        <v>22.547073997157899</v>
      </c>
      <c r="FD63" s="27">
        <v>3.8528452804458837</v>
      </c>
      <c r="FE63" s="27">
        <v>2.8105969908271069</v>
      </c>
      <c r="FF63" s="27">
        <v>12.812760837002694</v>
      </c>
      <c r="FG63" s="27">
        <v>23.063522677157898</v>
      </c>
      <c r="FH63" s="27">
        <v>6.1424806835563457</v>
      </c>
      <c r="FI63" s="27">
        <v>4.4808541399355537</v>
      </c>
      <c r="FJ63" s="27">
        <v>12.215657469790802</v>
      </c>
      <c r="FK63" s="27">
        <v>23.261981547157898</v>
      </c>
      <c r="FL63" s="27">
        <v>10.936909326369747</v>
      </c>
      <c r="FM63" s="27">
        <v>7.9783230844105759</v>
      </c>
      <c r="FN63" s="27">
        <v>12.137954642203413</v>
      </c>
      <c r="FO63" s="27">
        <v>23.389410472157898</v>
      </c>
      <c r="FP63" s="27">
        <v>11.707598504789596</v>
      </c>
      <c r="FQ63" s="27">
        <v>8.540530110143818</v>
      </c>
      <c r="FR63" s="27">
        <v>12.311038449902259</v>
      </c>
      <c r="FS63" s="28">
        <v>20.958816134157896</v>
      </c>
      <c r="FT63" s="28">
        <v>12.144368187070736</v>
      </c>
      <c r="FU63" s="28">
        <v>8.8591475124397707</v>
      </c>
      <c r="FV63" s="28">
        <v>16.57258119261359</v>
      </c>
      <c r="FW63" s="28">
        <v>21.019448647157898</v>
      </c>
      <c r="FX63" s="28">
        <v>10.779377265516837</v>
      </c>
      <c r="FY63" s="28">
        <v>7.8634056392593026</v>
      </c>
      <c r="FZ63" s="28">
        <v>16.453871996868127</v>
      </c>
      <c r="GA63" s="28">
        <v>21.083040326157896</v>
      </c>
      <c r="GB63" s="28">
        <v>9.2447914275181162</v>
      </c>
      <c r="GC63" s="28">
        <v>6.743946635718431</v>
      </c>
      <c r="GD63" s="28">
        <v>16.201511867171178</v>
      </c>
      <c r="GE63" s="28">
        <v>21.174735110157897</v>
      </c>
      <c r="GF63" s="28">
        <v>7.6169610375572194</v>
      </c>
      <c r="GG63" s="28">
        <v>5.5564670297189043</v>
      </c>
      <c r="GH63" s="28">
        <v>16.143394199302723</v>
      </c>
      <c r="GI63" s="28">
        <v>21.292874685157898</v>
      </c>
      <c r="GJ63" s="28">
        <v>6.0396107671234249</v>
      </c>
      <c r="GK63" s="28">
        <v>4.4058119681046763</v>
      </c>
      <c r="GL63" s="28">
        <v>16.005084247873089</v>
      </c>
      <c r="GM63" s="28">
        <v>21.448451076157898</v>
      </c>
      <c r="GN63" s="28">
        <v>4.3360275457894222</v>
      </c>
      <c r="GO63" s="28">
        <v>3.1630717262876522</v>
      </c>
      <c r="GP63" s="28">
        <v>15.679139166806616</v>
      </c>
      <c r="GQ63" s="28">
        <v>21.648646243157899</v>
      </c>
      <c r="GR63" s="28">
        <v>4.2507860192451581</v>
      </c>
      <c r="GS63" s="28">
        <v>3.1008892194492024</v>
      </c>
      <c r="GT63" s="28">
        <v>15.279774459890875</v>
      </c>
      <c r="GU63" s="28">
        <v>21.878551343157898</v>
      </c>
      <c r="GV63" s="28">
        <v>4.165737139987594</v>
      </c>
      <c r="GW63" s="28">
        <v>3.0388472461242664</v>
      </c>
      <c r="GX63" s="28">
        <v>15.007164775498389</v>
      </c>
      <c r="GY63" s="28">
        <v>22.121280455157898</v>
      </c>
      <c r="GZ63" s="28">
        <v>4.0655964682038839</v>
      </c>
      <c r="HA63" s="28">
        <v>2.9657960202670659</v>
      </c>
      <c r="HB63" s="28">
        <v>14.704179025191316</v>
      </c>
      <c r="HC63" s="28">
        <v>22.391450558157899</v>
      </c>
      <c r="HD63" s="28">
        <v>3.9485256916499192</v>
      </c>
      <c r="HE63" s="28">
        <v>2.8803945186894353</v>
      </c>
      <c r="HF63" s="28">
        <v>14.423156159224513</v>
      </c>
      <c r="HG63" s="28">
        <v>22.917441215062617</v>
      </c>
      <c r="HH63" s="28">
        <v>3.7174338430464156</v>
      </c>
      <c r="HI63" s="28">
        <v>2.7118162325106261</v>
      </c>
      <c r="HJ63" s="28">
        <v>12.515434709369249</v>
      </c>
      <c r="HK63" s="28">
        <v>23.935905991157895</v>
      </c>
      <c r="HL63" s="28">
        <v>5.1541744506603608</v>
      </c>
      <c r="HM63" s="28">
        <v>3.7598985027365255</v>
      </c>
      <c r="HN63" s="28">
        <v>8.3016186418012374</v>
      </c>
      <c r="HO63" s="28">
        <v>24.302558099157899</v>
      </c>
      <c r="HP63" s="28">
        <v>8.8985356839779755</v>
      </c>
      <c r="HQ63" s="28">
        <v>6.491357891553263</v>
      </c>
      <c r="HR63" s="28">
        <v>5.0506013924616227</v>
      </c>
      <c r="HS63" s="28">
        <v>24.473657695157897</v>
      </c>
      <c r="HT63" s="28">
        <v>9.2393287341178034</v>
      </c>
      <c r="HU63" s="28">
        <v>6.7399616769372788</v>
      </c>
      <c r="HV63" s="28">
        <v>2.9063403308586366</v>
      </c>
      <c r="HW63" s="29">
        <v>20.952395861157896</v>
      </c>
      <c r="HX63" s="29">
        <v>12.149769802878785</v>
      </c>
      <c r="HY63" s="29">
        <v>8.8630879159677178</v>
      </c>
      <c r="HZ63" s="29">
        <v>16.591935146587904</v>
      </c>
      <c r="IA63" s="29">
        <v>21.018570642157897</v>
      </c>
      <c r="IB63" s="29">
        <v>12.283451907724224</v>
      </c>
      <c r="IC63" s="29">
        <v>8.9606071502626765</v>
      </c>
      <c r="ID63" s="29">
        <v>16.466553374707949</v>
      </c>
      <c r="IE63" s="29">
        <v>21.090427064157897</v>
      </c>
      <c r="IF63" s="29">
        <v>12.210128883096759</v>
      </c>
      <c r="IG63" s="29">
        <v>8.9071190246371259</v>
      </c>
      <c r="IH63" s="29">
        <v>16.217754962376773</v>
      </c>
      <c r="II63" s="29">
        <v>21.180153101157899</v>
      </c>
      <c r="IJ63" s="29">
        <v>12.028228742193177</v>
      </c>
      <c r="IK63" s="29">
        <v>8.7744254043536074</v>
      </c>
      <c r="IL63" s="29">
        <v>16.181452966895449</v>
      </c>
      <c r="IM63" s="29">
        <v>21.312872964157897</v>
      </c>
      <c r="IN63" s="29">
        <v>11.781117021980309</v>
      </c>
      <c r="IO63" s="29">
        <v>8.594160844872512</v>
      </c>
      <c r="IP63" s="29">
        <v>16.0332632010326</v>
      </c>
      <c r="IQ63" s="29">
        <v>21.475115767157899</v>
      </c>
      <c r="IR63" s="29">
        <v>11.621324161593705</v>
      </c>
      <c r="IS63" s="29">
        <v>8.4775941779374016</v>
      </c>
      <c r="IT63" s="29">
        <v>15.721136425459584</v>
      </c>
      <c r="IU63" s="29">
        <v>21.673468326157899</v>
      </c>
      <c r="IV63" s="29">
        <v>11.519741697439812</v>
      </c>
      <c r="IW63" s="29">
        <v>8.4034911846195151</v>
      </c>
      <c r="IX63" s="29">
        <v>15.368258840329041</v>
      </c>
      <c r="IY63" s="29">
        <v>21.896849352157897</v>
      </c>
      <c r="IZ63" s="29">
        <v>11.450314387089556</v>
      </c>
      <c r="JA63" s="29">
        <v>8.3528449283210868</v>
      </c>
      <c r="JB63" s="29">
        <v>15.172006552370441</v>
      </c>
      <c r="JC63" s="29">
        <v>22.219309506157899</v>
      </c>
      <c r="JD63" s="29">
        <v>11.338723235375168</v>
      </c>
      <c r="JE63" s="29">
        <v>8.2714407367738225</v>
      </c>
      <c r="JF63" s="29">
        <v>14.724963970147421</v>
      </c>
      <c r="JG63" s="29">
        <v>22.664279384157897</v>
      </c>
      <c r="JH63" s="29">
        <v>11.133132057521724</v>
      </c>
      <c r="JI63" s="29">
        <v>8.1214648348739633</v>
      </c>
      <c r="JJ63" s="29">
        <v>13.683675393756671</v>
      </c>
      <c r="JK63" s="29">
        <v>23.391942510157897</v>
      </c>
      <c r="JL63" s="29">
        <v>11.039350818353803</v>
      </c>
      <c r="JM63" s="29">
        <v>8.0530527265707477</v>
      </c>
      <c r="JN63" s="29">
        <v>9.0020045723611943</v>
      </c>
      <c r="JO63" s="29">
        <v>23.865699347157896</v>
      </c>
      <c r="JP63" s="29">
        <v>10.022804506357815</v>
      </c>
      <c r="JQ63" s="29">
        <v>7.3114963448409132</v>
      </c>
      <c r="JR63" s="29">
        <v>5.2145902085620719</v>
      </c>
      <c r="JS63" s="29">
        <v>24.029367180157898</v>
      </c>
      <c r="JT63" s="29">
        <v>9.5425573082677797</v>
      </c>
      <c r="JU63" s="29">
        <v>6.9611627000783098</v>
      </c>
      <c r="JV63" s="29">
        <v>3.1516160605037626</v>
      </c>
      <c r="JW63" s="29">
        <v>23.937025763157898</v>
      </c>
      <c r="JX63" s="29">
        <v>9.5355430632824802</v>
      </c>
      <c r="JY63" s="29">
        <v>6.9560459060173949</v>
      </c>
      <c r="JZ63" s="29">
        <v>3.9018031566511873</v>
      </c>
    </row>
    <row r="64" spans="1:286" ht="15" thickBot="1" x14ac:dyDescent="0.4">
      <c r="A64" s="2"/>
      <c r="B64" s="74" t="s">
        <v>530</v>
      </c>
      <c r="C64" s="74" t="s">
        <v>483</v>
      </c>
      <c r="D64" s="74" t="s">
        <v>858</v>
      </c>
      <c r="E64" s="87">
        <v>384308</v>
      </c>
      <c r="F64" s="84">
        <v>432288</v>
      </c>
      <c r="G64" s="22">
        <v>29.831197279421051</v>
      </c>
      <c r="H64" s="22">
        <v>11.869883367104888</v>
      </c>
      <c r="I64" s="22">
        <v>8.6589146577909979</v>
      </c>
      <c r="J64" s="22">
        <v>15.079923415173413</v>
      </c>
      <c r="K64" s="22">
        <v>29.888571236421051</v>
      </c>
      <c r="L64" s="22">
        <v>11.468066450079998</v>
      </c>
      <c r="M64" s="22">
        <v>8.3657948111194269</v>
      </c>
      <c r="N64" s="22">
        <v>14.789219620252382</v>
      </c>
      <c r="O64" s="22">
        <v>29.921071097421052</v>
      </c>
      <c r="P64" s="22">
        <v>10.986163558920607</v>
      </c>
      <c r="Q64" s="22">
        <v>8.0142533613141236</v>
      </c>
      <c r="R64" s="22">
        <v>14.743946239648979</v>
      </c>
      <c r="S64" s="22">
        <v>29.969227505421053</v>
      </c>
      <c r="T64" s="22">
        <v>10.355164939516319</v>
      </c>
      <c r="U64" s="22">
        <v>7.5539486535402078</v>
      </c>
      <c r="V64" s="22">
        <v>14.678395059508095</v>
      </c>
      <c r="W64" s="22">
        <v>30.030369886421052</v>
      </c>
      <c r="X64" s="22">
        <v>10.228003351046349</v>
      </c>
      <c r="Y64" s="22">
        <v>7.4611860451592307</v>
      </c>
      <c r="Z64" s="22">
        <v>14.492376171709395</v>
      </c>
      <c r="AA64" s="22">
        <v>30.105357923421053</v>
      </c>
      <c r="AB64" s="22">
        <v>9.8951793958031118</v>
      </c>
      <c r="AC64" s="22">
        <v>7.218395603552513</v>
      </c>
      <c r="AD64" s="22">
        <v>14.162280551336986</v>
      </c>
      <c r="AE64" s="22">
        <v>30.18707530242105</v>
      </c>
      <c r="AF64" s="22">
        <v>9.7723670204717852</v>
      </c>
      <c r="AG64" s="22">
        <v>7.1288056856042354</v>
      </c>
      <c r="AH64" s="22">
        <v>13.921860943865823</v>
      </c>
      <c r="AI64" s="22">
        <v>30.27452937242105</v>
      </c>
      <c r="AJ64" s="22">
        <v>9.6683620533075789</v>
      </c>
      <c r="AK64" s="22">
        <v>7.0529355100676359</v>
      </c>
      <c r="AL64" s="22">
        <v>13.79647552414224</v>
      </c>
      <c r="AM64" s="22">
        <v>30.36399964442105</v>
      </c>
      <c r="AN64" s="22">
        <v>9.5568274059450378</v>
      </c>
      <c r="AO64" s="22">
        <v>6.9715725376583615</v>
      </c>
      <c r="AP64" s="22">
        <v>13.490425792245427</v>
      </c>
      <c r="AQ64" s="22">
        <v>30.446550378421051</v>
      </c>
      <c r="AR64" s="22">
        <v>9.4381123588215541</v>
      </c>
      <c r="AS64" s="22">
        <v>6.8849715635926314</v>
      </c>
      <c r="AT64" s="22">
        <v>13.28019625906974</v>
      </c>
      <c r="AU64" s="22">
        <v>30.696210267421051</v>
      </c>
      <c r="AV64" s="22">
        <v>8.9184435203694203</v>
      </c>
      <c r="AW64" s="22">
        <v>6.505880381033867</v>
      </c>
      <c r="AX64" s="22">
        <v>12.657634380509295</v>
      </c>
      <c r="AY64" s="22">
        <v>30.858161178421049</v>
      </c>
      <c r="AZ64" s="22">
        <v>8.8867563960735616</v>
      </c>
      <c r="BA64" s="22">
        <v>6.4827650650241884</v>
      </c>
      <c r="BB64" s="22">
        <v>12.198753137515508</v>
      </c>
      <c r="BC64" s="22">
        <v>30.939967885421051</v>
      </c>
      <c r="BD64" s="22">
        <v>10.422025275550455</v>
      </c>
      <c r="BE64" s="22">
        <v>7.6027223378137387</v>
      </c>
      <c r="BF64" s="22">
        <v>11.988509627449092</v>
      </c>
      <c r="BG64" s="22">
        <v>30.97484785042105</v>
      </c>
      <c r="BH64" s="22">
        <v>10.767581174429678</v>
      </c>
      <c r="BI64" s="22">
        <v>7.8548005550423587</v>
      </c>
      <c r="BJ64" s="22">
        <v>11.9375039347536</v>
      </c>
      <c r="BK64" s="25">
        <v>29.83035044542105</v>
      </c>
      <c r="BL64" s="25">
        <v>11.897698984161007</v>
      </c>
      <c r="BM64" s="25">
        <v>8.6792057631703656</v>
      </c>
      <c r="BN64" s="25">
        <v>15.214800868569339</v>
      </c>
      <c r="BO64" s="25">
        <v>29.89558061942105</v>
      </c>
      <c r="BP64" s="25">
        <v>11.652280074374062</v>
      </c>
      <c r="BQ64" s="25">
        <v>8.5001760853268173</v>
      </c>
      <c r="BR64" s="25">
        <v>15.047053365932083</v>
      </c>
      <c r="BS64" s="25">
        <v>29.982618545421051</v>
      </c>
      <c r="BT64" s="25">
        <v>11.396266190356078</v>
      </c>
      <c r="BU64" s="25">
        <v>8.3134175212903099</v>
      </c>
      <c r="BV64" s="25">
        <v>14.847588109421993</v>
      </c>
      <c r="BW64" s="25">
        <v>30.066632948421052</v>
      </c>
      <c r="BX64" s="25">
        <v>11.14601639440404</v>
      </c>
      <c r="BY64" s="25">
        <v>8.130863779247365</v>
      </c>
      <c r="BZ64" s="25">
        <v>14.639264357012232</v>
      </c>
      <c r="CA64" s="25">
        <v>30.14725554842105</v>
      </c>
      <c r="CB64" s="25">
        <v>10.881897173734981</v>
      </c>
      <c r="CC64" s="25">
        <v>7.9381924849704912</v>
      </c>
      <c r="CD64" s="25">
        <v>14.3187112722087</v>
      </c>
      <c r="CE64" s="25">
        <v>30.237786253421053</v>
      </c>
      <c r="CF64" s="25">
        <v>10.610272767460613</v>
      </c>
      <c r="CG64" s="25">
        <v>7.7400462622855279</v>
      </c>
      <c r="CH64" s="25">
        <v>13.855468737598818</v>
      </c>
      <c r="CI64" s="25">
        <v>30.338280902421051</v>
      </c>
      <c r="CJ64" s="25">
        <v>10.512177749276645</v>
      </c>
      <c r="CK64" s="25">
        <v>7.6684873122487174</v>
      </c>
      <c r="CL64" s="25">
        <v>13.450007484224423</v>
      </c>
      <c r="CM64" s="25">
        <v>30.447215065421052</v>
      </c>
      <c r="CN64" s="25">
        <v>10.442715212028922</v>
      </c>
      <c r="CO64" s="25">
        <v>7.6178153584190333</v>
      </c>
      <c r="CP64" s="25">
        <v>13.186057269019912</v>
      </c>
      <c r="CQ64" s="25">
        <v>30.561653037421053</v>
      </c>
      <c r="CR64" s="25">
        <v>10.320162389963325</v>
      </c>
      <c r="CS64" s="25">
        <v>7.528414780964475</v>
      </c>
      <c r="CT64" s="25">
        <v>12.622485026880222</v>
      </c>
      <c r="CU64" s="25">
        <v>30.684789776421052</v>
      </c>
      <c r="CV64" s="25">
        <v>10.152031063751616</v>
      </c>
      <c r="CW64" s="25">
        <v>7.4057653193022839</v>
      </c>
      <c r="CX64" s="25">
        <v>11.761393446159783</v>
      </c>
      <c r="CY64" s="25">
        <v>30.848586964421052</v>
      </c>
      <c r="CZ64" s="25">
        <v>10.072636356449774</v>
      </c>
      <c r="DA64" s="25">
        <v>7.3478479856988086</v>
      </c>
      <c r="DB64" s="25">
        <v>11.475622268363189</v>
      </c>
      <c r="DC64" s="25">
        <v>30.958919033421051</v>
      </c>
      <c r="DD64" s="25">
        <v>10.163664760946499</v>
      </c>
      <c r="DE64" s="25">
        <v>7.4142519394357418</v>
      </c>
      <c r="DF64" s="25">
        <v>11.302746239735775</v>
      </c>
      <c r="DG64" s="25">
        <v>31.011741259421051</v>
      </c>
      <c r="DH64" s="25">
        <v>11.050750659721542</v>
      </c>
      <c r="DI64" s="25">
        <v>8.0613687521341628</v>
      </c>
      <c r="DJ64" s="25">
        <v>11.215513484274112</v>
      </c>
      <c r="DK64" s="25">
        <v>31.027459580421052</v>
      </c>
      <c r="DL64" s="25">
        <v>11.830874473488082</v>
      </c>
      <c r="DM64" s="25">
        <v>8.6304582129990575</v>
      </c>
      <c r="DN64" s="25">
        <v>11.24143682466735</v>
      </c>
      <c r="DO64" s="27">
        <v>29.831357957421051</v>
      </c>
      <c r="DP64" s="27">
        <v>11.897778368050862</v>
      </c>
      <c r="DQ64" s="27">
        <v>8.679263672612791</v>
      </c>
      <c r="DR64" s="27">
        <v>15.0917674925174</v>
      </c>
      <c r="DS64" s="27">
        <v>29.88878321542105</v>
      </c>
      <c r="DT64" s="27">
        <v>11.681758023226022</v>
      </c>
      <c r="DU64" s="27">
        <v>8.5216798386074277</v>
      </c>
      <c r="DV64" s="27">
        <v>14.933953484849647</v>
      </c>
      <c r="DW64" s="27">
        <v>29.92131444442105</v>
      </c>
      <c r="DX64" s="27">
        <v>11.372063680394215</v>
      </c>
      <c r="DY64" s="27">
        <v>8.2957621272327007</v>
      </c>
      <c r="DZ64" s="27">
        <v>14.784615800697967</v>
      </c>
      <c r="EA64" s="27">
        <v>29.969482024421051</v>
      </c>
      <c r="EB64" s="27">
        <v>11.046705892266047</v>
      </c>
      <c r="EC64" s="27">
        <v>8.0584181505886754</v>
      </c>
      <c r="ED64" s="27">
        <v>14.733978798248884</v>
      </c>
      <c r="EE64" s="27">
        <v>30.030439260421051</v>
      </c>
      <c r="EF64" s="27">
        <v>10.69975893016839</v>
      </c>
      <c r="EG64" s="27">
        <v>7.805325172109292</v>
      </c>
      <c r="EH64" s="27">
        <v>14.637406475919825</v>
      </c>
      <c r="EI64" s="27">
        <v>30.10503534042105</v>
      </c>
      <c r="EJ64" s="27">
        <v>10.314665708031134</v>
      </c>
      <c r="EK64" s="27">
        <v>7.5244050280225228</v>
      </c>
      <c r="EL64" s="27">
        <v>14.359860984538013</v>
      </c>
      <c r="EM64" s="27">
        <v>30.186318677421053</v>
      </c>
      <c r="EN64" s="27">
        <v>10.190014361579138</v>
      </c>
      <c r="EO64" s="27">
        <v>7.4334736062448012</v>
      </c>
      <c r="EP64" s="27">
        <v>14.064688760234658</v>
      </c>
      <c r="EQ64" s="27">
        <v>30.27335235042105</v>
      </c>
      <c r="ER64" s="27">
        <v>10.09209969185614</v>
      </c>
      <c r="ES64" s="27">
        <v>7.3620462178993655</v>
      </c>
      <c r="ET64" s="27">
        <v>13.922271448429777</v>
      </c>
      <c r="EU64" s="27">
        <v>30.361644215421052</v>
      </c>
      <c r="EV64" s="27">
        <v>9.9447379985081596</v>
      </c>
      <c r="EW64" s="27">
        <v>7.2545479142459453</v>
      </c>
      <c r="EX64" s="27">
        <v>13.815410995557141</v>
      </c>
      <c r="EY64" s="27">
        <v>30.440630906421053</v>
      </c>
      <c r="EZ64" s="27">
        <v>9.7428048617477394</v>
      </c>
      <c r="FA64" s="27">
        <v>7.1072405023943501</v>
      </c>
      <c r="FB64" s="27">
        <v>13.515329773519936</v>
      </c>
      <c r="FC64" s="27">
        <v>30.67471243542105</v>
      </c>
      <c r="FD64" s="27">
        <v>9.4284642464059214</v>
      </c>
      <c r="FE64" s="27">
        <v>6.8779333999113224</v>
      </c>
      <c r="FF64" s="27">
        <v>12.899873610133607</v>
      </c>
      <c r="FG64" s="27">
        <v>30.81882255042105</v>
      </c>
      <c r="FH64" s="27">
        <v>9.6434623453272028</v>
      </c>
      <c r="FI64" s="27">
        <v>7.0347715197622627</v>
      </c>
      <c r="FJ64" s="27">
        <v>12.487409506474284</v>
      </c>
      <c r="FK64" s="27">
        <v>30.88640835242105</v>
      </c>
      <c r="FL64" s="27">
        <v>11.271698918070118</v>
      </c>
      <c r="FM64" s="27">
        <v>8.2225474304461894</v>
      </c>
      <c r="FN64" s="27">
        <v>12.297265347951083</v>
      </c>
      <c r="FO64" s="27">
        <v>30.914976886421051</v>
      </c>
      <c r="FP64" s="27">
        <v>11.724906693058156</v>
      </c>
      <c r="FQ64" s="27">
        <v>8.5531561925123931</v>
      </c>
      <c r="FR64" s="27">
        <v>12.243270454322358</v>
      </c>
      <c r="FS64" s="28">
        <v>29.830336123421052</v>
      </c>
      <c r="FT64" s="28">
        <v>11.873178021999884</v>
      </c>
      <c r="FU64" s="28">
        <v>8.6613180626670463</v>
      </c>
      <c r="FV64" s="28">
        <v>15.083834903179206</v>
      </c>
      <c r="FW64" s="28">
        <v>29.887258295421052</v>
      </c>
      <c r="FX64" s="28">
        <v>11.454783718061972</v>
      </c>
      <c r="FY64" s="28">
        <v>8.3561052430411813</v>
      </c>
      <c r="FZ64" s="28">
        <v>14.810114057644455</v>
      </c>
      <c r="GA64" s="28">
        <v>29.920976038421053</v>
      </c>
      <c r="GB64" s="28">
        <v>10.934480129584204</v>
      </c>
      <c r="GC64" s="28">
        <v>7.9765510191760258</v>
      </c>
      <c r="GD64" s="28">
        <v>14.751260464581877</v>
      </c>
      <c r="GE64" s="28">
        <v>29.972380025421053</v>
      </c>
      <c r="GF64" s="28">
        <v>10.271260389830738</v>
      </c>
      <c r="GG64" s="28">
        <v>7.4927414527060998</v>
      </c>
      <c r="GH64" s="28">
        <v>14.683419733552817</v>
      </c>
      <c r="GI64" s="28">
        <v>30.03950746642105</v>
      </c>
      <c r="GJ64" s="28">
        <v>10.223681005633656</v>
      </c>
      <c r="GK64" s="28">
        <v>7.4580329543585488</v>
      </c>
      <c r="GL64" s="28">
        <v>14.542190922394639</v>
      </c>
      <c r="GM64" s="28">
        <v>30.122464102421052</v>
      </c>
      <c r="GN64" s="28">
        <v>9.8661723271710606</v>
      </c>
      <c r="GO64" s="28">
        <v>7.1972353508364941</v>
      </c>
      <c r="GP64" s="28">
        <v>14.224187521422953</v>
      </c>
      <c r="GQ64" s="28">
        <v>30.215662504421051</v>
      </c>
      <c r="GR64" s="28">
        <v>9.7310075148328252</v>
      </c>
      <c r="GS64" s="28">
        <v>7.0986345020685437</v>
      </c>
      <c r="GT64" s="28">
        <v>13.936627430830626</v>
      </c>
      <c r="GU64" s="28">
        <v>30.317694661421051</v>
      </c>
      <c r="GV64" s="28">
        <v>9.6260991203834543</v>
      </c>
      <c r="GW64" s="28">
        <v>7.0221052889053857</v>
      </c>
      <c r="GX64" s="28">
        <v>13.762482573956994</v>
      </c>
      <c r="GY64" s="28">
        <v>30.421523119421053</v>
      </c>
      <c r="GZ64" s="28">
        <v>9.5086602902427337</v>
      </c>
      <c r="HA64" s="28">
        <v>6.9364352973604451</v>
      </c>
      <c r="HB64" s="28">
        <v>13.589142571984492</v>
      </c>
      <c r="HC64" s="28">
        <v>30.53426576242105</v>
      </c>
      <c r="HD64" s="28">
        <v>9.3637525687807823</v>
      </c>
      <c r="HE64" s="28">
        <v>6.8307271320324467</v>
      </c>
      <c r="HF64" s="28">
        <v>13.310210005761824</v>
      </c>
      <c r="HG64" s="28">
        <v>30.84768214942105</v>
      </c>
      <c r="HH64" s="28">
        <v>8.6578836725426189</v>
      </c>
      <c r="HI64" s="28">
        <v>6.3158055996900329</v>
      </c>
      <c r="HJ64" s="28">
        <v>12.130312832491354</v>
      </c>
      <c r="HK64" s="28">
        <v>31.150022999421051</v>
      </c>
      <c r="HL64" s="28">
        <v>8.0575780715739374</v>
      </c>
      <c r="HM64" s="28">
        <v>5.8778910215411848</v>
      </c>
      <c r="HN64" s="28">
        <v>8.6143039906067074</v>
      </c>
      <c r="HO64" s="28">
        <v>31.32762817042105</v>
      </c>
      <c r="HP64" s="28">
        <v>8.966889388728486</v>
      </c>
      <c r="HQ64" s="28">
        <v>6.5412209675139552</v>
      </c>
      <c r="HR64" s="28">
        <v>5.690000187849634</v>
      </c>
      <c r="HS64" s="28">
        <v>31.405448075421052</v>
      </c>
      <c r="HT64" s="28">
        <v>8.8401005899561014</v>
      </c>
      <c r="HU64" s="28">
        <v>6.4487303040272019</v>
      </c>
      <c r="HV64" s="28">
        <v>3.8212989623081626</v>
      </c>
      <c r="HW64" s="29">
        <v>29.810712443421053</v>
      </c>
      <c r="HX64" s="29">
        <v>11.883886104476007</v>
      </c>
      <c r="HY64" s="29">
        <v>8.6691294597500459</v>
      </c>
      <c r="HZ64" s="29">
        <v>15.118225929572294</v>
      </c>
      <c r="IA64" s="29">
        <v>29.851429336421052</v>
      </c>
      <c r="IB64" s="29">
        <v>11.644062801620048</v>
      </c>
      <c r="IC64" s="29">
        <v>8.494181699257787</v>
      </c>
      <c r="ID64" s="29">
        <v>14.872263987138263</v>
      </c>
      <c r="IE64" s="29">
        <v>29.867957693421051</v>
      </c>
      <c r="IF64" s="29">
        <v>11.067496077561874</v>
      </c>
      <c r="IG64" s="29">
        <v>8.07358430131052</v>
      </c>
      <c r="IH64" s="29">
        <v>14.838396684801232</v>
      </c>
      <c r="II64" s="29">
        <v>29.89643727142105</v>
      </c>
      <c r="IJ64" s="29">
        <v>11.100397261999605</v>
      </c>
      <c r="IK64" s="29">
        <v>8.0975852572909357</v>
      </c>
      <c r="IL64" s="29">
        <v>14.813133425797247</v>
      </c>
      <c r="IM64" s="29">
        <v>29.939148514421053</v>
      </c>
      <c r="IN64" s="29">
        <v>10.643831193186044</v>
      </c>
      <c r="IO64" s="29">
        <v>7.7645266666348753</v>
      </c>
      <c r="IP64" s="29">
        <v>14.743863114837758</v>
      </c>
      <c r="IQ64" s="29">
        <v>29.994474319421052</v>
      </c>
      <c r="IR64" s="29">
        <v>10.455210274645454</v>
      </c>
      <c r="IS64" s="29">
        <v>7.6269303326352214</v>
      </c>
      <c r="IT64" s="29">
        <v>14.49005374708682</v>
      </c>
      <c r="IU64" s="29">
        <v>30.060453174421053</v>
      </c>
      <c r="IV64" s="29">
        <v>10.336334761988306</v>
      </c>
      <c r="IW64" s="29">
        <v>7.5402123011967657</v>
      </c>
      <c r="IX64" s="29">
        <v>14.227718029709877</v>
      </c>
      <c r="IY64" s="29">
        <v>30.129659531421051</v>
      </c>
      <c r="IZ64" s="29">
        <v>10.223343577131784</v>
      </c>
      <c r="JA64" s="29">
        <v>7.4577868049642824</v>
      </c>
      <c r="JB64" s="29">
        <v>14.111850381136156</v>
      </c>
      <c r="JC64" s="29">
        <v>30.211390915421052</v>
      </c>
      <c r="JD64" s="29">
        <v>10.086771418823092</v>
      </c>
      <c r="JE64" s="29">
        <v>7.3581593169046666</v>
      </c>
      <c r="JF64" s="29">
        <v>13.959196177650561</v>
      </c>
      <c r="JG64" s="29">
        <v>30.324693741421051</v>
      </c>
      <c r="JH64" s="29">
        <v>9.9432972664331896</v>
      </c>
      <c r="JI64" s="29">
        <v>7.2534969202558539</v>
      </c>
      <c r="JJ64" s="29">
        <v>13.135402313284155</v>
      </c>
      <c r="JK64" s="29">
        <v>30.679953191421053</v>
      </c>
      <c r="JL64" s="29">
        <v>9.8443015119106914</v>
      </c>
      <c r="JM64" s="29">
        <v>7.1812808956005911</v>
      </c>
      <c r="JN64" s="29">
        <v>9.3306997110383705</v>
      </c>
      <c r="JO64" s="29">
        <v>30.898752330421051</v>
      </c>
      <c r="JP64" s="29">
        <v>8.7322979029761161</v>
      </c>
      <c r="JQ64" s="29">
        <v>6.3700897447587632</v>
      </c>
      <c r="JR64" s="29">
        <v>6.0906837843633497</v>
      </c>
      <c r="JS64" s="29">
        <v>30.978523283421051</v>
      </c>
      <c r="JT64" s="29">
        <v>8.6526512423231328</v>
      </c>
      <c r="JU64" s="29">
        <v>6.3119886146934538</v>
      </c>
      <c r="JV64" s="29">
        <v>4.1495755646926256</v>
      </c>
      <c r="JW64" s="29">
        <v>30.918871418421052</v>
      </c>
      <c r="JX64" s="29">
        <v>8.6134089557805993</v>
      </c>
      <c r="JY64" s="29">
        <v>6.2833619130116114</v>
      </c>
      <c r="JZ64" s="29">
        <v>4.7670497226492188</v>
      </c>
    </row>
    <row r="65" spans="1:286" ht="15" thickBot="1" x14ac:dyDescent="0.4">
      <c r="A65" s="2"/>
      <c r="B65" s="74" t="s">
        <v>531</v>
      </c>
      <c r="C65" s="74" t="s">
        <v>483</v>
      </c>
      <c r="D65" s="74" t="s">
        <v>858</v>
      </c>
      <c r="E65" s="87">
        <v>384418</v>
      </c>
      <c r="F65" s="84">
        <v>434168</v>
      </c>
      <c r="G65" s="22">
        <v>17.484050768421053</v>
      </c>
      <c r="H65" s="22">
        <v>17.484050768421053</v>
      </c>
      <c r="I65" s="22">
        <v>17.21550435390574</v>
      </c>
      <c r="J65" s="22">
        <v>9.1240406546818438</v>
      </c>
      <c r="K65" s="22">
        <v>17.580815228421052</v>
      </c>
      <c r="L65" s="22">
        <v>17.580815228421052</v>
      </c>
      <c r="M65" s="22">
        <v>17.091335718500858</v>
      </c>
      <c r="N65" s="22">
        <v>8.915520969661566</v>
      </c>
      <c r="O65" s="22">
        <v>17.746453388421052</v>
      </c>
      <c r="P65" s="22">
        <v>17.746453388421052</v>
      </c>
      <c r="Q65" s="22">
        <v>16.95035325975482</v>
      </c>
      <c r="R65" s="22">
        <v>8.7902572860386812</v>
      </c>
      <c r="S65" s="22">
        <v>17.940354687421053</v>
      </c>
      <c r="T65" s="22">
        <v>17.940354687421053</v>
      </c>
      <c r="U65" s="22">
        <v>16.84564682576671</v>
      </c>
      <c r="V65" s="22">
        <v>8.5627304508779289</v>
      </c>
      <c r="W65" s="22">
        <v>18.173535073421053</v>
      </c>
      <c r="X65" s="22">
        <v>18.173535073421053</v>
      </c>
      <c r="Y65" s="22">
        <v>16.801354624098266</v>
      </c>
      <c r="Z65" s="22">
        <v>8.4013748111320332</v>
      </c>
      <c r="AA65" s="22">
        <v>18.347123141421054</v>
      </c>
      <c r="AB65" s="22">
        <v>18.347123141421054</v>
      </c>
      <c r="AC65" s="22">
        <v>16.741440019832446</v>
      </c>
      <c r="AD65" s="22">
        <v>8.2097077234849323</v>
      </c>
      <c r="AE65" s="22">
        <v>18.459184205421053</v>
      </c>
      <c r="AF65" s="22">
        <v>18.459184205421053</v>
      </c>
      <c r="AG65" s="22">
        <v>16.684831811941603</v>
      </c>
      <c r="AH65" s="22">
        <v>7.9006389603492018</v>
      </c>
      <c r="AI65" s="22">
        <v>18.584531004421052</v>
      </c>
      <c r="AJ65" s="22">
        <v>18.584531004421052</v>
      </c>
      <c r="AK65" s="22">
        <v>16.637060848042776</v>
      </c>
      <c r="AL65" s="22">
        <v>7.6540663374495104</v>
      </c>
      <c r="AM65" s="22">
        <v>18.721273094421054</v>
      </c>
      <c r="AN65" s="22">
        <v>18.721273094421054</v>
      </c>
      <c r="AO65" s="22">
        <v>16.588108945107585</v>
      </c>
      <c r="AP65" s="22">
        <v>7.3263615970591438</v>
      </c>
      <c r="AQ65" s="22">
        <v>18.871093748421053</v>
      </c>
      <c r="AR65" s="22">
        <v>18.871093748421053</v>
      </c>
      <c r="AS65" s="22">
        <v>16.517514645611566</v>
      </c>
      <c r="AT65" s="22">
        <v>6.8821857092297769</v>
      </c>
      <c r="AU65" s="22">
        <v>19.516003538421053</v>
      </c>
      <c r="AV65" s="22">
        <v>19.516003538421053</v>
      </c>
      <c r="AW65" s="22">
        <v>16.291800393323786</v>
      </c>
      <c r="AX65" s="22">
        <v>5.2677067324835285</v>
      </c>
      <c r="AY65" s="22">
        <v>20.071286989421054</v>
      </c>
      <c r="AZ65" s="22">
        <v>20.071286989421054</v>
      </c>
      <c r="BA65" s="22">
        <v>16.251498228281147</v>
      </c>
      <c r="BB65" s="22">
        <v>4.1976924177129789</v>
      </c>
      <c r="BC65" s="22">
        <v>20.407840091421054</v>
      </c>
      <c r="BD65" s="22">
        <v>20.407840091421054</v>
      </c>
      <c r="BE65" s="22">
        <v>17.40432299606347</v>
      </c>
      <c r="BF65" s="22">
        <v>3.4848942302830075</v>
      </c>
      <c r="BG65" s="22">
        <v>20.588252020421052</v>
      </c>
      <c r="BH65" s="22">
        <v>20.588252020421052</v>
      </c>
      <c r="BI65" s="22">
        <v>17.388312770291435</v>
      </c>
      <c r="BJ65" s="22">
        <v>2.8274817505197234</v>
      </c>
      <c r="BK65" s="25">
        <v>17.500513899421055</v>
      </c>
      <c r="BL65" s="25">
        <v>17.500513899421055</v>
      </c>
      <c r="BM65" s="25">
        <v>17.231827339067173</v>
      </c>
      <c r="BN65" s="25">
        <v>9.307327852059796</v>
      </c>
      <c r="BO65" s="25">
        <v>17.604948948421054</v>
      </c>
      <c r="BP65" s="25">
        <v>17.604948948421054</v>
      </c>
      <c r="BQ65" s="25">
        <v>17.19571511910479</v>
      </c>
      <c r="BR65" s="25">
        <v>9.2497046070368825</v>
      </c>
      <c r="BS65" s="25">
        <v>17.770370653421054</v>
      </c>
      <c r="BT65" s="25">
        <v>17.770370653421054</v>
      </c>
      <c r="BU65" s="25">
        <v>17.134198070601084</v>
      </c>
      <c r="BV65" s="25">
        <v>9.0699283498511676</v>
      </c>
      <c r="BW65" s="25">
        <v>17.940566247421053</v>
      </c>
      <c r="BX65" s="25">
        <v>17.940566247421053</v>
      </c>
      <c r="BY65" s="25">
        <v>17.061745298581389</v>
      </c>
      <c r="BZ65" s="25">
        <v>8.8158133563523826</v>
      </c>
      <c r="CA65" s="25">
        <v>18.131855851421054</v>
      </c>
      <c r="CB65" s="25">
        <v>18.131855851421054</v>
      </c>
      <c r="CC65" s="25">
        <v>17.000819837778174</v>
      </c>
      <c r="CD65" s="25">
        <v>8.6496734595544211</v>
      </c>
      <c r="CE65" s="25">
        <v>18.313159967421054</v>
      </c>
      <c r="CF65" s="25">
        <v>18.313159967421054</v>
      </c>
      <c r="CG65" s="25">
        <v>16.941100616223899</v>
      </c>
      <c r="CH65" s="25">
        <v>8.4703936951566021</v>
      </c>
      <c r="CI65" s="25">
        <v>18.405023587421052</v>
      </c>
      <c r="CJ65" s="25">
        <v>18.405023587421052</v>
      </c>
      <c r="CK65" s="25">
        <v>16.900910707940042</v>
      </c>
      <c r="CL65" s="25">
        <v>8.1725941301031497</v>
      </c>
      <c r="CM65" s="25">
        <v>18.505497853421055</v>
      </c>
      <c r="CN65" s="25">
        <v>18.505497853421055</v>
      </c>
      <c r="CO65" s="25">
        <v>16.868314571601005</v>
      </c>
      <c r="CP65" s="25">
        <v>7.9404869612184434</v>
      </c>
      <c r="CQ65" s="25">
        <v>18.613543861421054</v>
      </c>
      <c r="CR65" s="25">
        <v>18.613543861421054</v>
      </c>
      <c r="CS65" s="25">
        <v>16.834463761932287</v>
      </c>
      <c r="CT65" s="25">
        <v>7.6908062261503645</v>
      </c>
      <c r="CU65" s="25">
        <v>18.727330459421054</v>
      </c>
      <c r="CV65" s="25">
        <v>18.727330459421054</v>
      </c>
      <c r="CW65" s="25">
        <v>16.791609979207646</v>
      </c>
      <c r="CX65" s="25">
        <v>7.39443520999572</v>
      </c>
      <c r="CY65" s="25">
        <v>19.202128174421052</v>
      </c>
      <c r="CZ65" s="25">
        <v>19.202128174421052</v>
      </c>
      <c r="DA65" s="25">
        <v>16.64921839459722</v>
      </c>
      <c r="DB65" s="25">
        <v>6.2468267670330189</v>
      </c>
      <c r="DC65" s="25">
        <v>19.564106602421052</v>
      </c>
      <c r="DD65" s="25">
        <v>19.564106602421052</v>
      </c>
      <c r="DE65" s="25">
        <v>16.576485396824662</v>
      </c>
      <c r="DF65" s="25">
        <v>5.4048687677721681</v>
      </c>
      <c r="DG65" s="25">
        <v>19.745502149421053</v>
      </c>
      <c r="DH65" s="25">
        <v>19.745502149421053</v>
      </c>
      <c r="DI65" s="25">
        <v>17.270292071522718</v>
      </c>
      <c r="DJ65" s="25">
        <v>5.0416291841902101</v>
      </c>
      <c r="DK65" s="25">
        <v>19.828359664421054</v>
      </c>
      <c r="DL65" s="25">
        <v>19.828359664421054</v>
      </c>
      <c r="DM65" s="25">
        <v>17.970724989743168</v>
      </c>
      <c r="DN65" s="25">
        <v>4.9007796732449922</v>
      </c>
      <c r="DO65" s="27">
        <v>17.494471886421053</v>
      </c>
      <c r="DP65" s="27">
        <v>17.494471886421053</v>
      </c>
      <c r="DQ65" s="27">
        <v>17.234145451856136</v>
      </c>
      <c r="DR65" s="27">
        <v>9.1291694177477325</v>
      </c>
      <c r="DS65" s="27">
        <v>17.594741322421054</v>
      </c>
      <c r="DT65" s="27">
        <v>17.594741322421054</v>
      </c>
      <c r="DU65" s="27">
        <v>17.233914813634311</v>
      </c>
      <c r="DV65" s="27">
        <v>8.9251014850009245</v>
      </c>
      <c r="DW65" s="27">
        <v>17.762474710421053</v>
      </c>
      <c r="DX65" s="27">
        <v>17.762474710421053</v>
      </c>
      <c r="DY65" s="27">
        <v>17.16770665248638</v>
      </c>
      <c r="DZ65" s="27">
        <v>8.8052341444013074</v>
      </c>
      <c r="EA65" s="27">
        <v>17.957160585421054</v>
      </c>
      <c r="EB65" s="27">
        <v>17.957160585421054</v>
      </c>
      <c r="EC65" s="27">
        <v>17.077022010047372</v>
      </c>
      <c r="ED65" s="27">
        <v>8.5844900852744868</v>
      </c>
      <c r="EE65" s="27">
        <v>18.188658954421054</v>
      </c>
      <c r="EF65" s="27">
        <v>18.188658954421054</v>
      </c>
      <c r="EG65" s="27">
        <v>16.991550944612694</v>
      </c>
      <c r="EH65" s="27">
        <v>8.4294774564264934</v>
      </c>
      <c r="EI65" s="27">
        <v>18.350249678421054</v>
      </c>
      <c r="EJ65" s="27">
        <v>18.350249678421054</v>
      </c>
      <c r="EK65" s="27">
        <v>16.907326478766979</v>
      </c>
      <c r="EL65" s="27">
        <v>8.2449308269123538</v>
      </c>
      <c r="EM65" s="27">
        <v>18.457703553421052</v>
      </c>
      <c r="EN65" s="27">
        <v>18.457703553421052</v>
      </c>
      <c r="EO65" s="27">
        <v>16.855337163994502</v>
      </c>
      <c r="EP65" s="27">
        <v>7.9447102393321583</v>
      </c>
      <c r="EQ65" s="27">
        <v>18.576829637421053</v>
      </c>
      <c r="ER65" s="27">
        <v>18.576829637421053</v>
      </c>
      <c r="ES65" s="27">
        <v>16.820751809440875</v>
      </c>
      <c r="ET65" s="27">
        <v>7.6618240626827276</v>
      </c>
      <c r="EU65" s="27">
        <v>18.704706815421055</v>
      </c>
      <c r="EV65" s="27">
        <v>18.704706815421055</v>
      </c>
      <c r="EW65" s="27">
        <v>16.776687223970271</v>
      </c>
      <c r="EX65" s="27">
        <v>7.3520775753854704</v>
      </c>
      <c r="EY65" s="27">
        <v>18.840105810421054</v>
      </c>
      <c r="EZ65" s="27">
        <v>18.840105810421054</v>
      </c>
      <c r="FA65" s="27">
        <v>16.726501500092464</v>
      </c>
      <c r="FB65" s="27">
        <v>6.9470282875427234</v>
      </c>
      <c r="FC65" s="27">
        <v>19.434830031421054</v>
      </c>
      <c r="FD65" s="27">
        <v>19.434830031421054</v>
      </c>
      <c r="FE65" s="27">
        <v>16.578819233894066</v>
      </c>
      <c r="FF65" s="27">
        <v>5.481799507875067</v>
      </c>
      <c r="FG65" s="27">
        <v>19.868092999421052</v>
      </c>
      <c r="FH65" s="27">
        <v>19.868092999421052</v>
      </c>
      <c r="FI65" s="27">
        <v>16.617247021223289</v>
      </c>
      <c r="FJ65" s="27">
        <v>4.6379034001768229</v>
      </c>
      <c r="FK65" s="27">
        <v>20.078092490421053</v>
      </c>
      <c r="FL65" s="27">
        <v>20.078092490421053</v>
      </c>
      <c r="FM65" s="27">
        <v>17.884786254341847</v>
      </c>
      <c r="FN65" s="27">
        <v>4.4416040117862128</v>
      </c>
      <c r="FO65" s="27">
        <v>20.179946387421055</v>
      </c>
      <c r="FP65" s="27">
        <v>20.179946387421055</v>
      </c>
      <c r="FQ65" s="27">
        <v>17.929979813908279</v>
      </c>
      <c r="FR65" s="27">
        <v>4.4834862095365189</v>
      </c>
      <c r="FS65" s="28">
        <v>17.497291832421052</v>
      </c>
      <c r="FT65" s="28">
        <v>17.497291832421052</v>
      </c>
      <c r="FU65" s="28">
        <v>17.217665914903261</v>
      </c>
      <c r="FV65" s="28">
        <v>9.1356618032417991</v>
      </c>
      <c r="FW65" s="28">
        <v>17.597348347421054</v>
      </c>
      <c r="FX65" s="28">
        <v>17.597348347421054</v>
      </c>
      <c r="FY65" s="28">
        <v>17.079225852524456</v>
      </c>
      <c r="FZ65" s="28">
        <v>8.938904014259105</v>
      </c>
      <c r="GA65" s="28">
        <v>17.761677276421054</v>
      </c>
      <c r="GB65" s="28">
        <v>17.761677276421054</v>
      </c>
      <c r="GC65" s="28">
        <v>16.957582143974427</v>
      </c>
      <c r="GD65" s="28">
        <v>8.825309891452342</v>
      </c>
      <c r="GE65" s="28">
        <v>17.950099031421054</v>
      </c>
      <c r="GF65" s="28">
        <v>17.950099031421054</v>
      </c>
      <c r="GG65" s="28">
        <v>16.849026594093647</v>
      </c>
      <c r="GH65" s="28">
        <v>8.6095016214938553</v>
      </c>
      <c r="GI65" s="28">
        <v>18.172237971421055</v>
      </c>
      <c r="GJ65" s="28">
        <v>18.172237971421055</v>
      </c>
      <c r="GK65" s="28">
        <v>16.806378855856504</v>
      </c>
      <c r="GL65" s="28">
        <v>8.4625857297653724</v>
      </c>
      <c r="GM65" s="28">
        <v>18.383240439421051</v>
      </c>
      <c r="GN65" s="28">
        <v>18.383240439421051</v>
      </c>
      <c r="GO65" s="28">
        <v>16.731924958760395</v>
      </c>
      <c r="GP65" s="28">
        <v>8.2860707979533501</v>
      </c>
      <c r="GQ65" s="28">
        <v>18.525004562421053</v>
      </c>
      <c r="GR65" s="28">
        <v>18.525004562421053</v>
      </c>
      <c r="GS65" s="28">
        <v>16.67534936062598</v>
      </c>
      <c r="GT65" s="28">
        <v>7.9928183251668088</v>
      </c>
      <c r="GU65" s="28">
        <v>18.690687995421055</v>
      </c>
      <c r="GV65" s="28">
        <v>18.690687995421055</v>
      </c>
      <c r="GW65" s="28">
        <v>16.631977219942467</v>
      </c>
      <c r="GX65" s="28">
        <v>7.7716055229745926</v>
      </c>
      <c r="GY65" s="28">
        <v>18.864796170421052</v>
      </c>
      <c r="GZ65" s="28">
        <v>18.864796170421052</v>
      </c>
      <c r="HA65" s="28">
        <v>16.579781810876842</v>
      </c>
      <c r="HB65" s="28">
        <v>7.554577751009969</v>
      </c>
      <c r="HC65" s="28">
        <v>19.057737192421055</v>
      </c>
      <c r="HD65" s="28">
        <v>19.057737192421055</v>
      </c>
      <c r="HE65" s="28">
        <v>16.526109645698686</v>
      </c>
      <c r="HF65" s="28">
        <v>7.264050297954384</v>
      </c>
      <c r="HG65" s="28">
        <v>19.922874958421055</v>
      </c>
      <c r="HH65" s="28">
        <v>19.922874958421055</v>
      </c>
      <c r="HI65" s="28">
        <v>16.191156203279284</v>
      </c>
      <c r="HJ65" s="28">
        <v>5.152985398981528</v>
      </c>
      <c r="HK65" s="28">
        <v>20.805200906421053</v>
      </c>
      <c r="HL65" s="28">
        <v>20.805200906421053</v>
      </c>
      <c r="HM65" s="28">
        <v>15.71395201551563</v>
      </c>
      <c r="HN65" s="28">
        <v>0.62318619693219546</v>
      </c>
      <c r="HO65" s="28">
        <v>21.332749549421052</v>
      </c>
      <c r="HP65" s="28">
        <v>21.332749549421052</v>
      </c>
      <c r="HQ65" s="28">
        <v>16.462666199933686</v>
      </c>
      <c r="HR65" s="28">
        <v>-2.9886379575541291</v>
      </c>
      <c r="HS65" s="28">
        <v>21.579917554421051</v>
      </c>
      <c r="HT65" s="28">
        <v>21.579917554421051</v>
      </c>
      <c r="HU65" s="28">
        <v>16.248961655084699</v>
      </c>
      <c r="HV65" s="28">
        <v>-5.0008042992206363</v>
      </c>
      <c r="HW65" s="29">
        <v>17.513897053421054</v>
      </c>
      <c r="HX65" s="29">
        <v>17.513897053421054</v>
      </c>
      <c r="HY65" s="29">
        <v>17.218134741447511</v>
      </c>
      <c r="HZ65" s="29">
        <v>9.1282654821292262</v>
      </c>
      <c r="IA65" s="29">
        <v>17.659999165421052</v>
      </c>
      <c r="IB65" s="29">
        <v>17.659999165421052</v>
      </c>
      <c r="IC65" s="29">
        <v>17.075719502103166</v>
      </c>
      <c r="ID65" s="29">
        <v>8.9035265595232858</v>
      </c>
      <c r="IE65" s="29">
        <v>17.852255353421054</v>
      </c>
      <c r="IF65" s="29">
        <v>17.852255353421054</v>
      </c>
      <c r="IG65" s="29">
        <v>17.00815813466388</v>
      </c>
      <c r="IH65" s="29">
        <v>8.7811872023932231</v>
      </c>
      <c r="II65" s="29">
        <v>18.045890608421054</v>
      </c>
      <c r="IJ65" s="29">
        <v>18.045890608421054</v>
      </c>
      <c r="IK65" s="29">
        <v>17.048939552785626</v>
      </c>
      <c r="IL65" s="29">
        <v>8.5764348511665212</v>
      </c>
      <c r="IM65" s="29">
        <v>18.268537297421052</v>
      </c>
      <c r="IN65" s="29">
        <v>18.268537297421052</v>
      </c>
      <c r="IO65" s="29">
        <v>17.002235377083867</v>
      </c>
      <c r="IP65" s="29">
        <v>8.4484891481027944</v>
      </c>
      <c r="IQ65" s="29">
        <v>18.389995157421055</v>
      </c>
      <c r="IR65" s="29">
        <v>18.389995157421055</v>
      </c>
      <c r="IS65" s="29">
        <v>16.933546530915486</v>
      </c>
      <c r="IT65" s="29">
        <v>8.3032387447756726</v>
      </c>
      <c r="IU65" s="29">
        <v>18.545769401421055</v>
      </c>
      <c r="IV65" s="29">
        <v>18.545769401421055</v>
      </c>
      <c r="IW65" s="29">
        <v>16.868092197588737</v>
      </c>
      <c r="IX65" s="29">
        <v>8.0363865448743255</v>
      </c>
      <c r="IY65" s="29">
        <v>18.713521263421054</v>
      </c>
      <c r="IZ65" s="29">
        <v>18.713521263421054</v>
      </c>
      <c r="JA65" s="29">
        <v>16.828753905650213</v>
      </c>
      <c r="JB65" s="29">
        <v>7.8528667006729052</v>
      </c>
      <c r="JC65" s="29">
        <v>18.900580095421052</v>
      </c>
      <c r="JD65" s="29">
        <v>18.900580095421052</v>
      </c>
      <c r="JE65" s="29">
        <v>16.797190324989284</v>
      </c>
      <c r="JF65" s="29">
        <v>7.5215095769209306</v>
      </c>
      <c r="JG65" s="29">
        <v>19.143109765421052</v>
      </c>
      <c r="JH65" s="29">
        <v>19.143109765421052</v>
      </c>
      <c r="JI65" s="29">
        <v>16.721284683154085</v>
      </c>
      <c r="JJ65" s="29">
        <v>6.6680128033172537</v>
      </c>
      <c r="JK65" s="29">
        <v>20.047486334421052</v>
      </c>
      <c r="JL65" s="29">
        <v>20.047486334421052</v>
      </c>
      <c r="JM65" s="29">
        <v>17.3774272192057</v>
      </c>
      <c r="JN65" s="29">
        <v>3.0798488900755707</v>
      </c>
      <c r="JO65" s="29">
        <v>20.700129901421054</v>
      </c>
      <c r="JP65" s="29">
        <v>20.700129901421054</v>
      </c>
      <c r="JQ65" s="29">
        <v>16.839969290652764</v>
      </c>
      <c r="JR65" s="29">
        <v>-0.27326357369637932</v>
      </c>
      <c r="JS65" s="29">
        <v>21.045272382421054</v>
      </c>
      <c r="JT65" s="29">
        <v>21.045272382421054</v>
      </c>
      <c r="JU65" s="29">
        <v>16.580707420498285</v>
      </c>
      <c r="JV65" s="29">
        <v>-2.8688346029489615</v>
      </c>
      <c r="JW65" s="29">
        <v>21.072109968421053</v>
      </c>
      <c r="JX65" s="29">
        <v>21.072109968421053</v>
      </c>
      <c r="JY65" s="29">
        <v>16.408165902922462</v>
      </c>
      <c r="JZ65" s="29">
        <v>-3.5650902166271337</v>
      </c>
    </row>
    <row r="66" spans="1:286" ht="15" thickBot="1" x14ac:dyDescent="0.4">
      <c r="A66" s="2"/>
      <c r="B66" s="74" t="s">
        <v>532</v>
      </c>
      <c r="C66" s="74" t="s">
        <v>512</v>
      </c>
      <c r="D66" s="74" t="s">
        <v>868</v>
      </c>
      <c r="E66" s="87">
        <v>347903</v>
      </c>
      <c r="F66" s="84">
        <v>458401</v>
      </c>
      <c r="G66" s="22">
        <v>4.031006119631579</v>
      </c>
      <c r="H66" s="22">
        <v>3.0132950823264917</v>
      </c>
      <c r="I66" s="22">
        <v>2.1657145063083711</v>
      </c>
      <c r="J66" s="22">
        <v>4.031006119631579</v>
      </c>
      <c r="K66" s="22">
        <v>4.164907616631579</v>
      </c>
      <c r="L66" s="22">
        <v>2.4277409092428512</v>
      </c>
      <c r="M66" s="22">
        <v>1.7448651927729901</v>
      </c>
      <c r="N66" s="22">
        <v>4.164907616631579</v>
      </c>
      <c r="O66" s="22">
        <v>4.3775871086315785</v>
      </c>
      <c r="P66" s="22">
        <v>1.9018661965349304</v>
      </c>
      <c r="Q66" s="22">
        <v>1.3669086824756387</v>
      </c>
      <c r="R66" s="22">
        <v>4.3775871086315785</v>
      </c>
      <c r="S66" s="22">
        <v>4.6029917096315787</v>
      </c>
      <c r="T66" s="22">
        <v>1.3469066011478152</v>
      </c>
      <c r="U66" s="22">
        <v>0.96804829432641237</v>
      </c>
      <c r="V66" s="22">
        <v>4.6029917096315787</v>
      </c>
      <c r="W66" s="22">
        <v>4.8612366046315785</v>
      </c>
      <c r="X66" s="22">
        <v>0.86667333164057203</v>
      </c>
      <c r="Y66" s="22">
        <v>0.62289518792013954</v>
      </c>
      <c r="Z66" s="22">
        <v>4.6333800717815201</v>
      </c>
      <c r="AA66" s="22">
        <v>2.6844262295081971</v>
      </c>
      <c r="AB66" s="22">
        <v>0.44197031039136303</v>
      </c>
      <c r="AC66" s="22">
        <v>0.31765276430649858</v>
      </c>
      <c r="AD66" s="22">
        <v>2.6844262295081971</v>
      </c>
      <c r="AE66" s="22">
        <v>2.6844262295081971</v>
      </c>
      <c r="AF66" s="22">
        <v>0.44197031039136303</v>
      </c>
      <c r="AG66" s="22">
        <v>0.31765276430649858</v>
      </c>
      <c r="AH66" s="22">
        <v>2.6844262295081971</v>
      </c>
      <c r="AI66" s="22">
        <v>2.6844262295081971</v>
      </c>
      <c r="AJ66" s="22">
        <v>0.44197031039136303</v>
      </c>
      <c r="AK66" s="22">
        <v>0.31765276430649858</v>
      </c>
      <c r="AL66" s="22">
        <v>2.6844262295081971</v>
      </c>
      <c r="AM66" s="22">
        <v>2.6844262295081971</v>
      </c>
      <c r="AN66" s="22">
        <v>0.44197031039136303</v>
      </c>
      <c r="AO66" s="22">
        <v>0.31765276430649858</v>
      </c>
      <c r="AP66" s="22">
        <v>2.2352709042273275</v>
      </c>
      <c r="AQ66" s="22">
        <v>2.6844262295081971</v>
      </c>
      <c r="AR66" s="22">
        <v>0.44197031039136303</v>
      </c>
      <c r="AS66" s="22">
        <v>0.31765276430649858</v>
      </c>
      <c r="AT66" s="22">
        <v>1.4748852725439576</v>
      </c>
      <c r="AU66" s="22">
        <v>2.6844262295081971</v>
      </c>
      <c r="AV66" s="22">
        <v>0.44197031039136303</v>
      </c>
      <c r="AW66" s="22">
        <v>0.31765276430649858</v>
      </c>
      <c r="AX66" s="22">
        <v>-0.72083632402964781</v>
      </c>
      <c r="AY66" s="22">
        <v>2.6844262295081971</v>
      </c>
      <c r="AZ66" s="22">
        <v>0.44197031039136303</v>
      </c>
      <c r="BA66" s="22">
        <v>0.31765276430649858</v>
      </c>
      <c r="BB66" s="22">
        <v>-2.3897127977017298</v>
      </c>
      <c r="BC66" s="22">
        <v>2.6844262295081971</v>
      </c>
      <c r="BD66" s="22">
        <v>0.44197031039136303</v>
      </c>
      <c r="BE66" s="22">
        <v>0.31765276430649858</v>
      </c>
      <c r="BF66" s="22">
        <v>-2.2225915210255778</v>
      </c>
      <c r="BG66" s="22">
        <v>1.2018030373152824</v>
      </c>
      <c r="BH66" s="22">
        <v>0.19786770654853503</v>
      </c>
      <c r="BI66" s="22">
        <v>0.14221141663672596</v>
      </c>
      <c r="BJ66" s="22">
        <v>-0.92462557038410864</v>
      </c>
      <c r="BK66" s="25">
        <v>4.0609762916315786</v>
      </c>
      <c r="BL66" s="25">
        <v>3.1891838760962452</v>
      </c>
      <c r="BM66" s="25">
        <v>2.2921292455745084</v>
      </c>
      <c r="BN66" s="25">
        <v>4.0609762916315786</v>
      </c>
      <c r="BO66" s="25">
        <v>4.2223973696315786</v>
      </c>
      <c r="BP66" s="25">
        <v>3.058046175498125</v>
      </c>
      <c r="BQ66" s="25">
        <v>2.1978779981029204</v>
      </c>
      <c r="BR66" s="25">
        <v>4.2223973696315786</v>
      </c>
      <c r="BS66" s="25">
        <v>4.442135175631579</v>
      </c>
      <c r="BT66" s="25">
        <v>2.8617176411427376</v>
      </c>
      <c r="BU66" s="25">
        <v>2.0567728148271276</v>
      </c>
      <c r="BV66" s="25">
        <v>4.442135175631579</v>
      </c>
      <c r="BW66" s="25">
        <v>4.6492571896315784</v>
      </c>
      <c r="BX66" s="25">
        <v>2.742096008462378</v>
      </c>
      <c r="BY66" s="25">
        <v>1.9707983921150556</v>
      </c>
      <c r="BZ66" s="25">
        <v>4.6492571896315784</v>
      </c>
      <c r="CA66" s="25">
        <v>4.8809553816315789</v>
      </c>
      <c r="CB66" s="25">
        <v>2.6576818690489716</v>
      </c>
      <c r="CC66" s="25">
        <v>1.910128288036167</v>
      </c>
      <c r="CD66" s="25">
        <v>4.8809553816315789</v>
      </c>
      <c r="CE66" s="25">
        <v>5.1413036836315786</v>
      </c>
      <c r="CF66" s="25">
        <v>2.4646856132136539</v>
      </c>
      <c r="CG66" s="25">
        <v>1.7714180789440521</v>
      </c>
      <c r="CH66" s="25">
        <v>5.1413036836315786</v>
      </c>
      <c r="CI66" s="25">
        <v>5.4362027696315787</v>
      </c>
      <c r="CJ66" s="25">
        <v>2.3435447481757707</v>
      </c>
      <c r="CK66" s="25">
        <v>1.6843517540235171</v>
      </c>
      <c r="CL66" s="25">
        <v>4.7562685665966349</v>
      </c>
      <c r="CM66" s="25">
        <v>5.7472026946315786</v>
      </c>
      <c r="CN66" s="25">
        <v>2.2180575886810394</v>
      </c>
      <c r="CO66" s="25">
        <v>1.5941616616999517</v>
      </c>
      <c r="CP66" s="25">
        <v>4.185679256234355</v>
      </c>
      <c r="CQ66" s="25">
        <v>6.0774418476315786</v>
      </c>
      <c r="CR66" s="25">
        <v>2.0101234090283153</v>
      </c>
      <c r="CS66" s="25">
        <v>1.4447152726381975</v>
      </c>
      <c r="CT66" s="25">
        <v>3.5774196050574787</v>
      </c>
      <c r="CU66" s="25">
        <v>6.4225541886315787</v>
      </c>
      <c r="CV66" s="25">
        <v>1.956068835099432</v>
      </c>
      <c r="CW66" s="25">
        <v>1.405865186041396</v>
      </c>
      <c r="CX66" s="25">
        <v>2.9137695325854303</v>
      </c>
      <c r="CY66" s="25">
        <v>7.1122112236315784</v>
      </c>
      <c r="CZ66" s="25">
        <v>1.6880712308961268</v>
      </c>
      <c r="DA66" s="25">
        <v>1.21325003112903</v>
      </c>
      <c r="DB66" s="25">
        <v>1.4387006515200369</v>
      </c>
      <c r="DC66" s="25">
        <v>7.4769302886315785</v>
      </c>
      <c r="DD66" s="25">
        <v>1.3851742796115893</v>
      </c>
      <c r="DE66" s="25">
        <v>0.99555202831444012</v>
      </c>
      <c r="DF66" s="25">
        <v>-0.38848082439139731</v>
      </c>
      <c r="DG66" s="25">
        <v>7.623323984631579</v>
      </c>
      <c r="DH66" s="25">
        <v>2.2853946964528524</v>
      </c>
      <c r="DI66" s="25">
        <v>1.642558166897734</v>
      </c>
      <c r="DJ66" s="25">
        <v>-0.97742511033953505</v>
      </c>
      <c r="DK66" s="25">
        <v>7.684593679631579</v>
      </c>
      <c r="DL66" s="25">
        <v>3.5826865552701972</v>
      </c>
      <c r="DM66" s="25">
        <v>2.5749473690157285</v>
      </c>
      <c r="DN66" s="25">
        <v>-0.44445471895414457</v>
      </c>
      <c r="DO66" s="27">
        <v>4.031006119631579</v>
      </c>
      <c r="DP66" s="27">
        <v>3.1904027429053632</v>
      </c>
      <c r="DQ66" s="27">
        <v>2.2930052691492477</v>
      </c>
      <c r="DR66" s="27">
        <v>4.031006119631579</v>
      </c>
      <c r="DS66" s="27">
        <v>4.1649076446315787</v>
      </c>
      <c r="DT66" s="27">
        <v>2.6535174756767881</v>
      </c>
      <c r="DU66" s="27">
        <v>1.9071352565242485</v>
      </c>
      <c r="DV66" s="27">
        <v>4.1649076446315787</v>
      </c>
      <c r="DW66" s="27">
        <v>4.3775870876315786</v>
      </c>
      <c r="DX66" s="27">
        <v>2.067570699442244</v>
      </c>
      <c r="DY66" s="27">
        <v>1.4860037713741057</v>
      </c>
      <c r="DZ66" s="27">
        <v>4.3775870876315786</v>
      </c>
      <c r="EA66" s="27">
        <v>4.6029917096315787</v>
      </c>
      <c r="EB66" s="27">
        <v>1.5746730954153703</v>
      </c>
      <c r="EC66" s="27">
        <v>1.1317485583926183</v>
      </c>
      <c r="ED66" s="27">
        <v>4.6029917096315787</v>
      </c>
      <c r="EE66" s="27">
        <v>4.8596765076315789</v>
      </c>
      <c r="EF66" s="27">
        <v>0.92700886145960348</v>
      </c>
      <c r="EG66" s="27">
        <v>0.66625952118483633</v>
      </c>
      <c r="EH66" s="27">
        <v>4.6842688980872751</v>
      </c>
      <c r="EI66" s="27">
        <v>3.0558606773884893</v>
      </c>
      <c r="EJ66" s="27">
        <v>0.50312416010984573</v>
      </c>
      <c r="EK66" s="27">
        <v>0.36160524019534013</v>
      </c>
      <c r="EL66" s="27">
        <v>3.0558606773884893</v>
      </c>
      <c r="EM66" s="27">
        <v>2.1585005058110864</v>
      </c>
      <c r="EN66" s="27">
        <v>0.3553806500795581</v>
      </c>
      <c r="EO66" s="27">
        <v>0.25541907052274737</v>
      </c>
      <c r="EP66" s="27">
        <v>2.1585005058110864</v>
      </c>
      <c r="EQ66" s="27">
        <v>1.504610654359724</v>
      </c>
      <c r="ER66" s="27">
        <v>0.24772267183790328</v>
      </c>
      <c r="ES66" s="27">
        <v>0.17804316181560265</v>
      </c>
      <c r="ET66" s="27">
        <v>1.504610654359724</v>
      </c>
      <c r="EU66" s="27">
        <v>0.65415121934003517</v>
      </c>
      <c r="EV66" s="27">
        <v>0.10770101047163871</v>
      </c>
      <c r="EW66" s="27">
        <v>7.7406836818122493E-2</v>
      </c>
      <c r="EX66" s="27">
        <v>0.65415121934003517</v>
      </c>
      <c r="EY66" s="27">
        <v>2.6844262295081971</v>
      </c>
      <c r="EZ66" s="27">
        <v>0.44197031039136303</v>
      </c>
      <c r="FA66" s="27">
        <v>0.31765276430649858</v>
      </c>
      <c r="FB66" s="27">
        <v>1.6483730120565063</v>
      </c>
      <c r="FC66" s="27">
        <v>2.6844262295081971</v>
      </c>
      <c r="FD66" s="27">
        <v>0.44197031039136303</v>
      </c>
      <c r="FE66" s="27">
        <v>0.31765276430649858</v>
      </c>
      <c r="FF66" s="27">
        <v>-0.40195535676116734</v>
      </c>
      <c r="FG66" s="27">
        <v>2.6844262295081971</v>
      </c>
      <c r="FH66" s="27">
        <v>0.44197031039136303</v>
      </c>
      <c r="FI66" s="27">
        <v>0.31765276430649858</v>
      </c>
      <c r="FJ66" s="27">
        <v>-1.9782943720669657</v>
      </c>
      <c r="FK66" s="27">
        <v>2.6844262295081971</v>
      </c>
      <c r="FL66" s="27">
        <v>0.44197031039136303</v>
      </c>
      <c r="FM66" s="27">
        <v>0.31765276430649858</v>
      </c>
      <c r="FN66" s="27">
        <v>-1.8104725891896543</v>
      </c>
      <c r="FO66" s="27">
        <v>6.0749187633706656</v>
      </c>
      <c r="FP66" s="27">
        <v>1.0001890541581933</v>
      </c>
      <c r="FQ66" s="27">
        <v>0.71885556656762484</v>
      </c>
      <c r="FR66" s="27">
        <v>-0.55734957845717759</v>
      </c>
      <c r="FS66" s="28">
        <v>4.0305916446315786</v>
      </c>
      <c r="FT66" s="28">
        <v>3.016718727188</v>
      </c>
      <c r="FU66" s="28">
        <v>2.1681751472806092</v>
      </c>
      <c r="FV66" s="28">
        <v>4.0305916446315786</v>
      </c>
      <c r="FW66" s="28">
        <v>4.1653060936315782</v>
      </c>
      <c r="FX66" s="28">
        <v>2.4312933432527406</v>
      </c>
      <c r="FY66" s="28">
        <v>1.7474183970419794</v>
      </c>
      <c r="FZ66" s="28">
        <v>4.1653060936315782</v>
      </c>
      <c r="GA66" s="28">
        <v>4.3746572086315787</v>
      </c>
      <c r="GB66" s="28">
        <v>1.9739630773017796</v>
      </c>
      <c r="GC66" s="28">
        <v>1.4187261302430831</v>
      </c>
      <c r="GD66" s="28">
        <v>4.3746572086315787</v>
      </c>
      <c r="GE66" s="28">
        <v>4.5944761046315783</v>
      </c>
      <c r="GF66" s="28">
        <v>1.409247703923717</v>
      </c>
      <c r="GG66" s="28">
        <v>1.0128540723641846</v>
      </c>
      <c r="GH66" s="28">
        <v>4.5944761046315783</v>
      </c>
      <c r="GI66" s="28">
        <v>4.8437574576315789</v>
      </c>
      <c r="GJ66" s="28">
        <v>0.87965241581773013</v>
      </c>
      <c r="GK66" s="28">
        <v>0.63222351127152099</v>
      </c>
      <c r="GL66" s="28">
        <v>4.8437574576315789</v>
      </c>
      <c r="GM66" s="28">
        <v>2.6844262295081971</v>
      </c>
      <c r="GN66" s="28">
        <v>0.44197031039136303</v>
      </c>
      <c r="GO66" s="28">
        <v>0.31765276430649858</v>
      </c>
      <c r="GP66" s="28">
        <v>2.6844262295081971</v>
      </c>
      <c r="GQ66" s="28">
        <v>2.6844262295081971</v>
      </c>
      <c r="GR66" s="28">
        <v>0.44197031039136303</v>
      </c>
      <c r="GS66" s="28">
        <v>0.31765276430649858</v>
      </c>
      <c r="GT66" s="28">
        <v>2.6844262295081971</v>
      </c>
      <c r="GU66" s="28">
        <v>2.6844262295081971</v>
      </c>
      <c r="GV66" s="28">
        <v>0.44197031039136303</v>
      </c>
      <c r="GW66" s="28">
        <v>0.31765276430649858</v>
      </c>
      <c r="GX66" s="28">
        <v>2.6844262295081971</v>
      </c>
      <c r="GY66" s="28">
        <v>2.6844262295081971</v>
      </c>
      <c r="GZ66" s="28">
        <v>0.44197031039136303</v>
      </c>
      <c r="HA66" s="28">
        <v>0.31765276430649858</v>
      </c>
      <c r="HB66" s="28">
        <v>2.6844262295081971</v>
      </c>
      <c r="HC66" s="28">
        <v>2.6844262295081971</v>
      </c>
      <c r="HD66" s="28">
        <v>0.44197031039136303</v>
      </c>
      <c r="HE66" s="28">
        <v>0.31765276430649858</v>
      </c>
      <c r="HF66" s="28">
        <v>2.5118242502858621</v>
      </c>
      <c r="HG66" s="28">
        <v>2.6844262295081971</v>
      </c>
      <c r="HH66" s="28">
        <v>0.44197031039136303</v>
      </c>
      <c r="HI66" s="28">
        <v>0.31765276430649858</v>
      </c>
      <c r="HJ66" s="28">
        <v>0.62683016752377796</v>
      </c>
      <c r="HK66" s="28">
        <v>2.6844262295081971</v>
      </c>
      <c r="HL66" s="28">
        <v>0.44197031039136303</v>
      </c>
      <c r="HM66" s="28">
        <v>0.31765276430649858</v>
      </c>
      <c r="HN66" s="28">
        <v>-3.1113043684569845</v>
      </c>
      <c r="HO66" s="28">
        <v>2.6844262295081971</v>
      </c>
      <c r="HP66" s="28">
        <v>0.44197031039136303</v>
      </c>
      <c r="HQ66" s="28">
        <v>0.31765276430649858</v>
      </c>
      <c r="HR66" s="28">
        <v>-5.4715478794260051</v>
      </c>
      <c r="HS66" s="28">
        <v>2.6844262295081971</v>
      </c>
      <c r="HT66" s="28">
        <v>0.44197031039136303</v>
      </c>
      <c r="HU66" s="28">
        <v>0.31765276430649858</v>
      </c>
      <c r="HV66" s="28">
        <v>-6.1987507170562992</v>
      </c>
      <c r="HW66" s="29">
        <v>4.0973893546315789</v>
      </c>
      <c r="HX66" s="29">
        <v>2.9918438261444722</v>
      </c>
      <c r="HY66" s="29">
        <v>2.1502970661232337</v>
      </c>
      <c r="HZ66" s="29">
        <v>4.0973893546315789</v>
      </c>
      <c r="IA66" s="29">
        <v>4.2924050056315792</v>
      </c>
      <c r="IB66" s="29">
        <v>2.3576262176554077</v>
      </c>
      <c r="IC66" s="29">
        <v>1.6944723833973396</v>
      </c>
      <c r="ID66" s="29">
        <v>4.2924050056315792</v>
      </c>
      <c r="IE66" s="29">
        <v>4.5004825776315789</v>
      </c>
      <c r="IF66" s="29">
        <v>1.9617974128626221</v>
      </c>
      <c r="IG66" s="29">
        <v>1.4099824276733297</v>
      </c>
      <c r="IH66" s="29">
        <v>4.5004825776315789</v>
      </c>
      <c r="II66" s="29">
        <v>4.6980684436315787</v>
      </c>
      <c r="IJ66" s="29">
        <v>1.4161344386932584</v>
      </c>
      <c r="IK66" s="29">
        <v>1.0178037042402566</v>
      </c>
      <c r="IL66" s="29">
        <v>4.6980684436315787</v>
      </c>
      <c r="IM66" s="29">
        <v>4.7960313197411653</v>
      </c>
      <c r="IN66" s="29">
        <v>0.789629987865617</v>
      </c>
      <c r="IO66" s="29">
        <v>0.56752261979478391</v>
      </c>
      <c r="IP66" s="29">
        <v>4.7257057491482009</v>
      </c>
      <c r="IQ66" s="29">
        <v>2.6844262295081971</v>
      </c>
      <c r="IR66" s="29">
        <v>0.44197031039136303</v>
      </c>
      <c r="IS66" s="29">
        <v>0.31765276430649858</v>
      </c>
      <c r="IT66" s="29">
        <v>2.6844262295081971</v>
      </c>
      <c r="IU66" s="29">
        <v>2.6844262295081971</v>
      </c>
      <c r="IV66" s="29">
        <v>0.44197031039136303</v>
      </c>
      <c r="IW66" s="29">
        <v>0.31765276430649858</v>
      </c>
      <c r="IX66" s="29">
        <v>2.6844262295081971</v>
      </c>
      <c r="IY66" s="29">
        <v>2.6844262295081971</v>
      </c>
      <c r="IZ66" s="29">
        <v>0.44197031039136303</v>
      </c>
      <c r="JA66" s="29">
        <v>0.31765276430649858</v>
      </c>
      <c r="JB66" s="29">
        <v>2.6844262295081971</v>
      </c>
      <c r="JC66" s="29">
        <v>2.6844262295081971</v>
      </c>
      <c r="JD66" s="29">
        <v>0.44197031039136303</v>
      </c>
      <c r="JE66" s="29">
        <v>0.31765276430649858</v>
      </c>
      <c r="JF66" s="29">
        <v>2.6844262295081971</v>
      </c>
      <c r="JG66" s="29">
        <v>2.6844262295081971</v>
      </c>
      <c r="JH66" s="29">
        <v>0.44197031039136303</v>
      </c>
      <c r="JI66" s="29">
        <v>0.31765276430649858</v>
      </c>
      <c r="JJ66" s="29">
        <v>2.2040845384769838</v>
      </c>
      <c r="JK66" s="29">
        <v>2.6844262295081971</v>
      </c>
      <c r="JL66" s="29">
        <v>0.44197031039136303</v>
      </c>
      <c r="JM66" s="29">
        <v>0.31765276430649858</v>
      </c>
      <c r="JN66" s="29">
        <v>-1.8567350260239515</v>
      </c>
      <c r="JO66" s="29">
        <v>2.6844262295081971</v>
      </c>
      <c r="JP66" s="29">
        <v>0.44197031039136303</v>
      </c>
      <c r="JQ66" s="29">
        <v>0.31765276430649858</v>
      </c>
      <c r="JR66" s="29">
        <v>-5.4577510299413916</v>
      </c>
      <c r="JS66" s="29">
        <v>2.6844262295081971</v>
      </c>
      <c r="JT66" s="29">
        <v>0.44197031039136303</v>
      </c>
      <c r="JU66" s="29">
        <v>0.31765276430649858</v>
      </c>
      <c r="JV66" s="29">
        <v>-6.8180863190716252</v>
      </c>
      <c r="JW66" s="29">
        <v>2.6844262295081971</v>
      </c>
      <c r="JX66" s="29">
        <v>0.44197031039136303</v>
      </c>
      <c r="JY66" s="29">
        <v>0.31765276430649858</v>
      </c>
      <c r="JZ66" s="29">
        <v>-5.0753781274832477</v>
      </c>
    </row>
    <row r="67" spans="1:286" ht="15" thickBot="1" x14ac:dyDescent="0.4">
      <c r="A67" s="2"/>
      <c r="B67" s="74" t="s">
        <v>533</v>
      </c>
      <c r="C67" s="74" t="s">
        <v>534</v>
      </c>
      <c r="D67" s="74" t="s">
        <v>862</v>
      </c>
      <c r="E67" s="87">
        <v>344595</v>
      </c>
      <c r="F67" s="84">
        <v>412486</v>
      </c>
      <c r="G67" s="22">
        <v>11.631920433631578</v>
      </c>
      <c r="H67" s="22">
        <v>11.631920433631578</v>
      </c>
      <c r="I67" s="22">
        <v>11.631920433631578</v>
      </c>
      <c r="J67" s="22">
        <v>8.5198133801950302</v>
      </c>
      <c r="K67" s="22">
        <v>11.695934844631578</v>
      </c>
      <c r="L67" s="22">
        <v>11.695934844631578</v>
      </c>
      <c r="M67" s="22">
        <v>11.695934844631578</v>
      </c>
      <c r="N67" s="22">
        <v>7.2640801733583586</v>
      </c>
      <c r="O67" s="22">
        <v>11.730173952631578</v>
      </c>
      <c r="P67" s="22">
        <v>11.730173952631578</v>
      </c>
      <c r="Q67" s="22">
        <v>10.565768754847115</v>
      </c>
      <c r="R67" s="22">
        <v>6.530530332359783</v>
      </c>
      <c r="S67" s="22">
        <v>11.786296344631578</v>
      </c>
      <c r="T67" s="22">
        <v>11.786296344631578</v>
      </c>
      <c r="U67" s="22">
        <v>8.8055579516176099</v>
      </c>
      <c r="V67" s="22">
        <v>6.1098779506177614</v>
      </c>
      <c r="W67" s="22">
        <v>11.859153360631579</v>
      </c>
      <c r="X67" s="22">
        <v>9.8303920626099774</v>
      </c>
      <c r="Y67" s="22">
        <v>7.065296332098927</v>
      </c>
      <c r="Z67" s="22">
        <v>5.8230637781790904</v>
      </c>
      <c r="AA67" s="22">
        <v>11.951836066631579</v>
      </c>
      <c r="AB67" s="22">
        <v>7.435567978504511</v>
      </c>
      <c r="AC67" s="22">
        <v>5.3440891096720105</v>
      </c>
      <c r="AD67" s="22">
        <v>5.3705947448313278</v>
      </c>
      <c r="AE67" s="22">
        <v>12.05935409163158</v>
      </c>
      <c r="AF67" s="22">
        <v>7.2856271668118833</v>
      </c>
      <c r="AG67" s="22">
        <v>5.2363236960306558</v>
      </c>
      <c r="AH67" s="22">
        <v>4.9167057929877487</v>
      </c>
      <c r="AI67" s="22">
        <v>12.176956090631579</v>
      </c>
      <c r="AJ67" s="22">
        <v>7.1274154620049481</v>
      </c>
      <c r="AK67" s="22">
        <v>5.1226138286572906</v>
      </c>
      <c r="AL67" s="22">
        <v>4.4156068137365985</v>
      </c>
      <c r="AM67" s="22">
        <v>12.300474908631578</v>
      </c>
      <c r="AN67" s="22">
        <v>6.9816167723280138</v>
      </c>
      <c r="AO67" s="22">
        <v>5.0178254396654305</v>
      </c>
      <c r="AP67" s="22">
        <v>3.9574649354122649</v>
      </c>
      <c r="AQ67" s="22">
        <v>12.450600217631578</v>
      </c>
      <c r="AR67" s="22">
        <v>6.8006684557798556</v>
      </c>
      <c r="AS67" s="22">
        <v>4.8877743217583642</v>
      </c>
      <c r="AT67" s="22">
        <v>3.2925212993389543</v>
      </c>
      <c r="AU67" s="22">
        <v>13.33017829663158</v>
      </c>
      <c r="AV67" s="22">
        <v>6.0813010185903469</v>
      </c>
      <c r="AW67" s="22">
        <v>4.3707507805775432</v>
      </c>
      <c r="AX67" s="22">
        <v>0.9673558630815684</v>
      </c>
      <c r="AY67" s="22">
        <v>14.343845700631579</v>
      </c>
      <c r="AZ67" s="22">
        <v>5.7307626781768697</v>
      </c>
      <c r="BA67" s="22">
        <v>4.1188119733550534</v>
      </c>
      <c r="BB67" s="22">
        <v>-0.48015816972325354</v>
      </c>
      <c r="BC67" s="22">
        <v>15.115415263631579</v>
      </c>
      <c r="BD67" s="22">
        <v>10.992005289449805</v>
      </c>
      <c r="BE67" s="22">
        <v>7.90017062995374</v>
      </c>
      <c r="BF67" s="22">
        <v>-0.97608852164078996</v>
      </c>
      <c r="BG67" s="22">
        <v>15.916042255631579</v>
      </c>
      <c r="BH67" s="22">
        <v>15.916042255631579</v>
      </c>
      <c r="BI67" s="22">
        <v>11.638490769842958</v>
      </c>
      <c r="BJ67" s="22">
        <v>-1.0360207253457752</v>
      </c>
      <c r="BK67" s="25">
        <v>11.587232287631579</v>
      </c>
      <c r="BL67" s="25">
        <v>11.587232287631579</v>
      </c>
      <c r="BM67" s="25">
        <v>11.587232287631579</v>
      </c>
      <c r="BN67" s="25">
        <v>9.1336647386572576</v>
      </c>
      <c r="BO67" s="25">
        <v>11.618518255631578</v>
      </c>
      <c r="BP67" s="25">
        <v>11.618518255631578</v>
      </c>
      <c r="BQ67" s="25">
        <v>11.618518255631578</v>
      </c>
      <c r="BR67" s="25">
        <v>8.4719154728645591</v>
      </c>
      <c r="BS67" s="25">
        <v>11.67705603363158</v>
      </c>
      <c r="BT67" s="25">
        <v>11.67705603363158</v>
      </c>
      <c r="BU67" s="25">
        <v>10.780346508545406</v>
      </c>
      <c r="BV67" s="25">
        <v>7.9421325220384276</v>
      </c>
      <c r="BW67" s="25">
        <v>11.741025748631579</v>
      </c>
      <c r="BX67" s="25">
        <v>11.741025748631579</v>
      </c>
      <c r="BY67" s="25">
        <v>9.0641727787237301</v>
      </c>
      <c r="BZ67" s="25">
        <v>7.6104595361385456</v>
      </c>
      <c r="CA67" s="25">
        <v>11.815874939631579</v>
      </c>
      <c r="CB67" s="25">
        <v>10.250559233209225</v>
      </c>
      <c r="CC67" s="25">
        <v>7.3672787505412574</v>
      </c>
      <c r="CD67" s="25">
        <v>7.4075666840198657</v>
      </c>
      <c r="CE67" s="25">
        <v>11.902393132631579</v>
      </c>
      <c r="CF67" s="25">
        <v>7.9482634547498865</v>
      </c>
      <c r="CG67" s="25">
        <v>5.7125734432295507</v>
      </c>
      <c r="CH67" s="25">
        <v>7.0559059210410506</v>
      </c>
      <c r="CI67" s="25">
        <v>12.002021172631579</v>
      </c>
      <c r="CJ67" s="25">
        <v>7.8434730489777564</v>
      </c>
      <c r="CK67" s="25">
        <v>5.6372585153176704</v>
      </c>
      <c r="CL67" s="25">
        <v>6.6991725971864646</v>
      </c>
      <c r="CM67" s="25">
        <v>12.110360756631579</v>
      </c>
      <c r="CN67" s="25">
        <v>7.7317697228973694</v>
      </c>
      <c r="CO67" s="25">
        <v>5.5569751354674599</v>
      </c>
      <c r="CP67" s="25">
        <v>6.2966656223745439</v>
      </c>
      <c r="CQ67" s="25">
        <v>12.226926958631578</v>
      </c>
      <c r="CR67" s="25">
        <v>7.6228862283409855</v>
      </c>
      <c r="CS67" s="25">
        <v>5.478718424054966</v>
      </c>
      <c r="CT67" s="25">
        <v>5.9010376040725507</v>
      </c>
      <c r="CU67" s="25">
        <v>12.351202193631579</v>
      </c>
      <c r="CV67" s="25">
        <v>7.5049132768508366</v>
      </c>
      <c r="CW67" s="25">
        <v>5.3939289409762079</v>
      </c>
      <c r="CX67" s="25">
        <v>5.4486603110363969</v>
      </c>
      <c r="CY67" s="25">
        <v>12.838119919631579</v>
      </c>
      <c r="CZ67" s="25">
        <v>7.1402817290965226</v>
      </c>
      <c r="DA67" s="25">
        <v>5.1318610681479377</v>
      </c>
      <c r="DB67" s="25">
        <v>4.1470648733617992</v>
      </c>
      <c r="DC67" s="25">
        <v>13.37977397963158</v>
      </c>
      <c r="DD67" s="25">
        <v>6.949856439737208</v>
      </c>
      <c r="DE67" s="25">
        <v>4.9949986632834831</v>
      </c>
      <c r="DF67" s="25">
        <v>3.0035470618473568</v>
      </c>
      <c r="DG67" s="25">
        <v>13.923091670631578</v>
      </c>
      <c r="DH67" s="25">
        <v>11.237743585407094</v>
      </c>
      <c r="DI67" s="25">
        <v>8.0767875817523347</v>
      </c>
      <c r="DJ67" s="25">
        <v>2.1768145755175894</v>
      </c>
      <c r="DK67" s="25">
        <v>14.401292642631578</v>
      </c>
      <c r="DL67" s="25">
        <v>14.401292642631578</v>
      </c>
      <c r="DM67" s="25">
        <v>11.072270609197895</v>
      </c>
      <c r="DN67" s="25">
        <v>1.5621189245455085</v>
      </c>
      <c r="DO67" s="27">
        <v>11.632512639631578</v>
      </c>
      <c r="DP67" s="27">
        <v>11.632512639631578</v>
      </c>
      <c r="DQ67" s="27">
        <v>11.632512639631578</v>
      </c>
      <c r="DR67" s="27">
        <v>8.5245666014579005</v>
      </c>
      <c r="DS67" s="27">
        <v>11.697247958631579</v>
      </c>
      <c r="DT67" s="27">
        <v>11.697247958631579</v>
      </c>
      <c r="DU67" s="27">
        <v>11.697247958631579</v>
      </c>
      <c r="DV67" s="27">
        <v>7.2787696308742476</v>
      </c>
      <c r="DW67" s="27">
        <v>11.732483517631579</v>
      </c>
      <c r="DX67" s="27">
        <v>11.732483517631579</v>
      </c>
      <c r="DY67" s="27">
        <v>10.612176304866516</v>
      </c>
      <c r="DZ67" s="27">
        <v>6.5570369103922612</v>
      </c>
      <c r="EA67" s="27">
        <v>11.790246029631579</v>
      </c>
      <c r="EB67" s="27">
        <v>11.790246029631579</v>
      </c>
      <c r="EC67" s="27">
        <v>8.8410534214202467</v>
      </c>
      <c r="ED67" s="27">
        <v>6.1536833044648844</v>
      </c>
      <c r="EE67" s="27">
        <v>11.864414845631579</v>
      </c>
      <c r="EF67" s="27">
        <v>9.9107655717800327</v>
      </c>
      <c r="EG67" s="27">
        <v>7.1230623556634383</v>
      </c>
      <c r="EH67" s="27">
        <v>5.8834675525965157</v>
      </c>
      <c r="EI67" s="27">
        <v>11.957921748631579</v>
      </c>
      <c r="EJ67" s="27">
        <v>7.5352107924825651</v>
      </c>
      <c r="EK67" s="27">
        <v>5.4157043620073528</v>
      </c>
      <c r="EL67" s="27">
        <v>5.4500033718084655</v>
      </c>
      <c r="EM67" s="27">
        <v>12.066085533631579</v>
      </c>
      <c r="EN67" s="27">
        <v>7.4149316055030701</v>
      </c>
      <c r="EO67" s="27">
        <v>5.3292573420734968</v>
      </c>
      <c r="EP67" s="27">
        <v>5.0146859293133463</v>
      </c>
      <c r="EQ67" s="27">
        <v>12.184218868631579</v>
      </c>
      <c r="ER67" s="27">
        <v>7.2885352846274225</v>
      </c>
      <c r="ES67" s="27">
        <v>5.2384138175644237</v>
      </c>
      <c r="ET67" s="27">
        <v>4.5321956057517419</v>
      </c>
      <c r="EU67" s="27">
        <v>12.306810076631578</v>
      </c>
      <c r="EV67" s="27">
        <v>7.1634657317575705</v>
      </c>
      <c r="EW67" s="27">
        <v>5.1485238673446752</v>
      </c>
      <c r="EX67" s="27">
        <v>4.0957964391527426</v>
      </c>
      <c r="EY67" s="27">
        <v>12.451059962631579</v>
      </c>
      <c r="EZ67" s="27">
        <v>6.993602757545653</v>
      </c>
      <c r="FA67" s="27">
        <v>5.0264400032408627</v>
      </c>
      <c r="FB67" s="27">
        <v>3.4913331985161769</v>
      </c>
      <c r="FC67" s="27">
        <v>13.204909703631579</v>
      </c>
      <c r="FD67" s="27">
        <v>6.4815736485273581</v>
      </c>
      <c r="FE67" s="27">
        <v>4.6584346009299447</v>
      </c>
      <c r="FF67" s="27">
        <v>1.4399549585440887</v>
      </c>
      <c r="FG67" s="27">
        <v>13.861053497631579</v>
      </c>
      <c r="FH67" s="27">
        <v>6.1451446185903311</v>
      </c>
      <c r="FI67" s="27">
        <v>4.4166364329538661</v>
      </c>
      <c r="FJ67" s="27">
        <v>0.36038295265964138</v>
      </c>
      <c r="FK67" s="27">
        <v>14.46269049063158</v>
      </c>
      <c r="FL67" s="27">
        <v>11.318056394632189</v>
      </c>
      <c r="FM67" s="27">
        <v>8.1345099790712432</v>
      </c>
      <c r="FN67" s="27">
        <v>1.9743772449611896E-2</v>
      </c>
      <c r="FO67" s="27">
        <v>14.936171896631578</v>
      </c>
      <c r="FP67" s="27">
        <v>14.936171896631578</v>
      </c>
      <c r="FQ67" s="27">
        <v>11.641507040072399</v>
      </c>
      <c r="FR67" s="27">
        <v>0.16076667297470237</v>
      </c>
      <c r="FS67" s="28">
        <v>11.629019915631579</v>
      </c>
      <c r="FT67" s="28">
        <v>11.629019915631579</v>
      </c>
      <c r="FU67" s="28">
        <v>11.629019915631579</v>
      </c>
      <c r="FV67" s="28">
        <v>8.5319483666002096</v>
      </c>
      <c r="FW67" s="28">
        <v>11.698778411631579</v>
      </c>
      <c r="FX67" s="28">
        <v>11.698778411631579</v>
      </c>
      <c r="FY67" s="28">
        <v>11.698778411631579</v>
      </c>
      <c r="FZ67" s="28">
        <v>7.2654478296343896</v>
      </c>
      <c r="GA67" s="28">
        <v>11.745454131631579</v>
      </c>
      <c r="GB67" s="28">
        <v>11.745454131631579</v>
      </c>
      <c r="GC67" s="28">
        <v>10.533222990608925</v>
      </c>
      <c r="GD67" s="28">
        <v>6.5260570473120119</v>
      </c>
      <c r="GE67" s="28">
        <v>11.820845766631578</v>
      </c>
      <c r="GF67" s="28">
        <v>11.820845766631578</v>
      </c>
      <c r="GG67" s="28">
        <v>8.7643977671406503</v>
      </c>
      <c r="GH67" s="28">
        <v>6.119240857450178</v>
      </c>
      <c r="GI67" s="28">
        <v>11.927178901631578</v>
      </c>
      <c r="GJ67" s="28">
        <v>9.75788656982456</v>
      </c>
      <c r="GK67" s="28">
        <v>7.0131852068283216</v>
      </c>
      <c r="GL67" s="28">
        <v>5.8314169081391238</v>
      </c>
      <c r="GM67" s="28">
        <v>12.076412181631579</v>
      </c>
      <c r="GN67" s="28">
        <v>7.3394647398279833</v>
      </c>
      <c r="GO67" s="28">
        <v>5.2750178197987738</v>
      </c>
      <c r="GP67" s="28">
        <v>5.3521010879233195</v>
      </c>
      <c r="GQ67" s="28">
        <v>12.247581857631578</v>
      </c>
      <c r="GR67" s="28">
        <v>7.163182568789848</v>
      </c>
      <c r="GS67" s="28">
        <v>5.1483203525444017</v>
      </c>
      <c r="GT67" s="28">
        <v>4.8333707396638417</v>
      </c>
      <c r="GU67" s="28">
        <v>12.450045428631579</v>
      </c>
      <c r="GV67" s="28">
        <v>6.9816034214109575</v>
      </c>
      <c r="GW67" s="28">
        <v>5.0178158440984673</v>
      </c>
      <c r="GX67" s="28">
        <v>4.2546900974320074</v>
      </c>
      <c r="GY67" s="28">
        <v>12.676803724631579</v>
      </c>
      <c r="GZ67" s="28">
        <v>6.8141462065448382</v>
      </c>
      <c r="HA67" s="28">
        <v>4.8974610466049713</v>
      </c>
      <c r="HB67" s="28">
        <v>3.7791923978732136</v>
      </c>
      <c r="HC67" s="28">
        <v>12.934174298631579</v>
      </c>
      <c r="HD67" s="28">
        <v>6.6286852800327809</v>
      </c>
      <c r="HE67" s="28">
        <v>4.7641666270652676</v>
      </c>
      <c r="HF67" s="28">
        <v>3.2290315367083764</v>
      </c>
      <c r="HG67" s="28">
        <v>14.441539078631578</v>
      </c>
      <c r="HH67" s="28">
        <v>5.7109999832092075</v>
      </c>
      <c r="HI67" s="28">
        <v>4.1046081353618069</v>
      </c>
      <c r="HJ67" s="28">
        <v>0.7099158367404641</v>
      </c>
      <c r="HK67" s="28">
        <v>16.141554893631579</v>
      </c>
      <c r="HL67" s="28">
        <v>4.8430902428883726</v>
      </c>
      <c r="HM67" s="28">
        <v>3.4808243161787433</v>
      </c>
      <c r="HN67" s="28">
        <v>-2.8021253174556335</v>
      </c>
      <c r="HO67" s="28">
        <v>17.225206565631581</v>
      </c>
      <c r="HP67" s="28">
        <v>9.6639795570032536</v>
      </c>
      <c r="HQ67" s="28">
        <v>6.9456923877200882</v>
      </c>
      <c r="HR67" s="28">
        <v>-4.766441045600363</v>
      </c>
      <c r="HS67" s="28">
        <v>17.72919168263158</v>
      </c>
      <c r="HT67" s="28">
        <v>14.411041637544482</v>
      </c>
      <c r="HU67" s="28">
        <v>10.357499372861747</v>
      </c>
      <c r="HV67" s="28">
        <v>-6.2354822953867526</v>
      </c>
      <c r="HW67" s="29">
        <v>11.628875356631578</v>
      </c>
      <c r="HX67" s="29">
        <v>11.628875356631578</v>
      </c>
      <c r="HY67" s="29">
        <v>11.628875356631578</v>
      </c>
      <c r="HZ67" s="29">
        <v>8.4987449225679246</v>
      </c>
      <c r="IA67" s="29">
        <v>11.708090489631578</v>
      </c>
      <c r="IB67" s="29">
        <v>11.708090489631578</v>
      </c>
      <c r="IC67" s="29">
        <v>11.708090489631578</v>
      </c>
      <c r="ID67" s="29">
        <v>7.1701617649931837</v>
      </c>
      <c r="IE67" s="29">
        <v>11.764250433631579</v>
      </c>
      <c r="IF67" s="29">
        <v>11.764250433631579</v>
      </c>
      <c r="IG67" s="29">
        <v>11.764250433631579</v>
      </c>
      <c r="IH67" s="29">
        <v>6.4221910603960861</v>
      </c>
      <c r="II67" s="29">
        <v>11.852181818631578</v>
      </c>
      <c r="IJ67" s="29">
        <v>11.852181818631578</v>
      </c>
      <c r="IK67" s="29">
        <v>11.852181818631578</v>
      </c>
      <c r="IL67" s="29">
        <v>6.0255964996560003</v>
      </c>
      <c r="IM67" s="29">
        <v>11.971246508631578</v>
      </c>
      <c r="IN67" s="29">
        <v>11.971246508631578</v>
      </c>
      <c r="IO67" s="29">
        <v>11.971246508631578</v>
      </c>
      <c r="IP67" s="29">
        <v>5.748659536457172</v>
      </c>
      <c r="IQ67" s="29">
        <v>12.131959522631579</v>
      </c>
      <c r="IR67" s="29">
        <v>12.131959522631579</v>
      </c>
      <c r="IS67" s="29">
        <v>12.131959522631579</v>
      </c>
      <c r="IT67" s="29">
        <v>5.302994791299561</v>
      </c>
      <c r="IU67" s="29">
        <v>12.342293205631579</v>
      </c>
      <c r="IV67" s="29">
        <v>12.342293205631579</v>
      </c>
      <c r="IW67" s="29">
        <v>12.342293205631579</v>
      </c>
      <c r="IX67" s="29">
        <v>4.8300519824962898</v>
      </c>
      <c r="IY67" s="29">
        <v>12.592860684631578</v>
      </c>
      <c r="IZ67" s="29">
        <v>12.592860684631578</v>
      </c>
      <c r="JA67" s="29">
        <v>12.592860684631578</v>
      </c>
      <c r="JB67" s="29">
        <v>4.3192005000709308</v>
      </c>
      <c r="JC67" s="29">
        <v>12.873984592631579</v>
      </c>
      <c r="JD67" s="29">
        <v>12.873984592631579</v>
      </c>
      <c r="JE67" s="29">
        <v>12.833824024311811</v>
      </c>
      <c r="JF67" s="29">
        <v>3.9083545975409244</v>
      </c>
      <c r="JG67" s="29">
        <v>13.245199184631579</v>
      </c>
      <c r="JH67" s="29">
        <v>13.245199184631579</v>
      </c>
      <c r="JI67" s="29">
        <v>12.656851135745047</v>
      </c>
      <c r="JJ67" s="29">
        <v>3.0332672537023306</v>
      </c>
      <c r="JK67" s="29">
        <v>15.06616386363158</v>
      </c>
      <c r="JL67" s="29">
        <v>15.06616386363158</v>
      </c>
      <c r="JM67" s="29">
        <v>11.882165794866316</v>
      </c>
      <c r="JN67" s="29">
        <v>-1.0137511397510792</v>
      </c>
      <c r="JO67" s="29">
        <v>16.52137003463158</v>
      </c>
      <c r="JP67" s="29">
        <v>15.545561129586364</v>
      </c>
      <c r="JQ67" s="29">
        <v>11.172900870051887</v>
      </c>
      <c r="JR67" s="29">
        <v>-3.8419856044058704</v>
      </c>
      <c r="JS67" s="29">
        <v>17.141284723631578</v>
      </c>
      <c r="JT67" s="29">
        <v>15.287343435593156</v>
      </c>
      <c r="JU67" s="29">
        <v>10.987314729170251</v>
      </c>
      <c r="JV67" s="29">
        <v>-4.9956692798693965</v>
      </c>
      <c r="JW67" s="29">
        <v>17.102083323631579</v>
      </c>
      <c r="JX67" s="29">
        <v>15.044929947500153</v>
      </c>
      <c r="JY67" s="29">
        <v>10.813087382247929</v>
      </c>
      <c r="JZ67" s="29">
        <v>-4.5533705579844828</v>
      </c>
    </row>
    <row r="68" spans="1:286" ht="15" thickBot="1" x14ac:dyDescent="0.4">
      <c r="A68" s="2"/>
      <c r="B68" s="74" t="s">
        <v>535</v>
      </c>
      <c r="C68" s="74" t="s">
        <v>536</v>
      </c>
      <c r="D68" s="74" t="s">
        <v>867</v>
      </c>
      <c r="E68" s="87">
        <v>380863</v>
      </c>
      <c r="F68" s="84">
        <v>410807</v>
      </c>
      <c r="G68" s="22">
        <v>31.864985637</v>
      </c>
      <c r="H68" s="22">
        <v>7.2566449448365438</v>
      </c>
      <c r="I68" s="22">
        <v>5.2936214565818194</v>
      </c>
      <c r="J68" s="22">
        <v>13.384011497386554</v>
      </c>
      <c r="K68" s="22">
        <v>31.974173755999999</v>
      </c>
      <c r="L68" s="22">
        <v>7.1524601027665495</v>
      </c>
      <c r="M68" s="22">
        <v>5.2176200648057565</v>
      </c>
      <c r="N68" s="22">
        <v>12.79966073789662</v>
      </c>
      <c r="O68" s="22">
        <v>31.998780797999999</v>
      </c>
      <c r="P68" s="22">
        <v>7.094895594036422</v>
      </c>
      <c r="Q68" s="22">
        <v>5.175627557129296</v>
      </c>
      <c r="R68" s="22">
        <v>12.840046945899541</v>
      </c>
      <c r="S68" s="22">
        <v>32.059124349000001</v>
      </c>
      <c r="T68" s="22">
        <v>6.9313884219621711</v>
      </c>
      <c r="U68" s="22">
        <v>5.0563513515305711</v>
      </c>
      <c r="V68" s="22">
        <v>12.427035255250699</v>
      </c>
      <c r="W68" s="22">
        <v>32.145615743999997</v>
      </c>
      <c r="X68" s="22">
        <v>6.8457749119973039</v>
      </c>
      <c r="Y68" s="22">
        <v>4.9938974879657323</v>
      </c>
      <c r="Z68" s="22">
        <v>12.329768775008091</v>
      </c>
      <c r="AA68" s="22">
        <v>32.257529132000002</v>
      </c>
      <c r="AB68" s="22">
        <v>6.7339893963955291</v>
      </c>
      <c r="AC68" s="22">
        <v>4.9123515106686515</v>
      </c>
      <c r="AD68" s="22">
        <v>11.976076996923497</v>
      </c>
      <c r="AE68" s="22">
        <v>32.380033947000001</v>
      </c>
      <c r="AF68" s="22">
        <v>6.6158677792519986</v>
      </c>
      <c r="AG68" s="22">
        <v>4.8261834355112665</v>
      </c>
      <c r="AH68" s="22">
        <v>11.632387190314647</v>
      </c>
      <c r="AI68" s="22">
        <v>32.510614480000001</v>
      </c>
      <c r="AJ68" s="22">
        <v>6.5012750462482209</v>
      </c>
      <c r="AK68" s="22">
        <v>4.7425896322029226</v>
      </c>
      <c r="AL68" s="22">
        <v>11.367709585119535</v>
      </c>
      <c r="AM68" s="22">
        <v>32.648215256</v>
      </c>
      <c r="AN68" s="22">
        <v>6.3333087682300109</v>
      </c>
      <c r="AO68" s="22">
        <v>4.6200605709000051</v>
      </c>
      <c r="AP68" s="22">
        <v>10.802635342336721</v>
      </c>
      <c r="AQ68" s="22">
        <v>32.795989841000001</v>
      </c>
      <c r="AR68" s="22">
        <v>6.1898129513385562</v>
      </c>
      <c r="AS68" s="22">
        <v>4.5153823702989353</v>
      </c>
      <c r="AT68" s="22">
        <v>10.366846128941695</v>
      </c>
      <c r="AU68" s="22">
        <v>33.381652897999999</v>
      </c>
      <c r="AV68" s="22">
        <v>5.5020678606367985</v>
      </c>
      <c r="AW68" s="22">
        <v>4.013681901766553</v>
      </c>
      <c r="AX68" s="22">
        <v>8.8049471695617427</v>
      </c>
      <c r="AY68" s="22">
        <v>33.823908232999997</v>
      </c>
      <c r="AZ68" s="22">
        <v>5.6443984174745898</v>
      </c>
      <c r="BA68" s="22">
        <v>4.1175100613818154</v>
      </c>
      <c r="BB68" s="22">
        <v>7.9402834006332768</v>
      </c>
      <c r="BC68" s="22">
        <v>34.094250090999999</v>
      </c>
      <c r="BD68" s="22">
        <v>6.0925766344180756</v>
      </c>
      <c r="BE68" s="22">
        <v>4.4444498308785656</v>
      </c>
      <c r="BF68" s="22">
        <v>7.4930017072012447</v>
      </c>
      <c r="BG68" s="22">
        <v>34.272463989000002</v>
      </c>
      <c r="BH68" s="22">
        <v>6.1770579883080705</v>
      </c>
      <c r="BI68" s="22">
        <v>4.5060778023492336</v>
      </c>
      <c r="BJ68" s="22">
        <v>7.5093764465618236</v>
      </c>
      <c r="BK68" s="25">
        <v>31.770729455000001</v>
      </c>
      <c r="BL68" s="25">
        <v>7.2676797708849721</v>
      </c>
      <c r="BM68" s="25">
        <v>5.3016712085517259</v>
      </c>
      <c r="BN68" s="25">
        <v>13.701076994998358</v>
      </c>
      <c r="BO68" s="25">
        <v>31.804972994</v>
      </c>
      <c r="BP68" s="25">
        <v>7.1156743598731937</v>
      </c>
      <c r="BQ68" s="25">
        <v>5.1907853775147474</v>
      </c>
      <c r="BR68" s="25">
        <v>13.261670523836498</v>
      </c>
      <c r="BS68" s="25">
        <v>31.878610757000001</v>
      </c>
      <c r="BT68" s="25">
        <v>7.0198361866072201</v>
      </c>
      <c r="BU68" s="25">
        <v>5.1208727644246776</v>
      </c>
      <c r="BV68" s="25">
        <v>13.180187658112265</v>
      </c>
      <c r="BW68" s="25">
        <v>31.969958939000001</v>
      </c>
      <c r="BX68" s="25">
        <v>6.8674877897035103</v>
      </c>
      <c r="BY68" s="25">
        <v>5.009736729954759</v>
      </c>
      <c r="BZ68" s="25">
        <v>12.697706196578482</v>
      </c>
      <c r="CA68" s="25">
        <v>32.072469151999996</v>
      </c>
      <c r="CB68" s="25">
        <v>6.8231271816993644</v>
      </c>
      <c r="CC68" s="25">
        <v>4.9773762840265263</v>
      </c>
      <c r="CD68" s="25">
        <v>12.662463794589298</v>
      </c>
      <c r="CE68" s="25">
        <v>32.185006838999996</v>
      </c>
      <c r="CF68" s="25">
        <v>6.6992729973564948</v>
      </c>
      <c r="CG68" s="25">
        <v>4.8870263809089192</v>
      </c>
      <c r="CH68" s="25">
        <v>12.209204370851939</v>
      </c>
      <c r="CI68" s="25">
        <v>32.308161494000004</v>
      </c>
      <c r="CJ68" s="25">
        <v>6.589022820746667</v>
      </c>
      <c r="CK68" s="25">
        <v>4.8066004120306989</v>
      </c>
      <c r="CL68" s="25">
        <v>11.842730457753415</v>
      </c>
      <c r="CM68" s="25">
        <v>32.439046310999998</v>
      </c>
      <c r="CN68" s="25">
        <v>6.4936925304360571</v>
      </c>
      <c r="CO68" s="25">
        <v>4.7370582924855649</v>
      </c>
      <c r="CP68" s="25">
        <v>11.57526980285412</v>
      </c>
      <c r="CQ68" s="25">
        <v>32.578003606999999</v>
      </c>
      <c r="CR68" s="25">
        <v>6.3293330314320446</v>
      </c>
      <c r="CS68" s="25">
        <v>4.6171603262581051</v>
      </c>
      <c r="CT68" s="25">
        <v>10.950328047329425</v>
      </c>
      <c r="CU68" s="25">
        <v>32.722713781000003</v>
      </c>
      <c r="CV68" s="25">
        <v>6.093272991307062</v>
      </c>
      <c r="CW68" s="25">
        <v>4.4449578135340486</v>
      </c>
      <c r="CX68" s="25">
        <v>9.9591345171086942</v>
      </c>
      <c r="CY68" s="25">
        <v>33.007033008999997</v>
      </c>
      <c r="CZ68" s="25">
        <v>6.0629055481056531</v>
      </c>
      <c r="DA68" s="25">
        <v>4.4228051865095042</v>
      </c>
      <c r="DB68" s="25">
        <v>9.3931364458238775</v>
      </c>
      <c r="DC68" s="25">
        <v>33.233219144000003</v>
      </c>
      <c r="DD68" s="25">
        <v>6.1336958574364875</v>
      </c>
      <c r="DE68" s="25">
        <v>4.4744457315879034</v>
      </c>
      <c r="DF68" s="25">
        <v>9.022404238765354</v>
      </c>
      <c r="DG68" s="25">
        <v>33.381842321000001</v>
      </c>
      <c r="DH68" s="25">
        <v>6.6426242601854799</v>
      </c>
      <c r="DI68" s="25">
        <v>4.8457019158349981</v>
      </c>
      <c r="DJ68" s="25">
        <v>8.5390032646035152</v>
      </c>
      <c r="DK68" s="25">
        <v>33.460094452</v>
      </c>
      <c r="DL68" s="25">
        <v>6.6861735746375475</v>
      </c>
      <c r="DM68" s="25">
        <v>4.8774705344122271</v>
      </c>
      <c r="DN68" s="25">
        <v>8.3533248569638943</v>
      </c>
      <c r="DO68" s="27">
        <v>31.865002198999999</v>
      </c>
      <c r="DP68" s="27">
        <v>7.2655022496926671</v>
      </c>
      <c r="DQ68" s="27">
        <v>5.3000827371584887</v>
      </c>
      <c r="DR68" s="27">
        <v>13.324824141032053</v>
      </c>
      <c r="DS68" s="27">
        <v>31.974223426000002</v>
      </c>
      <c r="DT68" s="27">
        <v>7.0987772514443357</v>
      </c>
      <c r="DU68" s="27">
        <v>5.1784591721659741</v>
      </c>
      <c r="DV68" s="27">
        <v>12.805773011387132</v>
      </c>
      <c r="DW68" s="27">
        <v>31.998879760000001</v>
      </c>
      <c r="DX68" s="27">
        <v>6.9644375658811741</v>
      </c>
      <c r="DY68" s="27">
        <v>5.0804602418926086</v>
      </c>
      <c r="DZ68" s="27">
        <v>12.858183924916359</v>
      </c>
      <c r="EA68" s="27">
        <v>32.059288148</v>
      </c>
      <c r="EB68" s="27">
        <v>6.7655350222286659</v>
      </c>
      <c r="EC68" s="27">
        <v>4.9353636055197869</v>
      </c>
      <c r="ED68" s="27">
        <v>12.47441796223665</v>
      </c>
      <c r="EE68" s="27">
        <v>32.145481488000001</v>
      </c>
      <c r="EF68" s="27">
        <v>6.646725116444971</v>
      </c>
      <c r="EG68" s="27">
        <v>4.8486934333821043</v>
      </c>
      <c r="EH68" s="27">
        <v>12.377849601567705</v>
      </c>
      <c r="EI68" s="27">
        <v>32.256839630000002</v>
      </c>
      <c r="EJ68" s="27">
        <v>6.6223569824907349</v>
      </c>
      <c r="EK68" s="27">
        <v>4.8309172189279588</v>
      </c>
      <c r="EL68" s="27">
        <v>12.016289396204042</v>
      </c>
      <c r="EM68" s="27">
        <v>32.378857384</v>
      </c>
      <c r="EN68" s="27">
        <v>6.5629916043190777</v>
      </c>
      <c r="EO68" s="27">
        <v>4.7876110020665168</v>
      </c>
      <c r="EP68" s="27">
        <v>11.69581362199408</v>
      </c>
      <c r="EQ68" s="27">
        <v>32.509126909000003</v>
      </c>
      <c r="ER68" s="27">
        <v>6.507366037204954</v>
      </c>
      <c r="ES68" s="27">
        <v>4.7470329253040067</v>
      </c>
      <c r="ET68" s="27">
        <v>11.388154792789381</v>
      </c>
      <c r="EU68" s="27">
        <v>32.644965927000001</v>
      </c>
      <c r="EV68" s="27">
        <v>6.3826957749404665</v>
      </c>
      <c r="EW68" s="27">
        <v>4.6560877047044285</v>
      </c>
      <c r="EX68" s="27">
        <v>10.844125716686975</v>
      </c>
      <c r="EY68" s="27">
        <v>32.785299715000001</v>
      </c>
      <c r="EZ68" s="27">
        <v>6.1920676457000727</v>
      </c>
      <c r="FA68" s="27">
        <v>4.5170271384446679</v>
      </c>
      <c r="FB68" s="27">
        <v>10.448312374493156</v>
      </c>
      <c r="FC68" s="27">
        <v>33.330528663999999</v>
      </c>
      <c r="FD68" s="27">
        <v>5.9446267077399924</v>
      </c>
      <c r="FE68" s="27">
        <v>4.3365224192005165</v>
      </c>
      <c r="FF68" s="27">
        <v>9.0231255992710899</v>
      </c>
      <c r="FG68" s="27">
        <v>33.723509417000002</v>
      </c>
      <c r="FH68" s="27">
        <v>6.1620238372925495</v>
      </c>
      <c r="FI68" s="27">
        <v>4.4951105984964563</v>
      </c>
      <c r="FJ68" s="27">
        <v>8.2638781324855159</v>
      </c>
      <c r="FK68" s="27">
        <v>33.967495421999999</v>
      </c>
      <c r="FL68" s="27">
        <v>6.6194548363437944</v>
      </c>
      <c r="FM68" s="27">
        <v>4.8288001437189108</v>
      </c>
      <c r="FN68" s="27">
        <v>7.8623447002253855</v>
      </c>
      <c r="FO68" s="27">
        <v>34.121183168999998</v>
      </c>
      <c r="FP68" s="27">
        <v>6.7884388915360407</v>
      </c>
      <c r="FQ68" s="27">
        <v>4.9520716593002794</v>
      </c>
      <c r="FR68" s="27">
        <v>7.894658810888842</v>
      </c>
      <c r="FS68" s="28">
        <v>31.856910884999998</v>
      </c>
      <c r="FT68" s="28">
        <v>7.2612563290829719</v>
      </c>
      <c r="FU68" s="28">
        <v>5.2969853971875684</v>
      </c>
      <c r="FV68" s="28">
        <v>13.398484891961749</v>
      </c>
      <c r="FW68" s="28">
        <v>31.962024344</v>
      </c>
      <c r="FX68" s="28">
        <v>7.1609777565110324</v>
      </c>
      <c r="FY68" s="28">
        <v>5.2238335746252789</v>
      </c>
      <c r="FZ68" s="28">
        <v>12.827648094656011</v>
      </c>
      <c r="GA68" s="28">
        <v>31.992776638999999</v>
      </c>
      <c r="GB68" s="28">
        <v>7.0815348281939361</v>
      </c>
      <c r="GC68" s="28">
        <v>5.1658810644625337</v>
      </c>
      <c r="GD68" s="28">
        <v>12.875433406801188</v>
      </c>
      <c r="GE68" s="28">
        <v>32.068897151999998</v>
      </c>
      <c r="GF68" s="28">
        <v>6.9216856457767557</v>
      </c>
      <c r="GG68" s="28">
        <v>5.0492733113902615</v>
      </c>
      <c r="GH68" s="28">
        <v>12.463406406352467</v>
      </c>
      <c r="GI68" s="28">
        <v>32.182897236999999</v>
      </c>
      <c r="GJ68" s="28">
        <v>6.843348390351486</v>
      </c>
      <c r="GK68" s="28">
        <v>4.9921273742083674</v>
      </c>
      <c r="GL68" s="28">
        <v>12.364654397272323</v>
      </c>
      <c r="GM68" s="28">
        <v>32.336038367</v>
      </c>
      <c r="GN68" s="28">
        <v>6.7165800139461656</v>
      </c>
      <c r="GO68" s="28">
        <v>4.8996516085540573</v>
      </c>
      <c r="GP68" s="28">
        <v>12.009823240216955</v>
      </c>
      <c r="GQ68" s="28">
        <v>32.516331909000002</v>
      </c>
      <c r="GR68" s="28">
        <v>6.5885338239592981</v>
      </c>
      <c r="GS68" s="28">
        <v>4.8062436956823733</v>
      </c>
      <c r="GT68" s="28">
        <v>11.65325428249486</v>
      </c>
      <c r="GU68" s="28">
        <v>32.719735788000001</v>
      </c>
      <c r="GV68" s="28">
        <v>6.4615933068642342</v>
      </c>
      <c r="GW68" s="28">
        <v>4.7136423557915244</v>
      </c>
      <c r="GX68" s="28">
        <v>11.297177241438067</v>
      </c>
      <c r="GY68" s="28">
        <v>32.943631685</v>
      </c>
      <c r="GZ68" s="28">
        <v>6.279852463268579</v>
      </c>
      <c r="HA68" s="28">
        <v>4.5810649406763204</v>
      </c>
      <c r="HB68" s="28">
        <v>10.704945814567843</v>
      </c>
      <c r="HC68" s="28">
        <v>33.190260911999999</v>
      </c>
      <c r="HD68" s="28">
        <v>6.1277529222877778</v>
      </c>
      <c r="HE68" s="28">
        <v>4.4701104431374654</v>
      </c>
      <c r="HF68" s="28">
        <v>10.269252321619717</v>
      </c>
      <c r="HG68" s="28">
        <v>33.20490182335287</v>
      </c>
      <c r="HH68" s="28">
        <v>5.3861608996747821</v>
      </c>
      <c r="HI68" s="28">
        <v>3.9291293874600206</v>
      </c>
      <c r="HJ68" s="28">
        <v>8.0816523884139642</v>
      </c>
      <c r="HK68" s="28">
        <v>29.348052203991973</v>
      </c>
      <c r="HL68" s="28">
        <v>4.7605420459814027</v>
      </c>
      <c r="HM68" s="28">
        <v>3.4727491438723974</v>
      </c>
      <c r="HN68" s="28">
        <v>4.1907482131902327</v>
      </c>
      <c r="HO68" s="28">
        <v>28.17258510920206</v>
      </c>
      <c r="HP68" s="28">
        <v>4.5698697489063065</v>
      </c>
      <c r="HQ68" s="28">
        <v>3.3336563577921479</v>
      </c>
      <c r="HR68" s="28">
        <v>0.85725578713957873</v>
      </c>
      <c r="HS68" s="28">
        <v>25.821957041474171</v>
      </c>
      <c r="HT68" s="28">
        <v>4.1885748107243268</v>
      </c>
      <c r="HU68" s="28">
        <v>3.055507008969125</v>
      </c>
      <c r="HV68" s="28">
        <v>-1.2158312268162703</v>
      </c>
      <c r="HW68" s="29">
        <v>31.852918205000002</v>
      </c>
      <c r="HX68" s="29">
        <v>7.2662481528906744</v>
      </c>
      <c r="HY68" s="29">
        <v>5.3006268631565945</v>
      </c>
      <c r="HZ68" s="29">
        <v>13.385077730842029</v>
      </c>
      <c r="IA68" s="29">
        <v>31.963847584</v>
      </c>
      <c r="IB68" s="29">
        <v>7.1882155251735131</v>
      </c>
      <c r="IC68" s="29">
        <v>5.2437031476465847</v>
      </c>
      <c r="ID68" s="29">
        <v>12.801996234754654</v>
      </c>
      <c r="IE68" s="29">
        <v>31.994671841999999</v>
      </c>
      <c r="IF68" s="29">
        <v>7.1022309916493533</v>
      </c>
      <c r="IG68" s="29">
        <v>5.1809786275608189</v>
      </c>
      <c r="IH68" s="29">
        <v>12.855530628285269</v>
      </c>
      <c r="II68" s="29">
        <v>32.062283329000003</v>
      </c>
      <c r="IJ68" s="29">
        <v>6.9578651679893282</v>
      </c>
      <c r="IK68" s="29">
        <v>5.0756657691347504</v>
      </c>
      <c r="IL68" s="29">
        <v>12.486333528524256</v>
      </c>
      <c r="IM68" s="29">
        <v>32.166325368000003</v>
      </c>
      <c r="IN68" s="29">
        <v>6.8564965768943544</v>
      </c>
      <c r="IO68" s="29">
        <v>5.0017187932356961</v>
      </c>
      <c r="IP68" s="29">
        <v>12.407040045952252</v>
      </c>
      <c r="IQ68" s="29">
        <v>32.303334941999999</v>
      </c>
      <c r="IR68" s="29">
        <v>6.6887517528975424</v>
      </c>
      <c r="IS68" s="29">
        <v>4.8793512795581941</v>
      </c>
      <c r="IT68" s="29">
        <v>12.067195153512525</v>
      </c>
      <c r="IU68" s="29">
        <v>32.470635555999998</v>
      </c>
      <c r="IV68" s="29">
        <v>6.5342258963808861</v>
      </c>
      <c r="IW68" s="29">
        <v>4.7666268186163219</v>
      </c>
      <c r="IX68" s="29">
        <v>11.741625914034636</v>
      </c>
      <c r="IY68" s="29">
        <v>32.652780082999996</v>
      </c>
      <c r="IZ68" s="29">
        <v>6.3922304160005545</v>
      </c>
      <c r="JA68" s="29">
        <v>4.6630430926116739</v>
      </c>
      <c r="JB68" s="29">
        <v>11.435786761419026</v>
      </c>
      <c r="JC68" s="29">
        <v>32.855405820999998</v>
      </c>
      <c r="JD68" s="29">
        <v>6.1813162116027476</v>
      </c>
      <c r="JE68" s="29">
        <v>4.5091841169575648</v>
      </c>
      <c r="JF68" s="29">
        <v>10.821407773594181</v>
      </c>
      <c r="JG68" s="29">
        <v>33.102269458999999</v>
      </c>
      <c r="JH68" s="29">
        <v>5.8521596176510773</v>
      </c>
      <c r="JI68" s="29">
        <v>4.2690689643541884</v>
      </c>
      <c r="JJ68" s="29">
        <v>9.7891041886572836</v>
      </c>
      <c r="JK68" s="29">
        <v>33.891926941000001</v>
      </c>
      <c r="JL68" s="29">
        <v>5.8880127150239927</v>
      </c>
      <c r="JM68" s="29">
        <v>4.2952232997227977</v>
      </c>
      <c r="JN68" s="29">
        <v>5.2950474308680953</v>
      </c>
      <c r="JO68" s="29">
        <v>29.105522227681277</v>
      </c>
      <c r="JP68" s="29">
        <v>4.7212013039923688</v>
      </c>
      <c r="JQ68" s="29">
        <v>3.444050620313079</v>
      </c>
      <c r="JR68" s="29">
        <v>1.7273995236434558</v>
      </c>
      <c r="JS68" s="29">
        <v>25.546014061433521</v>
      </c>
      <c r="JT68" s="29">
        <v>4.1438141516643618</v>
      </c>
      <c r="JU68" s="29">
        <v>3.0228547313653862</v>
      </c>
      <c r="JV68" s="29">
        <v>-0.46605980975218841</v>
      </c>
      <c r="JW68" s="29">
        <v>25.66744743694267</v>
      </c>
      <c r="JX68" s="29">
        <v>4.1635118367399704</v>
      </c>
      <c r="JY68" s="29">
        <v>3.0372239183869207</v>
      </c>
      <c r="JZ68" s="29">
        <v>0.23795347258063515</v>
      </c>
    </row>
    <row r="69" spans="1:286" ht="15" thickBot="1" x14ac:dyDescent="0.4">
      <c r="A69" s="2"/>
      <c r="B69" s="74" t="s">
        <v>537</v>
      </c>
      <c r="C69" s="74" t="s">
        <v>468</v>
      </c>
      <c r="D69" s="74" t="s">
        <v>865</v>
      </c>
      <c r="E69" s="87">
        <v>353809</v>
      </c>
      <c r="F69" s="84">
        <v>430094</v>
      </c>
      <c r="G69" s="22">
        <v>31.902963321000001</v>
      </c>
      <c r="H69" s="22">
        <v>12.588277579879714</v>
      </c>
      <c r="I69" s="22">
        <v>9.1829732341631214</v>
      </c>
      <c r="J69" s="22">
        <v>9.7266344433432188</v>
      </c>
      <c r="K69" s="22">
        <v>31.992473780000001</v>
      </c>
      <c r="L69" s="22">
        <v>12.43632657015457</v>
      </c>
      <c r="M69" s="22">
        <v>9.0721270881073419</v>
      </c>
      <c r="N69" s="22">
        <v>9.3895605621686684</v>
      </c>
      <c r="O69" s="22">
        <v>32.008303900000001</v>
      </c>
      <c r="P69" s="22">
        <v>12.243006366757871</v>
      </c>
      <c r="Q69" s="22">
        <v>8.9311026912309739</v>
      </c>
      <c r="R69" s="22">
        <v>9.1545517508565979</v>
      </c>
      <c r="S69" s="22">
        <v>32.058374354999998</v>
      </c>
      <c r="T69" s="22">
        <v>12.225952141372243</v>
      </c>
      <c r="U69" s="22">
        <v>8.9186618712496966</v>
      </c>
      <c r="V69" s="22">
        <v>8.8258962267131409</v>
      </c>
      <c r="W69" s="22">
        <v>32.130147590999997</v>
      </c>
      <c r="X69" s="22">
        <v>12.149605747203672</v>
      </c>
      <c r="Y69" s="22">
        <v>8.862968239636789</v>
      </c>
      <c r="Z69" s="22">
        <v>8.5530705039189527</v>
      </c>
      <c r="AA69" s="22">
        <v>32.224211191999999</v>
      </c>
      <c r="AB69" s="22">
        <v>12.006716465387177</v>
      </c>
      <c r="AC69" s="22">
        <v>8.7587324979284134</v>
      </c>
      <c r="AD69" s="22">
        <v>8.2359962159562414</v>
      </c>
      <c r="AE69" s="22">
        <v>32.325563711999997</v>
      </c>
      <c r="AF69" s="22">
        <v>11.841496974273634</v>
      </c>
      <c r="AG69" s="22">
        <v>8.6382071794302977</v>
      </c>
      <c r="AH69" s="22">
        <v>7.791985540187234</v>
      </c>
      <c r="AI69" s="22">
        <v>32.430920950000001</v>
      </c>
      <c r="AJ69" s="22">
        <v>11.693425266208497</v>
      </c>
      <c r="AK69" s="22">
        <v>8.5301909299258938</v>
      </c>
      <c r="AL69" s="22">
        <v>7.391261012782131</v>
      </c>
      <c r="AM69" s="22">
        <v>32.541905575999998</v>
      </c>
      <c r="AN69" s="22">
        <v>11.530364284028952</v>
      </c>
      <c r="AO69" s="22">
        <v>8.4112402136432767</v>
      </c>
      <c r="AP69" s="22">
        <v>7.0054542282338161</v>
      </c>
      <c r="AQ69" s="22">
        <v>32.664568543000001</v>
      </c>
      <c r="AR69" s="22">
        <v>11.344879534889568</v>
      </c>
      <c r="AS69" s="22">
        <v>8.2759316715584657</v>
      </c>
      <c r="AT69" s="22">
        <v>6.4806306503084556</v>
      </c>
      <c r="AU69" s="22">
        <v>33.095192300999997</v>
      </c>
      <c r="AV69" s="22">
        <v>10.541443081783717</v>
      </c>
      <c r="AW69" s="22">
        <v>7.6898359648658836</v>
      </c>
      <c r="AX69" s="22">
        <v>4.760919804979423</v>
      </c>
      <c r="AY69" s="22">
        <v>33.370421821000001</v>
      </c>
      <c r="AZ69" s="22">
        <v>10.174319471713964</v>
      </c>
      <c r="BA69" s="22">
        <v>7.4220244026003428</v>
      </c>
      <c r="BB69" s="22">
        <v>3.9148501694467654</v>
      </c>
      <c r="BC69" s="22">
        <v>33.502811702999999</v>
      </c>
      <c r="BD69" s="22">
        <v>10.083341327356585</v>
      </c>
      <c r="BE69" s="22">
        <v>7.3556571129353152</v>
      </c>
      <c r="BF69" s="22">
        <v>3.6330307907917927</v>
      </c>
      <c r="BG69" s="22">
        <v>33.537064583000003</v>
      </c>
      <c r="BH69" s="22">
        <v>10.013985027135254</v>
      </c>
      <c r="BI69" s="22">
        <v>7.3050626575372997</v>
      </c>
      <c r="BJ69" s="22">
        <v>3.9664176080699676</v>
      </c>
      <c r="BK69" s="25">
        <v>31.819607674</v>
      </c>
      <c r="BL69" s="25">
        <v>12.667311100111887</v>
      </c>
      <c r="BM69" s="25">
        <v>9.240627086827903</v>
      </c>
      <c r="BN69" s="25">
        <v>9.9783798892858293</v>
      </c>
      <c r="BO69" s="25">
        <v>31.848676315999999</v>
      </c>
      <c r="BP69" s="25">
        <v>12.600567021344286</v>
      </c>
      <c r="BQ69" s="25">
        <v>9.1919382106117169</v>
      </c>
      <c r="BR69" s="25">
        <v>9.8473831802430851</v>
      </c>
      <c r="BS69" s="25">
        <v>31.915845088000001</v>
      </c>
      <c r="BT69" s="25">
        <v>12.489670244380866</v>
      </c>
      <c r="BU69" s="25">
        <v>9.111040555777846</v>
      </c>
      <c r="BV69" s="25">
        <v>9.5084074436864761</v>
      </c>
      <c r="BW69" s="25">
        <v>32.004253339000002</v>
      </c>
      <c r="BX69" s="25">
        <v>12.408058590380859</v>
      </c>
      <c r="BY69" s="25">
        <v>9.0515059904235127</v>
      </c>
      <c r="BZ69" s="25">
        <v>9.131888045772417</v>
      </c>
      <c r="CA69" s="25">
        <v>32.106844362000004</v>
      </c>
      <c r="CB69" s="25">
        <v>12.329340446538177</v>
      </c>
      <c r="CC69" s="25">
        <v>8.9940822004440371</v>
      </c>
      <c r="CD69" s="25">
        <v>8.8375023817234322</v>
      </c>
      <c r="CE69" s="25">
        <v>32.220942786000002</v>
      </c>
      <c r="CF69" s="25">
        <v>12.227524224492495</v>
      </c>
      <c r="CG69" s="25">
        <v>8.9198086839985855</v>
      </c>
      <c r="CH69" s="25">
        <v>8.5090295581131876</v>
      </c>
      <c r="CI69" s="25">
        <v>32.346823905999997</v>
      </c>
      <c r="CJ69" s="25">
        <v>12.113533925148875</v>
      </c>
      <c r="CK69" s="25">
        <v>8.8366543476579427</v>
      </c>
      <c r="CL69" s="25">
        <v>8.0417740588261672</v>
      </c>
      <c r="CM69" s="25">
        <v>32.480388298000001</v>
      </c>
      <c r="CN69" s="25">
        <v>12.00564066506537</v>
      </c>
      <c r="CO69" s="25">
        <v>8.7579477165714916</v>
      </c>
      <c r="CP69" s="25">
        <v>7.6073917357716034</v>
      </c>
      <c r="CQ69" s="25">
        <v>32.623189859999997</v>
      </c>
      <c r="CR69" s="25">
        <v>11.882949834027448</v>
      </c>
      <c r="CS69" s="25">
        <v>8.6684464634930514</v>
      </c>
      <c r="CT69" s="25">
        <v>7.1394852656458703</v>
      </c>
      <c r="CU69" s="25">
        <v>32.773899036000003</v>
      </c>
      <c r="CV69" s="25">
        <v>11.751461798720836</v>
      </c>
      <c r="CW69" s="25">
        <v>8.5725277723797237</v>
      </c>
      <c r="CX69" s="25">
        <v>6.6084688752980476</v>
      </c>
      <c r="CY69" s="25">
        <v>33.004386027000002</v>
      </c>
      <c r="CZ69" s="25">
        <v>11.401257064182342</v>
      </c>
      <c r="DA69" s="25">
        <v>8.3170582942611038</v>
      </c>
      <c r="DB69" s="25">
        <v>5.4609327570539001</v>
      </c>
      <c r="DC69" s="25">
        <v>33.174218099999997</v>
      </c>
      <c r="DD69" s="25">
        <v>11.102968835623596</v>
      </c>
      <c r="DE69" s="25">
        <v>8.0994611844468896</v>
      </c>
      <c r="DF69" s="25">
        <v>4.5728180549714388</v>
      </c>
      <c r="DG69" s="25">
        <v>33.262543239999999</v>
      </c>
      <c r="DH69" s="25">
        <v>10.886785624547915</v>
      </c>
      <c r="DI69" s="25">
        <v>7.9417585417790457</v>
      </c>
      <c r="DJ69" s="25">
        <v>3.9811033344199593</v>
      </c>
      <c r="DK69" s="25">
        <v>33.283798677</v>
      </c>
      <c r="DL69" s="25">
        <v>10.809470899802285</v>
      </c>
      <c r="DM69" s="25">
        <v>7.8853585264917596</v>
      </c>
      <c r="DN69" s="25">
        <v>3.8027850424588792</v>
      </c>
      <c r="DO69" s="27">
        <v>31.902963321000001</v>
      </c>
      <c r="DP69" s="27">
        <v>12.665661069046942</v>
      </c>
      <c r="DQ69" s="27">
        <v>9.2394234121385921</v>
      </c>
      <c r="DR69" s="27">
        <v>9.7387016439931138</v>
      </c>
      <c r="DS69" s="27">
        <v>31.992473784000001</v>
      </c>
      <c r="DT69" s="27">
        <v>12.559249802478087</v>
      </c>
      <c r="DU69" s="27">
        <v>9.1617978746880162</v>
      </c>
      <c r="DV69" s="27">
        <v>9.4209223511088069</v>
      </c>
      <c r="DW69" s="27">
        <v>32.008303896999998</v>
      </c>
      <c r="DX69" s="27">
        <v>12.48782447753514</v>
      </c>
      <c r="DY69" s="27">
        <v>9.1096940945615881</v>
      </c>
      <c r="DZ69" s="27">
        <v>9.2070657663012767</v>
      </c>
      <c r="EA69" s="27">
        <v>32.058374354999998</v>
      </c>
      <c r="EB69" s="27">
        <v>12.361055026544259</v>
      </c>
      <c r="EC69" s="27">
        <v>9.0172175450120715</v>
      </c>
      <c r="ED69" s="27">
        <v>8.8975345150370053</v>
      </c>
      <c r="EE69" s="27">
        <v>32.129882334000001</v>
      </c>
      <c r="EF69" s="27">
        <v>12.224304831463051</v>
      </c>
      <c r="EG69" s="27">
        <v>8.9174601816056231</v>
      </c>
      <c r="EH69" s="27">
        <v>8.6452275456423457</v>
      </c>
      <c r="EI69" s="27">
        <v>32.223504564000002</v>
      </c>
      <c r="EJ69" s="27">
        <v>12.085617825320899</v>
      </c>
      <c r="EK69" s="27">
        <v>8.8162899414954765</v>
      </c>
      <c r="EL69" s="27">
        <v>8.3484534384771329</v>
      </c>
      <c r="EM69" s="27">
        <v>32.324466436000002</v>
      </c>
      <c r="EN69" s="27">
        <v>11.945047345427568</v>
      </c>
      <c r="EO69" s="27">
        <v>8.7137457335065189</v>
      </c>
      <c r="EP69" s="27">
        <v>7.9262061963874295</v>
      </c>
      <c r="EQ69" s="27">
        <v>32.429561057999997</v>
      </c>
      <c r="ER69" s="27">
        <v>11.792279289506682</v>
      </c>
      <c r="ES69" s="27">
        <v>8.6023035636262737</v>
      </c>
      <c r="ET69" s="27">
        <v>7.5460900983243135</v>
      </c>
      <c r="EU69" s="27">
        <v>32.539277314000003</v>
      </c>
      <c r="EV69" s="27">
        <v>11.625220168149866</v>
      </c>
      <c r="EW69" s="27">
        <v>8.4804362604779495</v>
      </c>
      <c r="EX69" s="27">
        <v>7.1882155891538773</v>
      </c>
      <c r="EY69" s="27">
        <v>32.656730080999999</v>
      </c>
      <c r="EZ69" s="27">
        <v>11.445043402172008</v>
      </c>
      <c r="FA69" s="27">
        <v>8.3489998182090499</v>
      </c>
      <c r="FB69" s="27">
        <v>6.7195833091261079</v>
      </c>
      <c r="FC69" s="27">
        <v>33.063358139000002</v>
      </c>
      <c r="FD69" s="27">
        <v>10.921621046346461</v>
      </c>
      <c r="FE69" s="27">
        <v>7.9671704969847452</v>
      </c>
      <c r="FF69" s="27">
        <v>5.1768113091967827</v>
      </c>
      <c r="FG69" s="27">
        <v>33.318681736000002</v>
      </c>
      <c r="FH69" s="27">
        <v>10.409352855426148</v>
      </c>
      <c r="FI69" s="27">
        <v>7.5934779837648909</v>
      </c>
      <c r="FJ69" s="27">
        <v>4.4530765129081935</v>
      </c>
      <c r="FK69" s="27">
        <v>33.440821546000002</v>
      </c>
      <c r="FL69" s="27">
        <v>10.489602171553827</v>
      </c>
      <c r="FM69" s="27">
        <v>7.6520187426085178</v>
      </c>
      <c r="FN69" s="27">
        <v>4.2252713129878536</v>
      </c>
      <c r="FO69" s="27">
        <v>33.471968187999998</v>
      </c>
      <c r="FP69" s="27">
        <v>10.297147823583762</v>
      </c>
      <c r="FQ69" s="27">
        <v>7.5116259752110013</v>
      </c>
      <c r="FR69" s="27">
        <v>4.5515370494490597</v>
      </c>
      <c r="FS69" s="28">
        <v>31.895102129000001</v>
      </c>
      <c r="FT69" s="28">
        <v>12.588464695205269</v>
      </c>
      <c r="FU69" s="28">
        <v>9.1831097321880026</v>
      </c>
      <c r="FV69" s="28">
        <v>9.740664307726874</v>
      </c>
      <c r="FW69" s="28">
        <v>31.979260716999999</v>
      </c>
      <c r="FX69" s="28">
        <v>12.427846236293144</v>
      </c>
      <c r="FY69" s="28">
        <v>9.0659408026229222</v>
      </c>
      <c r="FZ69" s="28">
        <v>9.4188215942316802</v>
      </c>
      <c r="GA69" s="28">
        <v>31.994762227999999</v>
      </c>
      <c r="GB69" s="28">
        <v>12.242384876569448</v>
      </c>
      <c r="GC69" s="28">
        <v>8.9306493227912185</v>
      </c>
      <c r="GD69" s="28">
        <v>9.2048462776104003</v>
      </c>
      <c r="GE69" s="28">
        <v>32.051107100000003</v>
      </c>
      <c r="GF69" s="28">
        <v>12.222500531884901</v>
      </c>
      <c r="GG69" s="28">
        <v>8.9161439701837324</v>
      </c>
      <c r="GH69" s="28">
        <v>8.8959464097799952</v>
      </c>
      <c r="GI69" s="28">
        <v>32.136785990999996</v>
      </c>
      <c r="GJ69" s="28">
        <v>12.129049792154207</v>
      </c>
      <c r="GK69" s="28">
        <v>8.8479729566185927</v>
      </c>
      <c r="GL69" s="28">
        <v>8.6500945512419634</v>
      </c>
      <c r="GM69" s="28">
        <v>32.255176030999998</v>
      </c>
      <c r="GN69" s="28">
        <v>11.97255121174922</v>
      </c>
      <c r="GO69" s="28">
        <v>8.7338094210654429</v>
      </c>
      <c r="GP69" s="28">
        <v>8.3580732300559077</v>
      </c>
      <c r="GQ69" s="28">
        <v>32.395104062000001</v>
      </c>
      <c r="GR69" s="28">
        <v>11.792402590733051</v>
      </c>
      <c r="GS69" s="28">
        <v>8.6023935101542488</v>
      </c>
      <c r="GT69" s="28">
        <v>7.9092999665345971</v>
      </c>
      <c r="GU69" s="28">
        <v>32.548247871000001</v>
      </c>
      <c r="GV69" s="28">
        <v>11.641560907580777</v>
      </c>
      <c r="GW69" s="28">
        <v>8.4923566023887709</v>
      </c>
      <c r="GX69" s="28">
        <v>7.5079188541419128</v>
      </c>
      <c r="GY69" s="28">
        <v>32.711693464999996</v>
      </c>
      <c r="GZ69" s="28">
        <v>11.471342764199042</v>
      </c>
      <c r="HA69" s="28">
        <v>8.368184836654768</v>
      </c>
      <c r="HB69" s="28">
        <v>7.1740931420617287</v>
      </c>
      <c r="HC69" s="28">
        <v>32.889079852000002</v>
      </c>
      <c r="HD69" s="28">
        <v>11.265218526382718</v>
      </c>
      <c r="HE69" s="28">
        <v>8.2178200749335186</v>
      </c>
      <c r="HF69" s="28">
        <v>6.776624726184572</v>
      </c>
      <c r="HG69" s="28">
        <v>33.471324416000002</v>
      </c>
      <c r="HH69" s="28">
        <v>10.223320297591773</v>
      </c>
      <c r="HI69" s="28">
        <v>7.4577698228639537</v>
      </c>
      <c r="HJ69" s="28">
        <v>4.6301988813160051</v>
      </c>
      <c r="HK69" s="28">
        <v>34.061400802999998</v>
      </c>
      <c r="HL69" s="28">
        <v>9.3072003223650057</v>
      </c>
      <c r="HM69" s="28">
        <v>6.7894730556210785</v>
      </c>
      <c r="HN69" s="28">
        <v>0.41135576032989718</v>
      </c>
      <c r="HO69" s="28">
        <v>34.317212550000001</v>
      </c>
      <c r="HP69" s="28">
        <v>8.4361851646305226</v>
      </c>
      <c r="HQ69" s="28">
        <v>6.1540796247667719</v>
      </c>
      <c r="HR69" s="28">
        <v>-2.7580293232064719</v>
      </c>
      <c r="HS69" s="28">
        <v>34.351804149000003</v>
      </c>
      <c r="HT69" s="28">
        <v>7.9878802340338559</v>
      </c>
      <c r="HU69" s="28">
        <v>5.827047419424197</v>
      </c>
      <c r="HV69" s="28">
        <v>-4.5825171121817831</v>
      </c>
      <c r="HW69" s="29">
        <v>31.882669912000001</v>
      </c>
      <c r="HX69" s="29">
        <v>12.591949876043532</v>
      </c>
      <c r="HY69" s="29">
        <v>9.1856521230870651</v>
      </c>
      <c r="HZ69" s="29">
        <v>9.7523216247038036</v>
      </c>
      <c r="IA69" s="29">
        <v>31.960825598</v>
      </c>
      <c r="IB69" s="29">
        <v>12.455208998981217</v>
      </c>
      <c r="IC69" s="29">
        <v>9.085901557045668</v>
      </c>
      <c r="ID69" s="29">
        <v>9.4203832885102372</v>
      </c>
      <c r="IE69" s="29">
        <v>31.96820426</v>
      </c>
      <c r="IF69" s="29">
        <v>12.284254499900397</v>
      </c>
      <c r="IG69" s="29">
        <v>8.9611926300811007</v>
      </c>
      <c r="IH69" s="29">
        <v>9.224593255673625</v>
      </c>
      <c r="II69" s="29">
        <v>32.014311497999998</v>
      </c>
      <c r="IJ69" s="29">
        <v>12.241062266458551</v>
      </c>
      <c r="IK69" s="29">
        <v>8.9296844971293652</v>
      </c>
      <c r="IL69" s="29">
        <v>8.9561463145078761</v>
      </c>
      <c r="IM69" s="29">
        <v>32.091275531999997</v>
      </c>
      <c r="IN69" s="29">
        <v>12.142648398337748</v>
      </c>
      <c r="IO69" s="29">
        <v>8.8578929505028228</v>
      </c>
      <c r="IP69" s="29">
        <v>8.7291594952057352</v>
      </c>
      <c r="IQ69" s="29">
        <v>32.192816458999999</v>
      </c>
      <c r="IR69" s="29">
        <v>11.977912431396442</v>
      </c>
      <c r="IS69" s="29">
        <v>8.7377203561564851</v>
      </c>
      <c r="IT69" s="29">
        <v>8.4834741572313632</v>
      </c>
      <c r="IU69" s="29">
        <v>32.313559359999999</v>
      </c>
      <c r="IV69" s="29">
        <v>11.788459386413249</v>
      </c>
      <c r="IW69" s="29">
        <v>8.599516997502235</v>
      </c>
      <c r="IX69" s="29">
        <v>8.1047947743940512</v>
      </c>
      <c r="IY69" s="29">
        <v>32.441651499000002</v>
      </c>
      <c r="IZ69" s="29">
        <v>11.623974031997713</v>
      </c>
      <c r="JA69" s="29">
        <v>8.4795272215042914</v>
      </c>
      <c r="JB69" s="29">
        <v>7.7860057792396447</v>
      </c>
      <c r="JC69" s="29">
        <v>32.587392700000002</v>
      </c>
      <c r="JD69" s="29">
        <v>11.441444575726543</v>
      </c>
      <c r="JE69" s="29">
        <v>8.3463745244217638</v>
      </c>
      <c r="JF69" s="29">
        <v>7.4456914984152718</v>
      </c>
      <c r="JG69" s="29">
        <v>32.801226643</v>
      </c>
      <c r="JH69" s="29">
        <v>11.057255573716875</v>
      </c>
      <c r="JI69" s="29">
        <v>8.0661139963290598</v>
      </c>
      <c r="JJ69" s="29">
        <v>6.3427622652652644</v>
      </c>
      <c r="JK69" s="29">
        <v>33.542817296000003</v>
      </c>
      <c r="JL69" s="29">
        <v>9.5654694773028552</v>
      </c>
      <c r="JM69" s="29">
        <v>6.9778768083946057</v>
      </c>
      <c r="JN69" s="29">
        <v>1.3758425551671891</v>
      </c>
      <c r="JO69" s="29">
        <v>33.832887186999997</v>
      </c>
      <c r="JP69" s="29">
        <v>8.5366415704990732</v>
      </c>
      <c r="JQ69" s="29">
        <v>6.227361174243053</v>
      </c>
      <c r="JR69" s="29">
        <v>-2.3617160324072586</v>
      </c>
      <c r="JS69" s="29">
        <v>33.835259020999999</v>
      </c>
      <c r="JT69" s="29">
        <v>7.8896001269578742</v>
      </c>
      <c r="JU69" s="29">
        <v>5.7553534496175622</v>
      </c>
      <c r="JV69" s="29">
        <v>-4.4111500241969424</v>
      </c>
      <c r="JW69" s="29">
        <v>33.652287639000001</v>
      </c>
      <c r="JX69" s="29">
        <v>8.0094530612834465</v>
      </c>
      <c r="JY69" s="29">
        <v>5.8427844965549758</v>
      </c>
      <c r="JZ69" s="29">
        <v>-3.3322971918424642</v>
      </c>
    </row>
    <row r="70" spans="1:286" ht="15" thickBot="1" x14ac:dyDescent="0.4">
      <c r="A70" s="2"/>
      <c r="B70" s="74" t="s">
        <v>538</v>
      </c>
      <c r="C70" s="74" t="s">
        <v>539</v>
      </c>
      <c r="D70" s="74" t="s">
        <v>867</v>
      </c>
      <c r="E70" s="87">
        <v>372937</v>
      </c>
      <c r="F70" s="84">
        <v>406428</v>
      </c>
      <c r="G70" s="22">
        <v>20.237542287</v>
      </c>
      <c r="H70" s="22">
        <v>9.8832320613325884</v>
      </c>
      <c r="I70" s="22">
        <v>7.1032734795804551</v>
      </c>
      <c r="J70" s="22">
        <v>10.168027959141089</v>
      </c>
      <c r="K70" s="22">
        <v>20.316754768999999</v>
      </c>
      <c r="L70" s="22">
        <v>9.7229586561134962</v>
      </c>
      <c r="M70" s="22">
        <v>6.9880818275267709</v>
      </c>
      <c r="N70" s="22">
        <v>9.4815320145315383</v>
      </c>
      <c r="O70" s="22">
        <v>20.393298248000001</v>
      </c>
      <c r="P70" s="22">
        <v>9.6505136690495945</v>
      </c>
      <c r="Q70" s="22">
        <v>6.9360141889095539</v>
      </c>
      <c r="R70" s="22">
        <v>9.4547307454571623</v>
      </c>
      <c r="S70" s="22">
        <v>20.455206402000002</v>
      </c>
      <c r="T70" s="22">
        <v>9.5188366060139042</v>
      </c>
      <c r="U70" s="22">
        <v>6.8413752910342422</v>
      </c>
      <c r="V70" s="22">
        <v>9.2120491641187741</v>
      </c>
      <c r="W70" s="22">
        <v>20.534483085000002</v>
      </c>
      <c r="X70" s="22">
        <v>9.4237892246817214</v>
      </c>
      <c r="Y70" s="22">
        <v>6.7730628666238175</v>
      </c>
      <c r="Z70" s="22">
        <v>9.1516943230676535</v>
      </c>
      <c r="AA70" s="22">
        <v>20.635506972000002</v>
      </c>
      <c r="AB70" s="22">
        <v>9.2418692821733064</v>
      </c>
      <c r="AC70" s="22">
        <v>6.6423134220081677</v>
      </c>
      <c r="AD70" s="22">
        <v>8.7783381682422377</v>
      </c>
      <c r="AE70" s="22">
        <v>20.757956939</v>
      </c>
      <c r="AF70" s="22">
        <v>9.1075592990114007</v>
      </c>
      <c r="AG70" s="22">
        <v>6.5457821925969428</v>
      </c>
      <c r="AH70" s="22">
        <v>8.492850315382297</v>
      </c>
      <c r="AI70" s="22">
        <v>20.898488408999999</v>
      </c>
      <c r="AJ70" s="22">
        <v>8.9665307110189083</v>
      </c>
      <c r="AK70" s="22">
        <v>6.4444221696071891</v>
      </c>
      <c r="AL70" s="22">
        <v>8.2560675547987881</v>
      </c>
      <c r="AM70" s="22">
        <v>21.055291171</v>
      </c>
      <c r="AN70" s="22">
        <v>8.8093043155920014</v>
      </c>
      <c r="AO70" s="22">
        <v>6.3314204634856193</v>
      </c>
      <c r="AP70" s="22">
        <v>7.9047550596042626</v>
      </c>
      <c r="AQ70" s="22">
        <v>21.230269323000002</v>
      </c>
      <c r="AR70" s="22">
        <v>8.6285127674233966</v>
      </c>
      <c r="AS70" s="22">
        <v>6.2014820180996484</v>
      </c>
      <c r="AT70" s="22">
        <v>7.4280780740002488</v>
      </c>
      <c r="AU70" s="22">
        <v>22.175330181</v>
      </c>
      <c r="AV70" s="22">
        <v>7.9909768669272534</v>
      </c>
      <c r="AW70" s="22">
        <v>5.7432724135723525</v>
      </c>
      <c r="AX70" s="22">
        <v>5.303214251535957</v>
      </c>
      <c r="AY70" s="22">
        <v>23.101257121</v>
      </c>
      <c r="AZ70" s="22">
        <v>7.5169994830003324</v>
      </c>
      <c r="BA70" s="22">
        <v>5.4026155353086773</v>
      </c>
      <c r="BB70" s="22">
        <v>3.4672200320935858</v>
      </c>
      <c r="BC70" s="22">
        <v>23.648925891000001</v>
      </c>
      <c r="BD70" s="22">
        <v>8.3755902501875941</v>
      </c>
      <c r="BE70" s="22">
        <v>6.0197016250135871</v>
      </c>
      <c r="BF70" s="22">
        <v>2.2170241059912783</v>
      </c>
      <c r="BG70" s="22">
        <v>23.997312272000002</v>
      </c>
      <c r="BH70" s="22">
        <v>9.2067441262562131</v>
      </c>
      <c r="BI70" s="22">
        <v>6.6170682808495194</v>
      </c>
      <c r="BJ70" s="22">
        <v>1.450095219740497</v>
      </c>
      <c r="BK70" s="25">
        <v>20.249714843</v>
      </c>
      <c r="BL70" s="25">
        <v>9.9244057938328556</v>
      </c>
      <c r="BM70" s="25">
        <v>7.1328658518236141</v>
      </c>
      <c r="BN70" s="25">
        <v>10.532633010458952</v>
      </c>
      <c r="BO70" s="25">
        <v>20.332692256000001</v>
      </c>
      <c r="BP70" s="25">
        <v>9.8366561472837084</v>
      </c>
      <c r="BQ70" s="25">
        <v>7.0697984530913951</v>
      </c>
      <c r="BR70" s="25">
        <v>10.162471520187948</v>
      </c>
      <c r="BS70" s="25">
        <v>20.409809964000001</v>
      </c>
      <c r="BT70" s="25">
        <v>9.7941628966176513</v>
      </c>
      <c r="BU70" s="25">
        <v>7.0392577171616688</v>
      </c>
      <c r="BV70" s="25">
        <v>10.050122679804561</v>
      </c>
      <c r="BW70" s="25">
        <v>20.481059334000001</v>
      </c>
      <c r="BX70" s="25">
        <v>9.703663868962165</v>
      </c>
      <c r="BY70" s="25">
        <v>6.9742142840940486</v>
      </c>
      <c r="BZ70" s="25">
        <v>9.7637899521641653</v>
      </c>
      <c r="CA70" s="25">
        <v>20.56398703</v>
      </c>
      <c r="CB70" s="25">
        <v>9.6491683137918365</v>
      </c>
      <c r="CC70" s="25">
        <v>6.9350472555962677</v>
      </c>
      <c r="CD70" s="25">
        <v>9.6841889532757701</v>
      </c>
      <c r="CE70" s="25">
        <v>20.662782101000001</v>
      </c>
      <c r="CF70" s="25">
        <v>9.562065580444191</v>
      </c>
      <c r="CG70" s="25">
        <v>6.8724448061194439</v>
      </c>
      <c r="CH70" s="25">
        <v>9.3257801323681893</v>
      </c>
      <c r="CI70" s="25">
        <v>20.779162677999999</v>
      </c>
      <c r="CJ70" s="25">
        <v>9.4741920568990103</v>
      </c>
      <c r="CK70" s="25">
        <v>6.8092883745510839</v>
      </c>
      <c r="CL70" s="25">
        <v>9.0429845236741944</v>
      </c>
      <c r="CM70" s="25">
        <v>20.910722447000001</v>
      </c>
      <c r="CN70" s="25">
        <v>9.3945219433131921</v>
      </c>
      <c r="CO70" s="25">
        <v>6.7520278952425556</v>
      </c>
      <c r="CP70" s="25">
        <v>8.802045021507098</v>
      </c>
      <c r="CQ70" s="25">
        <v>21.052025042</v>
      </c>
      <c r="CR70" s="25">
        <v>9.2983452200063219</v>
      </c>
      <c r="CS70" s="25">
        <v>6.6829037905186084</v>
      </c>
      <c r="CT70" s="25">
        <v>8.4449810965110714</v>
      </c>
      <c r="CU70" s="25">
        <v>21.202611619999999</v>
      </c>
      <c r="CV70" s="25">
        <v>9.1913086133807944</v>
      </c>
      <c r="CW70" s="25">
        <v>6.6059744738265467</v>
      </c>
      <c r="CX70" s="25">
        <v>8.031699119028497</v>
      </c>
      <c r="CY70" s="25">
        <v>21.890902860000001</v>
      </c>
      <c r="CZ70" s="25">
        <v>8.7458159664067914</v>
      </c>
      <c r="DA70" s="25">
        <v>6.2857901368646294</v>
      </c>
      <c r="DB70" s="25">
        <v>6.3755849300487597</v>
      </c>
      <c r="DC70" s="25">
        <v>22.420945383999999</v>
      </c>
      <c r="DD70" s="25">
        <v>8.2753655457603301</v>
      </c>
      <c r="DE70" s="25">
        <v>5.9476681565551939</v>
      </c>
      <c r="DF70" s="25">
        <v>4.9929292431019974</v>
      </c>
      <c r="DG70" s="25">
        <v>22.644506009000001</v>
      </c>
      <c r="DH70" s="25">
        <v>9.0703289626465242</v>
      </c>
      <c r="DI70" s="25">
        <v>6.5190240168002669</v>
      </c>
      <c r="DJ70" s="25">
        <v>4.368007872160355</v>
      </c>
      <c r="DK70" s="25">
        <v>22.793228708000001</v>
      </c>
      <c r="DL70" s="25">
        <v>9.9023728936777964</v>
      </c>
      <c r="DM70" s="25">
        <v>7.117030372662704</v>
      </c>
      <c r="DN70" s="25">
        <v>4.1861184155628202</v>
      </c>
      <c r="DO70" s="27">
        <v>20.237594004999998</v>
      </c>
      <c r="DP70" s="27">
        <v>9.9185417069189015</v>
      </c>
      <c r="DQ70" s="27">
        <v>7.1286512170969027</v>
      </c>
      <c r="DR70" s="27">
        <v>10.178697200943679</v>
      </c>
      <c r="DS70" s="27">
        <v>20.316909877000001</v>
      </c>
      <c r="DT70" s="27">
        <v>9.7814390775988596</v>
      </c>
      <c r="DU70" s="27">
        <v>7.0301128579056789</v>
      </c>
      <c r="DV70" s="27">
        <v>9.5054125290239853</v>
      </c>
      <c r="DW70" s="27">
        <v>20.402493445000001</v>
      </c>
      <c r="DX70" s="27">
        <v>9.6833616451545179</v>
      </c>
      <c r="DY70" s="27">
        <v>6.9596226761003859</v>
      </c>
      <c r="DZ70" s="27">
        <v>9.4885587609682709</v>
      </c>
      <c r="EA70" s="27">
        <v>20.465044155000001</v>
      </c>
      <c r="EB70" s="27">
        <v>9.4950730707215172</v>
      </c>
      <c r="EC70" s="27">
        <v>6.8242959703245818</v>
      </c>
      <c r="ED70" s="27">
        <v>9.2563799294814473</v>
      </c>
      <c r="EE70" s="27">
        <v>20.544016959</v>
      </c>
      <c r="EF70" s="27">
        <v>9.417590453840285</v>
      </c>
      <c r="EG70" s="27">
        <v>6.7686076879686237</v>
      </c>
      <c r="EH70" s="27">
        <v>9.2061752601771332</v>
      </c>
      <c r="EI70" s="27">
        <v>20.641278908</v>
      </c>
      <c r="EJ70" s="27">
        <v>9.2611490002153722</v>
      </c>
      <c r="EK70" s="27">
        <v>6.6561701349753557</v>
      </c>
      <c r="EL70" s="27">
        <v>8.8477070817589336</v>
      </c>
      <c r="EM70" s="27">
        <v>20.757216063000001</v>
      </c>
      <c r="EN70" s="27">
        <v>9.1467264760542939</v>
      </c>
      <c r="EO70" s="27">
        <v>6.5739324139245703</v>
      </c>
      <c r="EP70" s="27">
        <v>8.5764057648788228</v>
      </c>
      <c r="EQ70" s="27">
        <v>20.888747555999998</v>
      </c>
      <c r="ER70" s="27">
        <v>9.0370319847392704</v>
      </c>
      <c r="ES70" s="27">
        <v>6.4950928231734233</v>
      </c>
      <c r="ET70" s="27">
        <v>8.3535031454064548</v>
      </c>
      <c r="EU70" s="27">
        <v>21.033108603999999</v>
      </c>
      <c r="EV70" s="27">
        <v>8.895435315465118</v>
      </c>
      <c r="EW70" s="27">
        <v>6.3933245089812347</v>
      </c>
      <c r="EX70" s="27">
        <v>8.0234783246559651</v>
      </c>
      <c r="EY70" s="27">
        <v>21.189382651999999</v>
      </c>
      <c r="EZ70" s="27">
        <v>8.7346890808428057</v>
      </c>
      <c r="FA70" s="27">
        <v>6.2777930251256251</v>
      </c>
      <c r="FB70" s="27">
        <v>7.6148724247278956</v>
      </c>
      <c r="FC70" s="27">
        <v>22.037222919000001</v>
      </c>
      <c r="FD70" s="27">
        <v>8.3705548481131693</v>
      </c>
      <c r="FE70" s="27">
        <v>6.0160825823975355</v>
      </c>
      <c r="FF70" s="27">
        <v>5.6965272538677478</v>
      </c>
      <c r="FG70" s="27">
        <v>22.776960222</v>
      </c>
      <c r="FH70" s="27">
        <v>8.0270223130905158</v>
      </c>
      <c r="FI70" s="27">
        <v>5.7691789854510889</v>
      </c>
      <c r="FJ70" s="27">
        <v>4.3411778984564435</v>
      </c>
      <c r="FK70" s="27">
        <v>23.119934517000001</v>
      </c>
      <c r="FL70" s="27">
        <v>8.8036343982399963</v>
      </c>
      <c r="FM70" s="27">
        <v>6.3273453822462047</v>
      </c>
      <c r="FN70" s="27">
        <v>3.8757621957523369</v>
      </c>
      <c r="FO70" s="27">
        <v>23.324195548999999</v>
      </c>
      <c r="FP70" s="27">
        <v>9.9709526736426408</v>
      </c>
      <c r="FQ70" s="27">
        <v>7.1663200108333625</v>
      </c>
      <c r="FR70" s="27">
        <v>3.8686686963649137</v>
      </c>
      <c r="FS70" s="28">
        <v>20.242636349000001</v>
      </c>
      <c r="FT70" s="28">
        <v>9.8845260915387865</v>
      </c>
      <c r="FU70" s="28">
        <v>7.1042035245686144</v>
      </c>
      <c r="FV70" s="28">
        <v>10.187923361894486</v>
      </c>
      <c r="FW70" s="28">
        <v>20.328768263000001</v>
      </c>
      <c r="FX70" s="28">
        <v>9.7185347981818992</v>
      </c>
      <c r="FY70" s="28">
        <v>6.9849023137272432</v>
      </c>
      <c r="FZ70" s="28">
        <v>9.5255269043648152</v>
      </c>
      <c r="GA70" s="28">
        <v>20.411062097999999</v>
      </c>
      <c r="GB70" s="28">
        <v>9.6228593808562923</v>
      </c>
      <c r="GC70" s="28">
        <v>6.9161385074825548</v>
      </c>
      <c r="GD70" s="28">
        <v>9.5224198633431829</v>
      </c>
      <c r="GE70" s="28">
        <v>20.483416980000001</v>
      </c>
      <c r="GF70" s="28">
        <v>9.5060550383238738</v>
      </c>
      <c r="GG70" s="28">
        <v>6.8321889266711846</v>
      </c>
      <c r="GH70" s="28">
        <v>9.3046627865488656</v>
      </c>
      <c r="GI70" s="28">
        <v>20.577535851</v>
      </c>
      <c r="GJ70" s="28">
        <v>9.3864486890516101</v>
      </c>
      <c r="GK70" s="28">
        <v>6.7462254884454351</v>
      </c>
      <c r="GL70" s="28">
        <v>9.2751697247001168</v>
      </c>
      <c r="GM70" s="28">
        <v>20.708284575</v>
      </c>
      <c r="GN70" s="28">
        <v>9.2018647696920279</v>
      </c>
      <c r="GO70" s="28">
        <v>6.6135613912141542</v>
      </c>
      <c r="GP70" s="28">
        <v>8.935481650690086</v>
      </c>
      <c r="GQ70" s="28">
        <v>20.876412811000002</v>
      </c>
      <c r="GR70" s="28">
        <v>9.0413394599261245</v>
      </c>
      <c r="GS70" s="28">
        <v>6.4981886904027721</v>
      </c>
      <c r="GT70" s="28">
        <v>8.6675556294625107</v>
      </c>
      <c r="GU70" s="28">
        <v>21.077524522000001</v>
      </c>
      <c r="GV70" s="28">
        <v>8.8660104446013026</v>
      </c>
      <c r="GW70" s="28">
        <v>6.3721762749268338</v>
      </c>
      <c r="GX70" s="28">
        <v>8.4416484642981438</v>
      </c>
      <c r="GY70" s="28">
        <v>21.307323441000001</v>
      </c>
      <c r="GZ70" s="28">
        <v>8.6917235549358534</v>
      </c>
      <c r="HA70" s="28">
        <v>6.2469128556813462</v>
      </c>
      <c r="HB70" s="28">
        <v>8.0831712045656001</v>
      </c>
      <c r="HC70" s="28">
        <v>21.567470443000001</v>
      </c>
      <c r="HD70" s="28">
        <v>8.4508544977274038</v>
      </c>
      <c r="HE70" s="28">
        <v>6.0737955216450112</v>
      </c>
      <c r="HF70" s="28">
        <v>7.6314342908480359</v>
      </c>
      <c r="HG70" s="28">
        <v>22.960286620000002</v>
      </c>
      <c r="HH70" s="28">
        <v>7.8143952303628152</v>
      </c>
      <c r="HI70" s="28">
        <v>5.6163597145478628</v>
      </c>
      <c r="HJ70" s="28">
        <v>4.9373597542210916</v>
      </c>
      <c r="HK70" s="28">
        <v>24.374226975999999</v>
      </c>
      <c r="HL70" s="28">
        <v>6.5655560097105914</v>
      </c>
      <c r="HM70" s="28">
        <v>4.7187943774932579</v>
      </c>
      <c r="HN70" s="28">
        <v>0.42623957628897102</v>
      </c>
      <c r="HO70" s="28">
        <v>25.225410381</v>
      </c>
      <c r="HP70" s="28">
        <v>6.691708426452613</v>
      </c>
      <c r="HQ70" s="28">
        <v>4.8094626032991137</v>
      </c>
      <c r="HR70" s="28">
        <v>-4.9014435680740007</v>
      </c>
      <c r="HS70" s="28">
        <v>25.664376903000001</v>
      </c>
      <c r="HT70" s="28">
        <v>7.0156680258879645</v>
      </c>
      <c r="HU70" s="28">
        <v>5.0422987460552688</v>
      </c>
      <c r="HV70" s="28">
        <v>-8.0733814412821019</v>
      </c>
      <c r="HW70" s="29">
        <v>20.269118983999999</v>
      </c>
      <c r="HX70" s="29">
        <v>9.8842920326682595</v>
      </c>
      <c r="HY70" s="29">
        <v>7.1040353018498354</v>
      </c>
      <c r="HZ70" s="29">
        <v>10.180467808087013</v>
      </c>
      <c r="IA70" s="29">
        <v>20.366786637000001</v>
      </c>
      <c r="IB70" s="29">
        <v>9.6829854090974496</v>
      </c>
      <c r="IC70" s="29">
        <v>6.9593522678382262</v>
      </c>
      <c r="ID70" s="29">
        <v>9.484424654585764</v>
      </c>
      <c r="IE70" s="29">
        <v>20.426052212999998</v>
      </c>
      <c r="IF70" s="29">
        <v>9.5461307236158124</v>
      </c>
      <c r="IG70" s="29">
        <v>6.8609921107655838</v>
      </c>
      <c r="IH70" s="29">
        <v>9.4681186391105303</v>
      </c>
      <c r="II70" s="29">
        <v>20.502752616999999</v>
      </c>
      <c r="IJ70" s="29">
        <v>9.3289638919035447</v>
      </c>
      <c r="IK70" s="29">
        <v>6.7049100328812106</v>
      </c>
      <c r="IL70" s="29">
        <v>9.2556341996283766</v>
      </c>
      <c r="IM70" s="29">
        <v>20.601736658</v>
      </c>
      <c r="IN70" s="29">
        <v>9.0909123822817826</v>
      </c>
      <c r="IO70" s="29">
        <v>6.5338177257718737</v>
      </c>
      <c r="IP70" s="29">
        <v>9.2359589341453088</v>
      </c>
      <c r="IQ70" s="29">
        <v>20.749198763999999</v>
      </c>
      <c r="IR70" s="29">
        <v>8.8593001999863787</v>
      </c>
      <c r="IS70" s="29">
        <v>6.3673534899999096</v>
      </c>
      <c r="IT70" s="29">
        <v>8.9152963584950413</v>
      </c>
      <c r="IU70" s="29">
        <v>20.950537190999999</v>
      </c>
      <c r="IV70" s="29">
        <v>8.8243842761449596</v>
      </c>
      <c r="IW70" s="29">
        <v>6.342258728053749</v>
      </c>
      <c r="IX70" s="29">
        <v>8.6620776010322675</v>
      </c>
      <c r="IY70" s="29">
        <v>21.193588554000002</v>
      </c>
      <c r="IZ70" s="29">
        <v>8.7637559043353122</v>
      </c>
      <c r="JA70" s="29">
        <v>6.2986839234844485</v>
      </c>
      <c r="JB70" s="29">
        <v>8.2753415386324498</v>
      </c>
      <c r="JC70" s="29">
        <v>21.48068284</v>
      </c>
      <c r="JD70" s="29">
        <v>8.6569479621712571</v>
      </c>
      <c r="JE70" s="29">
        <v>6.221918952443164</v>
      </c>
      <c r="JF70" s="29">
        <v>7.7624862128992191</v>
      </c>
      <c r="JG70" s="29">
        <v>21.836729498</v>
      </c>
      <c r="JH70" s="29">
        <v>8.4656557694155961</v>
      </c>
      <c r="JI70" s="29">
        <v>6.0844334870387558</v>
      </c>
      <c r="JJ70" s="29">
        <v>6.9652365954154458</v>
      </c>
      <c r="JK70" s="29">
        <v>23.271754334000001</v>
      </c>
      <c r="JL70" s="29">
        <v>7.0401143111039683</v>
      </c>
      <c r="JM70" s="29">
        <v>5.0598687725781195</v>
      </c>
      <c r="JN70" s="29">
        <v>2.3228999291734667</v>
      </c>
      <c r="JO70" s="29">
        <v>24.420339667</v>
      </c>
      <c r="JP70" s="29">
        <v>6.2219677517028735</v>
      </c>
      <c r="JQ70" s="29">
        <v>4.4718507313402807</v>
      </c>
      <c r="JR70" s="29">
        <v>-2.2232762720633374</v>
      </c>
      <c r="JS70" s="29">
        <v>25.031746287000001</v>
      </c>
      <c r="JT70" s="29">
        <v>7.7435745873516799</v>
      </c>
      <c r="JU70" s="29">
        <v>5.5654595239840887</v>
      </c>
      <c r="JV70" s="29">
        <v>-5.3798535547627822</v>
      </c>
      <c r="JW70" s="29">
        <v>25.174665278999999</v>
      </c>
      <c r="JX70" s="29">
        <v>7.4338312099887043</v>
      </c>
      <c r="JY70" s="29">
        <v>5.3428408599433856</v>
      </c>
      <c r="JZ70" s="29">
        <v>-6.5304095950339871</v>
      </c>
    </row>
    <row r="71" spans="1:286" ht="15" thickBot="1" x14ac:dyDescent="0.4">
      <c r="A71" s="2"/>
      <c r="B71" s="74" t="s">
        <v>540</v>
      </c>
      <c r="C71" s="74" t="s">
        <v>456</v>
      </c>
      <c r="D71" s="74" t="s">
        <v>861</v>
      </c>
      <c r="E71" s="87">
        <v>384064</v>
      </c>
      <c r="F71" s="84">
        <v>398635</v>
      </c>
      <c r="G71" s="22">
        <v>2.6914375645502386</v>
      </c>
      <c r="H71" s="22">
        <v>0.43657758276824887</v>
      </c>
      <c r="I71" s="22">
        <v>0.31847726837580376</v>
      </c>
      <c r="J71" s="22">
        <v>2.6914375645502386</v>
      </c>
      <c r="K71" s="22">
        <v>2.6914375645502386</v>
      </c>
      <c r="L71" s="22">
        <v>0.43657758276824887</v>
      </c>
      <c r="M71" s="22">
        <v>0.31847726837580376</v>
      </c>
      <c r="N71" s="22">
        <v>2.6914375645502386</v>
      </c>
      <c r="O71" s="22">
        <v>2.6914375645502386</v>
      </c>
      <c r="P71" s="22">
        <v>0.43657758276824887</v>
      </c>
      <c r="Q71" s="22">
        <v>0.31847726837580376</v>
      </c>
      <c r="R71" s="22">
        <v>2.6914375645502386</v>
      </c>
      <c r="S71" s="22">
        <v>2.6914375645502386</v>
      </c>
      <c r="T71" s="22">
        <v>0.43657758276824887</v>
      </c>
      <c r="U71" s="22">
        <v>0.31847726837580376</v>
      </c>
      <c r="V71" s="22">
        <v>2.6914375645502386</v>
      </c>
      <c r="W71" s="22">
        <v>2.6914375645502386</v>
      </c>
      <c r="X71" s="22">
        <v>0.43657758276824887</v>
      </c>
      <c r="Y71" s="22">
        <v>0.31847726837580376</v>
      </c>
      <c r="Z71" s="22">
        <v>2.6914375645502386</v>
      </c>
      <c r="AA71" s="22">
        <v>2.6914375645502386</v>
      </c>
      <c r="AB71" s="22">
        <v>0.43657758276824887</v>
      </c>
      <c r="AC71" s="22">
        <v>0.31847726837580376</v>
      </c>
      <c r="AD71" s="22">
        <v>2.6914375645502386</v>
      </c>
      <c r="AE71" s="22">
        <v>2.6914375645502386</v>
      </c>
      <c r="AF71" s="22">
        <v>0.43657758276824887</v>
      </c>
      <c r="AG71" s="22">
        <v>0.31847726837580376</v>
      </c>
      <c r="AH71" s="22">
        <v>2.6914375645502386</v>
      </c>
      <c r="AI71" s="22">
        <v>2.6914375645502386</v>
      </c>
      <c r="AJ71" s="22">
        <v>0.43657758276824887</v>
      </c>
      <c r="AK71" s="22">
        <v>0.31847726837580376</v>
      </c>
      <c r="AL71" s="22">
        <v>2.6914375645502386</v>
      </c>
      <c r="AM71" s="22">
        <v>2.6914375645502386</v>
      </c>
      <c r="AN71" s="22">
        <v>0.43657758276824887</v>
      </c>
      <c r="AO71" s="22">
        <v>0.31847726837580376</v>
      </c>
      <c r="AP71" s="22">
        <v>2.6914375645502386</v>
      </c>
      <c r="AQ71" s="22">
        <v>2.6914375645502386</v>
      </c>
      <c r="AR71" s="22">
        <v>0.43657758276824887</v>
      </c>
      <c r="AS71" s="22">
        <v>0.31847726837580376</v>
      </c>
      <c r="AT71" s="22">
        <v>2.6914375645502386</v>
      </c>
      <c r="AU71" s="22">
        <v>2.6914375645502386</v>
      </c>
      <c r="AV71" s="22">
        <v>0.43657758276824887</v>
      </c>
      <c r="AW71" s="22">
        <v>0.31847726837580376</v>
      </c>
      <c r="AX71" s="22">
        <v>2.6914375645502386</v>
      </c>
      <c r="AY71" s="22">
        <v>2.6914375645502386</v>
      </c>
      <c r="AZ71" s="22">
        <v>0.43657758276824887</v>
      </c>
      <c r="BA71" s="22">
        <v>0.31847726837580376</v>
      </c>
      <c r="BB71" s="22">
        <v>2.6914375645502386</v>
      </c>
      <c r="BC71" s="22">
        <v>2.6914375645502386</v>
      </c>
      <c r="BD71" s="22">
        <v>0.43657758276824887</v>
      </c>
      <c r="BE71" s="22">
        <v>0.31847726837580376</v>
      </c>
      <c r="BF71" s="22">
        <v>2.6914375645502386</v>
      </c>
      <c r="BG71" s="22">
        <v>2.6914375645502386</v>
      </c>
      <c r="BH71" s="22">
        <v>0.43657758276824887</v>
      </c>
      <c r="BI71" s="22">
        <v>0.31847726837580376</v>
      </c>
      <c r="BJ71" s="22">
        <v>2.6914375645502386</v>
      </c>
      <c r="BK71" s="25">
        <v>2.6914375645502386</v>
      </c>
      <c r="BL71" s="25">
        <v>0.43657758276824887</v>
      </c>
      <c r="BM71" s="25">
        <v>0.31847726837580376</v>
      </c>
      <c r="BN71" s="25">
        <v>2.6914375645502386</v>
      </c>
      <c r="BO71" s="25">
        <v>2.6914375645502386</v>
      </c>
      <c r="BP71" s="25">
        <v>0.43657758276824887</v>
      </c>
      <c r="BQ71" s="25">
        <v>0.31847726837580376</v>
      </c>
      <c r="BR71" s="25">
        <v>2.6914375645502386</v>
      </c>
      <c r="BS71" s="25">
        <v>2.6914375645502386</v>
      </c>
      <c r="BT71" s="25">
        <v>0.43657758276824887</v>
      </c>
      <c r="BU71" s="25">
        <v>0.31847726837580376</v>
      </c>
      <c r="BV71" s="25">
        <v>2.6914375645502386</v>
      </c>
      <c r="BW71" s="25">
        <v>2.6914375645502386</v>
      </c>
      <c r="BX71" s="25">
        <v>0.43657758276824887</v>
      </c>
      <c r="BY71" s="25">
        <v>0.31847726837580376</v>
      </c>
      <c r="BZ71" s="25">
        <v>2.6914375645502386</v>
      </c>
      <c r="CA71" s="25">
        <v>2.6914375645502386</v>
      </c>
      <c r="CB71" s="25">
        <v>0.43657758276824887</v>
      </c>
      <c r="CC71" s="25">
        <v>0.31847726837580376</v>
      </c>
      <c r="CD71" s="25">
        <v>2.6914375645502386</v>
      </c>
      <c r="CE71" s="25">
        <v>2.6914375645502386</v>
      </c>
      <c r="CF71" s="25">
        <v>0.43657758276824887</v>
      </c>
      <c r="CG71" s="25">
        <v>0.31847726837580376</v>
      </c>
      <c r="CH71" s="25">
        <v>2.6914375645502386</v>
      </c>
      <c r="CI71" s="25">
        <v>2.6914375645502386</v>
      </c>
      <c r="CJ71" s="25">
        <v>0.43657758276824887</v>
      </c>
      <c r="CK71" s="25">
        <v>0.31847726837580376</v>
      </c>
      <c r="CL71" s="25">
        <v>2.6914375645502386</v>
      </c>
      <c r="CM71" s="25">
        <v>2.6914375645502386</v>
      </c>
      <c r="CN71" s="25">
        <v>0.43657758276824887</v>
      </c>
      <c r="CO71" s="25">
        <v>0.31847726837580376</v>
      </c>
      <c r="CP71" s="25">
        <v>2.6914375645502386</v>
      </c>
      <c r="CQ71" s="25">
        <v>2.6914375645502386</v>
      </c>
      <c r="CR71" s="25">
        <v>0.43657758276824887</v>
      </c>
      <c r="CS71" s="25">
        <v>0.31847726837580376</v>
      </c>
      <c r="CT71" s="25">
        <v>2.6914375645502386</v>
      </c>
      <c r="CU71" s="25">
        <v>2.6914375645502386</v>
      </c>
      <c r="CV71" s="25">
        <v>0.43657758276824887</v>
      </c>
      <c r="CW71" s="25">
        <v>0.31847726837580376</v>
      </c>
      <c r="CX71" s="25">
        <v>2.6914375645502386</v>
      </c>
      <c r="CY71" s="25">
        <v>2.6914375645502386</v>
      </c>
      <c r="CZ71" s="25">
        <v>0.43657758276824887</v>
      </c>
      <c r="DA71" s="25">
        <v>0.31847726837580376</v>
      </c>
      <c r="DB71" s="25">
        <v>2.6914375645502386</v>
      </c>
      <c r="DC71" s="25">
        <v>2.6914375645502386</v>
      </c>
      <c r="DD71" s="25">
        <v>0.43657758276824887</v>
      </c>
      <c r="DE71" s="25">
        <v>0.31847726837580376</v>
      </c>
      <c r="DF71" s="25">
        <v>2.6914375645502386</v>
      </c>
      <c r="DG71" s="25">
        <v>2.6914375645502386</v>
      </c>
      <c r="DH71" s="25">
        <v>0.43657758276824887</v>
      </c>
      <c r="DI71" s="25">
        <v>0.31847726837580376</v>
      </c>
      <c r="DJ71" s="25">
        <v>2.6914375645502386</v>
      </c>
      <c r="DK71" s="25">
        <v>2.6914375645502386</v>
      </c>
      <c r="DL71" s="25">
        <v>0.43657758276824887</v>
      </c>
      <c r="DM71" s="25">
        <v>0.31847726837580376</v>
      </c>
      <c r="DN71" s="25">
        <v>2.6914375645502386</v>
      </c>
      <c r="DO71" s="27">
        <v>2.6914375645502386</v>
      </c>
      <c r="DP71" s="27">
        <v>0.43657758276824887</v>
      </c>
      <c r="DQ71" s="27">
        <v>0.31847726837580376</v>
      </c>
      <c r="DR71" s="27">
        <v>2.6914375645502386</v>
      </c>
      <c r="DS71" s="27">
        <v>2.6914375645502386</v>
      </c>
      <c r="DT71" s="27">
        <v>0.43657758276824887</v>
      </c>
      <c r="DU71" s="27">
        <v>0.31847726837580376</v>
      </c>
      <c r="DV71" s="27">
        <v>2.6914375645502386</v>
      </c>
      <c r="DW71" s="27">
        <v>2.6914375645502386</v>
      </c>
      <c r="DX71" s="27">
        <v>0.43657758276824887</v>
      </c>
      <c r="DY71" s="27">
        <v>0.31847726837580376</v>
      </c>
      <c r="DZ71" s="27">
        <v>2.6914375645502386</v>
      </c>
      <c r="EA71" s="27">
        <v>2.6914375645502386</v>
      </c>
      <c r="EB71" s="27">
        <v>0.43657758276824887</v>
      </c>
      <c r="EC71" s="27">
        <v>0.31847726837580376</v>
      </c>
      <c r="ED71" s="27">
        <v>2.6914375645502386</v>
      </c>
      <c r="EE71" s="27">
        <v>2.6914375645502386</v>
      </c>
      <c r="EF71" s="27">
        <v>0.43657758276824887</v>
      </c>
      <c r="EG71" s="27">
        <v>0.31847726837580376</v>
      </c>
      <c r="EH71" s="27">
        <v>2.6914375645502386</v>
      </c>
      <c r="EI71" s="27">
        <v>2.6914375645502386</v>
      </c>
      <c r="EJ71" s="27">
        <v>0.43657758276824887</v>
      </c>
      <c r="EK71" s="27">
        <v>0.31847726837580376</v>
      </c>
      <c r="EL71" s="27">
        <v>2.6914375645502386</v>
      </c>
      <c r="EM71" s="27">
        <v>2.6914375645502386</v>
      </c>
      <c r="EN71" s="27">
        <v>0.43657758276824887</v>
      </c>
      <c r="EO71" s="27">
        <v>0.31847726837580376</v>
      </c>
      <c r="EP71" s="27">
        <v>2.6914375645502386</v>
      </c>
      <c r="EQ71" s="27">
        <v>2.6914375645502386</v>
      </c>
      <c r="ER71" s="27">
        <v>0.43657758276824887</v>
      </c>
      <c r="ES71" s="27">
        <v>0.31847726837580376</v>
      </c>
      <c r="ET71" s="27">
        <v>2.6914375645502386</v>
      </c>
      <c r="EU71" s="27">
        <v>2.6914375645502386</v>
      </c>
      <c r="EV71" s="27">
        <v>0.43657758276824887</v>
      </c>
      <c r="EW71" s="27">
        <v>0.31847726837580376</v>
      </c>
      <c r="EX71" s="27">
        <v>2.6914375645502386</v>
      </c>
      <c r="EY71" s="27">
        <v>2.6914375645502386</v>
      </c>
      <c r="EZ71" s="27">
        <v>0.43657758276824887</v>
      </c>
      <c r="FA71" s="27">
        <v>0.31847726837580376</v>
      </c>
      <c r="FB71" s="27">
        <v>2.6914375645502386</v>
      </c>
      <c r="FC71" s="27">
        <v>2.6914375645502386</v>
      </c>
      <c r="FD71" s="27">
        <v>0.43657758276824887</v>
      </c>
      <c r="FE71" s="27">
        <v>0.31847726837580376</v>
      </c>
      <c r="FF71" s="27">
        <v>2.6914375645502386</v>
      </c>
      <c r="FG71" s="27">
        <v>2.6914375645502386</v>
      </c>
      <c r="FH71" s="27">
        <v>0.43657758276824887</v>
      </c>
      <c r="FI71" s="27">
        <v>0.31847726837580376</v>
      </c>
      <c r="FJ71" s="27">
        <v>2.6914375645502386</v>
      </c>
      <c r="FK71" s="27">
        <v>2.6914375645502386</v>
      </c>
      <c r="FL71" s="27">
        <v>0.43657758276824887</v>
      </c>
      <c r="FM71" s="27">
        <v>0.31847726837580376</v>
      </c>
      <c r="FN71" s="27">
        <v>2.6914375645502386</v>
      </c>
      <c r="FO71" s="27">
        <v>2.6914375645502386</v>
      </c>
      <c r="FP71" s="27">
        <v>0.43657758276824887</v>
      </c>
      <c r="FQ71" s="27">
        <v>0.31847726837580376</v>
      </c>
      <c r="FR71" s="27">
        <v>2.6914375645502386</v>
      </c>
      <c r="FS71" s="28">
        <v>2.6914375645502386</v>
      </c>
      <c r="FT71" s="28">
        <v>0.43657758276824887</v>
      </c>
      <c r="FU71" s="28">
        <v>0.31847726837580376</v>
      </c>
      <c r="FV71" s="28">
        <v>2.6914375645502386</v>
      </c>
      <c r="FW71" s="28">
        <v>2.6914375645502386</v>
      </c>
      <c r="FX71" s="28">
        <v>0.43657758276824887</v>
      </c>
      <c r="FY71" s="28">
        <v>0.31847726837580376</v>
      </c>
      <c r="FZ71" s="28">
        <v>2.6914375645502386</v>
      </c>
      <c r="GA71" s="28">
        <v>2.6914375645502386</v>
      </c>
      <c r="GB71" s="28">
        <v>0.43657758276824887</v>
      </c>
      <c r="GC71" s="28">
        <v>0.31847726837580376</v>
      </c>
      <c r="GD71" s="28">
        <v>2.6914375645502386</v>
      </c>
      <c r="GE71" s="28">
        <v>2.6914375645502386</v>
      </c>
      <c r="GF71" s="28">
        <v>0.43657758276824887</v>
      </c>
      <c r="GG71" s="28">
        <v>0.31847726837580376</v>
      </c>
      <c r="GH71" s="28">
        <v>2.6914375645502386</v>
      </c>
      <c r="GI71" s="28">
        <v>2.6914375645502386</v>
      </c>
      <c r="GJ71" s="28">
        <v>0.43657758276824887</v>
      </c>
      <c r="GK71" s="28">
        <v>0.31847726837580376</v>
      </c>
      <c r="GL71" s="28">
        <v>2.6914375645502386</v>
      </c>
      <c r="GM71" s="28">
        <v>2.6914375645502386</v>
      </c>
      <c r="GN71" s="28">
        <v>0.43657758276824887</v>
      </c>
      <c r="GO71" s="28">
        <v>0.31847726837580376</v>
      </c>
      <c r="GP71" s="28">
        <v>2.6914375645502386</v>
      </c>
      <c r="GQ71" s="28">
        <v>2.6914375645502386</v>
      </c>
      <c r="GR71" s="28">
        <v>0.43657758276824887</v>
      </c>
      <c r="GS71" s="28">
        <v>0.31847726837580376</v>
      </c>
      <c r="GT71" s="28">
        <v>2.6914375645502386</v>
      </c>
      <c r="GU71" s="28">
        <v>2.6914375645502386</v>
      </c>
      <c r="GV71" s="28">
        <v>0.43657758276824887</v>
      </c>
      <c r="GW71" s="28">
        <v>0.31847726837580376</v>
      </c>
      <c r="GX71" s="28">
        <v>2.6914375645502386</v>
      </c>
      <c r="GY71" s="28">
        <v>2.6914375645502386</v>
      </c>
      <c r="GZ71" s="28">
        <v>0.43657758276824887</v>
      </c>
      <c r="HA71" s="28">
        <v>0.31847726837580376</v>
      </c>
      <c r="HB71" s="28">
        <v>2.6914375645502386</v>
      </c>
      <c r="HC71" s="28">
        <v>2.6914375645502386</v>
      </c>
      <c r="HD71" s="28">
        <v>0.43657758276824887</v>
      </c>
      <c r="HE71" s="28">
        <v>0.31847726837580376</v>
      </c>
      <c r="HF71" s="28">
        <v>2.6914375645502386</v>
      </c>
      <c r="HG71" s="28">
        <v>2.6914375645502386</v>
      </c>
      <c r="HH71" s="28">
        <v>0.43657758276824887</v>
      </c>
      <c r="HI71" s="28">
        <v>0.31847726837580376</v>
      </c>
      <c r="HJ71" s="28">
        <v>2.6914375645502386</v>
      </c>
      <c r="HK71" s="28">
        <v>2.6914375645502386</v>
      </c>
      <c r="HL71" s="28">
        <v>0.43657758276824887</v>
      </c>
      <c r="HM71" s="28">
        <v>0.31847726837580376</v>
      </c>
      <c r="HN71" s="28">
        <v>2.6914375645502386</v>
      </c>
      <c r="HO71" s="28">
        <v>2.6914375645502386</v>
      </c>
      <c r="HP71" s="28">
        <v>0.43657758276824887</v>
      </c>
      <c r="HQ71" s="28">
        <v>0.31847726837580376</v>
      </c>
      <c r="HR71" s="28">
        <v>2.6914375645502386</v>
      </c>
      <c r="HS71" s="28">
        <v>2.6914375645502386</v>
      </c>
      <c r="HT71" s="28">
        <v>0.43657758276824887</v>
      </c>
      <c r="HU71" s="28">
        <v>0.31847726837580376</v>
      </c>
      <c r="HV71" s="28">
        <v>2.6914375645502386</v>
      </c>
      <c r="HW71" s="29">
        <v>2.6914375645502386</v>
      </c>
      <c r="HX71" s="29">
        <v>0.43657758276824887</v>
      </c>
      <c r="HY71" s="29">
        <v>0.31847726837580376</v>
      </c>
      <c r="HZ71" s="29">
        <v>2.6914375645502386</v>
      </c>
      <c r="IA71" s="29">
        <v>2.6914375645502386</v>
      </c>
      <c r="IB71" s="29">
        <v>0.43657758276824887</v>
      </c>
      <c r="IC71" s="29">
        <v>0.31847726837580376</v>
      </c>
      <c r="ID71" s="29">
        <v>2.6914375645502386</v>
      </c>
      <c r="IE71" s="29">
        <v>2.6914375645502386</v>
      </c>
      <c r="IF71" s="29">
        <v>0.43657758276824887</v>
      </c>
      <c r="IG71" s="29">
        <v>0.31847726837580376</v>
      </c>
      <c r="IH71" s="29">
        <v>2.6914375645502386</v>
      </c>
      <c r="II71" s="29">
        <v>2.6914375645502386</v>
      </c>
      <c r="IJ71" s="29">
        <v>0.43657758276824887</v>
      </c>
      <c r="IK71" s="29">
        <v>0.31847726837580376</v>
      </c>
      <c r="IL71" s="29">
        <v>2.6914375645502386</v>
      </c>
      <c r="IM71" s="29">
        <v>2.6914375645502386</v>
      </c>
      <c r="IN71" s="29">
        <v>0.43657758276824887</v>
      </c>
      <c r="IO71" s="29">
        <v>0.31847726837580376</v>
      </c>
      <c r="IP71" s="29">
        <v>2.6914375645502386</v>
      </c>
      <c r="IQ71" s="29">
        <v>2.6914375645502386</v>
      </c>
      <c r="IR71" s="29">
        <v>0.43657758276824887</v>
      </c>
      <c r="IS71" s="29">
        <v>0.31847726837580376</v>
      </c>
      <c r="IT71" s="29">
        <v>2.6914375645502386</v>
      </c>
      <c r="IU71" s="29">
        <v>2.6914375645502386</v>
      </c>
      <c r="IV71" s="29">
        <v>0.43657758276824887</v>
      </c>
      <c r="IW71" s="29">
        <v>0.31847726837580376</v>
      </c>
      <c r="IX71" s="29">
        <v>2.6914375645502386</v>
      </c>
      <c r="IY71" s="29">
        <v>2.6914375645502386</v>
      </c>
      <c r="IZ71" s="29">
        <v>0.43657758276824887</v>
      </c>
      <c r="JA71" s="29">
        <v>0.31847726837580376</v>
      </c>
      <c r="JB71" s="29">
        <v>2.6914375645502386</v>
      </c>
      <c r="JC71" s="29">
        <v>2.6914375645502386</v>
      </c>
      <c r="JD71" s="29">
        <v>0.43657758276824887</v>
      </c>
      <c r="JE71" s="29">
        <v>0.31847726837580376</v>
      </c>
      <c r="JF71" s="29">
        <v>2.6914375645502386</v>
      </c>
      <c r="JG71" s="29">
        <v>2.6914375645502386</v>
      </c>
      <c r="JH71" s="29">
        <v>0.43657758276824887</v>
      </c>
      <c r="JI71" s="29">
        <v>0.31847726837580376</v>
      </c>
      <c r="JJ71" s="29">
        <v>2.6914375645502386</v>
      </c>
      <c r="JK71" s="29">
        <v>2.6914375645502386</v>
      </c>
      <c r="JL71" s="29">
        <v>0.43657758276824887</v>
      </c>
      <c r="JM71" s="29">
        <v>0.31847726837580376</v>
      </c>
      <c r="JN71" s="29">
        <v>2.6914375645502386</v>
      </c>
      <c r="JO71" s="29">
        <v>2.6914375645502386</v>
      </c>
      <c r="JP71" s="29">
        <v>0.43657758276824887</v>
      </c>
      <c r="JQ71" s="29">
        <v>0.31847726837580376</v>
      </c>
      <c r="JR71" s="29">
        <v>2.6914375645502386</v>
      </c>
      <c r="JS71" s="29">
        <v>2.6914375645502386</v>
      </c>
      <c r="JT71" s="29">
        <v>0.43657758276824887</v>
      </c>
      <c r="JU71" s="29">
        <v>0.31847726837580376</v>
      </c>
      <c r="JV71" s="29">
        <v>2.6914375645502386</v>
      </c>
      <c r="JW71" s="29">
        <v>2.6914375645502386</v>
      </c>
      <c r="JX71" s="29">
        <v>0.43657758276824887</v>
      </c>
      <c r="JY71" s="29">
        <v>0.31847726837580376</v>
      </c>
      <c r="JZ71" s="29">
        <v>2.6914375645502386</v>
      </c>
    </row>
    <row r="72" spans="1:286" ht="15" thickBot="1" x14ac:dyDescent="0.4">
      <c r="A72" s="2"/>
      <c r="B72" s="74" t="s">
        <v>541</v>
      </c>
      <c r="C72" s="74" t="s">
        <v>542</v>
      </c>
      <c r="D72" s="74" t="s">
        <v>860</v>
      </c>
      <c r="E72" s="87">
        <v>352906</v>
      </c>
      <c r="F72" s="84">
        <v>559671</v>
      </c>
      <c r="G72" s="22">
        <v>22.448253770631577</v>
      </c>
      <c r="H72" s="22">
        <v>21.748243358103032</v>
      </c>
      <c r="I72" s="22">
        <v>15.630890716153587</v>
      </c>
      <c r="J72" s="22">
        <v>19.731977143350427</v>
      </c>
      <c r="K72" s="22">
        <v>22.518922445631578</v>
      </c>
      <c r="L72" s="22">
        <v>21.657487426817053</v>
      </c>
      <c r="M72" s="22">
        <v>15.565662641388396</v>
      </c>
      <c r="N72" s="22">
        <v>19.350601139071443</v>
      </c>
      <c r="O72" s="22">
        <v>22.593186288631578</v>
      </c>
      <c r="P72" s="22">
        <v>21.588083834817034</v>
      </c>
      <c r="Q72" s="22">
        <v>15.515780913287511</v>
      </c>
      <c r="R72" s="22">
        <v>19.192782554823587</v>
      </c>
      <c r="S72" s="22">
        <v>22.630830511631579</v>
      </c>
      <c r="T72" s="22">
        <v>21.484259443330355</v>
      </c>
      <c r="U72" s="22">
        <v>15.441160278863039</v>
      </c>
      <c r="V72" s="22">
        <v>18.953031297001964</v>
      </c>
      <c r="W72" s="22">
        <v>22.680162065631578</v>
      </c>
      <c r="X72" s="22">
        <v>21.401181253635592</v>
      </c>
      <c r="Y72" s="22">
        <v>15.381450348151285</v>
      </c>
      <c r="Z72" s="22">
        <v>18.799756598796012</v>
      </c>
      <c r="AA72" s="22">
        <v>22.743325155631577</v>
      </c>
      <c r="AB72" s="22">
        <v>21.261554001261246</v>
      </c>
      <c r="AC72" s="22">
        <v>15.281097492662061</v>
      </c>
      <c r="AD72" s="22">
        <v>18.502606265571973</v>
      </c>
      <c r="AE72" s="22">
        <v>22.81683323063158</v>
      </c>
      <c r="AF72" s="22">
        <v>21.131962823753284</v>
      </c>
      <c r="AG72" s="22">
        <v>15.187957761785823</v>
      </c>
      <c r="AH72" s="22">
        <v>18.202818423660808</v>
      </c>
      <c r="AI72" s="22">
        <v>22.89771442263158</v>
      </c>
      <c r="AJ72" s="22">
        <v>21.026809004653614</v>
      </c>
      <c r="AK72" s="22">
        <v>15.112381641559969</v>
      </c>
      <c r="AL72" s="22">
        <v>18.008109141480833</v>
      </c>
      <c r="AM72" s="22">
        <v>22.984173897631578</v>
      </c>
      <c r="AN72" s="22">
        <v>20.897207639960872</v>
      </c>
      <c r="AO72" s="22">
        <v>15.01923458895345</v>
      </c>
      <c r="AP72" s="22">
        <v>17.689703891911762</v>
      </c>
      <c r="AQ72" s="22">
        <v>23.085848452631581</v>
      </c>
      <c r="AR72" s="22">
        <v>20.748354193909698</v>
      </c>
      <c r="AS72" s="22">
        <v>14.912250686408427</v>
      </c>
      <c r="AT72" s="22">
        <v>17.252457395799908</v>
      </c>
      <c r="AU72" s="22">
        <v>23.683327298631578</v>
      </c>
      <c r="AV72" s="22">
        <v>20.406239665514082</v>
      </c>
      <c r="AW72" s="22">
        <v>14.666366238744846</v>
      </c>
      <c r="AX72" s="22">
        <v>15.577313022346424</v>
      </c>
      <c r="AY72" s="22">
        <v>24.454714723631579</v>
      </c>
      <c r="AZ72" s="22">
        <v>20.67458878896235</v>
      </c>
      <c r="BA72" s="22">
        <v>14.859234037459846</v>
      </c>
      <c r="BB72" s="22">
        <v>14.382144863008769</v>
      </c>
      <c r="BC72" s="22">
        <v>25.073942089631579</v>
      </c>
      <c r="BD72" s="22">
        <v>25.073942089631579</v>
      </c>
      <c r="BE72" s="22">
        <v>19.021685292187904</v>
      </c>
      <c r="BF72" s="22">
        <v>13.714294473605097</v>
      </c>
      <c r="BG72" s="22">
        <v>25.709887161631578</v>
      </c>
      <c r="BH72" s="22">
        <v>25.709887161631578</v>
      </c>
      <c r="BI72" s="22">
        <v>18.923465500786577</v>
      </c>
      <c r="BJ72" s="22">
        <v>13.609527055219429</v>
      </c>
      <c r="BK72" s="25">
        <v>22.480420301631579</v>
      </c>
      <c r="BL72" s="25">
        <v>21.77572291044574</v>
      </c>
      <c r="BM72" s="25">
        <v>15.650640811484282</v>
      </c>
      <c r="BN72" s="25">
        <v>19.849736732439606</v>
      </c>
      <c r="BO72" s="25">
        <v>22.538715535631578</v>
      </c>
      <c r="BP72" s="25">
        <v>21.707436583887446</v>
      </c>
      <c r="BQ72" s="25">
        <v>15.601562084054898</v>
      </c>
      <c r="BR72" s="25">
        <v>19.58072438564442</v>
      </c>
      <c r="BS72" s="25">
        <v>22.592596176631577</v>
      </c>
      <c r="BT72" s="25">
        <v>21.643680002309477</v>
      </c>
      <c r="BU72" s="25">
        <v>15.555738973531838</v>
      </c>
      <c r="BV72" s="25">
        <v>19.411968969997005</v>
      </c>
      <c r="BW72" s="25">
        <v>22.655116844631578</v>
      </c>
      <c r="BX72" s="25">
        <v>21.564968526616187</v>
      </c>
      <c r="BY72" s="25">
        <v>15.499167486151888</v>
      </c>
      <c r="BZ72" s="25">
        <v>19.214916737229583</v>
      </c>
      <c r="CA72" s="25">
        <v>22.726850248631578</v>
      </c>
      <c r="CB72" s="25">
        <v>21.503658680895608</v>
      </c>
      <c r="CC72" s="25">
        <v>15.455102892864836</v>
      </c>
      <c r="CD72" s="25">
        <v>19.092252634112981</v>
      </c>
      <c r="CE72" s="25">
        <v>22.80949111163158</v>
      </c>
      <c r="CF72" s="25">
        <v>21.400532048150424</v>
      </c>
      <c r="CG72" s="25">
        <v>15.380983751386484</v>
      </c>
      <c r="CH72" s="25">
        <v>18.824381224693163</v>
      </c>
      <c r="CI72" s="25">
        <v>22.904126889631577</v>
      </c>
      <c r="CJ72" s="25">
        <v>21.30949932932667</v>
      </c>
      <c r="CK72" s="25">
        <v>15.315556743968052</v>
      </c>
      <c r="CL72" s="25">
        <v>18.54881169181828</v>
      </c>
      <c r="CM72" s="25">
        <v>23.008988507631578</v>
      </c>
      <c r="CN72" s="25">
        <v>21.237612781665053</v>
      </c>
      <c r="CO72" s="25">
        <v>15.263890466744719</v>
      </c>
      <c r="CP72" s="25">
        <v>18.3674582710075</v>
      </c>
      <c r="CQ72" s="25">
        <v>23.103551079631579</v>
      </c>
      <c r="CR72" s="25">
        <v>21.146204548666351</v>
      </c>
      <c r="CS72" s="25">
        <v>15.198193569895022</v>
      </c>
      <c r="CT72" s="25">
        <v>18.058339815599762</v>
      </c>
      <c r="CU72" s="25">
        <v>23.20289978663158</v>
      </c>
      <c r="CV72" s="25">
        <v>21.057322195768187</v>
      </c>
      <c r="CW72" s="25">
        <v>15.134312072807205</v>
      </c>
      <c r="CX72" s="25">
        <v>17.752597700892071</v>
      </c>
      <c r="CY72" s="25">
        <v>23.530777814631577</v>
      </c>
      <c r="CZ72" s="25">
        <v>20.825833704153272</v>
      </c>
      <c r="DA72" s="25">
        <v>14.967936735962731</v>
      </c>
      <c r="DB72" s="25">
        <v>16.884194586190066</v>
      </c>
      <c r="DC72" s="25">
        <v>23.968191987631577</v>
      </c>
      <c r="DD72" s="25">
        <v>20.612923902637917</v>
      </c>
      <c r="DE72" s="25">
        <v>14.814914269500191</v>
      </c>
      <c r="DF72" s="25">
        <v>15.871786797236339</v>
      </c>
      <c r="DG72" s="25">
        <v>24.449356459631581</v>
      </c>
      <c r="DH72" s="25">
        <v>23.822578269525422</v>
      </c>
      <c r="DI72" s="25">
        <v>17.121756059862598</v>
      </c>
      <c r="DJ72" s="25">
        <v>14.983814033367949</v>
      </c>
      <c r="DK72" s="25">
        <v>24.85886073063158</v>
      </c>
      <c r="DL72" s="25">
        <v>24.85886073063158</v>
      </c>
      <c r="DM72" s="25">
        <v>19.478233300248032</v>
      </c>
      <c r="DN72" s="25">
        <v>14.394452149832368</v>
      </c>
      <c r="DO72" s="27">
        <v>22.448471171631578</v>
      </c>
      <c r="DP72" s="27">
        <v>21.775330157882792</v>
      </c>
      <c r="DQ72" s="27">
        <v>15.650358532484143</v>
      </c>
      <c r="DR72" s="27">
        <v>19.737417981903</v>
      </c>
      <c r="DS72" s="27">
        <v>22.519574394631579</v>
      </c>
      <c r="DT72" s="27">
        <v>21.7047571368734</v>
      </c>
      <c r="DU72" s="27">
        <v>15.599636312728604</v>
      </c>
      <c r="DV72" s="27">
        <v>19.3756387913593</v>
      </c>
      <c r="DW72" s="27">
        <v>22.594759960631578</v>
      </c>
      <c r="DX72" s="27">
        <v>21.627518212438208</v>
      </c>
      <c r="DY72" s="27">
        <v>15.544123176931828</v>
      </c>
      <c r="DZ72" s="27">
        <v>19.235601855814402</v>
      </c>
      <c r="EA72" s="27">
        <v>22.63343509863158</v>
      </c>
      <c r="EB72" s="27">
        <v>21.531460489397652</v>
      </c>
      <c r="EC72" s="27">
        <v>15.475084600042349</v>
      </c>
      <c r="ED72" s="27">
        <v>19.014080925975616</v>
      </c>
      <c r="EE72" s="27">
        <v>22.683852853631578</v>
      </c>
      <c r="EF72" s="27">
        <v>21.454064938126017</v>
      </c>
      <c r="EG72" s="27">
        <v>15.419458893454296</v>
      </c>
      <c r="EH72" s="27">
        <v>18.875701214617763</v>
      </c>
      <c r="EI72" s="27">
        <v>22.747911165631578</v>
      </c>
      <c r="EJ72" s="27">
        <v>21.306763293019486</v>
      </c>
      <c r="EK72" s="27">
        <v>15.313590300802561</v>
      </c>
      <c r="EL72" s="27">
        <v>18.595409966427532</v>
      </c>
      <c r="EM72" s="27">
        <v>22.822285909631578</v>
      </c>
      <c r="EN72" s="27">
        <v>21.171085716999595</v>
      </c>
      <c r="EO72" s="27">
        <v>15.216076155476916</v>
      </c>
      <c r="EP72" s="27">
        <v>18.311473865978769</v>
      </c>
      <c r="EQ72" s="27">
        <v>22.904040111631581</v>
      </c>
      <c r="ER72" s="27">
        <v>21.047491985618453</v>
      </c>
      <c r="ES72" s="27">
        <v>15.127246907219472</v>
      </c>
      <c r="ET72" s="27">
        <v>18.129046340079139</v>
      </c>
      <c r="EU72" s="27">
        <v>22.99054356963158</v>
      </c>
      <c r="EV72" s="27">
        <v>20.768649060301481</v>
      </c>
      <c r="EW72" s="27">
        <v>14.926837006482444</v>
      </c>
      <c r="EX72" s="27">
        <v>17.83389214700718</v>
      </c>
      <c r="EY72" s="27">
        <v>23.089232284631578</v>
      </c>
      <c r="EZ72" s="27">
        <v>20.788490143742475</v>
      </c>
      <c r="FA72" s="27">
        <v>14.941097183814914</v>
      </c>
      <c r="FB72" s="27">
        <v>17.44422185147436</v>
      </c>
      <c r="FC72" s="27">
        <v>23.591631742631577</v>
      </c>
      <c r="FD72" s="27">
        <v>20.628439410982242</v>
      </c>
      <c r="FE72" s="27">
        <v>14.826065570841749</v>
      </c>
      <c r="FF72" s="27">
        <v>15.985114127864161</v>
      </c>
      <c r="FG72" s="27">
        <v>24.064100739631577</v>
      </c>
      <c r="FH72" s="27">
        <v>20.945908535154938</v>
      </c>
      <c r="FI72" s="27">
        <v>15.054236881231631</v>
      </c>
      <c r="FJ72" s="27">
        <v>15.077320927232215</v>
      </c>
      <c r="FK72" s="27">
        <v>24.546188448631579</v>
      </c>
      <c r="FL72" s="27">
        <v>24.546188448631579</v>
      </c>
      <c r="FM72" s="27">
        <v>19.12443477231098</v>
      </c>
      <c r="FN72" s="27">
        <v>14.569045480553104</v>
      </c>
      <c r="FO72" s="27">
        <v>24.940081013631577</v>
      </c>
      <c r="FP72" s="27">
        <v>24.940081013631577</v>
      </c>
      <c r="FQ72" s="27">
        <v>18.879120019805836</v>
      </c>
      <c r="FR72" s="27">
        <v>14.62540001919395</v>
      </c>
      <c r="FS72" s="28">
        <v>22.44817440863158</v>
      </c>
      <c r="FT72" s="28">
        <v>21.747891900228339</v>
      </c>
      <c r="FU72" s="28">
        <v>15.630638116458972</v>
      </c>
      <c r="FV72" s="28">
        <v>19.736374403771542</v>
      </c>
      <c r="FW72" s="28">
        <v>22.52378731963158</v>
      </c>
      <c r="FX72" s="28">
        <v>21.649130539574241</v>
      </c>
      <c r="FY72" s="28">
        <v>15.559656381983041</v>
      </c>
      <c r="FZ72" s="28">
        <v>19.331106213627528</v>
      </c>
      <c r="GA72" s="28">
        <v>22.598185517631578</v>
      </c>
      <c r="GB72" s="28">
        <v>21.561252487986884</v>
      </c>
      <c r="GC72" s="28">
        <v>15.496496696021611</v>
      </c>
      <c r="GD72" s="28">
        <v>19.143790051437492</v>
      </c>
      <c r="GE72" s="28">
        <v>22.647063487631577</v>
      </c>
      <c r="GF72" s="28">
        <v>21.439298303331025</v>
      </c>
      <c r="GG72" s="28">
        <v>15.408845822277682</v>
      </c>
      <c r="GH72" s="28">
        <v>18.875360449708165</v>
      </c>
      <c r="GI72" s="28">
        <v>22.715376496631578</v>
      </c>
      <c r="GJ72" s="28">
        <v>21.333529857416668</v>
      </c>
      <c r="GK72" s="28">
        <v>15.332827957658344</v>
      </c>
      <c r="GL72" s="28">
        <v>18.671841280464442</v>
      </c>
      <c r="GM72" s="28">
        <v>22.81801882763158</v>
      </c>
      <c r="GN72" s="28">
        <v>21.163529513639137</v>
      </c>
      <c r="GO72" s="28">
        <v>15.210645363342969</v>
      </c>
      <c r="GP72" s="28">
        <v>18.290465051156893</v>
      </c>
      <c r="GQ72" s="28">
        <v>22.953927829631578</v>
      </c>
      <c r="GR72" s="28">
        <v>20.993019810622936</v>
      </c>
      <c r="GS72" s="28">
        <v>15.088096682513672</v>
      </c>
      <c r="GT72" s="28">
        <v>17.863254679517382</v>
      </c>
      <c r="GU72" s="28">
        <v>23.116522591631579</v>
      </c>
      <c r="GV72" s="28">
        <v>20.844047514082728</v>
      </c>
      <c r="GW72" s="28">
        <v>14.981027359782059</v>
      </c>
      <c r="GX72" s="28">
        <v>17.533775717144898</v>
      </c>
      <c r="GY72" s="28">
        <v>23.300881315631578</v>
      </c>
      <c r="GZ72" s="28">
        <v>20.679310549105029</v>
      </c>
      <c r="HA72" s="28">
        <v>14.862627659444062</v>
      </c>
      <c r="HB72" s="28">
        <v>17.125847582728333</v>
      </c>
      <c r="HC72" s="28">
        <v>23.500668083631577</v>
      </c>
      <c r="HD72" s="28">
        <v>20.512658393389835</v>
      </c>
      <c r="HE72" s="28">
        <v>14.742851473813646</v>
      </c>
      <c r="HF72" s="28">
        <v>16.718129327370793</v>
      </c>
      <c r="HG72" s="28">
        <v>24.641587016631579</v>
      </c>
      <c r="HH72" s="28">
        <v>19.988410584151051</v>
      </c>
      <c r="HI72" s="28">
        <v>14.366064251072679</v>
      </c>
      <c r="HJ72" s="28">
        <v>14.703051312057106</v>
      </c>
      <c r="HK72" s="28">
        <v>25.84537447663158</v>
      </c>
      <c r="HL72" s="28">
        <v>19.818889038057893</v>
      </c>
      <c r="HM72" s="28">
        <v>14.244225778080407</v>
      </c>
      <c r="HN72" s="28">
        <v>11.838998773344205</v>
      </c>
      <c r="HO72" s="28">
        <v>26.598095327631579</v>
      </c>
      <c r="HP72" s="28">
        <v>25.32839531560165</v>
      </c>
      <c r="HQ72" s="28">
        <v>18.204016419845612</v>
      </c>
      <c r="HR72" s="28">
        <v>10.080766348102422</v>
      </c>
      <c r="HS72" s="28">
        <v>26.778785549631579</v>
      </c>
      <c r="HT72" s="28">
        <v>24.886802927889523</v>
      </c>
      <c r="HU72" s="28">
        <v>17.886635276009834</v>
      </c>
      <c r="HV72" s="28">
        <v>8.7919465857007744</v>
      </c>
      <c r="HW72" s="29">
        <v>22.462825629631578</v>
      </c>
      <c r="HX72" s="29">
        <v>21.74832134017381</v>
      </c>
      <c r="HY72" s="29">
        <v>15.630946763403292</v>
      </c>
      <c r="HZ72" s="29">
        <v>19.734703151962727</v>
      </c>
      <c r="IA72" s="29">
        <v>22.563620069631579</v>
      </c>
      <c r="IB72" s="29">
        <v>21.659590604638968</v>
      </c>
      <c r="IC72" s="29">
        <v>15.567174236699783</v>
      </c>
      <c r="ID72" s="29">
        <v>19.317503794403827</v>
      </c>
      <c r="IE72" s="29">
        <v>22.601174245631579</v>
      </c>
      <c r="IF72" s="29">
        <v>21.55362478115131</v>
      </c>
      <c r="IG72" s="29">
        <v>15.491014512932223</v>
      </c>
      <c r="IH72" s="29">
        <v>19.132466305869194</v>
      </c>
      <c r="II72" s="29">
        <v>22.65256410963158</v>
      </c>
      <c r="IJ72" s="29">
        <v>21.427751420844938</v>
      </c>
      <c r="IK72" s="29">
        <v>15.400546850481184</v>
      </c>
      <c r="IL72" s="29">
        <v>18.866277533476481</v>
      </c>
      <c r="IM72" s="29">
        <v>22.72528929763158</v>
      </c>
      <c r="IN72" s="29">
        <v>21.314822628615829</v>
      </c>
      <c r="IO72" s="29">
        <v>15.319382703980921</v>
      </c>
      <c r="IP72" s="29">
        <v>18.651519728861</v>
      </c>
      <c r="IQ72" s="29">
        <v>22.843663184631581</v>
      </c>
      <c r="IR72" s="29">
        <v>21.148994969254613</v>
      </c>
      <c r="IS72" s="29">
        <v>15.200199100114132</v>
      </c>
      <c r="IT72" s="29">
        <v>18.276939981572035</v>
      </c>
      <c r="IU72" s="29">
        <v>23.009959683631578</v>
      </c>
      <c r="IV72" s="29">
        <v>20.978688326343061</v>
      </c>
      <c r="IW72" s="29">
        <v>15.077796362580221</v>
      </c>
      <c r="IX72" s="29">
        <v>17.877616511329705</v>
      </c>
      <c r="IY72" s="29">
        <v>23.211496815631577</v>
      </c>
      <c r="IZ72" s="29">
        <v>20.950097877516594</v>
      </c>
      <c r="JA72" s="29">
        <v>15.057247844073519</v>
      </c>
      <c r="JB72" s="29">
        <v>17.58645914036169</v>
      </c>
      <c r="JC72" s="29">
        <v>23.436952476631578</v>
      </c>
      <c r="JD72" s="29">
        <v>20.943218104451393</v>
      </c>
      <c r="JE72" s="29">
        <v>15.052303215711429</v>
      </c>
      <c r="JF72" s="29">
        <v>17.200391137124203</v>
      </c>
      <c r="JG72" s="29">
        <v>23.689385808631577</v>
      </c>
      <c r="JH72" s="29">
        <v>20.957256101416608</v>
      </c>
      <c r="JI72" s="29">
        <v>15.062392600533178</v>
      </c>
      <c r="JJ72" s="29">
        <v>16.492583913090368</v>
      </c>
      <c r="JK72" s="29">
        <v>24.985277606631577</v>
      </c>
      <c r="JL72" s="29">
        <v>24.985277606631577</v>
      </c>
      <c r="JM72" s="29">
        <v>19.001351646135856</v>
      </c>
      <c r="JN72" s="29">
        <v>13.140562916944862</v>
      </c>
      <c r="JO72" s="29">
        <v>26.05605799763158</v>
      </c>
      <c r="JP72" s="29">
        <v>25.582373706040812</v>
      </c>
      <c r="JQ72" s="29">
        <v>18.386555689792672</v>
      </c>
      <c r="JR72" s="29">
        <v>10.731184467845864</v>
      </c>
      <c r="JS72" s="29">
        <v>26.512284133631578</v>
      </c>
      <c r="JT72" s="29">
        <v>25.176765920480364</v>
      </c>
      <c r="JU72" s="29">
        <v>18.095037388046507</v>
      </c>
      <c r="JV72" s="29">
        <v>9.6120889643427638</v>
      </c>
      <c r="JW72" s="29">
        <v>26.466778000631578</v>
      </c>
      <c r="JX72" s="29">
        <v>25.03430436105084</v>
      </c>
      <c r="JY72" s="29">
        <v>17.992647460270295</v>
      </c>
      <c r="JZ72" s="29">
        <v>9.8032145400886428</v>
      </c>
    </row>
    <row r="73" spans="1:286" ht="15" thickBot="1" x14ac:dyDescent="0.4">
      <c r="A73" s="2"/>
      <c r="B73" s="74" t="s">
        <v>543</v>
      </c>
      <c r="C73" s="74" t="s">
        <v>544</v>
      </c>
      <c r="D73" s="74" t="s">
        <v>860</v>
      </c>
      <c r="E73" s="87">
        <v>308796</v>
      </c>
      <c r="F73" s="84">
        <v>498305</v>
      </c>
      <c r="G73" s="22">
        <v>8.0268527180000007</v>
      </c>
      <c r="H73" s="22">
        <v>8.0268527180000007</v>
      </c>
      <c r="I73" s="22">
        <v>8.0268527180000007</v>
      </c>
      <c r="J73" s="22">
        <v>5.4548758247081341</v>
      </c>
      <c r="K73" s="22">
        <v>8.0619032869999998</v>
      </c>
      <c r="L73" s="22">
        <v>8.0619032869999998</v>
      </c>
      <c r="M73" s="22">
        <v>8.0619032869999998</v>
      </c>
      <c r="N73" s="22">
        <v>5.3489832933171915</v>
      </c>
      <c r="O73" s="22">
        <v>8.107516596</v>
      </c>
      <c r="P73" s="22">
        <v>8.107516596</v>
      </c>
      <c r="Q73" s="22">
        <v>8.107516596</v>
      </c>
      <c r="R73" s="22">
        <v>5.2566288601758346</v>
      </c>
      <c r="S73" s="22">
        <v>8.1635168619999998</v>
      </c>
      <c r="T73" s="22">
        <v>8.1635168619999998</v>
      </c>
      <c r="U73" s="22">
        <v>8.1635168619999998</v>
      </c>
      <c r="V73" s="22">
        <v>5.142822845767415</v>
      </c>
      <c r="W73" s="22">
        <v>8.2192816339999997</v>
      </c>
      <c r="X73" s="22">
        <v>8.2192816339999997</v>
      </c>
      <c r="Y73" s="22">
        <v>8.2192816339999997</v>
      </c>
      <c r="Z73" s="22">
        <v>5.0446612623582086</v>
      </c>
      <c r="AA73" s="22">
        <v>8.251588023</v>
      </c>
      <c r="AB73" s="22">
        <v>8.251588023</v>
      </c>
      <c r="AC73" s="22">
        <v>8.251588023</v>
      </c>
      <c r="AD73" s="22">
        <v>4.9099352348834522</v>
      </c>
      <c r="AE73" s="22">
        <v>8.289530718</v>
      </c>
      <c r="AF73" s="22">
        <v>8.289530718</v>
      </c>
      <c r="AG73" s="22">
        <v>8.289530718</v>
      </c>
      <c r="AH73" s="22">
        <v>4.7603232104711779</v>
      </c>
      <c r="AI73" s="22">
        <v>8.3312597939999993</v>
      </c>
      <c r="AJ73" s="22">
        <v>8.3312597939999993</v>
      </c>
      <c r="AK73" s="22">
        <v>8.3312597939999993</v>
      </c>
      <c r="AL73" s="22">
        <v>4.6260191381871083</v>
      </c>
      <c r="AM73" s="22">
        <v>8.3768740140000002</v>
      </c>
      <c r="AN73" s="22">
        <v>8.3768740140000002</v>
      </c>
      <c r="AO73" s="22">
        <v>8.3768740140000002</v>
      </c>
      <c r="AP73" s="22">
        <v>4.4755232946739811</v>
      </c>
      <c r="AQ73" s="22">
        <v>8.4286298150000007</v>
      </c>
      <c r="AR73" s="22">
        <v>8.4286298150000007</v>
      </c>
      <c r="AS73" s="22">
        <v>8.4286298150000007</v>
      </c>
      <c r="AT73" s="22">
        <v>4.2598596065517533</v>
      </c>
      <c r="AU73" s="22">
        <v>8.6289950060000002</v>
      </c>
      <c r="AV73" s="22">
        <v>8.6289950060000002</v>
      </c>
      <c r="AW73" s="22">
        <v>8.6289950060000002</v>
      </c>
      <c r="AX73" s="22">
        <v>3.5516404446673731</v>
      </c>
      <c r="AY73" s="22">
        <v>8.7809723579999996</v>
      </c>
      <c r="AZ73" s="22">
        <v>8.7809723579999996</v>
      </c>
      <c r="BA73" s="22">
        <v>8.7809723579999996</v>
      </c>
      <c r="BB73" s="22">
        <v>3.2394486033727325</v>
      </c>
      <c r="BC73" s="22">
        <v>8.8678821830000008</v>
      </c>
      <c r="BD73" s="22">
        <v>8.8678821830000008</v>
      </c>
      <c r="BE73" s="22">
        <v>8.8678821830000008</v>
      </c>
      <c r="BF73" s="22">
        <v>3.1739890829221533</v>
      </c>
      <c r="BG73" s="22">
        <v>8.8942869380000005</v>
      </c>
      <c r="BH73" s="22">
        <v>8.8942869380000005</v>
      </c>
      <c r="BI73" s="22">
        <v>8.8942869380000005</v>
      </c>
      <c r="BJ73" s="22">
        <v>3.230302870025902</v>
      </c>
      <c r="BK73" s="25">
        <v>8.0155528070000006</v>
      </c>
      <c r="BL73" s="25">
        <v>8.0155528070000006</v>
      </c>
      <c r="BM73" s="25">
        <v>8.0155528070000006</v>
      </c>
      <c r="BN73" s="25">
        <v>5.5149375057734131</v>
      </c>
      <c r="BO73" s="25">
        <v>8.0398780149999993</v>
      </c>
      <c r="BP73" s="25">
        <v>8.0398780149999993</v>
      </c>
      <c r="BQ73" s="25">
        <v>8.0398780149999993</v>
      </c>
      <c r="BR73" s="25">
        <v>5.4613464873909248</v>
      </c>
      <c r="BS73" s="25">
        <v>8.0839690159999993</v>
      </c>
      <c r="BT73" s="25">
        <v>8.0839690159999993</v>
      </c>
      <c r="BU73" s="25">
        <v>8.0839690159999993</v>
      </c>
      <c r="BV73" s="25">
        <v>5.3590731835698646</v>
      </c>
      <c r="BW73" s="25">
        <v>8.1201437730000006</v>
      </c>
      <c r="BX73" s="25">
        <v>8.1201437730000006</v>
      </c>
      <c r="BY73" s="25">
        <v>8.1201437730000006</v>
      </c>
      <c r="BZ73" s="25">
        <v>5.2606895961853501</v>
      </c>
      <c r="CA73" s="25">
        <v>8.1588429819999995</v>
      </c>
      <c r="CB73" s="25">
        <v>8.1588429819999995</v>
      </c>
      <c r="CC73" s="25">
        <v>8.1588429819999995</v>
      </c>
      <c r="CD73" s="25">
        <v>5.1789495167497073</v>
      </c>
      <c r="CE73" s="25">
        <v>8.2027224630000006</v>
      </c>
      <c r="CF73" s="25">
        <v>8.2027224630000006</v>
      </c>
      <c r="CG73" s="25">
        <v>8.2027224630000006</v>
      </c>
      <c r="CH73" s="25">
        <v>5.0605509831489011</v>
      </c>
      <c r="CI73" s="25">
        <v>8.2540150329999999</v>
      </c>
      <c r="CJ73" s="25">
        <v>8.2540150329999999</v>
      </c>
      <c r="CK73" s="25">
        <v>8.2540150329999999</v>
      </c>
      <c r="CL73" s="25">
        <v>4.9269629914599893</v>
      </c>
      <c r="CM73" s="25">
        <v>8.3090920970000006</v>
      </c>
      <c r="CN73" s="25">
        <v>8.3090920970000006</v>
      </c>
      <c r="CO73" s="25">
        <v>8.3090920970000006</v>
      </c>
      <c r="CP73" s="25">
        <v>4.8045481264917171</v>
      </c>
      <c r="CQ73" s="25">
        <v>8.35924567</v>
      </c>
      <c r="CR73" s="25">
        <v>8.35924567</v>
      </c>
      <c r="CS73" s="25">
        <v>8.35924567</v>
      </c>
      <c r="CT73" s="25">
        <v>4.674501278541741</v>
      </c>
      <c r="CU73" s="25">
        <v>8.3969787700000005</v>
      </c>
      <c r="CV73" s="25">
        <v>8.3969787700000005</v>
      </c>
      <c r="CW73" s="25">
        <v>8.3969787700000005</v>
      </c>
      <c r="CX73" s="25">
        <v>4.5231653516799328</v>
      </c>
      <c r="CY73" s="25">
        <v>8.4922624790000008</v>
      </c>
      <c r="CZ73" s="25">
        <v>8.4922624790000008</v>
      </c>
      <c r="DA73" s="25">
        <v>8.4922624790000008</v>
      </c>
      <c r="DB73" s="25">
        <v>4.1441523357965702</v>
      </c>
      <c r="DC73" s="25">
        <v>8.5850847209999994</v>
      </c>
      <c r="DD73" s="25">
        <v>8.5850847209999994</v>
      </c>
      <c r="DE73" s="25">
        <v>8.5850847209999994</v>
      </c>
      <c r="DF73" s="25">
        <v>3.734172137947791</v>
      </c>
      <c r="DG73" s="25">
        <v>8.6403356389999999</v>
      </c>
      <c r="DH73" s="25">
        <v>8.6403356389999999</v>
      </c>
      <c r="DI73" s="25">
        <v>8.6403356389999999</v>
      </c>
      <c r="DJ73" s="25">
        <v>3.4203202906195713</v>
      </c>
      <c r="DK73" s="25">
        <v>8.6634786390000009</v>
      </c>
      <c r="DL73" s="25">
        <v>8.6634786390000009</v>
      </c>
      <c r="DM73" s="25">
        <v>8.6634786390000009</v>
      </c>
      <c r="DN73" s="25">
        <v>3.2624775825713126</v>
      </c>
      <c r="DO73" s="27">
        <v>8.0277871679999997</v>
      </c>
      <c r="DP73" s="27">
        <v>8.0277871679999997</v>
      </c>
      <c r="DQ73" s="27">
        <v>8.0277871679999997</v>
      </c>
      <c r="DR73" s="27">
        <v>5.4571567518243445</v>
      </c>
      <c r="DS73" s="27">
        <v>8.0631360819999998</v>
      </c>
      <c r="DT73" s="27">
        <v>8.0631360819999998</v>
      </c>
      <c r="DU73" s="27">
        <v>8.0631360819999998</v>
      </c>
      <c r="DV73" s="27">
        <v>5.3555052431567676</v>
      </c>
      <c r="DW73" s="27">
        <v>8.1089318319999997</v>
      </c>
      <c r="DX73" s="27">
        <v>8.1089318319999997</v>
      </c>
      <c r="DY73" s="27">
        <v>8.1089318319999997</v>
      </c>
      <c r="DZ73" s="27">
        <v>5.2681297250841963</v>
      </c>
      <c r="EA73" s="27">
        <v>8.1649873629999998</v>
      </c>
      <c r="EB73" s="27">
        <v>8.1649873629999998</v>
      </c>
      <c r="EC73" s="27">
        <v>8.1649873629999998</v>
      </c>
      <c r="ED73" s="27">
        <v>5.1597339679094123</v>
      </c>
      <c r="EE73" s="27">
        <v>8.2197187350000007</v>
      </c>
      <c r="EF73" s="27">
        <v>8.2197187350000007</v>
      </c>
      <c r="EG73" s="27">
        <v>8.2197187350000007</v>
      </c>
      <c r="EH73" s="27">
        <v>5.0658574341480955</v>
      </c>
      <c r="EI73" s="27">
        <v>8.2516148119999997</v>
      </c>
      <c r="EJ73" s="27">
        <v>8.2516148119999997</v>
      </c>
      <c r="EK73" s="27">
        <v>8.2516148119999997</v>
      </c>
      <c r="EL73" s="27">
        <v>4.9363115755610298</v>
      </c>
      <c r="EM73" s="27">
        <v>8.2889885190000001</v>
      </c>
      <c r="EN73" s="27">
        <v>8.2889885190000001</v>
      </c>
      <c r="EO73" s="27">
        <v>8.2889885190000001</v>
      </c>
      <c r="EP73" s="27">
        <v>4.7917960786870815</v>
      </c>
      <c r="EQ73" s="27">
        <v>8.3300414099999998</v>
      </c>
      <c r="ER73" s="27">
        <v>8.3300414099999998</v>
      </c>
      <c r="ES73" s="27">
        <v>8.3300414099999998</v>
      </c>
      <c r="ET73" s="27">
        <v>4.6618443474570723</v>
      </c>
      <c r="EU73" s="27">
        <v>8.3743798009999999</v>
      </c>
      <c r="EV73" s="27">
        <v>8.3743798009999999</v>
      </c>
      <c r="EW73" s="27">
        <v>8.3743798009999999</v>
      </c>
      <c r="EX73" s="27">
        <v>4.5195257892349368</v>
      </c>
      <c r="EY73" s="27">
        <v>8.422923956</v>
      </c>
      <c r="EZ73" s="27">
        <v>8.422923956</v>
      </c>
      <c r="FA73" s="27">
        <v>8.422923956</v>
      </c>
      <c r="FB73" s="27">
        <v>4.3256814099162835</v>
      </c>
      <c r="FC73" s="27">
        <v>8.6084564239999999</v>
      </c>
      <c r="FD73" s="27">
        <v>8.6084564239999999</v>
      </c>
      <c r="FE73" s="27">
        <v>8.6084564239999999</v>
      </c>
      <c r="FF73" s="27">
        <v>3.6769318792631598</v>
      </c>
      <c r="FG73" s="27">
        <v>8.7391984120000004</v>
      </c>
      <c r="FH73" s="27">
        <v>8.7391984120000004</v>
      </c>
      <c r="FI73" s="27">
        <v>8.7391984120000004</v>
      </c>
      <c r="FJ73" s="27">
        <v>3.4107106208629734</v>
      </c>
      <c r="FK73" s="27">
        <v>8.8065178379999995</v>
      </c>
      <c r="FL73" s="27">
        <v>8.8065178379999995</v>
      </c>
      <c r="FM73" s="27">
        <v>8.8065178379999995</v>
      </c>
      <c r="FN73" s="27">
        <v>3.3583526662242171</v>
      </c>
      <c r="FO73" s="27">
        <v>8.8345940269999996</v>
      </c>
      <c r="FP73" s="27">
        <v>8.8345940269999996</v>
      </c>
      <c r="FQ73" s="27">
        <v>8.8345940269999996</v>
      </c>
      <c r="FR73" s="27">
        <v>3.5264230305621007</v>
      </c>
      <c r="FS73" s="28">
        <v>8.0277358799999998</v>
      </c>
      <c r="FT73" s="28">
        <v>8.0277358799999998</v>
      </c>
      <c r="FU73" s="28">
        <v>8.0277358799999998</v>
      </c>
      <c r="FV73" s="28">
        <v>5.4572905353546828</v>
      </c>
      <c r="FW73" s="28">
        <v>8.0657349800000002</v>
      </c>
      <c r="FX73" s="28">
        <v>8.0657349800000002</v>
      </c>
      <c r="FY73" s="28">
        <v>8.0657349800000002</v>
      </c>
      <c r="FZ73" s="28">
        <v>5.3457766018451514</v>
      </c>
      <c r="GA73" s="28">
        <v>8.1206762460000004</v>
      </c>
      <c r="GB73" s="28">
        <v>8.1206762460000004</v>
      </c>
      <c r="GC73" s="28">
        <v>8.1206762460000004</v>
      </c>
      <c r="GD73" s="28">
        <v>5.2495629339764047</v>
      </c>
      <c r="GE73" s="28">
        <v>8.1930899569999998</v>
      </c>
      <c r="GF73" s="28">
        <v>8.1930899569999998</v>
      </c>
      <c r="GG73" s="28">
        <v>8.1930899569999998</v>
      </c>
      <c r="GH73" s="28">
        <v>5.1365229207190914</v>
      </c>
      <c r="GI73" s="28">
        <v>8.2372975949999994</v>
      </c>
      <c r="GJ73" s="28">
        <v>8.2372975949999994</v>
      </c>
      <c r="GK73" s="28">
        <v>8.2372975949999994</v>
      </c>
      <c r="GL73" s="28">
        <v>5.031865584091836</v>
      </c>
      <c r="GM73" s="28">
        <v>8.2835345220000001</v>
      </c>
      <c r="GN73" s="28">
        <v>8.2835345220000001</v>
      </c>
      <c r="GO73" s="28">
        <v>8.2835345220000001</v>
      </c>
      <c r="GP73" s="28">
        <v>4.8885636607302789</v>
      </c>
      <c r="GQ73" s="28">
        <v>8.3413714900000002</v>
      </c>
      <c r="GR73" s="28">
        <v>8.3413714900000002</v>
      </c>
      <c r="GS73" s="28">
        <v>8.3413714900000002</v>
      </c>
      <c r="GT73" s="28">
        <v>4.7252316494028683</v>
      </c>
      <c r="GU73" s="28">
        <v>8.4076506480000006</v>
      </c>
      <c r="GV73" s="28">
        <v>8.4076506480000006</v>
      </c>
      <c r="GW73" s="28">
        <v>8.4076506480000006</v>
      </c>
      <c r="GX73" s="28">
        <v>4.5858798270556491</v>
      </c>
      <c r="GY73" s="28">
        <v>8.4816885360000001</v>
      </c>
      <c r="GZ73" s="28">
        <v>8.4816885360000001</v>
      </c>
      <c r="HA73" s="28">
        <v>8.4816885360000001</v>
      </c>
      <c r="HB73" s="28">
        <v>4.4548938134465601</v>
      </c>
      <c r="HC73" s="28">
        <v>8.5645316380000001</v>
      </c>
      <c r="HD73" s="28">
        <v>8.5645316380000001</v>
      </c>
      <c r="HE73" s="28">
        <v>8.5645316380000001</v>
      </c>
      <c r="HF73" s="28">
        <v>4.314973042232368</v>
      </c>
      <c r="HG73" s="28">
        <v>8.8383697839999993</v>
      </c>
      <c r="HH73" s="28">
        <v>8.8383697839999993</v>
      </c>
      <c r="HI73" s="28">
        <v>8.8383697839999993</v>
      </c>
      <c r="HJ73" s="28">
        <v>3.599572736204113</v>
      </c>
      <c r="HK73" s="28">
        <v>8.9953670950000006</v>
      </c>
      <c r="HL73" s="28">
        <v>8.9953670950000006</v>
      </c>
      <c r="HM73" s="28">
        <v>8.9953670950000006</v>
      </c>
      <c r="HN73" s="28">
        <v>2.863207451009913</v>
      </c>
      <c r="HO73" s="28">
        <v>9.0614051890000002</v>
      </c>
      <c r="HP73" s="28">
        <v>9.0614051890000002</v>
      </c>
      <c r="HQ73" s="28">
        <v>9.0614051890000002</v>
      </c>
      <c r="HR73" s="28">
        <v>2.5024183997572464</v>
      </c>
      <c r="HS73" s="28">
        <v>9.0773138889999991</v>
      </c>
      <c r="HT73" s="28">
        <v>9.0773138889999991</v>
      </c>
      <c r="HU73" s="28">
        <v>9.0773138889999991</v>
      </c>
      <c r="HV73" s="28">
        <v>2.3236539566007917</v>
      </c>
      <c r="HW73" s="29">
        <v>8.0379500480000008</v>
      </c>
      <c r="HX73" s="29">
        <v>8.0379500480000008</v>
      </c>
      <c r="HY73" s="29">
        <v>8.0379500480000008</v>
      </c>
      <c r="HZ73" s="29">
        <v>5.4427033350757066</v>
      </c>
      <c r="IA73" s="29">
        <v>8.0960162899999997</v>
      </c>
      <c r="IB73" s="29">
        <v>8.0960162899999997</v>
      </c>
      <c r="IC73" s="29">
        <v>8.0960162899999997</v>
      </c>
      <c r="ID73" s="29">
        <v>5.306445457684533</v>
      </c>
      <c r="IE73" s="29">
        <v>8.1645537380000004</v>
      </c>
      <c r="IF73" s="29">
        <v>8.1645537380000004</v>
      </c>
      <c r="IG73" s="29">
        <v>8.1645537380000004</v>
      </c>
      <c r="IH73" s="29">
        <v>5.200675929706768</v>
      </c>
      <c r="II73" s="29">
        <v>8.2022043030000003</v>
      </c>
      <c r="IJ73" s="29">
        <v>8.2022043030000003</v>
      </c>
      <c r="IK73" s="29">
        <v>8.2022043030000003</v>
      </c>
      <c r="IL73" s="29">
        <v>5.0838183831218275</v>
      </c>
      <c r="IM73" s="29">
        <v>8.2372088179999992</v>
      </c>
      <c r="IN73" s="29">
        <v>8.2372088179999992</v>
      </c>
      <c r="IO73" s="29">
        <v>8.2372088179999992</v>
      </c>
      <c r="IP73" s="29">
        <v>4.9649557549991936</v>
      </c>
      <c r="IQ73" s="29">
        <v>8.2805536679999996</v>
      </c>
      <c r="IR73" s="29">
        <v>8.2805536679999996</v>
      </c>
      <c r="IS73" s="29">
        <v>8.2805536679999996</v>
      </c>
      <c r="IT73" s="29">
        <v>4.8207239522583016</v>
      </c>
      <c r="IU73" s="29">
        <v>8.3359104469999998</v>
      </c>
      <c r="IV73" s="29">
        <v>8.3359104469999998</v>
      </c>
      <c r="IW73" s="29">
        <v>8.3359104469999998</v>
      </c>
      <c r="IX73" s="29">
        <v>4.6679087084363422</v>
      </c>
      <c r="IY73" s="29">
        <v>8.3971566949999996</v>
      </c>
      <c r="IZ73" s="29">
        <v>8.3971566949999996</v>
      </c>
      <c r="JA73" s="29">
        <v>8.3971566949999996</v>
      </c>
      <c r="JB73" s="29">
        <v>4.5468006658002329</v>
      </c>
      <c r="JC73" s="29">
        <v>8.4640234410000001</v>
      </c>
      <c r="JD73" s="29">
        <v>8.4640234410000001</v>
      </c>
      <c r="JE73" s="29">
        <v>8.4640234410000001</v>
      </c>
      <c r="JF73" s="29">
        <v>4.4353483176182138</v>
      </c>
      <c r="JG73" s="29">
        <v>8.538096114</v>
      </c>
      <c r="JH73" s="29">
        <v>8.538096114</v>
      </c>
      <c r="JI73" s="29">
        <v>8.538096114</v>
      </c>
      <c r="JJ73" s="29">
        <v>4.2621809718851384</v>
      </c>
      <c r="JK73" s="29">
        <v>8.764190009</v>
      </c>
      <c r="JL73" s="29">
        <v>8.764190009</v>
      </c>
      <c r="JM73" s="29">
        <v>8.764190009</v>
      </c>
      <c r="JN73" s="29">
        <v>3.5821147519282173</v>
      </c>
      <c r="JO73" s="29">
        <v>8.8728741860000007</v>
      </c>
      <c r="JP73" s="29">
        <v>8.8728741860000007</v>
      </c>
      <c r="JQ73" s="29">
        <v>8.8728741860000007</v>
      </c>
      <c r="JR73" s="29">
        <v>3.1473530931229181</v>
      </c>
      <c r="JS73" s="29">
        <v>8.8907767870000001</v>
      </c>
      <c r="JT73" s="29">
        <v>8.8907767870000001</v>
      </c>
      <c r="JU73" s="29">
        <v>8.8907767870000001</v>
      </c>
      <c r="JV73" s="29">
        <v>2.9828714320275171</v>
      </c>
      <c r="JW73" s="29">
        <v>8.8466020580000002</v>
      </c>
      <c r="JX73" s="29">
        <v>8.8466020580000002</v>
      </c>
      <c r="JY73" s="29">
        <v>8.8466020580000002</v>
      </c>
      <c r="JZ73" s="29">
        <v>2.9788344871984354</v>
      </c>
    </row>
    <row r="74" spans="1:286" ht="15" thickBot="1" x14ac:dyDescent="0.4">
      <c r="A74" s="2"/>
      <c r="B74" s="74" t="s">
        <v>545</v>
      </c>
      <c r="C74" s="74" t="s">
        <v>875</v>
      </c>
      <c r="D74" s="74" t="s">
        <v>860</v>
      </c>
      <c r="E74" s="87">
        <v>338547</v>
      </c>
      <c r="F74" s="84">
        <v>560280</v>
      </c>
      <c r="G74" s="22">
        <v>1.6794871794871795</v>
      </c>
      <c r="H74" s="22">
        <v>0.44197031039136303</v>
      </c>
      <c r="I74" s="22">
        <v>0.31765276430649858</v>
      </c>
      <c r="J74" s="22">
        <v>1.6794871794871795</v>
      </c>
      <c r="K74" s="22">
        <v>1.6794871794871795</v>
      </c>
      <c r="L74" s="22">
        <v>0.44197031039136303</v>
      </c>
      <c r="M74" s="22">
        <v>0.31765276430649858</v>
      </c>
      <c r="N74" s="22">
        <v>1.6794871794871795</v>
      </c>
      <c r="O74" s="22">
        <v>1.6794871794871795</v>
      </c>
      <c r="P74" s="22">
        <v>0.44197031039136303</v>
      </c>
      <c r="Q74" s="22">
        <v>0.31765276430649858</v>
      </c>
      <c r="R74" s="22">
        <v>1.6794871794871795</v>
      </c>
      <c r="S74" s="22">
        <v>1.6794871794871795</v>
      </c>
      <c r="T74" s="22">
        <v>0.44197031039136303</v>
      </c>
      <c r="U74" s="22">
        <v>0.31765276430649858</v>
      </c>
      <c r="V74" s="22">
        <v>1.6794871794871795</v>
      </c>
      <c r="W74" s="22">
        <v>1.6794871794871795</v>
      </c>
      <c r="X74" s="22">
        <v>0.44197031039136303</v>
      </c>
      <c r="Y74" s="22">
        <v>0.31765276430649858</v>
      </c>
      <c r="Z74" s="22">
        <v>1.6794871794871795</v>
      </c>
      <c r="AA74" s="22">
        <v>1.6794871794871795</v>
      </c>
      <c r="AB74" s="22">
        <v>0.44197031039136303</v>
      </c>
      <c r="AC74" s="22">
        <v>0.31765276430649858</v>
      </c>
      <c r="AD74" s="22">
        <v>1.6794871794871795</v>
      </c>
      <c r="AE74" s="22">
        <v>1.6794871794871795</v>
      </c>
      <c r="AF74" s="22">
        <v>0.44197031039136303</v>
      </c>
      <c r="AG74" s="22">
        <v>0.31765276430649858</v>
      </c>
      <c r="AH74" s="22">
        <v>1.6794871794871795</v>
      </c>
      <c r="AI74" s="22">
        <v>1.6794871794871795</v>
      </c>
      <c r="AJ74" s="22">
        <v>0.44197031039136303</v>
      </c>
      <c r="AK74" s="22">
        <v>0.31765276430649858</v>
      </c>
      <c r="AL74" s="22">
        <v>1.6794871794871795</v>
      </c>
      <c r="AM74" s="22">
        <v>1.6794871794871795</v>
      </c>
      <c r="AN74" s="22">
        <v>0.44197031039136303</v>
      </c>
      <c r="AO74" s="22">
        <v>0.31765276430649858</v>
      </c>
      <c r="AP74" s="22">
        <v>1.6794871794871795</v>
      </c>
      <c r="AQ74" s="22">
        <v>1.6794871794871795</v>
      </c>
      <c r="AR74" s="22">
        <v>0.44197031039136303</v>
      </c>
      <c r="AS74" s="22">
        <v>0.31765276430649858</v>
      </c>
      <c r="AT74" s="22">
        <v>1.6794871794871795</v>
      </c>
      <c r="AU74" s="22">
        <v>1.6794871794871795</v>
      </c>
      <c r="AV74" s="22">
        <v>0.44197031039136303</v>
      </c>
      <c r="AW74" s="22">
        <v>0.31765276430649858</v>
      </c>
      <c r="AX74" s="22">
        <v>1.6794871794871795</v>
      </c>
      <c r="AY74" s="22">
        <v>1.6794871794871795</v>
      </c>
      <c r="AZ74" s="22">
        <v>0.44197031039136303</v>
      </c>
      <c r="BA74" s="22">
        <v>0.31765276430649858</v>
      </c>
      <c r="BB74" s="22">
        <v>1.6794871794871795</v>
      </c>
      <c r="BC74" s="22">
        <v>1.4601864961929614</v>
      </c>
      <c r="BD74" s="22">
        <v>0.44197031039136303</v>
      </c>
      <c r="BE74" s="22">
        <v>0.31765276430649858</v>
      </c>
      <c r="BF74" s="22">
        <v>1.4601864961929614</v>
      </c>
      <c r="BG74" s="22">
        <v>2.1267325713118668</v>
      </c>
      <c r="BH74" s="22">
        <v>0.44197031039136303</v>
      </c>
      <c r="BI74" s="22">
        <v>0.31765276430649858</v>
      </c>
      <c r="BJ74" s="22">
        <v>2.1267325713118668</v>
      </c>
      <c r="BK74" s="25">
        <v>1.6794871794871795</v>
      </c>
      <c r="BL74" s="25">
        <v>0.44197031039136303</v>
      </c>
      <c r="BM74" s="25">
        <v>0.31765276430649858</v>
      </c>
      <c r="BN74" s="25">
        <v>1.6794871794871795</v>
      </c>
      <c r="BO74" s="25">
        <v>1.6794871794871795</v>
      </c>
      <c r="BP74" s="25">
        <v>0.44197031039136303</v>
      </c>
      <c r="BQ74" s="25">
        <v>0.31765276430649858</v>
      </c>
      <c r="BR74" s="25">
        <v>1.6794871794871795</v>
      </c>
      <c r="BS74" s="25">
        <v>1.6794871794871795</v>
      </c>
      <c r="BT74" s="25">
        <v>0.44197031039136303</v>
      </c>
      <c r="BU74" s="25">
        <v>0.31765276430649858</v>
      </c>
      <c r="BV74" s="25">
        <v>1.6794871794871795</v>
      </c>
      <c r="BW74" s="25">
        <v>1.6794871794871795</v>
      </c>
      <c r="BX74" s="25">
        <v>0.44197031039136303</v>
      </c>
      <c r="BY74" s="25">
        <v>0.31765276430649858</v>
      </c>
      <c r="BZ74" s="25">
        <v>1.6794871794871795</v>
      </c>
      <c r="CA74" s="25">
        <v>1.6794871794871795</v>
      </c>
      <c r="CB74" s="25">
        <v>0.44197031039136303</v>
      </c>
      <c r="CC74" s="25">
        <v>0.31765276430649858</v>
      </c>
      <c r="CD74" s="25">
        <v>1.6794871794871795</v>
      </c>
      <c r="CE74" s="25">
        <v>1.6794871794871795</v>
      </c>
      <c r="CF74" s="25">
        <v>0.44197031039136303</v>
      </c>
      <c r="CG74" s="25">
        <v>0.31765276430649858</v>
      </c>
      <c r="CH74" s="25">
        <v>1.6794871794871795</v>
      </c>
      <c r="CI74" s="25">
        <v>1.6794871794871795</v>
      </c>
      <c r="CJ74" s="25">
        <v>0.44197031039136303</v>
      </c>
      <c r="CK74" s="25">
        <v>0.31765276430649858</v>
      </c>
      <c r="CL74" s="25">
        <v>1.6794871794871795</v>
      </c>
      <c r="CM74" s="25">
        <v>1.6794871794871795</v>
      </c>
      <c r="CN74" s="25">
        <v>0.44197031039136303</v>
      </c>
      <c r="CO74" s="25">
        <v>0.31765276430649858</v>
      </c>
      <c r="CP74" s="25">
        <v>1.6794871794871795</v>
      </c>
      <c r="CQ74" s="25">
        <v>1.6794871794871795</v>
      </c>
      <c r="CR74" s="25">
        <v>0.44197031039136303</v>
      </c>
      <c r="CS74" s="25">
        <v>0.31765276430649858</v>
      </c>
      <c r="CT74" s="25">
        <v>1.6794871794871795</v>
      </c>
      <c r="CU74" s="25">
        <v>1.6794871794871795</v>
      </c>
      <c r="CV74" s="25">
        <v>0.44197031039136303</v>
      </c>
      <c r="CW74" s="25">
        <v>0.31765276430649858</v>
      </c>
      <c r="CX74" s="25">
        <v>1.6794871794871795</v>
      </c>
      <c r="CY74" s="25">
        <v>1.6794871794871795</v>
      </c>
      <c r="CZ74" s="25">
        <v>0.44197031039136303</v>
      </c>
      <c r="DA74" s="25">
        <v>0.31765276430649858</v>
      </c>
      <c r="DB74" s="25">
        <v>1.6794871794871795</v>
      </c>
      <c r="DC74" s="25">
        <v>1.6794871794871795</v>
      </c>
      <c r="DD74" s="25">
        <v>0.44197031039136303</v>
      </c>
      <c r="DE74" s="25">
        <v>0.31765276430649858</v>
      </c>
      <c r="DF74" s="25">
        <v>1.6794871794871795</v>
      </c>
      <c r="DG74" s="25">
        <v>0.16778367133999184</v>
      </c>
      <c r="DH74" s="25">
        <v>6.3684313209339968E-2</v>
      </c>
      <c r="DI74" s="25">
        <v>5.2036287731687329E-2</v>
      </c>
      <c r="DJ74" s="25">
        <v>0.16778367133999184</v>
      </c>
      <c r="DK74" s="25">
        <v>0.75746427621267065</v>
      </c>
      <c r="DL74" s="25">
        <v>0.28750468878145169</v>
      </c>
      <c r="DM74" s="25">
        <v>0.23491933814945651</v>
      </c>
      <c r="DN74" s="25">
        <v>0.75746427621267065</v>
      </c>
      <c r="DO74" s="27">
        <v>1.6794871794871795</v>
      </c>
      <c r="DP74" s="27">
        <v>0.44197031039136303</v>
      </c>
      <c r="DQ74" s="27">
        <v>0.31765276430649858</v>
      </c>
      <c r="DR74" s="27">
        <v>1.6794871794871795</v>
      </c>
      <c r="DS74" s="27">
        <v>1.6794871794871795</v>
      </c>
      <c r="DT74" s="27">
        <v>0.44197031039136303</v>
      </c>
      <c r="DU74" s="27">
        <v>0.31765276430649858</v>
      </c>
      <c r="DV74" s="27">
        <v>1.6794871794871795</v>
      </c>
      <c r="DW74" s="27">
        <v>1.6794871794871795</v>
      </c>
      <c r="DX74" s="27">
        <v>0.44197031039136303</v>
      </c>
      <c r="DY74" s="27">
        <v>0.31765276430649858</v>
      </c>
      <c r="DZ74" s="27">
        <v>1.6794871794871795</v>
      </c>
      <c r="EA74" s="27">
        <v>1.6794871794871795</v>
      </c>
      <c r="EB74" s="27">
        <v>0.44197031039136303</v>
      </c>
      <c r="EC74" s="27">
        <v>0.31765276430649858</v>
      </c>
      <c r="ED74" s="27">
        <v>1.6794871794871795</v>
      </c>
      <c r="EE74" s="27">
        <v>1.6794871794871795</v>
      </c>
      <c r="EF74" s="27">
        <v>0.44197031039136303</v>
      </c>
      <c r="EG74" s="27">
        <v>0.31765276430649858</v>
      </c>
      <c r="EH74" s="27">
        <v>1.6794871794871795</v>
      </c>
      <c r="EI74" s="27">
        <v>1.6794871794871795</v>
      </c>
      <c r="EJ74" s="27">
        <v>0.44197031039136303</v>
      </c>
      <c r="EK74" s="27">
        <v>0.31765276430649858</v>
      </c>
      <c r="EL74" s="27">
        <v>1.6794871794871795</v>
      </c>
      <c r="EM74" s="27">
        <v>1.6794871794871795</v>
      </c>
      <c r="EN74" s="27">
        <v>0.44197031039136303</v>
      </c>
      <c r="EO74" s="27">
        <v>0.31765276430649858</v>
      </c>
      <c r="EP74" s="27">
        <v>1.6794871794871795</v>
      </c>
      <c r="EQ74" s="27">
        <v>1.6794871794871795</v>
      </c>
      <c r="ER74" s="27">
        <v>0.44197031039136303</v>
      </c>
      <c r="ES74" s="27">
        <v>0.31765276430649858</v>
      </c>
      <c r="ET74" s="27">
        <v>1.6794871794871795</v>
      </c>
      <c r="EU74" s="27">
        <v>1.6794871794871795</v>
      </c>
      <c r="EV74" s="27">
        <v>0.44197031039136303</v>
      </c>
      <c r="EW74" s="27">
        <v>0.31765276430649858</v>
      </c>
      <c r="EX74" s="27">
        <v>1.6794871794871795</v>
      </c>
      <c r="EY74" s="27">
        <v>1.6794871794871795</v>
      </c>
      <c r="EZ74" s="27">
        <v>0.44197031039136303</v>
      </c>
      <c r="FA74" s="27">
        <v>0.31765276430649858</v>
      </c>
      <c r="FB74" s="27">
        <v>1.6794871794871795</v>
      </c>
      <c r="FC74" s="27">
        <v>1.6794871794871795</v>
      </c>
      <c r="FD74" s="27">
        <v>0.44197031039136303</v>
      </c>
      <c r="FE74" s="27">
        <v>0.31765276430649858</v>
      </c>
      <c r="FF74" s="27">
        <v>1.6794871794871795</v>
      </c>
      <c r="FG74" s="27">
        <v>1.6794871794871795</v>
      </c>
      <c r="FH74" s="27">
        <v>0.44197031039136303</v>
      </c>
      <c r="FI74" s="27">
        <v>0.31765276430649858</v>
      </c>
      <c r="FJ74" s="27">
        <v>1.6794871794871795</v>
      </c>
      <c r="FK74" s="27">
        <v>2.5005391243314379</v>
      </c>
      <c r="FL74" s="27">
        <v>0.44197031039136303</v>
      </c>
      <c r="FM74" s="27">
        <v>0.31765276430649858</v>
      </c>
      <c r="FN74" s="27">
        <v>2.5005391243314379</v>
      </c>
      <c r="FO74" s="27">
        <v>2.6844262295081971</v>
      </c>
      <c r="FP74" s="27">
        <v>0.44197031039136303</v>
      </c>
      <c r="FQ74" s="27">
        <v>0.31765276430649858</v>
      </c>
      <c r="FR74" s="27">
        <v>2.6844262295081971</v>
      </c>
      <c r="FS74" s="28">
        <v>1.6794871794871795</v>
      </c>
      <c r="FT74" s="28">
        <v>0.44197031039136303</v>
      </c>
      <c r="FU74" s="28">
        <v>0.31765276430649858</v>
      </c>
      <c r="FV74" s="28">
        <v>1.6794871794871795</v>
      </c>
      <c r="FW74" s="28">
        <v>1.6794871794871795</v>
      </c>
      <c r="FX74" s="28">
        <v>0.44197031039136303</v>
      </c>
      <c r="FY74" s="28">
        <v>0.31765276430649858</v>
      </c>
      <c r="FZ74" s="28">
        <v>1.6794871794871795</v>
      </c>
      <c r="GA74" s="28">
        <v>1.6794871794871795</v>
      </c>
      <c r="GB74" s="28">
        <v>0.44197031039136303</v>
      </c>
      <c r="GC74" s="28">
        <v>0.31765276430649858</v>
      </c>
      <c r="GD74" s="28">
        <v>1.6794871794871795</v>
      </c>
      <c r="GE74" s="28">
        <v>1.6794871794871795</v>
      </c>
      <c r="GF74" s="28">
        <v>0.44197031039136303</v>
      </c>
      <c r="GG74" s="28">
        <v>0.31765276430649858</v>
      </c>
      <c r="GH74" s="28">
        <v>1.6794871794871795</v>
      </c>
      <c r="GI74" s="28">
        <v>1.6794871794871795</v>
      </c>
      <c r="GJ74" s="28">
        <v>0.44197031039136303</v>
      </c>
      <c r="GK74" s="28">
        <v>0.31765276430649858</v>
      </c>
      <c r="GL74" s="28">
        <v>1.6794871794871795</v>
      </c>
      <c r="GM74" s="28">
        <v>1.6794871794871795</v>
      </c>
      <c r="GN74" s="28">
        <v>0.44197031039136303</v>
      </c>
      <c r="GO74" s="28">
        <v>0.31765276430649858</v>
      </c>
      <c r="GP74" s="28">
        <v>1.6794871794871795</v>
      </c>
      <c r="GQ74" s="28">
        <v>1.6794871794871795</v>
      </c>
      <c r="GR74" s="28">
        <v>0.44197031039136303</v>
      </c>
      <c r="GS74" s="28">
        <v>0.31765276430649858</v>
      </c>
      <c r="GT74" s="28">
        <v>1.6794871794871795</v>
      </c>
      <c r="GU74" s="28">
        <v>1.6794871794871795</v>
      </c>
      <c r="GV74" s="28">
        <v>0.44197031039136303</v>
      </c>
      <c r="GW74" s="28">
        <v>0.31765276430649858</v>
      </c>
      <c r="GX74" s="28">
        <v>1.6794871794871795</v>
      </c>
      <c r="GY74" s="28">
        <v>1.6794871794871795</v>
      </c>
      <c r="GZ74" s="28">
        <v>0.44197031039136303</v>
      </c>
      <c r="HA74" s="28">
        <v>0.31765276430649858</v>
      </c>
      <c r="HB74" s="28">
        <v>1.6794871794871795</v>
      </c>
      <c r="HC74" s="28">
        <v>1.6794871794871795</v>
      </c>
      <c r="HD74" s="28">
        <v>0.44197031039136303</v>
      </c>
      <c r="HE74" s="28">
        <v>0.31765276430649858</v>
      </c>
      <c r="HF74" s="28">
        <v>1.6794871794871795</v>
      </c>
      <c r="HG74" s="28">
        <v>1.6794871794871795</v>
      </c>
      <c r="HH74" s="28">
        <v>0.44197031039136303</v>
      </c>
      <c r="HI74" s="28">
        <v>0.31765276430649858</v>
      </c>
      <c r="HJ74" s="28">
        <v>1.6794871794871795</v>
      </c>
      <c r="HK74" s="28">
        <v>1.6794871794871795</v>
      </c>
      <c r="HL74" s="28">
        <v>0.44197031039136303</v>
      </c>
      <c r="HM74" s="28">
        <v>0.31765276430649858</v>
      </c>
      <c r="HN74" s="28">
        <v>1.6794871794871795</v>
      </c>
      <c r="HO74" s="28">
        <v>0.33323018150152522</v>
      </c>
      <c r="HP74" s="28">
        <v>0.12648152874510449</v>
      </c>
      <c r="HQ74" s="28">
        <v>0.10334773024699391</v>
      </c>
      <c r="HR74" s="28">
        <v>0.33323018150152522</v>
      </c>
      <c r="HS74" s="28">
        <v>0.96630013529175329</v>
      </c>
      <c r="HT74" s="28">
        <v>0.36677085427132244</v>
      </c>
      <c r="HU74" s="28">
        <v>0.29968751710837677</v>
      </c>
      <c r="HV74" s="28">
        <v>0.96630013529175329</v>
      </c>
      <c r="HW74" s="29">
        <v>1.6794871794871795</v>
      </c>
      <c r="HX74" s="29">
        <v>0.44197031039136303</v>
      </c>
      <c r="HY74" s="29">
        <v>0.31765276430649858</v>
      </c>
      <c r="HZ74" s="29">
        <v>1.6794871794871795</v>
      </c>
      <c r="IA74" s="29">
        <v>1.6794871794871795</v>
      </c>
      <c r="IB74" s="29">
        <v>0.44197031039136303</v>
      </c>
      <c r="IC74" s="29">
        <v>0.31765276430649858</v>
      </c>
      <c r="ID74" s="29">
        <v>1.6794871794871795</v>
      </c>
      <c r="IE74" s="29">
        <v>1.6794871794871795</v>
      </c>
      <c r="IF74" s="29">
        <v>0.44197031039136303</v>
      </c>
      <c r="IG74" s="29">
        <v>0.31765276430649858</v>
      </c>
      <c r="IH74" s="29">
        <v>1.6794871794871795</v>
      </c>
      <c r="II74" s="29">
        <v>1.6794871794871795</v>
      </c>
      <c r="IJ74" s="29">
        <v>0.44197031039136303</v>
      </c>
      <c r="IK74" s="29">
        <v>0.31765276430649858</v>
      </c>
      <c r="IL74" s="29">
        <v>1.6794871794871795</v>
      </c>
      <c r="IM74" s="29">
        <v>1.6794871794871795</v>
      </c>
      <c r="IN74" s="29">
        <v>0.44197031039136303</v>
      </c>
      <c r="IO74" s="29">
        <v>0.31765276430649858</v>
      </c>
      <c r="IP74" s="29">
        <v>1.6794871794871795</v>
      </c>
      <c r="IQ74" s="29">
        <v>1.6794871794871795</v>
      </c>
      <c r="IR74" s="29">
        <v>0.44197031039136303</v>
      </c>
      <c r="IS74" s="29">
        <v>0.31765276430649858</v>
      </c>
      <c r="IT74" s="29">
        <v>1.6794871794871795</v>
      </c>
      <c r="IU74" s="29">
        <v>1.6794871794871795</v>
      </c>
      <c r="IV74" s="29">
        <v>0.44197031039136303</v>
      </c>
      <c r="IW74" s="29">
        <v>0.31765276430649858</v>
      </c>
      <c r="IX74" s="29">
        <v>1.6794871794871795</v>
      </c>
      <c r="IY74" s="29">
        <v>1.6794871794871795</v>
      </c>
      <c r="IZ74" s="29">
        <v>0.44197031039136303</v>
      </c>
      <c r="JA74" s="29">
        <v>0.31765276430649858</v>
      </c>
      <c r="JB74" s="29">
        <v>1.6794871794871795</v>
      </c>
      <c r="JC74" s="29">
        <v>1.6794871794871795</v>
      </c>
      <c r="JD74" s="29">
        <v>0.44197031039136303</v>
      </c>
      <c r="JE74" s="29">
        <v>0.31765276430649858</v>
      </c>
      <c r="JF74" s="29">
        <v>1.6794871794871795</v>
      </c>
      <c r="JG74" s="29">
        <v>1.6794871794871795</v>
      </c>
      <c r="JH74" s="29">
        <v>0.44197031039136303</v>
      </c>
      <c r="JI74" s="29">
        <v>0.31765276430649858</v>
      </c>
      <c r="JJ74" s="29">
        <v>1.6794871794871795</v>
      </c>
      <c r="JK74" s="29">
        <v>2.6844262295081971</v>
      </c>
      <c r="JL74" s="29">
        <v>0.44197031039136303</v>
      </c>
      <c r="JM74" s="29">
        <v>0.31765276430649858</v>
      </c>
      <c r="JN74" s="29">
        <v>2.6844262295081971</v>
      </c>
      <c r="JO74" s="29">
        <v>2.5049369537460353</v>
      </c>
      <c r="JP74" s="29">
        <v>0.44197031039136303</v>
      </c>
      <c r="JQ74" s="29">
        <v>0.31765276430649858</v>
      </c>
      <c r="JR74" s="29">
        <v>2.5049369537460353</v>
      </c>
      <c r="JS74" s="29">
        <v>1.1550949817219975</v>
      </c>
      <c r="JT74" s="29">
        <v>0.43843021204046623</v>
      </c>
      <c r="JU74" s="29">
        <v>0.31765276430649858</v>
      </c>
      <c r="JV74" s="29">
        <v>1.1550949817219975</v>
      </c>
      <c r="JW74" s="29">
        <v>0.2937676947652243</v>
      </c>
      <c r="JX74" s="29">
        <v>0.11150306662621653</v>
      </c>
      <c r="JY74" s="29">
        <v>9.1108867561381701E-2</v>
      </c>
      <c r="JZ74" s="29">
        <v>0.2937676947652243</v>
      </c>
    </row>
    <row r="75" spans="1:286" ht="15" thickBot="1" x14ac:dyDescent="0.4">
      <c r="A75" s="2"/>
      <c r="B75" s="74" t="s">
        <v>546</v>
      </c>
      <c r="C75" s="74" t="s">
        <v>539</v>
      </c>
      <c r="D75" s="74" t="s">
        <v>867</v>
      </c>
      <c r="E75" s="87">
        <v>376984</v>
      </c>
      <c r="F75" s="84">
        <v>401329</v>
      </c>
      <c r="G75" s="22">
        <v>30.555672735999998</v>
      </c>
      <c r="H75" s="22">
        <v>13.670284177615818</v>
      </c>
      <c r="I75" s="22">
        <v>9.8251024011768404</v>
      </c>
      <c r="J75" s="22">
        <v>12.253506560977886</v>
      </c>
      <c r="K75" s="22">
        <v>30.636615455000001</v>
      </c>
      <c r="L75" s="22">
        <v>13.582141020951331</v>
      </c>
      <c r="M75" s="22">
        <v>9.7617521789766606</v>
      </c>
      <c r="N75" s="22">
        <v>11.79903128108686</v>
      </c>
      <c r="O75" s="22">
        <v>30.677768248</v>
      </c>
      <c r="P75" s="22">
        <v>13.484833427188024</v>
      </c>
      <c r="Q75" s="22">
        <v>9.6918152953892598</v>
      </c>
      <c r="R75" s="22">
        <v>11.45510708367051</v>
      </c>
      <c r="S75" s="22">
        <v>30.748461391999999</v>
      </c>
      <c r="T75" s="22">
        <v>13.397199788438856</v>
      </c>
      <c r="U75" s="22">
        <v>9.6288312737470356</v>
      </c>
      <c r="V75" s="22">
        <v>11.074808796556654</v>
      </c>
      <c r="W75" s="22">
        <v>30.842909013</v>
      </c>
      <c r="X75" s="22">
        <v>13.27136607679398</v>
      </c>
      <c r="Y75" s="22">
        <v>9.5383921075696794</v>
      </c>
      <c r="Z75" s="22">
        <v>10.639877217989813</v>
      </c>
      <c r="AA75" s="22">
        <v>30.956830021999998</v>
      </c>
      <c r="AB75" s="22">
        <v>13.078234688061348</v>
      </c>
      <c r="AC75" s="22">
        <v>9.3995847758035502</v>
      </c>
      <c r="AD75" s="22">
        <v>10.095758155245385</v>
      </c>
      <c r="AE75" s="22">
        <v>31.082329249000001</v>
      </c>
      <c r="AF75" s="22">
        <v>12.815478364735789</v>
      </c>
      <c r="AG75" s="22">
        <v>9.2107366326568574</v>
      </c>
      <c r="AH75" s="22">
        <v>9.5103141051876037</v>
      </c>
      <c r="AI75" s="22">
        <v>31.216737858999998</v>
      </c>
      <c r="AJ75" s="22">
        <v>12.677202776428574</v>
      </c>
      <c r="AK75" s="22">
        <v>9.1113552447464343</v>
      </c>
      <c r="AL75" s="22">
        <v>8.9587701676231006</v>
      </c>
      <c r="AM75" s="22">
        <v>31.359575030000002</v>
      </c>
      <c r="AN75" s="22">
        <v>12.43567751380489</v>
      </c>
      <c r="AO75" s="22">
        <v>8.9377662829577353</v>
      </c>
      <c r="AP75" s="22">
        <v>8.3909671078568167</v>
      </c>
      <c r="AQ75" s="22">
        <v>31.514974686000002</v>
      </c>
      <c r="AR75" s="22">
        <v>12.193122887284671</v>
      </c>
      <c r="AS75" s="22">
        <v>8.7634374970688089</v>
      </c>
      <c r="AT75" s="22">
        <v>7.7522584418560498</v>
      </c>
      <c r="AU75" s="22">
        <v>32.337657812000003</v>
      </c>
      <c r="AV75" s="22">
        <v>11.670684561568653</v>
      </c>
      <c r="AW75" s="22">
        <v>8.3879507857636977</v>
      </c>
      <c r="AX75" s="22">
        <v>5.3349604594545212</v>
      </c>
      <c r="AY75" s="22">
        <v>33.237172882000003</v>
      </c>
      <c r="AZ75" s="22">
        <v>11.305859406122289</v>
      </c>
      <c r="BA75" s="22">
        <v>8.1257437632750893</v>
      </c>
      <c r="BB75" s="22">
        <v>3.8286299486698709</v>
      </c>
      <c r="BC75" s="22">
        <v>33.922073197000003</v>
      </c>
      <c r="BD75" s="22">
        <v>10.83361548044409</v>
      </c>
      <c r="BE75" s="22">
        <v>7.7863327555859083</v>
      </c>
      <c r="BF75" s="22">
        <v>3.2235822406974393</v>
      </c>
      <c r="BG75" s="22">
        <v>34.619836781000004</v>
      </c>
      <c r="BH75" s="22">
        <v>10.524720244271695</v>
      </c>
      <c r="BI75" s="22">
        <v>7.5643236673184546</v>
      </c>
      <c r="BJ75" s="22">
        <v>2.8960477992672509</v>
      </c>
      <c r="BK75" s="25">
        <v>30.508800333</v>
      </c>
      <c r="BL75" s="25">
        <v>13.704348985432205</v>
      </c>
      <c r="BM75" s="25">
        <v>9.849585449277658</v>
      </c>
      <c r="BN75" s="25">
        <v>12.484905142280208</v>
      </c>
      <c r="BO75" s="25">
        <v>30.549489504</v>
      </c>
      <c r="BP75" s="25">
        <v>13.651700009540786</v>
      </c>
      <c r="BQ75" s="25">
        <v>9.8117455936660747</v>
      </c>
      <c r="BR75" s="25">
        <v>12.237337615903057</v>
      </c>
      <c r="BS75" s="25">
        <v>30.618783209</v>
      </c>
      <c r="BT75" s="25">
        <v>13.58811402402468</v>
      </c>
      <c r="BU75" s="25">
        <v>9.7660450938916483</v>
      </c>
      <c r="BV75" s="25">
        <v>11.815526373153268</v>
      </c>
      <c r="BW75" s="25">
        <v>30.702922185999999</v>
      </c>
      <c r="BX75" s="25">
        <v>13.499032424562717</v>
      </c>
      <c r="BY75" s="25">
        <v>9.7020203943753387</v>
      </c>
      <c r="BZ75" s="25">
        <v>11.426343804836637</v>
      </c>
      <c r="CA75" s="25">
        <v>30.799597370000001</v>
      </c>
      <c r="CB75" s="25">
        <v>13.393751669335877</v>
      </c>
      <c r="CC75" s="25">
        <v>9.6263530426555644</v>
      </c>
      <c r="CD75" s="25">
        <v>11.01828951604749</v>
      </c>
      <c r="CE75" s="25">
        <v>30.905371811999998</v>
      </c>
      <c r="CF75" s="25">
        <v>13.254242889019467</v>
      </c>
      <c r="CG75" s="25">
        <v>9.5260853353670463</v>
      </c>
      <c r="CH75" s="25">
        <v>10.517886630525126</v>
      </c>
      <c r="CI75" s="25">
        <v>31.020543649</v>
      </c>
      <c r="CJ75" s="25">
        <v>13.138148939371238</v>
      </c>
      <c r="CK75" s="25">
        <v>9.4426463279089123</v>
      </c>
      <c r="CL75" s="25">
        <v>9.9707665004267128</v>
      </c>
      <c r="CM75" s="25">
        <v>31.142201801999999</v>
      </c>
      <c r="CN75" s="25">
        <v>13.008789566414086</v>
      </c>
      <c r="CO75" s="25">
        <v>9.3496731995274853</v>
      </c>
      <c r="CP75" s="25">
        <v>9.4547088250233813</v>
      </c>
      <c r="CQ75" s="25">
        <v>31.270592520000001</v>
      </c>
      <c r="CR75" s="25">
        <v>12.873466427831396</v>
      </c>
      <c r="CS75" s="25">
        <v>9.2524137953666958</v>
      </c>
      <c r="CT75" s="25">
        <v>8.9115329813224093</v>
      </c>
      <c r="CU75" s="25">
        <v>31.403752415</v>
      </c>
      <c r="CV75" s="25">
        <v>12.675344905998012</v>
      </c>
      <c r="CW75" s="25">
        <v>9.1100199566872231</v>
      </c>
      <c r="CX75" s="25">
        <v>8.3427536963597575</v>
      </c>
      <c r="CY75" s="25">
        <v>31.903654412999998</v>
      </c>
      <c r="CZ75" s="25">
        <v>12.21328720315578</v>
      </c>
      <c r="DA75" s="25">
        <v>8.7779299879131258</v>
      </c>
      <c r="DB75" s="25">
        <v>6.3097644293288155</v>
      </c>
      <c r="DC75" s="25">
        <v>32.394630366999998</v>
      </c>
      <c r="DD75" s="25">
        <v>11.543763369942358</v>
      </c>
      <c r="DE75" s="25">
        <v>8.2967300263116268</v>
      </c>
      <c r="DF75" s="25">
        <v>4.826555027922069</v>
      </c>
      <c r="DG75" s="25">
        <v>32.869683424000002</v>
      </c>
      <c r="DH75" s="25">
        <v>11.640291078158226</v>
      </c>
      <c r="DI75" s="25">
        <v>8.3661063908004323</v>
      </c>
      <c r="DJ75" s="25">
        <v>3.9294978444510491</v>
      </c>
      <c r="DK75" s="25">
        <v>33.283676892000003</v>
      </c>
      <c r="DL75" s="25">
        <v>11.531698266243174</v>
      </c>
      <c r="DM75" s="25">
        <v>8.2880585987256961</v>
      </c>
      <c r="DN75" s="25">
        <v>3.2788081569736747</v>
      </c>
      <c r="DO75" s="27">
        <v>30.555873159000001</v>
      </c>
      <c r="DP75" s="27">
        <v>13.702932931451187</v>
      </c>
      <c r="DQ75" s="27">
        <v>9.848567703399933</v>
      </c>
      <c r="DR75" s="27">
        <v>12.265240635238074</v>
      </c>
      <c r="DS75" s="27">
        <v>30.637216484</v>
      </c>
      <c r="DT75" s="27">
        <v>13.641619772397428</v>
      </c>
      <c r="DU75" s="27">
        <v>9.8045007287550874</v>
      </c>
      <c r="DV75" s="27">
        <v>11.834341637485911</v>
      </c>
      <c r="DW75" s="27">
        <v>30.678965906999998</v>
      </c>
      <c r="DX75" s="27">
        <v>13.483595741103079</v>
      </c>
      <c r="DY75" s="27">
        <v>9.6909257460304374</v>
      </c>
      <c r="DZ75" s="27">
        <v>11.513506080123506</v>
      </c>
      <c r="EA75" s="27">
        <v>30.750413511000001</v>
      </c>
      <c r="EB75" s="27">
        <v>13.374582340678549</v>
      </c>
      <c r="EC75" s="27">
        <v>9.6125756687127115</v>
      </c>
      <c r="ED75" s="27">
        <v>11.149682426457106</v>
      </c>
      <c r="EE75" s="27">
        <v>30.845483989000002</v>
      </c>
      <c r="EF75" s="27">
        <v>13.202787181945432</v>
      </c>
      <c r="EG75" s="27">
        <v>9.4891031055495301</v>
      </c>
      <c r="EH75" s="27">
        <v>10.741739478338502</v>
      </c>
      <c r="EI75" s="27">
        <v>30.959753945999999</v>
      </c>
      <c r="EJ75" s="27">
        <v>12.982930650877234</v>
      </c>
      <c r="EK75" s="27">
        <v>9.3310878877788852</v>
      </c>
      <c r="EL75" s="27">
        <v>10.226344154971169</v>
      </c>
      <c r="EM75" s="27">
        <v>31.085626689000001</v>
      </c>
      <c r="EN75" s="27">
        <v>12.78878320512495</v>
      </c>
      <c r="EO75" s="27">
        <v>9.1915502958269535</v>
      </c>
      <c r="EP75" s="27">
        <v>9.6698972870536508</v>
      </c>
      <c r="EQ75" s="27">
        <v>31.220508304999999</v>
      </c>
      <c r="ER75" s="27">
        <v>12.588991798301981</v>
      </c>
      <c r="ES75" s="27">
        <v>9.0479562779260618</v>
      </c>
      <c r="ET75" s="27">
        <v>9.1463589273863555</v>
      </c>
      <c r="EU75" s="27">
        <v>31.362486457999999</v>
      </c>
      <c r="EV75" s="27">
        <v>12.327732462011971</v>
      </c>
      <c r="EW75" s="27">
        <v>8.8601840488369259</v>
      </c>
      <c r="EX75" s="27">
        <v>8.6143597795252411</v>
      </c>
      <c r="EY75" s="27">
        <v>31.511996827000001</v>
      </c>
      <c r="EZ75" s="27">
        <v>12.0034987642324</v>
      </c>
      <c r="FA75" s="27">
        <v>8.6271509062038891</v>
      </c>
      <c r="FB75" s="27">
        <v>8.0383388172044157</v>
      </c>
      <c r="FC75" s="27">
        <v>32.245182278999998</v>
      </c>
      <c r="FD75" s="27">
        <v>11.90713870492857</v>
      </c>
      <c r="FE75" s="27">
        <v>8.5578950342891087</v>
      </c>
      <c r="FF75" s="27">
        <v>5.8975091546689988</v>
      </c>
      <c r="FG75" s="27">
        <v>32.898587878999997</v>
      </c>
      <c r="FH75" s="27">
        <v>11.594454319321697</v>
      </c>
      <c r="FI75" s="27">
        <v>8.333162609716176</v>
      </c>
      <c r="FJ75" s="27">
        <v>4.6751449650295065</v>
      </c>
      <c r="FK75" s="27">
        <v>33.458937366000001</v>
      </c>
      <c r="FL75" s="27">
        <v>11.185994562638911</v>
      </c>
      <c r="FM75" s="27">
        <v>8.0395945401701585</v>
      </c>
      <c r="FN75" s="27">
        <v>4.1903444709663695</v>
      </c>
      <c r="FO75" s="27">
        <v>33.934517405000001</v>
      </c>
      <c r="FP75" s="27">
        <v>10.818679660489138</v>
      </c>
      <c r="FQ75" s="27">
        <v>7.7755980877036395</v>
      </c>
      <c r="FR75" s="27">
        <v>3.956264226936888</v>
      </c>
      <c r="FS75" s="28">
        <v>30.551285929999999</v>
      </c>
      <c r="FT75" s="28">
        <v>13.672428972624301</v>
      </c>
      <c r="FU75" s="28">
        <v>9.8266439075796388</v>
      </c>
      <c r="FV75" s="28">
        <v>12.272508919290265</v>
      </c>
      <c r="FW75" s="28">
        <v>30.631902502999999</v>
      </c>
      <c r="FX75" s="28">
        <v>13.590420687075543</v>
      </c>
      <c r="FY75" s="28">
        <v>9.7677029380436249</v>
      </c>
      <c r="FZ75" s="28">
        <v>11.839543746646676</v>
      </c>
      <c r="GA75" s="28">
        <v>30.683824328</v>
      </c>
      <c r="GB75" s="28">
        <v>13.480344161231276</v>
      </c>
      <c r="GC75" s="28">
        <v>9.6885887715541958</v>
      </c>
      <c r="GD75" s="28">
        <v>11.514845755097609</v>
      </c>
      <c r="GE75" s="28">
        <v>30.774715246</v>
      </c>
      <c r="GF75" s="28">
        <v>13.386441386510318</v>
      </c>
      <c r="GG75" s="28">
        <v>9.6210989984521298</v>
      </c>
      <c r="GH75" s="28">
        <v>11.138548091462072</v>
      </c>
      <c r="GI75" s="28">
        <v>30.897260031000002</v>
      </c>
      <c r="GJ75" s="28">
        <v>13.235124893721403</v>
      </c>
      <c r="GK75" s="28">
        <v>9.512344855720233</v>
      </c>
      <c r="GL75" s="28">
        <v>10.756572070748952</v>
      </c>
      <c r="GM75" s="28">
        <v>31.060520584999999</v>
      </c>
      <c r="GN75" s="28">
        <v>13.025974674853247</v>
      </c>
      <c r="GO75" s="28">
        <v>9.3620244753309958</v>
      </c>
      <c r="GP75" s="28">
        <v>10.269935089682612</v>
      </c>
      <c r="GQ75" s="28">
        <v>31.258608325000001</v>
      </c>
      <c r="GR75" s="28">
        <v>12.778806845586065</v>
      </c>
      <c r="GS75" s="28">
        <v>9.18438008979561</v>
      </c>
      <c r="GT75" s="28">
        <v>9.7385398421975609</v>
      </c>
      <c r="GU75" s="28">
        <v>31.487036217</v>
      </c>
      <c r="GV75" s="28">
        <v>12.553913211671752</v>
      </c>
      <c r="GW75" s="28">
        <v>9.0227446070308126</v>
      </c>
      <c r="GX75" s="28">
        <v>9.2418867878334368</v>
      </c>
      <c r="GY75" s="28">
        <v>31.739350998999999</v>
      </c>
      <c r="GZ75" s="28">
        <v>12.260899098090196</v>
      </c>
      <c r="HA75" s="28">
        <v>8.8121495942626922</v>
      </c>
      <c r="HB75" s="28">
        <v>8.7820730185767246</v>
      </c>
      <c r="HC75" s="28">
        <v>32.020015723</v>
      </c>
      <c r="HD75" s="28">
        <v>11.815707819565441</v>
      </c>
      <c r="HE75" s="28">
        <v>8.4921818567390819</v>
      </c>
      <c r="HF75" s="28">
        <v>8.2938318969111791</v>
      </c>
      <c r="HG75" s="28">
        <v>33.519490419999997</v>
      </c>
      <c r="HH75" s="28">
        <v>11.468433490689236</v>
      </c>
      <c r="HI75" s="28">
        <v>8.2425889588755812</v>
      </c>
      <c r="HJ75" s="28">
        <v>5.1227760304903356</v>
      </c>
      <c r="HK75" s="28">
        <v>35.253942314</v>
      </c>
      <c r="HL75" s="28">
        <v>9.97020983139846</v>
      </c>
      <c r="HM75" s="28">
        <v>7.1657861154861875</v>
      </c>
      <c r="HN75" s="28">
        <v>-0.68565372615449149</v>
      </c>
      <c r="HO75" s="28">
        <v>36.242031969999999</v>
      </c>
      <c r="HP75" s="28">
        <v>8.6329972760424347</v>
      </c>
      <c r="HQ75" s="28">
        <v>6.2047051227424292</v>
      </c>
      <c r="HR75" s="28">
        <v>-5.1738683680578603</v>
      </c>
      <c r="HS75" s="28">
        <v>36.751940232000003</v>
      </c>
      <c r="HT75" s="28">
        <v>7.7693953937456204</v>
      </c>
      <c r="HU75" s="28">
        <v>5.5840174459413241</v>
      </c>
      <c r="HV75" s="28">
        <v>-8.1893912844965513</v>
      </c>
      <c r="HW75" s="29">
        <v>30.548742238999999</v>
      </c>
      <c r="HX75" s="29">
        <v>13.674115988117414</v>
      </c>
      <c r="HY75" s="29">
        <v>9.8278563988312353</v>
      </c>
      <c r="HZ75" s="29">
        <v>12.275175391189197</v>
      </c>
      <c r="IA75" s="29">
        <v>30.638539368</v>
      </c>
      <c r="IB75" s="29">
        <v>13.587745362349503</v>
      </c>
      <c r="IC75" s="29">
        <v>9.7657801294868882</v>
      </c>
      <c r="ID75" s="29">
        <v>11.808040085942345</v>
      </c>
      <c r="IE75" s="29">
        <v>30.697226045000001</v>
      </c>
      <c r="IF75" s="29">
        <v>13.435912502023807</v>
      </c>
      <c r="IG75" s="29">
        <v>9.6566548632392255</v>
      </c>
      <c r="IH75" s="29">
        <v>11.472591991072521</v>
      </c>
      <c r="II75" s="29">
        <v>30.789594638000001</v>
      </c>
      <c r="IJ75" s="29">
        <v>13.316779773381601</v>
      </c>
      <c r="IK75" s="29">
        <v>9.5710318254857096</v>
      </c>
      <c r="IL75" s="29">
        <v>11.115722473030955</v>
      </c>
      <c r="IM75" s="29">
        <v>30.913249005000001</v>
      </c>
      <c r="IN75" s="29">
        <v>13.078201017299193</v>
      </c>
      <c r="IO75" s="29">
        <v>9.3995605759638252</v>
      </c>
      <c r="IP75" s="29">
        <v>10.778833439200092</v>
      </c>
      <c r="IQ75" s="29">
        <v>31.083143249999999</v>
      </c>
      <c r="IR75" s="29">
        <v>12.582786103753303</v>
      </c>
      <c r="IS75" s="29">
        <v>9.0434961230661468</v>
      </c>
      <c r="IT75" s="29">
        <v>10.35149499847742</v>
      </c>
      <c r="IU75" s="29">
        <v>31.301129217</v>
      </c>
      <c r="IV75" s="29">
        <v>12.293693941473803</v>
      </c>
      <c r="IW75" s="29">
        <v>8.835719893920551</v>
      </c>
      <c r="IX75" s="29">
        <v>9.8642953750230333</v>
      </c>
      <c r="IY75" s="29">
        <v>31.552625472999999</v>
      </c>
      <c r="IZ75" s="29">
        <v>12.430299103080182</v>
      </c>
      <c r="JA75" s="29">
        <v>8.9339007132710151</v>
      </c>
      <c r="JB75" s="29">
        <v>9.4203272232587523</v>
      </c>
      <c r="JC75" s="29">
        <v>31.852888971999999</v>
      </c>
      <c r="JD75" s="29">
        <v>12.408643614736409</v>
      </c>
      <c r="JE75" s="29">
        <v>8.9183364874099702</v>
      </c>
      <c r="JF75" s="29">
        <v>8.8465636751275341</v>
      </c>
      <c r="JG75" s="29">
        <v>32.271549669999999</v>
      </c>
      <c r="JH75" s="29">
        <v>12.211220615038977</v>
      </c>
      <c r="JI75" s="29">
        <v>8.7764446903432418</v>
      </c>
      <c r="JJ75" s="29">
        <v>7.4529775509290772</v>
      </c>
      <c r="JK75" s="29">
        <v>34.036128626</v>
      </c>
      <c r="JL75" s="29">
        <v>10.706770115679232</v>
      </c>
      <c r="JM75" s="29">
        <v>7.6951664943921543</v>
      </c>
      <c r="JN75" s="29">
        <v>0.83827339069458162</v>
      </c>
      <c r="JO75" s="29">
        <v>35.346099776999999</v>
      </c>
      <c r="JP75" s="29">
        <v>9.3271295946085946</v>
      </c>
      <c r="JQ75" s="29">
        <v>6.7035916872987098</v>
      </c>
      <c r="JR75" s="29">
        <v>-4.4368929872076706</v>
      </c>
      <c r="JS75" s="29">
        <v>35.914459237999999</v>
      </c>
      <c r="JT75" s="29">
        <v>8.4425631455343879</v>
      </c>
      <c r="JU75" s="29">
        <v>6.0678363635703025</v>
      </c>
      <c r="JV75" s="29">
        <v>-7.4643878673414079</v>
      </c>
      <c r="JW75" s="29">
        <v>35.958788351999999</v>
      </c>
      <c r="JX75" s="29">
        <v>8.3105679519554005</v>
      </c>
      <c r="JY75" s="29">
        <v>5.9729688190096528</v>
      </c>
      <c r="JZ75" s="29">
        <v>-6.8965502145176458</v>
      </c>
    </row>
    <row r="76" spans="1:286" ht="15" thickBot="1" x14ac:dyDescent="0.4">
      <c r="A76" s="2"/>
      <c r="B76" s="74" t="s">
        <v>547</v>
      </c>
      <c r="C76" s="74" t="s">
        <v>547</v>
      </c>
      <c r="D76" s="74" t="s">
        <v>858</v>
      </c>
      <c r="E76" s="87">
        <v>388461</v>
      </c>
      <c r="F76" s="84">
        <v>411290</v>
      </c>
      <c r="G76" s="22">
        <v>30.454204916999998</v>
      </c>
      <c r="H76" s="22">
        <v>8.596210953091223</v>
      </c>
      <c r="I76" s="22">
        <v>6.2708162094889923</v>
      </c>
      <c r="J76" s="22">
        <v>10.879238044475017</v>
      </c>
      <c r="K76" s="22">
        <v>30.552770038999999</v>
      </c>
      <c r="L76" s="22">
        <v>7.725157600510963</v>
      </c>
      <c r="M76" s="22">
        <v>5.635394916026458</v>
      </c>
      <c r="N76" s="22">
        <v>10.388352444068424</v>
      </c>
      <c r="O76" s="22">
        <v>30.602756316000001</v>
      </c>
      <c r="P76" s="22">
        <v>7.1315357452696944</v>
      </c>
      <c r="Q76" s="22">
        <v>5.2023560373312749</v>
      </c>
      <c r="R76" s="22">
        <v>9.9844044318252223</v>
      </c>
      <c r="S76" s="22">
        <v>30.667369186000002</v>
      </c>
      <c r="T76" s="22">
        <v>6.5760305023073569</v>
      </c>
      <c r="U76" s="22">
        <v>4.7971226966148421</v>
      </c>
      <c r="V76" s="22">
        <v>9.9127323277926997</v>
      </c>
      <c r="W76" s="22">
        <v>30.758603255000001</v>
      </c>
      <c r="X76" s="22">
        <v>6.0135066383507896</v>
      </c>
      <c r="Y76" s="22">
        <v>4.3867693695999055</v>
      </c>
      <c r="Z76" s="22">
        <v>9.7113833913446967</v>
      </c>
      <c r="AA76" s="22">
        <v>30.865587949000002</v>
      </c>
      <c r="AB76" s="22">
        <v>5.5391552298784976</v>
      </c>
      <c r="AC76" s="22">
        <v>4.0407366212792848</v>
      </c>
      <c r="AD76" s="22">
        <v>9.2804710636532022</v>
      </c>
      <c r="AE76" s="22">
        <v>30.982790412</v>
      </c>
      <c r="AF76" s="22">
        <v>5.4124149415257978</v>
      </c>
      <c r="AG76" s="22">
        <v>3.9482813454683039</v>
      </c>
      <c r="AH76" s="22">
        <v>8.7529231542583545</v>
      </c>
      <c r="AI76" s="22">
        <v>31.103766073999999</v>
      </c>
      <c r="AJ76" s="22">
        <v>5.3285735449844696</v>
      </c>
      <c r="AK76" s="22">
        <v>3.8871202139736782</v>
      </c>
      <c r="AL76" s="22">
        <v>8.4859376530399189</v>
      </c>
      <c r="AM76" s="22">
        <v>31.232735653999999</v>
      </c>
      <c r="AN76" s="22">
        <v>5.2403945023383036</v>
      </c>
      <c r="AO76" s="22">
        <v>3.8227948300364738</v>
      </c>
      <c r="AP76" s="22">
        <v>8.231931303785899</v>
      </c>
      <c r="AQ76" s="22">
        <v>31.387293</v>
      </c>
      <c r="AR76" s="22">
        <v>5.0966758042130262</v>
      </c>
      <c r="AS76" s="22">
        <v>3.7179540406783946</v>
      </c>
      <c r="AT76" s="22">
        <v>7.7288973555113927</v>
      </c>
      <c r="AU76" s="22">
        <v>29.00503356710303</v>
      </c>
      <c r="AV76" s="22">
        <v>4.7049010571990895</v>
      </c>
      <c r="AW76" s="22">
        <v>3.4321598172176517</v>
      </c>
      <c r="AX76" s="22">
        <v>6.3174225628903429</v>
      </c>
      <c r="AY76" s="22">
        <v>29.189377664023684</v>
      </c>
      <c r="AZ76" s="22">
        <v>4.734803478600667</v>
      </c>
      <c r="BA76" s="22">
        <v>3.4539732173134867</v>
      </c>
      <c r="BB76" s="22">
        <v>5.444142237127501</v>
      </c>
      <c r="BC76" s="22">
        <v>33.506266061216408</v>
      </c>
      <c r="BD76" s="22">
        <v>5.4350451362003449</v>
      </c>
      <c r="BE76" s="22">
        <v>3.9647897574143847</v>
      </c>
      <c r="BF76" s="22">
        <v>5.1065630736530423</v>
      </c>
      <c r="BG76" s="22">
        <v>33.596966037088663</v>
      </c>
      <c r="BH76" s="22">
        <v>5.4497575622825991</v>
      </c>
      <c r="BI76" s="22">
        <v>3.9755222674075621</v>
      </c>
      <c r="BJ76" s="22">
        <v>5.0033897258240287</v>
      </c>
      <c r="BK76" s="25">
        <v>30.395062308</v>
      </c>
      <c r="BL76" s="25">
        <v>8.7294142712494143</v>
      </c>
      <c r="BM76" s="25">
        <v>6.367986175561513</v>
      </c>
      <c r="BN76" s="25">
        <v>11.321577279206085</v>
      </c>
      <c r="BO76" s="25">
        <v>30.441644051000001</v>
      </c>
      <c r="BP76" s="25">
        <v>8.1711452636818986</v>
      </c>
      <c r="BQ76" s="25">
        <v>5.9607367070441297</v>
      </c>
      <c r="BR76" s="25">
        <v>11.212988263076994</v>
      </c>
      <c r="BS76" s="25">
        <v>30.512951488999999</v>
      </c>
      <c r="BT76" s="25">
        <v>7.6510302234583838</v>
      </c>
      <c r="BU76" s="25">
        <v>5.5813200265053888</v>
      </c>
      <c r="BV76" s="25">
        <v>10.726724277505017</v>
      </c>
      <c r="BW76" s="25">
        <v>30.575007761999998</v>
      </c>
      <c r="BX76" s="25">
        <v>7.249806958924653</v>
      </c>
      <c r="BY76" s="25">
        <v>5.2886332410609889</v>
      </c>
      <c r="BZ76" s="25">
        <v>10.594115648222388</v>
      </c>
      <c r="CA76" s="25">
        <v>30.656852440000002</v>
      </c>
      <c r="CB76" s="25">
        <v>6.9310823037390712</v>
      </c>
      <c r="CC76" s="25">
        <v>5.0561280425487523</v>
      </c>
      <c r="CD76" s="25">
        <v>10.361838036924627</v>
      </c>
      <c r="CE76" s="25">
        <v>30.746589580999999</v>
      </c>
      <c r="CF76" s="25">
        <v>6.5159956004007329</v>
      </c>
      <c r="CG76" s="25">
        <v>4.7533280715101895</v>
      </c>
      <c r="CH76" s="25">
        <v>9.9611067438643772</v>
      </c>
      <c r="CI76" s="25">
        <v>30.844806592000001</v>
      </c>
      <c r="CJ76" s="25">
        <v>6.3786367274196696</v>
      </c>
      <c r="CK76" s="25">
        <v>4.6531266860501175</v>
      </c>
      <c r="CL76" s="25">
        <v>9.4470532838446601</v>
      </c>
      <c r="CM76" s="25">
        <v>30.945818866</v>
      </c>
      <c r="CN76" s="25">
        <v>6.281127043604263</v>
      </c>
      <c r="CO76" s="25">
        <v>4.5819947292858503</v>
      </c>
      <c r="CP76" s="25">
        <v>9.1726517063543156</v>
      </c>
      <c r="CQ76" s="25">
        <v>31.050924179999999</v>
      </c>
      <c r="CR76" s="25">
        <v>6.1771053471431729</v>
      </c>
      <c r="CS76" s="25">
        <v>4.5061123499600875</v>
      </c>
      <c r="CT76" s="25">
        <v>8.8779268036363135</v>
      </c>
      <c r="CU76" s="25">
        <v>31.158282145000001</v>
      </c>
      <c r="CV76" s="25">
        <v>6.1331541802233565</v>
      </c>
      <c r="CW76" s="25">
        <v>4.474050585602428</v>
      </c>
      <c r="CX76" s="25">
        <v>8.4247536302961166</v>
      </c>
      <c r="CY76" s="25">
        <v>31.668688498000002</v>
      </c>
      <c r="CZ76" s="25">
        <v>5.95394923202364</v>
      </c>
      <c r="DA76" s="25">
        <v>4.343323070872545</v>
      </c>
      <c r="DB76" s="25">
        <v>7.2566237154849276</v>
      </c>
      <c r="DC76" s="25">
        <v>32.208547975000002</v>
      </c>
      <c r="DD76" s="25">
        <v>5.9913457598303008</v>
      </c>
      <c r="DE76" s="25">
        <v>4.3706033172541536</v>
      </c>
      <c r="DF76" s="25">
        <v>6.3738221594959228</v>
      </c>
      <c r="DG76" s="25">
        <v>32.720771720999998</v>
      </c>
      <c r="DH76" s="25">
        <v>6.4355365035730259</v>
      </c>
      <c r="DI76" s="25">
        <v>4.6946342805665653</v>
      </c>
      <c r="DJ76" s="25">
        <v>5.8026942962511754</v>
      </c>
      <c r="DK76" s="25">
        <v>33.172617344999999</v>
      </c>
      <c r="DL76" s="25">
        <v>6.5254390024246955</v>
      </c>
      <c r="DM76" s="25">
        <v>4.7602169018108569</v>
      </c>
      <c r="DN76" s="25">
        <v>5.5156768162681615</v>
      </c>
      <c r="DO76" s="27">
        <v>30.454416993999999</v>
      </c>
      <c r="DP76" s="27">
        <v>8.7267642039688589</v>
      </c>
      <c r="DQ76" s="27">
        <v>6.3660529883759231</v>
      </c>
      <c r="DR76" s="27">
        <v>10.888025331289867</v>
      </c>
      <c r="DS76" s="27">
        <v>30.553406013</v>
      </c>
      <c r="DT76" s="27">
        <v>8.0391906361129557</v>
      </c>
      <c r="DU76" s="27">
        <v>5.864477643371564</v>
      </c>
      <c r="DV76" s="27">
        <v>10.404357655652689</v>
      </c>
      <c r="DW76" s="27">
        <v>30.604004343</v>
      </c>
      <c r="DX76" s="27">
        <v>7.2855619227121329</v>
      </c>
      <c r="DY76" s="27">
        <v>5.3147159893452889</v>
      </c>
      <c r="DZ76" s="27">
        <v>10.010049370320772</v>
      </c>
      <c r="EA76" s="27">
        <v>30.669434800000001</v>
      </c>
      <c r="EB76" s="27">
        <v>6.8196509954112665</v>
      </c>
      <c r="EC76" s="27">
        <v>4.9748404545265803</v>
      </c>
      <c r="ED76" s="27">
        <v>9.9447192158204984</v>
      </c>
      <c r="EE76" s="27">
        <v>30.761385388000001</v>
      </c>
      <c r="EF76" s="27">
        <v>6.3421685313207314</v>
      </c>
      <c r="EG76" s="27">
        <v>4.626523644724589</v>
      </c>
      <c r="EH76" s="27">
        <v>9.7849569679338408</v>
      </c>
      <c r="EI76" s="27">
        <v>30.868857513000002</v>
      </c>
      <c r="EJ76" s="27">
        <v>5.8063365355860208</v>
      </c>
      <c r="EK76" s="27">
        <v>4.2356416639598242</v>
      </c>
      <c r="EL76" s="27">
        <v>9.3310413076640515</v>
      </c>
      <c r="EM76" s="27">
        <v>30.986568695999999</v>
      </c>
      <c r="EN76" s="27">
        <v>5.6842763324135586</v>
      </c>
      <c r="EO76" s="27">
        <v>4.1466004451293177</v>
      </c>
      <c r="EP76" s="27">
        <v>8.8144101091378033</v>
      </c>
      <c r="EQ76" s="27">
        <v>31.108143699999999</v>
      </c>
      <c r="ER76" s="27">
        <v>5.5978586922628502</v>
      </c>
      <c r="ES76" s="27">
        <v>4.0835599797894133</v>
      </c>
      <c r="ET76" s="27">
        <v>8.5558231685634212</v>
      </c>
      <c r="EU76" s="27">
        <v>31.236610616</v>
      </c>
      <c r="EV76" s="27">
        <v>5.5281114100148629</v>
      </c>
      <c r="EW76" s="27">
        <v>4.0326803084464018</v>
      </c>
      <c r="EX76" s="27">
        <v>8.3352901865563069</v>
      </c>
      <c r="EY76" s="27">
        <v>31.386616631999999</v>
      </c>
      <c r="EZ76" s="27">
        <v>5.4180063848348041</v>
      </c>
      <c r="FA76" s="27">
        <v>3.9523602255153261</v>
      </c>
      <c r="FB76" s="27">
        <v>7.8476971364354782</v>
      </c>
      <c r="FC76" s="27">
        <v>31.445555959836646</v>
      </c>
      <c r="FD76" s="27">
        <v>5.100777736987304</v>
      </c>
      <c r="FE76" s="27">
        <v>3.7209463435280501</v>
      </c>
      <c r="FF76" s="27">
        <v>6.6731895552368456</v>
      </c>
      <c r="FG76" s="27">
        <v>32.463980939846408</v>
      </c>
      <c r="FH76" s="27">
        <v>5.2659762620653936</v>
      </c>
      <c r="FI76" s="27">
        <v>3.8414563675952045</v>
      </c>
      <c r="FJ76" s="27">
        <v>6.0130462677929941</v>
      </c>
      <c r="FK76" s="27">
        <v>33.489968818000001</v>
      </c>
      <c r="FL76" s="27">
        <v>6.094674049782669</v>
      </c>
      <c r="FM76" s="27">
        <v>4.4459798661857599</v>
      </c>
      <c r="FN76" s="27">
        <v>5.738068620613852</v>
      </c>
      <c r="FO76" s="27">
        <v>33.937095593000002</v>
      </c>
      <c r="FP76" s="27">
        <v>6.1190139527551031</v>
      </c>
      <c r="FQ76" s="27">
        <v>4.4637354865317267</v>
      </c>
      <c r="FR76" s="27">
        <v>5.654337074362374</v>
      </c>
      <c r="FS76" s="28">
        <v>30.453679374</v>
      </c>
      <c r="FT76" s="28">
        <v>8.5974855689170173</v>
      </c>
      <c r="FU76" s="28">
        <v>6.2717460239880634</v>
      </c>
      <c r="FV76" s="28">
        <v>10.904269436161954</v>
      </c>
      <c r="FW76" s="28">
        <v>30.558759926</v>
      </c>
      <c r="FX76" s="28">
        <v>8.0097032326916171</v>
      </c>
      <c r="FY76" s="28">
        <v>5.8429669931142234</v>
      </c>
      <c r="FZ76" s="28">
        <v>10.437035709009301</v>
      </c>
      <c r="GA76" s="28">
        <v>30.628560446000002</v>
      </c>
      <c r="GB76" s="28">
        <v>7.3280176101372705</v>
      </c>
      <c r="GC76" s="28">
        <v>5.345686822232401</v>
      </c>
      <c r="GD76" s="28">
        <v>10.055055458196698</v>
      </c>
      <c r="GE76" s="28">
        <v>30.726192776000001</v>
      </c>
      <c r="GF76" s="28">
        <v>6.510244516507707</v>
      </c>
      <c r="GG76" s="28">
        <v>4.749132735879722</v>
      </c>
      <c r="GH76" s="28">
        <v>9.9994843685250032</v>
      </c>
      <c r="GI76" s="28">
        <v>30.856861344999999</v>
      </c>
      <c r="GJ76" s="28">
        <v>6.2180083728199698</v>
      </c>
      <c r="GK76" s="28">
        <v>4.5359505377187261</v>
      </c>
      <c r="GL76" s="28">
        <v>9.8579130560819621</v>
      </c>
      <c r="GM76" s="28">
        <v>31.031349221999999</v>
      </c>
      <c r="GN76" s="28">
        <v>5.6755720590482408</v>
      </c>
      <c r="GO76" s="28">
        <v>4.1402507988946091</v>
      </c>
      <c r="GP76" s="28">
        <v>9.4130572077210317</v>
      </c>
      <c r="GQ76" s="28">
        <v>31.250550341</v>
      </c>
      <c r="GR76" s="28">
        <v>5.5203884056526817</v>
      </c>
      <c r="GS76" s="28">
        <v>4.0270464842877578</v>
      </c>
      <c r="GT76" s="28">
        <v>8.8908028983527245</v>
      </c>
      <c r="GU76" s="28">
        <v>31.499030133000002</v>
      </c>
      <c r="GV76" s="28">
        <v>5.3581564890343643</v>
      </c>
      <c r="GW76" s="28">
        <v>3.908700559789386</v>
      </c>
      <c r="GX76" s="28">
        <v>8.6165664890518769</v>
      </c>
      <c r="GY76" s="28">
        <v>31.756158084999999</v>
      </c>
      <c r="GZ76" s="28">
        <v>5.3272561126063902</v>
      </c>
      <c r="HA76" s="28">
        <v>3.8861591653958283</v>
      </c>
      <c r="HB76" s="28">
        <v>8.4074261462510336</v>
      </c>
      <c r="HC76" s="28">
        <v>32.016954995566522</v>
      </c>
      <c r="HD76" s="28">
        <v>5.1934642674499729</v>
      </c>
      <c r="HE76" s="28">
        <v>3.7885598770718718</v>
      </c>
      <c r="HF76" s="28">
        <v>7.9483118202714564</v>
      </c>
      <c r="HG76" s="28">
        <v>28.198743877850834</v>
      </c>
      <c r="HH76" s="28">
        <v>4.5741129578647071</v>
      </c>
      <c r="HI76" s="28">
        <v>3.3367517196512027</v>
      </c>
      <c r="HJ76" s="28">
        <v>6.0074704429500159</v>
      </c>
      <c r="HK76" s="28">
        <v>23.977387915509105</v>
      </c>
      <c r="HL76" s="28">
        <v>3.8893675986122589</v>
      </c>
      <c r="HM76" s="28">
        <v>2.8372395134473156</v>
      </c>
      <c r="HN76" s="28">
        <v>1.6716139076345229</v>
      </c>
      <c r="HO76" s="28">
        <v>23.744008573069845</v>
      </c>
      <c r="HP76" s="28">
        <v>3.8515111792279946</v>
      </c>
      <c r="HQ76" s="28">
        <v>2.8096237825626882</v>
      </c>
      <c r="HR76" s="28">
        <v>-1.7101607079407799</v>
      </c>
      <c r="HS76" s="28">
        <v>20.468819652517588</v>
      </c>
      <c r="HT76" s="28">
        <v>3.3202433984414848</v>
      </c>
      <c r="HU76" s="28">
        <v>2.42207133305733</v>
      </c>
      <c r="HV76" s="28">
        <v>-3.9488450310900731</v>
      </c>
      <c r="HW76" s="29">
        <v>30.467057185999998</v>
      </c>
      <c r="HX76" s="29">
        <v>8.5918628372541477</v>
      </c>
      <c r="HY76" s="29">
        <v>6.2676443195225104</v>
      </c>
      <c r="HZ76" s="29">
        <v>10.847935451882499</v>
      </c>
      <c r="IA76" s="29">
        <v>30.585362943</v>
      </c>
      <c r="IB76" s="29">
        <v>8.1572146709316726</v>
      </c>
      <c r="IC76" s="29">
        <v>5.9505745335815892</v>
      </c>
      <c r="ID76" s="29">
        <v>10.349544432909308</v>
      </c>
      <c r="IE76" s="29">
        <v>30.663002064000001</v>
      </c>
      <c r="IF76" s="29">
        <v>7.7967908754741133</v>
      </c>
      <c r="IG76" s="29">
        <v>5.6876503927974387</v>
      </c>
      <c r="IH76" s="29">
        <v>9.9762071492501647</v>
      </c>
      <c r="II76" s="29">
        <v>30.7710741</v>
      </c>
      <c r="IJ76" s="29">
        <v>7.5144154799284744</v>
      </c>
      <c r="IK76" s="29">
        <v>5.4816614731197868</v>
      </c>
      <c r="IL76" s="29">
        <v>9.937379341414065</v>
      </c>
      <c r="IM76" s="29">
        <v>30.912768179</v>
      </c>
      <c r="IN76" s="29">
        <v>7.1657239768614618</v>
      </c>
      <c r="IO76" s="29">
        <v>5.2272958762916399</v>
      </c>
      <c r="IP76" s="29">
        <v>9.8133062737786361</v>
      </c>
      <c r="IQ76" s="29">
        <v>31.105040689999999</v>
      </c>
      <c r="IR76" s="29">
        <v>6.8805521983176252</v>
      </c>
      <c r="IS76" s="29">
        <v>5.0192670341494594</v>
      </c>
      <c r="IT76" s="29">
        <v>9.3908785844694194</v>
      </c>
      <c r="IU76" s="29">
        <v>31.351394256999999</v>
      </c>
      <c r="IV76" s="29">
        <v>6.7151176531464483</v>
      </c>
      <c r="IW76" s="29">
        <v>4.8985848367103886</v>
      </c>
      <c r="IX76" s="29">
        <v>8.883393412350074</v>
      </c>
      <c r="IY76" s="29">
        <v>31.629385319000001</v>
      </c>
      <c r="IZ76" s="29">
        <v>6.5968922452109888</v>
      </c>
      <c r="JA76" s="29">
        <v>4.8123410476153188</v>
      </c>
      <c r="JB76" s="29">
        <v>8.629311808161475</v>
      </c>
      <c r="JC76" s="29">
        <v>31.998747958999999</v>
      </c>
      <c r="JD76" s="29">
        <v>6.4046302094387455</v>
      </c>
      <c r="JE76" s="29">
        <v>4.672088569288646</v>
      </c>
      <c r="JF76" s="29">
        <v>8.3230284762095152</v>
      </c>
      <c r="JG76" s="29">
        <v>32.732350652000001</v>
      </c>
      <c r="JH76" s="29">
        <v>6.2255826478582135</v>
      </c>
      <c r="JI76" s="29">
        <v>4.541475865906242</v>
      </c>
      <c r="JJ76" s="29">
        <v>7.0972405599029358</v>
      </c>
      <c r="JK76" s="29">
        <v>32.429638746769214</v>
      </c>
      <c r="JL76" s="29">
        <v>5.2604056213646464</v>
      </c>
      <c r="JM76" s="29">
        <v>3.8373926627612831</v>
      </c>
      <c r="JN76" s="29">
        <v>2.2627487435582196</v>
      </c>
      <c r="JO76" s="29">
        <v>25.794926069343312</v>
      </c>
      <c r="JP76" s="29">
        <v>4.1841901218026125</v>
      </c>
      <c r="JQ76" s="29">
        <v>3.0523084394465889</v>
      </c>
      <c r="JR76" s="29">
        <v>-1.6886504954001538</v>
      </c>
      <c r="JS76" s="29">
        <v>22.260667302382497</v>
      </c>
      <c r="JT76" s="29">
        <v>3.6108986697993086</v>
      </c>
      <c r="JU76" s="29">
        <v>2.6341003068633571</v>
      </c>
      <c r="JV76" s="29">
        <v>-3.9181574482583841</v>
      </c>
      <c r="JW76" s="29">
        <v>22.065674415426511</v>
      </c>
      <c r="JX76" s="29">
        <v>3.5792689101624826</v>
      </c>
      <c r="JY76" s="29">
        <v>2.6110268375737835</v>
      </c>
      <c r="JZ76" s="29">
        <v>-3.232112629852999</v>
      </c>
    </row>
    <row r="77" spans="1:286" ht="15" thickBot="1" x14ac:dyDescent="0.4">
      <c r="A77" s="2"/>
      <c r="B77" s="74" t="s">
        <v>548</v>
      </c>
      <c r="C77" s="74" t="s">
        <v>468</v>
      </c>
      <c r="D77" s="74" t="s">
        <v>865</v>
      </c>
      <c r="E77" s="87">
        <v>349381</v>
      </c>
      <c r="F77" s="84">
        <v>442178</v>
      </c>
      <c r="G77" s="22">
        <v>10.481128843</v>
      </c>
      <c r="H77" s="22">
        <v>10.481128843</v>
      </c>
      <c r="I77" s="22">
        <v>10.481128843</v>
      </c>
      <c r="J77" s="22">
        <v>-0.50837908666674103</v>
      </c>
      <c r="K77" s="22">
        <v>10.555689318000001</v>
      </c>
      <c r="L77" s="22">
        <v>10.555689318000001</v>
      </c>
      <c r="M77" s="22">
        <v>10.555689318000001</v>
      </c>
      <c r="N77" s="22">
        <v>-0.76609735686797187</v>
      </c>
      <c r="O77" s="22">
        <v>10.570958713</v>
      </c>
      <c r="P77" s="22">
        <v>10.570958713</v>
      </c>
      <c r="Q77" s="22">
        <v>10.570958713</v>
      </c>
      <c r="R77" s="22">
        <v>-0.71071104245591954</v>
      </c>
      <c r="S77" s="22">
        <v>10.604380141</v>
      </c>
      <c r="T77" s="22">
        <v>10.604380141</v>
      </c>
      <c r="U77" s="22">
        <v>10.604380141</v>
      </c>
      <c r="V77" s="22">
        <v>-0.78655011051109014</v>
      </c>
      <c r="W77" s="22">
        <v>10.650565051000001</v>
      </c>
      <c r="X77" s="22">
        <v>10.650565051000001</v>
      </c>
      <c r="Y77" s="22">
        <v>10.650565051000001</v>
      </c>
      <c r="Z77" s="22">
        <v>-0.8965168288573242</v>
      </c>
      <c r="AA77" s="22">
        <v>10.711723710999999</v>
      </c>
      <c r="AB77" s="22">
        <v>10.711723710999999</v>
      </c>
      <c r="AC77" s="22">
        <v>10.711723710999999</v>
      </c>
      <c r="AD77" s="22">
        <v>-1.0308265180089951</v>
      </c>
      <c r="AE77" s="22">
        <v>10.780887518</v>
      </c>
      <c r="AF77" s="22">
        <v>10.780887518</v>
      </c>
      <c r="AG77" s="22">
        <v>10.780887518</v>
      </c>
      <c r="AH77" s="22">
        <v>-1.1503313871322529</v>
      </c>
      <c r="AI77" s="22">
        <v>10.852870194999999</v>
      </c>
      <c r="AJ77" s="22">
        <v>10.852870194999999</v>
      </c>
      <c r="AK77" s="22">
        <v>10.852870194999999</v>
      </c>
      <c r="AL77" s="22">
        <v>-1.2070446164779938</v>
      </c>
      <c r="AM77" s="22">
        <v>10.918671673</v>
      </c>
      <c r="AN77" s="22">
        <v>10.918671673</v>
      </c>
      <c r="AO77" s="22">
        <v>10.918671673</v>
      </c>
      <c r="AP77" s="22">
        <v>-1.3614830363484423</v>
      </c>
      <c r="AQ77" s="22">
        <v>10.968293043999999</v>
      </c>
      <c r="AR77" s="22">
        <v>10.968293043999999</v>
      </c>
      <c r="AS77" s="22">
        <v>10.968293043999999</v>
      </c>
      <c r="AT77" s="22">
        <v>-1.5249804134866327</v>
      </c>
      <c r="AU77" s="22">
        <v>11.235835332000001</v>
      </c>
      <c r="AV77" s="22">
        <v>11.235835332000001</v>
      </c>
      <c r="AW77" s="22">
        <v>11.235835332000001</v>
      </c>
      <c r="AX77" s="22">
        <v>-1.9798514719995648</v>
      </c>
      <c r="AY77" s="22">
        <v>11.559360166000001</v>
      </c>
      <c r="AZ77" s="22">
        <v>11.559360166000001</v>
      </c>
      <c r="BA77" s="22">
        <v>11.559360166000001</v>
      </c>
      <c r="BB77" s="22">
        <v>-2.2925298467358832</v>
      </c>
      <c r="BC77" s="22">
        <v>11.784865851999999</v>
      </c>
      <c r="BD77" s="22">
        <v>11.784865851999999</v>
      </c>
      <c r="BE77" s="22">
        <v>11.784865851999999</v>
      </c>
      <c r="BF77" s="22">
        <v>-2.3849059232247765</v>
      </c>
      <c r="BG77" s="22">
        <v>11.988879852</v>
      </c>
      <c r="BH77" s="22">
        <v>11.988879852</v>
      </c>
      <c r="BI77" s="22">
        <v>11.988879852</v>
      </c>
      <c r="BJ77" s="22">
        <v>-2.446088528804955</v>
      </c>
      <c r="BK77" s="25">
        <v>10.407562687</v>
      </c>
      <c r="BL77" s="25">
        <v>10.407562687</v>
      </c>
      <c r="BM77" s="25">
        <v>10.407562687</v>
      </c>
      <c r="BN77" s="25">
        <v>-0.3298475990371923</v>
      </c>
      <c r="BO77" s="25">
        <v>10.421103088000001</v>
      </c>
      <c r="BP77" s="25">
        <v>10.421103088000001</v>
      </c>
      <c r="BQ77" s="25">
        <v>10.421103088000001</v>
      </c>
      <c r="BR77" s="25">
        <v>-0.43758736887033756</v>
      </c>
      <c r="BS77" s="25">
        <v>10.459577277999999</v>
      </c>
      <c r="BT77" s="25">
        <v>10.459577277999999</v>
      </c>
      <c r="BU77" s="25">
        <v>10.459577277999999</v>
      </c>
      <c r="BV77" s="25">
        <v>-0.44725046110790778</v>
      </c>
      <c r="BW77" s="25">
        <v>10.505759213999999</v>
      </c>
      <c r="BX77" s="25">
        <v>10.505759213999999</v>
      </c>
      <c r="BY77" s="25">
        <v>10.505759213999999</v>
      </c>
      <c r="BZ77" s="25">
        <v>-0.54597734930650788</v>
      </c>
      <c r="CA77" s="25">
        <v>10.55588135</v>
      </c>
      <c r="CB77" s="25">
        <v>10.55588135</v>
      </c>
      <c r="CC77" s="25">
        <v>10.55588135</v>
      </c>
      <c r="CD77" s="25">
        <v>-0.66583640082681583</v>
      </c>
      <c r="CE77" s="25">
        <v>10.608360126000001</v>
      </c>
      <c r="CF77" s="25">
        <v>10.608360126000001</v>
      </c>
      <c r="CG77" s="25">
        <v>10.608360126000001</v>
      </c>
      <c r="CH77" s="25">
        <v>-0.79126394341636086</v>
      </c>
      <c r="CI77" s="25">
        <v>10.667421815000001</v>
      </c>
      <c r="CJ77" s="25">
        <v>10.667421815000001</v>
      </c>
      <c r="CK77" s="25">
        <v>10.667421815000001</v>
      </c>
      <c r="CL77" s="25">
        <v>-0.90792216630361366</v>
      </c>
      <c r="CM77" s="25">
        <v>10.728406031</v>
      </c>
      <c r="CN77" s="25">
        <v>10.728406031</v>
      </c>
      <c r="CO77" s="25">
        <v>10.728406031</v>
      </c>
      <c r="CP77" s="25">
        <v>-0.96723282892079609</v>
      </c>
      <c r="CQ77" s="25">
        <v>10.791047116</v>
      </c>
      <c r="CR77" s="25">
        <v>10.791047116</v>
      </c>
      <c r="CS77" s="25">
        <v>10.791047116</v>
      </c>
      <c r="CT77" s="25">
        <v>-1.1324566741241178</v>
      </c>
      <c r="CU77" s="25">
        <v>10.854232802</v>
      </c>
      <c r="CV77" s="25">
        <v>10.854232802</v>
      </c>
      <c r="CW77" s="25">
        <v>10.854232802</v>
      </c>
      <c r="CX77" s="25">
        <v>-1.2778059578260095</v>
      </c>
      <c r="CY77" s="25">
        <v>11.094722672</v>
      </c>
      <c r="CZ77" s="25">
        <v>11.094722672</v>
      </c>
      <c r="DA77" s="25">
        <v>11.094722672</v>
      </c>
      <c r="DB77" s="25">
        <v>-1.5703734974515893</v>
      </c>
      <c r="DC77" s="25">
        <v>11.292036190999999</v>
      </c>
      <c r="DD77" s="25">
        <v>11.292036190999999</v>
      </c>
      <c r="DE77" s="25">
        <v>11.292036190999999</v>
      </c>
      <c r="DF77" s="25">
        <v>-1.8571749307209231</v>
      </c>
      <c r="DG77" s="25">
        <v>11.458181712</v>
      </c>
      <c r="DH77" s="25">
        <v>11.458181712</v>
      </c>
      <c r="DI77" s="25">
        <v>11.458181712</v>
      </c>
      <c r="DJ77" s="25">
        <v>-2.0318959014109748</v>
      </c>
      <c r="DK77" s="25">
        <v>11.572986487</v>
      </c>
      <c r="DL77" s="25">
        <v>11.572986487</v>
      </c>
      <c r="DM77" s="25">
        <v>11.572986487</v>
      </c>
      <c r="DN77" s="25">
        <v>-2.1293261124566385</v>
      </c>
      <c r="DO77" s="27">
        <v>10.482133743</v>
      </c>
      <c r="DP77" s="27">
        <v>10.482133743</v>
      </c>
      <c r="DQ77" s="27">
        <v>10.482133743</v>
      </c>
      <c r="DR77" s="27">
        <v>-0.5071539967409997</v>
      </c>
      <c r="DS77" s="27">
        <v>10.557133373999999</v>
      </c>
      <c r="DT77" s="27">
        <v>10.557133373999999</v>
      </c>
      <c r="DU77" s="27">
        <v>10.557133373999999</v>
      </c>
      <c r="DV77" s="27">
        <v>-0.76298056632297317</v>
      </c>
      <c r="DW77" s="27">
        <v>10.572794933000001</v>
      </c>
      <c r="DX77" s="27">
        <v>10.572794933000001</v>
      </c>
      <c r="DY77" s="27">
        <v>10.572794933000001</v>
      </c>
      <c r="DZ77" s="27">
        <v>-0.70635327538017556</v>
      </c>
      <c r="EA77" s="27">
        <v>10.606560094000001</v>
      </c>
      <c r="EB77" s="27">
        <v>10.606560094000001</v>
      </c>
      <c r="EC77" s="27">
        <v>10.606560094000001</v>
      </c>
      <c r="ED77" s="27">
        <v>-0.78053738068452461</v>
      </c>
      <c r="EE77" s="27">
        <v>10.652823305</v>
      </c>
      <c r="EF77" s="27">
        <v>10.652823305</v>
      </c>
      <c r="EG77" s="27">
        <v>10.652823305</v>
      </c>
      <c r="EH77" s="27">
        <v>-0.88845235964753755</v>
      </c>
      <c r="EI77" s="27">
        <v>10.713395069000001</v>
      </c>
      <c r="EJ77" s="27">
        <v>10.713395069000001</v>
      </c>
      <c r="EK77" s="27">
        <v>10.713395069000001</v>
      </c>
      <c r="EL77" s="27">
        <v>-1.0204116978710118</v>
      </c>
      <c r="EM77" s="27">
        <v>10.781555056</v>
      </c>
      <c r="EN77" s="27">
        <v>10.781555056</v>
      </c>
      <c r="EO77" s="27">
        <v>10.781555056</v>
      </c>
      <c r="EP77" s="27">
        <v>-1.1376021611151295</v>
      </c>
      <c r="EQ77" s="27">
        <v>10.852203446000001</v>
      </c>
      <c r="ER77" s="27">
        <v>10.852203446000001</v>
      </c>
      <c r="ES77" s="27">
        <v>10.852203446000001</v>
      </c>
      <c r="ET77" s="27">
        <v>-1.1923456664345338</v>
      </c>
      <c r="EU77" s="27">
        <v>10.916754065999999</v>
      </c>
      <c r="EV77" s="27">
        <v>10.916754065999999</v>
      </c>
      <c r="EW77" s="27">
        <v>10.916754065999999</v>
      </c>
      <c r="EX77" s="27">
        <v>-1.3431425910545833</v>
      </c>
      <c r="EY77" s="27">
        <v>10.965986854000001</v>
      </c>
      <c r="EZ77" s="27">
        <v>10.965986854000001</v>
      </c>
      <c r="FA77" s="27">
        <v>10.965986854000001</v>
      </c>
      <c r="FB77" s="27">
        <v>-1.4994890979242221</v>
      </c>
      <c r="FC77" s="27">
        <v>11.196073187</v>
      </c>
      <c r="FD77" s="27">
        <v>11.196073187</v>
      </c>
      <c r="FE77" s="27">
        <v>11.196073187</v>
      </c>
      <c r="FF77" s="27">
        <v>-1.9240543130918617</v>
      </c>
      <c r="FG77" s="27">
        <v>11.403026586999999</v>
      </c>
      <c r="FH77" s="27">
        <v>11.403026586999999</v>
      </c>
      <c r="FI77" s="27">
        <v>11.403026586999999</v>
      </c>
      <c r="FJ77" s="27">
        <v>-2.1749541205811092</v>
      </c>
      <c r="FK77" s="27">
        <v>11.565582021000001</v>
      </c>
      <c r="FL77" s="27">
        <v>11.565582021000001</v>
      </c>
      <c r="FM77" s="27">
        <v>11.565582021000001</v>
      </c>
      <c r="FN77" s="27">
        <v>-2.2394799089635349</v>
      </c>
      <c r="FO77" s="27">
        <v>11.677670867</v>
      </c>
      <c r="FP77" s="27">
        <v>11.677670867</v>
      </c>
      <c r="FQ77" s="27">
        <v>11.677670867</v>
      </c>
      <c r="FR77" s="27">
        <v>-2.2182791051648465</v>
      </c>
      <c r="FS77" s="28">
        <v>10.476073211999999</v>
      </c>
      <c r="FT77" s="28">
        <v>10.476073211999999</v>
      </c>
      <c r="FU77" s="28">
        <v>10.476073211999999</v>
      </c>
      <c r="FV77" s="28">
        <v>-0.49347511707578295</v>
      </c>
      <c r="FW77" s="28">
        <v>10.546534192999999</v>
      </c>
      <c r="FX77" s="28">
        <v>10.546534192999999</v>
      </c>
      <c r="FY77" s="28">
        <v>10.546534192999999</v>
      </c>
      <c r="FZ77" s="28">
        <v>-0.7415574701876988</v>
      </c>
      <c r="GA77" s="28">
        <v>10.561481218000001</v>
      </c>
      <c r="GB77" s="28">
        <v>10.561481218000001</v>
      </c>
      <c r="GC77" s="28">
        <v>10.561481218000001</v>
      </c>
      <c r="GD77" s="28">
        <v>-0.67750270713616878</v>
      </c>
      <c r="GE77" s="28">
        <v>10.599409493</v>
      </c>
      <c r="GF77" s="28">
        <v>10.599409493</v>
      </c>
      <c r="GG77" s="28">
        <v>10.599409493</v>
      </c>
      <c r="GH77" s="28">
        <v>-0.7403493258631606</v>
      </c>
      <c r="GI77" s="28">
        <v>10.654404284</v>
      </c>
      <c r="GJ77" s="28">
        <v>10.654404284</v>
      </c>
      <c r="GK77" s="28">
        <v>10.654404284</v>
      </c>
      <c r="GL77" s="28">
        <v>-0.84252853791766391</v>
      </c>
      <c r="GM77" s="28">
        <v>10.734496759000001</v>
      </c>
      <c r="GN77" s="28">
        <v>10.734496759000001</v>
      </c>
      <c r="GO77" s="28">
        <v>10.734496759000001</v>
      </c>
      <c r="GP77" s="28">
        <v>-0.97647606191902803</v>
      </c>
      <c r="GQ77" s="28">
        <v>10.834342417</v>
      </c>
      <c r="GR77" s="28">
        <v>10.834342417</v>
      </c>
      <c r="GS77" s="28">
        <v>10.834342417</v>
      </c>
      <c r="GT77" s="28">
        <v>-1.104740060501797</v>
      </c>
      <c r="GU77" s="28">
        <v>10.909074411000001</v>
      </c>
      <c r="GV77" s="28">
        <v>10.909074411000001</v>
      </c>
      <c r="GW77" s="28">
        <v>10.909074411000001</v>
      </c>
      <c r="GX77" s="28">
        <v>-1.1750439811105284</v>
      </c>
      <c r="GY77" s="28">
        <v>10.981954802000001</v>
      </c>
      <c r="GZ77" s="28">
        <v>10.981954802000001</v>
      </c>
      <c r="HA77" s="28">
        <v>10.981954802000001</v>
      </c>
      <c r="HB77" s="28">
        <v>-1.3350121847005862</v>
      </c>
      <c r="HC77" s="28">
        <v>11.061755652</v>
      </c>
      <c r="HD77" s="28">
        <v>11.061755652</v>
      </c>
      <c r="HE77" s="28">
        <v>11.061755652</v>
      </c>
      <c r="HF77" s="28">
        <v>-1.4739436060204056</v>
      </c>
      <c r="HG77" s="28">
        <v>11.521924246000001</v>
      </c>
      <c r="HH77" s="28">
        <v>11.521924246000001</v>
      </c>
      <c r="HI77" s="28">
        <v>11.521924246000001</v>
      </c>
      <c r="HJ77" s="28">
        <v>-1.9418717378055579</v>
      </c>
      <c r="HK77" s="28">
        <v>12.017248816</v>
      </c>
      <c r="HL77" s="28">
        <v>12.017248816</v>
      </c>
      <c r="HM77" s="28">
        <v>12.017248816</v>
      </c>
      <c r="HN77" s="28">
        <v>-2.8429387357283638</v>
      </c>
      <c r="HO77" s="28">
        <v>12.301281603</v>
      </c>
      <c r="HP77" s="28">
        <v>12.301281603</v>
      </c>
      <c r="HQ77" s="28">
        <v>12.301281603</v>
      </c>
      <c r="HR77" s="28">
        <v>-3.5211444694593421</v>
      </c>
      <c r="HS77" s="28">
        <v>12.288818454000001</v>
      </c>
      <c r="HT77" s="28">
        <v>12.288818454000001</v>
      </c>
      <c r="HU77" s="28">
        <v>12.288818454000001</v>
      </c>
      <c r="HV77" s="28">
        <v>-3.8710230997769397</v>
      </c>
      <c r="HW77" s="29">
        <v>10.485746054</v>
      </c>
      <c r="HX77" s="29">
        <v>10.485746054</v>
      </c>
      <c r="HY77" s="29">
        <v>10.485746054</v>
      </c>
      <c r="HZ77" s="29">
        <v>-0.49636440308790508</v>
      </c>
      <c r="IA77" s="29">
        <v>10.567703407</v>
      </c>
      <c r="IB77" s="29">
        <v>10.567703407</v>
      </c>
      <c r="IC77" s="29">
        <v>10.567703407</v>
      </c>
      <c r="ID77" s="29">
        <v>-0.74707554610232307</v>
      </c>
      <c r="IE77" s="29">
        <v>10.586148108</v>
      </c>
      <c r="IF77" s="29">
        <v>10.586148108</v>
      </c>
      <c r="IG77" s="29">
        <v>10.586148108</v>
      </c>
      <c r="IH77" s="29">
        <v>-0.6804894538511661</v>
      </c>
      <c r="II77" s="29">
        <v>10.624055164</v>
      </c>
      <c r="IJ77" s="29">
        <v>10.624055164</v>
      </c>
      <c r="IK77" s="29">
        <v>10.624055164</v>
      </c>
      <c r="IL77" s="29">
        <v>-0.74181408335256194</v>
      </c>
      <c r="IM77" s="29">
        <v>10.681845831</v>
      </c>
      <c r="IN77" s="29">
        <v>10.681845831</v>
      </c>
      <c r="IO77" s="29">
        <v>10.681845831</v>
      </c>
      <c r="IP77" s="29">
        <v>-0.84292442110020893</v>
      </c>
      <c r="IQ77" s="29">
        <v>10.767734947000001</v>
      </c>
      <c r="IR77" s="29">
        <v>10.767734947000001</v>
      </c>
      <c r="IS77" s="29">
        <v>10.767734947000001</v>
      </c>
      <c r="IT77" s="29">
        <v>-0.97267341868616697</v>
      </c>
      <c r="IU77" s="29">
        <v>10.873033887</v>
      </c>
      <c r="IV77" s="29">
        <v>10.873033887</v>
      </c>
      <c r="IW77" s="29">
        <v>10.873033887</v>
      </c>
      <c r="IX77" s="29">
        <v>-1.0953870751119474</v>
      </c>
      <c r="IY77" s="29">
        <v>10.956702074999999</v>
      </c>
      <c r="IZ77" s="29">
        <v>10.956702074999999</v>
      </c>
      <c r="JA77" s="29">
        <v>10.956702074999999</v>
      </c>
      <c r="JB77" s="29">
        <v>-1.1572253018937744</v>
      </c>
      <c r="JC77" s="29">
        <v>11.048953018000001</v>
      </c>
      <c r="JD77" s="29">
        <v>11.048953018000001</v>
      </c>
      <c r="JE77" s="29">
        <v>11.048953018000001</v>
      </c>
      <c r="JF77" s="29">
        <v>-1.3039656993212212</v>
      </c>
      <c r="JG77" s="29">
        <v>11.15622194</v>
      </c>
      <c r="JH77" s="29">
        <v>11.15622194</v>
      </c>
      <c r="JI77" s="29">
        <v>11.15622194</v>
      </c>
      <c r="JJ77" s="29">
        <v>-1.5487771308124785</v>
      </c>
      <c r="JK77" s="29">
        <v>11.667283544</v>
      </c>
      <c r="JL77" s="29">
        <v>11.667283544</v>
      </c>
      <c r="JM77" s="29">
        <v>11.667283544</v>
      </c>
      <c r="JN77" s="29">
        <v>-2.5203849904035813</v>
      </c>
      <c r="JO77" s="29">
        <v>12.088778227999999</v>
      </c>
      <c r="JP77" s="29">
        <v>12.088778227999999</v>
      </c>
      <c r="JQ77" s="29">
        <v>12.088778227999999</v>
      </c>
      <c r="JR77" s="29">
        <v>-3.2932903621722343</v>
      </c>
      <c r="JS77" s="29">
        <v>12.206731318999999</v>
      </c>
      <c r="JT77" s="29">
        <v>12.206731318999999</v>
      </c>
      <c r="JU77" s="29">
        <v>12.206731318999999</v>
      </c>
      <c r="JV77" s="29">
        <v>-3.7217659144566149</v>
      </c>
      <c r="JW77" s="29">
        <v>12.079632982</v>
      </c>
      <c r="JX77" s="29">
        <v>12.079632982</v>
      </c>
      <c r="JY77" s="29">
        <v>12.079632982</v>
      </c>
      <c r="JZ77" s="29">
        <v>-3.4531329095130801</v>
      </c>
    </row>
    <row r="78" spans="1:286" ht="15" thickBot="1" x14ac:dyDescent="0.4">
      <c r="A78" s="2"/>
      <c r="B78" s="74" t="s">
        <v>549</v>
      </c>
      <c r="C78" s="74" t="s">
        <v>506</v>
      </c>
      <c r="D78" s="74" t="s">
        <v>862</v>
      </c>
      <c r="E78" s="87">
        <v>331301</v>
      </c>
      <c r="F78" s="84">
        <v>437023</v>
      </c>
      <c r="G78" s="22">
        <v>31.959330606999998</v>
      </c>
      <c r="H78" s="22">
        <v>15.983897680180473</v>
      </c>
      <c r="I78" s="22">
        <v>11.660030821794274</v>
      </c>
      <c r="J78" s="22">
        <v>13.669614697664997</v>
      </c>
      <c r="K78" s="22">
        <v>32.002859850999997</v>
      </c>
      <c r="L78" s="22">
        <v>15.831208457171426</v>
      </c>
      <c r="M78" s="22">
        <v>11.548646159425665</v>
      </c>
      <c r="N78" s="22">
        <v>13.284887164098247</v>
      </c>
      <c r="O78" s="22">
        <v>31.999658744999998</v>
      </c>
      <c r="P78" s="22">
        <v>15.663678421867806</v>
      </c>
      <c r="Q78" s="22">
        <v>11.426435331109451</v>
      </c>
      <c r="R78" s="22">
        <v>13.142475045210443</v>
      </c>
      <c r="S78" s="22">
        <v>32.027348269000001</v>
      </c>
      <c r="T78" s="22">
        <v>15.626040208024575</v>
      </c>
      <c r="U78" s="22">
        <v>11.398978778129038</v>
      </c>
      <c r="V78" s="22">
        <v>12.908172666457469</v>
      </c>
      <c r="W78" s="22">
        <v>32.072440950000001</v>
      </c>
      <c r="X78" s="22">
        <v>15.671561400960579</v>
      </c>
      <c r="Y78" s="22">
        <v>11.432185854606811</v>
      </c>
      <c r="Z78" s="22">
        <v>12.698403929823172</v>
      </c>
      <c r="AA78" s="22">
        <v>32.135875843999997</v>
      </c>
      <c r="AB78" s="22">
        <v>15.682497528789424</v>
      </c>
      <c r="AC78" s="22">
        <v>11.440163607599658</v>
      </c>
      <c r="AD78" s="22">
        <v>12.460527266477337</v>
      </c>
      <c r="AE78" s="22">
        <v>32.206083305</v>
      </c>
      <c r="AF78" s="22">
        <v>15.629489847856782</v>
      </c>
      <c r="AG78" s="22">
        <v>11.401495242359005</v>
      </c>
      <c r="AH78" s="22">
        <v>12.100055986331945</v>
      </c>
      <c r="AI78" s="22">
        <v>32.281766986999997</v>
      </c>
      <c r="AJ78" s="22">
        <v>15.574063069350242</v>
      </c>
      <c r="AK78" s="22">
        <v>11.361062179118091</v>
      </c>
      <c r="AL78" s="22">
        <v>11.779309641894256</v>
      </c>
      <c r="AM78" s="22">
        <v>32.362691521000002</v>
      </c>
      <c r="AN78" s="22">
        <v>15.50156709821136</v>
      </c>
      <c r="AO78" s="22">
        <v>11.308177377497808</v>
      </c>
      <c r="AP78" s="22">
        <v>11.473551587915225</v>
      </c>
      <c r="AQ78" s="22">
        <v>32.453062471000003</v>
      </c>
      <c r="AR78" s="22">
        <v>15.392841544043382</v>
      </c>
      <c r="AS78" s="22">
        <v>11.228863599464352</v>
      </c>
      <c r="AT78" s="22">
        <v>11.047171718001017</v>
      </c>
      <c r="AU78" s="22">
        <v>32.754564735999999</v>
      </c>
      <c r="AV78" s="22">
        <v>15.115471764402884</v>
      </c>
      <c r="AW78" s="22">
        <v>11.026526206898788</v>
      </c>
      <c r="AX78" s="22">
        <v>10.525061130729526</v>
      </c>
      <c r="AY78" s="22">
        <v>32.948621250000002</v>
      </c>
      <c r="AZ78" s="22">
        <v>14.940400033481636</v>
      </c>
      <c r="BA78" s="22">
        <v>10.898813816628808</v>
      </c>
      <c r="BB78" s="22">
        <v>10.326173739966393</v>
      </c>
      <c r="BC78" s="22">
        <v>33.034227049000002</v>
      </c>
      <c r="BD78" s="22">
        <v>14.879153033357161</v>
      </c>
      <c r="BE78" s="22">
        <v>10.854134982749677</v>
      </c>
      <c r="BF78" s="22">
        <v>10.519469564800623</v>
      </c>
      <c r="BG78" s="22">
        <v>33.050968413</v>
      </c>
      <c r="BH78" s="22">
        <v>14.686381404557821</v>
      </c>
      <c r="BI78" s="22">
        <v>10.713510763404548</v>
      </c>
      <c r="BJ78" s="22">
        <v>10.82452457590276</v>
      </c>
      <c r="BK78" s="25">
        <v>31.898577279000001</v>
      </c>
      <c r="BL78" s="25">
        <v>16.020132051765366</v>
      </c>
      <c r="BM78" s="25">
        <v>11.686463291392231</v>
      </c>
      <c r="BN78" s="25">
        <v>13.873781304437518</v>
      </c>
      <c r="BO78" s="25">
        <v>31.907118148000002</v>
      </c>
      <c r="BP78" s="25">
        <v>16.02026324553324</v>
      </c>
      <c r="BQ78" s="25">
        <v>11.68655899541935</v>
      </c>
      <c r="BR78" s="25">
        <v>13.682927530523731</v>
      </c>
      <c r="BS78" s="25">
        <v>31.949201897999998</v>
      </c>
      <c r="BT78" s="25">
        <v>15.956403433504407</v>
      </c>
      <c r="BU78" s="25">
        <v>11.639974151632876</v>
      </c>
      <c r="BV78" s="25">
        <v>13.199967177847318</v>
      </c>
      <c r="BW78" s="25">
        <v>32.009338182</v>
      </c>
      <c r="BX78" s="25">
        <v>15.888059783838953</v>
      </c>
      <c r="BY78" s="25">
        <v>11.590118410716739</v>
      </c>
      <c r="BZ78" s="25">
        <v>12.666133854451363</v>
      </c>
      <c r="CA78" s="25">
        <v>32.081933223</v>
      </c>
      <c r="CB78" s="25">
        <v>15.812907343688302</v>
      </c>
      <c r="CC78" s="25">
        <v>11.535295751937072</v>
      </c>
      <c r="CD78" s="25">
        <v>12.17515175806424</v>
      </c>
      <c r="CE78" s="25">
        <v>32.165116814000001</v>
      </c>
      <c r="CF78" s="25">
        <v>15.712917764392083</v>
      </c>
      <c r="CG78" s="25">
        <v>11.462354745945911</v>
      </c>
      <c r="CH78" s="25">
        <v>11.639659886803237</v>
      </c>
      <c r="CI78" s="25">
        <v>32.259074251000001</v>
      </c>
      <c r="CJ78" s="25">
        <v>15.586868785024174</v>
      </c>
      <c r="CK78" s="25">
        <v>11.370403770414583</v>
      </c>
      <c r="CL78" s="25">
        <v>10.918315037047968</v>
      </c>
      <c r="CM78" s="25">
        <v>32.361742317999997</v>
      </c>
      <c r="CN78" s="25">
        <v>15.456375824354213</v>
      </c>
      <c r="CO78" s="25">
        <v>11.27521097239476</v>
      </c>
      <c r="CP78" s="25">
        <v>10.175278296415591</v>
      </c>
      <c r="CQ78" s="25">
        <v>32.463862517000003</v>
      </c>
      <c r="CR78" s="25">
        <v>15.308060439419069</v>
      </c>
      <c r="CS78" s="25">
        <v>11.16701696400628</v>
      </c>
      <c r="CT78" s="25">
        <v>9.3727964971869433</v>
      </c>
      <c r="CU78" s="25">
        <v>32.563708020999997</v>
      </c>
      <c r="CV78" s="25">
        <v>15.114275619487568</v>
      </c>
      <c r="CW78" s="25">
        <v>11.025653635836399</v>
      </c>
      <c r="CX78" s="25">
        <v>8.3575305993292801</v>
      </c>
      <c r="CY78" s="25">
        <v>32.712028036999996</v>
      </c>
      <c r="CZ78" s="25">
        <v>15.064089851569756</v>
      </c>
      <c r="DA78" s="25">
        <v>10.989043816851966</v>
      </c>
      <c r="DB78" s="25">
        <v>7.9853056437922945</v>
      </c>
      <c r="DC78" s="25">
        <v>32.814753328000002</v>
      </c>
      <c r="DD78" s="25">
        <v>15.081354287151271</v>
      </c>
      <c r="DE78" s="25">
        <v>11.001637982244489</v>
      </c>
      <c r="DF78" s="25">
        <v>7.7837451288819928</v>
      </c>
      <c r="DG78" s="25">
        <v>32.847335469999997</v>
      </c>
      <c r="DH78" s="25">
        <v>15.242028457157382</v>
      </c>
      <c r="DI78" s="25">
        <v>11.118847552276991</v>
      </c>
      <c r="DJ78" s="25">
        <v>7.7965190773836284</v>
      </c>
      <c r="DK78" s="25">
        <v>32.834537984000001</v>
      </c>
      <c r="DL78" s="25">
        <v>15.296658206377247</v>
      </c>
      <c r="DM78" s="25">
        <v>11.158699193749918</v>
      </c>
      <c r="DN78" s="25">
        <v>7.8796197627552473</v>
      </c>
      <c r="DO78" s="27">
        <v>31.959330606999998</v>
      </c>
      <c r="DP78" s="27">
        <v>16.022975631390263</v>
      </c>
      <c r="DQ78" s="27">
        <v>11.68853764313884</v>
      </c>
      <c r="DR78" s="27">
        <v>13.687597396181719</v>
      </c>
      <c r="DS78" s="27">
        <v>32.002859866000001</v>
      </c>
      <c r="DT78" s="27">
        <v>16.136257160080849</v>
      </c>
      <c r="DU78" s="27">
        <v>11.771174941155961</v>
      </c>
      <c r="DV78" s="27">
        <v>13.323071073735207</v>
      </c>
      <c r="DW78" s="27">
        <v>31.999658742000001</v>
      </c>
      <c r="DX78" s="27">
        <v>16.173172384246893</v>
      </c>
      <c r="DY78" s="27">
        <v>11.798104083232692</v>
      </c>
      <c r="DZ78" s="27">
        <v>13.201456520133178</v>
      </c>
      <c r="EA78" s="27">
        <v>32.027348269000001</v>
      </c>
      <c r="EB78" s="27">
        <v>16.123411811260638</v>
      </c>
      <c r="EC78" s="27">
        <v>11.761804438031049</v>
      </c>
      <c r="ED78" s="27">
        <v>13.102098919841726</v>
      </c>
      <c r="EE78" s="27">
        <v>32.072214883999997</v>
      </c>
      <c r="EF78" s="27">
        <v>16.049103087497347</v>
      </c>
      <c r="EG78" s="27">
        <v>11.707597258609317</v>
      </c>
      <c r="EH78" s="27">
        <v>12.896951144218383</v>
      </c>
      <c r="EI78" s="27">
        <v>32.135266766999997</v>
      </c>
      <c r="EJ78" s="27">
        <v>15.977062850675035</v>
      </c>
      <c r="EK78" s="27">
        <v>11.655044908828007</v>
      </c>
      <c r="EL78" s="27">
        <v>12.647733148134966</v>
      </c>
      <c r="EM78" s="27">
        <v>32.205132571999997</v>
      </c>
      <c r="EN78" s="27">
        <v>15.809027088506614</v>
      </c>
      <c r="EO78" s="27">
        <v>11.532465159804904</v>
      </c>
      <c r="EP78" s="27">
        <v>12.396575629886305</v>
      </c>
      <c r="EQ78" s="27">
        <v>32.280584200999996</v>
      </c>
      <c r="ER78" s="27">
        <v>15.639978312404079</v>
      </c>
      <c r="ES78" s="27">
        <v>11.409146431220556</v>
      </c>
      <c r="ET78" s="27">
        <v>12.176678704092575</v>
      </c>
      <c r="EU78" s="27">
        <v>32.360399536999999</v>
      </c>
      <c r="EV78" s="27">
        <v>15.449216163861442</v>
      </c>
      <c r="EW78" s="27">
        <v>11.269988099745694</v>
      </c>
      <c r="EX78" s="27">
        <v>11.889938539700701</v>
      </c>
      <c r="EY78" s="27">
        <v>32.446214820000002</v>
      </c>
      <c r="EZ78" s="27">
        <v>15.250652147347592</v>
      </c>
      <c r="FA78" s="27">
        <v>11.125138414207377</v>
      </c>
      <c r="FB78" s="27">
        <v>11.612668437870065</v>
      </c>
      <c r="FC78" s="27">
        <v>32.72657203</v>
      </c>
      <c r="FD78" s="27">
        <v>14.99053009721157</v>
      </c>
      <c r="FE78" s="27">
        <v>10.935383000183727</v>
      </c>
      <c r="FF78" s="27">
        <v>10.933977076507436</v>
      </c>
      <c r="FG78" s="27">
        <v>32.902924040000002</v>
      </c>
      <c r="FH78" s="27">
        <v>14.77796988162123</v>
      </c>
      <c r="FI78" s="27">
        <v>10.780323282281264</v>
      </c>
      <c r="FJ78" s="27">
        <v>10.688050097124851</v>
      </c>
      <c r="FK78" s="27">
        <v>32.979209267999998</v>
      </c>
      <c r="FL78" s="27">
        <v>14.930048183309562</v>
      </c>
      <c r="FM78" s="27">
        <v>10.891262286051967</v>
      </c>
      <c r="FN78" s="27">
        <v>10.878882610009256</v>
      </c>
      <c r="FO78" s="27">
        <v>32.992936485999998</v>
      </c>
      <c r="FP78" s="27">
        <v>14.782244468287443</v>
      </c>
      <c r="FQ78" s="27">
        <v>10.783441533741312</v>
      </c>
      <c r="FR78" s="27">
        <v>11.170866739501264</v>
      </c>
      <c r="FS78" s="28">
        <v>31.952172588</v>
      </c>
      <c r="FT78" s="28">
        <v>15.984421316100692</v>
      </c>
      <c r="FU78" s="28">
        <v>11.66041280690775</v>
      </c>
      <c r="FV78" s="28">
        <v>13.687497761338305</v>
      </c>
      <c r="FW78" s="28">
        <v>31.996515702</v>
      </c>
      <c r="FX78" s="28">
        <v>15.827106363636727</v>
      </c>
      <c r="FY78" s="28">
        <v>11.545653739303521</v>
      </c>
      <c r="FZ78" s="28">
        <v>13.323684005382393</v>
      </c>
      <c r="GA78" s="28">
        <v>31.988174937</v>
      </c>
      <c r="GB78" s="28">
        <v>16.066493300042424</v>
      </c>
      <c r="GC78" s="28">
        <v>11.720283176545628</v>
      </c>
      <c r="GD78" s="28">
        <v>13.209196547963289</v>
      </c>
      <c r="GE78" s="28">
        <v>32.022318495</v>
      </c>
      <c r="GF78" s="28">
        <v>16.045874090085189</v>
      </c>
      <c r="GG78" s="28">
        <v>11.705241749952881</v>
      </c>
      <c r="GH78" s="28">
        <v>13.018966343632741</v>
      </c>
      <c r="GI78" s="28">
        <v>32.083031038999998</v>
      </c>
      <c r="GJ78" s="28">
        <v>16.014929382046329</v>
      </c>
      <c r="GK78" s="28">
        <v>11.682668016266389</v>
      </c>
      <c r="GL78" s="28">
        <v>12.847589484599119</v>
      </c>
      <c r="GM78" s="28">
        <v>32.171282611999999</v>
      </c>
      <c r="GN78" s="28">
        <v>15.979633309699256</v>
      </c>
      <c r="GO78" s="28">
        <v>11.656920022898948</v>
      </c>
      <c r="GP78" s="28">
        <v>12.653998158862597</v>
      </c>
      <c r="GQ78" s="28">
        <v>32.276805600000003</v>
      </c>
      <c r="GR78" s="28">
        <v>15.889539491133194</v>
      </c>
      <c r="GS78" s="28">
        <v>11.591197836586655</v>
      </c>
      <c r="GT78" s="28">
        <v>12.347050567736341</v>
      </c>
      <c r="GU78" s="28">
        <v>32.396963143000001</v>
      </c>
      <c r="GV78" s="28">
        <v>15.778379782767415</v>
      </c>
      <c r="GW78" s="28">
        <v>11.510108376955429</v>
      </c>
      <c r="GX78" s="28">
        <v>12.087193802433005</v>
      </c>
      <c r="GY78" s="28">
        <v>32.527212421000002</v>
      </c>
      <c r="GZ78" s="28">
        <v>15.67517499069751</v>
      </c>
      <c r="HA78" s="28">
        <v>11.43482191800968</v>
      </c>
      <c r="HB78" s="28">
        <v>11.851259388601569</v>
      </c>
      <c r="HC78" s="28">
        <v>32.672122150999996</v>
      </c>
      <c r="HD78" s="28">
        <v>15.530974357653813</v>
      </c>
      <c r="HE78" s="28">
        <v>11.329629563838356</v>
      </c>
      <c r="HF78" s="28">
        <v>11.511893531313406</v>
      </c>
      <c r="HG78" s="28">
        <v>33.169506061999996</v>
      </c>
      <c r="HH78" s="28">
        <v>15.033299402968453</v>
      </c>
      <c r="HI78" s="28">
        <v>10.966582613277494</v>
      </c>
      <c r="HJ78" s="28">
        <v>10.390537512365711</v>
      </c>
      <c r="HK78" s="28">
        <v>33.700183662999997</v>
      </c>
      <c r="HL78" s="28">
        <v>13.990440826306429</v>
      </c>
      <c r="HM78" s="28">
        <v>10.205831800806425</v>
      </c>
      <c r="HN78" s="28">
        <v>5.6166532143667709</v>
      </c>
      <c r="HO78" s="28">
        <v>33.904671581000002</v>
      </c>
      <c r="HP78" s="28">
        <v>12.92321394033511</v>
      </c>
      <c r="HQ78" s="28">
        <v>9.4273046459621384</v>
      </c>
      <c r="HR78" s="28">
        <v>1.9379016945772349</v>
      </c>
      <c r="HS78" s="28">
        <v>33.972514001999997</v>
      </c>
      <c r="HT78" s="28">
        <v>12.250038977426358</v>
      </c>
      <c r="HU78" s="28">
        <v>8.9362328828020772</v>
      </c>
      <c r="HV78" s="28">
        <v>-0.5527733934031076</v>
      </c>
      <c r="HW78" s="29">
        <v>31.938248696999999</v>
      </c>
      <c r="HX78" s="29">
        <v>15.991953242203071</v>
      </c>
      <c r="HY78" s="29">
        <v>11.665907242136157</v>
      </c>
      <c r="HZ78" s="29">
        <v>13.72330830244865</v>
      </c>
      <c r="IA78" s="29">
        <v>31.974590185</v>
      </c>
      <c r="IB78" s="29">
        <v>15.806045004080922</v>
      </c>
      <c r="IC78" s="29">
        <v>11.530289770734447</v>
      </c>
      <c r="ID78" s="29">
        <v>13.374226516336257</v>
      </c>
      <c r="IE78" s="29">
        <v>31.959554520000001</v>
      </c>
      <c r="IF78" s="29">
        <v>15.628923810844942</v>
      </c>
      <c r="IG78" s="29">
        <v>11.40108232623952</v>
      </c>
      <c r="IH78" s="29">
        <v>13.291354981332937</v>
      </c>
      <c r="II78" s="29">
        <v>31.980366932999999</v>
      </c>
      <c r="IJ78" s="29">
        <v>15.728924129361108</v>
      </c>
      <c r="IK78" s="29">
        <v>11.474031166342117</v>
      </c>
      <c r="IL78" s="29">
        <v>13.261848329484955</v>
      </c>
      <c r="IM78" s="29">
        <v>32.026853701999997</v>
      </c>
      <c r="IN78" s="29">
        <v>15.765651701589103</v>
      </c>
      <c r="IO78" s="29">
        <v>11.500823418942627</v>
      </c>
      <c r="IP78" s="29">
        <v>13.131196652909784</v>
      </c>
      <c r="IQ78" s="29">
        <v>32.096152097999997</v>
      </c>
      <c r="IR78" s="29">
        <v>15.781079222704003</v>
      </c>
      <c r="IS78" s="29">
        <v>11.512077580806205</v>
      </c>
      <c r="IT78" s="29">
        <v>12.980136294348165</v>
      </c>
      <c r="IU78" s="29">
        <v>32.183515818000004</v>
      </c>
      <c r="IV78" s="29">
        <v>15.728490800224494</v>
      </c>
      <c r="IW78" s="29">
        <v>11.473715058769983</v>
      </c>
      <c r="IX78" s="29">
        <v>12.826740960331195</v>
      </c>
      <c r="IY78" s="29">
        <v>32.280361194000001</v>
      </c>
      <c r="IZ78" s="29">
        <v>15.659747064450823</v>
      </c>
      <c r="JA78" s="29">
        <v>11.423567460608105</v>
      </c>
      <c r="JB78" s="29">
        <v>12.721278606462239</v>
      </c>
      <c r="JC78" s="29">
        <v>32.400660440000003</v>
      </c>
      <c r="JD78" s="29">
        <v>15.534841195634641</v>
      </c>
      <c r="JE78" s="29">
        <v>11.332450368309299</v>
      </c>
      <c r="JF78" s="29">
        <v>12.52031446798083</v>
      </c>
      <c r="JG78" s="29">
        <v>32.615154306000001</v>
      </c>
      <c r="JH78" s="29">
        <v>15.372441481445408</v>
      </c>
      <c r="JI78" s="29">
        <v>11.213982037819106</v>
      </c>
      <c r="JJ78" s="29">
        <v>11.693281059569181</v>
      </c>
      <c r="JK78" s="29">
        <v>33.180969138999998</v>
      </c>
      <c r="JL78" s="29">
        <v>13.717314911306264</v>
      </c>
      <c r="JM78" s="29">
        <v>10.006590248410758</v>
      </c>
      <c r="JN78" s="29">
        <v>6.3319713523586003</v>
      </c>
      <c r="JO78" s="29">
        <v>33.475592011000003</v>
      </c>
      <c r="JP78" s="29">
        <v>12.810382124645791</v>
      </c>
      <c r="JQ78" s="29">
        <v>9.3449954073183132</v>
      </c>
      <c r="JR78" s="29">
        <v>1.9948097531137847</v>
      </c>
      <c r="JS78" s="29">
        <v>33.507807604</v>
      </c>
      <c r="JT78" s="29">
        <v>12.05346821969974</v>
      </c>
      <c r="JU78" s="29">
        <v>8.7928372517978897</v>
      </c>
      <c r="JV78" s="29">
        <v>-0.36456211716604514</v>
      </c>
      <c r="JW78" s="29">
        <v>33.325453093999997</v>
      </c>
      <c r="JX78" s="29">
        <v>12.007197367953321</v>
      </c>
      <c r="JY78" s="29">
        <v>8.7590833096550469</v>
      </c>
      <c r="JZ78" s="29">
        <v>0.61806897838852137</v>
      </c>
    </row>
    <row r="79" spans="1:286" ht="15" thickBot="1" x14ac:dyDescent="0.4">
      <c r="A79" s="2"/>
      <c r="B79" s="74" t="s">
        <v>550</v>
      </c>
      <c r="C79" s="74" t="s">
        <v>463</v>
      </c>
      <c r="D79" s="74" t="s">
        <v>863</v>
      </c>
      <c r="E79" s="87">
        <v>384852</v>
      </c>
      <c r="F79" s="84">
        <v>397718</v>
      </c>
      <c r="G79" s="22">
        <v>43.575420109315786</v>
      </c>
      <c r="H79" s="22">
        <v>7.3668798455272819</v>
      </c>
      <c r="I79" s="22">
        <v>5.3740362818897429</v>
      </c>
      <c r="J79" s="22">
        <v>20.118637046666532</v>
      </c>
      <c r="K79" s="22">
        <v>37.608776846057644</v>
      </c>
      <c r="L79" s="22">
        <v>6.1005126414909467</v>
      </c>
      <c r="M79" s="22">
        <v>4.4502390375491254</v>
      </c>
      <c r="N79" s="22">
        <v>18.995177214747805</v>
      </c>
      <c r="O79" s="22">
        <v>27.797518755373996</v>
      </c>
      <c r="P79" s="22">
        <v>4.509030305967447</v>
      </c>
      <c r="Q79" s="22">
        <v>3.2892748312057063</v>
      </c>
      <c r="R79" s="22">
        <v>16.509443110874468</v>
      </c>
      <c r="S79" s="22">
        <v>17.824472391914071</v>
      </c>
      <c r="T79" s="22">
        <v>2.8913043250481754</v>
      </c>
      <c r="U79" s="22">
        <v>2.1091662509233586</v>
      </c>
      <c r="V79" s="22">
        <v>14.277669852189305</v>
      </c>
      <c r="W79" s="22">
        <v>4.1595140212799375</v>
      </c>
      <c r="X79" s="22">
        <v>0.67471398958663709</v>
      </c>
      <c r="Y79" s="22">
        <v>0.49219446169447345</v>
      </c>
      <c r="Z79" s="22">
        <v>4.1595140212799375</v>
      </c>
      <c r="AA79" s="22">
        <v>2.6914375645502386</v>
      </c>
      <c r="AB79" s="22">
        <v>0.43657758276824887</v>
      </c>
      <c r="AC79" s="22">
        <v>0.31847726837580376</v>
      </c>
      <c r="AD79" s="22">
        <v>0.23339611625928569</v>
      </c>
      <c r="AE79" s="22">
        <v>2.6914375645502386</v>
      </c>
      <c r="AF79" s="22">
        <v>0.43657758276824887</v>
      </c>
      <c r="AG79" s="22">
        <v>0.31847726837580376</v>
      </c>
      <c r="AH79" s="22">
        <v>-8.2247751095221844</v>
      </c>
      <c r="AI79" s="22">
        <v>2.6914375645502386</v>
      </c>
      <c r="AJ79" s="22">
        <v>0.43657758276824887</v>
      </c>
      <c r="AK79" s="22">
        <v>0.31847726837580376</v>
      </c>
      <c r="AL79" s="22">
        <v>-10.381736160039623</v>
      </c>
      <c r="AM79" s="22">
        <v>2.6914375645502386</v>
      </c>
      <c r="AN79" s="22">
        <v>0.43657758276824887</v>
      </c>
      <c r="AO79" s="22">
        <v>0.31847726837580376</v>
      </c>
      <c r="AP79" s="22">
        <v>-12.4636165470111</v>
      </c>
      <c r="AQ79" s="22">
        <v>2.6914375645502386</v>
      </c>
      <c r="AR79" s="22">
        <v>0.43657758276824887</v>
      </c>
      <c r="AS79" s="22">
        <v>0.31847726837580376</v>
      </c>
      <c r="AT79" s="22">
        <v>-12.910695931975383</v>
      </c>
      <c r="AU79" s="22">
        <v>2.6914375645502386</v>
      </c>
      <c r="AV79" s="22">
        <v>0.43657758276824887</v>
      </c>
      <c r="AW79" s="22">
        <v>0.31847726837580376</v>
      </c>
      <c r="AX79" s="22">
        <v>-13.404385734351465</v>
      </c>
      <c r="AY79" s="22">
        <v>2.6914375645502386</v>
      </c>
      <c r="AZ79" s="22">
        <v>0.43657758276824887</v>
      </c>
      <c r="BA79" s="22">
        <v>0.31847726837580376</v>
      </c>
      <c r="BB79" s="22">
        <v>-13.65661032691564</v>
      </c>
      <c r="BC79" s="22">
        <v>0.46298646328002691</v>
      </c>
      <c r="BD79" s="22">
        <v>7.510094741023364E-2</v>
      </c>
      <c r="BE79" s="22">
        <v>5.4785095542440189E-2</v>
      </c>
      <c r="BF79" s="22">
        <v>-13.724248153380429</v>
      </c>
      <c r="BG79" s="22">
        <v>5.9463421755226484</v>
      </c>
      <c r="BH79" s="22">
        <v>0.96455504950061433</v>
      </c>
      <c r="BI79" s="22">
        <v>0.70362947958807753</v>
      </c>
      <c r="BJ79" s="22">
        <v>-13.436653122221344</v>
      </c>
      <c r="BK79" s="25">
        <v>43.42672541831579</v>
      </c>
      <c r="BL79" s="25">
        <v>7.4578531579964675</v>
      </c>
      <c r="BM79" s="25">
        <v>5.4404000467596045</v>
      </c>
      <c r="BN79" s="25">
        <v>20.986169860026518</v>
      </c>
      <c r="BO79" s="25">
        <v>38.214701764064515</v>
      </c>
      <c r="BP79" s="25">
        <v>6.1987996088450243</v>
      </c>
      <c r="BQ79" s="25">
        <v>4.5219380118331189</v>
      </c>
      <c r="BR79" s="25">
        <v>20.634545954067512</v>
      </c>
      <c r="BS79" s="25">
        <v>28.106728735727408</v>
      </c>
      <c r="BT79" s="25">
        <v>4.5591871989114114</v>
      </c>
      <c r="BU79" s="25">
        <v>3.3258635862987291</v>
      </c>
      <c r="BV79" s="25">
        <v>18.099739564964221</v>
      </c>
      <c r="BW79" s="25">
        <v>18.190014733772792</v>
      </c>
      <c r="BX79" s="25">
        <v>2.9505988797910025</v>
      </c>
      <c r="BY79" s="25">
        <v>2.1524208030795089</v>
      </c>
      <c r="BZ79" s="25">
        <v>15.721333471691988</v>
      </c>
      <c r="CA79" s="25">
        <v>4.3386860667604745</v>
      </c>
      <c r="CB79" s="25">
        <v>0.70377745349374343</v>
      </c>
      <c r="CC79" s="25">
        <v>0.5133958539784822</v>
      </c>
      <c r="CD79" s="25">
        <v>4.3386860667604745</v>
      </c>
      <c r="CE79" s="25">
        <v>2.6914375645502386</v>
      </c>
      <c r="CF79" s="25">
        <v>0.43657758276824887</v>
      </c>
      <c r="CG79" s="25">
        <v>0.31847726837580376</v>
      </c>
      <c r="CH79" s="25">
        <v>1.4754329027336013</v>
      </c>
      <c r="CI79" s="25">
        <v>2.6914375645502386</v>
      </c>
      <c r="CJ79" s="25">
        <v>0.43657758276824887</v>
      </c>
      <c r="CK79" s="25">
        <v>0.31847726837580376</v>
      </c>
      <c r="CL79" s="25">
        <v>-7.0674234041892774</v>
      </c>
      <c r="CM79" s="25">
        <v>2.6914375645502386</v>
      </c>
      <c r="CN79" s="25">
        <v>0.43657758276824887</v>
      </c>
      <c r="CO79" s="25">
        <v>0.31847726837580376</v>
      </c>
      <c r="CP79" s="25">
        <v>-9.335478247217786</v>
      </c>
      <c r="CQ79" s="25">
        <v>2.6914375645502386</v>
      </c>
      <c r="CR79" s="25">
        <v>0.43657758276824887</v>
      </c>
      <c r="CS79" s="25">
        <v>0.31847726837580376</v>
      </c>
      <c r="CT79" s="25">
        <v>-11.569791082246269</v>
      </c>
      <c r="CU79" s="25">
        <v>2.6914375645502386</v>
      </c>
      <c r="CV79" s="25">
        <v>0.43657758276824887</v>
      </c>
      <c r="CW79" s="25">
        <v>0.31847726837580376</v>
      </c>
      <c r="CX79" s="25">
        <v>-12.136133235544165</v>
      </c>
      <c r="CY79" s="25">
        <v>2.6914375645502386</v>
      </c>
      <c r="CZ79" s="25">
        <v>0.43657758276824887</v>
      </c>
      <c r="DA79" s="25">
        <v>0.31847726837580376</v>
      </c>
      <c r="DB79" s="25">
        <v>-12.649340081809228</v>
      </c>
      <c r="DC79" s="25">
        <v>2.6914375645502386</v>
      </c>
      <c r="DD79" s="25">
        <v>0.43657758276824887</v>
      </c>
      <c r="DE79" s="25">
        <v>0.31847726837580376</v>
      </c>
      <c r="DF79" s="25">
        <v>-13.031179292686502</v>
      </c>
      <c r="DG79" s="25">
        <v>2.6914375645502386</v>
      </c>
      <c r="DH79" s="25">
        <v>0.43657758276824887</v>
      </c>
      <c r="DI79" s="25">
        <v>0.31847726837580376</v>
      </c>
      <c r="DJ79" s="25">
        <v>-13.213950024885705</v>
      </c>
      <c r="DK79" s="25">
        <v>2.6914375645502386</v>
      </c>
      <c r="DL79" s="25">
        <v>0.43657758276824887</v>
      </c>
      <c r="DM79" s="25">
        <v>0.31847726837580376</v>
      </c>
      <c r="DN79" s="25">
        <v>-12.985807724952267</v>
      </c>
      <c r="DO79" s="27">
        <v>43.575420109315786</v>
      </c>
      <c r="DP79" s="27">
        <v>7.4575744255878558</v>
      </c>
      <c r="DQ79" s="27">
        <v>5.4401967153481756</v>
      </c>
      <c r="DR79" s="27">
        <v>20.125006160517451</v>
      </c>
      <c r="DS79" s="27">
        <v>38.231827246378245</v>
      </c>
      <c r="DT79" s="27">
        <v>6.2015775301205336</v>
      </c>
      <c r="DU79" s="27">
        <v>4.5239644667279793</v>
      </c>
      <c r="DV79" s="27">
        <v>19.01179041113695</v>
      </c>
      <c r="DW79" s="27">
        <v>27.968356234677312</v>
      </c>
      <c r="DX79" s="27">
        <v>4.5367418214574693</v>
      </c>
      <c r="DY79" s="27">
        <v>3.309489995941961</v>
      </c>
      <c r="DZ79" s="27">
        <v>16.539264554765904</v>
      </c>
      <c r="EA79" s="27">
        <v>17.469172256370339</v>
      </c>
      <c r="EB79" s="27">
        <v>2.8336711566715445</v>
      </c>
      <c r="EC79" s="27">
        <v>2.0671236569906886</v>
      </c>
      <c r="ED79" s="27">
        <v>14.320040744529358</v>
      </c>
      <c r="EE79" s="27">
        <v>3.0953067280126167</v>
      </c>
      <c r="EF79" s="27">
        <v>0.5020891240580817</v>
      </c>
      <c r="EG79" s="27">
        <v>0.36626702566196739</v>
      </c>
      <c r="EH79" s="27">
        <v>3.0953067280126167</v>
      </c>
      <c r="EI79" s="27">
        <v>2.6914375645502386</v>
      </c>
      <c r="EJ79" s="27">
        <v>0.43657758276824887</v>
      </c>
      <c r="EK79" s="27">
        <v>0.31847726837580376</v>
      </c>
      <c r="EL79" s="27">
        <v>0.29531694975502631</v>
      </c>
      <c r="EM79" s="27">
        <v>2.6914375645502386</v>
      </c>
      <c r="EN79" s="27">
        <v>0.43657758276824887</v>
      </c>
      <c r="EO79" s="27">
        <v>0.31847726837580376</v>
      </c>
      <c r="EP79" s="27">
        <v>-8.1499594197881393</v>
      </c>
      <c r="EQ79" s="27">
        <v>2.6914375645502386</v>
      </c>
      <c r="ER79" s="27">
        <v>0.43657758276824887</v>
      </c>
      <c r="ES79" s="27">
        <v>0.31847726837580376</v>
      </c>
      <c r="ET79" s="27">
        <v>-10.295171895223191</v>
      </c>
      <c r="EU79" s="27">
        <v>2.6914375645502386</v>
      </c>
      <c r="EV79" s="27">
        <v>0.43657758276824887</v>
      </c>
      <c r="EW79" s="27">
        <v>0.31847726837580376</v>
      </c>
      <c r="EX79" s="27">
        <v>-12.364083867600726</v>
      </c>
      <c r="EY79" s="27">
        <v>2.6914375645502386</v>
      </c>
      <c r="EZ79" s="27">
        <v>0.43657758276824887</v>
      </c>
      <c r="FA79" s="27">
        <v>0.31847726837580376</v>
      </c>
      <c r="FB79" s="27">
        <v>-12.791187804292775</v>
      </c>
      <c r="FC79" s="27">
        <v>2.6914375645502386</v>
      </c>
      <c r="FD79" s="27">
        <v>0.43657758276824887</v>
      </c>
      <c r="FE79" s="27">
        <v>0.31847726837580376</v>
      </c>
      <c r="FF79" s="27">
        <v>-13.261126326327982</v>
      </c>
      <c r="FG79" s="27">
        <v>2.6914375645502386</v>
      </c>
      <c r="FH79" s="27">
        <v>0.43657758276824887</v>
      </c>
      <c r="FI79" s="27">
        <v>0.31847726837580376</v>
      </c>
      <c r="FJ79" s="27">
        <v>-13.497421891500011</v>
      </c>
      <c r="FK79" s="27">
        <v>1.443228376236084</v>
      </c>
      <c r="FL79" s="27">
        <v>0.23410580433991462</v>
      </c>
      <c r="FM79" s="27">
        <v>0.17077692492670685</v>
      </c>
      <c r="FN79" s="27">
        <v>-13.559188513143027</v>
      </c>
      <c r="FO79" s="27">
        <v>7.0478020055128541</v>
      </c>
      <c r="FP79" s="27">
        <v>1.143222642027067</v>
      </c>
      <c r="FQ79" s="27">
        <v>0.83396500083565206</v>
      </c>
      <c r="FR79" s="27">
        <v>-13.274026342499994</v>
      </c>
      <c r="FS79" s="28">
        <v>43.564520355315786</v>
      </c>
      <c r="FT79" s="28">
        <v>7.37467345292582</v>
      </c>
      <c r="FU79" s="28">
        <v>5.3797216099804377</v>
      </c>
      <c r="FV79" s="28">
        <v>20.153285965901187</v>
      </c>
      <c r="FW79" s="28">
        <v>37.706415062203376</v>
      </c>
      <c r="FX79" s="28">
        <v>6.1163505182272138</v>
      </c>
      <c r="FY79" s="28">
        <v>4.4617925481253122</v>
      </c>
      <c r="FZ79" s="28">
        <v>19.06245656922723</v>
      </c>
      <c r="GA79" s="28">
        <v>27.843003280471418</v>
      </c>
      <c r="GB79" s="28">
        <v>4.5164083422562857</v>
      </c>
      <c r="GC79" s="28">
        <v>3.2946570059576659</v>
      </c>
      <c r="GD79" s="28">
        <v>16.608451085812828</v>
      </c>
      <c r="GE79" s="28">
        <v>17.73590261483556</v>
      </c>
      <c r="GF79" s="28">
        <v>2.8769374381128956</v>
      </c>
      <c r="GG79" s="28">
        <v>2.0986858069271292</v>
      </c>
      <c r="GH79" s="28">
        <v>14.407354382994285</v>
      </c>
      <c r="GI79" s="28">
        <v>4.2803723213154079</v>
      </c>
      <c r="GJ79" s="28">
        <v>0.69431839177747257</v>
      </c>
      <c r="GK79" s="28">
        <v>0.50649560015029793</v>
      </c>
      <c r="GL79" s="28">
        <v>4.2803723213154079</v>
      </c>
      <c r="GM79" s="28">
        <v>2.6914375645502386</v>
      </c>
      <c r="GN79" s="28">
        <v>0.43657758276824887</v>
      </c>
      <c r="GO79" s="28">
        <v>0.31847726837580376</v>
      </c>
      <c r="GP79" s="28">
        <v>0.40094964988699644</v>
      </c>
      <c r="GQ79" s="28">
        <v>2.6914375645502386</v>
      </c>
      <c r="GR79" s="28">
        <v>0.43657758276824887</v>
      </c>
      <c r="GS79" s="28">
        <v>0.31847726837580376</v>
      </c>
      <c r="GT79" s="28">
        <v>-8.0401649531831652</v>
      </c>
      <c r="GU79" s="28">
        <v>2.6914375645502386</v>
      </c>
      <c r="GV79" s="28">
        <v>0.43657758276824887</v>
      </c>
      <c r="GW79" s="28">
        <v>0.31847726837580376</v>
      </c>
      <c r="GX79" s="28">
        <v>-10.183277142992907</v>
      </c>
      <c r="GY79" s="28">
        <v>2.6914375645502386</v>
      </c>
      <c r="GZ79" s="28">
        <v>0.43657758276824887</v>
      </c>
      <c r="HA79" s="28">
        <v>0.31847726837580376</v>
      </c>
      <c r="HB79" s="28">
        <v>-12.246941124532725</v>
      </c>
      <c r="HC79" s="28">
        <v>2.6914375645502386</v>
      </c>
      <c r="HD79" s="28">
        <v>0.43657758276824887</v>
      </c>
      <c r="HE79" s="28">
        <v>0.31847726837580376</v>
      </c>
      <c r="HF79" s="28">
        <v>-12.663569338592595</v>
      </c>
      <c r="HG79" s="28">
        <v>2.6914375645502386</v>
      </c>
      <c r="HH79" s="28">
        <v>0.43657758276824887</v>
      </c>
      <c r="HI79" s="28">
        <v>0.31847726837580376</v>
      </c>
      <c r="HJ79" s="28">
        <v>-13.123402373423801</v>
      </c>
      <c r="HK79" s="28">
        <v>2.6914375645502386</v>
      </c>
      <c r="HL79" s="28">
        <v>0.43657758276824887</v>
      </c>
      <c r="HM79" s="28">
        <v>0.31847726837580376</v>
      </c>
      <c r="HN79" s="28">
        <v>-14.131587562704823</v>
      </c>
      <c r="HO79" s="28">
        <v>2.6914375645502386</v>
      </c>
      <c r="HP79" s="28">
        <v>0.43657758276824887</v>
      </c>
      <c r="HQ79" s="28">
        <v>0.31847726837580376</v>
      </c>
      <c r="HR79" s="28">
        <v>-14.842324405156006</v>
      </c>
      <c r="HS79" s="28">
        <v>2.4980377209603026</v>
      </c>
      <c r="HT79" s="28">
        <v>0.40520623039717463</v>
      </c>
      <c r="HU79" s="28">
        <v>0.29559230358891925</v>
      </c>
      <c r="HV79" s="28">
        <v>-15.009973328893111</v>
      </c>
      <c r="HW79" s="29">
        <v>43.566360639315789</v>
      </c>
      <c r="HX79" s="29">
        <v>7.3771191929358793</v>
      </c>
      <c r="HY79" s="29">
        <v>5.3815057432669482</v>
      </c>
      <c r="HZ79" s="29">
        <v>20.159131314594823</v>
      </c>
      <c r="IA79" s="29">
        <v>43.753028872315788</v>
      </c>
      <c r="IB79" s="29">
        <v>7.2887007890902442</v>
      </c>
      <c r="IC79" s="29">
        <v>5.3170057486672375</v>
      </c>
      <c r="ID79" s="29">
        <v>19.069704476213477</v>
      </c>
      <c r="IE79" s="29">
        <v>42.353874585426873</v>
      </c>
      <c r="IF79" s="29">
        <v>6.8702140562064988</v>
      </c>
      <c r="IG79" s="29">
        <v>5.0117255034122294</v>
      </c>
      <c r="IH79" s="29">
        <v>16.627493328741707</v>
      </c>
      <c r="II79" s="29">
        <v>39.288087488230182</v>
      </c>
      <c r="IJ79" s="29">
        <v>6.372913305928873</v>
      </c>
      <c r="IK79" s="29">
        <v>4.6489515297569461</v>
      </c>
      <c r="IL79" s="29">
        <v>14.445408539120592</v>
      </c>
      <c r="IM79" s="29">
        <v>32.641865118579283</v>
      </c>
      <c r="IN79" s="29">
        <v>5.2948308213488042</v>
      </c>
      <c r="IO79" s="29">
        <v>3.8625053668647031</v>
      </c>
      <c r="IP79" s="29">
        <v>8.5586215615678718</v>
      </c>
      <c r="IQ79" s="29">
        <v>22.978451485118942</v>
      </c>
      <c r="IR79" s="29">
        <v>3.7273303075143476</v>
      </c>
      <c r="IS79" s="29">
        <v>2.7190355655564056</v>
      </c>
      <c r="IT79" s="29">
        <v>0.48594794084858961</v>
      </c>
      <c r="IU79" s="29">
        <v>13.656855657128668</v>
      </c>
      <c r="IV79" s="29">
        <v>2.2152759958228736</v>
      </c>
      <c r="IW79" s="29">
        <v>1.6160129967613797</v>
      </c>
      <c r="IX79" s="29">
        <v>-7.9283171415071649</v>
      </c>
      <c r="IY79" s="29">
        <v>10.842851909235115</v>
      </c>
      <c r="IZ79" s="29">
        <v>1.7588169754326095</v>
      </c>
      <c r="JA79" s="29">
        <v>1.2830324964397333</v>
      </c>
      <c r="JB79" s="29">
        <v>-10.040081646666607</v>
      </c>
      <c r="JC79" s="29">
        <v>7.7963201485312075</v>
      </c>
      <c r="JD79" s="29">
        <v>1.2646396296775833</v>
      </c>
      <c r="JE79" s="29">
        <v>0.92253700289807061</v>
      </c>
      <c r="JF79" s="29">
        <v>-12.061530237854655</v>
      </c>
      <c r="JG79" s="29">
        <v>5.839900695522684</v>
      </c>
      <c r="JH79" s="29">
        <v>0.94728919698494396</v>
      </c>
      <c r="JI79" s="29">
        <v>0.69103428056181615</v>
      </c>
      <c r="JJ79" s="29">
        <v>-12.657976338539797</v>
      </c>
      <c r="JK79" s="29">
        <v>2.6613265323012056</v>
      </c>
      <c r="JL79" s="29">
        <v>0.43169327787220113</v>
      </c>
      <c r="JM79" s="29">
        <v>0.31491423595589685</v>
      </c>
      <c r="JN79" s="29">
        <v>-13.970366848766119</v>
      </c>
      <c r="JO79" s="29">
        <v>2.6914375645502386</v>
      </c>
      <c r="JP79" s="29">
        <v>0.43657758276824887</v>
      </c>
      <c r="JQ79" s="29">
        <v>0.31847726837580376</v>
      </c>
      <c r="JR79" s="29">
        <v>-14.909808704950436</v>
      </c>
      <c r="JS79" s="29">
        <v>0.68211380346541606</v>
      </c>
      <c r="JT79" s="29">
        <v>0.11064555218079222</v>
      </c>
      <c r="JU79" s="29">
        <v>8.0714389852620569E-2</v>
      </c>
      <c r="JV79" s="29">
        <v>-15.365450528999474</v>
      </c>
      <c r="JW79" s="29">
        <v>0.65051634527140367</v>
      </c>
      <c r="JX79" s="29">
        <v>0.10552013441087715</v>
      </c>
      <c r="JY79" s="29">
        <v>7.6975468948122697E-2</v>
      </c>
      <c r="JZ79" s="29">
        <v>-14.641304335936695</v>
      </c>
    </row>
    <row r="80" spans="1:286" ht="15" thickBot="1" x14ac:dyDescent="0.4">
      <c r="A80" s="2"/>
      <c r="B80" s="74" t="s">
        <v>551</v>
      </c>
      <c r="C80" s="74" t="s">
        <v>551</v>
      </c>
      <c r="D80" s="74" t="s">
        <v>861</v>
      </c>
      <c r="E80" s="87">
        <v>389161</v>
      </c>
      <c r="F80" s="84">
        <v>403872</v>
      </c>
      <c r="G80" s="22">
        <v>26.429227219938678</v>
      </c>
      <c r="H80" s="22">
        <v>4.2870799925250349</v>
      </c>
      <c r="I80" s="22">
        <v>3.1273651676538434</v>
      </c>
      <c r="J80" s="22">
        <v>26.429227219938678</v>
      </c>
      <c r="K80" s="22">
        <v>25.466138169887692</v>
      </c>
      <c r="L80" s="22">
        <v>4.1308574982714514</v>
      </c>
      <c r="M80" s="22">
        <v>3.0134030331043311</v>
      </c>
      <c r="N80" s="22">
        <v>25.466138169887692</v>
      </c>
      <c r="O80" s="22">
        <v>24.006550557747463</v>
      </c>
      <c r="P80" s="22">
        <v>3.8940980653424742</v>
      </c>
      <c r="Q80" s="22">
        <v>2.8406903230670606</v>
      </c>
      <c r="R80" s="22">
        <v>24.006550557747463</v>
      </c>
      <c r="S80" s="22">
        <v>22.433770186588486</v>
      </c>
      <c r="T80" s="22">
        <v>3.6389776561938865</v>
      </c>
      <c r="U80" s="22">
        <v>2.6545835365083699</v>
      </c>
      <c r="V80" s="22">
        <v>22.433770186588486</v>
      </c>
      <c r="W80" s="22">
        <v>20.710386410031042</v>
      </c>
      <c r="X80" s="22">
        <v>3.3594278968899975</v>
      </c>
      <c r="Y80" s="22">
        <v>2.4506558791291395</v>
      </c>
      <c r="Z80" s="22">
        <v>20.710386410031042</v>
      </c>
      <c r="AA80" s="22">
        <v>19.432455084081997</v>
      </c>
      <c r="AB80" s="22">
        <v>3.1521348960880675</v>
      </c>
      <c r="AC80" s="22">
        <v>2.2994385210819979</v>
      </c>
      <c r="AD80" s="22">
        <v>19.432455084081997</v>
      </c>
      <c r="AE80" s="22">
        <v>18.671342638529023</v>
      </c>
      <c r="AF80" s="22">
        <v>3.0286749889845281</v>
      </c>
      <c r="AG80" s="22">
        <v>2.2093762377211554</v>
      </c>
      <c r="AH80" s="22">
        <v>18.671342638529023</v>
      </c>
      <c r="AI80" s="22">
        <v>18.184329617379682</v>
      </c>
      <c r="AJ80" s="22">
        <v>2.949676698126694</v>
      </c>
      <c r="AK80" s="22">
        <v>2.1517480843944745</v>
      </c>
      <c r="AL80" s="22">
        <v>18.184329617379682</v>
      </c>
      <c r="AM80" s="22">
        <v>17.471851012120318</v>
      </c>
      <c r="AN80" s="22">
        <v>2.834105677139549</v>
      </c>
      <c r="AO80" s="22">
        <v>2.0674406336224842</v>
      </c>
      <c r="AP80" s="22">
        <v>17.471851012120318</v>
      </c>
      <c r="AQ80" s="22">
        <v>16.697062215513686</v>
      </c>
      <c r="AR80" s="22">
        <v>2.7084273316955705</v>
      </c>
      <c r="AS80" s="22">
        <v>1.975760030378511</v>
      </c>
      <c r="AT80" s="22">
        <v>16.697062215513686</v>
      </c>
      <c r="AU80" s="22">
        <v>13.663549425549263</v>
      </c>
      <c r="AV80" s="22">
        <v>2.2163617907434636</v>
      </c>
      <c r="AW80" s="22">
        <v>1.6168050690389648</v>
      </c>
      <c r="AX80" s="22">
        <v>13.663549425549263</v>
      </c>
      <c r="AY80" s="22">
        <v>13.915447777839166</v>
      </c>
      <c r="AZ80" s="22">
        <v>2.2572221752437476</v>
      </c>
      <c r="BA80" s="22">
        <v>1.6466121506530094</v>
      </c>
      <c r="BB80" s="22">
        <v>13.915447777839166</v>
      </c>
      <c r="BC80" s="22">
        <v>16.765750615423944</v>
      </c>
      <c r="BD80" s="22">
        <v>2.7195692641676512</v>
      </c>
      <c r="BE80" s="22">
        <v>1.9838879149932815</v>
      </c>
      <c r="BF80" s="22">
        <v>16.765750615423944</v>
      </c>
      <c r="BG80" s="22">
        <v>16.069789934904836</v>
      </c>
      <c r="BH80" s="22">
        <v>2.6066776126559237</v>
      </c>
      <c r="BI80" s="22">
        <v>1.9015350269500733</v>
      </c>
      <c r="BJ80" s="22">
        <v>16.069789934904836</v>
      </c>
      <c r="BK80" s="25">
        <v>27.481495798297654</v>
      </c>
      <c r="BL80" s="25">
        <v>4.4577682813465191</v>
      </c>
      <c r="BM80" s="25">
        <v>3.2518798979405399</v>
      </c>
      <c r="BN80" s="25">
        <v>27.481495798297654</v>
      </c>
      <c r="BO80" s="25">
        <v>26.168642778559349</v>
      </c>
      <c r="BP80" s="25">
        <v>4.2448106391419804</v>
      </c>
      <c r="BQ80" s="25">
        <v>3.0965302628561941</v>
      </c>
      <c r="BR80" s="25">
        <v>26.168642778559349</v>
      </c>
      <c r="BS80" s="25">
        <v>24.760259107682355</v>
      </c>
      <c r="BT80" s="25">
        <v>4.0163569879258505</v>
      </c>
      <c r="BU80" s="25">
        <v>2.929876504941157</v>
      </c>
      <c r="BV80" s="25">
        <v>24.760259107682355</v>
      </c>
      <c r="BW80" s="25">
        <v>23.429050497417911</v>
      </c>
      <c r="BX80" s="25">
        <v>3.8004218888232821</v>
      </c>
      <c r="BY80" s="25">
        <v>2.7723548565033576</v>
      </c>
      <c r="BZ80" s="25">
        <v>23.429050497417911</v>
      </c>
      <c r="CA80" s="25">
        <v>22.055807584848317</v>
      </c>
      <c r="CB80" s="25">
        <v>3.5776684134241785</v>
      </c>
      <c r="CC80" s="25">
        <v>2.6098592974861146</v>
      </c>
      <c r="CD80" s="25">
        <v>22.055807584848317</v>
      </c>
      <c r="CE80" s="25">
        <v>20.728453648594336</v>
      </c>
      <c r="CF80" s="25">
        <v>3.3623585802701923</v>
      </c>
      <c r="CG80" s="25">
        <v>2.4527937718525372</v>
      </c>
      <c r="CH80" s="25">
        <v>20.728453648594336</v>
      </c>
      <c r="CI80" s="25">
        <v>20.199241578622363</v>
      </c>
      <c r="CJ80" s="25">
        <v>3.2765151896141087</v>
      </c>
      <c r="CK80" s="25">
        <v>2.3901722135239707</v>
      </c>
      <c r="CL80" s="25">
        <v>20.199241578622363</v>
      </c>
      <c r="CM80" s="25">
        <v>19.753363889639459</v>
      </c>
      <c r="CN80" s="25">
        <v>3.2041894532751427</v>
      </c>
      <c r="CO80" s="25">
        <v>2.33741159582013</v>
      </c>
      <c r="CP80" s="25">
        <v>19.753363889639459</v>
      </c>
      <c r="CQ80" s="25">
        <v>19.120932215608242</v>
      </c>
      <c r="CR80" s="25">
        <v>3.101602829995711</v>
      </c>
      <c r="CS80" s="25">
        <v>2.2625760824005727</v>
      </c>
      <c r="CT80" s="25">
        <v>19.120932215608242</v>
      </c>
      <c r="CU80" s="25">
        <v>18.552051674998946</v>
      </c>
      <c r="CV80" s="25">
        <v>3.0093248241543966</v>
      </c>
      <c r="CW80" s="25">
        <v>2.1952605618803434</v>
      </c>
      <c r="CX80" s="25">
        <v>18.552051674998946</v>
      </c>
      <c r="CY80" s="25">
        <v>17.247152744488744</v>
      </c>
      <c r="CZ80" s="25">
        <v>2.7976574132723546</v>
      </c>
      <c r="DA80" s="25">
        <v>2.0408521325825069</v>
      </c>
      <c r="DB80" s="25">
        <v>17.247152744488744</v>
      </c>
      <c r="DC80" s="25">
        <v>17.876484363231107</v>
      </c>
      <c r="DD80" s="25">
        <v>2.899741177164564</v>
      </c>
      <c r="DE80" s="25">
        <v>2.1153208170801472</v>
      </c>
      <c r="DF80" s="25">
        <v>17.876484363231107</v>
      </c>
      <c r="DG80" s="25">
        <v>20.419488269836599</v>
      </c>
      <c r="DH80" s="25">
        <v>3.3122413641052062</v>
      </c>
      <c r="DI80" s="25">
        <v>2.4162339604173786</v>
      </c>
      <c r="DJ80" s="25">
        <v>20.419488269836599</v>
      </c>
      <c r="DK80" s="25">
        <v>20.46782465822233</v>
      </c>
      <c r="DL80" s="25">
        <v>3.3200820006033878</v>
      </c>
      <c r="DM80" s="25">
        <v>2.4219535955815004</v>
      </c>
      <c r="DN80" s="25">
        <v>20.46782465822233</v>
      </c>
      <c r="DO80" s="27">
        <v>27.47473734148798</v>
      </c>
      <c r="DP80" s="27">
        <v>4.4566719933344645</v>
      </c>
      <c r="DQ80" s="27">
        <v>3.2510801710988213</v>
      </c>
      <c r="DR80" s="27">
        <v>27.47473734148798</v>
      </c>
      <c r="DS80" s="27">
        <v>26.190834596937115</v>
      </c>
      <c r="DT80" s="27">
        <v>4.2484103698406255</v>
      </c>
      <c r="DU80" s="27">
        <v>3.099156216283586</v>
      </c>
      <c r="DV80" s="27">
        <v>26.190834596937115</v>
      </c>
      <c r="DW80" s="27">
        <v>24.716440015336747</v>
      </c>
      <c r="DX80" s="27">
        <v>4.0092491011714566</v>
      </c>
      <c r="DY80" s="27">
        <v>2.9246914005134168</v>
      </c>
      <c r="DZ80" s="27">
        <v>24.716440015336747</v>
      </c>
      <c r="EA80" s="27">
        <v>23.233499814922215</v>
      </c>
      <c r="EB80" s="27">
        <v>3.7687016492765326</v>
      </c>
      <c r="EC80" s="27">
        <v>2.7492153833792017</v>
      </c>
      <c r="ED80" s="27">
        <v>23.233499814922215</v>
      </c>
      <c r="EE80" s="27">
        <v>21.708117054240045</v>
      </c>
      <c r="EF80" s="27">
        <v>3.5212695976375175</v>
      </c>
      <c r="EG80" s="27">
        <v>2.5687171465825474</v>
      </c>
      <c r="EH80" s="27">
        <v>21.708117054240045</v>
      </c>
      <c r="EI80" s="27">
        <v>20.245572125458203</v>
      </c>
      <c r="EJ80" s="27">
        <v>3.2840304589305278</v>
      </c>
      <c r="EK80" s="27">
        <v>2.3956544978589229</v>
      </c>
      <c r="EL80" s="27">
        <v>20.245572125458203</v>
      </c>
      <c r="EM80" s="27">
        <v>19.617479340257184</v>
      </c>
      <c r="EN80" s="27">
        <v>3.1821476459948088</v>
      </c>
      <c r="EO80" s="27">
        <v>2.3213324042863013</v>
      </c>
      <c r="EP80" s="27">
        <v>19.617479340257184</v>
      </c>
      <c r="EQ80" s="27">
        <v>19.090098406378527</v>
      </c>
      <c r="ER80" s="27">
        <v>3.0966012835811294</v>
      </c>
      <c r="ES80" s="27">
        <v>2.2589275239251911</v>
      </c>
      <c r="ET80" s="27">
        <v>19.090098406378527</v>
      </c>
      <c r="EU80" s="27">
        <v>18.383626592293009</v>
      </c>
      <c r="EV80" s="27">
        <v>2.9820046230641699</v>
      </c>
      <c r="EW80" s="27">
        <v>2.175330855550663</v>
      </c>
      <c r="EX80" s="27">
        <v>18.383626592293009</v>
      </c>
      <c r="EY80" s="27">
        <v>17.721310541292322</v>
      </c>
      <c r="EZ80" s="27">
        <v>2.8745704605990965</v>
      </c>
      <c r="FA80" s="27">
        <v>2.0969591297850694</v>
      </c>
      <c r="FB80" s="27">
        <v>17.721310541292322</v>
      </c>
      <c r="FC80" s="27">
        <v>15.842457327943526</v>
      </c>
      <c r="FD80" s="27">
        <v>2.5698020330999261</v>
      </c>
      <c r="FE80" s="27">
        <v>1.8746348050644184</v>
      </c>
      <c r="FF80" s="27">
        <v>15.842457327943526</v>
      </c>
      <c r="FG80" s="27">
        <v>17.387847850097419</v>
      </c>
      <c r="FH80" s="27">
        <v>2.8204795399763127</v>
      </c>
      <c r="FI80" s="27">
        <v>2.0575005562718682</v>
      </c>
      <c r="FJ80" s="27">
        <v>17.387847850097419</v>
      </c>
      <c r="FK80" s="27">
        <v>22.299212816699299</v>
      </c>
      <c r="FL80" s="27">
        <v>3.6171511304503139</v>
      </c>
      <c r="FM80" s="27">
        <v>2.6386613898583504</v>
      </c>
      <c r="FN80" s="27">
        <v>22.299212816699299</v>
      </c>
      <c r="FO80" s="27">
        <v>22.511690756568868</v>
      </c>
      <c r="FP80" s="27">
        <v>3.6516171372422397</v>
      </c>
      <c r="FQ80" s="27">
        <v>2.663803861959904</v>
      </c>
      <c r="FR80" s="27">
        <v>22.511690756568868</v>
      </c>
      <c r="FS80" s="28">
        <v>26.459176180018577</v>
      </c>
      <c r="FT80" s="28">
        <v>4.2919380077249123</v>
      </c>
      <c r="FU80" s="28">
        <v>3.1309090221064118</v>
      </c>
      <c r="FV80" s="28">
        <v>26.459176180018577</v>
      </c>
      <c r="FW80" s="28">
        <v>25.502015593055084</v>
      </c>
      <c r="FX80" s="28">
        <v>4.1366771683573118</v>
      </c>
      <c r="FY80" s="28">
        <v>3.0176484014075795</v>
      </c>
      <c r="FZ80" s="28">
        <v>25.502015593055084</v>
      </c>
      <c r="GA80" s="28">
        <v>23.981548797899208</v>
      </c>
      <c r="GB80" s="28">
        <v>3.8900425345646958</v>
      </c>
      <c r="GC80" s="28">
        <v>2.8377318698278193</v>
      </c>
      <c r="GD80" s="28">
        <v>23.981548797899208</v>
      </c>
      <c r="GE80" s="28">
        <v>22.284945320116293</v>
      </c>
      <c r="GF80" s="28">
        <v>3.6148368025043847</v>
      </c>
      <c r="GG80" s="28">
        <v>2.6369731198430375</v>
      </c>
      <c r="GH80" s="28">
        <v>22.284945320116293</v>
      </c>
      <c r="GI80" s="28">
        <v>20.786454724336405</v>
      </c>
      <c r="GJ80" s="28">
        <v>3.3717669238925581</v>
      </c>
      <c r="GK80" s="28">
        <v>2.4596570275373408</v>
      </c>
      <c r="GL80" s="28">
        <v>20.786454724336405</v>
      </c>
      <c r="GM80" s="28">
        <v>19.333613294330188</v>
      </c>
      <c r="GN80" s="28">
        <v>3.1361017879027977</v>
      </c>
      <c r="GO80" s="28">
        <v>2.2877425918818743</v>
      </c>
      <c r="GP80" s="28">
        <v>19.333613294330188</v>
      </c>
      <c r="GQ80" s="28">
        <v>18.638449889881507</v>
      </c>
      <c r="GR80" s="28">
        <v>3.0233394623929848</v>
      </c>
      <c r="GS80" s="28">
        <v>2.205484045356521</v>
      </c>
      <c r="GT80" s="28">
        <v>18.638449889881507</v>
      </c>
      <c r="GU80" s="28">
        <v>18.010298561297581</v>
      </c>
      <c r="GV80" s="28">
        <v>2.9214471531461008</v>
      </c>
      <c r="GW80" s="28">
        <v>2.1311550243571165</v>
      </c>
      <c r="GX80" s="28">
        <v>18.010298561297581</v>
      </c>
      <c r="GY80" s="28">
        <v>17.174896340365446</v>
      </c>
      <c r="GZ80" s="28">
        <v>2.7859367155057888</v>
      </c>
      <c r="HA80" s="28">
        <v>2.0323020467432715</v>
      </c>
      <c r="HB80" s="28">
        <v>17.174896340365446</v>
      </c>
      <c r="HC80" s="28">
        <v>16.314839890179847</v>
      </c>
      <c r="HD80" s="28">
        <v>2.6464271199603258</v>
      </c>
      <c r="HE80" s="28">
        <v>1.9305317391159156</v>
      </c>
      <c r="HF80" s="28">
        <v>16.314839890179847</v>
      </c>
      <c r="HG80" s="28">
        <v>11.897521600714255</v>
      </c>
      <c r="HH80" s="28">
        <v>1.9298947483631668</v>
      </c>
      <c r="HI80" s="28">
        <v>1.4078313499614041</v>
      </c>
      <c r="HJ80" s="28">
        <v>11.897521600714255</v>
      </c>
      <c r="HK80" s="28">
        <v>7.6039650889440429</v>
      </c>
      <c r="HL80" s="28">
        <v>1.2334377515237274</v>
      </c>
      <c r="HM80" s="28">
        <v>0.89977566719314139</v>
      </c>
      <c r="HN80" s="28">
        <v>7.6039650889440429</v>
      </c>
      <c r="HO80" s="28">
        <v>6.1813997066364195</v>
      </c>
      <c r="HP80" s="28">
        <v>1.0026836875551521</v>
      </c>
      <c r="HQ80" s="28">
        <v>0.73144379020270411</v>
      </c>
      <c r="HR80" s="28">
        <v>6.1813997066364195</v>
      </c>
      <c r="HS80" s="28">
        <v>3.3978431862263268</v>
      </c>
      <c r="HT80" s="28">
        <v>0.55116350622688393</v>
      </c>
      <c r="HU80" s="28">
        <v>0.40206610421577132</v>
      </c>
      <c r="HV80" s="28">
        <v>3.3978431862263268</v>
      </c>
      <c r="HW80" s="29">
        <v>26.470743129990439</v>
      </c>
      <c r="HX80" s="29">
        <v>4.2938142805113335</v>
      </c>
      <c r="HY80" s="29">
        <v>3.1322777369816888</v>
      </c>
      <c r="HZ80" s="29">
        <v>26.470743129990439</v>
      </c>
      <c r="IA80" s="29">
        <v>26.143116371418294</v>
      </c>
      <c r="IB80" s="29">
        <v>4.2406700054251951</v>
      </c>
      <c r="IC80" s="29">
        <v>3.0935097282077932</v>
      </c>
      <c r="ID80" s="29">
        <v>26.143116371418294</v>
      </c>
      <c r="IE80" s="29">
        <v>25.172379506071824</v>
      </c>
      <c r="IF80" s="29">
        <v>4.0832069604863053</v>
      </c>
      <c r="IG80" s="29">
        <v>2.9786426292049235</v>
      </c>
      <c r="IH80" s="29">
        <v>25.172379506071824</v>
      </c>
      <c r="II80" s="29">
        <v>23.311759627254105</v>
      </c>
      <c r="IJ80" s="29">
        <v>3.7813961587631248</v>
      </c>
      <c r="IK80" s="29">
        <v>2.7584758513102972</v>
      </c>
      <c r="IL80" s="29">
        <v>23.311759627254105</v>
      </c>
      <c r="IM80" s="29">
        <v>23.062983262280568</v>
      </c>
      <c r="IN80" s="29">
        <v>3.7410421912401342</v>
      </c>
      <c r="IO80" s="29">
        <v>2.7290381938305952</v>
      </c>
      <c r="IP80" s="29">
        <v>23.062983262280568</v>
      </c>
      <c r="IQ80" s="29">
        <v>22.003603589922495</v>
      </c>
      <c r="IR80" s="29">
        <v>3.569200413194209</v>
      </c>
      <c r="IS80" s="29">
        <v>2.6036820092141282</v>
      </c>
      <c r="IT80" s="29">
        <v>22.003603589922495</v>
      </c>
      <c r="IU80" s="29">
        <v>21.149455730200422</v>
      </c>
      <c r="IV80" s="29">
        <v>3.4306492490001212</v>
      </c>
      <c r="IW80" s="29">
        <v>2.5026108639138354</v>
      </c>
      <c r="IX80" s="29">
        <v>21.149455730200422</v>
      </c>
      <c r="IY80" s="29">
        <v>20.516669566585957</v>
      </c>
      <c r="IZ80" s="29">
        <v>3.3280051240318489</v>
      </c>
      <c r="JA80" s="29">
        <v>2.4277334038128364</v>
      </c>
      <c r="JB80" s="29">
        <v>20.516669566585957</v>
      </c>
      <c r="JC80" s="29">
        <v>19.679735093280843</v>
      </c>
      <c r="JD80" s="29">
        <v>3.1922461400213757</v>
      </c>
      <c r="JE80" s="29">
        <v>2.3286991150823466</v>
      </c>
      <c r="JF80" s="29">
        <v>19.679735093280843</v>
      </c>
      <c r="JG80" s="29">
        <v>18.414428530925342</v>
      </c>
      <c r="JH80" s="29">
        <v>2.9870009997551255</v>
      </c>
      <c r="JI80" s="29">
        <v>2.1789756427846347</v>
      </c>
      <c r="JJ80" s="29">
        <v>18.414428530925342</v>
      </c>
      <c r="JK80" s="29">
        <v>17.605808238365405</v>
      </c>
      <c r="JL80" s="29">
        <v>2.8558348536951237</v>
      </c>
      <c r="JM80" s="29">
        <v>2.0832917653952046</v>
      </c>
      <c r="JN80" s="29">
        <v>17.605808238365405</v>
      </c>
      <c r="JO80" s="29">
        <v>9.4883268315099052</v>
      </c>
      <c r="JP80" s="29">
        <v>1.5390997165144866</v>
      </c>
      <c r="JQ80" s="29">
        <v>1.122751815073626</v>
      </c>
      <c r="JR80" s="29">
        <v>9.4883268315099052</v>
      </c>
      <c r="JS80" s="29">
        <v>4.9798915188026704</v>
      </c>
      <c r="JT80" s="29">
        <v>0.80778726965947101</v>
      </c>
      <c r="JU80" s="29">
        <v>0.58926956679418185</v>
      </c>
      <c r="JV80" s="29">
        <v>4.9798915188026704</v>
      </c>
      <c r="JW80" s="29">
        <v>4.6643877271487595</v>
      </c>
      <c r="JX80" s="29">
        <v>0.75660945876438546</v>
      </c>
      <c r="JY80" s="29">
        <v>0.5519360662695515</v>
      </c>
      <c r="JZ80" s="29">
        <v>4.6643877271487595</v>
      </c>
    </row>
    <row r="81" spans="1:286" ht="15" thickBot="1" x14ac:dyDescent="0.4">
      <c r="A81" s="2"/>
      <c r="B81" s="74" t="s">
        <v>552</v>
      </c>
      <c r="C81" s="74" t="s">
        <v>536</v>
      </c>
      <c r="D81" s="74" t="s">
        <v>867</v>
      </c>
      <c r="E81" s="87">
        <v>380280</v>
      </c>
      <c r="F81" s="84">
        <v>411215</v>
      </c>
      <c r="G81" s="22">
        <v>30.225648615842104</v>
      </c>
      <c r="H81" s="22">
        <v>9.3257372106961647</v>
      </c>
      <c r="I81" s="22">
        <v>6.8029954575787368</v>
      </c>
      <c r="J81" s="22">
        <v>9.6132367596238382</v>
      </c>
      <c r="K81" s="22">
        <v>30.325237356842106</v>
      </c>
      <c r="L81" s="22">
        <v>9.2553341578001938</v>
      </c>
      <c r="M81" s="22">
        <v>6.7516374106779891</v>
      </c>
      <c r="N81" s="22">
        <v>8.8346088250732429</v>
      </c>
      <c r="O81" s="22">
        <v>30.420941040842106</v>
      </c>
      <c r="P81" s="22">
        <v>9.2476338756834604</v>
      </c>
      <c r="Q81" s="22">
        <v>6.7460201620810505</v>
      </c>
      <c r="R81" s="22">
        <v>8.9268368485347303</v>
      </c>
      <c r="S81" s="22">
        <v>30.556838095842107</v>
      </c>
      <c r="T81" s="22">
        <v>9.1162650075955245</v>
      </c>
      <c r="U81" s="22">
        <v>6.6501884017946402</v>
      </c>
      <c r="V81" s="22">
        <v>8.2674689847393346</v>
      </c>
      <c r="W81" s="22">
        <v>30.730445969842108</v>
      </c>
      <c r="X81" s="22">
        <v>9.0448708292785973</v>
      </c>
      <c r="Y81" s="22">
        <v>6.5981073426982562</v>
      </c>
      <c r="Z81" s="22">
        <v>8.1476196514207864</v>
      </c>
      <c r="AA81" s="22">
        <v>30.937874530842105</v>
      </c>
      <c r="AB81" s="22">
        <v>8.8842223262629307</v>
      </c>
      <c r="AC81" s="22">
        <v>6.480916496377934</v>
      </c>
      <c r="AD81" s="22">
        <v>7.454578643065144</v>
      </c>
      <c r="AE81" s="22">
        <v>31.176733009842106</v>
      </c>
      <c r="AF81" s="22">
        <v>8.7434162204710102</v>
      </c>
      <c r="AG81" s="22">
        <v>6.3782004025764563</v>
      </c>
      <c r="AH81" s="22">
        <v>6.9001299154145705</v>
      </c>
      <c r="AI81" s="22">
        <v>31.441390792842107</v>
      </c>
      <c r="AJ81" s="22">
        <v>8.6165554813881258</v>
      </c>
      <c r="AK81" s="22">
        <v>6.2856572596347835</v>
      </c>
      <c r="AL81" s="22">
        <v>6.4926433827808374</v>
      </c>
      <c r="AM81" s="22">
        <v>31.728959414842105</v>
      </c>
      <c r="AN81" s="22">
        <v>8.4132885852709336</v>
      </c>
      <c r="AO81" s="22">
        <v>6.1373768889016942</v>
      </c>
      <c r="AP81" s="22">
        <v>5.7072721058145142</v>
      </c>
      <c r="AQ81" s="22">
        <v>32.045372649842108</v>
      </c>
      <c r="AR81" s="22">
        <v>8.213873487612469</v>
      </c>
      <c r="AS81" s="22">
        <v>5.9919063515175628</v>
      </c>
      <c r="AT81" s="22">
        <v>5.0690051627017105</v>
      </c>
      <c r="AU81" s="22">
        <v>33.492469050842104</v>
      </c>
      <c r="AV81" s="22">
        <v>7.5107711028598034</v>
      </c>
      <c r="AW81" s="22">
        <v>5.4790029507870495</v>
      </c>
      <c r="AX81" s="22">
        <v>2.8099623717291706</v>
      </c>
      <c r="AY81" s="22">
        <v>34.860672096842109</v>
      </c>
      <c r="AZ81" s="22">
        <v>7.4262768320222747</v>
      </c>
      <c r="BA81" s="22">
        <v>5.4173655565829915</v>
      </c>
      <c r="BB81" s="22">
        <v>1.4867857512359812</v>
      </c>
      <c r="BC81" s="22">
        <v>35.814473646842103</v>
      </c>
      <c r="BD81" s="22">
        <v>7.9608580620041201</v>
      </c>
      <c r="BE81" s="22">
        <v>5.807335121144833</v>
      </c>
      <c r="BF81" s="22">
        <v>0.90433895364962424</v>
      </c>
      <c r="BG81" s="22">
        <v>36.573086656842108</v>
      </c>
      <c r="BH81" s="22">
        <v>8.0266933194817156</v>
      </c>
      <c r="BI81" s="22">
        <v>5.8553610248830292</v>
      </c>
      <c r="BJ81" s="22">
        <v>0.47686178996959683</v>
      </c>
      <c r="BK81" s="25">
        <v>30.220851999842107</v>
      </c>
      <c r="BL81" s="25">
        <v>9.2842977806451223</v>
      </c>
      <c r="BM81" s="25">
        <v>6.7727659702971783</v>
      </c>
      <c r="BN81" s="25">
        <v>9.7584238750255423</v>
      </c>
      <c r="BO81" s="25">
        <v>30.310192926842106</v>
      </c>
      <c r="BP81" s="25">
        <v>9.1183104238154673</v>
      </c>
      <c r="BQ81" s="25">
        <v>6.6516805044497707</v>
      </c>
      <c r="BR81" s="25">
        <v>9.1166108987546757</v>
      </c>
      <c r="BS81" s="25">
        <v>30.434889733842105</v>
      </c>
      <c r="BT81" s="25">
        <v>9.0699489882585755</v>
      </c>
      <c r="BU81" s="25">
        <v>6.6164015105233531</v>
      </c>
      <c r="BV81" s="25">
        <v>9.0827443394166458</v>
      </c>
      <c r="BW81" s="25">
        <v>30.575628820842105</v>
      </c>
      <c r="BX81" s="25">
        <v>8.9074393601441599</v>
      </c>
      <c r="BY81" s="25">
        <v>6.4978529993550165</v>
      </c>
      <c r="BZ81" s="25">
        <v>8.4214016900763333</v>
      </c>
      <c r="CA81" s="25">
        <v>30.734266960842106</v>
      </c>
      <c r="CB81" s="25">
        <v>8.8421227467186405</v>
      </c>
      <c r="CC81" s="25">
        <v>6.4502054392319863</v>
      </c>
      <c r="CD81" s="25">
        <v>8.3314502677219231</v>
      </c>
      <c r="CE81" s="25">
        <v>30.914842503842106</v>
      </c>
      <c r="CF81" s="25">
        <v>8.6779859550250773</v>
      </c>
      <c r="CG81" s="25">
        <v>6.3304699348868558</v>
      </c>
      <c r="CH81" s="25">
        <v>7.6829237287944032</v>
      </c>
      <c r="CI81" s="25">
        <v>31.117308327842107</v>
      </c>
      <c r="CJ81" s="25">
        <v>8.5567422622700171</v>
      </c>
      <c r="CK81" s="25">
        <v>6.2420243490379717</v>
      </c>
      <c r="CL81" s="25">
        <v>7.1624026098690301</v>
      </c>
      <c r="CM81" s="25">
        <v>31.338258118842106</v>
      </c>
      <c r="CN81" s="25">
        <v>8.4577787068833405</v>
      </c>
      <c r="CO81" s="25">
        <v>6.1698318132039995</v>
      </c>
      <c r="CP81" s="25">
        <v>6.7786498457559148</v>
      </c>
      <c r="CQ81" s="25">
        <v>31.577788463842104</v>
      </c>
      <c r="CR81" s="25">
        <v>8.2939686816462466</v>
      </c>
      <c r="CS81" s="25">
        <v>6.0503346804394544</v>
      </c>
      <c r="CT81" s="25">
        <v>6.0107118274766549</v>
      </c>
      <c r="CU81" s="25">
        <v>31.832107461842106</v>
      </c>
      <c r="CV81" s="25">
        <v>8.157366965437312</v>
      </c>
      <c r="CW81" s="25">
        <v>5.9506856303031306</v>
      </c>
      <c r="CX81" s="25">
        <v>5.4453458949664615</v>
      </c>
      <c r="CY81" s="25">
        <v>32.471557445842109</v>
      </c>
      <c r="CZ81" s="25">
        <v>7.84137379898044</v>
      </c>
      <c r="DA81" s="25">
        <v>5.7201730147893226</v>
      </c>
      <c r="DB81" s="25">
        <v>3.8364749488746668</v>
      </c>
      <c r="DC81" s="25">
        <v>33.071078832842105</v>
      </c>
      <c r="DD81" s="25">
        <v>7.8684020530223675</v>
      </c>
      <c r="DE81" s="25">
        <v>5.7398897498119039</v>
      </c>
      <c r="DF81" s="25">
        <v>2.7270646471168334</v>
      </c>
      <c r="DG81" s="25">
        <v>33.634137906842106</v>
      </c>
      <c r="DH81" s="25">
        <v>8.2258778876923646</v>
      </c>
      <c r="DI81" s="25">
        <v>6.0006633942445262</v>
      </c>
      <c r="DJ81" s="25">
        <v>1.8290311668181012</v>
      </c>
      <c r="DK81" s="25">
        <v>34.114936882842109</v>
      </c>
      <c r="DL81" s="25">
        <v>8.2641229005052015</v>
      </c>
      <c r="DM81" s="25">
        <v>6.0285625986251041</v>
      </c>
      <c r="DN81" s="25">
        <v>1.3783660159902418</v>
      </c>
      <c r="DO81" s="27">
        <v>30.225826640842108</v>
      </c>
      <c r="DP81" s="27">
        <v>9.2824739555718487</v>
      </c>
      <c r="DQ81" s="27">
        <v>6.7714355152984389</v>
      </c>
      <c r="DR81" s="27">
        <v>9.6155647463595457</v>
      </c>
      <c r="DS81" s="27">
        <v>30.325846157842108</v>
      </c>
      <c r="DT81" s="27">
        <v>9.1401852241075918</v>
      </c>
      <c r="DU81" s="27">
        <v>6.6676378667108569</v>
      </c>
      <c r="DV81" s="27">
        <v>8.8766164874971096</v>
      </c>
      <c r="DW81" s="27">
        <v>30.422154166842105</v>
      </c>
      <c r="DX81" s="27">
        <v>9.0799993547539071</v>
      </c>
      <c r="DY81" s="27">
        <v>6.623733112955418</v>
      </c>
      <c r="DZ81" s="27">
        <v>8.9753557001028881</v>
      </c>
      <c r="EA81" s="27">
        <v>30.558845956842106</v>
      </c>
      <c r="EB81" s="27">
        <v>8.9058704644830851</v>
      </c>
      <c r="EC81" s="27">
        <v>6.4967085118132202</v>
      </c>
      <c r="ED81" s="27">
        <v>8.3402625992233901</v>
      </c>
      <c r="EE81" s="27">
        <v>30.732551170842108</v>
      </c>
      <c r="EF81" s="27">
        <v>8.8210900814256501</v>
      </c>
      <c r="EG81" s="27">
        <v>6.4348624027281396</v>
      </c>
      <c r="EH81" s="27">
        <v>8.2381419732948018</v>
      </c>
      <c r="EI81" s="27">
        <v>30.939435133842107</v>
      </c>
      <c r="EJ81" s="27">
        <v>8.6395521605895116</v>
      </c>
      <c r="EK81" s="27">
        <v>6.3024330169408103</v>
      </c>
      <c r="EL81" s="27">
        <v>7.5722770728129021</v>
      </c>
      <c r="EM81" s="27">
        <v>31.177884967842107</v>
      </c>
      <c r="EN81" s="27">
        <v>8.4871602056270969</v>
      </c>
      <c r="EO81" s="27">
        <v>6.1912652074735028</v>
      </c>
      <c r="EP81" s="27">
        <v>7.0411086996441341</v>
      </c>
      <c r="EQ81" s="27">
        <v>31.442494416842106</v>
      </c>
      <c r="ER81" s="27">
        <v>8.3604597810453107</v>
      </c>
      <c r="ES81" s="27">
        <v>6.0988390117284004</v>
      </c>
      <c r="ET81" s="27">
        <v>6.652844750328466</v>
      </c>
      <c r="EU81" s="27">
        <v>31.726585229842108</v>
      </c>
      <c r="EV81" s="27">
        <v>8.1595756876889549</v>
      </c>
      <c r="EW81" s="27">
        <v>5.952296862434757</v>
      </c>
      <c r="EX81" s="27">
        <v>5.9034497452726313</v>
      </c>
      <c r="EY81" s="27">
        <v>32.026271720842104</v>
      </c>
      <c r="EZ81" s="27">
        <v>7.9648902387164471</v>
      </c>
      <c r="FA81" s="27">
        <v>5.8102765379184751</v>
      </c>
      <c r="FB81" s="27">
        <v>5.3293677070114605</v>
      </c>
      <c r="FC81" s="27">
        <v>33.330633736842103</v>
      </c>
      <c r="FD81" s="27">
        <v>7.5305283194313057</v>
      </c>
      <c r="FE81" s="27">
        <v>5.4934155652060115</v>
      </c>
      <c r="FF81" s="27">
        <v>3.2990314941904835</v>
      </c>
      <c r="FG81" s="27">
        <v>34.400942535842105</v>
      </c>
      <c r="FH81" s="27">
        <v>7.644254604530822</v>
      </c>
      <c r="FI81" s="27">
        <v>5.576377306831322</v>
      </c>
      <c r="FJ81" s="27">
        <v>2.3018356381017497</v>
      </c>
      <c r="FK81" s="27">
        <v>35.248820588842108</v>
      </c>
      <c r="FL81" s="27">
        <v>8.3126745348565088</v>
      </c>
      <c r="FM81" s="27">
        <v>6.0639803399240044</v>
      </c>
      <c r="FN81" s="27">
        <v>1.7147257288201523</v>
      </c>
      <c r="FO81" s="27">
        <v>35.794318006842104</v>
      </c>
      <c r="FP81" s="27">
        <v>8.3738807297516065</v>
      </c>
      <c r="FQ81" s="27">
        <v>6.1086294069564158</v>
      </c>
      <c r="FR81" s="27">
        <v>1.4745207581436937</v>
      </c>
      <c r="FS81" s="28">
        <v>30.227290647842107</v>
      </c>
      <c r="FT81" s="28">
        <v>9.329658619970413</v>
      </c>
      <c r="FU81" s="28">
        <v>6.8058560710484599</v>
      </c>
      <c r="FV81" s="28">
        <v>9.6192859553255161</v>
      </c>
      <c r="FW81" s="28">
        <v>30.335108471842105</v>
      </c>
      <c r="FX81" s="28">
        <v>9.2660210753827847</v>
      </c>
      <c r="FY81" s="28">
        <v>6.7594333682658254</v>
      </c>
      <c r="FZ81" s="28">
        <v>8.849513522232904</v>
      </c>
      <c r="GA81" s="28">
        <v>30.464940536842107</v>
      </c>
      <c r="GB81" s="28">
        <v>9.2550557145381127</v>
      </c>
      <c r="GC81" s="28">
        <v>6.75143429019493</v>
      </c>
      <c r="GD81" s="28">
        <v>8.9527646908725487</v>
      </c>
      <c r="GE81" s="28">
        <v>30.658364793842107</v>
      </c>
      <c r="GF81" s="28">
        <v>9.1005263336866733</v>
      </c>
      <c r="GG81" s="28">
        <v>6.6387072582999007</v>
      </c>
      <c r="GH81" s="28">
        <v>8.3062610088229967</v>
      </c>
      <c r="GI81" s="28">
        <v>30.918177643842107</v>
      </c>
      <c r="GJ81" s="28">
        <v>9.0527136478271117</v>
      </c>
      <c r="GK81" s="28">
        <v>6.6038285696377157</v>
      </c>
      <c r="GL81" s="28">
        <v>8.2102899489320365</v>
      </c>
      <c r="GM81" s="28">
        <v>31.251005491842108</v>
      </c>
      <c r="GN81" s="28">
        <v>8.8793694579810136</v>
      </c>
      <c r="GO81" s="28">
        <v>6.4773763965303583</v>
      </c>
      <c r="GP81" s="28">
        <v>7.5378996014747202</v>
      </c>
      <c r="GQ81" s="28">
        <v>31.660180559842107</v>
      </c>
      <c r="GR81" s="28">
        <v>8.7167685373300507</v>
      </c>
      <c r="GS81" s="28">
        <v>6.3587612887276324</v>
      </c>
      <c r="GT81" s="28">
        <v>6.9909118185935668</v>
      </c>
      <c r="GU81" s="28">
        <v>32.137288751842107</v>
      </c>
      <c r="GV81" s="28">
        <v>8.5898746502397874</v>
      </c>
      <c r="GW81" s="28">
        <v>6.266193964776078</v>
      </c>
      <c r="GX81" s="28">
        <v>6.5894901006373416</v>
      </c>
      <c r="GY81" s="28">
        <v>32.67553379084211</v>
      </c>
      <c r="GZ81" s="28">
        <v>8.3900186840830404</v>
      </c>
      <c r="HA81" s="28">
        <v>6.1204018199604446</v>
      </c>
      <c r="HB81" s="28">
        <v>5.8671191469701931</v>
      </c>
      <c r="HC81" s="28">
        <v>33.280211081842104</v>
      </c>
      <c r="HD81" s="28">
        <v>8.2092957477918898</v>
      </c>
      <c r="HE81" s="28">
        <v>5.9885669540520565</v>
      </c>
      <c r="HF81" s="28">
        <v>5.3613862056358457</v>
      </c>
      <c r="HG81" s="28">
        <v>35.492526343842108</v>
      </c>
      <c r="HH81" s="28">
        <v>7.1596806677861791</v>
      </c>
      <c r="HI81" s="28">
        <v>5.2228873664592221</v>
      </c>
      <c r="HJ81" s="28">
        <v>1.8076301274507927</v>
      </c>
      <c r="HK81" s="28">
        <v>37.135800696522608</v>
      </c>
      <c r="HL81" s="28">
        <v>6.0237912689461046</v>
      </c>
      <c r="HM81" s="28">
        <v>4.3942718644313663</v>
      </c>
      <c r="HN81" s="28">
        <v>-4.9283969362452069</v>
      </c>
      <c r="HO81" s="28">
        <v>33.777142044611644</v>
      </c>
      <c r="HP81" s="28">
        <v>5.4789838786843923</v>
      </c>
      <c r="HQ81" s="28">
        <v>3.9968424583191302</v>
      </c>
      <c r="HR81" s="28">
        <v>-10.769108582424877</v>
      </c>
      <c r="HS81" s="28">
        <v>29.890456543016345</v>
      </c>
      <c r="HT81" s="28">
        <v>4.8485253521272549</v>
      </c>
      <c r="HU81" s="28">
        <v>3.5369317407577658</v>
      </c>
      <c r="HV81" s="28">
        <v>-14.576456177563685</v>
      </c>
      <c r="HW81" s="29">
        <v>30.240196623842106</v>
      </c>
      <c r="HX81" s="29">
        <v>9.3375177716281605</v>
      </c>
      <c r="HY81" s="29">
        <v>6.8115892127637077</v>
      </c>
      <c r="HZ81" s="29">
        <v>9.6190830519903514</v>
      </c>
      <c r="IA81" s="29">
        <v>30.366381570842108</v>
      </c>
      <c r="IB81" s="29">
        <v>9.3103814182431801</v>
      </c>
      <c r="IC81" s="29">
        <v>6.7917936207753824</v>
      </c>
      <c r="ID81" s="29">
        <v>8.8172530119747918</v>
      </c>
      <c r="IE81" s="29">
        <v>30.511976122842107</v>
      </c>
      <c r="IF81" s="29">
        <v>9.2936242393571398</v>
      </c>
      <c r="IG81" s="29">
        <v>6.7795694920799248</v>
      </c>
      <c r="IH81" s="29">
        <v>8.93415686986555</v>
      </c>
      <c r="II81" s="29">
        <v>30.703769260842108</v>
      </c>
      <c r="IJ81" s="29">
        <v>9.1739803025905839</v>
      </c>
      <c r="IK81" s="29">
        <v>6.6922909059520457</v>
      </c>
      <c r="IL81" s="29">
        <v>8.3512991145388504</v>
      </c>
      <c r="IM81" s="29">
        <v>30.959281628842106</v>
      </c>
      <c r="IN81" s="29">
        <v>9.0927535658458574</v>
      </c>
      <c r="IO81" s="29">
        <v>6.6330371323764261</v>
      </c>
      <c r="IP81" s="29">
        <v>8.3234843047491545</v>
      </c>
      <c r="IQ81" s="29">
        <v>31.283136467842105</v>
      </c>
      <c r="IR81" s="29">
        <v>8.914176072949525</v>
      </c>
      <c r="IS81" s="29">
        <v>6.5027673375546122</v>
      </c>
      <c r="IT81" s="29">
        <v>7.7419323518354659</v>
      </c>
      <c r="IU81" s="29">
        <v>31.699643857842105</v>
      </c>
      <c r="IV81" s="29">
        <v>8.7471479393487446</v>
      </c>
      <c r="IW81" s="29">
        <v>6.3809226395428889</v>
      </c>
      <c r="IX81" s="29">
        <v>7.2705652928924174</v>
      </c>
      <c r="IY81" s="29">
        <v>32.173418487842106</v>
      </c>
      <c r="IZ81" s="29">
        <v>8.6126098374516253</v>
      </c>
      <c r="JA81" s="29">
        <v>6.2827789673163537</v>
      </c>
      <c r="JB81" s="29">
        <v>6.9520100649721073</v>
      </c>
      <c r="JC81" s="29">
        <v>32.711953766842107</v>
      </c>
      <c r="JD81" s="29">
        <v>8.4014428637187724</v>
      </c>
      <c r="JE81" s="29">
        <v>6.1287355999515123</v>
      </c>
      <c r="JF81" s="29">
        <v>6.1406718050239171</v>
      </c>
      <c r="JG81" s="29">
        <v>33.355670830842108</v>
      </c>
      <c r="JH81" s="29">
        <v>8.0414469476975601</v>
      </c>
      <c r="JI81" s="29">
        <v>5.8661235912590231</v>
      </c>
      <c r="JJ81" s="29">
        <v>4.4765085206312882</v>
      </c>
      <c r="JK81" s="29">
        <v>35.712830340842103</v>
      </c>
      <c r="JL81" s="29">
        <v>7.3712062018513098</v>
      </c>
      <c r="JM81" s="29">
        <v>5.3771922985944025</v>
      </c>
      <c r="JN81" s="29">
        <v>-3.3363945427417931</v>
      </c>
      <c r="JO81" s="29">
        <v>35.476383105906955</v>
      </c>
      <c r="JP81" s="29">
        <v>5.7546174526717682</v>
      </c>
      <c r="JQ81" s="29">
        <v>4.1979133130330739</v>
      </c>
      <c r="JR81" s="29">
        <v>-9.5136381620816977</v>
      </c>
      <c r="JS81" s="29">
        <v>30.816208071195156</v>
      </c>
      <c r="JT81" s="29">
        <v>4.9986913339578072</v>
      </c>
      <c r="JU81" s="29">
        <v>3.6464757338165015</v>
      </c>
      <c r="JV81" s="29">
        <v>-13.338641686601825</v>
      </c>
      <c r="JW81" s="29">
        <v>30.907721897227397</v>
      </c>
      <c r="JX81" s="29">
        <v>5.0135357745219364</v>
      </c>
      <c r="JY81" s="29">
        <v>3.6573045465362339</v>
      </c>
      <c r="JZ81" s="29">
        <v>-12.448025810176169</v>
      </c>
    </row>
    <row r="82" spans="1:286" ht="15" thickBot="1" x14ac:dyDescent="0.4">
      <c r="A82" s="2"/>
      <c r="B82" s="74" t="s">
        <v>553</v>
      </c>
      <c r="C82" s="74" t="s">
        <v>504</v>
      </c>
      <c r="D82" s="74" t="s">
        <v>867</v>
      </c>
      <c r="E82" s="87">
        <v>383499</v>
      </c>
      <c r="F82" s="84">
        <v>398634</v>
      </c>
      <c r="G82" s="22">
        <v>28.682410414</v>
      </c>
      <c r="H82" s="22">
        <v>10.173724267071256</v>
      </c>
      <c r="I82" s="22">
        <v>7.4215902091002262</v>
      </c>
      <c r="J82" s="22">
        <v>19.811143084119216</v>
      </c>
      <c r="K82" s="22">
        <v>28.704081169999998</v>
      </c>
      <c r="L82" s="22">
        <v>9.993629756217155</v>
      </c>
      <c r="M82" s="22">
        <v>7.2902137707989105</v>
      </c>
      <c r="N82" s="22">
        <v>18.848477026269297</v>
      </c>
      <c r="O82" s="22">
        <v>28.720902508000002</v>
      </c>
      <c r="P82" s="22">
        <v>9.9073325838281772</v>
      </c>
      <c r="Q82" s="22">
        <v>7.2272611850139761</v>
      </c>
      <c r="R82" s="22">
        <v>18.551154836828523</v>
      </c>
      <c r="S82" s="22">
        <v>28.741744068999999</v>
      </c>
      <c r="T82" s="22">
        <v>9.8548582435251468</v>
      </c>
      <c r="U82" s="22">
        <v>7.1889818843371867</v>
      </c>
      <c r="V82" s="22">
        <v>18.446753654762389</v>
      </c>
      <c r="W82" s="22">
        <v>28.765068697</v>
      </c>
      <c r="X82" s="22">
        <v>9.8026923588676169</v>
      </c>
      <c r="Y82" s="22">
        <v>7.1509275977593152</v>
      </c>
      <c r="Z82" s="22">
        <v>18.45177159530564</v>
      </c>
      <c r="AA82" s="22">
        <v>28.791007489000002</v>
      </c>
      <c r="AB82" s="22">
        <v>9.7673339541116384</v>
      </c>
      <c r="AC82" s="22">
        <v>7.1251341337673999</v>
      </c>
      <c r="AD82" s="22">
        <v>18.369949510571661</v>
      </c>
      <c r="AE82" s="22">
        <v>28.817760829000001</v>
      </c>
      <c r="AF82" s="22">
        <v>9.7238383553159426</v>
      </c>
      <c r="AG82" s="22">
        <v>7.0934047000136378</v>
      </c>
      <c r="AH82" s="22">
        <v>18.286251303939125</v>
      </c>
      <c r="AI82" s="22">
        <v>28.845330913000002</v>
      </c>
      <c r="AJ82" s="22">
        <v>9.6832663795950946</v>
      </c>
      <c r="AK82" s="22">
        <v>7.0638080085888184</v>
      </c>
      <c r="AL82" s="22">
        <v>18.241093168743777</v>
      </c>
      <c r="AM82" s="22">
        <v>28.87680563</v>
      </c>
      <c r="AN82" s="22">
        <v>9.6181051244810796</v>
      </c>
      <c r="AO82" s="22">
        <v>7.0162737801910531</v>
      </c>
      <c r="AP82" s="22">
        <v>18.136142455816724</v>
      </c>
      <c r="AQ82" s="22">
        <v>28.922894981999999</v>
      </c>
      <c r="AR82" s="22">
        <v>9.529021792946244</v>
      </c>
      <c r="AS82" s="22">
        <v>6.9512887300995301</v>
      </c>
      <c r="AT82" s="22">
        <v>18.033556175551904</v>
      </c>
      <c r="AU82" s="22">
        <v>29.124161216000001</v>
      </c>
      <c r="AV82" s="22">
        <v>9.4179375272175321</v>
      </c>
      <c r="AW82" s="22">
        <v>6.8702543048216942</v>
      </c>
      <c r="AX82" s="22">
        <v>17.711285532809001</v>
      </c>
      <c r="AY82" s="22">
        <v>29.295004464000002</v>
      </c>
      <c r="AZ82" s="22">
        <v>9.3933314839305808</v>
      </c>
      <c r="BA82" s="22">
        <v>6.8523045388216266</v>
      </c>
      <c r="BB82" s="22">
        <v>17.467960966910397</v>
      </c>
      <c r="BC82" s="22">
        <v>29.413412964999999</v>
      </c>
      <c r="BD82" s="22">
        <v>9.3623283387780614</v>
      </c>
      <c r="BE82" s="22">
        <v>6.8296881760743116</v>
      </c>
      <c r="BF82" s="22">
        <v>17.29171580814036</v>
      </c>
      <c r="BG82" s="22">
        <v>29.463610702</v>
      </c>
      <c r="BH82" s="22">
        <v>9.29725425591168</v>
      </c>
      <c r="BI82" s="22">
        <v>6.7822175386175392</v>
      </c>
      <c r="BJ82" s="22">
        <v>17.250972008599049</v>
      </c>
      <c r="BK82" s="25">
        <v>28.676510996000001</v>
      </c>
      <c r="BL82" s="25">
        <v>10.237124053065603</v>
      </c>
      <c r="BM82" s="25">
        <v>7.467839470299257</v>
      </c>
      <c r="BN82" s="25">
        <v>20.30132148601303</v>
      </c>
      <c r="BO82" s="25">
        <v>28.696306774</v>
      </c>
      <c r="BP82" s="25">
        <v>10.13205825049759</v>
      </c>
      <c r="BQ82" s="25">
        <v>7.3911954301050651</v>
      </c>
      <c r="BR82" s="25">
        <v>19.819663191767727</v>
      </c>
      <c r="BS82" s="25">
        <v>28.720763781999999</v>
      </c>
      <c r="BT82" s="25">
        <v>10.072680239477425</v>
      </c>
      <c r="BU82" s="25">
        <v>7.3478799977565181</v>
      </c>
      <c r="BV82" s="25">
        <v>19.628476616561613</v>
      </c>
      <c r="BW82" s="25">
        <v>28.743926217999999</v>
      </c>
      <c r="BX82" s="25">
        <v>10.026199979988585</v>
      </c>
      <c r="BY82" s="25">
        <v>7.3139732955810599</v>
      </c>
      <c r="BZ82" s="25">
        <v>19.49708349471647</v>
      </c>
      <c r="CA82" s="25">
        <v>28.770391451000002</v>
      </c>
      <c r="CB82" s="25">
        <v>9.9899277821126713</v>
      </c>
      <c r="CC82" s="25">
        <v>7.2875132322304426</v>
      </c>
      <c r="CD82" s="25">
        <v>19.463350880066905</v>
      </c>
      <c r="CE82" s="25">
        <v>28.799530641</v>
      </c>
      <c r="CF82" s="25">
        <v>9.9464797198726647</v>
      </c>
      <c r="CG82" s="25">
        <v>7.2558184757322275</v>
      </c>
      <c r="CH82" s="25">
        <v>19.362914439290048</v>
      </c>
      <c r="CI82" s="25">
        <v>28.830941527</v>
      </c>
      <c r="CJ82" s="25">
        <v>9.9054762197557498</v>
      </c>
      <c r="CK82" s="25">
        <v>7.2259069932683779</v>
      </c>
      <c r="CL82" s="25">
        <v>19.25383272745983</v>
      </c>
      <c r="CM82" s="25">
        <v>28.863982429</v>
      </c>
      <c r="CN82" s="25">
        <v>9.8794187993227691</v>
      </c>
      <c r="CO82" s="25">
        <v>7.2068984678470889</v>
      </c>
      <c r="CP82" s="25">
        <v>19.173849040952863</v>
      </c>
      <c r="CQ82" s="25">
        <v>28.898910741000002</v>
      </c>
      <c r="CR82" s="25">
        <v>9.84394242730286</v>
      </c>
      <c r="CS82" s="25">
        <v>7.1810189483785356</v>
      </c>
      <c r="CT82" s="25">
        <v>19.039278260104176</v>
      </c>
      <c r="CU82" s="25">
        <v>28.935651736000001</v>
      </c>
      <c r="CV82" s="25">
        <v>9.8067468028007738</v>
      </c>
      <c r="CW82" s="25">
        <v>7.1538852581605372</v>
      </c>
      <c r="CX82" s="25">
        <v>18.917730361211671</v>
      </c>
      <c r="CY82" s="25">
        <v>29.041430511000002</v>
      </c>
      <c r="CZ82" s="25">
        <v>9.6761843516054942</v>
      </c>
      <c r="DA82" s="25">
        <v>7.0586417677699762</v>
      </c>
      <c r="DB82" s="25">
        <v>18.670552184403011</v>
      </c>
      <c r="DC82" s="25">
        <v>29.171301039999999</v>
      </c>
      <c r="DD82" s="25">
        <v>9.4103818736140035</v>
      </c>
      <c r="DE82" s="25">
        <v>6.8647425607115462</v>
      </c>
      <c r="DF82" s="25">
        <v>18.417479201770718</v>
      </c>
      <c r="DG82" s="25">
        <v>29.279130743</v>
      </c>
      <c r="DH82" s="25">
        <v>9.6711877740791614</v>
      </c>
      <c r="DI82" s="25">
        <v>7.0549968340293931</v>
      </c>
      <c r="DJ82" s="25">
        <v>18.208519202396989</v>
      </c>
      <c r="DK82" s="25">
        <v>29.366455348999999</v>
      </c>
      <c r="DL82" s="25">
        <v>9.7311299148200519</v>
      </c>
      <c r="DM82" s="25">
        <v>7.0987237911551109</v>
      </c>
      <c r="DN82" s="25">
        <v>18.045387607974938</v>
      </c>
      <c r="DO82" s="27">
        <v>28.682410414</v>
      </c>
      <c r="DP82" s="27">
        <v>10.236032295792423</v>
      </c>
      <c r="DQ82" s="27">
        <v>7.4670430485684687</v>
      </c>
      <c r="DR82" s="27">
        <v>19.813769736759077</v>
      </c>
      <c r="DS82" s="27">
        <v>28.704081170999999</v>
      </c>
      <c r="DT82" s="27">
        <v>10.124633022360742</v>
      </c>
      <c r="DU82" s="27">
        <v>7.3857788295570126</v>
      </c>
      <c r="DV82" s="27">
        <v>18.858533279324341</v>
      </c>
      <c r="DW82" s="27">
        <v>28.720902508000002</v>
      </c>
      <c r="DX82" s="27">
        <v>10.055996966627708</v>
      </c>
      <c r="DY82" s="27">
        <v>7.3357097824856021</v>
      </c>
      <c r="DZ82" s="27">
        <v>18.56783071301404</v>
      </c>
      <c r="EA82" s="27">
        <v>28.741744068999999</v>
      </c>
      <c r="EB82" s="27">
        <v>9.9824079665597232</v>
      </c>
      <c r="EC82" s="27">
        <v>7.2820276314792372</v>
      </c>
      <c r="ED82" s="27">
        <v>18.469113713293552</v>
      </c>
      <c r="EE82" s="27">
        <v>28.76503671</v>
      </c>
      <c r="EF82" s="27">
        <v>9.9277039556034072</v>
      </c>
      <c r="EG82" s="27">
        <v>7.2421218171034782</v>
      </c>
      <c r="EH82" s="27">
        <v>18.478497657233351</v>
      </c>
      <c r="EI82" s="27">
        <v>28.790921888</v>
      </c>
      <c r="EJ82" s="27">
        <v>9.8661833500708802</v>
      </c>
      <c r="EK82" s="27">
        <v>7.1972433918884455</v>
      </c>
      <c r="EL82" s="27">
        <v>18.401538786462311</v>
      </c>
      <c r="EM82" s="27">
        <v>28.817626787999998</v>
      </c>
      <c r="EN82" s="27">
        <v>9.8002672163116031</v>
      </c>
      <c r="EO82" s="27">
        <v>7.1491584900287632</v>
      </c>
      <c r="EP82" s="27">
        <v>18.32271719562732</v>
      </c>
      <c r="EQ82" s="27">
        <v>28.845163353</v>
      </c>
      <c r="ER82" s="27">
        <v>9.7438338722485103</v>
      </c>
      <c r="ES82" s="27">
        <v>7.1079911512282585</v>
      </c>
      <c r="ET82" s="27">
        <v>18.282068175440465</v>
      </c>
      <c r="EU82" s="27">
        <v>28.876479152999998</v>
      </c>
      <c r="EV82" s="27">
        <v>9.671077638414479</v>
      </c>
      <c r="EW82" s="27">
        <v>7.0549164915953719</v>
      </c>
      <c r="EX82" s="27">
        <v>18.183632558919538</v>
      </c>
      <c r="EY82" s="27">
        <v>28.921913906</v>
      </c>
      <c r="EZ82" s="27">
        <v>9.5865518656692679</v>
      </c>
      <c r="FA82" s="27">
        <v>6.9932561171882437</v>
      </c>
      <c r="FB82" s="27">
        <v>18.091360852850237</v>
      </c>
      <c r="FC82" s="27">
        <v>29.120068886999999</v>
      </c>
      <c r="FD82" s="27">
        <v>9.535027812872416</v>
      </c>
      <c r="FE82" s="27">
        <v>6.9556700380168301</v>
      </c>
      <c r="FF82" s="27">
        <v>17.797999316690696</v>
      </c>
      <c r="FG82" s="27">
        <v>29.288226356999999</v>
      </c>
      <c r="FH82" s="27">
        <v>9.5554641648876455</v>
      </c>
      <c r="FI82" s="27">
        <v>6.9705780722867239</v>
      </c>
      <c r="FJ82" s="27">
        <v>17.578528467658224</v>
      </c>
      <c r="FK82" s="27">
        <v>29.405182284999999</v>
      </c>
      <c r="FL82" s="27">
        <v>9.6300504696793432</v>
      </c>
      <c r="FM82" s="27">
        <v>7.0249877432040568</v>
      </c>
      <c r="FN82" s="27">
        <v>17.417764760548962</v>
      </c>
      <c r="FO82" s="27">
        <v>29.454873123999999</v>
      </c>
      <c r="FP82" s="27">
        <v>9.5983919210760558</v>
      </c>
      <c r="FQ82" s="27">
        <v>7.0018932727642644</v>
      </c>
      <c r="FR82" s="27">
        <v>17.379284395109313</v>
      </c>
      <c r="FS82" s="28">
        <v>28.681334101000001</v>
      </c>
      <c r="FT82" s="28">
        <v>10.176443370642003</v>
      </c>
      <c r="FU82" s="28">
        <v>7.4235737572983522</v>
      </c>
      <c r="FV82" s="28">
        <v>19.819950459959479</v>
      </c>
      <c r="FW82" s="28">
        <v>28.705506184000001</v>
      </c>
      <c r="FX82" s="28">
        <v>10.004147423173297</v>
      </c>
      <c r="FY82" s="28">
        <v>7.2978862624111427</v>
      </c>
      <c r="FZ82" s="28">
        <v>18.864517996357428</v>
      </c>
      <c r="GA82" s="28">
        <v>28.724814542000001</v>
      </c>
      <c r="GB82" s="28">
        <v>9.9116979017679014</v>
      </c>
      <c r="GC82" s="28">
        <v>7.2304456236748438</v>
      </c>
      <c r="GD82" s="28">
        <v>18.573490164566731</v>
      </c>
      <c r="GE82" s="28">
        <v>28.751548505999999</v>
      </c>
      <c r="GF82" s="28">
        <v>9.8533863736514586</v>
      </c>
      <c r="GG82" s="28">
        <v>7.1879081757564478</v>
      </c>
      <c r="GH82" s="28">
        <v>18.472525259215569</v>
      </c>
      <c r="GI82" s="28">
        <v>28.784807798999999</v>
      </c>
      <c r="GJ82" s="28">
        <v>9.7903742497197417</v>
      </c>
      <c r="GK82" s="28">
        <v>7.141941708634878</v>
      </c>
      <c r="GL82" s="28">
        <v>18.476570261707792</v>
      </c>
      <c r="GM82" s="28">
        <v>28.827609838000001</v>
      </c>
      <c r="GN82" s="28">
        <v>9.7532489305595931</v>
      </c>
      <c r="GO82" s="28">
        <v>7.1148593051849964</v>
      </c>
      <c r="GP82" s="28">
        <v>18.387568190213862</v>
      </c>
      <c r="GQ82" s="28">
        <v>28.882163669000001</v>
      </c>
      <c r="GR82" s="28">
        <v>9.7056260611158329</v>
      </c>
      <c r="GS82" s="28">
        <v>7.0801190849554168</v>
      </c>
      <c r="GT82" s="28">
        <v>18.2847341644115</v>
      </c>
      <c r="GU82" s="28">
        <v>28.940884636</v>
      </c>
      <c r="GV82" s="28">
        <v>9.6436499458195879</v>
      </c>
      <c r="GW82" s="28">
        <v>7.034908371709589</v>
      </c>
      <c r="GX82" s="28">
        <v>18.218290789481344</v>
      </c>
      <c r="GY82" s="28">
        <v>28.998722458</v>
      </c>
      <c r="GZ82" s="28">
        <v>9.5640650364991995</v>
      </c>
      <c r="HA82" s="28">
        <v>6.9768522883816741</v>
      </c>
      <c r="HB82" s="28">
        <v>18.100432059653269</v>
      </c>
      <c r="HC82" s="28">
        <v>29.060471071999999</v>
      </c>
      <c r="HD82" s="28">
        <v>9.4428252039199414</v>
      </c>
      <c r="HE82" s="28">
        <v>6.8884095184772951</v>
      </c>
      <c r="HF82" s="28">
        <v>18.001785023761585</v>
      </c>
      <c r="HG82" s="28">
        <v>29.345687455</v>
      </c>
      <c r="HH82" s="28">
        <v>9.3732617502998838</v>
      </c>
      <c r="HI82" s="28">
        <v>6.8376639475590029</v>
      </c>
      <c r="HJ82" s="28">
        <v>17.618303611462988</v>
      </c>
      <c r="HK82" s="28">
        <v>29.437374239</v>
      </c>
      <c r="HL82" s="28">
        <v>9.1491821349517917</v>
      </c>
      <c r="HM82" s="28">
        <v>6.6742009879121635</v>
      </c>
      <c r="HN82" s="28">
        <v>16.888197476068349</v>
      </c>
      <c r="HO82" s="28">
        <v>29.476607904000002</v>
      </c>
      <c r="HP82" s="28">
        <v>8.9000840845298121</v>
      </c>
      <c r="HQ82" s="28">
        <v>6.4924874281982126</v>
      </c>
      <c r="HR82" s="28">
        <v>16.152449263922414</v>
      </c>
      <c r="HS82" s="28">
        <v>29.490358455999999</v>
      </c>
      <c r="HT82" s="28">
        <v>8.7253573724633373</v>
      </c>
      <c r="HU82" s="28">
        <v>6.3650267243792644</v>
      </c>
      <c r="HV82" s="28">
        <v>15.583422727313437</v>
      </c>
      <c r="HW82" s="29">
        <v>28.676524308000001</v>
      </c>
      <c r="HX82" s="29">
        <v>10.178792364264986</v>
      </c>
      <c r="HY82" s="29">
        <v>7.4252873154424428</v>
      </c>
      <c r="HZ82" s="29">
        <v>19.829369448854425</v>
      </c>
      <c r="IA82" s="29">
        <v>28.698226722000001</v>
      </c>
      <c r="IB82" s="29">
        <v>10.034695510531501</v>
      </c>
      <c r="IC82" s="29">
        <v>7.3201706668330502</v>
      </c>
      <c r="ID82" s="29">
        <v>18.882007525622768</v>
      </c>
      <c r="IE82" s="29">
        <v>28.713051460999999</v>
      </c>
      <c r="IF82" s="29">
        <v>9.9513883644401044</v>
      </c>
      <c r="IG82" s="29">
        <v>7.2593992636035463</v>
      </c>
      <c r="IH82" s="29">
        <v>18.598218025395521</v>
      </c>
      <c r="II82" s="29">
        <v>28.738083169999999</v>
      </c>
      <c r="IJ82" s="29">
        <v>9.8705723524713829</v>
      </c>
      <c r="IK82" s="29">
        <v>7.200445108033704</v>
      </c>
      <c r="IL82" s="29">
        <v>18.505587878742574</v>
      </c>
      <c r="IM82" s="29">
        <v>28.775633435</v>
      </c>
      <c r="IN82" s="29">
        <v>9.7866348790380489</v>
      </c>
      <c r="IO82" s="29">
        <v>7.1392138897839903</v>
      </c>
      <c r="IP82" s="29">
        <v>18.509902475461804</v>
      </c>
      <c r="IQ82" s="29">
        <v>28.819697406</v>
      </c>
      <c r="IR82" s="29">
        <v>9.6331300544456031</v>
      </c>
      <c r="IS82" s="29">
        <v>7.0272342574155084</v>
      </c>
      <c r="IT82" s="29">
        <v>18.425991666837046</v>
      </c>
      <c r="IU82" s="29">
        <v>28.869155507999999</v>
      </c>
      <c r="IV82" s="29">
        <v>9.4869276391656392</v>
      </c>
      <c r="IW82" s="29">
        <v>6.9205816309726504</v>
      </c>
      <c r="IX82" s="29">
        <v>18.336284581886261</v>
      </c>
      <c r="IY82" s="29">
        <v>28.922129061</v>
      </c>
      <c r="IZ82" s="29">
        <v>9.5796427561159945</v>
      </c>
      <c r="JA82" s="29">
        <v>6.9882160179612436</v>
      </c>
      <c r="JB82" s="29">
        <v>18.28367321303686</v>
      </c>
      <c r="JC82" s="29">
        <v>28.979940488</v>
      </c>
      <c r="JD82" s="29">
        <v>9.6056303477509708</v>
      </c>
      <c r="JE82" s="29">
        <v>7.0071736042465815</v>
      </c>
      <c r="JF82" s="29">
        <v>18.172391710542087</v>
      </c>
      <c r="JG82" s="29">
        <v>29.10096665</v>
      </c>
      <c r="JH82" s="29">
        <v>9.5546576531790937</v>
      </c>
      <c r="JI82" s="29">
        <v>6.9699897332239988</v>
      </c>
      <c r="JJ82" s="29">
        <v>17.975039967690666</v>
      </c>
      <c r="JK82" s="29">
        <v>29.310561255</v>
      </c>
      <c r="JL82" s="29">
        <v>9.3440076199907818</v>
      </c>
      <c r="JM82" s="29">
        <v>6.8163234667892922</v>
      </c>
      <c r="JN82" s="29">
        <v>17.152307454205946</v>
      </c>
      <c r="JO82" s="29">
        <v>29.382387696999999</v>
      </c>
      <c r="JP82" s="29">
        <v>8.9650166000393607</v>
      </c>
      <c r="JQ82" s="29">
        <v>6.5398547942391483</v>
      </c>
      <c r="JR82" s="29">
        <v>16.393477231480887</v>
      </c>
      <c r="JS82" s="29">
        <v>29.396888233999999</v>
      </c>
      <c r="JT82" s="29">
        <v>8.8186566029239035</v>
      </c>
      <c r="JU82" s="29">
        <v>6.4330872140412332</v>
      </c>
      <c r="JV82" s="29">
        <v>15.848808175928058</v>
      </c>
      <c r="JW82" s="29">
        <v>29.369683874</v>
      </c>
      <c r="JX82" s="29">
        <v>8.7415487932965998</v>
      </c>
      <c r="JY82" s="29">
        <v>6.376838140451988</v>
      </c>
      <c r="JZ82" s="29">
        <v>15.909138755906429</v>
      </c>
    </row>
    <row r="83" spans="1:286" ht="15" thickBot="1" x14ac:dyDescent="0.4">
      <c r="A83" s="2"/>
      <c r="B83" s="74" t="s">
        <v>554</v>
      </c>
      <c r="C83" s="74" t="s">
        <v>493</v>
      </c>
      <c r="D83" s="74" t="s">
        <v>866</v>
      </c>
      <c r="E83" s="87">
        <v>375542</v>
      </c>
      <c r="F83" s="84">
        <v>394453</v>
      </c>
      <c r="G83" s="22">
        <v>30.832023314000001</v>
      </c>
      <c r="H83" s="22">
        <v>11.846455845976058</v>
      </c>
      <c r="I83" s="22">
        <v>8.6418246072972984</v>
      </c>
      <c r="J83" s="22">
        <v>13.433284612127474</v>
      </c>
      <c r="K83" s="22">
        <v>30.924427594000001</v>
      </c>
      <c r="L83" s="22">
        <v>11.719770469503306</v>
      </c>
      <c r="M83" s="22">
        <v>8.5494093889382281</v>
      </c>
      <c r="N83" s="22">
        <v>13.110817682388186</v>
      </c>
      <c r="O83" s="22">
        <v>30.986746141000001</v>
      </c>
      <c r="P83" s="22">
        <v>11.495345309316697</v>
      </c>
      <c r="Q83" s="22">
        <v>8.3856943591425406</v>
      </c>
      <c r="R83" s="22">
        <v>12.662082223530341</v>
      </c>
      <c r="S83" s="22">
        <v>31.083044791999999</v>
      </c>
      <c r="T83" s="22">
        <v>11.279592242100748</v>
      </c>
      <c r="U83" s="22">
        <v>8.2283055004316896</v>
      </c>
      <c r="V83" s="22">
        <v>12.069412630089911</v>
      </c>
      <c r="W83" s="22">
        <v>31.210882803000001</v>
      </c>
      <c r="X83" s="22">
        <v>11.097266452331578</v>
      </c>
      <c r="Y83" s="22">
        <v>8.095301375226823</v>
      </c>
      <c r="Z83" s="22">
        <v>12.07605252971868</v>
      </c>
      <c r="AA83" s="22">
        <v>31.364575284000001</v>
      </c>
      <c r="AB83" s="22">
        <v>10.916181897243332</v>
      </c>
      <c r="AC83" s="22">
        <v>7.9632027134405936</v>
      </c>
      <c r="AD83" s="22">
        <v>11.54013248733891</v>
      </c>
      <c r="AE83" s="22">
        <v>31.537310618999999</v>
      </c>
      <c r="AF83" s="22">
        <v>10.762927478680732</v>
      </c>
      <c r="AG83" s="22">
        <v>7.8514057487846056</v>
      </c>
      <c r="AH83" s="22">
        <v>10.881944272250301</v>
      </c>
      <c r="AI83" s="22">
        <v>31.726598325000001</v>
      </c>
      <c r="AJ83" s="22">
        <v>10.653861014758652</v>
      </c>
      <c r="AK83" s="22">
        <v>7.7718432818318508</v>
      </c>
      <c r="AL83" s="22">
        <v>10.476739184631221</v>
      </c>
      <c r="AM83" s="22">
        <v>31.930661614000002</v>
      </c>
      <c r="AN83" s="22">
        <v>10.490349032792976</v>
      </c>
      <c r="AO83" s="22">
        <v>7.6525635674842976</v>
      </c>
      <c r="AP83" s="22">
        <v>9.8377988841400565</v>
      </c>
      <c r="AQ83" s="22">
        <v>32.155348853</v>
      </c>
      <c r="AR83" s="22">
        <v>10.349831337036123</v>
      </c>
      <c r="AS83" s="22">
        <v>7.5500578647880134</v>
      </c>
      <c r="AT83" s="22">
        <v>9.3648437731215566</v>
      </c>
      <c r="AU83" s="22">
        <v>32.821076912000002</v>
      </c>
      <c r="AV83" s="22">
        <v>9.6291539315020174</v>
      </c>
      <c r="AW83" s="22">
        <v>7.024333731085755</v>
      </c>
      <c r="AX83" s="22">
        <v>7.2546365399155377</v>
      </c>
      <c r="AY83" s="22">
        <v>33.333314168999998</v>
      </c>
      <c r="AZ83" s="22">
        <v>9.1654418945493408</v>
      </c>
      <c r="BA83" s="22">
        <v>6.6860622561619882</v>
      </c>
      <c r="BB83" s="22">
        <v>6.1520840475953378</v>
      </c>
      <c r="BC83" s="22">
        <v>33.654929512000002</v>
      </c>
      <c r="BD83" s="22">
        <v>9.7362013203431488</v>
      </c>
      <c r="BE83" s="22">
        <v>7.1024233108775405</v>
      </c>
      <c r="BF83" s="22">
        <v>5.9289778593108196</v>
      </c>
      <c r="BG83" s="22">
        <v>33.861254381999998</v>
      </c>
      <c r="BH83" s="22">
        <v>9.8298533045078536</v>
      </c>
      <c r="BI83" s="22">
        <v>7.1707411294554637</v>
      </c>
      <c r="BJ83" s="22">
        <v>6.1964948263810982</v>
      </c>
      <c r="BK83" s="25">
        <v>30.782860250999999</v>
      </c>
      <c r="BL83" s="25">
        <v>11.636659449865038</v>
      </c>
      <c r="BM83" s="25">
        <v>8.4887810572257099</v>
      </c>
      <c r="BN83" s="25">
        <v>13.660774661416603</v>
      </c>
      <c r="BO83" s="25">
        <v>30.834927582999999</v>
      </c>
      <c r="BP83" s="25">
        <v>10.941995410414208</v>
      </c>
      <c r="BQ83" s="25">
        <v>7.9820333119099791</v>
      </c>
      <c r="BR83" s="25">
        <v>13.524861385882417</v>
      </c>
      <c r="BS83" s="25">
        <v>30.925983264999999</v>
      </c>
      <c r="BT83" s="25">
        <v>10.83983725754163</v>
      </c>
      <c r="BU83" s="25">
        <v>7.9075103616868399</v>
      </c>
      <c r="BV83" s="25">
        <v>12.983140418112564</v>
      </c>
      <c r="BW83" s="25">
        <v>31.030834562999999</v>
      </c>
      <c r="BX83" s="25">
        <v>10.70897771998383</v>
      </c>
      <c r="BY83" s="25">
        <v>7.8120501509310074</v>
      </c>
      <c r="BZ83" s="25">
        <v>12.393360563276968</v>
      </c>
      <c r="CA83" s="25">
        <v>31.149674724</v>
      </c>
      <c r="CB83" s="25">
        <v>10.532075260171657</v>
      </c>
      <c r="CC83" s="25">
        <v>7.6830022694234312</v>
      </c>
      <c r="CD83" s="25">
        <v>12.428406519796468</v>
      </c>
      <c r="CE83" s="25">
        <v>31.281070137</v>
      </c>
      <c r="CF83" s="25">
        <v>10.266057683284286</v>
      </c>
      <c r="CG83" s="25">
        <v>7.4889461507151713</v>
      </c>
      <c r="CH83" s="25">
        <v>11.943091374771303</v>
      </c>
      <c r="CI83" s="25">
        <v>31.425711482000001</v>
      </c>
      <c r="CJ83" s="25">
        <v>10.147423057941701</v>
      </c>
      <c r="CK83" s="25">
        <v>7.4024038432189343</v>
      </c>
      <c r="CL83" s="25">
        <v>11.328589548694449</v>
      </c>
      <c r="CM83" s="25">
        <v>31.573869718000001</v>
      </c>
      <c r="CN83" s="25">
        <v>10.076484366845305</v>
      </c>
      <c r="CO83" s="25">
        <v>7.3506550557084038</v>
      </c>
      <c r="CP83" s="25">
        <v>10.953594649623284</v>
      </c>
      <c r="CQ83" s="25">
        <v>31.713453855000001</v>
      </c>
      <c r="CR83" s="25">
        <v>9.9653503253275879</v>
      </c>
      <c r="CS83" s="25">
        <v>7.2695843196854932</v>
      </c>
      <c r="CT83" s="25">
        <v>10.349208784900554</v>
      </c>
      <c r="CU83" s="25">
        <v>31.857505183000001</v>
      </c>
      <c r="CV83" s="25">
        <v>9.8605265648820311</v>
      </c>
      <c r="CW83" s="25">
        <v>7.1931168458498016</v>
      </c>
      <c r="CX83" s="25">
        <v>9.9861204593839688</v>
      </c>
      <c r="CY83" s="25">
        <v>32.279863976000001</v>
      </c>
      <c r="CZ83" s="25">
        <v>9.5887921818161139</v>
      </c>
      <c r="DA83" s="25">
        <v>6.9948903966265554</v>
      </c>
      <c r="DB83" s="25">
        <v>8.4796838218725696</v>
      </c>
      <c r="DC83" s="25">
        <v>32.623454113000001</v>
      </c>
      <c r="DD83" s="25">
        <v>9.4787310892585968</v>
      </c>
      <c r="DE83" s="25">
        <v>6.9146023619319719</v>
      </c>
      <c r="DF83" s="25">
        <v>7.2575116526371062</v>
      </c>
      <c r="DG83" s="25">
        <v>32.832793387000002</v>
      </c>
      <c r="DH83" s="25">
        <v>9.6283940573438098</v>
      </c>
      <c r="DI83" s="25">
        <v>7.023779413466694</v>
      </c>
      <c r="DJ83" s="25">
        <v>6.5550329508983012</v>
      </c>
      <c r="DK83" s="25">
        <v>32.933624516999998</v>
      </c>
      <c r="DL83" s="25">
        <v>9.6006985623087768</v>
      </c>
      <c r="DM83" s="25">
        <v>7.0035759354293088</v>
      </c>
      <c r="DN83" s="25">
        <v>6.1324950612700064</v>
      </c>
      <c r="DO83" s="27">
        <v>30.832684328999999</v>
      </c>
      <c r="DP83" s="27">
        <v>11.637416310866346</v>
      </c>
      <c r="DQ83" s="27">
        <v>8.4893331767887616</v>
      </c>
      <c r="DR83" s="27">
        <v>13.441909515340935</v>
      </c>
      <c r="DS83" s="27">
        <v>30.925325483999998</v>
      </c>
      <c r="DT83" s="27">
        <v>10.905605397971584</v>
      </c>
      <c r="DU83" s="27">
        <v>7.9554873044732197</v>
      </c>
      <c r="DV83" s="27">
        <v>13.134280421400053</v>
      </c>
      <c r="DW83" s="27">
        <v>30.987815859000001</v>
      </c>
      <c r="DX83" s="27">
        <v>10.821086495025799</v>
      </c>
      <c r="DY83" s="27">
        <v>7.893831941489128</v>
      </c>
      <c r="DZ83" s="27">
        <v>12.703953269491782</v>
      </c>
      <c r="EA83" s="27">
        <v>31.084219600000001</v>
      </c>
      <c r="EB83" s="27">
        <v>10.684767198077946</v>
      </c>
      <c r="EC83" s="27">
        <v>7.7943889122717804</v>
      </c>
      <c r="ED83" s="27">
        <v>12.127996209628531</v>
      </c>
      <c r="EE83" s="27">
        <v>31.211519451000001</v>
      </c>
      <c r="EF83" s="27">
        <v>10.483691540889209</v>
      </c>
      <c r="EG83" s="27">
        <v>7.6477070198294648</v>
      </c>
      <c r="EH83" s="27">
        <v>12.144998086663298</v>
      </c>
      <c r="EI83" s="27">
        <v>31.363901167000002</v>
      </c>
      <c r="EJ83" s="27">
        <v>10.208001723060447</v>
      </c>
      <c r="EK83" s="27">
        <v>7.4465951360162839</v>
      </c>
      <c r="EL83" s="27">
        <v>11.62699626699052</v>
      </c>
      <c r="EM83" s="27">
        <v>31.535120327000001</v>
      </c>
      <c r="EN83" s="27">
        <v>10.082090117418344</v>
      </c>
      <c r="EO83" s="27">
        <v>7.354744372705345</v>
      </c>
      <c r="EP83" s="27">
        <v>10.987795509243295</v>
      </c>
      <c r="EQ83" s="27">
        <v>31.722874736999998</v>
      </c>
      <c r="ER83" s="27">
        <v>9.9585423720760247</v>
      </c>
      <c r="ES83" s="27">
        <v>7.2646180125722415</v>
      </c>
      <c r="ET83" s="27">
        <v>10.596844580792926</v>
      </c>
      <c r="EU83" s="27">
        <v>31.922869676000001</v>
      </c>
      <c r="EV83" s="27">
        <v>9.8340155526804587</v>
      </c>
      <c r="EW83" s="27">
        <v>7.1737774315484577</v>
      </c>
      <c r="EX83" s="27">
        <v>9.9853635520696429</v>
      </c>
      <c r="EY83" s="27">
        <v>32.134318082999997</v>
      </c>
      <c r="EZ83" s="27">
        <v>9.7450941694883859</v>
      </c>
      <c r="FA83" s="27">
        <v>7.1089105205182532</v>
      </c>
      <c r="FB83" s="27">
        <v>9.5708503862142393</v>
      </c>
      <c r="FC83" s="27">
        <v>32.760403922999998</v>
      </c>
      <c r="FD83" s="27">
        <v>9.3248635150591959</v>
      </c>
      <c r="FE83" s="27">
        <v>6.8023581087755991</v>
      </c>
      <c r="FF83" s="27">
        <v>7.6652915602656009</v>
      </c>
      <c r="FG83" s="27">
        <v>33.210856356000001</v>
      </c>
      <c r="FH83" s="27">
        <v>9.2477480213927361</v>
      </c>
      <c r="FI83" s="27">
        <v>6.746103429786773</v>
      </c>
      <c r="FJ83" s="27">
        <v>6.7052869188414874</v>
      </c>
      <c r="FK83" s="27">
        <v>33.490459631</v>
      </c>
      <c r="FL83" s="27">
        <v>9.4488002076281461</v>
      </c>
      <c r="FM83" s="27">
        <v>6.8927682004954116</v>
      </c>
      <c r="FN83" s="27">
        <v>6.5334304072165637</v>
      </c>
      <c r="FO83" s="27">
        <v>33.665044297000001</v>
      </c>
      <c r="FP83" s="27">
        <v>9.4938309080907963</v>
      </c>
      <c r="FQ83" s="27">
        <v>6.9256174695427557</v>
      </c>
      <c r="FR83" s="27">
        <v>6.7880682393278704</v>
      </c>
      <c r="FS83" s="28">
        <v>30.82856323</v>
      </c>
      <c r="FT83" s="28">
        <v>11.848815846849366</v>
      </c>
      <c r="FU83" s="28">
        <v>8.643546195077251</v>
      </c>
      <c r="FV83" s="28">
        <v>13.453695366200906</v>
      </c>
      <c r="FW83" s="28">
        <v>30.923542844</v>
      </c>
      <c r="FX83" s="28">
        <v>11.729058214875684</v>
      </c>
      <c r="FY83" s="28">
        <v>8.5561846698786947</v>
      </c>
      <c r="FZ83" s="28">
        <v>13.153010361952036</v>
      </c>
      <c r="GA83" s="28">
        <v>31.005131260999999</v>
      </c>
      <c r="GB83" s="28">
        <v>11.508383238405015</v>
      </c>
      <c r="GC83" s="28">
        <v>8.3952053468918333</v>
      </c>
      <c r="GD83" s="28">
        <v>12.734886439265132</v>
      </c>
      <c r="GE83" s="28">
        <v>31.137385182999999</v>
      </c>
      <c r="GF83" s="28">
        <v>11.254439862526713</v>
      </c>
      <c r="GG83" s="28">
        <v>8.2099571897165653</v>
      </c>
      <c r="GH83" s="28">
        <v>12.178191610999583</v>
      </c>
      <c r="GI83" s="28">
        <v>31.321700953000001</v>
      </c>
      <c r="GJ83" s="28">
        <v>11.134937097407516</v>
      </c>
      <c r="GK83" s="28">
        <v>8.1227815863399702</v>
      </c>
      <c r="GL83" s="28">
        <v>12.237527721454979</v>
      </c>
      <c r="GM83" s="28">
        <v>31.555235973000002</v>
      </c>
      <c r="GN83" s="28">
        <v>10.924973148743348</v>
      </c>
      <c r="GO83" s="28">
        <v>7.9696158090136118</v>
      </c>
      <c r="GP83" s="28">
        <v>11.754121881572013</v>
      </c>
      <c r="GQ83" s="28">
        <v>31.836166099</v>
      </c>
      <c r="GR83" s="28">
        <v>10.746864246930128</v>
      </c>
      <c r="GS83" s="28">
        <v>7.8396878448629668</v>
      </c>
      <c r="GT83" s="28">
        <v>11.113584997973732</v>
      </c>
      <c r="GU83" s="28">
        <v>32.079347177000002</v>
      </c>
      <c r="GV83" s="28">
        <v>10.641279860032903</v>
      </c>
      <c r="GW83" s="28">
        <v>7.7626655046206086</v>
      </c>
      <c r="GX83" s="28">
        <v>10.729813427504318</v>
      </c>
      <c r="GY83" s="28">
        <v>32.320780558000003</v>
      </c>
      <c r="GZ83" s="28">
        <v>10.471167819523927</v>
      </c>
      <c r="HA83" s="28">
        <v>7.6385711394550668</v>
      </c>
      <c r="HB83" s="28">
        <v>10.18784069348461</v>
      </c>
      <c r="HC83" s="28">
        <v>32.587364563000001</v>
      </c>
      <c r="HD83" s="28">
        <v>10.377734292663062</v>
      </c>
      <c r="HE83" s="28">
        <v>7.570412682438822</v>
      </c>
      <c r="HF83" s="28">
        <v>9.8956171130603892</v>
      </c>
      <c r="HG83" s="28">
        <v>33.529763180000003</v>
      </c>
      <c r="HH83" s="28">
        <v>9.4760683208560259</v>
      </c>
      <c r="HI83" s="28">
        <v>6.9126599094547023</v>
      </c>
      <c r="HJ83" s="28">
        <v>7.0715508367282638</v>
      </c>
      <c r="HK83" s="28">
        <v>34.382799435999999</v>
      </c>
      <c r="HL83" s="28">
        <v>8.1133349694564423</v>
      </c>
      <c r="HM83" s="28">
        <v>5.9185649022707763</v>
      </c>
      <c r="HN83" s="28">
        <v>1.0565000693062743</v>
      </c>
      <c r="HO83" s="28">
        <v>34.896942922999997</v>
      </c>
      <c r="HP83" s="28">
        <v>7.7699134679004604</v>
      </c>
      <c r="HQ83" s="28">
        <v>5.6680436981733031</v>
      </c>
      <c r="HR83" s="28">
        <v>-3.5685376503604402</v>
      </c>
      <c r="HS83" s="28">
        <v>35.176549954999999</v>
      </c>
      <c r="HT83" s="28">
        <v>7.2484658135099833</v>
      </c>
      <c r="HU83" s="28">
        <v>5.287654894153091</v>
      </c>
      <c r="HV83" s="28">
        <v>-6.7092799259210665</v>
      </c>
      <c r="HW83" s="29">
        <v>30.828137379000001</v>
      </c>
      <c r="HX83" s="29">
        <v>11.84989645288011</v>
      </c>
      <c r="HY83" s="29">
        <v>8.6443344821319368</v>
      </c>
      <c r="HZ83" s="29">
        <v>13.439314147809256</v>
      </c>
      <c r="IA83" s="29">
        <v>30.94211979</v>
      </c>
      <c r="IB83" s="29">
        <v>11.818771434826685</v>
      </c>
      <c r="IC83" s="29">
        <v>8.621629214800187</v>
      </c>
      <c r="ID83" s="29">
        <v>13.078696385414768</v>
      </c>
      <c r="IE83" s="29">
        <v>31.037987661999999</v>
      </c>
      <c r="IF83" s="29">
        <v>11.689269777770004</v>
      </c>
      <c r="IG83" s="29">
        <v>8.5271595589648221</v>
      </c>
      <c r="IH83" s="29">
        <v>12.640657663682806</v>
      </c>
      <c r="II83" s="29">
        <v>31.173774294000001</v>
      </c>
      <c r="IJ83" s="29">
        <v>11.489818755457041</v>
      </c>
      <c r="IK83" s="29">
        <v>8.3816628150453951</v>
      </c>
      <c r="IL83" s="29">
        <v>12.092399532864953</v>
      </c>
      <c r="IM83" s="29">
        <v>31.360288744999998</v>
      </c>
      <c r="IN83" s="29">
        <v>11.447356591085111</v>
      </c>
      <c r="IO83" s="29">
        <v>8.3506872573157747</v>
      </c>
      <c r="IP83" s="29">
        <v>12.143515192926552</v>
      </c>
      <c r="IQ83" s="29">
        <v>31.585364722000001</v>
      </c>
      <c r="IR83" s="29">
        <v>11.312820248028295</v>
      </c>
      <c r="IS83" s="29">
        <v>8.2525448681387523</v>
      </c>
      <c r="IT83" s="29">
        <v>11.686921575284778</v>
      </c>
      <c r="IU83" s="29">
        <v>31.848246811999999</v>
      </c>
      <c r="IV83" s="29">
        <v>11.152527894605253</v>
      </c>
      <c r="IW83" s="29">
        <v>8.1356138279877559</v>
      </c>
      <c r="IX83" s="29">
        <v>11.103477536291642</v>
      </c>
      <c r="IY83" s="29">
        <v>32.051008780000004</v>
      </c>
      <c r="IZ83" s="29">
        <v>11.056676873891332</v>
      </c>
      <c r="JA83" s="29">
        <v>8.0656918428632771</v>
      </c>
      <c r="JB83" s="29">
        <v>10.795301277650239</v>
      </c>
      <c r="JC83" s="29">
        <v>32.279033962</v>
      </c>
      <c r="JD83" s="29">
        <v>10.867556722719995</v>
      </c>
      <c r="JE83" s="29">
        <v>7.9277313256100603</v>
      </c>
      <c r="JF83" s="29">
        <v>10.144344289594706</v>
      </c>
      <c r="JG83" s="29">
        <v>32.570574727</v>
      </c>
      <c r="JH83" s="29">
        <v>10.575157651173797</v>
      </c>
      <c r="JI83" s="29">
        <v>7.7144302738446822</v>
      </c>
      <c r="JJ83" s="29">
        <v>8.8176394697619642</v>
      </c>
      <c r="JK83" s="29">
        <v>33.561432346000004</v>
      </c>
      <c r="JL83" s="29">
        <v>9.0759896939809384</v>
      </c>
      <c r="JM83" s="29">
        <v>6.6208081212460597</v>
      </c>
      <c r="JN83" s="29">
        <v>2.0234162994825411</v>
      </c>
      <c r="JO83" s="29">
        <v>34.191294282000001</v>
      </c>
      <c r="JP83" s="29">
        <v>7.7335292348934956</v>
      </c>
      <c r="JQ83" s="29">
        <v>5.6415019067543932</v>
      </c>
      <c r="JR83" s="29">
        <v>-3.4054881753528221</v>
      </c>
      <c r="JS83" s="29">
        <v>34.441471859000004</v>
      </c>
      <c r="JT83" s="29">
        <v>7.3756329037255659</v>
      </c>
      <c r="JU83" s="29">
        <v>5.3804215159808937</v>
      </c>
      <c r="JV83" s="29">
        <v>-6.4327427551135088</v>
      </c>
      <c r="JW83" s="29">
        <v>34.367287277999999</v>
      </c>
      <c r="JX83" s="29">
        <v>7.4064335304390774</v>
      </c>
      <c r="JY83" s="29">
        <v>5.4028901443465163</v>
      </c>
      <c r="JZ83" s="29">
        <v>-5.4839024961847187</v>
      </c>
    </row>
    <row r="84" spans="1:286" ht="15" thickBot="1" x14ac:dyDescent="0.4">
      <c r="A84" s="2"/>
      <c r="B84" s="74" t="s">
        <v>555</v>
      </c>
      <c r="C84" s="74" t="s">
        <v>491</v>
      </c>
      <c r="D84" s="74" t="s">
        <v>860</v>
      </c>
      <c r="E84" s="87">
        <v>319188</v>
      </c>
      <c r="F84" s="84">
        <v>470003</v>
      </c>
      <c r="G84" s="22">
        <v>30.872235819</v>
      </c>
      <c r="H84" s="22">
        <v>10.481476621702839</v>
      </c>
      <c r="I84" s="22">
        <v>7.533243624327647</v>
      </c>
      <c r="J84" s="22">
        <v>13.677316144826463</v>
      </c>
      <c r="K84" s="22">
        <v>30.927339345</v>
      </c>
      <c r="L84" s="22">
        <v>10.498284902883233</v>
      </c>
      <c r="M84" s="22">
        <v>7.5453240669606947</v>
      </c>
      <c r="N84" s="22">
        <v>13.356509494451487</v>
      </c>
      <c r="O84" s="22">
        <v>30.970603714999999</v>
      </c>
      <c r="P84" s="22">
        <v>10.495093500715285</v>
      </c>
      <c r="Q84" s="22">
        <v>7.5430303433850892</v>
      </c>
      <c r="R84" s="22">
        <v>13.427402484660442</v>
      </c>
      <c r="S84" s="22">
        <v>31.035014623999999</v>
      </c>
      <c r="T84" s="22">
        <v>10.343457094036056</v>
      </c>
      <c r="U84" s="22">
        <v>7.4340462722412397</v>
      </c>
      <c r="V84" s="22">
        <v>13.229942094153653</v>
      </c>
      <c r="W84" s="22">
        <v>31.121884490999999</v>
      </c>
      <c r="X84" s="22">
        <v>10.214381074604482</v>
      </c>
      <c r="Y84" s="22">
        <v>7.3412767956177714</v>
      </c>
      <c r="Z84" s="22">
        <v>13.172781223425053</v>
      </c>
      <c r="AA84" s="22">
        <v>31.233829655000001</v>
      </c>
      <c r="AB84" s="22">
        <v>9.7872570427718983</v>
      </c>
      <c r="AC84" s="22">
        <v>7.0342943440290755</v>
      </c>
      <c r="AD84" s="22">
        <v>12.812013122641877</v>
      </c>
      <c r="AE84" s="22">
        <v>31.364764249</v>
      </c>
      <c r="AF84" s="22">
        <v>9.287034047675844</v>
      </c>
      <c r="AG84" s="22">
        <v>6.6747742282519891</v>
      </c>
      <c r="AH84" s="22">
        <v>12.539285938396844</v>
      </c>
      <c r="AI84" s="22">
        <v>31.510906781999999</v>
      </c>
      <c r="AJ84" s="22">
        <v>9.1177897860549297</v>
      </c>
      <c r="AK84" s="22">
        <v>6.5531350450695474</v>
      </c>
      <c r="AL84" s="22">
        <v>12.395197705899447</v>
      </c>
      <c r="AM84" s="22">
        <v>31.671990681</v>
      </c>
      <c r="AN84" s="22">
        <v>8.8530757280473296</v>
      </c>
      <c r="AO84" s="22">
        <v>6.3628798394598176</v>
      </c>
      <c r="AP84" s="22">
        <v>12.089232584562762</v>
      </c>
      <c r="AQ84" s="22">
        <v>31.849224315000001</v>
      </c>
      <c r="AR84" s="22">
        <v>8.825862648654196</v>
      </c>
      <c r="AS84" s="22">
        <v>6.3433212634847331</v>
      </c>
      <c r="AT84" s="22">
        <v>11.834806886064273</v>
      </c>
      <c r="AU84" s="22">
        <v>32.537869233999999</v>
      </c>
      <c r="AV84" s="22">
        <v>8.4130482299979334</v>
      </c>
      <c r="AW84" s="22">
        <v>6.0466234126367313</v>
      </c>
      <c r="AX84" s="22">
        <v>10.92368738051448</v>
      </c>
      <c r="AY84" s="22">
        <v>32.907559907999996</v>
      </c>
      <c r="AZ84" s="22">
        <v>8.0294217000676831</v>
      </c>
      <c r="BA84" s="22">
        <v>5.7709034721146013</v>
      </c>
      <c r="BB84" s="22">
        <v>10.459494178870383</v>
      </c>
      <c r="BC84" s="22">
        <v>33.109615449000003</v>
      </c>
      <c r="BD84" s="22">
        <v>7.8345324886285939</v>
      </c>
      <c r="BE84" s="22">
        <v>5.6308327585584763</v>
      </c>
      <c r="BF84" s="22">
        <v>10.368441076287198</v>
      </c>
      <c r="BG84" s="22">
        <v>33.20668277</v>
      </c>
      <c r="BH84" s="22">
        <v>7.7463967136386387</v>
      </c>
      <c r="BI84" s="22">
        <v>5.5674878417131248</v>
      </c>
      <c r="BJ84" s="22">
        <v>10.589005185055953</v>
      </c>
      <c r="BK84" s="25">
        <v>30.868942312000001</v>
      </c>
      <c r="BL84" s="25">
        <v>10.584745155423873</v>
      </c>
      <c r="BM84" s="25">
        <v>7.6074647528313193</v>
      </c>
      <c r="BN84" s="25">
        <v>13.817177830995401</v>
      </c>
      <c r="BO84" s="25">
        <v>30.929369620999999</v>
      </c>
      <c r="BP84" s="25">
        <v>10.522115176163803</v>
      </c>
      <c r="BQ84" s="25">
        <v>7.562451353576507</v>
      </c>
      <c r="BR84" s="25">
        <v>13.648953125756412</v>
      </c>
      <c r="BS84" s="25">
        <v>31.023773687999999</v>
      </c>
      <c r="BT84" s="25">
        <v>10.353909630706502</v>
      </c>
      <c r="BU84" s="25">
        <v>7.4415587161527821</v>
      </c>
      <c r="BV84" s="25">
        <v>13.592001592050956</v>
      </c>
      <c r="BW84" s="25">
        <v>31.138052379000001</v>
      </c>
      <c r="BX84" s="25">
        <v>10.186843870094187</v>
      </c>
      <c r="BY84" s="25">
        <v>7.3214852645390822</v>
      </c>
      <c r="BZ84" s="25">
        <v>13.329949106258772</v>
      </c>
      <c r="CA84" s="25">
        <v>31.269402726999999</v>
      </c>
      <c r="CB84" s="25">
        <v>10.067303372462868</v>
      </c>
      <c r="CC84" s="25">
        <v>7.2355691551842733</v>
      </c>
      <c r="CD84" s="25">
        <v>13.246999448144196</v>
      </c>
      <c r="CE84" s="25">
        <v>31.422357844</v>
      </c>
      <c r="CF84" s="25">
        <v>10.00054552376419</v>
      </c>
      <c r="CG84" s="25">
        <v>7.1875889748877455</v>
      </c>
      <c r="CH84" s="25">
        <v>12.864285830888104</v>
      </c>
      <c r="CI84" s="25">
        <v>31.597918222000001</v>
      </c>
      <c r="CJ84" s="25">
        <v>9.9838492160349084</v>
      </c>
      <c r="CK84" s="25">
        <v>7.1755890097787267</v>
      </c>
      <c r="CL84" s="25">
        <v>12.554895065844027</v>
      </c>
      <c r="CM84" s="25">
        <v>31.793800383000001</v>
      </c>
      <c r="CN84" s="25">
        <v>9.7994676249997728</v>
      </c>
      <c r="CO84" s="25">
        <v>7.0430703298979935</v>
      </c>
      <c r="CP84" s="25">
        <v>12.333313314518396</v>
      </c>
      <c r="CQ84" s="25">
        <v>32.012789918999999</v>
      </c>
      <c r="CR84" s="25">
        <v>9.770791596677503</v>
      </c>
      <c r="CS84" s="25">
        <v>7.022460303722629</v>
      </c>
      <c r="CT84" s="25">
        <v>11.994804792068313</v>
      </c>
      <c r="CU84" s="25">
        <v>32.24371189</v>
      </c>
      <c r="CV84" s="25">
        <v>9.8366732143842501</v>
      </c>
      <c r="CW84" s="25">
        <v>7.0698107195525992</v>
      </c>
      <c r="CX84" s="25">
        <v>11.71180044672078</v>
      </c>
      <c r="CY84" s="25">
        <v>32.496262408999996</v>
      </c>
      <c r="CZ84" s="25">
        <v>9.9251862356797602</v>
      </c>
      <c r="DA84" s="25">
        <v>7.1334267707455892</v>
      </c>
      <c r="DB84" s="25">
        <v>11.169685203030561</v>
      </c>
      <c r="DC84" s="25">
        <v>32.691989473</v>
      </c>
      <c r="DD84" s="25">
        <v>9.7934058863797286</v>
      </c>
      <c r="DE84" s="25">
        <v>7.0387136389984279</v>
      </c>
      <c r="DF84" s="25">
        <v>10.804891240565997</v>
      </c>
      <c r="DG84" s="25">
        <v>32.786594260999998</v>
      </c>
      <c r="DH84" s="25">
        <v>9.6498340692389046</v>
      </c>
      <c r="DI84" s="25">
        <v>6.9355257471445473</v>
      </c>
      <c r="DJ84" s="25">
        <v>10.620973730679996</v>
      </c>
      <c r="DK84" s="25">
        <v>32.812065558</v>
      </c>
      <c r="DL84" s="25">
        <v>9.5024595465041308</v>
      </c>
      <c r="DM84" s="25">
        <v>6.8296047759064615</v>
      </c>
      <c r="DN84" s="25">
        <v>10.637962595183183</v>
      </c>
      <c r="DO84" s="27">
        <v>30.876000465000001</v>
      </c>
      <c r="DP84" s="27">
        <v>10.580360360154815</v>
      </c>
      <c r="DQ84" s="27">
        <v>7.6043133141364869</v>
      </c>
      <c r="DR84" s="27">
        <v>13.687568642375849</v>
      </c>
      <c r="DS84" s="27">
        <v>30.932338341000001</v>
      </c>
      <c r="DT84" s="27">
        <v>10.485052109112631</v>
      </c>
      <c r="DU84" s="27">
        <v>7.5358133975290595</v>
      </c>
      <c r="DV84" s="27">
        <v>13.390897216743875</v>
      </c>
      <c r="DW84" s="27">
        <v>30.975016457999999</v>
      </c>
      <c r="DX84" s="27">
        <v>10.335459980259328</v>
      </c>
      <c r="DY84" s="27">
        <v>7.4282985891097608</v>
      </c>
      <c r="DZ84" s="27">
        <v>13.476821798705268</v>
      </c>
      <c r="EA84" s="27">
        <v>31.039710245999999</v>
      </c>
      <c r="EB84" s="27">
        <v>10.213071398747946</v>
      </c>
      <c r="EC84" s="27">
        <v>7.3403355057926554</v>
      </c>
      <c r="ED84" s="27">
        <v>13.297077646960508</v>
      </c>
      <c r="EE84" s="27">
        <v>31.126220551999999</v>
      </c>
      <c r="EF84" s="27">
        <v>10.365073102000942</v>
      </c>
      <c r="EG84" s="27">
        <v>7.4495821227766239</v>
      </c>
      <c r="EH84" s="27">
        <v>13.254933293428806</v>
      </c>
      <c r="EI84" s="27">
        <v>31.235991517999999</v>
      </c>
      <c r="EJ84" s="27">
        <v>10.229479778963992</v>
      </c>
      <c r="EK84" s="27">
        <v>7.3521285317287282</v>
      </c>
      <c r="EL84" s="27">
        <v>12.914224190405385</v>
      </c>
      <c r="EM84" s="27">
        <v>31.363436274000001</v>
      </c>
      <c r="EN84" s="27">
        <v>9.9588304953627684</v>
      </c>
      <c r="EO84" s="27">
        <v>7.1576075626225135</v>
      </c>
      <c r="EP84" s="27">
        <v>12.659404273783078</v>
      </c>
      <c r="EQ84" s="27">
        <v>31.504969848000002</v>
      </c>
      <c r="ER84" s="27">
        <v>9.6594853711834467</v>
      </c>
      <c r="ES84" s="27">
        <v>6.9424623278825743</v>
      </c>
      <c r="ET84" s="27">
        <v>12.513552051044236</v>
      </c>
      <c r="EU84" s="27">
        <v>31.659011301</v>
      </c>
      <c r="EV84" s="27">
        <v>9.3514808390052551</v>
      </c>
      <c r="EW84" s="27">
        <v>6.7210934061133791</v>
      </c>
      <c r="EX84" s="27">
        <v>12.246904964175636</v>
      </c>
      <c r="EY84" s="27">
        <v>31.823097095999998</v>
      </c>
      <c r="EZ84" s="27">
        <v>9.0804892863131581</v>
      </c>
      <c r="FA84" s="27">
        <v>6.5263264414724063</v>
      </c>
      <c r="FB84" s="27">
        <v>12.027464196645065</v>
      </c>
      <c r="FC84" s="27">
        <v>32.483425322000002</v>
      </c>
      <c r="FD84" s="27">
        <v>8.6306039478988321</v>
      </c>
      <c r="FE84" s="27">
        <v>6.2029849906818955</v>
      </c>
      <c r="FF84" s="27">
        <v>11.206613774263374</v>
      </c>
      <c r="FG84" s="27">
        <v>32.781587694000002</v>
      </c>
      <c r="FH84" s="27">
        <v>8.3488719911354057</v>
      </c>
      <c r="FI84" s="27">
        <v>6.0004986861603644</v>
      </c>
      <c r="FJ84" s="27">
        <v>10.816727273420629</v>
      </c>
      <c r="FK84" s="27">
        <v>32.919416671999997</v>
      </c>
      <c r="FL84" s="27">
        <v>8.1988930982094139</v>
      </c>
      <c r="FM84" s="27">
        <v>5.8927059027867861</v>
      </c>
      <c r="FN84" s="27">
        <v>10.757851968240537</v>
      </c>
      <c r="FO84" s="27">
        <v>32.966207042000001</v>
      </c>
      <c r="FP84" s="27">
        <v>8.0231755696504035</v>
      </c>
      <c r="FQ84" s="27">
        <v>5.7664142551997575</v>
      </c>
      <c r="FR84" s="27">
        <v>10.991411514795413</v>
      </c>
      <c r="FS84" s="28">
        <v>30.875596202000001</v>
      </c>
      <c r="FT84" s="28">
        <v>10.474749173504335</v>
      </c>
      <c r="FU84" s="28">
        <v>7.5284084748464721</v>
      </c>
      <c r="FV84" s="28">
        <v>13.678262928789666</v>
      </c>
      <c r="FW84" s="28">
        <v>30.934613337999998</v>
      </c>
      <c r="FX84" s="28">
        <v>10.47733744891268</v>
      </c>
      <c r="FY84" s="28">
        <v>7.5302687193446136</v>
      </c>
      <c r="FZ84" s="28">
        <v>13.355951761779792</v>
      </c>
      <c r="GA84" s="28">
        <v>30.981090673000001</v>
      </c>
      <c r="GB84" s="28">
        <v>10.406668224880731</v>
      </c>
      <c r="GC84" s="28">
        <v>7.4794773565825619</v>
      </c>
      <c r="GD84" s="28">
        <v>13.424380524098193</v>
      </c>
      <c r="GE84" s="28">
        <v>31.062694423</v>
      </c>
      <c r="GF84" s="28">
        <v>10.235814476421337</v>
      </c>
      <c r="GG84" s="28">
        <v>7.3566814035191186</v>
      </c>
      <c r="GH84" s="28">
        <v>13.224176366907361</v>
      </c>
      <c r="GI84" s="28">
        <v>31.178122430000002</v>
      </c>
      <c r="GJ84" s="28">
        <v>10.038112971063217</v>
      </c>
      <c r="GK84" s="28">
        <v>7.214589438950382</v>
      </c>
      <c r="GL84" s="28">
        <v>13.157791017606081</v>
      </c>
      <c r="GM84" s="28">
        <v>31.334040553000001</v>
      </c>
      <c r="GN84" s="28">
        <v>9.442392608071458</v>
      </c>
      <c r="GO84" s="28">
        <v>6.7864334845596037</v>
      </c>
      <c r="GP84" s="28">
        <v>12.78135179958436</v>
      </c>
      <c r="GQ84" s="28">
        <v>31.527379191999998</v>
      </c>
      <c r="GR84" s="28">
        <v>9.2160167333426308</v>
      </c>
      <c r="GS84" s="28">
        <v>6.6237326861366537</v>
      </c>
      <c r="GT84" s="28">
        <v>12.481113853578393</v>
      </c>
      <c r="GU84" s="28">
        <v>31.752942468000001</v>
      </c>
      <c r="GV84" s="28">
        <v>9.170830476513439</v>
      </c>
      <c r="GW84" s="28">
        <v>6.5912564336532098</v>
      </c>
      <c r="GX84" s="28">
        <v>12.289215043665637</v>
      </c>
      <c r="GY84" s="28">
        <v>32.00841638</v>
      </c>
      <c r="GZ84" s="28">
        <v>9.0712628646000955</v>
      </c>
      <c r="HA84" s="28">
        <v>6.5196952305224745</v>
      </c>
      <c r="HB84" s="28">
        <v>11.995706741846137</v>
      </c>
      <c r="HC84" s="28">
        <v>32.294094436000002</v>
      </c>
      <c r="HD84" s="28">
        <v>8.8926890936178307</v>
      </c>
      <c r="HE84" s="28">
        <v>6.3913507452675198</v>
      </c>
      <c r="HF84" s="28">
        <v>11.784215762248609</v>
      </c>
      <c r="HG84" s="28">
        <v>33.087011367999999</v>
      </c>
      <c r="HH84" s="28">
        <v>8.0325028161995693</v>
      </c>
      <c r="HI84" s="28">
        <v>5.7731179309445988</v>
      </c>
      <c r="HJ84" s="28">
        <v>9.9200953146791164</v>
      </c>
      <c r="HK84" s="28">
        <v>34.104525537000001</v>
      </c>
      <c r="HL84" s="28">
        <v>6.7764723839208791</v>
      </c>
      <c r="HM84" s="28">
        <v>4.8703841285018159</v>
      </c>
      <c r="HN84" s="28">
        <v>4.8906964423314285</v>
      </c>
      <c r="HO84" s="28">
        <v>34.724038739999997</v>
      </c>
      <c r="HP84" s="28">
        <v>5.7828055385066586</v>
      </c>
      <c r="HQ84" s="28">
        <v>4.1562162017783066</v>
      </c>
      <c r="HR84" s="28">
        <v>0.75120767497815422</v>
      </c>
      <c r="HS84" s="28">
        <v>31.33690641033683</v>
      </c>
      <c r="HT84" s="28">
        <v>5.159382701836833</v>
      </c>
      <c r="HU84" s="28">
        <v>3.7081499341038735</v>
      </c>
      <c r="HV84" s="28">
        <v>-1.8798523520772363</v>
      </c>
      <c r="HW84" s="29">
        <v>30.854989181000001</v>
      </c>
      <c r="HX84" s="29">
        <v>10.485023427631088</v>
      </c>
      <c r="HY84" s="29">
        <v>7.5357927835835472</v>
      </c>
      <c r="HZ84" s="29">
        <v>13.735509190190223</v>
      </c>
      <c r="IA84" s="29">
        <v>30.901863205000001</v>
      </c>
      <c r="IB84" s="29">
        <v>10.474462840213173</v>
      </c>
      <c r="IC84" s="29">
        <v>7.5282026814723189</v>
      </c>
      <c r="ID84" s="29">
        <v>13.440883133366089</v>
      </c>
      <c r="IE84" s="29">
        <v>30.936315908000001</v>
      </c>
      <c r="IF84" s="29">
        <v>10.341052704056105</v>
      </c>
      <c r="IG84" s="29">
        <v>7.4323181898211192</v>
      </c>
      <c r="IH84" s="29">
        <v>13.536977629219752</v>
      </c>
      <c r="II84" s="29">
        <v>31.001115769000002</v>
      </c>
      <c r="IJ84" s="29">
        <v>9.8467834355619228</v>
      </c>
      <c r="IK84" s="29">
        <v>7.0770771345794232</v>
      </c>
      <c r="IL84" s="29">
        <v>13.389804651538524</v>
      </c>
      <c r="IM84" s="29">
        <v>31.098732427999998</v>
      </c>
      <c r="IN84" s="29">
        <v>9.9852636187463233</v>
      </c>
      <c r="IO84" s="29">
        <v>7.1766055688564752</v>
      </c>
      <c r="IP84" s="29">
        <v>13.376246574508155</v>
      </c>
      <c r="IQ84" s="29">
        <v>31.237094931000001</v>
      </c>
      <c r="IR84" s="29">
        <v>9.4155054515487624</v>
      </c>
      <c r="IS84" s="29">
        <v>6.7671091557688001</v>
      </c>
      <c r="IT84" s="29">
        <v>13.068599871153017</v>
      </c>
      <c r="IU84" s="29">
        <v>31.421295356000002</v>
      </c>
      <c r="IV84" s="29">
        <v>9.4487726805819623</v>
      </c>
      <c r="IW84" s="29">
        <v>6.7910189682941171</v>
      </c>
      <c r="IX84" s="29">
        <v>12.831278670124451</v>
      </c>
      <c r="IY84" s="29">
        <v>31.635594220000002</v>
      </c>
      <c r="IZ84" s="29">
        <v>9.3491364334941274</v>
      </c>
      <c r="JA84" s="29">
        <v>6.719408435712074</v>
      </c>
      <c r="JB84" s="29">
        <v>12.733979445009984</v>
      </c>
      <c r="JC84" s="29">
        <v>31.886793948000001</v>
      </c>
      <c r="JD84" s="29">
        <v>9.0716935337576707</v>
      </c>
      <c r="JE84" s="29">
        <v>6.5200047609257368</v>
      </c>
      <c r="JF84" s="29">
        <v>12.326300298418751</v>
      </c>
      <c r="JG84" s="29">
        <v>32.193926306999998</v>
      </c>
      <c r="JH84" s="29">
        <v>8.6138968945247196</v>
      </c>
      <c r="JI84" s="29">
        <v>6.1909773024663606</v>
      </c>
      <c r="JJ84" s="29">
        <v>11.142863184359424</v>
      </c>
      <c r="JK84" s="29">
        <v>33.214193315999999</v>
      </c>
      <c r="JL84" s="29">
        <v>7.006116393485323</v>
      </c>
      <c r="JM84" s="29">
        <v>5.0354337997794616</v>
      </c>
      <c r="JN84" s="29">
        <v>5.5608088817390566</v>
      </c>
      <c r="JO84" s="29">
        <v>33.996165785000002</v>
      </c>
      <c r="JP84" s="29">
        <v>5.6503217103714558</v>
      </c>
      <c r="JQ84" s="29">
        <v>4.0609974659410764</v>
      </c>
      <c r="JR84" s="29">
        <v>0.96195039216314626</v>
      </c>
      <c r="JS84" s="29">
        <v>30.283196441162001</v>
      </c>
      <c r="JT84" s="29">
        <v>4.985897389772961</v>
      </c>
      <c r="JU84" s="29">
        <v>3.5834626244633991</v>
      </c>
      <c r="JV84" s="29">
        <v>-1.78466617916812</v>
      </c>
      <c r="JW84" s="29">
        <v>30.680549702051458</v>
      </c>
      <c r="JX84" s="29">
        <v>5.0513185744268254</v>
      </c>
      <c r="JY84" s="29">
        <v>3.6304821179925102</v>
      </c>
      <c r="JZ84" s="29">
        <v>-0.73056407930294043</v>
      </c>
    </row>
    <row r="85" spans="1:286" ht="15" thickBot="1" x14ac:dyDescent="0.4">
      <c r="A85" s="2"/>
      <c r="B85" s="74" t="s">
        <v>556</v>
      </c>
      <c r="C85" s="74" t="s">
        <v>526</v>
      </c>
      <c r="D85" s="74" t="s">
        <v>869</v>
      </c>
      <c r="E85" s="87">
        <v>387062</v>
      </c>
      <c r="F85" s="84">
        <v>389054</v>
      </c>
      <c r="G85" s="22">
        <v>21.981020099263155</v>
      </c>
      <c r="H85" s="22">
        <v>11.403911219625295</v>
      </c>
      <c r="I85" s="22">
        <v>8.3189944637042448</v>
      </c>
      <c r="J85" s="22">
        <v>8.7163024689512252</v>
      </c>
      <c r="K85" s="22">
        <v>22.048439566263156</v>
      </c>
      <c r="L85" s="22">
        <v>11.393905610953547</v>
      </c>
      <c r="M85" s="22">
        <v>8.3116955114813429</v>
      </c>
      <c r="N85" s="22">
        <v>8.6163719632896303</v>
      </c>
      <c r="O85" s="22">
        <v>22.064857701263158</v>
      </c>
      <c r="P85" s="22">
        <v>11.330415716006712</v>
      </c>
      <c r="Q85" s="22">
        <v>8.2653805170560162</v>
      </c>
      <c r="R85" s="22">
        <v>8.3695379468301976</v>
      </c>
      <c r="S85" s="22">
        <v>22.113903263263158</v>
      </c>
      <c r="T85" s="22">
        <v>11.269239886278921</v>
      </c>
      <c r="U85" s="22">
        <v>8.2207536009903937</v>
      </c>
      <c r="V85" s="22">
        <v>8.2062424165226755</v>
      </c>
      <c r="W85" s="22">
        <v>22.184723083263158</v>
      </c>
      <c r="X85" s="22">
        <v>11.195358154941891</v>
      </c>
      <c r="Y85" s="22">
        <v>8.1668579065988141</v>
      </c>
      <c r="Z85" s="22">
        <v>7.9530016882972951</v>
      </c>
      <c r="AA85" s="22">
        <v>22.275725402263156</v>
      </c>
      <c r="AB85" s="22">
        <v>11.148429836605475</v>
      </c>
      <c r="AC85" s="22">
        <v>8.1326243517321508</v>
      </c>
      <c r="AD85" s="22">
        <v>7.7470868979790311</v>
      </c>
      <c r="AE85" s="22">
        <v>22.377566576263156</v>
      </c>
      <c r="AF85" s="22">
        <v>11.024259275672442</v>
      </c>
      <c r="AG85" s="22">
        <v>8.0420436562967748</v>
      </c>
      <c r="AH85" s="22">
        <v>7.185285016782748</v>
      </c>
      <c r="AI85" s="22">
        <v>22.487836027263157</v>
      </c>
      <c r="AJ85" s="22">
        <v>10.951638561330665</v>
      </c>
      <c r="AK85" s="22">
        <v>7.9890678562467157</v>
      </c>
      <c r="AL85" s="22">
        <v>7.0203974252507244</v>
      </c>
      <c r="AM85" s="22">
        <v>22.606073310263156</v>
      </c>
      <c r="AN85" s="22">
        <v>10.884682520192696</v>
      </c>
      <c r="AO85" s="22">
        <v>7.9402243564323935</v>
      </c>
      <c r="AP85" s="22">
        <v>6.8963352598186987</v>
      </c>
      <c r="AQ85" s="22">
        <v>22.734404509263157</v>
      </c>
      <c r="AR85" s="22">
        <v>10.762086579957909</v>
      </c>
      <c r="AS85" s="22">
        <v>7.8507923248737228</v>
      </c>
      <c r="AT85" s="22">
        <v>6.4865350680987692</v>
      </c>
      <c r="AU85" s="22">
        <v>23.288106181263156</v>
      </c>
      <c r="AV85" s="22">
        <v>10.27570374205086</v>
      </c>
      <c r="AW85" s="22">
        <v>7.4959828162880839</v>
      </c>
      <c r="AX85" s="22">
        <v>5.3784231867016441</v>
      </c>
      <c r="AY85" s="22">
        <v>23.826774426263157</v>
      </c>
      <c r="AZ85" s="22">
        <v>9.9698642065112022</v>
      </c>
      <c r="BA85" s="22">
        <v>7.2728771331644051</v>
      </c>
      <c r="BB85" s="22">
        <v>4.7873684287952649</v>
      </c>
      <c r="BC85" s="22">
        <v>24.234356190263156</v>
      </c>
      <c r="BD85" s="22">
        <v>9.6536394367645713</v>
      </c>
      <c r="BE85" s="22">
        <v>7.0421955662752156</v>
      </c>
      <c r="BF85" s="22">
        <v>4.5266413158288863</v>
      </c>
      <c r="BG85" s="22">
        <v>24.635251523263157</v>
      </c>
      <c r="BH85" s="22">
        <v>9.4695639663738209</v>
      </c>
      <c r="BI85" s="22">
        <v>6.9079150734168424</v>
      </c>
      <c r="BJ85" s="22">
        <v>4.5822316584291869</v>
      </c>
      <c r="BK85" s="25">
        <v>21.916025479263155</v>
      </c>
      <c r="BL85" s="25">
        <v>11.402042607572742</v>
      </c>
      <c r="BM85" s="25">
        <v>8.3176313372276685</v>
      </c>
      <c r="BN85" s="25">
        <v>8.819870715010218</v>
      </c>
      <c r="BO85" s="25">
        <v>21.931177614263156</v>
      </c>
      <c r="BP85" s="25">
        <v>11.41212114234467</v>
      </c>
      <c r="BQ85" s="25">
        <v>8.3249834880253388</v>
      </c>
      <c r="BR85" s="25">
        <v>8.7991501321095171</v>
      </c>
      <c r="BS85" s="25">
        <v>21.974444043263155</v>
      </c>
      <c r="BT85" s="25">
        <v>11.320815833730014</v>
      </c>
      <c r="BU85" s="25">
        <v>8.258377536589574</v>
      </c>
      <c r="BV85" s="25">
        <v>8.4929205992113008</v>
      </c>
      <c r="BW85" s="25">
        <v>22.034657213263156</v>
      </c>
      <c r="BX85" s="25">
        <v>11.245411992870679</v>
      </c>
      <c r="BY85" s="25">
        <v>8.203371484493049</v>
      </c>
      <c r="BZ85" s="25">
        <v>8.3197346472610505</v>
      </c>
      <c r="CA85" s="25">
        <v>22.102913983263157</v>
      </c>
      <c r="CB85" s="25">
        <v>11.184385274448477</v>
      </c>
      <c r="CC85" s="25">
        <v>8.1588533430488539</v>
      </c>
      <c r="CD85" s="25">
        <v>8.0822159671716118</v>
      </c>
      <c r="CE85" s="25">
        <v>22.178538207263156</v>
      </c>
      <c r="CF85" s="25">
        <v>11.118137425316011</v>
      </c>
      <c r="CG85" s="25">
        <v>8.1105264594427382</v>
      </c>
      <c r="CH85" s="25">
        <v>7.8998787570376994</v>
      </c>
      <c r="CI85" s="25">
        <v>22.261919612263156</v>
      </c>
      <c r="CJ85" s="25">
        <v>11.001569647653579</v>
      </c>
      <c r="CK85" s="25">
        <v>8.0254918885534767</v>
      </c>
      <c r="CL85" s="25">
        <v>7.3624321937073915</v>
      </c>
      <c r="CM85" s="25">
        <v>22.349998480263157</v>
      </c>
      <c r="CN85" s="25">
        <v>10.96178456550923</v>
      </c>
      <c r="CO85" s="25">
        <v>7.9964692250371847</v>
      </c>
      <c r="CP85" s="25">
        <v>7.2164286617639775</v>
      </c>
      <c r="CQ85" s="25">
        <v>22.443396336263156</v>
      </c>
      <c r="CR85" s="25">
        <v>10.914963026017565</v>
      </c>
      <c r="CS85" s="25">
        <v>7.9623135638511382</v>
      </c>
      <c r="CT85" s="25">
        <v>7.1015036800241997</v>
      </c>
      <c r="CU85" s="25">
        <v>22.539470351263155</v>
      </c>
      <c r="CV85" s="25">
        <v>10.821062031774307</v>
      </c>
      <c r="CW85" s="25">
        <v>7.8938140958877545</v>
      </c>
      <c r="CX85" s="25">
        <v>6.7374446189423285</v>
      </c>
      <c r="CY85" s="25">
        <v>22.855739768263156</v>
      </c>
      <c r="CZ85" s="25">
        <v>10.585671371228155</v>
      </c>
      <c r="DA85" s="25">
        <v>7.7220998862470154</v>
      </c>
      <c r="DB85" s="25">
        <v>5.9003333122081241</v>
      </c>
      <c r="DC85" s="25">
        <v>23.170001540263158</v>
      </c>
      <c r="DD85" s="25">
        <v>10.41470661996561</v>
      </c>
      <c r="DE85" s="25">
        <v>7.5973834804586149</v>
      </c>
      <c r="DF85" s="25">
        <v>5.3125662363803841</v>
      </c>
      <c r="DG85" s="25">
        <v>23.471442664263158</v>
      </c>
      <c r="DH85" s="25">
        <v>10.265267873088018</v>
      </c>
      <c r="DI85" s="25">
        <v>7.4883699951731293</v>
      </c>
      <c r="DJ85" s="25">
        <v>4.8436900309926791</v>
      </c>
      <c r="DK85" s="25">
        <v>23.716266417263157</v>
      </c>
      <c r="DL85" s="25">
        <v>10.04441305206203</v>
      </c>
      <c r="DM85" s="25">
        <v>7.3272594780870488</v>
      </c>
      <c r="DN85" s="25">
        <v>4.6359936414185441</v>
      </c>
      <c r="DO85" s="27">
        <v>21.981146677263155</v>
      </c>
      <c r="DP85" s="27">
        <v>11.402360096588426</v>
      </c>
      <c r="DQ85" s="27">
        <v>8.3178629410443676</v>
      </c>
      <c r="DR85" s="27">
        <v>8.721440576096736</v>
      </c>
      <c r="DS85" s="27">
        <v>22.048819147263156</v>
      </c>
      <c r="DT85" s="27">
        <v>11.388105241144178</v>
      </c>
      <c r="DU85" s="27">
        <v>8.3074642224610873</v>
      </c>
      <c r="DV85" s="27">
        <v>8.6286161616566108</v>
      </c>
      <c r="DW85" s="27">
        <v>22.065614081263156</v>
      </c>
      <c r="DX85" s="27">
        <v>11.297149938730605</v>
      </c>
      <c r="DY85" s="27">
        <v>8.2411135956760493</v>
      </c>
      <c r="DZ85" s="27">
        <v>8.3906573144423007</v>
      </c>
      <c r="EA85" s="27">
        <v>22.115155154263157</v>
      </c>
      <c r="EB85" s="27">
        <v>11.220889272734164</v>
      </c>
      <c r="EC85" s="27">
        <v>8.1854825015711583</v>
      </c>
      <c r="ED85" s="27">
        <v>8.2332683074136579</v>
      </c>
      <c r="EE85" s="27">
        <v>22.186227140263156</v>
      </c>
      <c r="EF85" s="27">
        <v>11.148986736980241</v>
      </c>
      <c r="EG85" s="27">
        <v>8.1330306028020942</v>
      </c>
      <c r="EH85" s="27">
        <v>7.9881076092459153</v>
      </c>
      <c r="EI85" s="27">
        <v>22.277209847263155</v>
      </c>
      <c r="EJ85" s="27">
        <v>11.070841295385739</v>
      </c>
      <c r="EK85" s="27">
        <v>8.0760245911392161</v>
      </c>
      <c r="EL85" s="27">
        <v>7.7901186139662748</v>
      </c>
      <c r="EM85" s="27">
        <v>22.379080590263158</v>
      </c>
      <c r="EN85" s="27">
        <v>10.935831843335492</v>
      </c>
      <c r="EO85" s="27">
        <v>7.9775370755383497</v>
      </c>
      <c r="EP85" s="27">
        <v>7.2391993371543659</v>
      </c>
      <c r="EQ85" s="27">
        <v>22.489512897263154</v>
      </c>
      <c r="ER85" s="27">
        <v>10.87702353805228</v>
      </c>
      <c r="ES85" s="27">
        <v>7.9346372355931774</v>
      </c>
      <c r="ET85" s="27">
        <v>7.0808190031115323</v>
      </c>
      <c r="EU85" s="27">
        <v>22.606509645263156</v>
      </c>
      <c r="EV85" s="27">
        <v>10.799192225724113</v>
      </c>
      <c r="EW85" s="27">
        <v>7.877860376856626</v>
      </c>
      <c r="EX85" s="27">
        <v>6.9676572382703537</v>
      </c>
      <c r="EY85" s="27">
        <v>22.728227673263156</v>
      </c>
      <c r="EZ85" s="27">
        <v>10.705700742812807</v>
      </c>
      <c r="FA85" s="27">
        <v>7.8096596417084774</v>
      </c>
      <c r="FB85" s="27">
        <v>6.5902694445989578</v>
      </c>
      <c r="FC85" s="27">
        <v>23.225467875263156</v>
      </c>
      <c r="FD85" s="27">
        <v>10.369420403257145</v>
      </c>
      <c r="FE85" s="27">
        <v>7.5643478158673734</v>
      </c>
      <c r="FF85" s="27">
        <v>5.6012907444435864</v>
      </c>
      <c r="FG85" s="27">
        <v>23.607883331263157</v>
      </c>
      <c r="FH85" s="27">
        <v>10.124035846885635</v>
      </c>
      <c r="FI85" s="27">
        <v>7.3853431983621007</v>
      </c>
      <c r="FJ85" s="27">
        <v>5.1394161888284238</v>
      </c>
      <c r="FK85" s="27">
        <v>23.936188339263154</v>
      </c>
      <c r="FL85" s="27">
        <v>9.9427865668297404</v>
      </c>
      <c r="FM85" s="27">
        <v>7.2531243720053569</v>
      </c>
      <c r="FN85" s="27">
        <v>4.9293186326424774</v>
      </c>
      <c r="FO85" s="27">
        <v>24.198179281263158</v>
      </c>
      <c r="FP85" s="27">
        <v>9.7384570522572957</v>
      </c>
      <c r="FQ85" s="27">
        <v>7.1040688359034716</v>
      </c>
      <c r="FR85" s="27">
        <v>5.0388923088166049</v>
      </c>
      <c r="FS85" s="28">
        <v>21.975135669263157</v>
      </c>
      <c r="FT85" s="28">
        <v>11.407119880670813</v>
      </c>
      <c r="FU85" s="28">
        <v>8.3213351372643505</v>
      </c>
      <c r="FV85" s="28">
        <v>8.7271788630198124</v>
      </c>
      <c r="FW85" s="28">
        <v>22.040487899263155</v>
      </c>
      <c r="FX85" s="28">
        <v>11.402722826645491</v>
      </c>
      <c r="FY85" s="28">
        <v>8.3181275475708851</v>
      </c>
      <c r="FZ85" s="28">
        <v>8.6436022152666485</v>
      </c>
      <c r="GA85" s="28">
        <v>22.064985908263157</v>
      </c>
      <c r="GB85" s="28">
        <v>11.333736614166977</v>
      </c>
      <c r="GC85" s="28">
        <v>8.2678030660287067</v>
      </c>
      <c r="GD85" s="28">
        <v>8.4219016014804655</v>
      </c>
      <c r="GE85" s="28">
        <v>22.132544112263155</v>
      </c>
      <c r="GF85" s="28">
        <v>11.256425048646543</v>
      </c>
      <c r="GG85" s="28">
        <v>8.2114053553522179</v>
      </c>
      <c r="GH85" s="28">
        <v>8.2855947425862038</v>
      </c>
      <c r="GI85" s="28">
        <v>22.233863215263156</v>
      </c>
      <c r="GJ85" s="28">
        <v>11.195965555798237</v>
      </c>
      <c r="GK85" s="28">
        <v>8.1673009970669757</v>
      </c>
      <c r="GL85" s="28">
        <v>8.0730194119322025</v>
      </c>
      <c r="GM85" s="28">
        <v>22.373527808263155</v>
      </c>
      <c r="GN85" s="28">
        <v>11.150833031298005</v>
      </c>
      <c r="GO85" s="28">
        <v>8.1343774488018603</v>
      </c>
      <c r="GP85" s="28">
        <v>7.9142620658518741</v>
      </c>
      <c r="GQ85" s="28">
        <v>22.544162309263157</v>
      </c>
      <c r="GR85" s="28">
        <v>11.01259982010377</v>
      </c>
      <c r="GS85" s="28">
        <v>8.0335382457882574</v>
      </c>
      <c r="GT85" s="28">
        <v>7.4038478513966908</v>
      </c>
      <c r="GU85" s="28">
        <v>22.742339466263157</v>
      </c>
      <c r="GV85" s="28">
        <v>10.93976783589892</v>
      </c>
      <c r="GW85" s="28">
        <v>7.9804083273144935</v>
      </c>
      <c r="GX85" s="28">
        <v>7.2873527275879919</v>
      </c>
      <c r="GY85" s="28">
        <v>22.927184973263156</v>
      </c>
      <c r="GZ85" s="28">
        <v>10.871890790201579</v>
      </c>
      <c r="HA85" s="28">
        <v>7.9308929674968001</v>
      </c>
      <c r="HB85" s="28">
        <v>7.2447592845727691</v>
      </c>
      <c r="HC85" s="28">
        <v>23.111746279263155</v>
      </c>
      <c r="HD85" s="28">
        <v>10.747036903305148</v>
      </c>
      <c r="HE85" s="28">
        <v>7.8398137952847344</v>
      </c>
      <c r="HF85" s="28">
        <v>6.9555272586459935</v>
      </c>
      <c r="HG85" s="28">
        <v>24.048908564263158</v>
      </c>
      <c r="HH85" s="28">
        <v>9.9755024709821196</v>
      </c>
      <c r="HI85" s="28">
        <v>7.2769901685971732</v>
      </c>
      <c r="HJ85" s="28">
        <v>5.3341538954329195</v>
      </c>
      <c r="HK85" s="28">
        <v>25.136274382263156</v>
      </c>
      <c r="HL85" s="28">
        <v>9.0239331043997257</v>
      </c>
      <c r="HM85" s="28">
        <v>6.5828335639046998</v>
      </c>
      <c r="HN85" s="28">
        <v>1.6075467089395943</v>
      </c>
      <c r="HO85" s="28">
        <v>25.727881534263155</v>
      </c>
      <c r="HP85" s="28">
        <v>8.0405511179658955</v>
      </c>
      <c r="HQ85" s="28">
        <v>5.8654700959419683</v>
      </c>
      <c r="HR85" s="28">
        <v>-1.5543292407633622</v>
      </c>
      <c r="HS85" s="28">
        <v>25.943180347263155</v>
      </c>
      <c r="HT85" s="28">
        <v>7.5234120095227981</v>
      </c>
      <c r="HU85" s="28">
        <v>5.488224316204616</v>
      </c>
      <c r="HV85" s="28">
        <v>-3.5360765534966632</v>
      </c>
      <c r="HW85" s="29">
        <v>21.975730257263155</v>
      </c>
      <c r="HX85" s="29">
        <v>11.409239860668839</v>
      </c>
      <c r="HY85" s="29">
        <v>8.3228816331574773</v>
      </c>
      <c r="HZ85" s="29">
        <v>8.7323646240871931</v>
      </c>
      <c r="IA85" s="29">
        <v>22.053177421263157</v>
      </c>
      <c r="IB85" s="29">
        <v>11.436237267846177</v>
      </c>
      <c r="IC85" s="29">
        <v>8.3425758658218072</v>
      </c>
      <c r="ID85" s="29">
        <v>8.6321559263919934</v>
      </c>
      <c r="IE85" s="29">
        <v>22.086352599263158</v>
      </c>
      <c r="IF85" s="29">
        <v>11.383751112708927</v>
      </c>
      <c r="IG85" s="29">
        <v>8.3042879463879462</v>
      </c>
      <c r="IH85" s="29">
        <v>8.4197537921205985</v>
      </c>
      <c r="II85" s="29">
        <v>22.155288940263155</v>
      </c>
      <c r="IJ85" s="29">
        <v>11.352643682061823</v>
      </c>
      <c r="IK85" s="29">
        <v>8.2815955088242461</v>
      </c>
      <c r="IL85" s="29">
        <v>8.3225175240881661</v>
      </c>
      <c r="IM85" s="29">
        <v>22.257437145263157</v>
      </c>
      <c r="IN85" s="29">
        <v>11.290815063937057</v>
      </c>
      <c r="IO85" s="29">
        <v>8.236492392711483</v>
      </c>
      <c r="IP85" s="29">
        <v>8.1522167715570113</v>
      </c>
      <c r="IQ85" s="29">
        <v>22.398704414263158</v>
      </c>
      <c r="IR85" s="29">
        <v>11.23425850001408</v>
      </c>
      <c r="IS85" s="29">
        <v>8.1952351667387227</v>
      </c>
      <c r="IT85" s="29">
        <v>8.0450674564557456</v>
      </c>
      <c r="IU85" s="29">
        <v>22.580373570263156</v>
      </c>
      <c r="IV85" s="29">
        <v>11.08065256262579</v>
      </c>
      <c r="IW85" s="29">
        <v>8.0831817739934149</v>
      </c>
      <c r="IX85" s="29">
        <v>7.5802553096306831</v>
      </c>
      <c r="IY85" s="29">
        <v>22.777536435263155</v>
      </c>
      <c r="IZ85" s="29">
        <v>10.996775071605764</v>
      </c>
      <c r="JA85" s="29">
        <v>8.0219943120791051</v>
      </c>
      <c r="JB85" s="29">
        <v>7.5097368249075167</v>
      </c>
      <c r="JC85" s="29">
        <v>22.974912964263154</v>
      </c>
      <c r="JD85" s="29">
        <v>10.848177090525629</v>
      </c>
      <c r="JE85" s="29">
        <v>7.9135941537373009</v>
      </c>
      <c r="JF85" s="29">
        <v>7.3876857233303692</v>
      </c>
      <c r="JG85" s="29">
        <v>23.267080730263157</v>
      </c>
      <c r="JH85" s="29">
        <v>10.633703191100684</v>
      </c>
      <c r="JI85" s="29">
        <v>7.7571384301207669</v>
      </c>
      <c r="JJ85" s="29">
        <v>6.4334574438461107</v>
      </c>
      <c r="JK85" s="29">
        <v>24.339563011263156</v>
      </c>
      <c r="JL85" s="29">
        <v>9.5670382084786034</v>
      </c>
      <c r="JM85" s="29">
        <v>6.9790211759466469</v>
      </c>
      <c r="JN85" s="29">
        <v>2.3156754334473568</v>
      </c>
      <c r="JO85" s="29">
        <v>25.134618687263156</v>
      </c>
      <c r="JP85" s="29">
        <v>8.5562860511637613</v>
      </c>
      <c r="JQ85" s="29">
        <v>6.2416915493875607</v>
      </c>
      <c r="JR85" s="29">
        <v>-1.0483952674869528</v>
      </c>
      <c r="JS85" s="29">
        <v>25.436279652263156</v>
      </c>
      <c r="JT85" s="29">
        <v>7.8868143969050566</v>
      </c>
      <c r="JU85" s="29">
        <v>5.7533212983283732</v>
      </c>
      <c r="JV85" s="29">
        <v>-3.1839690165655732</v>
      </c>
      <c r="JW85" s="29">
        <v>25.381945373263157</v>
      </c>
      <c r="JX85" s="29">
        <v>7.8213313241770468</v>
      </c>
      <c r="JY85" s="29">
        <v>5.7055523084617059</v>
      </c>
      <c r="JZ85" s="29">
        <v>-2.5692618891785308</v>
      </c>
    </row>
    <row r="86" spans="1:286" ht="15" thickBot="1" x14ac:dyDescent="0.4">
      <c r="A86" s="2"/>
      <c r="B86" s="74" t="s">
        <v>557</v>
      </c>
      <c r="C86" s="74" t="s">
        <v>526</v>
      </c>
      <c r="D86" s="74" t="s">
        <v>869</v>
      </c>
      <c r="E86" s="87">
        <v>387386</v>
      </c>
      <c r="F86" s="84">
        <v>386308</v>
      </c>
      <c r="G86" s="22">
        <v>32.583835901999997</v>
      </c>
      <c r="H86" s="22">
        <v>13.037396857363728</v>
      </c>
      <c r="I86" s="22">
        <v>9.3702338227997313</v>
      </c>
      <c r="J86" s="22">
        <v>11.512077392778734</v>
      </c>
      <c r="K86" s="22">
        <v>32.650329933000002</v>
      </c>
      <c r="L86" s="22">
        <v>12.876941046659184</v>
      </c>
      <c r="M86" s="22">
        <v>9.2549110723321579</v>
      </c>
      <c r="N86" s="22">
        <v>11.216384495759613</v>
      </c>
      <c r="O86" s="22">
        <v>32.673826433000002</v>
      </c>
      <c r="P86" s="22">
        <v>12.666732379004312</v>
      </c>
      <c r="Q86" s="22">
        <v>9.103829963959452</v>
      </c>
      <c r="R86" s="22">
        <v>10.756079485777903</v>
      </c>
      <c r="S86" s="22">
        <v>32.743615664000004</v>
      </c>
      <c r="T86" s="22">
        <v>12.563093433282154</v>
      </c>
      <c r="U86" s="22">
        <v>9.0293426130573007</v>
      </c>
      <c r="V86" s="22">
        <v>10.402801930520624</v>
      </c>
      <c r="W86" s="22">
        <v>32.841553732000001</v>
      </c>
      <c r="X86" s="22">
        <v>12.59087049284113</v>
      </c>
      <c r="Y86" s="22">
        <v>9.0493065326821309</v>
      </c>
      <c r="Z86" s="22">
        <v>10.25417811761362</v>
      </c>
      <c r="AA86" s="22">
        <v>32.961122650999997</v>
      </c>
      <c r="AB86" s="22">
        <v>12.498020153032327</v>
      </c>
      <c r="AC86" s="22">
        <v>8.982573165273477</v>
      </c>
      <c r="AD86" s="22">
        <v>9.6898909960481063</v>
      </c>
      <c r="AE86" s="22">
        <v>33.092051265000002</v>
      </c>
      <c r="AF86" s="22">
        <v>12.287084652877228</v>
      </c>
      <c r="AG86" s="22">
        <v>8.8309696680718002</v>
      </c>
      <c r="AH86" s="22">
        <v>8.862369338716455</v>
      </c>
      <c r="AI86" s="22">
        <v>33.232217014</v>
      </c>
      <c r="AJ86" s="22">
        <v>12.135568546979497</v>
      </c>
      <c r="AK86" s="22">
        <v>8.7220720594682906</v>
      </c>
      <c r="AL86" s="22">
        <v>8.4489189139164722</v>
      </c>
      <c r="AM86" s="22">
        <v>33.381578548</v>
      </c>
      <c r="AN86" s="22">
        <v>11.928076290189477</v>
      </c>
      <c r="AO86" s="22">
        <v>8.5729432890692561</v>
      </c>
      <c r="AP86" s="22">
        <v>8.0174787702244714</v>
      </c>
      <c r="AQ86" s="22">
        <v>33.543763433999999</v>
      </c>
      <c r="AR86" s="22">
        <v>11.630011325388578</v>
      </c>
      <c r="AS86" s="22">
        <v>8.3587181300804438</v>
      </c>
      <c r="AT86" s="22">
        <v>7.30855234286323</v>
      </c>
      <c r="AU86" s="22">
        <v>34.171330914000002</v>
      </c>
      <c r="AV86" s="22">
        <v>11.323354999467606</v>
      </c>
      <c r="AW86" s="22">
        <v>8.1383181906939832</v>
      </c>
      <c r="AX86" s="22">
        <v>5.355919578084908</v>
      </c>
      <c r="AY86" s="22">
        <v>34.610451345999998</v>
      </c>
      <c r="AZ86" s="22">
        <v>10.969816302553376</v>
      </c>
      <c r="BA86" s="22">
        <v>7.8842229681785181</v>
      </c>
      <c r="BB86" s="22">
        <v>4.6994631040267763</v>
      </c>
      <c r="BC86" s="22">
        <v>34.853320314000001</v>
      </c>
      <c r="BD86" s="22">
        <v>10.707550350482046</v>
      </c>
      <c r="BE86" s="22">
        <v>7.6957272645074664</v>
      </c>
      <c r="BF86" s="22">
        <v>4.7499954210061759</v>
      </c>
      <c r="BG86" s="22">
        <v>34.973893144000002</v>
      </c>
      <c r="BH86" s="22">
        <v>10.562314479321213</v>
      </c>
      <c r="BI86" s="22">
        <v>7.5913433842648095</v>
      </c>
      <c r="BJ86" s="22">
        <v>5.4724995188333949</v>
      </c>
      <c r="BK86" s="25">
        <v>32.524758886000001</v>
      </c>
      <c r="BL86" s="25">
        <v>13.097997003008398</v>
      </c>
      <c r="BM86" s="25">
        <v>9.4137883406684999</v>
      </c>
      <c r="BN86" s="25">
        <v>12.0141291825321</v>
      </c>
      <c r="BO86" s="25">
        <v>32.549364957999998</v>
      </c>
      <c r="BP86" s="25">
        <v>13.173831304840926</v>
      </c>
      <c r="BQ86" s="25">
        <v>9.4682919465442552</v>
      </c>
      <c r="BR86" s="25">
        <v>12.111260866824169</v>
      </c>
      <c r="BS86" s="25">
        <v>32.612164143000001</v>
      </c>
      <c r="BT86" s="25">
        <v>13.058625212907645</v>
      </c>
      <c r="BU86" s="25">
        <v>9.3854910599074337</v>
      </c>
      <c r="BV86" s="25">
        <v>11.467750849734742</v>
      </c>
      <c r="BW86" s="25">
        <v>32.700931682000004</v>
      </c>
      <c r="BX86" s="25">
        <v>12.988016960319118</v>
      </c>
      <c r="BY86" s="25">
        <v>9.3347435185222771</v>
      </c>
      <c r="BZ86" s="25">
        <v>11.093921314802607</v>
      </c>
      <c r="CA86" s="25">
        <v>32.801149475999999</v>
      </c>
      <c r="CB86" s="25">
        <v>12.94286655780588</v>
      </c>
      <c r="CC86" s="25">
        <v>9.3022930352416662</v>
      </c>
      <c r="CD86" s="25">
        <v>10.945478351730557</v>
      </c>
      <c r="CE86" s="25">
        <v>32.912622880999997</v>
      </c>
      <c r="CF86" s="25">
        <v>12.826079336324261</v>
      </c>
      <c r="CG86" s="25">
        <v>9.218355759666613</v>
      </c>
      <c r="CH86" s="25">
        <v>10.438114402242959</v>
      </c>
      <c r="CI86" s="25">
        <v>33.034841829000001</v>
      </c>
      <c r="CJ86" s="25">
        <v>12.688374603091429</v>
      </c>
      <c r="CK86" s="25">
        <v>9.1193846565380685</v>
      </c>
      <c r="CL86" s="25">
        <v>9.6564382020800963</v>
      </c>
      <c r="CM86" s="25">
        <v>33.164478993000003</v>
      </c>
      <c r="CN86" s="25">
        <v>12.612779967211477</v>
      </c>
      <c r="CO86" s="25">
        <v>9.0650533033013634</v>
      </c>
      <c r="CP86" s="25">
        <v>9.2727463904160317</v>
      </c>
      <c r="CQ86" s="25">
        <v>33.302724261000002</v>
      </c>
      <c r="CR86" s="25">
        <v>12.523827283168345</v>
      </c>
      <c r="CS86" s="25">
        <v>9.0011212578348623</v>
      </c>
      <c r="CT86" s="25">
        <v>8.8521336248256475</v>
      </c>
      <c r="CU86" s="25">
        <v>33.446653933999997</v>
      </c>
      <c r="CV86" s="25">
        <v>12.394780482472894</v>
      </c>
      <c r="CW86" s="25">
        <v>8.9083727812923534</v>
      </c>
      <c r="CX86" s="25">
        <v>8.2129731025967629</v>
      </c>
      <c r="CY86" s="25">
        <v>33.749720699999997</v>
      </c>
      <c r="CZ86" s="25">
        <v>12.019610063240972</v>
      </c>
      <c r="DA86" s="25">
        <v>8.6387304140267318</v>
      </c>
      <c r="DB86" s="25">
        <v>6.5975642433617736</v>
      </c>
      <c r="DC86" s="25">
        <v>33.972783945000003</v>
      </c>
      <c r="DD86" s="25">
        <v>11.566008961023437</v>
      </c>
      <c r="DE86" s="25">
        <v>8.3127183706288719</v>
      </c>
      <c r="DF86" s="25">
        <v>5.6288860692140119</v>
      </c>
      <c r="DG86" s="25">
        <v>34.111081468999998</v>
      </c>
      <c r="DH86" s="25">
        <v>11.581327609826596</v>
      </c>
      <c r="DI86" s="25">
        <v>8.3237281851421034</v>
      </c>
      <c r="DJ86" s="25">
        <v>5.066171544792148</v>
      </c>
      <c r="DK86" s="25">
        <v>34.188056424999999</v>
      </c>
      <c r="DL86" s="25">
        <v>11.535235186971915</v>
      </c>
      <c r="DM86" s="25">
        <v>8.2906006532940744</v>
      </c>
      <c r="DN86" s="25">
        <v>5.1042083652216519</v>
      </c>
      <c r="DO86" s="27">
        <v>32.583835901999997</v>
      </c>
      <c r="DP86" s="27">
        <v>13.082816822354296</v>
      </c>
      <c r="DQ86" s="27">
        <v>9.4028780459403833</v>
      </c>
      <c r="DR86" s="27">
        <v>11.519370920543979</v>
      </c>
      <c r="DS86" s="27">
        <v>32.650329937999999</v>
      </c>
      <c r="DT86" s="27">
        <v>13.093764955250116</v>
      </c>
      <c r="DU86" s="27">
        <v>9.4107466846172034</v>
      </c>
      <c r="DV86" s="27">
        <v>11.238206398009268</v>
      </c>
      <c r="DW86" s="27">
        <v>32.673826427999998</v>
      </c>
      <c r="DX86" s="27">
        <v>13.013023723410344</v>
      </c>
      <c r="DY86" s="27">
        <v>9.3527163715296453</v>
      </c>
      <c r="DZ86" s="27">
        <v>10.795492100766964</v>
      </c>
      <c r="EA86" s="27">
        <v>32.743615664000004</v>
      </c>
      <c r="EB86" s="27">
        <v>12.965812604875412</v>
      </c>
      <c r="EC86" s="27">
        <v>9.3187848110695253</v>
      </c>
      <c r="ED86" s="27">
        <v>10.434028290847579</v>
      </c>
      <c r="EE86" s="27">
        <v>32.841108155999997</v>
      </c>
      <c r="EF86" s="27">
        <v>12.91477013913369</v>
      </c>
      <c r="EG86" s="27">
        <v>9.2820995859341071</v>
      </c>
      <c r="EH86" s="27">
        <v>10.296384969516858</v>
      </c>
      <c r="EI86" s="27">
        <v>32.959927458000003</v>
      </c>
      <c r="EJ86" s="27">
        <v>12.798541511489018</v>
      </c>
      <c r="EK86" s="27">
        <v>9.1985637827481703</v>
      </c>
      <c r="EL86" s="27">
        <v>9.7460492051942751</v>
      </c>
      <c r="EM86" s="27">
        <v>33.090203735000003</v>
      </c>
      <c r="EN86" s="27">
        <v>12.639652114250898</v>
      </c>
      <c r="EO86" s="27">
        <v>9.0843668444810053</v>
      </c>
      <c r="EP86" s="27">
        <v>8.9331650775963141</v>
      </c>
      <c r="EQ86" s="27">
        <v>33.229935269999999</v>
      </c>
      <c r="ER86" s="27">
        <v>12.537880081670542</v>
      </c>
      <c r="ES86" s="27">
        <v>9.0112212808126788</v>
      </c>
      <c r="ET86" s="27">
        <v>8.5307221730406582</v>
      </c>
      <c r="EU86" s="27">
        <v>33.377182001000001</v>
      </c>
      <c r="EV86" s="27">
        <v>12.415516638298596</v>
      </c>
      <c r="EW86" s="27">
        <v>8.9232762647713493</v>
      </c>
      <c r="EX86" s="27">
        <v>8.119847293508144</v>
      </c>
      <c r="EY86" s="27">
        <v>33.530693913999997</v>
      </c>
      <c r="EZ86" s="27">
        <v>12.234897410855588</v>
      </c>
      <c r="FA86" s="27">
        <v>8.7934616696837935</v>
      </c>
      <c r="FB86" s="27">
        <v>7.4690904660073869</v>
      </c>
      <c r="FC86" s="27">
        <v>34.118328964</v>
      </c>
      <c r="FD86" s="27">
        <v>11.630296841036937</v>
      </c>
      <c r="FE86" s="27">
        <v>8.3589233357986146</v>
      </c>
      <c r="FF86" s="27">
        <v>5.7024654355980147</v>
      </c>
      <c r="FG86" s="27">
        <v>34.523749741000003</v>
      </c>
      <c r="FH86" s="27">
        <v>11.432002154282028</v>
      </c>
      <c r="FI86" s="27">
        <v>8.2164050400804882</v>
      </c>
      <c r="FJ86" s="27">
        <v>5.1489689173775304</v>
      </c>
      <c r="FK86" s="27">
        <v>34.750325838999998</v>
      </c>
      <c r="FL86" s="27">
        <v>11.106141247713657</v>
      </c>
      <c r="FM86" s="27">
        <v>7.982202390451814</v>
      </c>
      <c r="FN86" s="27">
        <v>5.218988363425197</v>
      </c>
      <c r="FO86" s="27">
        <v>34.866400691000003</v>
      </c>
      <c r="FP86" s="27">
        <v>10.946809131814813</v>
      </c>
      <c r="FQ86" s="27">
        <v>7.8676872615662239</v>
      </c>
      <c r="FR86" s="27">
        <v>5.9096083490765565</v>
      </c>
      <c r="FS86" s="28">
        <v>32.576399672999997</v>
      </c>
      <c r="FT86" s="28">
        <v>13.04201241121303</v>
      </c>
      <c r="FU86" s="28">
        <v>9.3735511122297339</v>
      </c>
      <c r="FV86" s="28">
        <v>11.570704501021977</v>
      </c>
      <c r="FW86" s="28">
        <v>32.637998168999999</v>
      </c>
      <c r="FX86" s="28">
        <v>12.874626570817489</v>
      </c>
      <c r="FY86" s="28">
        <v>9.2532476129735795</v>
      </c>
      <c r="FZ86" s="28">
        <v>11.34769970265608</v>
      </c>
      <c r="GA86" s="28">
        <v>32.664948103</v>
      </c>
      <c r="GB86" s="28">
        <v>12.6265422261467</v>
      </c>
      <c r="GC86" s="28">
        <v>9.0749445097717807</v>
      </c>
      <c r="GD86" s="28">
        <v>10.980169901758714</v>
      </c>
      <c r="GE86" s="28">
        <v>32.749507577000003</v>
      </c>
      <c r="GF86" s="28">
        <v>12.647992158549405</v>
      </c>
      <c r="GG86" s="28">
        <v>9.0903609985306595</v>
      </c>
      <c r="GH86" s="28">
        <v>10.740548448810735</v>
      </c>
      <c r="GI86" s="28">
        <v>32.873737972999997</v>
      </c>
      <c r="GJ86" s="28">
        <v>12.658325238103188</v>
      </c>
      <c r="GK86" s="28">
        <v>9.0977875862603916</v>
      </c>
      <c r="GL86" s="28">
        <v>10.721999190757408</v>
      </c>
      <c r="GM86" s="28">
        <v>33.034715073000001</v>
      </c>
      <c r="GN86" s="28">
        <v>12.550703786193194</v>
      </c>
      <c r="GO86" s="28">
        <v>9.0204379297470005</v>
      </c>
      <c r="GP86" s="28">
        <v>10.31923429955588</v>
      </c>
      <c r="GQ86" s="28">
        <v>33.223649449999996</v>
      </c>
      <c r="GR86" s="28">
        <v>12.348925705649126</v>
      </c>
      <c r="GS86" s="28">
        <v>8.8754160503259012</v>
      </c>
      <c r="GT86" s="28">
        <v>9.6705712993305397</v>
      </c>
      <c r="GU86" s="28">
        <v>33.437540843000001</v>
      </c>
      <c r="GV86" s="28">
        <v>12.180779538168103</v>
      </c>
      <c r="GW86" s="28">
        <v>8.7545660890228572</v>
      </c>
      <c r="GX86" s="28">
        <v>9.4439069076578974</v>
      </c>
      <c r="GY86" s="28">
        <v>33.671685199999999</v>
      </c>
      <c r="GZ86" s="28">
        <v>11.947191649999338</v>
      </c>
      <c r="HA86" s="28">
        <v>8.586681874538808</v>
      </c>
      <c r="HB86" s="28">
        <v>9.2613476407252122</v>
      </c>
      <c r="HC86" s="28">
        <v>33.933606058000002</v>
      </c>
      <c r="HD86" s="28">
        <v>11.864285852555241</v>
      </c>
      <c r="HE86" s="28">
        <v>8.5270958455319441</v>
      </c>
      <c r="HF86" s="28">
        <v>8.861633907332056</v>
      </c>
      <c r="HG86" s="28">
        <v>34.881561384999998</v>
      </c>
      <c r="HH86" s="28">
        <v>11.2630145041155</v>
      </c>
      <c r="HI86" s="28">
        <v>8.0949502886028952</v>
      </c>
      <c r="HJ86" s="28">
        <v>6.7037837122311927</v>
      </c>
      <c r="HK86" s="28">
        <v>35.802329209999996</v>
      </c>
      <c r="HL86" s="28">
        <v>9.9184715130116299</v>
      </c>
      <c r="HM86" s="28">
        <v>7.1286007673536558</v>
      </c>
      <c r="HN86" s="28">
        <v>2.0012926530041639</v>
      </c>
      <c r="HO86" s="28">
        <v>36.081309063999996</v>
      </c>
      <c r="HP86" s="28">
        <v>8.7961952402574735</v>
      </c>
      <c r="HQ86" s="28">
        <v>6.3219987129299602</v>
      </c>
      <c r="HR86" s="28">
        <v>-1.808917784155831</v>
      </c>
      <c r="HS86" s="28">
        <v>36.189185422999998</v>
      </c>
      <c r="HT86" s="28">
        <v>8.0930534601974848</v>
      </c>
      <c r="HU86" s="28">
        <v>5.8166368710051755</v>
      </c>
      <c r="HV86" s="28">
        <v>-3.9405894337749672</v>
      </c>
      <c r="HW86" s="29">
        <v>32.566723951</v>
      </c>
      <c r="HX86" s="29">
        <v>13.044103656051108</v>
      </c>
      <c r="HY86" s="29">
        <v>9.3750541310706801</v>
      </c>
      <c r="HZ86" s="29">
        <v>11.570858742549836</v>
      </c>
      <c r="IA86" s="29">
        <v>32.631120088999999</v>
      </c>
      <c r="IB86" s="29">
        <v>12.810448251407527</v>
      </c>
      <c r="IC86" s="29">
        <v>9.2071213911668064</v>
      </c>
      <c r="ID86" s="29">
        <v>11.289779829997237</v>
      </c>
      <c r="IE86" s="29">
        <v>32.658464606999999</v>
      </c>
      <c r="IF86" s="29">
        <v>12.716677259922854</v>
      </c>
      <c r="IG86" s="29">
        <v>9.1397263332714207</v>
      </c>
      <c r="IH86" s="29">
        <v>10.917490746429621</v>
      </c>
      <c r="II86" s="29">
        <v>32.732612574000001</v>
      </c>
      <c r="IJ86" s="29">
        <v>12.721815488211377</v>
      </c>
      <c r="IK86" s="29">
        <v>9.1434192791121536</v>
      </c>
      <c r="IL86" s="29">
        <v>10.684846147840425</v>
      </c>
      <c r="IM86" s="29">
        <v>32.844439444000002</v>
      </c>
      <c r="IN86" s="29">
        <v>12.698961425882391</v>
      </c>
      <c r="IO86" s="29">
        <v>9.1269936145284714</v>
      </c>
      <c r="IP86" s="29">
        <v>10.72378096742468</v>
      </c>
      <c r="IQ86" s="29">
        <v>32.984630328000001</v>
      </c>
      <c r="IR86" s="29">
        <v>12.471358679985467</v>
      </c>
      <c r="IS86" s="29">
        <v>8.9634110396403806</v>
      </c>
      <c r="IT86" s="29">
        <v>10.410213934238421</v>
      </c>
      <c r="IU86" s="29">
        <v>33.154492587</v>
      </c>
      <c r="IV86" s="29">
        <v>12.162884106319089</v>
      </c>
      <c r="IW86" s="29">
        <v>8.7417042897986867</v>
      </c>
      <c r="IX86" s="29">
        <v>9.8419622872751518</v>
      </c>
      <c r="IY86" s="29">
        <v>33.340249540999999</v>
      </c>
      <c r="IZ86" s="29">
        <v>12.189700700633303</v>
      </c>
      <c r="JA86" s="29">
        <v>8.7609779041409102</v>
      </c>
      <c r="JB86" s="29">
        <v>9.7151953742249262</v>
      </c>
      <c r="JC86" s="29">
        <v>33.571913359999996</v>
      </c>
      <c r="JD86" s="29">
        <v>12.180703776785185</v>
      </c>
      <c r="JE86" s="29">
        <v>8.7545116378252406</v>
      </c>
      <c r="JF86" s="29">
        <v>9.4596367701905848</v>
      </c>
      <c r="JG86" s="29">
        <v>33.952121493999996</v>
      </c>
      <c r="JH86" s="29">
        <v>11.9466497742496</v>
      </c>
      <c r="JI86" s="29">
        <v>8.5862924177681421</v>
      </c>
      <c r="JJ86" s="29">
        <v>8.1868474947474112</v>
      </c>
      <c r="JK86" s="29">
        <v>35.060933621000004</v>
      </c>
      <c r="JL86" s="29">
        <v>10.611775579984245</v>
      </c>
      <c r="JM86" s="29">
        <v>7.6268920511816933</v>
      </c>
      <c r="JN86" s="29">
        <v>2.6983109221660158</v>
      </c>
      <c r="JO86" s="29">
        <v>35.460500082000003</v>
      </c>
      <c r="JP86" s="29">
        <v>9.3074158966110083</v>
      </c>
      <c r="JQ86" s="29">
        <v>6.6894230643925878</v>
      </c>
      <c r="JR86" s="29">
        <v>-1.5170704744450347</v>
      </c>
      <c r="JS86" s="29">
        <v>35.511983887</v>
      </c>
      <c r="JT86" s="29">
        <v>8.606613811224042</v>
      </c>
      <c r="JU86" s="29">
        <v>6.1857428070970082</v>
      </c>
      <c r="JV86" s="29">
        <v>-3.9018275898170742</v>
      </c>
      <c r="JW86" s="29">
        <v>35.312691029</v>
      </c>
      <c r="JX86" s="29">
        <v>8.6256326249282687</v>
      </c>
      <c r="JY86" s="29">
        <v>6.1994120029794839</v>
      </c>
      <c r="JZ86" s="29">
        <v>-2.324959193575296</v>
      </c>
    </row>
    <row r="87" spans="1:286" ht="15" thickBot="1" x14ac:dyDescent="0.4">
      <c r="A87" s="2"/>
      <c r="B87" s="74" t="s">
        <v>558</v>
      </c>
      <c r="C87" s="74" t="s">
        <v>559</v>
      </c>
      <c r="D87" s="74" t="s">
        <v>867</v>
      </c>
      <c r="E87" s="87">
        <v>383606</v>
      </c>
      <c r="F87" s="84">
        <v>402218</v>
      </c>
      <c r="G87" s="22">
        <v>25.097809405</v>
      </c>
      <c r="H87" s="22">
        <v>16.318699608703891</v>
      </c>
      <c r="I87" s="22">
        <v>11.904264167370544</v>
      </c>
      <c r="J87" s="22">
        <v>5.6996642533819912</v>
      </c>
      <c r="K87" s="22">
        <v>25.181434189000001</v>
      </c>
      <c r="L87" s="22">
        <v>16.107457820444733</v>
      </c>
      <c r="M87" s="22">
        <v>11.750166223850368</v>
      </c>
      <c r="N87" s="22">
        <v>5.2956513086233858</v>
      </c>
      <c r="O87" s="22">
        <v>25.259074857999998</v>
      </c>
      <c r="P87" s="22">
        <v>15.982462255115044</v>
      </c>
      <c r="Q87" s="22">
        <v>11.658983699193756</v>
      </c>
      <c r="R87" s="22">
        <v>5.1520653946046338</v>
      </c>
      <c r="S87" s="22">
        <v>25.356632822000002</v>
      </c>
      <c r="T87" s="22">
        <v>15.703551713367586</v>
      </c>
      <c r="U87" s="22">
        <v>11.455522342122434</v>
      </c>
      <c r="V87" s="22">
        <v>4.7685254120501384</v>
      </c>
      <c r="W87" s="22">
        <v>25.487756110999999</v>
      </c>
      <c r="X87" s="22">
        <v>15.610856161563982</v>
      </c>
      <c r="Y87" s="22">
        <v>11.387902227635999</v>
      </c>
      <c r="Z87" s="22">
        <v>4.6168440349398487</v>
      </c>
      <c r="AA87" s="22">
        <v>25.631461799</v>
      </c>
      <c r="AB87" s="22">
        <v>15.389530938504457</v>
      </c>
      <c r="AC87" s="22">
        <v>11.22644855881563</v>
      </c>
      <c r="AD87" s="22">
        <v>4.2189768615547223</v>
      </c>
      <c r="AE87" s="22">
        <v>25.783955573</v>
      </c>
      <c r="AF87" s="22">
        <v>15.269153472903866</v>
      </c>
      <c r="AG87" s="22">
        <v>11.13863487361588</v>
      </c>
      <c r="AH87" s="22">
        <v>3.7966371381086255</v>
      </c>
      <c r="AI87" s="22">
        <v>25.946025643999999</v>
      </c>
      <c r="AJ87" s="22">
        <v>15.09265500481693</v>
      </c>
      <c r="AK87" s="22">
        <v>11.009881698447288</v>
      </c>
      <c r="AL87" s="22">
        <v>3.3702590537756052</v>
      </c>
      <c r="AM87" s="22">
        <v>26.084306091999999</v>
      </c>
      <c r="AN87" s="22">
        <v>14.907804263908254</v>
      </c>
      <c r="AO87" s="22">
        <v>10.875035656539795</v>
      </c>
      <c r="AP87" s="22">
        <v>2.9567716943618692</v>
      </c>
      <c r="AQ87" s="22">
        <v>26.236838835</v>
      </c>
      <c r="AR87" s="22">
        <v>14.668833863841137</v>
      </c>
      <c r="AS87" s="22">
        <v>10.700710076757453</v>
      </c>
      <c r="AT87" s="22">
        <v>2.4424591392247308</v>
      </c>
      <c r="AU87" s="22">
        <v>26.799169503000002</v>
      </c>
      <c r="AV87" s="22">
        <v>13.958717224237947</v>
      </c>
      <c r="AW87" s="22">
        <v>10.182689874769482</v>
      </c>
      <c r="AX87" s="22">
        <v>0.59557000738834986</v>
      </c>
      <c r="AY87" s="22">
        <v>27.211200590000001</v>
      </c>
      <c r="AZ87" s="22">
        <v>13.246549207723671</v>
      </c>
      <c r="BA87" s="22">
        <v>9.6631732218851774</v>
      </c>
      <c r="BB87" s="22">
        <v>-0.53272397219720702</v>
      </c>
      <c r="BC87" s="22">
        <v>27.467212938999999</v>
      </c>
      <c r="BD87" s="22">
        <v>13.312817020882438</v>
      </c>
      <c r="BE87" s="22">
        <v>9.7115146689705298</v>
      </c>
      <c r="BF87" s="22">
        <v>-1.1159209833954549</v>
      </c>
      <c r="BG87" s="22">
        <v>27.623545874999998</v>
      </c>
      <c r="BH87" s="22">
        <v>13.17322332376186</v>
      </c>
      <c r="BI87" s="22">
        <v>9.609683010415031</v>
      </c>
      <c r="BJ87" s="22">
        <v>-1.047163590444498</v>
      </c>
      <c r="BK87" s="25">
        <v>25.093016851000002</v>
      </c>
      <c r="BL87" s="25">
        <v>16.196097368090648</v>
      </c>
      <c r="BM87" s="25">
        <v>11.814827539773505</v>
      </c>
      <c r="BN87" s="25">
        <v>5.8505182616799605</v>
      </c>
      <c r="BO87" s="25">
        <v>25.173045181999999</v>
      </c>
      <c r="BP87" s="25">
        <v>15.897923698469649</v>
      </c>
      <c r="BQ87" s="25">
        <v>11.59731399910943</v>
      </c>
      <c r="BR87" s="25">
        <v>5.5679746467367028</v>
      </c>
      <c r="BS87" s="25">
        <v>25.275367902999999</v>
      </c>
      <c r="BT87" s="25">
        <v>15.55608224105017</v>
      </c>
      <c r="BU87" s="25">
        <v>11.347945415211363</v>
      </c>
      <c r="BV87" s="25">
        <v>5.3058817890284153</v>
      </c>
      <c r="BW87" s="25">
        <v>25.356808333</v>
      </c>
      <c r="BX87" s="25">
        <v>15.385277141988057</v>
      </c>
      <c r="BY87" s="25">
        <v>11.223345473480419</v>
      </c>
      <c r="BZ87" s="25">
        <v>4.8972136581502426</v>
      </c>
      <c r="CA87" s="25">
        <v>25.468164586</v>
      </c>
      <c r="CB87" s="25">
        <v>15.159899876617821</v>
      </c>
      <c r="CC87" s="25">
        <v>11.058935896208965</v>
      </c>
      <c r="CD87" s="25">
        <v>4.7368379456845062</v>
      </c>
      <c r="CE87" s="25">
        <v>25.593204240999999</v>
      </c>
      <c r="CF87" s="25">
        <v>15.042785477274634</v>
      </c>
      <c r="CG87" s="25">
        <v>10.973502572413935</v>
      </c>
      <c r="CH87" s="25">
        <v>4.3376595036173633</v>
      </c>
      <c r="CI87" s="25">
        <v>25.728308322</v>
      </c>
      <c r="CJ87" s="25">
        <v>14.946464305001973</v>
      </c>
      <c r="CK87" s="25">
        <v>10.903237618273042</v>
      </c>
      <c r="CL87" s="25">
        <v>3.8959389981451231</v>
      </c>
      <c r="CM87" s="25">
        <v>25.871420820000001</v>
      </c>
      <c r="CN87" s="25">
        <v>14.82603183750923</v>
      </c>
      <c r="CO87" s="25">
        <v>10.815383809958734</v>
      </c>
      <c r="CP87" s="25">
        <v>3.4390478517663787</v>
      </c>
      <c r="CQ87" s="25">
        <v>26.022479032</v>
      </c>
      <c r="CR87" s="25">
        <v>14.718710766583206</v>
      </c>
      <c r="CS87" s="25">
        <v>10.737094582896358</v>
      </c>
      <c r="CT87" s="25">
        <v>2.9285846113354808</v>
      </c>
      <c r="CU87" s="25">
        <v>26.180356070000002</v>
      </c>
      <c r="CV87" s="25">
        <v>14.603969288704551</v>
      </c>
      <c r="CW87" s="25">
        <v>10.653392272272693</v>
      </c>
      <c r="CX87" s="25">
        <v>2.4685269512725085</v>
      </c>
      <c r="CY87" s="25">
        <v>26.647186904999998</v>
      </c>
      <c r="CZ87" s="25">
        <v>14.256483763846841</v>
      </c>
      <c r="DA87" s="25">
        <v>10.399906419757995</v>
      </c>
      <c r="DB87" s="25">
        <v>1.1775224598030327</v>
      </c>
      <c r="DC87" s="25">
        <v>26.888230870000001</v>
      </c>
      <c r="DD87" s="25">
        <v>14.039173761139184</v>
      </c>
      <c r="DE87" s="25">
        <v>10.241381798282385</v>
      </c>
      <c r="DF87" s="25">
        <v>6.6558996505960977E-3</v>
      </c>
      <c r="DG87" s="25">
        <v>27.040598569</v>
      </c>
      <c r="DH87" s="25">
        <v>13.927261020147634</v>
      </c>
      <c r="DI87" s="25">
        <v>10.159743011834761</v>
      </c>
      <c r="DJ87" s="25">
        <v>-0.8690385002577159</v>
      </c>
      <c r="DK87" s="25">
        <v>27.137257992999999</v>
      </c>
      <c r="DL87" s="25">
        <v>13.693213206996679</v>
      </c>
      <c r="DM87" s="25">
        <v>9.9890083906730176</v>
      </c>
      <c r="DN87" s="25">
        <v>-1.3363134006236201</v>
      </c>
      <c r="DO87" s="27">
        <v>25.097809405</v>
      </c>
      <c r="DP87" s="27">
        <v>16.191467658117382</v>
      </c>
      <c r="DQ87" s="27">
        <v>11.811450230805168</v>
      </c>
      <c r="DR87" s="27">
        <v>5.712487490502463</v>
      </c>
      <c r="DS87" s="27">
        <v>25.181434193000001</v>
      </c>
      <c r="DT87" s="27">
        <v>15.865128092185069</v>
      </c>
      <c r="DU87" s="27">
        <v>11.573390060921826</v>
      </c>
      <c r="DV87" s="27">
        <v>5.3423821446848461</v>
      </c>
      <c r="DW87" s="27">
        <v>25.259074853999998</v>
      </c>
      <c r="DX87" s="27">
        <v>15.589078275521318</v>
      </c>
      <c r="DY87" s="27">
        <v>11.372015562970606</v>
      </c>
      <c r="DZ87" s="27">
        <v>5.2311206079559511</v>
      </c>
      <c r="EA87" s="27">
        <v>25.356632822000002</v>
      </c>
      <c r="EB87" s="27">
        <v>15.316675048027749</v>
      </c>
      <c r="EC87" s="27">
        <v>11.17330120104938</v>
      </c>
      <c r="ED87" s="27">
        <v>4.8731843074711492</v>
      </c>
      <c r="EE87" s="27">
        <v>25.487421609999998</v>
      </c>
      <c r="EF87" s="27">
        <v>15.037050702549651</v>
      </c>
      <c r="EG87" s="27">
        <v>10.969319134094491</v>
      </c>
      <c r="EH87" s="27">
        <v>4.7470124350764848</v>
      </c>
      <c r="EI87" s="27">
        <v>25.630562645000001</v>
      </c>
      <c r="EJ87" s="27">
        <v>14.891562519921136</v>
      </c>
      <c r="EK87" s="27">
        <v>10.863187530426957</v>
      </c>
      <c r="EL87" s="27">
        <v>4.3774112037405679</v>
      </c>
      <c r="EM87" s="27">
        <v>25.782561494999999</v>
      </c>
      <c r="EN87" s="27">
        <v>14.757761521517333</v>
      </c>
      <c r="EO87" s="27">
        <v>10.765581564936468</v>
      </c>
      <c r="EP87" s="27">
        <v>3.9831866764400452</v>
      </c>
      <c r="EQ87" s="27">
        <v>25.944299139999998</v>
      </c>
      <c r="ER87" s="27">
        <v>14.618316353846428</v>
      </c>
      <c r="ES87" s="27">
        <v>10.663858256546604</v>
      </c>
      <c r="ET87" s="27">
        <v>3.5848453282147048</v>
      </c>
      <c r="EU87" s="27">
        <v>26.080969104000001</v>
      </c>
      <c r="EV87" s="27">
        <v>14.462736369755184</v>
      </c>
      <c r="EW87" s="27">
        <v>10.550364824215169</v>
      </c>
      <c r="EX87" s="27">
        <v>3.2062531054377317</v>
      </c>
      <c r="EY87" s="27">
        <v>26.226886870999998</v>
      </c>
      <c r="EZ87" s="27">
        <v>14.310752700167273</v>
      </c>
      <c r="FA87" s="27">
        <v>10.439494853244206</v>
      </c>
      <c r="FB87" s="27">
        <v>2.7546402961080254</v>
      </c>
      <c r="FC87" s="27">
        <v>26.758357240999999</v>
      </c>
      <c r="FD87" s="27">
        <v>13.664083066815671</v>
      </c>
      <c r="FE87" s="27">
        <v>9.9677583589754963</v>
      </c>
      <c r="FF87" s="27">
        <v>1.1300878823898657</v>
      </c>
      <c r="FG87" s="27">
        <v>27.143716738999998</v>
      </c>
      <c r="FH87" s="27">
        <v>13.368742860474475</v>
      </c>
      <c r="FI87" s="27">
        <v>9.7523117903251322</v>
      </c>
      <c r="FJ87" s="27">
        <v>0.16835678933798093</v>
      </c>
      <c r="FK87" s="27">
        <v>27.384621946999999</v>
      </c>
      <c r="FL87" s="27">
        <v>13.472080762400427</v>
      </c>
      <c r="FM87" s="27">
        <v>9.8276953510576437</v>
      </c>
      <c r="FN87" s="27">
        <v>-0.32565469999025254</v>
      </c>
      <c r="FO87" s="27">
        <v>27.535158827</v>
      </c>
      <c r="FP87" s="27">
        <v>13.156620634378463</v>
      </c>
      <c r="FQ87" s="27">
        <v>9.5975715796608707</v>
      </c>
      <c r="FR87" s="27">
        <v>-0.23764760933130447</v>
      </c>
      <c r="FS87" s="28">
        <v>25.096528290000002</v>
      </c>
      <c r="FT87" s="28">
        <v>16.321458126924178</v>
      </c>
      <c r="FU87" s="28">
        <v>11.906276468006757</v>
      </c>
      <c r="FV87" s="28">
        <v>5.7163475298704665</v>
      </c>
      <c r="FW87" s="28">
        <v>25.190734554999999</v>
      </c>
      <c r="FX87" s="28">
        <v>16.110488187800392</v>
      </c>
      <c r="FY87" s="28">
        <v>11.752376834646014</v>
      </c>
      <c r="FZ87" s="28">
        <v>5.3218125240216718</v>
      </c>
      <c r="GA87" s="28">
        <v>25.295550382000002</v>
      </c>
      <c r="GB87" s="28">
        <v>15.974610318125267</v>
      </c>
      <c r="GC87" s="28">
        <v>11.653255820478348</v>
      </c>
      <c r="GD87" s="28">
        <v>5.1840484382984435</v>
      </c>
      <c r="GE87" s="28">
        <v>25.440154213</v>
      </c>
      <c r="GF87" s="28">
        <v>15.74253621360884</v>
      </c>
      <c r="GG87" s="28">
        <v>11.483960992286525</v>
      </c>
      <c r="GH87" s="28">
        <v>4.7913176661000705</v>
      </c>
      <c r="GI87" s="28">
        <v>25.623727198000001</v>
      </c>
      <c r="GJ87" s="28">
        <v>15.545015301648498</v>
      </c>
      <c r="GK87" s="28">
        <v>11.339872236997364</v>
      </c>
      <c r="GL87" s="28">
        <v>4.6383931515715098</v>
      </c>
      <c r="GM87" s="28">
        <v>25.776029313999999</v>
      </c>
      <c r="GN87" s="28">
        <v>15.377866442475046</v>
      </c>
      <c r="GO87" s="28">
        <v>11.217939471361179</v>
      </c>
      <c r="GP87" s="28">
        <v>4.2093032897318423</v>
      </c>
      <c r="GQ87" s="28">
        <v>25.952652219000001</v>
      </c>
      <c r="GR87" s="28">
        <v>15.140803989713836</v>
      </c>
      <c r="GS87" s="28">
        <v>11.045005712575092</v>
      </c>
      <c r="GT87" s="28">
        <v>3.7025911903062614</v>
      </c>
      <c r="GU87" s="28">
        <v>26.149985337</v>
      </c>
      <c r="GV87" s="28">
        <v>14.93921534743955</v>
      </c>
      <c r="GW87" s="28">
        <v>10.897949604654904</v>
      </c>
      <c r="GX87" s="28">
        <v>3.1864943843568518</v>
      </c>
      <c r="GY87" s="28">
        <v>26.365450955</v>
      </c>
      <c r="GZ87" s="28">
        <v>14.653603641115865</v>
      </c>
      <c r="HA87" s="28">
        <v>10.68959984132222</v>
      </c>
      <c r="HB87" s="28">
        <v>2.7349620593899999</v>
      </c>
      <c r="HC87" s="28">
        <v>26.602639487000001</v>
      </c>
      <c r="HD87" s="28">
        <v>14.473119164234214</v>
      </c>
      <c r="HE87" s="28">
        <v>10.557938928233112</v>
      </c>
      <c r="HF87" s="28">
        <v>2.2655616311342541</v>
      </c>
      <c r="HG87" s="28">
        <v>27.343989377</v>
      </c>
      <c r="HH87" s="28">
        <v>13.45766090866652</v>
      </c>
      <c r="HI87" s="28">
        <v>9.8171762685192459</v>
      </c>
      <c r="HJ87" s="28">
        <v>-0.26292328150452349</v>
      </c>
      <c r="HK87" s="28">
        <v>27.972271142</v>
      </c>
      <c r="HL87" s="28">
        <v>12.213205613949047</v>
      </c>
      <c r="HM87" s="28">
        <v>8.9093634569580686</v>
      </c>
      <c r="HN87" s="28">
        <v>-5.1124909020763418</v>
      </c>
      <c r="HO87" s="28">
        <v>28.253688508</v>
      </c>
      <c r="HP87" s="28">
        <v>11.464516417272927</v>
      </c>
      <c r="HQ87" s="28">
        <v>8.3632051116120181</v>
      </c>
      <c r="HR87" s="28">
        <v>-8.7979762944605433</v>
      </c>
      <c r="HS87" s="28">
        <v>28.384339308999998</v>
      </c>
      <c r="HT87" s="28">
        <v>10.790534031454854</v>
      </c>
      <c r="HU87" s="28">
        <v>7.871544344680955</v>
      </c>
      <c r="HV87" s="28">
        <v>-11.099862413063533</v>
      </c>
      <c r="HW87" s="29">
        <v>25.082449513</v>
      </c>
      <c r="HX87" s="29">
        <v>16.327462429675347</v>
      </c>
      <c r="HY87" s="29">
        <v>11.9106565232688</v>
      </c>
      <c r="HZ87" s="29">
        <v>5.7394756242910816</v>
      </c>
      <c r="IA87" s="29">
        <v>25.172349884999999</v>
      </c>
      <c r="IB87" s="29">
        <v>16.156351675293564</v>
      </c>
      <c r="IC87" s="29">
        <v>11.785833610237646</v>
      </c>
      <c r="ID87" s="29">
        <v>5.3482537167796345</v>
      </c>
      <c r="IE87" s="29">
        <v>25.276193247000002</v>
      </c>
      <c r="IF87" s="29">
        <v>15.996492523382365</v>
      </c>
      <c r="IG87" s="29">
        <v>11.669218584558287</v>
      </c>
      <c r="IH87" s="29">
        <v>5.2272111976730802</v>
      </c>
      <c r="II87" s="29">
        <v>25.423518010999999</v>
      </c>
      <c r="IJ87" s="29">
        <v>15.767163983018422</v>
      </c>
      <c r="IK87" s="29">
        <v>11.501926607190569</v>
      </c>
      <c r="IL87" s="29">
        <v>4.8624986007619349</v>
      </c>
      <c r="IM87" s="29">
        <v>25.570355476</v>
      </c>
      <c r="IN87" s="29">
        <v>15.57552314046433</v>
      </c>
      <c r="IO87" s="29">
        <v>11.362127280667972</v>
      </c>
      <c r="IP87" s="29">
        <v>4.7133017074378607</v>
      </c>
      <c r="IQ87" s="29">
        <v>25.700158635000001</v>
      </c>
      <c r="IR87" s="29">
        <v>15.350931414659598</v>
      </c>
      <c r="IS87" s="29">
        <v>11.198290743572873</v>
      </c>
      <c r="IT87" s="29">
        <v>4.317409243821885</v>
      </c>
      <c r="IU87" s="29">
        <v>25.853693399000001</v>
      </c>
      <c r="IV87" s="29">
        <v>15.165098173617897</v>
      </c>
      <c r="IW87" s="29">
        <v>11.062727981497204</v>
      </c>
      <c r="IX87" s="29">
        <v>3.8782451893247867</v>
      </c>
      <c r="IY87" s="29">
        <v>26.019806166000002</v>
      </c>
      <c r="IZ87" s="29">
        <v>15.003385993194275</v>
      </c>
      <c r="JA87" s="29">
        <v>10.944761197316831</v>
      </c>
      <c r="JB87" s="29">
        <v>3.4396689852160875</v>
      </c>
      <c r="JC87" s="29">
        <v>26.204420573</v>
      </c>
      <c r="JD87" s="29">
        <v>14.796787491144759</v>
      </c>
      <c r="JE87" s="29">
        <v>10.794050466440412</v>
      </c>
      <c r="JF87" s="29">
        <v>2.9517686701352019</v>
      </c>
      <c r="JG87" s="29">
        <v>26.440946828999998</v>
      </c>
      <c r="JH87" s="29">
        <v>14.448981878457163</v>
      </c>
      <c r="JI87" s="29">
        <v>10.540331114310238</v>
      </c>
      <c r="JJ87" s="29">
        <v>1.7026128424632034</v>
      </c>
      <c r="JK87" s="29">
        <v>27.202540333999998</v>
      </c>
      <c r="JL87" s="29">
        <v>13.129562197697677</v>
      </c>
      <c r="JM87" s="29">
        <v>9.5778328268234603</v>
      </c>
      <c r="JN87" s="29">
        <v>-3.9627041351489147</v>
      </c>
      <c r="JO87" s="29">
        <v>27.65011771</v>
      </c>
      <c r="JP87" s="29">
        <v>11.760612782730313</v>
      </c>
      <c r="JQ87" s="29">
        <v>8.5792032878100155</v>
      </c>
      <c r="JR87" s="29">
        <v>-8.2964024495327919</v>
      </c>
      <c r="JS87" s="29">
        <v>27.766497835999999</v>
      </c>
      <c r="JT87" s="29">
        <v>11.125479337607624</v>
      </c>
      <c r="JU87" s="29">
        <v>8.1158822822416585</v>
      </c>
      <c r="JV87" s="29">
        <v>-10.767942535425167</v>
      </c>
      <c r="JW87" s="29">
        <v>27.656339267</v>
      </c>
      <c r="JX87" s="29">
        <v>11.123514560301023</v>
      </c>
      <c r="JY87" s="29">
        <v>8.1144490045511155</v>
      </c>
      <c r="JZ87" s="29">
        <v>-9.8921929016480838</v>
      </c>
    </row>
    <row r="88" spans="1:286" ht="15" thickBot="1" x14ac:dyDescent="0.4">
      <c r="A88" s="2"/>
      <c r="B88" s="74" t="s">
        <v>449</v>
      </c>
      <c r="C88" s="74" t="s">
        <v>450</v>
      </c>
      <c r="D88" s="74" t="s">
        <v>859</v>
      </c>
      <c r="E88" s="87">
        <v>382184</v>
      </c>
      <c r="F88" s="84">
        <v>373490</v>
      </c>
      <c r="G88" s="22">
        <v>33.653220556473684</v>
      </c>
      <c r="H88" s="22">
        <v>5.8910661017862553</v>
      </c>
      <c r="I88" s="22">
        <v>4.2340252002168919</v>
      </c>
      <c r="J88" s="22">
        <v>16.960277832875267</v>
      </c>
      <c r="K88" s="22">
        <v>33.794325059473685</v>
      </c>
      <c r="L88" s="22">
        <v>5.6820994015583057</v>
      </c>
      <c r="M88" s="22">
        <v>4.0838367182877837</v>
      </c>
      <c r="N88" s="22">
        <v>15.796271412515733</v>
      </c>
      <c r="O88" s="22">
        <v>33.820659677178632</v>
      </c>
      <c r="P88" s="22">
        <v>5.5683137390226625</v>
      </c>
      <c r="Q88" s="22">
        <v>4.0020567222267633</v>
      </c>
      <c r="R88" s="22">
        <v>15.366133065316717</v>
      </c>
      <c r="S88" s="22">
        <v>32.995895501848167</v>
      </c>
      <c r="T88" s="22">
        <v>5.4325226062422081</v>
      </c>
      <c r="U88" s="22">
        <v>3.9044609614214125</v>
      </c>
      <c r="V88" s="22">
        <v>14.88844454978577</v>
      </c>
      <c r="W88" s="22">
        <v>31.863662365246249</v>
      </c>
      <c r="X88" s="22">
        <v>5.2461090533873715</v>
      </c>
      <c r="Y88" s="22">
        <v>3.7704818705723011</v>
      </c>
      <c r="Z88" s="22">
        <v>14.336916028674132</v>
      </c>
      <c r="AA88" s="22">
        <v>30.751746560887</v>
      </c>
      <c r="AB88" s="22">
        <v>5.0630405943700589</v>
      </c>
      <c r="AC88" s="22">
        <v>3.6389069645278509</v>
      </c>
      <c r="AD88" s="22">
        <v>13.700401586470143</v>
      </c>
      <c r="AE88" s="22">
        <v>29.478168532526759</v>
      </c>
      <c r="AF88" s="22">
        <v>4.8533556828181714</v>
      </c>
      <c r="AG88" s="22">
        <v>3.4882022899789185</v>
      </c>
      <c r="AH88" s="22">
        <v>12.924132442197983</v>
      </c>
      <c r="AI88" s="22">
        <v>28.427284400708018</v>
      </c>
      <c r="AJ88" s="22">
        <v>4.6803356233284452</v>
      </c>
      <c r="AK88" s="22">
        <v>3.3638493665241302</v>
      </c>
      <c r="AL88" s="22">
        <v>12.382452322313171</v>
      </c>
      <c r="AM88" s="22">
        <v>24.896271489616247</v>
      </c>
      <c r="AN88" s="22">
        <v>4.0989812708949822</v>
      </c>
      <c r="AO88" s="22">
        <v>2.9460185467829119</v>
      </c>
      <c r="AP88" s="22">
        <v>9.3169538425870861</v>
      </c>
      <c r="AQ88" s="22">
        <v>23.688684953138104</v>
      </c>
      <c r="AR88" s="22">
        <v>3.9001613553074881</v>
      </c>
      <c r="AS88" s="22">
        <v>2.8031227587612499</v>
      </c>
      <c r="AT88" s="22">
        <v>8.6079711174606004</v>
      </c>
      <c r="AU88" s="22">
        <v>18.356082402816671</v>
      </c>
      <c r="AV88" s="22">
        <v>3.0221890055919487</v>
      </c>
      <c r="AW88" s="22">
        <v>2.1721067440772397</v>
      </c>
      <c r="AX88" s="22">
        <v>5.3845505830485898</v>
      </c>
      <c r="AY88" s="22">
        <v>17.899002184217665</v>
      </c>
      <c r="AZ88" s="22">
        <v>2.9469342327591832</v>
      </c>
      <c r="BA88" s="22">
        <v>2.1180196571043211</v>
      </c>
      <c r="BB88" s="22">
        <v>3.4979102339545136</v>
      </c>
      <c r="BC88" s="22">
        <v>30.610819967145403</v>
      </c>
      <c r="BD88" s="22">
        <v>5.0398381052520094</v>
      </c>
      <c r="BE88" s="22">
        <v>3.6222308787504747</v>
      </c>
      <c r="BF88" s="22">
        <v>3.1665149733740918</v>
      </c>
      <c r="BG88" s="22">
        <v>39.952430547995576</v>
      </c>
      <c r="BH88" s="22">
        <v>6.5778630591841569</v>
      </c>
      <c r="BI88" s="22">
        <v>4.7276396962710576</v>
      </c>
      <c r="BJ88" s="22">
        <v>3.4400124833554031</v>
      </c>
      <c r="BK88" s="25">
        <v>33.572502721473683</v>
      </c>
      <c r="BL88" s="25">
        <v>5.9922949208174439</v>
      </c>
      <c r="BM88" s="25">
        <v>4.3067803456117622</v>
      </c>
      <c r="BN88" s="25">
        <v>17.565707519610349</v>
      </c>
      <c r="BO88" s="25">
        <v>33.646720116473688</v>
      </c>
      <c r="BP88" s="25">
        <v>5.8717906648804439</v>
      </c>
      <c r="BQ88" s="25">
        <v>4.2201715641866233</v>
      </c>
      <c r="BR88" s="25">
        <v>16.946731992637265</v>
      </c>
      <c r="BS88" s="25">
        <v>33.756715920473681</v>
      </c>
      <c r="BT88" s="25">
        <v>5.756480670626499</v>
      </c>
      <c r="BU88" s="25">
        <v>4.1372960009061455</v>
      </c>
      <c r="BV88" s="25">
        <v>16.45189076323032</v>
      </c>
      <c r="BW88" s="25">
        <v>33.871709472473682</v>
      </c>
      <c r="BX88" s="25">
        <v>5.6350088240927825</v>
      </c>
      <c r="BY88" s="25">
        <v>4.0499917930676546</v>
      </c>
      <c r="BZ88" s="25">
        <v>15.973255152470244</v>
      </c>
      <c r="CA88" s="25">
        <v>33.436296867993931</v>
      </c>
      <c r="CB88" s="25">
        <v>5.5050313331919831</v>
      </c>
      <c r="CC88" s="25">
        <v>3.9565744111496217</v>
      </c>
      <c r="CD88" s="25">
        <v>15.463931918892477</v>
      </c>
      <c r="CE88" s="25">
        <v>32.629709011276582</v>
      </c>
      <c r="CF88" s="25">
        <v>5.3722327926798146</v>
      </c>
      <c r="CG88" s="25">
        <v>3.8611294853304976</v>
      </c>
      <c r="CH88" s="25">
        <v>14.894365060981777</v>
      </c>
      <c r="CI88" s="25">
        <v>31.699328532119125</v>
      </c>
      <c r="CJ88" s="25">
        <v>5.2190527407807465</v>
      </c>
      <c r="CK88" s="25">
        <v>3.7510359659733594</v>
      </c>
      <c r="CL88" s="25">
        <v>14.173782444692836</v>
      </c>
      <c r="CM88" s="25">
        <v>30.981172486203398</v>
      </c>
      <c r="CN88" s="25">
        <v>5.1008138236394256</v>
      </c>
      <c r="CO88" s="25">
        <v>3.6660553281443402</v>
      </c>
      <c r="CP88" s="25">
        <v>13.661400835019293</v>
      </c>
      <c r="CQ88" s="25">
        <v>30.177503236623028</v>
      </c>
      <c r="CR88" s="25">
        <v>4.9684958095384744</v>
      </c>
      <c r="CS88" s="25">
        <v>3.5709557661183413</v>
      </c>
      <c r="CT88" s="25">
        <v>13.038856322305765</v>
      </c>
      <c r="CU88" s="25">
        <v>29.388089496731759</v>
      </c>
      <c r="CV88" s="25">
        <v>4.8385248564119765</v>
      </c>
      <c r="CW88" s="25">
        <v>3.4775430830274248</v>
      </c>
      <c r="CX88" s="25">
        <v>12.424286618117684</v>
      </c>
      <c r="CY88" s="25">
        <v>27.082489130915146</v>
      </c>
      <c r="CZ88" s="25">
        <v>4.4589253359941265</v>
      </c>
      <c r="DA88" s="25">
        <v>3.2047174335321511</v>
      </c>
      <c r="DB88" s="25">
        <v>10.519001646290327</v>
      </c>
      <c r="DC88" s="25">
        <v>27.193932272816788</v>
      </c>
      <c r="DD88" s="25">
        <v>4.477273599573075</v>
      </c>
      <c r="DE88" s="25">
        <v>3.2179046918367105</v>
      </c>
      <c r="DF88" s="25">
        <v>9.0366309187386875</v>
      </c>
      <c r="DG88" s="25">
        <v>35.672789122473688</v>
      </c>
      <c r="DH88" s="25">
        <v>6.2640277030243263</v>
      </c>
      <c r="DI88" s="25">
        <v>4.5020800464995396</v>
      </c>
      <c r="DJ88" s="25">
        <v>8.1988874841039845</v>
      </c>
      <c r="DK88" s="25">
        <v>35.802883463473684</v>
      </c>
      <c r="DL88" s="25">
        <v>7.6536904709123545</v>
      </c>
      <c r="DM88" s="25">
        <v>5.5008580397148936</v>
      </c>
      <c r="DN88" s="25">
        <v>7.7754071568259278</v>
      </c>
      <c r="DO88" s="27">
        <v>33.653238917473686</v>
      </c>
      <c r="DP88" s="27">
        <v>5.9892839081774643</v>
      </c>
      <c r="DQ88" s="27">
        <v>4.3046162715417084</v>
      </c>
      <c r="DR88" s="27">
        <v>16.967636053839527</v>
      </c>
      <c r="DS88" s="27">
        <v>33.794380128473684</v>
      </c>
      <c r="DT88" s="27">
        <v>5.8592449615499698</v>
      </c>
      <c r="DU88" s="27">
        <v>4.2111547201828596</v>
      </c>
      <c r="DV88" s="27">
        <v>15.825236545405513</v>
      </c>
      <c r="DW88" s="27">
        <v>33.863538204473684</v>
      </c>
      <c r="DX88" s="27">
        <v>5.7217070369545588</v>
      </c>
      <c r="DY88" s="27">
        <v>4.1123035057064294</v>
      </c>
      <c r="DZ88" s="27">
        <v>15.415024168688074</v>
      </c>
      <c r="EA88" s="27">
        <v>33.84997124550619</v>
      </c>
      <c r="EB88" s="27">
        <v>5.5731396652520306</v>
      </c>
      <c r="EC88" s="27">
        <v>4.0055252104284724</v>
      </c>
      <c r="ED88" s="27">
        <v>14.953893011843363</v>
      </c>
      <c r="EE88" s="27">
        <v>32.883495752941442</v>
      </c>
      <c r="EF88" s="27">
        <v>5.4140168446138404</v>
      </c>
      <c r="EG88" s="27">
        <v>3.8911605061676586</v>
      </c>
      <c r="EH88" s="27">
        <v>14.424608385235057</v>
      </c>
      <c r="EI88" s="27">
        <v>31.890652993410338</v>
      </c>
      <c r="EJ88" s="27">
        <v>5.2505528545156022</v>
      </c>
      <c r="EK88" s="27">
        <v>3.7736757179399238</v>
      </c>
      <c r="EL88" s="27">
        <v>13.811266012191588</v>
      </c>
      <c r="EM88" s="27">
        <v>30.7807062123671</v>
      </c>
      <c r="EN88" s="27">
        <v>5.0678085801738009</v>
      </c>
      <c r="EO88" s="27">
        <v>3.6423338098048363</v>
      </c>
      <c r="EP88" s="27">
        <v>13.058512143784426</v>
      </c>
      <c r="EQ88" s="27">
        <v>29.729569555385989</v>
      </c>
      <c r="ER88" s="27">
        <v>4.894746944341553</v>
      </c>
      <c r="ES88" s="27">
        <v>3.517951004614055</v>
      </c>
      <c r="ET88" s="27">
        <v>12.53616691117789</v>
      </c>
      <c r="EU88" s="27">
        <v>28.589483082132571</v>
      </c>
      <c r="EV88" s="27">
        <v>4.7070403994874139</v>
      </c>
      <c r="EW88" s="27">
        <v>3.3830426149565218</v>
      </c>
      <c r="EX88" s="27">
        <v>9.5039524202157892</v>
      </c>
      <c r="EY88" s="27">
        <v>27.456047990229845</v>
      </c>
      <c r="EZ88" s="27">
        <v>4.5204289538570048</v>
      </c>
      <c r="FA88" s="27">
        <v>3.2489212946731727</v>
      </c>
      <c r="FB88" s="27">
        <v>8.8702475315769327</v>
      </c>
      <c r="FC88" s="27">
        <v>24.371693256115961</v>
      </c>
      <c r="FD88" s="27">
        <v>4.0126134645696991</v>
      </c>
      <c r="FE88" s="27">
        <v>2.8839443038274952</v>
      </c>
      <c r="FF88" s="27">
        <v>5.9117958976410847</v>
      </c>
      <c r="FG88" s="27">
        <v>24.635822587783704</v>
      </c>
      <c r="FH88" s="27">
        <v>4.0561003450871951</v>
      </c>
      <c r="FI88" s="27">
        <v>2.9151991810956468</v>
      </c>
      <c r="FJ88" s="27">
        <v>4.2131682258265677</v>
      </c>
      <c r="FK88" s="27">
        <v>38.851571762813883</v>
      </c>
      <c r="FL88" s="27">
        <v>6.3966150540665234</v>
      </c>
      <c r="FM88" s="27">
        <v>4.5973731862883556</v>
      </c>
      <c r="FN88" s="27">
        <v>3.9608500362324612</v>
      </c>
      <c r="FO88" s="27">
        <v>39.931459149473682</v>
      </c>
      <c r="FP88" s="27">
        <v>7.7521190663480484</v>
      </c>
      <c r="FQ88" s="27">
        <v>5.5716006092763379</v>
      </c>
      <c r="FR88" s="27">
        <v>4.248764206940475</v>
      </c>
      <c r="FS88" s="28">
        <v>33.648031646473683</v>
      </c>
      <c r="FT88" s="28">
        <v>5.8968708234454708</v>
      </c>
      <c r="FU88" s="28">
        <v>4.2381971679661437</v>
      </c>
      <c r="FV88" s="28">
        <v>17.007590580292309</v>
      </c>
      <c r="FW88" s="28">
        <v>33.793101974473686</v>
      </c>
      <c r="FX88" s="28">
        <v>5.6910196517916845</v>
      </c>
      <c r="FY88" s="28">
        <v>4.090247877766866</v>
      </c>
      <c r="FZ88" s="28">
        <v>15.893862414815139</v>
      </c>
      <c r="GA88" s="28">
        <v>33.813070556017415</v>
      </c>
      <c r="GB88" s="28">
        <v>5.5670642480892374</v>
      </c>
      <c r="GC88" s="28">
        <v>4.0011586884909072</v>
      </c>
      <c r="GD88" s="28">
        <v>15.522185329238816</v>
      </c>
      <c r="GE88" s="28">
        <v>32.953308779951406</v>
      </c>
      <c r="GF88" s="28">
        <v>5.4255110271984766</v>
      </c>
      <c r="GG88" s="28">
        <v>3.8994216015073437</v>
      </c>
      <c r="GH88" s="28">
        <v>15.103122911091702</v>
      </c>
      <c r="GI88" s="28">
        <v>31.834939234762071</v>
      </c>
      <c r="GJ88" s="28">
        <v>5.2413800089621763</v>
      </c>
      <c r="GK88" s="28">
        <v>3.7670830132308177</v>
      </c>
      <c r="GL88" s="28">
        <v>14.621317602454457</v>
      </c>
      <c r="GM88" s="28">
        <v>30.696053167798407</v>
      </c>
      <c r="GN88" s="28">
        <v>5.0538711018507501</v>
      </c>
      <c r="GO88" s="28">
        <v>3.6323166697103839</v>
      </c>
      <c r="GP88" s="28">
        <v>14.056337958501206</v>
      </c>
      <c r="GQ88" s="28">
        <v>29.35447183328505</v>
      </c>
      <c r="GR88" s="28">
        <v>4.8329899644544883</v>
      </c>
      <c r="GS88" s="28">
        <v>3.4735650471976491</v>
      </c>
      <c r="GT88" s="28">
        <v>13.329769273108159</v>
      </c>
      <c r="GU88" s="28">
        <v>28.255104969428547</v>
      </c>
      <c r="GV88" s="28">
        <v>4.6519875928073988</v>
      </c>
      <c r="GW88" s="28">
        <v>3.3434750788266565</v>
      </c>
      <c r="GX88" s="28">
        <v>12.84568892509575</v>
      </c>
      <c r="GY88" s="28">
        <v>24.723594084507347</v>
      </c>
      <c r="GZ88" s="28">
        <v>4.0705512527798868</v>
      </c>
      <c r="HA88" s="28">
        <v>2.9255853329872905</v>
      </c>
      <c r="HB88" s="28">
        <v>9.9348139798905351</v>
      </c>
      <c r="HC88" s="28">
        <v>23.550327904356614</v>
      </c>
      <c r="HD88" s="28">
        <v>3.8773819221747732</v>
      </c>
      <c r="HE88" s="28">
        <v>2.7867507316503466</v>
      </c>
      <c r="HF88" s="28">
        <v>9.4475769980691204</v>
      </c>
      <c r="HG88" s="28">
        <v>17.380372400295503</v>
      </c>
      <c r="HH88" s="28">
        <v>2.8615457933010138</v>
      </c>
      <c r="HI88" s="28">
        <v>2.0566493043996621</v>
      </c>
      <c r="HJ88" s="28">
        <v>6.2620348033693816</v>
      </c>
      <c r="HK88" s="28">
        <v>12.423341712164502</v>
      </c>
      <c r="HL88" s="28">
        <v>2.0454084870230353</v>
      </c>
      <c r="HM88" s="28">
        <v>1.4700753529428414</v>
      </c>
      <c r="HN88" s="28">
        <v>1.4657493473295702</v>
      </c>
      <c r="HO88" s="28">
        <v>22.675885859797663</v>
      </c>
      <c r="HP88" s="28">
        <v>3.7334117070112214</v>
      </c>
      <c r="HQ88" s="28">
        <v>2.6832765032932251</v>
      </c>
      <c r="HR88" s="28">
        <v>-0.47470704463277258</v>
      </c>
      <c r="HS88" s="28">
        <v>28.737103798454488</v>
      </c>
      <c r="HT88" s="28">
        <v>4.7313450248467577</v>
      </c>
      <c r="HU88" s="28">
        <v>3.4005108277511615</v>
      </c>
      <c r="HV88" s="28">
        <v>-1.6255977145992446</v>
      </c>
      <c r="HW88" s="29">
        <v>33.663514043473683</v>
      </c>
      <c r="HX88" s="29">
        <v>5.8665692241222986</v>
      </c>
      <c r="HY88" s="29">
        <v>4.2164188119055517</v>
      </c>
      <c r="HZ88" s="29">
        <v>16.816809878052407</v>
      </c>
      <c r="IA88" s="29">
        <v>33.834821448473683</v>
      </c>
      <c r="IB88" s="29">
        <v>5.6191562077011383</v>
      </c>
      <c r="IC88" s="29">
        <v>4.0385982055349601</v>
      </c>
      <c r="ID88" s="29">
        <v>15.50874366142175</v>
      </c>
      <c r="IE88" s="29">
        <v>33.278971961604398</v>
      </c>
      <c r="IF88" s="29">
        <v>5.4791289869308191</v>
      </c>
      <c r="IG88" s="29">
        <v>3.9379578848843231</v>
      </c>
      <c r="IH88" s="29">
        <v>15.158710983289406</v>
      </c>
      <c r="II88" s="29">
        <v>32.329898277698803</v>
      </c>
      <c r="IJ88" s="29">
        <v>5.3228712414025017</v>
      </c>
      <c r="IK88" s="29">
        <v>3.8256523665172204</v>
      </c>
      <c r="IL88" s="29">
        <v>14.797641385557281</v>
      </c>
      <c r="IM88" s="29">
        <v>31.067115962473988</v>
      </c>
      <c r="IN88" s="29">
        <v>5.11496376170287</v>
      </c>
      <c r="IO88" s="29">
        <v>3.6762251672374653</v>
      </c>
      <c r="IP88" s="29">
        <v>14.352534980530152</v>
      </c>
      <c r="IQ88" s="29">
        <v>29.857896572490016</v>
      </c>
      <c r="IR88" s="29">
        <v>4.9158750092358732</v>
      </c>
      <c r="IS88" s="29">
        <v>3.5331361608572092</v>
      </c>
      <c r="IT88" s="29">
        <v>13.85526981873609</v>
      </c>
      <c r="IU88" s="29">
        <v>28.520118194219034</v>
      </c>
      <c r="IV88" s="29">
        <v>4.6956199995880192</v>
      </c>
      <c r="IW88" s="29">
        <v>3.3748345486854729</v>
      </c>
      <c r="IX88" s="29">
        <v>13.206013692537965</v>
      </c>
      <c r="IY88" s="29">
        <v>27.094197032686338</v>
      </c>
      <c r="IZ88" s="29">
        <v>4.4608529527499776</v>
      </c>
      <c r="JA88" s="29">
        <v>3.2061028496486261</v>
      </c>
      <c r="JB88" s="29">
        <v>12.260893088816658</v>
      </c>
      <c r="JC88" s="29">
        <v>23.645095226385777</v>
      </c>
      <c r="JD88" s="29">
        <v>3.8929846391620311</v>
      </c>
      <c r="JE88" s="29">
        <v>2.797964711560684</v>
      </c>
      <c r="JF88" s="29">
        <v>9.3976156629767296</v>
      </c>
      <c r="JG88" s="29">
        <v>22.258634144772007</v>
      </c>
      <c r="JH88" s="29">
        <v>3.6647143936061872</v>
      </c>
      <c r="JI88" s="29">
        <v>2.6339023915249129</v>
      </c>
      <c r="JJ88" s="29">
        <v>8.5385800037211652</v>
      </c>
      <c r="JK88" s="29">
        <v>23.187390170163148</v>
      </c>
      <c r="JL88" s="29">
        <v>3.8176269915788179</v>
      </c>
      <c r="JM88" s="29">
        <v>2.7438036864790534</v>
      </c>
      <c r="JN88" s="29">
        <v>2.8736545925307553</v>
      </c>
      <c r="JO88" s="29">
        <v>18.183449667127789</v>
      </c>
      <c r="JP88" s="29">
        <v>2.9937663419562623</v>
      </c>
      <c r="JQ88" s="29">
        <v>2.1516788160907767</v>
      </c>
      <c r="JR88" s="29">
        <v>0.19312082120242025</v>
      </c>
      <c r="JS88" s="29">
        <v>33.589871975423002</v>
      </c>
      <c r="JT88" s="29">
        <v>5.5303163036458924</v>
      </c>
      <c r="JU88" s="29">
        <v>3.9747472172663501</v>
      </c>
      <c r="JV88" s="29">
        <v>-0.81511082882008168</v>
      </c>
      <c r="JW88" s="29">
        <v>31.123527343761488</v>
      </c>
      <c r="JX88" s="29">
        <v>5.1242514655045905</v>
      </c>
      <c r="JY88" s="29">
        <v>3.6829004228311364</v>
      </c>
      <c r="JZ88" s="29">
        <v>4.2464673279134502E-2</v>
      </c>
    </row>
    <row r="89" spans="1:286" ht="15" thickBot="1" x14ac:dyDescent="0.4">
      <c r="A89" s="2"/>
      <c r="B89" s="74" t="s">
        <v>560</v>
      </c>
      <c r="C89" s="74" t="s">
        <v>561</v>
      </c>
      <c r="D89" s="74" t="s">
        <v>859</v>
      </c>
      <c r="E89" s="87">
        <v>381030</v>
      </c>
      <c r="F89" s="84">
        <v>396165</v>
      </c>
      <c r="G89" s="22">
        <v>25.145717179999998</v>
      </c>
      <c r="H89" s="22">
        <v>8.51100976405918</v>
      </c>
      <c r="I89" s="22">
        <v>6.2086631283041074</v>
      </c>
      <c r="J89" s="22">
        <v>10.1570840382781</v>
      </c>
      <c r="K89" s="22">
        <v>25.253724753</v>
      </c>
      <c r="L89" s="22">
        <v>8.2301245135698924</v>
      </c>
      <c r="M89" s="22">
        <v>6.0037612486985124</v>
      </c>
      <c r="N89" s="22">
        <v>8.5949982067584596</v>
      </c>
      <c r="O89" s="22">
        <v>25.255019105999999</v>
      </c>
      <c r="P89" s="22">
        <v>8.1398450642690499</v>
      </c>
      <c r="Q89" s="22">
        <v>5.9379036473496427</v>
      </c>
      <c r="R89" s="22">
        <v>8.2005735526273256</v>
      </c>
      <c r="S89" s="22">
        <v>25.286753803</v>
      </c>
      <c r="T89" s="22">
        <v>8.083213448235135</v>
      </c>
      <c r="U89" s="22">
        <v>5.8965916719068661</v>
      </c>
      <c r="V89" s="22">
        <v>8.1079070615363182</v>
      </c>
      <c r="W89" s="22">
        <v>25.334925116000001</v>
      </c>
      <c r="X89" s="22">
        <v>8.0008540638202099</v>
      </c>
      <c r="Y89" s="22">
        <v>5.8365116476251302</v>
      </c>
      <c r="Z89" s="22">
        <v>7.9834787581208655</v>
      </c>
      <c r="AA89" s="22">
        <v>25.401816320000002</v>
      </c>
      <c r="AB89" s="22">
        <v>7.9018947277403333</v>
      </c>
      <c r="AC89" s="22">
        <v>5.7643221897167241</v>
      </c>
      <c r="AD89" s="22">
        <v>7.7607055431937422</v>
      </c>
      <c r="AE89" s="22">
        <v>25.469844548000001</v>
      </c>
      <c r="AF89" s="22">
        <v>7.8330396014258286</v>
      </c>
      <c r="AG89" s="22">
        <v>5.7140933337061419</v>
      </c>
      <c r="AH89" s="22">
        <v>7.6139837555127698</v>
      </c>
      <c r="AI89" s="22">
        <v>25.538488143999999</v>
      </c>
      <c r="AJ89" s="22">
        <v>7.7922779771595634</v>
      </c>
      <c r="AK89" s="22">
        <v>5.6843582963078241</v>
      </c>
      <c r="AL89" s="22">
        <v>7.495339724236139</v>
      </c>
      <c r="AM89" s="22">
        <v>25.607342406000001</v>
      </c>
      <c r="AN89" s="22">
        <v>7.7150316300254138</v>
      </c>
      <c r="AO89" s="22">
        <v>5.6280081615361262</v>
      </c>
      <c r="AP89" s="22">
        <v>7.3027479967321263</v>
      </c>
      <c r="AQ89" s="22">
        <v>25.677943449000001</v>
      </c>
      <c r="AR89" s="22">
        <v>7.6371780889766834</v>
      </c>
      <c r="AS89" s="22">
        <v>5.5712150872574018</v>
      </c>
      <c r="AT89" s="22">
        <v>7.1730175205798172</v>
      </c>
      <c r="AU89" s="22">
        <v>26.083456243000001</v>
      </c>
      <c r="AV89" s="22">
        <v>7.2063823015745605</v>
      </c>
      <c r="AW89" s="22">
        <v>5.256955558104111</v>
      </c>
      <c r="AX89" s="22">
        <v>6.429443735790624</v>
      </c>
      <c r="AY89" s="22">
        <v>26.637569369000001</v>
      </c>
      <c r="AZ89" s="22">
        <v>7.4281076203855747</v>
      </c>
      <c r="BA89" s="22">
        <v>5.4187010912048583</v>
      </c>
      <c r="BB89" s="22">
        <v>5.741712690964194</v>
      </c>
      <c r="BC89" s="22">
        <v>27.087338738</v>
      </c>
      <c r="BD89" s="22">
        <v>7.8861076859610169</v>
      </c>
      <c r="BE89" s="22">
        <v>5.7528057625338835</v>
      </c>
      <c r="BF89" s="22">
        <v>5.2716860721103842</v>
      </c>
      <c r="BG89" s="22">
        <v>27.574178790000001</v>
      </c>
      <c r="BH89" s="22">
        <v>8.0928588728783577</v>
      </c>
      <c r="BI89" s="22">
        <v>5.9036278748956228</v>
      </c>
      <c r="BJ89" s="22">
        <v>4.824008000368039</v>
      </c>
      <c r="BK89" s="25">
        <v>25.034554355000001</v>
      </c>
      <c r="BL89" s="25">
        <v>8.7276003094117733</v>
      </c>
      <c r="BM89" s="25">
        <v>6.366662915655847</v>
      </c>
      <c r="BN89" s="25">
        <v>11.018113572153361</v>
      </c>
      <c r="BO89" s="25">
        <v>25.047692081000001</v>
      </c>
      <c r="BP89" s="25">
        <v>8.60037893258629</v>
      </c>
      <c r="BQ89" s="25">
        <v>6.2738566925019272</v>
      </c>
      <c r="BR89" s="25">
        <v>10.293382680098532</v>
      </c>
      <c r="BS89" s="25">
        <v>25.094582472999999</v>
      </c>
      <c r="BT89" s="25">
        <v>8.5428710420828864</v>
      </c>
      <c r="BU89" s="25">
        <v>6.2319054870335941</v>
      </c>
      <c r="BV89" s="25">
        <v>10.038066724189713</v>
      </c>
      <c r="BW89" s="25">
        <v>25.159448992000002</v>
      </c>
      <c r="BX89" s="25">
        <v>8.5067032789628083</v>
      </c>
      <c r="BY89" s="25">
        <v>6.2055216073833659</v>
      </c>
      <c r="BZ89" s="25">
        <v>9.887494718995562</v>
      </c>
      <c r="CA89" s="25">
        <v>25.230161241000001</v>
      </c>
      <c r="CB89" s="25">
        <v>8.4613256006304436</v>
      </c>
      <c r="CC89" s="25">
        <v>6.1724192228108645</v>
      </c>
      <c r="CD89" s="25">
        <v>9.7299354893527994</v>
      </c>
      <c r="CE89" s="25">
        <v>25.305987841</v>
      </c>
      <c r="CF89" s="25">
        <v>8.4130407355389085</v>
      </c>
      <c r="CG89" s="25">
        <v>6.1371960859728709</v>
      </c>
      <c r="CH89" s="25">
        <v>9.5108542435836032</v>
      </c>
      <c r="CI89" s="25">
        <v>25.387038889999999</v>
      </c>
      <c r="CJ89" s="25">
        <v>8.3709996030023142</v>
      </c>
      <c r="CK89" s="25">
        <v>6.1065276651053093</v>
      </c>
      <c r="CL89" s="25">
        <v>9.3481904288455393</v>
      </c>
      <c r="CM89" s="25">
        <v>25.471188325</v>
      </c>
      <c r="CN89" s="25">
        <v>8.3334847668743155</v>
      </c>
      <c r="CO89" s="25">
        <v>6.0791611144504314</v>
      </c>
      <c r="CP89" s="25">
        <v>9.2047862458771785</v>
      </c>
      <c r="CQ89" s="25">
        <v>25.558588543999999</v>
      </c>
      <c r="CR89" s="25">
        <v>8.2840855348175957</v>
      </c>
      <c r="CS89" s="25">
        <v>6.0431250624261166</v>
      </c>
      <c r="CT89" s="25">
        <v>8.9914617197441462</v>
      </c>
      <c r="CU89" s="25">
        <v>25.647664772999999</v>
      </c>
      <c r="CV89" s="25">
        <v>8.2424967041668626</v>
      </c>
      <c r="CW89" s="25">
        <v>6.0127865894871153</v>
      </c>
      <c r="CX89" s="25">
        <v>8.8418681894325779</v>
      </c>
      <c r="CY89" s="25">
        <v>25.945037834000001</v>
      </c>
      <c r="CZ89" s="25">
        <v>8.1217288230897697</v>
      </c>
      <c r="DA89" s="25">
        <v>5.9246881016328192</v>
      </c>
      <c r="DB89" s="25">
        <v>8.2678510642761598</v>
      </c>
      <c r="DC89" s="25">
        <v>26.285299594999998</v>
      </c>
      <c r="DD89" s="25">
        <v>8.1784959873163086</v>
      </c>
      <c r="DE89" s="25">
        <v>5.9660989575949444</v>
      </c>
      <c r="DF89" s="25">
        <v>7.7459172038764059</v>
      </c>
      <c r="DG89" s="25">
        <v>26.63939366</v>
      </c>
      <c r="DH89" s="25">
        <v>8.5040025778471762</v>
      </c>
      <c r="DI89" s="25">
        <v>6.2035514835200365</v>
      </c>
      <c r="DJ89" s="25">
        <v>7.3008820155441647</v>
      </c>
      <c r="DK89" s="25">
        <v>26.926327094000001</v>
      </c>
      <c r="DL89" s="25">
        <v>8.6232136227229077</v>
      </c>
      <c r="DM89" s="25">
        <v>6.2905142810404993</v>
      </c>
      <c r="DN89" s="25">
        <v>6.9661736415819231</v>
      </c>
      <c r="DO89" s="27">
        <v>25.145901964</v>
      </c>
      <c r="DP89" s="27">
        <v>8.7272261898077019</v>
      </c>
      <c r="DQ89" s="27">
        <v>6.3663900006133582</v>
      </c>
      <c r="DR89" s="27">
        <v>10.159641695456447</v>
      </c>
      <c r="DS89" s="27">
        <v>25.254278879000001</v>
      </c>
      <c r="DT89" s="27">
        <v>8.5990635880212523</v>
      </c>
      <c r="DU89" s="27">
        <v>6.272897166954623</v>
      </c>
      <c r="DV89" s="27">
        <v>8.6004158316765587</v>
      </c>
      <c r="DW89" s="27">
        <v>25.25612331</v>
      </c>
      <c r="DX89" s="27">
        <v>8.5395331853348271</v>
      </c>
      <c r="DY89" s="27">
        <v>6.2294705670072128</v>
      </c>
      <c r="DZ89" s="27">
        <v>8.2077133024920439</v>
      </c>
      <c r="EA89" s="27">
        <v>25.288581370999999</v>
      </c>
      <c r="EB89" s="27">
        <v>8.4987176755261995</v>
      </c>
      <c r="EC89" s="27">
        <v>6.1996962208559632</v>
      </c>
      <c r="ED89" s="27">
        <v>8.117366601181379</v>
      </c>
      <c r="EE89" s="27">
        <v>25.337492615999999</v>
      </c>
      <c r="EF89" s="27">
        <v>8.4468862716786468</v>
      </c>
      <c r="EG89" s="27">
        <v>6.1618859333721598</v>
      </c>
      <c r="EH89" s="27">
        <v>7.995692163045673</v>
      </c>
      <c r="EI89" s="27">
        <v>25.404981727999999</v>
      </c>
      <c r="EJ89" s="27">
        <v>8.3852254521147103</v>
      </c>
      <c r="EK89" s="27">
        <v>6.1169052239733448</v>
      </c>
      <c r="EL89" s="27">
        <v>7.7764357593449525</v>
      </c>
      <c r="EM89" s="27">
        <v>25.473607661999999</v>
      </c>
      <c r="EN89" s="27">
        <v>8.3222339413934474</v>
      </c>
      <c r="EO89" s="27">
        <v>6.0709537939018148</v>
      </c>
      <c r="EP89" s="27">
        <v>7.6329113267089355</v>
      </c>
      <c r="EQ89" s="27">
        <v>25.542869405000001</v>
      </c>
      <c r="ER89" s="27">
        <v>8.2906087222379483</v>
      </c>
      <c r="ES89" s="27">
        <v>6.0478836368301536</v>
      </c>
      <c r="ET89" s="27">
        <v>7.5173053861786627</v>
      </c>
      <c r="EU89" s="27">
        <v>25.611734803000001</v>
      </c>
      <c r="EV89" s="27">
        <v>8.2349163474954672</v>
      </c>
      <c r="EW89" s="27">
        <v>6.0072568248328864</v>
      </c>
      <c r="EX89" s="27">
        <v>7.3298775350204579</v>
      </c>
      <c r="EY89" s="27">
        <v>25.68017931</v>
      </c>
      <c r="EZ89" s="27">
        <v>8.1860904702274144</v>
      </c>
      <c r="FA89" s="27">
        <v>5.9716390271443691</v>
      </c>
      <c r="FB89" s="27">
        <v>7.2105741175786182</v>
      </c>
      <c r="FC89" s="27">
        <v>26.018874945</v>
      </c>
      <c r="FD89" s="27">
        <v>8.0114192292227511</v>
      </c>
      <c r="FE89" s="27">
        <v>5.8442187886927144</v>
      </c>
      <c r="FF89" s="27">
        <v>6.5459095648978671</v>
      </c>
      <c r="FG89" s="27">
        <v>26.358240004999999</v>
      </c>
      <c r="FH89" s="27">
        <v>8.1778768937735062</v>
      </c>
      <c r="FI89" s="27">
        <v>5.9656473374748016</v>
      </c>
      <c r="FJ89" s="27">
        <v>6.0657425047153772</v>
      </c>
      <c r="FK89" s="27">
        <v>26.700749678000001</v>
      </c>
      <c r="FL89" s="27">
        <v>8.7911223083108059</v>
      </c>
      <c r="FM89" s="27">
        <v>6.4130013294673356</v>
      </c>
      <c r="FN89" s="27">
        <v>5.695475685036401</v>
      </c>
      <c r="FO89" s="27">
        <v>26.983619532999999</v>
      </c>
      <c r="FP89" s="27">
        <v>9.0277001862114155</v>
      </c>
      <c r="FQ89" s="27">
        <v>6.5855815976391119</v>
      </c>
      <c r="FR89" s="27">
        <v>5.4350977914784622</v>
      </c>
      <c r="FS89" s="28">
        <v>25.137489054</v>
      </c>
      <c r="FT89" s="28">
        <v>8.5134053597221939</v>
      </c>
      <c r="FU89" s="28">
        <v>6.2104106819875833</v>
      </c>
      <c r="FV89" s="28">
        <v>10.173744575902328</v>
      </c>
      <c r="FW89" s="28">
        <v>25.237579416999999</v>
      </c>
      <c r="FX89" s="28">
        <v>8.230217417556819</v>
      </c>
      <c r="FY89" s="28">
        <v>6.0038290208635186</v>
      </c>
      <c r="FZ89" s="28">
        <v>8.6292721395849181</v>
      </c>
      <c r="GA89" s="28">
        <v>25.232933137</v>
      </c>
      <c r="GB89" s="28">
        <v>8.128504141864326</v>
      </c>
      <c r="GC89" s="28">
        <v>5.9296306023494463</v>
      </c>
      <c r="GD89" s="28">
        <v>8.2514030834886096</v>
      </c>
      <c r="GE89" s="28">
        <v>25.260920075999998</v>
      </c>
      <c r="GF89" s="28">
        <v>8.0822943623644186</v>
      </c>
      <c r="GG89" s="28">
        <v>5.8959212115601565</v>
      </c>
      <c r="GH89" s="28">
        <v>8.174752503519775</v>
      </c>
      <c r="GI89" s="28">
        <v>25.307862503999999</v>
      </c>
      <c r="GJ89" s="28">
        <v>7.9990922060680445</v>
      </c>
      <c r="GK89" s="28">
        <v>5.8352263969243996</v>
      </c>
      <c r="GL89" s="28">
        <v>8.0647550656533511</v>
      </c>
      <c r="GM89" s="28">
        <v>25.384347413</v>
      </c>
      <c r="GN89" s="28">
        <v>7.9084079608241442</v>
      </c>
      <c r="GO89" s="28">
        <v>5.7690735025708433</v>
      </c>
      <c r="GP89" s="28">
        <v>7.8486425927235164</v>
      </c>
      <c r="GQ89" s="28">
        <v>25.473266537000001</v>
      </c>
      <c r="GR89" s="28">
        <v>7.8511492428784351</v>
      </c>
      <c r="GS89" s="28">
        <v>5.7273040650142422</v>
      </c>
      <c r="GT89" s="28">
        <v>7.6956379293295161</v>
      </c>
      <c r="GU89" s="28">
        <v>25.572961057000001</v>
      </c>
      <c r="GV89" s="28">
        <v>7.7945143088449873</v>
      </c>
      <c r="GW89" s="28">
        <v>5.685989669137002</v>
      </c>
      <c r="GX89" s="28">
        <v>7.5633205398345371</v>
      </c>
      <c r="GY89" s="28">
        <v>25.682361401999998</v>
      </c>
      <c r="GZ89" s="28">
        <v>7.7110035785920275</v>
      </c>
      <c r="HA89" s="28">
        <v>5.625069754096037</v>
      </c>
      <c r="HB89" s="28">
        <v>7.3563942461763201</v>
      </c>
      <c r="HC89" s="28">
        <v>25.800721404000001</v>
      </c>
      <c r="HD89" s="28">
        <v>7.6427091941986536</v>
      </c>
      <c r="HE89" s="28">
        <v>5.5752499515099876</v>
      </c>
      <c r="HF89" s="28">
        <v>7.22177543241515</v>
      </c>
      <c r="HG89" s="28">
        <v>26.589182448999999</v>
      </c>
      <c r="HH89" s="28">
        <v>7.1655941333120321</v>
      </c>
      <c r="HI89" s="28">
        <v>5.2272011572300778</v>
      </c>
      <c r="HJ89" s="28">
        <v>6.0869506233345696</v>
      </c>
      <c r="HK89" s="28">
        <v>27.563646562999999</v>
      </c>
      <c r="HL89" s="28">
        <v>7.0416535787461232</v>
      </c>
      <c r="HM89" s="28">
        <v>5.136788248237254</v>
      </c>
      <c r="HN89" s="28">
        <v>4.3343131394365528</v>
      </c>
      <c r="HO89" s="28">
        <v>28.193430488000001</v>
      </c>
      <c r="HP89" s="28">
        <v>7.2785554274223347</v>
      </c>
      <c r="HQ89" s="28">
        <v>5.3096048485793474</v>
      </c>
      <c r="HR89" s="28">
        <v>3.0915962163897177</v>
      </c>
      <c r="HS89" s="28">
        <v>28.452330956000001</v>
      </c>
      <c r="HT89" s="28">
        <v>7.3205911635093752</v>
      </c>
      <c r="HU89" s="28">
        <v>5.3402693328120927</v>
      </c>
      <c r="HV89" s="28">
        <v>2.2023788040877648</v>
      </c>
      <c r="HW89" s="29">
        <v>25.137957255</v>
      </c>
      <c r="HX89" s="29">
        <v>8.5132388700864219</v>
      </c>
      <c r="HY89" s="29">
        <v>6.2102892301162393</v>
      </c>
      <c r="HZ89" s="29">
        <v>10.167536001303155</v>
      </c>
      <c r="IA89" s="29">
        <v>25.242033374999998</v>
      </c>
      <c r="IB89" s="29">
        <v>8.2341623033181861</v>
      </c>
      <c r="IC89" s="29">
        <v>6.0067067601037438</v>
      </c>
      <c r="ID89" s="29">
        <v>8.6097012677208618</v>
      </c>
      <c r="IE89" s="29">
        <v>25.241019757</v>
      </c>
      <c r="IF89" s="29">
        <v>8.1278014417145812</v>
      </c>
      <c r="IG89" s="29">
        <v>5.9291179923735546</v>
      </c>
      <c r="IH89" s="29">
        <v>8.2270713757674852</v>
      </c>
      <c r="II89" s="29">
        <v>25.271077715000001</v>
      </c>
      <c r="IJ89" s="29">
        <v>8.077555847352901</v>
      </c>
      <c r="IK89" s="29">
        <v>5.8924645308312549</v>
      </c>
      <c r="IL89" s="29">
        <v>8.1513520592697279</v>
      </c>
      <c r="IM89" s="29">
        <v>25.32121497</v>
      </c>
      <c r="IN89" s="29">
        <v>7.9967176108453817</v>
      </c>
      <c r="IO89" s="29">
        <v>5.8334941627697807</v>
      </c>
      <c r="IP89" s="29">
        <v>8.0395457680069509</v>
      </c>
      <c r="IQ89" s="29">
        <v>25.409410535999999</v>
      </c>
      <c r="IR89" s="29">
        <v>7.9015817935345529</v>
      </c>
      <c r="IS89" s="29">
        <v>5.7640939085704357</v>
      </c>
      <c r="IT89" s="29">
        <v>7.8186002520094995</v>
      </c>
      <c r="IU89" s="29">
        <v>25.521040351</v>
      </c>
      <c r="IV89" s="29">
        <v>7.816522966917546</v>
      </c>
      <c r="IW89" s="29">
        <v>5.7020446787852785</v>
      </c>
      <c r="IX89" s="29">
        <v>7.653120342048549</v>
      </c>
      <c r="IY89" s="29">
        <v>25.650630802999999</v>
      </c>
      <c r="IZ89" s="29">
        <v>7.7437343778987211</v>
      </c>
      <c r="JA89" s="29">
        <v>5.6489464164955496</v>
      </c>
      <c r="JB89" s="29">
        <v>7.5045776135521791</v>
      </c>
      <c r="JC89" s="29">
        <v>25.798660291000001</v>
      </c>
      <c r="JD89" s="29">
        <v>7.6404593251015829</v>
      </c>
      <c r="JE89" s="29">
        <v>5.5736087033274888</v>
      </c>
      <c r="JF89" s="29">
        <v>7.2595430039121176</v>
      </c>
      <c r="JG89" s="29">
        <v>25.991478122</v>
      </c>
      <c r="JH89" s="29">
        <v>7.5214964185012478</v>
      </c>
      <c r="JI89" s="29">
        <v>5.4868269192242218</v>
      </c>
      <c r="JJ89" s="29">
        <v>6.8952783033552265</v>
      </c>
      <c r="JK89" s="29">
        <v>26.997999790000001</v>
      </c>
      <c r="JL89" s="29">
        <v>7.713938073509377</v>
      </c>
      <c r="JM89" s="29">
        <v>5.6272104272827237</v>
      </c>
      <c r="JN89" s="29">
        <v>4.9298506852120454</v>
      </c>
      <c r="JO89" s="29">
        <v>27.881547163</v>
      </c>
      <c r="JP89" s="29">
        <v>7.2330695192420045</v>
      </c>
      <c r="JQ89" s="29">
        <v>5.2764235118395861</v>
      </c>
      <c r="JR89" s="29">
        <v>3.3287676550661089</v>
      </c>
      <c r="JS89" s="29">
        <v>28.269297884</v>
      </c>
      <c r="JT89" s="29">
        <v>7.2538207539470081</v>
      </c>
      <c r="JU89" s="29">
        <v>5.2915612486477155</v>
      </c>
      <c r="JV89" s="29">
        <v>2.3386813886224473</v>
      </c>
      <c r="JW89" s="29">
        <v>28.244522736</v>
      </c>
      <c r="JX89" s="29">
        <v>7.257331276223618</v>
      </c>
      <c r="JY89" s="29">
        <v>5.2941221257732378</v>
      </c>
      <c r="JZ89" s="29">
        <v>2.6209519961686993</v>
      </c>
    </row>
    <row r="90" spans="1:286" ht="15" thickBot="1" x14ac:dyDescent="0.4">
      <c r="A90" s="2"/>
      <c r="B90" s="74" t="s">
        <v>562</v>
      </c>
      <c r="C90" s="74" t="s">
        <v>561</v>
      </c>
      <c r="D90" s="74" t="s">
        <v>859</v>
      </c>
      <c r="E90" s="87">
        <v>381040</v>
      </c>
      <c r="F90" s="84">
        <v>396175</v>
      </c>
      <c r="G90" s="22">
        <v>19.078091709999999</v>
      </c>
      <c r="H90" s="22">
        <v>19.078091709999999</v>
      </c>
      <c r="I90" s="22">
        <v>17.175236666713879</v>
      </c>
      <c r="J90" s="22">
        <v>13.37826065043788</v>
      </c>
      <c r="K90" s="22">
        <v>19.103557560999999</v>
      </c>
      <c r="L90" s="22">
        <v>19.103557560999999</v>
      </c>
      <c r="M90" s="22">
        <v>17.132755474399033</v>
      </c>
      <c r="N90" s="22">
        <v>13.189110966083263</v>
      </c>
      <c r="O90" s="22">
        <v>19.108674304000001</v>
      </c>
      <c r="P90" s="22">
        <v>19.108674304000001</v>
      </c>
      <c r="Q90" s="22">
        <v>17.110233711566654</v>
      </c>
      <c r="R90" s="22">
        <v>13.097298631570442</v>
      </c>
      <c r="S90" s="22">
        <v>19.121745378</v>
      </c>
      <c r="T90" s="22">
        <v>19.121745378</v>
      </c>
      <c r="U90" s="22">
        <v>17.08366703146098</v>
      </c>
      <c r="V90" s="22">
        <v>13.072313518434894</v>
      </c>
      <c r="W90" s="22">
        <v>19.139718156000001</v>
      </c>
      <c r="X90" s="22">
        <v>19.139718156000001</v>
      </c>
      <c r="Y90" s="22">
        <v>17.054061245531322</v>
      </c>
      <c r="Z90" s="22">
        <v>13.005456656161718</v>
      </c>
      <c r="AA90" s="22">
        <v>19.16230818</v>
      </c>
      <c r="AB90" s="22">
        <v>19.16230818</v>
      </c>
      <c r="AC90" s="22">
        <v>17.02885986841957</v>
      </c>
      <c r="AD90" s="22">
        <v>12.916248218425411</v>
      </c>
      <c r="AE90" s="22">
        <v>19.185844933999999</v>
      </c>
      <c r="AF90" s="22">
        <v>19.185844933999999</v>
      </c>
      <c r="AG90" s="22">
        <v>16.973681740699131</v>
      </c>
      <c r="AH90" s="22">
        <v>12.802269617594458</v>
      </c>
      <c r="AI90" s="22">
        <v>19.209993533999999</v>
      </c>
      <c r="AJ90" s="22">
        <v>19.209993533999999</v>
      </c>
      <c r="AK90" s="22">
        <v>16.931827746398298</v>
      </c>
      <c r="AL90" s="22">
        <v>12.749127558052241</v>
      </c>
      <c r="AM90" s="22">
        <v>19.234985326</v>
      </c>
      <c r="AN90" s="22">
        <v>19.234985326</v>
      </c>
      <c r="AO90" s="22">
        <v>16.934543054873593</v>
      </c>
      <c r="AP90" s="22">
        <v>12.664320435844017</v>
      </c>
      <c r="AQ90" s="22">
        <v>19.262015726000001</v>
      </c>
      <c r="AR90" s="22">
        <v>19.262015726000001</v>
      </c>
      <c r="AS90" s="22">
        <v>16.907920283888622</v>
      </c>
      <c r="AT90" s="22">
        <v>12.562961755095239</v>
      </c>
      <c r="AU90" s="22">
        <v>19.350727269</v>
      </c>
      <c r="AV90" s="22">
        <v>19.350727269</v>
      </c>
      <c r="AW90" s="22">
        <v>16.792028878494833</v>
      </c>
      <c r="AX90" s="22">
        <v>12.219791412238676</v>
      </c>
      <c r="AY90" s="22">
        <v>19.411561504000002</v>
      </c>
      <c r="AZ90" s="22">
        <v>19.411561504000002</v>
      </c>
      <c r="BA90" s="22">
        <v>16.761683712792561</v>
      </c>
      <c r="BB90" s="22">
        <v>12.034004918991748</v>
      </c>
      <c r="BC90" s="22">
        <v>19.444526065000002</v>
      </c>
      <c r="BD90" s="22">
        <v>19.444526065000002</v>
      </c>
      <c r="BE90" s="22">
        <v>16.898731578024815</v>
      </c>
      <c r="BF90" s="22">
        <v>11.954016586777882</v>
      </c>
      <c r="BG90" s="22">
        <v>19.454994159000002</v>
      </c>
      <c r="BH90" s="22">
        <v>19.454994159000002</v>
      </c>
      <c r="BI90" s="22">
        <v>17.020840147472121</v>
      </c>
      <c r="BJ90" s="22">
        <v>11.955992333846012</v>
      </c>
      <c r="BK90" s="25">
        <v>19.057604553000001</v>
      </c>
      <c r="BL90" s="25">
        <v>19.057604553000001</v>
      </c>
      <c r="BM90" s="25">
        <v>17.171714405103518</v>
      </c>
      <c r="BN90" s="25">
        <v>13.517194522561063</v>
      </c>
      <c r="BO90" s="25">
        <v>19.067684761999999</v>
      </c>
      <c r="BP90" s="25">
        <v>19.067684761999999</v>
      </c>
      <c r="BQ90" s="25">
        <v>17.153321739228737</v>
      </c>
      <c r="BR90" s="25">
        <v>13.446919902181209</v>
      </c>
      <c r="BS90" s="25">
        <v>19.086892799000001</v>
      </c>
      <c r="BT90" s="25">
        <v>19.086892799000001</v>
      </c>
      <c r="BU90" s="25">
        <v>17.139461497547043</v>
      </c>
      <c r="BV90" s="25">
        <v>13.338637025811469</v>
      </c>
      <c r="BW90" s="25">
        <v>19.111819708999999</v>
      </c>
      <c r="BX90" s="25">
        <v>19.111819708999999</v>
      </c>
      <c r="BY90" s="25">
        <v>17.124649257143627</v>
      </c>
      <c r="BZ90" s="25">
        <v>13.287103555973934</v>
      </c>
      <c r="CA90" s="25">
        <v>19.139677024000001</v>
      </c>
      <c r="CB90" s="25">
        <v>19.139677024000001</v>
      </c>
      <c r="CC90" s="25">
        <v>17.105130122661858</v>
      </c>
      <c r="CD90" s="25">
        <v>13.203835558682034</v>
      </c>
      <c r="CE90" s="25">
        <v>19.169929701000001</v>
      </c>
      <c r="CF90" s="25">
        <v>19.169929701000001</v>
      </c>
      <c r="CG90" s="25">
        <v>17.088197693870203</v>
      </c>
      <c r="CH90" s="25">
        <v>13.105952933451073</v>
      </c>
      <c r="CI90" s="25">
        <v>19.202862367000002</v>
      </c>
      <c r="CJ90" s="25">
        <v>19.202862367000002</v>
      </c>
      <c r="CK90" s="25">
        <v>17.062114446024271</v>
      </c>
      <c r="CL90" s="25">
        <v>12.979205382515921</v>
      </c>
      <c r="CM90" s="25">
        <v>19.236063364</v>
      </c>
      <c r="CN90" s="25">
        <v>19.236063364</v>
      </c>
      <c r="CO90" s="25">
        <v>17.045621984769355</v>
      </c>
      <c r="CP90" s="25">
        <v>12.906834532483753</v>
      </c>
      <c r="CQ90" s="25">
        <v>19.266326823</v>
      </c>
      <c r="CR90" s="25">
        <v>19.266326823</v>
      </c>
      <c r="CS90" s="25">
        <v>17.025602197573367</v>
      </c>
      <c r="CT90" s="25">
        <v>12.800499321300004</v>
      </c>
      <c r="CU90" s="25">
        <v>19.29782651</v>
      </c>
      <c r="CV90" s="25">
        <v>19.29782651</v>
      </c>
      <c r="CW90" s="25">
        <v>16.998306510452345</v>
      </c>
      <c r="CX90" s="25">
        <v>12.684787802562003</v>
      </c>
      <c r="CY90" s="25">
        <v>19.363007510999999</v>
      </c>
      <c r="CZ90" s="25">
        <v>19.363007510999999</v>
      </c>
      <c r="DA90" s="25">
        <v>16.946117257818926</v>
      </c>
      <c r="DB90" s="25">
        <v>12.449985882807693</v>
      </c>
      <c r="DC90" s="25">
        <v>19.408609331000001</v>
      </c>
      <c r="DD90" s="25">
        <v>19.408609331000001</v>
      </c>
      <c r="DE90" s="25">
        <v>16.966489777609016</v>
      </c>
      <c r="DF90" s="25">
        <v>12.274474509484923</v>
      </c>
      <c r="DG90" s="25">
        <v>19.435813708000001</v>
      </c>
      <c r="DH90" s="25">
        <v>19.435813708000001</v>
      </c>
      <c r="DI90" s="25">
        <v>17.103808955777119</v>
      </c>
      <c r="DJ90" s="25">
        <v>12.161017614871875</v>
      </c>
      <c r="DK90" s="25">
        <v>19.445386277000001</v>
      </c>
      <c r="DL90" s="25">
        <v>19.445386277000001</v>
      </c>
      <c r="DM90" s="25">
        <v>17.195088312629842</v>
      </c>
      <c r="DN90" s="25">
        <v>12.103413354218572</v>
      </c>
      <c r="DO90" s="27">
        <v>19.078091709999999</v>
      </c>
      <c r="DP90" s="27">
        <v>19.078091709999999</v>
      </c>
      <c r="DQ90" s="27">
        <v>17.172680968306942</v>
      </c>
      <c r="DR90" s="27">
        <v>13.381448646981127</v>
      </c>
      <c r="DS90" s="27">
        <v>19.103557561999999</v>
      </c>
      <c r="DT90" s="27">
        <v>19.103557561999999</v>
      </c>
      <c r="DU90" s="27">
        <v>17.147850715289216</v>
      </c>
      <c r="DV90" s="27">
        <v>13.195670407438767</v>
      </c>
      <c r="DW90" s="27">
        <v>19.108674303000001</v>
      </c>
      <c r="DX90" s="27">
        <v>19.108674303000001</v>
      </c>
      <c r="DY90" s="27">
        <v>17.125957360324445</v>
      </c>
      <c r="DZ90" s="27">
        <v>13.108243851395445</v>
      </c>
      <c r="EA90" s="27">
        <v>19.121745378</v>
      </c>
      <c r="EB90" s="27">
        <v>19.121745378</v>
      </c>
      <c r="EC90" s="27">
        <v>17.108738009708283</v>
      </c>
      <c r="ED90" s="27">
        <v>13.086381684547169</v>
      </c>
      <c r="EE90" s="27">
        <v>19.139660133</v>
      </c>
      <c r="EF90" s="27">
        <v>19.139660133</v>
      </c>
      <c r="EG90" s="27">
        <v>17.092953604976806</v>
      </c>
      <c r="EH90" s="27">
        <v>13.023962694528878</v>
      </c>
      <c r="EI90" s="27">
        <v>19.162153786000001</v>
      </c>
      <c r="EJ90" s="27">
        <v>19.162153786000001</v>
      </c>
      <c r="EK90" s="27">
        <v>17.068052552866966</v>
      </c>
      <c r="EL90" s="27">
        <v>12.94029880689904</v>
      </c>
      <c r="EM90" s="27">
        <v>19.185606541999999</v>
      </c>
      <c r="EN90" s="27">
        <v>19.185606541999999</v>
      </c>
      <c r="EO90" s="27">
        <v>17.036761882694421</v>
      </c>
      <c r="EP90" s="27">
        <v>12.830274747690019</v>
      </c>
      <c r="EQ90" s="27">
        <v>19.209700079000001</v>
      </c>
      <c r="ER90" s="27">
        <v>19.209700079000001</v>
      </c>
      <c r="ES90" s="27">
        <v>17.009102194531394</v>
      </c>
      <c r="ET90" s="27">
        <v>12.782580268572385</v>
      </c>
      <c r="EU90" s="27">
        <v>19.234421489999999</v>
      </c>
      <c r="EV90" s="27">
        <v>19.234421489999999</v>
      </c>
      <c r="EW90" s="27">
        <v>16.974109743257227</v>
      </c>
      <c r="EX90" s="27">
        <v>12.704455814067323</v>
      </c>
      <c r="EY90" s="27">
        <v>19.260342916999999</v>
      </c>
      <c r="EZ90" s="27">
        <v>19.260342916999999</v>
      </c>
      <c r="FA90" s="27">
        <v>16.924630027760543</v>
      </c>
      <c r="FB90" s="27">
        <v>12.613719670354349</v>
      </c>
      <c r="FC90" s="27">
        <v>19.344051178000001</v>
      </c>
      <c r="FD90" s="27">
        <v>19.344051178000001</v>
      </c>
      <c r="FE90" s="27">
        <v>16.907367691981314</v>
      </c>
      <c r="FF90" s="27">
        <v>12.297393452894372</v>
      </c>
      <c r="FG90" s="27">
        <v>19.400798277</v>
      </c>
      <c r="FH90" s="27">
        <v>19.400798277</v>
      </c>
      <c r="FI90" s="27">
        <v>16.905129934962911</v>
      </c>
      <c r="FJ90" s="27">
        <v>12.130238923261594</v>
      </c>
      <c r="FK90" s="27">
        <v>19.431668874</v>
      </c>
      <c r="FL90" s="27">
        <v>19.431668874</v>
      </c>
      <c r="FM90" s="27">
        <v>17.105187940946891</v>
      </c>
      <c r="FN90" s="27">
        <v>12.057529901846646</v>
      </c>
      <c r="FO90" s="27">
        <v>19.441521862999998</v>
      </c>
      <c r="FP90" s="27">
        <v>19.441521862999998</v>
      </c>
      <c r="FQ90" s="27">
        <v>17.221914151250747</v>
      </c>
      <c r="FR90" s="27">
        <v>12.057405732513212</v>
      </c>
      <c r="FS90" s="28">
        <v>19.075968742000001</v>
      </c>
      <c r="FT90" s="28">
        <v>19.075968742000001</v>
      </c>
      <c r="FU90" s="28">
        <v>17.175793751128765</v>
      </c>
      <c r="FV90" s="28">
        <v>13.383786959536454</v>
      </c>
      <c r="FW90" s="28">
        <v>19.099633198999999</v>
      </c>
      <c r="FX90" s="28">
        <v>19.099633198999999</v>
      </c>
      <c r="FY90" s="28">
        <v>17.134300523165258</v>
      </c>
      <c r="FZ90" s="28">
        <v>13.200131083360358</v>
      </c>
      <c r="GA90" s="28">
        <v>19.103920548000001</v>
      </c>
      <c r="GB90" s="28">
        <v>19.103920548000001</v>
      </c>
      <c r="GC90" s="28">
        <v>17.101097272204015</v>
      </c>
      <c r="GD90" s="28">
        <v>13.114086520892727</v>
      </c>
      <c r="GE90" s="28">
        <v>19.117615131000001</v>
      </c>
      <c r="GF90" s="28">
        <v>19.117615131000001</v>
      </c>
      <c r="GG90" s="28">
        <v>17.068958473156794</v>
      </c>
      <c r="GH90" s="28">
        <v>13.093539238580064</v>
      </c>
      <c r="GI90" s="28">
        <v>19.137736404999998</v>
      </c>
      <c r="GJ90" s="28">
        <v>19.137736404999998</v>
      </c>
      <c r="GK90" s="28">
        <v>17.04946561780671</v>
      </c>
      <c r="GL90" s="28">
        <v>13.029689799453422</v>
      </c>
      <c r="GM90" s="28">
        <v>19.164627016000001</v>
      </c>
      <c r="GN90" s="28">
        <v>19.164627016000001</v>
      </c>
      <c r="GO90" s="28">
        <v>17.023249505696679</v>
      </c>
      <c r="GP90" s="28">
        <v>12.941817604737743</v>
      </c>
      <c r="GQ90" s="28">
        <v>19.195351338999998</v>
      </c>
      <c r="GR90" s="28">
        <v>19.195351338999998</v>
      </c>
      <c r="GS90" s="28">
        <v>16.94347425260969</v>
      </c>
      <c r="GT90" s="28">
        <v>12.819840101333593</v>
      </c>
      <c r="GU90" s="28">
        <v>19.228289425</v>
      </c>
      <c r="GV90" s="28">
        <v>19.228289425</v>
      </c>
      <c r="GW90" s="28">
        <v>16.950141418490336</v>
      </c>
      <c r="GX90" s="28">
        <v>12.760834045578102</v>
      </c>
      <c r="GY90" s="28">
        <v>19.262968435000001</v>
      </c>
      <c r="GZ90" s="28">
        <v>19.262968435000001</v>
      </c>
      <c r="HA90" s="28">
        <v>16.931247715714612</v>
      </c>
      <c r="HB90" s="28">
        <v>12.674557898886974</v>
      </c>
      <c r="HC90" s="28">
        <v>19.299832277</v>
      </c>
      <c r="HD90" s="28">
        <v>19.299832277</v>
      </c>
      <c r="HE90" s="28">
        <v>16.908006969792996</v>
      </c>
      <c r="HF90" s="28">
        <v>12.582577178383481</v>
      </c>
      <c r="HG90" s="28">
        <v>19.405053126999999</v>
      </c>
      <c r="HH90" s="28">
        <v>19.405053126999999</v>
      </c>
      <c r="HI90" s="28">
        <v>16.781844559523424</v>
      </c>
      <c r="HJ90" s="28">
        <v>12.197695596653936</v>
      </c>
      <c r="HK90" s="28">
        <v>19.492087998999999</v>
      </c>
      <c r="HL90" s="28">
        <v>19.492087998999999</v>
      </c>
      <c r="HM90" s="28">
        <v>16.678207736464373</v>
      </c>
      <c r="HN90" s="28">
        <v>11.630936899055806</v>
      </c>
      <c r="HO90" s="28">
        <v>19.507493965999998</v>
      </c>
      <c r="HP90" s="28">
        <v>19.507493965999998</v>
      </c>
      <c r="HQ90" s="28">
        <v>16.763050290579191</v>
      </c>
      <c r="HR90" s="28">
        <v>11.238001911112564</v>
      </c>
      <c r="HS90" s="28">
        <v>19.500263262000001</v>
      </c>
      <c r="HT90" s="28">
        <v>19.500263262000001</v>
      </c>
      <c r="HU90" s="28">
        <v>16.830678043919196</v>
      </c>
      <c r="HV90" s="28">
        <v>10.983492066911683</v>
      </c>
      <c r="HW90" s="29">
        <v>19.074192240999999</v>
      </c>
      <c r="HX90" s="29">
        <v>19.074192240999999</v>
      </c>
      <c r="HY90" s="29">
        <v>17.17593953698632</v>
      </c>
      <c r="HZ90" s="29">
        <v>13.38263965679575</v>
      </c>
      <c r="IA90" s="29">
        <v>19.097255419</v>
      </c>
      <c r="IB90" s="29">
        <v>19.097255419</v>
      </c>
      <c r="IC90" s="29">
        <v>17.133594201250073</v>
      </c>
      <c r="ID90" s="29">
        <v>13.193869070275792</v>
      </c>
      <c r="IE90" s="29">
        <v>19.100035953999999</v>
      </c>
      <c r="IF90" s="29">
        <v>19.100035953999999</v>
      </c>
      <c r="IG90" s="29">
        <v>17.103323857839861</v>
      </c>
      <c r="IH90" s="29">
        <v>13.108770920079913</v>
      </c>
      <c r="II90" s="29">
        <v>19.111161876000001</v>
      </c>
      <c r="IJ90" s="29">
        <v>19.111161876000001</v>
      </c>
      <c r="IK90" s="29">
        <v>17.063834094613153</v>
      </c>
      <c r="IL90" s="29">
        <v>13.092291595848343</v>
      </c>
      <c r="IM90" s="29">
        <v>19.129343898999998</v>
      </c>
      <c r="IN90" s="29">
        <v>19.129343898999998</v>
      </c>
      <c r="IO90" s="29">
        <v>17.000969430701254</v>
      </c>
      <c r="IP90" s="29">
        <v>13.028931836170383</v>
      </c>
      <c r="IQ90" s="29">
        <v>19.152742312000001</v>
      </c>
      <c r="IR90" s="29">
        <v>19.152742312000001</v>
      </c>
      <c r="IS90" s="29">
        <v>16.993042667368986</v>
      </c>
      <c r="IT90" s="29">
        <v>12.947438579349361</v>
      </c>
      <c r="IU90" s="29">
        <v>19.179054734000001</v>
      </c>
      <c r="IV90" s="29">
        <v>19.179054734000001</v>
      </c>
      <c r="IW90" s="29">
        <v>16.958951720918112</v>
      </c>
      <c r="IX90" s="29">
        <v>12.836742265770971</v>
      </c>
      <c r="IY90" s="29">
        <v>19.206167533999999</v>
      </c>
      <c r="IZ90" s="29">
        <v>19.206167533999999</v>
      </c>
      <c r="JA90" s="29">
        <v>16.938255194269779</v>
      </c>
      <c r="JB90" s="29">
        <v>12.79238189730383</v>
      </c>
      <c r="JC90" s="29">
        <v>19.234648261</v>
      </c>
      <c r="JD90" s="29">
        <v>19.234648261</v>
      </c>
      <c r="JE90" s="29">
        <v>16.906372217277166</v>
      </c>
      <c r="JF90" s="29">
        <v>12.719150479061366</v>
      </c>
      <c r="JG90" s="29">
        <v>19.270635201000001</v>
      </c>
      <c r="JH90" s="29">
        <v>19.270635201000001</v>
      </c>
      <c r="JI90" s="29">
        <v>16.865551553291553</v>
      </c>
      <c r="JJ90" s="29">
        <v>12.553654905477707</v>
      </c>
      <c r="JK90" s="29">
        <v>19.378657277999999</v>
      </c>
      <c r="JL90" s="29">
        <v>19.378657277999999</v>
      </c>
      <c r="JM90" s="29">
        <v>16.78315936272741</v>
      </c>
      <c r="JN90" s="29">
        <v>11.84858754667335</v>
      </c>
      <c r="JO90" s="29">
        <v>19.415111822</v>
      </c>
      <c r="JP90" s="29">
        <v>19.415111822</v>
      </c>
      <c r="JQ90" s="29">
        <v>16.607286691559867</v>
      </c>
      <c r="JR90" s="29">
        <v>11.35897066527472</v>
      </c>
      <c r="JS90" s="29">
        <v>19.405243334000001</v>
      </c>
      <c r="JT90" s="29">
        <v>19.405243334000001</v>
      </c>
      <c r="JU90" s="29">
        <v>16.760086591812204</v>
      </c>
      <c r="JV90" s="29">
        <v>11.113284408837881</v>
      </c>
      <c r="JW90" s="29">
        <v>19.368913317000001</v>
      </c>
      <c r="JX90" s="29">
        <v>19.368913317000001</v>
      </c>
      <c r="JY90" s="29">
        <v>16.757986981132202</v>
      </c>
      <c r="JZ90" s="29">
        <v>11.241396052854599</v>
      </c>
    </row>
    <row r="91" spans="1:286" ht="15" thickBot="1" x14ac:dyDescent="0.4">
      <c r="A91" s="2"/>
      <c r="B91" s="74" t="s">
        <v>563</v>
      </c>
      <c r="C91" s="74" t="s">
        <v>534</v>
      </c>
      <c r="D91" s="74" t="s">
        <v>862</v>
      </c>
      <c r="E91" s="87">
        <v>358658</v>
      </c>
      <c r="F91" s="84">
        <v>417041</v>
      </c>
      <c r="G91" s="22">
        <v>24.766389601</v>
      </c>
      <c r="H91" s="22">
        <v>13.591114363635112</v>
      </c>
      <c r="I91" s="22">
        <v>9.7682014970452169</v>
      </c>
      <c r="J91" s="22">
        <v>5.4311443406287108</v>
      </c>
      <c r="K91" s="22">
        <v>24.874788873</v>
      </c>
      <c r="L91" s="22">
        <v>12.917240916285238</v>
      </c>
      <c r="M91" s="22">
        <v>9.2838753821215914</v>
      </c>
      <c r="N91" s="22">
        <v>4.7000090820433869</v>
      </c>
      <c r="O91" s="22">
        <v>24.943913696999999</v>
      </c>
      <c r="P91" s="22">
        <v>12.197044158374174</v>
      </c>
      <c r="Q91" s="22">
        <v>8.7662557918091792</v>
      </c>
      <c r="R91" s="22">
        <v>4.3649392817886081</v>
      </c>
      <c r="S91" s="22">
        <v>25.034101434</v>
      </c>
      <c r="T91" s="22">
        <v>11.509156170006486</v>
      </c>
      <c r="U91" s="22">
        <v>8.2718571503150411</v>
      </c>
      <c r="V91" s="22">
        <v>3.7972177977562183</v>
      </c>
      <c r="W91" s="22">
        <v>25.150740453000001</v>
      </c>
      <c r="X91" s="22">
        <v>10.748091267536603</v>
      </c>
      <c r="Y91" s="22">
        <v>7.7248648198298966</v>
      </c>
      <c r="Z91" s="22">
        <v>3.3051978761910803</v>
      </c>
      <c r="AA91" s="22">
        <v>25.289500815</v>
      </c>
      <c r="AB91" s="22">
        <v>9.9413617277999347</v>
      </c>
      <c r="AC91" s="22">
        <v>7.1450524154216808</v>
      </c>
      <c r="AD91" s="22">
        <v>2.5378759186122188</v>
      </c>
      <c r="AE91" s="22">
        <v>25.443577456</v>
      </c>
      <c r="AF91" s="22">
        <v>9.7126906268541227</v>
      </c>
      <c r="AG91" s="22">
        <v>6.9807019927244474</v>
      </c>
      <c r="AH91" s="22">
        <v>1.8586653732101581</v>
      </c>
      <c r="AI91" s="22">
        <v>25.606881825000002</v>
      </c>
      <c r="AJ91" s="22">
        <v>9.4872757364508775</v>
      </c>
      <c r="AK91" s="22">
        <v>6.8186918726577117</v>
      </c>
      <c r="AL91" s="22">
        <v>1.180326103814707</v>
      </c>
      <c r="AM91" s="22">
        <v>25.776802619999998</v>
      </c>
      <c r="AN91" s="22">
        <v>9.2173210200989928</v>
      </c>
      <c r="AO91" s="22">
        <v>6.6246701027093637</v>
      </c>
      <c r="AP91" s="22">
        <v>0.43318548224706177</v>
      </c>
      <c r="AQ91" s="22">
        <v>25.966116426999999</v>
      </c>
      <c r="AR91" s="22">
        <v>8.8370098155347243</v>
      </c>
      <c r="AS91" s="22">
        <v>6.3513329518052677</v>
      </c>
      <c r="AT91" s="22">
        <v>-0.43100271440841809</v>
      </c>
      <c r="AU91" s="22">
        <v>26.707537153000001</v>
      </c>
      <c r="AV91" s="22">
        <v>8.0882874372584048</v>
      </c>
      <c r="AW91" s="22">
        <v>5.8132114364776699</v>
      </c>
      <c r="AX91" s="22">
        <v>-3.5263159863615492</v>
      </c>
      <c r="AY91" s="22">
        <v>27.288270398999998</v>
      </c>
      <c r="AZ91" s="22">
        <v>7.553421077521512</v>
      </c>
      <c r="BA91" s="22">
        <v>5.4287924524184685</v>
      </c>
      <c r="BB91" s="22">
        <v>-5.2975198821149547</v>
      </c>
      <c r="BC91" s="22">
        <v>27.607484994</v>
      </c>
      <c r="BD91" s="22">
        <v>8.4257274548865109</v>
      </c>
      <c r="BE91" s="22">
        <v>6.0557362212132935</v>
      </c>
      <c r="BF91" s="22">
        <v>-5.7745071148200147</v>
      </c>
      <c r="BG91" s="22">
        <v>27.833075917999999</v>
      </c>
      <c r="BH91" s="22">
        <v>9.4024555051907104</v>
      </c>
      <c r="BI91" s="22">
        <v>6.7577299023727608</v>
      </c>
      <c r="BJ91" s="22">
        <v>-5.6919547359582054</v>
      </c>
      <c r="BK91" s="25">
        <v>24.723997998999998</v>
      </c>
      <c r="BL91" s="25">
        <v>13.676039774909738</v>
      </c>
      <c r="BM91" s="25">
        <v>9.8292390622775123</v>
      </c>
      <c r="BN91" s="25">
        <v>5.6845569232404376</v>
      </c>
      <c r="BO91" s="25">
        <v>24.796674135</v>
      </c>
      <c r="BP91" s="25">
        <v>12.974891719940995</v>
      </c>
      <c r="BQ91" s="25">
        <v>9.3253101498315019</v>
      </c>
      <c r="BR91" s="25">
        <v>5.1911655848073313</v>
      </c>
      <c r="BS91" s="25">
        <v>24.893563817</v>
      </c>
      <c r="BT91" s="25">
        <v>12.262299253724962</v>
      </c>
      <c r="BU91" s="25">
        <v>8.8131559136859323</v>
      </c>
      <c r="BV91" s="25">
        <v>4.7772905062111164</v>
      </c>
      <c r="BW91" s="25">
        <v>25.000537062999999</v>
      </c>
      <c r="BX91" s="25">
        <v>11.524768270282346</v>
      </c>
      <c r="BY91" s="25">
        <v>8.28307787417965</v>
      </c>
      <c r="BZ91" s="25">
        <v>4.2517147783914169</v>
      </c>
      <c r="CA91" s="25">
        <v>25.122991303999999</v>
      </c>
      <c r="CB91" s="25">
        <v>10.805244109154529</v>
      </c>
      <c r="CC91" s="25">
        <v>7.765941692418532</v>
      </c>
      <c r="CD91" s="25">
        <v>3.8259958292353566</v>
      </c>
      <c r="CE91" s="25">
        <v>25.257779890999998</v>
      </c>
      <c r="CF91" s="25">
        <v>10.186524273737811</v>
      </c>
      <c r="CG91" s="25">
        <v>7.321255564345023</v>
      </c>
      <c r="CH91" s="25">
        <v>3.1441302516093508</v>
      </c>
      <c r="CI91" s="25">
        <v>25.406443312</v>
      </c>
      <c r="CJ91" s="25">
        <v>10.060154664642427</v>
      </c>
      <c r="CK91" s="25">
        <v>7.2304312381183697</v>
      </c>
      <c r="CL91" s="25">
        <v>2.541074431751138</v>
      </c>
      <c r="CM91" s="25">
        <v>25.563735897000001</v>
      </c>
      <c r="CN91" s="25">
        <v>9.9087957194428231</v>
      </c>
      <c r="CO91" s="25">
        <v>7.1216465840030381</v>
      </c>
      <c r="CP91" s="25">
        <v>1.9311236339372222</v>
      </c>
      <c r="CQ91" s="25">
        <v>25.730788678</v>
      </c>
      <c r="CR91" s="25">
        <v>9.7193971503578993</v>
      </c>
      <c r="CS91" s="25">
        <v>6.9855221032155228</v>
      </c>
      <c r="CT91" s="25">
        <v>1.2164195990470859</v>
      </c>
      <c r="CU91" s="25">
        <v>25.905151564000001</v>
      </c>
      <c r="CV91" s="25">
        <v>9.5010148813852666</v>
      </c>
      <c r="CW91" s="25">
        <v>6.8285664666406243</v>
      </c>
      <c r="CX91" s="25">
        <v>0.51775276720050201</v>
      </c>
      <c r="CY91" s="25">
        <v>26.312088511999999</v>
      </c>
      <c r="CZ91" s="25">
        <v>8.7893269911914373</v>
      </c>
      <c r="DA91" s="25">
        <v>6.3170623670929738</v>
      </c>
      <c r="DB91" s="25">
        <v>-1.65460886355336</v>
      </c>
      <c r="DC91" s="25">
        <v>26.640196833000001</v>
      </c>
      <c r="DD91" s="25">
        <v>8.4856503179671954</v>
      </c>
      <c r="DE91" s="25">
        <v>6.0988039627678878</v>
      </c>
      <c r="DF91" s="25">
        <v>-3.3005825549080363</v>
      </c>
      <c r="DG91" s="25">
        <v>26.878375468000002</v>
      </c>
      <c r="DH91" s="25">
        <v>9.2749589618871386</v>
      </c>
      <c r="DI91" s="25">
        <v>6.6660956263417752</v>
      </c>
      <c r="DJ91" s="25">
        <v>-4.1934992013096029</v>
      </c>
      <c r="DK91" s="25">
        <v>27.049097161999999</v>
      </c>
      <c r="DL91" s="25">
        <v>10.093627365389411</v>
      </c>
      <c r="DM91" s="25">
        <v>7.2544887272100418</v>
      </c>
      <c r="DN91" s="25">
        <v>-4.843333960287957</v>
      </c>
      <c r="DO91" s="27">
        <v>24.766432188</v>
      </c>
      <c r="DP91" s="27">
        <v>13.675579916445926</v>
      </c>
      <c r="DQ91" s="27">
        <v>9.8289085529451334</v>
      </c>
      <c r="DR91" s="27">
        <v>5.435725274383719</v>
      </c>
      <c r="DS91" s="27">
        <v>24.874916589000001</v>
      </c>
      <c r="DT91" s="27">
        <v>12.91069562855041</v>
      </c>
      <c r="DU91" s="27">
        <v>9.2791711549523335</v>
      </c>
      <c r="DV91" s="27">
        <v>4.7469807092079854</v>
      </c>
      <c r="DW91" s="27">
        <v>24.944160555</v>
      </c>
      <c r="DX91" s="27">
        <v>12.0241456110935</v>
      </c>
      <c r="DY91" s="27">
        <v>8.6419902015715664</v>
      </c>
      <c r="DZ91" s="27">
        <v>4.4525627959586842</v>
      </c>
      <c r="EA91" s="27">
        <v>25.034510016999999</v>
      </c>
      <c r="EB91" s="27">
        <v>10.914411304368441</v>
      </c>
      <c r="EC91" s="27">
        <v>7.8444023050795497</v>
      </c>
      <c r="ED91" s="27">
        <v>3.9138029972247423</v>
      </c>
      <c r="EE91" s="27">
        <v>25.150929061999999</v>
      </c>
      <c r="EF91" s="27">
        <v>10.231633679762329</v>
      </c>
      <c r="EG91" s="27">
        <v>7.3536765826419837</v>
      </c>
      <c r="EH91" s="27">
        <v>3.4595313786001718</v>
      </c>
      <c r="EI91" s="27">
        <v>25.289177848999998</v>
      </c>
      <c r="EJ91" s="27">
        <v>9.7744799613593312</v>
      </c>
      <c r="EK91" s="27">
        <v>7.0251112040419637</v>
      </c>
      <c r="EL91" s="27">
        <v>2.734734775848171</v>
      </c>
      <c r="EM91" s="27">
        <v>25.442810008999999</v>
      </c>
      <c r="EN91" s="27">
        <v>9.5445867255200074</v>
      </c>
      <c r="EO91" s="27">
        <v>6.8598824089333901</v>
      </c>
      <c r="EP91" s="27">
        <v>2.0956064869001736</v>
      </c>
      <c r="EQ91" s="27">
        <v>25.605861529000002</v>
      </c>
      <c r="ER91" s="27">
        <v>9.3322248480439693</v>
      </c>
      <c r="ES91" s="27">
        <v>6.7072537462663258</v>
      </c>
      <c r="ET91" s="27">
        <v>1.4566496312587311</v>
      </c>
      <c r="EU91" s="27">
        <v>25.773909466999999</v>
      </c>
      <c r="EV91" s="27">
        <v>9.0867655008167407</v>
      </c>
      <c r="EW91" s="27">
        <v>6.5308372804124204</v>
      </c>
      <c r="EX91" s="27">
        <v>0.76041506406257042</v>
      </c>
      <c r="EY91" s="27">
        <v>25.955032922000001</v>
      </c>
      <c r="EZ91" s="27">
        <v>8.8309377816158641</v>
      </c>
      <c r="FA91" s="27">
        <v>6.3469688614717326</v>
      </c>
      <c r="FB91" s="27">
        <v>-1.8954932379092071E-2</v>
      </c>
      <c r="FC91" s="27">
        <v>26.645252239000001</v>
      </c>
      <c r="FD91" s="27">
        <v>8.0920184722935957</v>
      </c>
      <c r="FE91" s="27">
        <v>5.8158930048201301</v>
      </c>
      <c r="FF91" s="27">
        <v>-2.7939196352593925</v>
      </c>
      <c r="FG91" s="27">
        <v>27.147300014999999</v>
      </c>
      <c r="FH91" s="27">
        <v>7.5936623345443195</v>
      </c>
      <c r="FI91" s="27">
        <v>5.457714636175889</v>
      </c>
      <c r="FJ91" s="27">
        <v>-4.3257581318495326</v>
      </c>
      <c r="FK91" s="27">
        <v>27.435087315000001</v>
      </c>
      <c r="FL91" s="27">
        <v>8.5570365669550341</v>
      </c>
      <c r="FM91" s="27">
        <v>6.1501106654836866</v>
      </c>
      <c r="FN91" s="27">
        <v>-4.705830901649918</v>
      </c>
      <c r="FO91" s="27">
        <v>27.614643180999998</v>
      </c>
      <c r="FP91" s="27">
        <v>9.4108923291264084</v>
      </c>
      <c r="FQ91" s="27">
        <v>6.7637936138532186</v>
      </c>
      <c r="FR91" s="27">
        <v>-4.5698899229384864</v>
      </c>
      <c r="FS91" s="28">
        <v>24.762449354000001</v>
      </c>
      <c r="FT91" s="28">
        <v>13.593975370201051</v>
      </c>
      <c r="FU91" s="28">
        <v>9.7702577587962942</v>
      </c>
      <c r="FV91" s="28">
        <v>5.4549671300007834</v>
      </c>
      <c r="FW91" s="28">
        <v>24.875117107000001</v>
      </c>
      <c r="FX91" s="28">
        <v>12.918129280779739</v>
      </c>
      <c r="FY91" s="28">
        <v>9.2845138671753524</v>
      </c>
      <c r="FZ91" s="28">
        <v>4.7283068807548645</v>
      </c>
      <c r="GA91" s="28">
        <v>24.948790256999999</v>
      </c>
      <c r="GB91" s="28">
        <v>12.23110601222419</v>
      </c>
      <c r="GC91" s="28">
        <v>8.7907367168362036</v>
      </c>
      <c r="GD91" s="28">
        <v>4.3901108042962846</v>
      </c>
      <c r="GE91" s="28">
        <v>25.057761337999999</v>
      </c>
      <c r="GF91" s="28">
        <v>11.438887551834972</v>
      </c>
      <c r="GG91" s="28">
        <v>8.2213537108726626</v>
      </c>
      <c r="GH91" s="28">
        <v>3.8178694618098774</v>
      </c>
      <c r="GI91" s="28">
        <v>25.203824292</v>
      </c>
      <c r="GJ91" s="28">
        <v>10.635684447582173</v>
      </c>
      <c r="GK91" s="28">
        <v>7.6440758250808836</v>
      </c>
      <c r="GL91" s="28">
        <v>3.3565985226197448</v>
      </c>
      <c r="GM91" s="28">
        <v>25.387722082</v>
      </c>
      <c r="GN91" s="28">
        <v>9.749042637081585</v>
      </c>
      <c r="GO91" s="28">
        <v>7.0068288982322553</v>
      </c>
      <c r="GP91" s="28">
        <v>2.6082899824985155</v>
      </c>
      <c r="GQ91" s="28">
        <v>25.603061608000001</v>
      </c>
      <c r="GR91" s="28">
        <v>9.3585946194070662</v>
      </c>
      <c r="GS91" s="28">
        <v>6.7262062201558059</v>
      </c>
      <c r="GT91" s="28">
        <v>1.9191660162491679</v>
      </c>
      <c r="GU91" s="28">
        <v>25.836775670999998</v>
      </c>
      <c r="GV91" s="28">
        <v>9.1392834348652769</v>
      </c>
      <c r="GW91" s="28">
        <v>6.5685829536713589</v>
      </c>
      <c r="GX91" s="28">
        <v>1.2213372330168646</v>
      </c>
      <c r="GY91" s="28">
        <v>26.091584893</v>
      </c>
      <c r="GZ91" s="28">
        <v>8.9593575355169808</v>
      </c>
      <c r="HA91" s="28">
        <v>6.4392666671368408</v>
      </c>
      <c r="HB91" s="28">
        <v>0.5317505161043492</v>
      </c>
      <c r="HC91" s="28">
        <v>26.375082288000002</v>
      </c>
      <c r="HD91" s="28">
        <v>8.7964152737289591</v>
      </c>
      <c r="HE91" s="28">
        <v>6.3221568553182923</v>
      </c>
      <c r="HF91" s="28">
        <v>-0.14801277427927673</v>
      </c>
      <c r="HG91" s="28">
        <v>27.333590512000001</v>
      </c>
      <c r="HH91" s="28">
        <v>7.6095265309575124</v>
      </c>
      <c r="HI91" s="28">
        <v>5.4691165464980767</v>
      </c>
      <c r="HJ91" s="28">
        <v>-3.5314198364652718</v>
      </c>
      <c r="HK91" s="28">
        <v>28.156498873</v>
      </c>
      <c r="HL91" s="28">
        <v>5.9691158914019606</v>
      </c>
      <c r="HM91" s="28">
        <v>4.2901211207845327</v>
      </c>
      <c r="HN91" s="28">
        <v>-9.3618676749771659</v>
      </c>
      <c r="HO91" s="28">
        <v>28.611328305000001</v>
      </c>
      <c r="HP91" s="28">
        <v>6.2238332988766745</v>
      </c>
      <c r="HQ91" s="28">
        <v>4.4731915368260093</v>
      </c>
      <c r="HR91" s="28">
        <v>-13.406065693706772</v>
      </c>
      <c r="HS91" s="28">
        <v>28.861609084000001</v>
      </c>
      <c r="HT91" s="28">
        <v>6.5682586312372022</v>
      </c>
      <c r="HU91" s="28">
        <v>4.7207368047980278</v>
      </c>
      <c r="HV91" s="28">
        <v>-16.45795009886654</v>
      </c>
      <c r="HW91" s="29">
        <v>24.765016633000002</v>
      </c>
      <c r="HX91" s="29">
        <v>13.59230253077884</v>
      </c>
      <c r="HY91" s="29">
        <v>9.7690554561659759</v>
      </c>
      <c r="HZ91" s="29">
        <v>5.4300013328803995</v>
      </c>
      <c r="IA91" s="29">
        <v>24.878763965000001</v>
      </c>
      <c r="IB91" s="29">
        <v>13.384714966040683</v>
      </c>
      <c r="IC91" s="29">
        <v>9.6198581860680381</v>
      </c>
      <c r="ID91" s="29">
        <v>4.6473200253830846</v>
      </c>
      <c r="IE91" s="29">
        <v>24.947963602000002</v>
      </c>
      <c r="IF91" s="29">
        <v>13.156397019475497</v>
      </c>
      <c r="IG91" s="29">
        <v>9.4557615823776366</v>
      </c>
      <c r="IH91" s="29">
        <v>4.3016039762930625</v>
      </c>
      <c r="II91" s="29">
        <v>25.049312184000001</v>
      </c>
      <c r="IJ91" s="29">
        <v>12.891627785588261</v>
      </c>
      <c r="IK91" s="29">
        <v>9.2654667207768213</v>
      </c>
      <c r="IL91" s="29">
        <v>3.7343344104986045</v>
      </c>
      <c r="IM91" s="29">
        <v>25.184859891999999</v>
      </c>
      <c r="IN91" s="29">
        <v>12.578243323535048</v>
      </c>
      <c r="IO91" s="29">
        <v>9.0402311374776634</v>
      </c>
      <c r="IP91" s="29">
        <v>3.3072092908126258</v>
      </c>
      <c r="IQ91" s="29">
        <v>25.34970736</v>
      </c>
      <c r="IR91" s="29">
        <v>12.286791787863272</v>
      </c>
      <c r="IS91" s="29">
        <v>8.8307591802198697</v>
      </c>
      <c r="IT91" s="29">
        <v>2.6295968894579502</v>
      </c>
      <c r="IU91" s="29">
        <v>25.543478638</v>
      </c>
      <c r="IV91" s="29">
        <v>12.037101651984155</v>
      </c>
      <c r="IW91" s="29">
        <v>8.6513019632592236</v>
      </c>
      <c r="IX91" s="29">
        <v>2.0284351713526831</v>
      </c>
      <c r="IY91" s="29">
        <v>25.753887148</v>
      </c>
      <c r="IZ91" s="29">
        <v>11.72053517596955</v>
      </c>
      <c r="JA91" s="29">
        <v>8.4237794038733629</v>
      </c>
      <c r="JB91" s="29">
        <v>1.4526874008276423</v>
      </c>
      <c r="JC91" s="29">
        <v>25.984646771000001</v>
      </c>
      <c r="JD91" s="29">
        <v>11.388926759222382</v>
      </c>
      <c r="JE91" s="29">
        <v>8.1854459055128874</v>
      </c>
      <c r="JF91" s="29">
        <v>0.7761789125596259</v>
      </c>
      <c r="JG91" s="29">
        <v>26.277180843</v>
      </c>
      <c r="JH91" s="29">
        <v>11.002068851655133</v>
      </c>
      <c r="JI91" s="29">
        <v>7.907403510258443</v>
      </c>
      <c r="JJ91" s="29">
        <v>-0.69199745828895587</v>
      </c>
      <c r="JK91" s="29">
        <v>27.282398381</v>
      </c>
      <c r="JL91" s="29">
        <v>9.7232674339972203</v>
      </c>
      <c r="JM91" s="29">
        <v>6.9883037522715235</v>
      </c>
      <c r="JN91" s="29">
        <v>-7.3895581948693128</v>
      </c>
      <c r="JO91" s="29">
        <v>27.896571325</v>
      </c>
      <c r="JP91" s="29">
        <v>8.1214882213239488</v>
      </c>
      <c r="JQ91" s="29">
        <v>5.8370734936964563</v>
      </c>
      <c r="JR91" s="29">
        <v>-12.370798458305096</v>
      </c>
      <c r="JS91" s="29">
        <v>28.102091987000001</v>
      </c>
      <c r="JT91" s="29">
        <v>7.4350818699474983</v>
      </c>
      <c r="JU91" s="29">
        <v>5.3437397338807928</v>
      </c>
      <c r="JV91" s="29">
        <v>-15.003472805260614</v>
      </c>
      <c r="JW91" s="29">
        <v>28.024425103999999</v>
      </c>
      <c r="JX91" s="29">
        <v>7.2269268122735459</v>
      </c>
      <c r="JY91" s="29">
        <v>5.1941345954361768</v>
      </c>
      <c r="JZ91" s="29">
        <v>-14.391142879604395</v>
      </c>
    </row>
    <row r="92" spans="1:286" ht="15" thickBot="1" x14ac:dyDescent="0.4">
      <c r="A92" s="2"/>
      <c r="B92" s="74" t="s">
        <v>564</v>
      </c>
      <c r="C92" s="74" t="s">
        <v>498</v>
      </c>
      <c r="D92" s="74" t="s">
        <v>859</v>
      </c>
      <c r="E92" s="87">
        <v>381411</v>
      </c>
      <c r="F92" s="84">
        <v>393754</v>
      </c>
      <c r="G92" s="22">
        <v>19.747369726999999</v>
      </c>
      <c r="H92" s="22">
        <v>19.747369726999999</v>
      </c>
      <c r="I92" s="22">
        <v>18.153084575826838</v>
      </c>
      <c r="J92" s="22">
        <v>10.645802636226046</v>
      </c>
      <c r="K92" s="22">
        <v>19.788039080000001</v>
      </c>
      <c r="L92" s="22">
        <v>19.788039080000001</v>
      </c>
      <c r="M92" s="22">
        <v>18.122163661894422</v>
      </c>
      <c r="N92" s="22">
        <v>10.417784704552066</v>
      </c>
      <c r="O92" s="22">
        <v>19.823486463000002</v>
      </c>
      <c r="P92" s="22">
        <v>19.823486463000002</v>
      </c>
      <c r="Q92" s="22">
        <v>18.086176159488616</v>
      </c>
      <c r="R92" s="22">
        <v>10.209514537731563</v>
      </c>
      <c r="S92" s="22">
        <v>19.878022318999999</v>
      </c>
      <c r="T92" s="22">
        <v>19.878022318999999</v>
      </c>
      <c r="U92" s="22">
        <v>18.026235207480287</v>
      </c>
      <c r="V92" s="22">
        <v>9.9885121773721082</v>
      </c>
      <c r="W92" s="22">
        <v>19.948893117000001</v>
      </c>
      <c r="X92" s="22">
        <v>19.948893117000001</v>
      </c>
      <c r="Y92" s="22">
        <v>17.900893263860574</v>
      </c>
      <c r="Z92" s="22">
        <v>9.6988223647712442</v>
      </c>
      <c r="AA92" s="22">
        <v>20.027416461000001</v>
      </c>
      <c r="AB92" s="22">
        <v>20.027416461000001</v>
      </c>
      <c r="AC92" s="22">
        <v>17.841485763997369</v>
      </c>
      <c r="AD92" s="22">
        <v>9.3898403789676088</v>
      </c>
      <c r="AE92" s="22">
        <v>20.102910011999999</v>
      </c>
      <c r="AF92" s="22">
        <v>20.102910011999999</v>
      </c>
      <c r="AG92" s="22">
        <v>17.838834193040711</v>
      </c>
      <c r="AH92" s="22">
        <v>9.0161838454261023</v>
      </c>
      <c r="AI92" s="22">
        <v>20.183005610999999</v>
      </c>
      <c r="AJ92" s="22">
        <v>20.183005610999999</v>
      </c>
      <c r="AK92" s="22">
        <v>17.809694671339528</v>
      </c>
      <c r="AL92" s="22">
        <v>8.6897306148409221</v>
      </c>
      <c r="AM92" s="22">
        <v>20.268793414000001</v>
      </c>
      <c r="AN92" s="22">
        <v>20.268793414000001</v>
      </c>
      <c r="AO92" s="22">
        <v>17.745046788638909</v>
      </c>
      <c r="AP92" s="22">
        <v>8.3810276567907316</v>
      </c>
      <c r="AQ92" s="22">
        <v>20.364720738999999</v>
      </c>
      <c r="AR92" s="22">
        <v>20.364720738999999</v>
      </c>
      <c r="AS92" s="22">
        <v>17.708527040993282</v>
      </c>
      <c r="AT92" s="22">
        <v>7.9953797337978756</v>
      </c>
      <c r="AU92" s="22">
        <v>20.741664529000001</v>
      </c>
      <c r="AV92" s="22">
        <v>20.741664529000001</v>
      </c>
      <c r="AW92" s="22">
        <v>17.417772690698811</v>
      </c>
      <c r="AX92" s="22">
        <v>6.7007645650087788</v>
      </c>
      <c r="AY92" s="22">
        <v>21.011575654000001</v>
      </c>
      <c r="AZ92" s="22">
        <v>21.011575654000001</v>
      </c>
      <c r="BA92" s="22">
        <v>17.230107363997284</v>
      </c>
      <c r="BB92" s="22">
        <v>6.1504085286530277</v>
      </c>
      <c r="BC92" s="22">
        <v>21.174153179000001</v>
      </c>
      <c r="BD92" s="22">
        <v>21.174153179000001</v>
      </c>
      <c r="BE92" s="22">
        <v>17.100175559499935</v>
      </c>
      <c r="BF92" s="22">
        <v>6.1019391875325439</v>
      </c>
      <c r="BG92" s="22">
        <v>21.271657415</v>
      </c>
      <c r="BH92" s="22">
        <v>21.271657415</v>
      </c>
      <c r="BI92" s="22">
        <v>17.058251289895317</v>
      </c>
      <c r="BJ92" s="22">
        <v>6.2746168479829016</v>
      </c>
      <c r="BK92" s="25">
        <v>19.734329805000002</v>
      </c>
      <c r="BL92" s="25">
        <v>19.734329805000002</v>
      </c>
      <c r="BM92" s="25">
        <v>18.225731196859861</v>
      </c>
      <c r="BN92" s="25">
        <v>10.726581489185234</v>
      </c>
      <c r="BO92" s="25">
        <v>19.765155403000001</v>
      </c>
      <c r="BP92" s="25">
        <v>19.765155403000001</v>
      </c>
      <c r="BQ92" s="25">
        <v>18.187663406438084</v>
      </c>
      <c r="BR92" s="25">
        <v>10.568435525313134</v>
      </c>
      <c r="BS92" s="25">
        <v>19.813612247999998</v>
      </c>
      <c r="BT92" s="25">
        <v>19.813612247999998</v>
      </c>
      <c r="BU92" s="25">
        <v>18.137995647140343</v>
      </c>
      <c r="BV92" s="25">
        <v>10.340134855437414</v>
      </c>
      <c r="BW92" s="25">
        <v>19.871215714000002</v>
      </c>
      <c r="BX92" s="25">
        <v>19.871215714000002</v>
      </c>
      <c r="BY92" s="25">
        <v>18.103099873001078</v>
      </c>
      <c r="BZ92" s="25">
        <v>10.15148937364366</v>
      </c>
      <c r="CA92" s="25">
        <v>19.937332804</v>
      </c>
      <c r="CB92" s="25">
        <v>19.937332804</v>
      </c>
      <c r="CC92" s="25">
        <v>18.07061277008502</v>
      </c>
      <c r="CD92" s="25">
        <v>9.9102373730683517</v>
      </c>
      <c r="CE92" s="25">
        <v>19.995894475</v>
      </c>
      <c r="CF92" s="25">
        <v>19.995894475</v>
      </c>
      <c r="CG92" s="25">
        <v>18.036462365846667</v>
      </c>
      <c r="CH92" s="25">
        <v>9.6463830062152205</v>
      </c>
      <c r="CI92" s="25">
        <v>20.060506122</v>
      </c>
      <c r="CJ92" s="25">
        <v>20.060506122</v>
      </c>
      <c r="CK92" s="25">
        <v>18.00011060387844</v>
      </c>
      <c r="CL92" s="25">
        <v>9.3163039597155013</v>
      </c>
      <c r="CM92" s="25">
        <v>20.128907079000001</v>
      </c>
      <c r="CN92" s="25">
        <v>20.128907079000001</v>
      </c>
      <c r="CO92" s="25">
        <v>17.968772712754955</v>
      </c>
      <c r="CP92" s="25">
        <v>9.0265995947093209</v>
      </c>
      <c r="CQ92" s="25">
        <v>20.201592378000001</v>
      </c>
      <c r="CR92" s="25">
        <v>20.201592378000001</v>
      </c>
      <c r="CS92" s="25">
        <v>17.934123797457467</v>
      </c>
      <c r="CT92" s="25">
        <v>8.748903992278791</v>
      </c>
      <c r="CU92" s="25">
        <v>20.277863014000001</v>
      </c>
      <c r="CV92" s="25">
        <v>20.277863014000001</v>
      </c>
      <c r="CW92" s="25">
        <v>17.887299708215789</v>
      </c>
      <c r="CX92" s="25">
        <v>8.4331122755197399</v>
      </c>
      <c r="CY92" s="25">
        <v>20.457613252999998</v>
      </c>
      <c r="CZ92" s="25">
        <v>20.457613252999998</v>
      </c>
      <c r="DA92" s="25">
        <v>17.755033699464153</v>
      </c>
      <c r="DB92" s="25">
        <v>7.4601689684461725</v>
      </c>
      <c r="DC92" s="25">
        <v>20.588779343999999</v>
      </c>
      <c r="DD92" s="25">
        <v>20.588779343999999</v>
      </c>
      <c r="DE92" s="25">
        <v>17.639944752062533</v>
      </c>
      <c r="DF92" s="25">
        <v>6.8276194988512877</v>
      </c>
      <c r="DG92" s="25">
        <v>20.671907121</v>
      </c>
      <c r="DH92" s="25">
        <v>20.671907121</v>
      </c>
      <c r="DI92" s="25">
        <v>17.553794611312316</v>
      </c>
      <c r="DJ92" s="25">
        <v>6.49018551221614</v>
      </c>
      <c r="DK92" s="25">
        <v>20.721855496</v>
      </c>
      <c r="DL92" s="25">
        <v>20.721855496</v>
      </c>
      <c r="DM92" s="25">
        <v>17.512420590092109</v>
      </c>
      <c r="DN92" s="25">
        <v>6.3073149586229214</v>
      </c>
      <c r="DO92" s="27">
        <v>19.747369726999999</v>
      </c>
      <c r="DP92" s="27">
        <v>19.747369726999999</v>
      </c>
      <c r="DQ92" s="27">
        <v>18.22744033216042</v>
      </c>
      <c r="DR92" s="27">
        <v>10.652076281707098</v>
      </c>
      <c r="DS92" s="27">
        <v>19.788039086000001</v>
      </c>
      <c r="DT92" s="27">
        <v>19.788039086000001</v>
      </c>
      <c r="DU92" s="27">
        <v>18.196870171314057</v>
      </c>
      <c r="DV92" s="27">
        <v>10.438284874140155</v>
      </c>
      <c r="DW92" s="27">
        <v>19.823486459000002</v>
      </c>
      <c r="DX92" s="27">
        <v>19.823486459000002</v>
      </c>
      <c r="DY92" s="27">
        <v>18.149768635756768</v>
      </c>
      <c r="DZ92" s="27">
        <v>10.2444060768787</v>
      </c>
      <c r="EA92" s="27">
        <v>19.878022318999999</v>
      </c>
      <c r="EB92" s="27">
        <v>19.878022318999999</v>
      </c>
      <c r="EC92" s="27">
        <v>18.114455366457644</v>
      </c>
      <c r="ED92" s="27">
        <v>10.033335530561391</v>
      </c>
      <c r="EE92" s="27">
        <v>19.948530695999999</v>
      </c>
      <c r="EF92" s="27">
        <v>19.948530695999999</v>
      </c>
      <c r="EG92" s="27">
        <v>18.087929670246972</v>
      </c>
      <c r="EH92" s="27">
        <v>9.7570481054067955</v>
      </c>
      <c r="EI92" s="27">
        <v>20.026743450000001</v>
      </c>
      <c r="EJ92" s="27">
        <v>20.026743450000001</v>
      </c>
      <c r="EK92" s="27">
        <v>18.04582409707967</v>
      </c>
      <c r="EL92" s="27">
        <v>9.461461890118418</v>
      </c>
      <c r="EM92" s="27">
        <v>20.101880358999999</v>
      </c>
      <c r="EN92" s="27">
        <v>20.101880358999999</v>
      </c>
      <c r="EO92" s="27">
        <v>17.987537070289925</v>
      </c>
      <c r="EP92" s="27">
        <v>9.1014962785942721</v>
      </c>
      <c r="EQ92" s="27">
        <v>20.181748083999999</v>
      </c>
      <c r="ER92" s="27">
        <v>20.181748083999999</v>
      </c>
      <c r="ES92" s="27">
        <v>17.945517779034855</v>
      </c>
      <c r="ET92" s="27">
        <v>8.7871516100778564</v>
      </c>
      <c r="EU92" s="27">
        <v>20.266389596</v>
      </c>
      <c r="EV92" s="27">
        <v>20.266389596</v>
      </c>
      <c r="EW92" s="27">
        <v>17.899211954445896</v>
      </c>
      <c r="EX92" s="27">
        <v>8.4960455424336452</v>
      </c>
      <c r="EY92" s="27">
        <v>20.357616274000002</v>
      </c>
      <c r="EZ92" s="27">
        <v>20.357616274000002</v>
      </c>
      <c r="FA92" s="27">
        <v>17.837883490250114</v>
      </c>
      <c r="FB92" s="27">
        <v>8.1501121226991309</v>
      </c>
      <c r="FC92" s="27">
        <v>20.713119166999999</v>
      </c>
      <c r="FD92" s="27">
        <v>20.713119166999999</v>
      </c>
      <c r="FE92" s="27">
        <v>17.627423930927456</v>
      </c>
      <c r="FF92" s="27">
        <v>6.9917877713002561</v>
      </c>
      <c r="FG92" s="27">
        <v>20.964919457000001</v>
      </c>
      <c r="FH92" s="27">
        <v>20.964919457000001</v>
      </c>
      <c r="FI92" s="27">
        <v>17.471318381228809</v>
      </c>
      <c r="FJ92" s="27">
        <v>6.5258112470225242</v>
      </c>
      <c r="FK92" s="27">
        <v>21.117429004999998</v>
      </c>
      <c r="FL92" s="27">
        <v>21.117429004999998</v>
      </c>
      <c r="FM92" s="27">
        <v>17.351984504817917</v>
      </c>
      <c r="FN92" s="27">
        <v>6.4871925980247767</v>
      </c>
      <c r="FO92" s="27">
        <v>21.211411898999998</v>
      </c>
      <c r="FP92" s="27">
        <v>21.211411898999998</v>
      </c>
      <c r="FQ92" s="27">
        <v>17.214594939913411</v>
      </c>
      <c r="FR92" s="27">
        <v>6.6554744066225169</v>
      </c>
      <c r="FS92" s="28">
        <v>19.746977596000001</v>
      </c>
      <c r="FT92" s="28">
        <v>19.746977596000001</v>
      </c>
      <c r="FU92" s="28">
        <v>18.151871635994596</v>
      </c>
      <c r="FV92" s="28">
        <v>10.655274929450318</v>
      </c>
      <c r="FW92" s="28">
        <v>19.791781739000001</v>
      </c>
      <c r="FX92" s="28">
        <v>19.791781739000001</v>
      </c>
      <c r="FY92" s="28">
        <v>18.116214825642551</v>
      </c>
      <c r="FZ92" s="28">
        <v>10.436098809403918</v>
      </c>
      <c r="GA92" s="28">
        <v>19.841042395999999</v>
      </c>
      <c r="GB92" s="28">
        <v>19.841042395999999</v>
      </c>
      <c r="GC92" s="28">
        <v>18.06696343392694</v>
      </c>
      <c r="GD92" s="28">
        <v>10.242569463042152</v>
      </c>
      <c r="GE92" s="28">
        <v>19.91914641</v>
      </c>
      <c r="GF92" s="28">
        <v>19.91914641</v>
      </c>
      <c r="GG92" s="28">
        <v>17.996955684763645</v>
      </c>
      <c r="GH92" s="28">
        <v>10.036366381164854</v>
      </c>
      <c r="GI92" s="28">
        <v>20.011009888</v>
      </c>
      <c r="GJ92" s="28">
        <v>20.011009888</v>
      </c>
      <c r="GK92" s="28">
        <v>17.865757836600594</v>
      </c>
      <c r="GL92" s="28">
        <v>9.7742943258308266</v>
      </c>
      <c r="GM92" s="28">
        <v>20.113570799000001</v>
      </c>
      <c r="GN92" s="28">
        <v>20.113570799000001</v>
      </c>
      <c r="GO92" s="28">
        <v>17.865594904384327</v>
      </c>
      <c r="GP92" s="28">
        <v>9.4916193845474073</v>
      </c>
      <c r="GQ92" s="28">
        <v>20.235954395</v>
      </c>
      <c r="GR92" s="28">
        <v>20.235954395</v>
      </c>
      <c r="GS92" s="28">
        <v>17.841594385474878</v>
      </c>
      <c r="GT92" s="28">
        <v>9.1357281925024267</v>
      </c>
      <c r="GU92" s="28">
        <v>20.371721672</v>
      </c>
      <c r="GV92" s="28">
        <v>20.371721672</v>
      </c>
      <c r="GW92" s="28">
        <v>17.793385759943405</v>
      </c>
      <c r="GX92" s="28">
        <v>8.8312347398140929</v>
      </c>
      <c r="GY92" s="28">
        <v>20.517384334999999</v>
      </c>
      <c r="GZ92" s="28">
        <v>20.517384334999999</v>
      </c>
      <c r="HA92" s="28">
        <v>17.755428588078672</v>
      </c>
      <c r="HB92" s="28">
        <v>8.5843129234079889</v>
      </c>
      <c r="HC92" s="28">
        <v>20.678116022000001</v>
      </c>
      <c r="HD92" s="28">
        <v>20.678116022000001</v>
      </c>
      <c r="HE92" s="28">
        <v>17.6850466982706</v>
      </c>
      <c r="HF92" s="28">
        <v>8.3036975092538263</v>
      </c>
      <c r="HG92" s="28">
        <v>21.22617748</v>
      </c>
      <c r="HH92" s="28">
        <v>21.22617748</v>
      </c>
      <c r="HI92" s="28">
        <v>17.28002979506288</v>
      </c>
      <c r="HJ92" s="28">
        <v>6.7791748822000564</v>
      </c>
      <c r="HK92" s="28">
        <v>21.757873791999998</v>
      </c>
      <c r="HL92" s="28">
        <v>21.757873791999998</v>
      </c>
      <c r="HM92" s="28">
        <v>16.788359504715434</v>
      </c>
      <c r="HN92" s="28">
        <v>4.1932424036319311</v>
      </c>
      <c r="HO92" s="28">
        <v>21.988518800000001</v>
      </c>
      <c r="HP92" s="28">
        <v>21.988518800000001</v>
      </c>
      <c r="HQ92" s="28">
        <v>16.416148701527653</v>
      </c>
      <c r="HR92" s="28">
        <v>2.4367298445610626</v>
      </c>
      <c r="HS92" s="28">
        <v>22.089921990000001</v>
      </c>
      <c r="HT92" s="28">
        <v>22.089921990000001</v>
      </c>
      <c r="HU92" s="28">
        <v>16.18770807907255</v>
      </c>
      <c r="HV92" s="28">
        <v>1.373022078297808</v>
      </c>
      <c r="HW92" s="29">
        <v>19.755041696999999</v>
      </c>
      <c r="HX92" s="29">
        <v>19.755041696999999</v>
      </c>
      <c r="HY92" s="29">
        <v>18.145503996063606</v>
      </c>
      <c r="HZ92" s="29">
        <v>10.594128599939829</v>
      </c>
      <c r="IA92" s="29">
        <v>19.813743164999998</v>
      </c>
      <c r="IB92" s="29">
        <v>19.813743164999998</v>
      </c>
      <c r="IC92" s="29">
        <v>18.077033303571401</v>
      </c>
      <c r="ID92" s="29">
        <v>10.31936308536047</v>
      </c>
      <c r="IE92" s="29">
        <v>19.865940395999999</v>
      </c>
      <c r="IF92" s="29">
        <v>19.865940395999999</v>
      </c>
      <c r="IG92" s="29">
        <v>17.998223631864185</v>
      </c>
      <c r="IH92" s="29">
        <v>10.130703301186628</v>
      </c>
      <c r="II92" s="29">
        <v>19.933924306000002</v>
      </c>
      <c r="IJ92" s="29">
        <v>19.933924306000002</v>
      </c>
      <c r="IK92" s="29">
        <v>17.904498117857283</v>
      </c>
      <c r="IL92" s="29">
        <v>9.9474320548316939</v>
      </c>
      <c r="IM92" s="29">
        <v>20.012512844</v>
      </c>
      <c r="IN92" s="29">
        <v>20.012512844</v>
      </c>
      <c r="IO92" s="29">
        <v>17.957168252690877</v>
      </c>
      <c r="IP92" s="29">
        <v>9.7045110834219859</v>
      </c>
      <c r="IQ92" s="29">
        <v>20.105782293000001</v>
      </c>
      <c r="IR92" s="29">
        <v>20.105782293000001</v>
      </c>
      <c r="IS92" s="29">
        <v>17.923488720118424</v>
      </c>
      <c r="IT92" s="29">
        <v>9.4593018418738772</v>
      </c>
      <c r="IU92" s="29">
        <v>20.218027532000001</v>
      </c>
      <c r="IV92" s="29">
        <v>20.218027532000001</v>
      </c>
      <c r="IW92" s="29">
        <v>17.865430632539585</v>
      </c>
      <c r="IX92" s="29">
        <v>9.1453844169224467</v>
      </c>
      <c r="IY92" s="29">
        <v>20.337666394999999</v>
      </c>
      <c r="IZ92" s="29">
        <v>20.337666394999999</v>
      </c>
      <c r="JA92" s="29">
        <v>17.820453779694837</v>
      </c>
      <c r="JB92" s="29">
        <v>8.8960118272139042</v>
      </c>
      <c r="JC92" s="29">
        <v>20.473680678000001</v>
      </c>
      <c r="JD92" s="29">
        <v>20.473680678000001</v>
      </c>
      <c r="JE92" s="29">
        <v>17.73388806310837</v>
      </c>
      <c r="JF92" s="29">
        <v>8.6441556295856117</v>
      </c>
      <c r="JG92" s="29">
        <v>20.681963108000001</v>
      </c>
      <c r="JH92" s="29">
        <v>20.681963108000001</v>
      </c>
      <c r="JI92" s="29">
        <v>17.640342388922043</v>
      </c>
      <c r="JJ92" s="29">
        <v>7.9422997333352789</v>
      </c>
      <c r="JK92" s="29">
        <v>21.229558652000001</v>
      </c>
      <c r="JL92" s="29">
        <v>21.229558652000001</v>
      </c>
      <c r="JM92" s="29">
        <v>17.048723693273555</v>
      </c>
      <c r="JN92" s="29">
        <v>4.7391851026147833</v>
      </c>
      <c r="JO92" s="29">
        <v>21.520057617999999</v>
      </c>
      <c r="JP92" s="29">
        <v>21.520057617999999</v>
      </c>
      <c r="JQ92" s="29">
        <v>16.564903882825877</v>
      </c>
      <c r="JR92" s="29">
        <v>2.5040245852967775</v>
      </c>
      <c r="JS92" s="29">
        <v>21.597056956999999</v>
      </c>
      <c r="JT92" s="29">
        <v>21.597056956999999</v>
      </c>
      <c r="JU92" s="29">
        <v>16.322891384415801</v>
      </c>
      <c r="JV92" s="29">
        <v>1.4526315478492222</v>
      </c>
      <c r="JW92" s="29">
        <v>21.536250066000001</v>
      </c>
      <c r="JX92" s="29">
        <v>21.536250066000001</v>
      </c>
      <c r="JY92" s="29">
        <v>16.322331346316837</v>
      </c>
      <c r="JZ92" s="29">
        <v>2.1225379867355141</v>
      </c>
    </row>
    <row r="93" spans="1:286" ht="15" thickBot="1" x14ac:dyDescent="0.4">
      <c r="A93" s="2"/>
      <c r="B93" s="74" t="s">
        <v>565</v>
      </c>
      <c r="C93" s="74" t="s">
        <v>566</v>
      </c>
      <c r="D93" s="74" t="s">
        <v>510</v>
      </c>
      <c r="E93" s="87">
        <v>374687</v>
      </c>
      <c r="F93" s="84">
        <v>428919</v>
      </c>
      <c r="G93" s="22">
        <v>17.383787023</v>
      </c>
      <c r="H93" s="22">
        <v>17.383787023</v>
      </c>
      <c r="I93" s="22">
        <v>17.383787023</v>
      </c>
      <c r="J93" s="22">
        <v>12.135735921846281</v>
      </c>
      <c r="K93" s="22">
        <v>17.397364667000002</v>
      </c>
      <c r="L93" s="22">
        <v>17.397364667000002</v>
      </c>
      <c r="M93" s="22">
        <v>17.397364667000002</v>
      </c>
      <c r="N93" s="22">
        <v>12.082069623866484</v>
      </c>
      <c r="O93" s="22">
        <v>17.419705014999998</v>
      </c>
      <c r="P93" s="22">
        <v>17.419705014999998</v>
      </c>
      <c r="Q93" s="22">
        <v>17.419705014999998</v>
      </c>
      <c r="R93" s="22">
        <v>12.043670677401838</v>
      </c>
      <c r="S93" s="22">
        <v>17.452520268000001</v>
      </c>
      <c r="T93" s="22">
        <v>17.452520268000001</v>
      </c>
      <c r="U93" s="22">
        <v>17.452520268000001</v>
      </c>
      <c r="V93" s="22">
        <v>11.973752674371534</v>
      </c>
      <c r="W93" s="22">
        <v>17.496591692999999</v>
      </c>
      <c r="X93" s="22">
        <v>17.496591692999999</v>
      </c>
      <c r="Y93" s="22">
        <v>17.496591692999999</v>
      </c>
      <c r="Z93" s="22">
        <v>11.881544558209917</v>
      </c>
      <c r="AA93" s="22">
        <v>17.553130736</v>
      </c>
      <c r="AB93" s="22">
        <v>17.553130736</v>
      </c>
      <c r="AC93" s="22">
        <v>17.553130736</v>
      </c>
      <c r="AD93" s="22">
        <v>11.771380096593756</v>
      </c>
      <c r="AE93" s="22">
        <v>17.621570267999999</v>
      </c>
      <c r="AF93" s="22">
        <v>17.621570267999999</v>
      </c>
      <c r="AG93" s="22">
        <v>17.621570267999999</v>
      </c>
      <c r="AH93" s="22">
        <v>11.650438073361434</v>
      </c>
      <c r="AI93" s="22">
        <v>17.700362703</v>
      </c>
      <c r="AJ93" s="22">
        <v>17.700362703</v>
      </c>
      <c r="AK93" s="22">
        <v>17.700362703</v>
      </c>
      <c r="AL93" s="22">
        <v>11.51644438952305</v>
      </c>
      <c r="AM93" s="22">
        <v>17.789199994000001</v>
      </c>
      <c r="AN93" s="22">
        <v>17.789199994000001</v>
      </c>
      <c r="AO93" s="22">
        <v>17.789199994000001</v>
      </c>
      <c r="AP93" s="22">
        <v>11.371850110735171</v>
      </c>
      <c r="AQ93" s="22">
        <v>17.892486497</v>
      </c>
      <c r="AR93" s="22">
        <v>17.892486497</v>
      </c>
      <c r="AS93" s="22">
        <v>17.892486497</v>
      </c>
      <c r="AT93" s="22">
        <v>11.202091995583654</v>
      </c>
      <c r="AU93" s="22">
        <v>18.290602101000001</v>
      </c>
      <c r="AV93" s="22">
        <v>18.290602101000001</v>
      </c>
      <c r="AW93" s="22">
        <v>18.290602101000001</v>
      </c>
      <c r="AX93" s="22">
        <v>10.551819502654363</v>
      </c>
      <c r="AY93" s="22">
        <v>18.744911588000001</v>
      </c>
      <c r="AZ93" s="22">
        <v>18.744911588000001</v>
      </c>
      <c r="BA93" s="22">
        <v>18.445640349176962</v>
      </c>
      <c r="BB93" s="22">
        <v>9.9758414087149685</v>
      </c>
      <c r="BC93" s="22">
        <v>19.095127121000001</v>
      </c>
      <c r="BD93" s="22">
        <v>19.095127121000001</v>
      </c>
      <c r="BE93" s="22">
        <v>18.685088031121133</v>
      </c>
      <c r="BF93" s="22">
        <v>9.6877506814422425</v>
      </c>
      <c r="BG93" s="22">
        <v>19.418766390999998</v>
      </c>
      <c r="BH93" s="22">
        <v>19.418766390999998</v>
      </c>
      <c r="BI93" s="22">
        <v>18.669236521038492</v>
      </c>
      <c r="BJ93" s="22">
        <v>9.5319201531594118</v>
      </c>
      <c r="BK93" s="25">
        <v>17.385910273</v>
      </c>
      <c r="BL93" s="25">
        <v>17.385910273</v>
      </c>
      <c r="BM93" s="25">
        <v>17.385910273</v>
      </c>
      <c r="BN93" s="25">
        <v>12.162204374371534</v>
      </c>
      <c r="BO93" s="25">
        <v>17.405768688999999</v>
      </c>
      <c r="BP93" s="25">
        <v>17.405768688999999</v>
      </c>
      <c r="BQ93" s="25">
        <v>17.405768688999999</v>
      </c>
      <c r="BR93" s="25">
        <v>12.125386814775574</v>
      </c>
      <c r="BS93" s="25">
        <v>17.435021982999999</v>
      </c>
      <c r="BT93" s="25">
        <v>17.435021982999999</v>
      </c>
      <c r="BU93" s="25">
        <v>17.435021982999999</v>
      </c>
      <c r="BV93" s="25">
        <v>12.051549636997796</v>
      </c>
      <c r="BW93" s="25">
        <v>17.468894376000002</v>
      </c>
      <c r="BX93" s="25">
        <v>17.468894376000002</v>
      </c>
      <c r="BY93" s="25">
        <v>17.468894376000002</v>
      </c>
      <c r="BZ93" s="25">
        <v>11.970883271341231</v>
      </c>
      <c r="CA93" s="25">
        <v>17.509502971</v>
      </c>
      <c r="CB93" s="25">
        <v>17.509502971</v>
      </c>
      <c r="CC93" s="25">
        <v>17.509502971</v>
      </c>
      <c r="CD93" s="25">
        <v>11.875906232957393</v>
      </c>
      <c r="CE93" s="25">
        <v>17.558532179</v>
      </c>
      <c r="CF93" s="25">
        <v>17.558532179</v>
      </c>
      <c r="CG93" s="25">
        <v>17.558532179</v>
      </c>
      <c r="CH93" s="25">
        <v>11.765745864270524</v>
      </c>
      <c r="CI93" s="25">
        <v>17.616058986999999</v>
      </c>
      <c r="CJ93" s="25">
        <v>17.616058986999999</v>
      </c>
      <c r="CK93" s="25">
        <v>17.616058986999999</v>
      </c>
      <c r="CL93" s="25">
        <v>11.642797076391735</v>
      </c>
      <c r="CM93" s="25">
        <v>17.680710624</v>
      </c>
      <c r="CN93" s="25">
        <v>17.680710624</v>
      </c>
      <c r="CO93" s="25">
        <v>17.680710624</v>
      </c>
      <c r="CP93" s="25">
        <v>11.503642315785676</v>
      </c>
      <c r="CQ93" s="25">
        <v>17.752088613000002</v>
      </c>
      <c r="CR93" s="25">
        <v>17.752088613000002</v>
      </c>
      <c r="CS93" s="25">
        <v>17.752088613000002</v>
      </c>
      <c r="CT93" s="25">
        <v>11.354352643058402</v>
      </c>
      <c r="CU93" s="25">
        <v>17.828628774999999</v>
      </c>
      <c r="CV93" s="25">
        <v>17.828628774999999</v>
      </c>
      <c r="CW93" s="25">
        <v>17.828628774999999</v>
      </c>
      <c r="CX93" s="25">
        <v>11.200813695583655</v>
      </c>
      <c r="CY93" s="25">
        <v>18.165697909999999</v>
      </c>
      <c r="CZ93" s="25">
        <v>18.165697909999999</v>
      </c>
      <c r="DA93" s="25">
        <v>18.165697909999999</v>
      </c>
      <c r="DB93" s="25">
        <v>10.778888087502846</v>
      </c>
      <c r="DC93" s="25">
        <v>18.419866548000002</v>
      </c>
      <c r="DD93" s="25">
        <v>18.419866548000002</v>
      </c>
      <c r="DE93" s="25">
        <v>18.419866548000002</v>
      </c>
      <c r="DF93" s="25">
        <v>10.464810974371535</v>
      </c>
      <c r="DG93" s="25">
        <v>18.638857699999999</v>
      </c>
      <c r="DH93" s="25">
        <v>18.638857699999999</v>
      </c>
      <c r="DI93" s="25">
        <v>18.638857699999999</v>
      </c>
      <c r="DJ93" s="25">
        <v>10.250480532957393</v>
      </c>
      <c r="DK93" s="25">
        <v>18.814859569999999</v>
      </c>
      <c r="DL93" s="25">
        <v>18.814859569999999</v>
      </c>
      <c r="DM93" s="25">
        <v>18.814859569999999</v>
      </c>
      <c r="DN93" s="25">
        <v>10.083222441038201</v>
      </c>
      <c r="DO93" s="27">
        <v>17.386779935</v>
      </c>
      <c r="DP93" s="27">
        <v>17.386779935</v>
      </c>
      <c r="DQ93" s="27">
        <v>17.386779935</v>
      </c>
      <c r="DR93" s="27">
        <v>12.139080066290727</v>
      </c>
      <c r="DS93" s="27">
        <v>17.401445078000002</v>
      </c>
      <c r="DT93" s="27">
        <v>17.401445078000002</v>
      </c>
      <c r="DU93" s="27">
        <v>17.401445078000002</v>
      </c>
      <c r="DV93" s="27">
        <v>12.090660936997796</v>
      </c>
      <c r="DW93" s="27">
        <v>17.423628091000001</v>
      </c>
      <c r="DX93" s="27">
        <v>17.423628091000001</v>
      </c>
      <c r="DY93" s="27">
        <v>17.423628091000001</v>
      </c>
      <c r="DZ93" s="27">
        <v>12.05769448144224</v>
      </c>
      <c r="EA93" s="27">
        <v>17.456948752999999</v>
      </c>
      <c r="EB93" s="27">
        <v>17.456948752999999</v>
      </c>
      <c r="EC93" s="27">
        <v>17.456948752999999</v>
      </c>
      <c r="ED93" s="27">
        <v>11.992470803664464</v>
      </c>
      <c r="EE93" s="27">
        <v>17.50116019</v>
      </c>
      <c r="EF93" s="27">
        <v>17.50116019</v>
      </c>
      <c r="EG93" s="27">
        <v>17.50116019</v>
      </c>
      <c r="EH93" s="27">
        <v>11.905700973361434</v>
      </c>
      <c r="EI93" s="27">
        <v>17.556447289000001</v>
      </c>
      <c r="EJ93" s="27">
        <v>17.556447289000001</v>
      </c>
      <c r="EK93" s="27">
        <v>17.556447289000001</v>
      </c>
      <c r="EL93" s="27">
        <v>11.801243405684666</v>
      </c>
      <c r="EM93" s="27">
        <v>17.622572565999999</v>
      </c>
      <c r="EN93" s="27">
        <v>17.622572565999999</v>
      </c>
      <c r="EO93" s="27">
        <v>17.622572565999999</v>
      </c>
      <c r="EP93" s="27">
        <v>11.686056969321029</v>
      </c>
      <c r="EQ93" s="27">
        <v>17.698105752</v>
      </c>
      <c r="ER93" s="27">
        <v>17.698105752</v>
      </c>
      <c r="ES93" s="27">
        <v>17.698105752</v>
      </c>
      <c r="ET93" s="27">
        <v>11.563290758209918</v>
      </c>
      <c r="EU93" s="27">
        <v>17.782071648999999</v>
      </c>
      <c r="EV93" s="27">
        <v>17.782071648999999</v>
      </c>
      <c r="EW93" s="27">
        <v>17.782071648999999</v>
      </c>
      <c r="EX93" s="27">
        <v>11.428482170331129</v>
      </c>
      <c r="EY93" s="27">
        <v>17.877761647</v>
      </c>
      <c r="EZ93" s="27">
        <v>17.877761647</v>
      </c>
      <c r="FA93" s="27">
        <v>17.877761647</v>
      </c>
      <c r="FB93" s="27">
        <v>11.274887992553353</v>
      </c>
      <c r="FC93" s="27">
        <v>18.235608729999999</v>
      </c>
      <c r="FD93" s="27">
        <v>18.235608729999999</v>
      </c>
      <c r="FE93" s="27">
        <v>18.235608729999999</v>
      </c>
      <c r="FF93" s="27">
        <v>10.689834353159412</v>
      </c>
      <c r="FG93" s="27">
        <v>18.541679052999999</v>
      </c>
      <c r="FH93" s="27">
        <v>18.541679052999999</v>
      </c>
      <c r="FI93" s="27">
        <v>18.541679052999999</v>
      </c>
      <c r="FJ93" s="27">
        <v>10.255116636997798</v>
      </c>
      <c r="FK93" s="27">
        <v>18.789540116000001</v>
      </c>
      <c r="FL93" s="27">
        <v>18.789540116000001</v>
      </c>
      <c r="FM93" s="27">
        <v>18.789540116000001</v>
      </c>
      <c r="FN93" s="27">
        <v>10.056462634977596</v>
      </c>
      <c r="FO93" s="27">
        <v>18.983426635000001</v>
      </c>
      <c r="FP93" s="27">
        <v>18.983426635000001</v>
      </c>
      <c r="FQ93" s="27">
        <v>18.882130956560101</v>
      </c>
      <c r="FR93" s="27">
        <v>9.9997614026543626</v>
      </c>
      <c r="FS93" s="28">
        <v>17.387489287000001</v>
      </c>
      <c r="FT93" s="28">
        <v>17.387489287000001</v>
      </c>
      <c r="FU93" s="28">
        <v>17.387489287000001</v>
      </c>
      <c r="FV93" s="28">
        <v>12.137789773361433</v>
      </c>
      <c r="FW93" s="28">
        <v>17.405637628000001</v>
      </c>
      <c r="FX93" s="28">
        <v>17.405637628000001</v>
      </c>
      <c r="FY93" s="28">
        <v>17.405637628000001</v>
      </c>
      <c r="FZ93" s="28">
        <v>12.086049065280625</v>
      </c>
      <c r="GA93" s="28">
        <v>17.433907362999999</v>
      </c>
      <c r="GB93" s="28">
        <v>17.433907362999999</v>
      </c>
      <c r="GC93" s="28">
        <v>17.433907362999999</v>
      </c>
      <c r="GD93" s="28">
        <v>12.051465063260423</v>
      </c>
      <c r="GE93" s="28">
        <v>17.479908291000001</v>
      </c>
      <c r="GF93" s="28">
        <v>17.479908291000001</v>
      </c>
      <c r="GG93" s="28">
        <v>17.479908291000001</v>
      </c>
      <c r="GH93" s="28">
        <v>11.986668931947293</v>
      </c>
      <c r="GI93" s="28">
        <v>17.543690573999999</v>
      </c>
      <c r="GJ93" s="28">
        <v>17.543690573999999</v>
      </c>
      <c r="GK93" s="28">
        <v>17.543690573999999</v>
      </c>
      <c r="GL93" s="28">
        <v>11.902398622856383</v>
      </c>
      <c r="GM93" s="28">
        <v>17.633710163</v>
      </c>
      <c r="GN93" s="28">
        <v>17.633710163</v>
      </c>
      <c r="GO93" s="28">
        <v>17.633710163</v>
      </c>
      <c r="GP93" s="28">
        <v>11.799332883462444</v>
      </c>
      <c r="GQ93" s="28">
        <v>17.751084092999999</v>
      </c>
      <c r="GR93" s="28">
        <v>17.751084092999999</v>
      </c>
      <c r="GS93" s="28">
        <v>17.751084092999999</v>
      </c>
      <c r="GT93" s="28">
        <v>11.681397022856384</v>
      </c>
      <c r="GU93" s="28">
        <v>17.892983653999998</v>
      </c>
      <c r="GV93" s="28">
        <v>17.892983653999998</v>
      </c>
      <c r="GW93" s="28">
        <v>17.892983653999998</v>
      </c>
      <c r="GX93" s="28">
        <v>11.553132876391736</v>
      </c>
      <c r="GY93" s="28">
        <v>18.012607547999998</v>
      </c>
      <c r="GZ93" s="28">
        <v>18.012607547999998</v>
      </c>
      <c r="HA93" s="28">
        <v>18.012607547999998</v>
      </c>
      <c r="HB93" s="28">
        <v>11.43509232184628</v>
      </c>
      <c r="HC93" s="28">
        <v>18.123388771000002</v>
      </c>
      <c r="HD93" s="28">
        <v>18.123388771000002</v>
      </c>
      <c r="HE93" s="28">
        <v>18.123388771000002</v>
      </c>
      <c r="HF93" s="28">
        <v>11.308945045078605</v>
      </c>
      <c r="HG93" s="28">
        <v>18.835730414</v>
      </c>
      <c r="HH93" s="28">
        <v>18.835730414</v>
      </c>
      <c r="HI93" s="28">
        <v>18.406844282921799</v>
      </c>
      <c r="HJ93" s="28">
        <v>10.095761885482645</v>
      </c>
      <c r="HK93" s="28">
        <v>19.796742301999998</v>
      </c>
      <c r="HL93" s="28">
        <v>19.796742301999998</v>
      </c>
      <c r="HM93" s="28">
        <v>18.029546620709265</v>
      </c>
      <c r="HN93" s="28">
        <v>7.4136212662907255</v>
      </c>
      <c r="HO93" s="28">
        <v>20.398457236999999</v>
      </c>
      <c r="HP93" s="28">
        <v>20.398457236999999</v>
      </c>
      <c r="HQ93" s="28">
        <v>17.927351723724865</v>
      </c>
      <c r="HR93" s="28">
        <v>5.265219189523048</v>
      </c>
      <c r="HS93" s="28">
        <v>20.609103752999999</v>
      </c>
      <c r="HT93" s="28">
        <v>20.609103752999999</v>
      </c>
      <c r="HU93" s="28">
        <v>17.7309213296035</v>
      </c>
      <c r="HV93" s="28">
        <v>3.9973718561897158</v>
      </c>
      <c r="HW93" s="29">
        <v>17.381908409000001</v>
      </c>
      <c r="HX93" s="29">
        <v>17.381908409000001</v>
      </c>
      <c r="HY93" s="29">
        <v>17.381908409000001</v>
      </c>
      <c r="HZ93" s="29">
        <v>12.158972847098806</v>
      </c>
      <c r="IA93" s="29">
        <v>17.401135344</v>
      </c>
      <c r="IB93" s="29">
        <v>17.401135344</v>
      </c>
      <c r="IC93" s="29">
        <v>17.401135344</v>
      </c>
      <c r="ID93" s="29">
        <v>12.117534564270525</v>
      </c>
      <c r="IE93" s="29">
        <v>17.433143209000001</v>
      </c>
      <c r="IF93" s="29">
        <v>17.433143209000001</v>
      </c>
      <c r="IG93" s="29">
        <v>17.433143209000001</v>
      </c>
      <c r="IH93" s="29">
        <v>12.092550454169515</v>
      </c>
      <c r="II93" s="29">
        <v>17.480380619999998</v>
      </c>
      <c r="IJ93" s="29">
        <v>17.480380619999998</v>
      </c>
      <c r="IK93" s="29">
        <v>17.480380619999998</v>
      </c>
      <c r="IL93" s="29">
        <v>12.049755023866485</v>
      </c>
      <c r="IM93" s="29">
        <v>17.546114164999999</v>
      </c>
      <c r="IN93" s="29">
        <v>17.546114164999999</v>
      </c>
      <c r="IO93" s="29">
        <v>17.546114164999999</v>
      </c>
      <c r="IP93" s="29">
        <v>11.988400734977596</v>
      </c>
      <c r="IQ93" s="29">
        <v>17.645059677999999</v>
      </c>
      <c r="IR93" s="29">
        <v>17.645059677999999</v>
      </c>
      <c r="IS93" s="29">
        <v>17.645059677999999</v>
      </c>
      <c r="IT93" s="29">
        <v>11.910066202654363</v>
      </c>
      <c r="IU93" s="29">
        <v>17.782346007000001</v>
      </c>
      <c r="IV93" s="29">
        <v>17.782346007000001</v>
      </c>
      <c r="IW93" s="29">
        <v>17.782346007000001</v>
      </c>
      <c r="IX93" s="29">
        <v>11.810331555179616</v>
      </c>
      <c r="IY93" s="29">
        <v>17.945970506000002</v>
      </c>
      <c r="IZ93" s="29">
        <v>17.945970506000002</v>
      </c>
      <c r="JA93" s="29">
        <v>17.945970506000002</v>
      </c>
      <c r="JB93" s="29">
        <v>11.699992453159414</v>
      </c>
      <c r="JC93" s="29">
        <v>18.08494172</v>
      </c>
      <c r="JD93" s="29">
        <v>18.08494172</v>
      </c>
      <c r="JE93" s="29">
        <v>18.08494172</v>
      </c>
      <c r="JF93" s="29">
        <v>11.504379995583655</v>
      </c>
      <c r="JG93" s="29">
        <v>18.280426495</v>
      </c>
      <c r="JH93" s="29">
        <v>18.280426495</v>
      </c>
      <c r="JI93" s="29">
        <v>18.280426495</v>
      </c>
      <c r="JJ93" s="29">
        <v>10.885026126896786</v>
      </c>
      <c r="JK93" s="29">
        <v>19.212537724000001</v>
      </c>
      <c r="JL93" s="29">
        <v>19.212537724000001</v>
      </c>
      <c r="JM93" s="29">
        <v>18.541304700086972</v>
      </c>
      <c r="JN93" s="29">
        <v>7.9659143420483005</v>
      </c>
      <c r="JO93" s="29">
        <v>19.975067760000002</v>
      </c>
      <c r="JP93" s="29">
        <v>19.975067760000002</v>
      </c>
      <c r="JQ93" s="29">
        <v>18.075740193345837</v>
      </c>
      <c r="JR93" s="29">
        <v>5.5170464117452731</v>
      </c>
      <c r="JS93" s="29">
        <v>20.342308487</v>
      </c>
      <c r="JT93" s="29">
        <v>20.342308487</v>
      </c>
      <c r="JU93" s="29">
        <v>17.807401428339659</v>
      </c>
      <c r="JV93" s="29">
        <v>4.1340494218462815</v>
      </c>
      <c r="JW93" s="29">
        <v>20.329993582</v>
      </c>
      <c r="JX93" s="29">
        <v>20.329993582</v>
      </c>
      <c r="JY93" s="29">
        <v>17.81185966140492</v>
      </c>
      <c r="JZ93" s="29">
        <v>4.5977476945735525</v>
      </c>
    </row>
    <row r="94" spans="1:286" ht="15" thickBot="1" x14ac:dyDescent="0.4">
      <c r="A94" s="2"/>
      <c r="B94" s="74" t="s">
        <v>567</v>
      </c>
      <c r="C94" s="74" t="s">
        <v>502</v>
      </c>
      <c r="D94" s="74" t="s">
        <v>865</v>
      </c>
      <c r="E94" s="87">
        <v>369051</v>
      </c>
      <c r="F94" s="84">
        <v>429883</v>
      </c>
      <c r="G94" s="22">
        <v>23.164359943368421</v>
      </c>
      <c r="H94" s="22">
        <v>13.815153280990502</v>
      </c>
      <c r="I94" s="22">
        <v>10.077961976940205</v>
      </c>
      <c r="J94" s="22">
        <v>15.384626310538044</v>
      </c>
      <c r="K94" s="22">
        <v>23.212658396368422</v>
      </c>
      <c r="L94" s="22">
        <v>11.853952724923392</v>
      </c>
      <c r="M94" s="22">
        <v>8.6472934761140436</v>
      </c>
      <c r="N94" s="22">
        <v>14.964037061074352</v>
      </c>
      <c r="O94" s="22">
        <v>23.251264820368419</v>
      </c>
      <c r="P94" s="22">
        <v>9.8052793973866557</v>
      </c>
      <c r="Q94" s="22">
        <v>7.1528148063408965</v>
      </c>
      <c r="R94" s="22">
        <v>14.950826761535282</v>
      </c>
      <c r="S94" s="22">
        <v>23.312719550368421</v>
      </c>
      <c r="T94" s="22">
        <v>7.7736144780394643</v>
      </c>
      <c r="U94" s="22">
        <v>5.6707435335423737</v>
      </c>
      <c r="V94" s="22">
        <v>14.502864215705783</v>
      </c>
      <c r="W94" s="22">
        <v>23.397074142368421</v>
      </c>
      <c r="X94" s="22">
        <v>5.7193420884730459</v>
      </c>
      <c r="Y94" s="22">
        <v>4.1721804259715451</v>
      </c>
      <c r="Z94" s="22">
        <v>14.405314076244261</v>
      </c>
      <c r="AA94" s="22">
        <v>23.326682235076333</v>
      </c>
      <c r="AB94" s="22">
        <v>3.7838167521803516</v>
      </c>
      <c r="AC94" s="22">
        <v>2.7602416405074401</v>
      </c>
      <c r="AD94" s="22">
        <v>13.87067265688067</v>
      </c>
      <c r="AE94" s="22">
        <v>21.746735798364075</v>
      </c>
      <c r="AF94" s="22">
        <v>3.527533936881825</v>
      </c>
      <c r="AG94" s="22">
        <v>2.5732868948459742</v>
      </c>
      <c r="AH94" s="22">
        <v>13.501598799522643</v>
      </c>
      <c r="AI94" s="22">
        <v>20.801289567227322</v>
      </c>
      <c r="AJ94" s="22">
        <v>3.3741732809767306</v>
      </c>
      <c r="AK94" s="22">
        <v>2.4614124315277257</v>
      </c>
      <c r="AL94" s="22">
        <v>13.142203004713258</v>
      </c>
      <c r="AM94" s="22">
        <v>19.687018081053047</v>
      </c>
      <c r="AN94" s="22">
        <v>3.1934275121025255</v>
      </c>
      <c r="AO94" s="22">
        <v>2.3295609095678871</v>
      </c>
      <c r="AP94" s="22">
        <v>12.612752879659993</v>
      </c>
      <c r="AQ94" s="22">
        <v>18.415454700800009</v>
      </c>
      <c r="AR94" s="22">
        <v>2.9871674545781142</v>
      </c>
      <c r="AS94" s="22">
        <v>2.1790970692605365</v>
      </c>
      <c r="AT94" s="22">
        <v>12.025980230174651</v>
      </c>
      <c r="AU94" s="22">
        <v>17.515790538701964</v>
      </c>
      <c r="AV94" s="22">
        <v>2.8412330995087918</v>
      </c>
      <c r="AW94" s="22">
        <v>2.0726399890092728</v>
      </c>
      <c r="AX94" s="22">
        <v>10.260601718014954</v>
      </c>
      <c r="AY94" s="22">
        <v>25.065754898368422</v>
      </c>
      <c r="AZ94" s="22">
        <v>5.1698394121388791</v>
      </c>
      <c r="BA94" s="22">
        <v>3.7713258740395985</v>
      </c>
      <c r="BB94" s="22">
        <v>9.3964502388858122</v>
      </c>
      <c r="BC94" s="22">
        <v>25.34858590736842</v>
      </c>
      <c r="BD94" s="22">
        <v>9.6901968799203804</v>
      </c>
      <c r="BE94" s="22">
        <v>7.0688637120861877</v>
      </c>
      <c r="BF94" s="22">
        <v>9.2000487331240066</v>
      </c>
      <c r="BG94" s="22">
        <v>25.552472831368419</v>
      </c>
      <c r="BH94" s="22">
        <v>10.434610616790659</v>
      </c>
      <c r="BI94" s="22">
        <v>7.6119031690289898</v>
      </c>
      <c r="BJ94" s="22">
        <v>9.4116546277558477</v>
      </c>
      <c r="BK94" s="25">
        <v>23.144890576368422</v>
      </c>
      <c r="BL94" s="25">
        <v>13.847290180682107</v>
      </c>
      <c r="BM94" s="25">
        <v>10.101405397839081</v>
      </c>
      <c r="BN94" s="25">
        <v>15.498386604368978</v>
      </c>
      <c r="BO94" s="25">
        <v>23.180258069368421</v>
      </c>
      <c r="BP94" s="25">
        <v>11.938371287596681</v>
      </c>
      <c r="BQ94" s="25">
        <v>8.7088756422663351</v>
      </c>
      <c r="BR94" s="25">
        <v>15.168851775947758</v>
      </c>
      <c r="BS94" s="25">
        <v>23.231803642368423</v>
      </c>
      <c r="BT94" s="25">
        <v>10.047078026500163</v>
      </c>
      <c r="BU94" s="25">
        <v>7.3292035398365476</v>
      </c>
      <c r="BV94" s="25">
        <v>15.069703360028935</v>
      </c>
      <c r="BW94" s="25">
        <v>23.290653888368421</v>
      </c>
      <c r="BX94" s="25">
        <v>8.0948458476622118</v>
      </c>
      <c r="BY94" s="25">
        <v>5.9050773453367782</v>
      </c>
      <c r="BZ94" s="25">
        <v>14.611350653002635</v>
      </c>
      <c r="CA94" s="25">
        <v>23.360559089368422</v>
      </c>
      <c r="CB94" s="25">
        <v>6.261422755880492</v>
      </c>
      <c r="CC94" s="25">
        <v>4.5676207257244066</v>
      </c>
      <c r="CD94" s="25">
        <v>14.53304969884209</v>
      </c>
      <c r="CE94" s="25">
        <v>23.438820471368423</v>
      </c>
      <c r="CF94" s="25">
        <v>4.339773146832834</v>
      </c>
      <c r="CG94" s="25">
        <v>3.1658040901006719</v>
      </c>
      <c r="CH94" s="25">
        <v>14.047253637722887</v>
      </c>
      <c r="CI94" s="25">
        <v>23.526635434368423</v>
      </c>
      <c r="CJ94" s="25">
        <v>4.2018335607707566</v>
      </c>
      <c r="CK94" s="25">
        <v>3.0651790825329801</v>
      </c>
      <c r="CL94" s="25">
        <v>13.692555290088302</v>
      </c>
      <c r="CM94" s="25">
        <v>23.61985425636842</v>
      </c>
      <c r="CN94" s="25">
        <v>4.1471403329360967</v>
      </c>
      <c r="CO94" s="25">
        <v>3.0252811342943402</v>
      </c>
      <c r="CP94" s="25">
        <v>13.380948683296243</v>
      </c>
      <c r="CQ94" s="25">
        <v>23.71899517336842</v>
      </c>
      <c r="CR94" s="25">
        <v>4.0792967312347157</v>
      </c>
      <c r="CS94" s="25">
        <v>2.9757901714060755</v>
      </c>
      <c r="CT94" s="25">
        <v>12.894820138960439</v>
      </c>
      <c r="CU94" s="25">
        <v>23.822051776368422</v>
      </c>
      <c r="CV94" s="25">
        <v>4.0030665285981133</v>
      </c>
      <c r="CW94" s="25">
        <v>2.920181299898061</v>
      </c>
      <c r="CX94" s="25">
        <v>12.410332936206933</v>
      </c>
      <c r="CY94" s="25">
        <v>24.10144489936842</v>
      </c>
      <c r="CZ94" s="25">
        <v>4.0179381555887677</v>
      </c>
      <c r="DA94" s="25">
        <v>2.9310299447374404</v>
      </c>
      <c r="DB94" s="25">
        <v>11.199673008586956</v>
      </c>
      <c r="DC94" s="25">
        <v>24.332509251368421</v>
      </c>
      <c r="DD94" s="25">
        <v>5.4823311347572776</v>
      </c>
      <c r="DE94" s="25">
        <v>3.9992842350221101</v>
      </c>
      <c r="DF94" s="25">
        <v>10.326965712515673</v>
      </c>
      <c r="DG94" s="25">
        <v>24.506316095368422</v>
      </c>
      <c r="DH94" s="25">
        <v>8.358286097210847</v>
      </c>
      <c r="DI94" s="25">
        <v>6.0972533396342836</v>
      </c>
      <c r="DJ94" s="25">
        <v>9.7217939096073138</v>
      </c>
      <c r="DK94" s="25">
        <v>24.631139577368423</v>
      </c>
      <c r="DL94" s="25">
        <v>9.4525178545704396</v>
      </c>
      <c r="DM94" s="25">
        <v>6.8954801721808545</v>
      </c>
      <c r="DN94" s="25">
        <v>9.45816572568026</v>
      </c>
      <c r="DO94" s="27">
        <v>23.16439501036842</v>
      </c>
      <c r="DP94" s="27">
        <v>13.843447702825415</v>
      </c>
      <c r="DQ94" s="27">
        <v>10.098602363739541</v>
      </c>
      <c r="DR94" s="27">
        <v>15.39260935364206</v>
      </c>
      <c r="DS94" s="27">
        <v>23.212763556368422</v>
      </c>
      <c r="DT94" s="27">
        <v>11.777447953583547</v>
      </c>
      <c r="DU94" s="27">
        <v>8.5914843105596965</v>
      </c>
      <c r="DV94" s="27">
        <v>14.989751181456654</v>
      </c>
      <c r="DW94" s="27">
        <v>23.25147436036842</v>
      </c>
      <c r="DX94" s="27">
        <v>9.8263148553738002</v>
      </c>
      <c r="DY94" s="27">
        <v>7.1681598800762476</v>
      </c>
      <c r="DZ94" s="27">
        <v>14.989675764499905</v>
      </c>
      <c r="EA94" s="27">
        <v>23.313066367368421</v>
      </c>
      <c r="EB94" s="27">
        <v>7.9737274095137902</v>
      </c>
      <c r="EC94" s="27">
        <v>5.8167231309795806</v>
      </c>
      <c r="ED94" s="27">
        <v>14.558253748360277</v>
      </c>
      <c r="EE94" s="27">
        <v>23.397206324368423</v>
      </c>
      <c r="EF94" s="27">
        <v>6.1541360525930475</v>
      </c>
      <c r="EG94" s="27">
        <v>4.4893565693758921</v>
      </c>
      <c r="EH94" s="27">
        <v>14.467431672531998</v>
      </c>
      <c r="EI94" s="27">
        <v>23.497867896368422</v>
      </c>
      <c r="EJ94" s="27">
        <v>4.4136120328006294</v>
      </c>
      <c r="EK94" s="27">
        <v>3.2196685293919103</v>
      </c>
      <c r="EL94" s="27">
        <v>13.960599173984038</v>
      </c>
      <c r="EM94" s="27">
        <v>23.607939264368422</v>
      </c>
      <c r="EN94" s="27">
        <v>4.3218432997511282</v>
      </c>
      <c r="EO94" s="27">
        <v>3.1527245162829556</v>
      </c>
      <c r="EP94" s="27">
        <v>13.61203193618638</v>
      </c>
      <c r="EQ94" s="27">
        <v>23.72827886336842</v>
      </c>
      <c r="ER94" s="27">
        <v>4.1920523445803264</v>
      </c>
      <c r="ES94" s="27">
        <v>3.0580438215010939</v>
      </c>
      <c r="ET94" s="27">
        <v>13.268388744257766</v>
      </c>
      <c r="EU94" s="27">
        <v>23.857709681368419</v>
      </c>
      <c r="EV94" s="27">
        <v>4.0350848610691505</v>
      </c>
      <c r="EW94" s="27">
        <v>2.9435382276602846</v>
      </c>
      <c r="EX94" s="27">
        <v>12.765973232759134</v>
      </c>
      <c r="EY94" s="27">
        <v>23.996088847368419</v>
      </c>
      <c r="EZ94" s="27">
        <v>3.9787351213434672</v>
      </c>
      <c r="FA94" s="27">
        <v>2.9024318770599389</v>
      </c>
      <c r="FB94" s="27">
        <v>12.234704525837866</v>
      </c>
      <c r="FC94" s="27">
        <v>24.29034668830262</v>
      </c>
      <c r="FD94" s="27">
        <v>3.9401325824751274</v>
      </c>
      <c r="FE94" s="27">
        <v>2.8742718623995303</v>
      </c>
      <c r="FF94" s="27">
        <v>10.625852573025455</v>
      </c>
      <c r="FG94" s="27">
        <v>24.942164725368421</v>
      </c>
      <c r="FH94" s="27">
        <v>6.0326793639249932</v>
      </c>
      <c r="FI94" s="27">
        <v>4.4007556059739175</v>
      </c>
      <c r="FJ94" s="27">
        <v>9.8991220176311572</v>
      </c>
      <c r="FK94" s="27">
        <v>25.190984872368421</v>
      </c>
      <c r="FL94" s="27">
        <v>10.557576250537364</v>
      </c>
      <c r="FM94" s="27">
        <v>7.7016048868575453</v>
      </c>
      <c r="FN94" s="27">
        <v>9.7408142237210527</v>
      </c>
      <c r="FO94" s="27">
        <v>25.352205146368419</v>
      </c>
      <c r="FP94" s="27">
        <v>11.127329265609767</v>
      </c>
      <c r="FQ94" s="27">
        <v>8.1172317789635891</v>
      </c>
      <c r="FR94" s="27">
        <v>9.9977656405243351</v>
      </c>
      <c r="FS94" s="28">
        <v>23.162371446368422</v>
      </c>
      <c r="FT94" s="28">
        <v>13.813798777361766</v>
      </c>
      <c r="FU94" s="28">
        <v>10.076973885401125</v>
      </c>
      <c r="FV94" s="28">
        <v>15.391288260356927</v>
      </c>
      <c r="FW94" s="28">
        <v>23.212411580368421</v>
      </c>
      <c r="FX94" s="28">
        <v>11.850734102439267</v>
      </c>
      <c r="FY94" s="28">
        <v>8.6449455358231617</v>
      </c>
      <c r="FZ94" s="28">
        <v>14.975745670953888</v>
      </c>
      <c r="GA94" s="28">
        <v>23.261011976368422</v>
      </c>
      <c r="GB94" s="28">
        <v>9.7593603832797982</v>
      </c>
      <c r="GC94" s="28">
        <v>7.119317524857653</v>
      </c>
      <c r="GD94" s="28">
        <v>14.968717389646667</v>
      </c>
      <c r="GE94" s="28">
        <v>23.341770894368423</v>
      </c>
      <c r="GF94" s="28">
        <v>7.6944263067347007</v>
      </c>
      <c r="GG94" s="28">
        <v>5.6129768650732696</v>
      </c>
      <c r="GH94" s="28">
        <v>14.524297543785677</v>
      </c>
      <c r="GI94" s="28">
        <v>23.45069809336842</v>
      </c>
      <c r="GJ94" s="28">
        <v>5.6354869145663091</v>
      </c>
      <c r="GK94" s="28">
        <v>4.1110092440806696</v>
      </c>
      <c r="GL94" s="28">
        <v>14.442663055064452</v>
      </c>
      <c r="GM94" s="28">
        <v>22.807825675673055</v>
      </c>
      <c r="GN94" s="28">
        <v>3.6996531269522155</v>
      </c>
      <c r="GO94" s="28">
        <v>2.6988454476720181</v>
      </c>
      <c r="GP94" s="28">
        <v>13.918285505969797</v>
      </c>
      <c r="GQ94" s="28">
        <v>20.81710143305785</v>
      </c>
      <c r="GR94" s="28">
        <v>3.3767381207687697</v>
      </c>
      <c r="GS94" s="28">
        <v>2.463283446447023</v>
      </c>
      <c r="GT94" s="28">
        <v>13.644281175568535</v>
      </c>
      <c r="GU94" s="28">
        <v>19.586256190956615</v>
      </c>
      <c r="GV94" s="28">
        <v>3.1770829448003259</v>
      </c>
      <c r="GW94" s="28">
        <v>2.3176377752782544</v>
      </c>
      <c r="GX94" s="28">
        <v>13.374190516120484</v>
      </c>
      <c r="GY94" s="28">
        <v>17.919375495834913</v>
      </c>
      <c r="GZ94" s="28">
        <v>2.9066985397432092</v>
      </c>
      <c r="HA94" s="28">
        <v>2.120396116217353</v>
      </c>
      <c r="HB94" s="28">
        <v>12.940877058104995</v>
      </c>
      <c r="HC94" s="28">
        <v>17.555619905310397</v>
      </c>
      <c r="HD94" s="28">
        <v>2.8476938135993324</v>
      </c>
      <c r="HE94" s="28">
        <v>2.0773529899889969</v>
      </c>
      <c r="HF94" s="28">
        <v>12.536029256619729</v>
      </c>
      <c r="HG94" s="28">
        <v>15.558839614736447</v>
      </c>
      <c r="HH94" s="28">
        <v>2.5237964570118563</v>
      </c>
      <c r="HI94" s="28">
        <v>1.8410743778210403</v>
      </c>
      <c r="HJ94" s="28">
        <v>10.376542763068279</v>
      </c>
      <c r="HK94" s="28">
        <v>24.172152002131803</v>
      </c>
      <c r="HL94" s="28">
        <v>3.9209602445899154</v>
      </c>
      <c r="HM94" s="28">
        <v>2.8602859088392409</v>
      </c>
      <c r="HN94" s="28">
        <v>5.7409929826994777</v>
      </c>
      <c r="HO94" s="28">
        <v>26.634511173368423</v>
      </c>
      <c r="HP94" s="28">
        <v>7.5772785065077839</v>
      </c>
      <c r="HQ94" s="28">
        <v>5.5275191757985827</v>
      </c>
      <c r="HR94" s="28">
        <v>1.9719818853377156</v>
      </c>
      <c r="HS94" s="28">
        <v>26.841790030368422</v>
      </c>
      <c r="HT94" s="28">
        <v>7.7651220085058279</v>
      </c>
      <c r="HU94" s="28">
        <v>5.6645483952540374</v>
      </c>
      <c r="HV94" s="28">
        <v>-0.36635653576744076</v>
      </c>
      <c r="HW94" s="29">
        <v>23.153817164368419</v>
      </c>
      <c r="HX94" s="29">
        <v>13.817314521501311</v>
      </c>
      <c r="HY94" s="29">
        <v>10.079538571802958</v>
      </c>
      <c r="HZ94" s="29">
        <v>15.400194400032273</v>
      </c>
      <c r="IA94" s="29">
        <v>23.204793543368421</v>
      </c>
      <c r="IB94" s="29">
        <v>13.668623402252571</v>
      </c>
      <c r="IC94" s="29">
        <v>9.9710704704638733</v>
      </c>
      <c r="ID94" s="29">
        <v>14.971136561082968</v>
      </c>
      <c r="IE94" s="29">
        <v>23.25223583036842</v>
      </c>
      <c r="IF94" s="29">
        <v>13.08633842434082</v>
      </c>
      <c r="IG94" s="29">
        <v>9.54630168594284</v>
      </c>
      <c r="IH94" s="29">
        <v>14.973305643182611</v>
      </c>
      <c r="II94" s="29">
        <v>23.32399181936842</v>
      </c>
      <c r="IJ94" s="29">
        <v>13.042573002112634</v>
      </c>
      <c r="IK94" s="29">
        <v>9.5143754197516923</v>
      </c>
      <c r="IL94" s="29">
        <v>14.563911663996294</v>
      </c>
      <c r="IM94" s="29">
        <v>23.427501601368419</v>
      </c>
      <c r="IN94" s="29">
        <v>12.631158586339351</v>
      </c>
      <c r="IO94" s="29">
        <v>9.2142543313643959</v>
      </c>
      <c r="IP94" s="29">
        <v>14.514809022964135</v>
      </c>
      <c r="IQ94" s="29">
        <v>23.55621493536842</v>
      </c>
      <c r="IR94" s="29">
        <v>12.513927741109391</v>
      </c>
      <c r="IS94" s="29">
        <v>9.1287360619161824</v>
      </c>
      <c r="IT94" s="29">
        <v>14.044963255311668</v>
      </c>
      <c r="IU94" s="29">
        <v>23.720142019368421</v>
      </c>
      <c r="IV94" s="29">
        <v>12.516657002864825</v>
      </c>
      <c r="IW94" s="29">
        <v>9.1307270203686119</v>
      </c>
      <c r="IX94" s="29">
        <v>13.825376273640021</v>
      </c>
      <c r="IY94" s="29">
        <v>23.899293821368421</v>
      </c>
      <c r="IZ94" s="29">
        <v>12.409290393610918</v>
      </c>
      <c r="JA94" s="29">
        <v>9.0524045737300547</v>
      </c>
      <c r="JB94" s="29">
        <v>13.635356802126132</v>
      </c>
      <c r="JC94" s="29">
        <v>24.111195641368422</v>
      </c>
      <c r="JD94" s="29">
        <v>12.207834664724144</v>
      </c>
      <c r="JE94" s="29">
        <v>8.9054454242755696</v>
      </c>
      <c r="JF94" s="29">
        <v>13.106720626931985</v>
      </c>
      <c r="JG94" s="29">
        <v>24.421393697368423</v>
      </c>
      <c r="JH94" s="29">
        <v>11.974328551168778</v>
      </c>
      <c r="JI94" s="29">
        <v>8.7351059654269942</v>
      </c>
      <c r="JJ94" s="29">
        <v>11.899735014562188</v>
      </c>
      <c r="JK94" s="29">
        <v>25.47550829036842</v>
      </c>
      <c r="JL94" s="29">
        <v>10.461254668905308</v>
      </c>
      <c r="JM94" s="29">
        <v>7.6313396340946742</v>
      </c>
      <c r="JN94" s="29">
        <v>6.7699687677796909</v>
      </c>
      <c r="JO94" s="29">
        <v>25.99933214136842</v>
      </c>
      <c r="JP94" s="29">
        <v>9.04821795339282</v>
      </c>
      <c r="JQ94" s="29">
        <v>6.6005490231392283</v>
      </c>
      <c r="JR94" s="29">
        <v>2.6312294855690972</v>
      </c>
      <c r="JS94" s="29">
        <v>26.172763326368422</v>
      </c>
      <c r="JT94" s="29">
        <v>8.3731112525847724</v>
      </c>
      <c r="JU94" s="29">
        <v>6.10806808407626</v>
      </c>
      <c r="JV94" s="29">
        <v>5.0352335738260479E-2</v>
      </c>
      <c r="JW94" s="29">
        <v>26.087253245368423</v>
      </c>
      <c r="JX94" s="29">
        <v>8.2696775966958924</v>
      </c>
      <c r="JY94" s="29">
        <v>6.0326146721609266</v>
      </c>
      <c r="JZ94" s="29">
        <v>0.88203189820135819</v>
      </c>
    </row>
    <row r="95" spans="1:286" ht="15" thickBot="1" x14ac:dyDescent="0.4">
      <c r="A95" s="2"/>
      <c r="B95" s="74" t="s">
        <v>568</v>
      </c>
      <c r="C95" s="74" t="s">
        <v>512</v>
      </c>
      <c r="D95" s="74" t="s">
        <v>868</v>
      </c>
      <c r="E95" s="87">
        <v>355872</v>
      </c>
      <c r="F95" s="84">
        <v>466268</v>
      </c>
      <c r="G95" s="22">
        <v>8.7414705339999994</v>
      </c>
      <c r="H95" s="22">
        <v>8.7414705339999994</v>
      </c>
      <c r="I95" s="22">
        <v>8.7414705339999994</v>
      </c>
      <c r="J95" s="22">
        <v>3.301851435500029</v>
      </c>
      <c r="K95" s="22">
        <v>8.7662644350000001</v>
      </c>
      <c r="L95" s="22">
        <v>8.7662644350000001</v>
      </c>
      <c r="M95" s="22">
        <v>8.7662644350000001</v>
      </c>
      <c r="N95" s="22">
        <v>3.2730281466951956</v>
      </c>
      <c r="O95" s="22">
        <v>8.7736276140000005</v>
      </c>
      <c r="P95" s="22">
        <v>8.7736276140000005</v>
      </c>
      <c r="Q95" s="22">
        <v>8.7736276140000005</v>
      </c>
      <c r="R95" s="22">
        <v>3.2394668086887979</v>
      </c>
      <c r="S95" s="22">
        <v>8.7895967640000006</v>
      </c>
      <c r="T95" s="22">
        <v>8.7895967640000006</v>
      </c>
      <c r="U95" s="22">
        <v>8.7895967640000006</v>
      </c>
      <c r="V95" s="22">
        <v>3.1661383608043607</v>
      </c>
      <c r="W95" s="22">
        <v>8.8107945559999994</v>
      </c>
      <c r="X95" s="22">
        <v>8.8107945559999994</v>
      </c>
      <c r="Y95" s="22">
        <v>8.8107945559999994</v>
      </c>
      <c r="Z95" s="22">
        <v>3.0710630033361159</v>
      </c>
      <c r="AA95" s="22">
        <v>8.8379611400000009</v>
      </c>
      <c r="AB95" s="22">
        <v>8.8379611400000009</v>
      </c>
      <c r="AC95" s="22">
        <v>8.8379611400000009</v>
      </c>
      <c r="AD95" s="22">
        <v>3.0080523314630145</v>
      </c>
      <c r="AE95" s="22">
        <v>8.8683766609999992</v>
      </c>
      <c r="AF95" s="22">
        <v>8.8683766609999992</v>
      </c>
      <c r="AG95" s="22">
        <v>8.8683766609999992</v>
      </c>
      <c r="AH95" s="22">
        <v>2.918259147095168</v>
      </c>
      <c r="AI95" s="22">
        <v>8.9005774350000006</v>
      </c>
      <c r="AJ95" s="22">
        <v>8.9005774350000006</v>
      </c>
      <c r="AK95" s="22">
        <v>8.9005774350000006</v>
      </c>
      <c r="AL95" s="22">
        <v>2.7907198651604253</v>
      </c>
      <c r="AM95" s="22">
        <v>8.9337607860000006</v>
      </c>
      <c r="AN95" s="22">
        <v>8.9337607860000006</v>
      </c>
      <c r="AO95" s="22">
        <v>8.9337607860000006</v>
      </c>
      <c r="AP95" s="22">
        <v>2.7346051576073807</v>
      </c>
      <c r="AQ95" s="22">
        <v>8.9729948690000008</v>
      </c>
      <c r="AR95" s="22">
        <v>8.9729948690000008</v>
      </c>
      <c r="AS95" s="22">
        <v>8.9729948690000008</v>
      </c>
      <c r="AT95" s="22">
        <v>2.5859345967505796</v>
      </c>
      <c r="AU95" s="22">
        <v>9.1984735569999998</v>
      </c>
      <c r="AV95" s="22">
        <v>9.1984735569999998</v>
      </c>
      <c r="AW95" s="22">
        <v>9.1984735569999998</v>
      </c>
      <c r="AX95" s="22">
        <v>1.9040819915585825</v>
      </c>
      <c r="AY95" s="22">
        <v>9.3295565570000001</v>
      </c>
      <c r="AZ95" s="22">
        <v>9.3295565570000001</v>
      </c>
      <c r="BA95" s="22">
        <v>9.3295565570000001</v>
      </c>
      <c r="BB95" s="22">
        <v>1.4375236851246278</v>
      </c>
      <c r="BC95" s="22">
        <v>9.4161578129999999</v>
      </c>
      <c r="BD95" s="22">
        <v>9.4161578129999999</v>
      </c>
      <c r="BE95" s="22">
        <v>9.4161578129999999</v>
      </c>
      <c r="BF95" s="22">
        <v>1.1781321075300157</v>
      </c>
      <c r="BG95" s="22">
        <v>9.4865196669999996</v>
      </c>
      <c r="BH95" s="22">
        <v>9.4865196669999996</v>
      </c>
      <c r="BI95" s="22">
        <v>9.4865196669999996</v>
      </c>
      <c r="BJ95" s="22">
        <v>1.3809696699462375</v>
      </c>
      <c r="BK95" s="25">
        <v>8.7255791309999999</v>
      </c>
      <c r="BL95" s="25">
        <v>8.7255791309999999</v>
      </c>
      <c r="BM95" s="25">
        <v>8.7255791309999999</v>
      </c>
      <c r="BN95" s="25">
        <v>3.3440425281887114</v>
      </c>
      <c r="BO95" s="25">
        <v>8.7378989459999996</v>
      </c>
      <c r="BP95" s="25">
        <v>8.7378989459999996</v>
      </c>
      <c r="BQ95" s="25">
        <v>8.7378989459999996</v>
      </c>
      <c r="BR95" s="25">
        <v>3.3510538416020195</v>
      </c>
      <c r="BS95" s="25">
        <v>8.7582444099999996</v>
      </c>
      <c r="BT95" s="25">
        <v>8.7582444099999996</v>
      </c>
      <c r="BU95" s="25">
        <v>8.7582444099999996</v>
      </c>
      <c r="BV95" s="25">
        <v>3.2912905055541355</v>
      </c>
      <c r="BW95" s="25">
        <v>8.7823925789999997</v>
      </c>
      <c r="BX95" s="25">
        <v>8.7823925789999997</v>
      </c>
      <c r="BY95" s="25">
        <v>8.7823925789999997</v>
      </c>
      <c r="BZ95" s="25">
        <v>3.225859714121615</v>
      </c>
      <c r="CA95" s="25">
        <v>8.8099389660000007</v>
      </c>
      <c r="CB95" s="25">
        <v>8.8099389660000007</v>
      </c>
      <c r="CC95" s="25">
        <v>8.8099389660000007</v>
      </c>
      <c r="CD95" s="25">
        <v>3.1366985045884404</v>
      </c>
      <c r="CE95" s="25">
        <v>8.8408578979999994</v>
      </c>
      <c r="CF95" s="25">
        <v>8.8408578979999994</v>
      </c>
      <c r="CG95" s="25">
        <v>8.8408578979999994</v>
      </c>
      <c r="CH95" s="25">
        <v>3.0803836681526962</v>
      </c>
      <c r="CI95" s="25">
        <v>8.8755047769999997</v>
      </c>
      <c r="CJ95" s="25">
        <v>8.8755047769999997</v>
      </c>
      <c r="CK95" s="25">
        <v>8.8755047769999997</v>
      </c>
      <c r="CL95" s="25">
        <v>2.9943739462358288</v>
      </c>
      <c r="CM95" s="25">
        <v>8.9070065300000003</v>
      </c>
      <c r="CN95" s="25">
        <v>8.9070065300000003</v>
      </c>
      <c r="CO95" s="25">
        <v>8.9070065300000003</v>
      </c>
      <c r="CP95" s="25">
        <v>2.8693040593876029</v>
      </c>
      <c r="CQ95" s="25">
        <v>8.9385762080000006</v>
      </c>
      <c r="CR95" s="25">
        <v>8.9385762080000006</v>
      </c>
      <c r="CS95" s="25">
        <v>8.9385762080000006</v>
      </c>
      <c r="CT95" s="25">
        <v>2.8090849036287198</v>
      </c>
      <c r="CU95" s="25">
        <v>8.9713361069999991</v>
      </c>
      <c r="CV95" s="25">
        <v>8.9713361069999991</v>
      </c>
      <c r="CW95" s="25">
        <v>8.9713361069999991</v>
      </c>
      <c r="CX95" s="25">
        <v>2.7124173202975346</v>
      </c>
      <c r="CY95" s="25">
        <v>9.0527844650000002</v>
      </c>
      <c r="CZ95" s="25">
        <v>9.0527844650000002</v>
      </c>
      <c r="DA95" s="25">
        <v>9.0527844650000002</v>
      </c>
      <c r="DB95" s="25">
        <v>2.407603805354416</v>
      </c>
      <c r="DC95" s="25">
        <v>9.1296957059999997</v>
      </c>
      <c r="DD95" s="25">
        <v>9.1296957059999997</v>
      </c>
      <c r="DE95" s="25">
        <v>9.1296957059999997</v>
      </c>
      <c r="DF95" s="25">
        <v>1.9817290378617765</v>
      </c>
      <c r="DG95" s="25">
        <v>9.1980026880000008</v>
      </c>
      <c r="DH95" s="25">
        <v>9.1980026880000008</v>
      </c>
      <c r="DI95" s="25">
        <v>9.1980026880000008</v>
      </c>
      <c r="DJ95" s="25">
        <v>1.6252412232340445</v>
      </c>
      <c r="DK95" s="25">
        <v>9.247384169</v>
      </c>
      <c r="DL95" s="25">
        <v>9.247384169</v>
      </c>
      <c r="DM95" s="25">
        <v>9.247384169</v>
      </c>
      <c r="DN95" s="25">
        <v>1.5779288825991946</v>
      </c>
      <c r="DO95" s="27">
        <v>8.7414937039999998</v>
      </c>
      <c r="DP95" s="27">
        <v>8.7414937039999998</v>
      </c>
      <c r="DQ95" s="27">
        <v>8.7414937039999998</v>
      </c>
      <c r="DR95" s="27">
        <v>3.3044132299864222</v>
      </c>
      <c r="DS95" s="27">
        <v>8.7663339180000008</v>
      </c>
      <c r="DT95" s="27">
        <v>8.7663339180000008</v>
      </c>
      <c r="DU95" s="27">
        <v>8.7663339180000008</v>
      </c>
      <c r="DV95" s="27">
        <v>3.2810053432228736</v>
      </c>
      <c r="DW95" s="27">
        <v>8.7737660690000006</v>
      </c>
      <c r="DX95" s="27">
        <v>8.7737660690000006</v>
      </c>
      <c r="DY95" s="27">
        <v>8.7737660690000006</v>
      </c>
      <c r="DZ95" s="27">
        <v>3.2538909930576141</v>
      </c>
      <c r="EA95" s="27">
        <v>8.7898259220000003</v>
      </c>
      <c r="EB95" s="27">
        <v>8.7898259220000003</v>
      </c>
      <c r="EC95" s="27">
        <v>8.7898259220000003</v>
      </c>
      <c r="ED95" s="27">
        <v>3.1870652453108033</v>
      </c>
      <c r="EE95" s="27">
        <v>8.8110622349999996</v>
      </c>
      <c r="EF95" s="27">
        <v>8.8110622349999996</v>
      </c>
      <c r="EG95" s="27">
        <v>8.8110622349999996</v>
      </c>
      <c r="EH95" s="27">
        <v>3.0980924389937297</v>
      </c>
      <c r="EI95" s="27">
        <v>8.8382165730000004</v>
      </c>
      <c r="EJ95" s="27">
        <v>8.8382165730000004</v>
      </c>
      <c r="EK95" s="27">
        <v>8.8382165730000004</v>
      </c>
      <c r="EL95" s="27">
        <v>3.040015171706961</v>
      </c>
      <c r="EM95" s="27">
        <v>8.8686277780000005</v>
      </c>
      <c r="EN95" s="27">
        <v>8.8686277780000005</v>
      </c>
      <c r="EO95" s="27">
        <v>8.8686277780000005</v>
      </c>
      <c r="EP95" s="27">
        <v>2.9552969900754524</v>
      </c>
      <c r="EQ95" s="27">
        <v>8.9008499570000001</v>
      </c>
      <c r="ER95" s="27">
        <v>8.9008499570000001</v>
      </c>
      <c r="ES95" s="27">
        <v>8.9008499570000001</v>
      </c>
      <c r="ET95" s="27">
        <v>2.8333911762697612</v>
      </c>
      <c r="EU95" s="27">
        <v>8.9337695289999992</v>
      </c>
      <c r="EV95" s="27">
        <v>8.9337695289999992</v>
      </c>
      <c r="EW95" s="27">
        <v>8.9337695289999992</v>
      </c>
      <c r="EX95" s="27">
        <v>2.783874851583735</v>
      </c>
      <c r="EY95" s="27">
        <v>8.9716365019999991</v>
      </c>
      <c r="EZ95" s="27">
        <v>8.9716365019999991</v>
      </c>
      <c r="FA95" s="27">
        <v>8.9716365019999991</v>
      </c>
      <c r="FB95" s="27">
        <v>2.6512317613354179</v>
      </c>
      <c r="FC95" s="27">
        <v>9.1854131859999999</v>
      </c>
      <c r="FD95" s="27">
        <v>9.1854131859999999</v>
      </c>
      <c r="FE95" s="27">
        <v>9.1854131859999999</v>
      </c>
      <c r="FF95" s="27">
        <v>2.0341980782607303</v>
      </c>
      <c r="FG95" s="27">
        <v>9.2848740159999998</v>
      </c>
      <c r="FH95" s="27">
        <v>9.2848740159999998</v>
      </c>
      <c r="FI95" s="27">
        <v>9.2848740159999998</v>
      </c>
      <c r="FJ95" s="27">
        <v>1.6287055091418461</v>
      </c>
      <c r="FK95" s="27">
        <v>9.3554760659999996</v>
      </c>
      <c r="FL95" s="27">
        <v>9.3554760659999996</v>
      </c>
      <c r="FM95" s="27">
        <v>9.3554760659999996</v>
      </c>
      <c r="FN95" s="27">
        <v>1.3515757247712692</v>
      </c>
      <c r="FO95" s="27">
        <v>9.3981249800000004</v>
      </c>
      <c r="FP95" s="27">
        <v>9.3981249800000004</v>
      </c>
      <c r="FQ95" s="27">
        <v>9.3981249800000004</v>
      </c>
      <c r="FR95" s="27">
        <v>1.6163998239524462</v>
      </c>
      <c r="FS95" s="28">
        <v>8.7397514740000002</v>
      </c>
      <c r="FT95" s="28">
        <v>8.7397514740000002</v>
      </c>
      <c r="FU95" s="28">
        <v>8.7397514740000002</v>
      </c>
      <c r="FV95" s="28">
        <v>3.3068686468841477</v>
      </c>
      <c r="FW95" s="28">
        <v>8.764053273</v>
      </c>
      <c r="FX95" s="28">
        <v>8.764053273</v>
      </c>
      <c r="FY95" s="28">
        <v>8.764053273</v>
      </c>
      <c r="FZ95" s="28">
        <v>3.2737774033456022</v>
      </c>
      <c r="GA95" s="28">
        <v>8.7726882140000004</v>
      </c>
      <c r="GB95" s="28">
        <v>8.7726882140000004</v>
      </c>
      <c r="GC95" s="28">
        <v>8.7726882140000004</v>
      </c>
      <c r="GD95" s="28">
        <v>3.2347428509415819</v>
      </c>
      <c r="GE95" s="28">
        <v>8.7917944679999991</v>
      </c>
      <c r="GF95" s="28">
        <v>8.7917944679999991</v>
      </c>
      <c r="GG95" s="28">
        <v>8.7917944679999991</v>
      </c>
      <c r="GH95" s="28">
        <v>3.1571675517970625</v>
      </c>
      <c r="GI95" s="28">
        <v>8.8188887890000007</v>
      </c>
      <c r="GJ95" s="28">
        <v>8.8188887890000007</v>
      </c>
      <c r="GK95" s="28">
        <v>8.8188887890000007</v>
      </c>
      <c r="GL95" s="28">
        <v>3.0466475386815857</v>
      </c>
      <c r="GM95" s="28">
        <v>8.8562699850000008</v>
      </c>
      <c r="GN95" s="28">
        <v>8.8562699850000008</v>
      </c>
      <c r="GO95" s="28">
        <v>8.8562699850000008</v>
      </c>
      <c r="GP95" s="28">
        <v>2.9569558567556307</v>
      </c>
      <c r="GQ95" s="28">
        <v>8.9022428209999998</v>
      </c>
      <c r="GR95" s="28">
        <v>8.9022428209999998</v>
      </c>
      <c r="GS95" s="28">
        <v>8.9022428209999998</v>
      </c>
      <c r="GT95" s="28">
        <v>2.8223537670996217</v>
      </c>
      <c r="GU95" s="28">
        <v>8.9542718249999993</v>
      </c>
      <c r="GV95" s="28">
        <v>8.9542718249999993</v>
      </c>
      <c r="GW95" s="28">
        <v>8.9542718249999993</v>
      </c>
      <c r="GX95" s="28">
        <v>2.6432747021476315</v>
      </c>
      <c r="GY95" s="28">
        <v>9.0045239870000007</v>
      </c>
      <c r="GZ95" s="28">
        <v>9.0045239870000007</v>
      </c>
      <c r="HA95" s="28">
        <v>9.0045239870000007</v>
      </c>
      <c r="HB95" s="28">
        <v>2.5569039465640087</v>
      </c>
      <c r="HC95" s="28">
        <v>9.1282191529999999</v>
      </c>
      <c r="HD95" s="28">
        <v>9.1282191529999999</v>
      </c>
      <c r="HE95" s="28">
        <v>9.1282191529999999</v>
      </c>
      <c r="HF95" s="28">
        <v>2.3554204467376021</v>
      </c>
      <c r="HG95" s="28">
        <v>9.3219507989999997</v>
      </c>
      <c r="HH95" s="28">
        <v>9.3219507989999997</v>
      </c>
      <c r="HI95" s="28">
        <v>9.3219507989999997</v>
      </c>
      <c r="HJ95" s="28">
        <v>1.7547230712942854</v>
      </c>
      <c r="HK95" s="28">
        <v>9.5077211570000006</v>
      </c>
      <c r="HL95" s="28">
        <v>9.5077211570000006</v>
      </c>
      <c r="HM95" s="28">
        <v>9.5077211570000006</v>
      </c>
      <c r="HN95" s="28">
        <v>0.77739670902974733</v>
      </c>
      <c r="HO95" s="28">
        <v>9.5958606780000011</v>
      </c>
      <c r="HP95" s="28">
        <v>9.5958606780000011</v>
      </c>
      <c r="HQ95" s="28">
        <v>9.5958606780000011</v>
      </c>
      <c r="HR95" s="28">
        <v>0.18264467832719689</v>
      </c>
      <c r="HS95" s="28">
        <v>9.6295948859999996</v>
      </c>
      <c r="HT95" s="28">
        <v>9.6295948859999996</v>
      </c>
      <c r="HU95" s="28">
        <v>9.6295948859999996</v>
      </c>
      <c r="HV95" s="28">
        <v>-2.4558394911164072E-2</v>
      </c>
      <c r="HW95" s="29">
        <v>8.7380352949999995</v>
      </c>
      <c r="HX95" s="29">
        <v>8.7380352949999995</v>
      </c>
      <c r="HY95" s="29">
        <v>8.7380352949999995</v>
      </c>
      <c r="HZ95" s="29">
        <v>3.3133336637785238</v>
      </c>
      <c r="IA95" s="29">
        <v>8.7627194100000008</v>
      </c>
      <c r="IB95" s="29">
        <v>8.7627194100000008</v>
      </c>
      <c r="IC95" s="29">
        <v>8.7627194100000008</v>
      </c>
      <c r="ID95" s="29">
        <v>3.2843799791122841</v>
      </c>
      <c r="IE95" s="29">
        <v>8.770074318999999</v>
      </c>
      <c r="IF95" s="29">
        <v>8.770074318999999</v>
      </c>
      <c r="IG95" s="29">
        <v>8.770074318999999</v>
      </c>
      <c r="IH95" s="29">
        <v>3.2533109241575353</v>
      </c>
      <c r="II95" s="29">
        <v>8.7866822950000003</v>
      </c>
      <c r="IJ95" s="29">
        <v>8.7866822950000003</v>
      </c>
      <c r="IK95" s="29">
        <v>8.7866822950000003</v>
      </c>
      <c r="IL95" s="29">
        <v>3.1820439587395013</v>
      </c>
      <c r="IM95" s="29">
        <v>8.8115808470000001</v>
      </c>
      <c r="IN95" s="29">
        <v>8.8115808470000001</v>
      </c>
      <c r="IO95" s="29">
        <v>8.8115808470000001</v>
      </c>
      <c r="IP95" s="29">
        <v>3.0707035832726932</v>
      </c>
      <c r="IQ95" s="29">
        <v>8.9394066910000003</v>
      </c>
      <c r="IR95" s="29">
        <v>8.9394066910000003</v>
      </c>
      <c r="IS95" s="29">
        <v>8.9394066910000003</v>
      </c>
      <c r="IT95" s="29">
        <v>2.8959166540409393</v>
      </c>
      <c r="IU95" s="29">
        <v>8.9784272240000007</v>
      </c>
      <c r="IV95" s="29">
        <v>8.9784272240000007</v>
      </c>
      <c r="IW95" s="29">
        <v>8.9784272240000007</v>
      </c>
      <c r="IX95" s="29">
        <v>2.7877482975671279</v>
      </c>
      <c r="IY95" s="29">
        <v>9.0233368049999996</v>
      </c>
      <c r="IZ95" s="29">
        <v>9.0233368049999996</v>
      </c>
      <c r="JA95" s="29">
        <v>9.0233368049999996</v>
      </c>
      <c r="JB95" s="29">
        <v>2.6401858773149645</v>
      </c>
      <c r="JC95" s="29">
        <v>9.0665537739999991</v>
      </c>
      <c r="JD95" s="29">
        <v>9.0665537739999991</v>
      </c>
      <c r="JE95" s="29">
        <v>9.0665537739999991</v>
      </c>
      <c r="JF95" s="29">
        <v>2.5789459780563346</v>
      </c>
      <c r="JG95" s="29">
        <v>9.1181560840000007</v>
      </c>
      <c r="JH95" s="29">
        <v>9.1181560840000007</v>
      </c>
      <c r="JI95" s="29">
        <v>9.1181560840000007</v>
      </c>
      <c r="JJ95" s="29">
        <v>2.3641589970976238</v>
      </c>
      <c r="JK95" s="29">
        <v>9.3330764219999995</v>
      </c>
      <c r="JL95" s="29">
        <v>9.3330764219999995</v>
      </c>
      <c r="JM95" s="29">
        <v>9.3330764219999995</v>
      </c>
      <c r="JN95" s="29">
        <v>1.3177957237259497</v>
      </c>
      <c r="JO95" s="29">
        <v>9.4794744739999999</v>
      </c>
      <c r="JP95" s="29">
        <v>9.4794744739999999</v>
      </c>
      <c r="JQ95" s="29">
        <v>9.4794744739999999</v>
      </c>
      <c r="JR95" s="29">
        <v>0.50428679106620677</v>
      </c>
      <c r="JS95" s="29">
        <v>9.5302606149999995</v>
      </c>
      <c r="JT95" s="29">
        <v>9.5302606149999995</v>
      </c>
      <c r="JU95" s="29">
        <v>9.5302606149999995</v>
      </c>
      <c r="JV95" s="29">
        <v>9.6984377717018511E-2</v>
      </c>
      <c r="JW95" s="29">
        <v>9.507766268000001</v>
      </c>
      <c r="JX95" s="29">
        <v>9.507766268000001</v>
      </c>
      <c r="JY95" s="29">
        <v>9.507766268000001</v>
      </c>
      <c r="JZ95" s="29">
        <v>0.40823078003558066</v>
      </c>
    </row>
    <row r="96" spans="1:286" ht="15" thickBot="1" x14ac:dyDescent="0.4">
      <c r="A96" s="2"/>
      <c r="B96" s="74" t="s">
        <v>569</v>
      </c>
      <c r="C96" s="74" t="s">
        <v>566</v>
      </c>
      <c r="D96" s="74" t="s">
        <v>510</v>
      </c>
      <c r="E96" s="87">
        <v>374632</v>
      </c>
      <c r="F96" s="84">
        <v>430529</v>
      </c>
      <c r="G96" s="22">
        <v>26.175573662105265</v>
      </c>
      <c r="H96" s="22">
        <v>13.187815718368803</v>
      </c>
      <c r="I96" s="22">
        <v>9.6203279591181072</v>
      </c>
      <c r="J96" s="22">
        <v>18.925222395152048</v>
      </c>
      <c r="K96" s="22">
        <v>26.213842515105263</v>
      </c>
      <c r="L96" s="22">
        <v>12.808047779068152</v>
      </c>
      <c r="M96" s="22">
        <v>9.3432925347193638</v>
      </c>
      <c r="N96" s="22">
        <v>18.661214067152983</v>
      </c>
      <c r="O96" s="22">
        <v>26.259037736105263</v>
      </c>
      <c r="P96" s="22">
        <v>12.466025544766714</v>
      </c>
      <c r="Q96" s="22">
        <v>9.0937920766027744</v>
      </c>
      <c r="R96" s="22">
        <v>18.513941343375492</v>
      </c>
      <c r="S96" s="22">
        <v>26.319805365105264</v>
      </c>
      <c r="T96" s="22">
        <v>12.159993730476705</v>
      </c>
      <c r="U96" s="22">
        <v>8.8705461288077156</v>
      </c>
      <c r="V96" s="22">
        <v>18.356745470736293</v>
      </c>
      <c r="W96" s="22">
        <v>26.398020538105264</v>
      </c>
      <c r="X96" s="22">
        <v>11.887620213603519</v>
      </c>
      <c r="Y96" s="22">
        <v>8.6718534403704126</v>
      </c>
      <c r="Z96" s="22">
        <v>18.171125297387086</v>
      </c>
      <c r="AA96" s="22">
        <v>26.487996821105263</v>
      </c>
      <c r="AB96" s="22">
        <v>11.594894591962777</v>
      </c>
      <c r="AC96" s="22">
        <v>8.458314174857458</v>
      </c>
      <c r="AD96" s="22">
        <v>17.936307892527431</v>
      </c>
      <c r="AE96" s="22">
        <v>26.596653676105262</v>
      </c>
      <c r="AF96" s="22">
        <v>11.464939803008981</v>
      </c>
      <c r="AG96" s="22">
        <v>8.3635139656118795</v>
      </c>
      <c r="AH96" s="22">
        <v>17.674160455143706</v>
      </c>
      <c r="AI96" s="22">
        <v>26.721004678105263</v>
      </c>
      <c r="AJ96" s="22">
        <v>11.39116121142604</v>
      </c>
      <c r="AK96" s="22">
        <v>8.3096935102349434</v>
      </c>
      <c r="AL96" s="22">
        <v>17.39592763695995</v>
      </c>
      <c r="AM96" s="22">
        <v>26.860919408105264</v>
      </c>
      <c r="AN96" s="22">
        <v>11.245953845259933</v>
      </c>
      <c r="AO96" s="22">
        <v>8.2037667582670686</v>
      </c>
      <c r="AP96" s="22">
        <v>17.118575254379941</v>
      </c>
      <c r="AQ96" s="22">
        <v>27.020101674105263</v>
      </c>
      <c r="AR96" s="22">
        <v>11.138513417379157</v>
      </c>
      <c r="AS96" s="22">
        <v>8.1253904619679496</v>
      </c>
      <c r="AT96" s="22">
        <v>16.789716025196377</v>
      </c>
      <c r="AU96" s="22">
        <v>27.829538629105265</v>
      </c>
      <c r="AV96" s="22">
        <v>10.600865378966384</v>
      </c>
      <c r="AW96" s="22">
        <v>7.7331837033534025</v>
      </c>
      <c r="AX96" s="22">
        <v>15.547663555313495</v>
      </c>
      <c r="AY96" s="22">
        <v>28.641278892105262</v>
      </c>
      <c r="AZ96" s="22">
        <v>10.443703672702066</v>
      </c>
      <c r="BA96" s="22">
        <v>7.6185364267182427</v>
      </c>
      <c r="BB96" s="22">
        <v>14.717825322703366</v>
      </c>
      <c r="BC96" s="22">
        <v>29.126375926105265</v>
      </c>
      <c r="BD96" s="22">
        <v>11.388234556819416</v>
      </c>
      <c r="BE96" s="22">
        <v>8.307558556445775</v>
      </c>
      <c r="BF96" s="22">
        <v>14.366818989218821</v>
      </c>
      <c r="BG96" s="22">
        <v>29.553688833105262</v>
      </c>
      <c r="BH96" s="22">
        <v>11.375462735204728</v>
      </c>
      <c r="BI96" s="22">
        <v>8.2982416903936116</v>
      </c>
      <c r="BJ96" s="22">
        <v>14.223362005396488</v>
      </c>
      <c r="BK96" s="25">
        <v>26.170386793105262</v>
      </c>
      <c r="BL96" s="25">
        <v>13.211165507702537</v>
      </c>
      <c r="BM96" s="25">
        <v>9.6373613053495042</v>
      </c>
      <c r="BN96" s="25">
        <v>19.081272191078327</v>
      </c>
      <c r="BO96" s="25">
        <v>26.203395068105262</v>
      </c>
      <c r="BP96" s="25">
        <v>12.983228503414276</v>
      </c>
      <c r="BQ96" s="25">
        <v>9.471084434175328</v>
      </c>
      <c r="BR96" s="25">
        <v>18.944846625943192</v>
      </c>
      <c r="BS96" s="25">
        <v>26.255161945105264</v>
      </c>
      <c r="BT96" s="25">
        <v>12.732309186905944</v>
      </c>
      <c r="BU96" s="25">
        <v>9.2880422862079701</v>
      </c>
      <c r="BV96" s="25">
        <v>18.763034239851567</v>
      </c>
      <c r="BW96" s="25">
        <v>26.312148588105263</v>
      </c>
      <c r="BX96" s="25">
        <v>12.479766289044314</v>
      </c>
      <c r="BY96" s="25">
        <v>9.103815758247702</v>
      </c>
      <c r="BZ96" s="25">
        <v>18.592859330313217</v>
      </c>
      <c r="CA96" s="25">
        <v>26.371820670105265</v>
      </c>
      <c r="CB96" s="25">
        <v>12.205201410060942</v>
      </c>
      <c r="CC96" s="25">
        <v>8.9035245016602662</v>
      </c>
      <c r="CD96" s="25">
        <v>18.406868197518715</v>
      </c>
      <c r="CE96" s="25">
        <v>26.439205565105265</v>
      </c>
      <c r="CF96" s="25">
        <v>11.951000386561907</v>
      </c>
      <c r="CG96" s="25">
        <v>8.7180883941327725</v>
      </c>
      <c r="CH96" s="25">
        <v>18.184579701406459</v>
      </c>
      <c r="CI96" s="25">
        <v>26.518716288105264</v>
      </c>
      <c r="CJ96" s="25">
        <v>11.843709294536733</v>
      </c>
      <c r="CK96" s="25">
        <v>8.6398210362611874</v>
      </c>
      <c r="CL96" s="25">
        <v>17.932180113865783</v>
      </c>
      <c r="CM96" s="25">
        <v>26.607527723105264</v>
      </c>
      <c r="CN96" s="25">
        <v>11.751866406366696</v>
      </c>
      <c r="CO96" s="25">
        <v>8.5728229280242267</v>
      </c>
      <c r="CP96" s="25">
        <v>17.660438302403154</v>
      </c>
      <c r="CQ96" s="25">
        <v>26.704871739105265</v>
      </c>
      <c r="CR96" s="25">
        <v>11.667744165695813</v>
      </c>
      <c r="CS96" s="25">
        <v>8.5114569246471454</v>
      </c>
      <c r="CT96" s="25">
        <v>17.383871369756349</v>
      </c>
      <c r="CU96" s="25">
        <v>26.808677634105265</v>
      </c>
      <c r="CV96" s="25">
        <v>11.574975490711561</v>
      </c>
      <c r="CW96" s="25">
        <v>8.443783467818486</v>
      </c>
      <c r="CX96" s="25">
        <v>17.095047429265399</v>
      </c>
      <c r="CY96" s="25">
        <v>27.342872120105262</v>
      </c>
      <c r="CZ96" s="25">
        <v>11.30315342788673</v>
      </c>
      <c r="DA96" s="25">
        <v>8.2454930574318333</v>
      </c>
      <c r="DB96" s="25">
        <v>16.309523615709622</v>
      </c>
      <c r="DC96" s="25">
        <v>27.847598131105265</v>
      </c>
      <c r="DD96" s="25">
        <v>11.168005825153188</v>
      </c>
      <c r="DE96" s="25">
        <v>8.1469047628309053</v>
      </c>
      <c r="DF96" s="25">
        <v>15.72973122599093</v>
      </c>
      <c r="DG96" s="25">
        <v>28.236614296105262</v>
      </c>
      <c r="DH96" s="25">
        <v>11.859292221099915</v>
      </c>
      <c r="DI96" s="25">
        <v>8.651188564235655</v>
      </c>
      <c r="DJ96" s="25">
        <v>15.36171596208505</v>
      </c>
      <c r="DK96" s="25">
        <v>28.562907544105265</v>
      </c>
      <c r="DL96" s="25">
        <v>12.233893892444826</v>
      </c>
      <c r="DM96" s="25">
        <v>8.9244552680880762</v>
      </c>
      <c r="DN96" s="25">
        <v>15.149925868532449</v>
      </c>
      <c r="DO96" s="27">
        <v>26.178959182105263</v>
      </c>
      <c r="DP96" s="27">
        <v>13.20338260061097</v>
      </c>
      <c r="DQ96" s="27">
        <v>9.6316837829837709</v>
      </c>
      <c r="DR96" s="27">
        <v>18.93332724740063</v>
      </c>
      <c r="DS96" s="27">
        <v>26.218555381105265</v>
      </c>
      <c r="DT96" s="27">
        <v>12.950649278512122</v>
      </c>
      <c r="DU96" s="27">
        <v>9.4473183431936327</v>
      </c>
      <c r="DV96" s="27">
        <v>18.678222966108997</v>
      </c>
      <c r="DW96" s="27">
        <v>26.264819799105265</v>
      </c>
      <c r="DX96" s="27">
        <v>12.662901810370323</v>
      </c>
      <c r="DY96" s="27">
        <v>9.2374105713497912</v>
      </c>
      <c r="DZ96" s="27">
        <v>18.540086951587366</v>
      </c>
      <c r="EA96" s="27">
        <v>26.326387026105262</v>
      </c>
      <c r="EB96" s="27">
        <v>12.348430838500416</v>
      </c>
      <c r="EC96" s="27">
        <v>9.0080083755944109</v>
      </c>
      <c r="ED96" s="27">
        <v>18.391422961892186</v>
      </c>
      <c r="EE96" s="27">
        <v>26.404773407105264</v>
      </c>
      <c r="EF96" s="27">
        <v>12.046160928570492</v>
      </c>
      <c r="EG96" s="27">
        <v>8.7875066846549021</v>
      </c>
      <c r="EH96" s="27">
        <v>18.204372524112316</v>
      </c>
      <c r="EI96" s="27">
        <v>26.492705507105264</v>
      </c>
      <c r="EJ96" s="27">
        <v>11.752250749641348</v>
      </c>
      <c r="EK96" s="27">
        <v>8.5731033010920648</v>
      </c>
      <c r="EL96" s="27">
        <v>17.979213488848728</v>
      </c>
      <c r="EM96" s="27">
        <v>26.598597692105265</v>
      </c>
      <c r="EN96" s="27">
        <v>11.630260856847292</v>
      </c>
      <c r="EO96" s="27">
        <v>8.4841133727037086</v>
      </c>
      <c r="EP96" s="27">
        <v>17.727754959820039</v>
      </c>
      <c r="EQ96" s="27">
        <v>26.719061366105265</v>
      </c>
      <c r="ER96" s="27">
        <v>11.506091216011301</v>
      </c>
      <c r="ES96" s="27">
        <v>8.3935333484663133</v>
      </c>
      <c r="ET96" s="27">
        <v>17.467610214694066</v>
      </c>
      <c r="EU96" s="27">
        <v>26.852707913105263</v>
      </c>
      <c r="EV96" s="27">
        <v>11.374325274154337</v>
      </c>
      <c r="EW96" s="27">
        <v>8.2974119283936592</v>
      </c>
      <c r="EX96" s="27">
        <v>17.204179510889478</v>
      </c>
      <c r="EY96" s="27">
        <v>27.004443166105265</v>
      </c>
      <c r="EZ96" s="27">
        <v>11.219525164399371</v>
      </c>
      <c r="FA96" s="27">
        <v>8.1844874035327333</v>
      </c>
      <c r="FB96" s="27">
        <v>16.910600216609495</v>
      </c>
      <c r="FC96" s="27">
        <v>27.738703015105266</v>
      </c>
      <c r="FD96" s="27">
        <v>11.018746534140092</v>
      </c>
      <c r="FE96" s="27">
        <v>8.0380221881000971</v>
      </c>
      <c r="FF96" s="27">
        <v>15.781420781840069</v>
      </c>
      <c r="FG96" s="27">
        <v>28.343904739105263</v>
      </c>
      <c r="FH96" s="27">
        <v>11.1385739510637</v>
      </c>
      <c r="FI96" s="27">
        <v>8.1254346204480434</v>
      </c>
      <c r="FJ96" s="27">
        <v>15.197710275029127</v>
      </c>
      <c r="FK96" s="27">
        <v>28.746892262105263</v>
      </c>
      <c r="FL96" s="27">
        <v>12.300908185864985</v>
      </c>
      <c r="FM96" s="27">
        <v>8.9733412621312407</v>
      </c>
      <c r="FN96" s="27">
        <v>15.028475123414003</v>
      </c>
      <c r="FO96" s="27">
        <v>29.009405630105263</v>
      </c>
      <c r="FP96" s="27">
        <v>12.345052401757131</v>
      </c>
      <c r="FQ96" s="27">
        <v>9.005543853026488</v>
      </c>
      <c r="FR96" s="27">
        <v>15.045670245319155</v>
      </c>
      <c r="FS96" s="28">
        <v>26.180252646105263</v>
      </c>
      <c r="FT96" s="28">
        <v>13.187277808453201</v>
      </c>
      <c r="FU96" s="28">
        <v>9.6199355613237287</v>
      </c>
      <c r="FV96" s="28">
        <v>18.930750726883588</v>
      </c>
      <c r="FW96" s="28">
        <v>26.224806803105263</v>
      </c>
      <c r="FX96" s="28">
        <v>12.809204993162917</v>
      </c>
      <c r="FY96" s="28">
        <v>9.3441367062901755</v>
      </c>
      <c r="FZ96" s="28">
        <v>18.67329680831746</v>
      </c>
      <c r="GA96" s="28">
        <v>26.285689775105265</v>
      </c>
      <c r="GB96" s="28">
        <v>12.502479558192263</v>
      </c>
      <c r="GC96" s="28">
        <v>9.120384771865524</v>
      </c>
      <c r="GD96" s="28">
        <v>18.53647366511624</v>
      </c>
      <c r="GE96" s="28">
        <v>26.370803223105263</v>
      </c>
      <c r="GF96" s="28">
        <v>12.193984682709743</v>
      </c>
      <c r="GG96" s="28">
        <v>8.8953420552225122</v>
      </c>
      <c r="GH96" s="28">
        <v>18.392975578265265</v>
      </c>
      <c r="GI96" s="28">
        <v>26.484994843105262</v>
      </c>
      <c r="GJ96" s="28">
        <v>11.853243523338898</v>
      </c>
      <c r="GK96" s="28">
        <v>8.6467761234320175</v>
      </c>
      <c r="GL96" s="28">
        <v>18.22980183631897</v>
      </c>
      <c r="GM96" s="28">
        <v>26.640903368105263</v>
      </c>
      <c r="GN96" s="28">
        <v>11.59150434394204</v>
      </c>
      <c r="GO96" s="28">
        <v>8.4558410361270759</v>
      </c>
      <c r="GP96" s="28">
        <v>18.016120903232942</v>
      </c>
      <c r="GQ96" s="28">
        <v>26.841033716105265</v>
      </c>
      <c r="GR96" s="28">
        <v>11.478398167542263</v>
      </c>
      <c r="GS96" s="28">
        <v>8.3733316551647601</v>
      </c>
      <c r="GT96" s="28">
        <v>17.764412318640957</v>
      </c>
      <c r="GU96" s="28">
        <v>27.055508809105262</v>
      </c>
      <c r="GV96" s="28">
        <v>11.290342029940696</v>
      </c>
      <c r="GW96" s="28">
        <v>8.236147320996956</v>
      </c>
      <c r="GX96" s="28">
        <v>17.49505896975306</v>
      </c>
      <c r="GY96" s="28">
        <v>27.290231710105264</v>
      </c>
      <c r="GZ96" s="28">
        <v>11.155924712015969</v>
      </c>
      <c r="HA96" s="28">
        <v>8.1380917589966639</v>
      </c>
      <c r="HB96" s="28">
        <v>17.26299244921892</v>
      </c>
      <c r="HC96" s="28">
        <v>27.556511331105263</v>
      </c>
      <c r="HD96" s="28">
        <v>11.054390676563823</v>
      </c>
      <c r="HE96" s="28">
        <v>8.0640240937424537</v>
      </c>
      <c r="HF96" s="28">
        <v>17.020565382428408</v>
      </c>
      <c r="HG96" s="28">
        <v>28.829806848105264</v>
      </c>
      <c r="HH96" s="28">
        <v>10.235521918718494</v>
      </c>
      <c r="HI96" s="28">
        <v>7.4666707355987647</v>
      </c>
      <c r="HJ96" s="28">
        <v>15.066371130165821</v>
      </c>
      <c r="HK96" s="28">
        <v>30.404571219105264</v>
      </c>
      <c r="HL96" s="28">
        <v>9.2607512962532876</v>
      </c>
      <c r="HM96" s="28">
        <v>6.7555891377593849</v>
      </c>
      <c r="HN96" s="28">
        <v>10.617078835585254</v>
      </c>
      <c r="HO96" s="28">
        <v>31.142022145105265</v>
      </c>
      <c r="HP96" s="28">
        <v>9.3379059803328808</v>
      </c>
      <c r="HQ96" s="28">
        <v>6.8118724056089626</v>
      </c>
      <c r="HR96" s="28">
        <v>7.1451192047191796</v>
      </c>
      <c r="HS96" s="28">
        <v>31.509518977105262</v>
      </c>
      <c r="HT96" s="28">
        <v>8.8659289570776387</v>
      </c>
      <c r="HU96" s="28">
        <v>6.4675717382467894</v>
      </c>
      <c r="HV96" s="28">
        <v>5.0315210235381045</v>
      </c>
      <c r="HW96" s="29">
        <v>26.185687555105265</v>
      </c>
      <c r="HX96" s="29">
        <v>13.19100993649775</v>
      </c>
      <c r="HY96" s="29">
        <v>9.6226580967716551</v>
      </c>
      <c r="HZ96" s="29">
        <v>18.927683635413949</v>
      </c>
      <c r="IA96" s="29">
        <v>26.248142769105264</v>
      </c>
      <c r="IB96" s="29">
        <v>13.153827358387582</v>
      </c>
      <c r="IC96" s="29">
        <v>9.5955339237149229</v>
      </c>
      <c r="ID96" s="29">
        <v>18.649697162691236</v>
      </c>
      <c r="IE96" s="29">
        <v>26.323350538105263</v>
      </c>
      <c r="IF96" s="29">
        <v>13.021755945163044</v>
      </c>
      <c r="IG96" s="29">
        <v>9.4991896665325495</v>
      </c>
      <c r="IH96" s="29">
        <v>18.513955503751351</v>
      </c>
      <c r="II96" s="29">
        <v>26.417781038105264</v>
      </c>
      <c r="IJ96" s="29">
        <v>12.946017588837361</v>
      </c>
      <c r="IK96" s="29">
        <v>9.4439395900606176</v>
      </c>
      <c r="IL96" s="29">
        <v>18.38764778303392</v>
      </c>
      <c r="IM96" s="29">
        <v>26.541890846105265</v>
      </c>
      <c r="IN96" s="29">
        <v>12.761162911769777</v>
      </c>
      <c r="IO96" s="29">
        <v>9.3090906767800039</v>
      </c>
      <c r="IP96" s="29">
        <v>18.233590351116693</v>
      </c>
      <c r="IQ96" s="29">
        <v>26.716340362105264</v>
      </c>
      <c r="IR96" s="29">
        <v>12.690029022807632</v>
      </c>
      <c r="IS96" s="29">
        <v>9.2571994951440537</v>
      </c>
      <c r="IT96" s="29">
        <v>18.04315996645159</v>
      </c>
      <c r="IU96" s="29">
        <v>26.919665721105265</v>
      </c>
      <c r="IV96" s="29">
        <v>12.561535716043148</v>
      </c>
      <c r="IW96" s="29">
        <v>9.1634654168080836</v>
      </c>
      <c r="IX96" s="29">
        <v>17.811258432701031</v>
      </c>
      <c r="IY96" s="29">
        <v>27.164612617105263</v>
      </c>
      <c r="IZ96" s="29">
        <v>12.469779051272139</v>
      </c>
      <c r="JA96" s="29">
        <v>9.096530207340269</v>
      </c>
      <c r="JB96" s="29">
        <v>17.566083763230804</v>
      </c>
      <c r="JC96" s="29">
        <v>27.476643733105263</v>
      </c>
      <c r="JD96" s="29">
        <v>12.259219342335701</v>
      </c>
      <c r="JE96" s="29">
        <v>8.9429298311897636</v>
      </c>
      <c r="JF96" s="29">
        <v>17.216397437874399</v>
      </c>
      <c r="JG96" s="29">
        <v>27.940526702105263</v>
      </c>
      <c r="JH96" s="29">
        <v>11.906112260608175</v>
      </c>
      <c r="JI96" s="29">
        <v>8.6853431312046894</v>
      </c>
      <c r="JJ96" s="29">
        <v>16.181327587819865</v>
      </c>
      <c r="JK96" s="29">
        <v>29.414905293105264</v>
      </c>
      <c r="JL96" s="29">
        <v>11.148516346819649</v>
      </c>
      <c r="JM96" s="29">
        <v>8.1326874597289525</v>
      </c>
      <c r="JN96" s="29">
        <v>11.345025176116119</v>
      </c>
      <c r="JO96" s="29">
        <v>30.695186640105263</v>
      </c>
      <c r="JP96" s="29">
        <v>9.7881705269978081</v>
      </c>
      <c r="JQ96" s="29">
        <v>7.1403341235905682</v>
      </c>
      <c r="JR96" s="29">
        <v>7.3168822883341562</v>
      </c>
      <c r="JS96" s="29">
        <v>31.215073711105262</v>
      </c>
      <c r="JT96" s="29">
        <v>9.0275167655520185</v>
      </c>
      <c r="JU96" s="29">
        <v>6.585447794821758</v>
      </c>
      <c r="JV96" s="29">
        <v>5.0707432533104146</v>
      </c>
      <c r="JW96" s="29">
        <v>31.160625673105265</v>
      </c>
      <c r="JX96" s="29">
        <v>8.9985663097228521</v>
      </c>
      <c r="JY96" s="29">
        <v>6.5643288403572502</v>
      </c>
      <c r="JZ96" s="29">
        <v>5.815357466886983</v>
      </c>
    </row>
    <row r="97" spans="1:286" ht="15" thickBot="1" x14ac:dyDescent="0.4">
      <c r="A97" s="2"/>
      <c r="B97" s="74" t="s">
        <v>570</v>
      </c>
      <c r="C97" s="74" t="s">
        <v>500</v>
      </c>
      <c r="D97" s="74" t="s">
        <v>862</v>
      </c>
      <c r="E97" s="87">
        <v>332286</v>
      </c>
      <c r="F97" s="84">
        <v>443104</v>
      </c>
      <c r="G97" s="22">
        <v>24.371832452</v>
      </c>
      <c r="H97" s="22">
        <v>13.473938792749893</v>
      </c>
      <c r="I97" s="22">
        <v>9.8290507583291422</v>
      </c>
      <c r="J97" s="22">
        <v>8.1283357056517698</v>
      </c>
      <c r="K97" s="22">
        <v>24.422366339</v>
      </c>
      <c r="L97" s="22">
        <v>12.827375305496437</v>
      </c>
      <c r="M97" s="22">
        <v>9.357391696161212</v>
      </c>
      <c r="N97" s="22">
        <v>7.9565068723010981</v>
      </c>
      <c r="O97" s="22">
        <v>24.455670846</v>
      </c>
      <c r="P97" s="22">
        <v>12.432921813492419</v>
      </c>
      <c r="Q97" s="22">
        <v>9.0696433655250459</v>
      </c>
      <c r="R97" s="22">
        <v>7.7023089907267277</v>
      </c>
      <c r="S97" s="22">
        <v>24.526158055</v>
      </c>
      <c r="T97" s="22">
        <v>12.214132583586256</v>
      </c>
      <c r="U97" s="22">
        <v>8.910039668402673</v>
      </c>
      <c r="V97" s="22">
        <v>7.3302472486135102</v>
      </c>
      <c r="W97" s="22">
        <v>24.6155021</v>
      </c>
      <c r="X97" s="22">
        <v>11.896124824733818</v>
      </c>
      <c r="Y97" s="22">
        <v>8.6780574357844724</v>
      </c>
      <c r="Z97" s="22">
        <v>6.9570662909137635</v>
      </c>
      <c r="AA97" s="22">
        <v>24.720955041</v>
      </c>
      <c r="AB97" s="22">
        <v>11.664076256183545</v>
      </c>
      <c r="AC97" s="22">
        <v>8.5087812357244346</v>
      </c>
      <c r="AD97" s="22">
        <v>6.5228883319624522</v>
      </c>
      <c r="AE97" s="22">
        <v>24.838885044000001</v>
      </c>
      <c r="AF97" s="22">
        <v>11.476484674673044</v>
      </c>
      <c r="AG97" s="22">
        <v>8.3719357887572787</v>
      </c>
      <c r="AH97" s="22">
        <v>6.0185709349214278</v>
      </c>
      <c r="AI97" s="22">
        <v>24.966595411</v>
      </c>
      <c r="AJ97" s="22">
        <v>11.289298784299035</v>
      </c>
      <c r="AK97" s="22">
        <v>8.2353862878259569</v>
      </c>
      <c r="AL97" s="22">
        <v>5.5078497264141308</v>
      </c>
      <c r="AM97" s="22">
        <v>25.104180938999999</v>
      </c>
      <c r="AN97" s="22">
        <v>11.117495349516727</v>
      </c>
      <c r="AO97" s="22">
        <v>8.1100580740864636</v>
      </c>
      <c r="AP97" s="22">
        <v>4.9918563451761102</v>
      </c>
      <c r="AQ97" s="22">
        <v>25.258893883999999</v>
      </c>
      <c r="AR97" s="22">
        <v>10.908632029416548</v>
      </c>
      <c r="AS97" s="22">
        <v>7.9576951899740287</v>
      </c>
      <c r="AT97" s="22">
        <v>4.3883351327905658</v>
      </c>
      <c r="AU97" s="22">
        <v>25.854161564999998</v>
      </c>
      <c r="AV97" s="22">
        <v>10.190274734043191</v>
      </c>
      <c r="AW97" s="22">
        <v>7.4336635443322914</v>
      </c>
      <c r="AX97" s="22">
        <v>2.3948388397171207</v>
      </c>
      <c r="AY97" s="22">
        <v>26.281265588</v>
      </c>
      <c r="AZ97" s="22">
        <v>9.8928828464431273</v>
      </c>
      <c r="BA97" s="22">
        <v>7.2167203027681248</v>
      </c>
      <c r="BB97" s="22">
        <v>1.4294242830498298</v>
      </c>
      <c r="BC97" s="22">
        <v>26.532458487</v>
      </c>
      <c r="BD97" s="22">
        <v>10.494326717800554</v>
      </c>
      <c r="BE97" s="22">
        <v>7.6554652333179858</v>
      </c>
      <c r="BF97" s="22">
        <v>1.2693030721509366</v>
      </c>
      <c r="BG97" s="22">
        <v>26.678079049000001</v>
      </c>
      <c r="BH97" s="22">
        <v>10.481053856118553</v>
      </c>
      <c r="BI97" s="22">
        <v>7.6457828655124516</v>
      </c>
      <c r="BJ97" s="22">
        <v>1.5376236822247584</v>
      </c>
      <c r="BK97" s="25">
        <v>24.356024325</v>
      </c>
      <c r="BL97" s="25">
        <v>13.260910414169114</v>
      </c>
      <c r="BM97" s="25">
        <v>9.6736495220431564</v>
      </c>
      <c r="BN97" s="25">
        <v>8.1635854478482752</v>
      </c>
      <c r="BO97" s="25">
        <v>24.396114572999998</v>
      </c>
      <c r="BP97" s="25">
        <v>12.902391295500687</v>
      </c>
      <c r="BQ97" s="25">
        <v>9.4121148164588053</v>
      </c>
      <c r="BR97" s="25">
        <v>8.0144047642941487</v>
      </c>
      <c r="BS97" s="25">
        <v>24.46390693</v>
      </c>
      <c r="BT97" s="25">
        <v>12.540342154846329</v>
      </c>
      <c r="BU97" s="25">
        <v>9.1480050089824694</v>
      </c>
      <c r="BV97" s="25">
        <v>7.7139084903037425</v>
      </c>
      <c r="BW97" s="25">
        <v>24.552751999999998</v>
      </c>
      <c r="BX97" s="25">
        <v>12.437339475222506</v>
      </c>
      <c r="BY97" s="25">
        <v>9.0728659882522251</v>
      </c>
      <c r="BZ97" s="25">
        <v>7.3458670672362238</v>
      </c>
      <c r="CA97" s="25">
        <v>24.651703639000001</v>
      </c>
      <c r="CB97" s="25">
        <v>12.027641761609459</v>
      </c>
      <c r="CC97" s="25">
        <v>8.773997210190025</v>
      </c>
      <c r="CD97" s="25">
        <v>7.0461209220143868</v>
      </c>
      <c r="CE97" s="25">
        <v>24.762321442000001</v>
      </c>
      <c r="CF97" s="25">
        <v>11.736613301386365</v>
      </c>
      <c r="CG97" s="25">
        <v>8.561696000302506</v>
      </c>
      <c r="CH97" s="25">
        <v>6.6558897205220919</v>
      </c>
      <c r="CI97" s="25">
        <v>24.885658759000002</v>
      </c>
      <c r="CJ97" s="25">
        <v>11.592776672199559</v>
      </c>
      <c r="CK97" s="25">
        <v>8.4567691818769397</v>
      </c>
      <c r="CL97" s="25">
        <v>6.1904555807063026</v>
      </c>
      <c r="CM97" s="25">
        <v>25.018981700000001</v>
      </c>
      <c r="CN97" s="25">
        <v>11.446502646879614</v>
      </c>
      <c r="CO97" s="25">
        <v>8.3500643169069058</v>
      </c>
      <c r="CP97" s="25">
        <v>5.7148363142523468</v>
      </c>
      <c r="CQ97" s="25">
        <v>25.162208921999998</v>
      </c>
      <c r="CR97" s="25">
        <v>11.298705669217156</v>
      </c>
      <c r="CS97" s="25">
        <v>8.2422484794063227</v>
      </c>
      <c r="CT97" s="25">
        <v>5.2274178237655153</v>
      </c>
      <c r="CU97" s="25">
        <v>25.310988419000001</v>
      </c>
      <c r="CV97" s="25">
        <v>11.127012123672793</v>
      </c>
      <c r="CW97" s="25">
        <v>8.1170004283359773</v>
      </c>
      <c r="CX97" s="25">
        <v>4.7165146494450667</v>
      </c>
      <c r="CY97" s="25">
        <v>25.587440938</v>
      </c>
      <c r="CZ97" s="25">
        <v>10.894302988583007</v>
      </c>
      <c r="DA97" s="25">
        <v>7.9472423541821051</v>
      </c>
      <c r="DB97" s="25">
        <v>3.2724213959914721</v>
      </c>
      <c r="DC97" s="25">
        <v>25.790697063</v>
      </c>
      <c r="DD97" s="25">
        <v>10.77009664356369</v>
      </c>
      <c r="DE97" s="25">
        <v>7.8566355547539874</v>
      </c>
      <c r="DF97" s="25">
        <v>2.2255671759917774</v>
      </c>
      <c r="DG97" s="25">
        <v>25.915595217</v>
      </c>
      <c r="DH97" s="25">
        <v>11.108840915259492</v>
      </c>
      <c r="DI97" s="25">
        <v>8.1037447847872173</v>
      </c>
      <c r="DJ97" s="25">
        <v>1.6506306484304361</v>
      </c>
      <c r="DK97" s="25">
        <v>25.989837731000001</v>
      </c>
      <c r="DL97" s="25">
        <v>11.37880018711512</v>
      </c>
      <c r="DM97" s="25">
        <v>8.3006763150965526</v>
      </c>
      <c r="DN97" s="25">
        <v>1.3009215552167035</v>
      </c>
      <c r="DO97" s="27">
        <v>24.371832452</v>
      </c>
      <c r="DP97" s="27">
        <v>13.250303365780681</v>
      </c>
      <c r="DQ97" s="27">
        <v>9.6659118279204801</v>
      </c>
      <c r="DR97" s="27">
        <v>8.1357681572171767</v>
      </c>
      <c r="DS97" s="27">
        <v>24.422366344</v>
      </c>
      <c r="DT97" s="27">
        <v>13.005304332195324</v>
      </c>
      <c r="DU97" s="27">
        <v>9.4871884439202638</v>
      </c>
      <c r="DV97" s="27">
        <v>7.9824846130357603</v>
      </c>
      <c r="DW97" s="27">
        <v>24.455670842</v>
      </c>
      <c r="DX97" s="27">
        <v>12.732478405603038</v>
      </c>
      <c r="DY97" s="27">
        <v>9.2881657288915509</v>
      </c>
      <c r="DZ97" s="27">
        <v>7.7634519574487015</v>
      </c>
      <c r="EA97" s="27">
        <v>24.526158055</v>
      </c>
      <c r="EB97" s="27">
        <v>12.307362688092871</v>
      </c>
      <c r="EC97" s="27">
        <v>8.9780497316436421</v>
      </c>
      <c r="ED97" s="27">
        <v>7.4099864037844387</v>
      </c>
      <c r="EE97" s="27">
        <v>24.615146925000001</v>
      </c>
      <c r="EF97" s="27">
        <v>11.764612201184139</v>
      </c>
      <c r="EG97" s="27">
        <v>8.5821208078901581</v>
      </c>
      <c r="EH97" s="27">
        <v>7.0596454898948284</v>
      </c>
      <c r="EI97" s="27">
        <v>24.719994093</v>
      </c>
      <c r="EJ97" s="27">
        <v>11.647508620512768</v>
      </c>
      <c r="EK97" s="27">
        <v>8.4966953761655954</v>
      </c>
      <c r="EL97" s="27">
        <v>6.6487430285698625</v>
      </c>
      <c r="EM97" s="27">
        <v>24.837382831999999</v>
      </c>
      <c r="EN97" s="27">
        <v>11.512603493572019</v>
      </c>
      <c r="EO97" s="27">
        <v>8.3982839642796385</v>
      </c>
      <c r="EP97" s="27">
        <v>6.1676828743465162</v>
      </c>
      <c r="EQ97" s="27">
        <v>24.964723727999999</v>
      </c>
      <c r="ER97" s="27">
        <v>11.373442132905685</v>
      </c>
      <c r="ES97" s="27">
        <v>8.2967676891483073</v>
      </c>
      <c r="ET97" s="27">
        <v>5.6793468133102945</v>
      </c>
      <c r="EU97" s="27">
        <v>25.100549462</v>
      </c>
      <c r="EV97" s="27">
        <v>11.223761218268256</v>
      </c>
      <c r="EW97" s="27">
        <v>8.1875775458536033</v>
      </c>
      <c r="EX97" s="27">
        <v>5.1948821706547488</v>
      </c>
      <c r="EY97" s="27">
        <v>25.248034471</v>
      </c>
      <c r="EZ97" s="27">
        <v>11.064760967226922</v>
      </c>
      <c r="FA97" s="27">
        <v>8.071589076400759</v>
      </c>
      <c r="FB97" s="27">
        <v>4.6561428825655895</v>
      </c>
      <c r="FC97" s="27">
        <v>25.809442312999998</v>
      </c>
      <c r="FD97" s="27">
        <v>10.431856322667654</v>
      </c>
      <c r="FE97" s="27">
        <v>7.6098939498129319</v>
      </c>
      <c r="FF97" s="27">
        <v>2.8867656196852778</v>
      </c>
      <c r="FG97" s="27">
        <v>26.207771685000001</v>
      </c>
      <c r="FH97" s="27">
        <v>10.398643579401321</v>
      </c>
      <c r="FI97" s="27">
        <v>7.5856657160047307</v>
      </c>
      <c r="FJ97" s="27">
        <v>2.0710304891709725</v>
      </c>
      <c r="FK97" s="27">
        <v>26.443396203999999</v>
      </c>
      <c r="FL97" s="27">
        <v>11.06689916995164</v>
      </c>
      <c r="FM97" s="27">
        <v>8.073148865519304</v>
      </c>
      <c r="FN97" s="27">
        <v>1.9665566799586358</v>
      </c>
      <c r="FO97" s="27">
        <v>26.583601407</v>
      </c>
      <c r="FP97" s="27">
        <v>10.976133136678621</v>
      </c>
      <c r="FQ97" s="27">
        <v>8.0069363079371989</v>
      </c>
      <c r="FR97" s="27">
        <v>2.2357465724076704</v>
      </c>
      <c r="FS97" s="28">
        <v>24.367781331</v>
      </c>
      <c r="FT97" s="28">
        <v>13.472305885925552</v>
      </c>
      <c r="FU97" s="28">
        <v>9.8278595755349389</v>
      </c>
      <c r="FV97" s="28">
        <v>8.1392024620663417</v>
      </c>
      <c r="FW97" s="28">
        <v>24.417507050000001</v>
      </c>
      <c r="FX97" s="28">
        <v>12.834812976331991</v>
      </c>
      <c r="FY97" s="28">
        <v>9.362817373484738</v>
      </c>
      <c r="FZ97" s="28">
        <v>7.9795772634728888</v>
      </c>
      <c r="GA97" s="28">
        <v>24.460341793000001</v>
      </c>
      <c r="GB97" s="28">
        <v>12.545528149942674</v>
      </c>
      <c r="GC97" s="28">
        <v>9.151788120203209</v>
      </c>
      <c r="GD97" s="28">
        <v>7.7521865414536357</v>
      </c>
      <c r="GE97" s="28">
        <v>24.551276420000001</v>
      </c>
      <c r="GF97" s="28">
        <v>12.187911413131458</v>
      </c>
      <c r="GG97" s="28">
        <v>8.8909116896202782</v>
      </c>
      <c r="GH97" s="28">
        <v>7.403585428928638</v>
      </c>
      <c r="GI97" s="28">
        <v>24.671671281000002</v>
      </c>
      <c r="GJ97" s="28">
        <v>11.925155406308772</v>
      </c>
      <c r="GK97" s="28">
        <v>8.6992348408649818</v>
      </c>
      <c r="GL97" s="28">
        <v>7.0803819070765677</v>
      </c>
      <c r="GM97" s="28">
        <v>24.823446861000001</v>
      </c>
      <c r="GN97" s="28">
        <v>11.536371447937121</v>
      </c>
      <c r="GO97" s="28">
        <v>8.4156223560795151</v>
      </c>
      <c r="GP97" s="28">
        <v>6.6943261928436115</v>
      </c>
      <c r="GQ97" s="28">
        <v>25.007563918999999</v>
      </c>
      <c r="GR97" s="28">
        <v>11.305938882413844</v>
      </c>
      <c r="GS97" s="28">
        <v>8.2475250077288589</v>
      </c>
      <c r="GT97" s="28">
        <v>6.2191141493013369</v>
      </c>
      <c r="GU97" s="28">
        <v>25.215905580000001</v>
      </c>
      <c r="GV97" s="28">
        <v>11.042080748003702</v>
      </c>
      <c r="GW97" s="28">
        <v>8.0550441722428889</v>
      </c>
      <c r="GX97" s="28">
        <v>5.7492868784166031</v>
      </c>
      <c r="GY97" s="28">
        <v>25.441881761000001</v>
      </c>
      <c r="GZ97" s="28">
        <v>10.793933002853931</v>
      </c>
      <c r="HA97" s="28">
        <v>7.8740238469943851</v>
      </c>
      <c r="HB97" s="28">
        <v>5.3359911598640437</v>
      </c>
      <c r="HC97" s="28">
        <v>25.691825716</v>
      </c>
      <c r="HD97" s="28">
        <v>10.756102304376739</v>
      </c>
      <c r="HE97" s="28">
        <v>7.8464268791533671</v>
      </c>
      <c r="HF97" s="28">
        <v>4.9123423458813029</v>
      </c>
      <c r="HG97" s="28">
        <v>26.631347537</v>
      </c>
      <c r="HH97" s="28">
        <v>9.8487064624394165</v>
      </c>
      <c r="HI97" s="28">
        <v>7.18449424568335</v>
      </c>
      <c r="HJ97" s="28">
        <v>2.3498754852033024</v>
      </c>
      <c r="HK97" s="28">
        <v>27.497592581999999</v>
      </c>
      <c r="HL97" s="28">
        <v>8.6862052723616134</v>
      </c>
      <c r="HM97" s="28">
        <v>6.3364658124503697</v>
      </c>
      <c r="HN97" s="28">
        <v>-2.8630848525323174</v>
      </c>
      <c r="HO97" s="28">
        <v>27.909277231000001</v>
      </c>
      <c r="HP97" s="28">
        <v>8.3750097438426661</v>
      </c>
      <c r="HQ97" s="28">
        <v>6.1094530070171382</v>
      </c>
      <c r="HR97" s="28">
        <v>-6.8914419725299787</v>
      </c>
      <c r="HS97" s="28">
        <v>28.144051475000001</v>
      </c>
      <c r="HT97" s="28">
        <v>7.7065456967379662</v>
      </c>
      <c r="HU97" s="28">
        <v>5.6218177913483824</v>
      </c>
      <c r="HV97" s="28">
        <v>-9.6659016053983642</v>
      </c>
      <c r="HW97" s="29">
        <v>24.357034616</v>
      </c>
      <c r="HX97" s="29">
        <v>13.476875749072198</v>
      </c>
      <c r="HY97" s="29">
        <v>9.8311932270764739</v>
      </c>
      <c r="HZ97" s="29">
        <v>8.1595538237093539</v>
      </c>
      <c r="IA97" s="29">
        <v>24.409321446</v>
      </c>
      <c r="IB97" s="29">
        <v>12.95209584720731</v>
      </c>
      <c r="IC97" s="29">
        <v>9.4483735949169141</v>
      </c>
      <c r="ID97" s="29">
        <v>7.9667067798380149</v>
      </c>
      <c r="IE97" s="29">
        <v>24.453748105999999</v>
      </c>
      <c r="IF97" s="29">
        <v>12.588520898768625</v>
      </c>
      <c r="IG97" s="29">
        <v>9.1831507319049734</v>
      </c>
      <c r="IH97" s="29">
        <v>7.7131513342406297</v>
      </c>
      <c r="II97" s="29">
        <v>24.53322013</v>
      </c>
      <c r="IJ97" s="29">
        <v>12.396060129847578</v>
      </c>
      <c r="IK97" s="29">
        <v>9.0427532805131126</v>
      </c>
      <c r="IL97" s="29">
        <v>7.3885945175233658</v>
      </c>
      <c r="IM97" s="29">
        <v>24.647652997999998</v>
      </c>
      <c r="IN97" s="29">
        <v>12.235855903450744</v>
      </c>
      <c r="IO97" s="29">
        <v>8.9258865278007864</v>
      </c>
      <c r="IP97" s="29">
        <v>7.0813082172089512</v>
      </c>
      <c r="IQ97" s="29">
        <v>24.784556569999999</v>
      </c>
      <c r="IR97" s="29">
        <v>11.914233731050516</v>
      </c>
      <c r="IS97" s="29">
        <v>8.6912676308211623</v>
      </c>
      <c r="IT97" s="29">
        <v>6.7446883600698584</v>
      </c>
      <c r="IU97" s="29">
        <v>24.950813995000001</v>
      </c>
      <c r="IV97" s="29">
        <v>11.65949798955889</v>
      </c>
      <c r="IW97" s="29">
        <v>8.505441453962689</v>
      </c>
      <c r="IX97" s="29">
        <v>6.3369930651364861</v>
      </c>
      <c r="IY97" s="29">
        <v>25.132727436</v>
      </c>
      <c r="IZ97" s="29">
        <v>11.38656321563797</v>
      </c>
      <c r="JA97" s="29">
        <v>8.3063393363231661</v>
      </c>
      <c r="JB97" s="29">
        <v>5.9520851896446967</v>
      </c>
      <c r="JC97" s="29">
        <v>25.352331454000002</v>
      </c>
      <c r="JD97" s="29">
        <v>11.272656137687477</v>
      </c>
      <c r="JE97" s="29">
        <v>8.2232457088301576</v>
      </c>
      <c r="JF97" s="29">
        <v>5.4670400163279762</v>
      </c>
      <c r="JG97" s="29">
        <v>25.701325381</v>
      </c>
      <c r="JH97" s="29">
        <v>11.053983758433112</v>
      </c>
      <c r="JI97" s="29">
        <v>8.0637272526314199</v>
      </c>
      <c r="JJ97" s="29">
        <v>4.1779635715203653</v>
      </c>
      <c r="JK97" s="29">
        <v>26.638376194999999</v>
      </c>
      <c r="JL97" s="29">
        <v>10.174831539798223</v>
      </c>
      <c r="JM97" s="29">
        <v>7.4223979491385386</v>
      </c>
      <c r="JN97" s="29">
        <v>-1.7412585328809129</v>
      </c>
      <c r="JO97" s="29">
        <v>27.167601773000001</v>
      </c>
      <c r="JP97" s="29">
        <v>8.8095254541311778</v>
      </c>
      <c r="JQ97" s="29">
        <v>6.4264261681254045</v>
      </c>
      <c r="JR97" s="29">
        <v>-6.441504314564046</v>
      </c>
      <c r="JS97" s="29">
        <v>27.322196947999998</v>
      </c>
      <c r="JT97" s="29">
        <v>8.1037762400101467</v>
      </c>
      <c r="JU97" s="29">
        <v>5.9115919422211638</v>
      </c>
      <c r="JV97" s="29">
        <v>-9.090619995354519</v>
      </c>
      <c r="JW97" s="29">
        <v>27.213763553</v>
      </c>
      <c r="JX97" s="29">
        <v>8.0513462576743979</v>
      </c>
      <c r="JY97" s="29">
        <v>5.8733450000639325</v>
      </c>
      <c r="JZ97" s="29">
        <v>-8.307447420089872</v>
      </c>
    </row>
    <row r="98" spans="1:286" ht="15" thickBot="1" x14ac:dyDescent="0.4">
      <c r="A98" s="2"/>
      <c r="B98" s="74" t="s">
        <v>571</v>
      </c>
      <c r="C98" s="74" t="s">
        <v>539</v>
      </c>
      <c r="D98" s="74" t="s">
        <v>867</v>
      </c>
      <c r="E98" s="87">
        <v>379289</v>
      </c>
      <c r="F98" s="84">
        <v>403073</v>
      </c>
      <c r="G98" s="22">
        <v>22.354763685578948</v>
      </c>
      <c r="H98" s="22">
        <v>9.3246422422794968</v>
      </c>
      <c r="I98" s="22">
        <v>6.7018039782047598</v>
      </c>
      <c r="J98" s="22">
        <v>10.810472888059749</v>
      </c>
      <c r="K98" s="22">
        <v>22.430680303578949</v>
      </c>
      <c r="L98" s="22">
        <v>9.1581592284065838</v>
      </c>
      <c r="M98" s="22">
        <v>6.5821493581467312</v>
      </c>
      <c r="N98" s="22">
        <v>10.416807230921918</v>
      </c>
      <c r="O98" s="22">
        <v>22.448243081578948</v>
      </c>
      <c r="P98" s="22">
        <v>9.0226873870377862</v>
      </c>
      <c r="Q98" s="22">
        <v>6.4847830783656644</v>
      </c>
      <c r="R98" s="22">
        <v>10.349746444596308</v>
      </c>
      <c r="S98" s="22">
        <v>22.484632973578947</v>
      </c>
      <c r="T98" s="22">
        <v>8.8738775910639269</v>
      </c>
      <c r="U98" s="22">
        <v>6.3778305479906603</v>
      </c>
      <c r="V98" s="22">
        <v>10.184722840349885</v>
      </c>
      <c r="W98" s="22">
        <v>22.53620852757895</v>
      </c>
      <c r="X98" s="22">
        <v>8.7437443559157462</v>
      </c>
      <c r="Y98" s="22">
        <v>6.2843012296154885</v>
      </c>
      <c r="Z98" s="22">
        <v>10.060969322542482</v>
      </c>
      <c r="AA98" s="22">
        <v>22.601483464578948</v>
      </c>
      <c r="AB98" s="22">
        <v>8.7018196888477295</v>
      </c>
      <c r="AC98" s="22">
        <v>6.2541691459128685</v>
      </c>
      <c r="AD98" s="22">
        <v>9.8831915483847919</v>
      </c>
      <c r="AE98" s="22">
        <v>22.671532985578949</v>
      </c>
      <c r="AF98" s="22">
        <v>8.5647623601921214</v>
      </c>
      <c r="AG98" s="22">
        <v>6.1556633452011278</v>
      </c>
      <c r="AH98" s="22">
        <v>9.5702521539888128</v>
      </c>
      <c r="AI98" s="22">
        <v>22.744870295578949</v>
      </c>
      <c r="AJ98" s="22">
        <v>8.4822588068416405</v>
      </c>
      <c r="AK98" s="22">
        <v>6.0963664169443801</v>
      </c>
      <c r="AL98" s="22">
        <v>9.2905177205361102</v>
      </c>
      <c r="AM98" s="22">
        <v>22.82144284057895</v>
      </c>
      <c r="AN98" s="22">
        <v>8.4029844425008164</v>
      </c>
      <c r="AO98" s="22">
        <v>6.0393903704103833</v>
      </c>
      <c r="AP98" s="22">
        <v>9.0122170193332796</v>
      </c>
      <c r="AQ98" s="22">
        <v>22.903197689578949</v>
      </c>
      <c r="AR98" s="22">
        <v>8.2843057537336442</v>
      </c>
      <c r="AS98" s="22">
        <v>5.9540936600549275</v>
      </c>
      <c r="AT98" s="22">
        <v>8.7044269320591994</v>
      </c>
      <c r="AU98" s="22">
        <v>23.375908669578948</v>
      </c>
      <c r="AV98" s="22">
        <v>7.6529907414005596</v>
      </c>
      <c r="AW98" s="22">
        <v>5.5003551303373568</v>
      </c>
      <c r="AX98" s="22">
        <v>7.4005533216086992</v>
      </c>
      <c r="AY98" s="22">
        <v>23.950762021578949</v>
      </c>
      <c r="AZ98" s="22">
        <v>7.324558590906876</v>
      </c>
      <c r="BA98" s="22">
        <v>5.2643044770727405</v>
      </c>
      <c r="BB98" s="22">
        <v>6.4598942153120618</v>
      </c>
      <c r="BC98" s="22">
        <v>24.40289837857895</v>
      </c>
      <c r="BD98" s="22">
        <v>7.2615397517291562</v>
      </c>
      <c r="BE98" s="22">
        <v>5.2190115965386079</v>
      </c>
      <c r="BF98" s="22">
        <v>6.0089125508057961</v>
      </c>
      <c r="BG98" s="22">
        <v>24.884844562578948</v>
      </c>
      <c r="BH98" s="22">
        <v>7.1068811171248818</v>
      </c>
      <c r="BI98" s="22">
        <v>5.1078553906785036</v>
      </c>
      <c r="BJ98" s="22">
        <v>5.676549945185684</v>
      </c>
      <c r="BK98" s="25">
        <v>22.294240331578948</v>
      </c>
      <c r="BL98" s="25">
        <v>9.3432556599439156</v>
      </c>
      <c r="BM98" s="25">
        <v>6.7151818079713301</v>
      </c>
      <c r="BN98" s="25">
        <v>11.062296935362173</v>
      </c>
      <c r="BO98" s="25">
        <v>22.316939505578947</v>
      </c>
      <c r="BP98" s="25">
        <v>9.1885935540828871</v>
      </c>
      <c r="BQ98" s="25">
        <v>6.6040231072506499</v>
      </c>
      <c r="BR98" s="25">
        <v>10.909007517525863</v>
      </c>
      <c r="BS98" s="25">
        <v>22.355407674578949</v>
      </c>
      <c r="BT98" s="25">
        <v>9.089255481187676</v>
      </c>
      <c r="BU98" s="25">
        <v>6.5326268783317829</v>
      </c>
      <c r="BV98" s="25">
        <v>10.763105607658126</v>
      </c>
      <c r="BW98" s="25">
        <v>22.40619765057895</v>
      </c>
      <c r="BX98" s="25">
        <v>8.9605291836332501</v>
      </c>
      <c r="BY98" s="25">
        <v>6.4401087537073121</v>
      </c>
      <c r="BZ98" s="25">
        <v>10.559389849022061</v>
      </c>
      <c r="CA98" s="25">
        <v>22.462919747578947</v>
      </c>
      <c r="CB98" s="25">
        <v>8.8101493033965159</v>
      </c>
      <c r="CC98" s="25">
        <v>6.3320277728582139</v>
      </c>
      <c r="CD98" s="25">
        <v>10.41624256780327</v>
      </c>
      <c r="CE98" s="25">
        <v>22.523627005578948</v>
      </c>
      <c r="CF98" s="25">
        <v>8.7544291474861922</v>
      </c>
      <c r="CG98" s="25">
        <v>6.2919805996966716</v>
      </c>
      <c r="CH98" s="25">
        <v>10.2435994013772</v>
      </c>
      <c r="CI98" s="25">
        <v>22.588107838578949</v>
      </c>
      <c r="CJ98" s="25">
        <v>8.6947067838951231</v>
      </c>
      <c r="CK98" s="25">
        <v>6.2490569610730224</v>
      </c>
      <c r="CL98" s="25">
        <v>9.9551954773526301</v>
      </c>
      <c r="CM98" s="25">
        <v>22.654349961578948</v>
      </c>
      <c r="CN98" s="25">
        <v>8.6224587396103463</v>
      </c>
      <c r="CO98" s="25">
        <v>6.1971308691088911</v>
      </c>
      <c r="CP98" s="25">
        <v>9.6968829250057702</v>
      </c>
      <c r="CQ98" s="25">
        <v>22.722664355578949</v>
      </c>
      <c r="CR98" s="25">
        <v>8.5623334233688109</v>
      </c>
      <c r="CS98" s="25">
        <v>6.1539176204813666</v>
      </c>
      <c r="CT98" s="25">
        <v>9.4330121343225617</v>
      </c>
      <c r="CU98" s="25">
        <v>22.791606672578951</v>
      </c>
      <c r="CV98" s="25">
        <v>8.4910449527685952</v>
      </c>
      <c r="CW98" s="25">
        <v>6.1026811930179719</v>
      </c>
      <c r="CX98" s="25">
        <v>9.1605526535717114</v>
      </c>
      <c r="CY98" s="25">
        <v>23.115290591578947</v>
      </c>
      <c r="CZ98" s="25">
        <v>8.192491187313685</v>
      </c>
      <c r="DA98" s="25">
        <v>5.8881047233748207</v>
      </c>
      <c r="DB98" s="25">
        <v>8.1152951343568596</v>
      </c>
      <c r="DC98" s="25">
        <v>23.453994116578947</v>
      </c>
      <c r="DD98" s="25">
        <v>7.939221787093012</v>
      </c>
      <c r="DE98" s="25">
        <v>5.7060750186575389</v>
      </c>
      <c r="DF98" s="25">
        <v>7.3014169510198688</v>
      </c>
      <c r="DG98" s="25">
        <v>23.789735408578949</v>
      </c>
      <c r="DH98" s="25">
        <v>7.5306141401232631</v>
      </c>
      <c r="DI98" s="25">
        <v>5.4124006574503767</v>
      </c>
      <c r="DJ98" s="25">
        <v>6.7749961485320096</v>
      </c>
      <c r="DK98" s="25">
        <v>24.078817838578949</v>
      </c>
      <c r="DL98" s="25">
        <v>7.6433213623957466</v>
      </c>
      <c r="DM98" s="25">
        <v>5.493405557260183</v>
      </c>
      <c r="DN98" s="25">
        <v>6.40354694256831</v>
      </c>
      <c r="DO98" s="27">
        <v>22.35491321257895</v>
      </c>
      <c r="DP98" s="27">
        <v>9.3442967464512563</v>
      </c>
      <c r="DQ98" s="27">
        <v>6.7159300573427556</v>
      </c>
      <c r="DR98" s="27">
        <v>10.803100314249992</v>
      </c>
      <c r="DS98" s="27">
        <v>22.431128703578949</v>
      </c>
      <c r="DT98" s="27">
        <v>9.1371062327458947</v>
      </c>
      <c r="DU98" s="27">
        <v>6.5670181556398726</v>
      </c>
      <c r="DV98" s="27">
        <v>10.405907003131334</v>
      </c>
      <c r="DW98" s="27">
        <v>22.449287553578948</v>
      </c>
      <c r="DX98" s="27">
        <v>9.03323607871733</v>
      </c>
      <c r="DY98" s="27">
        <v>6.4923646307755014</v>
      </c>
      <c r="DZ98" s="27">
        <v>10.371251601249423</v>
      </c>
      <c r="EA98" s="27">
        <v>22.486209413578948</v>
      </c>
      <c r="EB98" s="27">
        <v>8.8519644415966727</v>
      </c>
      <c r="EC98" s="27">
        <v>6.3620811360069203</v>
      </c>
      <c r="ED98" s="27">
        <v>10.211767293094967</v>
      </c>
      <c r="EE98" s="27">
        <v>22.538397294578949</v>
      </c>
      <c r="EF98" s="27">
        <v>8.6829931725205682</v>
      </c>
      <c r="EG98" s="27">
        <v>6.2406381579415537</v>
      </c>
      <c r="EH98" s="27">
        <v>10.095859677145656</v>
      </c>
      <c r="EI98" s="27">
        <v>22.604134474578949</v>
      </c>
      <c r="EJ98" s="27">
        <v>8.5903408721916836</v>
      </c>
      <c r="EK98" s="27">
        <v>6.174047125406438</v>
      </c>
      <c r="EL98" s="27">
        <v>9.9002306203557406</v>
      </c>
      <c r="EM98" s="27">
        <v>22.674642328578948</v>
      </c>
      <c r="EN98" s="27">
        <v>8.5023806056477227</v>
      </c>
      <c r="EO98" s="27">
        <v>6.1108283499369183</v>
      </c>
      <c r="EP98" s="27">
        <v>9.5772930284589304</v>
      </c>
      <c r="EQ98" s="27">
        <v>22.74846612157895</v>
      </c>
      <c r="ER98" s="27">
        <v>8.4115962401662525</v>
      </c>
      <c r="ES98" s="27">
        <v>6.0455798389555708</v>
      </c>
      <c r="ET98" s="27">
        <v>9.3007346855584263</v>
      </c>
      <c r="EU98" s="27">
        <v>22.824854986578949</v>
      </c>
      <c r="EV98" s="27">
        <v>8.317663362931027</v>
      </c>
      <c r="EW98" s="27">
        <v>5.9780684305837948</v>
      </c>
      <c r="EX98" s="27">
        <v>9.0292546516582188</v>
      </c>
      <c r="EY98" s="27">
        <v>22.903946078578947</v>
      </c>
      <c r="EZ98" s="27">
        <v>8.212113092001303</v>
      </c>
      <c r="FA98" s="27">
        <v>5.9022073726216941</v>
      </c>
      <c r="FB98" s="27">
        <v>8.7421196677661399</v>
      </c>
      <c r="FC98" s="27">
        <v>23.314608803578949</v>
      </c>
      <c r="FD98" s="27">
        <v>7.6409313984325165</v>
      </c>
      <c r="FE98" s="27">
        <v>5.4916878431023237</v>
      </c>
      <c r="FF98" s="27">
        <v>7.5480368922351726</v>
      </c>
      <c r="FG98" s="27">
        <v>23.699893209578949</v>
      </c>
      <c r="FH98" s="27">
        <v>7.6006529861378516</v>
      </c>
      <c r="FI98" s="27">
        <v>5.4627389551194456</v>
      </c>
      <c r="FJ98" s="27">
        <v>6.7927664655641546</v>
      </c>
      <c r="FK98" s="27">
        <v>24.056796841578951</v>
      </c>
      <c r="FL98" s="27">
        <v>7.3635516107716992</v>
      </c>
      <c r="FM98" s="27">
        <v>5.2923295282074001</v>
      </c>
      <c r="FN98" s="27">
        <v>6.4218559680130802</v>
      </c>
      <c r="FO98" s="27">
        <v>24.361515537578949</v>
      </c>
      <c r="FP98" s="27">
        <v>7.4340072447236833</v>
      </c>
      <c r="FQ98" s="27">
        <v>5.342967379573472</v>
      </c>
      <c r="FR98" s="27">
        <v>6.2177988622577764</v>
      </c>
      <c r="FS98" s="28">
        <v>22.34990495457895</v>
      </c>
      <c r="FT98" s="28">
        <v>9.32359780680979</v>
      </c>
      <c r="FU98" s="28">
        <v>6.7010533218681427</v>
      </c>
      <c r="FV98" s="28">
        <v>10.824327064539528</v>
      </c>
      <c r="FW98" s="28">
        <v>22.42412391757895</v>
      </c>
      <c r="FX98" s="28">
        <v>9.148707943500284</v>
      </c>
      <c r="FY98" s="28">
        <v>6.5753565335923483</v>
      </c>
      <c r="FZ98" s="28">
        <v>10.447200438298674</v>
      </c>
      <c r="GA98" s="28">
        <v>22.439645407578951</v>
      </c>
      <c r="GB98" s="28">
        <v>9.019889669730377</v>
      </c>
      <c r="GC98" s="28">
        <v>6.482772303850834</v>
      </c>
      <c r="GD98" s="28">
        <v>10.385422356189045</v>
      </c>
      <c r="GE98" s="28">
        <v>22.480860607578947</v>
      </c>
      <c r="GF98" s="28">
        <v>8.8682102444987336</v>
      </c>
      <c r="GG98" s="28">
        <v>6.3737573144263449</v>
      </c>
      <c r="GH98" s="28">
        <v>10.221098571554814</v>
      </c>
      <c r="GI98" s="28">
        <v>22.540851059578948</v>
      </c>
      <c r="GJ98" s="28">
        <v>8.7392721174782153</v>
      </c>
      <c r="GK98" s="28">
        <v>6.2810869437937518</v>
      </c>
      <c r="GL98" s="28">
        <v>10.104559794138829</v>
      </c>
      <c r="GM98" s="28">
        <v>22.62730134957895</v>
      </c>
      <c r="GN98" s="28">
        <v>8.6432730881075539</v>
      </c>
      <c r="GO98" s="28">
        <v>6.2120905512004834</v>
      </c>
      <c r="GP98" s="28">
        <v>9.9246365321354553</v>
      </c>
      <c r="GQ98" s="28">
        <v>22.732052939578949</v>
      </c>
      <c r="GR98" s="28">
        <v>8.549797825757155</v>
      </c>
      <c r="GS98" s="28">
        <v>6.1449080396566949</v>
      </c>
      <c r="GT98" s="28">
        <v>9.657057456769504</v>
      </c>
      <c r="GU98" s="28">
        <v>22.852387482578948</v>
      </c>
      <c r="GV98" s="28">
        <v>8.4385568872858077</v>
      </c>
      <c r="GW98" s="28">
        <v>6.0649569868853384</v>
      </c>
      <c r="GX98" s="28">
        <v>9.407494009548639</v>
      </c>
      <c r="GY98" s="28">
        <v>22.985340689578948</v>
      </c>
      <c r="GZ98" s="28">
        <v>8.3259427730001665</v>
      </c>
      <c r="HA98" s="28">
        <v>5.9840190056189364</v>
      </c>
      <c r="HB98" s="28">
        <v>9.1516440168243083</v>
      </c>
      <c r="HC98" s="28">
        <v>23.132724871578947</v>
      </c>
      <c r="HD98" s="28">
        <v>8.1921933940617588</v>
      </c>
      <c r="HE98" s="28">
        <v>5.887890693501225</v>
      </c>
      <c r="HF98" s="28">
        <v>8.8703902699395734</v>
      </c>
      <c r="HG98" s="28">
        <v>24.010322469578949</v>
      </c>
      <c r="HH98" s="28">
        <v>7.1687767601253185</v>
      </c>
      <c r="HI98" s="28">
        <v>5.152341008004715</v>
      </c>
      <c r="HJ98" s="28">
        <v>7.1721293674901165</v>
      </c>
      <c r="HK98" s="28">
        <v>25.030963543578949</v>
      </c>
      <c r="HL98" s="28">
        <v>6.5726438134180611</v>
      </c>
      <c r="HM98" s="28">
        <v>4.7238885215739899</v>
      </c>
      <c r="HN98" s="28">
        <v>4.2753875212334975</v>
      </c>
      <c r="HO98" s="28">
        <v>25.696668533578951</v>
      </c>
      <c r="HP98" s="28">
        <v>6.1554894380558478</v>
      </c>
      <c r="HQ98" s="28">
        <v>4.4240714583893155</v>
      </c>
      <c r="HR98" s="28">
        <v>2.0229348855416305</v>
      </c>
      <c r="HS98" s="28">
        <v>26.00010936157895</v>
      </c>
      <c r="HT98" s="28">
        <v>5.8883296936593768</v>
      </c>
      <c r="HU98" s="28">
        <v>4.2320584898172635</v>
      </c>
      <c r="HV98" s="28">
        <v>0.49166030569665509</v>
      </c>
      <c r="HW98" s="29">
        <v>22.352628633578949</v>
      </c>
      <c r="HX98" s="29">
        <v>9.3275694529204536</v>
      </c>
      <c r="HY98" s="29">
        <v>6.7039078221280866</v>
      </c>
      <c r="HZ98" s="29">
        <v>10.828118743452833</v>
      </c>
      <c r="IA98" s="29">
        <v>22.42769048657895</v>
      </c>
      <c r="IB98" s="29">
        <v>9.1064010998217384</v>
      </c>
      <c r="IC98" s="29">
        <v>6.5449497720348289</v>
      </c>
      <c r="ID98" s="29">
        <v>10.442613402076573</v>
      </c>
      <c r="IE98" s="29">
        <v>22.447840361578947</v>
      </c>
      <c r="IF98" s="29">
        <v>9.0600758051646935</v>
      </c>
      <c r="IG98" s="29">
        <v>6.5116548706372832</v>
      </c>
      <c r="IH98" s="29">
        <v>10.37736747575752</v>
      </c>
      <c r="II98" s="29">
        <v>22.493067323578948</v>
      </c>
      <c r="IJ98" s="29">
        <v>8.9328798601069561</v>
      </c>
      <c r="IK98" s="29">
        <v>6.4202366404842435</v>
      </c>
      <c r="IL98" s="29">
        <v>10.215146473292751</v>
      </c>
      <c r="IM98" s="29">
        <v>22.55714192457895</v>
      </c>
      <c r="IN98" s="29">
        <v>8.7635192674211773</v>
      </c>
      <c r="IO98" s="29">
        <v>6.2985138478749692</v>
      </c>
      <c r="IP98" s="29">
        <v>10.10625674242833</v>
      </c>
      <c r="IQ98" s="29">
        <v>22.654315731578947</v>
      </c>
      <c r="IR98" s="29">
        <v>8.5765538299814175</v>
      </c>
      <c r="IS98" s="29">
        <v>6.1641381067082746</v>
      </c>
      <c r="IT98" s="29">
        <v>9.9317526246287589</v>
      </c>
      <c r="IU98" s="29">
        <v>22.77982660157895</v>
      </c>
      <c r="IV98" s="29">
        <v>8.4303490358224611</v>
      </c>
      <c r="IW98" s="29">
        <v>6.0590578424291408</v>
      </c>
      <c r="IX98" s="29">
        <v>9.662752996747427</v>
      </c>
      <c r="IY98" s="29">
        <v>22.926201501578948</v>
      </c>
      <c r="IZ98" s="29">
        <v>8.2523418309982297</v>
      </c>
      <c r="JA98" s="29">
        <v>5.9311205594274385</v>
      </c>
      <c r="JB98" s="29">
        <v>9.3898960845457839</v>
      </c>
      <c r="JC98" s="29">
        <v>23.09639244757895</v>
      </c>
      <c r="JD98" s="29">
        <v>8.0826285250252159</v>
      </c>
      <c r="JE98" s="29">
        <v>5.8091442648338356</v>
      </c>
      <c r="JF98" s="29">
        <v>9.0725646644789837</v>
      </c>
      <c r="JG98" s="29">
        <v>23.316326825578948</v>
      </c>
      <c r="JH98" s="29">
        <v>7.7818291546323763</v>
      </c>
      <c r="JI98" s="29">
        <v>5.5929538347066847</v>
      </c>
      <c r="JJ98" s="29">
        <v>8.3906017376484296</v>
      </c>
      <c r="JK98" s="29">
        <v>24.396811530578947</v>
      </c>
      <c r="JL98" s="29">
        <v>7.0105308054770745</v>
      </c>
      <c r="JM98" s="29">
        <v>5.0386065245960356</v>
      </c>
      <c r="JN98" s="29">
        <v>5.1704876612861987</v>
      </c>
      <c r="JO98" s="29">
        <v>25.299345555578949</v>
      </c>
      <c r="JP98" s="29">
        <v>6.4503810125424232</v>
      </c>
      <c r="JQ98" s="29">
        <v>4.636015839276368</v>
      </c>
      <c r="JR98" s="29">
        <v>2.5015014185950903</v>
      </c>
      <c r="JS98" s="29">
        <v>25.675102672578948</v>
      </c>
      <c r="JT98" s="29">
        <v>6.127353856252256</v>
      </c>
      <c r="JU98" s="29">
        <v>4.4038498617681103</v>
      </c>
      <c r="JV98" s="29">
        <v>0.92759240133187859</v>
      </c>
      <c r="JW98" s="29">
        <v>25.687000535578949</v>
      </c>
      <c r="JX98" s="29">
        <v>5.8529908603975871</v>
      </c>
      <c r="JY98" s="29">
        <v>4.2066597745437555</v>
      </c>
      <c r="JZ98" s="29">
        <v>1.0261323920494831</v>
      </c>
    </row>
    <row r="99" spans="1:286" ht="15" thickBot="1" x14ac:dyDescent="0.4">
      <c r="A99" s="2"/>
      <c r="B99" s="74" t="s">
        <v>572</v>
      </c>
      <c r="C99" s="74" t="s">
        <v>573</v>
      </c>
      <c r="D99" s="74" t="s">
        <v>510</v>
      </c>
      <c r="E99" s="87">
        <v>386638</v>
      </c>
      <c r="F99" s="84">
        <v>437064</v>
      </c>
      <c r="G99" s="22">
        <v>29.635953230315792</v>
      </c>
      <c r="H99" s="22">
        <v>13.318234525177788</v>
      </c>
      <c r="I99" s="22">
        <v>9.7154666629287547</v>
      </c>
      <c r="J99" s="22">
        <v>18.129753219810176</v>
      </c>
      <c r="K99" s="22">
        <v>29.67030450031579</v>
      </c>
      <c r="L99" s="22">
        <v>13.11889648919548</v>
      </c>
      <c r="M99" s="22">
        <v>9.5700523409644891</v>
      </c>
      <c r="N99" s="22">
        <v>17.964340776429523</v>
      </c>
      <c r="O99" s="22">
        <v>29.697153591315789</v>
      </c>
      <c r="P99" s="22">
        <v>12.787764026667212</v>
      </c>
      <c r="Q99" s="22">
        <v>9.3284958197435248</v>
      </c>
      <c r="R99" s="22">
        <v>17.844925901272191</v>
      </c>
      <c r="S99" s="22">
        <v>29.740541801315793</v>
      </c>
      <c r="T99" s="22">
        <v>12.737829410166215</v>
      </c>
      <c r="U99" s="22">
        <v>9.2920692122210014</v>
      </c>
      <c r="V99" s="22">
        <v>17.67084788895064</v>
      </c>
      <c r="W99" s="22">
        <v>29.798791362315789</v>
      </c>
      <c r="X99" s="22">
        <v>12.660351164986199</v>
      </c>
      <c r="Y99" s="22">
        <v>9.2355499110534467</v>
      </c>
      <c r="Z99" s="22">
        <v>17.475701608342604</v>
      </c>
      <c r="AA99" s="22">
        <v>29.87042795131579</v>
      </c>
      <c r="AB99" s="22">
        <v>12.531872696140162</v>
      </c>
      <c r="AC99" s="22">
        <v>9.1418266567724018</v>
      </c>
      <c r="AD99" s="22">
        <v>17.235658868712228</v>
      </c>
      <c r="AE99" s="22">
        <v>29.95163767231579</v>
      </c>
      <c r="AF99" s="22">
        <v>12.56961239834556</v>
      </c>
      <c r="AG99" s="22">
        <v>9.169357244100043</v>
      </c>
      <c r="AH99" s="22">
        <v>16.972057204719665</v>
      </c>
      <c r="AI99" s="22">
        <v>30.04013281631579</v>
      </c>
      <c r="AJ99" s="22">
        <v>12.557460505457257</v>
      </c>
      <c r="AK99" s="22">
        <v>9.1604926074228175</v>
      </c>
      <c r="AL99" s="22">
        <v>16.655747860359362</v>
      </c>
      <c r="AM99" s="22">
        <v>30.136508713315791</v>
      </c>
      <c r="AN99" s="22">
        <v>12.561709696761344</v>
      </c>
      <c r="AO99" s="22">
        <v>9.1635923333197606</v>
      </c>
      <c r="AP99" s="22">
        <v>16.303425057233049</v>
      </c>
      <c r="AQ99" s="22">
        <v>30.247066632315793</v>
      </c>
      <c r="AR99" s="22">
        <v>12.446054916625041</v>
      </c>
      <c r="AS99" s="22">
        <v>9.0792237814145977</v>
      </c>
      <c r="AT99" s="22">
        <v>15.90865057675129</v>
      </c>
      <c r="AU99" s="22">
        <v>30.64930442531579</v>
      </c>
      <c r="AV99" s="22">
        <v>12.077937281188349</v>
      </c>
      <c r="AW99" s="22">
        <v>8.8106870914831976</v>
      </c>
      <c r="AX99" s="22">
        <v>14.550463459775512</v>
      </c>
      <c r="AY99" s="22">
        <v>30.933921120315791</v>
      </c>
      <c r="AZ99" s="22">
        <v>11.894864646498526</v>
      </c>
      <c r="BA99" s="22">
        <v>8.6771381533066645</v>
      </c>
      <c r="BB99" s="22">
        <v>13.863368636530751</v>
      </c>
      <c r="BC99" s="22">
        <v>31.098096306315792</v>
      </c>
      <c r="BD99" s="22">
        <v>11.440730671205401</v>
      </c>
      <c r="BE99" s="22">
        <v>8.3458537410129292</v>
      </c>
      <c r="BF99" s="22">
        <v>13.77036337979794</v>
      </c>
      <c r="BG99" s="22">
        <v>31.201548396315793</v>
      </c>
      <c r="BH99" s="22">
        <v>11.273427036954789</v>
      </c>
      <c r="BI99" s="22">
        <v>8.2238080691128133</v>
      </c>
      <c r="BJ99" s="22">
        <v>13.936678121400613</v>
      </c>
      <c r="BK99" s="25">
        <v>29.625450225315792</v>
      </c>
      <c r="BL99" s="25">
        <v>13.312289324848658</v>
      </c>
      <c r="BM99" s="25">
        <v>9.711129722060738</v>
      </c>
      <c r="BN99" s="25">
        <v>18.202136882397646</v>
      </c>
      <c r="BO99" s="25">
        <v>29.653743605315793</v>
      </c>
      <c r="BP99" s="25">
        <v>13.150621757414761</v>
      </c>
      <c r="BQ99" s="25">
        <v>9.5931954824352452</v>
      </c>
      <c r="BR99" s="25">
        <v>18.09046942492747</v>
      </c>
      <c r="BS99" s="25">
        <v>29.699308305315792</v>
      </c>
      <c r="BT99" s="25">
        <v>12.974273229282655</v>
      </c>
      <c r="BU99" s="25">
        <v>9.4645516863761614</v>
      </c>
      <c r="BV99" s="25">
        <v>17.922951895831652</v>
      </c>
      <c r="BW99" s="25">
        <v>29.748804627315792</v>
      </c>
      <c r="BX99" s="25">
        <v>12.817959069491888</v>
      </c>
      <c r="BY99" s="25">
        <v>9.3505226830934873</v>
      </c>
      <c r="BZ99" s="25">
        <v>17.744291130669424</v>
      </c>
      <c r="CA99" s="25">
        <v>29.806799550315791</v>
      </c>
      <c r="CB99" s="25">
        <v>12.711114671034727</v>
      </c>
      <c r="CC99" s="25">
        <v>9.2725811819606729</v>
      </c>
      <c r="CD99" s="25">
        <v>17.561943480749093</v>
      </c>
      <c r="CE99" s="25">
        <v>29.874124038315792</v>
      </c>
      <c r="CF99" s="25">
        <v>12.576467952783995</v>
      </c>
      <c r="CG99" s="25">
        <v>9.1743582756163899</v>
      </c>
      <c r="CH99" s="25">
        <v>17.341321208480906</v>
      </c>
      <c r="CI99" s="25">
        <v>29.94937654731579</v>
      </c>
      <c r="CJ99" s="25">
        <v>12.516314753490073</v>
      </c>
      <c r="CK99" s="25">
        <v>9.1304773542146993</v>
      </c>
      <c r="CL99" s="25">
        <v>17.086266986292543</v>
      </c>
      <c r="CM99" s="25">
        <v>30.030565451315791</v>
      </c>
      <c r="CN99" s="25">
        <v>12.427213745430908</v>
      </c>
      <c r="CO99" s="25">
        <v>9.0654794093447801</v>
      </c>
      <c r="CP99" s="25">
        <v>16.792104655404593</v>
      </c>
      <c r="CQ99" s="25">
        <v>30.11767373331579</v>
      </c>
      <c r="CR99" s="25">
        <v>12.353134339105255</v>
      </c>
      <c r="CS99" s="25">
        <v>9.011439513801129</v>
      </c>
      <c r="CT99" s="25">
        <v>16.482746440115861</v>
      </c>
      <c r="CU99" s="25">
        <v>30.20952449731579</v>
      </c>
      <c r="CV99" s="25">
        <v>12.319651329105199</v>
      </c>
      <c r="CW99" s="25">
        <v>8.9870141241734682</v>
      </c>
      <c r="CX99" s="25">
        <v>16.1716780291041</v>
      </c>
      <c r="CY99" s="25">
        <v>30.406818357315792</v>
      </c>
      <c r="CZ99" s="25">
        <v>12.162482227108162</v>
      </c>
      <c r="DA99" s="25">
        <v>8.8723614524542587</v>
      </c>
      <c r="DB99" s="25">
        <v>15.313214917483137</v>
      </c>
      <c r="DC99" s="25">
        <v>30.554456298315792</v>
      </c>
      <c r="DD99" s="25">
        <v>12.061355254655407</v>
      </c>
      <c r="DE99" s="25">
        <v>8.7985907339907659</v>
      </c>
      <c r="DF99" s="25">
        <v>14.743315034162345</v>
      </c>
      <c r="DG99" s="25">
        <v>30.650997230315792</v>
      </c>
      <c r="DH99" s="25">
        <v>12.048093631604317</v>
      </c>
      <c r="DI99" s="25">
        <v>8.7889165646100089</v>
      </c>
      <c r="DJ99" s="25">
        <v>14.467920263370987</v>
      </c>
      <c r="DK99" s="25">
        <v>30.715606054315792</v>
      </c>
      <c r="DL99" s="25">
        <v>12.016093411993266</v>
      </c>
      <c r="DM99" s="25">
        <v>8.7655728499269685</v>
      </c>
      <c r="DN99" s="25">
        <v>14.316258233328774</v>
      </c>
      <c r="DO99" s="27">
        <v>29.635963007315791</v>
      </c>
      <c r="DP99" s="27">
        <v>13.31238277314888</v>
      </c>
      <c r="DQ99" s="27">
        <v>9.7111978912947148</v>
      </c>
      <c r="DR99" s="27">
        <v>18.136567602205275</v>
      </c>
      <c r="DS99" s="27">
        <v>29.67033382231579</v>
      </c>
      <c r="DT99" s="27">
        <v>13.153440036310164</v>
      </c>
      <c r="DU99" s="27">
        <v>9.5952513776519393</v>
      </c>
      <c r="DV99" s="27">
        <v>17.980655784510542</v>
      </c>
      <c r="DW99" s="27">
        <v>29.697212012315791</v>
      </c>
      <c r="DX99" s="27">
        <v>12.947856107222812</v>
      </c>
      <c r="DY99" s="27">
        <v>9.4452807636260232</v>
      </c>
      <c r="DZ99" s="27">
        <v>17.870892711742194</v>
      </c>
      <c r="EA99" s="27">
        <v>29.740638497315793</v>
      </c>
      <c r="EB99" s="27">
        <v>12.832532202688222</v>
      </c>
      <c r="EC99" s="27">
        <v>9.3611535808656914</v>
      </c>
      <c r="ED99" s="27">
        <v>17.706437348440453</v>
      </c>
      <c r="EE99" s="27">
        <v>29.798670878315789</v>
      </c>
      <c r="EF99" s="27">
        <v>12.721519753057899</v>
      </c>
      <c r="EG99" s="27">
        <v>9.2801715444317701</v>
      </c>
      <c r="EH99" s="27">
        <v>17.522642540421039</v>
      </c>
      <c r="EI99" s="27">
        <v>29.869904909315792</v>
      </c>
      <c r="EJ99" s="27">
        <v>12.601894412491799</v>
      </c>
      <c r="EK99" s="27">
        <v>9.1929065239732175</v>
      </c>
      <c r="EL99" s="27">
        <v>17.294335968943614</v>
      </c>
      <c r="EM99" s="27">
        <v>29.950757502315792</v>
      </c>
      <c r="EN99" s="27">
        <v>12.536387682865772</v>
      </c>
      <c r="EO99" s="27">
        <v>9.1451202767288091</v>
      </c>
      <c r="EP99" s="27">
        <v>17.042299599227043</v>
      </c>
      <c r="EQ99" s="27">
        <v>30.03902330031579</v>
      </c>
      <c r="ER99" s="27">
        <v>12.449193433372733</v>
      </c>
      <c r="ES99" s="27">
        <v>9.0815132856860235</v>
      </c>
      <c r="ET99" s="27">
        <v>16.732622743366065</v>
      </c>
      <c r="EU99" s="27">
        <v>30.134144811315792</v>
      </c>
      <c r="EV99" s="27">
        <v>12.352765122833771</v>
      </c>
      <c r="EW99" s="27">
        <v>9.0111701756714986</v>
      </c>
      <c r="EX99" s="27">
        <v>16.398331763885594</v>
      </c>
      <c r="EY99" s="27">
        <v>30.239862111315791</v>
      </c>
      <c r="EZ99" s="27">
        <v>12.238740332131689</v>
      </c>
      <c r="FA99" s="27">
        <v>8.9279906783650613</v>
      </c>
      <c r="FB99" s="27">
        <v>16.043727942172548</v>
      </c>
      <c r="FC99" s="27">
        <v>30.61577097031579</v>
      </c>
      <c r="FD99" s="27">
        <v>11.86351351011478</v>
      </c>
      <c r="FE99" s="27">
        <v>8.6542679358010801</v>
      </c>
      <c r="FF99" s="27">
        <v>14.809532076809797</v>
      </c>
      <c r="FG99" s="27">
        <v>30.86968348831579</v>
      </c>
      <c r="FH99" s="27">
        <v>11.720510799812139</v>
      </c>
      <c r="FI99" s="27">
        <v>8.5499494495912707</v>
      </c>
      <c r="FJ99" s="27">
        <v>14.222260463654989</v>
      </c>
      <c r="FK99" s="27">
        <v>31.01843590431579</v>
      </c>
      <c r="FL99" s="27">
        <v>11.334296614019054</v>
      </c>
      <c r="FM99" s="27">
        <v>8.2682115781241965</v>
      </c>
      <c r="FN99" s="27">
        <v>14.163009607511688</v>
      </c>
      <c r="FO99" s="27">
        <v>31.107536998315791</v>
      </c>
      <c r="FP99" s="27">
        <v>11.123532927722941</v>
      </c>
      <c r="FQ99" s="27">
        <v>8.1144624033296839</v>
      </c>
      <c r="FR99" s="27">
        <v>14.33094907554325</v>
      </c>
      <c r="FS99" s="28">
        <v>29.63503957331579</v>
      </c>
      <c r="FT99" s="28">
        <v>13.321821848677502</v>
      </c>
      <c r="FU99" s="28">
        <v>9.7180835654772668</v>
      </c>
      <c r="FV99" s="28">
        <v>18.134254281089355</v>
      </c>
      <c r="FW99" s="28">
        <v>29.670793355315791</v>
      </c>
      <c r="FX99" s="28">
        <v>13.159210857159888</v>
      </c>
      <c r="FY99" s="28">
        <v>9.599461111117531</v>
      </c>
      <c r="FZ99" s="28">
        <v>17.97119013598148</v>
      </c>
      <c r="GA99" s="28">
        <v>29.70358542731579</v>
      </c>
      <c r="GB99" s="28">
        <v>12.956543626121572</v>
      </c>
      <c r="GC99" s="28">
        <v>9.4516181877106415</v>
      </c>
      <c r="GD99" s="28">
        <v>17.856545228931385</v>
      </c>
      <c r="GE99" s="28">
        <v>29.757652012315791</v>
      </c>
      <c r="GF99" s="28">
        <v>12.781929661971644</v>
      </c>
      <c r="GG99" s="28">
        <v>9.3242397319270793</v>
      </c>
      <c r="GH99" s="28">
        <v>17.688003422665517</v>
      </c>
      <c r="GI99" s="28">
        <v>29.832392970315791</v>
      </c>
      <c r="GJ99" s="28">
        <v>12.652087745448597</v>
      </c>
      <c r="GK99" s="28">
        <v>9.2295218615482657</v>
      </c>
      <c r="GL99" s="28">
        <v>17.505224655410991</v>
      </c>
      <c r="GM99" s="28">
        <v>29.928351643315793</v>
      </c>
      <c r="GN99" s="28">
        <v>12.556067273729047</v>
      </c>
      <c r="GO99" s="28">
        <v>9.1594762642743639</v>
      </c>
      <c r="GP99" s="28">
        <v>17.274138983618244</v>
      </c>
      <c r="GQ99" s="28">
        <v>30.045125729315792</v>
      </c>
      <c r="GR99" s="28">
        <v>12.623835918218891</v>
      </c>
      <c r="GS99" s="28">
        <v>9.2089125469204056</v>
      </c>
      <c r="GT99" s="28">
        <v>17.00776615022388</v>
      </c>
      <c r="GU99" s="28">
        <v>30.178053558315792</v>
      </c>
      <c r="GV99" s="28">
        <v>12.579722429057366</v>
      </c>
      <c r="GW99" s="28">
        <v>9.1767323707473505</v>
      </c>
      <c r="GX99" s="28">
        <v>16.725287601035205</v>
      </c>
      <c r="GY99" s="28">
        <v>30.321302982315792</v>
      </c>
      <c r="GZ99" s="28">
        <v>12.540500142970174</v>
      </c>
      <c r="HA99" s="28">
        <v>9.1481202591192243</v>
      </c>
      <c r="HB99" s="28">
        <v>16.478169868873188</v>
      </c>
      <c r="HC99" s="28">
        <v>30.481660295315791</v>
      </c>
      <c r="HD99" s="28">
        <v>12.445091898969668</v>
      </c>
      <c r="HE99" s="28">
        <v>9.0785212734426199</v>
      </c>
      <c r="HF99" s="28">
        <v>16.222970311899182</v>
      </c>
      <c r="HG99" s="28">
        <v>31.204872015315793</v>
      </c>
      <c r="HH99" s="28">
        <v>11.751484224037007</v>
      </c>
      <c r="HI99" s="28">
        <v>8.5725441313356541</v>
      </c>
      <c r="HJ99" s="28">
        <v>14.139940907515129</v>
      </c>
      <c r="HK99" s="28">
        <v>31.859444105315792</v>
      </c>
      <c r="HL99" s="28">
        <v>10.503135358207359</v>
      </c>
      <c r="HM99" s="28">
        <v>7.6618910138564083</v>
      </c>
      <c r="HN99" s="28">
        <v>9.1814246293204675</v>
      </c>
      <c r="HO99" s="28">
        <v>32.187036675315788</v>
      </c>
      <c r="HP99" s="28">
        <v>9.2058115841930661</v>
      </c>
      <c r="HQ99" s="28">
        <v>6.7155113827098747</v>
      </c>
      <c r="HR99" s="28">
        <v>5.307899210190385</v>
      </c>
      <c r="HS99" s="28">
        <v>32.359229286315795</v>
      </c>
      <c r="HT99" s="28">
        <v>8.6949224446748836</v>
      </c>
      <c r="HU99" s="28">
        <v>6.3428248682880239</v>
      </c>
      <c r="HV99" s="28">
        <v>2.9575948573642563</v>
      </c>
      <c r="HW99" s="29">
        <v>29.625915040315792</v>
      </c>
      <c r="HX99" s="29">
        <v>13.330722221135458</v>
      </c>
      <c r="HY99" s="29">
        <v>9.7245762632698654</v>
      </c>
      <c r="HZ99" s="29">
        <v>18.155762061861733</v>
      </c>
      <c r="IA99" s="29">
        <v>29.658352697315792</v>
      </c>
      <c r="IB99" s="29">
        <v>13.374980143107825</v>
      </c>
      <c r="IC99" s="29">
        <v>9.7568618011675614</v>
      </c>
      <c r="ID99" s="29">
        <v>17.999140018348982</v>
      </c>
      <c r="IE99" s="29">
        <v>29.688009559315791</v>
      </c>
      <c r="IF99" s="29">
        <v>13.372686489209615</v>
      </c>
      <c r="IG99" s="29">
        <v>9.7551886125822254</v>
      </c>
      <c r="IH99" s="29">
        <v>17.898728540840153</v>
      </c>
      <c r="II99" s="29">
        <v>29.733750672315793</v>
      </c>
      <c r="IJ99" s="29">
        <v>13.376542343165481</v>
      </c>
      <c r="IK99" s="29">
        <v>9.7580014043598826</v>
      </c>
      <c r="IL99" s="29">
        <v>17.764005624397175</v>
      </c>
      <c r="IM99" s="29">
        <v>29.80091848131579</v>
      </c>
      <c r="IN99" s="29">
        <v>13.331784649564494</v>
      </c>
      <c r="IO99" s="29">
        <v>9.7253512900171817</v>
      </c>
      <c r="IP99" s="29">
        <v>17.610412525946352</v>
      </c>
      <c r="IQ99" s="29">
        <v>29.884818680315792</v>
      </c>
      <c r="IR99" s="29">
        <v>13.196164502186422</v>
      </c>
      <c r="IS99" s="29">
        <v>9.6264182806770737</v>
      </c>
      <c r="IT99" s="29">
        <v>17.423723597927996</v>
      </c>
      <c r="IU99" s="29">
        <v>29.990257357315791</v>
      </c>
      <c r="IV99" s="29">
        <v>13.12651090003952</v>
      </c>
      <c r="IW99" s="29">
        <v>9.5756069476635428</v>
      </c>
      <c r="IX99" s="29">
        <v>17.205437984181636</v>
      </c>
      <c r="IY99" s="29">
        <v>30.107513167315791</v>
      </c>
      <c r="IZ99" s="29">
        <v>13.06791184914805</v>
      </c>
      <c r="JA99" s="29">
        <v>9.532859755883802</v>
      </c>
      <c r="JB99" s="29">
        <v>16.978797533086123</v>
      </c>
      <c r="JC99" s="29">
        <v>30.268679733315793</v>
      </c>
      <c r="JD99" s="29">
        <v>12.968275259030191</v>
      </c>
      <c r="JE99" s="29">
        <v>9.4601762505837605</v>
      </c>
      <c r="JF99" s="29">
        <v>16.588682348559395</v>
      </c>
      <c r="JG99" s="29">
        <v>30.593482728315792</v>
      </c>
      <c r="JH99" s="29">
        <v>12.634411262386573</v>
      </c>
      <c r="JI99" s="29">
        <v>9.2166271132554449</v>
      </c>
      <c r="JJ99" s="29">
        <v>15.381913493457459</v>
      </c>
      <c r="JK99" s="29">
        <v>31.312950992315791</v>
      </c>
      <c r="JL99" s="29">
        <v>11.245234790354955</v>
      </c>
      <c r="JM99" s="29">
        <v>8.2032422177249309</v>
      </c>
      <c r="JN99" s="29">
        <v>9.8121000949378754</v>
      </c>
      <c r="JO99" s="29">
        <v>31.711685775315793</v>
      </c>
      <c r="JP99" s="29">
        <v>9.8787598653476056</v>
      </c>
      <c r="JQ99" s="29">
        <v>7.2064177846862183</v>
      </c>
      <c r="JR99" s="29">
        <v>5.3703584774905835</v>
      </c>
      <c r="JS99" s="29">
        <v>31.853395641315792</v>
      </c>
      <c r="JT99" s="29">
        <v>8.8938456849305929</v>
      </c>
      <c r="JU99" s="29">
        <v>6.4879366025447327</v>
      </c>
      <c r="JV99" s="29">
        <v>2.9855583552630094</v>
      </c>
      <c r="JW99" s="29">
        <v>31.76412801031579</v>
      </c>
      <c r="JX99" s="29">
        <v>9.0385742529838105</v>
      </c>
      <c r="JY99" s="29">
        <v>6.5935140779553247</v>
      </c>
      <c r="JZ99" s="29">
        <v>4.0910579712845347</v>
      </c>
    </row>
    <row r="100" spans="1:286" ht="15" thickBot="1" x14ac:dyDescent="0.4">
      <c r="A100" s="2"/>
      <c r="B100" s="74" t="s">
        <v>574</v>
      </c>
      <c r="C100" s="74" t="s">
        <v>566</v>
      </c>
      <c r="D100" s="74" t="s">
        <v>510</v>
      </c>
      <c r="E100" s="87">
        <v>382462</v>
      </c>
      <c r="F100" s="84">
        <v>432232</v>
      </c>
      <c r="G100" s="22">
        <v>37.362532183315786</v>
      </c>
      <c r="H100" s="22">
        <v>11.514700600792684</v>
      </c>
      <c r="I100" s="22">
        <v>8.399813774800128</v>
      </c>
      <c r="J100" s="22">
        <v>16.740385705052265</v>
      </c>
      <c r="K100" s="22">
        <v>37.454978210315787</v>
      </c>
      <c r="L100" s="22">
        <v>9.8671793317943965</v>
      </c>
      <c r="M100" s="22">
        <v>7.1979699466891898</v>
      </c>
      <c r="N100" s="22">
        <v>15.968271272099731</v>
      </c>
      <c r="O100" s="22">
        <v>37.511724938315787</v>
      </c>
      <c r="P100" s="22">
        <v>8.3118941426711093</v>
      </c>
      <c r="Q100" s="22">
        <v>6.0634110546897695</v>
      </c>
      <c r="R100" s="22">
        <v>15.629828869118942</v>
      </c>
      <c r="S100" s="22">
        <v>37.592376183315785</v>
      </c>
      <c r="T100" s="22">
        <v>6.7658172577765292</v>
      </c>
      <c r="U100" s="22">
        <v>4.9355694924225277</v>
      </c>
      <c r="V100" s="22">
        <v>15.394257349722825</v>
      </c>
      <c r="W100" s="22">
        <v>31.747503614977305</v>
      </c>
      <c r="X100" s="22">
        <v>5.1497566095200122</v>
      </c>
      <c r="Y100" s="22">
        <v>3.7566757491320573</v>
      </c>
      <c r="Z100" s="22">
        <v>15.116121879079113</v>
      </c>
      <c r="AA100" s="22">
        <v>22.210402456075233</v>
      </c>
      <c r="AB100" s="22">
        <v>3.6027452185032125</v>
      </c>
      <c r="AC100" s="22">
        <v>2.6281524776593228</v>
      </c>
      <c r="AD100" s="22">
        <v>14.749287966355148</v>
      </c>
      <c r="AE100" s="22">
        <v>21.28336801614584</v>
      </c>
      <c r="AF100" s="22">
        <v>3.4523711357981122</v>
      </c>
      <c r="AG100" s="22">
        <v>2.5184566779098891</v>
      </c>
      <c r="AH100" s="22">
        <v>14.356078866218237</v>
      </c>
      <c r="AI100" s="22">
        <v>20.491428240386995</v>
      </c>
      <c r="AJ100" s="22">
        <v>3.323910733241235</v>
      </c>
      <c r="AK100" s="22">
        <v>2.4247466027352602</v>
      </c>
      <c r="AL100" s="22">
        <v>13.936977580740386</v>
      </c>
      <c r="AM100" s="22">
        <v>19.287279114146351</v>
      </c>
      <c r="AN100" s="22">
        <v>3.1285859292216815</v>
      </c>
      <c r="AO100" s="22">
        <v>2.2822598776135812</v>
      </c>
      <c r="AP100" s="22">
        <v>13.533772211651108</v>
      </c>
      <c r="AQ100" s="22">
        <v>18.430522002487574</v>
      </c>
      <c r="AR100" s="22">
        <v>2.9896115187601104</v>
      </c>
      <c r="AS100" s="22">
        <v>2.180879980053807</v>
      </c>
      <c r="AT100" s="22">
        <v>13.045495695719424</v>
      </c>
      <c r="AU100" s="22">
        <v>15.79198068937685</v>
      </c>
      <c r="AV100" s="22">
        <v>2.5616142270211366</v>
      </c>
      <c r="AW100" s="22">
        <v>1.8686619145247136</v>
      </c>
      <c r="AX100" s="22">
        <v>11.046598083350602</v>
      </c>
      <c r="AY100" s="22">
        <v>27.089648358790527</v>
      </c>
      <c r="AZ100" s="22">
        <v>4.3942067816456944</v>
      </c>
      <c r="BA100" s="22">
        <v>3.2055126688440936</v>
      </c>
      <c r="BB100" s="22">
        <v>9.7376151203025358</v>
      </c>
      <c r="BC100" s="22">
        <v>40.894828118315786</v>
      </c>
      <c r="BD100" s="22">
        <v>8.4798317306837134</v>
      </c>
      <c r="BE100" s="22">
        <v>6.1859191870330346</v>
      </c>
      <c r="BF100" s="22">
        <v>9.2242020213918536</v>
      </c>
      <c r="BG100" s="22">
        <v>41.625382466315784</v>
      </c>
      <c r="BH100" s="22">
        <v>9.1680743249259375</v>
      </c>
      <c r="BI100" s="22">
        <v>6.6879825774716908</v>
      </c>
      <c r="BJ100" s="22">
        <v>9.0163401139228121</v>
      </c>
      <c r="BK100" s="25">
        <v>37.307816262315789</v>
      </c>
      <c r="BL100" s="25">
        <v>11.601571224619848</v>
      </c>
      <c r="BM100" s="25">
        <v>8.4631846854253396</v>
      </c>
      <c r="BN100" s="25">
        <v>17.196799446943174</v>
      </c>
      <c r="BO100" s="25">
        <v>37.360653932315785</v>
      </c>
      <c r="BP100" s="25">
        <v>10.010583762720122</v>
      </c>
      <c r="BQ100" s="25">
        <v>7.3025814825005817</v>
      </c>
      <c r="BR100" s="25">
        <v>16.82904356071063</v>
      </c>
      <c r="BS100" s="25">
        <v>37.449698749315786</v>
      </c>
      <c r="BT100" s="25">
        <v>8.4048985622775998</v>
      </c>
      <c r="BU100" s="25">
        <v>6.1312564839381958</v>
      </c>
      <c r="BV100" s="25">
        <v>16.470584017918203</v>
      </c>
      <c r="BW100" s="25">
        <v>37.534267921315788</v>
      </c>
      <c r="BX100" s="25">
        <v>6.8081894000980974</v>
      </c>
      <c r="BY100" s="25">
        <v>4.9664793803197425</v>
      </c>
      <c r="BZ100" s="25">
        <v>16.1755314377383</v>
      </c>
      <c r="CA100" s="25">
        <v>31.92260368055134</v>
      </c>
      <c r="CB100" s="25">
        <v>5.1781595583298801</v>
      </c>
      <c r="CC100" s="25">
        <v>3.777395304848655</v>
      </c>
      <c r="CD100" s="25">
        <v>15.86787215760517</v>
      </c>
      <c r="CE100" s="25">
        <v>21.907010777084288</v>
      </c>
      <c r="CF100" s="25">
        <v>3.5535321111324674</v>
      </c>
      <c r="CG100" s="25">
        <v>2.5922522010021036</v>
      </c>
      <c r="CH100" s="25">
        <v>15.497319841744478</v>
      </c>
      <c r="CI100" s="25">
        <v>21.037184115906747</v>
      </c>
      <c r="CJ100" s="25">
        <v>3.4124376914936727</v>
      </c>
      <c r="CK100" s="25">
        <v>2.4893257862633837</v>
      </c>
      <c r="CL100" s="25">
        <v>15.08898294571787</v>
      </c>
      <c r="CM100" s="25">
        <v>20.265403339296199</v>
      </c>
      <c r="CN100" s="25">
        <v>3.2872472764093308</v>
      </c>
      <c r="CO100" s="25">
        <v>2.3980011214235519</v>
      </c>
      <c r="CP100" s="25">
        <v>14.649233448574513</v>
      </c>
      <c r="CQ100" s="25">
        <v>19.511816029402045</v>
      </c>
      <c r="CR100" s="25">
        <v>3.1650080201502337</v>
      </c>
      <c r="CS100" s="25">
        <v>2.3088292858592121</v>
      </c>
      <c r="CT100" s="25">
        <v>14.189686115112035</v>
      </c>
      <c r="CU100" s="25">
        <v>18.651553365481973</v>
      </c>
      <c r="CV100" s="25">
        <v>3.0254649747135618</v>
      </c>
      <c r="CW100" s="25">
        <v>2.2070345770019255</v>
      </c>
      <c r="CX100" s="25">
        <v>13.715559307799158</v>
      </c>
      <c r="CY100" s="25">
        <v>17.345938496627653</v>
      </c>
      <c r="CZ100" s="25">
        <v>2.8136814316069412</v>
      </c>
      <c r="DA100" s="25">
        <v>2.0525414308631103</v>
      </c>
      <c r="DB100" s="25">
        <v>12.281258808528658</v>
      </c>
      <c r="DC100" s="25">
        <v>24.50181668582275</v>
      </c>
      <c r="DD100" s="25">
        <v>3.9744350911275146</v>
      </c>
      <c r="DE100" s="25">
        <v>2.8992950648845945</v>
      </c>
      <c r="DF100" s="25">
        <v>11.153572423064489</v>
      </c>
      <c r="DG100" s="25">
        <v>39.877351172315784</v>
      </c>
      <c r="DH100" s="25">
        <v>6.7173646651045384</v>
      </c>
      <c r="DI100" s="25">
        <v>4.9002240006497804</v>
      </c>
      <c r="DJ100" s="25">
        <v>10.444318443547377</v>
      </c>
      <c r="DK100" s="25">
        <v>40.29020465531579</v>
      </c>
      <c r="DL100" s="25">
        <v>7.6050603384997419</v>
      </c>
      <c r="DM100" s="25">
        <v>5.5477856354440185</v>
      </c>
      <c r="DN100" s="25">
        <v>9.925170222746015</v>
      </c>
      <c r="DO100" s="27">
        <v>37.362752278315789</v>
      </c>
      <c r="DP100" s="27">
        <v>11.602419157204546</v>
      </c>
      <c r="DQ100" s="27">
        <v>8.4638032404405301</v>
      </c>
      <c r="DR100" s="27">
        <v>16.755394101018005</v>
      </c>
      <c r="DS100" s="27">
        <v>37.455638228315792</v>
      </c>
      <c r="DT100" s="27">
        <v>9.9845481389667743</v>
      </c>
      <c r="DU100" s="27">
        <v>7.2835888574536201</v>
      </c>
      <c r="DV100" s="27">
        <v>16.003362766433906</v>
      </c>
      <c r="DW100" s="27">
        <v>37.513244772315787</v>
      </c>
      <c r="DX100" s="27">
        <v>8.3524695391317358</v>
      </c>
      <c r="DY100" s="27">
        <v>6.0930102414966312</v>
      </c>
      <c r="DZ100" s="27">
        <v>15.684720103237485</v>
      </c>
      <c r="EA100" s="27">
        <v>37.594891664315789</v>
      </c>
      <c r="EB100" s="27">
        <v>6.6982877482215093</v>
      </c>
      <c r="EC100" s="27">
        <v>4.8863076553820832</v>
      </c>
      <c r="ED100" s="27">
        <v>15.464545001647455</v>
      </c>
      <c r="EE100" s="27">
        <v>30.745056451252616</v>
      </c>
      <c r="EF100" s="27">
        <v>4.9871498430260823</v>
      </c>
      <c r="EG100" s="27">
        <v>3.6380563768682754</v>
      </c>
      <c r="EH100" s="27">
        <v>15.206016273803531</v>
      </c>
      <c r="EI100" s="27">
        <v>20.43205916232634</v>
      </c>
      <c r="EJ100" s="27">
        <v>3.3142804862192374</v>
      </c>
      <c r="EK100" s="27">
        <v>2.4177214716098767</v>
      </c>
      <c r="EL100" s="27">
        <v>14.859404271735123</v>
      </c>
      <c r="EM100" s="27">
        <v>19.400194736455305</v>
      </c>
      <c r="EN100" s="27">
        <v>3.1469019511475524</v>
      </c>
      <c r="EO100" s="27">
        <v>2.2956211606035946</v>
      </c>
      <c r="EP100" s="27">
        <v>14.486470953565355</v>
      </c>
      <c r="EQ100" s="27">
        <v>18.26972706002265</v>
      </c>
      <c r="ER100" s="27">
        <v>2.9635290012879181</v>
      </c>
      <c r="ES100" s="27">
        <v>2.1618531466918256</v>
      </c>
      <c r="ET100" s="27">
        <v>14.087793778378487</v>
      </c>
      <c r="EU100" s="27">
        <v>16.966569480156352</v>
      </c>
      <c r="EV100" s="27">
        <v>2.7521440545673639</v>
      </c>
      <c r="EW100" s="27">
        <v>2.007650771067186</v>
      </c>
      <c r="EX100" s="27">
        <v>13.710878353267347</v>
      </c>
      <c r="EY100" s="27">
        <v>15.458033199936979</v>
      </c>
      <c r="EZ100" s="27">
        <v>2.5074446673659243</v>
      </c>
      <c r="FA100" s="27">
        <v>1.8291459749322081</v>
      </c>
      <c r="FB100" s="27">
        <v>13.269319512650458</v>
      </c>
      <c r="FC100" s="27">
        <v>15.95180503320905</v>
      </c>
      <c r="FD100" s="27">
        <v>2.5875393038710781</v>
      </c>
      <c r="FE100" s="27">
        <v>1.8875738971447305</v>
      </c>
      <c r="FF100" s="27">
        <v>11.510126116467557</v>
      </c>
      <c r="FG100" s="27">
        <v>28.725926730587297</v>
      </c>
      <c r="FH100" s="27">
        <v>4.6596271895734462</v>
      </c>
      <c r="FI100" s="27">
        <v>3.3991331611103988</v>
      </c>
      <c r="FJ100" s="27">
        <v>10.491283608064577</v>
      </c>
      <c r="FK100" s="27">
        <v>40.345869785315784</v>
      </c>
      <c r="FL100" s="27">
        <v>9.0848905287881294</v>
      </c>
      <c r="FM100" s="27">
        <v>6.6273011563159878</v>
      </c>
      <c r="FN100" s="27">
        <v>10.106248066334469</v>
      </c>
      <c r="FO100" s="27">
        <v>40.80060416931579</v>
      </c>
      <c r="FP100" s="27">
        <v>9.6813896333883385</v>
      </c>
      <c r="FQ100" s="27">
        <v>7.0624389483599987</v>
      </c>
      <c r="FR100" s="27">
        <v>10.059887519660272</v>
      </c>
      <c r="FS100" s="28">
        <v>37.359940025315787</v>
      </c>
      <c r="FT100" s="28">
        <v>11.514156828937592</v>
      </c>
      <c r="FU100" s="28">
        <v>8.3994171008025056</v>
      </c>
      <c r="FV100" s="28">
        <v>16.751229894077508</v>
      </c>
      <c r="FW100" s="28">
        <v>37.460756310315787</v>
      </c>
      <c r="FX100" s="28">
        <v>9.8717769716709522</v>
      </c>
      <c r="FY100" s="28">
        <v>7.201323860968472</v>
      </c>
      <c r="FZ100" s="28">
        <v>15.988566133927144</v>
      </c>
      <c r="GA100" s="28">
        <v>37.541405105315789</v>
      </c>
      <c r="GB100" s="28">
        <v>8.3105591339250804</v>
      </c>
      <c r="GC100" s="28">
        <v>6.0624371843962077</v>
      </c>
      <c r="GD100" s="28">
        <v>15.656682839916936</v>
      </c>
      <c r="GE100" s="28">
        <v>37.672650321315786</v>
      </c>
      <c r="GF100" s="28">
        <v>6.7508325986320772</v>
      </c>
      <c r="GG100" s="28">
        <v>4.9246383922006434</v>
      </c>
      <c r="GH100" s="28">
        <v>15.416908084347011</v>
      </c>
      <c r="GI100" s="28">
        <v>31.399449174850503</v>
      </c>
      <c r="GJ100" s="28">
        <v>5.0932987640385745</v>
      </c>
      <c r="GK100" s="28">
        <v>3.7154905368879914</v>
      </c>
      <c r="GL100" s="28">
        <v>15.147628899419264</v>
      </c>
      <c r="GM100" s="28">
        <v>21.992444378279686</v>
      </c>
      <c r="GN100" s="28">
        <v>3.5673902795657026</v>
      </c>
      <c r="GO100" s="28">
        <v>2.6023615419337278</v>
      </c>
      <c r="GP100" s="28">
        <v>14.776523278048391</v>
      </c>
      <c r="GQ100" s="28">
        <v>20.98491519788616</v>
      </c>
      <c r="GR100" s="28">
        <v>3.4039591601006727</v>
      </c>
      <c r="GS100" s="28">
        <v>2.4831408156545867</v>
      </c>
      <c r="GT100" s="28">
        <v>14.350392664973622</v>
      </c>
      <c r="GU100" s="28">
        <v>19.472196208698985</v>
      </c>
      <c r="GV100" s="28">
        <v>3.158581296461719</v>
      </c>
      <c r="GW100" s="28">
        <v>2.3041410804045341</v>
      </c>
      <c r="GX100" s="28">
        <v>13.886524450767034</v>
      </c>
      <c r="GY100" s="28">
        <v>18.621702029465329</v>
      </c>
      <c r="GZ100" s="28">
        <v>3.0206227950946829</v>
      </c>
      <c r="HA100" s="28">
        <v>2.2035022743852237</v>
      </c>
      <c r="HB100" s="28">
        <v>13.484575569793574</v>
      </c>
      <c r="HC100" s="28">
        <v>17.44280536793892</v>
      </c>
      <c r="HD100" s="28">
        <v>2.8293941886422185</v>
      </c>
      <c r="HE100" s="28">
        <v>2.0640036683594043</v>
      </c>
      <c r="HF100" s="28">
        <v>13.06044473713326</v>
      </c>
      <c r="HG100" s="28">
        <v>12.050520917397254</v>
      </c>
      <c r="HH100" s="28">
        <v>1.9547127388387584</v>
      </c>
      <c r="HI100" s="28">
        <v>1.4259357284847487</v>
      </c>
      <c r="HJ100" s="28">
        <v>9.8612251198134793</v>
      </c>
      <c r="HK100" s="28">
        <v>15.454083440939488</v>
      </c>
      <c r="HL100" s="28">
        <v>2.5068039776994229</v>
      </c>
      <c r="HM100" s="28">
        <v>1.8286786007405005</v>
      </c>
      <c r="HN100" s="28">
        <v>2.3030980178752287</v>
      </c>
      <c r="HO100" s="28">
        <v>33.378716482708086</v>
      </c>
      <c r="HP100" s="28">
        <v>5.4143553429828764</v>
      </c>
      <c r="HQ100" s="28">
        <v>3.9496968413159936</v>
      </c>
      <c r="HR100" s="28">
        <v>-3.661002078851439</v>
      </c>
      <c r="HS100" s="28">
        <v>31.933163429080366</v>
      </c>
      <c r="HT100" s="28">
        <v>5.1798724531590832</v>
      </c>
      <c r="HU100" s="28">
        <v>3.7786448377787725</v>
      </c>
      <c r="HV100" s="28">
        <v>-7.8382231760590315</v>
      </c>
      <c r="HW100" s="29">
        <v>37.34039124831579</v>
      </c>
      <c r="HX100" s="29">
        <v>11.527492844488304</v>
      </c>
      <c r="HY100" s="29">
        <v>8.4091455384760039</v>
      </c>
      <c r="HZ100" s="29">
        <v>16.808388943144571</v>
      </c>
      <c r="IA100" s="29">
        <v>37.440227796315789</v>
      </c>
      <c r="IB100" s="29">
        <v>11.420865331511324</v>
      </c>
      <c r="IC100" s="29">
        <v>8.3313622522813944</v>
      </c>
      <c r="ID100" s="29">
        <v>16.077362644462887</v>
      </c>
      <c r="IE100" s="29">
        <v>37.520938068315786</v>
      </c>
      <c r="IF100" s="29">
        <v>11.372970222151874</v>
      </c>
      <c r="IG100" s="29">
        <v>8.2964234368235807</v>
      </c>
      <c r="IH100" s="29">
        <v>15.772527498837398</v>
      </c>
      <c r="II100" s="29">
        <v>37.655291483315786</v>
      </c>
      <c r="IJ100" s="29">
        <v>11.278664921155871</v>
      </c>
      <c r="IK100" s="29">
        <v>8.2276290327130326</v>
      </c>
      <c r="IL100" s="29">
        <v>15.583030402232751</v>
      </c>
      <c r="IM100" s="29">
        <v>37.850775461315791</v>
      </c>
      <c r="IN100" s="29">
        <v>11.138281581171823</v>
      </c>
      <c r="IO100" s="29">
        <v>8.1252213406824403</v>
      </c>
      <c r="IP100" s="29">
        <v>15.360803555163994</v>
      </c>
      <c r="IQ100" s="29">
        <v>38.009477271315788</v>
      </c>
      <c r="IR100" s="29">
        <v>10.964748104304503</v>
      </c>
      <c r="IS100" s="29">
        <v>7.9986310853284515</v>
      </c>
      <c r="IT100" s="29">
        <v>15.046879827732749</v>
      </c>
      <c r="IU100" s="29">
        <v>38.218842301315789</v>
      </c>
      <c r="IV100" s="29">
        <v>10.812713370433578</v>
      </c>
      <c r="IW100" s="29">
        <v>7.8877238636739735</v>
      </c>
      <c r="IX100" s="29">
        <v>14.674317225210917</v>
      </c>
      <c r="IY100" s="29">
        <v>38.466615970315786</v>
      </c>
      <c r="IZ100" s="29">
        <v>10.641465885323834</v>
      </c>
      <c r="JA100" s="29">
        <v>7.762801207480404</v>
      </c>
      <c r="JB100" s="29">
        <v>14.264316073334715</v>
      </c>
      <c r="JC100" s="29">
        <v>38.780583852315786</v>
      </c>
      <c r="JD100" s="29">
        <v>10.506377449325266</v>
      </c>
      <c r="JE100" s="29">
        <v>7.6642560741888914</v>
      </c>
      <c r="JF100" s="29">
        <v>13.667498624410335</v>
      </c>
      <c r="JG100" s="29">
        <v>39.233580795315788</v>
      </c>
      <c r="JH100" s="29">
        <v>9.9957513673749272</v>
      </c>
      <c r="JI100" s="29">
        <v>7.291761456600363</v>
      </c>
      <c r="JJ100" s="29">
        <v>11.924922841613263</v>
      </c>
      <c r="JK100" s="29">
        <v>41.044173482315784</v>
      </c>
      <c r="JL100" s="29">
        <v>8.8758140464754902</v>
      </c>
      <c r="JM100" s="29">
        <v>6.4747827733373144</v>
      </c>
      <c r="JN100" s="29">
        <v>3.6922212305460391</v>
      </c>
      <c r="JO100" s="29">
        <v>42.258600198057074</v>
      </c>
      <c r="JP100" s="29">
        <v>6.8547596156928163</v>
      </c>
      <c r="JQ100" s="29">
        <v>5.0004517042220247</v>
      </c>
      <c r="JR100" s="29">
        <v>-3.2576459726787306</v>
      </c>
      <c r="JS100" s="29">
        <v>35.331463067965771</v>
      </c>
      <c r="JT100" s="29">
        <v>5.7311100004862228</v>
      </c>
      <c r="JU100" s="29">
        <v>4.1807649539463423</v>
      </c>
      <c r="JV100" s="29">
        <v>-7.258306356720027</v>
      </c>
      <c r="JW100" s="29">
        <v>34.479691338224853</v>
      </c>
      <c r="JX100" s="29">
        <v>5.5929442678909131</v>
      </c>
      <c r="JY100" s="29">
        <v>4.0799749756311847</v>
      </c>
      <c r="JZ100" s="29">
        <v>-6.4130636219811805</v>
      </c>
    </row>
    <row r="101" spans="1:286" ht="15" thickBot="1" x14ac:dyDescent="0.4">
      <c r="A101" s="2"/>
      <c r="B101" s="74" t="s">
        <v>575</v>
      </c>
      <c r="C101" s="74" t="s">
        <v>477</v>
      </c>
      <c r="D101" s="74" t="s">
        <v>860</v>
      </c>
      <c r="E101" s="87">
        <v>329874</v>
      </c>
      <c r="F101" s="84">
        <v>497641</v>
      </c>
      <c r="G101" s="22">
        <v>4.6166093459999997</v>
      </c>
      <c r="H101" s="22">
        <v>4.6166093459999997</v>
      </c>
      <c r="I101" s="22">
        <v>4.6166093459999997</v>
      </c>
      <c r="J101" s="22">
        <v>1.4760938395288821</v>
      </c>
      <c r="K101" s="22">
        <v>4.655241856</v>
      </c>
      <c r="L101" s="22">
        <v>4.655241856</v>
      </c>
      <c r="M101" s="22">
        <v>4.655241856</v>
      </c>
      <c r="N101" s="22">
        <v>1.3151775402188708</v>
      </c>
      <c r="O101" s="22">
        <v>4.7090507580000001</v>
      </c>
      <c r="P101" s="22">
        <v>4.7090507580000001</v>
      </c>
      <c r="Q101" s="22">
        <v>4.7090507580000001</v>
      </c>
      <c r="R101" s="22">
        <v>1.2852787714442417</v>
      </c>
      <c r="S101" s="22">
        <v>4.7644106129999999</v>
      </c>
      <c r="T101" s="22">
        <v>4.7644106129999999</v>
      </c>
      <c r="U101" s="22">
        <v>4.7644106129999999</v>
      </c>
      <c r="V101" s="22">
        <v>1.2331280503944653</v>
      </c>
      <c r="W101" s="22">
        <v>4.8056620920000004</v>
      </c>
      <c r="X101" s="22">
        <v>4.8056620920000004</v>
      </c>
      <c r="Y101" s="22">
        <v>4.8056620920000004</v>
      </c>
      <c r="Z101" s="22">
        <v>1.1050631162277336</v>
      </c>
      <c r="AA101" s="22">
        <v>4.8342242410000003</v>
      </c>
      <c r="AB101" s="22">
        <v>4.8342242410000003</v>
      </c>
      <c r="AC101" s="22">
        <v>4.8342242410000003</v>
      </c>
      <c r="AD101" s="22">
        <v>0.99714596013663037</v>
      </c>
      <c r="AE101" s="22">
        <v>4.8682626500000001</v>
      </c>
      <c r="AF101" s="22">
        <v>4.8682626500000001</v>
      </c>
      <c r="AG101" s="22">
        <v>4.8682626500000001</v>
      </c>
      <c r="AH101" s="22">
        <v>0.89524481511479248</v>
      </c>
      <c r="AI101" s="22">
        <v>4.8970746939999996</v>
      </c>
      <c r="AJ101" s="22">
        <v>4.8970746939999996</v>
      </c>
      <c r="AK101" s="22">
        <v>4.8970746939999996</v>
      </c>
      <c r="AL101" s="22">
        <v>0.84285049425326397</v>
      </c>
      <c r="AM101" s="22">
        <v>4.9286925210000003</v>
      </c>
      <c r="AN101" s="22">
        <v>4.9286925210000003</v>
      </c>
      <c r="AO101" s="22">
        <v>4.9286925210000003</v>
      </c>
      <c r="AP101" s="22">
        <v>0.71054879380063429</v>
      </c>
      <c r="AQ101" s="22">
        <v>4.9671200170000001</v>
      </c>
      <c r="AR101" s="22">
        <v>4.9671200170000001</v>
      </c>
      <c r="AS101" s="22">
        <v>4.9671200170000001</v>
      </c>
      <c r="AT101" s="22">
        <v>0.56858633238904144</v>
      </c>
      <c r="AU101" s="22">
        <v>5.1003739729999999</v>
      </c>
      <c r="AV101" s="22">
        <v>5.1003739729999999</v>
      </c>
      <c r="AW101" s="22">
        <v>5.1003739729999999</v>
      </c>
      <c r="AX101" s="22">
        <v>8.3481801032824432E-2</v>
      </c>
      <c r="AY101" s="22">
        <v>5.1905344830000004</v>
      </c>
      <c r="AZ101" s="22">
        <v>5.1905344830000004</v>
      </c>
      <c r="BA101" s="22">
        <v>5.1905344830000004</v>
      </c>
      <c r="BB101" s="22">
        <v>-0.14949032208502011</v>
      </c>
      <c r="BC101" s="22">
        <v>5.2351139069999997</v>
      </c>
      <c r="BD101" s="22">
        <v>5.2351139069999997</v>
      </c>
      <c r="BE101" s="22">
        <v>5.2351139069999997</v>
      </c>
      <c r="BF101" s="22">
        <v>-0.22615804420736829</v>
      </c>
      <c r="BG101" s="22">
        <v>5.2387713319999998</v>
      </c>
      <c r="BH101" s="22">
        <v>5.2387713319999998</v>
      </c>
      <c r="BI101" s="22">
        <v>5.2387713319999998</v>
      </c>
      <c r="BJ101" s="22">
        <v>-0.12495977114807921</v>
      </c>
      <c r="BK101" s="25">
        <v>4.6336870880000003</v>
      </c>
      <c r="BL101" s="25">
        <v>4.6336870880000003</v>
      </c>
      <c r="BM101" s="25">
        <v>4.6336870880000003</v>
      </c>
      <c r="BN101" s="25">
        <v>1.5444428437117677</v>
      </c>
      <c r="BO101" s="25">
        <v>4.6892676790000003</v>
      </c>
      <c r="BP101" s="25">
        <v>4.6892676790000003</v>
      </c>
      <c r="BQ101" s="25">
        <v>4.6892676790000003</v>
      </c>
      <c r="BR101" s="25">
        <v>1.4433350829919691</v>
      </c>
      <c r="BS101" s="25">
        <v>4.7473990419999996</v>
      </c>
      <c r="BT101" s="25">
        <v>4.7473990419999996</v>
      </c>
      <c r="BU101" s="25">
        <v>4.7473990419999996</v>
      </c>
      <c r="BV101" s="25">
        <v>1.3798650501253973</v>
      </c>
      <c r="BW101" s="25">
        <v>4.7808623690000003</v>
      </c>
      <c r="BX101" s="25">
        <v>4.7808623690000003</v>
      </c>
      <c r="BY101" s="25">
        <v>4.7808623690000003</v>
      </c>
      <c r="BZ101" s="25">
        <v>1.3129987184632088</v>
      </c>
      <c r="CA101" s="25">
        <v>4.8152216689999996</v>
      </c>
      <c r="CB101" s="25">
        <v>4.8152216689999996</v>
      </c>
      <c r="CC101" s="25">
        <v>4.8152216689999996</v>
      </c>
      <c r="CD101" s="25">
        <v>1.1780597588310591</v>
      </c>
      <c r="CE101" s="25">
        <v>4.8545327020000002</v>
      </c>
      <c r="CF101" s="25">
        <v>4.8545327020000002</v>
      </c>
      <c r="CG101" s="25">
        <v>4.8545327020000002</v>
      </c>
      <c r="CH101" s="25">
        <v>1.0557278503707348</v>
      </c>
      <c r="CI101" s="25">
        <v>4.9006509080000002</v>
      </c>
      <c r="CJ101" s="25">
        <v>4.9006509080000002</v>
      </c>
      <c r="CK101" s="25">
        <v>4.9006509080000002</v>
      </c>
      <c r="CL101" s="25">
        <v>0.93975356498056373</v>
      </c>
      <c r="CM101" s="25">
        <v>4.9336070059999999</v>
      </c>
      <c r="CN101" s="25">
        <v>4.9336070059999999</v>
      </c>
      <c r="CO101" s="25">
        <v>4.9336070059999999</v>
      </c>
      <c r="CP101" s="25">
        <v>0.88036708221821192</v>
      </c>
      <c r="CQ101" s="25">
        <v>4.9691306749999997</v>
      </c>
      <c r="CR101" s="25">
        <v>4.9691306749999997</v>
      </c>
      <c r="CS101" s="25">
        <v>4.9691306749999997</v>
      </c>
      <c r="CT101" s="25">
        <v>0.72928515641880098</v>
      </c>
      <c r="CU101" s="25">
        <v>5.0069930290000002</v>
      </c>
      <c r="CV101" s="25">
        <v>5.0069930290000002</v>
      </c>
      <c r="CW101" s="25">
        <v>5.0069930290000002</v>
      </c>
      <c r="CX101" s="25">
        <v>0.5912231219054731</v>
      </c>
      <c r="CY101" s="25">
        <v>5.0643694650000004</v>
      </c>
      <c r="CZ101" s="25">
        <v>5.0643694650000004</v>
      </c>
      <c r="DA101" s="25">
        <v>5.0643694650000004</v>
      </c>
      <c r="DB101" s="25">
        <v>0.32132507625586415</v>
      </c>
      <c r="DC101" s="25">
        <v>5.1179138999999996</v>
      </c>
      <c r="DD101" s="25">
        <v>5.1179138999999996</v>
      </c>
      <c r="DE101" s="25">
        <v>5.1179138999999996</v>
      </c>
      <c r="DF101" s="25">
        <v>5.411301927253076E-2</v>
      </c>
      <c r="DG101" s="25">
        <v>5.1532044790000002</v>
      </c>
      <c r="DH101" s="25">
        <v>5.1532044790000002</v>
      </c>
      <c r="DI101" s="25">
        <v>5.1532044790000002</v>
      </c>
      <c r="DJ101" s="25">
        <v>-0.14474552209853364</v>
      </c>
      <c r="DK101" s="25">
        <v>5.168682166</v>
      </c>
      <c r="DL101" s="25">
        <v>5.168682166</v>
      </c>
      <c r="DM101" s="25">
        <v>5.168682166</v>
      </c>
      <c r="DN101" s="25">
        <v>-0.25551598633109052</v>
      </c>
      <c r="DO101" s="27">
        <v>4.6166093459999997</v>
      </c>
      <c r="DP101" s="27">
        <v>4.6166093459999997</v>
      </c>
      <c r="DQ101" s="27">
        <v>4.6166093459999997</v>
      </c>
      <c r="DR101" s="27">
        <v>1.4795718136133647</v>
      </c>
      <c r="DS101" s="27">
        <v>4.6552418629999996</v>
      </c>
      <c r="DT101" s="27">
        <v>4.6552418629999996</v>
      </c>
      <c r="DU101" s="27">
        <v>4.6552418629999996</v>
      </c>
      <c r="DV101" s="27">
        <v>1.3232557213347178</v>
      </c>
      <c r="DW101" s="27">
        <v>4.7090507529999996</v>
      </c>
      <c r="DX101" s="27">
        <v>4.7090507529999996</v>
      </c>
      <c r="DY101" s="27">
        <v>4.7090507529999996</v>
      </c>
      <c r="DZ101" s="27">
        <v>1.2964657371941479</v>
      </c>
      <c r="EA101" s="27">
        <v>4.7644106129999999</v>
      </c>
      <c r="EB101" s="27">
        <v>4.7644106129999999</v>
      </c>
      <c r="EC101" s="27">
        <v>4.7644106129999999</v>
      </c>
      <c r="ED101" s="27">
        <v>1.2387266118840143</v>
      </c>
      <c r="EE101" s="27">
        <v>4.8055675119999997</v>
      </c>
      <c r="EF101" s="27">
        <v>4.8055675119999997</v>
      </c>
      <c r="EG101" s="27">
        <v>4.8055675119999997</v>
      </c>
      <c r="EH101" s="27">
        <v>1.1157459137566139</v>
      </c>
      <c r="EI101" s="27">
        <v>4.8339757939999997</v>
      </c>
      <c r="EJ101" s="27">
        <v>4.8339757939999997</v>
      </c>
      <c r="EK101" s="27">
        <v>4.8339757939999997</v>
      </c>
      <c r="EL101" s="27">
        <v>1.0155000584886458</v>
      </c>
      <c r="EM101" s="27">
        <v>4.867869035</v>
      </c>
      <c r="EN101" s="27">
        <v>4.867869035</v>
      </c>
      <c r="EO101" s="27">
        <v>4.867869035</v>
      </c>
      <c r="EP101" s="27">
        <v>0.91657722951930864</v>
      </c>
      <c r="EQ101" s="27">
        <v>4.8967160280000002</v>
      </c>
      <c r="ER101" s="27">
        <v>4.8967160280000002</v>
      </c>
      <c r="ES101" s="27">
        <v>4.8967160280000002</v>
      </c>
      <c r="ET101" s="27">
        <v>0.86567838403404007</v>
      </c>
      <c r="EU101" s="27">
        <v>4.9279928149999996</v>
      </c>
      <c r="EV101" s="27">
        <v>4.9279928149999996</v>
      </c>
      <c r="EW101" s="27">
        <v>4.9279928149999996</v>
      </c>
      <c r="EX101" s="27">
        <v>0.73980446903331076</v>
      </c>
      <c r="EY101" s="27">
        <v>4.9650122919999999</v>
      </c>
      <c r="EZ101" s="27">
        <v>4.9650122919999999</v>
      </c>
      <c r="FA101" s="27">
        <v>4.9650122919999999</v>
      </c>
      <c r="FB101" s="27">
        <v>0.60875017709839163</v>
      </c>
      <c r="FC101" s="27">
        <v>5.0915586180000005</v>
      </c>
      <c r="FD101" s="27">
        <v>5.0915586180000005</v>
      </c>
      <c r="FE101" s="27">
        <v>5.0915586180000005</v>
      </c>
      <c r="FF101" s="27">
        <v>0.14673306896088034</v>
      </c>
      <c r="FG101" s="27">
        <v>5.1760581390000002</v>
      </c>
      <c r="FH101" s="27">
        <v>5.1760581390000002</v>
      </c>
      <c r="FI101" s="27">
        <v>5.1760581390000002</v>
      </c>
      <c r="FJ101" s="27">
        <v>-7.502666392598023E-2</v>
      </c>
      <c r="FK101" s="27">
        <v>5.2181647049999995</v>
      </c>
      <c r="FL101" s="27">
        <v>5.2181647049999995</v>
      </c>
      <c r="FM101" s="27">
        <v>5.2181647049999995</v>
      </c>
      <c r="FN101" s="27">
        <v>-0.15235985771407279</v>
      </c>
      <c r="FO101" s="27">
        <v>5.2213803510000005</v>
      </c>
      <c r="FP101" s="27">
        <v>5.2213803510000005</v>
      </c>
      <c r="FQ101" s="27">
        <v>5.2213803510000005</v>
      </c>
      <c r="FR101" s="27">
        <v>-5.7396337564922462E-2</v>
      </c>
      <c r="FS101" s="28">
        <v>4.6172872189999996</v>
      </c>
      <c r="FT101" s="28">
        <v>4.6172872189999996</v>
      </c>
      <c r="FU101" s="28">
        <v>4.6172872189999996</v>
      </c>
      <c r="FV101" s="28">
        <v>1.4785495037298202</v>
      </c>
      <c r="FW101" s="28">
        <v>4.6562625390000001</v>
      </c>
      <c r="FX101" s="28">
        <v>4.6562625390000001</v>
      </c>
      <c r="FY101" s="28">
        <v>4.6562625390000001</v>
      </c>
      <c r="FZ101" s="28">
        <v>1.316943195345488</v>
      </c>
      <c r="GA101" s="28">
        <v>4.7080580669999996</v>
      </c>
      <c r="GB101" s="28">
        <v>4.7080580669999996</v>
      </c>
      <c r="GC101" s="28">
        <v>4.7080580669999996</v>
      </c>
      <c r="GD101" s="28">
        <v>1.287717041743671</v>
      </c>
      <c r="GE101" s="28">
        <v>4.7602088299999998</v>
      </c>
      <c r="GF101" s="28">
        <v>4.7602088299999998</v>
      </c>
      <c r="GG101" s="28">
        <v>4.7602088299999998</v>
      </c>
      <c r="GH101" s="28">
        <v>1.2383550775489178</v>
      </c>
      <c r="GI101" s="28">
        <v>4.8170004640000004</v>
      </c>
      <c r="GJ101" s="28">
        <v>4.8170004640000004</v>
      </c>
      <c r="GK101" s="28">
        <v>4.8170004640000004</v>
      </c>
      <c r="GL101" s="28">
        <v>1.1099835714447273</v>
      </c>
      <c r="GM101" s="28">
        <v>4.8629613020000004</v>
      </c>
      <c r="GN101" s="28">
        <v>4.8629613020000004</v>
      </c>
      <c r="GO101" s="28">
        <v>4.8629613020000004</v>
      </c>
      <c r="GP101" s="28">
        <v>0.99751817915501917</v>
      </c>
      <c r="GQ101" s="28">
        <v>4.9092026359999998</v>
      </c>
      <c r="GR101" s="28">
        <v>4.9092026359999998</v>
      </c>
      <c r="GS101" s="28">
        <v>4.9092026359999998</v>
      </c>
      <c r="GT101" s="28">
        <v>0.8912489197267246</v>
      </c>
      <c r="GU101" s="28">
        <v>4.9563404340000004</v>
      </c>
      <c r="GV101" s="28">
        <v>4.9563404340000004</v>
      </c>
      <c r="GW101" s="28">
        <v>4.9563404340000004</v>
      </c>
      <c r="GX101" s="28">
        <v>0.84667015209192886</v>
      </c>
      <c r="GY101" s="28">
        <v>5.0068923119999997</v>
      </c>
      <c r="GZ101" s="28">
        <v>5.0068923119999997</v>
      </c>
      <c r="HA101" s="28">
        <v>5.0068923119999997</v>
      </c>
      <c r="HB101" s="28">
        <v>0.72942561085641433</v>
      </c>
      <c r="HC101" s="28">
        <v>5.0578987390000005</v>
      </c>
      <c r="HD101" s="28">
        <v>5.0578987390000005</v>
      </c>
      <c r="HE101" s="28">
        <v>5.0578987390000005</v>
      </c>
      <c r="HF101" s="28">
        <v>0.6350172980645068</v>
      </c>
      <c r="HG101" s="28">
        <v>5.2079380500000001</v>
      </c>
      <c r="HH101" s="28">
        <v>5.2079380500000001</v>
      </c>
      <c r="HI101" s="28">
        <v>5.2079380500000001</v>
      </c>
      <c r="HJ101" s="28">
        <v>0.17582538216930432</v>
      </c>
      <c r="HK101" s="28">
        <v>5.3104447310000005</v>
      </c>
      <c r="HL101" s="28">
        <v>5.3104447310000005</v>
      </c>
      <c r="HM101" s="28">
        <v>5.3104447310000005</v>
      </c>
      <c r="HN101" s="28">
        <v>-0.54854075891719312</v>
      </c>
      <c r="HO101" s="28">
        <v>5.3436962970000002</v>
      </c>
      <c r="HP101" s="28">
        <v>5.3436962970000002</v>
      </c>
      <c r="HQ101" s="28">
        <v>5.3436962970000002</v>
      </c>
      <c r="HR101" s="28">
        <v>-1.0584536106097531</v>
      </c>
      <c r="HS101" s="28">
        <v>5.348467233</v>
      </c>
      <c r="HT101" s="28">
        <v>5.348467233</v>
      </c>
      <c r="HU101" s="28">
        <v>5.348467233</v>
      </c>
      <c r="HV101" s="28">
        <v>-1.407625774187153</v>
      </c>
      <c r="HW101" s="29">
        <v>4.6294527839999997</v>
      </c>
      <c r="HX101" s="29">
        <v>4.6294527839999997</v>
      </c>
      <c r="HY101" s="29">
        <v>4.6294527839999997</v>
      </c>
      <c r="HZ101" s="29">
        <v>1.4628388656544637</v>
      </c>
      <c r="IA101" s="29">
        <v>4.6775412709999999</v>
      </c>
      <c r="IB101" s="29">
        <v>4.6775412709999999</v>
      </c>
      <c r="IC101" s="29">
        <v>4.6775412709999999</v>
      </c>
      <c r="ID101" s="29">
        <v>1.2888779992158059</v>
      </c>
      <c r="IE101" s="29">
        <v>4.7209487589999997</v>
      </c>
      <c r="IF101" s="29">
        <v>4.7209487589999997</v>
      </c>
      <c r="IG101" s="29">
        <v>4.7209487589999997</v>
      </c>
      <c r="IH101" s="29">
        <v>1.2659611999243441</v>
      </c>
      <c r="II101" s="29">
        <v>4.7555072589999998</v>
      </c>
      <c r="IJ101" s="29">
        <v>4.7555072589999998</v>
      </c>
      <c r="IK101" s="29">
        <v>4.7555072589999998</v>
      </c>
      <c r="IL101" s="29">
        <v>1.2184282906706301</v>
      </c>
      <c r="IM101" s="29">
        <v>4.7952757479999999</v>
      </c>
      <c r="IN101" s="29">
        <v>4.7952757479999999</v>
      </c>
      <c r="IO101" s="29">
        <v>4.7952757479999999</v>
      </c>
      <c r="IP101" s="29">
        <v>1.0888974312497202</v>
      </c>
      <c r="IQ101" s="29">
        <v>4.836422851</v>
      </c>
      <c r="IR101" s="29">
        <v>4.836422851</v>
      </c>
      <c r="IS101" s="29">
        <v>4.836422851</v>
      </c>
      <c r="IT101" s="29">
        <v>0.99099967880182271</v>
      </c>
      <c r="IU101" s="29">
        <v>4.8868426109999996</v>
      </c>
      <c r="IV101" s="29">
        <v>4.8868426109999996</v>
      </c>
      <c r="IW101" s="29">
        <v>4.8868426109999996</v>
      </c>
      <c r="IX101" s="29">
        <v>0.89736316830298257</v>
      </c>
      <c r="IY101" s="29">
        <v>4.9314616400000002</v>
      </c>
      <c r="IZ101" s="29">
        <v>4.9314616400000002</v>
      </c>
      <c r="JA101" s="29">
        <v>4.9314616400000002</v>
      </c>
      <c r="JB101" s="29">
        <v>0.86150840861861333</v>
      </c>
      <c r="JC101" s="29">
        <v>4.9743351550000003</v>
      </c>
      <c r="JD101" s="29">
        <v>4.9743351550000003</v>
      </c>
      <c r="JE101" s="29">
        <v>4.9743351550000003</v>
      </c>
      <c r="JF101" s="29">
        <v>0.75818838239075115</v>
      </c>
      <c r="JG101" s="29">
        <v>5.0271622640000002</v>
      </c>
      <c r="JH101" s="29">
        <v>5.0271622640000002</v>
      </c>
      <c r="JI101" s="29">
        <v>5.0271622640000002</v>
      </c>
      <c r="JJ101" s="29">
        <v>0.55014759303965377</v>
      </c>
      <c r="JK101" s="29">
        <v>5.1849211710000001</v>
      </c>
      <c r="JL101" s="29">
        <v>5.1849211710000001</v>
      </c>
      <c r="JM101" s="29">
        <v>5.1849211710000001</v>
      </c>
      <c r="JN101" s="29">
        <v>-0.39217276775558751</v>
      </c>
      <c r="JO101" s="29">
        <v>5.2496517840000001</v>
      </c>
      <c r="JP101" s="29">
        <v>5.2496517840000001</v>
      </c>
      <c r="JQ101" s="29">
        <v>5.2496517840000001</v>
      </c>
      <c r="JR101" s="29">
        <v>-1.0490097298710097</v>
      </c>
      <c r="JS101" s="29">
        <v>5.245422596</v>
      </c>
      <c r="JT101" s="29">
        <v>5.245422596</v>
      </c>
      <c r="JU101" s="29">
        <v>5.245422596</v>
      </c>
      <c r="JV101" s="29">
        <v>-1.4081529910089383</v>
      </c>
      <c r="JW101" s="29">
        <v>5.2127212839999997</v>
      </c>
      <c r="JX101" s="29">
        <v>5.2127212839999997</v>
      </c>
      <c r="JY101" s="29">
        <v>5.2127212839999997</v>
      </c>
      <c r="JZ101" s="29">
        <v>-1.2145510958328991</v>
      </c>
    </row>
    <row r="102" spans="1:286" ht="15" thickBot="1" x14ac:dyDescent="0.4">
      <c r="A102" s="2"/>
      <c r="B102" s="74" t="s">
        <v>576</v>
      </c>
      <c r="C102" s="74" t="s">
        <v>577</v>
      </c>
      <c r="D102" s="74" t="s">
        <v>862</v>
      </c>
      <c r="E102" s="87">
        <v>333013</v>
      </c>
      <c r="F102" s="84">
        <v>446934</v>
      </c>
      <c r="G102" s="22">
        <v>21.870759523473684</v>
      </c>
      <c r="H102" s="22">
        <v>3.6732012134970962</v>
      </c>
      <c r="I102" s="22">
        <v>2.6795491450834095</v>
      </c>
      <c r="J102" s="22">
        <v>11.601613438460966</v>
      </c>
      <c r="K102" s="22">
        <v>21.666479229215291</v>
      </c>
      <c r="L102" s="22">
        <v>3.5145155338463061</v>
      </c>
      <c r="M102" s="22">
        <v>2.5637901510803465</v>
      </c>
      <c r="N102" s="22">
        <v>11.173375422360202</v>
      </c>
      <c r="O102" s="22">
        <v>21.013690635979867</v>
      </c>
      <c r="P102" s="22">
        <v>3.4086268185191755</v>
      </c>
      <c r="Q102" s="22">
        <v>2.4865458074853861</v>
      </c>
      <c r="R102" s="22">
        <v>10.917615167076487</v>
      </c>
      <c r="S102" s="22">
        <v>19.293847736750195</v>
      </c>
      <c r="T102" s="22">
        <v>3.1296514242627977</v>
      </c>
      <c r="U102" s="22">
        <v>2.2830371414117154</v>
      </c>
      <c r="V102" s="22">
        <v>10.600677383476466</v>
      </c>
      <c r="W102" s="22">
        <v>19.212109766107172</v>
      </c>
      <c r="X102" s="22">
        <v>3.1163927233686248</v>
      </c>
      <c r="Y102" s="22">
        <v>2.2733651037037474</v>
      </c>
      <c r="Z102" s="22">
        <v>10.397756879138022</v>
      </c>
      <c r="AA102" s="22">
        <v>18.668504763268313</v>
      </c>
      <c r="AB102" s="22">
        <v>3.0282146577705191</v>
      </c>
      <c r="AC102" s="22">
        <v>2.2090404325094997</v>
      </c>
      <c r="AD102" s="22">
        <v>10.088430412554438</v>
      </c>
      <c r="AE102" s="22">
        <v>18.410548979715507</v>
      </c>
      <c r="AF102" s="22">
        <v>2.9863716984806974</v>
      </c>
      <c r="AG102" s="22">
        <v>2.1785165762663898</v>
      </c>
      <c r="AH102" s="22">
        <v>9.7113628541519788</v>
      </c>
      <c r="AI102" s="22">
        <v>17.934762949992258</v>
      </c>
      <c r="AJ102" s="22">
        <v>2.9091945357973086</v>
      </c>
      <c r="AK102" s="22">
        <v>2.1222169105883006</v>
      </c>
      <c r="AL102" s="22">
        <v>9.3038956321435791</v>
      </c>
      <c r="AM102" s="22">
        <v>17.15978042742509</v>
      </c>
      <c r="AN102" s="22">
        <v>2.7834847661015907</v>
      </c>
      <c r="AO102" s="22">
        <v>2.0305133837901872</v>
      </c>
      <c r="AP102" s="22">
        <v>8.9474317996586805</v>
      </c>
      <c r="AQ102" s="22">
        <v>15.80179016124425</v>
      </c>
      <c r="AR102" s="22">
        <v>2.5632054196137162</v>
      </c>
      <c r="AS102" s="22">
        <v>1.8698226673676135</v>
      </c>
      <c r="AT102" s="22">
        <v>8.3871210561053005</v>
      </c>
      <c r="AU102" s="22">
        <v>11.621919334036338</v>
      </c>
      <c r="AV102" s="22">
        <v>1.8851893563538962</v>
      </c>
      <c r="AW102" s="22">
        <v>1.3752193889016906</v>
      </c>
      <c r="AX102" s="22">
        <v>6.0777013907365998</v>
      </c>
      <c r="AY102" s="22">
        <v>8.6477145508104414</v>
      </c>
      <c r="AZ102" s="22">
        <v>1.4027441560560727</v>
      </c>
      <c r="BA102" s="22">
        <v>1.0232823321302025</v>
      </c>
      <c r="BB102" s="22">
        <v>4.6519438986782617</v>
      </c>
      <c r="BC102" s="22">
        <v>24.794186671473685</v>
      </c>
      <c r="BD102" s="22">
        <v>6.0899729595828234</v>
      </c>
      <c r="BE102" s="22">
        <v>4.4425504863359251</v>
      </c>
      <c r="BF102" s="22">
        <v>4.178494243593363</v>
      </c>
      <c r="BG102" s="22">
        <v>25.082505536473686</v>
      </c>
      <c r="BH102" s="22">
        <v>10.619695230178017</v>
      </c>
      <c r="BI102" s="22">
        <v>7.7469198176535894</v>
      </c>
      <c r="BJ102" s="22">
        <v>4.1458936057762585</v>
      </c>
      <c r="BK102" s="25">
        <v>21.852296268473687</v>
      </c>
      <c r="BL102" s="25">
        <v>3.7210591578538366</v>
      </c>
      <c r="BM102" s="25">
        <v>2.7144608491891757</v>
      </c>
      <c r="BN102" s="25">
        <v>11.911607582425688</v>
      </c>
      <c r="BO102" s="25">
        <v>21.929546137473686</v>
      </c>
      <c r="BP102" s="25">
        <v>3.6390789500321095</v>
      </c>
      <c r="BQ102" s="25">
        <v>2.6546574289530893</v>
      </c>
      <c r="BR102" s="25">
        <v>11.745172267179665</v>
      </c>
      <c r="BS102" s="25">
        <v>21.339918202353775</v>
      </c>
      <c r="BT102" s="25">
        <v>3.4615441309011512</v>
      </c>
      <c r="BU102" s="25">
        <v>2.5251482501264846</v>
      </c>
      <c r="BV102" s="25">
        <v>11.377211491153496</v>
      </c>
      <c r="BW102" s="25">
        <v>20.144533318956324</v>
      </c>
      <c r="BX102" s="25">
        <v>3.2676409730701153</v>
      </c>
      <c r="BY102" s="25">
        <v>2.383698596106453</v>
      </c>
      <c r="BZ102" s="25">
        <v>10.99589712730549</v>
      </c>
      <c r="CA102" s="25">
        <v>19.137656643235982</v>
      </c>
      <c r="CB102" s="25">
        <v>3.1043156962657936</v>
      </c>
      <c r="CC102" s="25">
        <v>2.2645550805747034</v>
      </c>
      <c r="CD102" s="25">
        <v>10.75265138495071</v>
      </c>
      <c r="CE102" s="25">
        <v>17.826825842795714</v>
      </c>
      <c r="CF102" s="25">
        <v>2.8916860778744735</v>
      </c>
      <c r="CG102" s="25">
        <v>2.1094447342951876</v>
      </c>
      <c r="CH102" s="25">
        <v>10.427563666801014</v>
      </c>
      <c r="CI102" s="25">
        <v>17.269048988326421</v>
      </c>
      <c r="CJ102" s="25">
        <v>2.8012091988802643</v>
      </c>
      <c r="CK102" s="25">
        <v>2.0434431107337234</v>
      </c>
      <c r="CL102" s="25">
        <v>10.02102422793908</v>
      </c>
      <c r="CM102" s="25">
        <v>16.431915091588369</v>
      </c>
      <c r="CN102" s="25">
        <v>2.6654178664321204</v>
      </c>
      <c r="CO102" s="25">
        <v>1.9443852242683246</v>
      </c>
      <c r="CP102" s="25">
        <v>9.5019893138570595</v>
      </c>
      <c r="CQ102" s="25">
        <v>14.953465900319884</v>
      </c>
      <c r="CR102" s="25">
        <v>2.4255989002888252</v>
      </c>
      <c r="CS102" s="25">
        <v>1.769440627347576</v>
      </c>
      <c r="CT102" s="25">
        <v>8.8000611899419567</v>
      </c>
      <c r="CU102" s="25">
        <v>13.589025539989983</v>
      </c>
      <c r="CV102" s="25">
        <v>2.2042732852382634</v>
      </c>
      <c r="CW102" s="25">
        <v>1.607986672575201</v>
      </c>
      <c r="CX102" s="25">
        <v>7.9122860577141267</v>
      </c>
      <c r="CY102" s="25">
        <v>12.188907955071492</v>
      </c>
      <c r="CZ102" s="25">
        <v>1.9771604742757771</v>
      </c>
      <c r="DA102" s="25">
        <v>1.4423110389573421</v>
      </c>
      <c r="DB102" s="25">
        <v>6.9963529610200581</v>
      </c>
      <c r="DC102" s="25">
        <v>10.822176587908743</v>
      </c>
      <c r="DD102" s="25">
        <v>1.755463235436366</v>
      </c>
      <c r="DE102" s="25">
        <v>1.2805859898049359</v>
      </c>
      <c r="DF102" s="25">
        <v>5.7675309562555483</v>
      </c>
      <c r="DG102" s="25">
        <v>24.355203927473685</v>
      </c>
      <c r="DH102" s="25">
        <v>5.6602123584951336</v>
      </c>
      <c r="DI102" s="25">
        <v>4.1290461111866268</v>
      </c>
      <c r="DJ102" s="25">
        <v>5.0491267434278768</v>
      </c>
      <c r="DK102" s="25">
        <v>24.504524832473685</v>
      </c>
      <c r="DL102" s="25">
        <v>9.6442254573189032</v>
      </c>
      <c r="DM102" s="25">
        <v>7.0353281993357788</v>
      </c>
      <c r="DN102" s="25">
        <v>4.5674979602020258</v>
      </c>
      <c r="DO102" s="27">
        <v>21.872038987473687</v>
      </c>
      <c r="DP102" s="27">
        <v>3.7240553035055028</v>
      </c>
      <c r="DQ102" s="27">
        <v>2.7166464957282135</v>
      </c>
      <c r="DR102" s="27">
        <v>11.615329637673314</v>
      </c>
      <c r="DS102" s="27">
        <v>21.957607490473684</v>
      </c>
      <c r="DT102" s="27">
        <v>3.6615544782242115</v>
      </c>
      <c r="DU102" s="27">
        <v>2.6710530138535713</v>
      </c>
      <c r="DV102" s="27">
        <v>11.209519357069873</v>
      </c>
      <c r="DW102" s="27">
        <v>21.028053245107447</v>
      </c>
      <c r="DX102" s="27">
        <v>3.4109565746531287</v>
      </c>
      <c r="DY102" s="27">
        <v>2.4882453321490638</v>
      </c>
      <c r="DZ102" s="27">
        <v>10.977950900453813</v>
      </c>
      <c r="EA102" s="27">
        <v>20.249917451122055</v>
      </c>
      <c r="EB102" s="27">
        <v>3.2847353133918209</v>
      </c>
      <c r="EC102" s="27">
        <v>2.3961686793750965</v>
      </c>
      <c r="ED102" s="27">
        <v>10.681264465971338</v>
      </c>
      <c r="EE102" s="27">
        <v>18.24425114601781</v>
      </c>
      <c r="EF102" s="27">
        <v>2.9593965580532915</v>
      </c>
      <c r="EG102" s="27">
        <v>2.158838586886128</v>
      </c>
      <c r="EH102" s="27">
        <v>10.500392677636036</v>
      </c>
      <c r="EI102" s="27">
        <v>14.380981150820611</v>
      </c>
      <c r="EJ102" s="27">
        <v>2.3327362563991665</v>
      </c>
      <c r="EK102" s="27">
        <v>1.7016986215107055</v>
      </c>
      <c r="EL102" s="27">
        <v>10.214060248474226</v>
      </c>
      <c r="EM102" s="27">
        <v>15.833656811506687</v>
      </c>
      <c r="EN102" s="27">
        <v>2.5683745029785841</v>
      </c>
      <c r="EO102" s="27">
        <v>1.8735934417156948</v>
      </c>
      <c r="EP102" s="27">
        <v>9.8610143350372823</v>
      </c>
      <c r="EQ102" s="27">
        <v>15.095322347847224</v>
      </c>
      <c r="ER102" s="27">
        <v>2.4486094080476875</v>
      </c>
      <c r="ES102" s="27">
        <v>1.7862264723937538</v>
      </c>
      <c r="ET102" s="27">
        <v>9.4783090181965939</v>
      </c>
      <c r="EU102" s="27">
        <v>13.874519115480451</v>
      </c>
      <c r="EV102" s="27">
        <v>2.2505831445956441</v>
      </c>
      <c r="EW102" s="27">
        <v>1.6417690702271561</v>
      </c>
      <c r="EX102" s="27">
        <v>9.1520145782362086</v>
      </c>
      <c r="EY102" s="27">
        <v>12.377959936742686</v>
      </c>
      <c r="EZ102" s="27">
        <v>2.0078265607801278</v>
      </c>
      <c r="FA102" s="27">
        <v>1.4646815221135194</v>
      </c>
      <c r="FB102" s="27">
        <v>8.6945160654750353</v>
      </c>
      <c r="FC102" s="27">
        <v>7.6312503662268591</v>
      </c>
      <c r="FD102" s="27">
        <v>1.2378636912364638</v>
      </c>
      <c r="FE102" s="27">
        <v>0.90300432859341417</v>
      </c>
      <c r="FF102" s="27">
        <v>6.5655981621509625</v>
      </c>
      <c r="FG102" s="27">
        <v>3.2059089416706765</v>
      </c>
      <c r="FH102" s="27">
        <v>0.52002988840039788</v>
      </c>
      <c r="FI102" s="27">
        <v>0.37935456346930352</v>
      </c>
      <c r="FJ102" s="27">
        <v>3.2059089416706765</v>
      </c>
      <c r="FK102" s="27">
        <v>24.540293492473687</v>
      </c>
      <c r="FL102" s="27">
        <v>5.6074484156859175</v>
      </c>
      <c r="FM102" s="27">
        <v>4.0905555495135673</v>
      </c>
      <c r="FN102" s="27">
        <v>4.9637104815525035</v>
      </c>
      <c r="FO102" s="27">
        <v>24.758720671473686</v>
      </c>
      <c r="FP102" s="27">
        <v>10.18827241589417</v>
      </c>
      <c r="FQ102" s="27">
        <v>7.4322028811198653</v>
      </c>
      <c r="FR102" s="27">
        <v>4.9909880986152295</v>
      </c>
      <c r="FS102" s="28">
        <v>21.867838773473686</v>
      </c>
      <c r="FT102" s="28">
        <v>3.6743669608218084</v>
      </c>
      <c r="FU102" s="28">
        <v>2.6803995415266635</v>
      </c>
      <c r="FV102" s="28">
        <v>11.616862875380509</v>
      </c>
      <c r="FW102" s="28">
        <v>21.678539606894809</v>
      </c>
      <c r="FX102" s="28">
        <v>3.516471845448681</v>
      </c>
      <c r="FY102" s="28">
        <v>2.5652172531575204</v>
      </c>
      <c r="FZ102" s="28">
        <v>11.198272926171221</v>
      </c>
      <c r="GA102" s="28">
        <v>21.388119929999235</v>
      </c>
      <c r="GB102" s="28">
        <v>3.4693629241058987</v>
      </c>
      <c r="GC102" s="28">
        <v>2.5308519509121599</v>
      </c>
      <c r="GD102" s="28">
        <v>10.944132241373868</v>
      </c>
      <c r="GE102" s="28">
        <v>21.081840030401771</v>
      </c>
      <c r="GF102" s="28">
        <v>3.4196813190120401</v>
      </c>
      <c r="GG102" s="28">
        <v>2.4946099116885914</v>
      </c>
      <c r="GH102" s="28">
        <v>10.615429148535249</v>
      </c>
      <c r="GI102" s="28">
        <v>20.06379133439647</v>
      </c>
      <c r="GJ102" s="28">
        <v>3.25454383089177</v>
      </c>
      <c r="GK102" s="28">
        <v>2.3741444132323792</v>
      </c>
      <c r="GL102" s="28">
        <v>10.402384498405816</v>
      </c>
      <c r="GM102" s="28">
        <v>19.090721238709623</v>
      </c>
      <c r="GN102" s="28">
        <v>3.0967023130967912</v>
      </c>
      <c r="GO102" s="28">
        <v>2.2590012235502823</v>
      </c>
      <c r="GP102" s="28">
        <v>10.065754761714473</v>
      </c>
      <c r="GQ102" s="28">
        <v>18.102637624918273</v>
      </c>
      <c r="GR102" s="28">
        <v>2.9364254553447404</v>
      </c>
      <c r="GS102" s="28">
        <v>2.1420814872755352</v>
      </c>
      <c r="GT102" s="28">
        <v>9.6253113342917018</v>
      </c>
      <c r="GU102" s="28">
        <v>16.652604373604536</v>
      </c>
      <c r="GV102" s="28">
        <v>2.7012158334942247</v>
      </c>
      <c r="GW102" s="28">
        <v>1.9704993428427495</v>
      </c>
      <c r="GX102" s="28">
        <v>9.1425775748041431</v>
      </c>
      <c r="GY102" s="28">
        <v>15.916074630556661</v>
      </c>
      <c r="GZ102" s="28">
        <v>2.5817434819553937</v>
      </c>
      <c r="HA102" s="28">
        <v>1.8833459257495992</v>
      </c>
      <c r="HB102" s="28">
        <v>8.7410200975959143</v>
      </c>
      <c r="HC102" s="28">
        <v>14.651985969356572</v>
      </c>
      <c r="HD102" s="28">
        <v>2.3766958972072372</v>
      </c>
      <c r="HE102" s="28">
        <v>1.7337665674518685</v>
      </c>
      <c r="HF102" s="28">
        <v>8.2621971607871458</v>
      </c>
      <c r="HG102" s="28">
        <v>7.5373337510292409</v>
      </c>
      <c r="HH102" s="28">
        <v>1.2226294946922822</v>
      </c>
      <c r="HI102" s="28">
        <v>0.89189119431261321</v>
      </c>
      <c r="HJ102" s="28">
        <v>5.4954331775208374</v>
      </c>
      <c r="HK102" s="28">
        <v>2.6914375645502386</v>
      </c>
      <c r="HL102" s="28">
        <v>0.43657758276824887</v>
      </c>
      <c r="HM102" s="28">
        <v>0.31847726837580376</v>
      </c>
      <c r="HN102" s="28">
        <v>-1.0381268135704005</v>
      </c>
      <c r="HO102" s="28">
        <v>20.490261984156209</v>
      </c>
      <c r="HP102" s="28">
        <v>3.3237215550366832</v>
      </c>
      <c r="HQ102" s="28">
        <v>2.4246085998688742</v>
      </c>
      <c r="HR102" s="28">
        <v>-6.1656366889588696</v>
      </c>
      <c r="HS102" s="28">
        <v>26.477757217473687</v>
      </c>
      <c r="HT102" s="28">
        <v>7.3371149063990933</v>
      </c>
      <c r="HU102" s="28">
        <v>5.352323173198247</v>
      </c>
      <c r="HV102" s="28">
        <v>-9.6594754502669389</v>
      </c>
      <c r="HW102" s="29">
        <v>21.852604716473685</v>
      </c>
      <c r="HX102" s="29">
        <v>3.6789815741278855</v>
      </c>
      <c r="HY102" s="29">
        <v>2.6837658376864697</v>
      </c>
      <c r="HZ102" s="29">
        <v>11.629738938657686</v>
      </c>
      <c r="IA102" s="29">
        <v>21.936551713473683</v>
      </c>
      <c r="IB102" s="29">
        <v>3.6634644063808697</v>
      </c>
      <c r="IC102" s="29">
        <v>2.6724462798528692</v>
      </c>
      <c r="ID102" s="29">
        <v>11.202490404651105</v>
      </c>
      <c r="IE102" s="29">
        <v>21.509345610143821</v>
      </c>
      <c r="IF102" s="29">
        <v>3.4890269189553593</v>
      </c>
      <c r="IG102" s="29">
        <v>2.5451965613827721</v>
      </c>
      <c r="IH102" s="29">
        <v>10.953309930416005</v>
      </c>
      <c r="II102" s="29">
        <v>22.105872629473687</v>
      </c>
      <c r="IJ102" s="29">
        <v>3.7356299563822257</v>
      </c>
      <c r="IK102" s="29">
        <v>2.7250900438536183</v>
      </c>
      <c r="IL102" s="29">
        <v>10.641283632533671</v>
      </c>
      <c r="IM102" s="29">
        <v>22.247700245473684</v>
      </c>
      <c r="IN102" s="29">
        <v>3.7523933215389746</v>
      </c>
      <c r="IO102" s="29">
        <v>2.7373186853474296</v>
      </c>
      <c r="IP102" s="29">
        <v>10.437719561580181</v>
      </c>
      <c r="IQ102" s="29">
        <v>22.402176849473683</v>
      </c>
      <c r="IR102" s="29">
        <v>3.6663956502881794</v>
      </c>
      <c r="IS102" s="29">
        <v>2.6745845814729932</v>
      </c>
      <c r="IT102" s="29">
        <v>10.130591151839447</v>
      </c>
      <c r="IU102" s="29">
        <v>21.335577815372996</v>
      </c>
      <c r="IV102" s="29">
        <v>3.4608400775427133</v>
      </c>
      <c r="IW102" s="29">
        <v>2.5246346530036909</v>
      </c>
      <c r="IX102" s="29">
        <v>9.7344015467866427</v>
      </c>
      <c r="IY102" s="29">
        <v>20.898411582937825</v>
      </c>
      <c r="IZ102" s="29">
        <v>3.389927424937174</v>
      </c>
      <c r="JA102" s="29">
        <v>2.4729048602097192</v>
      </c>
      <c r="JB102" s="29">
        <v>9.3072134427816309</v>
      </c>
      <c r="JC102" s="29">
        <v>19.33206446781999</v>
      </c>
      <c r="JD102" s="29">
        <v>3.135850553044945</v>
      </c>
      <c r="JE102" s="29">
        <v>2.2875593195508892</v>
      </c>
      <c r="JF102" s="29">
        <v>8.8410785037997215</v>
      </c>
      <c r="JG102" s="29">
        <v>17.303314105148157</v>
      </c>
      <c r="JH102" s="29">
        <v>2.8067673370560633</v>
      </c>
      <c r="JI102" s="29">
        <v>2.0474976951497617</v>
      </c>
      <c r="JJ102" s="29">
        <v>7.5144529947918812</v>
      </c>
      <c r="JK102" s="29">
        <v>6.1424403649450197</v>
      </c>
      <c r="JL102" s="29">
        <v>0.99636410004329556</v>
      </c>
      <c r="JM102" s="29">
        <v>0.72683373909729421</v>
      </c>
      <c r="JN102" s="29">
        <v>0.21385049607778939</v>
      </c>
      <c r="JO102" s="29">
        <v>2.6914375645502386</v>
      </c>
      <c r="JP102" s="29">
        <v>0.43657758276824887</v>
      </c>
      <c r="JQ102" s="29">
        <v>0.31847726837580376</v>
      </c>
      <c r="JR102" s="29">
        <v>-5.7574622198804093</v>
      </c>
      <c r="JS102" s="29">
        <v>25.638309043473683</v>
      </c>
      <c r="JT102" s="29">
        <v>7.8609185818237357</v>
      </c>
      <c r="JU102" s="29">
        <v>5.7344306617611673</v>
      </c>
      <c r="JV102" s="29">
        <v>-9.1997615145859299</v>
      </c>
      <c r="JW102" s="29">
        <v>25.626003823473685</v>
      </c>
      <c r="JX102" s="29">
        <v>7.7327444982381035</v>
      </c>
      <c r="JY102" s="29">
        <v>5.6409294522897842</v>
      </c>
      <c r="JZ102" s="29">
        <v>-8.3159367242544278</v>
      </c>
    </row>
    <row r="103" spans="1:286" ht="15" thickBot="1" x14ac:dyDescent="0.4">
      <c r="A103" s="2"/>
      <c r="B103" s="74" t="s">
        <v>578</v>
      </c>
      <c r="C103" s="74" t="s">
        <v>489</v>
      </c>
      <c r="D103" s="74" t="s">
        <v>867</v>
      </c>
      <c r="E103" s="87">
        <v>371893</v>
      </c>
      <c r="F103" s="84">
        <v>413641</v>
      </c>
      <c r="G103" s="22">
        <v>23.596403890000001</v>
      </c>
      <c r="H103" s="22">
        <v>12.712580991116043</v>
      </c>
      <c r="I103" s="22">
        <v>9.1367822642259835</v>
      </c>
      <c r="J103" s="22">
        <v>9.1898942351493247</v>
      </c>
      <c r="K103" s="22">
        <v>23.632674737999999</v>
      </c>
      <c r="L103" s="22">
        <v>12.54091564144626</v>
      </c>
      <c r="M103" s="22">
        <v>9.0134029973925109</v>
      </c>
      <c r="N103" s="22">
        <v>8.4992892259200392</v>
      </c>
      <c r="O103" s="22">
        <v>23.66863017</v>
      </c>
      <c r="P103" s="22">
        <v>12.615840254242721</v>
      </c>
      <c r="Q103" s="22">
        <v>9.067252791846613</v>
      </c>
      <c r="R103" s="22">
        <v>8.5959051859454547</v>
      </c>
      <c r="S103" s="22">
        <v>23.730320634999998</v>
      </c>
      <c r="T103" s="22">
        <v>12.44500914062707</v>
      </c>
      <c r="U103" s="22">
        <v>8.9444731068910368</v>
      </c>
      <c r="V103" s="22">
        <v>7.8249628925429544</v>
      </c>
      <c r="W103" s="22">
        <v>23.812077155000001</v>
      </c>
      <c r="X103" s="22">
        <v>12.321259585870559</v>
      </c>
      <c r="Y103" s="22">
        <v>8.8555318653056112</v>
      </c>
      <c r="Z103" s="22">
        <v>7.9346631630957312</v>
      </c>
      <c r="AA103" s="22">
        <v>23.910628543000001</v>
      </c>
      <c r="AB103" s="22">
        <v>12.274232507733306</v>
      </c>
      <c r="AC103" s="22">
        <v>8.8217325783029867</v>
      </c>
      <c r="AD103" s="22">
        <v>7.3591436619509007</v>
      </c>
      <c r="AE103" s="22">
        <v>24.025448626999999</v>
      </c>
      <c r="AF103" s="22">
        <v>12.178281741327575</v>
      </c>
      <c r="AG103" s="22">
        <v>8.7527708732528939</v>
      </c>
      <c r="AH103" s="22">
        <v>6.8124268857883248</v>
      </c>
      <c r="AI103" s="22">
        <v>24.151437550000001</v>
      </c>
      <c r="AJ103" s="22">
        <v>12.077655847973585</v>
      </c>
      <c r="AK103" s="22">
        <v>8.6804490624136044</v>
      </c>
      <c r="AL103" s="22">
        <v>6.4638251830701332</v>
      </c>
      <c r="AM103" s="22">
        <v>24.289418378000001</v>
      </c>
      <c r="AN103" s="22">
        <v>11.903007678779638</v>
      </c>
      <c r="AO103" s="22">
        <v>8.5549259844575278</v>
      </c>
      <c r="AP103" s="22">
        <v>5.7946656800645542</v>
      </c>
      <c r="AQ103" s="22">
        <v>24.447256541000002</v>
      </c>
      <c r="AR103" s="22">
        <v>11.702981708314461</v>
      </c>
      <c r="AS103" s="22">
        <v>8.411163381048512</v>
      </c>
      <c r="AT103" s="22">
        <v>5.0570587078964966</v>
      </c>
      <c r="AU103" s="22">
        <v>25.047199347999999</v>
      </c>
      <c r="AV103" s="22">
        <v>11.036175127723645</v>
      </c>
      <c r="AW103" s="22">
        <v>7.9319163624085567</v>
      </c>
      <c r="AX103" s="22">
        <v>3.1698680399181285</v>
      </c>
      <c r="AY103" s="22">
        <v>25.437938756000001</v>
      </c>
      <c r="AZ103" s="22">
        <v>10.537009133472079</v>
      </c>
      <c r="BA103" s="22">
        <v>7.5731559339503498</v>
      </c>
      <c r="BB103" s="22">
        <v>2.5761056977803563</v>
      </c>
      <c r="BC103" s="22">
        <v>25.660056176000001</v>
      </c>
      <c r="BD103" s="22">
        <v>10.394412653982418</v>
      </c>
      <c r="BE103" s="22">
        <v>7.4706690364703903</v>
      </c>
      <c r="BF103" s="22">
        <v>2.6495392515236844</v>
      </c>
      <c r="BG103" s="22">
        <v>25.781578543000002</v>
      </c>
      <c r="BH103" s="22">
        <v>10.121065846971778</v>
      </c>
      <c r="BI103" s="22">
        <v>7.2742093041766127</v>
      </c>
      <c r="BJ103" s="22">
        <v>3.1936319561050581</v>
      </c>
      <c r="BK103" s="25">
        <v>23.581119778999998</v>
      </c>
      <c r="BL103" s="25">
        <v>12.676130175541953</v>
      </c>
      <c r="BM103" s="25">
        <v>9.1105843453701141</v>
      </c>
      <c r="BN103" s="25">
        <v>9.3101474470546677</v>
      </c>
      <c r="BO103" s="25">
        <v>23.60787934</v>
      </c>
      <c r="BP103" s="25">
        <v>12.584421052577818</v>
      </c>
      <c r="BQ103" s="25">
        <v>9.0446711929778516</v>
      </c>
      <c r="BR103" s="25">
        <v>8.7303270156129216</v>
      </c>
      <c r="BS103" s="25">
        <v>23.656766940000001</v>
      </c>
      <c r="BT103" s="25">
        <v>12.575140718509047</v>
      </c>
      <c r="BU103" s="25">
        <v>9.0380012341563578</v>
      </c>
      <c r="BV103" s="25">
        <v>8.7939953031212656</v>
      </c>
      <c r="BW103" s="25">
        <v>23.715090064999998</v>
      </c>
      <c r="BX103" s="25">
        <v>12.349642962245348</v>
      </c>
      <c r="BY103" s="25">
        <v>8.8759315567641153</v>
      </c>
      <c r="BZ103" s="25">
        <v>8.0816750406401265</v>
      </c>
      <c r="CA103" s="25">
        <v>23.783049225999999</v>
      </c>
      <c r="CB103" s="25">
        <v>12.324198980739904</v>
      </c>
      <c r="CC103" s="25">
        <v>8.8576444662737828</v>
      </c>
      <c r="CD103" s="25">
        <v>8.3070965797158269</v>
      </c>
      <c r="CE103" s="25">
        <v>23.860514433999999</v>
      </c>
      <c r="CF103" s="25">
        <v>12.271782532346283</v>
      </c>
      <c r="CG103" s="25">
        <v>8.8199717327532454</v>
      </c>
      <c r="CH103" s="25">
        <v>7.8433394442659843</v>
      </c>
      <c r="CI103" s="25">
        <v>23.948049048000001</v>
      </c>
      <c r="CJ103" s="25">
        <v>12.18516494122755</v>
      </c>
      <c r="CK103" s="25">
        <v>8.7577179645486076</v>
      </c>
      <c r="CL103" s="25">
        <v>7.41273231871204</v>
      </c>
      <c r="CM103" s="25">
        <v>24.041611676999999</v>
      </c>
      <c r="CN103" s="25">
        <v>12.126692681619547</v>
      </c>
      <c r="CO103" s="25">
        <v>8.7156928002716629</v>
      </c>
      <c r="CP103" s="25">
        <v>7.1711779727337461</v>
      </c>
      <c r="CQ103" s="25">
        <v>24.141261813</v>
      </c>
      <c r="CR103" s="25">
        <v>12.000857643398822</v>
      </c>
      <c r="CS103" s="25">
        <v>8.6252526806581269</v>
      </c>
      <c r="CT103" s="25">
        <v>6.6215887860994229</v>
      </c>
      <c r="CU103" s="25">
        <v>24.245353363</v>
      </c>
      <c r="CV103" s="25">
        <v>11.843396293533974</v>
      </c>
      <c r="CW103" s="25">
        <v>8.5120821081558447</v>
      </c>
      <c r="CX103" s="25">
        <v>6.0758994466280623</v>
      </c>
      <c r="CY103" s="25">
        <v>24.512264904999999</v>
      </c>
      <c r="CZ103" s="25">
        <v>11.550679374733784</v>
      </c>
      <c r="DA103" s="25">
        <v>8.3017006951287442</v>
      </c>
      <c r="DB103" s="25">
        <v>4.7645638883278494</v>
      </c>
      <c r="DC103" s="25">
        <v>24.724580777</v>
      </c>
      <c r="DD103" s="25">
        <v>11.318452179469583</v>
      </c>
      <c r="DE103" s="25">
        <v>8.1347944374267325</v>
      </c>
      <c r="DF103" s="25">
        <v>3.9475906066140212</v>
      </c>
      <c r="DG103" s="25">
        <v>24.841433669000001</v>
      </c>
      <c r="DH103" s="25">
        <v>11.29016665131301</v>
      </c>
      <c r="DI103" s="25">
        <v>8.1144650714092545</v>
      </c>
      <c r="DJ103" s="25">
        <v>3.415426425689553</v>
      </c>
      <c r="DK103" s="25">
        <v>24.902214946000001</v>
      </c>
      <c r="DL103" s="25">
        <v>11.361263447907723</v>
      </c>
      <c r="DM103" s="25">
        <v>8.1655637389909046</v>
      </c>
      <c r="DN103" s="25">
        <v>3.2604546002822303</v>
      </c>
      <c r="DO103" s="27">
        <v>23.596403890000001</v>
      </c>
      <c r="DP103" s="27">
        <v>12.668838262599625</v>
      </c>
      <c r="DQ103" s="27">
        <v>9.1053435039634554</v>
      </c>
      <c r="DR103" s="27">
        <v>9.1922592912385426</v>
      </c>
      <c r="DS103" s="27">
        <v>23.632674743999999</v>
      </c>
      <c r="DT103" s="27">
        <v>12.602701291405522</v>
      </c>
      <c r="DU103" s="27">
        <v>9.0578095605543076</v>
      </c>
      <c r="DV103" s="27">
        <v>8.5222050313027946</v>
      </c>
      <c r="DW103" s="27">
        <v>23.668630165</v>
      </c>
      <c r="DX103" s="27">
        <v>12.574640695489133</v>
      </c>
      <c r="DY103" s="27">
        <v>9.0376418577666815</v>
      </c>
      <c r="DZ103" s="27">
        <v>8.6334347783389873</v>
      </c>
      <c r="EA103" s="27">
        <v>23.730320634999998</v>
      </c>
      <c r="EB103" s="27">
        <v>12.390095942818446</v>
      </c>
      <c r="EC103" s="27">
        <v>8.9050059104058867</v>
      </c>
      <c r="ED103" s="27">
        <v>7.8763236625606332</v>
      </c>
      <c r="EE103" s="27">
        <v>23.811640104999999</v>
      </c>
      <c r="EF103" s="27">
        <v>12.352587208160044</v>
      </c>
      <c r="EG103" s="27">
        <v>8.8780476442740959</v>
      </c>
      <c r="EH103" s="27">
        <v>7.9803952785810317</v>
      </c>
      <c r="EI103" s="27">
        <v>23.909464173</v>
      </c>
      <c r="EJ103" s="27">
        <v>12.140782027674904</v>
      </c>
      <c r="EK103" s="27">
        <v>8.7258190906955431</v>
      </c>
      <c r="EL103" s="27">
        <v>7.4190242902888084</v>
      </c>
      <c r="EM103" s="27">
        <v>24.023638975000001</v>
      </c>
      <c r="EN103" s="27">
        <v>12.0610627158788</v>
      </c>
      <c r="EO103" s="27">
        <v>8.6685232516645883</v>
      </c>
      <c r="EP103" s="27">
        <v>6.8846713885628201</v>
      </c>
      <c r="EQ103" s="27">
        <v>24.149192333999999</v>
      </c>
      <c r="ER103" s="27">
        <v>11.918779833172849</v>
      </c>
      <c r="ES103" s="27">
        <v>8.5662617423676828</v>
      </c>
      <c r="ET103" s="27">
        <v>6.5446885533031338</v>
      </c>
      <c r="EU103" s="27">
        <v>24.285070697000002</v>
      </c>
      <c r="EV103" s="27">
        <v>11.743139515277489</v>
      </c>
      <c r="EW103" s="27">
        <v>8.4400255876048682</v>
      </c>
      <c r="EX103" s="27">
        <v>5.8982009606760037</v>
      </c>
      <c r="EY103" s="27">
        <v>24.434261707000001</v>
      </c>
      <c r="EZ103" s="27">
        <v>11.517033894611695</v>
      </c>
      <c r="FA103" s="27">
        <v>8.2775190260982221</v>
      </c>
      <c r="FB103" s="27">
        <v>5.221494027152854</v>
      </c>
      <c r="FC103" s="27">
        <v>24.994845732000002</v>
      </c>
      <c r="FD103" s="27">
        <v>11.180193899395537</v>
      </c>
      <c r="FE103" s="27">
        <v>8.0354254892842807</v>
      </c>
      <c r="FF103" s="27">
        <v>3.539619544548767</v>
      </c>
      <c r="FG103" s="27">
        <v>25.353064621000001</v>
      </c>
      <c r="FH103" s="27">
        <v>10.814711989556452</v>
      </c>
      <c r="FI103" s="27">
        <v>7.7727464444823768</v>
      </c>
      <c r="FJ103" s="27">
        <v>3.0589361642095092</v>
      </c>
      <c r="FK103" s="27">
        <v>25.558403705</v>
      </c>
      <c r="FL103" s="27">
        <v>10.765187055281899</v>
      </c>
      <c r="FM103" s="27">
        <v>7.7371518990920345</v>
      </c>
      <c r="FN103" s="27">
        <v>3.15857921107213</v>
      </c>
      <c r="FO103" s="27">
        <v>25.678082754000002</v>
      </c>
      <c r="FP103" s="27">
        <v>10.301599064911349</v>
      </c>
      <c r="FQ103" s="27">
        <v>7.4039620825405521</v>
      </c>
      <c r="FR103" s="27">
        <v>3.7196908852841233</v>
      </c>
      <c r="FS103" s="28">
        <v>23.594672601999999</v>
      </c>
      <c r="FT103" s="28">
        <v>12.717838380779646</v>
      </c>
      <c r="FU103" s="28">
        <v>9.1405608536932288</v>
      </c>
      <c r="FV103" s="28">
        <v>9.2088066774634907</v>
      </c>
      <c r="FW103" s="28">
        <v>23.633635492</v>
      </c>
      <c r="FX103" s="28">
        <v>12.565537522701085</v>
      </c>
      <c r="FY103" s="28">
        <v>9.031099228245882</v>
      </c>
      <c r="FZ103" s="28">
        <v>8.5459691994320455</v>
      </c>
      <c r="GA103" s="28">
        <v>23.681509460000001</v>
      </c>
      <c r="GB103" s="28">
        <v>12.639699405390928</v>
      </c>
      <c r="GC103" s="28">
        <v>9.0844008335544899</v>
      </c>
      <c r="GD103" s="28">
        <v>8.6867534118989305</v>
      </c>
      <c r="GE103" s="28">
        <v>23.765629916000002</v>
      </c>
      <c r="GF103" s="28">
        <v>12.459923238247889</v>
      </c>
      <c r="GG103" s="28">
        <v>8.9551921625040602</v>
      </c>
      <c r="GH103" s="28">
        <v>7.9775352378130879</v>
      </c>
      <c r="GI103" s="28">
        <v>23.881081045999998</v>
      </c>
      <c r="GJ103" s="28">
        <v>12.384933929594153</v>
      </c>
      <c r="GK103" s="28">
        <v>8.9012958698634996</v>
      </c>
      <c r="GL103" s="28">
        <v>8.1831744240613951</v>
      </c>
      <c r="GM103" s="28">
        <v>24.027558994</v>
      </c>
      <c r="GN103" s="28">
        <v>12.333476887757204</v>
      </c>
      <c r="GO103" s="28">
        <v>8.864312680725595</v>
      </c>
      <c r="GP103" s="28">
        <v>7.7178786397968899</v>
      </c>
      <c r="GQ103" s="28">
        <v>24.209345505000002</v>
      </c>
      <c r="GR103" s="28">
        <v>12.201997880580789</v>
      </c>
      <c r="GS103" s="28">
        <v>8.7698161294959895</v>
      </c>
      <c r="GT103" s="28">
        <v>7.2881154915740964</v>
      </c>
      <c r="GU103" s="28">
        <v>24.407726343</v>
      </c>
      <c r="GV103" s="28">
        <v>12.079794216308263</v>
      </c>
      <c r="GW103" s="28">
        <v>8.6819859498394027</v>
      </c>
      <c r="GX103" s="28">
        <v>7.0732146037515058</v>
      </c>
      <c r="GY103" s="28">
        <v>24.625507330000001</v>
      </c>
      <c r="GZ103" s="28">
        <v>11.945029340592088</v>
      </c>
      <c r="HA103" s="28">
        <v>8.5851277801927619</v>
      </c>
      <c r="HB103" s="28">
        <v>6.6193072612111727</v>
      </c>
      <c r="HC103" s="28">
        <v>24.850815985000001</v>
      </c>
      <c r="HD103" s="28">
        <v>11.792898734769471</v>
      </c>
      <c r="HE103" s="28">
        <v>8.4757885183939656</v>
      </c>
      <c r="HF103" s="28">
        <v>6.1836732744362184</v>
      </c>
      <c r="HG103" s="28">
        <v>25.595597159</v>
      </c>
      <c r="HH103" s="28">
        <v>10.870121292409827</v>
      </c>
      <c r="HI103" s="28">
        <v>7.8125702014313125</v>
      </c>
      <c r="HJ103" s="28">
        <v>4.22982834343685</v>
      </c>
      <c r="HK103" s="28">
        <v>26.237928328999999</v>
      </c>
      <c r="HL103" s="28">
        <v>9.6683004025555803</v>
      </c>
      <c r="HM103" s="28">
        <v>6.9487978644943604</v>
      </c>
      <c r="HN103" s="28">
        <v>0.56344650379132588</v>
      </c>
      <c r="HO103" s="28">
        <v>26.557401272</v>
      </c>
      <c r="HP103" s="28">
        <v>8.9763782091677147</v>
      </c>
      <c r="HQ103" s="28">
        <v>6.4514997604202486</v>
      </c>
      <c r="HR103" s="28">
        <v>-2.1843045689222436</v>
      </c>
      <c r="HS103" s="28">
        <v>26.709404788000001</v>
      </c>
      <c r="HT103" s="28">
        <v>8.3292153338679</v>
      </c>
      <c r="HU103" s="28">
        <v>5.9863710595500628</v>
      </c>
      <c r="HV103" s="28">
        <v>-3.7664471139638422</v>
      </c>
      <c r="HW103" s="29">
        <v>23.596958526999998</v>
      </c>
      <c r="HX103" s="29">
        <v>12.708925755923048</v>
      </c>
      <c r="HY103" s="29">
        <v>9.1341551747225793</v>
      </c>
      <c r="HZ103" s="29">
        <v>9.1447220893790337</v>
      </c>
      <c r="IA103" s="29">
        <v>23.648086104000001</v>
      </c>
      <c r="IB103" s="29">
        <v>12.611754581318431</v>
      </c>
      <c r="IC103" s="29">
        <v>9.0643163382705705</v>
      </c>
      <c r="ID103" s="29">
        <v>8.3873541904199431</v>
      </c>
      <c r="IE103" s="29">
        <v>23.700186411000001</v>
      </c>
      <c r="IF103" s="29">
        <v>12.694232259342638</v>
      </c>
      <c r="IG103" s="29">
        <v>9.1235946694208483</v>
      </c>
      <c r="IH103" s="29">
        <v>8.524487444276371</v>
      </c>
      <c r="II103" s="29">
        <v>23.780598946000001</v>
      </c>
      <c r="IJ103" s="29">
        <v>12.537544761856765</v>
      </c>
      <c r="IK103" s="29">
        <v>9.0109802798601972</v>
      </c>
      <c r="IL103" s="29">
        <v>7.8461090357378342</v>
      </c>
      <c r="IM103" s="29">
        <v>23.893560825999998</v>
      </c>
      <c r="IN103" s="29">
        <v>12.497063582865325</v>
      </c>
      <c r="IO103" s="29">
        <v>8.9818856594599481</v>
      </c>
      <c r="IP103" s="29">
        <v>8.0527622559992551</v>
      </c>
      <c r="IQ103" s="29">
        <v>24.028642844</v>
      </c>
      <c r="IR103" s="29">
        <v>12.331668954265623</v>
      </c>
      <c r="IS103" s="29">
        <v>8.8630132833276694</v>
      </c>
      <c r="IT103" s="29">
        <v>7.6486814272028685</v>
      </c>
      <c r="IU103" s="29">
        <v>24.185746251000001</v>
      </c>
      <c r="IV103" s="29">
        <v>12.108709190163731</v>
      </c>
      <c r="IW103" s="29">
        <v>8.702767710874225</v>
      </c>
      <c r="IX103" s="29">
        <v>7.2833578126121168</v>
      </c>
      <c r="IY103" s="29">
        <v>24.357626146000001</v>
      </c>
      <c r="IZ103" s="29">
        <v>12.135406064599534</v>
      </c>
      <c r="JA103" s="29">
        <v>8.7219552801825948</v>
      </c>
      <c r="JB103" s="29">
        <v>7.1552748183203541</v>
      </c>
      <c r="JC103" s="29">
        <v>24.553082455000002</v>
      </c>
      <c r="JD103" s="29">
        <v>12.01035300123467</v>
      </c>
      <c r="JE103" s="29">
        <v>8.6320771812947541</v>
      </c>
      <c r="JF103" s="29">
        <v>6.6499619150505609</v>
      </c>
      <c r="JG103" s="29">
        <v>24.797831061</v>
      </c>
      <c r="JH103" s="29">
        <v>11.696501276362284</v>
      </c>
      <c r="JI103" s="29">
        <v>8.4065057670072285</v>
      </c>
      <c r="JJ103" s="29">
        <v>5.5501123573291657</v>
      </c>
      <c r="JK103" s="29">
        <v>25.541214703999998</v>
      </c>
      <c r="JL103" s="29">
        <v>10.536576565543694</v>
      </c>
      <c r="JM103" s="29">
        <v>7.5728450388631208</v>
      </c>
      <c r="JN103" s="29">
        <v>1.1381491439131182</v>
      </c>
      <c r="JO103" s="29">
        <v>25.947669932</v>
      </c>
      <c r="JP103" s="29">
        <v>9.3272149640287818</v>
      </c>
      <c r="JQ103" s="29">
        <v>6.7036530439818893</v>
      </c>
      <c r="JR103" s="29">
        <v>-1.9876290912065286</v>
      </c>
      <c r="JS103" s="29">
        <v>26.034711365</v>
      </c>
      <c r="JT103" s="29">
        <v>8.7987292222478111</v>
      </c>
      <c r="JU103" s="29">
        <v>6.3238199356795617</v>
      </c>
      <c r="JV103" s="29">
        <v>-3.7160447322354742</v>
      </c>
      <c r="JW103" s="29">
        <v>25.920472291999999</v>
      </c>
      <c r="JX103" s="29">
        <v>8.7218497153425574</v>
      </c>
      <c r="JY103" s="29">
        <v>6.268565120338347</v>
      </c>
      <c r="JZ103" s="29">
        <v>-2.5591124933622496</v>
      </c>
    </row>
    <row r="104" spans="1:286" ht="15" thickBot="1" x14ac:dyDescent="0.4">
      <c r="A104" s="2"/>
      <c r="B104" s="74" t="s">
        <v>537</v>
      </c>
      <c r="C104" s="74" t="s">
        <v>468</v>
      </c>
      <c r="D104" s="74" t="s">
        <v>865</v>
      </c>
      <c r="E104" s="87">
        <v>353740</v>
      </c>
      <c r="F104" s="84">
        <v>430080</v>
      </c>
      <c r="G104" s="22">
        <v>31.902963321000001</v>
      </c>
      <c r="H104" s="22">
        <v>12.588277579879714</v>
      </c>
      <c r="I104" s="22">
        <v>9.1829732341631214</v>
      </c>
      <c r="J104" s="22">
        <v>9.7266344433432188</v>
      </c>
      <c r="K104" s="22">
        <v>31.992473780000001</v>
      </c>
      <c r="L104" s="22">
        <v>12.43632657015457</v>
      </c>
      <c r="M104" s="22">
        <v>9.0721270881073419</v>
      </c>
      <c r="N104" s="22">
        <v>9.3895605621686684</v>
      </c>
      <c r="O104" s="22">
        <v>32.008303900000001</v>
      </c>
      <c r="P104" s="22">
        <v>12.243006366757871</v>
      </c>
      <c r="Q104" s="22">
        <v>8.9311026912309739</v>
      </c>
      <c r="R104" s="22">
        <v>9.1545517508565979</v>
      </c>
      <c r="S104" s="22">
        <v>32.058374354999998</v>
      </c>
      <c r="T104" s="22">
        <v>12.225952141372243</v>
      </c>
      <c r="U104" s="22">
        <v>8.9186618712496966</v>
      </c>
      <c r="V104" s="22">
        <v>8.8258962267131409</v>
      </c>
      <c r="W104" s="22">
        <v>32.130147590999997</v>
      </c>
      <c r="X104" s="22">
        <v>12.149605747203672</v>
      </c>
      <c r="Y104" s="22">
        <v>8.862968239636789</v>
      </c>
      <c r="Z104" s="22">
        <v>8.5530705039189527</v>
      </c>
      <c r="AA104" s="22">
        <v>32.224211191999999</v>
      </c>
      <c r="AB104" s="22">
        <v>12.006716465387177</v>
      </c>
      <c r="AC104" s="22">
        <v>8.7587324979284134</v>
      </c>
      <c r="AD104" s="22">
        <v>8.2359962159562414</v>
      </c>
      <c r="AE104" s="22">
        <v>32.325563711999997</v>
      </c>
      <c r="AF104" s="22">
        <v>11.841496974273634</v>
      </c>
      <c r="AG104" s="22">
        <v>8.6382071794302977</v>
      </c>
      <c r="AH104" s="22">
        <v>7.791985540187234</v>
      </c>
      <c r="AI104" s="22">
        <v>32.430920950000001</v>
      </c>
      <c r="AJ104" s="22">
        <v>11.693425266208497</v>
      </c>
      <c r="AK104" s="22">
        <v>8.5301909299258938</v>
      </c>
      <c r="AL104" s="22">
        <v>7.391261012782131</v>
      </c>
      <c r="AM104" s="22">
        <v>32.541905575999998</v>
      </c>
      <c r="AN104" s="22">
        <v>11.530364284028952</v>
      </c>
      <c r="AO104" s="22">
        <v>8.4112402136432767</v>
      </c>
      <c r="AP104" s="22">
        <v>7.0054542282338161</v>
      </c>
      <c r="AQ104" s="22">
        <v>32.664568543000001</v>
      </c>
      <c r="AR104" s="22">
        <v>11.344879534889568</v>
      </c>
      <c r="AS104" s="22">
        <v>8.2759316715584657</v>
      </c>
      <c r="AT104" s="22">
        <v>6.4806306503084556</v>
      </c>
      <c r="AU104" s="22">
        <v>33.095192300999997</v>
      </c>
      <c r="AV104" s="22">
        <v>10.541443081783717</v>
      </c>
      <c r="AW104" s="22">
        <v>7.6898359648658836</v>
      </c>
      <c r="AX104" s="22">
        <v>4.760919804979423</v>
      </c>
      <c r="AY104" s="22">
        <v>33.370421821000001</v>
      </c>
      <c r="AZ104" s="22">
        <v>10.174319471713964</v>
      </c>
      <c r="BA104" s="22">
        <v>7.4220244026003428</v>
      </c>
      <c r="BB104" s="22">
        <v>3.9148501694467654</v>
      </c>
      <c r="BC104" s="22">
        <v>33.502811702999999</v>
      </c>
      <c r="BD104" s="22">
        <v>10.083341327356585</v>
      </c>
      <c r="BE104" s="22">
        <v>7.3556571129353152</v>
      </c>
      <c r="BF104" s="22">
        <v>3.6330307907917927</v>
      </c>
      <c r="BG104" s="22">
        <v>33.537064583000003</v>
      </c>
      <c r="BH104" s="22">
        <v>10.013985027135254</v>
      </c>
      <c r="BI104" s="22">
        <v>7.3050626575372997</v>
      </c>
      <c r="BJ104" s="22">
        <v>3.9664176080699676</v>
      </c>
      <c r="BK104" s="25">
        <v>31.819607674</v>
      </c>
      <c r="BL104" s="25">
        <v>12.667311100111887</v>
      </c>
      <c r="BM104" s="25">
        <v>9.240627086827903</v>
      </c>
      <c r="BN104" s="25">
        <v>9.9783798892858293</v>
      </c>
      <c r="BO104" s="25">
        <v>31.848676315999999</v>
      </c>
      <c r="BP104" s="25">
        <v>12.600567021344286</v>
      </c>
      <c r="BQ104" s="25">
        <v>9.1919382106117169</v>
      </c>
      <c r="BR104" s="25">
        <v>9.8473831802430851</v>
      </c>
      <c r="BS104" s="25">
        <v>31.915845088000001</v>
      </c>
      <c r="BT104" s="25">
        <v>12.489670244380866</v>
      </c>
      <c r="BU104" s="25">
        <v>9.111040555777846</v>
      </c>
      <c r="BV104" s="25">
        <v>9.5084074436864761</v>
      </c>
      <c r="BW104" s="25">
        <v>32.004253339000002</v>
      </c>
      <c r="BX104" s="25">
        <v>12.408058590380859</v>
      </c>
      <c r="BY104" s="25">
        <v>9.0515059904235127</v>
      </c>
      <c r="BZ104" s="25">
        <v>9.131888045772417</v>
      </c>
      <c r="CA104" s="25">
        <v>32.106844362000004</v>
      </c>
      <c r="CB104" s="25">
        <v>12.329340446538177</v>
      </c>
      <c r="CC104" s="25">
        <v>8.9940822004440371</v>
      </c>
      <c r="CD104" s="25">
        <v>8.8375023817234322</v>
      </c>
      <c r="CE104" s="25">
        <v>32.220942786000002</v>
      </c>
      <c r="CF104" s="25">
        <v>12.227524224492495</v>
      </c>
      <c r="CG104" s="25">
        <v>8.9198086839985855</v>
      </c>
      <c r="CH104" s="25">
        <v>8.5090295581131876</v>
      </c>
      <c r="CI104" s="25">
        <v>32.346823905999997</v>
      </c>
      <c r="CJ104" s="25">
        <v>12.113533925148875</v>
      </c>
      <c r="CK104" s="25">
        <v>8.8366543476579427</v>
      </c>
      <c r="CL104" s="25">
        <v>8.0417740588261672</v>
      </c>
      <c r="CM104" s="25">
        <v>32.480388298000001</v>
      </c>
      <c r="CN104" s="25">
        <v>12.00564066506537</v>
      </c>
      <c r="CO104" s="25">
        <v>8.7579477165714916</v>
      </c>
      <c r="CP104" s="25">
        <v>7.6073917357716034</v>
      </c>
      <c r="CQ104" s="25">
        <v>32.623189859999997</v>
      </c>
      <c r="CR104" s="25">
        <v>11.882949834027448</v>
      </c>
      <c r="CS104" s="25">
        <v>8.6684464634930514</v>
      </c>
      <c r="CT104" s="25">
        <v>7.1394852656458703</v>
      </c>
      <c r="CU104" s="25">
        <v>32.773899036000003</v>
      </c>
      <c r="CV104" s="25">
        <v>11.751461798720836</v>
      </c>
      <c r="CW104" s="25">
        <v>8.5725277723797237</v>
      </c>
      <c r="CX104" s="25">
        <v>6.6084688752980476</v>
      </c>
      <c r="CY104" s="25">
        <v>33.004386027000002</v>
      </c>
      <c r="CZ104" s="25">
        <v>11.401257064182342</v>
      </c>
      <c r="DA104" s="25">
        <v>8.3170582942611038</v>
      </c>
      <c r="DB104" s="25">
        <v>5.4609327570539001</v>
      </c>
      <c r="DC104" s="25">
        <v>33.174218099999997</v>
      </c>
      <c r="DD104" s="25">
        <v>11.102968835623596</v>
      </c>
      <c r="DE104" s="25">
        <v>8.0994611844468896</v>
      </c>
      <c r="DF104" s="25">
        <v>4.5728180549714388</v>
      </c>
      <c r="DG104" s="25">
        <v>33.262543239999999</v>
      </c>
      <c r="DH104" s="25">
        <v>10.886785624547915</v>
      </c>
      <c r="DI104" s="25">
        <v>7.9417585417790457</v>
      </c>
      <c r="DJ104" s="25">
        <v>3.9811033344199593</v>
      </c>
      <c r="DK104" s="25">
        <v>33.283798677</v>
      </c>
      <c r="DL104" s="25">
        <v>10.809470899802285</v>
      </c>
      <c r="DM104" s="25">
        <v>7.8853585264917596</v>
      </c>
      <c r="DN104" s="25">
        <v>3.8027850424588792</v>
      </c>
      <c r="DO104" s="27">
        <v>31.902963321000001</v>
      </c>
      <c r="DP104" s="27">
        <v>12.665661069046942</v>
      </c>
      <c r="DQ104" s="27">
        <v>9.2394234121385921</v>
      </c>
      <c r="DR104" s="27">
        <v>9.7387016439931138</v>
      </c>
      <c r="DS104" s="27">
        <v>31.992473784000001</v>
      </c>
      <c r="DT104" s="27">
        <v>12.559249802478087</v>
      </c>
      <c r="DU104" s="27">
        <v>9.1617978746880162</v>
      </c>
      <c r="DV104" s="27">
        <v>9.4209223511088069</v>
      </c>
      <c r="DW104" s="27">
        <v>32.008303896999998</v>
      </c>
      <c r="DX104" s="27">
        <v>12.48782447753514</v>
      </c>
      <c r="DY104" s="27">
        <v>9.1096940945615881</v>
      </c>
      <c r="DZ104" s="27">
        <v>9.2070657663012767</v>
      </c>
      <c r="EA104" s="27">
        <v>32.058374354999998</v>
      </c>
      <c r="EB104" s="27">
        <v>12.361055026544259</v>
      </c>
      <c r="EC104" s="27">
        <v>9.0172175450120715</v>
      </c>
      <c r="ED104" s="27">
        <v>8.8975345150370053</v>
      </c>
      <c r="EE104" s="27">
        <v>32.129882334000001</v>
      </c>
      <c r="EF104" s="27">
        <v>12.224304831463051</v>
      </c>
      <c r="EG104" s="27">
        <v>8.9174601816056231</v>
      </c>
      <c r="EH104" s="27">
        <v>8.6452275456423457</v>
      </c>
      <c r="EI104" s="27">
        <v>32.223504564000002</v>
      </c>
      <c r="EJ104" s="27">
        <v>12.085617825320899</v>
      </c>
      <c r="EK104" s="27">
        <v>8.8162899414954765</v>
      </c>
      <c r="EL104" s="27">
        <v>8.3484534384771329</v>
      </c>
      <c r="EM104" s="27">
        <v>32.324466436000002</v>
      </c>
      <c r="EN104" s="27">
        <v>11.945047345427568</v>
      </c>
      <c r="EO104" s="27">
        <v>8.7137457335065189</v>
      </c>
      <c r="EP104" s="27">
        <v>7.9262061963874295</v>
      </c>
      <c r="EQ104" s="27">
        <v>32.429561057999997</v>
      </c>
      <c r="ER104" s="27">
        <v>11.792279289506682</v>
      </c>
      <c r="ES104" s="27">
        <v>8.6023035636262737</v>
      </c>
      <c r="ET104" s="27">
        <v>7.5460900983243135</v>
      </c>
      <c r="EU104" s="27">
        <v>32.539277314000003</v>
      </c>
      <c r="EV104" s="27">
        <v>11.625220168149866</v>
      </c>
      <c r="EW104" s="27">
        <v>8.4804362604779495</v>
      </c>
      <c r="EX104" s="27">
        <v>7.1882155891538773</v>
      </c>
      <c r="EY104" s="27">
        <v>32.656730080999999</v>
      </c>
      <c r="EZ104" s="27">
        <v>11.445043402172008</v>
      </c>
      <c r="FA104" s="27">
        <v>8.3489998182090499</v>
      </c>
      <c r="FB104" s="27">
        <v>6.7195833091261079</v>
      </c>
      <c r="FC104" s="27">
        <v>33.063358139000002</v>
      </c>
      <c r="FD104" s="27">
        <v>10.921621046346461</v>
      </c>
      <c r="FE104" s="27">
        <v>7.9671704969847452</v>
      </c>
      <c r="FF104" s="27">
        <v>5.1768113091967827</v>
      </c>
      <c r="FG104" s="27">
        <v>33.318681736000002</v>
      </c>
      <c r="FH104" s="27">
        <v>10.409352855426148</v>
      </c>
      <c r="FI104" s="27">
        <v>7.5934779837648909</v>
      </c>
      <c r="FJ104" s="27">
        <v>4.4530765129081935</v>
      </c>
      <c r="FK104" s="27">
        <v>33.440821546000002</v>
      </c>
      <c r="FL104" s="27">
        <v>10.489602171553827</v>
      </c>
      <c r="FM104" s="27">
        <v>7.6520187426085178</v>
      </c>
      <c r="FN104" s="27">
        <v>4.2252713129878536</v>
      </c>
      <c r="FO104" s="27">
        <v>33.471968187999998</v>
      </c>
      <c r="FP104" s="27">
        <v>10.297147823583762</v>
      </c>
      <c r="FQ104" s="27">
        <v>7.5116259752110013</v>
      </c>
      <c r="FR104" s="27">
        <v>4.5515370494490597</v>
      </c>
      <c r="FS104" s="28">
        <v>31.895102129000001</v>
      </c>
      <c r="FT104" s="28">
        <v>12.588464695205269</v>
      </c>
      <c r="FU104" s="28">
        <v>9.1831097321880026</v>
      </c>
      <c r="FV104" s="28">
        <v>9.740664307726874</v>
      </c>
      <c r="FW104" s="28">
        <v>31.979260716999999</v>
      </c>
      <c r="FX104" s="28">
        <v>12.427846236293144</v>
      </c>
      <c r="FY104" s="28">
        <v>9.0659408026229222</v>
      </c>
      <c r="FZ104" s="28">
        <v>9.4188215942316802</v>
      </c>
      <c r="GA104" s="28">
        <v>31.994762227999999</v>
      </c>
      <c r="GB104" s="28">
        <v>12.242384876569448</v>
      </c>
      <c r="GC104" s="28">
        <v>8.9306493227912185</v>
      </c>
      <c r="GD104" s="28">
        <v>9.2048462776104003</v>
      </c>
      <c r="GE104" s="28">
        <v>32.051107100000003</v>
      </c>
      <c r="GF104" s="28">
        <v>12.222500531884901</v>
      </c>
      <c r="GG104" s="28">
        <v>8.9161439701837324</v>
      </c>
      <c r="GH104" s="28">
        <v>8.8959464097799952</v>
      </c>
      <c r="GI104" s="28">
        <v>32.136785990999996</v>
      </c>
      <c r="GJ104" s="28">
        <v>12.129049792154207</v>
      </c>
      <c r="GK104" s="28">
        <v>8.8479729566185927</v>
      </c>
      <c r="GL104" s="28">
        <v>8.6500945512419634</v>
      </c>
      <c r="GM104" s="28">
        <v>32.255176030999998</v>
      </c>
      <c r="GN104" s="28">
        <v>11.97255121174922</v>
      </c>
      <c r="GO104" s="28">
        <v>8.7338094210654429</v>
      </c>
      <c r="GP104" s="28">
        <v>8.3580732300559077</v>
      </c>
      <c r="GQ104" s="28">
        <v>32.395104062000001</v>
      </c>
      <c r="GR104" s="28">
        <v>11.792402590733051</v>
      </c>
      <c r="GS104" s="28">
        <v>8.6023935101542488</v>
      </c>
      <c r="GT104" s="28">
        <v>7.9092999665345971</v>
      </c>
      <c r="GU104" s="28">
        <v>32.548247871000001</v>
      </c>
      <c r="GV104" s="28">
        <v>11.641560907580777</v>
      </c>
      <c r="GW104" s="28">
        <v>8.4923566023887709</v>
      </c>
      <c r="GX104" s="28">
        <v>7.5079188541419128</v>
      </c>
      <c r="GY104" s="28">
        <v>32.711693464999996</v>
      </c>
      <c r="GZ104" s="28">
        <v>11.471342764199042</v>
      </c>
      <c r="HA104" s="28">
        <v>8.368184836654768</v>
      </c>
      <c r="HB104" s="28">
        <v>7.1740931420617287</v>
      </c>
      <c r="HC104" s="28">
        <v>32.889079852000002</v>
      </c>
      <c r="HD104" s="28">
        <v>11.265218526382718</v>
      </c>
      <c r="HE104" s="28">
        <v>8.2178200749335186</v>
      </c>
      <c r="HF104" s="28">
        <v>6.776624726184572</v>
      </c>
      <c r="HG104" s="28">
        <v>33.471324416000002</v>
      </c>
      <c r="HH104" s="28">
        <v>10.223320297591773</v>
      </c>
      <c r="HI104" s="28">
        <v>7.4577698228639537</v>
      </c>
      <c r="HJ104" s="28">
        <v>4.6301988813160051</v>
      </c>
      <c r="HK104" s="28">
        <v>34.061400802999998</v>
      </c>
      <c r="HL104" s="28">
        <v>9.3072003223650057</v>
      </c>
      <c r="HM104" s="28">
        <v>6.7894730556210785</v>
      </c>
      <c r="HN104" s="28">
        <v>0.41135576032989718</v>
      </c>
      <c r="HO104" s="28">
        <v>34.317212550000001</v>
      </c>
      <c r="HP104" s="28">
        <v>8.4361851646305226</v>
      </c>
      <c r="HQ104" s="28">
        <v>6.1540796247667719</v>
      </c>
      <c r="HR104" s="28">
        <v>-2.7580293232064719</v>
      </c>
      <c r="HS104" s="28">
        <v>34.351804149000003</v>
      </c>
      <c r="HT104" s="28">
        <v>7.9878802340338559</v>
      </c>
      <c r="HU104" s="28">
        <v>5.827047419424197</v>
      </c>
      <c r="HV104" s="28">
        <v>-4.5825171121817831</v>
      </c>
      <c r="HW104" s="29">
        <v>31.882669912000001</v>
      </c>
      <c r="HX104" s="29">
        <v>12.591949876043532</v>
      </c>
      <c r="HY104" s="29">
        <v>9.1856521230870651</v>
      </c>
      <c r="HZ104" s="29">
        <v>9.7523216247038036</v>
      </c>
      <c r="IA104" s="29">
        <v>31.960825598</v>
      </c>
      <c r="IB104" s="29">
        <v>12.455208998981217</v>
      </c>
      <c r="IC104" s="29">
        <v>9.085901557045668</v>
      </c>
      <c r="ID104" s="29">
        <v>9.4203832885102372</v>
      </c>
      <c r="IE104" s="29">
        <v>31.96820426</v>
      </c>
      <c r="IF104" s="29">
        <v>12.284254499900397</v>
      </c>
      <c r="IG104" s="29">
        <v>8.9611926300811007</v>
      </c>
      <c r="IH104" s="29">
        <v>9.224593255673625</v>
      </c>
      <c r="II104" s="29">
        <v>32.014311497999998</v>
      </c>
      <c r="IJ104" s="29">
        <v>12.241062266458551</v>
      </c>
      <c r="IK104" s="29">
        <v>8.9296844971293652</v>
      </c>
      <c r="IL104" s="29">
        <v>8.9561463145078761</v>
      </c>
      <c r="IM104" s="29">
        <v>32.091275531999997</v>
      </c>
      <c r="IN104" s="29">
        <v>12.142648398337748</v>
      </c>
      <c r="IO104" s="29">
        <v>8.8578929505028228</v>
      </c>
      <c r="IP104" s="29">
        <v>8.7291594952057352</v>
      </c>
      <c r="IQ104" s="29">
        <v>32.192816458999999</v>
      </c>
      <c r="IR104" s="29">
        <v>11.977912431396442</v>
      </c>
      <c r="IS104" s="29">
        <v>8.7377203561564851</v>
      </c>
      <c r="IT104" s="29">
        <v>8.4834741572313632</v>
      </c>
      <c r="IU104" s="29">
        <v>32.313559359999999</v>
      </c>
      <c r="IV104" s="29">
        <v>11.788459386413249</v>
      </c>
      <c r="IW104" s="29">
        <v>8.599516997502235</v>
      </c>
      <c r="IX104" s="29">
        <v>8.1047947743940512</v>
      </c>
      <c r="IY104" s="29">
        <v>32.441651499000002</v>
      </c>
      <c r="IZ104" s="29">
        <v>11.623974031997713</v>
      </c>
      <c r="JA104" s="29">
        <v>8.4795272215042914</v>
      </c>
      <c r="JB104" s="29">
        <v>7.7860057792396447</v>
      </c>
      <c r="JC104" s="29">
        <v>32.587392700000002</v>
      </c>
      <c r="JD104" s="29">
        <v>11.441444575726543</v>
      </c>
      <c r="JE104" s="29">
        <v>8.3463745244217638</v>
      </c>
      <c r="JF104" s="29">
        <v>7.4456914984152718</v>
      </c>
      <c r="JG104" s="29">
        <v>32.801226643</v>
      </c>
      <c r="JH104" s="29">
        <v>11.057255573716875</v>
      </c>
      <c r="JI104" s="29">
        <v>8.0661139963290598</v>
      </c>
      <c r="JJ104" s="29">
        <v>6.3427622652652644</v>
      </c>
      <c r="JK104" s="29">
        <v>33.542817296000003</v>
      </c>
      <c r="JL104" s="29">
        <v>9.5654694773028552</v>
      </c>
      <c r="JM104" s="29">
        <v>6.9778768083946057</v>
      </c>
      <c r="JN104" s="29">
        <v>1.3758425551671891</v>
      </c>
      <c r="JO104" s="29">
        <v>33.832887186999997</v>
      </c>
      <c r="JP104" s="29">
        <v>8.5366415704990732</v>
      </c>
      <c r="JQ104" s="29">
        <v>6.227361174243053</v>
      </c>
      <c r="JR104" s="29">
        <v>-2.3617160324072586</v>
      </c>
      <c r="JS104" s="29">
        <v>33.835259020999999</v>
      </c>
      <c r="JT104" s="29">
        <v>7.8896001269578742</v>
      </c>
      <c r="JU104" s="29">
        <v>5.7553534496175622</v>
      </c>
      <c r="JV104" s="29">
        <v>-4.4111500241969424</v>
      </c>
      <c r="JW104" s="29">
        <v>33.652287639000001</v>
      </c>
      <c r="JX104" s="29">
        <v>8.0094530612834465</v>
      </c>
      <c r="JY104" s="29">
        <v>5.8427844965549758</v>
      </c>
      <c r="JZ104" s="29">
        <v>-3.3322971918424642</v>
      </c>
    </row>
    <row r="105" spans="1:286" ht="15" thickBot="1" x14ac:dyDescent="0.4">
      <c r="A105" s="2"/>
      <c r="B105" s="74" t="s">
        <v>579</v>
      </c>
      <c r="C105" s="74" t="s">
        <v>580</v>
      </c>
      <c r="D105" s="74" t="s">
        <v>867</v>
      </c>
      <c r="E105" s="87">
        <v>362706</v>
      </c>
      <c r="F105" s="84">
        <v>410859</v>
      </c>
      <c r="G105" s="22">
        <v>32.658121170000001</v>
      </c>
      <c r="H105" s="22">
        <v>8.8488818251011754</v>
      </c>
      <c r="I105" s="22">
        <v>6.3598655988360537</v>
      </c>
      <c r="J105" s="22">
        <v>8.0579233543435862</v>
      </c>
      <c r="K105" s="22">
        <v>32.767312079999996</v>
      </c>
      <c r="L105" s="22">
        <v>8.2561531141026059</v>
      </c>
      <c r="M105" s="22">
        <v>5.9338598036372758</v>
      </c>
      <c r="N105" s="22">
        <v>6.9471945584548465</v>
      </c>
      <c r="O105" s="22">
        <v>32.829206644999999</v>
      </c>
      <c r="P105" s="22">
        <v>7.5281878140054372</v>
      </c>
      <c r="Q105" s="22">
        <v>5.4106568090960518</v>
      </c>
      <c r="R105" s="22">
        <v>6.850215881478114</v>
      </c>
      <c r="S105" s="22">
        <v>32.934487683999997</v>
      </c>
      <c r="T105" s="22">
        <v>7.6481187562157631</v>
      </c>
      <c r="U105" s="22">
        <v>5.4968535386574988</v>
      </c>
      <c r="V105" s="22">
        <v>6.2338585149330115</v>
      </c>
      <c r="W105" s="22">
        <v>33.072714357999999</v>
      </c>
      <c r="X105" s="22">
        <v>7.4498399797457582</v>
      </c>
      <c r="Y105" s="22">
        <v>5.3543466779744007</v>
      </c>
      <c r="Z105" s="22">
        <v>5.8246028875909346</v>
      </c>
      <c r="AA105" s="22">
        <v>33.246744806999999</v>
      </c>
      <c r="AB105" s="22">
        <v>7.1528080988010521</v>
      </c>
      <c r="AC105" s="22">
        <v>5.1408640166940645</v>
      </c>
      <c r="AD105" s="22">
        <v>5.1954205805776326</v>
      </c>
      <c r="AE105" s="22">
        <v>33.449340067999998</v>
      </c>
      <c r="AF105" s="22">
        <v>6.9814370358444178</v>
      </c>
      <c r="AG105" s="22">
        <v>5.0176962595157262</v>
      </c>
      <c r="AH105" s="22">
        <v>4.5511248855839348</v>
      </c>
      <c r="AI105" s="22">
        <v>33.672605273999999</v>
      </c>
      <c r="AJ105" s="22">
        <v>6.7681338541712632</v>
      </c>
      <c r="AK105" s="22">
        <v>4.8643910629882701</v>
      </c>
      <c r="AL105" s="22">
        <v>3.7666251681240901</v>
      </c>
      <c r="AM105" s="22">
        <v>33.910330571000003</v>
      </c>
      <c r="AN105" s="22">
        <v>6.4727182658025395</v>
      </c>
      <c r="AO105" s="22">
        <v>4.6520700630064811</v>
      </c>
      <c r="AP105" s="22">
        <v>2.9648641932118238</v>
      </c>
      <c r="AQ105" s="22">
        <v>34.181486028000002</v>
      </c>
      <c r="AR105" s="22">
        <v>6.3177473203883592</v>
      </c>
      <c r="AS105" s="22">
        <v>4.5406893932180159</v>
      </c>
      <c r="AT105" s="22">
        <v>2.2325123197416552</v>
      </c>
      <c r="AU105" s="22">
        <v>31.023099760778724</v>
      </c>
      <c r="AV105" s="22">
        <v>5.1077168297098572</v>
      </c>
      <c r="AW105" s="22">
        <v>3.6710166545247378</v>
      </c>
      <c r="AX105" s="22">
        <v>-1.2530028847806314</v>
      </c>
      <c r="AY105" s="22">
        <v>37.180123293999998</v>
      </c>
      <c r="AZ105" s="22">
        <v>7.2090056090162999</v>
      </c>
      <c r="BA105" s="22">
        <v>5.1812542737934812</v>
      </c>
      <c r="BB105" s="22">
        <v>-3.7414769631584619</v>
      </c>
      <c r="BC105" s="22">
        <v>38.362164540000002</v>
      </c>
      <c r="BD105" s="22">
        <v>10.825499214998542</v>
      </c>
      <c r="BE105" s="22">
        <v>7.7804994358039963</v>
      </c>
      <c r="BF105" s="22">
        <v>-4.939321988872706</v>
      </c>
      <c r="BG105" s="22">
        <v>39.434232789999996</v>
      </c>
      <c r="BH105" s="22">
        <v>11.277674852513346</v>
      </c>
      <c r="BI105" s="22">
        <v>8.1054869696531426</v>
      </c>
      <c r="BJ105" s="22">
        <v>-4.9284479841094395</v>
      </c>
      <c r="BK105" s="25">
        <v>32.620521316000001</v>
      </c>
      <c r="BL105" s="25">
        <v>8.8530576396349314</v>
      </c>
      <c r="BM105" s="25">
        <v>6.3628668389616729</v>
      </c>
      <c r="BN105" s="25">
        <v>8.4223515625643621</v>
      </c>
      <c r="BO105" s="25">
        <v>32.696721496999999</v>
      </c>
      <c r="BP105" s="25">
        <v>8.5730112223363655</v>
      </c>
      <c r="BQ105" s="25">
        <v>6.1615919648411719</v>
      </c>
      <c r="BR105" s="25">
        <v>7.6491552984682514</v>
      </c>
      <c r="BS105" s="25">
        <v>32.818287327</v>
      </c>
      <c r="BT105" s="25">
        <v>8.3480756451430018</v>
      </c>
      <c r="BU105" s="25">
        <v>5.9999263366158733</v>
      </c>
      <c r="BV105" s="25">
        <v>7.5086001045104069</v>
      </c>
      <c r="BW105" s="25">
        <v>32.963332522000002</v>
      </c>
      <c r="BX105" s="25">
        <v>7.8884961608334656</v>
      </c>
      <c r="BY105" s="25">
        <v>5.6696175122964103</v>
      </c>
      <c r="BZ105" s="25">
        <v>6.954855802156743</v>
      </c>
      <c r="CA105" s="25">
        <v>33.129531176</v>
      </c>
      <c r="CB105" s="25">
        <v>7.1244742747643848</v>
      </c>
      <c r="CC105" s="25">
        <v>5.120499939476634</v>
      </c>
      <c r="CD105" s="25">
        <v>6.6358105660457447</v>
      </c>
      <c r="CE105" s="25">
        <v>33.320826228999998</v>
      </c>
      <c r="CF105" s="25">
        <v>7.0644044062038676</v>
      </c>
      <c r="CG105" s="25">
        <v>5.0773265421892013</v>
      </c>
      <c r="CH105" s="25">
        <v>6.1076505013071234</v>
      </c>
      <c r="CI105" s="25">
        <v>33.540249180000004</v>
      </c>
      <c r="CJ105" s="25">
        <v>6.9984858608362099</v>
      </c>
      <c r="CK105" s="25">
        <v>5.0299495857222425</v>
      </c>
      <c r="CL105" s="25">
        <v>5.5779977969811618</v>
      </c>
      <c r="CM105" s="25">
        <v>33.782157873999999</v>
      </c>
      <c r="CN105" s="25">
        <v>6.8575222634348316</v>
      </c>
      <c r="CO105" s="25">
        <v>4.9286362727499613</v>
      </c>
      <c r="CP105" s="25">
        <v>4.9085397973467906</v>
      </c>
      <c r="CQ105" s="25">
        <v>34.047010880999999</v>
      </c>
      <c r="CR105" s="25">
        <v>6.7528684964833063</v>
      </c>
      <c r="CS105" s="25">
        <v>4.8534195498488168</v>
      </c>
      <c r="CT105" s="25">
        <v>4.1621987917558769</v>
      </c>
      <c r="CU105" s="25">
        <v>34.332881573999998</v>
      </c>
      <c r="CV105" s="25">
        <v>6.660358598668636</v>
      </c>
      <c r="CW105" s="25">
        <v>4.7869308648045195</v>
      </c>
      <c r="CX105" s="25">
        <v>3.6509829614592348</v>
      </c>
      <c r="CY105" s="25">
        <v>35.142492910000001</v>
      </c>
      <c r="CZ105" s="25">
        <v>6.4930674989017607</v>
      </c>
      <c r="DA105" s="25">
        <v>4.666695457503593</v>
      </c>
      <c r="DB105" s="25">
        <v>1.7331533772250722</v>
      </c>
      <c r="DC105" s="25">
        <v>35.985899076000003</v>
      </c>
      <c r="DD105" s="25">
        <v>7.6297268847245459</v>
      </c>
      <c r="DE105" s="25">
        <v>5.4836349384877678</v>
      </c>
      <c r="DF105" s="25">
        <v>0.39255965813370963</v>
      </c>
      <c r="DG105" s="25">
        <v>36.720723133999996</v>
      </c>
      <c r="DH105" s="25">
        <v>9.9086507792558542</v>
      </c>
      <c r="DI105" s="25">
        <v>7.1215424126368454</v>
      </c>
      <c r="DJ105" s="25">
        <v>-0.76375548672351457</v>
      </c>
      <c r="DK105" s="25">
        <v>37.312111236999996</v>
      </c>
      <c r="DL105" s="25">
        <v>10.990679667429571</v>
      </c>
      <c r="DM105" s="25">
        <v>7.8992178793068017</v>
      </c>
      <c r="DN105" s="25">
        <v>-1.283241784031695</v>
      </c>
      <c r="DO105" s="27">
        <v>32.662407174999998</v>
      </c>
      <c r="DP105" s="27">
        <v>8.8444466942096263</v>
      </c>
      <c r="DQ105" s="27">
        <v>6.3566779829382476</v>
      </c>
      <c r="DR105" s="27">
        <v>8.0669920911984008</v>
      </c>
      <c r="DS105" s="27">
        <v>32.773487048999996</v>
      </c>
      <c r="DT105" s="27">
        <v>8.6190332281013102</v>
      </c>
      <c r="DU105" s="27">
        <v>6.1946688865403203</v>
      </c>
      <c r="DV105" s="27">
        <v>6.9705022354422894</v>
      </c>
      <c r="DW105" s="27">
        <v>32.835552514</v>
      </c>
      <c r="DX105" s="27">
        <v>8.3314710351452721</v>
      </c>
      <c r="DY105" s="27">
        <v>5.9879922764720144</v>
      </c>
      <c r="DZ105" s="27">
        <v>6.879917544118392</v>
      </c>
      <c r="EA105" s="27">
        <v>32.942236041000001</v>
      </c>
      <c r="EB105" s="27">
        <v>7.7301406591318056</v>
      </c>
      <c r="EC105" s="27">
        <v>5.5558042952635001</v>
      </c>
      <c r="ED105" s="27">
        <v>6.2762957918034203</v>
      </c>
      <c r="EE105" s="27">
        <v>33.081231076999998</v>
      </c>
      <c r="EF105" s="27">
        <v>7.3393953404202765</v>
      </c>
      <c r="EG105" s="27">
        <v>5.2749679410780068</v>
      </c>
      <c r="EH105" s="27">
        <v>5.8791521943622342</v>
      </c>
      <c r="EI105" s="27">
        <v>33.253931655000002</v>
      </c>
      <c r="EJ105" s="27">
        <v>7.1598440485714878</v>
      </c>
      <c r="EK105" s="27">
        <v>5.145920892329265</v>
      </c>
      <c r="EL105" s="27">
        <v>5.2791063651909091</v>
      </c>
      <c r="EM105" s="27">
        <v>33.453806905999997</v>
      </c>
      <c r="EN105" s="27">
        <v>7.0361487981084352</v>
      </c>
      <c r="EO105" s="27">
        <v>5.0570186803087793</v>
      </c>
      <c r="EP105" s="27">
        <v>4.658995483762272</v>
      </c>
      <c r="EQ105" s="27">
        <v>33.673187603999999</v>
      </c>
      <c r="ER105" s="27">
        <v>6.8424254313132726</v>
      </c>
      <c r="ES105" s="27">
        <v>4.9177858822532832</v>
      </c>
      <c r="ET105" s="27">
        <v>3.8928587316219456</v>
      </c>
      <c r="EU105" s="27">
        <v>33.903660522000003</v>
      </c>
      <c r="EV105" s="27">
        <v>6.6470950615103339</v>
      </c>
      <c r="EW105" s="27">
        <v>4.7773980994948184</v>
      </c>
      <c r="EX105" s="27">
        <v>3.1203506046522236</v>
      </c>
      <c r="EY105" s="27">
        <v>34.158327040000003</v>
      </c>
      <c r="EZ105" s="27">
        <v>6.4502997815971632</v>
      </c>
      <c r="FA105" s="27">
        <v>4.6359574569966036</v>
      </c>
      <c r="FB105" s="27">
        <v>2.4474091079884488</v>
      </c>
      <c r="FC105" s="27">
        <v>35.395388736000001</v>
      </c>
      <c r="FD105" s="27">
        <v>6.1663812565134766</v>
      </c>
      <c r="FE105" s="27">
        <v>4.4318996227705982</v>
      </c>
      <c r="FF105" s="27">
        <v>-0.61082837108092036</v>
      </c>
      <c r="FG105" s="27">
        <v>36.510542322999996</v>
      </c>
      <c r="FH105" s="27">
        <v>7.982781830938027</v>
      </c>
      <c r="FI105" s="27">
        <v>5.737382479849737</v>
      </c>
      <c r="FJ105" s="27">
        <v>-2.3863215381369969</v>
      </c>
      <c r="FK105" s="27">
        <v>37.379086127000001</v>
      </c>
      <c r="FL105" s="27">
        <v>12.140974851564152</v>
      </c>
      <c r="FM105" s="27">
        <v>8.7259576770213751</v>
      </c>
      <c r="FN105" s="27">
        <v>-3.2607230081997791</v>
      </c>
      <c r="FO105" s="27">
        <v>38.039849830000001</v>
      </c>
      <c r="FP105" s="27">
        <v>12.622943810489186</v>
      </c>
      <c r="FQ105" s="27">
        <v>9.0723582575872825</v>
      </c>
      <c r="FR105" s="27">
        <v>-2.9728321140171516</v>
      </c>
      <c r="FS105" s="28">
        <v>32.658919056000002</v>
      </c>
      <c r="FT105" s="28">
        <v>8.8513994464511825</v>
      </c>
      <c r="FU105" s="28">
        <v>6.3616750628713161</v>
      </c>
      <c r="FV105" s="28">
        <v>8.0759680831215448</v>
      </c>
      <c r="FW105" s="28">
        <v>32.769749408000003</v>
      </c>
      <c r="FX105" s="28">
        <v>8.2372692597505157</v>
      </c>
      <c r="FY105" s="28">
        <v>5.920287605698479</v>
      </c>
      <c r="FZ105" s="28">
        <v>6.970774454060777</v>
      </c>
      <c r="GA105" s="28">
        <v>32.842935064999999</v>
      </c>
      <c r="GB105" s="28">
        <v>7.7405523939101659</v>
      </c>
      <c r="GC105" s="28">
        <v>5.5632874140518265</v>
      </c>
      <c r="GD105" s="28">
        <v>6.891503975469238</v>
      </c>
      <c r="GE105" s="28">
        <v>32.971353544999999</v>
      </c>
      <c r="GF105" s="28">
        <v>7.6711873513044226</v>
      </c>
      <c r="GG105" s="28">
        <v>5.5134333921596292</v>
      </c>
      <c r="GH105" s="28">
        <v>6.332910421520431</v>
      </c>
      <c r="GI105" s="28">
        <v>33.148348087999999</v>
      </c>
      <c r="GJ105" s="28">
        <v>7.4732677509624157</v>
      </c>
      <c r="GK105" s="28">
        <v>5.3711846784317654</v>
      </c>
      <c r="GL105" s="28">
        <v>5.9837101686240963</v>
      </c>
      <c r="GM105" s="28">
        <v>33.396054704000001</v>
      </c>
      <c r="GN105" s="28">
        <v>7.131155877500162</v>
      </c>
      <c r="GO105" s="28">
        <v>5.1253021389210671</v>
      </c>
      <c r="GP105" s="28">
        <v>5.4140196656930684</v>
      </c>
      <c r="GQ105" s="28">
        <v>33.711825296000001</v>
      </c>
      <c r="GR105" s="28">
        <v>6.9341647135644839</v>
      </c>
      <c r="GS105" s="28">
        <v>4.9837207107189938</v>
      </c>
      <c r="GT105" s="28">
        <v>4.8028599217544681</v>
      </c>
      <c r="GU105" s="28">
        <v>34.083156322999997</v>
      </c>
      <c r="GV105" s="28">
        <v>6.7436929351973367</v>
      </c>
      <c r="GW105" s="28">
        <v>4.8468248932892601</v>
      </c>
      <c r="GX105" s="28">
        <v>4.0361683466912375</v>
      </c>
      <c r="GY105" s="28">
        <v>34.499744403000001</v>
      </c>
      <c r="GZ105" s="28">
        <v>6.4644131649561309</v>
      </c>
      <c r="HA105" s="28">
        <v>4.6461010235038733</v>
      </c>
      <c r="HB105" s="28">
        <v>3.3182664118943599</v>
      </c>
      <c r="HC105" s="28">
        <v>34.968850521999997</v>
      </c>
      <c r="HD105" s="28">
        <v>6.2350182150579414</v>
      </c>
      <c r="HE105" s="28">
        <v>4.4812303563122553</v>
      </c>
      <c r="HF105" s="28">
        <v>2.8404228594277754</v>
      </c>
      <c r="HG105" s="28">
        <v>30.552295847223778</v>
      </c>
      <c r="HH105" s="28">
        <v>5.0302025551434566</v>
      </c>
      <c r="HI105" s="28">
        <v>3.6153056191671205</v>
      </c>
      <c r="HJ105" s="28">
        <v>-2.0775029388126747</v>
      </c>
      <c r="HK105" s="28">
        <v>34.294997617618009</v>
      </c>
      <c r="HL105" s="28">
        <v>5.6464098641692271</v>
      </c>
      <c r="HM105" s="28">
        <v>4.0581859450527622</v>
      </c>
      <c r="HN105" s="28">
        <v>-9.7800877315655583</v>
      </c>
      <c r="HO105" s="28">
        <v>41.403801919999999</v>
      </c>
      <c r="HP105" s="28">
        <v>8.3381808094472269</v>
      </c>
      <c r="HQ105" s="28">
        <v>5.9928147233757469</v>
      </c>
      <c r="HR105" s="28">
        <v>-15.31836643473487</v>
      </c>
      <c r="HS105" s="28">
        <v>41.885877199999996</v>
      </c>
      <c r="HT105" s="28">
        <v>8.1756908845233998</v>
      </c>
      <c r="HU105" s="28">
        <v>5.8760300149678359</v>
      </c>
      <c r="HV105" s="28">
        <v>-18.606714700805526</v>
      </c>
      <c r="HW105" s="29">
        <v>32.652580338</v>
      </c>
      <c r="HX105" s="29">
        <v>8.8508801751643862</v>
      </c>
      <c r="HY105" s="29">
        <v>6.3613018523732396</v>
      </c>
      <c r="HZ105" s="29">
        <v>8.0616757479302663</v>
      </c>
      <c r="IA105" s="29">
        <v>32.771782981999998</v>
      </c>
      <c r="IB105" s="29">
        <v>8.4683005708612402</v>
      </c>
      <c r="IC105" s="29">
        <v>6.0863343579128806</v>
      </c>
      <c r="ID105" s="29">
        <v>6.9070406086522986</v>
      </c>
      <c r="IE105" s="29">
        <v>32.850142470999998</v>
      </c>
      <c r="IF105" s="29">
        <v>8.5657058491175508</v>
      </c>
      <c r="IG105" s="29">
        <v>6.1563414492687736</v>
      </c>
      <c r="IH105" s="29">
        <v>6.8260261786685881</v>
      </c>
      <c r="II105" s="29">
        <v>32.977238782999997</v>
      </c>
      <c r="IJ105" s="29">
        <v>8.595664452876953</v>
      </c>
      <c r="IK105" s="29">
        <v>6.1778732876642311</v>
      </c>
      <c r="IL105" s="29">
        <v>6.2815045766472224</v>
      </c>
      <c r="IM105" s="29">
        <v>33.153515372000001</v>
      </c>
      <c r="IN105" s="29">
        <v>8.5010513801966727</v>
      </c>
      <c r="IO105" s="29">
        <v>6.1098730094333034</v>
      </c>
      <c r="IP105" s="29">
        <v>5.9529835431742306</v>
      </c>
      <c r="IQ105" s="29">
        <v>33.414487389999998</v>
      </c>
      <c r="IR105" s="29">
        <v>8.1950100615075492</v>
      </c>
      <c r="IS105" s="29">
        <v>5.8899150878536322</v>
      </c>
      <c r="IT105" s="29">
        <v>5.4348199045174503</v>
      </c>
      <c r="IU105" s="29">
        <v>33.768419229000003</v>
      </c>
      <c r="IV105" s="29">
        <v>7.8683186205121514</v>
      </c>
      <c r="IW105" s="29">
        <v>5.655115516779345</v>
      </c>
      <c r="IX105" s="29">
        <v>4.8866809930679658</v>
      </c>
      <c r="IY105" s="29">
        <v>34.185990359000002</v>
      </c>
      <c r="IZ105" s="29">
        <v>7.564906854647071</v>
      </c>
      <c r="JA105" s="29">
        <v>5.4370475065892139</v>
      </c>
      <c r="JB105" s="29">
        <v>4.217456660868649</v>
      </c>
      <c r="JC105" s="29">
        <v>34.663871133000001</v>
      </c>
      <c r="JD105" s="29">
        <v>7.4195224031491183</v>
      </c>
      <c r="JE105" s="29">
        <v>5.3325568387327804</v>
      </c>
      <c r="JF105" s="29">
        <v>3.5086458197289083</v>
      </c>
      <c r="JG105" s="29">
        <v>35.250085765999998</v>
      </c>
      <c r="JH105" s="29">
        <v>7.5390416784797232</v>
      </c>
      <c r="JI105" s="29">
        <v>5.418457695202207</v>
      </c>
      <c r="JJ105" s="29">
        <v>2.1142726503892568</v>
      </c>
      <c r="JK105" s="29">
        <v>37.876509769999998</v>
      </c>
      <c r="JL105" s="29">
        <v>11.735255644003216</v>
      </c>
      <c r="JM105" s="29">
        <v>8.4343592940896048</v>
      </c>
      <c r="JN105" s="29">
        <v>-6.4724682382779264</v>
      </c>
      <c r="JO105" s="29">
        <v>40.002558210000004</v>
      </c>
      <c r="JP105" s="29">
        <v>9.9241613022458353</v>
      </c>
      <c r="JQ105" s="29">
        <v>7.1326901309060764</v>
      </c>
      <c r="JR105" s="29">
        <v>-12.797894395669459</v>
      </c>
      <c r="JS105" s="29">
        <v>40.940635350000001</v>
      </c>
      <c r="JT105" s="29">
        <v>8.8189494067869578</v>
      </c>
      <c r="JU105" s="29">
        <v>6.3383525804356315</v>
      </c>
      <c r="JV105" s="29">
        <v>-16.375858310274708</v>
      </c>
      <c r="JW105" s="29">
        <v>41.031079890000001</v>
      </c>
      <c r="JX105" s="29">
        <v>8.7345224627008129</v>
      </c>
      <c r="JY105" s="29">
        <v>6.277673273386327</v>
      </c>
      <c r="JZ105" s="29">
        <v>-15.348055837870021</v>
      </c>
    </row>
    <row r="106" spans="1:286" ht="15" thickBot="1" x14ac:dyDescent="0.4">
      <c r="A106" s="2"/>
      <c r="B106" s="74" t="s">
        <v>581</v>
      </c>
      <c r="C106" s="74" t="s">
        <v>582</v>
      </c>
      <c r="D106" s="74" t="s">
        <v>870</v>
      </c>
      <c r="E106" s="87">
        <v>365430</v>
      </c>
      <c r="F106" s="84">
        <v>395366</v>
      </c>
      <c r="G106" s="22">
        <v>20.216092198526315</v>
      </c>
      <c r="H106" s="22">
        <v>20.216092198526315</v>
      </c>
      <c r="I106" s="22">
        <v>20.216092198526315</v>
      </c>
      <c r="J106" s="22">
        <v>9.2017974771025468</v>
      </c>
      <c r="K106" s="22">
        <v>20.263026438526314</v>
      </c>
      <c r="L106" s="22">
        <v>20.263026438526314</v>
      </c>
      <c r="M106" s="22">
        <v>20.263026438526314</v>
      </c>
      <c r="N106" s="22">
        <v>8.8896916933854833</v>
      </c>
      <c r="O106" s="22">
        <v>20.280820610526316</v>
      </c>
      <c r="P106" s="22">
        <v>20.280820610526316</v>
      </c>
      <c r="Q106" s="22">
        <v>20.280820610526316</v>
      </c>
      <c r="R106" s="22">
        <v>8.75198379694171</v>
      </c>
      <c r="S106" s="22">
        <v>20.316077782526314</v>
      </c>
      <c r="T106" s="22">
        <v>20.316077782526314</v>
      </c>
      <c r="U106" s="22">
        <v>20.316077782526314</v>
      </c>
      <c r="V106" s="22">
        <v>8.5188593276796549</v>
      </c>
      <c r="W106" s="22">
        <v>20.362579782526314</v>
      </c>
      <c r="X106" s="22">
        <v>20.362579782526314</v>
      </c>
      <c r="Y106" s="22">
        <v>20.362579782526314</v>
      </c>
      <c r="Z106" s="22">
        <v>8.3444715387009474</v>
      </c>
      <c r="AA106" s="22">
        <v>20.422068917526314</v>
      </c>
      <c r="AB106" s="22">
        <v>20.422068917526314</v>
      </c>
      <c r="AC106" s="22">
        <v>20.422068917526314</v>
      </c>
      <c r="AD106" s="22">
        <v>8.0349632318184678</v>
      </c>
      <c r="AE106" s="22">
        <v>20.488388907526314</v>
      </c>
      <c r="AF106" s="22">
        <v>20.488388907526314</v>
      </c>
      <c r="AG106" s="22">
        <v>20.488388907526314</v>
      </c>
      <c r="AH106" s="22">
        <v>7.7525699589383468</v>
      </c>
      <c r="AI106" s="22">
        <v>20.558993600526314</v>
      </c>
      <c r="AJ106" s="22">
        <v>20.558993600526314</v>
      </c>
      <c r="AK106" s="22">
        <v>20.558993600526314</v>
      </c>
      <c r="AL106" s="22">
        <v>7.5586021289204552</v>
      </c>
      <c r="AM106" s="22">
        <v>20.630514162526314</v>
      </c>
      <c r="AN106" s="22">
        <v>20.630514162526314</v>
      </c>
      <c r="AO106" s="22">
        <v>20.630514162526314</v>
      </c>
      <c r="AP106" s="22">
        <v>7.2555953195984664</v>
      </c>
      <c r="AQ106" s="22">
        <v>20.717243764526316</v>
      </c>
      <c r="AR106" s="22">
        <v>20.717243764526316</v>
      </c>
      <c r="AS106" s="22">
        <v>20.717243764526316</v>
      </c>
      <c r="AT106" s="22">
        <v>6.832886346330687</v>
      </c>
      <c r="AU106" s="22">
        <v>21.117572280526314</v>
      </c>
      <c r="AV106" s="22">
        <v>21.117572280526314</v>
      </c>
      <c r="AW106" s="22">
        <v>20.730233235646185</v>
      </c>
      <c r="AX106" s="22">
        <v>5.5980332519967178</v>
      </c>
      <c r="AY106" s="22">
        <v>21.481892590526314</v>
      </c>
      <c r="AZ106" s="22">
        <v>21.481892590526314</v>
      </c>
      <c r="BA106" s="22">
        <v>20.191225051861498</v>
      </c>
      <c r="BB106" s="22">
        <v>4.8899257556282993</v>
      </c>
      <c r="BC106" s="22">
        <v>21.720684170526315</v>
      </c>
      <c r="BD106" s="22">
        <v>21.720684170526315</v>
      </c>
      <c r="BE106" s="22">
        <v>20.327877455722195</v>
      </c>
      <c r="BF106" s="22">
        <v>4.7397458354814432</v>
      </c>
      <c r="BG106" s="22">
        <v>21.916535383526316</v>
      </c>
      <c r="BH106" s="22">
        <v>21.916535383526316</v>
      </c>
      <c r="BI106" s="22">
        <v>20.134619239174324</v>
      </c>
      <c r="BJ106" s="22">
        <v>4.9422397032453809</v>
      </c>
      <c r="BK106" s="25">
        <v>20.175484546526313</v>
      </c>
      <c r="BL106" s="25">
        <v>20.175484546526313</v>
      </c>
      <c r="BM106" s="25">
        <v>20.175484546526313</v>
      </c>
      <c r="BN106" s="25">
        <v>9.3195629016502171</v>
      </c>
      <c r="BO106" s="25">
        <v>20.192985437526314</v>
      </c>
      <c r="BP106" s="25">
        <v>20.192985437526314</v>
      </c>
      <c r="BQ106" s="25">
        <v>20.192985437526314</v>
      </c>
      <c r="BR106" s="25">
        <v>9.1129163055202653</v>
      </c>
      <c r="BS106" s="25">
        <v>20.228662295526316</v>
      </c>
      <c r="BT106" s="25">
        <v>20.228662295526316</v>
      </c>
      <c r="BU106" s="25">
        <v>20.228662295526316</v>
      </c>
      <c r="BV106" s="25">
        <v>8.9549930912651234</v>
      </c>
      <c r="BW106" s="25">
        <v>20.268431921526314</v>
      </c>
      <c r="BX106" s="25">
        <v>20.268431921526314</v>
      </c>
      <c r="BY106" s="25">
        <v>20.268431921526314</v>
      </c>
      <c r="BZ106" s="25">
        <v>8.7692823055814468</v>
      </c>
      <c r="CA106" s="25">
        <v>20.314935417526314</v>
      </c>
      <c r="CB106" s="25">
        <v>20.314935417526314</v>
      </c>
      <c r="CC106" s="25">
        <v>20.314935417526314</v>
      </c>
      <c r="CD106" s="25">
        <v>8.649416156547078</v>
      </c>
      <c r="CE106" s="25">
        <v>20.367047363526314</v>
      </c>
      <c r="CF106" s="25">
        <v>20.367047363526314</v>
      </c>
      <c r="CG106" s="25">
        <v>20.367047363526314</v>
      </c>
      <c r="CH106" s="25">
        <v>8.4036256682574599</v>
      </c>
      <c r="CI106" s="25">
        <v>20.425077413526314</v>
      </c>
      <c r="CJ106" s="25">
        <v>20.425077413526314</v>
      </c>
      <c r="CK106" s="25">
        <v>20.425077413526314</v>
      </c>
      <c r="CL106" s="25">
        <v>8.1836419957372382</v>
      </c>
      <c r="CM106" s="25">
        <v>20.486484491526316</v>
      </c>
      <c r="CN106" s="25">
        <v>20.486484491526316</v>
      </c>
      <c r="CO106" s="25">
        <v>20.486484491526316</v>
      </c>
      <c r="CP106" s="25">
        <v>8.0467094518495692</v>
      </c>
      <c r="CQ106" s="25">
        <v>20.551607957526315</v>
      </c>
      <c r="CR106" s="25">
        <v>20.551607957526315</v>
      </c>
      <c r="CS106" s="25">
        <v>20.551607957526315</v>
      </c>
      <c r="CT106" s="25">
        <v>7.771023024209704</v>
      </c>
      <c r="CU106" s="25">
        <v>20.619286343526316</v>
      </c>
      <c r="CV106" s="25">
        <v>20.619286343526316</v>
      </c>
      <c r="CW106" s="25">
        <v>20.619286343526316</v>
      </c>
      <c r="CX106" s="25">
        <v>7.4735820221556715</v>
      </c>
      <c r="CY106" s="25">
        <v>20.805773157526314</v>
      </c>
      <c r="CZ106" s="25">
        <v>20.805773157526314</v>
      </c>
      <c r="DA106" s="25">
        <v>20.805773157526314</v>
      </c>
      <c r="DB106" s="25">
        <v>6.8461664096025601</v>
      </c>
      <c r="DC106" s="25">
        <v>20.985974285526314</v>
      </c>
      <c r="DD106" s="25">
        <v>20.985974285526314</v>
      </c>
      <c r="DE106" s="25">
        <v>20.985974285526314</v>
      </c>
      <c r="DF106" s="25">
        <v>6.2988335943869149</v>
      </c>
      <c r="DG106" s="25">
        <v>21.142254399526315</v>
      </c>
      <c r="DH106" s="25">
        <v>21.142254399526315</v>
      </c>
      <c r="DI106" s="25">
        <v>21.142254399526315</v>
      </c>
      <c r="DJ106" s="25">
        <v>5.9522319568549396</v>
      </c>
      <c r="DK106" s="25">
        <v>21.260650212526315</v>
      </c>
      <c r="DL106" s="25">
        <v>21.260650212526315</v>
      </c>
      <c r="DM106" s="25">
        <v>20.809757965932533</v>
      </c>
      <c r="DN106" s="25">
        <v>5.7461921962687672</v>
      </c>
      <c r="DO106" s="27">
        <v>20.216147454526315</v>
      </c>
      <c r="DP106" s="27">
        <v>20.216147454526315</v>
      </c>
      <c r="DQ106" s="27">
        <v>20.216147454526315</v>
      </c>
      <c r="DR106" s="27">
        <v>9.2051659797886423</v>
      </c>
      <c r="DS106" s="27">
        <v>20.263192141526314</v>
      </c>
      <c r="DT106" s="27">
        <v>20.263192141526314</v>
      </c>
      <c r="DU106" s="27">
        <v>20.263192141526314</v>
      </c>
      <c r="DV106" s="27">
        <v>8.9057913072359813</v>
      </c>
      <c r="DW106" s="27">
        <v>20.281150799526316</v>
      </c>
      <c r="DX106" s="27">
        <v>20.281150799526316</v>
      </c>
      <c r="DY106" s="27">
        <v>20.281150799526316</v>
      </c>
      <c r="DZ106" s="27">
        <v>8.7808793889765475</v>
      </c>
      <c r="EA106" s="27">
        <v>20.316667958526317</v>
      </c>
      <c r="EB106" s="27">
        <v>20.316667958526317</v>
      </c>
      <c r="EC106" s="27">
        <v>20.316667958526317</v>
      </c>
      <c r="ED106" s="27">
        <v>8.5600960512574851</v>
      </c>
      <c r="EE106" s="27">
        <v>20.363263554526316</v>
      </c>
      <c r="EF106" s="27">
        <v>20.363263554526316</v>
      </c>
      <c r="EG106" s="27">
        <v>20.363263554526316</v>
      </c>
      <c r="EH106" s="27">
        <v>8.397877432074889</v>
      </c>
      <c r="EI106" s="27">
        <v>20.422705374526316</v>
      </c>
      <c r="EJ106" s="27">
        <v>20.422705374526316</v>
      </c>
      <c r="EK106" s="27">
        <v>20.422705374526316</v>
      </c>
      <c r="EL106" s="27">
        <v>8.1016505866871693</v>
      </c>
      <c r="EM106" s="27">
        <v>20.489002612526313</v>
      </c>
      <c r="EN106" s="27">
        <v>20.489002612526313</v>
      </c>
      <c r="EO106" s="27">
        <v>20.489002612526313</v>
      </c>
      <c r="EP106" s="27">
        <v>7.8314998867345214</v>
      </c>
      <c r="EQ106" s="27">
        <v>20.559658258526316</v>
      </c>
      <c r="ER106" s="27">
        <v>20.559658258526316</v>
      </c>
      <c r="ES106" s="27">
        <v>20.559658258526316</v>
      </c>
      <c r="ET106" s="27">
        <v>7.6478404454630731</v>
      </c>
      <c r="EU106" s="27">
        <v>20.630473799526314</v>
      </c>
      <c r="EV106" s="27">
        <v>20.630473799526314</v>
      </c>
      <c r="EW106" s="27">
        <v>20.630473799526314</v>
      </c>
      <c r="EX106" s="27">
        <v>7.360882806270423</v>
      </c>
      <c r="EY106" s="27">
        <v>20.713589037526315</v>
      </c>
      <c r="EZ106" s="27">
        <v>20.713589037526315</v>
      </c>
      <c r="FA106" s="27">
        <v>20.713589037526315</v>
      </c>
      <c r="FB106" s="27">
        <v>6.9714810163604426</v>
      </c>
      <c r="FC106" s="27">
        <v>21.078235119526315</v>
      </c>
      <c r="FD106" s="27">
        <v>21.078235119526315</v>
      </c>
      <c r="FE106" s="27">
        <v>21.025508809433564</v>
      </c>
      <c r="FF106" s="27">
        <v>5.8560599645417657</v>
      </c>
      <c r="FG106" s="27">
        <v>21.360833011526314</v>
      </c>
      <c r="FH106" s="27">
        <v>21.360833011526314</v>
      </c>
      <c r="FI106" s="27">
        <v>20.962837715851798</v>
      </c>
      <c r="FJ106" s="27">
        <v>5.2526738167619076</v>
      </c>
      <c r="FK106" s="27">
        <v>21.558170525526315</v>
      </c>
      <c r="FL106" s="27">
        <v>21.558170525526315</v>
      </c>
      <c r="FM106" s="27">
        <v>20.887891893888028</v>
      </c>
      <c r="FN106" s="27">
        <v>5.1451359846298956</v>
      </c>
      <c r="FO106" s="27">
        <v>21.685655503526316</v>
      </c>
      <c r="FP106" s="27">
        <v>21.685655503526316</v>
      </c>
      <c r="FQ106" s="27">
        <v>20.686567548139255</v>
      </c>
      <c r="FR106" s="27">
        <v>5.3761828929578019</v>
      </c>
      <c r="FS106" s="28">
        <v>20.212085681526315</v>
      </c>
      <c r="FT106" s="28">
        <v>20.212085681526315</v>
      </c>
      <c r="FU106" s="28">
        <v>20.212085681526315</v>
      </c>
      <c r="FV106" s="28">
        <v>9.2138426117582473</v>
      </c>
      <c r="FW106" s="28">
        <v>20.259157932526314</v>
      </c>
      <c r="FX106" s="28">
        <v>20.259157932526314</v>
      </c>
      <c r="FY106" s="28">
        <v>20.259157932526314</v>
      </c>
      <c r="FZ106" s="28">
        <v>8.9004551770607883</v>
      </c>
      <c r="GA106" s="28">
        <v>20.281153372526315</v>
      </c>
      <c r="GB106" s="28">
        <v>20.281153372526315</v>
      </c>
      <c r="GC106" s="28">
        <v>20.281153372526315</v>
      </c>
      <c r="GD106" s="28">
        <v>8.7635500783740987</v>
      </c>
      <c r="GE106" s="28">
        <v>20.323996656526315</v>
      </c>
      <c r="GF106" s="28">
        <v>20.323996656526315</v>
      </c>
      <c r="GG106" s="28">
        <v>20.323996656526315</v>
      </c>
      <c r="GH106" s="28">
        <v>8.5414210406213193</v>
      </c>
      <c r="GI106" s="28">
        <v>20.387617333526315</v>
      </c>
      <c r="GJ106" s="28">
        <v>20.387617333526315</v>
      </c>
      <c r="GK106" s="28">
        <v>20.387617333526315</v>
      </c>
      <c r="GL106" s="28">
        <v>8.3691550614920978</v>
      </c>
      <c r="GM106" s="28">
        <v>20.476206948526315</v>
      </c>
      <c r="GN106" s="28">
        <v>20.476206948526315</v>
      </c>
      <c r="GO106" s="28">
        <v>20.476206948526315</v>
      </c>
      <c r="GP106" s="28">
        <v>8.0449137985339068</v>
      </c>
      <c r="GQ106" s="28">
        <v>20.586150974526316</v>
      </c>
      <c r="GR106" s="28">
        <v>20.586150974526316</v>
      </c>
      <c r="GS106" s="28">
        <v>20.586150974526316</v>
      </c>
      <c r="GT106" s="28">
        <v>7.7207720453248552</v>
      </c>
      <c r="GU106" s="28">
        <v>20.712421577526314</v>
      </c>
      <c r="GV106" s="28">
        <v>20.712421577526314</v>
      </c>
      <c r="GW106" s="28">
        <v>20.712421577526314</v>
      </c>
      <c r="GX106" s="28">
        <v>7.4726317232610722</v>
      </c>
      <c r="GY106" s="28">
        <v>20.845701848526314</v>
      </c>
      <c r="GZ106" s="28">
        <v>20.845701848526314</v>
      </c>
      <c r="HA106" s="28">
        <v>20.845701848526314</v>
      </c>
      <c r="HB106" s="28">
        <v>7.1538639270577722</v>
      </c>
      <c r="HC106" s="28">
        <v>20.994830674526316</v>
      </c>
      <c r="HD106" s="28">
        <v>20.994830674526316</v>
      </c>
      <c r="HE106" s="28">
        <v>20.910240471648105</v>
      </c>
      <c r="HF106" s="28">
        <v>6.8010981830974693</v>
      </c>
      <c r="HG106" s="28">
        <v>21.612734375526315</v>
      </c>
      <c r="HH106" s="28">
        <v>21.612734375526315</v>
      </c>
      <c r="HI106" s="28">
        <v>20.542818543913636</v>
      </c>
      <c r="HJ106" s="28">
        <v>5.6614193427852335</v>
      </c>
      <c r="HK106" s="28">
        <v>22.241570540526315</v>
      </c>
      <c r="HL106" s="28">
        <v>22.241570540526315</v>
      </c>
      <c r="HM106" s="28">
        <v>20.011602130665892</v>
      </c>
      <c r="HN106" s="28">
        <v>3.712197873275807</v>
      </c>
      <c r="HO106" s="28">
        <v>22.578087063526315</v>
      </c>
      <c r="HP106" s="28">
        <v>22.578087063526315</v>
      </c>
      <c r="HQ106" s="28">
        <v>19.635195480440483</v>
      </c>
      <c r="HR106" s="28">
        <v>2.5868207750519403</v>
      </c>
      <c r="HS106" s="28">
        <v>22.730390922526315</v>
      </c>
      <c r="HT106" s="28">
        <v>22.730390922526315</v>
      </c>
      <c r="HU106" s="28">
        <v>19.256349582927012</v>
      </c>
      <c r="HV106" s="28">
        <v>1.4875689117230948</v>
      </c>
      <c r="HW106" s="29">
        <v>20.210332289526313</v>
      </c>
      <c r="HX106" s="29">
        <v>20.210332289526313</v>
      </c>
      <c r="HY106" s="29">
        <v>20.210332289526313</v>
      </c>
      <c r="HZ106" s="29">
        <v>9.2047281202009916</v>
      </c>
      <c r="IA106" s="29">
        <v>20.260589990526316</v>
      </c>
      <c r="IB106" s="29">
        <v>20.260589990526316</v>
      </c>
      <c r="IC106" s="29">
        <v>20.260589990526316</v>
      </c>
      <c r="ID106" s="29">
        <v>8.8691708215062786</v>
      </c>
      <c r="IE106" s="29">
        <v>20.284248194526313</v>
      </c>
      <c r="IF106" s="29">
        <v>20.284248194526313</v>
      </c>
      <c r="IG106" s="29">
        <v>20.284248194526313</v>
      </c>
      <c r="IH106" s="29">
        <v>8.7335881964493396</v>
      </c>
      <c r="II106" s="29">
        <v>20.330824568526314</v>
      </c>
      <c r="IJ106" s="29">
        <v>20.330824568526314</v>
      </c>
      <c r="IK106" s="29">
        <v>20.330824568526314</v>
      </c>
      <c r="IL106" s="29">
        <v>8.5192510680527427</v>
      </c>
      <c r="IM106" s="29">
        <v>20.393347534526313</v>
      </c>
      <c r="IN106" s="29">
        <v>20.393347534526313</v>
      </c>
      <c r="IO106" s="29">
        <v>20.393347534526313</v>
      </c>
      <c r="IP106" s="29">
        <v>8.3625414972597927</v>
      </c>
      <c r="IQ106" s="29">
        <v>20.479447145526315</v>
      </c>
      <c r="IR106" s="29">
        <v>20.479447145526315</v>
      </c>
      <c r="IS106" s="29">
        <v>20.479447145526315</v>
      </c>
      <c r="IT106" s="29">
        <v>8.0748850573449662</v>
      </c>
      <c r="IU106" s="29">
        <v>20.588719213526314</v>
      </c>
      <c r="IV106" s="29">
        <v>20.588719213526314</v>
      </c>
      <c r="IW106" s="29">
        <v>20.588719213526314</v>
      </c>
      <c r="IX106" s="29">
        <v>7.8038627219508001</v>
      </c>
      <c r="IY106" s="29">
        <v>20.711166983526315</v>
      </c>
      <c r="IZ106" s="29">
        <v>20.711166983526315</v>
      </c>
      <c r="JA106" s="29">
        <v>20.711166983526315</v>
      </c>
      <c r="JB106" s="29">
        <v>7.6300265487516974</v>
      </c>
      <c r="JC106" s="29">
        <v>20.839169662526317</v>
      </c>
      <c r="JD106" s="29">
        <v>20.839169662526317</v>
      </c>
      <c r="JE106" s="29">
        <v>20.839169662526317</v>
      </c>
      <c r="JF106" s="29">
        <v>7.3984600865396235</v>
      </c>
      <c r="JG106" s="29">
        <v>21.007945268526313</v>
      </c>
      <c r="JH106" s="29">
        <v>21.007945268526313</v>
      </c>
      <c r="JI106" s="29">
        <v>20.887177125628344</v>
      </c>
      <c r="JJ106" s="29">
        <v>6.8770187040518103</v>
      </c>
      <c r="JK106" s="29">
        <v>21.700772981526313</v>
      </c>
      <c r="JL106" s="29">
        <v>21.700772981526313</v>
      </c>
      <c r="JM106" s="29">
        <v>20.344769422359391</v>
      </c>
      <c r="JN106" s="29">
        <v>4.7698511657413771</v>
      </c>
      <c r="JO106" s="29">
        <v>22.169430526526316</v>
      </c>
      <c r="JP106" s="29">
        <v>22.169430526526316</v>
      </c>
      <c r="JQ106" s="29">
        <v>20.069262306428939</v>
      </c>
      <c r="JR106" s="29">
        <v>3.2823332033772896</v>
      </c>
      <c r="JS106" s="29">
        <v>22.307665447526315</v>
      </c>
      <c r="JT106" s="29">
        <v>22.307665447526315</v>
      </c>
      <c r="JU106" s="29">
        <v>19.792536770828836</v>
      </c>
      <c r="JV106" s="29">
        <v>2.586776304628458</v>
      </c>
      <c r="JW106" s="29">
        <v>22.269633767526315</v>
      </c>
      <c r="JX106" s="29">
        <v>22.269633767526315</v>
      </c>
      <c r="JY106" s="29">
        <v>19.570968669348879</v>
      </c>
      <c r="JZ106" s="29">
        <v>2.8082077929695277</v>
      </c>
    </row>
    <row r="107" spans="1:286" ht="15" thickBot="1" x14ac:dyDescent="0.4">
      <c r="A107" s="2"/>
      <c r="B107" s="74" t="s">
        <v>583</v>
      </c>
      <c r="C107" s="74" t="s">
        <v>539</v>
      </c>
      <c r="D107" s="74" t="s">
        <v>867</v>
      </c>
      <c r="E107" s="87">
        <v>369848</v>
      </c>
      <c r="F107" s="84">
        <v>404515</v>
      </c>
      <c r="G107" s="22">
        <v>26.383659335684207</v>
      </c>
      <c r="H107" s="22">
        <v>15.566537339823451</v>
      </c>
      <c r="I107" s="22">
        <v>11.187976885362927</v>
      </c>
      <c r="J107" s="22">
        <v>23.360122963352893</v>
      </c>
      <c r="K107" s="22">
        <v>26.41537657668421</v>
      </c>
      <c r="L107" s="22">
        <v>15.311191224133291</v>
      </c>
      <c r="M107" s="22">
        <v>11.004454604347982</v>
      </c>
      <c r="N107" s="22">
        <v>23.052202936661278</v>
      </c>
      <c r="O107" s="22">
        <v>26.41135241468421</v>
      </c>
      <c r="P107" s="22">
        <v>15.119107837117832</v>
      </c>
      <c r="Q107" s="22">
        <v>10.866400492050742</v>
      </c>
      <c r="R107" s="22">
        <v>22.964871758604346</v>
      </c>
      <c r="S107" s="22">
        <v>26.41218352668421</v>
      </c>
      <c r="T107" s="22">
        <v>15.014793591265923</v>
      </c>
      <c r="U107" s="22">
        <v>10.791427789648933</v>
      </c>
      <c r="V107" s="22">
        <v>22.951861921772441</v>
      </c>
      <c r="W107" s="22">
        <v>26.41747608168421</v>
      </c>
      <c r="X107" s="22">
        <v>14.882600206963907</v>
      </c>
      <c r="Y107" s="22">
        <v>10.696417801513343</v>
      </c>
      <c r="Z107" s="22">
        <v>22.938687091801896</v>
      </c>
      <c r="AA107" s="22">
        <v>26.428541963684211</v>
      </c>
      <c r="AB107" s="22">
        <v>14.651241762856568</v>
      </c>
      <c r="AC107" s="22">
        <v>10.530135932373149</v>
      </c>
      <c r="AD107" s="22">
        <v>22.921471092457431</v>
      </c>
      <c r="AE107" s="22">
        <v>26.440206400684207</v>
      </c>
      <c r="AF107" s="22">
        <v>14.519002874966322</v>
      </c>
      <c r="AG107" s="22">
        <v>10.435093239912751</v>
      </c>
      <c r="AH107" s="22">
        <v>22.871728641032753</v>
      </c>
      <c r="AI107" s="22">
        <v>26.451956514684209</v>
      </c>
      <c r="AJ107" s="22">
        <v>14.343360844457987</v>
      </c>
      <c r="AK107" s="22">
        <v>10.308855854261269</v>
      </c>
      <c r="AL107" s="22">
        <v>22.859239981451296</v>
      </c>
      <c r="AM107" s="22">
        <v>26.46371181568421</v>
      </c>
      <c r="AN107" s="22">
        <v>14.262093255983844</v>
      </c>
      <c r="AO107" s="22">
        <v>10.250447238296827</v>
      </c>
      <c r="AP107" s="22">
        <v>22.849903011189252</v>
      </c>
      <c r="AQ107" s="22">
        <v>26.475679284684208</v>
      </c>
      <c r="AR107" s="22">
        <v>14.455951282941129</v>
      </c>
      <c r="AS107" s="22">
        <v>10.389776819262249</v>
      </c>
      <c r="AT107" s="22">
        <v>22.820135755558471</v>
      </c>
      <c r="AU107" s="22">
        <v>26.621765679684209</v>
      </c>
      <c r="AV107" s="22">
        <v>14.855527392097637</v>
      </c>
      <c r="AW107" s="22">
        <v>10.676960036415469</v>
      </c>
      <c r="AX107" s="22">
        <v>22.662883189399462</v>
      </c>
      <c r="AY107" s="22">
        <v>26.872358785684209</v>
      </c>
      <c r="AZ107" s="22">
        <v>14.301381054080426</v>
      </c>
      <c r="BA107" s="22">
        <v>10.278684152350724</v>
      </c>
      <c r="BB107" s="22">
        <v>22.394771425213182</v>
      </c>
      <c r="BC107" s="22">
        <v>26.997245885684208</v>
      </c>
      <c r="BD107" s="22">
        <v>14.896389614347733</v>
      </c>
      <c r="BE107" s="22">
        <v>10.706328520108313</v>
      </c>
      <c r="BF107" s="22">
        <v>22.201444028332695</v>
      </c>
      <c r="BG107" s="22">
        <v>27.13695598068421</v>
      </c>
      <c r="BH107" s="22">
        <v>14.602370909074159</v>
      </c>
      <c r="BI107" s="22">
        <v>10.495011487511109</v>
      </c>
      <c r="BJ107" s="22">
        <v>21.964134578680831</v>
      </c>
      <c r="BK107" s="25">
        <v>26.348761592684209</v>
      </c>
      <c r="BL107" s="25">
        <v>15.731493381032822</v>
      </c>
      <c r="BM107" s="25">
        <v>11.306534040102155</v>
      </c>
      <c r="BN107" s="25">
        <v>23.588421869099932</v>
      </c>
      <c r="BO107" s="25">
        <v>26.35085801468421</v>
      </c>
      <c r="BP107" s="25">
        <v>15.567015792772798</v>
      </c>
      <c r="BQ107" s="25">
        <v>11.188320758918181</v>
      </c>
      <c r="BR107" s="25">
        <v>23.489544806099754</v>
      </c>
      <c r="BS107" s="25">
        <v>26.356129512684209</v>
      </c>
      <c r="BT107" s="25">
        <v>15.403647824469729</v>
      </c>
      <c r="BU107" s="25">
        <v>11.070904983445267</v>
      </c>
      <c r="BV107" s="25">
        <v>23.421644404089605</v>
      </c>
      <c r="BW107" s="25">
        <v>26.365023227684208</v>
      </c>
      <c r="BX107" s="25">
        <v>15.240716814352309</v>
      </c>
      <c r="BY107" s="25">
        <v>10.953803258423921</v>
      </c>
      <c r="BZ107" s="25">
        <v>23.385631155836638</v>
      </c>
      <c r="CA107" s="25">
        <v>26.375080152684209</v>
      </c>
      <c r="CB107" s="25">
        <v>15.075780510652564</v>
      </c>
      <c r="CC107" s="25">
        <v>10.835260289421484</v>
      </c>
      <c r="CD107" s="25">
        <v>23.356742689597869</v>
      </c>
      <c r="CE107" s="25">
        <v>26.38616475868421</v>
      </c>
      <c r="CF107" s="25">
        <v>14.908004885298254</v>
      </c>
      <c r="CG107" s="25">
        <v>10.714676644040745</v>
      </c>
      <c r="CH107" s="25">
        <v>23.333774436702306</v>
      </c>
      <c r="CI107" s="25">
        <v>26.398434639684208</v>
      </c>
      <c r="CJ107" s="25">
        <v>14.891755842725988</v>
      </c>
      <c r="CK107" s="25">
        <v>10.702998137206555</v>
      </c>
      <c r="CL107" s="25">
        <v>23.279636626233358</v>
      </c>
      <c r="CM107" s="25">
        <v>26.410889279684209</v>
      </c>
      <c r="CN107" s="25">
        <v>14.869565256691393</v>
      </c>
      <c r="CO107" s="25">
        <v>10.687049326099247</v>
      </c>
      <c r="CP107" s="25">
        <v>23.257141998180035</v>
      </c>
      <c r="CQ107" s="25">
        <v>26.423477178684209</v>
      </c>
      <c r="CR107" s="25">
        <v>14.835018363456387</v>
      </c>
      <c r="CS107" s="25">
        <v>10.662219793715987</v>
      </c>
      <c r="CT107" s="25">
        <v>23.235711445395584</v>
      </c>
      <c r="CU107" s="25">
        <v>26.435658196684209</v>
      </c>
      <c r="CV107" s="25">
        <v>14.784619497535667</v>
      </c>
      <c r="CW107" s="25">
        <v>10.625997136444161</v>
      </c>
      <c r="CX107" s="25">
        <v>23.195208739241643</v>
      </c>
      <c r="CY107" s="25">
        <v>26.542472632684209</v>
      </c>
      <c r="CZ107" s="25">
        <v>14.368711455173045</v>
      </c>
      <c r="DA107" s="25">
        <v>10.327075837326118</v>
      </c>
      <c r="DB107" s="25">
        <v>23.069549513890141</v>
      </c>
      <c r="DC107" s="25">
        <v>26.691236831684208</v>
      </c>
      <c r="DD107" s="25">
        <v>14.779981576212325</v>
      </c>
      <c r="DE107" s="25">
        <v>10.622663771070158</v>
      </c>
      <c r="DF107" s="25">
        <v>22.890663695560129</v>
      </c>
      <c r="DG107" s="25">
        <v>26.846029247684207</v>
      </c>
      <c r="DH107" s="25">
        <v>15.033156236848557</v>
      </c>
      <c r="DI107" s="25">
        <v>10.804625384582717</v>
      </c>
      <c r="DJ107" s="25">
        <v>22.727952707673985</v>
      </c>
      <c r="DK107" s="25">
        <v>26.941165891684207</v>
      </c>
      <c r="DL107" s="25">
        <v>14.974123367275851</v>
      </c>
      <c r="DM107" s="25">
        <v>10.762197298885942</v>
      </c>
      <c r="DN107" s="25">
        <v>22.609011926393741</v>
      </c>
      <c r="DO107" s="27">
        <v>26.383762583684209</v>
      </c>
      <c r="DP107" s="27">
        <v>15.732046311622096</v>
      </c>
      <c r="DQ107" s="27">
        <v>11.306931442203659</v>
      </c>
      <c r="DR107" s="27">
        <v>23.360453719448152</v>
      </c>
      <c r="DS107" s="27">
        <v>26.415686193684209</v>
      </c>
      <c r="DT107" s="27">
        <v>15.558004164348338</v>
      </c>
      <c r="DU107" s="27">
        <v>11.181843924133966</v>
      </c>
      <c r="DV107" s="27">
        <v>23.05269514528883</v>
      </c>
      <c r="DW107" s="27">
        <v>26.412095344684207</v>
      </c>
      <c r="DX107" s="27">
        <v>15.312824684946722</v>
      </c>
      <c r="DY107" s="27">
        <v>11.00562860479682</v>
      </c>
      <c r="DZ107" s="27">
        <v>22.965492459764878</v>
      </c>
      <c r="EA107" s="27">
        <v>26.41341314968421</v>
      </c>
      <c r="EB107" s="27">
        <v>15.00739921925876</v>
      </c>
      <c r="EC107" s="27">
        <v>10.786113308894997</v>
      </c>
      <c r="ED107" s="27">
        <v>22.952568038307955</v>
      </c>
      <c r="EE107" s="27">
        <v>26.419273776684207</v>
      </c>
      <c r="EF107" s="27">
        <v>14.65370697853381</v>
      </c>
      <c r="EG107" s="27">
        <v>10.531907731419549</v>
      </c>
      <c r="EH107" s="27">
        <v>22.939475142491549</v>
      </c>
      <c r="EI107" s="27">
        <v>26.430860242684208</v>
      </c>
      <c r="EJ107" s="27">
        <v>14.556901462107898</v>
      </c>
      <c r="EK107" s="27">
        <v>10.462331700700245</v>
      </c>
      <c r="EL107" s="27">
        <v>22.923440812610092</v>
      </c>
      <c r="EM107" s="27">
        <v>26.44302926368421</v>
      </c>
      <c r="EN107" s="27">
        <v>14.672246018192476</v>
      </c>
      <c r="EO107" s="27">
        <v>10.545232104248909</v>
      </c>
      <c r="EP107" s="27">
        <v>22.874013309453872</v>
      </c>
      <c r="EQ107" s="27">
        <v>26.455261842684209</v>
      </c>
      <c r="ER107" s="27">
        <v>14.750793526856755</v>
      </c>
      <c r="ES107" s="27">
        <v>10.60168574529666</v>
      </c>
      <c r="ET107" s="27">
        <v>22.861760267520239</v>
      </c>
      <c r="EU107" s="27">
        <v>26.467352341684208</v>
      </c>
      <c r="EV107" s="27">
        <v>14.844010900545815</v>
      </c>
      <c r="EW107" s="27">
        <v>10.668682907181813</v>
      </c>
      <c r="EX107" s="27">
        <v>22.852992215625907</v>
      </c>
      <c r="EY107" s="27">
        <v>26.478948021684207</v>
      </c>
      <c r="EZ107" s="27">
        <v>14.910173061541803</v>
      </c>
      <c r="FA107" s="27">
        <v>10.716234954997553</v>
      </c>
      <c r="FB107" s="27">
        <v>22.824919361678155</v>
      </c>
      <c r="FC107" s="27">
        <v>26.58855693568421</v>
      </c>
      <c r="FD107" s="27">
        <v>15.089262904307956</v>
      </c>
      <c r="FE107" s="27">
        <v>10.844950351204846</v>
      </c>
      <c r="FF107" s="27">
        <v>22.706117372444744</v>
      </c>
      <c r="FG107" s="27">
        <v>26.73237274868421</v>
      </c>
      <c r="FH107" s="27">
        <v>14.818136021820274</v>
      </c>
      <c r="FI107" s="27">
        <v>10.650086122375193</v>
      </c>
      <c r="FJ107" s="27">
        <v>22.569096683909635</v>
      </c>
      <c r="FK107" s="27">
        <v>26.84213385668421</v>
      </c>
      <c r="FL107" s="27">
        <v>15.114776974339907</v>
      </c>
      <c r="FM107" s="27">
        <v>10.863287815699197</v>
      </c>
      <c r="FN107" s="27">
        <v>22.439579489688718</v>
      </c>
      <c r="FO107" s="27">
        <v>26.906317683684208</v>
      </c>
      <c r="FP107" s="27">
        <v>15.017126549113899</v>
      </c>
      <c r="FQ107" s="27">
        <v>10.79310453238933</v>
      </c>
      <c r="FR107" s="27">
        <v>22.326238689498517</v>
      </c>
      <c r="FS107" s="28">
        <v>26.380831472684207</v>
      </c>
      <c r="FT107" s="28">
        <v>15.560967700621424</v>
      </c>
      <c r="FU107" s="28">
        <v>11.183973876004341</v>
      </c>
      <c r="FV107" s="28">
        <v>23.368695703535554</v>
      </c>
      <c r="FW107" s="28">
        <v>26.409701642684208</v>
      </c>
      <c r="FX107" s="28">
        <v>15.322627185932728</v>
      </c>
      <c r="FY107" s="28">
        <v>11.012673855262999</v>
      </c>
      <c r="FZ107" s="28">
        <v>23.069510906519209</v>
      </c>
      <c r="GA107" s="28">
        <v>26.405238655684208</v>
      </c>
      <c r="GB107" s="28">
        <v>15.130028698298254</v>
      </c>
      <c r="GC107" s="28">
        <v>10.874249530008736</v>
      </c>
      <c r="GD107" s="28">
        <v>22.990589797255662</v>
      </c>
      <c r="GE107" s="28">
        <v>26.405367486684209</v>
      </c>
      <c r="GF107" s="28">
        <v>15.039538442557241</v>
      </c>
      <c r="GG107" s="28">
        <v>10.809212401488764</v>
      </c>
      <c r="GH107" s="28">
        <v>22.986247694732647</v>
      </c>
      <c r="GI107" s="28">
        <v>26.410471147684209</v>
      </c>
      <c r="GJ107" s="28">
        <v>14.836202928238869</v>
      </c>
      <c r="GK107" s="28">
        <v>10.663071163748789</v>
      </c>
      <c r="GL107" s="28">
        <v>22.981951236745431</v>
      </c>
      <c r="GM107" s="28">
        <v>26.42697970068421</v>
      </c>
      <c r="GN107" s="28">
        <v>14.526021348418281</v>
      </c>
      <c r="GO107" s="28">
        <v>10.440137554973761</v>
      </c>
      <c r="GP107" s="28">
        <v>22.970587328664713</v>
      </c>
      <c r="GQ107" s="28">
        <v>26.449626262684209</v>
      </c>
      <c r="GR107" s="28">
        <v>14.260997529578736</v>
      </c>
      <c r="GS107" s="28">
        <v>10.249659718155039</v>
      </c>
      <c r="GT107" s="28">
        <v>22.922313063095409</v>
      </c>
      <c r="GU107" s="28">
        <v>26.477477411684209</v>
      </c>
      <c r="GV107" s="28">
        <v>14.417813815555546</v>
      </c>
      <c r="GW107" s="28">
        <v>10.362366670539922</v>
      </c>
      <c r="GX107" s="28">
        <v>22.905470603059364</v>
      </c>
      <c r="GY107" s="28">
        <v>26.51005365668421</v>
      </c>
      <c r="GZ107" s="28">
        <v>14.615303028855319</v>
      </c>
      <c r="HA107" s="28">
        <v>10.504306056626374</v>
      </c>
      <c r="HB107" s="28">
        <v>22.888012428582584</v>
      </c>
      <c r="HC107" s="28">
        <v>26.541075557684209</v>
      </c>
      <c r="HD107" s="28">
        <v>14.751324175001068</v>
      </c>
      <c r="HE107" s="28">
        <v>10.602067132566239</v>
      </c>
      <c r="HF107" s="28">
        <v>22.84949451297722</v>
      </c>
      <c r="HG107" s="28">
        <v>26.78044125568421</v>
      </c>
      <c r="HH107" s="28">
        <v>14.877256265559627</v>
      </c>
      <c r="HI107" s="28">
        <v>10.692577005605902</v>
      </c>
      <c r="HJ107" s="28">
        <v>22.506831669326996</v>
      </c>
      <c r="HK107" s="28">
        <v>27.051470728684208</v>
      </c>
      <c r="HL107" s="28">
        <v>14.793291224373919</v>
      </c>
      <c r="HM107" s="28">
        <v>10.632229677265833</v>
      </c>
      <c r="HN107" s="28">
        <v>22.069442889838268</v>
      </c>
      <c r="HO107" s="28">
        <v>27.197431911684209</v>
      </c>
      <c r="HP107" s="28">
        <v>14.461062245973565</v>
      </c>
      <c r="HQ107" s="28">
        <v>10.393450169026588</v>
      </c>
      <c r="HR107" s="28">
        <v>21.836316530929789</v>
      </c>
      <c r="HS107" s="28">
        <v>27.221831689684208</v>
      </c>
      <c r="HT107" s="28">
        <v>14.220643127373531</v>
      </c>
      <c r="HU107" s="28">
        <v>10.220656214727242</v>
      </c>
      <c r="HV107" s="28">
        <v>21.799871491846904</v>
      </c>
      <c r="HW107" s="29">
        <v>26.38789955168421</v>
      </c>
      <c r="HX107" s="29">
        <v>15.558505661466551</v>
      </c>
      <c r="HY107" s="29">
        <v>11.182204359987114</v>
      </c>
      <c r="HZ107" s="29">
        <v>23.361809101370284</v>
      </c>
      <c r="IA107" s="29">
        <v>26.420452742684208</v>
      </c>
      <c r="IB107" s="29">
        <v>15.249011226571035</v>
      </c>
      <c r="IC107" s="29">
        <v>10.959764615799358</v>
      </c>
      <c r="ID107" s="29">
        <v>23.055756785686274</v>
      </c>
      <c r="IE107" s="29">
        <v>26.41698877368421</v>
      </c>
      <c r="IF107" s="29">
        <v>15.199776495339242</v>
      </c>
      <c r="IG107" s="29">
        <v>10.924378645049835</v>
      </c>
      <c r="IH107" s="29">
        <v>22.973995597495655</v>
      </c>
      <c r="II107" s="29">
        <v>26.421464261684207</v>
      </c>
      <c r="IJ107" s="29">
        <v>14.902884695528712</v>
      </c>
      <c r="IK107" s="29">
        <v>10.710996662838774</v>
      </c>
      <c r="IL107" s="29">
        <v>22.967109270809033</v>
      </c>
      <c r="IM107" s="29">
        <v>26.43166746768421</v>
      </c>
      <c r="IN107" s="29">
        <v>14.466002446605424</v>
      </c>
      <c r="IO107" s="29">
        <v>10.397000788491388</v>
      </c>
      <c r="IP107" s="29">
        <v>22.959663124123651</v>
      </c>
      <c r="IQ107" s="29">
        <v>26.45971810568421</v>
      </c>
      <c r="IR107" s="29">
        <v>14.62223944695571</v>
      </c>
      <c r="IS107" s="29">
        <v>10.509291396890575</v>
      </c>
      <c r="IT107" s="29">
        <v>22.940491305109347</v>
      </c>
      <c r="IU107" s="29">
        <v>26.500649802684208</v>
      </c>
      <c r="IV107" s="29">
        <v>14.701160627961647</v>
      </c>
      <c r="IW107" s="29">
        <v>10.566013603607741</v>
      </c>
      <c r="IX107" s="29">
        <v>22.878454406835164</v>
      </c>
      <c r="IY107" s="29">
        <v>26.54747264968421</v>
      </c>
      <c r="IZ107" s="29">
        <v>14.827354431501872</v>
      </c>
      <c r="JA107" s="29">
        <v>10.656711574920358</v>
      </c>
      <c r="JB107" s="29">
        <v>22.839485562587505</v>
      </c>
      <c r="JC107" s="29">
        <v>26.586344975684209</v>
      </c>
      <c r="JD107" s="29">
        <v>14.887753888847389</v>
      </c>
      <c r="JE107" s="29">
        <v>10.700121854157047</v>
      </c>
      <c r="JF107" s="29">
        <v>22.798047330010569</v>
      </c>
      <c r="JG107" s="29">
        <v>26.632142157684207</v>
      </c>
      <c r="JH107" s="29">
        <v>14.925649160723397</v>
      </c>
      <c r="JI107" s="29">
        <v>10.727357932197902</v>
      </c>
      <c r="JJ107" s="29">
        <v>22.730927568957863</v>
      </c>
      <c r="JK107" s="29">
        <v>26.922658780684209</v>
      </c>
      <c r="JL107" s="29">
        <v>14.989761699463093</v>
      </c>
      <c r="JM107" s="29">
        <v>10.773436876141758</v>
      </c>
      <c r="JN107" s="29">
        <v>22.309692047317331</v>
      </c>
      <c r="JO107" s="29">
        <v>27.162603559684207</v>
      </c>
      <c r="JP107" s="29">
        <v>14.71133883931279</v>
      </c>
      <c r="JQ107" s="29">
        <v>10.573328884510937</v>
      </c>
      <c r="JR107" s="29">
        <v>21.920251159885055</v>
      </c>
      <c r="JS107" s="29">
        <v>27.239600495684208</v>
      </c>
      <c r="JT107" s="29">
        <v>14.593590475806414</v>
      </c>
      <c r="JU107" s="29">
        <v>10.48870081723817</v>
      </c>
      <c r="JV107" s="29">
        <v>21.808675479370084</v>
      </c>
      <c r="JW107" s="29">
        <v>27.207217718684209</v>
      </c>
      <c r="JX107" s="29">
        <v>14.472554943183413</v>
      </c>
      <c r="JY107" s="29">
        <v>10.401710196798167</v>
      </c>
      <c r="JZ107" s="29">
        <v>21.868102716731649</v>
      </c>
    </row>
    <row r="108" spans="1:286" ht="15" thickBot="1" x14ac:dyDescent="0.4">
      <c r="A108" s="2"/>
      <c r="B108" s="74" t="s">
        <v>476</v>
      </c>
      <c r="C108" s="74" t="s">
        <v>477</v>
      </c>
      <c r="D108" s="74" t="s">
        <v>860</v>
      </c>
      <c r="E108" s="87">
        <v>323582</v>
      </c>
      <c r="F108" s="84">
        <v>474255</v>
      </c>
      <c r="G108" s="22">
        <v>31.405852992736843</v>
      </c>
      <c r="H108" s="22">
        <v>9.731118069441365</v>
      </c>
      <c r="I108" s="22">
        <v>6.9939461585412719</v>
      </c>
      <c r="J108" s="22">
        <v>8.9708391476867426</v>
      </c>
      <c r="K108" s="22">
        <v>31.483359841736842</v>
      </c>
      <c r="L108" s="22">
        <v>9.6121167640820548</v>
      </c>
      <c r="M108" s="22">
        <v>6.9084175772888488</v>
      </c>
      <c r="N108" s="22">
        <v>8.5148631207737715</v>
      </c>
      <c r="O108" s="22">
        <v>31.573685977736844</v>
      </c>
      <c r="P108" s="22">
        <v>9.5210388703706528</v>
      </c>
      <c r="Q108" s="22">
        <v>6.842958101789189</v>
      </c>
      <c r="R108" s="22">
        <v>8.3698949877762026</v>
      </c>
      <c r="S108" s="22">
        <v>31.721161668736841</v>
      </c>
      <c r="T108" s="22">
        <v>9.3313635500473815</v>
      </c>
      <c r="U108" s="22">
        <v>6.7066347144375467</v>
      </c>
      <c r="V108" s="22">
        <v>7.8968729303354763</v>
      </c>
      <c r="W108" s="22">
        <v>31.884354823736842</v>
      </c>
      <c r="X108" s="22">
        <v>9.1836832818874967</v>
      </c>
      <c r="Y108" s="22">
        <v>6.6004939979424204</v>
      </c>
      <c r="Z108" s="22">
        <v>7.6550443100762351</v>
      </c>
      <c r="AA108" s="22">
        <v>32.070474600736844</v>
      </c>
      <c r="AB108" s="22">
        <v>8.9384649577795638</v>
      </c>
      <c r="AC108" s="22">
        <v>6.4242507601500076</v>
      </c>
      <c r="AD108" s="22">
        <v>7.1204384248185058</v>
      </c>
      <c r="AE108" s="22">
        <v>32.282847919736845</v>
      </c>
      <c r="AF108" s="22">
        <v>8.6873701247063391</v>
      </c>
      <c r="AG108" s="22">
        <v>6.2437839596579998</v>
      </c>
      <c r="AH108" s="22">
        <v>6.5304239553557935</v>
      </c>
      <c r="AI108" s="22">
        <v>32.514583925736844</v>
      </c>
      <c r="AJ108" s="22">
        <v>8.4695675138527005</v>
      </c>
      <c r="AK108" s="22">
        <v>6.0872449347864714</v>
      </c>
      <c r="AL108" s="22">
        <v>6.094763265346856</v>
      </c>
      <c r="AM108" s="22">
        <v>32.756231072736846</v>
      </c>
      <c r="AN108" s="22">
        <v>8.2287505750310039</v>
      </c>
      <c r="AO108" s="22">
        <v>5.9141650592608874</v>
      </c>
      <c r="AP108" s="22">
        <v>5.5420268124999481</v>
      </c>
      <c r="AQ108" s="22">
        <v>33.131606265736842</v>
      </c>
      <c r="AR108" s="22">
        <v>7.9167199418505616</v>
      </c>
      <c r="AS108" s="22">
        <v>5.6899024994289684</v>
      </c>
      <c r="AT108" s="22">
        <v>4.6427100030609019</v>
      </c>
      <c r="AU108" s="22">
        <v>34.484884320736839</v>
      </c>
      <c r="AV108" s="22">
        <v>6.7780204046372443</v>
      </c>
      <c r="AW108" s="22">
        <v>4.8714967214706091</v>
      </c>
      <c r="AX108" s="22">
        <v>1.7410941090167427</v>
      </c>
      <c r="AY108" s="22">
        <v>35.08449809173684</v>
      </c>
      <c r="AZ108" s="22">
        <v>6.013410633377724</v>
      </c>
      <c r="BA108" s="22">
        <v>4.3219566239892275</v>
      </c>
      <c r="BB108" s="22">
        <v>0.24807103857467538</v>
      </c>
      <c r="BC108" s="22">
        <v>35.369205476736845</v>
      </c>
      <c r="BD108" s="22">
        <v>5.8503954751560778</v>
      </c>
      <c r="BE108" s="22">
        <v>4.2047944200685299</v>
      </c>
      <c r="BF108" s="22">
        <v>-0.1744494332109241</v>
      </c>
      <c r="BG108" s="22">
        <v>33.941755276868697</v>
      </c>
      <c r="BH108" s="22">
        <v>5.5882512061781116</v>
      </c>
      <c r="BI108" s="22">
        <v>4.0163861724325711</v>
      </c>
      <c r="BJ108" s="22">
        <v>0.55466421594286075</v>
      </c>
      <c r="BK108" s="25">
        <v>31.397754848736842</v>
      </c>
      <c r="BL108" s="25">
        <v>9.7668274425806132</v>
      </c>
      <c r="BM108" s="25">
        <v>7.019611188120499</v>
      </c>
      <c r="BN108" s="25">
        <v>9.1270647380770917</v>
      </c>
      <c r="BO108" s="25">
        <v>31.463697371736842</v>
      </c>
      <c r="BP108" s="25">
        <v>9.6900578041378438</v>
      </c>
      <c r="BQ108" s="25">
        <v>6.96443533740654</v>
      </c>
      <c r="BR108" s="25">
        <v>8.8372077750618558</v>
      </c>
      <c r="BS108" s="25">
        <v>31.568187106736843</v>
      </c>
      <c r="BT108" s="25">
        <v>9.6029723942001279</v>
      </c>
      <c r="BU108" s="25">
        <v>6.9018453386055238</v>
      </c>
      <c r="BV108" s="25">
        <v>8.6050878262333867</v>
      </c>
      <c r="BW108" s="25">
        <v>31.651380961736841</v>
      </c>
      <c r="BX108" s="25">
        <v>9.4680863474774402</v>
      </c>
      <c r="BY108" s="25">
        <v>6.8049000809706914</v>
      </c>
      <c r="BZ108" s="25">
        <v>8.2396477975109192</v>
      </c>
      <c r="CA108" s="25">
        <v>31.752581170736843</v>
      </c>
      <c r="CB108" s="25">
        <v>9.3782178200956565</v>
      </c>
      <c r="CC108" s="25">
        <v>6.7403098008640949</v>
      </c>
      <c r="CD108" s="25">
        <v>8.0985197273387506</v>
      </c>
      <c r="CE108" s="25">
        <v>31.872875350736841</v>
      </c>
      <c r="CF108" s="25">
        <v>9.2187396401742099</v>
      </c>
      <c r="CG108" s="25">
        <v>6.625689692889515</v>
      </c>
      <c r="CH108" s="25">
        <v>7.6648487615509246</v>
      </c>
      <c r="CI108" s="25">
        <v>32.011151705736843</v>
      </c>
      <c r="CJ108" s="25">
        <v>9.0546387893983962</v>
      </c>
      <c r="CK108" s="25">
        <v>6.5077471803532605</v>
      </c>
      <c r="CL108" s="25">
        <v>7.1719272699449661</v>
      </c>
      <c r="CM108" s="25">
        <v>32.161658628736845</v>
      </c>
      <c r="CN108" s="25">
        <v>8.923261373641493</v>
      </c>
      <c r="CO108" s="25">
        <v>6.4133236448771545</v>
      </c>
      <c r="CP108" s="25">
        <v>6.8230319462822884</v>
      </c>
      <c r="CQ108" s="25">
        <v>32.324308206736845</v>
      </c>
      <c r="CR108" s="25">
        <v>8.7691115553223575</v>
      </c>
      <c r="CS108" s="25">
        <v>6.3025331352995799</v>
      </c>
      <c r="CT108" s="25">
        <v>6.3328804908961303</v>
      </c>
      <c r="CU108" s="25">
        <v>32.495458459736845</v>
      </c>
      <c r="CV108" s="25">
        <v>8.5980806628197151</v>
      </c>
      <c r="CW108" s="25">
        <v>6.1796098653243545</v>
      </c>
      <c r="CX108" s="25">
        <v>5.7495394465540492</v>
      </c>
      <c r="CY108" s="25">
        <v>32.978292054736841</v>
      </c>
      <c r="CZ108" s="25">
        <v>8.1361703873101607</v>
      </c>
      <c r="DA108" s="25">
        <v>5.8476258554770419</v>
      </c>
      <c r="DB108" s="25">
        <v>4.4053899223621755</v>
      </c>
      <c r="DC108" s="25">
        <v>33.596181664736839</v>
      </c>
      <c r="DD108" s="25">
        <v>7.6250837745126399</v>
      </c>
      <c r="DE108" s="25">
        <v>5.4802978437573877</v>
      </c>
      <c r="DF108" s="25">
        <v>3.0247572520347852</v>
      </c>
      <c r="DG108" s="25">
        <v>34.049393390736839</v>
      </c>
      <c r="DH108" s="25">
        <v>7.4143002913951523</v>
      </c>
      <c r="DI108" s="25">
        <v>5.3288036041938005</v>
      </c>
      <c r="DJ108" s="25">
        <v>2.0106725195034159</v>
      </c>
      <c r="DK108" s="25">
        <v>34.103011865736846</v>
      </c>
      <c r="DL108" s="25">
        <v>7.3167762087648383</v>
      </c>
      <c r="DM108" s="25">
        <v>5.2587111257950969</v>
      </c>
      <c r="DN108" s="25">
        <v>1.4884784379063021</v>
      </c>
      <c r="DO108" s="27">
        <v>31.405867188736842</v>
      </c>
      <c r="DP108" s="27">
        <v>9.7704623359588165</v>
      </c>
      <c r="DQ108" s="27">
        <v>7.0222236575610903</v>
      </c>
      <c r="DR108" s="27">
        <v>8.9804636912211997</v>
      </c>
      <c r="DS108" s="27">
        <v>31.483402416736844</v>
      </c>
      <c r="DT108" s="27">
        <v>9.6885090467827908</v>
      </c>
      <c r="DU108" s="27">
        <v>6.9633222150010168</v>
      </c>
      <c r="DV108" s="27">
        <v>8.5626330235147137</v>
      </c>
      <c r="DW108" s="27">
        <v>31.573770800736842</v>
      </c>
      <c r="DX108" s="27">
        <v>9.5735372640486887</v>
      </c>
      <c r="DY108" s="27">
        <v>6.880689730999106</v>
      </c>
      <c r="DZ108" s="27">
        <v>8.4248271646784154</v>
      </c>
      <c r="EA108" s="27">
        <v>31.721302066736843</v>
      </c>
      <c r="EB108" s="27">
        <v>9.3919177016449193</v>
      </c>
      <c r="EC108" s="27">
        <v>6.7501561754790353</v>
      </c>
      <c r="ED108" s="27">
        <v>7.9854847232735295</v>
      </c>
      <c r="EE108" s="27">
        <v>31.884033596736842</v>
      </c>
      <c r="EF108" s="27">
        <v>9.252454723989354</v>
      </c>
      <c r="EG108" s="27">
        <v>6.6499213874647056</v>
      </c>
      <c r="EH108" s="27">
        <v>7.7715603568713227</v>
      </c>
      <c r="EI108" s="27">
        <v>32.069294193736845</v>
      </c>
      <c r="EJ108" s="27">
        <v>9.0031839370066074</v>
      </c>
      <c r="EK108" s="27">
        <v>6.4707655648127025</v>
      </c>
      <c r="EL108" s="27">
        <v>7.2684833068098698</v>
      </c>
      <c r="EM108" s="27">
        <v>32.280862968736841</v>
      </c>
      <c r="EN108" s="27">
        <v>8.7503078874840075</v>
      </c>
      <c r="EO108" s="27">
        <v>6.2890185689870508</v>
      </c>
      <c r="EP108" s="27">
        <v>6.710128855528481</v>
      </c>
      <c r="EQ108" s="27">
        <v>32.51203705373684</v>
      </c>
      <c r="ER108" s="27">
        <v>8.5269045617607997</v>
      </c>
      <c r="ES108" s="27">
        <v>6.1284542000628059</v>
      </c>
      <c r="ET108" s="27">
        <v>6.3022237006268647</v>
      </c>
      <c r="EU108" s="27">
        <v>32.750892197736846</v>
      </c>
      <c r="EV108" s="27">
        <v>8.273385990201394</v>
      </c>
      <c r="EW108" s="27">
        <v>5.9462454109982872</v>
      </c>
      <c r="EX108" s="27">
        <v>5.7844628325644614</v>
      </c>
      <c r="EY108" s="27">
        <v>33.114583194736845</v>
      </c>
      <c r="EZ108" s="27">
        <v>7.9980533988738998</v>
      </c>
      <c r="FA108" s="27">
        <v>5.7483584564166446</v>
      </c>
      <c r="FB108" s="27">
        <v>4.9785986775784679</v>
      </c>
      <c r="FC108" s="27">
        <v>34.431385918736844</v>
      </c>
      <c r="FD108" s="27">
        <v>7.2254642776544973</v>
      </c>
      <c r="FE108" s="27">
        <v>5.1930834430087129</v>
      </c>
      <c r="FF108" s="27">
        <v>2.3818662167666211</v>
      </c>
      <c r="FG108" s="27">
        <v>34.988127166736845</v>
      </c>
      <c r="FH108" s="27">
        <v>6.4531686541556157</v>
      </c>
      <c r="FI108" s="27">
        <v>4.6380193721913789</v>
      </c>
      <c r="FJ108" s="27">
        <v>1.0603783683876422</v>
      </c>
      <c r="FK108" s="27">
        <v>35.252483210736841</v>
      </c>
      <c r="FL108" s="27">
        <v>6.0663941851110321</v>
      </c>
      <c r="FM108" s="27">
        <v>4.3600369458460477</v>
      </c>
      <c r="FN108" s="27">
        <v>0.70255316859134354</v>
      </c>
      <c r="FO108" s="27">
        <v>33.5478133561516</v>
      </c>
      <c r="FP108" s="27">
        <v>5.5233916726727328</v>
      </c>
      <c r="FQ108" s="27">
        <v>3.9697703486425753</v>
      </c>
      <c r="FR108" s="27">
        <v>1.4661903052008221</v>
      </c>
      <c r="FS108" s="28">
        <v>31.405653282736843</v>
      </c>
      <c r="FT108" s="28">
        <v>9.7288194349821477</v>
      </c>
      <c r="FU108" s="28">
        <v>6.9922940846961898</v>
      </c>
      <c r="FV108" s="28">
        <v>8.9721790444035356</v>
      </c>
      <c r="FW108" s="28">
        <v>31.516827567736843</v>
      </c>
      <c r="FX108" s="28">
        <v>9.5873674668004227</v>
      </c>
      <c r="FY108" s="28">
        <v>6.8906297700282382</v>
      </c>
      <c r="FZ108" s="28">
        <v>8.4653011347368086</v>
      </c>
      <c r="GA108" s="28">
        <v>31.664321436736842</v>
      </c>
      <c r="GB108" s="28">
        <v>9.4604388707757252</v>
      </c>
      <c r="GC108" s="28">
        <v>6.7994036888892468</v>
      </c>
      <c r="GD108" s="28">
        <v>8.2660320860745848</v>
      </c>
      <c r="GE108" s="28">
        <v>31.877786335736843</v>
      </c>
      <c r="GF108" s="28">
        <v>9.2429080984320393</v>
      </c>
      <c r="GG108" s="28">
        <v>6.6430600397072181</v>
      </c>
      <c r="GH108" s="28">
        <v>7.759060578320355</v>
      </c>
      <c r="GI108" s="28">
        <v>32.158682261736843</v>
      </c>
      <c r="GJ108" s="28">
        <v>9.0560590990873138</v>
      </c>
      <c r="GK108" s="28">
        <v>6.5087679848920459</v>
      </c>
      <c r="GL108" s="28">
        <v>7.4368519806145663</v>
      </c>
      <c r="GM108" s="28">
        <v>32.516986370736845</v>
      </c>
      <c r="GN108" s="28">
        <v>8.7583959306831964</v>
      </c>
      <c r="GO108" s="28">
        <v>6.2948316048848199</v>
      </c>
      <c r="GP108" s="28">
        <v>6.7788299528951228</v>
      </c>
      <c r="GQ108" s="28">
        <v>32.971675061736846</v>
      </c>
      <c r="GR108" s="28">
        <v>8.436311270259452</v>
      </c>
      <c r="GS108" s="28">
        <v>6.0633430177131471</v>
      </c>
      <c r="GT108" s="28">
        <v>5.9989112212950886</v>
      </c>
      <c r="GU108" s="28">
        <v>33.479507869736842</v>
      </c>
      <c r="GV108" s="28">
        <v>8.1426537222520707</v>
      </c>
      <c r="GW108" s="28">
        <v>5.8522855559542046</v>
      </c>
      <c r="GX108" s="28">
        <v>5.3652783329679821</v>
      </c>
      <c r="GY108" s="28">
        <v>33.752086202736841</v>
      </c>
      <c r="GZ108" s="28">
        <v>7.846085903138067</v>
      </c>
      <c r="HA108" s="28">
        <v>5.6391364250487959</v>
      </c>
      <c r="HB108" s="28">
        <v>4.7263156802629354</v>
      </c>
      <c r="HC108" s="28">
        <v>34.049451449736843</v>
      </c>
      <c r="HD108" s="28">
        <v>7.5235894873242311</v>
      </c>
      <c r="HE108" s="28">
        <v>5.4073519011709559</v>
      </c>
      <c r="HF108" s="28">
        <v>3.9811873669358739</v>
      </c>
      <c r="HG108" s="28">
        <v>35.237506834736841</v>
      </c>
      <c r="HH108" s="28">
        <v>6.0252795824375207</v>
      </c>
      <c r="HI108" s="28">
        <v>4.3304870713736205</v>
      </c>
      <c r="HJ108" s="28">
        <v>0.59159446364055057</v>
      </c>
      <c r="HK108" s="28">
        <v>24.349195858390079</v>
      </c>
      <c r="HL108" s="28">
        <v>4.0089094395729958</v>
      </c>
      <c r="HM108" s="28">
        <v>2.881282148131513</v>
      </c>
      <c r="HN108" s="28">
        <v>-5.7061500509890735</v>
      </c>
      <c r="HO108" s="28">
        <v>17.014154865740974</v>
      </c>
      <c r="HP108" s="28">
        <v>2.801250868583534</v>
      </c>
      <c r="HQ108" s="28">
        <v>2.0133141548209492</v>
      </c>
      <c r="HR108" s="28">
        <v>-9.8485100585903353</v>
      </c>
      <c r="HS108" s="28">
        <v>9.9300059086073933</v>
      </c>
      <c r="HT108" s="28">
        <v>1.6348997582322564</v>
      </c>
      <c r="HU108" s="28">
        <v>1.1750346467993231</v>
      </c>
      <c r="HV108" s="28">
        <v>-12.6774891657588</v>
      </c>
      <c r="HW108" s="29">
        <v>31.383644679736843</v>
      </c>
      <c r="HX108" s="29">
        <v>9.740216314414301</v>
      </c>
      <c r="HY108" s="29">
        <v>7.000485246344323</v>
      </c>
      <c r="HZ108" s="29">
        <v>9.0206030035950917</v>
      </c>
      <c r="IA108" s="29">
        <v>31.490070082736842</v>
      </c>
      <c r="IB108" s="29">
        <v>9.6096244530786628</v>
      </c>
      <c r="IC108" s="29">
        <v>6.90662630429805</v>
      </c>
      <c r="ID108" s="29">
        <v>8.5152025336444801</v>
      </c>
      <c r="IE108" s="29">
        <v>31.641207038736844</v>
      </c>
      <c r="IF108" s="29">
        <v>9.4714650038559167</v>
      </c>
      <c r="IG108" s="29">
        <v>6.80732838783437</v>
      </c>
      <c r="IH108" s="29">
        <v>8.3383693611398648</v>
      </c>
      <c r="II108" s="29">
        <v>31.864367497736843</v>
      </c>
      <c r="IJ108" s="29">
        <v>9.2401758518237553</v>
      </c>
      <c r="IK108" s="29">
        <v>6.6410963202729416</v>
      </c>
      <c r="IL108" s="29">
        <v>7.8682630500497339</v>
      </c>
      <c r="IM108" s="29">
        <v>32.165565460736843</v>
      </c>
      <c r="IN108" s="29">
        <v>9.0368144171605191</v>
      </c>
      <c r="IO108" s="29">
        <v>6.4949364530707516</v>
      </c>
      <c r="IP108" s="29">
        <v>7.5606643918358216</v>
      </c>
      <c r="IQ108" s="29">
        <v>32.58738073673684</v>
      </c>
      <c r="IR108" s="29">
        <v>8.7253160293296101</v>
      </c>
      <c r="IS108" s="29">
        <v>6.271056428451252</v>
      </c>
      <c r="IT108" s="29">
        <v>6.9057908969413866</v>
      </c>
      <c r="IU108" s="29">
        <v>33.011250485736845</v>
      </c>
      <c r="IV108" s="29">
        <v>8.4196302525857725</v>
      </c>
      <c r="IW108" s="29">
        <v>6.0513540418681453</v>
      </c>
      <c r="IX108" s="29">
        <v>6.2511187905768963</v>
      </c>
      <c r="IY108" s="29">
        <v>33.457329170736841</v>
      </c>
      <c r="IZ108" s="29">
        <v>8.156119886411977</v>
      </c>
      <c r="JA108" s="29">
        <v>5.8619639532796075</v>
      </c>
      <c r="JB108" s="29">
        <v>5.7773455093051318</v>
      </c>
      <c r="JC108" s="29">
        <v>33.714471969736842</v>
      </c>
      <c r="JD108" s="29">
        <v>7.8738884351481824</v>
      </c>
      <c r="JE108" s="29">
        <v>5.6591186522258035</v>
      </c>
      <c r="JF108" s="29">
        <v>5.2050987008435108</v>
      </c>
      <c r="JG108" s="29">
        <v>34.184509206736841</v>
      </c>
      <c r="JH108" s="29">
        <v>7.3510092881418574</v>
      </c>
      <c r="JI108" s="29">
        <v>5.2833151139797447</v>
      </c>
      <c r="JJ108" s="29">
        <v>3.5108601942868241</v>
      </c>
      <c r="JK108" s="29">
        <v>32.661263147487169</v>
      </c>
      <c r="JL108" s="29">
        <v>5.3774279406119225</v>
      </c>
      <c r="JM108" s="29">
        <v>3.864863340439801</v>
      </c>
      <c r="JN108" s="29">
        <v>-3.8976088179709656</v>
      </c>
      <c r="JO108" s="29">
        <v>20.917040812703465</v>
      </c>
      <c r="JP108" s="29">
        <v>3.4438312809039444</v>
      </c>
      <c r="JQ108" s="29">
        <v>2.4751493493208758</v>
      </c>
      <c r="JR108" s="29">
        <v>-9.1847358879352186</v>
      </c>
      <c r="JS108" s="29">
        <v>14.559250432666232</v>
      </c>
      <c r="JT108" s="29">
        <v>2.39706957190996</v>
      </c>
      <c r="JU108" s="29">
        <v>1.7228210987248114</v>
      </c>
      <c r="JV108" s="29">
        <v>-11.74902966378464</v>
      </c>
      <c r="JW108" s="29">
        <v>12.963823659748391</v>
      </c>
      <c r="JX108" s="29">
        <v>2.1343947186090468</v>
      </c>
      <c r="JY108" s="29">
        <v>1.5340315096889465</v>
      </c>
      <c r="JZ108" s="29">
        <v>-10.298357178770203</v>
      </c>
    </row>
    <row r="109" spans="1:286" ht="15" thickBot="1" x14ac:dyDescent="0.4">
      <c r="A109" s="2"/>
      <c r="B109" s="74" t="s">
        <v>584</v>
      </c>
      <c r="C109" s="74" t="s">
        <v>524</v>
      </c>
      <c r="D109" s="74" t="s">
        <v>859</v>
      </c>
      <c r="E109" s="87">
        <v>383463</v>
      </c>
      <c r="F109" s="84">
        <v>398149</v>
      </c>
      <c r="G109" s="22">
        <v>30.601432381999999</v>
      </c>
      <c r="H109" s="22">
        <v>11.757607060577618</v>
      </c>
      <c r="I109" s="22">
        <v>8.5770106553468057</v>
      </c>
      <c r="J109" s="22">
        <v>12.004141449494337</v>
      </c>
      <c r="K109" s="22">
        <v>30.691910603</v>
      </c>
      <c r="L109" s="22">
        <v>11.631695067593565</v>
      </c>
      <c r="M109" s="22">
        <v>8.485159609475307</v>
      </c>
      <c r="N109" s="22">
        <v>11.391900124877544</v>
      </c>
      <c r="O109" s="22">
        <v>30.685103130000002</v>
      </c>
      <c r="P109" s="22">
        <v>11.60056353054107</v>
      </c>
      <c r="Q109" s="22">
        <v>8.4624495866244978</v>
      </c>
      <c r="R109" s="22">
        <v>11.436488741810528</v>
      </c>
      <c r="S109" s="22">
        <v>30.698997218999999</v>
      </c>
      <c r="T109" s="22">
        <v>11.530365162561386</v>
      </c>
      <c r="U109" s="22">
        <v>8.4112408545204556</v>
      </c>
      <c r="V109" s="22">
        <v>11.374865719836357</v>
      </c>
      <c r="W109" s="22">
        <v>30.723505333999999</v>
      </c>
      <c r="X109" s="22">
        <v>11.443183533383886</v>
      </c>
      <c r="Y109" s="22">
        <v>8.3476430698221478</v>
      </c>
      <c r="Z109" s="22">
        <v>11.264392797937191</v>
      </c>
      <c r="AA109" s="22">
        <v>30.761221458000001</v>
      </c>
      <c r="AB109" s="22">
        <v>11.379914389274637</v>
      </c>
      <c r="AC109" s="22">
        <v>8.3014891100594337</v>
      </c>
      <c r="AD109" s="22">
        <v>11.038385304589106</v>
      </c>
      <c r="AE109" s="22">
        <v>30.796693531999999</v>
      </c>
      <c r="AF109" s="22">
        <v>11.306051527901939</v>
      </c>
      <c r="AG109" s="22">
        <v>8.2476071810441169</v>
      </c>
      <c r="AH109" s="22">
        <v>10.882369483132841</v>
      </c>
      <c r="AI109" s="22">
        <v>30.829263971</v>
      </c>
      <c r="AJ109" s="22">
        <v>11.246713385796106</v>
      </c>
      <c r="AK109" s="22">
        <v>8.2043208325134991</v>
      </c>
      <c r="AL109" s="22">
        <v>10.754333914240355</v>
      </c>
      <c r="AM109" s="22">
        <v>30.859179611000002</v>
      </c>
      <c r="AN109" s="22">
        <v>11.131081962458286</v>
      </c>
      <c r="AO109" s="22">
        <v>8.1199693190676427</v>
      </c>
      <c r="AP109" s="22">
        <v>10.570332960503634</v>
      </c>
      <c r="AQ109" s="22">
        <v>30.886588434</v>
      </c>
      <c r="AR109" s="22">
        <v>10.963011638666384</v>
      </c>
      <c r="AS109" s="22">
        <v>7.9973643578213958</v>
      </c>
      <c r="AT109" s="22">
        <v>10.471325951300017</v>
      </c>
      <c r="AU109" s="22">
        <v>30.947699368999999</v>
      </c>
      <c r="AV109" s="22">
        <v>10.717717113653096</v>
      </c>
      <c r="AW109" s="22">
        <v>7.8184254169384841</v>
      </c>
      <c r="AX109" s="22">
        <v>10.093417019347811</v>
      </c>
      <c r="AY109" s="22">
        <v>30.962797807000001</v>
      </c>
      <c r="AZ109" s="22">
        <v>10.535608448808315</v>
      </c>
      <c r="BA109" s="22">
        <v>7.685579681343035</v>
      </c>
      <c r="BB109" s="22">
        <v>9.9837411891191579</v>
      </c>
      <c r="BC109" s="22">
        <v>30.944242766999999</v>
      </c>
      <c r="BD109" s="22">
        <v>10.502478097177812</v>
      </c>
      <c r="BE109" s="22">
        <v>7.6614115510860747</v>
      </c>
      <c r="BF109" s="22">
        <v>10.03584026220156</v>
      </c>
      <c r="BG109" s="22">
        <v>30.901307358</v>
      </c>
      <c r="BH109" s="22">
        <v>10.534475787214109</v>
      </c>
      <c r="BI109" s="22">
        <v>7.6847534204795496</v>
      </c>
      <c r="BJ109" s="22">
        <v>10.187970353427559</v>
      </c>
      <c r="BK109" s="25">
        <v>30.505367853999999</v>
      </c>
      <c r="BL109" s="25">
        <v>11.891181181315348</v>
      </c>
      <c r="BM109" s="25">
        <v>8.6744511167386005</v>
      </c>
      <c r="BN109" s="25">
        <v>12.561959435024262</v>
      </c>
      <c r="BO109" s="25">
        <v>30.517321785</v>
      </c>
      <c r="BP109" s="25">
        <v>11.813920223828537</v>
      </c>
      <c r="BQ109" s="25">
        <v>8.6180903239180484</v>
      </c>
      <c r="BR109" s="25">
        <v>12.422199580159429</v>
      </c>
      <c r="BS109" s="25">
        <v>30.555586834</v>
      </c>
      <c r="BT109" s="25">
        <v>11.787849473665743</v>
      </c>
      <c r="BU109" s="25">
        <v>8.5990720746444413</v>
      </c>
      <c r="BV109" s="25">
        <v>12.279931749923225</v>
      </c>
      <c r="BW109" s="25">
        <v>30.606426097</v>
      </c>
      <c r="BX109" s="25">
        <v>11.713232844627436</v>
      </c>
      <c r="BY109" s="25">
        <v>8.5446402826113967</v>
      </c>
      <c r="BZ109" s="25">
        <v>12.050250002296371</v>
      </c>
      <c r="CA109" s="25">
        <v>30.663102637999998</v>
      </c>
      <c r="CB109" s="25">
        <v>11.610509831450864</v>
      </c>
      <c r="CC109" s="25">
        <v>8.4697052746607664</v>
      </c>
      <c r="CD109" s="25">
        <v>11.805434130192316</v>
      </c>
      <c r="CE109" s="25">
        <v>30.723236696000001</v>
      </c>
      <c r="CF109" s="25">
        <v>11.540247197304524</v>
      </c>
      <c r="CG109" s="25">
        <v>8.4184496612828941</v>
      </c>
      <c r="CH109" s="25">
        <v>11.497217954703515</v>
      </c>
      <c r="CI109" s="25">
        <v>30.787797005000002</v>
      </c>
      <c r="CJ109" s="25">
        <v>11.457973657463111</v>
      </c>
      <c r="CK109" s="25">
        <v>8.3584322594223632</v>
      </c>
      <c r="CL109" s="25">
        <v>11.229278210814428</v>
      </c>
      <c r="CM109" s="25">
        <v>30.854690384000001</v>
      </c>
      <c r="CN109" s="25">
        <v>11.395344650724722</v>
      </c>
      <c r="CO109" s="25">
        <v>8.3127452709593772</v>
      </c>
      <c r="CP109" s="25">
        <v>10.969077633872438</v>
      </c>
      <c r="CQ109" s="25">
        <v>30.924885586999999</v>
      </c>
      <c r="CR109" s="25">
        <v>11.318093671835834</v>
      </c>
      <c r="CS109" s="25">
        <v>8.2563917573870835</v>
      </c>
      <c r="CT109" s="25">
        <v>10.630144666981373</v>
      </c>
      <c r="CU109" s="25">
        <v>30.998633069</v>
      </c>
      <c r="CV109" s="25">
        <v>11.250285772777531</v>
      </c>
      <c r="CW109" s="25">
        <v>8.2069268390798733</v>
      </c>
      <c r="CX109" s="25">
        <v>10.360060366068073</v>
      </c>
      <c r="CY109" s="25">
        <v>31.083139531</v>
      </c>
      <c r="CZ109" s="25">
        <v>11.097270626089674</v>
      </c>
      <c r="DA109" s="25">
        <v>8.0953044199252453</v>
      </c>
      <c r="DB109" s="25">
        <v>9.8882736781486891</v>
      </c>
      <c r="DC109" s="25">
        <v>31.134760036999999</v>
      </c>
      <c r="DD109" s="25">
        <v>11.025258411108197</v>
      </c>
      <c r="DE109" s="25">
        <v>8.0427725116866906</v>
      </c>
      <c r="DF109" s="25">
        <v>9.6209531245326048</v>
      </c>
      <c r="DG109" s="25">
        <v>31.142490876</v>
      </c>
      <c r="DH109" s="25">
        <v>11.082186312235583</v>
      </c>
      <c r="DI109" s="25">
        <v>8.0843006229801233</v>
      </c>
      <c r="DJ109" s="25">
        <v>9.5599634566212615</v>
      </c>
      <c r="DK109" s="25">
        <v>31.108262399000001</v>
      </c>
      <c r="DL109" s="25">
        <v>11.189572656839575</v>
      </c>
      <c r="DM109" s="25">
        <v>8.1626374662818009</v>
      </c>
      <c r="DN109" s="25">
        <v>9.6689850236877426</v>
      </c>
      <c r="DO109" s="27">
        <v>30.601432381999999</v>
      </c>
      <c r="DP109" s="27">
        <v>11.890009114203885</v>
      </c>
      <c r="DQ109" s="27">
        <v>8.6735961100988987</v>
      </c>
      <c r="DR109" s="27">
        <v>12.013161133528783</v>
      </c>
      <c r="DS109" s="27">
        <v>30.691910603</v>
      </c>
      <c r="DT109" s="27">
        <v>11.808896329813578</v>
      </c>
      <c r="DU109" s="27">
        <v>8.6144254631793249</v>
      </c>
      <c r="DV109" s="27">
        <v>11.410788137165198</v>
      </c>
      <c r="DW109" s="27">
        <v>30.685103128999998</v>
      </c>
      <c r="DX109" s="27">
        <v>11.763746451386851</v>
      </c>
      <c r="DY109" s="27">
        <v>8.5814892554664421</v>
      </c>
      <c r="DZ109" s="27">
        <v>11.464498159484677</v>
      </c>
      <c r="EA109" s="27">
        <v>30.698997218999999</v>
      </c>
      <c r="EB109" s="27">
        <v>11.672222651859101</v>
      </c>
      <c r="EC109" s="27">
        <v>8.5147239179515175</v>
      </c>
      <c r="ED109" s="27">
        <v>11.413108047234843</v>
      </c>
      <c r="EE109" s="27">
        <v>30.723487593999998</v>
      </c>
      <c r="EF109" s="27">
        <v>11.560901292555608</v>
      </c>
      <c r="EG109" s="27">
        <v>8.4335165362118119</v>
      </c>
      <c r="EH109" s="27">
        <v>11.31341710523504</v>
      </c>
      <c r="EI109" s="27">
        <v>30.761176415000001</v>
      </c>
      <c r="EJ109" s="27">
        <v>11.474632893640367</v>
      </c>
      <c r="EK109" s="27">
        <v>8.3705849402753714</v>
      </c>
      <c r="EL109" s="27">
        <v>11.099491542486255</v>
      </c>
      <c r="EM109" s="27">
        <v>30.796626206999999</v>
      </c>
      <c r="EN109" s="27">
        <v>11.379719693337835</v>
      </c>
      <c r="EO109" s="27">
        <v>8.3013470820841917</v>
      </c>
      <c r="EP109" s="27">
        <v>10.955255832823457</v>
      </c>
      <c r="EQ109" s="27">
        <v>30.829183098000001</v>
      </c>
      <c r="ER109" s="27">
        <v>11.282059049423955</v>
      </c>
      <c r="ES109" s="27">
        <v>8.2301050020298323</v>
      </c>
      <c r="ET109" s="27">
        <v>10.839321000518797</v>
      </c>
      <c r="EU109" s="27">
        <v>30.859027205</v>
      </c>
      <c r="EV109" s="27">
        <v>11.13414945800805</v>
      </c>
      <c r="EW109" s="27">
        <v>8.1222070143639744</v>
      </c>
      <c r="EX109" s="27">
        <v>10.669548196952064</v>
      </c>
      <c r="EY109" s="27">
        <v>30.886143566000001</v>
      </c>
      <c r="EZ109" s="27">
        <v>11.049108427970033</v>
      </c>
      <c r="FA109" s="27">
        <v>8.0601707669354177</v>
      </c>
      <c r="FB109" s="27">
        <v>10.585574258783659</v>
      </c>
      <c r="FC109" s="27">
        <v>30.946046227</v>
      </c>
      <c r="FD109" s="27">
        <v>10.883546677661341</v>
      </c>
      <c r="FE109" s="27">
        <v>7.9393957751195439</v>
      </c>
      <c r="FF109" s="27">
        <v>10.215268730386569</v>
      </c>
      <c r="FG109" s="27">
        <v>30.960299928000001</v>
      </c>
      <c r="FH109" s="27">
        <v>10.792970845965595</v>
      </c>
      <c r="FI109" s="27">
        <v>7.8733219669399777</v>
      </c>
      <c r="FJ109" s="27">
        <v>10.109857822733712</v>
      </c>
      <c r="FK109" s="27">
        <v>30.941410811000001</v>
      </c>
      <c r="FL109" s="27">
        <v>10.826518928609756</v>
      </c>
      <c r="FM109" s="27">
        <v>7.8977948261555406</v>
      </c>
      <c r="FN109" s="27">
        <v>10.163170883995594</v>
      </c>
      <c r="FO109" s="27">
        <v>30.898460356000001</v>
      </c>
      <c r="FP109" s="27">
        <v>10.784655338667324</v>
      </c>
      <c r="FQ109" s="27">
        <v>7.8672559201385823</v>
      </c>
      <c r="FR109" s="27">
        <v>10.315357242549858</v>
      </c>
      <c r="FS109" s="28">
        <v>30.593457225999998</v>
      </c>
      <c r="FT109" s="28">
        <v>11.761591364303113</v>
      </c>
      <c r="FU109" s="28">
        <v>8.5799171494430659</v>
      </c>
      <c r="FV109" s="28">
        <v>12.038444055923055</v>
      </c>
      <c r="FW109" s="28">
        <v>30.676930950999999</v>
      </c>
      <c r="FX109" s="28">
        <v>11.630655684013</v>
      </c>
      <c r="FY109" s="28">
        <v>8.4844013936241094</v>
      </c>
      <c r="FZ109" s="28">
        <v>11.462720974914198</v>
      </c>
      <c r="GA109" s="28">
        <v>30.664082213</v>
      </c>
      <c r="GB109" s="28">
        <v>11.496118806124834</v>
      </c>
      <c r="GC109" s="28">
        <v>8.3862586142950626</v>
      </c>
      <c r="GD109" s="28">
        <v>11.542352146930089</v>
      </c>
      <c r="GE109" s="28">
        <v>30.672150675000001</v>
      </c>
      <c r="GF109" s="28">
        <v>11.479748514730936</v>
      </c>
      <c r="GG109" s="28">
        <v>8.374316714638681</v>
      </c>
      <c r="GH109" s="28">
        <v>11.517033860220758</v>
      </c>
      <c r="GI109" s="28">
        <v>30.691999368000001</v>
      </c>
      <c r="GJ109" s="28">
        <v>11.477010138759063</v>
      </c>
      <c r="GK109" s="28">
        <v>8.3723191074922525</v>
      </c>
      <c r="GL109" s="28">
        <v>11.440594646873379</v>
      </c>
      <c r="GM109" s="28">
        <v>30.727215898000001</v>
      </c>
      <c r="GN109" s="28">
        <v>11.423142085881718</v>
      </c>
      <c r="GO109" s="28">
        <v>8.3330231128964716</v>
      </c>
      <c r="GP109" s="28">
        <v>11.252454057895918</v>
      </c>
      <c r="GQ109" s="28">
        <v>30.760977783000001</v>
      </c>
      <c r="GR109" s="28">
        <v>11.362824524632662</v>
      </c>
      <c r="GS109" s="28">
        <v>8.2890222917368419</v>
      </c>
      <c r="GT109" s="28">
        <v>11.134193098500234</v>
      </c>
      <c r="GU109" s="28">
        <v>30.792459837999999</v>
      </c>
      <c r="GV109" s="28">
        <v>11.279583891531475</v>
      </c>
      <c r="GW109" s="28">
        <v>8.2282994088076649</v>
      </c>
      <c r="GX109" s="28">
        <v>11.043972637879229</v>
      </c>
      <c r="GY109" s="28">
        <v>30.820774555</v>
      </c>
      <c r="GZ109" s="28">
        <v>11.142665092937845</v>
      </c>
      <c r="HA109" s="28">
        <v>8.1284190514862882</v>
      </c>
      <c r="HB109" s="28">
        <v>10.899848034200744</v>
      </c>
      <c r="HC109" s="28">
        <v>30.845974953999999</v>
      </c>
      <c r="HD109" s="28">
        <v>11.035735175729618</v>
      </c>
      <c r="HE109" s="28">
        <v>8.0504151656152079</v>
      </c>
      <c r="HF109" s="28">
        <v>10.847376048044545</v>
      </c>
      <c r="HG109" s="28">
        <v>30.871131012999999</v>
      </c>
      <c r="HH109" s="28">
        <v>10.837162941477292</v>
      </c>
      <c r="HI109" s="28">
        <v>7.905559485351084</v>
      </c>
      <c r="HJ109" s="28">
        <v>10.602339413223412</v>
      </c>
      <c r="HK109" s="28">
        <v>30.866026987000001</v>
      </c>
      <c r="HL109" s="28">
        <v>10.533096605155285</v>
      </c>
      <c r="HM109" s="28">
        <v>7.6837473263693061</v>
      </c>
      <c r="HN109" s="28">
        <v>10.085180161429761</v>
      </c>
      <c r="HO109" s="28">
        <v>30.808680749000001</v>
      </c>
      <c r="HP109" s="28">
        <v>10.395121766192942</v>
      </c>
      <c r="HQ109" s="28">
        <v>7.583096602301679</v>
      </c>
      <c r="HR109" s="28">
        <v>9.7652105894154246</v>
      </c>
      <c r="HS109" s="28">
        <v>30.723567164999999</v>
      </c>
      <c r="HT109" s="28">
        <v>10.349891923650222</v>
      </c>
      <c r="HU109" s="28">
        <v>7.550102061879481</v>
      </c>
      <c r="HV109" s="28">
        <v>9.6808896573833536</v>
      </c>
      <c r="HW109" s="29">
        <v>30.589410357999999</v>
      </c>
      <c r="HX109" s="29">
        <v>11.76267960992058</v>
      </c>
      <c r="HY109" s="29">
        <v>8.5807110094699031</v>
      </c>
      <c r="HZ109" s="29">
        <v>12.049312113667343</v>
      </c>
      <c r="IA109" s="29">
        <v>30.668733652</v>
      </c>
      <c r="IB109" s="29">
        <v>11.628628993578356</v>
      </c>
      <c r="IC109" s="29">
        <v>8.4829229511686446</v>
      </c>
      <c r="ID109" s="29">
        <v>11.483624225557751</v>
      </c>
      <c r="IE109" s="29">
        <v>30.650868411000001</v>
      </c>
      <c r="IF109" s="29">
        <v>11.623638615505332</v>
      </c>
      <c r="IG109" s="29">
        <v>8.4792825398429361</v>
      </c>
      <c r="IH109" s="29">
        <v>11.578104216538046</v>
      </c>
      <c r="II109" s="29">
        <v>30.653024345999999</v>
      </c>
      <c r="IJ109" s="29">
        <v>11.570120308600638</v>
      </c>
      <c r="IK109" s="29">
        <v>8.4402416800648652</v>
      </c>
      <c r="IL109" s="29">
        <v>11.570175212260645</v>
      </c>
      <c r="IM109" s="29">
        <v>30.666398815000001</v>
      </c>
      <c r="IN109" s="29">
        <v>11.465438966685541</v>
      </c>
      <c r="IO109" s="29">
        <v>8.3638780985643209</v>
      </c>
      <c r="IP109" s="29">
        <v>11.513224302787414</v>
      </c>
      <c r="IQ109" s="29">
        <v>30.694541465</v>
      </c>
      <c r="IR109" s="29">
        <v>11.299893667898431</v>
      </c>
      <c r="IS109" s="29">
        <v>8.2431151079043943</v>
      </c>
      <c r="IT109" s="29">
        <v>11.3476012567114</v>
      </c>
      <c r="IU109" s="29">
        <v>30.721072397</v>
      </c>
      <c r="IV109" s="29">
        <v>11.16289812884823</v>
      </c>
      <c r="IW109" s="29">
        <v>8.1431787694883688</v>
      </c>
      <c r="IX109" s="29">
        <v>11.252279562247239</v>
      </c>
      <c r="IY109" s="29">
        <v>30.744702765</v>
      </c>
      <c r="IZ109" s="29">
        <v>11.146910929667678</v>
      </c>
      <c r="JA109" s="29">
        <v>8.1315163302680169</v>
      </c>
      <c r="JB109" s="29">
        <v>11.187719851060912</v>
      </c>
      <c r="JC109" s="29">
        <v>30.763322393999999</v>
      </c>
      <c r="JD109" s="29">
        <v>11.066218714924723</v>
      </c>
      <c r="JE109" s="29">
        <v>8.0726524830508044</v>
      </c>
      <c r="JF109" s="29">
        <v>11.073940820210375</v>
      </c>
      <c r="JG109" s="29">
        <v>30.785581107999999</v>
      </c>
      <c r="JH109" s="29">
        <v>10.951420031081872</v>
      </c>
      <c r="JI109" s="29">
        <v>7.9889084414727103</v>
      </c>
      <c r="JJ109" s="29">
        <v>10.903441616957409</v>
      </c>
      <c r="JK109" s="29">
        <v>30.835431766999999</v>
      </c>
      <c r="JL109" s="29">
        <v>10.388580006919954</v>
      </c>
      <c r="JM109" s="29">
        <v>7.5783244799897123</v>
      </c>
      <c r="JN109" s="29">
        <v>10.083426842993219</v>
      </c>
      <c r="JO109" s="29">
        <v>30.819063753999998</v>
      </c>
      <c r="JP109" s="29">
        <v>9.8274656275122521</v>
      </c>
      <c r="JQ109" s="29">
        <v>7.1689993523296165</v>
      </c>
      <c r="JR109" s="29">
        <v>9.5807133295999876</v>
      </c>
      <c r="JS109" s="29">
        <v>30.749938982</v>
      </c>
      <c r="JT109" s="29">
        <v>9.8257266573159132</v>
      </c>
      <c r="JU109" s="29">
        <v>7.1677307977822089</v>
      </c>
      <c r="JV109" s="29">
        <v>9.4130441387499815</v>
      </c>
      <c r="JW109" s="29">
        <v>30.632804199999999</v>
      </c>
      <c r="JX109" s="29">
        <v>9.8377595315480768</v>
      </c>
      <c r="JY109" s="29">
        <v>7.1765086120068196</v>
      </c>
      <c r="JZ109" s="29">
        <v>9.9012523328190269</v>
      </c>
    </row>
    <row r="110" spans="1:286" ht="15" thickBot="1" x14ac:dyDescent="0.4">
      <c r="A110" s="2"/>
      <c r="B110" s="74" t="s">
        <v>585</v>
      </c>
      <c r="C110" s="74" t="s">
        <v>586</v>
      </c>
      <c r="D110" s="74" t="s">
        <v>863</v>
      </c>
      <c r="E110" s="87">
        <v>392394</v>
      </c>
      <c r="F110" s="84">
        <v>395626</v>
      </c>
      <c r="G110" s="22">
        <v>24.237605510999998</v>
      </c>
      <c r="H110" s="22">
        <v>15.516822318752752</v>
      </c>
      <c r="I110" s="22">
        <v>11.319305848491867</v>
      </c>
      <c r="J110" s="22">
        <v>8.6308382344098415</v>
      </c>
      <c r="K110" s="22">
        <v>24.293212656000001</v>
      </c>
      <c r="L110" s="22">
        <v>15.196931922412345</v>
      </c>
      <c r="M110" s="22">
        <v>11.085950258037222</v>
      </c>
      <c r="N110" s="22">
        <v>8.2495877948081127</v>
      </c>
      <c r="O110" s="22">
        <v>24.332411827000001</v>
      </c>
      <c r="P110" s="22">
        <v>15.232457344326203</v>
      </c>
      <c r="Q110" s="22">
        <v>11.111865558720513</v>
      </c>
      <c r="R110" s="22">
        <v>8.1275664150374229</v>
      </c>
      <c r="S110" s="22">
        <v>24.395261913999999</v>
      </c>
      <c r="T110" s="22">
        <v>15.158111857303906</v>
      </c>
      <c r="U110" s="22">
        <v>11.057631561013171</v>
      </c>
      <c r="V110" s="22">
        <v>7.8031395007225886</v>
      </c>
      <c r="W110" s="22">
        <v>24.480314178</v>
      </c>
      <c r="X110" s="22">
        <v>15.015172492599993</v>
      </c>
      <c r="Y110" s="22">
        <v>10.953359284535704</v>
      </c>
      <c r="Z110" s="22">
        <v>7.5093220700341661</v>
      </c>
      <c r="AA110" s="22">
        <v>24.584529843999999</v>
      </c>
      <c r="AB110" s="22">
        <v>14.820920461765573</v>
      </c>
      <c r="AC110" s="22">
        <v>10.81165513251689</v>
      </c>
      <c r="AD110" s="22">
        <v>7.1392953326466309</v>
      </c>
      <c r="AE110" s="22">
        <v>24.703772803</v>
      </c>
      <c r="AF110" s="22">
        <v>14.690651786905043</v>
      </c>
      <c r="AG110" s="22">
        <v>10.716625947872428</v>
      </c>
      <c r="AH110" s="22">
        <v>6.6925838206589461</v>
      </c>
      <c r="AI110" s="22">
        <v>24.834789388000001</v>
      </c>
      <c r="AJ110" s="22">
        <v>14.53903553907308</v>
      </c>
      <c r="AK110" s="22">
        <v>10.606024005956998</v>
      </c>
      <c r="AL110" s="22">
        <v>6.2466927752824972</v>
      </c>
      <c r="AM110" s="22">
        <v>24.970262224999999</v>
      </c>
      <c r="AN110" s="22">
        <v>14.411791076233998</v>
      </c>
      <c r="AO110" s="22">
        <v>10.513200941877573</v>
      </c>
      <c r="AP110" s="22">
        <v>5.7702634183364143</v>
      </c>
      <c r="AQ110" s="22">
        <v>25.106733411</v>
      </c>
      <c r="AR110" s="22">
        <v>14.283273608116547</v>
      </c>
      <c r="AS110" s="22">
        <v>10.419449238171001</v>
      </c>
      <c r="AT110" s="22">
        <v>5.2062321178361479</v>
      </c>
      <c r="AU110" s="22">
        <v>25.64305353</v>
      </c>
      <c r="AV110" s="22">
        <v>13.566607913738943</v>
      </c>
      <c r="AW110" s="22">
        <v>9.8966515919043427</v>
      </c>
      <c r="AX110" s="22">
        <v>3.3063644970847363</v>
      </c>
      <c r="AY110" s="22">
        <v>26.029590538000001</v>
      </c>
      <c r="AZ110" s="22">
        <v>12.917477457938389</v>
      </c>
      <c r="BA110" s="22">
        <v>9.4231199619199373</v>
      </c>
      <c r="BB110" s="22">
        <v>2.3384354981155511</v>
      </c>
      <c r="BC110" s="22">
        <v>26.259716410999999</v>
      </c>
      <c r="BD110" s="22">
        <v>13.219123643916051</v>
      </c>
      <c r="BE110" s="22">
        <v>9.643166654920071</v>
      </c>
      <c r="BF110" s="22">
        <v>2.1015719230247427</v>
      </c>
      <c r="BG110" s="22">
        <v>26.398092036999998</v>
      </c>
      <c r="BH110" s="22">
        <v>13.027694650693793</v>
      </c>
      <c r="BI110" s="22">
        <v>9.5035218695355717</v>
      </c>
      <c r="BJ110" s="22">
        <v>2.3046173386166728</v>
      </c>
      <c r="BK110" s="25">
        <v>24.221976306000002</v>
      </c>
      <c r="BL110" s="25">
        <v>15.545272907659967</v>
      </c>
      <c r="BM110" s="25">
        <v>11.340060156996211</v>
      </c>
      <c r="BN110" s="25">
        <v>8.7145262326974482</v>
      </c>
      <c r="BO110" s="25">
        <v>24.27005089</v>
      </c>
      <c r="BP110" s="25">
        <v>15.451470844253473</v>
      </c>
      <c r="BQ110" s="25">
        <v>11.271632857700881</v>
      </c>
      <c r="BR110" s="25">
        <v>8.3851300026026045</v>
      </c>
      <c r="BS110" s="25">
        <v>24.344341183000001</v>
      </c>
      <c r="BT110" s="25">
        <v>15.297138800616462</v>
      </c>
      <c r="BU110" s="25">
        <v>11.15904978055635</v>
      </c>
      <c r="BV110" s="25">
        <v>8.1835913308442212</v>
      </c>
      <c r="BW110" s="25">
        <v>24.429136052</v>
      </c>
      <c r="BX110" s="25">
        <v>15.118846212933581</v>
      </c>
      <c r="BY110" s="25">
        <v>11.028987820121154</v>
      </c>
      <c r="BZ110" s="25">
        <v>7.8537262234837346</v>
      </c>
      <c r="CA110" s="25">
        <v>24.526796174000001</v>
      </c>
      <c r="CB110" s="25">
        <v>14.910486011900046</v>
      </c>
      <c r="CC110" s="25">
        <v>10.876991954363158</v>
      </c>
      <c r="CD110" s="25">
        <v>7.6201239751671128</v>
      </c>
      <c r="CE110" s="25">
        <v>24.637522018999999</v>
      </c>
      <c r="CF110" s="25">
        <v>14.654098570565232</v>
      </c>
      <c r="CG110" s="25">
        <v>10.689960885464876</v>
      </c>
      <c r="CH110" s="25">
        <v>7.2539960697657371</v>
      </c>
      <c r="CI110" s="25">
        <v>24.744925381999998</v>
      </c>
      <c r="CJ110" s="25">
        <v>14.543541044335022</v>
      </c>
      <c r="CK110" s="25">
        <v>10.609310709317665</v>
      </c>
      <c r="CL110" s="25">
        <v>6.8412509070171783</v>
      </c>
      <c r="CM110" s="25">
        <v>24.855109460000001</v>
      </c>
      <c r="CN110" s="25">
        <v>14.438374059995246</v>
      </c>
      <c r="CO110" s="25">
        <v>10.532592858429675</v>
      </c>
      <c r="CP110" s="25">
        <v>6.430680352231132</v>
      </c>
      <c r="CQ110" s="25">
        <v>24.973709909</v>
      </c>
      <c r="CR110" s="25">
        <v>14.320641307851808</v>
      </c>
      <c r="CS110" s="25">
        <v>10.446708454875884</v>
      </c>
      <c r="CT110" s="25">
        <v>5.9871599018302817</v>
      </c>
      <c r="CU110" s="25">
        <v>25.098988249000001</v>
      </c>
      <c r="CV110" s="25">
        <v>14.196204380224957</v>
      </c>
      <c r="CW110" s="25">
        <v>10.355933448645859</v>
      </c>
      <c r="CX110" s="25">
        <v>5.5179480407028141</v>
      </c>
      <c r="CY110" s="25">
        <v>25.348127689000002</v>
      </c>
      <c r="CZ110" s="25">
        <v>13.881698604169992</v>
      </c>
      <c r="DA110" s="25">
        <v>10.12650586372204</v>
      </c>
      <c r="DB110" s="25">
        <v>4.2186475323848853</v>
      </c>
      <c r="DC110" s="25">
        <v>25.546955149999999</v>
      </c>
      <c r="DD110" s="25">
        <v>13.49907628215934</v>
      </c>
      <c r="DE110" s="25">
        <v>9.8473882068765093</v>
      </c>
      <c r="DF110" s="25">
        <v>3.236095356970587</v>
      </c>
      <c r="DG110" s="25">
        <v>25.676504359999999</v>
      </c>
      <c r="DH110" s="25">
        <v>13.678951201215598</v>
      </c>
      <c r="DI110" s="25">
        <v>9.9786044560185676</v>
      </c>
      <c r="DJ110" s="25">
        <v>2.6643632523202925</v>
      </c>
      <c r="DK110" s="25">
        <v>25.76077446</v>
      </c>
      <c r="DL110" s="25">
        <v>13.87264581105063</v>
      </c>
      <c r="DM110" s="25">
        <v>10.119901977179024</v>
      </c>
      <c r="DN110" s="25">
        <v>2.339012803791185</v>
      </c>
      <c r="DO110" s="27">
        <v>24.237605510999998</v>
      </c>
      <c r="DP110" s="27">
        <v>15.544383588426863</v>
      </c>
      <c r="DQ110" s="27">
        <v>11.339411410997212</v>
      </c>
      <c r="DR110" s="27">
        <v>8.6581479334210023</v>
      </c>
      <c r="DS110" s="27">
        <v>24.293212658999998</v>
      </c>
      <c r="DT110" s="27">
        <v>15.442840890693695</v>
      </c>
      <c r="DU110" s="27">
        <v>11.265337426729596</v>
      </c>
      <c r="DV110" s="27">
        <v>8.3123131703335478</v>
      </c>
      <c r="DW110" s="27">
        <v>24.332411824000001</v>
      </c>
      <c r="DX110" s="27">
        <v>15.285265598794883</v>
      </c>
      <c r="DY110" s="27">
        <v>11.150388445132222</v>
      </c>
      <c r="DZ110" s="27">
        <v>8.1696600648628177</v>
      </c>
      <c r="EA110" s="27">
        <v>24.395261913999999</v>
      </c>
      <c r="EB110" s="27">
        <v>15.033993034845322</v>
      </c>
      <c r="EC110" s="27">
        <v>10.967088608074576</v>
      </c>
      <c r="ED110" s="27">
        <v>7.8551237334095205</v>
      </c>
      <c r="EE110" s="27">
        <v>24.479953817000002</v>
      </c>
      <c r="EF110" s="27">
        <v>14.764272939301716</v>
      </c>
      <c r="EG110" s="27">
        <v>10.770331553554929</v>
      </c>
      <c r="EH110" s="27">
        <v>7.6233541554064157</v>
      </c>
      <c r="EI110" s="27">
        <v>24.583543589000001</v>
      </c>
      <c r="EJ110" s="27">
        <v>14.531364974328003</v>
      </c>
      <c r="EK110" s="27">
        <v>10.60042843576894</v>
      </c>
      <c r="EL110" s="27">
        <v>7.2748007267476744</v>
      </c>
      <c r="EM110" s="27">
        <v>24.702211760000001</v>
      </c>
      <c r="EN110" s="27">
        <v>14.424587569733589</v>
      </c>
      <c r="EO110" s="27">
        <v>10.52253580572628</v>
      </c>
      <c r="EP110" s="27">
        <v>6.831997729311615</v>
      </c>
      <c r="EQ110" s="27">
        <v>24.832825275000001</v>
      </c>
      <c r="ER110" s="27">
        <v>14.292824225925651</v>
      </c>
      <c r="ES110" s="27">
        <v>10.426416280894218</v>
      </c>
      <c r="ET110" s="27">
        <v>6.3999159686798208</v>
      </c>
      <c r="EU110" s="27">
        <v>24.967045145</v>
      </c>
      <c r="EV110" s="27">
        <v>14.140586477334665</v>
      </c>
      <c r="EW110" s="27">
        <v>10.315360962827928</v>
      </c>
      <c r="EX110" s="27">
        <v>5.9511926141194866</v>
      </c>
      <c r="EY110" s="27">
        <v>25.097084280000001</v>
      </c>
      <c r="EZ110" s="27">
        <v>13.96852119838265</v>
      </c>
      <c r="FA110" s="27">
        <v>10.189841737412161</v>
      </c>
      <c r="FB110" s="27">
        <v>5.4451238108253541</v>
      </c>
      <c r="FC110" s="27">
        <v>25.603043570000001</v>
      </c>
      <c r="FD110" s="27">
        <v>13.530494330144172</v>
      </c>
      <c r="FE110" s="27">
        <v>9.8703072354635104</v>
      </c>
      <c r="FF110" s="27">
        <v>3.717793285563701</v>
      </c>
      <c r="FG110" s="27">
        <v>25.963738048</v>
      </c>
      <c r="FH110" s="27">
        <v>13.112351386447115</v>
      </c>
      <c r="FI110" s="27">
        <v>9.5652777796337833</v>
      </c>
      <c r="FJ110" s="27">
        <v>2.8692083644407944</v>
      </c>
      <c r="FK110" s="27">
        <v>26.180040550000001</v>
      </c>
      <c r="FL110" s="27">
        <v>13.327372444325842</v>
      </c>
      <c r="FM110" s="27">
        <v>9.7221326477245356</v>
      </c>
      <c r="FN110" s="27">
        <v>2.7052706954839252</v>
      </c>
      <c r="FO110" s="27">
        <v>26.313735013999999</v>
      </c>
      <c r="FP110" s="27">
        <v>13.085026747400127</v>
      </c>
      <c r="FQ110" s="27">
        <v>9.545344835876433</v>
      </c>
      <c r="FR110" s="27">
        <v>2.9001499072650105</v>
      </c>
      <c r="FS110" s="28">
        <v>24.234614127</v>
      </c>
      <c r="FT110" s="28">
        <v>15.51218541351594</v>
      </c>
      <c r="FU110" s="28">
        <v>11.315923290678949</v>
      </c>
      <c r="FV110" s="28">
        <v>8.6350214589605603</v>
      </c>
      <c r="FW110" s="28">
        <v>24.291162572000001</v>
      </c>
      <c r="FX110" s="28">
        <v>15.230086124649626</v>
      </c>
      <c r="FY110" s="28">
        <v>11.110135786979768</v>
      </c>
      <c r="FZ110" s="28">
        <v>8.2521646194687719</v>
      </c>
      <c r="GA110" s="28">
        <v>24.341310139000001</v>
      </c>
      <c r="GB110" s="28">
        <v>15.250048562344075</v>
      </c>
      <c r="GC110" s="28">
        <v>11.124698107350728</v>
      </c>
      <c r="GD110" s="28">
        <v>8.1300694208380975</v>
      </c>
      <c r="GE110" s="28">
        <v>24.425242258000001</v>
      </c>
      <c r="GF110" s="28">
        <v>15.143920816596951</v>
      </c>
      <c r="GG110" s="28">
        <v>11.047279394392286</v>
      </c>
      <c r="GH110" s="28">
        <v>7.7977507522125649</v>
      </c>
      <c r="GI110" s="28">
        <v>24.544166648000001</v>
      </c>
      <c r="GJ110" s="28">
        <v>14.975722520734633</v>
      </c>
      <c r="GK110" s="28">
        <v>10.92458107930236</v>
      </c>
      <c r="GL110" s="28">
        <v>7.5353820784693522</v>
      </c>
      <c r="GM110" s="28">
        <v>24.696191921</v>
      </c>
      <c r="GN110" s="28">
        <v>14.757260304022969</v>
      </c>
      <c r="GO110" s="28">
        <v>10.765215933752533</v>
      </c>
      <c r="GP110" s="28">
        <v>7.1696262154266499</v>
      </c>
      <c r="GQ110" s="28">
        <v>24.881374687000001</v>
      </c>
      <c r="GR110" s="28">
        <v>14.558503285597174</v>
      </c>
      <c r="GS110" s="28">
        <v>10.620225456006523</v>
      </c>
      <c r="GT110" s="28">
        <v>6.7076487464654875</v>
      </c>
      <c r="GU110" s="28">
        <v>25.079224701000001</v>
      </c>
      <c r="GV110" s="28">
        <v>14.446571163451186</v>
      </c>
      <c r="GW110" s="28">
        <v>10.53857253127657</v>
      </c>
      <c r="GX110" s="28">
        <v>6.2619896828628896</v>
      </c>
      <c r="GY110" s="28">
        <v>25.280771960999999</v>
      </c>
      <c r="GZ110" s="28">
        <v>14.30450575314824</v>
      </c>
      <c r="HA110" s="28">
        <v>10.434937792366973</v>
      </c>
      <c r="HB110" s="28">
        <v>5.8444602362708657</v>
      </c>
      <c r="HC110" s="28">
        <v>25.504672536000001</v>
      </c>
      <c r="HD110" s="28">
        <v>14.136040324053928</v>
      </c>
      <c r="HE110" s="28">
        <v>10.312044607303473</v>
      </c>
      <c r="HF110" s="28">
        <v>5.4081200198421318</v>
      </c>
      <c r="HG110" s="28">
        <v>26.345929368</v>
      </c>
      <c r="HH110" s="28">
        <v>12.981101338328493</v>
      </c>
      <c r="HI110" s="28">
        <v>9.4695326968607159</v>
      </c>
      <c r="HJ110" s="28">
        <v>2.7003556526124441</v>
      </c>
      <c r="HK110" s="28">
        <v>27.126849624999998</v>
      </c>
      <c r="HL110" s="28">
        <v>11.4327245709952</v>
      </c>
      <c r="HM110" s="28">
        <v>8.3400134023745593</v>
      </c>
      <c r="HN110" s="28">
        <v>-3.2317861390230291</v>
      </c>
      <c r="HO110" s="28">
        <v>27.512130397</v>
      </c>
      <c r="HP110" s="28">
        <v>10.567892275213584</v>
      </c>
      <c r="HQ110" s="28">
        <v>7.7091302832339403</v>
      </c>
      <c r="HR110" s="28">
        <v>-7.9492418359105272</v>
      </c>
      <c r="HS110" s="28">
        <v>27.744616295</v>
      </c>
      <c r="HT110" s="28">
        <v>9.7090259549464424</v>
      </c>
      <c r="HU110" s="28">
        <v>7.0825992601698076</v>
      </c>
      <c r="HV110" s="28">
        <v>-11.214391368874779</v>
      </c>
      <c r="HW110" s="29">
        <v>24.220373363</v>
      </c>
      <c r="HX110" s="29">
        <v>15.518901337475361</v>
      </c>
      <c r="HY110" s="29">
        <v>11.320822463704861</v>
      </c>
      <c r="HZ110" s="29">
        <v>8.6646547806774592</v>
      </c>
      <c r="IA110" s="29">
        <v>24.273425606</v>
      </c>
      <c r="IB110" s="29">
        <v>15.302141362578281</v>
      </c>
      <c r="IC110" s="29">
        <v>11.162699079859303</v>
      </c>
      <c r="ID110" s="29">
        <v>8.2864340145241915</v>
      </c>
      <c r="IE110" s="29">
        <v>24.321008851999999</v>
      </c>
      <c r="IF110" s="29">
        <v>15.410678009016946</v>
      </c>
      <c r="IG110" s="29">
        <v>11.241875052334294</v>
      </c>
      <c r="IH110" s="29">
        <v>8.1717584197232487</v>
      </c>
      <c r="II110" s="29">
        <v>24.393911592999999</v>
      </c>
      <c r="IJ110" s="29">
        <v>15.422551111425983</v>
      </c>
      <c r="IK110" s="29">
        <v>11.250536315238357</v>
      </c>
      <c r="IL110" s="29">
        <v>7.8945901407599042</v>
      </c>
      <c r="IM110" s="29">
        <v>24.500871673999999</v>
      </c>
      <c r="IN110" s="29">
        <v>15.376434002818867</v>
      </c>
      <c r="IO110" s="29">
        <v>11.216894526575146</v>
      </c>
      <c r="IP110" s="29">
        <v>7.6386016401047829</v>
      </c>
      <c r="IQ110" s="29">
        <v>24.632787790999998</v>
      </c>
      <c r="IR110" s="29">
        <v>15.247320610288542</v>
      </c>
      <c r="IS110" s="29">
        <v>11.122708104306142</v>
      </c>
      <c r="IT110" s="29">
        <v>7.3340440019330231</v>
      </c>
      <c r="IU110" s="29">
        <v>24.798751413000002</v>
      </c>
      <c r="IV110" s="29">
        <v>15.076948186886787</v>
      </c>
      <c r="IW110" s="29">
        <v>10.9984237934455</v>
      </c>
      <c r="IX110" s="29">
        <v>6.9374063497804208</v>
      </c>
      <c r="IY110" s="29">
        <v>24.982975604</v>
      </c>
      <c r="IZ110" s="29">
        <v>14.992243495450275</v>
      </c>
      <c r="JA110" s="29">
        <v>10.936632900344065</v>
      </c>
      <c r="JB110" s="29">
        <v>6.5734103905224188</v>
      </c>
      <c r="JC110" s="29">
        <v>25.182785203000002</v>
      </c>
      <c r="JD110" s="29">
        <v>14.842559952996281</v>
      </c>
      <c r="JE110" s="29">
        <v>10.827440840093763</v>
      </c>
      <c r="JF110" s="29">
        <v>6.0697291483062976</v>
      </c>
      <c r="JG110" s="29">
        <v>25.468104569000001</v>
      </c>
      <c r="JH110" s="29">
        <v>14.49704277864115</v>
      </c>
      <c r="JI110" s="29">
        <v>10.575390871866327</v>
      </c>
      <c r="JJ110" s="29">
        <v>4.6224983279089429</v>
      </c>
      <c r="JK110" s="29">
        <v>26.369940931000002</v>
      </c>
      <c r="JL110" s="29">
        <v>12.731941201336914</v>
      </c>
      <c r="JM110" s="29">
        <v>9.2877738458586432</v>
      </c>
      <c r="JN110" s="29">
        <v>-2.0504461771635292</v>
      </c>
      <c r="JO110" s="29">
        <v>26.900908580999999</v>
      </c>
      <c r="JP110" s="29">
        <v>11.279062640382458</v>
      </c>
      <c r="JQ110" s="29">
        <v>8.2279191633515794</v>
      </c>
      <c r="JR110" s="29">
        <v>-7.4034790299428721</v>
      </c>
      <c r="JS110" s="29">
        <v>27.082713283</v>
      </c>
      <c r="JT110" s="29">
        <v>10.533642886470769</v>
      </c>
      <c r="JU110" s="29">
        <v>7.6841458309833479</v>
      </c>
      <c r="JV110" s="29">
        <v>-10.549853540062252</v>
      </c>
      <c r="JW110" s="29">
        <v>27.001464531</v>
      </c>
      <c r="JX110" s="29">
        <v>10.383880190000708</v>
      </c>
      <c r="JY110" s="29">
        <v>7.5748960289803478</v>
      </c>
      <c r="JZ110" s="29">
        <v>-9.7018523148518696</v>
      </c>
    </row>
    <row r="111" spans="1:286" ht="15" thickBot="1" x14ac:dyDescent="0.4">
      <c r="A111" s="2"/>
      <c r="B111" s="74" t="s">
        <v>587</v>
      </c>
      <c r="C111" s="74" t="s">
        <v>586</v>
      </c>
      <c r="D111" s="74" t="s">
        <v>863</v>
      </c>
      <c r="E111" s="87">
        <v>390380</v>
      </c>
      <c r="F111" s="84">
        <v>395565</v>
      </c>
      <c r="G111" s="22">
        <v>31.590822506000002</v>
      </c>
      <c r="H111" s="22">
        <v>11.454551473276165</v>
      </c>
      <c r="I111" s="22">
        <v>8.3559358237033639</v>
      </c>
      <c r="J111" s="22">
        <v>13.880901585631641</v>
      </c>
      <c r="K111" s="22">
        <v>31.653882880000001</v>
      </c>
      <c r="L111" s="22">
        <v>11.221845128297463</v>
      </c>
      <c r="M111" s="22">
        <v>8.186179784896682</v>
      </c>
      <c r="N111" s="22">
        <v>13.672602088425094</v>
      </c>
      <c r="O111" s="22">
        <v>31.680536954000001</v>
      </c>
      <c r="P111" s="22">
        <v>10.96704460513711</v>
      </c>
      <c r="Q111" s="22">
        <v>8.0003063507127941</v>
      </c>
      <c r="R111" s="22">
        <v>13.476510549901031</v>
      </c>
      <c r="S111" s="22">
        <v>31.743372448999999</v>
      </c>
      <c r="T111" s="22">
        <v>10.601498271097247</v>
      </c>
      <c r="U111" s="22">
        <v>7.7336453893514232</v>
      </c>
      <c r="V111" s="22">
        <v>13.161765471026163</v>
      </c>
      <c r="W111" s="22">
        <v>31.829752069999998</v>
      </c>
      <c r="X111" s="22">
        <v>10.338691541943305</v>
      </c>
      <c r="Y111" s="22">
        <v>7.5419315393616557</v>
      </c>
      <c r="Z111" s="22">
        <v>12.89795744928149</v>
      </c>
      <c r="AA111" s="22">
        <v>31.932136422999999</v>
      </c>
      <c r="AB111" s="22">
        <v>10.247203539785401</v>
      </c>
      <c r="AC111" s="22">
        <v>7.475192315529644</v>
      </c>
      <c r="AD111" s="22">
        <v>12.455981499719117</v>
      </c>
      <c r="AE111" s="22">
        <v>32.338474108</v>
      </c>
      <c r="AF111" s="22">
        <v>10.100312458044531</v>
      </c>
      <c r="AG111" s="22">
        <v>7.3680373164915176</v>
      </c>
      <c r="AH111" s="22">
        <v>11.710289405217651</v>
      </c>
      <c r="AI111" s="22">
        <v>32.450839973999997</v>
      </c>
      <c r="AJ111" s="22">
        <v>9.9936837413694182</v>
      </c>
      <c r="AK111" s="22">
        <v>7.290253152215878</v>
      </c>
      <c r="AL111" s="22">
        <v>11.274400304001603</v>
      </c>
      <c r="AM111" s="22">
        <v>32.573165410000001</v>
      </c>
      <c r="AN111" s="22">
        <v>9.8553420001995953</v>
      </c>
      <c r="AO111" s="22">
        <v>7.1893347780960921</v>
      </c>
      <c r="AP111" s="22">
        <v>10.819413352057381</v>
      </c>
      <c r="AQ111" s="22">
        <v>32.711640007</v>
      </c>
      <c r="AR111" s="22">
        <v>9.653493745658503</v>
      </c>
      <c r="AS111" s="22">
        <v>7.0420892866417235</v>
      </c>
      <c r="AT111" s="22">
        <v>10.257526488162938</v>
      </c>
      <c r="AU111" s="22">
        <v>33.319456840999997</v>
      </c>
      <c r="AV111" s="22">
        <v>9.2597010609084123</v>
      </c>
      <c r="AW111" s="22">
        <v>6.7548230056972045</v>
      </c>
      <c r="AX111" s="22">
        <v>8.3933012838995253</v>
      </c>
      <c r="AY111" s="22">
        <v>33.880118271999997</v>
      </c>
      <c r="AZ111" s="22">
        <v>8.9172211829974852</v>
      </c>
      <c r="BA111" s="22">
        <v>6.5049887029390385</v>
      </c>
      <c r="BB111" s="22">
        <v>7.3273065399823167</v>
      </c>
      <c r="BC111" s="22">
        <v>34.252767806000001</v>
      </c>
      <c r="BD111" s="22">
        <v>9.1602504376304079</v>
      </c>
      <c r="BE111" s="22">
        <v>6.6822751606177135</v>
      </c>
      <c r="BF111" s="22">
        <v>7.0452584915998386</v>
      </c>
      <c r="BG111" s="22">
        <v>34.578519249999999</v>
      </c>
      <c r="BH111" s="22">
        <v>9.0319667441912195</v>
      </c>
      <c r="BI111" s="22">
        <v>6.5886939922842043</v>
      </c>
      <c r="BJ111" s="22">
        <v>7.0708343700686882</v>
      </c>
      <c r="BK111" s="25">
        <v>31.544855624</v>
      </c>
      <c r="BL111" s="25">
        <v>11.475841982260171</v>
      </c>
      <c r="BM111" s="25">
        <v>8.3714669535899748</v>
      </c>
      <c r="BN111" s="25">
        <v>13.98298134630951</v>
      </c>
      <c r="BO111" s="25">
        <v>31.572780768000001</v>
      </c>
      <c r="BP111" s="25">
        <v>11.286695695310701</v>
      </c>
      <c r="BQ111" s="25">
        <v>8.2334873706504883</v>
      </c>
      <c r="BR111" s="25">
        <v>13.852751789657784</v>
      </c>
      <c r="BS111" s="25">
        <v>31.632839033</v>
      </c>
      <c r="BT111" s="25">
        <v>11.111432467696375</v>
      </c>
      <c r="BU111" s="25">
        <v>8.1056352862090204</v>
      </c>
      <c r="BV111" s="25">
        <v>13.594766173158893</v>
      </c>
      <c r="BW111" s="25">
        <v>31.711528787999999</v>
      </c>
      <c r="BX111" s="25">
        <v>10.936358872093097</v>
      </c>
      <c r="BY111" s="25">
        <v>7.9779215356794619</v>
      </c>
      <c r="BZ111" s="25">
        <v>13.286277547555562</v>
      </c>
      <c r="CA111" s="25">
        <v>31.80355964</v>
      </c>
      <c r="CB111" s="25">
        <v>10.894832788550985</v>
      </c>
      <c r="CC111" s="25">
        <v>7.947628835882603</v>
      </c>
      <c r="CD111" s="25">
        <v>13.043723924534584</v>
      </c>
      <c r="CE111" s="25">
        <v>31.905218824000002</v>
      </c>
      <c r="CF111" s="25">
        <v>10.728006521989588</v>
      </c>
      <c r="CG111" s="25">
        <v>7.8259313970656139</v>
      </c>
      <c r="CH111" s="25">
        <v>12.666257345348161</v>
      </c>
      <c r="CI111" s="25">
        <v>32.015019207000002</v>
      </c>
      <c r="CJ111" s="25">
        <v>10.642974862860214</v>
      </c>
      <c r="CK111" s="25">
        <v>7.7639019855844458</v>
      </c>
      <c r="CL111" s="25">
        <v>12.259291915948657</v>
      </c>
      <c r="CM111" s="25">
        <v>32.132789363000001</v>
      </c>
      <c r="CN111" s="25">
        <v>10.561799054622155</v>
      </c>
      <c r="CO111" s="25">
        <v>7.704685363645388</v>
      </c>
      <c r="CP111" s="25">
        <v>11.856731160585781</v>
      </c>
      <c r="CQ111" s="25">
        <v>32.258743758999998</v>
      </c>
      <c r="CR111" s="25">
        <v>10.47585915796618</v>
      </c>
      <c r="CS111" s="25">
        <v>7.6419934055335066</v>
      </c>
      <c r="CT111" s="25">
        <v>11.432430868237553</v>
      </c>
      <c r="CU111" s="25">
        <v>32.391596262999997</v>
      </c>
      <c r="CV111" s="25">
        <v>10.371564878767195</v>
      </c>
      <c r="CW111" s="25">
        <v>7.5659121808954835</v>
      </c>
      <c r="CX111" s="25">
        <v>10.964373582036817</v>
      </c>
      <c r="CY111" s="25">
        <v>32.708796794999998</v>
      </c>
      <c r="CZ111" s="25">
        <v>10.038504529819265</v>
      </c>
      <c r="DA111" s="25">
        <v>7.3229492933723837</v>
      </c>
      <c r="DB111" s="25">
        <v>9.5558873128622785</v>
      </c>
      <c r="DC111" s="25">
        <v>32.986197779999998</v>
      </c>
      <c r="DD111" s="25">
        <v>9.740359759045873</v>
      </c>
      <c r="DE111" s="25">
        <v>7.1054568340152935</v>
      </c>
      <c r="DF111" s="25">
        <v>8.5185389474215754</v>
      </c>
      <c r="DG111" s="25">
        <v>33.211774605999999</v>
      </c>
      <c r="DH111" s="25">
        <v>9.8805410646163274</v>
      </c>
      <c r="DI111" s="25">
        <v>7.2077171447539952</v>
      </c>
      <c r="DJ111" s="25">
        <v>7.9338065866094638</v>
      </c>
      <c r="DK111" s="25">
        <v>33.381770826999997</v>
      </c>
      <c r="DL111" s="25">
        <v>9.9454451155555272</v>
      </c>
      <c r="DM111" s="25">
        <v>7.2550637462871599</v>
      </c>
      <c r="DN111" s="25">
        <v>7.55821489271937</v>
      </c>
      <c r="DO111" s="27">
        <v>31.590889936</v>
      </c>
      <c r="DP111" s="27">
        <v>11.468632554695036</v>
      </c>
      <c r="DQ111" s="27">
        <v>8.3662077765545018</v>
      </c>
      <c r="DR111" s="27">
        <v>13.888177959880771</v>
      </c>
      <c r="DS111" s="27">
        <v>31.654085088999999</v>
      </c>
      <c r="DT111" s="27">
        <v>11.301734094570691</v>
      </c>
      <c r="DU111" s="27">
        <v>8.2444576735384594</v>
      </c>
      <c r="DV111" s="27">
        <v>13.67744090638034</v>
      </c>
      <c r="DW111" s="27">
        <v>31.680939883000001</v>
      </c>
      <c r="DX111" s="27">
        <v>11.0106981261216</v>
      </c>
      <c r="DY111" s="27">
        <v>8.0321509865046092</v>
      </c>
      <c r="DZ111" s="27">
        <v>13.47684039639932</v>
      </c>
      <c r="EA111" s="27">
        <v>31.744039344000001</v>
      </c>
      <c r="EB111" s="27">
        <v>10.999443142854034</v>
      </c>
      <c r="EC111" s="27">
        <v>8.0239406329084826</v>
      </c>
      <c r="ED111" s="27">
        <v>13.167023605835857</v>
      </c>
      <c r="EE111" s="27">
        <v>31.83038578</v>
      </c>
      <c r="EF111" s="27">
        <v>10.891271541919481</v>
      </c>
      <c r="EG111" s="27">
        <v>7.945030956046395</v>
      </c>
      <c r="EH111" s="27">
        <v>12.91666365871318</v>
      </c>
      <c r="EI111" s="27">
        <v>31.932480158000001</v>
      </c>
      <c r="EJ111" s="27">
        <v>10.70037930723834</v>
      </c>
      <c r="EK111" s="27">
        <v>7.8057777285446184</v>
      </c>
      <c r="EL111" s="27">
        <v>12.486935780811844</v>
      </c>
      <c r="EM111" s="27">
        <v>32.338570089999997</v>
      </c>
      <c r="EN111" s="27">
        <v>10.58546403172992</v>
      </c>
      <c r="EO111" s="27">
        <v>7.7219486349697375</v>
      </c>
      <c r="EP111" s="27">
        <v>11.751464290463188</v>
      </c>
      <c r="EQ111" s="27">
        <v>32.450835167999998</v>
      </c>
      <c r="ER111" s="27">
        <v>10.463312696922976</v>
      </c>
      <c r="ES111" s="27">
        <v>7.6328409368806573</v>
      </c>
      <c r="ET111" s="27">
        <v>11.32802007820591</v>
      </c>
      <c r="EU111" s="27">
        <v>32.571656359000002</v>
      </c>
      <c r="EV111" s="27">
        <v>10.305643123462609</v>
      </c>
      <c r="EW111" s="27">
        <v>7.5178231781967639</v>
      </c>
      <c r="EX111" s="27">
        <v>10.891491821676375</v>
      </c>
      <c r="EY111" s="27">
        <v>32.703148294999998</v>
      </c>
      <c r="EZ111" s="27">
        <v>10.199900176913312</v>
      </c>
      <c r="FA111" s="27">
        <v>7.4406851708957671</v>
      </c>
      <c r="FB111" s="27">
        <v>10.375821634140507</v>
      </c>
      <c r="FC111" s="27">
        <v>33.256966355000003</v>
      </c>
      <c r="FD111" s="27">
        <v>9.7258068793683794</v>
      </c>
      <c r="FE111" s="27">
        <v>7.0948407109031049</v>
      </c>
      <c r="FF111" s="27">
        <v>8.6486175545439394</v>
      </c>
      <c r="FG111" s="27">
        <v>33.713920596999998</v>
      </c>
      <c r="FH111" s="27">
        <v>9.4113094441729466</v>
      </c>
      <c r="FI111" s="27">
        <v>6.865419210520189</v>
      </c>
      <c r="FJ111" s="27">
        <v>7.7153341710492782</v>
      </c>
      <c r="FK111" s="27">
        <v>34.032913946000001</v>
      </c>
      <c r="FL111" s="27">
        <v>9.752076269814939</v>
      </c>
      <c r="FM111" s="27">
        <v>7.1140038654981463</v>
      </c>
      <c r="FN111" s="27">
        <v>7.4753014032793814</v>
      </c>
      <c r="FO111" s="27">
        <v>34.301499790999998</v>
      </c>
      <c r="FP111" s="27">
        <v>9.3790382831633785</v>
      </c>
      <c r="FQ111" s="27">
        <v>6.8418778478591138</v>
      </c>
      <c r="FR111" s="27">
        <v>7.5236683662411892</v>
      </c>
      <c r="FS111" s="28">
        <v>31.585700703000001</v>
      </c>
      <c r="FT111" s="28">
        <v>11.454226263066218</v>
      </c>
      <c r="FU111" s="28">
        <v>8.3556985873829479</v>
      </c>
      <c r="FV111" s="28">
        <v>13.893820171011372</v>
      </c>
      <c r="FW111" s="28">
        <v>31.647567101</v>
      </c>
      <c r="FX111" s="28">
        <v>11.212903523864918</v>
      </c>
      <c r="FY111" s="28">
        <v>8.1796570089526739</v>
      </c>
      <c r="FZ111" s="28">
        <v>13.700022213914483</v>
      </c>
      <c r="GA111" s="28">
        <v>31.684746248</v>
      </c>
      <c r="GB111" s="28">
        <v>10.935663496217515</v>
      </c>
      <c r="GC111" s="28">
        <v>7.977414268659599</v>
      </c>
      <c r="GD111" s="28">
        <v>13.529309387264153</v>
      </c>
      <c r="GE111" s="28">
        <v>31.765172985</v>
      </c>
      <c r="GF111" s="28">
        <v>10.541498663701399</v>
      </c>
      <c r="GG111" s="28">
        <v>7.6898765111009935</v>
      </c>
      <c r="GH111" s="28">
        <v>13.240362312987019</v>
      </c>
      <c r="GI111" s="28">
        <v>31.874157015000002</v>
      </c>
      <c r="GJ111" s="28">
        <v>10.373606378298943</v>
      </c>
      <c r="GK111" s="28">
        <v>7.5674014263811067</v>
      </c>
      <c r="GL111" s="28">
        <v>13.028145613745888</v>
      </c>
      <c r="GM111" s="28">
        <v>32.021228649000001</v>
      </c>
      <c r="GN111" s="28">
        <v>10.24902739910722</v>
      </c>
      <c r="GO111" s="28">
        <v>7.4765227955122198</v>
      </c>
      <c r="GP111" s="28">
        <v>12.644771189349104</v>
      </c>
      <c r="GQ111" s="28">
        <v>32.468040692000002</v>
      </c>
      <c r="GR111" s="28">
        <v>10.091491550184752</v>
      </c>
      <c r="GS111" s="28">
        <v>7.3616025870169439</v>
      </c>
      <c r="GT111" s="28">
        <v>11.962432553988396</v>
      </c>
      <c r="GU111" s="28">
        <v>32.656345989999998</v>
      </c>
      <c r="GV111" s="28">
        <v>9.9421362467498788</v>
      </c>
      <c r="GW111" s="28">
        <v>7.2526499725611808</v>
      </c>
      <c r="GX111" s="28">
        <v>11.5847827289485</v>
      </c>
      <c r="GY111" s="28">
        <v>32.869257128999998</v>
      </c>
      <c r="GZ111" s="28">
        <v>9.7388798655264921</v>
      </c>
      <c r="HA111" s="28">
        <v>7.1043772722967304</v>
      </c>
      <c r="HB111" s="28">
        <v>11.236823513544905</v>
      </c>
      <c r="HC111" s="28">
        <v>33.113380814999999</v>
      </c>
      <c r="HD111" s="28">
        <v>9.5508580739324582</v>
      </c>
      <c r="HE111" s="28">
        <v>6.9672179930632403</v>
      </c>
      <c r="HF111" s="28">
        <v>10.842739148489265</v>
      </c>
      <c r="HG111" s="28">
        <v>34.069958905</v>
      </c>
      <c r="HH111" s="28">
        <v>8.9797084808653889</v>
      </c>
      <c r="HI111" s="28">
        <v>6.5505723167539491</v>
      </c>
      <c r="HJ111" s="28">
        <v>8.3961702559876272</v>
      </c>
      <c r="HK111" s="28">
        <v>34.991473589999998</v>
      </c>
      <c r="HL111" s="28">
        <v>7.746735994439522</v>
      </c>
      <c r="HM111" s="28">
        <v>5.6511360539720421</v>
      </c>
      <c r="HN111" s="28">
        <v>3.6670463403360714</v>
      </c>
      <c r="HO111" s="28">
        <v>35.523141826</v>
      </c>
      <c r="HP111" s="28">
        <v>7.2201301420888866</v>
      </c>
      <c r="HQ111" s="28">
        <v>5.2669844163549318</v>
      </c>
      <c r="HR111" s="28">
        <v>0.13273959486217279</v>
      </c>
      <c r="HS111" s="28">
        <v>35.816918569000002</v>
      </c>
      <c r="HT111" s="28">
        <v>6.5850884771542093</v>
      </c>
      <c r="HU111" s="28">
        <v>4.8037303631559203</v>
      </c>
      <c r="HV111" s="28">
        <v>-2.0645460255485091</v>
      </c>
      <c r="HW111" s="29">
        <v>31.576180472000001</v>
      </c>
      <c r="HX111" s="29">
        <v>11.461400164612341</v>
      </c>
      <c r="HY111" s="29">
        <v>8.3609318486821653</v>
      </c>
      <c r="HZ111" s="29">
        <v>13.921232338908478</v>
      </c>
      <c r="IA111" s="29">
        <v>31.640571954999999</v>
      </c>
      <c r="IB111" s="29">
        <v>11.369403442710091</v>
      </c>
      <c r="IC111" s="29">
        <v>8.2938215208793054</v>
      </c>
      <c r="ID111" s="29">
        <v>13.717038311881588</v>
      </c>
      <c r="IE111" s="29">
        <v>31.682338456</v>
      </c>
      <c r="IF111" s="29">
        <v>11.227465355812777</v>
      </c>
      <c r="IG111" s="29">
        <v>8.1902796626214567</v>
      </c>
      <c r="IH111" s="29">
        <v>13.529559922460168</v>
      </c>
      <c r="II111" s="29">
        <v>31.750836553999999</v>
      </c>
      <c r="IJ111" s="29">
        <v>10.986556526255244</v>
      </c>
      <c r="IK111" s="29">
        <v>8.0145400255136519</v>
      </c>
      <c r="IL111" s="29">
        <v>13.261200773588092</v>
      </c>
      <c r="IM111" s="29">
        <v>31.853871659999999</v>
      </c>
      <c r="IN111" s="29">
        <v>10.791025772148751</v>
      </c>
      <c r="IO111" s="29">
        <v>7.8719030626708903</v>
      </c>
      <c r="IP111" s="29">
        <v>13.085914118493255</v>
      </c>
      <c r="IQ111" s="29">
        <v>31.991405728</v>
      </c>
      <c r="IR111" s="29">
        <v>10.808923523497761</v>
      </c>
      <c r="IS111" s="29">
        <v>7.8849592230984582</v>
      </c>
      <c r="IT111" s="29">
        <v>12.752081664815414</v>
      </c>
      <c r="IU111" s="29">
        <v>32.433621172000002</v>
      </c>
      <c r="IV111" s="29">
        <v>10.664309826713506</v>
      </c>
      <c r="IW111" s="29">
        <v>7.7794655446792786</v>
      </c>
      <c r="IX111" s="29">
        <v>12.127845464037806</v>
      </c>
      <c r="IY111" s="29">
        <v>32.612322954999996</v>
      </c>
      <c r="IZ111" s="29">
        <v>10.533634112761364</v>
      </c>
      <c r="JA111" s="29">
        <v>7.6841394306844881</v>
      </c>
      <c r="JB111" s="29">
        <v>11.823635571339633</v>
      </c>
      <c r="JC111" s="29">
        <v>32.822171441999998</v>
      </c>
      <c r="JD111" s="29">
        <v>10.28721647738398</v>
      </c>
      <c r="JE111" s="29">
        <v>7.5043811964274791</v>
      </c>
      <c r="JF111" s="29">
        <v>11.395118088853479</v>
      </c>
      <c r="JG111" s="29">
        <v>33.096984716000001</v>
      </c>
      <c r="JH111" s="29">
        <v>10.080269117180931</v>
      </c>
      <c r="JI111" s="29">
        <v>7.353415978385037</v>
      </c>
      <c r="JJ111" s="29">
        <v>10.22253171106415</v>
      </c>
      <c r="JK111" s="29">
        <v>34.119293280000001</v>
      </c>
      <c r="JL111" s="29">
        <v>8.9695490188499356</v>
      </c>
      <c r="JM111" s="29">
        <v>6.5431611306588389</v>
      </c>
      <c r="JN111" s="29">
        <v>4.7894550826747277</v>
      </c>
      <c r="JO111" s="29">
        <v>34.829800063999997</v>
      </c>
      <c r="JP111" s="29">
        <v>7.7443409816722903</v>
      </c>
      <c r="JQ111" s="29">
        <v>5.6493889255029233</v>
      </c>
      <c r="JR111" s="29">
        <v>0.51819671268927436</v>
      </c>
      <c r="JS111" s="29">
        <v>35.108533582999996</v>
      </c>
      <c r="JT111" s="29">
        <v>7.0729573679355413</v>
      </c>
      <c r="JU111" s="29">
        <v>5.1596239266237687</v>
      </c>
      <c r="JV111" s="29">
        <v>-1.7092307054156137</v>
      </c>
      <c r="JW111" s="29">
        <v>35.022843510000001</v>
      </c>
      <c r="JX111" s="29">
        <v>7.0668852758236858</v>
      </c>
      <c r="JY111" s="29">
        <v>5.1551944199669038</v>
      </c>
      <c r="JZ111" s="29">
        <v>-0.74553893916828429</v>
      </c>
    </row>
    <row r="112" spans="1:286" ht="15" thickBot="1" x14ac:dyDescent="0.4">
      <c r="A112" s="2"/>
      <c r="B112" s="74" t="s">
        <v>588</v>
      </c>
      <c r="C112" s="74" t="s">
        <v>524</v>
      </c>
      <c r="D112" s="74" t="s">
        <v>859</v>
      </c>
      <c r="E112" s="87">
        <v>384109</v>
      </c>
      <c r="F112" s="84">
        <v>397722</v>
      </c>
      <c r="G112" s="22">
        <v>39.088710263000003</v>
      </c>
      <c r="H112" s="22">
        <v>10.003555796054945</v>
      </c>
      <c r="I112" s="22">
        <v>7.297454678665237</v>
      </c>
      <c r="J112" s="22">
        <v>3.8051817074801839</v>
      </c>
      <c r="K112" s="22">
        <v>39.267486204000001</v>
      </c>
      <c r="L112" s="22">
        <v>9.8534966190020246</v>
      </c>
      <c r="M112" s="22">
        <v>7.187988598204794</v>
      </c>
      <c r="N112" s="22">
        <v>3.2415893650359706</v>
      </c>
      <c r="O112" s="22">
        <v>39.229240840999999</v>
      </c>
      <c r="P112" s="22">
        <v>9.8216115526696939</v>
      </c>
      <c r="Q112" s="22">
        <v>7.1647288862353582</v>
      </c>
      <c r="R112" s="22">
        <v>3.3726113501102937</v>
      </c>
      <c r="S112" s="22">
        <v>39.249604032999997</v>
      </c>
      <c r="T112" s="22">
        <v>9.7434175419075668</v>
      </c>
      <c r="U112" s="22">
        <v>7.1076874440409012</v>
      </c>
      <c r="V112" s="22">
        <v>3.2730094559583449</v>
      </c>
      <c r="W112" s="22">
        <v>39.294077243000004</v>
      </c>
      <c r="X112" s="22">
        <v>9.6495452573414493</v>
      </c>
      <c r="Y112" s="22">
        <v>7.0392089193872813</v>
      </c>
      <c r="Z112" s="22">
        <v>3.0843245514557225</v>
      </c>
      <c r="AA112" s="22">
        <v>39.367052127999997</v>
      </c>
      <c r="AB112" s="22">
        <v>9.51415749247208</v>
      </c>
      <c r="AC112" s="22">
        <v>6.9404454298519278</v>
      </c>
      <c r="AD112" s="22">
        <v>2.7510184929755859</v>
      </c>
      <c r="AE112" s="22">
        <v>39.434493486999997</v>
      </c>
      <c r="AF112" s="22">
        <v>9.3920462517606058</v>
      </c>
      <c r="AG112" s="22">
        <v>6.851366979847282</v>
      </c>
      <c r="AH112" s="22">
        <v>2.2609833707661515</v>
      </c>
      <c r="AI112" s="22">
        <v>39.495248996000001</v>
      </c>
      <c r="AJ112" s="22">
        <v>9.3777260703748819</v>
      </c>
      <c r="AK112" s="22">
        <v>6.8409206068991955</v>
      </c>
      <c r="AL112" s="22">
        <v>2.2468306935855153</v>
      </c>
      <c r="AM112" s="22">
        <v>39.550331997000001</v>
      </c>
      <c r="AN112" s="22">
        <v>9.3112096473767174</v>
      </c>
      <c r="AO112" s="22">
        <v>6.7923978023972733</v>
      </c>
      <c r="AP112" s="22">
        <v>2.0559365718833789</v>
      </c>
      <c r="AQ112" s="22">
        <v>39.603357111000001</v>
      </c>
      <c r="AR112" s="22">
        <v>9.2133567471018942</v>
      </c>
      <c r="AS112" s="22">
        <v>6.7210154740042958</v>
      </c>
      <c r="AT112" s="22">
        <v>1.8191853600310637</v>
      </c>
      <c r="AU112" s="22">
        <v>39.769250554999999</v>
      </c>
      <c r="AV112" s="22">
        <v>8.7709397440475225</v>
      </c>
      <c r="AW112" s="22">
        <v>6.3982784298291255</v>
      </c>
      <c r="AX112" s="22">
        <v>0.92424748976307569</v>
      </c>
      <c r="AY112" s="22">
        <v>39.834965191000002</v>
      </c>
      <c r="AZ112" s="22">
        <v>8.6033156820480023</v>
      </c>
      <c r="BA112" s="22">
        <v>6.2759990103473369</v>
      </c>
      <c r="BB112" s="22">
        <v>0.78078158252850471</v>
      </c>
      <c r="BC112" s="22">
        <v>39.820639069999999</v>
      </c>
      <c r="BD112" s="22">
        <v>8.452069010392897</v>
      </c>
      <c r="BE112" s="22">
        <v>6.1656666691074991</v>
      </c>
      <c r="BF112" s="22">
        <v>0.79963601724119471</v>
      </c>
      <c r="BG112" s="22">
        <v>39.734851907999996</v>
      </c>
      <c r="BH112" s="22">
        <v>8.6038408557171291</v>
      </c>
      <c r="BI112" s="22">
        <v>6.2763821172272314</v>
      </c>
      <c r="BJ112" s="22">
        <v>1.0335959815722582</v>
      </c>
      <c r="BK112" s="25">
        <v>38.864799052000002</v>
      </c>
      <c r="BL112" s="25">
        <v>10.217329861983165</v>
      </c>
      <c r="BM112" s="25">
        <v>7.4533998834893458</v>
      </c>
      <c r="BN112" s="25">
        <v>4.7114405607613605</v>
      </c>
      <c r="BO112" s="25">
        <v>38.856004847000001</v>
      </c>
      <c r="BP112" s="25">
        <v>10.173589412878</v>
      </c>
      <c r="BQ112" s="25">
        <v>7.4214918348437537</v>
      </c>
      <c r="BR112" s="25">
        <v>4.9036236970849103</v>
      </c>
      <c r="BS112" s="25">
        <v>38.901604134999999</v>
      </c>
      <c r="BT112" s="25">
        <v>10.109630548726503</v>
      </c>
      <c r="BU112" s="25">
        <v>7.3748347339128522</v>
      </c>
      <c r="BV112" s="25">
        <v>4.7546690550116679</v>
      </c>
      <c r="BW112" s="25">
        <v>38.984216384999996</v>
      </c>
      <c r="BX112" s="25">
        <v>10.018596009883129</v>
      </c>
      <c r="BY112" s="25">
        <v>7.3084263052554439</v>
      </c>
      <c r="BZ112" s="25">
        <v>4.4420940709187029</v>
      </c>
      <c r="CA112" s="25">
        <v>39.07576186</v>
      </c>
      <c r="CB112" s="25">
        <v>9.9040827740618198</v>
      </c>
      <c r="CC112" s="25">
        <v>7.2248904940349101</v>
      </c>
      <c r="CD112" s="25">
        <v>4.1035111455378335</v>
      </c>
      <c r="CE112" s="25">
        <v>39.170838547999999</v>
      </c>
      <c r="CF112" s="25">
        <v>9.7720213541013603</v>
      </c>
      <c r="CG112" s="25">
        <v>7.1285535267995526</v>
      </c>
      <c r="CH112" s="25">
        <v>3.7130841583175531</v>
      </c>
      <c r="CI112" s="25">
        <v>39.270504183</v>
      </c>
      <c r="CJ112" s="25">
        <v>9.6858172329665049</v>
      </c>
      <c r="CK112" s="25">
        <v>7.0656688206089928</v>
      </c>
      <c r="CL112" s="25">
        <v>3.1358645924059481</v>
      </c>
      <c r="CM112" s="25">
        <v>39.369635009</v>
      </c>
      <c r="CN112" s="25">
        <v>9.6542445027268062</v>
      </c>
      <c r="CO112" s="25">
        <v>7.0426369534706312</v>
      </c>
      <c r="CP112" s="25">
        <v>3.0013008074735623</v>
      </c>
      <c r="CQ112" s="25">
        <v>39.469350484000003</v>
      </c>
      <c r="CR112" s="25">
        <v>9.580328110835266</v>
      </c>
      <c r="CS112" s="25">
        <v>6.988715974687099</v>
      </c>
      <c r="CT112" s="25">
        <v>2.6743940082290365</v>
      </c>
      <c r="CU112" s="25">
        <v>39.569644734000001</v>
      </c>
      <c r="CV112" s="25">
        <v>9.4919438011694481</v>
      </c>
      <c r="CW112" s="25">
        <v>6.9242408513168883</v>
      </c>
      <c r="CX112" s="25">
        <v>2.3004842647312813</v>
      </c>
      <c r="CY112" s="25">
        <v>39.775231341000001</v>
      </c>
      <c r="CZ112" s="25">
        <v>9.2990171179087664</v>
      </c>
      <c r="DA112" s="25">
        <v>6.7835035219009585</v>
      </c>
      <c r="DB112" s="25">
        <v>1.286911395215256</v>
      </c>
      <c r="DC112" s="25">
        <v>39.917881276999999</v>
      </c>
      <c r="DD112" s="25">
        <v>9.1176147645434256</v>
      </c>
      <c r="DE112" s="25">
        <v>6.6511730306961363</v>
      </c>
      <c r="DF112" s="25">
        <v>0.87652588803438647</v>
      </c>
      <c r="DG112" s="25">
        <v>39.961753637999998</v>
      </c>
      <c r="DH112" s="25">
        <v>9.2152398733037995</v>
      </c>
      <c r="DI112" s="25">
        <v>6.7223891883507516</v>
      </c>
      <c r="DJ112" s="25">
        <v>0.68844228082055992</v>
      </c>
      <c r="DK112" s="25">
        <v>39.909628964999996</v>
      </c>
      <c r="DL112" s="25">
        <v>9.3101080769951956</v>
      </c>
      <c r="DM112" s="25">
        <v>6.7915942221405725</v>
      </c>
      <c r="DN112" s="25">
        <v>0.7963376977086476</v>
      </c>
      <c r="DO112" s="27">
        <v>39.088710263000003</v>
      </c>
      <c r="DP112" s="27">
        <v>10.21696472436707</v>
      </c>
      <c r="DQ112" s="27">
        <v>7.4531335206820346</v>
      </c>
      <c r="DR112" s="27">
        <v>3.8119131651394298</v>
      </c>
      <c r="DS112" s="27">
        <v>39.267486204999997</v>
      </c>
      <c r="DT112" s="27">
        <v>10.16943649209531</v>
      </c>
      <c r="DU112" s="27">
        <v>7.4184623369518423</v>
      </c>
      <c r="DV112" s="27">
        <v>3.2575654576405206</v>
      </c>
      <c r="DW112" s="27">
        <v>39.229240840000003</v>
      </c>
      <c r="DX112" s="27">
        <v>10.123455085928207</v>
      </c>
      <c r="DY112" s="27">
        <v>7.3849195413293032</v>
      </c>
      <c r="DZ112" s="27">
        <v>3.3989747508200487</v>
      </c>
      <c r="EA112" s="27">
        <v>39.249604032999997</v>
      </c>
      <c r="EB112" s="27">
        <v>10.01282034899879</v>
      </c>
      <c r="EC112" s="27">
        <v>7.3042130410519865</v>
      </c>
      <c r="ED112" s="27">
        <v>3.3074381360759659</v>
      </c>
      <c r="EE112" s="27">
        <v>39.294028678000004</v>
      </c>
      <c r="EF112" s="27">
        <v>9.8973984519695968</v>
      </c>
      <c r="EG112" s="27">
        <v>7.2200143741311429</v>
      </c>
      <c r="EH112" s="27">
        <v>3.1268353126365867</v>
      </c>
      <c r="EI112" s="27">
        <v>39.366932157000001</v>
      </c>
      <c r="EJ112" s="27">
        <v>9.7802097061570734</v>
      </c>
      <c r="EK112" s="27">
        <v>7.1345268156218209</v>
      </c>
      <c r="EL112" s="27">
        <v>2.8019352377584319</v>
      </c>
      <c r="EM112" s="27">
        <v>39.434317161000003</v>
      </c>
      <c r="EN112" s="27">
        <v>9.6558802243183113</v>
      </c>
      <c r="EO112" s="27">
        <v>7.0438301895982933</v>
      </c>
      <c r="EP112" s="27">
        <v>2.3214795148746248</v>
      </c>
      <c r="EQ112" s="27">
        <v>39.495039618</v>
      </c>
      <c r="ER112" s="27">
        <v>9.6001844835198114</v>
      </c>
      <c r="ES112" s="27">
        <v>7.0032009221100244</v>
      </c>
      <c r="ET112" s="27">
        <v>2.3144505387752439</v>
      </c>
      <c r="EU112" s="27">
        <v>39.549940488000004</v>
      </c>
      <c r="EV112" s="27">
        <v>9.5115686828431034</v>
      </c>
      <c r="EW112" s="27">
        <v>6.9385569292703035</v>
      </c>
      <c r="EX112" s="27">
        <v>2.1332501217318551</v>
      </c>
      <c r="EY112" s="27">
        <v>39.602220442000004</v>
      </c>
      <c r="EZ112" s="27">
        <v>9.4007872641278905</v>
      </c>
      <c r="FA112" s="27">
        <v>6.8577434266724264</v>
      </c>
      <c r="FB112" s="27">
        <v>1.9115203306487594</v>
      </c>
      <c r="FC112" s="27">
        <v>39.764995748000004</v>
      </c>
      <c r="FD112" s="27">
        <v>9.073006811726378</v>
      </c>
      <c r="FE112" s="27">
        <v>6.6186321501705514</v>
      </c>
      <c r="FF112" s="27">
        <v>1.0440699792297288</v>
      </c>
      <c r="FG112" s="27">
        <v>39.828304500999998</v>
      </c>
      <c r="FH112" s="27">
        <v>8.9491207089219227</v>
      </c>
      <c r="FI112" s="27">
        <v>6.5282589629796028</v>
      </c>
      <c r="FJ112" s="27">
        <v>0.91774442963352953</v>
      </c>
      <c r="FK112" s="27">
        <v>39.812812836999996</v>
      </c>
      <c r="FL112" s="27">
        <v>8.9791604719155949</v>
      </c>
      <c r="FM112" s="27">
        <v>6.5501725518547316</v>
      </c>
      <c r="FN112" s="27">
        <v>0.94481515369805535</v>
      </c>
      <c r="FO112" s="27">
        <v>39.726702734</v>
      </c>
      <c r="FP112" s="27">
        <v>8.9599684937162198</v>
      </c>
      <c r="FQ112" s="27">
        <v>6.5361722709587031</v>
      </c>
      <c r="FR112" s="27">
        <v>1.1794674640536655</v>
      </c>
      <c r="FS112" s="28">
        <v>39.069483462999997</v>
      </c>
      <c r="FT112" s="28">
        <v>10.014122825486739</v>
      </c>
      <c r="FU112" s="28">
        <v>7.3051631795162093</v>
      </c>
      <c r="FV112" s="28">
        <v>3.8674016566965967</v>
      </c>
      <c r="FW112" s="28">
        <v>39.229157282000003</v>
      </c>
      <c r="FX112" s="28">
        <v>9.8791498474643209</v>
      </c>
      <c r="FY112" s="28">
        <v>7.2067022712108333</v>
      </c>
      <c r="FZ112" s="28">
        <v>3.3687197856750046</v>
      </c>
      <c r="GA112" s="28">
        <v>39.172992930999996</v>
      </c>
      <c r="GB112" s="28">
        <v>9.8374938748419378</v>
      </c>
      <c r="GC112" s="28">
        <v>7.1763148191382982</v>
      </c>
      <c r="GD112" s="28">
        <v>3.5638780845093194</v>
      </c>
      <c r="GE112" s="28">
        <v>39.177810463</v>
      </c>
      <c r="GF112" s="28">
        <v>9.7665519437911623</v>
      </c>
      <c r="GG112" s="28">
        <v>7.1245636681261555</v>
      </c>
      <c r="GH112" s="28">
        <v>3.523540870361078</v>
      </c>
      <c r="GI112" s="28">
        <v>39.209120005000003</v>
      </c>
      <c r="GJ112" s="28">
        <v>9.6682608412828408</v>
      </c>
      <c r="GK112" s="28">
        <v>7.0528616773047137</v>
      </c>
      <c r="GL112" s="28">
        <v>3.3859359140772192</v>
      </c>
      <c r="GM112" s="28">
        <v>39.272895050999999</v>
      </c>
      <c r="GN112" s="28">
        <v>9.4835402020671484</v>
      </c>
      <c r="GO112" s="28">
        <v>6.9181105427709131</v>
      </c>
      <c r="GP112" s="28">
        <v>3.1027499638551319</v>
      </c>
      <c r="GQ112" s="28">
        <v>39.334479965</v>
      </c>
      <c r="GR112" s="28">
        <v>9.4718592692479504</v>
      </c>
      <c r="GS112" s="28">
        <v>6.9095894649071541</v>
      </c>
      <c r="GT112" s="28">
        <v>2.6596117443960061</v>
      </c>
      <c r="GU112" s="28">
        <v>39.390630328</v>
      </c>
      <c r="GV112" s="28">
        <v>9.4522070698456844</v>
      </c>
      <c r="GW112" s="28">
        <v>6.8952534590510481</v>
      </c>
      <c r="GX112" s="28">
        <v>2.6854681234679987</v>
      </c>
      <c r="GY112" s="28">
        <v>39.440172009999998</v>
      </c>
      <c r="GZ112" s="28">
        <v>9.3714139511796368</v>
      </c>
      <c r="HA112" s="28">
        <v>6.8363160038267754</v>
      </c>
      <c r="HB112" s="28">
        <v>2.5431084253590299</v>
      </c>
      <c r="HC112" s="28">
        <v>39.484549462000004</v>
      </c>
      <c r="HD112" s="28">
        <v>9.2680651251825878</v>
      </c>
      <c r="HE112" s="28">
        <v>6.7609244741364884</v>
      </c>
      <c r="HF112" s="28">
        <v>2.3752654496195866</v>
      </c>
      <c r="HG112" s="28">
        <v>39.557493722000004</v>
      </c>
      <c r="HH112" s="28">
        <v>8.8700503850841024</v>
      </c>
      <c r="HI112" s="28">
        <v>6.4705782625969022</v>
      </c>
      <c r="HJ112" s="28">
        <v>1.6963479377887083</v>
      </c>
      <c r="HK112" s="28">
        <v>39.577407006000001</v>
      </c>
      <c r="HL112" s="28">
        <v>8.5037668387779366</v>
      </c>
      <c r="HM112" s="28">
        <v>6.203379515151104</v>
      </c>
      <c r="HN112" s="28">
        <v>0.83948032087596403</v>
      </c>
      <c r="HO112" s="28">
        <v>39.452656050999998</v>
      </c>
      <c r="HP112" s="28">
        <v>8.2399590590570622</v>
      </c>
      <c r="HQ112" s="28">
        <v>6.010935412709892</v>
      </c>
      <c r="HR112" s="28">
        <v>0.33982310097461266</v>
      </c>
      <c r="HS112" s="28">
        <v>39.25995099</v>
      </c>
      <c r="HT112" s="28">
        <v>8.249134545518416</v>
      </c>
      <c r="HU112" s="28">
        <v>6.0176288023376925</v>
      </c>
      <c r="HV112" s="28">
        <v>0.23558942234848246</v>
      </c>
      <c r="HW112" s="29">
        <v>39.066823362999997</v>
      </c>
      <c r="HX112" s="29">
        <v>10.015462811577908</v>
      </c>
      <c r="HY112" s="29">
        <v>7.3061406807137539</v>
      </c>
      <c r="HZ112" s="29">
        <v>3.8711004061804353</v>
      </c>
      <c r="IA112" s="29">
        <v>39.222960004000001</v>
      </c>
      <c r="IB112" s="29">
        <v>9.8977198452240245</v>
      </c>
      <c r="IC112" s="29">
        <v>7.2202488260356485</v>
      </c>
      <c r="ID112" s="29">
        <v>3.3746169842600438</v>
      </c>
      <c r="IE112" s="29">
        <v>39.160686361000003</v>
      </c>
      <c r="IF112" s="29">
        <v>9.85162818542147</v>
      </c>
      <c r="IG112" s="29">
        <v>7.1866256019210555</v>
      </c>
      <c r="IH112" s="29">
        <v>3.5803070530475516</v>
      </c>
      <c r="II112" s="29">
        <v>39.158130389</v>
      </c>
      <c r="IJ112" s="29">
        <v>9.7214047790702445</v>
      </c>
      <c r="IK112" s="29">
        <v>7.091629440023878</v>
      </c>
      <c r="IL112" s="29">
        <v>3.5562723344676357</v>
      </c>
      <c r="IM112" s="29">
        <v>39.183503985000002</v>
      </c>
      <c r="IN112" s="29">
        <v>9.7223380523908745</v>
      </c>
      <c r="IO112" s="29">
        <v>7.0923102499177748</v>
      </c>
      <c r="IP112" s="29">
        <v>3.4327031761245834</v>
      </c>
      <c r="IQ112" s="29">
        <v>39.240140504999999</v>
      </c>
      <c r="IR112" s="29">
        <v>9.5976239691904492</v>
      </c>
      <c r="IS112" s="29">
        <v>7.0013330625555286</v>
      </c>
      <c r="IT112" s="29">
        <v>3.1692439158621504</v>
      </c>
      <c r="IU112" s="29">
        <v>39.293476863999999</v>
      </c>
      <c r="IV112" s="29">
        <v>9.4458148541008669</v>
      </c>
      <c r="IW112" s="29">
        <v>6.8905904266608609</v>
      </c>
      <c r="IX112" s="29">
        <v>2.7493698823016537</v>
      </c>
      <c r="IY112" s="29">
        <v>39.340486570000003</v>
      </c>
      <c r="IZ112" s="29">
        <v>9.2449637312919126</v>
      </c>
      <c r="JA112" s="29">
        <v>6.7440723289225151</v>
      </c>
      <c r="JB112" s="29">
        <v>2.8008851037614697</v>
      </c>
      <c r="JC112" s="29">
        <v>39.378299124000002</v>
      </c>
      <c r="JD112" s="29">
        <v>9.2664089472723301</v>
      </c>
      <c r="JE112" s="29">
        <v>6.7597163154090998</v>
      </c>
      <c r="JF112" s="29">
        <v>2.6927477771881492</v>
      </c>
      <c r="JG112" s="29">
        <v>39.428513334000002</v>
      </c>
      <c r="JH112" s="29">
        <v>9.1506930907116306</v>
      </c>
      <c r="JI112" s="29">
        <v>6.675303209102676</v>
      </c>
      <c r="JJ112" s="29">
        <v>2.3061885180825783</v>
      </c>
      <c r="JK112" s="29">
        <v>39.565013415999999</v>
      </c>
      <c r="JL112" s="29">
        <v>8.5090860806420601</v>
      </c>
      <c r="JM112" s="29">
        <v>6.2072598280338109</v>
      </c>
      <c r="JN112" s="29">
        <v>0.6481762672442386</v>
      </c>
      <c r="JO112" s="29">
        <v>39.562294891000001</v>
      </c>
      <c r="JP112" s="29">
        <v>7.9750764527634326</v>
      </c>
      <c r="JQ112" s="29">
        <v>5.8177072392481337</v>
      </c>
      <c r="JR112" s="29">
        <v>-0.13858358518236713</v>
      </c>
      <c r="JS112" s="29">
        <v>39.405065827999998</v>
      </c>
      <c r="JT112" s="29">
        <v>7.8777216616397228</v>
      </c>
      <c r="JU112" s="29">
        <v>5.7466882745459653</v>
      </c>
      <c r="JV112" s="29">
        <v>-0.3521870666523057</v>
      </c>
      <c r="JW112" s="29">
        <v>39.127602838999998</v>
      </c>
      <c r="JX112" s="29">
        <v>7.9827767939250132</v>
      </c>
      <c r="JY112" s="29">
        <v>5.8233245309174668</v>
      </c>
      <c r="JZ112" s="29">
        <v>0.55079621864251394</v>
      </c>
    </row>
    <row r="113" spans="1:286" ht="15" thickBot="1" x14ac:dyDescent="0.4">
      <c r="A113" s="2"/>
      <c r="B113" s="74" t="s">
        <v>589</v>
      </c>
      <c r="C113" s="74" t="s">
        <v>498</v>
      </c>
      <c r="D113" s="74" t="s">
        <v>859</v>
      </c>
      <c r="E113" s="87">
        <v>384792</v>
      </c>
      <c r="F113" s="84">
        <v>391153</v>
      </c>
      <c r="G113" s="22">
        <v>32.001183582000003</v>
      </c>
      <c r="H113" s="22">
        <v>13.349488940636471</v>
      </c>
      <c r="I113" s="22">
        <v>9.7382663238661049</v>
      </c>
      <c r="J113" s="22">
        <v>12.351074564400106</v>
      </c>
      <c r="K113" s="22">
        <v>32.074119117999999</v>
      </c>
      <c r="L113" s="22">
        <v>13.213823413997607</v>
      </c>
      <c r="M113" s="22">
        <v>9.6393002109870434</v>
      </c>
      <c r="N113" s="22">
        <v>11.782974083206449</v>
      </c>
      <c r="O113" s="22">
        <v>32.118295910999997</v>
      </c>
      <c r="P113" s="22">
        <v>13.118492671502707</v>
      </c>
      <c r="Q113" s="22">
        <v>9.5697577615797655</v>
      </c>
      <c r="R113" s="22">
        <v>11.641755154965933</v>
      </c>
      <c r="S113" s="22">
        <v>32.216889291000001</v>
      </c>
      <c r="T113" s="22">
        <v>13.038409152861282</v>
      </c>
      <c r="U113" s="22">
        <v>9.5113379496940453</v>
      </c>
      <c r="V113" s="22">
        <v>11.41202620042813</v>
      </c>
      <c r="W113" s="22">
        <v>32.345717807</v>
      </c>
      <c r="X113" s="22">
        <v>12.893982680659711</v>
      </c>
      <c r="Y113" s="22">
        <v>9.405980849001299</v>
      </c>
      <c r="Z113" s="22">
        <v>10.993507062930071</v>
      </c>
      <c r="AA113" s="22">
        <v>32.479997263999998</v>
      </c>
      <c r="AB113" s="22">
        <v>12.72889547515833</v>
      </c>
      <c r="AC113" s="22">
        <v>9.2855520310155057</v>
      </c>
      <c r="AD113" s="22">
        <v>10.448553731245099</v>
      </c>
      <c r="AE113" s="22">
        <v>32.627946792000003</v>
      </c>
      <c r="AF113" s="22">
        <v>12.517907669378859</v>
      </c>
      <c r="AG113" s="22">
        <v>9.1316393641781897</v>
      </c>
      <c r="AH113" s="22">
        <v>9.9224872704234031</v>
      </c>
      <c r="AI113" s="22">
        <v>32.787445380999998</v>
      </c>
      <c r="AJ113" s="22">
        <v>12.224323284609476</v>
      </c>
      <c r="AK113" s="22">
        <v>8.9174736429190258</v>
      </c>
      <c r="AL113" s="22">
        <v>9.3600188457137534</v>
      </c>
      <c r="AM113" s="22">
        <v>32.957315960999999</v>
      </c>
      <c r="AN113" s="22">
        <v>12.181491995191791</v>
      </c>
      <c r="AO113" s="22">
        <v>8.886228813607671</v>
      </c>
      <c r="AP113" s="22">
        <v>8.8121272618033402</v>
      </c>
      <c r="AQ113" s="22">
        <v>33.142673502000001</v>
      </c>
      <c r="AR113" s="22">
        <v>12.138809701446943</v>
      </c>
      <c r="AS113" s="22">
        <v>8.8550926745652578</v>
      </c>
      <c r="AT113" s="22">
        <v>8.2843722297594482</v>
      </c>
      <c r="AU113" s="22">
        <v>33.810434831000002</v>
      </c>
      <c r="AV113" s="22">
        <v>11.618228753605681</v>
      </c>
      <c r="AW113" s="22">
        <v>8.4753361209059719</v>
      </c>
      <c r="AX113" s="22">
        <v>6.2721833997411878</v>
      </c>
      <c r="AY113" s="22">
        <v>34.201007410000003</v>
      </c>
      <c r="AZ113" s="22">
        <v>11.112957938901967</v>
      </c>
      <c r="BA113" s="22">
        <v>8.106748096215119</v>
      </c>
      <c r="BB113" s="22">
        <v>5.441627649480715</v>
      </c>
      <c r="BC113" s="22">
        <v>34.423815667</v>
      </c>
      <c r="BD113" s="22">
        <v>10.973286084171322</v>
      </c>
      <c r="BE113" s="22">
        <v>8.0048594227712275</v>
      </c>
      <c r="BF113" s="22">
        <v>5.4230771900968264</v>
      </c>
      <c r="BG113" s="22">
        <v>34.547034529999998</v>
      </c>
      <c r="BH113" s="22">
        <v>10.878180490693152</v>
      </c>
      <c r="BI113" s="22">
        <v>7.9354812164370152</v>
      </c>
      <c r="BJ113" s="22">
        <v>5.7689299511964478</v>
      </c>
      <c r="BK113" s="25">
        <v>31.960373314000002</v>
      </c>
      <c r="BL113" s="25">
        <v>13.332555800852916</v>
      </c>
      <c r="BM113" s="25">
        <v>9.725913834145727</v>
      </c>
      <c r="BN113" s="25">
        <v>12.546311004023105</v>
      </c>
      <c r="BO113" s="25">
        <v>32.000892278000002</v>
      </c>
      <c r="BP113" s="25">
        <v>13.241068264777148</v>
      </c>
      <c r="BQ113" s="25">
        <v>9.659174950314144</v>
      </c>
      <c r="BR113" s="25">
        <v>12.148696576863037</v>
      </c>
      <c r="BS113" s="25">
        <v>32.080302017000001</v>
      </c>
      <c r="BT113" s="25">
        <v>13.172102823973809</v>
      </c>
      <c r="BU113" s="25">
        <v>9.6088656214198114</v>
      </c>
      <c r="BV113" s="25">
        <v>11.921092664127391</v>
      </c>
      <c r="BW113" s="25">
        <v>32.193148004999998</v>
      </c>
      <c r="BX113" s="25">
        <v>13.076268976664682</v>
      </c>
      <c r="BY113" s="25">
        <v>9.5389561640550351</v>
      </c>
      <c r="BZ113" s="25">
        <v>11.68496272544032</v>
      </c>
      <c r="CA113" s="25">
        <v>32.323245444999998</v>
      </c>
      <c r="CB113" s="25">
        <v>12.946518024799307</v>
      </c>
      <c r="CC113" s="25">
        <v>9.4443046511275348</v>
      </c>
      <c r="CD113" s="25">
        <v>11.296012130413942</v>
      </c>
      <c r="CE113" s="25">
        <v>32.469701358999998</v>
      </c>
      <c r="CF113" s="25">
        <v>12.815533302697995</v>
      </c>
      <c r="CG113" s="25">
        <v>9.3487531199900928</v>
      </c>
      <c r="CH113" s="25">
        <v>10.787878815640546</v>
      </c>
      <c r="CI113" s="25">
        <v>32.630624304000001</v>
      </c>
      <c r="CJ113" s="25">
        <v>12.654607325433513</v>
      </c>
      <c r="CK113" s="25">
        <v>9.2313598600683964</v>
      </c>
      <c r="CL113" s="25">
        <v>10.286902193589192</v>
      </c>
      <c r="CM113" s="25">
        <v>32.787262931000001</v>
      </c>
      <c r="CN113" s="25">
        <v>12.484896110242241</v>
      </c>
      <c r="CO113" s="25">
        <v>9.1075578913916271</v>
      </c>
      <c r="CP113" s="25">
        <v>9.7762734427020206</v>
      </c>
      <c r="CQ113" s="25">
        <v>32.942479857999999</v>
      </c>
      <c r="CR113" s="25">
        <v>12.291584491207717</v>
      </c>
      <c r="CS113" s="25">
        <v>8.9665397566879488</v>
      </c>
      <c r="CT113" s="25">
        <v>9.2183993667915232</v>
      </c>
      <c r="CU113" s="25">
        <v>33.106766890999999</v>
      </c>
      <c r="CV113" s="25">
        <v>12.263393006700898</v>
      </c>
      <c r="CW113" s="25">
        <v>8.945974461236311</v>
      </c>
      <c r="CX113" s="25">
        <v>8.7690066570837928</v>
      </c>
      <c r="CY113" s="25">
        <v>33.428779927999997</v>
      </c>
      <c r="CZ113" s="25">
        <v>12.131336591418762</v>
      </c>
      <c r="DA113" s="25">
        <v>8.8496411448441119</v>
      </c>
      <c r="DB113" s="25">
        <v>7.2205311911669767</v>
      </c>
      <c r="DC113" s="25">
        <v>33.658796711999997</v>
      </c>
      <c r="DD113" s="25">
        <v>11.927532963836114</v>
      </c>
      <c r="DE113" s="25">
        <v>8.7009692359796205</v>
      </c>
      <c r="DF113" s="25">
        <v>6.2666282165250422</v>
      </c>
      <c r="DG113" s="25">
        <v>33.794557413999996</v>
      </c>
      <c r="DH113" s="25">
        <v>11.81029502216543</v>
      </c>
      <c r="DI113" s="25">
        <v>8.6154457897767003</v>
      </c>
      <c r="DJ113" s="25">
        <v>5.8267259105790004</v>
      </c>
      <c r="DK113" s="25">
        <v>33.868504827000002</v>
      </c>
      <c r="DL113" s="25">
        <v>11.706036475684776</v>
      </c>
      <c r="DM113" s="25">
        <v>8.5393906316592112</v>
      </c>
      <c r="DN113" s="25">
        <v>5.6109851437526714</v>
      </c>
      <c r="DO113" s="27">
        <v>32.001183582000003</v>
      </c>
      <c r="DP113" s="27">
        <v>13.325409967452309</v>
      </c>
      <c r="DQ113" s="27">
        <v>9.7207010481678875</v>
      </c>
      <c r="DR113" s="27">
        <v>12.358365696308676</v>
      </c>
      <c r="DS113" s="27">
        <v>32.074119127000003</v>
      </c>
      <c r="DT113" s="27">
        <v>13.226615147402979</v>
      </c>
      <c r="DU113" s="27">
        <v>9.648631602413289</v>
      </c>
      <c r="DV113" s="27">
        <v>11.799862760968674</v>
      </c>
      <c r="DW113" s="27">
        <v>32.118295903000003</v>
      </c>
      <c r="DX113" s="27">
        <v>13.12532961825036</v>
      </c>
      <c r="DY113" s="27">
        <v>9.5747452190447522</v>
      </c>
      <c r="DZ113" s="27">
        <v>11.665849317144529</v>
      </c>
      <c r="EA113" s="27">
        <v>32.216889291000001</v>
      </c>
      <c r="EB113" s="27">
        <v>12.971666428207136</v>
      </c>
      <c r="EC113" s="27">
        <v>9.4626500612847728</v>
      </c>
      <c r="ED113" s="27">
        <v>11.443444260862385</v>
      </c>
      <c r="EE113" s="27">
        <v>32.34525318</v>
      </c>
      <c r="EF113" s="27">
        <v>12.778429740538686</v>
      </c>
      <c r="EG113" s="27">
        <v>9.3216865879694115</v>
      </c>
      <c r="EH113" s="27">
        <v>11.035827211336191</v>
      </c>
      <c r="EI113" s="27">
        <v>32.478760319999999</v>
      </c>
      <c r="EJ113" s="27">
        <v>12.605998577783524</v>
      </c>
      <c r="EK113" s="27">
        <v>9.1959004554132679</v>
      </c>
      <c r="EL113" s="27">
        <v>10.504153413529906</v>
      </c>
      <c r="EM113" s="27">
        <v>32.626038202000004</v>
      </c>
      <c r="EN113" s="27">
        <v>12.594173498043451</v>
      </c>
      <c r="EO113" s="27">
        <v>9.1872742243776173</v>
      </c>
      <c r="EP113" s="27">
        <v>9.9906219880203508</v>
      </c>
      <c r="EQ113" s="27">
        <v>32.785090562999997</v>
      </c>
      <c r="ER113" s="27">
        <v>12.53683095751931</v>
      </c>
      <c r="ES113" s="27">
        <v>9.1454436394170724</v>
      </c>
      <c r="ET113" s="27">
        <v>9.4248650957895137</v>
      </c>
      <c r="EU113" s="27">
        <v>32.952776204000003</v>
      </c>
      <c r="EV113" s="27">
        <v>12.440887387466056</v>
      </c>
      <c r="EW113" s="27">
        <v>9.0754541408380689</v>
      </c>
      <c r="EX113" s="27">
        <v>8.8958803922748473</v>
      </c>
      <c r="EY113" s="27">
        <v>33.129158949999997</v>
      </c>
      <c r="EZ113" s="27">
        <v>12.346048594093427</v>
      </c>
      <c r="FA113" s="27">
        <v>9.0062705614663212</v>
      </c>
      <c r="FB113" s="27">
        <v>8.413949899735421</v>
      </c>
      <c r="FC113" s="27">
        <v>33.755181159999999</v>
      </c>
      <c r="FD113" s="27">
        <v>11.83996164293546</v>
      </c>
      <c r="FE113" s="27">
        <v>8.6370871765947577</v>
      </c>
      <c r="FF113" s="27">
        <v>6.5283312910443101</v>
      </c>
      <c r="FG113" s="27">
        <v>34.126587270999998</v>
      </c>
      <c r="FH113" s="27">
        <v>11.437779930903281</v>
      </c>
      <c r="FI113" s="27">
        <v>8.3437012170442291</v>
      </c>
      <c r="FJ113" s="27">
        <v>5.7571857686541463</v>
      </c>
      <c r="FK113" s="27">
        <v>34.333409893000002</v>
      </c>
      <c r="FL113" s="27">
        <v>11.156078415920671</v>
      </c>
      <c r="FM113" s="27">
        <v>8.1382038838552013</v>
      </c>
      <c r="FN113" s="27">
        <v>5.7351086813652117</v>
      </c>
      <c r="FO113" s="27">
        <v>34.450880394999999</v>
      </c>
      <c r="FP113" s="27">
        <v>11.050661551216917</v>
      </c>
      <c r="FQ113" s="27">
        <v>8.0613037487206523</v>
      </c>
      <c r="FR113" s="27">
        <v>6.0480337403367912</v>
      </c>
      <c r="FS113" s="28">
        <v>31.996706252999999</v>
      </c>
      <c r="FT113" s="28">
        <v>13.352107953463412</v>
      </c>
      <c r="FU113" s="28">
        <v>9.7401768572601384</v>
      </c>
      <c r="FV113" s="28">
        <v>12.370711026060166</v>
      </c>
      <c r="FW113" s="28">
        <v>32.071433810000002</v>
      </c>
      <c r="FX113" s="28">
        <v>13.221173867190808</v>
      </c>
      <c r="FY113" s="28">
        <v>9.6446622642547624</v>
      </c>
      <c r="FZ113" s="28">
        <v>11.830211367446582</v>
      </c>
      <c r="GA113" s="28">
        <v>32.134344769000002</v>
      </c>
      <c r="GB113" s="28">
        <v>13.136213223525241</v>
      </c>
      <c r="GC113" s="28">
        <v>9.5826846575657267</v>
      </c>
      <c r="GD113" s="28">
        <v>11.72855180218165</v>
      </c>
      <c r="GE113" s="28">
        <v>32.263255186999999</v>
      </c>
      <c r="GF113" s="28">
        <v>13.037806548140033</v>
      </c>
      <c r="GG113" s="28">
        <v>9.5108983579396611</v>
      </c>
      <c r="GH113" s="28">
        <v>11.534269557943874</v>
      </c>
      <c r="GI113" s="28">
        <v>32.4114893</v>
      </c>
      <c r="GJ113" s="28">
        <v>12.892207976645501</v>
      </c>
      <c r="GK113" s="28">
        <v>9.4046862271312577</v>
      </c>
      <c r="GL113" s="28">
        <v>11.173694415199847</v>
      </c>
      <c r="GM113" s="28">
        <v>32.599696162999997</v>
      </c>
      <c r="GN113" s="28">
        <v>12.710734558147202</v>
      </c>
      <c r="GO113" s="28">
        <v>9.2723038949013468</v>
      </c>
      <c r="GP113" s="28">
        <v>10.698284464614574</v>
      </c>
      <c r="GQ113" s="28">
        <v>32.818814508000003</v>
      </c>
      <c r="GR113" s="28">
        <v>12.450273566956556</v>
      </c>
      <c r="GS113" s="28">
        <v>9.0823012280972559</v>
      </c>
      <c r="GT113" s="28">
        <v>10.245407097623911</v>
      </c>
      <c r="GU113" s="28">
        <v>33.065561316</v>
      </c>
      <c r="GV113" s="28">
        <v>12.250851136404043</v>
      </c>
      <c r="GW113" s="28">
        <v>8.9368253414690102</v>
      </c>
      <c r="GX113" s="28">
        <v>9.8010932686561176</v>
      </c>
      <c r="GY113" s="28">
        <v>33.337318244000002</v>
      </c>
      <c r="GZ113" s="28">
        <v>12.250960399897453</v>
      </c>
      <c r="HA113" s="28">
        <v>8.9369050476662313</v>
      </c>
      <c r="HB113" s="28">
        <v>9.3847001327007717</v>
      </c>
      <c r="HC113" s="28">
        <v>33.599674422</v>
      </c>
      <c r="HD113" s="28">
        <v>12.2035565988312</v>
      </c>
      <c r="HE113" s="28">
        <v>8.9023246347680622</v>
      </c>
      <c r="HF113" s="28">
        <v>9.0868156683953814</v>
      </c>
      <c r="HG113" s="28">
        <v>34.329170206999997</v>
      </c>
      <c r="HH113" s="28">
        <v>11.412949137603267</v>
      </c>
      <c r="HI113" s="28">
        <v>8.3255874990387166</v>
      </c>
      <c r="HJ113" s="28">
        <v>6.9882432916273842</v>
      </c>
      <c r="HK113" s="28">
        <v>34.911187054000003</v>
      </c>
      <c r="HL113" s="28">
        <v>9.9900901272515874</v>
      </c>
      <c r="HM113" s="28">
        <v>7.2876316607490308</v>
      </c>
      <c r="HN113" s="28">
        <v>2.6222105848333399</v>
      </c>
      <c r="HO113" s="28">
        <v>35.172237483000004</v>
      </c>
      <c r="HP113" s="28">
        <v>9.1894502907194173</v>
      </c>
      <c r="HQ113" s="28">
        <v>6.7035760469110413</v>
      </c>
      <c r="HR113" s="28">
        <v>-1.0344543980204648</v>
      </c>
      <c r="HS113" s="28">
        <v>35.283735780999997</v>
      </c>
      <c r="HT113" s="28">
        <v>8.517367231724398</v>
      </c>
      <c r="HU113" s="28">
        <v>6.2133008124540074</v>
      </c>
      <c r="HV113" s="28">
        <v>-3.5658331970031938</v>
      </c>
      <c r="HW113" s="29">
        <v>31.998229088000002</v>
      </c>
      <c r="HX113" s="29">
        <v>13.363470151619593</v>
      </c>
      <c r="HY113" s="29">
        <v>9.7484654226248111</v>
      </c>
      <c r="HZ113" s="29">
        <v>12.343842473895604</v>
      </c>
      <c r="IA113" s="29">
        <v>32.091556052000001</v>
      </c>
      <c r="IB113" s="29">
        <v>13.263515841751715</v>
      </c>
      <c r="IC113" s="29">
        <v>9.6755501451905861</v>
      </c>
      <c r="ID113" s="29">
        <v>11.749311758551089</v>
      </c>
      <c r="IE113" s="29">
        <v>32.147466969999996</v>
      </c>
      <c r="IF113" s="29">
        <v>13.201249276771227</v>
      </c>
      <c r="IG113" s="29">
        <v>9.6301275529438897</v>
      </c>
      <c r="IH113" s="29">
        <v>11.653423171108626</v>
      </c>
      <c r="II113" s="29">
        <v>32.236832552999999</v>
      </c>
      <c r="IJ113" s="29">
        <v>13.10652992777727</v>
      </c>
      <c r="IK113" s="29">
        <v>9.5610311065834193</v>
      </c>
      <c r="IL113" s="29">
        <v>11.507565907217577</v>
      </c>
      <c r="IM113" s="29">
        <v>32.36596737</v>
      </c>
      <c r="IN113" s="29">
        <v>12.89389647904814</v>
      </c>
      <c r="IO113" s="29">
        <v>9.4059179661258003</v>
      </c>
      <c r="IP113" s="29">
        <v>11.208444406136458</v>
      </c>
      <c r="IQ113" s="29">
        <v>32.525705123000002</v>
      </c>
      <c r="IR113" s="29">
        <v>12.602387633116134</v>
      </c>
      <c r="IS113" s="29">
        <v>9.1932663215518033</v>
      </c>
      <c r="IT113" s="29">
        <v>10.817876869611965</v>
      </c>
      <c r="IU113" s="29">
        <v>32.718235397999997</v>
      </c>
      <c r="IV113" s="29">
        <v>12.524479097757165</v>
      </c>
      <c r="IW113" s="29">
        <v>9.1364331296894168</v>
      </c>
      <c r="IX113" s="29">
        <v>10.439874389453422</v>
      </c>
      <c r="IY113" s="29">
        <v>32.926864066999997</v>
      </c>
      <c r="IZ113" s="29">
        <v>12.518214362796082</v>
      </c>
      <c r="JA113" s="29">
        <v>9.1318630927561113</v>
      </c>
      <c r="JB113" s="29">
        <v>10.080392874973967</v>
      </c>
      <c r="JC113" s="29">
        <v>33.157096455000001</v>
      </c>
      <c r="JD113" s="29">
        <v>12.448739379205522</v>
      </c>
      <c r="JE113" s="29">
        <v>9.0811820594926136</v>
      </c>
      <c r="JF113" s="29">
        <v>9.6891765651855764</v>
      </c>
      <c r="JG113" s="29">
        <v>33.423636113000001</v>
      </c>
      <c r="JH113" s="29">
        <v>12.239675372489106</v>
      </c>
      <c r="JI113" s="29">
        <v>8.9286727772876926</v>
      </c>
      <c r="JJ113" s="29">
        <v>8.7672433077190846</v>
      </c>
      <c r="JK113" s="29">
        <v>34.148697816999999</v>
      </c>
      <c r="JL113" s="29">
        <v>10.843500380550372</v>
      </c>
      <c r="JM113" s="29">
        <v>7.9101825589218686</v>
      </c>
      <c r="JN113" s="29">
        <v>3.8089093557795195</v>
      </c>
      <c r="JO113" s="29">
        <v>34.545253621999997</v>
      </c>
      <c r="JP113" s="29">
        <v>9.544259910802726</v>
      </c>
      <c r="JQ113" s="29">
        <v>6.9624047249230596</v>
      </c>
      <c r="JR113" s="29">
        <v>-0.6778837092396941</v>
      </c>
      <c r="JS113" s="29">
        <v>34.600053944999999</v>
      </c>
      <c r="JT113" s="29">
        <v>8.8514206203900692</v>
      </c>
      <c r="JU113" s="29">
        <v>6.4569881086256</v>
      </c>
      <c r="JV113" s="29">
        <v>-3.0733085730254572</v>
      </c>
      <c r="JW113" s="29">
        <v>34.436081827000002</v>
      </c>
      <c r="JX113" s="29">
        <v>8.8498908595274859</v>
      </c>
      <c r="JY113" s="29">
        <v>6.4558721693744481</v>
      </c>
      <c r="JZ113" s="29">
        <v>-2.158314535223262</v>
      </c>
    </row>
    <row r="114" spans="1:286" ht="15" thickBot="1" x14ac:dyDescent="0.4">
      <c r="A114" s="2"/>
      <c r="B114" s="74" t="s">
        <v>590</v>
      </c>
      <c r="C114" s="74" t="s">
        <v>485</v>
      </c>
      <c r="D114" s="74" t="s">
        <v>865</v>
      </c>
      <c r="E114" s="87">
        <v>355190</v>
      </c>
      <c r="F114" s="84">
        <v>430397</v>
      </c>
      <c r="G114" s="22">
        <v>29.675009473999999</v>
      </c>
      <c r="H114" s="22">
        <v>11.445615614798189</v>
      </c>
      <c r="I114" s="22">
        <v>8.3494172393532171</v>
      </c>
      <c r="J114" s="22">
        <v>19.248789338723903</v>
      </c>
      <c r="K114" s="22">
        <v>29.717535420000001</v>
      </c>
      <c r="L114" s="22">
        <v>11.184180764530106</v>
      </c>
      <c r="M114" s="22">
        <v>8.1587041559106925</v>
      </c>
      <c r="N114" s="22">
        <v>18.98956592499848</v>
      </c>
      <c r="O114" s="22">
        <v>29.733290003</v>
      </c>
      <c r="P114" s="22">
        <v>10.951539212096765</v>
      </c>
      <c r="Q114" s="22">
        <v>7.9889953823637763</v>
      </c>
      <c r="R114" s="22">
        <v>18.965749339110104</v>
      </c>
      <c r="S114" s="22">
        <v>29.769633461000002</v>
      </c>
      <c r="T114" s="22">
        <v>10.668364599706379</v>
      </c>
      <c r="U114" s="22">
        <v>7.7824234451249819</v>
      </c>
      <c r="V114" s="22">
        <v>18.721256898635211</v>
      </c>
      <c r="W114" s="22">
        <v>29.822789246999999</v>
      </c>
      <c r="X114" s="22">
        <v>10.419506707692911</v>
      </c>
      <c r="Y114" s="22">
        <v>7.6008850776264341</v>
      </c>
      <c r="Z114" s="22">
        <v>18.707798999981787</v>
      </c>
      <c r="AA114" s="22">
        <v>29.894645116</v>
      </c>
      <c r="AB114" s="22">
        <v>10.091411833656938</v>
      </c>
      <c r="AC114" s="22">
        <v>7.3615444349197574</v>
      </c>
      <c r="AD114" s="22">
        <v>18.429850264442518</v>
      </c>
      <c r="AE114" s="22">
        <v>29.978779883000001</v>
      </c>
      <c r="AF114" s="22">
        <v>10.035730729388728</v>
      </c>
      <c r="AG114" s="22">
        <v>7.3209258445765579</v>
      </c>
      <c r="AH114" s="22">
        <v>18.295566563275088</v>
      </c>
      <c r="AI114" s="22">
        <v>30.072824489999999</v>
      </c>
      <c r="AJ114" s="22">
        <v>9.967365415942762</v>
      </c>
      <c r="AK114" s="22">
        <v>7.2710543002341534</v>
      </c>
      <c r="AL114" s="22">
        <v>18.154131971296252</v>
      </c>
      <c r="AM114" s="22">
        <v>30.177156126</v>
      </c>
      <c r="AN114" s="22">
        <v>9.8711041373857391</v>
      </c>
      <c r="AO114" s="22">
        <v>7.2008330377249488</v>
      </c>
      <c r="AP114" s="22">
        <v>17.925701229688443</v>
      </c>
      <c r="AQ114" s="22">
        <v>30.295965074999998</v>
      </c>
      <c r="AR114" s="22">
        <v>9.7443764465928311</v>
      </c>
      <c r="AS114" s="22">
        <v>7.1083869516584475</v>
      </c>
      <c r="AT114" s="22">
        <v>17.60095518954865</v>
      </c>
      <c r="AU114" s="22">
        <v>30.884376254999999</v>
      </c>
      <c r="AV114" s="22">
        <v>9.1403213722636316</v>
      </c>
      <c r="AW114" s="22">
        <v>6.6677371848951648</v>
      </c>
      <c r="AX114" s="22">
        <v>16.519745874738806</v>
      </c>
      <c r="AY114" s="22">
        <v>31.441370331999998</v>
      </c>
      <c r="AZ114" s="22">
        <v>9.0713697537711155</v>
      </c>
      <c r="BA114" s="22">
        <v>6.6174379391841347</v>
      </c>
      <c r="BB114" s="22">
        <v>15.419980461593736</v>
      </c>
      <c r="BC114" s="22">
        <v>31.782317411000001</v>
      </c>
      <c r="BD114" s="22">
        <v>9.6568632683340034</v>
      </c>
      <c r="BE114" s="22">
        <v>7.0445473065213049</v>
      </c>
      <c r="BF114" s="22">
        <v>14.73779247095657</v>
      </c>
      <c r="BG114" s="22">
        <v>32.022235545000001</v>
      </c>
      <c r="BH114" s="22">
        <v>9.3912599321861947</v>
      </c>
      <c r="BI114" s="22">
        <v>6.8507933706652873</v>
      </c>
      <c r="BJ114" s="22">
        <v>14.261267624595281</v>
      </c>
      <c r="BK114" s="25">
        <v>29.645408337999999</v>
      </c>
      <c r="BL114" s="25">
        <v>11.360312136617379</v>
      </c>
      <c r="BM114" s="25">
        <v>8.2871895396584279</v>
      </c>
      <c r="BN114" s="25">
        <v>19.334943965974226</v>
      </c>
      <c r="BO114" s="25">
        <v>29.669725996</v>
      </c>
      <c r="BP114" s="25">
        <v>11.10675292365277</v>
      </c>
      <c r="BQ114" s="25">
        <v>8.1022216239801867</v>
      </c>
      <c r="BR114" s="25">
        <v>19.118221954651801</v>
      </c>
      <c r="BS114" s="25">
        <v>29.715316944000001</v>
      </c>
      <c r="BT114" s="25">
        <v>10.804974232710855</v>
      </c>
      <c r="BU114" s="25">
        <v>7.8820782704534311</v>
      </c>
      <c r="BV114" s="25">
        <v>19.053606196098226</v>
      </c>
      <c r="BW114" s="25">
        <v>29.773264235999999</v>
      </c>
      <c r="BX114" s="25">
        <v>10.426185454247678</v>
      </c>
      <c r="BY114" s="25">
        <v>7.6057571302532541</v>
      </c>
      <c r="BZ114" s="25">
        <v>18.801034706536406</v>
      </c>
      <c r="CA114" s="25">
        <v>29.842974085000002</v>
      </c>
      <c r="CB114" s="25">
        <v>10.101299034474645</v>
      </c>
      <c r="CC114" s="25">
        <v>7.3687570102616711</v>
      </c>
      <c r="CD114" s="25">
        <v>18.755876288302488</v>
      </c>
      <c r="CE114" s="25">
        <v>29.925050330000001</v>
      </c>
      <c r="CF114" s="25">
        <v>10.186560331993384</v>
      </c>
      <c r="CG114" s="25">
        <v>7.4309539397507391</v>
      </c>
      <c r="CH114" s="25">
        <v>18.479027320661949</v>
      </c>
      <c r="CI114" s="25">
        <v>30.012114159999999</v>
      </c>
      <c r="CJ114" s="25">
        <v>10.121592453188271</v>
      </c>
      <c r="CK114" s="25">
        <v>7.3835607766780349</v>
      </c>
      <c r="CL114" s="25">
        <v>18.300520500439891</v>
      </c>
      <c r="CM114" s="25">
        <v>30.106661646999999</v>
      </c>
      <c r="CN114" s="25">
        <v>10.072327556671182</v>
      </c>
      <c r="CO114" s="25">
        <v>7.3476227205595928</v>
      </c>
      <c r="CP114" s="25">
        <v>18.108388480698494</v>
      </c>
      <c r="CQ114" s="25">
        <v>30.20940654</v>
      </c>
      <c r="CR114" s="25">
        <v>10.012630178947312</v>
      </c>
      <c r="CS114" s="25">
        <v>7.3040743146470763</v>
      </c>
      <c r="CT114" s="25">
        <v>17.882599509313994</v>
      </c>
      <c r="CU114" s="25">
        <v>30.319096393999999</v>
      </c>
      <c r="CV114" s="25">
        <v>9.9224890557878052</v>
      </c>
      <c r="CW114" s="25">
        <v>7.2383176202924657</v>
      </c>
      <c r="CX114" s="25">
        <v>17.553054112667951</v>
      </c>
      <c r="CY114" s="25">
        <v>30.735153213</v>
      </c>
      <c r="CZ114" s="25">
        <v>9.6699101487895724</v>
      </c>
      <c r="DA114" s="25">
        <v>7.0540648241683828</v>
      </c>
      <c r="DB114" s="25">
        <v>16.746109939502226</v>
      </c>
      <c r="DC114" s="25">
        <v>31.115163596999999</v>
      </c>
      <c r="DD114" s="25">
        <v>9.48545346304177</v>
      </c>
      <c r="DE114" s="25">
        <v>6.9195062400145133</v>
      </c>
      <c r="DF114" s="25">
        <v>16.128547025630677</v>
      </c>
      <c r="DG114" s="25">
        <v>31.329642921000001</v>
      </c>
      <c r="DH114" s="25">
        <v>9.9090758656647875</v>
      </c>
      <c r="DI114" s="25">
        <v>7.2285328848429327</v>
      </c>
      <c r="DJ114" s="25">
        <v>15.60036711559664</v>
      </c>
      <c r="DK114" s="25">
        <v>31.474351006999999</v>
      </c>
      <c r="DL114" s="25">
        <v>10.142775743738538</v>
      </c>
      <c r="DM114" s="25">
        <v>7.3990136922099827</v>
      </c>
      <c r="DN114" s="25">
        <v>15.304216727724555</v>
      </c>
      <c r="DO114" s="27">
        <v>29.67851756</v>
      </c>
      <c r="DP114" s="27">
        <v>11.351408423331637</v>
      </c>
      <c r="DQ114" s="27">
        <v>8.2806944047784725</v>
      </c>
      <c r="DR114" s="27">
        <v>19.239983607438283</v>
      </c>
      <c r="DS114" s="27">
        <v>29.722270604000002</v>
      </c>
      <c r="DT114" s="27">
        <v>11.127859576225593</v>
      </c>
      <c r="DU114" s="27">
        <v>8.1176186331745832</v>
      </c>
      <c r="DV114" s="27">
        <v>19.019319555887513</v>
      </c>
      <c r="DW114" s="27">
        <v>29.738887482999999</v>
      </c>
      <c r="DX114" s="27">
        <v>10.718755563704754</v>
      </c>
      <c r="DY114" s="27">
        <v>7.8191829517933416</v>
      </c>
      <c r="DZ114" s="27">
        <v>18.980539974428822</v>
      </c>
      <c r="EA114" s="27">
        <v>29.775719965</v>
      </c>
      <c r="EB114" s="27">
        <v>10.408960371851254</v>
      </c>
      <c r="EC114" s="27">
        <v>7.5931916724613604</v>
      </c>
      <c r="ED114" s="27">
        <v>18.73785850793654</v>
      </c>
      <c r="EE114" s="27">
        <v>29.828849608999999</v>
      </c>
      <c r="EF114" s="27">
        <v>10.311026167868897</v>
      </c>
      <c r="EG114" s="27">
        <v>7.5217500341456889</v>
      </c>
      <c r="EH114" s="27">
        <v>18.771678763915173</v>
      </c>
      <c r="EI114" s="27">
        <v>29.898644485999998</v>
      </c>
      <c r="EJ114" s="27">
        <v>10.103426491721311</v>
      </c>
      <c r="EK114" s="27">
        <v>7.3703089607035785</v>
      </c>
      <c r="EL114" s="27">
        <v>18.509512868914243</v>
      </c>
      <c r="EM114" s="27">
        <v>29.979083857999999</v>
      </c>
      <c r="EN114" s="27">
        <v>9.9772800889852711</v>
      </c>
      <c r="EO114" s="27">
        <v>7.2782869161815764</v>
      </c>
      <c r="EP114" s="27">
        <v>18.383415924355539</v>
      </c>
      <c r="EQ114" s="27">
        <v>30.067947421</v>
      </c>
      <c r="ER114" s="27">
        <v>9.9136027797583068</v>
      </c>
      <c r="ES114" s="27">
        <v>7.2318352056481698</v>
      </c>
      <c r="ET114" s="27">
        <v>18.234366447369602</v>
      </c>
      <c r="EU114" s="27">
        <v>30.165129341</v>
      </c>
      <c r="EV114" s="27">
        <v>9.8283331363396957</v>
      </c>
      <c r="EW114" s="27">
        <v>7.1696321879413407</v>
      </c>
      <c r="EX114" s="27">
        <v>18.040631020681623</v>
      </c>
      <c r="EY114" s="27">
        <v>30.273368336000001</v>
      </c>
      <c r="EZ114" s="27">
        <v>9.7304712806039131</v>
      </c>
      <c r="FA114" s="27">
        <v>7.0982433266642762</v>
      </c>
      <c r="FB114" s="27">
        <v>17.744662856119518</v>
      </c>
      <c r="FC114" s="27">
        <v>30.813241099999999</v>
      </c>
      <c r="FD114" s="27">
        <v>9.4477705070944573</v>
      </c>
      <c r="FE114" s="27">
        <v>6.8920170482920957</v>
      </c>
      <c r="FF114" s="27">
        <v>16.753410837510124</v>
      </c>
      <c r="FG114" s="27">
        <v>31.217722507000001</v>
      </c>
      <c r="FH114" s="27">
        <v>9.3196924061747417</v>
      </c>
      <c r="FI114" s="27">
        <v>6.7985858568391793</v>
      </c>
      <c r="FJ114" s="27">
        <v>15.940841547178943</v>
      </c>
      <c r="FK114" s="27">
        <v>31.467166040000002</v>
      </c>
      <c r="FL114" s="27">
        <v>10.07749326273488</v>
      </c>
      <c r="FM114" s="27">
        <v>7.3513910312134918</v>
      </c>
      <c r="FN114" s="27">
        <v>15.485306469655129</v>
      </c>
      <c r="FO114" s="27">
        <v>31.61468782</v>
      </c>
      <c r="FP114" s="27">
        <v>10.00535482607045</v>
      </c>
      <c r="FQ114" s="27">
        <v>7.2987670460145431</v>
      </c>
      <c r="FR114" s="27">
        <v>15.346207765562083</v>
      </c>
      <c r="FS114" s="28">
        <v>29.677042753999999</v>
      </c>
      <c r="FT114" s="28">
        <v>11.444521655382065</v>
      </c>
      <c r="FU114" s="28">
        <v>8.3486192111898099</v>
      </c>
      <c r="FV114" s="28">
        <v>19.24985927121379</v>
      </c>
      <c r="FW114" s="28">
        <v>29.719744537</v>
      </c>
      <c r="FX114" s="28">
        <v>11.177223754648505</v>
      </c>
      <c r="FY114" s="28">
        <v>8.1536291140610704</v>
      </c>
      <c r="FZ114" s="28">
        <v>18.984401577250356</v>
      </c>
      <c r="GA114" s="28">
        <v>29.738403283</v>
      </c>
      <c r="GB114" s="28">
        <v>10.897084343383234</v>
      </c>
      <c r="GC114" s="28">
        <v>7.9492713137854443</v>
      </c>
      <c r="GD114" s="28">
        <v>18.951103454957078</v>
      </c>
      <c r="GE114" s="28">
        <v>29.781129362999998</v>
      </c>
      <c r="GF114" s="28">
        <v>10.618153292518768</v>
      </c>
      <c r="GG114" s="28">
        <v>7.7457949955988008</v>
      </c>
      <c r="GH114" s="28">
        <v>18.697915565500292</v>
      </c>
      <c r="GI114" s="28">
        <v>29.842568941</v>
      </c>
      <c r="GJ114" s="28">
        <v>10.340119574378001</v>
      </c>
      <c r="GK114" s="28">
        <v>7.5429732691409788</v>
      </c>
      <c r="GL114" s="28">
        <v>18.659867464124773</v>
      </c>
      <c r="GM114" s="28">
        <v>29.934210290999999</v>
      </c>
      <c r="GN114" s="28">
        <v>10.068545936841561</v>
      </c>
      <c r="GO114" s="28">
        <v>7.3448640815435056</v>
      </c>
      <c r="GP114" s="28">
        <v>18.354388063956776</v>
      </c>
      <c r="GQ114" s="28">
        <v>30.051344760999999</v>
      </c>
      <c r="GR114" s="28">
        <v>9.9595897240144566</v>
      </c>
      <c r="GS114" s="28">
        <v>7.2653820412295644</v>
      </c>
      <c r="GT114" s="28">
        <v>18.174656720532031</v>
      </c>
      <c r="GU114" s="28">
        <v>30.189245841999998</v>
      </c>
      <c r="GV114" s="28">
        <v>9.8771423643590275</v>
      </c>
      <c r="GW114" s="28">
        <v>7.2052378402347159</v>
      </c>
      <c r="GX114" s="28">
        <v>17.995994233162222</v>
      </c>
      <c r="GY114" s="28">
        <v>30.342547662000001</v>
      </c>
      <c r="GZ114" s="28">
        <v>9.7500714706120544</v>
      </c>
      <c r="HA114" s="28">
        <v>7.1125413923914698</v>
      </c>
      <c r="HB114" s="28">
        <v>17.717725614765548</v>
      </c>
      <c r="HC114" s="28">
        <v>30.498823946000002</v>
      </c>
      <c r="HD114" s="28">
        <v>9.6039992883138439</v>
      </c>
      <c r="HE114" s="28">
        <v>7.0059837690956321</v>
      </c>
      <c r="HF114" s="28">
        <v>17.406005462262101</v>
      </c>
      <c r="HG114" s="28">
        <v>31.30998524</v>
      </c>
      <c r="HH114" s="28">
        <v>8.9147190554196403</v>
      </c>
      <c r="HI114" s="28">
        <v>6.5031634357068855</v>
      </c>
      <c r="HJ114" s="28">
        <v>15.654164817210939</v>
      </c>
      <c r="HK114" s="28">
        <v>32.268836897</v>
      </c>
      <c r="HL114" s="28">
        <v>8.1664901401319607</v>
      </c>
      <c r="HM114" s="28">
        <v>5.9573408592254307</v>
      </c>
      <c r="HN114" s="28">
        <v>11.7992622487816</v>
      </c>
      <c r="HO114" s="28">
        <v>32.947211578000001</v>
      </c>
      <c r="HP114" s="28">
        <v>8.1096614509860601</v>
      </c>
      <c r="HQ114" s="28">
        <v>5.9158851216912121</v>
      </c>
      <c r="HR114" s="28">
        <v>8.4775776494601303</v>
      </c>
      <c r="HS114" s="28">
        <v>33.308720045999998</v>
      </c>
      <c r="HT114" s="28">
        <v>7.6218699523811848</v>
      </c>
      <c r="HU114" s="28">
        <v>5.5600480147385953</v>
      </c>
      <c r="HV114" s="28">
        <v>6.4220684191726107</v>
      </c>
      <c r="HW114" s="29">
        <v>29.667553699999999</v>
      </c>
      <c r="HX114" s="29">
        <v>11.449948247133136</v>
      </c>
      <c r="HY114" s="29">
        <v>8.3525778343204635</v>
      </c>
      <c r="HZ114" s="29">
        <v>19.272034361685733</v>
      </c>
      <c r="IA114" s="29">
        <v>29.704790107000001</v>
      </c>
      <c r="IB114" s="29">
        <v>11.367955004896643</v>
      </c>
      <c r="IC114" s="29">
        <v>8.2927649056602775</v>
      </c>
      <c r="ID114" s="29">
        <v>19.026305614085462</v>
      </c>
      <c r="IE114" s="29">
        <v>29.720857568</v>
      </c>
      <c r="IF114" s="29">
        <v>11.300301820853688</v>
      </c>
      <c r="IG114" s="29">
        <v>8.243412849802743</v>
      </c>
      <c r="IH114" s="29">
        <v>19.008923101779615</v>
      </c>
      <c r="II114" s="29">
        <v>29.758941822000001</v>
      </c>
      <c r="IJ114" s="29">
        <v>11.156075371692539</v>
      </c>
      <c r="IK114" s="29">
        <v>8.1382016631331631</v>
      </c>
      <c r="IL114" s="29">
        <v>18.773711338907198</v>
      </c>
      <c r="IM114" s="29">
        <v>29.817113331000002</v>
      </c>
      <c r="IN114" s="29">
        <v>11.041862582101238</v>
      </c>
      <c r="IO114" s="29">
        <v>8.0548850232544584</v>
      </c>
      <c r="IP114" s="29">
        <v>18.768206426290156</v>
      </c>
      <c r="IQ114" s="29">
        <v>29.914302302999999</v>
      </c>
      <c r="IR114" s="29">
        <v>10.864790928596021</v>
      </c>
      <c r="IS114" s="29">
        <v>7.9257137173034051</v>
      </c>
      <c r="IT114" s="29">
        <v>18.49488730978797</v>
      </c>
      <c r="IU114" s="29">
        <v>30.048012075999999</v>
      </c>
      <c r="IV114" s="29">
        <v>10.685592041327372</v>
      </c>
      <c r="IW114" s="29">
        <v>7.794990623938352</v>
      </c>
      <c r="IX114" s="29">
        <v>18.343783623661487</v>
      </c>
      <c r="IY114" s="29">
        <v>30.210094717</v>
      </c>
      <c r="IZ114" s="29">
        <v>10.623026342402682</v>
      </c>
      <c r="JA114" s="29">
        <v>7.7493498176440552</v>
      </c>
      <c r="JB114" s="29">
        <v>18.194238922116433</v>
      </c>
      <c r="JC114" s="29">
        <v>30.376539827000002</v>
      </c>
      <c r="JD114" s="29">
        <v>10.466090118402827</v>
      </c>
      <c r="JE114" s="29">
        <v>7.6348670271815431</v>
      </c>
      <c r="JF114" s="29">
        <v>17.854169383212749</v>
      </c>
      <c r="JG114" s="29">
        <v>30.605571700999999</v>
      </c>
      <c r="JH114" s="29">
        <v>10.218648141929927</v>
      </c>
      <c r="JI114" s="29">
        <v>7.45436155035675</v>
      </c>
      <c r="JJ114" s="29">
        <v>16.952398666856155</v>
      </c>
      <c r="JK114" s="29">
        <v>31.570904656</v>
      </c>
      <c r="JL114" s="29">
        <v>9.2735628706189477</v>
      </c>
      <c r="JM114" s="29">
        <v>6.7649350028899242</v>
      </c>
      <c r="JN114" s="29">
        <v>13.018321668449817</v>
      </c>
      <c r="JO114" s="29">
        <v>32.397181169</v>
      </c>
      <c r="JP114" s="29">
        <v>8.3744580252433902</v>
      </c>
      <c r="JQ114" s="29">
        <v>6.1090505359802725</v>
      </c>
      <c r="JR114" s="29">
        <v>9.5841820086976632</v>
      </c>
      <c r="JS114" s="29">
        <v>32.886416830999998</v>
      </c>
      <c r="JT114" s="29">
        <v>7.955375097931948</v>
      </c>
      <c r="JU114" s="29">
        <v>5.8033353751907786</v>
      </c>
      <c r="JV114" s="29">
        <v>7.3595341102784069</v>
      </c>
      <c r="JW114" s="29">
        <v>32.959286026000001</v>
      </c>
      <c r="JX114" s="29">
        <v>7.7323980973299902</v>
      </c>
      <c r="JY114" s="29">
        <v>5.640676757650084</v>
      </c>
      <c r="JZ114" s="29">
        <v>7.3345924709871966</v>
      </c>
    </row>
    <row r="115" spans="1:286" ht="15" thickBot="1" x14ac:dyDescent="0.4">
      <c r="A115" s="2"/>
      <c r="B115" s="74" t="s">
        <v>591</v>
      </c>
      <c r="C115" s="74" t="s">
        <v>468</v>
      </c>
      <c r="D115" s="74" t="s">
        <v>865</v>
      </c>
      <c r="E115" s="87">
        <v>352220</v>
      </c>
      <c r="F115" s="84">
        <v>429932</v>
      </c>
      <c r="G115" s="22">
        <v>28.344027317473685</v>
      </c>
      <c r="H115" s="22">
        <v>7.1849421853532647</v>
      </c>
      <c r="I115" s="22">
        <v>5.2413152918208032</v>
      </c>
      <c r="J115" s="22">
        <v>15.205484062060252</v>
      </c>
      <c r="K115" s="22">
        <v>28.432106237473686</v>
      </c>
      <c r="L115" s="22">
        <v>7.0876623867790647</v>
      </c>
      <c r="M115" s="22">
        <v>5.1703510331394193</v>
      </c>
      <c r="N115" s="22">
        <v>14.970815188680072</v>
      </c>
      <c r="O115" s="22">
        <v>28.450314698473683</v>
      </c>
      <c r="P115" s="22">
        <v>7.1390712860470007</v>
      </c>
      <c r="Q115" s="22">
        <v>5.2078531094147147</v>
      </c>
      <c r="R115" s="22">
        <v>14.849009914293418</v>
      </c>
      <c r="S115" s="22">
        <v>28.508626321473685</v>
      </c>
      <c r="T115" s="22">
        <v>7.0572172841038645</v>
      </c>
      <c r="U115" s="22">
        <v>5.1481417546099584</v>
      </c>
      <c r="V115" s="22">
        <v>14.592292403547729</v>
      </c>
      <c r="W115" s="22">
        <v>28.559969628473684</v>
      </c>
      <c r="X115" s="22">
        <v>6.915831519711821</v>
      </c>
      <c r="Y115" s="22">
        <v>5.0450028079299924</v>
      </c>
      <c r="Z115" s="22">
        <v>14.532267780236923</v>
      </c>
      <c r="AA115" s="22">
        <v>28.628779024473687</v>
      </c>
      <c r="AB115" s="22">
        <v>6.6743274711943394</v>
      </c>
      <c r="AC115" s="22">
        <v>4.8688289668778433</v>
      </c>
      <c r="AD115" s="22">
        <v>14.405840551029213</v>
      </c>
      <c r="AE115" s="22">
        <v>28.702407738473685</v>
      </c>
      <c r="AF115" s="22">
        <v>6.6632167284857582</v>
      </c>
      <c r="AG115" s="22">
        <v>4.8607238347613055</v>
      </c>
      <c r="AH115" s="22">
        <v>14.106945798661132</v>
      </c>
      <c r="AI115" s="22">
        <v>28.778437661473685</v>
      </c>
      <c r="AJ115" s="22">
        <v>6.6712110433614464</v>
      </c>
      <c r="AK115" s="22">
        <v>4.8665555761622299</v>
      </c>
      <c r="AL115" s="22">
        <v>13.872934183603627</v>
      </c>
      <c r="AM115" s="22">
        <v>28.857148098473687</v>
      </c>
      <c r="AN115" s="22">
        <v>6.6446988239714546</v>
      </c>
      <c r="AO115" s="22">
        <v>4.8472152812337406</v>
      </c>
      <c r="AP115" s="22">
        <v>13.722797905171678</v>
      </c>
      <c r="AQ115" s="22">
        <v>28.940892221473685</v>
      </c>
      <c r="AR115" s="22">
        <v>6.5427565436227297</v>
      </c>
      <c r="AS115" s="22">
        <v>4.7728498070112666</v>
      </c>
      <c r="AT115" s="22">
        <v>13.342257972646225</v>
      </c>
      <c r="AU115" s="22">
        <v>29.398175084473685</v>
      </c>
      <c r="AV115" s="22">
        <v>6.1146316243762007</v>
      </c>
      <c r="AW115" s="22">
        <v>4.4605386389923067</v>
      </c>
      <c r="AX115" s="22">
        <v>12.27817682754972</v>
      </c>
      <c r="AY115" s="22">
        <v>29.941970563473685</v>
      </c>
      <c r="AZ115" s="22">
        <v>5.8477340741523376</v>
      </c>
      <c r="BA115" s="22">
        <v>4.2658405919865094</v>
      </c>
      <c r="BB115" s="22">
        <v>11.594074451243104</v>
      </c>
      <c r="BC115" s="22">
        <v>30.345469387473685</v>
      </c>
      <c r="BD115" s="22">
        <v>6.8280330272200862</v>
      </c>
      <c r="BE115" s="22">
        <v>4.9809550300322334</v>
      </c>
      <c r="BF115" s="22">
        <v>11.09824588901823</v>
      </c>
      <c r="BG115" s="22">
        <v>30.767599381473687</v>
      </c>
      <c r="BH115" s="22">
        <v>7.0332030709701163</v>
      </c>
      <c r="BI115" s="22">
        <v>5.130623720466895</v>
      </c>
      <c r="BJ115" s="22">
        <v>10.882228875389533</v>
      </c>
      <c r="BK115" s="25">
        <v>28.257468624473685</v>
      </c>
      <c r="BL115" s="25">
        <v>7.3246417683317899</v>
      </c>
      <c r="BM115" s="25">
        <v>5.3432241926354784</v>
      </c>
      <c r="BN115" s="25">
        <v>15.487804099356497</v>
      </c>
      <c r="BO115" s="25">
        <v>28.277987148473684</v>
      </c>
      <c r="BP115" s="25">
        <v>7.230378021494003</v>
      </c>
      <c r="BQ115" s="25">
        <v>5.2744601017048112</v>
      </c>
      <c r="BR115" s="25">
        <v>15.46825601249588</v>
      </c>
      <c r="BS115" s="25">
        <v>28.339538865473685</v>
      </c>
      <c r="BT115" s="25">
        <v>7.0521016451758047</v>
      </c>
      <c r="BU115" s="25">
        <v>5.1444099672344485</v>
      </c>
      <c r="BV115" s="25">
        <v>15.26586443764765</v>
      </c>
      <c r="BW115" s="25">
        <v>28.422081705473687</v>
      </c>
      <c r="BX115" s="25">
        <v>6.9583066994366858</v>
      </c>
      <c r="BY115" s="25">
        <v>5.0759878601783734</v>
      </c>
      <c r="BZ115" s="25">
        <v>14.951705778007334</v>
      </c>
      <c r="CA115" s="25">
        <v>28.492497371473686</v>
      </c>
      <c r="CB115" s="25">
        <v>6.9715477260232577</v>
      </c>
      <c r="CC115" s="25">
        <v>5.0856470047250175</v>
      </c>
      <c r="CD115" s="25">
        <v>14.854707693151312</v>
      </c>
      <c r="CE115" s="25">
        <v>28.567227147473684</v>
      </c>
      <c r="CF115" s="25">
        <v>6.9477847192223399</v>
      </c>
      <c r="CG115" s="25">
        <v>5.068312222104332</v>
      </c>
      <c r="CH115" s="25">
        <v>14.603235432360599</v>
      </c>
      <c r="CI115" s="25">
        <v>28.649160285473684</v>
      </c>
      <c r="CJ115" s="25">
        <v>6.9333143919770661</v>
      </c>
      <c r="CK115" s="25">
        <v>5.0577563198421096</v>
      </c>
      <c r="CL115" s="25">
        <v>14.354707324804233</v>
      </c>
      <c r="CM115" s="25">
        <v>28.734543002473686</v>
      </c>
      <c r="CN115" s="25">
        <v>6.8918827926577935</v>
      </c>
      <c r="CO115" s="25">
        <v>5.027532544970355</v>
      </c>
      <c r="CP115" s="25">
        <v>14.072051700820529</v>
      </c>
      <c r="CQ115" s="25">
        <v>28.824090925473683</v>
      </c>
      <c r="CR115" s="25">
        <v>6.8210070117420152</v>
      </c>
      <c r="CS115" s="25">
        <v>4.9758296495607173</v>
      </c>
      <c r="CT115" s="25">
        <v>13.734723174974201</v>
      </c>
      <c r="CU115" s="25">
        <v>28.916418799473686</v>
      </c>
      <c r="CV115" s="25">
        <v>6.7150336552399441</v>
      </c>
      <c r="CW115" s="25">
        <v>4.898523561407055</v>
      </c>
      <c r="CX115" s="25">
        <v>13.152650165815235</v>
      </c>
      <c r="CY115" s="25">
        <v>29.207797730473686</v>
      </c>
      <c r="CZ115" s="25">
        <v>6.5193352410552743</v>
      </c>
      <c r="DA115" s="25">
        <v>4.7557642928715138</v>
      </c>
      <c r="DB115" s="25">
        <v>12.656055291651199</v>
      </c>
      <c r="DC115" s="25">
        <v>29.519963448473685</v>
      </c>
      <c r="DD115" s="25">
        <v>6.4590543649691989</v>
      </c>
      <c r="DE115" s="25">
        <v>4.7117902330275276</v>
      </c>
      <c r="DF115" s="25">
        <v>12.351663223673926</v>
      </c>
      <c r="DG115" s="25">
        <v>29.815862439473683</v>
      </c>
      <c r="DH115" s="25">
        <v>7.1508103209490113</v>
      </c>
      <c r="DI115" s="25">
        <v>5.2164165719389581</v>
      </c>
      <c r="DJ115" s="25">
        <v>11.969532378064251</v>
      </c>
      <c r="DK115" s="25">
        <v>30.048337950473684</v>
      </c>
      <c r="DL115" s="25">
        <v>7.830842776861644</v>
      </c>
      <c r="DM115" s="25">
        <v>5.712490780771871</v>
      </c>
      <c r="DN115" s="25">
        <v>11.801793624853277</v>
      </c>
      <c r="DO115" s="27">
        <v>28.344180186473686</v>
      </c>
      <c r="DP115" s="27">
        <v>7.3184810109946934</v>
      </c>
      <c r="DQ115" s="27">
        <v>5.3387300059312421</v>
      </c>
      <c r="DR115" s="27">
        <v>15.230214749120401</v>
      </c>
      <c r="DS115" s="27">
        <v>28.432565830473685</v>
      </c>
      <c r="DT115" s="27">
        <v>7.0894936530949071</v>
      </c>
      <c r="DU115" s="27">
        <v>5.1716869164210113</v>
      </c>
      <c r="DV115" s="27">
        <v>15.010985991243695</v>
      </c>
      <c r="DW115" s="27">
        <v>28.451230515473686</v>
      </c>
      <c r="DX115" s="27">
        <v>7.2219355154103111</v>
      </c>
      <c r="DY115" s="27">
        <v>5.2683014110575916</v>
      </c>
      <c r="DZ115" s="27">
        <v>14.898554779084472</v>
      </c>
      <c r="EA115" s="27">
        <v>28.510286838473686</v>
      </c>
      <c r="EB115" s="27">
        <v>7.2064858747422029</v>
      </c>
      <c r="EC115" s="27">
        <v>5.2570311132879084</v>
      </c>
      <c r="ED115" s="27">
        <v>14.651700640697484</v>
      </c>
      <c r="EE115" s="27">
        <v>28.562292559473686</v>
      </c>
      <c r="EF115" s="27">
        <v>7.1527368214131153</v>
      </c>
      <c r="EG115" s="27">
        <v>5.2178219272058097</v>
      </c>
      <c r="EH115" s="27">
        <v>14.564814814717788</v>
      </c>
      <c r="EI115" s="27">
        <v>28.631797477473686</v>
      </c>
      <c r="EJ115" s="27">
        <v>7.0286570033163711</v>
      </c>
      <c r="EK115" s="27">
        <v>5.1273074274061381</v>
      </c>
      <c r="EL115" s="27">
        <v>14.44218971653903</v>
      </c>
      <c r="EM115" s="27">
        <v>28.705953771473684</v>
      </c>
      <c r="EN115" s="27">
        <v>6.923259825542047</v>
      </c>
      <c r="EO115" s="27">
        <v>5.0504216536125162</v>
      </c>
      <c r="EP115" s="27">
        <v>14.152333448871222</v>
      </c>
      <c r="EQ115" s="27">
        <v>28.782543737473684</v>
      </c>
      <c r="ER115" s="27">
        <v>6.7736111820374996</v>
      </c>
      <c r="ES115" s="27">
        <v>4.9412550516599545</v>
      </c>
      <c r="ET115" s="27">
        <v>13.926662570909356</v>
      </c>
      <c r="EU115" s="27">
        <v>28.861067626473684</v>
      </c>
      <c r="EV115" s="27">
        <v>6.6859451495208546</v>
      </c>
      <c r="EW115" s="27">
        <v>4.8773039014698494</v>
      </c>
      <c r="EX115" s="27">
        <v>13.787464551731135</v>
      </c>
      <c r="EY115" s="27">
        <v>28.941877850473684</v>
      </c>
      <c r="EZ115" s="27">
        <v>6.5355151688280975</v>
      </c>
      <c r="FA115" s="27">
        <v>4.7675673249166604</v>
      </c>
      <c r="FB115" s="27">
        <v>13.434112674344314</v>
      </c>
      <c r="FC115" s="27">
        <v>29.328650561473687</v>
      </c>
      <c r="FD115" s="27">
        <v>6.299825674158364</v>
      </c>
      <c r="FE115" s="27">
        <v>4.595635119943287</v>
      </c>
      <c r="FF115" s="27">
        <v>12.505357089344615</v>
      </c>
      <c r="FG115" s="27">
        <v>29.674587218473686</v>
      </c>
      <c r="FH115" s="27">
        <v>6.2596996687818622</v>
      </c>
      <c r="FI115" s="27">
        <v>4.5663637576756448</v>
      </c>
      <c r="FJ115" s="27">
        <v>12.046278437731717</v>
      </c>
      <c r="FK115" s="27">
        <v>29.977671328473683</v>
      </c>
      <c r="FL115" s="27">
        <v>7.2743788674826639</v>
      </c>
      <c r="FM115" s="27">
        <v>5.3065581062515355</v>
      </c>
      <c r="FN115" s="27">
        <v>11.66493602532722</v>
      </c>
      <c r="FO115" s="27">
        <v>30.213419581473687</v>
      </c>
      <c r="FP115" s="27">
        <v>7.2732988858580798</v>
      </c>
      <c r="FQ115" s="27">
        <v>5.3057702746924509</v>
      </c>
      <c r="FR115" s="27">
        <v>11.609396967630458</v>
      </c>
      <c r="FS115" s="28">
        <v>28.336187069473684</v>
      </c>
      <c r="FT115" s="28">
        <v>7.1782264049731204</v>
      </c>
      <c r="FU115" s="28">
        <v>5.2364162235339755</v>
      </c>
      <c r="FV115" s="28">
        <v>15.220880673799256</v>
      </c>
      <c r="FW115" s="28">
        <v>28.419583908473683</v>
      </c>
      <c r="FX115" s="28">
        <v>7.1142649374105904</v>
      </c>
      <c r="FY115" s="28">
        <v>5.1897572234509699</v>
      </c>
      <c r="FZ115" s="28">
        <v>15.000581293702401</v>
      </c>
      <c r="GA115" s="28">
        <v>28.443426055473687</v>
      </c>
      <c r="GB115" s="28">
        <v>7.1809398164976397</v>
      </c>
      <c r="GC115" s="28">
        <v>5.2383956194636259</v>
      </c>
      <c r="GD115" s="28">
        <v>14.892548869071476</v>
      </c>
      <c r="GE115" s="28">
        <v>28.489551450473684</v>
      </c>
      <c r="GF115" s="28">
        <v>7.0224675503417435</v>
      </c>
      <c r="GG115" s="28">
        <v>5.122792307633838</v>
      </c>
      <c r="GH115" s="28">
        <v>14.64416825434764</v>
      </c>
      <c r="GI115" s="28">
        <v>28.546237297473684</v>
      </c>
      <c r="GJ115" s="28">
        <v>6.7711451907253046</v>
      </c>
      <c r="GK115" s="28">
        <v>4.9394561453304853</v>
      </c>
      <c r="GL115" s="28">
        <v>14.58613294017168</v>
      </c>
      <c r="GM115" s="28">
        <v>28.636529757473685</v>
      </c>
      <c r="GN115" s="28">
        <v>6.7393729136552665</v>
      </c>
      <c r="GO115" s="28">
        <v>4.9162787115575828</v>
      </c>
      <c r="GP115" s="28">
        <v>14.44923421709918</v>
      </c>
      <c r="GQ115" s="28">
        <v>28.747343263473685</v>
      </c>
      <c r="GR115" s="28">
        <v>6.7235927406151283</v>
      </c>
      <c r="GS115" s="28">
        <v>4.9047672950243424</v>
      </c>
      <c r="GT115" s="28">
        <v>14.126556915884265</v>
      </c>
      <c r="GU115" s="28">
        <v>28.872616317473685</v>
      </c>
      <c r="GV115" s="28">
        <v>6.679174089730445</v>
      </c>
      <c r="GW115" s="28">
        <v>4.8723645076228603</v>
      </c>
      <c r="GX115" s="28">
        <v>13.858295786745812</v>
      </c>
      <c r="GY115" s="28">
        <v>29.006428952473684</v>
      </c>
      <c r="GZ115" s="28">
        <v>6.6156990211607791</v>
      </c>
      <c r="HA115" s="28">
        <v>4.8260603288332566</v>
      </c>
      <c r="HB115" s="28">
        <v>13.678441539702666</v>
      </c>
      <c r="HC115" s="28">
        <v>29.155741425473686</v>
      </c>
      <c r="HD115" s="28">
        <v>6.5226126767608328</v>
      </c>
      <c r="HE115" s="28">
        <v>4.758155136588603</v>
      </c>
      <c r="HF115" s="28">
        <v>13.282864395390405</v>
      </c>
      <c r="HG115" s="28">
        <v>30.002169943473685</v>
      </c>
      <c r="HH115" s="28">
        <v>5.8432175120756717</v>
      </c>
      <c r="HI115" s="28">
        <v>4.2625458228334399</v>
      </c>
      <c r="HJ115" s="28">
        <v>11.626621175024518</v>
      </c>
      <c r="HK115" s="28">
        <v>30.983290791473685</v>
      </c>
      <c r="HL115" s="28">
        <v>5.0608551548782374</v>
      </c>
      <c r="HM115" s="28">
        <v>3.6918233757018406</v>
      </c>
      <c r="HN115" s="28">
        <v>8.9380186472004226</v>
      </c>
      <c r="HO115" s="28">
        <v>31.578602733473684</v>
      </c>
      <c r="HP115" s="28">
        <v>5.7992574659556926</v>
      </c>
      <c r="HQ115" s="28">
        <v>4.2304775812228828</v>
      </c>
      <c r="HR115" s="28">
        <v>6.7932530460217038</v>
      </c>
      <c r="HS115" s="28">
        <v>31.801799040473686</v>
      </c>
      <c r="HT115" s="28">
        <v>5.6226390430871929</v>
      </c>
      <c r="HU115" s="28">
        <v>4.1016369007112106</v>
      </c>
      <c r="HV115" s="28">
        <v>5.6537175831352187</v>
      </c>
      <c r="HW115" s="29">
        <v>28.336827126473686</v>
      </c>
      <c r="HX115" s="29">
        <v>7.1772064277712735</v>
      </c>
      <c r="HY115" s="29">
        <v>5.2356721643658659</v>
      </c>
      <c r="HZ115" s="29">
        <v>15.221407508057098</v>
      </c>
      <c r="IA115" s="29">
        <v>28.432703018473685</v>
      </c>
      <c r="IB115" s="29">
        <v>7.1585422399166418</v>
      </c>
      <c r="IC115" s="29">
        <v>5.2220568991781633</v>
      </c>
      <c r="ID115" s="29">
        <v>14.988811807065668</v>
      </c>
      <c r="IE115" s="29">
        <v>28.454348897473686</v>
      </c>
      <c r="IF115" s="29">
        <v>7.2134924996167102</v>
      </c>
      <c r="IG115" s="29">
        <v>5.2621423485840904</v>
      </c>
      <c r="IH115" s="29">
        <v>14.878004015776591</v>
      </c>
      <c r="II115" s="29">
        <v>28.485180919473684</v>
      </c>
      <c r="IJ115" s="29">
        <v>6.865109381830524</v>
      </c>
      <c r="IK115" s="29">
        <v>5.008001714524811</v>
      </c>
      <c r="IL115" s="29">
        <v>14.63819614686436</v>
      </c>
      <c r="IM115" s="29">
        <v>28.541668012473686</v>
      </c>
      <c r="IN115" s="29">
        <v>7.1124029222119685</v>
      </c>
      <c r="IO115" s="29">
        <v>5.1883989092874909</v>
      </c>
      <c r="IP115" s="29">
        <v>14.567050259421352</v>
      </c>
      <c r="IQ115" s="29">
        <v>28.638105920473684</v>
      </c>
      <c r="IR115" s="29">
        <v>7.1088139225742406</v>
      </c>
      <c r="IS115" s="29">
        <v>5.1857807840196344</v>
      </c>
      <c r="IT115" s="29">
        <v>14.434599965677277</v>
      </c>
      <c r="IU115" s="29">
        <v>28.764745257473685</v>
      </c>
      <c r="IV115" s="29">
        <v>6.9641629923546366</v>
      </c>
      <c r="IW115" s="29">
        <v>5.0802599443277501</v>
      </c>
      <c r="IX115" s="29">
        <v>14.112514259807543</v>
      </c>
      <c r="IY115" s="29">
        <v>28.912682311473684</v>
      </c>
      <c r="IZ115" s="29">
        <v>6.9215258156323705</v>
      </c>
      <c r="JA115" s="29">
        <v>5.049156717525169</v>
      </c>
      <c r="JB115" s="29">
        <v>13.846672290544626</v>
      </c>
      <c r="JC115" s="29">
        <v>29.089753036473684</v>
      </c>
      <c r="JD115" s="29">
        <v>6.8972401356055828</v>
      </c>
      <c r="JE115" s="29">
        <v>5.0314406520631323</v>
      </c>
      <c r="JF115" s="29">
        <v>13.623344426611441</v>
      </c>
      <c r="JG115" s="29">
        <v>29.320327009473687</v>
      </c>
      <c r="JH115" s="29">
        <v>6.7098721187008152</v>
      </c>
      <c r="JI115" s="29">
        <v>4.8947582923632798</v>
      </c>
      <c r="JJ115" s="29">
        <v>12.813325553824553</v>
      </c>
      <c r="JK115" s="29">
        <v>30.369529738473684</v>
      </c>
      <c r="JL115" s="29">
        <v>6.6726653451090039</v>
      </c>
      <c r="JM115" s="29">
        <v>4.8676164690395494</v>
      </c>
      <c r="JN115" s="29">
        <v>9.6238666551417325</v>
      </c>
      <c r="JO115" s="29">
        <v>31.174462418473684</v>
      </c>
      <c r="JP115" s="29">
        <v>5.6372650072232826</v>
      </c>
      <c r="JQ115" s="29">
        <v>4.1123063379184277</v>
      </c>
      <c r="JR115" s="29">
        <v>7.2443350593434559</v>
      </c>
      <c r="JS115" s="29">
        <v>31.456932318473683</v>
      </c>
      <c r="JT115" s="29">
        <v>5.6024555325182259</v>
      </c>
      <c r="JU115" s="29">
        <v>4.0869133107561781</v>
      </c>
      <c r="JV115" s="29">
        <v>5.8481913821569407</v>
      </c>
      <c r="JW115" s="29">
        <v>31.387104053473685</v>
      </c>
      <c r="JX115" s="29">
        <v>5.6103874649218222</v>
      </c>
      <c r="JY115" s="29">
        <v>4.0926995450122323</v>
      </c>
      <c r="JZ115" s="29">
        <v>6.3993446184398834</v>
      </c>
    </row>
    <row r="116" spans="1:286" ht="15" thickBot="1" x14ac:dyDescent="0.4">
      <c r="A116" s="2"/>
      <c r="B116" s="74" t="s">
        <v>592</v>
      </c>
      <c r="C116" s="74" t="s">
        <v>586</v>
      </c>
      <c r="D116" s="74" t="s">
        <v>863</v>
      </c>
      <c r="E116" s="87">
        <v>390532</v>
      </c>
      <c r="F116" s="84">
        <v>398053</v>
      </c>
      <c r="G116" s="22">
        <v>31.309999929</v>
      </c>
      <c r="H116" s="22">
        <v>6.7748882599185469</v>
      </c>
      <c r="I116" s="22">
        <v>4.9421866621940564</v>
      </c>
      <c r="J116" s="22">
        <v>11.69323304462964</v>
      </c>
      <c r="K116" s="22">
        <v>31.359464757000001</v>
      </c>
      <c r="L116" s="22">
        <v>6.486682971668797</v>
      </c>
      <c r="M116" s="22">
        <v>4.7319449169554657</v>
      </c>
      <c r="N116" s="22">
        <v>11.278658005776997</v>
      </c>
      <c r="O116" s="22">
        <v>31.392381736000001</v>
      </c>
      <c r="P116" s="22">
        <v>6.2058683250245483</v>
      </c>
      <c r="Q116" s="22">
        <v>4.5270945418718433</v>
      </c>
      <c r="R116" s="22">
        <v>10.969907733966366</v>
      </c>
      <c r="S116" s="22">
        <v>31.462274184999998</v>
      </c>
      <c r="T116" s="22">
        <v>5.8415628853482318</v>
      </c>
      <c r="U116" s="22">
        <v>4.2613387956723221</v>
      </c>
      <c r="V116" s="22">
        <v>10.602749808596304</v>
      </c>
      <c r="W116" s="22">
        <v>31.559361395</v>
      </c>
      <c r="X116" s="22">
        <v>5.5838650555630487</v>
      </c>
      <c r="Y116" s="22">
        <v>4.0733518166433873</v>
      </c>
      <c r="Z116" s="22">
        <v>10.268920816400325</v>
      </c>
      <c r="AA116" s="22">
        <v>31.679198872000001</v>
      </c>
      <c r="AB116" s="22">
        <v>5.2973083726602539</v>
      </c>
      <c r="AC116" s="22">
        <v>3.8643127060526847</v>
      </c>
      <c r="AD116" s="22">
        <v>9.8463662665827663</v>
      </c>
      <c r="AE116" s="22">
        <v>31.604339610248417</v>
      </c>
      <c r="AF116" s="22">
        <v>5.1265340031526216</v>
      </c>
      <c r="AG116" s="22">
        <v>3.7397351811039017</v>
      </c>
      <c r="AH116" s="22">
        <v>9.332130378332522</v>
      </c>
      <c r="AI116" s="22">
        <v>30.585737492665579</v>
      </c>
      <c r="AJ116" s="22">
        <v>4.9613067446220125</v>
      </c>
      <c r="AK116" s="22">
        <v>3.6192041963831763</v>
      </c>
      <c r="AL116" s="22">
        <v>8.8533868855886695</v>
      </c>
      <c r="AM116" s="22">
        <v>29.595161139690507</v>
      </c>
      <c r="AN116" s="22">
        <v>4.8006255401142965</v>
      </c>
      <c r="AO116" s="22">
        <v>3.501989494779691</v>
      </c>
      <c r="AP116" s="22">
        <v>8.3429983697904149</v>
      </c>
      <c r="AQ116" s="22">
        <v>28.294936749411399</v>
      </c>
      <c r="AR116" s="22">
        <v>4.5897163855267804</v>
      </c>
      <c r="AS116" s="22">
        <v>3.3481342028918841</v>
      </c>
      <c r="AT116" s="22">
        <v>7.7225579106572617</v>
      </c>
      <c r="AU116" s="22">
        <v>23.667080530763347</v>
      </c>
      <c r="AV116" s="22">
        <v>3.8390326959075476</v>
      </c>
      <c r="AW116" s="22">
        <v>2.8005209027121696</v>
      </c>
      <c r="AX116" s="22">
        <v>5.6481595504939897</v>
      </c>
      <c r="AY116" s="22">
        <v>20.249301875248047</v>
      </c>
      <c r="AZ116" s="22">
        <v>3.2846354609447035</v>
      </c>
      <c r="BA116" s="22">
        <v>2.3960958384051203</v>
      </c>
      <c r="BB116" s="22">
        <v>4.5216264463847118</v>
      </c>
      <c r="BC116" s="22">
        <v>21.807827680319619</v>
      </c>
      <c r="BD116" s="22">
        <v>3.5374436396006286</v>
      </c>
      <c r="BE116" s="22">
        <v>2.5805158850114549</v>
      </c>
      <c r="BF116" s="22">
        <v>4.211111279716139</v>
      </c>
      <c r="BG116" s="22">
        <v>19.902197892367294</v>
      </c>
      <c r="BH116" s="22">
        <v>3.2283317889549599</v>
      </c>
      <c r="BI116" s="22">
        <v>2.3550230935767642</v>
      </c>
      <c r="BJ116" s="22">
        <v>4.3994044181631544</v>
      </c>
      <c r="BK116" s="25">
        <v>31.288171981000001</v>
      </c>
      <c r="BL116" s="25">
        <v>6.7897319589676179</v>
      </c>
      <c r="BM116" s="25">
        <v>4.9530149339888769</v>
      </c>
      <c r="BN116" s="25">
        <v>11.859198907568944</v>
      </c>
      <c r="BO116" s="25">
        <v>31.324097738999999</v>
      </c>
      <c r="BP116" s="25">
        <v>6.4549781535201962</v>
      </c>
      <c r="BQ116" s="25">
        <v>4.708816693526555</v>
      </c>
      <c r="BR116" s="25">
        <v>11.590589393554072</v>
      </c>
      <c r="BS116" s="25">
        <v>31.389546249999999</v>
      </c>
      <c r="BT116" s="25">
        <v>6.1666610217832689</v>
      </c>
      <c r="BU116" s="25">
        <v>4.4984933600212109</v>
      </c>
      <c r="BV116" s="25">
        <v>11.241910568306004</v>
      </c>
      <c r="BW116" s="25">
        <v>31.475153124999999</v>
      </c>
      <c r="BX116" s="25">
        <v>5.7935305894808966</v>
      </c>
      <c r="BY116" s="25">
        <v>4.2262999045669867</v>
      </c>
      <c r="BZ116" s="25">
        <v>10.883433452065326</v>
      </c>
      <c r="CA116" s="25">
        <v>31.574753725000001</v>
      </c>
      <c r="CB116" s="25">
        <v>5.5955933619816127</v>
      </c>
      <c r="CC116" s="25">
        <v>4.0819074528883235</v>
      </c>
      <c r="CD116" s="25">
        <v>10.586344611397418</v>
      </c>
      <c r="CE116" s="25">
        <v>31.687783380999999</v>
      </c>
      <c r="CF116" s="25">
        <v>5.3345756451767787</v>
      </c>
      <c r="CG116" s="25">
        <v>3.8914986624996972</v>
      </c>
      <c r="CH116" s="25">
        <v>10.203534475038403</v>
      </c>
      <c r="CI116" s="25">
        <v>31.814142495999999</v>
      </c>
      <c r="CJ116" s="25">
        <v>5.2171861846598002</v>
      </c>
      <c r="CK116" s="25">
        <v>3.805864685407927</v>
      </c>
      <c r="CL116" s="25">
        <v>9.7259638102577028</v>
      </c>
      <c r="CM116" s="25">
        <v>31.486882284042753</v>
      </c>
      <c r="CN116" s="25">
        <v>5.107481272289121</v>
      </c>
      <c r="CO116" s="25">
        <v>3.7258364792007215</v>
      </c>
      <c r="CP116" s="25">
        <v>9.2807029330884525</v>
      </c>
      <c r="CQ116" s="25">
        <v>30.710783223888946</v>
      </c>
      <c r="CR116" s="25">
        <v>4.9815903892407967</v>
      </c>
      <c r="CS116" s="25">
        <v>3.6340008327334337</v>
      </c>
      <c r="CT116" s="25">
        <v>8.7983130413990658</v>
      </c>
      <c r="CU116" s="25">
        <v>29.916469593956069</v>
      </c>
      <c r="CV116" s="25">
        <v>4.8527449242433889</v>
      </c>
      <c r="CW116" s="25">
        <v>3.5400098598694707</v>
      </c>
      <c r="CX116" s="25">
        <v>8.2835820151856545</v>
      </c>
      <c r="CY116" s="25">
        <v>26.571710072989333</v>
      </c>
      <c r="CZ116" s="25">
        <v>4.3101921094063993</v>
      </c>
      <c r="DA116" s="25">
        <v>3.1442251351402324</v>
      </c>
      <c r="DB116" s="25">
        <v>6.7967621376840697</v>
      </c>
      <c r="DC116" s="25">
        <v>25.577279848660414</v>
      </c>
      <c r="DD116" s="25">
        <v>4.1488857691488805</v>
      </c>
      <c r="DE116" s="25">
        <v>3.0265544057107219</v>
      </c>
      <c r="DF116" s="25">
        <v>5.7020144570635907</v>
      </c>
      <c r="DG116" s="25">
        <v>25.408617399847277</v>
      </c>
      <c r="DH116" s="25">
        <v>4.121527064946906</v>
      </c>
      <c r="DI116" s="25">
        <v>3.0065966118970811</v>
      </c>
      <c r="DJ116" s="25">
        <v>5.0433052176047042</v>
      </c>
      <c r="DK116" s="25">
        <v>27.620804312753467</v>
      </c>
      <c r="DL116" s="25">
        <v>4.4803654893595235</v>
      </c>
      <c r="DM116" s="25">
        <v>3.2683642465762821</v>
      </c>
      <c r="DN116" s="25">
        <v>4.6633282767825648</v>
      </c>
      <c r="DO116" s="27">
        <v>31.310034887</v>
      </c>
      <c r="DP116" s="27">
        <v>6.7849550174711748</v>
      </c>
      <c r="DQ116" s="27">
        <v>4.9495302216742143</v>
      </c>
      <c r="DR116" s="27">
        <v>11.705090553094333</v>
      </c>
      <c r="DS116" s="27">
        <v>31.359569591</v>
      </c>
      <c r="DT116" s="27">
        <v>6.4531127180827648</v>
      </c>
      <c r="DU116" s="27">
        <v>4.7074558843464835</v>
      </c>
      <c r="DV116" s="27">
        <v>11.313562395154968</v>
      </c>
      <c r="DW116" s="27">
        <v>31.392590626</v>
      </c>
      <c r="DX116" s="27">
        <v>6.1196432240634353</v>
      </c>
      <c r="DY116" s="27">
        <v>4.4641945311901221</v>
      </c>
      <c r="DZ116" s="27">
        <v>11.028261873314371</v>
      </c>
      <c r="EA116" s="27">
        <v>31.462619925999999</v>
      </c>
      <c r="EB116" s="27">
        <v>5.7671151305814865</v>
      </c>
      <c r="EC116" s="27">
        <v>4.2070301950692288</v>
      </c>
      <c r="ED116" s="27">
        <v>10.679542853319539</v>
      </c>
      <c r="EE116" s="27">
        <v>31.559443502000001</v>
      </c>
      <c r="EF116" s="27">
        <v>5.5507081264172813</v>
      </c>
      <c r="EG116" s="27">
        <v>4.0491642984590657</v>
      </c>
      <c r="EH116" s="27">
        <v>10.368142656825349</v>
      </c>
      <c r="EI116" s="27">
        <v>31.678686617</v>
      </c>
      <c r="EJ116" s="27">
        <v>5.1670755817211242</v>
      </c>
      <c r="EK116" s="27">
        <v>3.7693096982292889</v>
      </c>
      <c r="EL116" s="27">
        <v>9.968878464587597</v>
      </c>
      <c r="EM116" s="27">
        <v>30.846500762418845</v>
      </c>
      <c r="EN116" s="27">
        <v>5.0036051057220767</v>
      </c>
      <c r="EO116" s="27">
        <v>3.6500602619065243</v>
      </c>
      <c r="EP116" s="27">
        <v>9.4784450413313763</v>
      </c>
      <c r="EQ116" s="27">
        <v>29.544995191520488</v>
      </c>
      <c r="ER116" s="27">
        <v>4.7924881310665022</v>
      </c>
      <c r="ES116" s="27">
        <v>3.4960533681724439</v>
      </c>
      <c r="ET116" s="27">
        <v>9.0220462136081565</v>
      </c>
      <c r="EU116" s="27">
        <v>28.818326493619022</v>
      </c>
      <c r="EV116" s="27">
        <v>4.6746153378121704</v>
      </c>
      <c r="EW116" s="27">
        <v>3.4100668065779773</v>
      </c>
      <c r="EX116" s="27">
        <v>8.5431719641868611</v>
      </c>
      <c r="EY116" s="27">
        <v>28.430289267177823</v>
      </c>
      <c r="EZ116" s="27">
        <v>4.6116718920584496</v>
      </c>
      <c r="FA116" s="27">
        <v>3.3641504392310839</v>
      </c>
      <c r="FB116" s="27">
        <v>7.9880904791557299</v>
      </c>
      <c r="FC116" s="27">
        <v>25.571375402705268</v>
      </c>
      <c r="FD116" s="27">
        <v>4.1479280100774325</v>
      </c>
      <c r="FE116" s="27">
        <v>3.0258557338025063</v>
      </c>
      <c r="FF116" s="27">
        <v>6.149846608429236</v>
      </c>
      <c r="FG116" s="27">
        <v>22.971004108071547</v>
      </c>
      <c r="FH116" s="27">
        <v>3.7261222698796868</v>
      </c>
      <c r="FI116" s="27">
        <v>2.7181543189208304</v>
      </c>
      <c r="FJ116" s="27">
        <v>5.1189170264771349</v>
      </c>
      <c r="FK116" s="27">
        <v>24.510725425653806</v>
      </c>
      <c r="FL116" s="27">
        <v>3.9758801761453437</v>
      </c>
      <c r="FM116" s="27">
        <v>2.9003492342858972</v>
      </c>
      <c r="FN116" s="27">
        <v>4.8698624496672309</v>
      </c>
      <c r="FO116" s="27">
        <v>22.332161094630742</v>
      </c>
      <c r="FP116" s="27">
        <v>3.6224956644365927</v>
      </c>
      <c r="FQ116" s="27">
        <v>2.6425601529920386</v>
      </c>
      <c r="FR116" s="27">
        <v>5.0732350585400283</v>
      </c>
      <c r="FS116" s="28">
        <v>31.306036567</v>
      </c>
      <c r="FT116" s="28">
        <v>6.7725590679954886</v>
      </c>
      <c r="FU116" s="28">
        <v>4.9404875491143709</v>
      </c>
      <c r="FV116" s="28">
        <v>11.704357715522978</v>
      </c>
      <c r="FW116" s="28">
        <v>31.355453836999999</v>
      </c>
      <c r="FX116" s="28">
        <v>6.4838284726311706</v>
      </c>
      <c r="FY116" s="28">
        <v>4.7298625996492953</v>
      </c>
      <c r="FZ116" s="28">
        <v>11.300839860527162</v>
      </c>
      <c r="GA116" s="28">
        <v>31.400217184999999</v>
      </c>
      <c r="GB116" s="28">
        <v>6.1532979677483803</v>
      </c>
      <c r="GC116" s="28">
        <v>4.4887451981499487</v>
      </c>
      <c r="GD116" s="28">
        <v>11.008976641766139</v>
      </c>
      <c r="GE116" s="28">
        <v>31.495816804</v>
      </c>
      <c r="GF116" s="28">
        <v>5.8109166665137737</v>
      </c>
      <c r="GG116" s="28">
        <v>4.2389828057047234</v>
      </c>
      <c r="GH116" s="28">
        <v>10.659050125729102</v>
      </c>
      <c r="GI116" s="28">
        <v>31.634334869</v>
      </c>
      <c r="GJ116" s="28">
        <v>5.5395971937516215</v>
      </c>
      <c r="GK116" s="28">
        <v>4.0410590277714835</v>
      </c>
      <c r="GL116" s="28">
        <v>10.36733407784601</v>
      </c>
      <c r="GM116" s="28">
        <v>31.814200718000002</v>
      </c>
      <c r="GN116" s="28">
        <v>5.2213535892402394</v>
      </c>
      <c r="GO116" s="28">
        <v>3.8089047490286458</v>
      </c>
      <c r="GP116" s="28">
        <v>9.9838906287850691</v>
      </c>
      <c r="GQ116" s="28">
        <v>30.908502239568005</v>
      </c>
      <c r="GR116" s="28">
        <v>5.0136623537067111</v>
      </c>
      <c r="GS116" s="28">
        <v>3.6573968842892279</v>
      </c>
      <c r="GT116" s="28">
        <v>9.4862416123870759</v>
      </c>
      <c r="GU116" s="28">
        <v>29.791280389259725</v>
      </c>
      <c r="GV116" s="28">
        <v>4.8324380068194497</v>
      </c>
      <c r="GW116" s="28">
        <v>3.5251962463318689</v>
      </c>
      <c r="GX116" s="28">
        <v>9.0272329388602479</v>
      </c>
      <c r="GY116" s="28">
        <v>28.438242912041868</v>
      </c>
      <c r="GZ116" s="28">
        <v>4.6129620513007366</v>
      </c>
      <c r="HA116" s="28">
        <v>3.3650915924360838</v>
      </c>
      <c r="HB116" s="28">
        <v>8.6097165042661672</v>
      </c>
      <c r="HC116" s="28">
        <v>26.988744663616242</v>
      </c>
      <c r="HD116" s="28">
        <v>4.3778392121684009</v>
      </c>
      <c r="HE116" s="28">
        <v>3.193572754787978</v>
      </c>
      <c r="HF116" s="28">
        <v>8.1643745326644783</v>
      </c>
      <c r="HG116" s="28">
        <v>19.486455227271662</v>
      </c>
      <c r="HH116" s="28">
        <v>3.1608942491911822</v>
      </c>
      <c r="HI116" s="28">
        <v>2.3058283472185814</v>
      </c>
      <c r="HJ116" s="28">
        <v>5.1575093442638682</v>
      </c>
      <c r="HK116" s="28">
        <v>8.7766211050922536</v>
      </c>
      <c r="HL116" s="28">
        <v>1.4236540640593602</v>
      </c>
      <c r="HM116" s="28">
        <v>1.0385358189002993</v>
      </c>
      <c r="HN116" s="28">
        <v>-1.6857312404874065</v>
      </c>
      <c r="HO116" s="28">
        <v>2.9193992425822342</v>
      </c>
      <c r="HP116" s="28">
        <v>0.47355520382468747</v>
      </c>
      <c r="HQ116" s="28">
        <v>0.34545192811535697</v>
      </c>
      <c r="HR116" s="28">
        <v>-7.2096982433231105</v>
      </c>
      <c r="HS116" s="28">
        <v>-3.76957272841838</v>
      </c>
      <c r="HT116" s="28">
        <v>-0.61146168557583502</v>
      </c>
      <c r="HU116" s="28">
        <v>-0.44605278654912012</v>
      </c>
      <c r="HV116" s="28">
        <v>-10.935500551011621</v>
      </c>
      <c r="HW116" s="29">
        <v>31.293185397999999</v>
      </c>
      <c r="HX116" s="29">
        <v>6.7810148787706561</v>
      </c>
      <c r="HY116" s="29">
        <v>4.9466559453487875</v>
      </c>
      <c r="HZ116" s="29">
        <v>11.736400368180668</v>
      </c>
      <c r="IA116" s="29">
        <v>31.342856488999999</v>
      </c>
      <c r="IB116" s="29">
        <v>6.6714522512523828</v>
      </c>
      <c r="IC116" s="29">
        <v>4.8667315339604498</v>
      </c>
      <c r="ID116" s="29">
        <v>11.326443781301087</v>
      </c>
      <c r="IE116" s="29">
        <v>31.390636086000001</v>
      </c>
      <c r="IF116" s="29">
        <v>6.563568035566667</v>
      </c>
      <c r="IG116" s="29">
        <v>4.7880315006362659</v>
      </c>
      <c r="IH116" s="29">
        <v>11.037798667743473</v>
      </c>
      <c r="II116" s="29">
        <v>31.479950967000001</v>
      </c>
      <c r="IJ116" s="29">
        <v>6.3618447394317981</v>
      </c>
      <c r="IK116" s="29">
        <v>4.6408771645995035</v>
      </c>
      <c r="IL116" s="29">
        <v>10.724674251079158</v>
      </c>
      <c r="IM116" s="29">
        <v>31.611330470999999</v>
      </c>
      <c r="IN116" s="29">
        <v>6.2127270991983217</v>
      </c>
      <c r="IO116" s="29">
        <v>4.5320979221402924</v>
      </c>
      <c r="IP116" s="29">
        <v>10.462828297500458</v>
      </c>
      <c r="IQ116" s="29">
        <v>31.776303271</v>
      </c>
      <c r="IR116" s="29">
        <v>6.0459828307627417</v>
      </c>
      <c r="IS116" s="29">
        <v>4.4104602998144697</v>
      </c>
      <c r="IT116" s="29">
        <v>10.139534849194288</v>
      </c>
      <c r="IU116" s="29">
        <v>31.984258875999998</v>
      </c>
      <c r="IV116" s="29">
        <v>5.8614269123482368</v>
      </c>
      <c r="IW116" s="29">
        <v>4.2758293268118086</v>
      </c>
      <c r="IX116" s="29">
        <v>9.7148638665223501</v>
      </c>
      <c r="IY116" s="29">
        <v>32.216504348999997</v>
      </c>
      <c r="IZ116" s="29">
        <v>5.6849756085503689</v>
      </c>
      <c r="JA116" s="29">
        <v>4.147110557335445</v>
      </c>
      <c r="JB116" s="29">
        <v>9.3425874696166602</v>
      </c>
      <c r="JC116" s="29">
        <v>32.460089072999999</v>
      </c>
      <c r="JD116" s="29">
        <v>5.4440772551348386</v>
      </c>
      <c r="JE116" s="29">
        <v>3.9713785624273763</v>
      </c>
      <c r="JF116" s="29">
        <v>8.7827693525256798</v>
      </c>
      <c r="JG116" s="29">
        <v>30.686413345151664</v>
      </c>
      <c r="JH116" s="29">
        <v>4.9776373557795681</v>
      </c>
      <c r="JI116" s="29">
        <v>3.6311171498595951</v>
      </c>
      <c r="JJ116" s="29">
        <v>7.1457615940444121</v>
      </c>
      <c r="JK116" s="29">
        <v>18.628380286046365</v>
      </c>
      <c r="JL116" s="29">
        <v>3.0217060738426862</v>
      </c>
      <c r="JM116" s="29">
        <v>2.2042925111499385</v>
      </c>
      <c r="JN116" s="29">
        <v>-0.43385227938312454</v>
      </c>
      <c r="JO116" s="29">
        <v>9.0958908000354928</v>
      </c>
      <c r="JP116" s="29">
        <v>1.4754427414209947</v>
      </c>
      <c r="JQ116" s="29">
        <v>1.0763149380074857</v>
      </c>
      <c r="JR116" s="29">
        <v>-6.6409926831593467</v>
      </c>
      <c r="JS116" s="29">
        <v>2.5703325203445755</v>
      </c>
      <c r="JT116" s="29">
        <v>0.41693315625182492</v>
      </c>
      <c r="JU116" s="29">
        <v>0.30414693273170135</v>
      </c>
      <c r="JV116" s="29">
        <v>-10.317600762981087</v>
      </c>
      <c r="JW116" s="29">
        <v>1.4451800764344624</v>
      </c>
      <c r="JX116" s="29">
        <v>0.23442238926319844</v>
      </c>
      <c r="JY116" s="29">
        <v>0.17100786922058719</v>
      </c>
      <c r="JZ116" s="29">
        <v>-9.3335783219594077</v>
      </c>
    </row>
    <row r="117" spans="1:286" ht="15" thickBot="1" x14ac:dyDescent="0.4">
      <c r="A117" s="2"/>
      <c r="B117" s="74" t="s">
        <v>593</v>
      </c>
      <c r="C117" s="74" t="s">
        <v>594</v>
      </c>
      <c r="D117" s="74" t="s">
        <v>863</v>
      </c>
      <c r="E117" s="87">
        <v>394372</v>
      </c>
      <c r="F117" s="84">
        <v>396438</v>
      </c>
      <c r="G117" s="22">
        <v>22.244467951947371</v>
      </c>
      <c r="H117" s="22">
        <v>4.1567853313460335</v>
      </c>
      <c r="I117" s="22">
        <v>3.0323170263518495</v>
      </c>
      <c r="J117" s="22">
        <v>15.378548579791113</v>
      </c>
      <c r="K117" s="22">
        <v>22.27164960394737</v>
      </c>
      <c r="L117" s="22">
        <v>4.0542308349113201</v>
      </c>
      <c r="M117" s="22">
        <v>2.9575049490182281</v>
      </c>
      <c r="N117" s="22">
        <v>15.083123094216742</v>
      </c>
      <c r="O117" s="22">
        <v>22.28122664094737</v>
      </c>
      <c r="P117" s="22">
        <v>4.0236483658146414</v>
      </c>
      <c r="Q117" s="22">
        <v>2.9351954635967838</v>
      </c>
      <c r="R117" s="22">
        <v>15.142344918989053</v>
      </c>
      <c r="S117" s="22">
        <v>22.304761358947371</v>
      </c>
      <c r="T117" s="22">
        <v>3.8654353688066521</v>
      </c>
      <c r="U117" s="22">
        <v>2.819781285000718</v>
      </c>
      <c r="V117" s="22">
        <v>15.037709475625183</v>
      </c>
      <c r="W117" s="22">
        <v>22.338395068947371</v>
      </c>
      <c r="X117" s="22">
        <v>3.8154193902069165</v>
      </c>
      <c r="Y117" s="22">
        <v>2.783295324959929</v>
      </c>
      <c r="Z117" s="22">
        <v>15.044529320053439</v>
      </c>
      <c r="AA117" s="22">
        <v>22.381604236947371</v>
      </c>
      <c r="AB117" s="22">
        <v>3.7211096141147557</v>
      </c>
      <c r="AC117" s="22">
        <v>2.7144976563290388</v>
      </c>
      <c r="AD117" s="22">
        <v>14.853325721411665</v>
      </c>
      <c r="AE117" s="22">
        <v>22.385746411497681</v>
      </c>
      <c r="AF117" s="22">
        <v>3.6311877286396679</v>
      </c>
      <c r="AG117" s="22">
        <v>2.6489008928128737</v>
      </c>
      <c r="AH117" s="22">
        <v>14.759136894590402</v>
      </c>
      <c r="AI117" s="22">
        <v>21.948126489170164</v>
      </c>
      <c r="AJ117" s="22">
        <v>3.5602014830817468</v>
      </c>
      <c r="AK117" s="22">
        <v>2.597117414984738</v>
      </c>
      <c r="AL117" s="22">
        <v>14.657168910814654</v>
      </c>
      <c r="AM117" s="22">
        <v>21.442654709993182</v>
      </c>
      <c r="AN117" s="22">
        <v>3.4782090005448052</v>
      </c>
      <c r="AO117" s="22">
        <v>2.5373050405147972</v>
      </c>
      <c r="AP117" s="22">
        <v>14.472671496771394</v>
      </c>
      <c r="AQ117" s="22">
        <v>20.256740938153229</v>
      </c>
      <c r="AR117" s="22">
        <v>3.2858421499439139</v>
      </c>
      <c r="AS117" s="22">
        <v>2.3969761012299107</v>
      </c>
      <c r="AT117" s="22">
        <v>14.317099736484938</v>
      </c>
      <c r="AU117" s="22">
        <v>21.149025594857676</v>
      </c>
      <c r="AV117" s="22">
        <v>3.4305794768268139</v>
      </c>
      <c r="AW117" s="22">
        <v>2.5025599660848106</v>
      </c>
      <c r="AX117" s="22">
        <v>13.726309441880336</v>
      </c>
      <c r="AY117" s="22">
        <v>23.311441349947369</v>
      </c>
      <c r="AZ117" s="22">
        <v>5.6178666094402976</v>
      </c>
      <c r="BA117" s="22">
        <v>4.0981554768100317</v>
      </c>
      <c r="BB117" s="22">
        <v>13.248822663347452</v>
      </c>
      <c r="BC117" s="22">
        <v>23.581310162947371</v>
      </c>
      <c r="BD117" s="22">
        <v>9.42774059468411</v>
      </c>
      <c r="BE117" s="22">
        <v>6.8774055060553057</v>
      </c>
      <c r="BF117" s="22">
        <v>13.047141329193458</v>
      </c>
      <c r="BG117" s="22">
        <v>23.848220478947368</v>
      </c>
      <c r="BH117" s="22">
        <v>10.22981845496424</v>
      </c>
      <c r="BI117" s="22">
        <v>7.4625101381965404</v>
      </c>
      <c r="BJ117" s="22">
        <v>12.913717095754661</v>
      </c>
      <c r="BK117" s="25">
        <v>22.22930293594737</v>
      </c>
      <c r="BL117" s="25">
        <v>4.164620442538725</v>
      </c>
      <c r="BM117" s="25">
        <v>3.0380326308825425</v>
      </c>
      <c r="BN117" s="25">
        <v>15.567365198175214</v>
      </c>
      <c r="BO117" s="25">
        <v>22.24029830994737</v>
      </c>
      <c r="BP117" s="25">
        <v>4.0104194997672566</v>
      </c>
      <c r="BQ117" s="25">
        <v>2.9255451899941725</v>
      </c>
      <c r="BR117" s="25">
        <v>15.424673729534634</v>
      </c>
      <c r="BS117" s="25">
        <v>22.263691654947369</v>
      </c>
      <c r="BT117" s="25">
        <v>4.0545093472384544</v>
      </c>
      <c r="BU117" s="25">
        <v>2.9577081198832835</v>
      </c>
      <c r="BV117" s="25">
        <v>15.40706774029894</v>
      </c>
      <c r="BW117" s="25">
        <v>22.294298222947369</v>
      </c>
      <c r="BX117" s="25">
        <v>3.9954212517805678</v>
      </c>
      <c r="BY117" s="25">
        <v>2.9146041769010673</v>
      </c>
      <c r="BZ117" s="25">
        <v>15.264647956140287</v>
      </c>
      <c r="CA117" s="25">
        <v>22.32964252094737</v>
      </c>
      <c r="CB117" s="25">
        <v>3.956398824647136</v>
      </c>
      <c r="CC117" s="25">
        <v>2.8861378595971705</v>
      </c>
      <c r="CD117" s="25">
        <v>15.253573277113759</v>
      </c>
      <c r="CE117" s="25">
        <v>22.36997220894737</v>
      </c>
      <c r="CF117" s="25">
        <v>3.8362417330538867</v>
      </c>
      <c r="CG117" s="25">
        <v>2.7984849341676186</v>
      </c>
      <c r="CH117" s="25">
        <v>15.062290328328851</v>
      </c>
      <c r="CI117" s="25">
        <v>22.415702930947369</v>
      </c>
      <c r="CJ117" s="25">
        <v>3.7589109243800674</v>
      </c>
      <c r="CK117" s="25">
        <v>2.7420731858786476</v>
      </c>
      <c r="CL117" s="25">
        <v>14.963390243983802</v>
      </c>
      <c r="CM117" s="25">
        <v>22.465222104947369</v>
      </c>
      <c r="CN117" s="25">
        <v>3.6848476146643012</v>
      </c>
      <c r="CO117" s="25">
        <v>2.6880450325878056</v>
      </c>
      <c r="CP117" s="25">
        <v>14.854733630545704</v>
      </c>
      <c r="CQ117" s="25">
        <v>21.961073383232556</v>
      </c>
      <c r="CR117" s="25">
        <v>3.5623015963403875</v>
      </c>
      <c r="CS117" s="25">
        <v>2.5986494183680788</v>
      </c>
      <c r="CT117" s="25">
        <v>14.661391003638116</v>
      </c>
      <c r="CU117" s="25">
        <v>21.81822178368904</v>
      </c>
      <c r="CV117" s="25">
        <v>3.5391296651595474</v>
      </c>
      <c r="CW117" s="25">
        <v>2.5817458171829863</v>
      </c>
      <c r="CX117" s="25">
        <v>14.513913442685483</v>
      </c>
      <c r="CY117" s="25">
        <v>22.74521282894737</v>
      </c>
      <c r="CZ117" s="25">
        <v>3.7976372035716848</v>
      </c>
      <c r="DA117" s="25">
        <v>2.770323467382112</v>
      </c>
      <c r="DB117" s="25">
        <v>14.102511118738501</v>
      </c>
      <c r="DC117" s="25">
        <v>22.919612217947371</v>
      </c>
      <c r="DD117" s="25">
        <v>5.2632536244283186</v>
      </c>
      <c r="DE117" s="25">
        <v>3.8394702413448951</v>
      </c>
      <c r="DF117" s="25">
        <v>13.712571449745553</v>
      </c>
      <c r="DG117" s="25">
        <v>23.092098314947371</v>
      </c>
      <c r="DH117" s="25">
        <v>7.5763928062424624</v>
      </c>
      <c r="DI117" s="25">
        <v>5.5268730697861974</v>
      </c>
      <c r="DJ117" s="25">
        <v>13.492155925680009</v>
      </c>
      <c r="DK117" s="25">
        <v>23.239676036947369</v>
      </c>
      <c r="DL117" s="25">
        <v>8.1164251592112926</v>
      </c>
      <c r="DM117" s="25">
        <v>5.920819152673757</v>
      </c>
      <c r="DN117" s="25">
        <v>13.365958818213535</v>
      </c>
      <c r="DO117" s="27">
        <v>22.244548393947369</v>
      </c>
      <c r="DP117" s="27">
        <v>4.1568698640392654</v>
      </c>
      <c r="DQ117" s="27">
        <v>3.0323786917746558</v>
      </c>
      <c r="DR117" s="27">
        <v>15.382899508378943</v>
      </c>
      <c r="DS117" s="27">
        <v>22.27188360794737</v>
      </c>
      <c r="DT117" s="27">
        <v>4.0641378450981653</v>
      </c>
      <c r="DU117" s="27">
        <v>2.9647319750191321</v>
      </c>
      <c r="DV117" s="27">
        <v>15.093898607471155</v>
      </c>
      <c r="DW117" s="27">
        <v>22.281692936947369</v>
      </c>
      <c r="DX117" s="27">
        <v>4.0386390900939366</v>
      </c>
      <c r="DY117" s="27">
        <v>2.9461309882500943</v>
      </c>
      <c r="DZ117" s="27">
        <v>15.158403172798682</v>
      </c>
      <c r="EA117" s="27">
        <v>22.30553312694737</v>
      </c>
      <c r="EB117" s="27">
        <v>3.9752327782889743</v>
      </c>
      <c r="EC117" s="27">
        <v>2.8998769665630757</v>
      </c>
      <c r="ED117" s="27">
        <v>15.058695569734132</v>
      </c>
      <c r="EE117" s="27">
        <v>22.33938792294737</v>
      </c>
      <c r="EF117" s="27">
        <v>3.8287391566560292</v>
      </c>
      <c r="EG117" s="27">
        <v>2.79301190914004</v>
      </c>
      <c r="EH117" s="27">
        <v>15.066512717923459</v>
      </c>
      <c r="EI117" s="27">
        <v>22.382684608947368</v>
      </c>
      <c r="EJ117" s="27">
        <v>3.7290113507567577</v>
      </c>
      <c r="EK117" s="27">
        <v>2.7202618631974103</v>
      </c>
      <c r="EL117" s="27">
        <v>14.885524429207374</v>
      </c>
      <c r="EM117" s="27">
        <v>22.433104822947371</v>
      </c>
      <c r="EN117" s="27">
        <v>3.7610814070570826</v>
      </c>
      <c r="EO117" s="27">
        <v>2.7436565227729739</v>
      </c>
      <c r="EP117" s="27">
        <v>14.796611768733367</v>
      </c>
      <c r="EQ117" s="27">
        <v>22.488807982947371</v>
      </c>
      <c r="ER117" s="27">
        <v>3.7488700404522701</v>
      </c>
      <c r="ES117" s="27">
        <v>2.7347485008475774</v>
      </c>
      <c r="ET117" s="27">
        <v>14.695529174275091</v>
      </c>
      <c r="EU117" s="27">
        <v>22.548518813947371</v>
      </c>
      <c r="EV117" s="27">
        <v>3.700857092424545</v>
      </c>
      <c r="EW117" s="27">
        <v>2.699723723721867</v>
      </c>
      <c r="EX117" s="27">
        <v>14.523427763277445</v>
      </c>
      <c r="EY117" s="27">
        <v>22.493857019304457</v>
      </c>
      <c r="EZ117" s="27">
        <v>3.6487243300639611</v>
      </c>
      <c r="FA117" s="27">
        <v>2.6616935993984723</v>
      </c>
      <c r="FB117" s="27">
        <v>14.383132850457757</v>
      </c>
      <c r="FC117" s="27">
        <v>22.910159327947369</v>
      </c>
      <c r="FD117" s="27">
        <v>3.7868006313586973</v>
      </c>
      <c r="FE117" s="27">
        <v>2.7624183388249697</v>
      </c>
      <c r="FF117" s="27">
        <v>13.858793135523856</v>
      </c>
      <c r="FG117" s="27">
        <v>23.16889178994737</v>
      </c>
      <c r="FH117" s="27">
        <v>6.0601089152905834</v>
      </c>
      <c r="FI117" s="27">
        <v>4.4207650818070459</v>
      </c>
      <c r="FJ117" s="27">
        <v>13.477854434150137</v>
      </c>
      <c r="FK117" s="27">
        <v>23.387681615947368</v>
      </c>
      <c r="FL117" s="27">
        <v>9.9119247189738342</v>
      </c>
      <c r="FM117" s="27">
        <v>7.2306110836687081</v>
      </c>
      <c r="FN117" s="27">
        <v>13.313521418031867</v>
      </c>
      <c r="FO117" s="27">
        <v>23.566170407947368</v>
      </c>
      <c r="FP117" s="27">
        <v>10.717124661163428</v>
      </c>
      <c r="FQ117" s="27">
        <v>7.8179932310956941</v>
      </c>
      <c r="FR117" s="27">
        <v>13.259381437534381</v>
      </c>
      <c r="FS117" s="28">
        <v>22.24451984794737</v>
      </c>
      <c r="FT117" s="28">
        <v>4.1577047305146611</v>
      </c>
      <c r="FU117" s="28">
        <v>3.0329877152450235</v>
      </c>
      <c r="FV117" s="28">
        <v>15.393987448877455</v>
      </c>
      <c r="FW117" s="28">
        <v>22.26872778594737</v>
      </c>
      <c r="FX117" s="28">
        <v>4.0622199821997658</v>
      </c>
      <c r="FY117" s="28">
        <v>2.9633329207362054</v>
      </c>
      <c r="FZ117" s="28">
        <v>15.113640507495401</v>
      </c>
      <c r="GA117" s="28">
        <v>22.28161617494737</v>
      </c>
      <c r="GB117" s="28">
        <v>4.0006335144236713</v>
      </c>
      <c r="GC117" s="28">
        <v>2.9184064499314579</v>
      </c>
      <c r="GD117" s="28">
        <v>15.185166750799594</v>
      </c>
      <c r="GE117" s="28">
        <v>22.312957897947371</v>
      </c>
      <c r="GF117" s="28">
        <v>3.854721215318031</v>
      </c>
      <c r="GG117" s="28">
        <v>2.8119654591986256</v>
      </c>
      <c r="GH117" s="28">
        <v>15.090508181060903</v>
      </c>
      <c r="GI117" s="28">
        <v>22.35973451694737</v>
      </c>
      <c r="GJ117" s="28">
        <v>3.7959626467898686</v>
      </c>
      <c r="GK117" s="28">
        <v>2.7691019015238028</v>
      </c>
      <c r="GL117" s="28">
        <v>15.102696248361678</v>
      </c>
      <c r="GM117" s="28">
        <v>22.425500743947371</v>
      </c>
      <c r="GN117" s="28">
        <v>3.6790329958448718</v>
      </c>
      <c r="GO117" s="28">
        <v>2.6838033491130919</v>
      </c>
      <c r="GP117" s="28">
        <v>14.917930489953699</v>
      </c>
      <c r="GQ117" s="28">
        <v>22.109366728004037</v>
      </c>
      <c r="GR117" s="28">
        <v>3.5863562319944644</v>
      </c>
      <c r="GS117" s="28">
        <v>2.6161969401769394</v>
      </c>
      <c r="GT117" s="28">
        <v>14.810906041093899</v>
      </c>
      <c r="GU117" s="28">
        <v>21.579176902061654</v>
      </c>
      <c r="GV117" s="28">
        <v>3.5003542397257248</v>
      </c>
      <c r="GW117" s="28">
        <v>2.5534596841800723</v>
      </c>
      <c r="GX117" s="28">
        <v>14.686731056606828</v>
      </c>
      <c r="GY117" s="28">
        <v>20.334598693072369</v>
      </c>
      <c r="GZ117" s="28">
        <v>3.2984714417729597</v>
      </c>
      <c r="HA117" s="28">
        <v>2.4061889937878194</v>
      </c>
      <c r="HB117" s="28">
        <v>14.499232956635778</v>
      </c>
      <c r="HC117" s="28">
        <v>20.438402212311576</v>
      </c>
      <c r="HD117" s="28">
        <v>3.3153093911681797</v>
      </c>
      <c r="HE117" s="28">
        <v>2.4184720434451954</v>
      </c>
      <c r="HF117" s="28">
        <v>14.356879926347837</v>
      </c>
      <c r="HG117" s="28">
        <v>18.665025590608451</v>
      </c>
      <c r="HH117" s="28">
        <v>3.0276503018256209</v>
      </c>
      <c r="HI117" s="28">
        <v>2.2086287427049447</v>
      </c>
      <c r="HJ117" s="28">
        <v>13.37854816203736</v>
      </c>
      <c r="HK117" s="28">
        <v>24.027709974947371</v>
      </c>
      <c r="HL117" s="28">
        <v>4.9313708330926396</v>
      </c>
      <c r="HM117" s="28">
        <v>3.5973663657053803</v>
      </c>
      <c r="HN117" s="28">
        <v>11.108455948838881</v>
      </c>
      <c r="HO117" s="28">
        <v>24.362503917947372</v>
      </c>
      <c r="HP117" s="28">
        <v>8.2470096804113595</v>
      </c>
      <c r="HQ117" s="28">
        <v>6.0160787428255409</v>
      </c>
      <c r="HR117" s="28">
        <v>9.2548191781763158</v>
      </c>
      <c r="HS117" s="28">
        <v>24.52308801994737</v>
      </c>
      <c r="HT117" s="28">
        <v>8.7688865377457539</v>
      </c>
      <c r="HU117" s="28">
        <v>6.3967806444177597</v>
      </c>
      <c r="HV117" s="28">
        <v>8.0190945518281929</v>
      </c>
      <c r="HW117" s="29">
        <v>22.24028903194737</v>
      </c>
      <c r="HX117" s="29">
        <v>4.1604120302946486</v>
      </c>
      <c r="HY117" s="29">
        <v>3.0349626527421298</v>
      </c>
      <c r="HZ117" s="29">
        <v>15.401358316849841</v>
      </c>
      <c r="IA117" s="29">
        <v>22.266395662947371</v>
      </c>
      <c r="IB117" s="29">
        <v>4.0696624280783213</v>
      </c>
      <c r="IC117" s="29">
        <v>2.9687620813871205</v>
      </c>
      <c r="ID117" s="29">
        <v>15.117970095969914</v>
      </c>
      <c r="IE117" s="29">
        <v>22.282230760947371</v>
      </c>
      <c r="IF117" s="29">
        <v>4.0590842128607747</v>
      </c>
      <c r="IG117" s="29">
        <v>2.961045420661176</v>
      </c>
      <c r="IH117" s="29">
        <v>15.188451467441764</v>
      </c>
      <c r="II117" s="29">
        <v>22.313484620947371</v>
      </c>
      <c r="IJ117" s="29">
        <v>3.916177072543169</v>
      </c>
      <c r="IK117" s="29">
        <v>2.8567966514248764</v>
      </c>
      <c r="IL117" s="29">
        <v>15.100954653724003</v>
      </c>
      <c r="IM117" s="29">
        <v>22.36027652194737</v>
      </c>
      <c r="IN117" s="29">
        <v>3.8466204117024816</v>
      </c>
      <c r="IO117" s="29">
        <v>2.8060560357445623</v>
      </c>
      <c r="IP117" s="29">
        <v>15.116198012600073</v>
      </c>
      <c r="IQ117" s="29">
        <v>22.42752878994737</v>
      </c>
      <c r="IR117" s="29">
        <v>3.7463414540140612</v>
      </c>
      <c r="IS117" s="29">
        <v>2.7329039322451618</v>
      </c>
      <c r="IT117" s="29">
        <v>14.9456456478144</v>
      </c>
      <c r="IU117" s="29">
        <v>22.51832219294737</v>
      </c>
      <c r="IV117" s="29">
        <v>3.6622003320293541</v>
      </c>
      <c r="IW117" s="29">
        <v>2.67152415521252</v>
      </c>
      <c r="IX117" s="29">
        <v>14.841156184227948</v>
      </c>
      <c r="IY117" s="29">
        <v>22.624594124947372</v>
      </c>
      <c r="IZ117" s="29">
        <v>3.6814648319109851</v>
      </c>
      <c r="JA117" s="29">
        <v>2.6855773396660716</v>
      </c>
      <c r="JB117" s="29">
        <v>14.725707982021881</v>
      </c>
      <c r="JC117" s="29">
        <v>22.748227678947369</v>
      </c>
      <c r="JD117" s="29">
        <v>3.7103615817334203</v>
      </c>
      <c r="JE117" s="29">
        <v>2.7066571163463906</v>
      </c>
      <c r="JF117" s="29">
        <v>14.502929030463889</v>
      </c>
      <c r="JG117" s="29">
        <v>22.90174463094737</v>
      </c>
      <c r="JH117" s="29">
        <v>3.8644178356110386</v>
      </c>
      <c r="JI117" s="29">
        <v>2.8190390087011288</v>
      </c>
      <c r="JJ117" s="29">
        <v>14.057533233472181</v>
      </c>
      <c r="JK117" s="29">
        <v>23.560750038947369</v>
      </c>
      <c r="JL117" s="29">
        <v>10.061887771598748</v>
      </c>
      <c r="JM117" s="29">
        <v>7.3400070426972128</v>
      </c>
      <c r="JN117" s="29">
        <v>11.615989218008593</v>
      </c>
      <c r="JO117" s="29">
        <v>24.020657590947369</v>
      </c>
      <c r="JP117" s="29">
        <v>9.5538679070429371</v>
      </c>
      <c r="JQ117" s="29">
        <v>6.9694136244129172</v>
      </c>
      <c r="JR117" s="29">
        <v>9.4764222499210788</v>
      </c>
      <c r="JS117" s="29">
        <v>24.201837399947369</v>
      </c>
      <c r="JT117" s="29">
        <v>9.167562241429092</v>
      </c>
      <c r="JU117" s="29">
        <v>6.6876090196902265</v>
      </c>
      <c r="JV117" s="29">
        <v>8.2835863295937067</v>
      </c>
      <c r="JW117" s="29">
        <v>24.19142024194737</v>
      </c>
      <c r="JX117" s="29">
        <v>9.0750667524213071</v>
      </c>
      <c r="JY117" s="29">
        <v>6.6201348482279672</v>
      </c>
      <c r="JZ117" s="29">
        <v>8.6131587295772576</v>
      </c>
    </row>
    <row r="118" spans="1:286" ht="15" thickBot="1" x14ac:dyDescent="0.4">
      <c r="A118" s="2"/>
      <c r="B118" s="74" t="s">
        <v>595</v>
      </c>
      <c r="C118" s="74" t="s">
        <v>536</v>
      </c>
      <c r="D118" s="74" t="s">
        <v>867</v>
      </c>
      <c r="E118" s="87">
        <v>380057</v>
      </c>
      <c r="F118" s="84">
        <v>408141</v>
      </c>
      <c r="G118" s="22">
        <v>28.402281594631578</v>
      </c>
      <c r="H118" s="22">
        <v>10.679000938312026</v>
      </c>
      <c r="I118" s="22">
        <v>7.6752082398537453</v>
      </c>
      <c r="J118" s="22">
        <v>14.934072497981006</v>
      </c>
      <c r="K118" s="22">
        <v>28.48508352163158</v>
      </c>
      <c r="L118" s="22">
        <v>10.227397724850832</v>
      </c>
      <c r="M118" s="22">
        <v>7.3506321184427419</v>
      </c>
      <c r="N118" s="22">
        <v>14.440775893343391</v>
      </c>
      <c r="O118" s="22">
        <v>28.499476050631579</v>
      </c>
      <c r="P118" s="22">
        <v>9.8900575232685934</v>
      </c>
      <c r="Q118" s="22">
        <v>7.1081790734646253</v>
      </c>
      <c r="R118" s="22">
        <v>14.454929319975506</v>
      </c>
      <c r="S118" s="22">
        <v>28.539036511631579</v>
      </c>
      <c r="T118" s="22">
        <v>9.6935346940492728</v>
      </c>
      <c r="U118" s="22">
        <v>6.9669342466445308</v>
      </c>
      <c r="V118" s="22">
        <v>14.230356763491386</v>
      </c>
      <c r="W118" s="22">
        <v>28.599789779631578</v>
      </c>
      <c r="X118" s="22">
        <v>9.4690878339475884</v>
      </c>
      <c r="Y118" s="22">
        <v>6.8056198690156773</v>
      </c>
      <c r="Z118" s="22">
        <v>14.181672343746254</v>
      </c>
      <c r="AA118" s="22">
        <v>28.678986465631578</v>
      </c>
      <c r="AB118" s="22">
        <v>9.4405701686794821</v>
      </c>
      <c r="AC118" s="22">
        <v>6.7851236614854482</v>
      </c>
      <c r="AD118" s="22">
        <v>13.970050998030615</v>
      </c>
      <c r="AE118" s="22">
        <v>28.765223203631578</v>
      </c>
      <c r="AF118" s="22">
        <v>9.3946447554183372</v>
      </c>
      <c r="AG118" s="22">
        <v>6.7521161627206485</v>
      </c>
      <c r="AH118" s="22">
        <v>13.742323132473574</v>
      </c>
      <c r="AI118" s="22">
        <v>28.857655503631577</v>
      </c>
      <c r="AJ118" s="22">
        <v>9.3471871684912031</v>
      </c>
      <c r="AK118" s="22">
        <v>6.7180074605741815</v>
      </c>
      <c r="AL118" s="22">
        <v>13.610725553362998</v>
      </c>
      <c r="AM118" s="22">
        <v>28.956866386631578</v>
      </c>
      <c r="AN118" s="22">
        <v>9.260045620336232</v>
      </c>
      <c r="AO118" s="22">
        <v>6.6553771141310847</v>
      </c>
      <c r="AP118" s="22">
        <v>13.338222350327497</v>
      </c>
      <c r="AQ118" s="22">
        <v>29.072271019631579</v>
      </c>
      <c r="AR118" s="22">
        <v>9.1482035755052795</v>
      </c>
      <c r="AS118" s="22">
        <v>6.5749940343835229</v>
      </c>
      <c r="AT118" s="22">
        <v>13.079644499101949</v>
      </c>
      <c r="AU118" s="22">
        <v>29.772361260631577</v>
      </c>
      <c r="AV118" s="22">
        <v>8.6740090914537582</v>
      </c>
      <c r="AW118" s="22">
        <v>6.2341811219856789</v>
      </c>
      <c r="AX118" s="22">
        <v>12.109181641294901</v>
      </c>
      <c r="AY118" s="22">
        <v>30.607069725631579</v>
      </c>
      <c r="AZ118" s="22">
        <v>8.9141590734352505</v>
      </c>
      <c r="BA118" s="22">
        <v>6.4067816424980801</v>
      </c>
      <c r="BB118" s="22">
        <v>11.250601006344672</v>
      </c>
      <c r="BC118" s="22">
        <v>31.25312562963158</v>
      </c>
      <c r="BD118" s="22">
        <v>10.042405994845048</v>
      </c>
      <c r="BE118" s="22">
        <v>7.2176749196703991</v>
      </c>
      <c r="BF118" s="22">
        <v>10.653251642454581</v>
      </c>
      <c r="BG118" s="22">
        <v>31.89070288863158</v>
      </c>
      <c r="BH118" s="22">
        <v>10.680211421836024</v>
      </c>
      <c r="BI118" s="22">
        <v>7.6760782381964052</v>
      </c>
      <c r="BJ118" s="22">
        <v>10.21017105640307</v>
      </c>
      <c r="BK118" s="25">
        <v>28.32180652763158</v>
      </c>
      <c r="BL118" s="25">
        <v>10.786397233342843</v>
      </c>
      <c r="BM118" s="25">
        <v>7.7523960716848173</v>
      </c>
      <c r="BN118" s="25">
        <v>15.267616428877689</v>
      </c>
      <c r="BO118" s="25">
        <v>28.33958036463158</v>
      </c>
      <c r="BP118" s="25">
        <v>10.419382288431915</v>
      </c>
      <c r="BQ118" s="25">
        <v>7.488615204391901</v>
      </c>
      <c r="BR118" s="25">
        <v>15.061220992905037</v>
      </c>
      <c r="BS118" s="25">
        <v>28.385349694631579</v>
      </c>
      <c r="BT118" s="25">
        <v>10.110190447792712</v>
      </c>
      <c r="BU118" s="25">
        <v>7.2663929406541223</v>
      </c>
      <c r="BV118" s="25">
        <v>15.002208552491698</v>
      </c>
      <c r="BW118" s="25">
        <v>28.437827032631578</v>
      </c>
      <c r="BX118" s="25">
        <v>9.7475311553610631</v>
      </c>
      <c r="BY118" s="25">
        <v>7.0057425665592135</v>
      </c>
      <c r="BZ118" s="25">
        <v>14.729419704554948</v>
      </c>
      <c r="CA118" s="25">
        <v>28.501264793631577</v>
      </c>
      <c r="CB118" s="25">
        <v>9.438881292723849</v>
      </c>
      <c r="CC118" s="25">
        <v>6.7839098330828049</v>
      </c>
      <c r="CD118" s="25">
        <v>14.652293873838349</v>
      </c>
      <c r="CE118" s="25">
        <v>28.57136585063158</v>
      </c>
      <c r="CF118" s="25">
        <v>9.3664380013744246</v>
      </c>
      <c r="CG118" s="25">
        <v>6.7318434132089706</v>
      </c>
      <c r="CH118" s="25">
        <v>14.445143558367748</v>
      </c>
      <c r="CI118" s="25">
        <v>28.64826793463158</v>
      </c>
      <c r="CJ118" s="25">
        <v>9.2663604414120897</v>
      </c>
      <c r="CK118" s="25">
        <v>6.659915700374742</v>
      </c>
      <c r="CL118" s="25">
        <v>14.214519447049021</v>
      </c>
      <c r="CM118" s="25">
        <v>28.729366411631577</v>
      </c>
      <c r="CN118" s="25">
        <v>9.1673437042462904</v>
      </c>
      <c r="CO118" s="25">
        <v>6.5887504217715831</v>
      </c>
      <c r="CP118" s="25">
        <v>14.0723486606819</v>
      </c>
      <c r="CQ118" s="25">
        <v>28.814244861631579</v>
      </c>
      <c r="CR118" s="25">
        <v>9.1179906586273827</v>
      </c>
      <c r="CS118" s="25">
        <v>6.5532794161424741</v>
      </c>
      <c r="CT118" s="25">
        <v>13.788430231924893</v>
      </c>
      <c r="CU118" s="25">
        <v>28.900519143631577</v>
      </c>
      <c r="CV118" s="25">
        <v>9.1043883326753559</v>
      </c>
      <c r="CW118" s="25">
        <v>6.5435031566561008</v>
      </c>
      <c r="CX118" s="25">
        <v>13.533283484870122</v>
      </c>
      <c r="CY118" s="25">
        <v>29.347159436631578</v>
      </c>
      <c r="CZ118" s="25">
        <v>9.010983050676364</v>
      </c>
      <c r="DA118" s="25">
        <v>6.4763709413687547</v>
      </c>
      <c r="DB118" s="25">
        <v>12.885660530773183</v>
      </c>
      <c r="DC118" s="25">
        <v>29.832235608631578</v>
      </c>
      <c r="DD118" s="25">
        <v>9.1455092612032995</v>
      </c>
      <c r="DE118" s="25">
        <v>6.5730575776446605</v>
      </c>
      <c r="DF118" s="25">
        <v>12.326941637979559</v>
      </c>
      <c r="DG118" s="25">
        <v>30.288090564631577</v>
      </c>
      <c r="DH118" s="25">
        <v>9.9376001968587513</v>
      </c>
      <c r="DI118" s="25">
        <v>7.1423489290711304</v>
      </c>
      <c r="DJ118" s="25">
        <v>11.79492093269609</v>
      </c>
      <c r="DK118" s="25">
        <v>30.675622389631577</v>
      </c>
      <c r="DL118" s="25">
        <v>10.36749119948667</v>
      </c>
      <c r="DM118" s="25">
        <v>7.4513200570510403</v>
      </c>
      <c r="DN118" s="25">
        <v>11.4937814135774</v>
      </c>
      <c r="DO118" s="27">
        <v>28.40294698663158</v>
      </c>
      <c r="DP118" s="27">
        <v>10.781336872918086</v>
      </c>
      <c r="DQ118" s="27">
        <v>7.7487590910109621</v>
      </c>
      <c r="DR118" s="27">
        <v>14.937011193455415</v>
      </c>
      <c r="DS118" s="27">
        <v>28.486307579631578</v>
      </c>
      <c r="DT118" s="27">
        <v>10.365770610084692</v>
      </c>
      <c r="DU118" s="27">
        <v>7.4500834355700851</v>
      </c>
      <c r="DV118" s="27">
        <v>14.451897417280957</v>
      </c>
      <c r="DW118" s="27">
        <v>28.50171073363158</v>
      </c>
      <c r="DX118" s="27">
        <v>9.953651206144766</v>
      </c>
      <c r="DY118" s="27">
        <v>7.1538851054832904</v>
      </c>
      <c r="DZ118" s="27">
        <v>14.472838119931721</v>
      </c>
      <c r="EA118" s="27">
        <v>28.542184196631577</v>
      </c>
      <c r="EB118" s="27">
        <v>9.7148926112492227</v>
      </c>
      <c r="EC118" s="27">
        <v>6.9822846022654455</v>
      </c>
      <c r="ED118" s="27">
        <v>14.254066529005172</v>
      </c>
      <c r="EE118" s="27">
        <v>28.603774171631578</v>
      </c>
      <c r="EF118" s="27">
        <v>9.4173060823531607</v>
      </c>
      <c r="EG118" s="27">
        <v>6.7684033045816614</v>
      </c>
      <c r="EH118" s="27">
        <v>14.211008007303324</v>
      </c>
      <c r="EI118" s="27">
        <v>28.683281269631578</v>
      </c>
      <c r="EJ118" s="27">
        <v>9.3207808143183755</v>
      </c>
      <c r="EK118" s="27">
        <v>6.6990286938990469</v>
      </c>
      <c r="EL118" s="27">
        <v>14.006209955533697</v>
      </c>
      <c r="EM118" s="27">
        <v>28.769538705631579</v>
      </c>
      <c r="EN118" s="27">
        <v>9.2229303397483307</v>
      </c>
      <c r="EO118" s="27">
        <v>6.6287016311867246</v>
      </c>
      <c r="EP118" s="27">
        <v>13.785332998204266</v>
      </c>
      <c r="EQ118" s="27">
        <v>28.86175720063158</v>
      </c>
      <c r="ER118" s="27">
        <v>9.247012085440252</v>
      </c>
      <c r="ES118" s="27">
        <v>6.6460096559759716</v>
      </c>
      <c r="ET118" s="27">
        <v>13.659625754517467</v>
      </c>
      <c r="EU118" s="27">
        <v>28.959657580631578</v>
      </c>
      <c r="EV118" s="27">
        <v>9.2213010958034882</v>
      </c>
      <c r="EW118" s="27">
        <v>6.6275306614843696</v>
      </c>
      <c r="EX118" s="27">
        <v>13.397079285090264</v>
      </c>
      <c r="EY118" s="27">
        <v>29.070408559631581</v>
      </c>
      <c r="EZ118" s="27">
        <v>9.1888120547856218</v>
      </c>
      <c r="FA118" s="27">
        <v>6.6041801480079014</v>
      </c>
      <c r="FB118" s="27">
        <v>13.158005331798936</v>
      </c>
      <c r="FC118" s="27">
        <v>29.68598905063158</v>
      </c>
      <c r="FD118" s="27">
        <v>9.078393599034511</v>
      </c>
      <c r="FE118" s="27">
        <v>6.5248202297619526</v>
      </c>
      <c r="FF118" s="27">
        <v>12.29618359439486</v>
      </c>
      <c r="FG118" s="27">
        <v>30.261167017631578</v>
      </c>
      <c r="FH118" s="27">
        <v>9.3001327085021135</v>
      </c>
      <c r="FI118" s="27">
        <v>6.6841884936955056</v>
      </c>
      <c r="FJ118" s="27">
        <v>11.696171358453862</v>
      </c>
      <c r="FK118" s="27">
        <v>30.765889392631578</v>
      </c>
      <c r="FL118" s="27">
        <v>10.443746291380258</v>
      </c>
      <c r="FM118" s="27">
        <v>7.5061260930288753</v>
      </c>
      <c r="FN118" s="27">
        <v>11.227424323101214</v>
      </c>
      <c r="FO118" s="27">
        <v>31.16410027963158</v>
      </c>
      <c r="FP118" s="27">
        <v>11.191086767915918</v>
      </c>
      <c r="FQ118" s="27">
        <v>8.0432544083663391</v>
      </c>
      <c r="FR118" s="27">
        <v>10.981551272572819</v>
      </c>
      <c r="FS118" s="28">
        <v>28.396408766631581</v>
      </c>
      <c r="FT118" s="28">
        <v>10.67757157283574</v>
      </c>
      <c r="FU118" s="28">
        <v>7.6741809267422729</v>
      </c>
      <c r="FV118" s="28">
        <v>14.950370719066424</v>
      </c>
      <c r="FW118" s="28">
        <v>28.47618429763158</v>
      </c>
      <c r="FX118" s="28">
        <v>10.180931739495408</v>
      </c>
      <c r="FY118" s="28">
        <v>7.317236099870124</v>
      </c>
      <c r="FZ118" s="28">
        <v>14.474517090325715</v>
      </c>
      <c r="GA118" s="28">
        <v>28.495033830631577</v>
      </c>
      <c r="GB118" s="28">
        <v>9.9527240894862885</v>
      </c>
      <c r="GC118" s="28">
        <v>7.1532187684862665</v>
      </c>
      <c r="GD118" s="28">
        <v>14.504432097902376</v>
      </c>
      <c r="GE118" s="28">
        <v>28.545961415631581</v>
      </c>
      <c r="GF118" s="28">
        <v>9.7433004906550469</v>
      </c>
      <c r="GG118" s="28">
        <v>7.0027019045348116</v>
      </c>
      <c r="GH118" s="28">
        <v>14.293197880705096</v>
      </c>
      <c r="GI118" s="28">
        <v>28.623127749631578</v>
      </c>
      <c r="GJ118" s="28">
        <v>9.4878884670915422</v>
      </c>
      <c r="GK118" s="28">
        <v>6.8191322542335921</v>
      </c>
      <c r="GL118" s="28">
        <v>14.256359420653935</v>
      </c>
      <c r="GM118" s="28">
        <v>28.738318872631581</v>
      </c>
      <c r="GN118" s="28">
        <v>9.4567243200367272</v>
      </c>
      <c r="GO118" s="28">
        <v>6.7967339681350287</v>
      </c>
      <c r="GP118" s="28">
        <v>14.048985393713583</v>
      </c>
      <c r="GQ118" s="28">
        <v>28.88279966563158</v>
      </c>
      <c r="GR118" s="28">
        <v>9.4006407943536416</v>
      </c>
      <c r="GS118" s="28">
        <v>6.7564256339631896</v>
      </c>
      <c r="GT118" s="28">
        <v>13.813447273290496</v>
      </c>
      <c r="GU118" s="28">
        <v>29.052705444631577</v>
      </c>
      <c r="GV118" s="28">
        <v>9.3313314925234376</v>
      </c>
      <c r="GW118" s="28">
        <v>6.706611674063887</v>
      </c>
      <c r="GX118" s="28">
        <v>13.664325817992687</v>
      </c>
      <c r="GY118" s="28">
        <v>29.23709361863158</v>
      </c>
      <c r="GZ118" s="28">
        <v>9.2158148840086724</v>
      </c>
      <c r="HA118" s="28">
        <v>6.6235876130460012</v>
      </c>
      <c r="HB118" s="28">
        <v>13.378156006154136</v>
      </c>
      <c r="HC118" s="28">
        <v>29.444026015631579</v>
      </c>
      <c r="HD118" s="28">
        <v>9.0777302196560985</v>
      </c>
      <c r="HE118" s="28">
        <v>6.5243434459409988</v>
      </c>
      <c r="HF118" s="28">
        <v>13.118537938193025</v>
      </c>
      <c r="HG118" s="28">
        <v>30.912949276631579</v>
      </c>
      <c r="HH118" s="28">
        <v>8.5295271045866858</v>
      </c>
      <c r="HI118" s="28">
        <v>6.1303390732286474</v>
      </c>
      <c r="HJ118" s="28">
        <v>11.410365313160979</v>
      </c>
      <c r="HK118" s="28">
        <v>32.496896716631582</v>
      </c>
      <c r="HL118" s="28">
        <v>8.1708558618363512</v>
      </c>
      <c r="HM118" s="28">
        <v>5.8725549889628876</v>
      </c>
      <c r="HN118" s="28">
        <v>8.3957623962231054</v>
      </c>
      <c r="HO118" s="28">
        <v>33.204960354631581</v>
      </c>
      <c r="HP118" s="28">
        <v>8.8811941248639155</v>
      </c>
      <c r="HQ118" s="28">
        <v>6.3830890848924939</v>
      </c>
      <c r="HR118" s="28">
        <v>5.9236557822047189</v>
      </c>
      <c r="HS118" s="28">
        <v>33.467783387631577</v>
      </c>
      <c r="HT118" s="28">
        <v>9.2280059454722778</v>
      </c>
      <c r="HU118" s="28">
        <v>6.6323495689572827</v>
      </c>
      <c r="HV118" s="28">
        <v>4.4227480700797912</v>
      </c>
      <c r="HW118" s="29">
        <v>28.393711291631579</v>
      </c>
      <c r="HX118" s="29">
        <v>10.934660365497185</v>
      </c>
      <c r="HY118" s="29">
        <v>7.8589557040091327</v>
      </c>
      <c r="HZ118" s="29">
        <v>14.949814497200666</v>
      </c>
      <c r="IA118" s="29">
        <v>28.47727874663158</v>
      </c>
      <c r="IB118" s="29">
        <v>10.795907205284664</v>
      </c>
      <c r="IC118" s="29">
        <v>7.759231075767155</v>
      </c>
      <c r="ID118" s="29">
        <v>14.459448416104568</v>
      </c>
      <c r="IE118" s="29">
        <v>28.502561249631579</v>
      </c>
      <c r="IF118" s="29">
        <v>10.915222718573204</v>
      </c>
      <c r="IG118" s="29">
        <v>7.844985484444952</v>
      </c>
      <c r="IH118" s="29">
        <v>14.483911879685499</v>
      </c>
      <c r="II118" s="29">
        <v>28.558644572631579</v>
      </c>
      <c r="IJ118" s="29">
        <v>10.911727192236768</v>
      </c>
      <c r="IK118" s="29">
        <v>7.8424731808413632</v>
      </c>
      <c r="IL118" s="29">
        <v>14.279490646324508</v>
      </c>
      <c r="IM118" s="29">
        <v>28.642279135631579</v>
      </c>
      <c r="IN118" s="29">
        <v>10.866825929362893</v>
      </c>
      <c r="IO118" s="29">
        <v>7.8102017591250279</v>
      </c>
      <c r="IP118" s="29">
        <v>14.251231240942227</v>
      </c>
      <c r="IQ118" s="29">
        <v>28.773306180631579</v>
      </c>
      <c r="IR118" s="29">
        <v>10.722056749440405</v>
      </c>
      <c r="IS118" s="29">
        <v>7.7061532990643462</v>
      </c>
      <c r="IT118" s="29">
        <v>14.050890993865464</v>
      </c>
      <c r="IU118" s="29">
        <v>28.946335902631578</v>
      </c>
      <c r="IV118" s="29">
        <v>10.590510210412962</v>
      </c>
      <c r="IW118" s="29">
        <v>7.6116082113637296</v>
      </c>
      <c r="IX118" s="29">
        <v>13.809795408507597</v>
      </c>
      <c r="IY118" s="29">
        <v>29.152919451631579</v>
      </c>
      <c r="IZ118" s="29">
        <v>10.458966987824175</v>
      </c>
      <c r="JA118" s="29">
        <v>7.517065507252874</v>
      </c>
      <c r="JB118" s="29">
        <v>13.653031761330853</v>
      </c>
      <c r="JC118" s="29">
        <v>29.431653684631577</v>
      </c>
      <c r="JD118" s="29">
        <v>10.219397409109328</v>
      </c>
      <c r="JE118" s="29">
        <v>7.3448821339961325</v>
      </c>
      <c r="JF118" s="29">
        <v>13.290840903473788</v>
      </c>
      <c r="JG118" s="29">
        <v>29.939211239631579</v>
      </c>
      <c r="JH118" s="29">
        <v>10.142814207817976</v>
      </c>
      <c r="JI118" s="29">
        <v>7.2898402793337738</v>
      </c>
      <c r="JJ118" s="29">
        <v>12.6226105559307</v>
      </c>
      <c r="JK118" s="29">
        <v>31.692021361631578</v>
      </c>
      <c r="JL118" s="29">
        <v>10.31200564195446</v>
      </c>
      <c r="JM118" s="29">
        <v>7.411441494363002</v>
      </c>
      <c r="JN118" s="29">
        <v>9.2499376865448468</v>
      </c>
      <c r="JO118" s="29">
        <v>32.69983907163158</v>
      </c>
      <c r="JP118" s="29">
        <v>9.7972147690439737</v>
      </c>
      <c r="JQ118" s="29">
        <v>7.0414511579646799</v>
      </c>
      <c r="JR118" s="29">
        <v>6.4717440752573907</v>
      </c>
      <c r="JS118" s="29">
        <v>33.113081379631581</v>
      </c>
      <c r="JT118" s="29">
        <v>9.3634511252150006</v>
      </c>
      <c r="JU118" s="29">
        <v>6.7296966865027308</v>
      </c>
      <c r="JV118" s="29">
        <v>4.7896783268307814</v>
      </c>
      <c r="JW118" s="29">
        <v>33.093558464631577</v>
      </c>
      <c r="JX118" s="29">
        <v>9.3043588213604576</v>
      </c>
      <c r="JY118" s="29">
        <v>6.6872258842173613</v>
      </c>
      <c r="JZ118" s="29">
        <v>5.1654764122941685</v>
      </c>
    </row>
    <row r="119" spans="1:286" ht="15" thickBot="1" x14ac:dyDescent="0.4">
      <c r="A119" s="2"/>
      <c r="B119" s="74" t="s">
        <v>596</v>
      </c>
      <c r="C119" s="74" t="s">
        <v>493</v>
      </c>
      <c r="D119" s="74" t="s">
        <v>866</v>
      </c>
      <c r="E119" s="87">
        <v>376770</v>
      </c>
      <c r="F119" s="84">
        <v>397157</v>
      </c>
      <c r="G119" s="22">
        <v>20.321536397613734</v>
      </c>
      <c r="H119" s="22">
        <v>3.345786019580129</v>
      </c>
      <c r="I119" s="22">
        <v>2.404682289533342</v>
      </c>
      <c r="J119" s="22">
        <v>20.321536397613734</v>
      </c>
      <c r="K119" s="22">
        <v>16.407190373317011</v>
      </c>
      <c r="L119" s="22">
        <v>2.7013187929077938</v>
      </c>
      <c r="M119" s="22">
        <v>1.9414910044080267</v>
      </c>
      <c r="N119" s="22">
        <v>16.407190373317011</v>
      </c>
      <c r="O119" s="22">
        <v>13.906382470574508</v>
      </c>
      <c r="P119" s="22">
        <v>2.2895798399596354</v>
      </c>
      <c r="Q119" s="22">
        <v>1.6455661119399516</v>
      </c>
      <c r="R119" s="22">
        <v>13.906382470574508</v>
      </c>
      <c r="S119" s="22">
        <v>11.544956663021932</v>
      </c>
      <c r="T119" s="22">
        <v>1.9007890862195354</v>
      </c>
      <c r="U119" s="22">
        <v>1.3661345420840696</v>
      </c>
      <c r="V119" s="22">
        <v>11.544956663021932</v>
      </c>
      <c r="W119" s="22">
        <v>9.2921582313908413</v>
      </c>
      <c r="X119" s="22">
        <v>1.5298830016594906</v>
      </c>
      <c r="Y119" s="22">
        <v>1.0995570361102645</v>
      </c>
      <c r="Z119" s="22">
        <v>9.2921582313908413</v>
      </c>
      <c r="AA119" s="22">
        <v>7.7764567132456577</v>
      </c>
      <c r="AB119" s="22">
        <v>1.280334303665277</v>
      </c>
      <c r="AC119" s="22">
        <v>0.92020147334235725</v>
      </c>
      <c r="AD119" s="22">
        <v>7.7764567132456577</v>
      </c>
      <c r="AE119" s="22">
        <v>7.2000648959492421</v>
      </c>
      <c r="AF119" s="22">
        <v>1.1854357858377969</v>
      </c>
      <c r="AG119" s="22">
        <v>0.8519960400638289</v>
      </c>
      <c r="AH119" s="22">
        <v>7.2000648959492421</v>
      </c>
      <c r="AI119" s="22">
        <v>6.6805479659709093</v>
      </c>
      <c r="AJ119" s="22">
        <v>1.0999012845458178</v>
      </c>
      <c r="AK119" s="22">
        <v>0.79052070984330847</v>
      </c>
      <c r="AL119" s="22">
        <v>6.6805479659709093</v>
      </c>
      <c r="AM119" s="22">
        <v>6.2617105631146526</v>
      </c>
      <c r="AN119" s="22">
        <v>1.0309428997300778</v>
      </c>
      <c r="AO119" s="22">
        <v>0.74095896091172431</v>
      </c>
      <c r="AP119" s="22">
        <v>6.2617105631146526</v>
      </c>
      <c r="AQ119" s="22">
        <v>5.5409158868086337</v>
      </c>
      <c r="AR119" s="22">
        <v>0.91226955221410699</v>
      </c>
      <c r="AS119" s="22">
        <v>0.65566608941867444</v>
      </c>
      <c r="AT119" s="22">
        <v>5.5409158868086337</v>
      </c>
      <c r="AU119" s="22">
        <v>4.0548511040851345</v>
      </c>
      <c r="AV119" s="22">
        <v>0.66760031673196552</v>
      </c>
      <c r="AW119" s="22">
        <v>0.47981749243296457</v>
      </c>
      <c r="AX119" s="22">
        <v>4.0548511040851345</v>
      </c>
      <c r="AY119" s="22">
        <v>5.9361333400353082</v>
      </c>
      <c r="AZ119" s="22">
        <v>0.97733909242146766</v>
      </c>
      <c r="BA119" s="22">
        <v>0.70243284916033721</v>
      </c>
      <c r="BB119" s="22">
        <v>5.9361333400353082</v>
      </c>
      <c r="BC119" s="22">
        <v>10.910551647581725</v>
      </c>
      <c r="BD119" s="22">
        <v>1.7963391376585296</v>
      </c>
      <c r="BE119" s="22">
        <v>1.2910643074732984</v>
      </c>
      <c r="BF119" s="22">
        <v>10.910551647581725</v>
      </c>
      <c r="BG119" s="22">
        <v>13.942991359802619</v>
      </c>
      <c r="BH119" s="22">
        <v>2.295607214434439</v>
      </c>
      <c r="BI119" s="22">
        <v>1.6498981046517163</v>
      </c>
      <c r="BJ119" s="22">
        <v>13.942991359802619</v>
      </c>
      <c r="BK119" s="25">
        <v>21.214783400890315</v>
      </c>
      <c r="BL119" s="25">
        <v>3.4928523278119008</v>
      </c>
      <c r="BM119" s="25">
        <v>2.5103817409394944</v>
      </c>
      <c r="BN119" s="25">
        <v>21.214783400890315</v>
      </c>
      <c r="BO119" s="25">
        <v>17.78734865451019</v>
      </c>
      <c r="BP119" s="25">
        <v>2.9285513304321769</v>
      </c>
      <c r="BQ119" s="25">
        <v>2.1048075032495084</v>
      </c>
      <c r="BR119" s="25">
        <v>17.78734865451019</v>
      </c>
      <c r="BS119" s="25">
        <v>15.474391097762167</v>
      </c>
      <c r="BT119" s="25">
        <v>2.5477405046248101</v>
      </c>
      <c r="BU119" s="25">
        <v>1.8311112647206447</v>
      </c>
      <c r="BV119" s="25">
        <v>15.474391097762167</v>
      </c>
      <c r="BW119" s="25">
        <v>12.579879300742478</v>
      </c>
      <c r="BX119" s="25">
        <v>2.0711812074096927</v>
      </c>
      <c r="BY119" s="25">
        <v>1.4885987145398472</v>
      </c>
      <c r="BZ119" s="25">
        <v>12.579879300742478</v>
      </c>
      <c r="CA119" s="25">
        <v>10.435756811733491</v>
      </c>
      <c r="CB119" s="25">
        <v>1.7181677881666477</v>
      </c>
      <c r="CC119" s="25">
        <v>1.2348810194291815</v>
      </c>
      <c r="CD119" s="25">
        <v>10.435756811733491</v>
      </c>
      <c r="CE119" s="25">
        <v>8.7436263956062081</v>
      </c>
      <c r="CF119" s="25">
        <v>1.4395714173602663</v>
      </c>
      <c r="CG119" s="25">
        <v>1.0346483222734795</v>
      </c>
      <c r="CH119" s="25">
        <v>8.7436263956062081</v>
      </c>
      <c r="CI119" s="25">
        <v>8.2289755522239254</v>
      </c>
      <c r="CJ119" s="25">
        <v>1.3548380801232374</v>
      </c>
      <c r="CK119" s="25">
        <v>0.97374880443386902</v>
      </c>
      <c r="CL119" s="25">
        <v>8.2289755522239254</v>
      </c>
      <c r="CM119" s="25">
        <v>7.7659878757446972</v>
      </c>
      <c r="CN119" s="25">
        <v>1.2786106893938638</v>
      </c>
      <c r="CO119" s="25">
        <v>0.91896267782817953</v>
      </c>
      <c r="CP119" s="25">
        <v>7.7659878757446972</v>
      </c>
      <c r="CQ119" s="25">
        <v>7.4218901631636127</v>
      </c>
      <c r="CR119" s="25">
        <v>1.2219576247044004</v>
      </c>
      <c r="CS119" s="25">
        <v>0.8782450047584488</v>
      </c>
      <c r="CT119" s="25">
        <v>7.4218901631636127</v>
      </c>
      <c r="CU119" s="25">
        <v>6.8022353479264259</v>
      </c>
      <c r="CV119" s="25">
        <v>1.1199361841390338</v>
      </c>
      <c r="CW119" s="25">
        <v>0.8049201866605471</v>
      </c>
      <c r="CX119" s="25">
        <v>6.8022353479264259</v>
      </c>
      <c r="CY119" s="25">
        <v>6.2081493535547247</v>
      </c>
      <c r="CZ119" s="25">
        <v>1.0221244549712232</v>
      </c>
      <c r="DA119" s="25">
        <v>0.73462097103169388</v>
      </c>
      <c r="DB119" s="25">
        <v>6.2081493535547247</v>
      </c>
      <c r="DC119" s="25">
        <v>7.6735358704964405</v>
      </c>
      <c r="DD119" s="25">
        <v>1.2633891716606824</v>
      </c>
      <c r="DE119" s="25">
        <v>0.90802267332741582</v>
      </c>
      <c r="DF119" s="25">
        <v>7.6735358704964405</v>
      </c>
      <c r="DG119" s="25">
        <v>11.213352153645307</v>
      </c>
      <c r="DH119" s="25">
        <v>1.8461929321791193</v>
      </c>
      <c r="DI119" s="25">
        <v>1.3268952111976018</v>
      </c>
      <c r="DJ119" s="25">
        <v>11.213352153645307</v>
      </c>
      <c r="DK119" s="25">
        <v>13.319515555234942</v>
      </c>
      <c r="DL119" s="25">
        <v>2.1929566771102063</v>
      </c>
      <c r="DM119" s="25">
        <v>1.5761211423265402</v>
      </c>
      <c r="DN119" s="25">
        <v>13.319515555234942</v>
      </c>
      <c r="DO119" s="27">
        <v>21.201338425264108</v>
      </c>
      <c r="DP119" s="27">
        <v>3.490638715090717</v>
      </c>
      <c r="DQ119" s="27">
        <v>2.5087907738915822</v>
      </c>
      <c r="DR119" s="27">
        <v>21.201338425264108</v>
      </c>
      <c r="DS119" s="27">
        <v>17.768584371225824</v>
      </c>
      <c r="DT119" s="27">
        <v>2.9254619342639008</v>
      </c>
      <c r="DU119" s="27">
        <v>2.1025870933943263</v>
      </c>
      <c r="DV119" s="27">
        <v>17.768584371225824</v>
      </c>
      <c r="DW119" s="27">
        <v>15.404870856529643</v>
      </c>
      <c r="DX119" s="27">
        <v>2.5362945269859871</v>
      </c>
      <c r="DY119" s="27">
        <v>1.8228848152246522</v>
      </c>
      <c r="DZ119" s="27">
        <v>15.404870856529643</v>
      </c>
      <c r="EA119" s="27">
        <v>12.655886369619454</v>
      </c>
      <c r="EB119" s="27">
        <v>2.0836951917592081</v>
      </c>
      <c r="EC119" s="27">
        <v>1.497592761487462</v>
      </c>
      <c r="ED119" s="27">
        <v>12.655886369619454</v>
      </c>
      <c r="EE119" s="27">
        <v>10.29520473393438</v>
      </c>
      <c r="EF119" s="27">
        <v>1.6950269602429073</v>
      </c>
      <c r="EG119" s="27">
        <v>1.2182492507662408</v>
      </c>
      <c r="EH119" s="27">
        <v>10.29520473393438</v>
      </c>
      <c r="EI119" s="27">
        <v>8.5816069293421648</v>
      </c>
      <c r="EJ119" s="27">
        <v>1.4128961476109909</v>
      </c>
      <c r="EK119" s="27">
        <v>1.0154762806787043</v>
      </c>
      <c r="EL119" s="27">
        <v>8.5816069293421648</v>
      </c>
      <c r="EM119" s="27">
        <v>8.0227305649479419</v>
      </c>
      <c r="EN119" s="27">
        <v>1.3208814155514832</v>
      </c>
      <c r="EO119" s="27">
        <v>0.94934348101226873</v>
      </c>
      <c r="EP119" s="27">
        <v>8.0227305649479419</v>
      </c>
      <c r="EQ119" s="27">
        <v>7.5097568487830619</v>
      </c>
      <c r="ER119" s="27">
        <v>1.2364242045229872</v>
      </c>
      <c r="ES119" s="27">
        <v>0.88864242051555153</v>
      </c>
      <c r="ET119" s="27">
        <v>7.5097568487830619</v>
      </c>
      <c r="EU119" s="27">
        <v>7.1313985607145467</v>
      </c>
      <c r="EV119" s="27">
        <v>1.1741303973106272</v>
      </c>
      <c r="EW119" s="27">
        <v>0.84387063473052837</v>
      </c>
      <c r="EX119" s="27">
        <v>7.1313985607145467</v>
      </c>
      <c r="EY119" s="27">
        <v>6.484516854889204</v>
      </c>
      <c r="EZ119" s="27">
        <v>1.0676262568103683</v>
      </c>
      <c r="FA119" s="27">
        <v>0.76732401192675359</v>
      </c>
      <c r="FB119" s="27">
        <v>6.484516854889204</v>
      </c>
      <c r="FC119" s="27">
        <v>5.7464564409341454</v>
      </c>
      <c r="FD119" s="27">
        <v>0.94611023723882015</v>
      </c>
      <c r="FE119" s="27">
        <v>0.67998805605622292</v>
      </c>
      <c r="FF119" s="27">
        <v>5.7464564409341454</v>
      </c>
      <c r="FG119" s="27">
        <v>8.3376417315758822</v>
      </c>
      <c r="FH119" s="27">
        <v>1.3727291379922504</v>
      </c>
      <c r="FI119" s="27">
        <v>0.98660745999249044</v>
      </c>
      <c r="FJ119" s="27">
        <v>8.3376417315758822</v>
      </c>
      <c r="FK119" s="27">
        <v>14.445847100239863</v>
      </c>
      <c r="FL119" s="27">
        <v>2.3783985779072379</v>
      </c>
      <c r="FM119" s="27">
        <v>1.7094018877102459</v>
      </c>
      <c r="FN119" s="27">
        <v>14.445847100239863</v>
      </c>
      <c r="FO119" s="27">
        <v>17.540061543889763</v>
      </c>
      <c r="FP119" s="27">
        <v>2.8878373931910275</v>
      </c>
      <c r="FQ119" s="27">
        <v>2.075545594912271</v>
      </c>
      <c r="FR119" s="27">
        <v>17.540061543889763</v>
      </c>
      <c r="FS119" s="28">
        <v>20.375850085574562</v>
      </c>
      <c r="FT119" s="28">
        <v>3.3547283541701711</v>
      </c>
      <c r="FU119" s="28">
        <v>2.4111093214743908</v>
      </c>
      <c r="FV119" s="28">
        <v>20.375850085574562</v>
      </c>
      <c r="FW119" s="28">
        <v>16.500877419653566</v>
      </c>
      <c r="FX119" s="28">
        <v>2.7167436507391836</v>
      </c>
      <c r="FY119" s="28">
        <v>1.9525771534410623</v>
      </c>
      <c r="FZ119" s="28">
        <v>16.500877419653566</v>
      </c>
      <c r="GA119" s="28">
        <v>13.988361176991381</v>
      </c>
      <c r="GB119" s="28">
        <v>2.3030770088973664</v>
      </c>
      <c r="GC119" s="28">
        <v>1.6552667930096494</v>
      </c>
      <c r="GD119" s="28">
        <v>13.988361176991381</v>
      </c>
      <c r="GE119" s="28">
        <v>11.664255702932746</v>
      </c>
      <c r="GF119" s="28">
        <v>1.9204307635057962</v>
      </c>
      <c r="GG119" s="28">
        <v>1.3802514022869012</v>
      </c>
      <c r="GH119" s="28">
        <v>11.664255702932746</v>
      </c>
      <c r="GI119" s="28">
        <v>9.4911187021095049</v>
      </c>
      <c r="GJ119" s="28">
        <v>1.5626403261232922</v>
      </c>
      <c r="GK119" s="28">
        <v>1.1231003701817261</v>
      </c>
      <c r="GL119" s="28">
        <v>9.4911187021095049</v>
      </c>
      <c r="GM119" s="28">
        <v>8.0471104389932897</v>
      </c>
      <c r="GN119" s="28">
        <v>1.3248953759206228</v>
      </c>
      <c r="GO119" s="28">
        <v>0.95222839336293064</v>
      </c>
      <c r="GP119" s="28">
        <v>8.0471104389932897</v>
      </c>
      <c r="GQ119" s="28">
        <v>7.493932031745965</v>
      </c>
      <c r="GR119" s="28">
        <v>1.2338187690593896</v>
      </c>
      <c r="GS119" s="28">
        <v>0.88676984274782522</v>
      </c>
      <c r="GT119" s="28">
        <v>7.493932031745965</v>
      </c>
      <c r="GU119" s="28">
        <v>7.0777168091841007</v>
      </c>
      <c r="GV119" s="28">
        <v>1.1652921062354389</v>
      </c>
      <c r="GW119" s="28">
        <v>0.83751838091218267</v>
      </c>
      <c r="GX119" s="28">
        <v>7.0777168091841007</v>
      </c>
      <c r="GY119" s="28">
        <v>6.7498223104957908</v>
      </c>
      <c r="GZ119" s="28">
        <v>1.1113067771666483</v>
      </c>
      <c r="HA119" s="28">
        <v>0.79871806195973472</v>
      </c>
      <c r="HB119" s="28">
        <v>6.7498223104957908</v>
      </c>
      <c r="HC119" s="28">
        <v>6.0881181622220168</v>
      </c>
      <c r="HD119" s="28">
        <v>1.0023622345358787</v>
      </c>
      <c r="HE119" s="28">
        <v>0.7204174740941669</v>
      </c>
      <c r="HF119" s="28">
        <v>6.0881181622220168</v>
      </c>
      <c r="HG119" s="28">
        <v>4.5505244876643411</v>
      </c>
      <c r="HH119" s="28">
        <v>0.7492091599123476</v>
      </c>
      <c r="HI119" s="28">
        <v>0.53847137487395691</v>
      </c>
      <c r="HJ119" s="28">
        <v>4.5505244876643411</v>
      </c>
      <c r="HK119" s="28">
        <v>5.8677940365457442</v>
      </c>
      <c r="HL119" s="28">
        <v>0.96608754717757184</v>
      </c>
      <c r="HM119" s="28">
        <v>0.69434614205487954</v>
      </c>
      <c r="HN119" s="28">
        <v>5.8677940365457442</v>
      </c>
      <c r="HO119" s="28">
        <v>9.6970919805925213</v>
      </c>
      <c r="HP119" s="28">
        <v>1.5965522559140184</v>
      </c>
      <c r="HQ119" s="28">
        <v>1.1474735418353905</v>
      </c>
      <c r="HR119" s="28">
        <v>9.6970919805925213</v>
      </c>
      <c r="HS119" s="28">
        <v>11.009605016381485</v>
      </c>
      <c r="HT119" s="28">
        <v>1.8126475195661824</v>
      </c>
      <c r="HU119" s="28">
        <v>1.3027854626561992</v>
      </c>
      <c r="HV119" s="28">
        <v>11.009605016381485</v>
      </c>
      <c r="HW119" s="29">
        <v>20.363642225697241</v>
      </c>
      <c r="HX119" s="29">
        <v>3.3527184231242422</v>
      </c>
      <c r="HY119" s="29">
        <v>2.4096647444568999</v>
      </c>
      <c r="HZ119" s="29">
        <v>20.363642225697241</v>
      </c>
      <c r="IA119" s="29">
        <v>18.119598916429197</v>
      </c>
      <c r="IB119" s="29">
        <v>2.983253802704942</v>
      </c>
      <c r="IC119" s="29">
        <v>2.1441232471429315</v>
      </c>
      <c r="ID119" s="29">
        <v>18.119598916429197</v>
      </c>
      <c r="IE119" s="29">
        <v>16.953924961400684</v>
      </c>
      <c r="IF119" s="29">
        <v>2.7913344740767658</v>
      </c>
      <c r="IG119" s="29">
        <v>2.0061870468388783</v>
      </c>
      <c r="IH119" s="29">
        <v>16.953924961400684</v>
      </c>
      <c r="II119" s="29">
        <v>15.896838009262662</v>
      </c>
      <c r="IJ119" s="29">
        <v>2.6172931675169293</v>
      </c>
      <c r="IK119" s="29">
        <v>1.8811001330068331</v>
      </c>
      <c r="IL119" s="29">
        <v>15.896838009262662</v>
      </c>
      <c r="IM119" s="29">
        <v>14.817127070936523</v>
      </c>
      <c r="IN119" s="29">
        <v>2.4395269941352979</v>
      </c>
      <c r="IO119" s="29">
        <v>1.7533360840487449</v>
      </c>
      <c r="IP119" s="29">
        <v>14.817127070936523</v>
      </c>
      <c r="IQ119" s="29">
        <v>14.315171352220778</v>
      </c>
      <c r="IR119" s="29">
        <v>2.3568838123764304</v>
      </c>
      <c r="IS119" s="29">
        <v>1.6939388021056596</v>
      </c>
      <c r="IT119" s="29">
        <v>14.315171352220778</v>
      </c>
      <c r="IU119" s="29">
        <v>13.554208596658919</v>
      </c>
      <c r="IV119" s="29">
        <v>2.2315970968858139</v>
      </c>
      <c r="IW119" s="29">
        <v>1.6038927728345183</v>
      </c>
      <c r="IX119" s="29">
        <v>13.554208596658919</v>
      </c>
      <c r="IY119" s="29">
        <v>13.186309651448129</v>
      </c>
      <c r="IZ119" s="29">
        <v>2.1710253407242535</v>
      </c>
      <c r="JA119" s="29">
        <v>1.5603586590462386</v>
      </c>
      <c r="JB119" s="29">
        <v>13.186309651448129</v>
      </c>
      <c r="JC119" s="29">
        <v>12.7854199339251</v>
      </c>
      <c r="JD119" s="29">
        <v>2.1050219054505566</v>
      </c>
      <c r="JE119" s="29">
        <v>1.5129206905323593</v>
      </c>
      <c r="JF119" s="29">
        <v>12.7854199339251</v>
      </c>
      <c r="JG119" s="29">
        <v>11.834968589642614</v>
      </c>
      <c r="JH119" s="29">
        <v>1.9485373386456126</v>
      </c>
      <c r="JI119" s="29">
        <v>1.4004521512477197</v>
      </c>
      <c r="JJ119" s="29">
        <v>11.834968589642614</v>
      </c>
      <c r="JK119" s="29">
        <v>11.396392555504269</v>
      </c>
      <c r="JL119" s="29">
        <v>1.8763291386930105</v>
      </c>
      <c r="JM119" s="29">
        <v>1.348554696189642</v>
      </c>
      <c r="JN119" s="29">
        <v>11.396392555504269</v>
      </c>
      <c r="JO119" s="29">
        <v>9.3042734805312453</v>
      </c>
      <c r="JP119" s="29">
        <v>1.5318776850537272</v>
      </c>
      <c r="JQ119" s="29">
        <v>1.1009906543402639</v>
      </c>
      <c r="JR119" s="29">
        <v>9.3042734805312453</v>
      </c>
      <c r="JS119" s="29">
        <v>9.7889918764370165</v>
      </c>
      <c r="JT119" s="29">
        <v>1.6116828730436112</v>
      </c>
      <c r="JU119" s="29">
        <v>1.1583482142825567</v>
      </c>
      <c r="JV119" s="29">
        <v>9.7889918764370165</v>
      </c>
      <c r="JW119" s="29">
        <v>10.372641935215869</v>
      </c>
      <c r="JX119" s="29">
        <v>1.7077764049883077</v>
      </c>
      <c r="JY119" s="29">
        <v>1.2274125277365044</v>
      </c>
      <c r="JZ119" s="29">
        <v>10.372641935215869</v>
      </c>
    </row>
    <row r="120" spans="1:286" ht="15" thickBot="1" x14ac:dyDescent="0.4">
      <c r="A120" s="2"/>
      <c r="B120" s="74" t="s">
        <v>597</v>
      </c>
      <c r="C120" s="74" t="s">
        <v>463</v>
      </c>
      <c r="D120" s="74" t="s">
        <v>863</v>
      </c>
      <c r="E120" s="87">
        <v>386458</v>
      </c>
      <c r="F120" s="84">
        <v>398693</v>
      </c>
      <c r="G120" s="22">
        <v>31.558727745999999</v>
      </c>
      <c r="H120" s="22">
        <v>7.5025270432255455</v>
      </c>
      <c r="I120" s="22">
        <v>5.4729890240618211</v>
      </c>
      <c r="J120" s="22">
        <v>15.536421268101904</v>
      </c>
      <c r="K120" s="22">
        <v>31.634814261999999</v>
      </c>
      <c r="L120" s="22">
        <v>7.045945465593956</v>
      </c>
      <c r="M120" s="22">
        <v>5.1399191199389316</v>
      </c>
      <c r="N120" s="22">
        <v>14.101265491814885</v>
      </c>
      <c r="O120" s="22">
        <v>31.638747772999999</v>
      </c>
      <c r="P120" s="22">
        <v>6.3735468571384137</v>
      </c>
      <c r="Q120" s="22">
        <v>4.6494136965436859</v>
      </c>
      <c r="R120" s="22">
        <v>11.334132644303665</v>
      </c>
      <c r="S120" s="22">
        <v>31.664942228000001</v>
      </c>
      <c r="T120" s="22">
        <v>5.4550559159664456</v>
      </c>
      <c r="U120" s="22">
        <v>3.9793873426535717</v>
      </c>
      <c r="V120" s="22">
        <v>6.7199719650162706</v>
      </c>
      <c r="W120" s="22">
        <v>27.599368775138927</v>
      </c>
      <c r="X120" s="22">
        <v>4.4768884348216975</v>
      </c>
      <c r="Y120" s="22">
        <v>3.2658277837002476</v>
      </c>
      <c r="Z120" s="22">
        <v>2.2430861453167878</v>
      </c>
      <c r="AA120" s="22">
        <v>21.755730214567897</v>
      </c>
      <c r="AB120" s="22">
        <v>3.5289929194480179</v>
      </c>
      <c r="AC120" s="22">
        <v>2.5743512023153197</v>
      </c>
      <c r="AD120" s="22">
        <v>-2.35038892579378</v>
      </c>
      <c r="AE120" s="22">
        <v>16.393661059995438</v>
      </c>
      <c r="AF120" s="22">
        <v>2.6592126871391084</v>
      </c>
      <c r="AG120" s="22">
        <v>1.9398586323657128</v>
      </c>
      <c r="AH120" s="22">
        <v>-7.0011298403786171</v>
      </c>
      <c r="AI120" s="22">
        <v>16.060500999872836</v>
      </c>
      <c r="AJ120" s="22">
        <v>2.6051708562458264</v>
      </c>
      <c r="AK120" s="22">
        <v>1.9004358691267311</v>
      </c>
      <c r="AL120" s="22">
        <v>-7.1140499278574012</v>
      </c>
      <c r="AM120" s="22">
        <v>15.38827823518948</v>
      </c>
      <c r="AN120" s="22">
        <v>2.4961297276115491</v>
      </c>
      <c r="AO120" s="22">
        <v>1.8208918839136983</v>
      </c>
      <c r="AP120" s="22">
        <v>-7.2827170778961872</v>
      </c>
      <c r="AQ120" s="22">
        <v>14.814631689295259</v>
      </c>
      <c r="AR120" s="22">
        <v>2.4030786289464738</v>
      </c>
      <c r="AS120" s="22">
        <v>1.7530124029419241</v>
      </c>
      <c r="AT120" s="22">
        <v>-7.4759553044988323</v>
      </c>
      <c r="AU120" s="22">
        <v>12.928006673234709</v>
      </c>
      <c r="AV120" s="22">
        <v>2.0970495387864485</v>
      </c>
      <c r="AW120" s="22">
        <v>1.5297684423617619</v>
      </c>
      <c r="AX120" s="22">
        <v>-8.1363072873694762</v>
      </c>
      <c r="AY120" s="22">
        <v>12.449234339165168</v>
      </c>
      <c r="AZ120" s="22">
        <v>2.0193879682349052</v>
      </c>
      <c r="BA120" s="22">
        <v>1.4731154078880249</v>
      </c>
      <c r="BB120" s="22">
        <v>-8.5316245769197678</v>
      </c>
      <c r="BC120" s="22">
        <v>13.103111602667614</v>
      </c>
      <c r="BD120" s="22">
        <v>2.1254532765619514</v>
      </c>
      <c r="BE120" s="22">
        <v>1.5504885736178065</v>
      </c>
      <c r="BF120" s="22">
        <v>-8.65248303010695</v>
      </c>
      <c r="BG120" s="22">
        <v>12.847385188224525</v>
      </c>
      <c r="BH120" s="22">
        <v>2.0839719428174655</v>
      </c>
      <c r="BI120" s="22">
        <v>1.5202285181752855</v>
      </c>
      <c r="BJ120" s="22">
        <v>-8.524703477141756</v>
      </c>
      <c r="BK120" s="25">
        <v>31.470445231999999</v>
      </c>
      <c r="BL120" s="25">
        <v>7.6105796076452235</v>
      </c>
      <c r="BM120" s="25">
        <v>5.551811865443594</v>
      </c>
      <c r="BN120" s="25">
        <v>16.370025746019483</v>
      </c>
      <c r="BO120" s="25">
        <v>31.481096964999999</v>
      </c>
      <c r="BP120" s="25">
        <v>7.3442572034299705</v>
      </c>
      <c r="BQ120" s="25">
        <v>5.3575333794436046</v>
      </c>
      <c r="BR120" s="25">
        <v>15.725075374561635</v>
      </c>
      <c r="BS120" s="25">
        <v>31.521533521999999</v>
      </c>
      <c r="BT120" s="25">
        <v>6.7676556248361042</v>
      </c>
      <c r="BU120" s="25">
        <v>4.9369105555978132</v>
      </c>
      <c r="BV120" s="25">
        <v>13.102828824135116</v>
      </c>
      <c r="BW120" s="25">
        <v>31.585482470999999</v>
      </c>
      <c r="BX120" s="25">
        <v>5.8231615648969122</v>
      </c>
      <c r="BY120" s="25">
        <v>4.2479152885955624</v>
      </c>
      <c r="BZ120" s="25">
        <v>8.4285377394964804</v>
      </c>
      <c r="CA120" s="25">
        <v>30.207685487561001</v>
      </c>
      <c r="CB120" s="25">
        <v>4.8999829997493247</v>
      </c>
      <c r="CC120" s="25">
        <v>3.5744693782787027</v>
      </c>
      <c r="CD120" s="25">
        <v>3.8963925385754656</v>
      </c>
      <c r="CE120" s="25">
        <v>24.632938179750692</v>
      </c>
      <c r="CF120" s="25">
        <v>3.995704284075555</v>
      </c>
      <c r="CG120" s="25">
        <v>2.9148106450197417</v>
      </c>
      <c r="CH120" s="25">
        <v>-0.72673146119577581</v>
      </c>
      <c r="CI120" s="25">
        <v>19.62310755760949</v>
      </c>
      <c r="CJ120" s="25">
        <v>3.1830605980763762</v>
      </c>
      <c r="CK120" s="25">
        <v>2.3219983901192247</v>
      </c>
      <c r="CL120" s="25">
        <v>-5.417735756854114</v>
      </c>
      <c r="CM120" s="25">
        <v>19.320676998931585</v>
      </c>
      <c r="CN120" s="25">
        <v>3.1340033938514233</v>
      </c>
      <c r="CO120" s="25">
        <v>2.2862118426362987</v>
      </c>
      <c r="CP120" s="25">
        <v>-5.5829095158107478</v>
      </c>
      <c r="CQ120" s="25">
        <v>18.935182506669367</v>
      </c>
      <c r="CR120" s="25">
        <v>3.0714724045321762</v>
      </c>
      <c r="CS120" s="25">
        <v>2.240596356515927</v>
      </c>
      <c r="CT120" s="25">
        <v>-5.811478439119135</v>
      </c>
      <c r="CU120" s="25">
        <v>18.552678725702648</v>
      </c>
      <c r="CV120" s="25">
        <v>3.0094265379314877</v>
      </c>
      <c r="CW120" s="25">
        <v>2.1953347606646205</v>
      </c>
      <c r="CX120" s="25">
        <v>-6.0432242495726314</v>
      </c>
      <c r="CY120" s="25">
        <v>17.597166951109799</v>
      </c>
      <c r="CZ120" s="25">
        <v>2.8544331521094182</v>
      </c>
      <c r="DA120" s="25">
        <v>2.0822692436036294</v>
      </c>
      <c r="DB120" s="25">
        <v>-6.5970449514648308</v>
      </c>
      <c r="DC120" s="25">
        <v>16.421530631437555</v>
      </c>
      <c r="DD120" s="25">
        <v>2.6637334050978847</v>
      </c>
      <c r="DE120" s="25">
        <v>1.9431564331769211</v>
      </c>
      <c r="DF120" s="25">
        <v>-7.0356808834611471</v>
      </c>
      <c r="DG120" s="25">
        <v>16.627828257856226</v>
      </c>
      <c r="DH120" s="25">
        <v>2.6971969044035951</v>
      </c>
      <c r="DI120" s="25">
        <v>1.9675675900246963</v>
      </c>
      <c r="DJ120" s="25">
        <v>-7.2633749557506206</v>
      </c>
      <c r="DK120" s="25">
        <v>17.452957310558986</v>
      </c>
      <c r="DL120" s="25">
        <v>2.8310409333513831</v>
      </c>
      <c r="DM120" s="25">
        <v>2.0652049456979285</v>
      </c>
      <c r="DN120" s="25">
        <v>-7.2868422996904414</v>
      </c>
      <c r="DO120" s="27">
        <v>31.558736998000001</v>
      </c>
      <c r="DP120" s="27">
        <v>7.6077830433939457</v>
      </c>
      <c r="DQ120" s="27">
        <v>5.5497718107574672</v>
      </c>
      <c r="DR120" s="27">
        <v>15.541577554408812</v>
      </c>
      <c r="DS120" s="27">
        <v>31.634842009</v>
      </c>
      <c r="DT120" s="27">
        <v>7.3257753143955924</v>
      </c>
      <c r="DU120" s="27">
        <v>5.3440510987072205</v>
      </c>
      <c r="DV120" s="27">
        <v>14.115302909245322</v>
      </c>
      <c r="DW120" s="27">
        <v>31.638805159</v>
      </c>
      <c r="DX120" s="27">
        <v>6.6665954143808683</v>
      </c>
      <c r="DY120" s="27">
        <v>4.8631885390820164</v>
      </c>
      <c r="DZ120" s="27">
        <v>11.357551871732557</v>
      </c>
      <c r="EA120" s="27">
        <v>31.665038924000001</v>
      </c>
      <c r="EB120" s="27">
        <v>5.7477734229104964</v>
      </c>
      <c r="EC120" s="27">
        <v>4.1929206886082655</v>
      </c>
      <c r="ED120" s="27">
        <v>6.7514202178808311</v>
      </c>
      <c r="EE120" s="27">
        <v>30.009003708305801</v>
      </c>
      <c r="EF120" s="27">
        <v>4.8677548655842191</v>
      </c>
      <c r="EG120" s="27">
        <v>3.5509594031016216</v>
      </c>
      <c r="EH120" s="27">
        <v>2.2821479297820559</v>
      </c>
      <c r="EI120" s="27">
        <v>24.073343961257201</v>
      </c>
      <c r="EJ120" s="27">
        <v>3.9049326108036913</v>
      </c>
      <c r="EK120" s="27">
        <v>2.8485939731370036</v>
      </c>
      <c r="EL120" s="27">
        <v>-2.303251187856354</v>
      </c>
      <c r="EM120" s="27">
        <v>18.424364264732354</v>
      </c>
      <c r="EN120" s="27">
        <v>2.9886126732732587</v>
      </c>
      <c r="EO120" s="27">
        <v>2.1801513361775799</v>
      </c>
      <c r="EP120" s="27">
        <v>-6.9457227426508794</v>
      </c>
      <c r="EQ120" s="27">
        <v>17.643086870879284</v>
      </c>
      <c r="ER120" s="27">
        <v>2.8618818136863862</v>
      </c>
      <c r="ES120" s="27">
        <v>2.0877029385199988</v>
      </c>
      <c r="ET120" s="27">
        <v>-7.0507218051167087</v>
      </c>
      <c r="EU120" s="27">
        <v>16.857241441923254</v>
      </c>
      <c r="EV120" s="27">
        <v>2.734409973981855</v>
      </c>
      <c r="EW120" s="27">
        <v>1.994714006182885</v>
      </c>
      <c r="EX120" s="27">
        <v>-7.2090939621547747</v>
      </c>
      <c r="EY120" s="27">
        <v>17.02793846664731</v>
      </c>
      <c r="EZ120" s="27">
        <v>2.7620987063609075</v>
      </c>
      <c r="FA120" s="27">
        <v>2.0149125509568853</v>
      </c>
      <c r="FB120" s="27">
        <v>-7.3843549570649074</v>
      </c>
      <c r="FC120" s="27">
        <v>16.313317513266163</v>
      </c>
      <c r="FD120" s="27">
        <v>2.6461801754865646</v>
      </c>
      <c r="FE120" s="27">
        <v>1.9303515965603923</v>
      </c>
      <c r="FF120" s="27">
        <v>-7.9944650672029951</v>
      </c>
      <c r="FG120" s="27">
        <v>15.783794161637985</v>
      </c>
      <c r="FH120" s="27">
        <v>2.5602862918913853</v>
      </c>
      <c r="FI120" s="27">
        <v>1.8676932043357437</v>
      </c>
      <c r="FJ120" s="27">
        <v>-8.3479912820352808</v>
      </c>
      <c r="FK120" s="27">
        <v>16.759776370083898</v>
      </c>
      <c r="FL120" s="27">
        <v>2.718600182951064</v>
      </c>
      <c r="FM120" s="27">
        <v>1.9831809837378196</v>
      </c>
      <c r="FN120" s="27">
        <v>-8.45094384151529</v>
      </c>
      <c r="FO120" s="27">
        <v>16.713686329806784</v>
      </c>
      <c r="FP120" s="27">
        <v>2.711123926158447</v>
      </c>
      <c r="FQ120" s="27">
        <v>1.9777271584958289</v>
      </c>
      <c r="FR120" s="27">
        <v>-8.315826718417938</v>
      </c>
      <c r="FS120" s="28">
        <v>31.551985175999999</v>
      </c>
      <c r="FT120" s="28">
        <v>7.5060466513243362</v>
      </c>
      <c r="FU120" s="28">
        <v>5.4755565291681272</v>
      </c>
      <c r="FV120" s="28">
        <v>15.55871457956068</v>
      </c>
      <c r="FW120" s="28">
        <v>31.620701144000002</v>
      </c>
      <c r="FX120" s="28">
        <v>7.0475801650900811</v>
      </c>
      <c r="FY120" s="28">
        <v>5.1411116104622421</v>
      </c>
      <c r="FZ120" s="28">
        <v>14.146938318369923</v>
      </c>
      <c r="GA120" s="28">
        <v>31.61378869</v>
      </c>
      <c r="GB120" s="28">
        <v>6.3718787964280832</v>
      </c>
      <c r="GC120" s="28">
        <v>4.6481968694790838</v>
      </c>
      <c r="GD120" s="28">
        <v>11.404699975953008</v>
      </c>
      <c r="GE120" s="28">
        <v>31.635019444000001</v>
      </c>
      <c r="GF120" s="28">
        <v>5.4345687943221659</v>
      </c>
      <c r="GG120" s="28">
        <v>3.9644422726461257</v>
      </c>
      <c r="GH120" s="28">
        <v>6.8123409296968234</v>
      </c>
      <c r="GI120" s="28">
        <v>27.39104861654998</v>
      </c>
      <c r="GJ120" s="28">
        <v>4.4430968609518215</v>
      </c>
      <c r="GK120" s="28">
        <v>3.2411773010255334</v>
      </c>
      <c r="GL120" s="28">
        <v>2.3530968360092857</v>
      </c>
      <c r="GM120" s="28">
        <v>21.706061621124128</v>
      </c>
      <c r="GN120" s="28">
        <v>3.5209361862171273</v>
      </c>
      <c r="GO120" s="28">
        <v>2.5684739275932946</v>
      </c>
      <c r="GP120" s="28">
        <v>-2.2228047352350444</v>
      </c>
      <c r="GQ120" s="28">
        <v>16.489789840846868</v>
      </c>
      <c r="GR120" s="28">
        <v>2.6748057186592686</v>
      </c>
      <c r="GS120" s="28">
        <v>1.9512335317656084</v>
      </c>
      <c r="GT120" s="28">
        <v>-6.8671253116427522</v>
      </c>
      <c r="GU120" s="28">
        <v>15.913654723604235</v>
      </c>
      <c r="GV120" s="28">
        <v>2.5813509493023128</v>
      </c>
      <c r="GW120" s="28">
        <v>1.8830595786442146</v>
      </c>
      <c r="GX120" s="28">
        <v>-6.9757689388317843</v>
      </c>
      <c r="GY120" s="28">
        <v>15.350373797211443</v>
      </c>
      <c r="GZ120" s="28">
        <v>2.489981255833269</v>
      </c>
      <c r="HA120" s="28">
        <v>1.8164066593535728</v>
      </c>
      <c r="HB120" s="28">
        <v>-7.1192694173292779</v>
      </c>
      <c r="HC120" s="28">
        <v>14.610877339296199</v>
      </c>
      <c r="HD120" s="28">
        <v>2.3700276740319874</v>
      </c>
      <c r="HE120" s="28">
        <v>1.7289021914838951</v>
      </c>
      <c r="HF120" s="28">
        <v>-7.2665170404535502</v>
      </c>
      <c r="HG120" s="28">
        <v>12.645070507600648</v>
      </c>
      <c r="HH120" s="28">
        <v>2.0511545164024252</v>
      </c>
      <c r="HI120" s="28">
        <v>1.496288662506301</v>
      </c>
      <c r="HJ120" s="28">
        <v>-7.9815055481461172</v>
      </c>
      <c r="HK120" s="28">
        <v>10.343162576916052</v>
      </c>
      <c r="HL120" s="28">
        <v>1.6777624625164267</v>
      </c>
      <c r="HM120" s="28">
        <v>1.2239043577492494</v>
      </c>
      <c r="HN120" s="28">
        <v>-9.3367979069722509</v>
      </c>
      <c r="HO120" s="28">
        <v>9.3562486535231155</v>
      </c>
      <c r="HP120" s="28">
        <v>1.517675340024615</v>
      </c>
      <c r="HQ120" s="28">
        <v>1.1071230307052562</v>
      </c>
      <c r="HR120" s="28">
        <v>-10.246389654437607</v>
      </c>
      <c r="HS120" s="28">
        <v>8.3754636083273937</v>
      </c>
      <c r="HT120" s="28">
        <v>1.3585823817161617</v>
      </c>
      <c r="HU120" s="28">
        <v>0.99106693259176704</v>
      </c>
      <c r="HV120" s="28">
        <v>-10.786477781867809</v>
      </c>
      <c r="HW120" s="29">
        <v>31.546709679999999</v>
      </c>
      <c r="HX120" s="29">
        <v>7.5080661365487256</v>
      </c>
      <c r="HY120" s="29">
        <v>5.4770297155230256</v>
      </c>
      <c r="HZ120" s="29">
        <v>15.566250444765302</v>
      </c>
      <c r="IA120" s="29">
        <v>31.614483787000001</v>
      </c>
      <c r="IB120" s="29">
        <v>7.1695247412297007</v>
      </c>
      <c r="IC120" s="29">
        <v>5.2300684809821085</v>
      </c>
      <c r="ID120" s="29">
        <v>14.155190058788731</v>
      </c>
      <c r="IE120" s="29">
        <v>31.597086179999998</v>
      </c>
      <c r="IF120" s="29">
        <v>6.6217473689738418</v>
      </c>
      <c r="IG120" s="29">
        <v>4.8304725143547325</v>
      </c>
      <c r="IH120" s="29">
        <v>11.425194277046636</v>
      </c>
      <c r="II120" s="29">
        <v>31.607024038999999</v>
      </c>
      <c r="IJ120" s="29">
        <v>5.7088862781024705</v>
      </c>
      <c r="IK120" s="29">
        <v>4.164553057877284</v>
      </c>
      <c r="IL120" s="29">
        <v>6.8544059787363807</v>
      </c>
      <c r="IM120" s="29">
        <v>28.668483292401856</v>
      </c>
      <c r="IN120" s="29">
        <v>4.650309300234599</v>
      </c>
      <c r="IO120" s="29">
        <v>3.3923358905660717</v>
      </c>
      <c r="IP120" s="29">
        <v>2.4122034769545522</v>
      </c>
      <c r="IQ120" s="29">
        <v>23.81564049958369</v>
      </c>
      <c r="IR120" s="29">
        <v>3.8631305805986051</v>
      </c>
      <c r="IS120" s="29">
        <v>2.818099974091373</v>
      </c>
      <c r="IT120" s="29">
        <v>-2.1397869741652755</v>
      </c>
      <c r="IU120" s="29">
        <v>18.170276064170807</v>
      </c>
      <c r="IV120" s="29">
        <v>2.9473970738953734</v>
      </c>
      <c r="IW120" s="29">
        <v>2.1500851302558064</v>
      </c>
      <c r="IX120" s="29">
        <v>-6.7562952789769639</v>
      </c>
      <c r="IY120" s="29">
        <v>17.224346549771493</v>
      </c>
      <c r="IZ120" s="29">
        <v>2.7939580247028619</v>
      </c>
      <c r="JA120" s="29">
        <v>2.0381534801258181</v>
      </c>
      <c r="JB120" s="29">
        <v>-6.8341216964069247</v>
      </c>
      <c r="JC120" s="29">
        <v>15.858257575244334</v>
      </c>
      <c r="JD120" s="29">
        <v>2.5723649882524375</v>
      </c>
      <c r="JE120" s="29">
        <v>1.8765044451654191</v>
      </c>
      <c r="JF120" s="29">
        <v>-6.9576778546976072</v>
      </c>
      <c r="JG120" s="29">
        <v>15.865990697619765</v>
      </c>
      <c r="JH120" s="29">
        <v>2.5736193765831885</v>
      </c>
      <c r="JI120" s="29">
        <v>1.8774195039884742</v>
      </c>
      <c r="JJ120" s="29">
        <v>-7.2954069217134077</v>
      </c>
      <c r="JK120" s="29">
        <v>12.898096483817882</v>
      </c>
      <c r="JL120" s="29">
        <v>2.0921978125685601</v>
      </c>
      <c r="JM120" s="29">
        <v>1.5262291756339952</v>
      </c>
      <c r="JN120" s="29">
        <v>-8.8700463839526478</v>
      </c>
      <c r="JO120" s="29">
        <v>9.5858726561601681</v>
      </c>
      <c r="JP120" s="29">
        <v>1.5549226064435955</v>
      </c>
      <c r="JQ120" s="29">
        <v>1.1342943929826448</v>
      </c>
      <c r="JR120" s="29">
        <v>-10.079703265651794</v>
      </c>
      <c r="JS120" s="29">
        <v>8.6774775788226126</v>
      </c>
      <c r="JT120" s="29">
        <v>1.4075720112501011</v>
      </c>
      <c r="JU120" s="29">
        <v>1.0268041852784076</v>
      </c>
      <c r="JV120" s="29">
        <v>-10.652490598257756</v>
      </c>
      <c r="JW120" s="29">
        <v>8.2882506081964937</v>
      </c>
      <c r="JX120" s="29">
        <v>1.3444355773151919</v>
      </c>
      <c r="JY120" s="29">
        <v>0.98074703574021638</v>
      </c>
      <c r="JZ120" s="29">
        <v>-10.242306476372448</v>
      </c>
    </row>
    <row r="121" spans="1:286" ht="15" thickBot="1" x14ac:dyDescent="0.4">
      <c r="A121" s="2"/>
      <c r="B121" s="74" t="s">
        <v>598</v>
      </c>
      <c r="C121" s="74" t="s">
        <v>875</v>
      </c>
      <c r="D121" s="74" t="s">
        <v>860</v>
      </c>
      <c r="E121" s="87">
        <v>343201</v>
      </c>
      <c r="F121" s="84">
        <v>571738</v>
      </c>
      <c r="G121" s="22">
        <v>2.228957222</v>
      </c>
      <c r="H121" s="22">
        <v>2.228957222</v>
      </c>
      <c r="I121" s="22">
        <v>2.228957222</v>
      </c>
      <c r="J121" s="22">
        <v>0.23746524062084662</v>
      </c>
      <c r="K121" s="22">
        <v>2.2440827130000001</v>
      </c>
      <c r="L121" s="22">
        <v>2.2440827130000001</v>
      </c>
      <c r="M121" s="22">
        <v>2.2440827130000001</v>
      </c>
      <c r="N121" s="22">
        <v>0.19266987543915159</v>
      </c>
      <c r="O121" s="22">
        <v>2.2663843039999998</v>
      </c>
      <c r="P121" s="22">
        <v>2.2663843039999998</v>
      </c>
      <c r="Q121" s="22">
        <v>2.2663843039999998</v>
      </c>
      <c r="R121" s="22">
        <v>0.14353898295849521</v>
      </c>
      <c r="S121" s="22">
        <v>2.2904309380000001</v>
      </c>
      <c r="T121" s="22">
        <v>2.2904309380000001</v>
      </c>
      <c r="U121" s="22">
        <v>2.2904309380000001</v>
      </c>
      <c r="V121" s="22">
        <v>6.545390857850264E-2</v>
      </c>
      <c r="W121" s="22">
        <v>2.3157387979999999</v>
      </c>
      <c r="X121" s="22">
        <v>2.3157387979999999</v>
      </c>
      <c r="Y121" s="22">
        <v>2.3157387979999999</v>
      </c>
      <c r="Z121" s="22">
        <v>9.425706664318878E-2</v>
      </c>
      <c r="AA121" s="22">
        <v>2.3428224430000002</v>
      </c>
      <c r="AB121" s="22">
        <v>2.3428224430000002</v>
      </c>
      <c r="AC121" s="22">
        <v>2.3428224430000002</v>
      </c>
      <c r="AD121" s="22">
        <v>2.2890686726038556E-2</v>
      </c>
      <c r="AE121" s="22">
        <v>2.3749783820000001</v>
      </c>
      <c r="AF121" s="22">
        <v>2.3749783820000001</v>
      </c>
      <c r="AG121" s="22">
        <v>2.3749783820000001</v>
      </c>
      <c r="AH121" s="22">
        <v>-5.5403206526671411E-2</v>
      </c>
      <c r="AI121" s="22">
        <v>2.408852231</v>
      </c>
      <c r="AJ121" s="22">
        <v>2.408852231</v>
      </c>
      <c r="AK121" s="22">
        <v>2.408852231</v>
      </c>
      <c r="AL121" s="22">
        <v>-8.1081057234462239E-2</v>
      </c>
      <c r="AM121" s="22">
        <v>2.4444812049999998</v>
      </c>
      <c r="AN121" s="22">
        <v>2.4444812049999998</v>
      </c>
      <c r="AO121" s="22">
        <v>2.4444812049999998</v>
      </c>
      <c r="AP121" s="22">
        <v>-0.13969762744865122</v>
      </c>
      <c r="AQ121" s="22">
        <v>2.4840273169999998</v>
      </c>
      <c r="AR121" s="22">
        <v>2.4840273169999998</v>
      </c>
      <c r="AS121" s="22">
        <v>2.4840273169999998</v>
      </c>
      <c r="AT121" s="22">
        <v>-0.27605658441107161</v>
      </c>
      <c r="AU121" s="22">
        <v>2.5793789780000003</v>
      </c>
      <c r="AV121" s="22">
        <v>2.5793789780000003</v>
      </c>
      <c r="AW121" s="22">
        <v>2.5793789780000003</v>
      </c>
      <c r="AX121" s="22">
        <v>-0.68789909510828284</v>
      </c>
      <c r="AY121" s="22">
        <v>2.6304573570000001</v>
      </c>
      <c r="AZ121" s="22">
        <v>2.6304573570000001</v>
      </c>
      <c r="BA121" s="22">
        <v>2.6304573570000001</v>
      </c>
      <c r="BB121" s="22">
        <v>-0.8775445046785082</v>
      </c>
      <c r="BC121" s="22">
        <v>2.6570727339999998</v>
      </c>
      <c r="BD121" s="22">
        <v>2.6570727339999998</v>
      </c>
      <c r="BE121" s="22">
        <v>2.6570727339999998</v>
      </c>
      <c r="BF121" s="22">
        <v>-1.0313458980687504</v>
      </c>
      <c r="BG121" s="22">
        <v>2.6462945969999998</v>
      </c>
      <c r="BH121" s="22">
        <v>2.6462945969999998</v>
      </c>
      <c r="BI121" s="22">
        <v>2.6462945969999998</v>
      </c>
      <c r="BJ121" s="22">
        <v>-0.92787293989449404</v>
      </c>
      <c r="BK121" s="25">
        <v>2.236910838</v>
      </c>
      <c r="BL121" s="25">
        <v>2.236910838</v>
      </c>
      <c r="BM121" s="25">
        <v>2.236910838</v>
      </c>
      <c r="BN121" s="25">
        <v>0.27729382884744713</v>
      </c>
      <c r="BO121" s="25">
        <v>2.2597965530000002</v>
      </c>
      <c r="BP121" s="25">
        <v>2.2597965530000002</v>
      </c>
      <c r="BQ121" s="25">
        <v>2.2597965530000002</v>
      </c>
      <c r="BR121" s="25">
        <v>0.26552199131203147</v>
      </c>
      <c r="BS121" s="25">
        <v>2.288983854</v>
      </c>
      <c r="BT121" s="25">
        <v>2.288983854</v>
      </c>
      <c r="BU121" s="25">
        <v>2.288983854</v>
      </c>
      <c r="BV121" s="25">
        <v>0.20238345844231787</v>
      </c>
      <c r="BW121" s="25">
        <v>2.3176695029999999</v>
      </c>
      <c r="BX121" s="25">
        <v>2.3176695029999999</v>
      </c>
      <c r="BY121" s="25">
        <v>2.3176695029999999</v>
      </c>
      <c r="BZ121" s="25">
        <v>0.12862130112700676</v>
      </c>
      <c r="CA121" s="25">
        <v>2.3395234180000002</v>
      </c>
      <c r="CB121" s="25">
        <v>2.3395234180000002</v>
      </c>
      <c r="CC121" s="25">
        <v>2.3395234180000002</v>
      </c>
      <c r="CD121" s="25">
        <v>0.15438106286159914</v>
      </c>
      <c r="CE121" s="25">
        <v>2.3595624960000001</v>
      </c>
      <c r="CF121" s="25">
        <v>2.3595624960000001</v>
      </c>
      <c r="CG121" s="25">
        <v>2.3595624960000001</v>
      </c>
      <c r="CH121" s="25">
        <v>8.1972668266982796E-2</v>
      </c>
      <c r="CI121" s="25">
        <v>2.3842789509999998</v>
      </c>
      <c r="CJ121" s="25">
        <v>2.3842789509999998</v>
      </c>
      <c r="CK121" s="25">
        <v>2.3842789509999998</v>
      </c>
      <c r="CL121" s="25">
        <v>1.058026142295887E-3</v>
      </c>
      <c r="CM121" s="25">
        <v>2.410803123</v>
      </c>
      <c r="CN121" s="25">
        <v>2.410803123</v>
      </c>
      <c r="CO121" s="25">
        <v>2.410803123</v>
      </c>
      <c r="CP121" s="25">
        <v>-3.1219539918976302E-2</v>
      </c>
      <c r="CQ121" s="25">
        <v>2.438931739</v>
      </c>
      <c r="CR121" s="25">
        <v>2.438931739</v>
      </c>
      <c r="CS121" s="25">
        <v>2.438931739</v>
      </c>
      <c r="CT121" s="25">
        <v>-8.3930214319607011E-2</v>
      </c>
      <c r="CU121" s="25">
        <v>2.4683074999999999</v>
      </c>
      <c r="CV121" s="25">
        <v>2.4683074999999999</v>
      </c>
      <c r="CW121" s="25">
        <v>2.4683074999999999</v>
      </c>
      <c r="CX121" s="25">
        <v>-0.1768995226760266</v>
      </c>
      <c r="CY121" s="25">
        <v>2.5455708809999997</v>
      </c>
      <c r="CZ121" s="25">
        <v>2.5455708809999997</v>
      </c>
      <c r="DA121" s="25">
        <v>2.5455708809999997</v>
      </c>
      <c r="DB121" s="25">
        <v>-0.35676301901572538</v>
      </c>
      <c r="DC121" s="25">
        <v>2.593727339</v>
      </c>
      <c r="DD121" s="25">
        <v>2.593727339</v>
      </c>
      <c r="DE121" s="25">
        <v>2.593727339</v>
      </c>
      <c r="DF121" s="25">
        <v>-0.64443701945748577</v>
      </c>
      <c r="DG121" s="25">
        <v>2.61804148</v>
      </c>
      <c r="DH121" s="25">
        <v>2.61804148</v>
      </c>
      <c r="DI121" s="25">
        <v>2.61804148</v>
      </c>
      <c r="DJ121" s="25">
        <v>-0.95363766432967845</v>
      </c>
      <c r="DK121" s="25">
        <v>2.627302104</v>
      </c>
      <c r="DL121" s="25">
        <v>2.627302104</v>
      </c>
      <c r="DM121" s="25">
        <v>2.627302104</v>
      </c>
      <c r="DN121" s="25">
        <v>-1.1250343622565038</v>
      </c>
      <c r="DO121" s="27">
        <v>2.228957222</v>
      </c>
      <c r="DP121" s="27">
        <v>2.228957222</v>
      </c>
      <c r="DQ121" s="27">
        <v>2.228957222</v>
      </c>
      <c r="DR121" s="27">
        <v>0.23895216060173818</v>
      </c>
      <c r="DS121" s="27">
        <v>2.2440827150000002</v>
      </c>
      <c r="DT121" s="27">
        <v>2.2440827150000002</v>
      </c>
      <c r="DU121" s="27">
        <v>2.2440827150000002</v>
      </c>
      <c r="DV121" s="27">
        <v>0.19719884307808999</v>
      </c>
      <c r="DW121" s="27">
        <v>2.2663843030000002</v>
      </c>
      <c r="DX121" s="27">
        <v>2.2663843030000002</v>
      </c>
      <c r="DY121" s="27">
        <v>2.2663843030000002</v>
      </c>
      <c r="DZ121" s="27">
        <v>0.15218254124239494</v>
      </c>
      <c r="EA121" s="27">
        <v>2.2904309380000001</v>
      </c>
      <c r="EB121" s="27">
        <v>2.2904309380000001</v>
      </c>
      <c r="EC121" s="27">
        <v>2.2904309380000001</v>
      </c>
      <c r="ED121" s="27">
        <v>7.8695079201259288E-2</v>
      </c>
      <c r="EE121" s="27">
        <v>2.315618309</v>
      </c>
      <c r="EF121" s="27">
        <v>2.315618309</v>
      </c>
      <c r="EG121" s="27">
        <v>2.315618309</v>
      </c>
      <c r="EH121" s="27">
        <v>0.10856562388388924</v>
      </c>
      <c r="EI121" s="27">
        <v>2.3425166260000001</v>
      </c>
      <c r="EJ121" s="27">
        <v>2.3425166260000001</v>
      </c>
      <c r="EK121" s="27">
        <v>2.3425166260000001</v>
      </c>
      <c r="EL121" s="27">
        <v>4.0456415586643812E-2</v>
      </c>
      <c r="EM121" s="27">
        <v>2.3745055879999999</v>
      </c>
      <c r="EN121" s="27">
        <v>2.3745055879999999</v>
      </c>
      <c r="EO121" s="27">
        <v>2.3745055879999999</v>
      </c>
      <c r="EP121" s="27">
        <v>-3.4699496548914688E-2</v>
      </c>
      <c r="EQ121" s="27">
        <v>2.4082740669999998</v>
      </c>
      <c r="ER121" s="27">
        <v>2.4082740669999998</v>
      </c>
      <c r="ES121" s="27">
        <v>2.4082740669999998</v>
      </c>
      <c r="ET121" s="27">
        <v>-6.1837404919022898E-2</v>
      </c>
      <c r="EU121" s="27">
        <v>2.4433845089999999</v>
      </c>
      <c r="EV121" s="27">
        <v>2.4433845089999999</v>
      </c>
      <c r="EW121" s="27">
        <v>2.4433845089999999</v>
      </c>
      <c r="EX121" s="27">
        <v>-0.11872893279545593</v>
      </c>
      <c r="EY121" s="27">
        <v>2.4808246540000001</v>
      </c>
      <c r="EZ121" s="27">
        <v>2.4808246540000001</v>
      </c>
      <c r="FA121" s="27">
        <v>2.4808246540000001</v>
      </c>
      <c r="FB121" s="27">
        <v>-0.2379619019568695</v>
      </c>
      <c r="FC121" s="27">
        <v>2.5736140719999998</v>
      </c>
      <c r="FD121" s="27">
        <v>2.5736140719999998</v>
      </c>
      <c r="FE121" s="27">
        <v>2.5736140719999998</v>
      </c>
      <c r="FF121" s="27">
        <v>-0.61922337511581116</v>
      </c>
      <c r="FG121" s="27">
        <v>2.6208493700000002</v>
      </c>
      <c r="FH121" s="27">
        <v>2.6208493700000002</v>
      </c>
      <c r="FI121" s="27">
        <v>2.6208493700000002</v>
      </c>
      <c r="FJ121" s="27">
        <v>-0.78660123737790855</v>
      </c>
      <c r="FK121" s="27">
        <v>2.645572891</v>
      </c>
      <c r="FL121" s="27">
        <v>2.645572891</v>
      </c>
      <c r="FM121" s="27">
        <v>2.645572891</v>
      </c>
      <c r="FN121" s="27">
        <v>-0.92489836253913982</v>
      </c>
      <c r="FO121" s="27">
        <v>2.6301983890000002</v>
      </c>
      <c r="FP121" s="27">
        <v>2.6301983890000002</v>
      </c>
      <c r="FQ121" s="27">
        <v>2.6301983890000002</v>
      </c>
      <c r="FR121" s="27">
        <v>-0.82149138136914779</v>
      </c>
      <c r="FS121" s="28">
        <v>2.229328749</v>
      </c>
      <c r="FT121" s="28">
        <v>2.229328749</v>
      </c>
      <c r="FU121" s="28">
        <v>2.229328749</v>
      </c>
      <c r="FV121" s="28">
        <v>0.24064522114611431</v>
      </c>
      <c r="FW121" s="28">
        <v>2.2460287970000001</v>
      </c>
      <c r="FX121" s="28">
        <v>2.2460287970000001</v>
      </c>
      <c r="FY121" s="28">
        <v>2.2460287970000001</v>
      </c>
      <c r="FZ121" s="28">
        <v>0.19104436144907577</v>
      </c>
      <c r="GA121" s="28">
        <v>2.2697302339999998</v>
      </c>
      <c r="GB121" s="28">
        <v>2.2697302339999998</v>
      </c>
      <c r="GC121" s="28">
        <v>2.2697302339999998</v>
      </c>
      <c r="GD121" s="28">
        <v>0.13587589814113787</v>
      </c>
      <c r="GE121" s="28">
        <v>2.293221951</v>
      </c>
      <c r="GF121" s="28">
        <v>2.293221951</v>
      </c>
      <c r="GG121" s="28">
        <v>2.293221951</v>
      </c>
      <c r="GH121" s="28">
        <v>5.1574501290993391E-2</v>
      </c>
      <c r="GI121" s="28">
        <v>2.3173624639999999</v>
      </c>
      <c r="GJ121" s="28">
        <v>2.3173624639999999</v>
      </c>
      <c r="GK121" s="28">
        <v>2.3173624639999999</v>
      </c>
      <c r="GL121" s="28">
        <v>6.4587525120518796E-2</v>
      </c>
      <c r="GM121" s="28">
        <v>2.3441312239999998</v>
      </c>
      <c r="GN121" s="28">
        <v>2.3441312239999998</v>
      </c>
      <c r="GO121" s="28">
        <v>2.3441312239999998</v>
      </c>
      <c r="GP121" s="28">
        <v>-2.9394865343835619E-2</v>
      </c>
      <c r="GQ121" s="28">
        <v>2.3761820280000001</v>
      </c>
      <c r="GR121" s="28">
        <v>2.3761820280000001</v>
      </c>
      <c r="GS121" s="28">
        <v>2.3761820280000001</v>
      </c>
      <c r="GT121" s="28">
        <v>-0.13944698907994812</v>
      </c>
      <c r="GU121" s="28">
        <v>2.4090952159999999</v>
      </c>
      <c r="GV121" s="28">
        <v>2.4090952159999999</v>
      </c>
      <c r="GW121" s="28">
        <v>2.4090952159999999</v>
      </c>
      <c r="GX121" s="28">
        <v>-0.19044441781679478</v>
      </c>
      <c r="GY121" s="28">
        <v>2.442174273</v>
      </c>
      <c r="GZ121" s="28">
        <v>2.442174273</v>
      </c>
      <c r="HA121" s="28">
        <v>2.442174273</v>
      </c>
      <c r="HB121" s="28">
        <v>-0.25503836476555719</v>
      </c>
      <c r="HC121" s="28">
        <v>2.4755343949999999</v>
      </c>
      <c r="HD121" s="28">
        <v>2.4755343949999999</v>
      </c>
      <c r="HE121" s="28">
        <v>2.4755343949999999</v>
      </c>
      <c r="HF121" s="28">
        <v>-0.35826996860631599</v>
      </c>
      <c r="HG121" s="28">
        <v>2.5875775889999999</v>
      </c>
      <c r="HH121" s="28">
        <v>2.5875775889999999</v>
      </c>
      <c r="HI121" s="28">
        <v>2.5875775889999999</v>
      </c>
      <c r="HJ121" s="28">
        <v>-0.66134887930643549</v>
      </c>
      <c r="HK121" s="28">
        <v>2.6627392539999999</v>
      </c>
      <c r="HL121" s="28">
        <v>2.6627392539999999</v>
      </c>
      <c r="HM121" s="28">
        <v>2.6627392539999999</v>
      </c>
      <c r="HN121" s="28">
        <v>-0.79460544633656705</v>
      </c>
      <c r="HO121" s="28">
        <v>2.690342368</v>
      </c>
      <c r="HP121" s="28">
        <v>2.690342368</v>
      </c>
      <c r="HQ121" s="28">
        <v>2.690342368</v>
      </c>
      <c r="HR121" s="28">
        <v>-0.80248757732692333</v>
      </c>
      <c r="HS121" s="28">
        <v>2.6985454070000001</v>
      </c>
      <c r="HT121" s="28">
        <v>2.6985454070000001</v>
      </c>
      <c r="HU121" s="28">
        <v>2.6985454070000001</v>
      </c>
      <c r="HV121" s="28">
        <v>-0.73200333101352566</v>
      </c>
      <c r="HW121" s="29">
        <v>2.2310586649999999</v>
      </c>
      <c r="HX121" s="29">
        <v>2.2310586649999999</v>
      </c>
      <c r="HY121" s="29">
        <v>2.2310586649999999</v>
      </c>
      <c r="HZ121" s="29">
        <v>0.2336984384897498</v>
      </c>
      <c r="IA121" s="29">
        <v>2.2500022450000001</v>
      </c>
      <c r="IB121" s="29">
        <v>2.2500022450000001</v>
      </c>
      <c r="IC121" s="29">
        <v>2.2500022450000001</v>
      </c>
      <c r="ID121" s="29">
        <v>0.17684105669833028</v>
      </c>
      <c r="IE121" s="29">
        <v>2.2715799759999999</v>
      </c>
      <c r="IF121" s="29">
        <v>2.2715799759999999</v>
      </c>
      <c r="IG121" s="29">
        <v>2.2715799759999999</v>
      </c>
      <c r="IH121" s="29">
        <v>0.12293260312202858</v>
      </c>
      <c r="II121" s="29">
        <v>2.292141269</v>
      </c>
      <c r="IJ121" s="29">
        <v>2.292141269</v>
      </c>
      <c r="IK121" s="29">
        <v>2.292141269</v>
      </c>
      <c r="IL121" s="29">
        <v>3.8395171047302501E-2</v>
      </c>
      <c r="IM121" s="29">
        <v>2.3127500059999999</v>
      </c>
      <c r="IN121" s="29">
        <v>2.3127500059999999</v>
      </c>
      <c r="IO121" s="29">
        <v>2.3127500059999999</v>
      </c>
      <c r="IP121" s="29">
        <v>3.8526369016830264E-2</v>
      </c>
      <c r="IQ121" s="29">
        <v>2.3342817629999999</v>
      </c>
      <c r="IR121" s="29">
        <v>2.3342817629999999</v>
      </c>
      <c r="IS121" s="29">
        <v>2.3342817629999999</v>
      </c>
      <c r="IT121" s="29">
        <v>-6.1162138126706012E-2</v>
      </c>
      <c r="IU121" s="29">
        <v>2.3610094460000002</v>
      </c>
      <c r="IV121" s="29">
        <v>2.3610094460000002</v>
      </c>
      <c r="IW121" s="29">
        <v>2.3610094460000002</v>
      </c>
      <c r="IX121" s="29">
        <v>-0.16551988080025293</v>
      </c>
      <c r="IY121" s="29">
        <v>2.3867099839999999</v>
      </c>
      <c r="IZ121" s="29">
        <v>2.3867099839999999</v>
      </c>
      <c r="JA121" s="29">
        <v>2.3867099839999999</v>
      </c>
      <c r="JB121" s="29">
        <v>-0.20738880042658847</v>
      </c>
      <c r="JC121" s="29">
        <v>2.4112713050000001</v>
      </c>
      <c r="JD121" s="29">
        <v>2.4112713050000001</v>
      </c>
      <c r="JE121" s="29">
        <v>2.4112713050000001</v>
      </c>
      <c r="JF121" s="29">
        <v>-0.26165256125583314</v>
      </c>
      <c r="JG121" s="29">
        <v>2.442314643</v>
      </c>
      <c r="JH121" s="29">
        <v>2.442314643</v>
      </c>
      <c r="JI121" s="29">
        <v>2.442314643</v>
      </c>
      <c r="JJ121" s="29">
        <v>-0.36844733911753202</v>
      </c>
      <c r="JK121" s="29">
        <v>2.5600495460000001</v>
      </c>
      <c r="JL121" s="29">
        <v>2.5600495460000001</v>
      </c>
      <c r="JM121" s="29">
        <v>2.5600495460000001</v>
      </c>
      <c r="JN121" s="29">
        <v>-0.69742448716192618</v>
      </c>
      <c r="JO121" s="29">
        <v>2.6127094140000002</v>
      </c>
      <c r="JP121" s="29">
        <v>2.6127094140000002</v>
      </c>
      <c r="JQ121" s="29">
        <v>2.6127094140000002</v>
      </c>
      <c r="JR121" s="29">
        <v>-0.78898545635743789</v>
      </c>
      <c r="JS121" s="29">
        <v>2.6187082940000002</v>
      </c>
      <c r="JT121" s="29">
        <v>2.6187082940000002</v>
      </c>
      <c r="JU121" s="29">
        <v>2.6187082940000002</v>
      </c>
      <c r="JV121" s="29">
        <v>-0.76612429792552161</v>
      </c>
      <c r="JW121" s="29">
        <v>2.5930892669999999</v>
      </c>
      <c r="JX121" s="29">
        <v>2.5930892669999999</v>
      </c>
      <c r="JY121" s="29">
        <v>2.5930892669999999</v>
      </c>
      <c r="JZ121" s="29">
        <v>-0.64888248301676477</v>
      </c>
    </row>
    <row r="122" spans="1:286" ht="15" thickBot="1" x14ac:dyDescent="0.4">
      <c r="A122" s="2"/>
      <c r="B122" s="74" t="s">
        <v>544</v>
      </c>
      <c r="C122" s="74" t="s">
        <v>544</v>
      </c>
      <c r="D122" s="74" t="s">
        <v>860</v>
      </c>
      <c r="E122" s="87">
        <v>301070</v>
      </c>
      <c r="F122" s="84">
        <v>513074</v>
      </c>
      <c r="G122" s="22">
        <v>21.121452382000001</v>
      </c>
      <c r="H122" s="22">
        <v>18.491773509591034</v>
      </c>
      <c r="I122" s="22">
        <v>13.290401717368534</v>
      </c>
      <c r="J122" s="22">
        <v>5.287730952238471</v>
      </c>
      <c r="K122" s="22">
        <v>21.193077024000001</v>
      </c>
      <c r="L122" s="22">
        <v>18.461338457724292</v>
      </c>
      <c r="M122" s="22">
        <v>13.268527446337247</v>
      </c>
      <c r="N122" s="22">
        <v>5.1516965825002803</v>
      </c>
      <c r="O122" s="22">
        <v>21.230289309</v>
      </c>
      <c r="P122" s="22">
        <v>18.368421105110119</v>
      </c>
      <c r="Q122" s="22">
        <v>13.201745915505915</v>
      </c>
      <c r="R122" s="22">
        <v>4.7932628867312239</v>
      </c>
      <c r="S122" s="22">
        <v>21.302076745000001</v>
      </c>
      <c r="T122" s="22">
        <v>18.206404551386868</v>
      </c>
      <c r="U122" s="22">
        <v>13.085301428300358</v>
      </c>
      <c r="V122" s="22">
        <v>4.1921452796164278</v>
      </c>
      <c r="W122" s="22">
        <v>21.396373726</v>
      </c>
      <c r="X122" s="22">
        <v>18.097585455754164</v>
      </c>
      <c r="Y122" s="22">
        <v>13.007091001662305</v>
      </c>
      <c r="Z122" s="22">
        <v>3.9646899153534854</v>
      </c>
      <c r="AA122" s="22">
        <v>21.514822719000001</v>
      </c>
      <c r="AB122" s="22">
        <v>17.843611470683626</v>
      </c>
      <c r="AC122" s="22">
        <v>12.824554897940416</v>
      </c>
      <c r="AD122" s="22">
        <v>3.4801994922643367</v>
      </c>
      <c r="AE122" s="22">
        <v>21.650528895000001</v>
      </c>
      <c r="AF122" s="22">
        <v>17.547848128603402</v>
      </c>
      <c r="AG122" s="22">
        <v>12.61198396051903</v>
      </c>
      <c r="AH122" s="22">
        <v>2.8830743120169</v>
      </c>
      <c r="AI122" s="22">
        <v>21.800037973000002</v>
      </c>
      <c r="AJ122" s="22">
        <v>17.239114922120169</v>
      </c>
      <c r="AK122" s="22">
        <v>12.390091326179483</v>
      </c>
      <c r="AL122" s="22">
        <v>2.2967657627593958</v>
      </c>
      <c r="AM122" s="22">
        <v>21.955660954999999</v>
      </c>
      <c r="AN122" s="22">
        <v>16.951030950175127</v>
      </c>
      <c r="AO122" s="22">
        <v>12.183039703278146</v>
      </c>
      <c r="AP122" s="22">
        <v>1.7980229630381732</v>
      </c>
      <c r="AQ122" s="22">
        <v>22.145332959000001</v>
      </c>
      <c r="AR122" s="22">
        <v>16.572495833143993</v>
      </c>
      <c r="AS122" s="22">
        <v>11.910979061454608</v>
      </c>
      <c r="AT122" s="22">
        <v>1.010778420029407</v>
      </c>
      <c r="AU122" s="22">
        <v>22.964883407999999</v>
      </c>
      <c r="AV122" s="22">
        <v>15.674966086348718</v>
      </c>
      <c r="AW122" s="22">
        <v>11.265906760411641</v>
      </c>
      <c r="AX122" s="22">
        <v>-1.7524851528513707</v>
      </c>
      <c r="AY122" s="22">
        <v>23.614393826000001</v>
      </c>
      <c r="AZ122" s="22">
        <v>15.177578931266593</v>
      </c>
      <c r="BA122" s="22">
        <v>10.908424818689182</v>
      </c>
      <c r="BB122" s="22">
        <v>-3.0311448666605294</v>
      </c>
      <c r="BC122" s="22">
        <v>23.975791229000002</v>
      </c>
      <c r="BD122" s="22">
        <v>16.194196073341178</v>
      </c>
      <c r="BE122" s="22">
        <v>11.639087575505153</v>
      </c>
      <c r="BF122" s="22">
        <v>-3.1004971210348522</v>
      </c>
      <c r="BG122" s="22">
        <v>24.114033374999998</v>
      </c>
      <c r="BH122" s="22">
        <v>15.797072778642647</v>
      </c>
      <c r="BI122" s="22">
        <v>11.353667244397869</v>
      </c>
      <c r="BJ122" s="22">
        <v>-2.3104065914575713</v>
      </c>
      <c r="BK122" s="25">
        <v>21.077455919999998</v>
      </c>
      <c r="BL122" s="25">
        <v>18.511128031115632</v>
      </c>
      <c r="BM122" s="25">
        <v>13.304312193071469</v>
      </c>
      <c r="BN122" s="25">
        <v>5.3951411800426694</v>
      </c>
      <c r="BO122" s="25">
        <v>21.115619445</v>
      </c>
      <c r="BP122" s="25">
        <v>18.516483785127967</v>
      </c>
      <c r="BQ122" s="25">
        <v>13.308161478932904</v>
      </c>
      <c r="BR122" s="25">
        <v>5.4106830006021838</v>
      </c>
      <c r="BS122" s="25">
        <v>21.191080714999998</v>
      </c>
      <c r="BT122" s="25">
        <v>18.428826708602688</v>
      </c>
      <c r="BU122" s="25">
        <v>13.245160612099509</v>
      </c>
      <c r="BV122" s="25">
        <v>4.9593619704757135</v>
      </c>
      <c r="BW122" s="25">
        <v>21.270416851</v>
      </c>
      <c r="BX122" s="25">
        <v>18.324499047215859</v>
      </c>
      <c r="BY122" s="25">
        <v>13.170178267688607</v>
      </c>
      <c r="BZ122" s="25">
        <v>4.4991162927377761</v>
      </c>
      <c r="CA122" s="25">
        <v>21.364967421999999</v>
      </c>
      <c r="CB122" s="25">
        <v>18.293006606930014</v>
      </c>
      <c r="CC122" s="25">
        <v>13.147544030780933</v>
      </c>
      <c r="CD122" s="25">
        <v>4.4798930738454263</v>
      </c>
      <c r="CE122" s="25">
        <v>21.475486920999998</v>
      </c>
      <c r="CF122" s="25">
        <v>18.204894510397391</v>
      </c>
      <c r="CG122" s="25">
        <v>13.084216132109088</v>
      </c>
      <c r="CH122" s="25">
        <v>4.1463326374349698</v>
      </c>
      <c r="CI122" s="25">
        <v>21.601768957000001</v>
      </c>
      <c r="CJ122" s="25">
        <v>18.093665712232571</v>
      </c>
      <c r="CK122" s="25">
        <v>13.004273804815069</v>
      </c>
      <c r="CL122" s="25">
        <v>3.6940751918220087</v>
      </c>
      <c r="CM122" s="25">
        <v>21.740959871000001</v>
      </c>
      <c r="CN122" s="25">
        <v>17.987912321489404</v>
      </c>
      <c r="CO122" s="25">
        <v>12.928266760643695</v>
      </c>
      <c r="CP122" s="25">
        <v>3.2700857582610396</v>
      </c>
      <c r="CQ122" s="25">
        <v>21.891185503999999</v>
      </c>
      <c r="CR122" s="25">
        <v>17.888256198844612</v>
      </c>
      <c r="CS122" s="25">
        <v>12.856641943107526</v>
      </c>
      <c r="CT122" s="25">
        <v>2.8553247645056405</v>
      </c>
      <c r="CU122" s="25">
        <v>22.052175527999999</v>
      </c>
      <c r="CV122" s="25">
        <v>17.779174421010719</v>
      </c>
      <c r="CW122" s="25">
        <v>12.778242721599364</v>
      </c>
      <c r="CX122" s="25">
        <v>2.3585973151375708</v>
      </c>
      <c r="CY122" s="25">
        <v>22.439335592999999</v>
      </c>
      <c r="CZ122" s="25">
        <v>17.481732897989883</v>
      </c>
      <c r="DA122" s="25">
        <v>12.564465642493214</v>
      </c>
      <c r="DB122" s="25">
        <v>1.0779507636358758</v>
      </c>
      <c r="DC122" s="25">
        <v>22.772188035999999</v>
      </c>
      <c r="DD122" s="25">
        <v>17.165028861324934</v>
      </c>
      <c r="DE122" s="25">
        <v>12.336844215559434</v>
      </c>
      <c r="DF122" s="25">
        <v>0.18012574516148305</v>
      </c>
      <c r="DG122" s="25">
        <v>22.929644150000001</v>
      </c>
      <c r="DH122" s="25">
        <v>17.525945675369822</v>
      </c>
      <c r="DI122" s="25">
        <v>12.59624223612904</v>
      </c>
      <c r="DJ122" s="25">
        <v>-0.2620430774787863</v>
      </c>
      <c r="DK122" s="25">
        <v>22.973360275000001</v>
      </c>
      <c r="DL122" s="25">
        <v>17.958836543020336</v>
      </c>
      <c r="DM122" s="25">
        <v>12.907369426166897</v>
      </c>
      <c r="DN122" s="25">
        <v>-0.3348616831264053</v>
      </c>
      <c r="DO122" s="27">
        <v>21.123512487999999</v>
      </c>
      <c r="DP122" s="27">
        <v>18.511993340421213</v>
      </c>
      <c r="DQ122" s="27">
        <v>13.304934107907004</v>
      </c>
      <c r="DR122" s="27">
        <v>5.2947306248648633</v>
      </c>
      <c r="DS122" s="27">
        <v>21.195794857999999</v>
      </c>
      <c r="DT122" s="27">
        <v>18.511093093911256</v>
      </c>
      <c r="DU122" s="27">
        <v>13.304287083014785</v>
      </c>
      <c r="DV122" s="27">
        <v>5.1724788425754618</v>
      </c>
      <c r="DW122" s="27">
        <v>21.233409368</v>
      </c>
      <c r="DX122" s="27">
        <v>18.403252328463271</v>
      </c>
      <c r="DY122" s="27">
        <v>13.226779801543438</v>
      </c>
      <c r="DZ122" s="27">
        <v>4.8526277292134594</v>
      </c>
      <c r="EA122" s="27">
        <v>21.305340018999999</v>
      </c>
      <c r="EB122" s="27">
        <v>18.267901782959964</v>
      </c>
      <c r="EC122" s="27">
        <v>13.129500699489169</v>
      </c>
      <c r="ED122" s="27">
        <v>4.2893892851807003</v>
      </c>
      <c r="EE122" s="27">
        <v>21.39915281</v>
      </c>
      <c r="EF122" s="27">
        <v>18.202006772969575</v>
      </c>
      <c r="EG122" s="27">
        <v>13.082140658361256</v>
      </c>
      <c r="EH122" s="27">
        <v>4.0782709310373519</v>
      </c>
      <c r="EI122" s="27">
        <v>21.515704534000001</v>
      </c>
      <c r="EJ122" s="27">
        <v>17.828426387449095</v>
      </c>
      <c r="EK122" s="27">
        <v>12.813641079631212</v>
      </c>
      <c r="EL122" s="27">
        <v>3.6264399867054831</v>
      </c>
      <c r="EM122" s="27">
        <v>21.648588295</v>
      </c>
      <c r="EN122" s="27">
        <v>17.396554197481148</v>
      </c>
      <c r="EO122" s="27">
        <v>12.503246033301194</v>
      </c>
      <c r="EP122" s="27">
        <v>3.0635404964417461</v>
      </c>
      <c r="EQ122" s="27">
        <v>21.794536127000001</v>
      </c>
      <c r="ER122" s="27">
        <v>16.933962359751934</v>
      </c>
      <c r="ES122" s="27">
        <v>12.170772171266909</v>
      </c>
      <c r="ET122" s="27">
        <v>2.5104001087940375</v>
      </c>
      <c r="EU122" s="27">
        <v>21.944295594</v>
      </c>
      <c r="EV122" s="27">
        <v>16.200347432732553</v>
      </c>
      <c r="EW122" s="27">
        <v>11.643508678617675</v>
      </c>
      <c r="EX122" s="27">
        <v>2.0479314302186449</v>
      </c>
      <c r="EY122" s="27">
        <v>22.121580264999999</v>
      </c>
      <c r="EZ122" s="27">
        <v>16.357764132859263</v>
      </c>
      <c r="FA122" s="27">
        <v>11.756647160474019</v>
      </c>
      <c r="FB122" s="27">
        <v>1.3347488028318075</v>
      </c>
      <c r="FC122" s="27">
        <v>22.885702307999999</v>
      </c>
      <c r="FD122" s="27">
        <v>15.844060546648747</v>
      </c>
      <c r="FE122" s="27">
        <v>11.38743827843523</v>
      </c>
      <c r="FF122" s="27">
        <v>-1.1434635831897992</v>
      </c>
      <c r="FG122" s="27">
        <v>23.43884259</v>
      </c>
      <c r="FH122" s="27">
        <v>15.704967403295027</v>
      </c>
      <c r="FI122" s="27">
        <v>11.287469297615536</v>
      </c>
      <c r="FJ122" s="27">
        <v>-2.1985631152073957</v>
      </c>
      <c r="FK122" s="27">
        <v>23.700630824000001</v>
      </c>
      <c r="FL122" s="27">
        <v>16.503644527990318</v>
      </c>
      <c r="FM122" s="27">
        <v>11.861494272784507</v>
      </c>
      <c r="FN122" s="27">
        <v>-2.1574731558232969</v>
      </c>
      <c r="FO122" s="27">
        <v>23.786322472000002</v>
      </c>
      <c r="FP122" s="27">
        <v>16.433764157045722</v>
      </c>
      <c r="FQ122" s="27">
        <v>11.811269874268557</v>
      </c>
      <c r="FR122" s="27">
        <v>-1.3483569656928545</v>
      </c>
      <c r="FS122" s="28">
        <v>21.120244753999998</v>
      </c>
      <c r="FT122" s="28">
        <v>18.489962940056103</v>
      </c>
      <c r="FU122" s="28">
        <v>13.289100425394347</v>
      </c>
      <c r="FV122" s="28">
        <v>5.2924211021775314</v>
      </c>
      <c r="FW122" s="28">
        <v>21.200011684</v>
      </c>
      <c r="FX122" s="28">
        <v>18.442945290331775</v>
      </c>
      <c r="FY122" s="28">
        <v>13.255307914777736</v>
      </c>
      <c r="FZ122" s="28">
        <v>5.1212930503774405</v>
      </c>
      <c r="GA122" s="28">
        <v>21.257820821999999</v>
      </c>
      <c r="GB122" s="28">
        <v>18.306910493491003</v>
      </c>
      <c r="GC122" s="28">
        <v>13.157537027814582</v>
      </c>
      <c r="GD122" s="28">
        <v>4.7122374088343726</v>
      </c>
      <c r="GE122" s="28">
        <v>21.356919619999999</v>
      </c>
      <c r="GF122" s="28">
        <v>18.122992268550345</v>
      </c>
      <c r="GG122" s="28">
        <v>13.025351378269454</v>
      </c>
      <c r="GH122" s="28">
        <v>4.1005839604674907</v>
      </c>
      <c r="GI122" s="28">
        <v>21.499375164</v>
      </c>
      <c r="GJ122" s="28">
        <v>17.996067477568275</v>
      </c>
      <c r="GK122" s="28">
        <v>12.934128031889518</v>
      </c>
      <c r="GL122" s="28">
        <v>3.8625986182184473</v>
      </c>
      <c r="GM122" s="28">
        <v>21.692105112</v>
      </c>
      <c r="GN122" s="28">
        <v>17.702299628559516</v>
      </c>
      <c r="GO122" s="28">
        <v>12.722991294629098</v>
      </c>
      <c r="GP122" s="28">
        <v>3.3108245334463167</v>
      </c>
      <c r="GQ122" s="28">
        <v>21.932779756999999</v>
      </c>
      <c r="GR122" s="28">
        <v>17.350042146069327</v>
      </c>
      <c r="GS122" s="28">
        <v>12.469816906146821</v>
      </c>
      <c r="GT122" s="28">
        <v>2.5877667121022085</v>
      </c>
      <c r="GU122" s="28">
        <v>22.213640253000001</v>
      </c>
      <c r="GV122" s="28">
        <v>16.970560556755768</v>
      </c>
      <c r="GW122" s="28">
        <v>12.197076016058221</v>
      </c>
      <c r="GX122" s="28">
        <v>1.8496590189788211</v>
      </c>
      <c r="GY122" s="28">
        <v>22.500797210999998</v>
      </c>
      <c r="GZ122" s="28">
        <v>16.619469773668783</v>
      </c>
      <c r="HA122" s="28">
        <v>11.944740157408893</v>
      </c>
      <c r="HB122" s="28">
        <v>1.2908139559105578</v>
      </c>
      <c r="HC122" s="28">
        <v>22.820545592000002</v>
      </c>
      <c r="HD122" s="28">
        <v>16.182436617540919</v>
      </c>
      <c r="HE122" s="28">
        <v>11.630635823082272</v>
      </c>
      <c r="HF122" s="28">
        <v>0.62296402181837962</v>
      </c>
      <c r="HG122" s="28">
        <v>24.047225891</v>
      </c>
      <c r="HH122" s="28">
        <v>14.947271796625813</v>
      </c>
      <c r="HI122" s="28">
        <v>10.742898546362492</v>
      </c>
      <c r="HJ122" s="28">
        <v>-2.2786796556181663</v>
      </c>
      <c r="HK122" s="28">
        <v>25.351559313999999</v>
      </c>
      <c r="HL122" s="28">
        <v>13.873108131106095</v>
      </c>
      <c r="HM122" s="28">
        <v>9.9708759700772234</v>
      </c>
      <c r="HN122" s="28">
        <v>-7.5523509477323216</v>
      </c>
      <c r="HO122" s="28">
        <v>26.133564481000001</v>
      </c>
      <c r="HP122" s="28">
        <v>14.009121073347091</v>
      </c>
      <c r="HQ122" s="28">
        <v>10.068631149709208</v>
      </c>
      <c r="HR122" s="28">
        <v>-10.86567694841834</v>
      </c>
      <c r="HS122" s="28">
        <v>26.416426655999999</v>
      </c>
      <c r="HT122" s="28">
        <v>13.164938404594652</v>
      </c>
      <c r="HU122" s="28">
        <v>9.4619004440394168</v>
      </c>
      <c r="HV122" s="28">
        <v>-13.377737687865817</v>
      </c>
      <c r="HW122" s="29">
        <v>21.109468960000001</v>
      </c>
      <c r="HX122" s="29">
        <v>18.494735603163772</v>
      </c>
      <c r="HY122" s="29">
        <v>13.292530632341762</v>
      </c>
      <c r="HZ122" s="29">
        <v>5.3128375529100236</v>
      </c>
      <c r="IA122" s="29">
        <v>21.189233873999999</v>
      </c>
      <c r="IB122" s="29">
        <v>18.436580037592428</v>
      </c>
      <c r="IC122" s="29">
        <v>13.250733082304549</v>
      </c>
      <c r="ID122" s="29">
        <v>5.0981072843650281</v>
      </c>
      <c r="IE122" s="29">
        <v>21.247555281</v>
      </c>
      <c r="IF122" s="29">
        <v>18.291319730629837</v>
      </c>
      <c r="IG122" s="29">
        <v>13.146331639570038</v>
      </c>
      <c r="IH122" s="29">
        <v>4.6973263960258631</v>
      </c>
      <c r="II122" s="29">
        <v>21.342899355</v>
      </c>
      <c r="IJ122" s="29">
        <v>18.083801884286338</v>
      </c>
      <c r="IK122" s="29">
        <v>12.99718447745507</v>
      </c>
      <c r="IL122" s="29">
        <v>4.1023842477015346</v>
      </c>
      <c r="IM122" s="29">
        <v>21.477881772</v>
      </c>
      <c r="IN122" s="29">
        <v>17.931304283368767</v>
      </c>
      <c r="IO122" s="29">
        <v>12.887581449055535</v>
      </c>
      <c r="IP122" s="29">
        <v>3.8485396135532977</v>
      </c>
      <c r="IQ122" s="29">
        <v>21.653486190999999</v>
      </c>
      <c r="IR122" s="29">
        <v>17.610541699418917</v>
      </c>
      <c r="IS122" s="29">
        <v>12.657043064276836</v>
      </c>
      <c r="IT122" s="29">
        <v>3.3672692228262679</v>
      </c>
      <c r="IU122" s="29">
        <v>21.873920757</v>
      </c>
      <c r="IV122" s="29">
        <v>17.257089410253137</v>
      </c>
      <c r="IW122" s="29">
        <v>12.403009944711519</v>
      </c>
      <c r="IX122" s="29">
        <v>2.7541396640982949</v>
      </c>
      <c r="IY122" s="29">
        <v>22.121069421000001</v>
      </c>
      <c r="IZ122" s="29">
        <v>16.908465345997623</v>
      </c>
      <c r="JA122" s="29">
        <v>12.152446965455132</v>
      </c>
      <c r="JB122" s="29">
        <v>2.1748537117167999</v>
      </c>
      <c r="JC122" s="29">
        <v>22.384206157000001</v>
      </c>
      <c r="JD122" s="29">
        <v>16.539479352733352</v>
      </c>
      <c r="JE122" s="29">
        <v>11.887249466901469</v>
      </c>
      <c r="JF122" s="29">
        <v>1.7307955231374592</v>
      </c>
      <c r="JG122" s="29">
        <v>22.781036861</v>
      </c>
      <c r="JH122" s="29">
        <v>15.962788906939998</v>
      </c>
      <c r="JI122" s="29">
        <v>11.472770688693055</v>
      </c>
      <c r="JJ122" s="29">
        <v>0.38472458412761057</v>
      </c>
      <c r="JK122" s="29">
        <v>24.156026333</v>
      </c>
      <c r="JL122" s="29">
        <v>15.806681905297356</v>
      </c>
      <c r="JM122" s="29">
        <v>11.360573512924677</v>
      </c>
      <c r="JN122" s="29">
        <v>-5.6519847475259759</v>
      </c>
      <c r="JO122" s="29">
        <v>25.053596196000001</v>
      </c>
      <c r="JP122" s="29">
        <v>14.529001120460158</v>
      </c>
      <c r="JQ122" s="29">
        <v>10.442279175810842</v>
      </c>
      <c r="JR122" s="29">
        <v>-9.8031654712118943</v>
      </c>
      <c r="JS122" s="29">
        <v>25.509165962000001</v>
      </c>
      <c r="JT122" s="29">
        <v>13.974706779212266</v>
      </c>
      <c r="JU122" s="29">
        <v>10.043896918910077</v>
      </c>
      <c r="JV122" s="29">
        <v>-11.815725502468354</v>
      </c>
      <c r="JW122" s="29">
        <v>25.556320677999999</v>
      </c>
      <c r="JX122" s="29">
        <v>13.762059784470008</v>
      </c>
      <c r="JY122" s="29">
        <v>9.8910633368499283</v>
      </c>
      <c r="JZ122" s="29">
        <v>-10.747753559300278</v>
      </c>
    </row>
    <row r="123" spans="1:286" ht="15" thickBot="1" x14ac:dyDescent="0.4">
      <c r="A123" s="2"/>
      <c r="B123" s="74" t="s">
        <v>599</v>
      </c>
      <c r="C123" s="74" t="s">
        <v>459</v>
      </c>
      <c r="D123" s="74" t="s">
        <v>860</v>
      </c>
      <c r="E123" s="87">
        <v>315767</v>
      </c>
      <c r="F123" s="84">
        <v>529389</v>
      </c>
      <c r="G123" s="22">
        <v>29.675211105052629</v>
      </c>
      <c r="H123" s="22">
        <v>18.750257753445268</v>
      </c>
      <c r="I123" s="22">
        <v>13.476179432883555</v>
      </c>
      <c r="J123" s="22">
        <v>15.462117722858771</v>
      </c>
      <c r="K123" s="22">
        <v>29.762025690052631</v>
      </c>
      <c r="L123" s="22">
        <v>18.639568433674555</v>
      </c>
      <c r="M123" s="22">
        <v>13.396624839333507</v>
      </c>
      <c r="N123" s="22">
        <v>15.075707166487549</v>
      </c>
      <c r="O123" s="22">
        <v>29.79372441305263</v>
      </c>
      <c r="P123" s="22">
        <v>18.542954566809687</v>
      </c>
      <c r="Q123" s="22">
        <v>13.327186550927234</v>
      </c>
      <c r="R123" s="22">
        <v>14.911307595331529</v>
      </c>
      <c r="S123" s="22">
        <v>29.854724881052629</v>
      </c>
      <c r="T123" s="22">
        <v>18.395741662942843</v>
      </c>
      <c r="U123" s="22">
        <v>13.221381738351743</v>
      </c>
      <c r="V123" s="22">
        <v>14.544427706604772</v>
      </c>
      <c r="W123" s="22">
        <v>29.938328469052628</v>
      </c>
      <c r="X123" s="22">
        <v>18.293198166896971</v>
      </c>
      <c r="Y123" s="22">
        <v>13.147681708700928</v>
      </c>
      <c r="Z123" s="22">
        <v>14.434258042951464</v>
      </c>
      <c r="AA123" s="22">
        <v>30.04333656005263</v>
      </c>
      <c r="AB123" s="22">
        <v>18.119474690187875</v>
      </c>
      <c r="AC123" s="22">
        <v>13.022823225440559</v>
      </c>
      <c r="AD123" s="22">
        <v>13.999392132203814</v>
      </c>
      <c r="AE123" s="22">
        <v>30.164377287052631</v>
      </c>
      <c r="AF123" s="22">
        <v>17.955055740492675</v>
      </c>
      <c r="AG123" s="22">
        <v>12.904652088947694</v>
      </c>
      <c r="AH123" s="22">
        <v>13.518188118076141</v>
      </c>
      <c r="AI123" s="22">
        <v>30.296884454052631</v>
      </c>
      <c r="AJ123" s="22">
        <v>17.823368413678065</v>
      </c>
      <c r="AK123" s="22">
        <v>12.810005814292383</v>
      </c>
      <c r="AL123" s="22">
        <v>13.211908743497572</v>
      </c>
      <c r="AM123" s="22">
        <v>30.435483386052631</v>
      </c>
      <c r="AN123" s="22">
        <v>17.682968126739631</v>
      </c>
      <c r="AO123" s="22">
        <v>12.709097363641192</v>
      </c>
      <c r="AP123" s="22">
        <v>12.877722687422922</v>
      </c>
      <c r="AQ123" s="22">
        <v>30.594774832052629</v>
      </c>
      <c r="AR123" s="22">
        <v>17.509283040802163</v>
      </c>
      <c r="AS123" s="22">
        <v>12.584266472584291</v>
      </c>
      <c r="AT123" s="22">
        <v>12.367830968496376</v>
      </c>
      <c r="AU123" s="22">
        <v>31.27857709905263</v>
      </c>
      <c r="AV123" s="22">
        <v>16.834134205826686</v>
      </c>
      <c r="AW123" s="22">
        <v>12.099023711462246</v>
      </c>
      <c r="AX123" s="22">
        <v>10.569438955197445</v>
      </c>
      <c r="AY123" s="22">
        <v>31.84661552005263</v>
      </c>
      <c r="AZ123" s="22">
        <v>16.457690004585995</v>
      </c>
      <c r="BA123" s="22">
        <v>11.828465851986637</v>
      </c>
      <c r="BB123" s="22">
        <v>9.6201982828736732</v>
      </c>
      <c r="BC123" s="22">
        <v>32.208652132052627</v>
      </c>
      <c r="BD123" s="22">
        <v>17.143696447791111</v>
      </c>
      <c r="BE123" s="22">
        <v>12.321512189925523</v>
      </c>
      <c r="BF123" s="22">
        <v>9.3608848572057539</v>
      </c>
      <c r="BG123" s="22">
        <v>32.480785809052634</v>
      </c>
      <c r="BH123" s="22">
        <v>16.919998656636501</v>
      </c>
      <c r="BI123" s="22">
        <v>12.160736182897818</v>
      </c>
      <c r="BJ123" s="22">
        <v>9.6477976948938604</v>
      </c>
      <c r="BK123" s="25">
        <v>29.641111343052629</v>
      </c>
      <c r="BL123" s="25">
        <v>18.784264994088147</v>
      </c>
      <c r="BM123" s="25">
        <v>13.500621106323296</v>
      </c>
      <c r="BN123" s="25">
        <v>15.593665498721048</v>
      </c>
      <c r="BO123" s="25">
        <v>29.693724170052629</v>
      </c>
      <c r="BP123" s="25">
        <v>18.723319004279109</v>
      </c>
      <c r="BQ123" s="25">
        <v>13.456818023444056</v>
      </c>
      <c r="BR123" s="25">
        <v>15.36785901592666</v>
      </c>
      <c r="BS123" s="25">
        <v>29.77285792205263</v>
      </c>
      <c r="BT123" s="25">
        <v>18.638053393970161</v>
      </c>
      <c r="BU123" s="25">
        <v>13.3955359504674</v>
      </c>
      <c r="BV123" s="25">
        <v>15.107894432881059</v>
      </c>
      <c r="BW123" s="25">
        <v>29.864685549052631</v>
      </c>
      <c r="BX123" s="25">
        <v>18.528232717750512</v>
      </c>
      <c r="BY123" s="25">
        <v>13.316605668140767</v>
      </c>
      <c r="BZ123" s="25">
        <v>14.769917281762963</v>
      </c>
      <c r="CA123" s="25">
        <v>29.970206278052629</v>
      </c>
      <c r="CB123" s="25">
        <v>18.463591781713301</v>
      </c>
      <c r="CC123" s="25">
        <v>13.270146954655244</v>
      </c>
      <c r="CD123" s="25">
        <v>14.687182632526152</v>
      </c>
      <c r="CE123" s="25">
        <v>30.088656663052632</v>
      </c>
      <c r="CF123" s="25">
        <v>18.322424212841685</v>
      </c>
      <c r="CG123" s="25">
        <v>13.168687043371182</v>
      </c>
      <c r="CH123" s="25">
        <v>14.285735618195158</v>
      </c>
      <c r="CI123" s="25">
        <v>30.222752311052631</v>
      </c>
      <c r="CJ123" s="25">
        <v>18.208020084719465</v>
      </c>
      <c r="CK123" s="25">
        <v>13.086462543915736</v>
      </c>
      <c r="CL123" s="25">
        <v>13.832512255965677</v>
      </c>
      <c r="CM123" s="25">
        <v>30.369291486052632</v>
      </c>
      <c r="CN123" s="25">
        <v>18.119566509176465</v>
      </c>
      <c r="CO123" s="25">
        <v>13.022889217555539</v>
      </c>
      <c r="CP123" s="25">
        <v>13.542533737151677</v>
      </c>
      <c r="CQ123" s="25">
        <v>30.527713356052629</v>
      </c>
      <c r="CR123" s="25">
        <v>18.014446148274974</v>
      </c>
      <c r="CS123" s="25">
        <v>12.947337144395496</v>
      </c>
      <c r="CT123" s="25">
        <v>13.198796329761784</v>
      </c>
      <c r="CU123" s="25">
        <v>30.697807402052632</v>
      </c>
      <c r="CV123" s="25">
        <v>17.895530748595107</v>
      </c>
      <c r="CW123" s="25">
        <v>12.861870305246338</v>
      </c>
      <c r="CX123" s="25">
        <v>12.771846019373646</v>
      </c>
      <c r="CY123" s="25">
        <v>30.99111306505263</v>
      </c>
      <c r="CZ123" s="25">
        <v>17.597814323064849</v>
      </c>
      <c r="DA123" s="25">
        <v>12.647895648293941</v>
      </c>
      <c r="DB123" s="25">
        <v>11.835344517452171</v>
      </c>
      <c r="DC123" s="25">
        <v>31.265958046052631</v>
      </c>
      <c r="DD123" s="25">
        <v>17.304999286670746</v>
      </c>
      <c r="DE123" s="25">
        <v>12.437443716220198</v>
      </c>
      <c r="DF123" s="25">
        <v>11.04287113761538</v>
      </c>
      <c r="DG123" s="25">
        <v>31.503599363052629</v>
      </c>
      <c r="DH123" s="25">
        <v>17.589578889425148</v>
      </c>
      <c r="DI123" s="25">
        <v>12.641976679984516</v>
      </c>
      <c r="DJ123" s="25">
        <v>10.444044992434499</v>
      </c>
      <c r="DK123" s="25">
        <v>31.68347262805263</v>
      </c>
      <c r="DL123" s="25">
        <v>17.921065404901203</v>
      </c>
      <c r="DM123" s="25">
        <v>12.880222565501253</v>
      </c>
      <c r="DN123" s="25">
        <v>10.160897428382768</v>
      </c>
      <c r="DO123" s="27">
        <v>29.675290240052629</v>
      </c>
      <c r="DP123" s="27">
        <v>18.783078356114988</v>
      </c>
      <c r="DQ123" s="27">
        <v>13.499768246247534</v>
      </c>
      <c r="DR123" s="27">
        <v>15.471594132619934</v>
      </c>
      <c r="DS123" s="27">
        <v>29.762316585052631</v>
      </c>
      <c r="DT123" s="27">
        <v>18.717076563291645</v>
      </c>
      <c r="DU123" s="27">
        <v>13.452331458195063</v>
      </c>
      <c r="DV123" s="27">
        <v>15.097024827557913</v>
      </c>
      <c r="DW123" s="27">
        <v>29.794304068052629</v>
      </c>
      <c r="DX123" s="27">
        <v>18.611227550268513</v>
      </c>
      <c r="DY123" s="27">
        <v>13.376255688408312</v>
      </c>
      <c r="DZ123" s="27">
        <v>14.956219934300313</v>
      </c>
      <c r="EA123" s="27">
        <v>29.855684274052631</v>
      </c>
      <c r="EB123" s="27">
        <v>18.471274115884697</v>
      </c>
      <c r="EC123" s="27">
        <v>13.275668399486481</v>
      </c>
      <c r="ED123" s="27">
        <v>14.615426142220597</v>
      </c>
      <c r="EE123" s="27">
        <v>29.939434679052631</v>
      </c>
      <c r="EF123" s="27">
        <v>18.376190487216306</v>
      </c>
      <c r="EG123" s="27">
        <v>13.207329923401828</v>
      </c>
      <c r="EH123" s="27">
        <v>14.525960209719944</v>
      </c>
      <c r="EI123" s="27">
        <v>30.044327791052631</v>
      </c>
      <c r="EJ123" s="27">
        <v>18.207215378004914</v>
      </c>
      <c r="EK123" s="27">
        <v>13.085884185355619</v>
      </c>
      <c r="EL123" s="27">
        <v>14.118458010496139</v>
      </c>
      <c r="EM123" s="27">
        <v>30.16526743205263</v>
      </c>
      <c r="EN123" s="27">
        <v>18.041000800052302</v>
      </c>
      <c r="EO123" s="27">
        <v>12.966422495478911</v>
      </c>
      <c r="EP123" s="27">
        <v>13.665564009510927</v>
      </c>
      <c r="EQ123" s="27">
        <v>30.297792476052631</v>
      </c>
      <c r="ER123" s="27">
        <v>17.904225586277118</v>
      </c>
      <c r="ES123" s="27">
        <v>12.868119456286465</v>
      </c>
      <c r="ET123" s="27">
        <v>13.383031432043026</v>
      </c>
      <c r="EU123" s="27">
        <v>30.435024226052629</v>
      </c>
      <c r="EV123" s="27">
        <v>17.744585748090874</v>
      </c>
      <c r="EW123" s="27">
        <v>12.753383161333986</v>
      </c>
      <c r="EX123" s="27">
        <v>13.07827276138557</v>
      </c>
      <c r="EY123" s="27">
        <v>30.587508636052629</v>
      </c>
      <c r="EZ123" s="27">
        <v>17.550272537207281</v>
      </c>
      <c r="FA123" s="27">
        <v>12.613726430718328</v>
      </c>
      <c r="FB123" s="27">
        <v>12.624782169654456</v>
      </c>
      <c r="FC123" s="27">
        <v>31.207260345052632</v>
      </c>
      <c r="FD123" s="27">
        <v>17.079988706984828</v>
      </c>
      <c r="FE123" s="27">
        <v>12.27572418222673</v>
      </c>
      <c r="FF123" s="27">
        <v>11.044568939522183</v>
      </c>
      <c r="FG123" s="27">
        <v>31.651469738052629</v>
      </c>
      <c r="FH123" s="27">
        <v>16.70457364465409</v>
      </c>
      <c r="FI123" s="27">
        <v>12.005905985149061</v>
      </c>
      <c r="FJ123" s="27">
        <v>10.274351964320829</v>
      </c>
      <c r="FK123" s="27">
        <v>31.94627625205263</v>
      </c>
      <c r="FL123" s="27">
        <v>17.115184621091061</v>
      </c>
      <c r="FM123" s="27">
        <v>12.301020178689113</v>
      </c>
      <c r="FN123" s="27">
        <v>10.038148077930934</v>
      </c>
      <c r="FO123" s="27">
        <v>32.129436205052627</v>
      </c>
      <c r="FP123" s="27">
        <v>16.635866324930806</v>
      </c>
      <c r="FQ123" s="27">
        <v>11.956524681642801</v>
      </c>
      <c r="FR123" s="27">
        <v>10.347837076183225</v>
      </c>
      <c r="FS123" s="28">
        <v>29.67062666605263</v>
      </c>
      <c r="FT123" s="28">
        <v>18.749591150047049</v>
      </c>
      <c r="FU123" s="28">
        <v>13.475700331896086</v>
      </c>
      <c r="FV123" s="28">
        <v>15.470722096006055</v>
      </c>
      <c r="FW123" s="28">
        <v>29.75610798605263</v>
      </c>
      <c r="FX123" s="28">
        <v>18.630429684992684</v>
      </c>
      <c r="FY123" s="28">
        <v>13.390056640717342</v>
      </c>
      <c r="FZ123" s="28">
        <v>15.070908498546007</v>
      </c>
      <c r="GA123" s="28">
        <v>29.796112310052631</v>
      </c>
      <c r="GB123" s="28">
        <v>18.513124937256933</v>
      </c>
      <c r="GC123" s="28">
        <v>13.305747408833547</v>
      </c>
      <c r="GD123" s="28">
        <v>14.887169543045946</v>
      </c>
      <c r="GE123" s="28">
        <v>29.874982256052629</v>
      </c>
      <c r="GF123" s="28">
        <v>18.346971422698296</v>
      </c>
      <c r="GG123" s="28">
        <v>13.186329606420406</v>
      </c>
      <c r="GH123" s="28">
        <v>14.512158304620627</v>
      </c>
      <c r="GI123" s="28">
        <v>29.99025593405263</v>
      </c>
      <c r="GJ123" s="28">
        <v>18.221665689148843</v>
      </c>
      <c r="GK123" s="28">
        <v>13.096269908495922</v>
      </c>
      <c r="GL123" s="28">
        <v>14.381363851498129</v>
      </c>
      <c r="GM123" s="28">
        <v>30.146185516052629</v>
      </c>
      <c r="GN123" s="28">
        <v>18.017329062138831</v>
      </c>
      <c r="GO123" s="28">
        <v>12.949409151352935</v>
      </c>
      <c r="GP123" s="28">
        <v>13.902406672030914</v>
      </c>
      <c r="GQ123" s="28">
        <v>30.342083780052629</v>
      </c>
      <c r="GR123" s="28">
        <v>17.811739499945801</v>
      </c>
      <c r="GS123" s="28">
        <v>12.801647885024092</v>
      </c>
      <c r="GT123" s="28">
        <v>13.341764585272776</v>
      </c>
      <c r="GU123" s="28">
        <v>30.570440525052632</v>
      </c>
      <c r="GV123" s="28">
        <v>17.634841804437333</v>
      </c>
      <c r="GW123" s="28">
        <v>12.674508028213449</v>
      </c>
      <c r="GX123" s="28">
        <v>12.945817201800578</v>
      </c>
      <c r="GY123" s="28">
        <v>30.823315343052631</v>
      </c>
      <c r="GZ123" s="28">
        <v>17.45976418051093</v>
      </c>
      <c r="HA123" s="28">
        <v>12.548676292685354</v>
      </c>
      <c r="HB123" s="28">
        <v>12.589822987397424</v>
      </c>
      <c r="HC123" s="28">
        <v>31.107697475052632</v>
      </c>
      <c r="HD123" s="28">
        <v>17.267648034123244</v>
      </c>
      <c r="HE123" s="28">
        <v>12.410598635582275</v>
      </c>
      <c r="HF123" s="28">
        <v>12.157184104040381</v>
      </c>
      <c r="HG123" s="28">
        <v>32.018633516052631</v>
      </c>
      <c r="HH123" s="28">
        <v>16.403162893632746</v>
      </c>
      <c r="HI123" s="28">
        <v>11.789276143726349</v>
      </c>
      <c r="HJ123" s="28">
        <v>10.307096440635366</v>
      </c>
      <c r="HK123" s="28">
        <v>32.757410202052633</v>
      </c>
      <c r="HL123" s="28">
        <v>15.405828232968462</v>
      </c>
      <c r="HM123" s="28">
        <v>11.072472085964725</v>
      </c>
      <c r="HN123" s="28">
        <v>7.1464107993004831</v>
      </c>
      <c r="HO123" s="28">
        <v>33.150100661052633</v>
      </c>
      <c r="HP123" s="28">
        <v>15.547750190491309</v>
      </c>
      <c r="HQ123" s="28">
        <v>11.174474191226052</v>
      </c>
      <c r="HR123" s="28">
        <v>5.091012742104791</v>
      </c>
      <c r="HS123" s="28">
        <v>33.314133255052631</v>
      </c>
      <c r="HT123" s="28">
        <v>14.898586672800841</v>
      </c>
      <c r="HU123" s="28">
        <v>10.707907589277811</v>
      </c>
      <c r="HV123" s="28">
        <v>3.5956690704843339</v>
      </c>
      <c r="HW123" s="29">
        <v>29.670943354052632</v>
      </c>
      <c r="HX123" s="29">
        <v>18.756665210454834</v>
      </c>
      <c r="HY123" s="29">
        <v>13.480784598396733</v>
      </c>
      <c r="HZ123" s="29">
        <v>15.502479461243126</v>
      </c>
      <c r="IA123" s="29">
        <v>29.743607280052629</v>
      </c>
      <c r="IB123" s="29">
        <v>18.662717427378546</v>
      </c>
      <c r="IC123" s="29">
        <v>13.413262476903494</v>
      </c>
      <c r="ID123" s="29">
        <v>15.110212216208524</v>
      </c>
      <c r="IE123" s="29">
        <v>29.78397364905263</v>
      </c>
      <c r="IF123" s="29">
        <v>18.551457090558536</v>
      </c>
      <c r="IG123" s="29">
        <v>13.333297482157008</v>
      </c>
      <c r="IH123" s="29">
        <v>14.937340775314302</v>
      </c>
      <c r="II123" s="29">
        <v>29.858246083052631</v>
      </c>
      <c r="IJ123" s="29">
        <v>18.391431577408728</v>
      </c>
      <c r="IK123" s="29">
        <v>13.218283995014421</v>
      </c>
      <c r="IL123" s="29">
        <v>14.58627102877888</v>
      </c>
      <c r="IM123" s="29">
        <v>29.967950202052631</v>
      </c>
      <c r="IN123" s="29">
        <v>18.272920594403338</v>
      </c>
      <c r="IO123" s="29">
        <v>13.133107818092022</v>
      </c>
      <c r="IP123" s="29">
        <v>14.482855479437132</v>
      </c>
      <c r="IQ123" s="29">
        <v>30.116349146052631</v>
      </c>
      <c r="IR123" s="29">
        <v>18.081892679297003</v>
      </c>
      <c r="IS123" s="29">
        <v>12.995812294237709</v>
      </c>
      <c r="IT123" s="29">
        <v>14.061106338075231</v>
      </c>
      <c r="IU123" s="29">
        <v>30.310728861052631</v>
      </c>
      <c r="IV123" s="29">
        <v>17.880727819860748</v>
      </c>
      <c r="IW123" s="29">
        <v>12.851231148900887</v>
      </c>
      <c r="IX123" s="29">
        <v>13.579894611449182</v>
      </c>
      <c r="IY123" s="29">
        <v>30.532614394052629</v>
      </c>
      <c r="IZ123" s="29">
        <v>17.734121673537782</v>
      </c>
      <c r="JA123" s="29">
        <v>12.745862424919007</v>
      </c>
      <c r="JB123" s="29">
        <v>13.284583429566885</v>
      </c>
      <c r="JC123" s="29">
        <v>30.775488856052629</v>
      </c>
      <c r="JD123" s="29">
        <v>17.593706933391879</v>
      </c>
      <c r="JE123" s="29">
        <v>12.644943586463029</v>
      </c>
      <c r="JF123" s="29">
        <v>13.002532054241547</v>
      </c>
      <c r="JG123" s="29">
        <v>31.06855594905263</v>
      </c>
      <c r="JH123" s="29">
        <v>17.365383997762365</v>
      </c>
      <c r="JI123" s="29">
        <v>12.480843397033864</v>
      </c>
      <c r="JJ123" s="29">
        <v>12.211685180901105</v>
      </c>
      <c r="JK123" s="29">
        <v>32.041285481052633</v>
      </c>
      <c r="JL123" s="29">
        <v>17.179327705034403</v>
      </c>
      <c r="JM123" s="29">
        <v>12.347121076072254</v>
      </c>
      <c r="JN123" s="29">
        <v>8.5262371742904506</v>
      </c>
      <c r="JO123" s="29">
        <v>32.623741982052628</v>
      </c>
      <c r="JP123" s="29">
        <v>16.092161802404515</v>
      </c>
      <c r="JQ123" s="29">
        <v>11.565753535966778</v>
      </c>
      <c r="JR123" s="29">
        <v>5.9739829354503051</v>
      </c>
      <c r="JS123" s="29">
        <v>32.797405086052628</v>
      </c>
      <c r="JT123" s="29">
        <v>15.464819491058597</v>
      </c>
      <c r="JU123" s="29">
        <v>11.11487026466966</v>
      </c>
      <c r="JV123" s="29">
        <v>4.6483016799617012</v>
      </c>
      <c r="JW123" s="29">
        <v>32.712574148052632</v>
      </c>
      <c r="JX123" s="29">
        <v>15.246005284927053</v>
      </c>
      <c r="JY123" s="29">
        <v>10.957604186353974</v>
      </c>
      <c r="JZ123" s="29">
        <v>5.2236453828754534</v>
      </c>
    </row>
    <row r="124" spans="1:286" ht="15" thickBot="1" x14ac:dyDescent="0.4">
      <c r="A124" s="2"/>
      <c r="B124" s="74" t="s">
        <v>600</v>
      </c>
      <c r="C124" s="74" t="s">
        <v>448</v>
      </c>
      <c r="D124" s="74" t="s">
        <v>858</v>
      </c>
      <c r="E124" s="87">
        <v>369100</v>
      </c>
      <c r="F124" s="84">
        <v>423028</v>
      </c>
      <c r="G124" s="22">
        <v>24.680098944000001</v>
      </c>
      <c r="H124" s="22">
        <v>15.655554781189956</v>
      </c>
      <c r="I124" s="22">
        <v>11.420509248336387</v>
      </c>
      <c r="J124" s="22">
        <v>10.152319308557338</v>
      </c>
      <c r="K124" s="22">
        <v>24.748795616999999</v>
      </c>
      <c r="L124" s="22">
        <v>15.563984079756493</v>
      </c>
      <c r="M124" s="22">
        <v>11.353709696534235</v>
      </c>
      <c r="N124" s="22">
        <v>9.6981244670188325</v>
      </c>
      <c r="O124" s="22">
        <v>24.768150822999999</v>
      </c>
      <c r="P124" s="22">
        <v>15.457026234691941</v>
      </c>
      <c r="Q124" s="22">
        <v>11.275685437680792</v>
      </c>
      <c r="R124" s="22">
        <v>9.3714208264708763</v>
      </c>
      <c r="S124" s="22">
        <v>24.812360221999999</v>
      </c>
      <c r="T124" s="22">
        <v>15.261358469023591</v>
      </c>
      <c r="U124" s="22">
        <v>11.1329485268112</v>
      </c>
      <c r="V124" s="22">
        <v>9.0631444490937323</v>
      </c>
      <c r="W124" s="22">
        <v>24.877028171999999</v>
      </c>
      <c r="X124" s="22">
        <v>15.139087410619071</v>
      </c>
      <c r="Y124" s="22">
        <v>11.043753492024541</v>
      </c>
      <c r="Z124" s="22">
        <v>8.9706478549778925</v>
      </c>
      <c r="AA124" s="22">
        <v>24.960459520000001</v>
      </c>
      <c r="AB124" s="22">
        <v>14.887258338595569</v>
      </c>
      <c r="AC124" s="22">
        <v>10.860047690074941</v>
      </c>
      <c r="AD124" s="22">
        <v>8.6472206710855453</v>
      </c>
      <c r="AE124" s="22">
        <v>25.055240373</v>
      </c>
      <c r="AF124" s="22">
        <v>14.78451773448443</v>
      </c>
      <c r="AG124" s="22">
        <v>10.785099849782453</v>
      </c>
      <c r="AH124" s="22">
        <v>8.2946590628980825</v>
      </c>
      <c r="AI124" s="22">
        <v>25.158381266999999</v>
      </c>
      <c r="AJ124" s="22">
        <v>14.727498193880368</v>
      </c>
      <c r="AK124" s="22">
        <v>10.743504888766637</v>
      </c>
      <c r="AL124" s="22">
        <v>7.9989331152679277</v>
      </c>
      <c r="AM124" s="22">
        <v>25.269518567999999</v>
      </c>
      <c r="AN124" s="22">
        <v>14.657521566170225</v>
      </c>
      <c r="AO124" s="22">
        <v>10.692457913102045</v>
      </c>
      <c r="AP124" s="22">
        <v>7.7222359742662388</v>
      </c>
      <c r="AQ124" s="22">
        <v>25.392280699000001</v>
      </c>
      <c r="AR124" s="22">
        <v>14.503830134046517</v>
      </c>
      <c r="AS124" s="22">
        <v>10.580342153137552</v>
      </c>
      <c r="AT124" s="22">
        <v>7.24310158697131</v>
      </c>
      <c r="AU124" s="22">
        <v>25.934138582999999</v>
      </c>
      <c r="AV124" s="22">
        <v>13.962493256420345</v>
      </c>
      <c r="AW124" s="22">
        <v>10.185444437674713</v>
      </c>
      <c r="AX124" s="22">
        <v>5.851923576399443</v>
      </c>
      <c r="AY124" s="22">
        <v>26.522193717</v>
      </c>
      <c r="AZ124" s="22">
        <v>13.905737293375884</v>
      </c>
      <c r="BA124" s="22">
        <v>10.144041752818964</v>
      </c>
      <c r="BB124" s="22">
        <v>5.1417882906810899</v>
      </c>
      <c r="BC124" s="22">
        <v>26.963821967000001</v>
      </c>
      <c r="BD124" s="22">
        <v>14.152236955718928</v>
      </c>
      <c r="BE124" s="22">
        <v>10.323859824605403</v>
      </c>
      <c r="BF124" s="22">
        <v>4.798321275850931</v>
      </c>
      <c r="BG124" s="22">
        <v>27.378481718</v>
      </c>
      <c r="BH124" s="22">
        <v>14.172236706642796</v>
      </c>
      <c r="BI124" s="22">
        <v>10.338449364457729</v>
      </c>
      <c r="BJ124" s="22">
        <v>4.8690786224856026</v>
      </c>
      <c r="BK124" s="25">
        <v>24.635235564999999</v>
      </c>
      <c r="BL124" s="25">
        <v>15.716438472343649</v>
      </c>
      <c r="BM124" s="25">
        <v>11.464923053379504</v>
      </c>
      <c r="BN124" s="25">
        <v>10.393458687835958</v>
      </c>
      <c r="BO124" s="25">
        <v>24.668488202999999</v>
      </c>
      <c r="BP124" s="25">
        <v>15.520599008519568</v>
      </c>
      <c r="BQ124" s="25">
        <v>11.322060891095775</v>
      </c>
      <c r="BR124" s="25">
        <v>10.145045467192602</v>
      </c>
      <c r="BS124" s="25">
        <v>24.730453413999999</v>
      </c>
      <c r="BT124" s="25">
        <v>15.2430104127448</v>
      </c>
      <c r="BU124" s="25">
        <v>11.119563875206731</v>
      </c>
      <c r="BV124" s="25">
        <v>9.8294235509953189</v>
      </c>
      <c r="BW124" s="25">
        <v>24.804456463000001</v>
      </c>
      <c r="BX124" s="25">
        <v>14.878160748349583</v>
      </c>
      <c r="BY124" s="25">
        <v>10.853411124651743</v>
      </c>
      <c r="BZ124" s="25">
        <v>9.5127094638325858</v>
      </c>
      <c r="CA124" s="25">
        <v>24.89033543</v>
      </c>
      <c r="CB124" s="25">
        <v>14.858828748634568</v>
      </c>
      <c r="CC124" s="25">
        <v>10.839308700009504</v>
      </c>
      <c r="CD124" s="25">
        <v>9.4267594098995779</v>
      </c>
      <c r="CE124" s="25">
        <v>24.986769063000001</v>
      </c>
      <c r="CF124" s="25">
        <v>14.803062622292865</v>
      </c>
      <c r="CG124" s="25">
        <v>10.79862808724741</v>
      </c>
      <c r="CH124" s="25">
        <v>9.1174465275528433</v>
      </c>
      <c r="CI124" s="25">
        <v>25.095901792999999</v>
      </c>
      <c r="CJ124" s="25">
        <v>14.696611133183023</v>
      </c>
      <c r="CK124" s="25">
        <v>10.720973208013184</v>
      </c>
      <c r="CL124" s="25">
        <v>8.7743650145901455</v>
      </c>
      <c r="CM124" s="25">
        <v>25.214378731</v>
      </c>
      <c r="CN124" s="25">
        <v>14.607136280307607</v>
      </c>
      <c r="CO124" s="25">
        <v>10.655702548554666</v>
      </c>
      <c r="CP124" s="25">
        <v>8.4823452012452485</v>
      </c>
      <c r="CQ124" s="25">
        <v>25.342985520999999</v>
      </c>
      <c r="CR124" s="25">
        <v>14.501373381067781</v>
      </c>
      <c r="CS124" s="25">
        <v>10.57854998604372</v>
      </c>
      <c r="CT124" s="25">
        <v>8.2020949393810501</v>
      </c>
      <c r="CU124" s="25">
        <v>25.480500744</v>
      </c>
      <c r="CV124" s="25">
        <v>14.399320501080851</v>
      </c>
      <c r="CW124" s="25">
        <v>10.504103830924999</v>
      </c>
      <c r="CX124" s="25">
        <v>7.7754345777763962</v>
      </c>
      <c r="CY124" s="25">
        <v>25.777392021000001</v>
      </c>
      <c r="CZ124" s="25">
        <v>14.2253904224198</v>
      </c>
      <c r="DA124" s="25">
        <v>10.377224260084175</v>
      </c>
      <c r="DB124" s="25">
        <v>6.8308641082517934</v>
      </c>
      <c r="DC124" s="25">
        <v>26.082173939</v>
      </c>
      <c r="DD124" s="25">
        <v>13.973968241705371</v>
      </c>
      <c r="DE124" s="25">
        <v>10.193815279679598</v>
      </c>
      <c r="DF124" s="25">
        <v>6.1900128780525758</v>
      </c>
      <c r="DG124" s="25">
        <v>26.379334012000001</v>
      </c>
      <c r="DH124" s="25">
        <v>14.862583815822886</v>
      </c>
      <c r="DI124" s="25">
        <v>10.84204796924344</v>
      </c>
      <c r="DJ124" s="25">
        <v>5.6506711754547663</v>
      </c>
      <c r="DK124" s="25">
        <v>26.620820815999998</v>
      </c>
      <c r="DL124" s="25">
        <v>14.948908530928488</v>
      </c>
      <c r="DM124" s="25">
        <v>10.905020647056688</v>
      </c>
      <c r="DN124" s="25">
        <v>5.4145069994299373</v>
      </c>
      <c r="DO124" s="27">
        <v>24.680236444000002</v>
      </c>
      <c r="DP124" s="27">
        <v>15.703583674049808</v>
      </c>
      <c r="DQ124" s="27">
        <v>11.455545656995142</v>
      </c>
      <c r="DR124" s="27">
        <v>10.161123444759159</v>
      </c>
      <c r="DS124" s="27">
        <v>24.749207951999999</v>
      </c>
      <c r="DT124" s="27">
        <v>15.474057875164716</v>
      </c>
      <c r="DU124" s="27">
        <v>11.288109782282579</v>
      </c>
      <c r="DV124" s="27">
        <v>9.7061188518003636</v>
      </c>
      <c r="DW124" s="27">
        <v>24.768972472999998</v>
      </c>
      <c r="DX124" s="27">
        <v>15.192965031293742</v>
      </c>
      <c r="DY124" s="27">
        <v>11.083056466195263</v>
      </c>
      <c r="DZ124" s="27">
        <v>9.3890468215201768</v>
      </c>
      <c r="EA124" s="27">
        <v>24.813720139000001</v>
      </c>
      <c r="EB124" s="27">
        <v>14.959114628111815</v>
      </c>
      <c r="EC124" s="27">
        <v>10.912465852857485</v>
      </c>
      <c r="ED124" s="27">
        <v>9.0920554171010561</v>
      </c>
      <c r="EE124" s="27">
        <v>24.878784589999999</v>
      </c>
      <c r="EF124" s="27">
        <v>14.561714383263723</v>
      </c>
      <c r="EG124" s="27">
        <v>10.622567907047747</v>
      </c>
      <c r="EH124" s="27">
        <v>9.0089249820112478</v>
      </c>
      <c r="EI124" s="27">
        <v>24.962391017000002</v>
      </c>
      <c r="EJ124" s="27">
        <v>14.695429603620209</v>
      </c>
      <c r="EK124" s="27">
        <v>10.720111298646962</v>
      </c>
      <c r="EL124" s="27">
        <v>8.6982111105510569</v>
      </c>
      <c r="EM124" s="27">
        <v>25.057363143</v>
      </c>
      <c r="EN124" s="27">
        <v>14.5909665987864</v>
      </c>
      <c r="EO124" s="27">
        <v>10.64390699100742</v>
      </c>
      <c r="EP124" s="27">
        <v>8.3582751236087951</v>
      </c>
      <c r="EQ124" s="27">
        <v>25.160780268</v>
      </c>
      <c r="ER124" s="27">
        <v>14.469951685840332</v>
      </c>
      <c r="ES124" s="27">
        <v>10.555628296844008</v>
      </c>
      <c r="ET124" s="27">
        <v>8.0738290968554978</v>
      </c>
      <c r="EU124" s="27">
        <v>25.271087209000001</v>
      </c>
      <c r="EV124" s="27">
        <v>14.333884318355137</v>
      </c>
      <c r="EW124" s="27">
        <v>10.45636904666218</v>
      </c>
      <c r="EX124" s="27">
        <v>7.8137015637568599</v>
      </c>
      <c r="EY124" s="27">
        <v>25.388781862999998</v>
      </c>
      <c r="EZ124" s="27">
        <v>14.154944162439156</v>
      </c>
      <c r="FA124" s="27">
        <v>10.325834694216709</v>
      </c>
      <c r="FB124" s="27">
        <v>7.3749653531176396</v>
      </c>
      <c r="FC124" s="27">
        <v>25.863369160000001</v>
      </c>
      <c r="FD124" s="27">
        <v>13.936220221161541</v>
      </c>
      <c r="FE124" s="27">
        <v>10.166278624239883</v>
      </c>
      <c r="FF124" s="27">
        <v>6.1268454676773114</v>
      </c>
      <c r="FG124" s="27">
        <v>26.275444742000001</v>
      </c>
      <c r="FH124" s="27">
        <v>14.130814543672829</v>
      </c>
      <c r="FI124" s="27">
        <v>10.308232473271415</v>
      </c>
      <c r="FJ124" s="27">
        <v>5.5751018010881417</v>
      </c>
      <c r="FK124" s="27">
        <v>26.627734497999999</v>
      </c>
      <c r="FL124" s="27">
        <v>14.678478699278164</v>
      </c>
      <c r="FM124" s="27">
        <v>10.707745849928493</v>
      </c>
      <c r="FN124" s="27">
        <v>5.2996683393410944</v>
      </c>
      <c r="FO124" s="27">
        <v>26.907124297999999</v>
      </c>
      <c r="FP124" s="27">
        <v>14.653274364860692</v>
      </c>
      <c r="FQ124" s="27">
        <v>10.689359638878422</v>
      </c>
      <c r="FR124" s="27">
        <v>5.436465211985972</v>
      </c>
      <c r="FS124" s="28">
        <v>24.675289030999998</v>
      </c>
      <c r="FT124" s="28">
        <v>15.6598234519111</v>
      </c>
      <c r="FU124" s="28">
        <v>11.423623184196872</v>
      </c>
      <c r="FV124" s="28">
        <v>10.153039661568329</v>
      </c>
      <c r="FW124" s="28">
        <v>24.742289011</v>
      </c>
      <c r="FX124" s="28">
        <v>15.549307309792104</v>
      </c>
      <c r="FY124" s="28">
        <v>11.343003197182618</v>
      </c>
      <c r="FZ124" s="28">
        <v>9.7005199321166273</v>
      </c>
      <c r="GA124" s="28">
        <v>24.767326425</v>
      </c>
      <c r="GB124" s="28">
        <v>15.437039341210003</v>
      </c>
      <c r="GC124" s="28">
        <v>11.261105277153344</v>
      </c>
      <c r="GD124" s="28">
        <v>9.3778625522136707</v>
      </c>
      <c r="GE124" s="28">
        <v>24.824311336000001</v>
      </c>
      <c r="GF124" s="28">
        <v>15.258002676679565</v>
      </c>
      <c r="GG124" s="28">
        <v>11.13050052301727</v>
      </c>
      <c r="GH124" s="28">
        <v>9.0677878957550213</v>
      </c>
      <c r="GI124" s="28">
        <v>24.910780047999999</v>
      </c>
      <c r="GJ124" s="28">
        <v>15.072942300604407</v>
      </c>
      <c r="GK124" s="28">
        <v>10.995501555174476</v>
      </c>
      <c r="GL124" s="28">
        <v>9.0062278279548362</v>
      </c>
      <c r="GM124" s="28">
        <v>25.032029550000001</v>
      </c>
      <c r="GN124" s="28">
        <v>14.836416798839416</v>
      </c>
      <c r="GO124" s="28">
        <v>10.822959494664426</v>
      </c>
      <c r="GP124" s="28">
        <v>8.7010347912612005</v>
      </c>
      <c r="GQ124" s="28">
        <v>25.183095131999998</v>
      </c>
      <c r="GR124" s="28">
        <v>14.756179932468227</v>
      </c>
      <c r="GS124" s="28">
        <v>10.764427817744828</v>
      </c>
      <c r="GT124" s="28">
        <v>8.3517245093912447</v>
      </c>
      <c r="GU124" s="28">
        <v>25.359089593</v>
      </c>
      <c r="GV124" s="28">
        <v>14.686817247610296</v>
      </c>
      <c r="GW124" s="28">
        <v>10.713828704843301</v>
      </c>
      <c r="GX124" s="28">
        <v>8.0599336923617919</v>
      </c>
      <c r="GY124" s="28">
        <v>25.557761351</v>
      </c>
      <c r="GZ124" s="28">
        <v>14.548689748944209</v>
      </c>
      <c r="HA124" s="28">
        <v>10.613066617647199</v>
      </c>
      <c r="HB124" s="28">
        <v>7.8296357690692737</v>
      </c>
      <c r="HC124" s="28">
        <v>25.781198420999999</v>
      </c>
      <c r="HD124" s="28">
        <v>14.316114696212569</v>
      </c>
      <c r="HE124" s="28">
        <v>10.443406354706832</v>
      </c>
      <c r="HF124" s="28">
        <v>7.4532055505513828</v>
      </c>
      <c r="HG124" s="28">
        <v>26.756691979999999</v>
      </c>
      <c r="HH124" s="28">
        <v>13.566024391392647</v>
      </c>
      <c r="HI124" s="28">
        <v>9.8962259204768124</v>
      </c>
      <c r="HJ124" s="28">
        <v>5.3335075311266049</v>
      </c>
      <c r="HK124" s="28">
        <v>27.678613008999999</v>
      </c>
      <c r="HL124" s="28">
        <v>12.630526559565425</v>
      </c>
      <c r="HM124" s="28">
        <v>9.213793276632213</v>
      </c>
      <c r="HN124" s="28">
        <v>0.90060062671937402</v>
      </c>
      <c r="HO124" s="28">
        <v>28.244550264000001</v>
      </c>
      <c r="HP124" s="28">
        <v>12.082102017074716</v>
      </c>
      <c r="HQ124" s="28">
        <v>8.8137252083287443</v>
      </c>
      <c r="HR124" s="28">
        <v>-2.6537784832792539</v>
      </c>
      <c r="HS124" s="28">
        <v>28.484756199</v>
      </c>
      <c r="HT124" s="28">
        <v>11.635000545722253</v>
      </c>
      <c r="HU124" s="28">
        <v>8.4875709097496479</v>
      </c>
      <c r="HV124" s="28">
        <v>-4.6526700378097416</v>
      </c>
      <c r="HW124" s="29">
        <v>24.662388088</v>
      </c>
      <c r="HX124" s="29">
        <v>15.670804142442529</v>
      </c>
      <c r="HY124" s="29">
        <v>11.431633445060831</v>
      </c>
      <c r="HZ124" s="29">
        <v>10.182834247103507</v>
      </c>
      <c r="IA124" s="29">
        <v>24.724581647000001</v>
      </c>
      <c r="IB124" s="29">
        <v>15.593815192216329</v>
      </c>
      <c r="IC124" s="29">
        <v>11.37547107774987</v>
      </c>
      <c r="ID124" s="29">
        <v>9.7199239884984134</v>
      </c>
      <c r="IE124" s="29">
        <v>24.745336698999999</v>
      </c>
      <c r="IF124" s="29">
        <v>15.539017344892606</v>
      </c>
      <c r="IG124" s="29">
        <v>11.335496811050525</v>
      </c>
      <c r="IH124" s="29">
        <v>9.4118743307058086</v>
      </c>
      <c r="II124" s="29">
        <v>24.792061674999999</v>
      </c>
      <c r="IJ124" s="29">
        <v>15.456791641569472</v>
      </c>
      <c r="IK124" s="29">
        <v>11.275514305264075</v>
      </c>
      <c r="IL124" s="29">
        <v>9.1514073520913914</v>
      </c>
      <c r="IM124" s="29">
        <v>24.868473969</v>
      </c>
      <c r="IN124" s="29">
        <v>15.458437570105769</v>
      </c>
      <c r="IO124" s="29">
        <v>11.276714987215854</v>
      </c>
      <c r="IP124" s="29">
        <v>9.1066281727037968</v>
      </c>
      <c r="IQ124" s="29">
        <v>24.982066172</v>
      </c>
      <c r="IR124" s="29">
        <v>15.351391135867091</v>
      </c>
      <c r="IS124" s="29">
        <v>11.198626103793268</v>
      </c>
      <c r="IT124" s="29">
        <v>8.8471647576372892</v>
      </c>
      <c r="IU124" s="29">
        <v>25.134255613000001</v>
      </c>
      <c r="IV124" s="29">
        <v>15.277925501413904</v>
      </c>
      <c r="IW124" s="29">
        <v>11.145033946285341</v>
      </c>
      <c r="IX124" s="29">
        <v>8.5454860730837865</v>
      </c>
      <c r="IY124" s="29">
        <v>25.311912702000001</v>
      </c>
      <c r="IZ124" s="29">
        <v>15.194931483793553</v>
      </c>
      <c r="JA124" s="29">
        <v>11.084490965915931</v>
      </c>
      <c r="JB124" s="29">
        <v>8.3061674551919449</v>
      </c>
      <c r="JC124" s="29">
        <v>25.520604408000001</v>
      </c>
      <c r="JD124" s="29">
        <v>15.062922871655735</v>
      </c>
      <c r="JE124" s="29">
        <v>10.988192521251971</v>
      </c>
      <c r="JF124" s="29">
        <v>7.9897313000064312</v>
      </c>
      <c r="JG124" s="29">
        <v>25.781691293999998</v>
      </c>
      <c r="JH124" s="29">
        <v>14.808687992176882</v>
      </c>
      <c r="JI124" s="29">
        <v>10.802731716258561</v>
      </c>
      <c r="JJ124" s="29">
        <v>6.8167982701377348</v>
      </c>
      <c r="JK124" s="29">
        <v>26.884371984000001</v>
      </c>
      <c r="JL124" s="29">
        <v>14.178914585975654</v>
      </c>
      <c r="JM124" s="29">
        <v>10.343320784458241</v>
      </c>
      <c r="JN124" s="29">
        <v>1.6946406681708481</v>
      </c>
      <c r="JO124" s="29">
        <v>27.676164215</v>
      </c>
      <c r="JP124" s="29">
        <v>12.76037493461175</v>
      </c>
      <c r="JQ124" s="29">
        <v>9.3085158584138394</v>
      </c>
      <c r="JR124" s="29">
        <v>-2.2449125008235313</v>
      </c>
      <c r="JS124" s="29">
        <v>27.974521620000001</v>
      </c>
      <c r="JT124" s="29">
        <v>12.100322229810129</v>
      </c>
      <c r="JU124" s="29">
        <v>8.8270165998482213</v>
      </c>
      <c r="JV124" s="29">
        <v>-4.5546133766896375</v>
      </c>
      <c r="JW124" s="29">
        <v>27.917859710000002</v>
      </c>
      <c r="JX124" s="29">
        <v>12.035128029192681</v>
      </c>
      <c r="JY124" s="29">
        <v>8.7794583381643854</v>
      </c>
      <c r="JZ124" s="29">
        <v>-3.5804278856800877</v>
      </c>
    </row>
    <row r="125" spans="1:286" ht="15" thickBot="1" x14ac:dyDescent="0.4">
      <c r="A125" s="2"/>
      <c r="B125" s="74" t="s">
        <v>601</v>
      </c>
      <c r="C125" s="74" t="s">
        <v>551</v>
      </c>
      <c r="D125" s="74" t="s">
        <v>861</v>
      </c>
      <c r="E125" s="87">
        <v>389631</v>
      </c>
      <c r="F125" s="84">
        <v>401496</v>
      </c>
      <c r="G125" s="22">
        <v>23.664924668263158</v>
      </c>
      <c r="H125" s="22">
        <v>9.9219509100219696</v>
      </c>
      <c r="I125" s="22">
        <v>7.2379250504486254</v>
      </c>
      <c r="J125" s="22">
        <v>14.274253112920368</v>
      </c>
      <c r="K125" s="22">
        <v>23.731183649263158</v>
      </c>
      <c r="L125" s="22">
        <v>9.5613226651272605</v>
      </c>
      <c r="M125" s="22">
        <v>6.9748517666465233</v>
      </c>
      <c r="N125" s="22">
        <v>13.898123261915874</v>
      </c>
      <c r="O125" s="22">
        <v>23.761639975263158</v>
      </c>
      <c r="P125" s="22">
        <v>9.3932494689172099</v>
      </c>
      <c r="Q125" s="22">
        <v>6.8522447100112274</v>
      </c>
      <c r="R125" s="22">
        <v>13.826239786915162</v>
      </c>
      <c r="S125" s="22">
        <v>23.812053238263157</v>
      </c>
      <c r="T125" s="22">
        <v>9.2285488572240766</v>
      </c>
      <c r="U125" s="22">
        <v>6.7320979068261977</v>
      </c>
      <c r="V125" s="22">
        <v>13.550640351606528</v>
      </c>
      <c r="W125" s="22">
        <v>23.881973554263158</v>
      </c>
      <c r="X125" s="22">
        <v>9.0235725036405086</v>
      </c>
      <c r="Y125" s="22">
        <v>6.5825705106713173</v>
      </c>
      <c r="Z125" s="22">
        <v>13.337992752168962</v>
      </c>
      <c r="AA125" s="22">
        <v>23.967878750263157</v>
      </c>
      <c r="AB125" s="22">
        <v>8.8006310973014763</v>
      </c>
      <c r="AC125" s="22">
        <v>6.4199378586498659</v>
      </c>
      <c r="AD125" s="22">
        <v>12.989746316249319</v>
      </c>
      <c r="AE125" s="22">
        <v>24.063365655263159</v>
      </c>
      <c r="AF125" s="22">
        <v>8.694505559975747</v>
      </c>
      <c r="AG125" s="22">
        <v>6.3425207567040838</v>
      </c>
      <c r="AH125" s="22">
        <v>12.709348606017267</v>
      </c>
      <c r="AI125" s="22">
        <v>24.166276469263156</v>
      </c>
      <c r="AJ125" s="22">
        <v>8.5899653690519884</v>
      </c>
      <c r="AK125" s="22">
        <v>6.2662601428865461</v>
      </c>
      <c r="AL125" s="22">
        <v>12.345934377387227</v>
      </c>
      <c r="AM125" s="22">
        <v>24.275598380263158</v>
      </c>
      <c r="AN125" s="22">
        <v>8.4691182851794036</v>
      </c>
      <c r="AO125" s="22">
        <v>6.1781038776956407</v>
      </c>
      <c r="AP125" s="22">
        <v>11.928464710798522</v>
      </c>
      <c r="AQ125" s="22">
        <v>24.396007452263156</v>
      </c>
      <c r="AR125" s="22">
        <v>8.3160049339315307</v>
      </c>
      <c r="AS125" s="22">
        <v>6.0664098196817342</v>
      </c>
      <c r="AT125" s="22">
        <v>11.489543491213343</v>
      </c>
      <c r="AU125" s="22">
        <v>24.901121035263159</v>
      </c>
      <c r="AV125" s="22">
        <v>7.7726415208837505</v>
      </c>
      <c r="AW125" s="22">
        <v>5.6700337748432812</v>
      </c>
      <c r="AX125" s="22">
        <v>9.9733471051804869</v>
      </c>
      <c r="AY125" s="22">
        <v>25.335268428263156</v>
      </c>
      <c r="AZ125" s="22">
        <v>7.688949131600868</v>
      </c>
      <c r="BA125" s="22">
        <v>5.6089813420691375</v>
      </c>
      <c r="BB125" s="22">
        <v>9.1360579231616654</v>
      </c>
      <c r="BC125" s="22">
        <v>25.629032964263157</v>
      </c>
      <c r="BD125" s="22">
        <v>7.9765554606989886</v>
      </c>
      <c r="BE125" s="22">
        <v>5.8187861549456255</v>
      </c>
      <c r="BF125" s="22">
        <v>8.845941640960568</v>
      </c>
      <c r="BG125" s="22">
        <v>25.877489009263158</v>
      </c>
      <c r="BH125" s="22">
        <v>7.9869313708663441</v>
      </c>
      <c r="BI125" s="22">
        <v>5.8263552369540497</v>
      </c>
      <c r="BJ125" s="22">
        <v>8.8172545903354695</v>
      </c>
      <c r="BK125" s="25">
        <v>23.629197297263158</v>
      </c>
      <c r="BL125" s="25">
        <v>9.959840872582344</v>
      </c>
      <c r="BM125" s="25">
        <v>7.2655652506132213</v>
      </c>
      <c r="BN125" s="25">
        <v>14.416746196008587</v>
      </c>
      <c r="BO125" s="25">
        <v>23.669806296263157</v>
      </c>
      <c r="BP125" s="25">
        <v>9.7467064438127231</v>
      </c>
      <c r="BQ125" s="25">
        <v>7.1100866521909589</v>
      </c>
      <c r="BR125" s="25">
        <v>14.156624806337117</v>
      </c>
      <c r="BS125" s="25">
        <v>23.736842494263158</v>
      </c>
      <c r="BT125" s="25">
        <v>9.5645047760834938</v>
      </c>
      <c r="BU125" s="25">
        <v>6.9771730722861394</v>
      </c>
      <c r="BV125" s="25">
        <v>13.995465082302911</v>
      </c>
      <c r="BW125" s="25">
        <v>23.808052431263157</v>
      </c>
      <c r="BX125" s="25">
        <v>9.3671890596875205</v>
      </c>
      <c r="BY125" s="25">
        <v>6.8332340043043498</v>
      </c>
      <c r="BZ125" s="25">
        <v>13.691838092979928</v>
      </c>
      <c r="CA125" s="25">
        <v>23.891352011263159</v>
      </c>
      <c r="CB125" s="25">
        <v>9.2006908555948428</v>
      </c>
      <c r="CC125" s="25">
        <v>6.7117758824908416</v>
      </c>
      <c r="CD125" s="25">
        <v>13.47523818940256</v>
      </c>
      <c r="CE125" s="25">
        <v>23.984085136263158</v>
      </c>
      <c r="CF125" s="25">
        <v>9.0125160104622442</v>
      </c>
      <c r="CG125" s="25">
        <v>6.5745049528318571</v>
      </c>
      <c r="CH125" s="25">
        <v>13.135527589168104</v>
      </c>
      <c r="CI125" s="25">
        <v>24.087087222263158</v>
      </c>
      <c r="CJ125" s="25">
        <v>8.9267314361994785</v>
      </c>
      <c r="CK125" s="25">
        <v>6.5119263002433438</v>
      </c>
      <c r="CL125" s="25">
        <v>12.857230538493273</v>
      </c>
      <c r="CM125" s="25">
        <v>24.197815303263159</v>
      </c>
      <c r="CN125" s="25">
        <v>8.8150685812238638</v>
      </c>
      <c r="CO125" s="25">
        <v>6.4304698021653035</v>
      </c>
      <c r="CP125" s="25">
        <v>12.494987761446152</v>
      </c>
      <c r="CQ125" s="25">
        <v>24.316100012263156</v>
      </c>
      <c r="CR125" s="25">
        <v>8.7098201416737009</v>
      </c>
      <c r="CS125" s="25">
        <v>6.3536925308353984</v>
      </c>
      <c r="CT125" s="25">
        <v>12.069497069410151</v>
      </c>
      <c r="CU125" s="25">
        <v>24.441146398263157</v>
      </c>
      <c r="CV125" s="25">
        <v>8.5974559158122421</v>
      </c>
      <c r="CW125" s="25">
        <v>6.2717243924609756</v>
      </c>
      <c r="CX125" s="25">
        <v>11.666595323248307</v>
      </c>
      <c r="CY125" s="25">
        <v>24.719784166263157</v>
      </c>
      <c r="CZ125" s="25">
        <v>8.3990864966769774</v>
      </c>
      <c r="DA125" s="25">
        <v>6.1270166630010543</v>
      </c>
      <c r="DB125" s="25">
        <v>10.527699979319951</v>
      </c>
      <c r="DC125" s="25">
        <v>24.963974138263158</v>
      </c>
      <c r="DD125" s="25">
        <v>8.40679828360018</v>
      </c>
      <c r="DE125" s="25">
        <v>6.132642304194138</v>
      </c>
      <c r="DF125" s="25">
        <v>9.7156631113961751</v>
      </c>
      <c r="DG125" s="25">
        <v>25.158962016263157</v>
      </c>
      <c r="DH125" s="25">
        <v>8.5814099987854302</v>
      </c>
      <c r="DI125" s="25">
        <v>6.2600191193892778</v>
      </c>
      <c r="DJ125" s="25">
        <v>9.21837914930666</v>
      </c>
      <c r="DK125" s="25">
        <v>25.310706481263157</v>
      </c>
      <c r="DL125" s="25">
        <v>8.6122933675099258</v>
      </c>
      <c r="DM125" s="25">
        <v>6.282548106899938</v>
      </c>
      <c r="DN125" s="25">
        <v>8.8833671578141775</v>
      </c>
      <c r="DO125" s="27">
        <v>23.664974353263158</v>
      </c>
      <c r="DP125" s="27">
        <v>9.9541704045387913</v>
      </c>
      <c r="DQ125" s="27">
        <v>7.2614287231225694</v>
      </c>
      <c r="DR125" s="27">
        <v>14.28603263410047</v>
      </c>
      <c r="DS125" s="27">
        <v>23.731332646263159</v>
      </c>
      <c r="DT125" s="27">
        <v>9.6527076627830795</v>
      </c>
      <c r="DU125" s="27">
        <v>7.0415158501283459</v>
      </c>
      <c r="DV125" s="27">
        <v>13.923393070219193</v>
      </c>
      <c r="DW125" s="27">
        <v>23.761927979263156</v>
      </c>
      <c r="DX125" s="27">
        <v>9.4984941142184116</v>
      </c>
      <c r="DY125" s="27">
        <v>6.9290192134893402</v>
      </c>
      <c r="DZ125" s="27">
        <v>13.862922399825159</v>
      </c>
      <c r="EA125" s="27">
        <v>23.812529919263156</v>
      </c>
      <c r="EB125" s="27">
        <v>9.2948023605263081</v>
      </c>
      <c r="EC125" s="27">
        <v>6.780428915070436</v>
      </c>
      <c r="ED125" s="27">
        <v>13.599864747024389</v>
      </c>
      <c r="EE125" s="27">
        <v>23.882431797263159</v>
      </c>
      <c r="EF125" s="27">
        <v>9.1137455850084255</v>
      </c>
      <c r="EG125" s="27">
        <v>6.6483505180940252</v>
      </c>
      <c r="EH125" s="27">
        <v>13.40147963327871</v>
      </c>
      <c r="EI125" s="27">
        <v>23.968130173263159</v>
      </c>
      <c r="EJ125" s="27">
        <v>8.9484219962401053</v>
      </c>
      <c r="EK125" s="27">
        <v>6.527749261806048</v>
      </c>
      <c r="EL125" s="27">
        <v>13.069002424972203</v>
      </c>
      <c r="EM125" s="27">
        <v>24.063442183263156</v>
      </c>
      <c r="EN125" s="27">
        <v>8.8609641812404778</v>
      </c>
      <c r="EO125" s="27">
        <v>6.4639500033956976</v>
      </c>
      <c r="EP125" s="27">
        <v>12.802751775984914</v>
      </c>
      <c r="EQ125" s="27">
        <v>24.16628419526316</v>
      </c>
      <c r="ER125" s="27">
        <v>8.7602197591804654</v>
      </c>
      <c r="ES125" s="27">
        <v>6.3904583501176502</v>
      </c>
      <c r="ET125" s="27">
        <v>12.454181095260362</v>
      </c>
      <c r="EU125" s="27">
        <v>24.274530547263158</v>
      </c>
      <c r="EV125" s="27">
        <v>8.6365407105589949</v>
      </c>
      <c r="EW125" s="27">
        <v>6.3002362060704753</v>
      </c>
      <c r="EX125" s="27">
        <v>12.057608841562052</v>
      </c>
      <c r="EY125" s="27">
        <v>24.389941162263156</v>
      </c>
      <c r="EZ125" s="27">
        <v>8.516747212453323</v>
      </c>
      <c r="FA125" s="27">
        <v>6.2128485170279806</v>
      </c>
      <c r="FB125" s="27">
        <v>11.657166965717513</v>
      </c>
      <c r="FC125" s="27">
        <v>24.856498136263156</v>
      </c>
      <c r="FD125" s="27">
        <v>8.1170722421517194</v>
      </c>
      <c r="FE125" s="27">
        <v>5.9212911906697832</v>
      </c>
      <c r="FF125" s="27">
        <v>10.296685312563287</v>
      </c>
      <c r="FG125" s="27">
        <v>25.216560247263157</v>
      </c>
      <c r="FH125" s="27">
        <v>8.2073684847315391</v>
      </c>
      <c r="FI125" s="27">
        <v>5.9871610424818611</v>
      </c>
      <c r="FJ125" s="27">
        <v>9.5682978206359657</v>
      </c>
      <c r="FK125" s="27">
        <v>25.472690892263159</v>
      </c>
      <c r="FL125" s="27">
        <v>8.6850771636122577</v>
      </c>
      <c r="FM125" s="27">
        <v>6.3356428728238141</v>
      </c>
      <c r="FN125" s="27">
        <v>9.3157239528808091</v>
      </c>
      <c r="FO125" s="27">
        <v>25.664670794263159</v>
      </c>
      <c r="FP125" s="27">
        <v>8.6119563714480272</v>
      </c>
      <c r="FQ125" s="27">
        <v>6.2823022729646132</v>
      </c>
      <c r="FR125" s="27">
        <v>9.3119669074872853</v>
      </c>
      <c r="FS125" s="28">
        <v>23.661389513263156</v>
      </c>
      <c r="FT125" s="28">
        <v>9.9220005555251607</v>
      </c>
      <c r="FU125" s="28">
        <v>7.2379612661520136</v>
      </c>
      <c r="FV125" s="28">
        <v>14.282590610763052</v>
      </c>
      <c r="FW125" s="28">
        <v>23.727268086263159</v>
      </c>
      <c r="FX125" s="28">
        <v>9.5867643306636108</v>
      </c>
      <c r="FY125" s="28">
        <v>6.9934111074435723</v>
      </c>
      <c r="FZ125" s="28">
        <v>13.914866554498849</v>
      </c>
      <c r="GA125" s="28">
        <v>23.764094569263158</v>
      </c>
      <c r="GB125" s="28">
        <v>9.411962513920793</v>
      </c>
      <c r="GC125" s="28">
        <v>6.865895615808876</v>
      </c>
      <c r="GD125" s="28">
        <v>13.851915877195109</v>
      </c>
      <c r="GE125" s="28">
        <v>23.828462451263157</v>
      </c>
      <c r="GF125" s="28">
        <v>9.214515728321496</v>
      </c>
      <c r="GG125" s="28">
        <v>6.721860934668074</v>
      </c>
      <c r="GH125" s="28">
        <v>13.584873459937741</v>
      </c>
      <c r="GI125" s="28">
        <v>23.919664242263156</v>
      </c>
      <c r="GJ125" s="28">
        <v>8.9975714987681918</v>
      </c>
      <c r="GK125" s="28">
        <v>6.5636031396160863</v>
      </c>
      <c r="GL125" s="28">
        <v>13.392751632904394</v>
      </c>
      <c r="GM125" s="28">
        <v>24.039219054263157</v>
      </c>
      <c r="GN125" s="28">
        <v>8.7543118428223323</v>
      </c>
      <c r="GO125" s="28">
        <v>6.3861486073873888</v>
      </c>
      <c r="GP125" s="28">
        <v>13.056371446569997</v>
      </c>
      <c r="GQ125" s="28">
        <v>24.183611473263156</v>
      </c>
      <c r="GR125" s="28">
        <v>8.6479645555823428</v>
      </c>
      <c r="GS125" s="28">
        <v>6.3085697419664672</v>
      </c>
      <c r="GT125" s="28">
        <v>12.798369137481073</v>
      </c>
      <c r="GU125" s="28">
        <v>24.348593969263156</v>
      </c>
      <c r="GV125" s="28">
        <v>8.5298579034860236</v>
      </c>
      <c r="GW125" s="28">
        <v>6.2224125836026714</v>
      </c>
      <c r="GX125" s="28">
        <v>12.441516706490253</v>
      </c>
      <c r="GY125" s="28">
        <v>24.526749856263159</v>
      </c>
      <c r="GZ125" s="28">
        <v>8.3280853397085188</v>
      </c>
      <c r="HA125" s="28">
        <v>6.0752223075065368</v>
      </c>
      <c r="HB125" s="28">
        <v>12.030438155639791</v>
      </c>
      <c r="HC125" s="28">
        <v>24.724574841263156</v>
      </c>
      <c r="HD125" s="28">
        <v>8.2467295987759108</v>
      </c>
      <c r="HE125" s="28">
        <v>6.0158744271719193</v>
      </c>
      <c r="HF125" s="28">
        <v>11.657968969202182</v>
      </c>
      <c r="HG125" s="28">
        <v>25.606746434263158</v>
      </c>
      <c r="HH125" s="28">
        <v>7.45233204398225</v>
      </c>
      <c r="HI125" s="28">
        <v>5.4363724709539714</v>
      </c>
      <c r="HJ125" s="28">
        <v>9.4728233635170405</v>
      </c>
      <c r="HK125" s="28">
        <v>26.465704680263158</v>
      </c>
      <c r="HL125" s="28">
        <v>6.4801936586567352</v>
      </c>
      <c r="HM125" s="28">
        <v>4.7272110534606604</v>
      </c>
      <c r="HN125" s="28">
        <v>4.4736322185754851</v>
      </c>
      <c r="HO125" s="28">
        <v>26.966983313263157</v>
      </c>
      <c r="HP125" s="28">
        <v>5.9407621694618431</v>
      </c>
      <c r="HQ125" s="28">
        <v>4.33370329233066</v>
      </c>
      <c r="HR125" s="28">
        <v>0.3630000052791118</v>
      </c>
      <c r="HS125" s="28">
        <v>27.244897266263159</v>
      </c>
      <c r="HT125" s="28">
        <v>5.3471740556837348</v>
      </c>
      <c r="HU125" s="28">
        <v>3.9006890275630868</v>
      </c>
      <c r="HV125" s="28">
        <v>-2.4450762117611262</v>
      </c>
      <c r="HW125" s="29">
        <v>23.649070382263158</v>
      </c>
      <c r="HX125" s="29">
        <v>9.9305728694304651</v>
      </c>
      <c r="HY125" s="29">
        <v>7.2442146497978488</v>
      </c>
      <c r="HZ125" s="29">
        <v>14.319286800741889</v>
      </c>
      <c r="IA125" s="29">
        <v>23.708432510263158</v>
      </c>
      <c r="IB125" s="29">
        <v>9.6964168699303688</v>
      </c>
      <c r="IC125" s="29">
        <v>7.0734011082006321</v>
      </c>
      <c r="ID125" s="29">
        <v>13.96501349870303</v>
      </c>
      <c r="IE125" s="29">
        <v>23.740668099263157</v>
      </c>
      <c r="IF125" s="29">
        <v>9.5971111599437684</v>
      </c>
      <c r="IG125" s="29">
        <v>7.0009589753496639</v>
      </c>
      <c r="IH125" s="29">
        <v>13.921037660247718</v>
      </c>
      <c r="II125" s="29">
        <v>23.794501435263157</v>
      </c>
      <c r="IJ125" s="29">
        <v>9.453976292484839</v>
      </c>
      <c r="IK125" s="29">
        <v>6.8965440823342998</v>
      </c>
      <c r="IL125" s="29">
        <v>13.701202202836988</v>
      </c>
      <c r="IM125" s="29">
        <v>23.874808017263156</v>
      </c>
      <c r="IN125" s="29">
        <v>9.1652870503843555</v>
      </c>
      <c r="IO125" s="29">
        <v>6.6859492994994509</v>
      </c>
      <c r="IP125" s="29">
        <v>13.55794967914664</v>
      </c>
      <c r="IQ125" s="29">
        <v>23.981110514263158</v>
      </c>
      <c r="IR125" s="29">
        <v>9.0832323273140769</v>
      </c>
      <c r="IS125" s="29">
        <v>6.626091521426984</v>
      </c>
      <c r="IT125" s="29">
        <v>13.270058267074386</v>
      </c>
      <c r="IU125" s="29">
        <v>24.115885533263157</v>
      </c>
      <c r="IV125" s="29">
        <v>8.9811231664606197</v>
      </c>
      <c r="IW125" s="29">
        <v>6.5516043101997035</v>
      </c>
      <c r="IX125" s="29">
        <v>13.075273541532662</v>
      </c>
      <c r="IY125" s="29">
        <v>24.268232956263159</v>
      </c>
      <c r="IZ125" s="29">
        <v>8.8499004827913641</v>
      </c>
      <c r="JA125" s="29">
        <v>6.4558791894114673</v>
      </c>
      <c r="JB125" s="29">
        <v>12.771810979360954</v>
      </c>
      <c r="JC125" s="29">
        <v>24.458193689263158</v>
      </c>
      <c r="JD125" s="29">
        <v>8.6332900476894512</v>
      </c>
      <c r="JE125" s="29">
        <v>6.2978648927645144</v>
      </c>
      <c r="JF125" s="29">
        <v>12.268214750481548</v>
      </c>
      <c r="JG125" s="29">
        <v>24.763080580263157</v>
      </c>
      <c r="JH125" s="29">
        <v>8.3460703831390095</v>
      </c>
      <c r="JI125" s="29">
        <v>6.0883421462922191</v>
      </c>
      <c r="JJ125" s="29">
        <v>11.020251152080135</v>
      </c>
      <c r="JK125" s="29">
        <v>25.69175472926316</v>
      </c>
      <c r="JL125" s="29">
        <v>7.73812534786894</v>
      </c>
      <c r="JM125" s="29">
        <v>5.6448547071805733</v>
      </c>
      <c r="JN125" s="29">
        <v>5.4753177404092916</v>
      </c>
      <c r="JO125" s="29">
        <v>26.318619035263158</v>
      </c>
      <c r="JP125" s="29">
        <v>6.3265994209085283</v>
      </c>
      <c r="JQ125" s="29">
        <v>4.6151661954399064</v>
      </c>
      <c r="JR125" s="29">
        <v>0.95507828836720066</v>
      </c>
      <c r="JS125" s="29">
        <v>26.576943840263159</v>
      </c>
      <c r="JT125" s="29">
        <v>5.6348024089427833</v>
      </c>
      <c r="JU125" s="29">
        <v>4.1105099067583399</v>
      </c>
      <c r="JV125" s="29">
        <v>-1.8040620197936761</v>
      </c>
      <c r="JW125" s="29">
        <v>26.535967297263156</v>
      </c>
      <c r="JX125" s="29">
        <v>5.597715434960187</v>
      </c>
      <c r="JY125" s="29">
        <v>4.0834554755816219</v>
      </c>
      <c r="JZ125" s="29">
        <v>-1.1871189719930086</v>
      </c>
    </row>
    <row r="126" spans="1:286" ht="15" thickBot="1" x14ac:dyDescent="0.4">
      <c r="A126" s="2"/>
      <c r="B126" s="74" t="s">
        <v>602</v>
      </c>
      <c r="C126" s="74" t="s">
        <v>498</v>
      </c>
      <c r="D126" s="74" t="s">
        <v>859</v>
      </c>
      <c r="E126" s="87">
        <v>385608</v>
      </c>
      <c r="F126" s="84">
        <v>393881</v>
      </c>
      <c r="G126" s="22">
        <v>31.745754488999999</v>
      </c>
      <c r="H126" s="22">
        <v>12.108594123125512</v>
      </c>
      <c r="I126" s="22">
        <v>8.8330508308563171</v>
      </c>
      <c r="J126" s="22">
        <v>11.57124408517746</v>
      </c>
      <c r="K126" s="22">
        <v>31.812048674</v>
      </c>
      <c r="L126" s="22">
        <v>12.039074018905652</v>
      </c>
      <c r="M126" s="22">
        <v>8.7823368827219372</v>
      </c>
      <c r="N126" s="22">
        <v>11.313656571566554</v>
      </c>
      <c r="O126" s="22">
        <v>31.840583546000001</v>
      </c>
      <c r="P126" s="22">
        <v>11.953233837146815</v>
      </c>
      <c r="Q126" s="22">
        <v>8.7197176652392354</v>
      </c>
      <c r="R126" s="22">
        <v>11.056409007390577</v>
      </c>
      <c r="S126" s="22">
        <v>31.902826351999998</v>
      </c>
      <c r="T126" s="22">
        <v>11.816163634029737</v>
      </c>
      <c r="U126" s="22">
        <v>8.6197268604259332</v>
      </c>
      <c r="V126" s="22">
        <v>10.798123206049524</v>
      </c>
      <c r="W126" s="22">
        <v>31.988583575</v>
      </c>
      <c r="X126" s="22">
        <v>11.603534832116917</v>
      </c>
      <c r="Y126" s="22">
        <v>8.4646171097561158</v>
      </c>
      <c r="Z126" s="22">
        <v>10.419660140976873</v>
      </c>
      <c r="AA126" s="22">
        <v>32.094948557999999</v>
      </c>
      <c r="AB126" s="22">
        <v>11.584091736106599</v>
      </c>
      <c r="AC126" s="22">
        <v>8.4504336419131914</v>
      </c>
      <c r="AD126" s="22">
        <v>9.9885479477785282</v>
      </c>
      <c r="AE126" s="22">
        <v>32.207477220999998</v>
      </c>
      <c r="AF126" s="22">
        <v>11.531850357500794</v>
      </c>
      <c r="AG126" s="22">
        <v>8.4123242835511185</v>
      </c>
      <c r="AH126" s="22">
        <v>9.4880842216235237</v>
      </c>
      <c r="AI126" s="22">
        <v>32.322682463999996</v>
      </c>
      <c r="AJ126" s="22">
        <v>11.472328524441782</v>
      </c>
      <c r="AK126" s="22">
        <v>8.3689039350275944</v>
      </c>
      <c r="AL126" s="22">
        <v>9.0572439914719425</v>
      </c>
      <c r="AM126" s="22">
        <v>32.445137373000001</v>
      </c>
      <c r="AN126" s="22">
        <v>11.357234751938863</v>
      </c>
      <c r="AO126" s="22">
        <v>8.2849446303803536</v>
      </c>
      <c r="AP126" s="22">
        <v>8.6116063154178804</v>
      </c>
      <c r="AQ126" s="22">
        <v>32.584443888000003</v>
      </c>
      <c r="AR126" s="22">
        <v>11.226519298432747</v>
      </c>
      <c r="AS126" s="22">
        <v>8.1895895269342134</v>
      </c>
      <c r="AT126" s="22">
        <v>8.0463488008733037</v>
      </c>
      <c r="AU126" s="22">
        <v>33.105077672</v>
      </c>
      <c r="AV126" s="22">
        <v>10.460727496947698</v>
      </c>
      <c r="AW126" s="22">
        <v>7.6309550694911517</v>
      </c>
      <c r="AX126" s="22">
        <v>5.9557754123430442</v>
      </c>
      <c r="AY126" s="22">
        <v>33.477523711000003</v>
      </c>
      <c r="AZ126" s="22">
        <v>9.7807429339886678</v>
      </c>
      <c r="BA126" s="22">
        <v>7.1349157979011029</v>
      </c>
      <c r="BB126" s="22">
        <v>4.7080369492335592</v>
      </c>
      <c r="BC126" s="22">
        <v>33.683003544999998</v>
      </c>
      <c r="BD126" s="22">
        <v>9.5600825719143483</v>
      </c>
      <c r="BE126" s="22">
        <v>6.9739471359129084</v>
      </c>
      <c r="BF126" s="22">
        <v>4.1969497186864828</v>
      </c>
      <c r="BG126" s="22">
        <v>33.816422621000001</v>
      </c>
      <c r="BH126" s="22">
        <v>9.4390458402107171</v>
      </c>
      <c r="BI126" s="22">
        <v>6.8856525252696263</v>
      </c>
      <c r="BJ126" s="22">
        <v>4.159591431594027</v>
      </c>
      <c r="BK126" s="25">
        <v>31.715803008999998</v>
      </c>
      <c r="BL126" s="25">
        <v>12.22054494883092</v>
      </c>
      <c r="BM126" s="25">
        <v>8.9147173995724671</v>
      </c>
      <c r="BN126" s="25">
        <v>11.679474040173238</v>
      </c>
      <c r="BO126" s="25">
        <v>31.765580435</v>
      </c>
      <c r="BP126" s="25">
        <v>12.176100789688041</v>
      </c>
      <c r="BQ126" s="25">
        <v>8.8822960042517707</v>
      </c>
      <c r="BR126" s="25">
        <v>11.499169047426527</v>
      </c>
      <c r="BS126" s="25">
        <v>31.845894745999999</v>
      </c>
      <c r="BT126" s="25">
        <v>12.087745091152346</v>
      </c>
      <c r="BU126" s="25">
        <v>8.8178417523026482</v>
      </c>
      <c r="BV126" s="25">
        <v>11.149025565644877</v>
      </c>
      <c r="BW126" s="25">
        <v>31.950553968000001</v>
      </c>
      <c r="BX126" s="25">
        <v>12.016623915639792</v>
      </c>
      <c r="BY126" s="25">
        <v>8.7659598449511691</v>
      </c>
      <c r="BZ126" s="25">
        <v>10.880671838023758</v>
      </c>
      <c r="CA126" s="25">
        <v>32.066990306999998</v>
      </c>
      <c r="CB126" s="25">
        <v>11.941419322043545</v>
      </c>
      <c r="CC126" s="25">
        <v>8.7110991409590479</v>
      </c>
      <c r="CD126" s="25">
        <v>10.508075637649867</v>
      </c>
      <c r="CE126" s="25">
        <v>32.198251112999998</v>
      </c>
      <c r="CF126" s="25">
        <v>11.845416255985549</v>
      </c>
      <c r="CG126" s="25">
        <v>8.6410662408729202</v>
      </c>
      <c r="CH126" s="25">
        <v>10.079645760189582</v>
      </c>
      <c r="CI126" s="25">
        <v>32.342411614</v>
      </c>
      <c r="CJ126" s="25">
        <v>11.760022843837456</v>
      </c>
      <c r="CK126" s="25">
        <v>8.5787729356011031</v>
      </c>
      <c r="CL126" s="25">
        <v>9.566796921896966</v>
      </c>
      <c r="CM126" s="25">
        <v>32.498089257000004</v>
      </c>
      <c r="CN126" s="25">
        <v>11.673942286456279</v>
      </c>
      <c r="CO126" s="25">
        <v>8.5159783674485361</v>
      </c>
      <c r="CP126" s="25">
        <v>9.1131978397746423</v>
      </c>
      <c r="CQ126" s="25">
        <v>32.665785450999998</v>
      </c>
      <c r="CR126" s="25">
        <v>11.57581531695056</v>
      </c>
      <c r="CS126" s="25">
        <v>8.4443961093673501</v>
      </c>
      <c r="CT126" s="25">
        <v>8.6361477505807009</v>
      </c>
      <c r="CU126" s="25">
        <v>32.846028384999997</v>
      </c>
      <c r="CV126" s="25">
        <v>11.471717745802339</v>
      </c>
      <c r="CW126" s="25">
        <v>8.3684583805136903</v>
      </c>
      <c r="CX126" s="25">
        <v>8.1168117737101468</v>
      </c>
      <c r="CY126" s="25">
        <v>33.152561571999996</v>
      </c>
      <c r="CZ126" s="25">
        <v>11.155561895281702</v>
      </c>
      <c r="DA126" s="25">
        <v>8.1378270892403357</v>
      </c>
      <c r="DB126" s="25">
        <v>6.580568768178285</v>
      </c>
      <c r="DC126" s="25">
        <v>33.392246411000002</v>
      </c>
      <c r="DD126" s="25">
        <v>10.802471166538611</v>
      </c>
      <c r="DE126" s="25">
        <v>7.8802523185297311</v>
      </c>
      <c r="DF126" s="25">
        <v>5.3526922931800307</v>
      </c>
      <c r="DG126" s="25">
        <v>33.544022749</v>
      </c>
      <c r="DH126" s="25">
        <v>10.569854422369609</v>
      </c>
      <c r="DI126" s="25">
        <v>7.7105616422662573</v>
      </c>
      <c r="DJ126" s="25">
        <v>4.5652755534085578</v>
      </c>
      <c r="DK126" s="25">
        <v>33.647038229000003</v>
      </c>
      <c r="DL126" s="25">
        <v>10.284856827226763</v>
      </c>
      <c r="DM126" s="25">
        <v>7.5026598644900302</v>
      </c>
      <c r="DN126" s="25">
        <v>3.9960416549001891</v>
      </c>
      <c r="DO126" s="27">
        <v>31.745766318000001</v>
      </c>
      <c r="DP126" s="27">
        <v>12.223362973172479</v>
      </c>
      <c r="DQ126" s="27">
        <v>8.9167731090956774</v>
      </c>
      <c r="DR126" s="27">
        <v>11.584033222216966</v>
      </c>
      <c r="DS126" s="27">
        <v>31.812084154000001</v>
      </c>
      <c r="DT126" s="27">
        <v>12.183905467283132</v>
      </c>
      <c r="DU126" s="27">
        <v>8.8879894078967272</v>
      </c>
      <c r="DV126" s="27">
        <v>11.343401629029493</v>
      </c>
      <c r="DW126" s="27">
        <v>31.840653174</v>
      </c>
      <c r="DX126" s="27">
        <v>12.082376612865774</v>
      </c>
      <c r="DY126" s="27">
        <v>8.8139255221352606</v>
      </c>
      <c r="DZ126" s="27">
        <v>11.104675926874496</v>
      </c>
      <c r="EA126" s="27">
        <v>31.902941599000002</v>
      </c>
      <c r="EB126" s="27">
        <v>12.032762933683188</v>
      </c>
      <c r="EC126" s="27">
        <v>8.7777330339182669</v>
      </c>
      <c r="ED126" s="27">
        <v>10.861595913080734</v>
      </c>
      <c r="EE126" s="27">
        <v>31.988451504</v>
      </c>
      <c r="EF126" s="27">
        <v>11.945671035216176</v>
      </c>
      <c r="EG126" s="27">
        <v>8.7142007065239824</v>
      </c>
      <c r="EH126" s="27">
        <v>10.501659244965161</v>
      </c>
      <c r="EI126" s="27">
        <v>32.094366389999998</v>
      </c>
      <c r="EJ126" s="27">
        <v>11.840729390938534</v>
      </c>
      <c r="EK126" s="27">
        <v>8.6376472380740257</v>
      </c>
      <c r="EL126" s="27">
        <v>10.089542544108404</v>
      </c>
      <c r="EM126" s="27">
        <v>32.206678955000001</v>
      </c>
      <c r="EN126" s="27">
        <v>11.726302295074285</v>
      </c>
      <c r="EO126" s="27">
        <v>8.5541742647528842</v>
      </c>
      <c r="EP126" s="27">
        <v>9.6086861704820521</v>
      </c>
      <c r="EQ126" s="27">
        <v>32.321691201999997</v>
      </c>
      <c r="ER126" s="27">
        <v>11.602636336486201</v>
      </c>
      <c r="ES126" s="27">
        <v>8.4639616697028188</v>
      </c>
      <c r="ET126" s="27">
        <v>9.1958253000478081</v>
      </c>
      <c r="EU126" s="27">
        <v>32.442995113999999</v>
      </c>
      <c r="EV126" s="27">
        <v>11.466035970084695</v>
      </c>
      <c r="EW126" s="27">
        <v>8.3643136042322208</v>
      </c>
      <c r="EX126" s="27">
        <v>8.7754461468313885</v>
      </c>
      <c r="EY126" s="27">
        <v>32.577463674000001</v>
      </c>
      <c r="EZ126" s="27">
        <v>11.322771128686307</v>
      </c>
      <c r="FA126" s="27">
        <v>8.2598038970375853</v>
      </c>
      <c r="FB126" s="27">
        <v>8.2622863380764109</v>
      </c>
      <c r="FC126" s="27">
        <v>33.072785455999998</v>
      </c>
      <c r="FD126" s="27">
        <v>10.70415858051655</v>
      </c>
      <c r="FE126" s="27">
        <v>7.8085346557841202</v>
      </c>
      <c r="FF126" s="27">
        <v>6.3310210909351206</v>
      </c>
      <c r="FG126" s="27">
        <v>33.414190935000001</v>
      </c>
      <c r="FH126" s="27">
        <v>10.064217739645839</v>
      </c>
      <c r="FI126" s="27">
        <v>7.3417067219485741</v>
      </c>
      <c r="FJ126" s="27">
        <v>5.1934383004418372</v>
      </c>
      <c r="FK126" s="27">
        <v>33.603278646</v>
      </c>
      <c r="FL126" s="27">
        <v>9.9329667076399666</v>
      </c>
      <c r="FM126" s="27">
        <v>7.2459609214434559</v>
      </c>
      <c r="FN126" s="27">
        <v>4.7228438684486349</v>
      </c>
      <c r="FO126" s="27">
        <v>33.720540716999999</v>
      </c>
      <c r="FP126" s="27">
        <v>9.6649640680634477</v>
      </c>
      <c r="FQ126" s="27">
        <v>7.0504567271405092</v>
      </c>
      <c r="FR126" s="27">
        <v>4.6786586191395578</v>
      </c>
      <c r="FS126" s="28">
        <v>31.741538334000001</v>
      </c>
      <c r="FT126" s="28">
        <v>12.105602877585463</v>
      </c>
      <c r="FU126" s="28">
        <v>8.8308687588804826</v>
      </c>
      <c r="FV126" s="28">
        <v>11.58014037313232</v>
      </c>
      <c r="FW126" s="28">
        <v>31.808243234999999</v>
      </c>
      <c r="FX126" s="28">
        <v>12.022954895086885</v>
      </c>
      <c r="FY126" s="28">
        <v>8.7705782063147293</v>
      </c>
      <c r="FZ126" s="28">
        <v>11.325191020127981</v>
      </c>
      <c r="GA126" s="28">
        <v>31.840329506</v>
      </c>
      <c r="GB126" s="28">
        <v>11.908035721717907</v>
      </c>
      <c r="GC126" s="28">
        <v>8.686746269304841</v>
      </c>
      <c r="GD126" s="28">
        <v>11.069372147614637</v>
      </c>
      <c r="GE126" s="28">
        <v>31.917938325000001</v>
      </c>
      <c r="GF126" s="28">
        <v>11.739699096331449</v>
      </c>
      <c r="GG126" s="28">
        <v>8.5639470447529504</v>
      </c>
      <c r="GH126" s="28">
        <v>10.800013056598843</v>
      </c>
      <c r="GI126" s="28">
        <v>32.028245408000004</v>
      </c>
      <c r="GJ126" s="28">
        <v>11.62497428803611</v>
      </c>
      <c r="GK126" s="28">
        <v>8.4802568943582308</v>
      </c>
      <c r="GL126" s="28">
        <v>10.420041801454538</v>
      </c>
      <c r="GM126" s="28">
        <v>32.170752776</v>
      </c>
      <c r="GN126" s="28">
        <v>11.569030090061348</v>
      </c>
      <c r="GO126" s="28">
        <v>8.4394463808190263</v>
      </c>
      <c r="GP126" s="28">
        <v>9.9669308038357514</v>
      </c>
      <c r="GQ126" s="28">
        <v>32.336379557000001</v>
      </c>
      <c r="GR126" s="28">
        <v>11.485383927608314</v>
      </c>
      <c r="GS126" s="28">
        <v>8.3784276698736626</v>
      </c>
      <c r="GT126" s="28">
        <v>9.3933689139867731</v>
      </c>
      <c r="GU126" s="28">
        <v>32.519587764000001</v>
      </c>
      <c r="GV126" s="28">
        <v>11.376694319565587</v>
      </c>
      <c r="GW126" s="28">
        <v>8.2991401140381189</v>
      </c>
      <c r="GX126" s="28">
        <v>8.8808819775965979</v>
      </c>
      <c r="GY126" s="28">
        <v>32.716584959999999</v>
      </c>
      <c r="GZ126" s="28">
        <v>11.251519917819776</v>
      </c>
      <c r="HA126" s="28">
        <v>8.2078271307057999</v>
      </c>
      <c r="HB126" s="28">
        <v>8.4241440364460622</v>
      </c>
      <c r="HC126" s="28">
        <v>32.931469964999998</v>
      </c>
      <c r="HD126" s="28">
        <v>11.087528504842266</v>
      </c>
      <c r="HE126" s="28">
        <v>8.088197678109994</v>
      </c>
      <c r="HF126" s="28">
        <v>7.9263954604393874</v>
      </c>
      <c r="HG126" s="28">
        <v>33.507469069999999</v>
      </c>
      <c r="HH126" s="28">
        <v>9.9717313262620912</v>
      </c>
      <c r="HI126" s="28">
        <v>7.2742391710276939</v>
      </c>
      <c r="HJ126" s="28">
        <v>5.0604168549772801</v>
      </c>
      <c r="HK126" s="28">
        <v>34.037841364000002</v>
      </c>
      <c r="HL126" s="28">
        <v>8.5173699553451421</v>
      </c>
      <c r="HM126" s="28">
        <v>6.2133027992974217</v>
      </c>
      <c r="HN126" s="28">
        <v>-0.5249192210632998</v>
      </c>
      <c r="HO126" s="28">
        <v>34.321116410999998</v>
      </c>
      <c r="HP126" s="28">
        <v>7.4193423565480252</v>
      </c>
      <c r="HQ126" s="28">
        <v>5.4123069532697965</v>
      </c>
      <c r="HR126" s="28">
        <v>-4.7313371346018727</v>
      </c>
      <c r="HS126" s="28">
        <v>34.469971553999997</v>
      </c>
      <c r="HT126" s="28">
        <v>6.5957878906365446</v>
      </c>
      <c r="HU126" s="28">
        <v>4.8115354363286444</v>
      </c>
      <c r="HV126" s="28">
        <v>-7.648112975289358</v>
      </c>
      <c r="HW126" s="29">
        <v>31.725751134999999</v>
      </c>
      <c r="HX126" s="29">
        <v>12.107276776428842</v>
      </c>
      <c r="HY126" s="29">
        <v>8.8320898447818621</v>
      </c>
      <c r="HZ126" s="29">
        <v>11.585519846331101</v>
      </c>
      <c r="IA126" s="29">
        <v>31.781064325999999</v>
      </c>
      <c r="IB126" s="29">
        <v>11.988015974081733</v>
      </c>
      <c r="IC126" s="29">
        <v>8.7450907498787789</v>
      </c>
      <c r="ID126" s="29">
        <v>11.330693970329413</v>
      </c>
      <c r="IE126" s="29">
        <v>31.806052291</v>
      </c>
      <c r="IF126" s="29">
        <v>11.820615977151872</v>
      </c>
      <c r="IG126" s="29">
        <v>8.6229747827457608</v>
      </c>
      <c r="IH126" s="29">
        <v>11.105336541998266</v>
      </c>
      <c r="II126" s="29">
        <v>31.864524018000001</v>
      </c>
      <c r="IJ126" s="29">
        <v>11.703842520268086</v>
      </c>
      <c r="IK126" s="29">
        <v>8.5377901717280906</v>
      </c>
      <c r="IL126" s="29">
        <v>10.884750633590595</v>
      </c>
      <c r="IM126" s="29">
        <v>31.955912079000001</v>
      </c>
      <c r="IN126" s="29">
        <v>11.754109960108201</v>
      </c>
      <c r="IO126" s="29">
        <v>8.5744595692427659</v>
      </c>
      <c r="IP126" s="29">
        <v>10.533022544307379</v>
      </c>
      <c r="IQ126" s="29">
        <v>32.073379520000003</v>
      </c>
      <c r="IR126" s="29">
        <v>11.695303183260254</v>
      </c>
      <c r="IS126" s="29">
        <v>8.5315608442698405</v>
      </c>
      <c r="IT126" s="29">
        <v>10.136946588079041</v>
      </c>
      <c r="IU126" s="29">
        <v>32.214294803000001</v>
      </c>
      <c r="IV126" s="29">
        <v>11.574978258284473</v>
      </c>
      <c r="IW126" s="29">
        <v>8.4437854867243924</v>
      </c>
      <c r="IX126" s="29">
        <v>9.6465165472798517</v>
      </c>
      <c r="IY126" s="29">
        <v>32.366138958999997</v>
      </c>
      <c r="IZ126" s="29">
        <v>11.442404392338346</v>
      </c>
      <c r="JA126" s="29">
        <v>8.3470746972770229</v>
      </c>
      <c r="JB126" s="29">
        <v>9.2279798512430382</v>
      </c>
      <c r="JC126" s="29">
        <v>32.519313617999998</v>
      </c>
      <c r="JD126" s="29">
        <v>11.28138254218595</v>
      </c>
      <c r="JE126" s="29">
        <v>8.2296114994183842</v>
      </c>
      <c r="JF126" s="29">
        <v>8.7546544914640911</v>
      </c>
      <c r="JG126" s="29">
        <v>32.710169891999996</v>
      </c>
      <c r="JH126" s="29">
        <v>10.941815410729646</v>
      </c>
      <c r="JI126" s="29">
        <v>7.9819020046461366</v>
      </c>
      <c r="JJ126" s="29">
        <v>7.3855758752492342</v>
      </c>
      <c r="JK126" s="29">
        <v>33.355049356999999</v>
      </c>
      <c r="JL126" s="29">
        <v>9.0335964502137838</v>
      </c>
      <c r="JM126" s="29">
        <v>6.5898828401380749</v>
      </c>
      <c r="JN126" s="29">
        <v>0.94693988395027517</v>
      </c>
      <c r="JO126" s="29">
        <v>33.757147775999996</v>
      </c>
      <c r="JP126" s="29">
        <v>7.7834401478643391</v>
      </c>
      <c r="JQ126" s="29">
        <v>5.6779112228816819</v>
      </c>
      <c r="JR126" s="29">
        <v>-4.0871062742216182</v>
      </c>
      <c r="JS126" s="29">
        <v>33.876662768000003</v>
      </c>
      <c r="JT126" s="29">
        <v>7.0313690091737655</v>
      </c>
      <c r="JU126" s="29">
        <v>5.1292857979211917</v>
      </c>
      <c r="JV126" s="29">
        <v>-6.8828939405228198</v>
      </c>
      <c r="JW126" s="29">
        <v>33.776573736000003</v>
      </c>
      <c r="JX126" s="29">
        <v>6.9101908093966644</v>
      </c>
      <c r="JY126" s="29">
        <v>5.0408879882879036</v>
      </c>
      <c r="JZ126" s="29">
        <v>-6.0866331194091643</v>
      </c>
    </row>
    <row r="127" spans="1:286" ht="15" thickBot="1" x14ac:dyDescent="0.4">
      <c r="A127" s="2"/>
      <c r="B127" s="74" t="s">
        <v>603</v>
      </c>
      <c r="C127" s="74" t="s">
        <v>539</v>
      </c>
      <c r="D127" s="74" t="s">
        <v>867</v>
      </c>
      <c r="E127" s="87">
        <v>373726</v>
      </c>
      <c r="F127" s="84">
        <v>405532</v>
      </c>
      <c r="G127" s="22">
        <v>31.114711028000002</v>
      </c>
      <c r="H127" s="22">
        <v>12.681458427989245</v>
      </c>
      <c r="I127" s="22">
        <v>9.1144138653152584</v>
      </c>
      <c r="J127" s="22">
        <v>11.715755056893375</v>
      </c>
      <c r="K127" s="22">
        <v>31.179327227000002</v>
      </c>
      <c r="L127" s="22">
        <v>12.636201667567867</v>
      </c>
      <c r="M127" s="22">
        <v>9.0818869405119198</v>
      </c>
      <c r="N127" s="22">
        <v>11.573187644881807</v>
      </c>
      <c r="O127" s="22">
        <v>31.201523295000001</v>
      </c>
      <c r="P127" s="22">
        <v>12.54744186722934</v>
      </c>
      <c r="Q127" s="22">
        <v>9.0180935243617277</v>
      </c>
      <c r="R127" s="22">
        <v>11.40903780737133</v>
      </c>
      <c r="S127" s="22">
        <v>31.254552471</v>
      </c>
      <c r="T127" s="22">
        <v>12.405784336134237</v>
      </c>
      <c r="U127" s="22">
        <v>8.9162814675804771</v>
      </c>
      <c r="V127" s="22">
        <v>11.140175827233863</v>
      </c>
      <c r="W127" s="22">
        <v>31.330952357000001</v>
      </c>
      <c r="X127" s="22">
        <v>12.306394498650995</v>
      </c>
      <c r="Y127" s="22">
        <v>8.8448480344329656</v>
      </c>
      <c r="Z127" s="22">
        <v>10.909655209952795</v>
      </c>
      <c r="AA127" s="22">
        <v>31.430229945000001</v>
      </c>
      <c r="AB127" s="22">
        <v>12.139754024019448</v>
      </c>
      <c r="AC127" s="22">
        <v>8.7250802442273621</v>
      </c>
      <c r="AD127" s="22">
        <v>10.555161635378084</v>
      </c>
      <c r="AE127" s="22">
        <v>31.544437241000001</v>
      </c>
      <c r="AF127" s="22">
        <v>11.972689425043313</v>
      </c>
      <c r="AG127" s="22">
        <v>8.6050076275044578</v>
      </c>
      <c r="AH127" s="22">
        <v>10.122635024555549</v>
      </c>
      <c r="AI127" s="22">
        <v>31.670104443</v>
      </c>
      <c r="AJ127" s="22">
        <v>11.794641351968624</v>
      </c>
      <c r="AK127" s="22">
        <v>8.4770409716864688</v>
      </c>
      <c r="AL127" s="22">
        <v>9.7513532755021082</v>
      </c>
      <c r="AM127" s="22">
        <v>31.806182919000001</v>
      </c>
      <c r="AN127" s="22">
        <v>11.693871427332335</v>
      </c>
      <c r="AO127" s="22">
        <v>8.4046156427286718</v>
      </c>
      <c r="AP127" s="22">
        <v>9.343967484538048</v>
      </c>
      <c r="AQ127" s="22">
        <v>31.959095765000001</v>
      </c>
      <c r="AR127" s="22">
        <v>11.623493714659201</v>
      </c>
      <c r="AS127" s="22">
        <v>8.3540337949199515</v>
      </c>
      <c r="AT127" s="22">
        <v>8.8393849400363642</v>
      </c>
      <c r="AU127" s="22">
        <v>32.733800330000001</v>
      </c>
      <c r="AV127" s="22">
        <v>11.188732600785935</v>
      </c>
      <c r="AW127" s="22">
        <v>8.0415624220973605</v>
      </c>
      <c r="AX127" s="22">
        <v>6.9386706407459258</v>
      </c>
      <c r="AY127" s="22">
        <v>33.556278874</v>
      </c>
      <c r="AZ127" s="22">
        <v>10.866068224402664</v>
      </c>
      <c r="BA127" s="22">
        <v>7.8096571816511879</v>
      </c>
      <c r="BB127" s="22">
        <v>5.8215929805109923</v>
      </c>
      <c r="BC127" s="22">
        <v>34.152384247999997</v>
      </c>
      <c r="BD127" s="22">
        <v>10.742584084866889</v>
      </c>
      <c r="BE127" s="22">
        <v>7.7209066992108299</v>
      </c>
      <c r="BF127" s="22">
        <v>5.434268474457447</v>
      </c>
      <c r="BG127" s="22">
        <v>34.657036101999999</v>
      </c>
      <c r="BH127" s="22">
        <v>10.726134119215761</v>
      </c>
      <c r="BI127" s="22">
        <v>7.7090837850037621</v>
      </c>
      <c r="BJ127" s="22">
        <v>5.460146420296379</v>
      </c>
      <c r="BK127" s="25">
        <v>31.071274979999998</v>
      </c>
      <c r="BL127" s="25">
        <v>12.686834390346743</v>
      </c>
      <c r="BM127" s="25">
        <v>9.1182776753122567</v>
      </c>
      <c r="BN127" s="25">
        <v>11.815162653486055</v>
      </c>
      <c r="BO127" s="25">
        <v>31.102862811999998</v>
      </c>
      <c r="BP127" s="25">
        <v>12.663378282527969</v>
      </c>
      <c r="BQ127" s="25">
        <v>9.1014193087810131</v>
      </c>
      <c r="BR127" s="25">
        <v>11.747177455611038</v>
      </c>
      <c r="BS127" s="25">
        <v>31.163350414</v>
      </c>
      <c r="BT127" s="25">
        <v>12.591466174516299</v>
      </c>
      <c r="BU127" s="25">
        <v>9.049734660830822</v>
      </c>
      <c r="BV127" s="25">
        <v>11.490688333592379</v>
      </c>
      <c r="BW127" s="25">
        <v>31.238499994000001</v>
      </c>
      <c r="BX127" s="25">
        <v>12.505791176743442</v>
      </c>
      <c r="BY127" s="25">
        <v>8.9881583530231737</v>
      </c>
      <c r="BZ127" s="25">
        <v>11.198247545001429</v>
      </c>
      <c r="CA127" s="25">
        <v>31.326690927000001</v>
      </c>
      <c r="CB127" s="25">
        <v>12.424364109021514</v>
      </c>
      <c r="CC127" s="25">
        <v>8.9296351161832614</v>
      </c>
      <c r="CD127" s="25">
        <v>10.97783021866395</v>
      </c>
      <c r="CE127" s="25">
        <v>31.427865008000001</v>
      </c>
      <c r="CF127" s="25">
        <v>12.325242377801645</v>
      </c>
      <c r="CG127" s="25">
        <v>8.8583943762861495</v>
      </c>
      <c r="CH127" s="25">
        <v>10.642211739420553</v>
      </c>
      <c r="CI127" s="25">
        <v>31.543118388</v>
      </c>
      <c r="CJ127" s="25">
        <v>12.225696862586199</v>
      </c>
      <c r="CK127" s="25">
        <v>8.7868490544872682</v>
      </c>
      <c r="CL127" s="25">
        <v>10.221095874627068</v>
      </c>
      <c r="CM127" s="25">
        <v>31.668511938000002</v>
      </c>
      <c r="CN127" s="25">
        <v>12.128071828811034</v>
      </c>
      <c r="CO127" s="25">
        <v>8.7166840205130711</v>
      </c>
      <c r="CP127" s="25">
        <v>9.8569258314909334</v>
      </c>
      <c r="CQ127" s="25">
        <v>31.803706451</v>
      </c>
      <c r="CR127" s="25">
        <v>12.017615557391947</v>
      </c>
      <c r="CS127" s="25">
        <v>8.6372969234019727</v>
      </c>
      <c r="CT127" s="25">
        <v>9.4485145573141658</v>
      </c>
      <c r="CU127" s="25">
        <v>31.947376798000001</v>
      </c>
      <c r="CV127" s="25">
        <v>11.900772255753784</v>
      </c>
      <c r="CW127" s="25">
        <v>8.5533193419142144</v>
      </c>
      <c r="CX127" s="25">
        <v>9.002090849257943</v>
      </c>
      <c r="CY127" s="25">
        <v>32.407569713999997</v>
      </c>
      <c r="CZ127" s="25">
        <v>11.49109757653571</v>
      </c>
      <c r="DA127" s="25">
        <v>8.2588780836207185</v>
      </c>
      <c r="DB127" s="25">
        <v>7.7988667910430749</v>
      </c>
      <c r="DC127" s="25">
        <v>32.865479663999999</v>
      </c>
      <c r="DD127" s="25">
        <v>11.393294284413196</v>
      </c>
      <c r="DE127" s="25">
        <v>8.188584931862442</v>
      </c>
      <c r="DF127" s="25">
        <v>6.8917401575631168</v>
      </c>
      <c r="DG127" s="25">
        <v>33.231954795999997</v>
      </c>
      <c r="DH127" s="25">
        <v>11.457521103298701</v>
      </c>
      <c r="DI127" s="25">
        <v>8.2347460111972239</v>
      </c>
      <c r="DJ127" s="25">
        <v>6.2861420570811788</v>
      </c>
      <c r="DK127" s="25">
        <v>33.509488767000001</v>
      </c>
      <c r="DL127" s="25">
        <v>11.472138287781128</v>
      </c>
      <c r="DM127" s="25">
        <v>8.2452516694915783</v>
      </c>
      <c r="DN127" s="25">
        <v>5.9327033714625621</v>
      </c>
      <c r="DO127" s="27">
        <v>31.117106717999999</v>
      </c>
      <c r="DP127" s="27">
        <v>12.684240797701834</v>
      </c>
      <c r="DQ127" s="27">
        <v>9.1164136092115022</v>
      </c>
      <c r="DR127" s="27">
        <v>11.730658751834385</v>
      </c>
      <c r="DS127" s="27">
        <v>31.182705018</v>
      </c>
      <c r="DT127" s="27">
        <v>12.636399419500664</v>
      </c>
      <c r="DU127" s="27">
        <v>9.0820290687196827</v>
      </c>
      <c r="DV127" s="27">
        <v>11.59946246470637</v>
      </c>
      <c r="DW127" s="27">
        <v>31.204861897000001</v>
      </c>
      <c r="DX127" s="27">
        <v>12.51080571144314</v>
      </c>
      <c r="DY127" s="27">
        <v>8.9917623978461378</v>
      </c>
      <c r="DZ127" s="27">
        <v>11.44838310224943</v>
      </c>
      <c r="EA127" s="27">
        <v>31.258508017</v>
      </c>
      <c r="EB127" s="27">
        <v>12.340868588719943</v>
      </c>
      <c r="EC127" s="27">
        <v>8.8696252417473112</v>
      </c>
      <c r="ED127" s="27">
        <v>11.192297889295746</v>
      </c>
      <c r="EE127" s="27">
        <v>31.335119720999998</v>
      </c>
      <c r="EF127" s="27">
        <v>12.158056269444863</v>
      </c>
      <c r="EG127" s="27">
        <v>8.7382344283788989</v>
      </c>
      <c r="EH127" s="27">
        <v>10.995016010267456</v>
      </c>
      <c r="EI127" s="27">
        <v>31.433410354999999</v>
      </c>
      <c r="EJ127" s="27">
        <v>12.125225863608136</v>
      </c>
      <c r="EK127" s="27">
        <v>8.7146385692857713</v>
      </c>
      <c r="EL127" s="27">
        <v>10.634335066431341</v>
      </c>
      <c r="EM127" s="27">
        <v>31.545845779</v>
      </c>
      <c r="EN127" s="27">
        <v>12.053450342600454</v>
      </c>
      <c r="EO127" s="27">
        <v>8.663052089104692</v>
      </c>
      <c r="EP127" s="27">
        <v>10.217049226270902</v>
      </c>
      <c r="EQ127" s="27">
        <v>31.669093787000001</v>
      </c>
      <c r="ER127" s="27">
        <v>11.988637114399058</v>
      </c>
      <c r="ES127" s="27">
        <v>8.6164695458484033</v>
      </c>
      <c r="ET127" s="27">
        <v>9.9167183599394839</v>
      </c>
      <c r="EU127" s="27">
        <v>31.800811025999998</v>
      </c>
      <c r="EV127" s="27">
        <v>11.907945149802284</v>
      </c>
      <c r="EW127" s="27">
        <v>8.5584746420984423</v>
      </c>
      <c r="EX127" s="27">
        <v>9.5354412653202658</v>
      </c>
      <c r="EY127" s="27">
        <v>31.943953519000001</v>
      </c>
      <c r="EZ127" s="27">
        <v>11.808539080290481</v>
      </c>
      <c r="FA127" s="27">
        <v>8.4870295426724027</v>
      </c>
      <c r="FB127" s="27">
        <v>9.0827725928492349</v>
      </c>
      <c r="FC127" s="27">
        <v>32.635356754</v>
      </c>
      <c r="FD127" s="27">
        <v>11.454131469039305</v>
      </c>
      <c r="FE127" s="27">
        <v>8.2323098143143802</v>
      </c>
      <c r="FF127" s="27">
        <v>7.3368256399248857</v>
      </c>
      <c r="FG127" s="27">
        <v>33.236950898000003</v>
      </c>
      <c r="FH127" s="27">
        <v>11.209647361891847</v>
      </c>
      <c r="FI127" s="27">
        <v>8.0565942727079136</v>
      </c>
      <c r="FJ127" s="27">
        <v>6.4520648431898664</v>
      </c>
      <c r="FK127" s="27">
        <v>33.680079878999997</v>
      </c>
      <c r="FL127" s="27">
        <v>11.127734473484109</v>
      </c>
      <c r="FM127" s="27">
        <v>7.9977218669754855</v>
      </c>
      <c r="FN127" s="27">
        <v>6.1873746938928917</v>
      </c>
      <c r="FO127" s="27">
        <v>34.001464396999999</v>
      </c>
      <c r="FP127" s="27">
        <v>10.989427013345567</v>
      </c>
      <c r="FQ127" s="27">
        <v>7.8983175721523429</v>
      </c>
      <c r="FR127" s="27">
        <v>6.3125820499707928</v>
      </c>
      <c r="FS127" s="28">
        <v>31.112794987000001</v>
      </c>
      <c r="FT127" s="28">
        <v>12.681418035194522</v>
      </c>
      <c r="FU127" s="28">
        <v>9.114384834218372</v>
      </c>
      <c r="FV127" s="28">
        <v>11.71817646437983</v>
      </c>
      <c r="FW127" s="28">
        <v>31.176434204</v>
      </c>
      <c r="FX127" s="28">
        <v>12.633845421208996</v>
      </c>
      <c r="FY127" s="28">
        <v>9.080193459860201</v>
      </c>
      <c r="FZ127" s="28">
        <v>11.574742609048183</v>
      </c>
      <c r="GA127" s="28">
        <v>31.205553591000001</v>
      </c>
      <c r="GB127" s="28">
        <v>12.528952065444683</v>
      </c>
      <c r="GC127" s="28">
        <v>9.0048045397618921</v>
      </c>
      <c r="GD127" s="28">
        <v>11.407418764279006</v>
      </c>
      <c r="GE127" s="28">
        <v>31.274540177999999</v>
      </c>
      <c r="GF127" s="28">
        <v>12.379956509974827</v>
      </c>
      <c r="GG127" s="28">
        <v>8.8977185003795807</v>
      </c>
      <c r="GH127" s="28">
        <v>11.129196068094766</v>
      </c>
      <c r="GI127" s="28">
        <v>31.376806158000001</v>
      </c>
      <c r="GJ127" s="28">
        <v>12.264025823052336</v>
      </c>
      <c r="GK127" s="28">
        <v>8.8143968330570139</v>
      </c>
      <c r="GL127" s="28">
        <v>10.911774231655407</v>
      </c>
      <c r="GM127" s="28">
        <v>31.521498199</v>
      </c>
      <c r="GN127" s="28">
        <v>12.064458488588745</v>
      </c>
      <c r="GO127" s="28">
        <v>8.6709638603727068</v>
      </c>
      <c r="GP127" s="28">
        <v>10.51269319238876</v>
      </c>
      <c r="GQ127" s="28">
        <v>31.704088237000001</v>
      </c>
      <c r="GR127" s="28">
        <v>11.843987882855771</v>
      </c>
      <c r="GS127" s="28">
        <v>8.5125072950495895</v>
      </c>
      <c r="GT127" s="28">
        <v>10.026889135410151</v>
      </c>
      <c r="GU127" s="28">
        <v>31.917835553</v>
      </c>
      <c r="GV127" s="28">
        <v>11.780173999325189</v>
      </c>
      <c r="GW127" s="28">
        <v>8.4666430004849325</v>
      </c>
      <c r="GX127" s="28">
        <v>9.6728471943293428</v>
      </c>
      <c r="GY127" s="28">
        <v>32.153960142999999</v>
      </c>
      <c r="GZ127" s="28">
        <v>11.732547528280021</v>
      </c>
      <c r="HA127" s="28">
        <v>8.4324129179975706</v>
      </c>
      <c r="HB127" s="28">
        <v>9.3275769414738221</v>
      </c>
      <c r="HC127" s="28">
        <v>32.418951329999999</v>
      </c>
      <c r="HD127" s="28">
        <v>11.659981872559374</v>
      </c>
      <c r="HE127" s="28">
        <v>8.3802585524408322</v>
      </c>
      <c r="HF127" s="28">
        <v>8.9503979320955267</v>
      </c>
      <c r="HG127" s="28">
        <v>33.774835250999999</v>
      </c>
      <c r="HH127" s="28">
        <v>10.974411798049609</v>
      </c>
      <c r="HI127" s="28">
        <v>7.8875258412752283</v>
      </c>
      <c r="HJ127" s="28">
        <v>6.4318073456747555</v>
      </c>
      <c r="HK127" s="28">
        <v>35.106149418000001</v>
      </c>
      <c r="HL127" s="28">
        <v>9.7458582144037962</v>
      </c>
      <c r="HM127" s="28">
        <v>7.0045401909536507</v>
      </c>
      <c r="HN127" s="28">
        <v>1.0278015709011257</v>
      </c>
      <c r="HO127" s="28">
        <v>35.882338228999998</v>
      </c>
      <c r="HP127" s="28">
        <v>8.7803122154009703</v>
      </c>
      <c r="HQ127" s="28">
        <v>6.3105832702348401</v>
      </c>
      <c r="HR127" s="28">
        <v>-3.1369357537446092</v>
      </c>
      <c r="HS127" s="28">
        <v>36.256665233</v>
      </c>
      <c r="HT127" s="28">
        <v>8.1699400604013377</v>
      </c>
      <c r="HU127" s="28">
        <v>5.871896784439758</v>
      </c>
      <c r="HV127" s="28">
        <v>-5.9575339190349155</v>
      </c>
      <c r="HW127" s="29">
        <v>31.101304931999998</v>
      </c>
      <c r="HX127" s="29">
        <v>12.689654092257207</v>
      </c>
      <c r="HY127" s="29">
        <v>9.120304250594172</v>
      </c>
      <c r="HZ127" s="29">
        <v>11.761234268484365</v>
      </c>
      <c r="IA127" s="29">
        <v>31.163455885000001</v>
      </c>
      <c r="IB127" s="29">
        <v>12.647048170636269</v>
      </c>
      <c r="IC127" s="29">
        <v>9.0896825358307236</v>
      </c>
      <c r="ID127" s="29">
        <v>11.631319478908138</v>
      </c>
      <c r="IE127" s="29">
        <v>31.193369986</v>
      </c>
      <c r="IF127" s="29">
        <v>12.505422276636306</v>
      </c>
      <c r="IG127" s="29">
        <v>8.9878932172526707</v>
      </c>
      <c r="IH127" s="29">
        <v>11.481661578989076</v>
      </c>
      <c r="II127" s="29">
        <v>31.257833198</v>
      </c>
      <c r="IJ127" s="29">
        <v>12.288787474405382</v>
      </c>
      <c r="IK127" s="29">
        <v>8.8321935194319963</v>
      </c>
      <c r="IL127" s="29">
        <v>11.251299020249013</v>
      </c>
      <c r="IM127" s="29">
        <v>31.356862503000002</v>
      </c>
      <c r="IN127" s="29">
        <v>12.178891328149655</v>
      </c>
      <c r="IO127" s="29">
        <v>8.7532089953044565</v>
      </c>
      <c r="IP127" s="29">
        <v>11.077003260058561</v>
      </c>
      <c r="IQ127" s="29">
        <v>31.503204161999999</v>
      </c>
      <c r="IR127" s="29">
        <v>12.183375098995759</v>
      </c>
      <c r="IS127" s="29">
        <v>8.7564315696953035</v>
      </c>
      <c r="IT127" s="29">
        <v>10.738107860159172</v>
      </c>
      <c r="IU127" s="29">
        <v>31.698871535000002</v>
      </c>
      <c r="IV127" s="29">
        <v>12.07505096549164</v>
      </c>
      <c r="IW127" s="29">
        <v>8.6785768820846805</v>
      </c>
      <c r="IX127" s="29">
        <v>10.311972402288951</v>
      </c>
      <c r="IY127" s="29">
        <v>31.928980169999999</v>
      </c>
      <c r="IZ127" s="29">
        <v>11.962939863367501</v>
      </c>
      <c r="JA127" s="29">
        <v>8.5980004255628693</v>
      </c>
      <c r="JB127" s="29">
        <v>10.021306146254773</v>
      </c>
      <c r="JC127" s="29">
        <v>32.201837502000004</v>
      </c>
      <c r="JD127" s="29">
        <v>11.876482528223931</v>
      </c>
      <c r="JE127" s="29">
        <v>8.5358618364829617</v>
      </c>
      <c r="JF127" s="29">
        <v>9.6101428060958014</v>
      </c>
      <c r="JG127" s="29">
        <v>32.590186086000003</v>
      </c>
      <c r="JH127" s="29">
        <v>11.606961446891596</v>
      </c>
      <c r="JI127" s="29">
        <v>8.3421517285612747</v>
      </c>
      <c r="JJ127" s="29">
        <v>8.3643086124623558</v>
      </c>
      <c r="JK127" s="29">
        <v>34.020208842999999</v>
      </c>
      <c r="JL127" s="29">
        <v>10.239418071219838</v>
      </c>
      <c r="JM127" s="29">
        <v>7.3592713780542196</v>
      </c>
      <c r="JN127" s="29">
        <v>2.4633244209436391</v>
      </c>
      <c r="JO127" s="29">
        <v>35.019215864000003</v>
      </c>
      <c r="JP127" s="29">
        <v>8.9580963970886049</v>
      </c>
      <c r="JQ127" s="29">
        <v>6.4383602621170288</v>
      </c>
      <c r="JR127" s="29">
        <v>-2.351660141139206</v>
      </c>
      <c r="JS127" s="29">
        <v>35.497174243000003</v>
      </c>
      <c r="JT127" s="29">
        <v>8.4042497117654236</v>
      </c>
      <c r="JU127" s="29">
        <v>6.0402997443435291</v>
      </c>
      <c r="JV127" s="29">
        <v>-5.1439063500524611</v>
      </c>
      <c r="JW127" s="29">
        <v>35.531200546999997</v>
      </c>
      <c r="JX127" s="29">
        <v>8.428863324698364</v>
      </c>
      <c r="JY127" s="29">
        <v>6.0579900325911629</v>
      </c>
      <c r="JZ127" s="29">
        <v>-4.3900562953198232</v>
      </c>
    </row>
    <row r="128" spans="1:286" ht="15" thickBot="1" x14ac:dyDescent="0.4">
      <c r="A128" s="2"/>
      <c r="B128" s="74" t="s">
        <v>604</v>
      </c>
      <c r="C128" s="74" t="s">
        <v>448</v>
      </c>
      <c r="D128" s="74" t="s">
        <v>858</v>
      </c>
      <c r="E128" s="87">
        <v>364660</v>
      </c>
      <c r="F128" s="84">
        <v>425120</v>
      </c>
      <c r="G128" s="22">
        <v>18.080154830000001</v>
      </c>
      <c r="H128" s="22">
        <v>18.080154830000001</v>
      </c>
      <c r="I128" s="22">
        <v>18.080154830000001</v>
      </c>
      <c r="J128" s="22">
        <v>14.887389676894866</v>
      </c>
      <c r="K128" s="22">
        <v>18.115234812000001</v>
      </c>
      <c r="L128" s="22">
        <v>18.115234812000001</v>
      </c>
      <c r="M128" s="22">
        <v>18.115234812000001</v>
      </c>
      <c r="N128" s="22">
        <v>14.772216735659777</v>
      </c>
      <c r="O128" s="22">
        <v>18.188225236000001</v>
      </c>
      <c r="P128" s="22">
        <v>18.188225236000001</v>
      </c>
      <c r="Q128" s="22">
        <v>18.188225236000001</v>
      </c>
      <c r="R128" s="22">
        <v>14.756930931179248</v>
      </c>
      <c r="S128" s="22">
        <v>18.240888003999999</v>
      </c>
      <c r="T128" s="22">
        <v>18.240888003999999</v>
      </c>
      <c r="U128" s="22">
        <v>18.240888003999999</v>
      </c>
      <c r="V128" s="22">
        <v>14.710422190133279</v>
      </c>
      <c r="W128" s="22">
        <v>18.281218723999999</v>
      </c>
      <c r="X128" s="22">
        <v>18.281218723999999</v>
      </c>
      <c r="Y128" s="22">
        <v>18.281218723999999</v>
      </c>
      <c r="Z128" s="22">
        <v>14.612930275353392</v>
      </c>
      <c r="AA128" s="22">
        <v>18.326337139</v>
      </c>
      <c r="AB128" s="22">
        <v>18.326337139</v>
      </c>
      <c r="AC128" s="22">
        <v>18.326337139</v>
      </c>
      <c r="AD128" s="22">
        <v>14.554977912262324</v>
      </c>
      <c r="AE128" s="22">
        <v>18.377778498000001</v>
      </c>
      <c r="AF128" s="22">
        <v>18.377778498000001</v>
      </c>
      <c r="AG128" s="22">
        <v>18.377778498000001</v>
      </c>
      <c r="AH128" s="22">
        <v>14.512040935695032</v>
      </c>
      <c r="AI128" s="22">
        <v>18.434014656999999</v>
      </c>
      <c r="AJ128" s="22">
        <v>18.434014656999999</v>
      </c>
      <c r="AK128" s="22">
        <v>18.434014656999999</v>
      </c>
      <c r="AL128" s="22">
        <v>14.42838617311385</v>
      </c>
      <c r="AM128" s="22">
        <v>18.494352097</v>
      </c>
      <c r="AN128" s="22">
        <v>18.494352097</v>
      </c>
      <c r="AO128" s="22">
        <v>18.494352097</v>
      </c>
      <c r="AP128" s="22">
        <v>14.337945436068905</v>
      </c>
      <c r="AQ128" s="22">
        <v>18.560283791</v>
      </c>
      <c r="AR128" s="22">
        <v>18.560283791</v>
      </c>
      <c r="AS128" s="22">
        <v>18.560283791</v>
      </c>
      <c r="AT128" s="22">
        <v>14.270892218092948</v>
      </c>
      <c r="AU128" s="22">
        <v>18.734241075</v>
      </c>
      <c r="AV128" s="22">
        <v>18.734241075</v>
      </c>
      <c r="AW128" s="22">
        <v>18.734241075</v>
      </c>
      <c r="AX128" s="22">
        <v>13.920120238764017</v>
      </c>
      <c r="AY128" s="22">
        <v>18.820227031999998</v>
      </c>
      <c r="AZ128" s="22">
        <v>18.820227031999998</v>
      </c>
      <c r="BA128" s="22">
        <v>18.820227031999998</v>
      </c>
      <c r="BB128" s="22">
        <v>13.72124218374017</v>
      </c>
      <c r="BC128" s="22">
        <v>18.868206654000002</v>
      </c>
      <c r="BD128" s="22">
        <v>18.868206654000002</v>
      </c>
      <c r="BE128" s="22">
        <v>18.868206654000002</v>
      </c>
      <c r="BF128" s="22">
        <v>13.702434031694256</v>
      </c>
      <c r="BG128" s="22">
        <v>18.901167395999998</v>
      </c>
      <c r="BH128" s="22">
        <v>18.901167395999998</v>
      </c>
      <c r="BI128" s="22">
        <v>18.901167395999998</v>
      </c>
      <c r="BJ128" s="22">
        <v>13.827160115919668</v>
      </c>
      <c r="BK128" s="25">
        <v>18.089537757999999</v>
      </c>
      <c r="BL128" s="25">
        <v>18.089537757999999</v>
      </c>
      <c r="BM128" s="25">
        <v>18.089537757999999</v>
      </c>
      <c r="BN128" s="25">
        <v>14.983124998887918</v>
      </c>
      <c r="BO128" s="25">
        <v>18.130012701999998</v>
      </c>
      <c r="BP128" s="25">
        <v>18.130012701999998</v>
      </c>
      <c r="BQ128" s="25">
        <v>18.130012701999998</v>
      </c>
      <c r="BR128" s="25">
        <v>14.94728763665038</v>
      </c>
      <c r="BS128" s="25">
        <v>18.191107907999999</v>
      </c>
      <c r="BT128" s="25">
        <v>18.191107907999999</v>
      </c>
      <c r="BU128" s="25">
        <v>18.191107907999999</v>
      </c>
      <c r="BV128" s="25">
        <v>14.909315563030894</v>
      </c>
      <c r="BW128" s="25">
        <v>18.22229827</v>
      </c>
      <c r="BX128" s="25">
        <v>18.22229827</v>
      </c>
      <c r="BY128" s="25">
        <v>18.22229827</v>
      </c>
      <c r="BZ128" s="25">
        <v>14.851298580976458</v>
      </c>
      <c r="CA128" s="25">
        <v>18.246658960000001</v>
      </c>
      <c r="CB128" s="25">
        <v>18.246658960000001</v>
      </c>
      <c r="CC128" s="25">
        <v>18.246658960000001</v>
      </c>
      <c r="CD128" s="25">
        <v>14.754114367309448</v>
      </c>
      <c r="CE128" s="25">
        <v>18.273378985000001</v>
      </c>
      <c r="CF128" s="25">
        <v>18.273378985000001</v>
      </c>
      <c r="CG128" s="25">
        <v>18.273378985000001</v>
      </c>
      <c r="CH128" s="25">
        <v>14.702793461334871</v>
      </c>
      <c r="CI128" s="25">
        <v>18.302681494000002</v>
      </c>
      <c r="CJ128" s="25">
        <v>18.302681494000002</v>
      </c>
      <c r="CK128" s="25">
        <v>18.302681494000002</v>
      </c>
      <c r="CL128" s="25">
        <v>14.663562719348352</v>
      </c>
      <c r="CM128" s="25">
        <v>18.333716814999999</v>
      </c>
      <c r="CN128" s="25">
        <v>18.333716814999999</v>
      </c>
      <c r="CO128" s="25">
        <v>18.333716814999999</v>
      </c>
      <c r="CP128" s="25">
        <v>14.58395234004084</v>
      </c>
      <c r="CQ128" s="25">
        <v>18.366135412999999</v>
      </c>
      <c r="CR128" s="25">
        <v>18.366135412999999</v>
      </c>
      <c r="CS128" s="25">
        <v>18.366135412999999</v>
      </c>
      <c r="CT128" s="25">
        <v>14.497244675680665</v>
      </c>
      <c r="CU128" s="25">
        <v>18.39896955</v>
      </c>
      <c r="CV128" s="25">
        <v>18.39896955</v>
      </c>
      <c r="CW128" s="25">
        <v>18.39896955</v>
      </c>
      <c r="CX128" s="25">
        <v>14.44193678210039</v>
      </c>
      <c r="CY128" s="25">
        <v>18.514340713999999</v>
      </c>
      <c r="CZ128" s="25">
        <v>18.514340713999999</v>
      </c>
      <c r="DA128" s="25">
        <v>18.514340713999999</v>
      </c>
      <c r="DB128" s="25">
        <v>14.260957927778053</v>
      </c>
      <c r="DC128" s="25">
        <v>18.598747517</v>
      </c>
      <c r="DD128" s="25">
        <v>18.598747517</v>
      </c>
      <c r="DE128" s="25">
        <v>18.598747517</v>
      </c>
      <c r="DF128" s="25">
        <v>14.0782906502155</v>
      </c>
      <c r="DG128" s="25">
        <v>18.659618769000001</v>
      </c>
      <c r="DH128" s="25">
        <v>18.659618769000001</v>
      </c>
      <c r="DI128" s="25">
        <v>18.659618769000001</v>
      </c>
      <c r="DJ128" s="25">
        <v>13.934998640498268</v>
      </c>
      <c r="DK128" s="25">
        <v>18.703348673000001</v>
      </c>
      <c r="DL128" s="25">
        <v>18.703348673000001</v>
      </c>
      <c r="DM128" s="25">
        <v>18.703348673000001</v>
      </c>
      <c r="DN128" s="25">
        <v>13.895688644108247</v>
      </c>
      <c r="DO128" s="27">
        <v>18.080163793000001</v>
      </c>
      <c r="DP128" s="27">
        <v>18.080163793000001</v>
      </c>
      <c r="DQ128" s="27">
        <v>18.080163793000001</v>
      </c>
      <c r="DR128" s="27">
        <v>14.888434078734768</v>
      </c>
      <c r="DS128" s="27">
        <v>18.115261697000001</v>
      </c>
      <c r="DT128" s="27">
        <v>18.115261697000001</v>
      </c>
      <c r="DU128" s="27">
        <v>18.115261697000001</v>
      </c>
      <c r="DV128" s="27">
        <v>14.774436415383425</v>
      </c>
      <c r="DW128" s="27">
        <v>18.188278787000002</v>
      </c>
      <c r="DX128" s="27">
        <v>18.188278787000002</v>
      </c>
      <c r="DY128" s="27">
        <v>18.188278787000002</v>
      </c>
      <c r="DZ128" s="27">
        <v>14.760147780393421</v>
      </c>
      <c r="EA128" s="27">
        <v>18.240983695000001</v>
      </c>
      <c r="EB128" s="27">
        <v>18.240983695000001</v>
      </c>
      <c r="EC128" s="27">
        <v>18.240983695000001</v>
      </c>
      <c r="ED128" s="27">
        <v>14.714856859106661</v>
      </c>
      <c r="EE128" s="27">
        <v>18.281126896</v>
      </c>
      <c r="EF128" s="27">
        <v>18.281126896</v>
      </c>
      <c r="EG128" s="27">
        <v>18.281126896</v>
      </c>
      <c r="EH128" s="27">
        <v>14.619260311723194</v>
      </c>
      <c r="EI128" s="27">
        <v>18.325902528</v>
      </c>
      <c r="EJ128" s="27">
        <v>18.325902528</v>
      </c>
      <c r="EK128" s="27">
        <v>18.325902528</v>
      </c>
      <c r="EL128" s="27">
        <v>14.563012062510364</v>
      </c>
      <c r="EM128" s="27">
        <v>18.37705455</v>
      </c>
      <c r="EN128" s="27">
        <v>18.37705455</v>
      </c>
      <c r="EO128" s="27">
        <v>18.37705455</v>
      </c>
      <c r="EP128" s="27">
        <v>14.52156364626701</v>
      </c>
      <c r="EQ128" s="27">
        <v>18.433114815</v>
      </c>
      <c r="ER128" s="27">
        <v>18.433114815</v>
      </c>
      <c r="ES128" s="27">
        <v>18.433114815</v>
      </c>
      <c r="ET128" s="27">
        <v>14.43966265485578</v>
      </c>
      <c r="EU128" s="27">
        <v>18.492422093999998</v>
      </c>
      <c r="EV128" s="27">
        <v>18.492422093999998</v>
      </c>
      <c r="EW128" s="27">
        <v>18.492422093999998</v>
      </c>
      <c r="EX128" s="27">
        <v>14.352185697086677</v>
      </c>
      <c r="EY128" s="27">
        <v>18.554025352</v>
      </c>
      <c r="EZ128" s="27">
        <v>18.554025352</v>
      </c>
      <c r="FA128" s="27">
        <v>18.554025352</v>
      </c>
      <c r="FB128" s="27">
        <v>14.291833681482295</v>
      </c>
      <c r="FC128" s="27">
        <v>18.721232103999998</v>
      </c>
      <c r="FD128" s="27">
        <v>18.721232103999998</v>
      </c>
      <c r="FE128" s="27">
        <v>18.721232103999998</v>
      </c>
      <c r="FF128" s="27">
        <v>14.015274285275874</v>
      </c>
      <c r="FG128" s="27">
        <v>18.790836936000002</v>
      </c>
      <c r="FH128" s="27">
        <v>18.790836936000002</v>
      </c>
      <c r="FI128" s="27">
        <v>18.790836936000002</v>
      </c>
      <c r="FJ128" s="27">
        <v>13.859155150267355</v>
      </c>
      <c r="FK128" s="27">
        <v>18.831056576000002</v>
      </c>
      <c r="FL128" s="27">
        <v>18.831056576000002</v>
      </c>
      <c r="FM128" s="27">
        <v>18.831056576000002</v>
      </c>
      <c r="FN128" s="27">
        <v>13.851919462283195</v>
      </c>
      <c r="FO128" s="27">
        <v>18.853217064999999</v>
      </c>
      <c r="FP128" s="27">
        <v>18.853217064999999</v>
      </c>
      <c r="FQ128" s="27">
        <v>18.853217064999999</v>
      </c>
      <c r="FR128" s="27">
        <v>13.976249820889297</v>
      </c>
      <c r="FS128" s="28">
        <v>18.080798987000001</v>
      </c>
      <c r="FT128" s="28">
        <v>18.080798987000001</v>
      </c>
      <c r="FU128" s="28">
        <v>18.080798987000001</v>
      </c>
      <c r="FV128" s="28">
        <v>14.894298804907143</v>
      </c>
      <c r="FW128" s="28">
        <v>18.115919101999999</v>
      </c>
      <c r="FX128" s="28">
        <v>18.115919101999999</v>
      </c>
      <c r="FY128" s="28">
        <v>18.115919101999999</v>
      </c>
      <c r="FZ128" s="28">
        <v>14.787008531946128</v>
      </c>
      <c r="GA128" s="28">
        <v>18.186494644</v>
      </c>
      <c r="GB128" s="28">
        <v>18.186494644</v>
      </c>
      <c r="GC128" s="28">
        <v>18.186494644</v>
      </c>
      <c r="GD128" s="28">
        <v>14.781350675837148</v>
      </c>
      <c r="GE128" s="28">
        <v>18.258005759</v>
      </c>
      <c r="GF128" s="28">
        <v>18.258005759</v>
      </c>
      <c r="GG128" s="28">
        <v>18.258005759</v>
      </c>
      <c r="GH128" s="28">
        <v>14.746682428240236</v>
      </c>
      <c r="GI128" s="28">
        <v>18.327224805</v>
      </c>
      <c r="GJ128" s="28">
        <v>18.327224805</v>
      </c>
      <c r="GK128" s="28">
        <v>18.327224805</v>
      </c>
      <c r="GL128" s="28">
        <v>14.665637533547537</v>
      </c>
      <c r="GM128" s="28">
        <v>18.400431880999999</v>
      </c>
      <c r="GN128" s="28">
        <v>18.400431880999999</v>
      </c>
      <c r="GO128" s="28">
        <v>18.400431880999999</v>
      </c>
      <c r="GP128" s="28">
        <v>14.623807137710916</v>
      </c>
      <c r="GQ128" s="28">
        <v>18.489186114999999</v>
      </c>
      <c r="GR128" s="28">
        <v>18.489186114999999</v>
      </c>
      <c r="GS128" s="28">
        <v>18.489186114999999</v>
      </c>
      <c r="GT128" s="28">
        <v>14.594032239100869</v>
      </c>
      <c r="GU128" s="28">
        <v>18.577678847000001</v>
      </c>
      <c r="GV128" s="28">
        <v>18.577678847000001</v>
      </c>
      <c r="GW128" s="28">
        <v>18.577678847000001</v>
      </c>
      <c r="GX128" s="28">
        <v>14.527315979542813</v>
      </c>
      <c r="GY128" s="28">
        <v>18.617375197000001</v>
      </c>
      <c r="GZ128" s="28">
        <v>18.617375197000001</v>
      </c>
      <c r="HA128" s="28">
        <v>18.617375197000001</v>
      </c>
      <c r="HB128" s="28">
        <v>14.462338774222582</v>
      </c>
      <c r="HC128" s="28">
        <v>18.661933012999999</v>
      </c>
      <c r="HD128" s="28">
        <v>18.661933012999999</v>
      </c>
      <c r="HE128" s="28">
        <v>18.661933012999999</v>
      </c>
      <c r="HF128" s="28">
        <v>14.432995199638192</v>
      </c>
      <c r="HG128" s="28">
        <v>18.828595875000001</v>
      </c>
      <c r="HH128" s="28">
        <v>18.828595875000001</v>
      </c>
      <c r="HI128" s="28">
        <v>18.828595875000001</v>
      </c>
      <c r="HJ128" s="28">
        <v>13.962229466174492</v>
      </c>
      <c r="HK128" s="28">
        <v>18.995836537999999</v>
      </c>
      <c r="HL128" s="28">
        <v>18.995836537999999</v>
      </c>
      <c r="HM128" s="28">
        <v>18.995836537999999</v>
      </c>
      <c r="HN128" s="28">
        <v>12.731859383609994</v>
      </c>
      <c r="HO128" s="28">
        <v>19.099362790000001</v>
      </c>
      <c r="HP128" s="28">
        <v>19.099362790000001</v>
      </c>
      <c r="HQ128" s="28">
        <v>19.099362790000001</v>
      </c>
      <c r="HR128" s="28">
        <v>11.763971224533616</v>
      </c>
      <c r="HS128" s="28">
        <v>19.153655555</v>
      </c>
      <c r="HT128" s="28">
        <v>19.153655555</v>
      </c>
      <c r="HU128" s="28">
        <v>19.153655555</v>
      </c>
      <c r="HV128" s="28">
        <v>11.196172166762548</v>
      </c>
      <c r="HW128" s="29">
        <v>18.095135595999999</v>
      </c>
      <c r="HX128" s="29">
        <v>18.095135595999999</v>
      </c>
      <c r="HY128" s="29">
        <v>18.095135595999999</v>
      </c>
      <c r="HZ128" s="29">
        <v>14.887673949476239</v>
      </c>
      <c r="IA128" s="29">
        <v>18.156330146999998</v>
      </c>
      <c r="IB128" s="29">
        <v>18.156330146999998</v>
      </c>
      <c r="IC128" s="29">
        <v>18.156330146999998</v>
      </c>
      <c r="ID128" s="29">
        <v>14.767090323986135</v>
      </c>
      <c r="IE128" s="29">
        <v>18.238886176000001</v>
      </c>
      <c r="IF128" s="29">
        <v>18.238886176000001</v>
      </c>
      <c r="IG128" s="29">
        <v>18.238886176000001</v>
      </c>
      <c r="IH128" s="29">
        <v>14.756512893314127</v>
      </c>
      <c r="II128" s="29">
        <v>18.299603942000001</v>
      </c>
      <c r="IJ128" s="29">
        <v>18.299603942000001</v>
      </c>
      <c r="IK128" s="29">
        <v>18.299603942000001</v>
      </c>
      <c r="IL128" s="29">
        <v>14.720948542963059</v>
      </c>
      <c r="IM128" s="29">
        <v>18.364826234999999</v>
      </c>
      <c r="IN128" s="29">
        <v>18.364826234999999</v>
      </c>
      <c r="IO128" s="29">
        <v>18.364826234999999</v>
      </c>
      <c r="IP128" s="29">
        <v>14.636059067450441</v>
      </c>
      <c r="IQ128" s="29">
        <v>18.438283644999999</v>
      </c>
      <c r="IR128" s="29">
        <v>18.438283644999999</v>
      </c>
      <c r="IS128" s="29">
        <v>18.438283644999999</v>
      </c>
      <c r="IT128" s="29">
        <v>14.59607310453956</v>
      </c>
      <c r="IU128" s="29">
        <v>18.528107567999999</v>
      </c>
      <c r="IV128" s="29">
        <v>18.528107567999999</v>
      </c>
      <c r="IW128" s="29">
        <v>18.528107567999999</v>
      </c>
      <c r="IX128" s="29">
        <v>14.571781875369204</v>
      </c>
      <c r="IY128" s="29">
        <v>18.581114114000002</v>
      </c>
      <c r="IZ128" s="29">
        <v>18.581114114000002</v>
      </c>
      <c r="JA128" s="29">
        <v>18.581114114000002</v>
      </c>
      <c r="JB128" s="29">
        <v>14.513022466026175</v>
      </c>
      <c r="JC128" s="29">
        <v>18.62064286</v>
      </c>
      <c r="JD128" s="29">
        <v>18.62064286</v>
      </c>
      <c r="JE128" s="29">
        <v>18.62064286</v>
      </c>
      <c r="JF128" s="29">
        <v>14.436713778120406</v>
      </c>
      <c r="JG128" s="29">
        <v>18.675457552000001</v>
      </c>
      <c r="JH128" s="29">
        <v>18.675457552000001</v>
      </c>
      <c r="JI128" s="29">
        <v>18.675457552000001</v>
      </c>
      <c r="JJ128" s="29">
        <v>14.216787450581586</v>
      </c>
      <c r="JK128" s="29">
        <v>18.873356054999999</v>
      </c>
      <c r="JL128" s="29">
        <v>18.873356054999999</v>
      </c>
      <c r="JM128" s="29">
        <v>18.873356054999999</v>
      </c>
      <c r="JN128" s="29">
        <v>12.826557186329197</v>
      </c>
      <c r="JO128" s="29">
        <v>19.005518772999999</v>
      </c>
      <c r="JP128" s="29">
        <v>19.005518772999999</v>
      </c>
      <c r="JQ128" s="29">
        <v>19.005518772999999</v>
      </c>
      <c r="JR128" s="29">
        <v>11.729414166818891</v>
      </c>
      <c r="JS128" s="29">
        <v>19.058039396000002</v>
      </c>
      <c r="JT128" s="29">
        <v>19.058039396000002</v>
      </c>
      <c r="JU128" s="29">
        <v>19.058039396000002</v>
      </c>
      <c r="JV128" s="29">
        <v>11.11210605395344</v>
      </c>
      <c r="JW128" s="29">
        <v>19.037595953</v>
      </c>
      <c r="JX128" s="29">
        <v>19.037595953</v>
      </c>
      <c r="JY128" s="29">
        <v>19.037595953</v>
      </c>
      <c r="JZ128" s="29">
        <v>11.398440689653231</v>
      </c>
    </row>
    <row r="129" spans="1:286" ht="15" thickBot="1" x14ac:dyDescent="0.4">
      <c r="A129" s="2"/>
      <c r="B129" s="74" t="s">
        <v>605</v>
      </c>
      <c r="C129" s="74" t="s">
        <v>606</v>
      </c>
      <c r="D129" s="74" t="s">
        <v>863</v>
      </c>
      <c r="E129" s="87">
        <v>405720</v>
      </c>
      <c r="F129" s="84">
        <v>381338</v>
      </c>
      <c r="G129" s="22">
        <v>30.658738977999999</v>
      </c>
      <c r="H129" s="22">
        <v>17.777997528166619</v>
      </c>
      <c r="I129" s="22">
        <v>12.777396865539734</v>
      </c>
      <c r="J129" s="22">
        <v>16.497161594163671</v>
      </c>
      <c r="K129" s="22">
        <v>30.740776325999999</v>
      </c>
      <c r="L129" s="22">
        <v>17.583792021044793</v>
      </c>
      <c r="M129" s="22">
        <v>12.637817543738306</v>
      </c>
      <c r="N129" s="22">
        <v>16.240000602738423</v>
      </c>
      <c r="O129" s="22">
        <v>30.778452618999999</v>
      </c>
      <c r="P129" s="22">
        <v>17.415407963138641</v>
      </c>
      <c r="Q129" s="22">
        <v>12.516796605902748</v>
      </c>
      <c r="R129" s="22">
        <v>16.129243138971276</v>
      </c>
      <c r="S129" s="22">
        <v>30.838069004000001</v>
      </c>
      <c r="T129" s="22">
        <v>17.233328935885396</v>
      </c>
      <c r="U129" s="22">
        <v>12.38593282394867</v>
      </c>
      <c r="V129" s="22">
        <v>15.931966740367114</v>
      </c>
      <c r="W129" s="22">
        <v>30.914871866999999</v>
      </c>
      <c r="X129" s="22">
        <v>17.071371776362522</v>
      </c>
      <c r="Y129" s="22">
        <v>12.269531024524374</v>
      </c>
      <c r="Z129" s="22">
        <v>15.804264959128224</v>
      </c>
      <c r="AA129" s="22">
        <v>31.011880006999998</v>
      </c>
      <c r="AB129" s="22">
        <v>16.886655375684938</v>
      </c>
      <c r="AC129" s="22">
        <v>12.136771710361339</v>
      </c>
      <c r="AD129" s="22">
        <v>15.509832889773612</v>
      </c>
      <c r="AE129" s="22">
        <v>31.123213546999999</v>
      </c>
      <c r="AF129" s="22">
        <v>16.801046098383996</v>
      </c>
      <c r="AG129" s="22">
        <v>12.075242637150865</v>
      </c>
      <c r="AH129" s="22">
        <v>15.218879673582883</v>
      </c>
      <c r="AI129" s="22">
        <v>31.243575722999999</v>
      </c>
      <c r="AJ129" s="22">
        <v>16.717316289515608</v>
      </c>
      <c r="AK129" s="22">
        <v>12.01506437490889</v>
      </c>
      <c r="AL129" s="22">
        <v>14.950206288750872</v>
      </c>
      <c r="AM129" s="22">
        <v>31.521422161</v>
      </c>
      <c r="AN129" s="22">
        <v>16.612021874490772</v>
      </c>
      <c r="AO129" s="22">
        <v>11.939387205623341</v>
      </c>
      <c r="AP129" s="22">
        <v>14.534754334448365</v>
      </c>
      <c r="AQ129" s="22">
        <v>31.655918497999998</v>
      </c>
      <c r="AR129" s="22">
        <v>16.507123405347297</v>
      </c>
      <c r="AS129" s="22">
        <v>11.863994610438748</v>
      </c>
      <c r="AT129" s="22">
        <v>14.131764593067036</v>
      </c>
      <c r="AU129" s="22">
        <v>32.317749061000001</v>
      </c>
      <c r="AV129" s="22">
        <v>16.0883129238434</v>
      </c>
      <c r="AW129" s="22">
        <v>11.562987271161941</v>
      </c>
      <c r="AX129" s="22">
        <v>12.742802045383964</v>
      </c>
      <c r="AY129" s="22">
        <v>32.989495810999998</v>
      </c>
      <c r="AZ129" s="22">
        <v>15.696812512122003</v>
      </c>
      <c r="BA129" s="22">
        <v>11.281608216762759</v>
      </c>
      <c r="BB129" s="22">
        <v>11.856122783865889</v>
      </c>
      <c r="BC129" s="22">
        <v>33.467859216000001</v>
      </c>
      <c r="BD129" s="22">
        <v>15.579619328593839</v>
      </c>
      <c r="BE129" s="22">
        <v>11.197379168271615</v>
      </c>
      <c r="BF129" s="22">
        <v>11.54567435722004</v>
      </c>
      <c r="BG129" s="22">
        <v>33.914705158000004</v>
      </c>
      <c r="BH129" s="22">
        <v>15.218244790626692</v>
      </c>
      <c r="BI129" s="22">
        <v>10.937652172506672</v>
      </c>
      <c r="BJ129" s="22">
        <v>11.584970268263399</v>
      </c>
      <c r="BK129" s="25">
        <v>30.609315374000001</v>
      </c>
      <c r="BL129" s="25">
        <v>17.820404765443762</v>
      </c>
      <c r="BM129" s="25">
        <v>12.807875781953278</v>
      </c>
      <c r="BN129" s="25">
        <v>16.743834589888316</v>
      </c>
      <c r="BO129" s="25">
        <v>30.654980263999999</v>
      </c>
      <c r="BP129" s="25">
        <v>17.649590310165518</v>
      </c>
      <c r="BQ129" s="25">
        <v>12.685108069672793</v>
      </c>
      <c r="BR129" s="25">
        <v>16.6140635401023</v>
      </c>
      <c r="BS129" s="25">
        <v>30.725833928</v>
      </c>
      <c r="BT129" s="25">
        <v>17.482052209346548</v>
      </c>
      <c r="BU129" s="25">
        <v>12.564695137852368</v>
      </c>
      <c r="BV129" s="25">
        <v>16.400978332702643</v>
      </c>
      <c r="BW129" s="25">
        <v>30.804328592000001</v>
      </c>
      <c r="BX129" s="25">
        <v>17.328576531337536</v>
      </c>
      <c r="BY129" s="25">
        <v>12.454389146189248</v>
      </c>
      <c r="BZ129" s="25">
        <v>16.176198727086785</v>
      </c>
      <c r="CA129" s="25">
        <v>30.887729950000001</v>
      </c>
      <c r="CB129" s="25">
        <v>17.212540098843437</v>
      </c>
      <c r="CC129" s="25">
        <v>12.370991477442278</v>
      </c>
      <c r="CD129" s="25">
        <v>16.08495567744448</v>
      </c>
      <c r="CE129" s="25">
        <v>30.964650982999999</v>
      </c>
      <c r="CF129" s="25">
        <v>17.078524082586792</v>
      </c>
      <c r="CG129" s="25">
        <v>12.274671527833963</v>
      </c>
      <c r="CH129" s="25">
        <v>15.830453061847331</v>
      </c>
      <c r="CI129" s="25">
        <v>31.050399756000001</v>
      </c>
      <c r="CJ129" s="25">
        <v>17.020395701443896</v>
      </c>
      <c r="CK129" s="25">
        <v>12.232893515780725</v>
      </c>
      <c r="CL129" s="25">
        <v>15.573623555727432</v>
      </c>
      <c r="CM129" s="25">
        <v>31.140905272000001</v>
      </c>
      <c r="CN129" s="25">
        <v>16.96520897530576</v>
      </c>
      <c r="CO129" s="25">
        <v>12.193229729099484</v>
      </c>
      <c r="CP129" s="25">
        <v>15.334703237034704</v>
      </c>
      <c r="CQ129" s="25">
        <v>31.236360112</v>
      </c>
      <c r="CR129" s="25">
        <v>16.907203373359767</v>
      </c>
      <c r="CS129" s="25">
        <v>12.15153996087254</v>
      </c>
      <c r="CT129" s="25">
        <v>15.071037673895852</v>
      </c>
      <c r="CU129" s="25">
        <v>31.335035199</v>
      </c>
      <c r="CV129" s="25">
        <v>16.844012452729007</v>
      </c>
      <c r="CW129" s="25">
        <v>12.10612340200989</v>
      </c>
      <c r="CX129" s="25">
        <v>14.759793922901233</v>
      </c>
      <c r="CY129" s="25">
        <v>31.727761509</v>
      </c>
      <c r="CZ129" s="25">
        <v>16.663111602331597</v>
      </c>
      <c r="DA129" s="25">
        <v>11.976106398959956</v>
      </c>
      <c r="DB129" s="25">
        <v>13.948907324345091</v>
      </c>
      <c r="DC129" s="25">
        <v>32.084866462000001</v>
      </c>
      <c r="DD129" s="25">
        <v>16.481272247936104</v>
      </c>
      <c r="DE129" s="25">
        <v>11.845414874607812</v>
      </c>
      <c r="DF129" s="25">
        <v>13.228516522245011</v>
      </c>
      <c r="DG129" s="25">
        <v>32.418246293999999</v>
      </c>
      <c r="DH129" s="25">
        <v>16.632262067684945</v>
      </c>
      <c r="DI129" s="25">
        <v>11.95393423099374</v>
      </c>
      <c r="DJ129" s="25">
        <v>12.734174784748554</v>
      </c>
      <c r="DK129" s="25">
        <v>32.655991544000003</v>
      </c>
      <c r="DL129" s="25">
        <v>17.138425193503817</v>
      </c>
      <c r="DM129" s="25">
        <v>12.317723635680242</v>
      </c>
      <c r="DN129" s="25">
        <v>12.418253262950639</v>
      </c>
      <c r="DO129" s="27">
        <v>30.658863185000001</v>
      </c>
      <c r="DP129" s="27">
        <v>17.820672447770463</v>
      </c>
      <c r="DQ129" s="27">
        <v>12.80806817051204</v>
      </c>
      <c r="DR129" s="27">
        <v>16.500667755552008</v>
      </c>
      <c r="DS129" s="27">
        <v>30.741148799000001</v>
      </c>
      <c r="DT129" s="27">
        <v>17.643434492244904</v>
      </c>
      <c r="DU129" s="27">
        <v>12.680683762127522</v>
      </c>
      <c r="DV129" s="27">
        <v>16.253643364551223</v>
      </c>
      <c r="DW129" s="27">
        <v>30.779194832999998</v>
      </c>
      <c r="DX129" s="27">
        <v>17.464045088466907</v>
      </c>
      <c r="DY129" s="27">
        <v>12.551753065522773</v>
      </c>
      <c r="DZ129" s="27">
        <v>16.155729012773211</v>
      </c>
      <c r="EA129" s="27">
        <v>30.839297448</v>
      </c>
      <c r="EB129" s="27">
        <v>17.296558458601496</v>
      </c>
      <c r="EC129" s="27">
        <v>12.431377126890116</v>
      </c>
      <c r="ED129" s="27">
        <v>15.970157164553585</v>
      </c>
      <c r="EE129" s="27">
        <v>30.916361397999999</v>
      </c>
      <c r="EF129" s="27">
        <v>17.166899638197101</v>
      </c>
      <c r="EG129" s="27">
        <v>12.338188779732349</v>
      </c>
      <c r="EH129" s="27">
        <v>15.85557323729747</v>
      </c>
      <c r="EI129" s="27">
        <v>31.013392374999999</v>
      </c>
      <c r="EJ129" s="27">
        <v>17.019260496940291</v>
      </c>
      <c r="EK129" s="27">
        <v>12.232077621952236</v>
      </c>
      <c r="EL129" s="27">
        <v>15.575875526541523</v>
      </c>
      <c r="EM129" s="27">
        <v>31.124785651</v>
      </c>
      <c r="EN129" s="27">
        <v>16.950462934722854</v>
      </c>
      <c r="EO129" s="27">
        <v>12.182631459388588</v>
      </c>
      <c r="EP129" s="27">
        <v>15.299494970092441</v>
      </c>
      <c r="EQ129" s="27">
        <v>31.245325345000001</v>
      </c>
      <c r="ER129" s="27">
        <v>16.851832741733858</v>
      </c>
      <c r="ES129" s="27">
        <v>12.111743997696207</v>
      </c>
      <c r="ET129" s="27">
        <v>15.044908046998339</v>
      </c>
      <c r="EU129" s="27">
        <v>31.522045415000001</v>
      </c>
      <c r="EV129" s="27">
        <v>16.769238323717822</v>
      </c>
      <c r="EW129" s="27">
        <v>12.052381763215234</v>
      </c>
      <c r="EX129" s="27">
        <v>14.644225669497949</v>
      </c>
      <c r="EY129" s="27">
        <v>31.650413771</v>
      </c>
      <c r="EZ129" s="27">
        <v>16.698085775141195</v>
      </c>
      <c r="FA129" s="27">
        <v>12.001243025586446</v>
      </c>
      <c r="FB129" s="27">
        <v>14.278907687866718</v>
      </c>
      <c r="FC129" s="27">
        <v>32.243346334000002</v>
      </c>
      <c r="FD129" s="27">
        <v>16.239401717696037</v>
      </c>
      <c r="FE129" s="27">
        <v>11.671577762185029</v>
      </c>
      <c r="FF129" s="27">
        <v>13.044506781110806</v>
      </c>
      <c r="FG129" s="27">
        <v>32.748476027999999</v>
      </c>
      <c r="FH129" s="27">
        <v>16.192655238466166</v>
      </c>
      <c r="FI129" s="27">
        <v>11.637980147142027</v>
      </c>
      <c r="FJ129" s="27">
        <v>12.329204647815931</v>
      </c>
      <c r="FK129" s="27">
        <v>33.141844110000001</v>
      </c>
      <c r="FL129" s="27">
        <v>16.594454600405157</v>
      </c>
      <c r="FM129" s="27">
        <v>11.926761259845026</v>
      </c>
      <c r="FN129" s="27">
        <v>12.086802351230185</v>
      </c>
      <c r="FO129" s="27">
        <v>33.446283833999999</v>
      </c>
      <c r="FP129" s="27">
        <v>16.161254859632624</v>
      </c>
      <c r="FQ129" s="27">
        <v>11.615412076612779</v>
      </c>
      <c r="FR129" s="27">
        <v>12.191176014042192</v>
      </c>
      <c r="FS129" s="28">
        <v>30.655141370999999</v>
      </c>
      <c r="FT129" s="28">
        <v>17.780114903995699</v>
      </c>
      <c r="FU129" s="28">
        <v>12.778918665238423</v>
      </c>
      <c r="FV129" s="28">
        <v>16.516056940589607</v>
      </c>
      <c r="FW129" s="28">
        <v>30.739069452999999</v>
      </c>
      <c r="FX129" s="28">
        <v>17.583042612745743</v>
      </c>
      <c r="FY129" s="28">
        <v>12.63727892923821</v>
      </c>
      <c r="FZ129" s="28">
        <v>16.261501618274103</v>
      </c>
      <c r="GA129" s="28">
        <v>30.787459852000001</v>
      </c>
      <c r="GB129" s="28">
        <v>17.404362262585707</v>
      </c>
      <c r="GC129" s="28">
        <v>12.50885784342969</v>
      </c>
      <c r="GD129" s="28">
        <v>16.147104698158625</v>
      </c>
      <c r="GE129" s="28">
        <v>30.864127637999999</v>
      </c>
      <c r="GF129" s="28">
        <v>17.216993194436867</v>
      </c>
      <c r="GG129" s="28">
        <v>12.374192004925042</v>
      </c>
      <c r="GH129" s="28">
        <v>15.952905348174848</v>
      </c>
      <c r="GI129" s="28">
        <v>30.968503013999999</v>
      </c>
      <c r="GJ129" s="28">
        <v>17.047713585116668</v>
      </c>
      <c r="GK129" s="28">
        <v>12.252527416655141</v>
      </c>
      <c r="GL129" s="28">
        <v>15.817995279198616</v>
      </c>
      <c r="GM129" s="28">
        <v>31.281638816000001</v>
      </c>
      <c r="GN129" s="28">
        <v>16.821886786319585</v>
      </c>
      <c r="GO129" s="28">
        <v>12.090221249915434</v>
      </c>
      <c r="GP129" s="28">
        <v>15.325414179745779</v>
      </c>
      <c r="GQ129" s="28">
        <v>31.451442388</v>
      </c>
      <c r="GR129" s="28">
        <v>16.718407264862531</v>
      </c>
      <c r="GS129" s="28">
        <v>12.015848480371616</v>
      </c>
      <c r="GT129" s="28">
        <v>14.984679431415213</v>
      </c>
      <c r="GU129" s="28">
        <v>31.650500424000001</v>
      </c>
      <c r="GV129" s="28">
        <v>16.614363563007991</v>
      </c>
      <c r="GW129" s="28">
        <v>11.941070223267626</v>
      </c>
      <c r="GX129" s="28">
        <v>14.650629096604094</v>
      </c>
      <c r="GY129" s="28">
        <v>31.873021567000002</v>
      </c>
      <c r="GZ129" s="28">
        <v>16.517922701810985</v>
      </c>
      <c r="HA129" s="28">
        <v>11.871756277441261</v>
      </c>
      <c r="HB129" s="28">
        <v>14.361834936155605</v>
      </c>
      <c r="HC129" s="28">
        <v>32.122579270000003</v>
      </c>
      <c r="HD129" s="28">
        <v>16.410271304222018</v>
      </c>
      <c r="HE129" s="28">
        <v>11.794385098378774</v>
      </c>
      <c r="HF129" s="28">
        <v>14.009066454619788</v>
      </c>
      <c r="HG129" s="28">
        <v>36.176654565999996</v>
      </c>
      <c r="HH129" s="28">
        <v>15.316432571849605</v>
      </c>
      <c r="HI129" s="28">
        <v>11.008221664151851</v>
      </c>
      <c r="HJ129" s="28">
        <v>9.4588941997430069</v>
      </c>
      <c r="HK129" s="28">
        <v>37.350315311999999</v>
      </c>
      <c r="HL129" s="28">
        <v>14.600977056957348</v>
      </c>
      <c r="HM129" s="28">
        <v>10.494009698550336</v>
      </c>
      <c r="HN129" s="28">
        <v>6.7550991211594464</v>
      </c>
      <c r="HO129" s="28">
        <v>37.638438479999998</v>
      </c>
      <c r="HP129" s="28">
        <v>14.197360361398642</v>
      </c>
      <c r="HQ129" s="28">
        <v>10.203922432392236</v>
      </c>
      <c r="HR129" s="28">
        <v>5.1005810712095396</v>
      </c>
      <c r="HS129" s="28">
        <v>37.632812459999997</v>
      </c>
      <c r="HT129" s="28">
        <v>13.328107910684304</v>
      </c>
      <c r="HU129" s="28">
        <v>9.5791735808119007</v>
      </c>
      <c r="HV129" s="28">
        <v>3.8619389153371628</v>
      </c>
      <c r="HW129" s="29">
        <v>30.656996568</v>
      </c>
      <c r="HX129" s="29">
        <v>17.781538950118623</v>
      </c>
      <c r="HY129" s="29">
        <v>12.779942155225898</v>
      </c>
      <c r="HZ129" s="29">
        <v>16.523033080354637</v>
      </c>
      <c r="IA129" s="29">
        <v>30.752184317000001</v>
      </c>
      <c r="IB129" s="29">
        <v>17.669341663128129</v>
      </c>
      <c r="IC129" s="29">
        <v>12.69930375594369</v>
      </c>
      <c r="ID129" s="29">
        <v>16.269083142032684</v>
      </c>
      <c r="IE129" s="29">
        <v>30.802430062999999</v>
      </c>
      <c r="IF129" s="29">
        <v>17.554831573102479</v>
      </c>
      <c r="IG129" s="29">
        <v>12.617003099581899</v>
      </c>
      <c r="IH129" s="29">
        <v>16.163003895804295</v>
      </c>
      <c r="II129" s="29">
        <v>30.875189760000001</v>
      </c>
      <c r="IJ129" s="29">
        <v>17.41320340017068</v>
      </c>
      <c r="IK129" s="29">
        <v>12.515212143090665</v>
      </c>
      <c r="IL129" s="29">
        <v>15.979486672466059</v>
      </c>
      <c r="IM129" s="29">
        <v>31.154699657000002</v>
      </c>
      <c r="IN129" s="29">
        <v>17.250814378832821</v>
      </c>
      <c r="IO129" s="29">
        <v>12.398499956076742</v>
      </c>
      <c r="IP129" s="29">
        <v>15.686869053933316</v>
      </c>
      <c r="IQ129" s="29">
        <v>31.285514866</v>
      </c>
      <c r="IR129" s="29">
        <v>17.087381962150644</v>
      </c>
      <c r="IS129" s="29">
        <v>12.281037860284799</v>
      </c>
      <c r="IT129" s="29">
        <v>15.411096150394519</v>
      </c>
      <c r="IU129" s="29">
        <v>31.461451427</v>
      </c>
      <c r="IV129" s="29">
        <v>16.979495903154444</v>
      </c>
      <c r="IW129" s="29">
        <v>12.203498025448537</v>
      </c>
      <c r="IX129" s="29">
        <v>15.120349118476007</v>
      </c>
      <c r="IY129" s="29">
        <v>35.206872220000001</v>
      </c>
      <c r="IZ129" s="29">
        <v>16.27183425264387</v>
      </c>
      <c r="JA129" s="29">
        <v>11.694887663636383</v>
      </c>
      <c r="JB129" s="29">
        <v>11.30548602817251</v>
      </c>
      <c r="JC129" s="29">
        <v>35.265653749000002</v>
      </c>
      <c r="JD129" s="29">
        <v>16.167668050990791</v>
      </c>
      <c r="JE129" s="29">
        <v>11.620021363515205</v>
      </c>
      <c r="JF129" s="29">
        <v>11.234850568785969</v>
      </c>
      <c r="JG129" s="29">
        <v>35.364708792000002</v>
      </c>
      <c r="JH129" s="29">
        <v>16.017784479715978</v>
      </c>
      <c r="JI129" s="29">
        <v>11.512297089689175</v>
      </c>
      <c r="JJ129" s="29">
        <v>10.761438996801076</v>
      </c>
      <c r="JK129" s="29">
        <v>36.274910319</v>
      </c>
      <c r="JL129" s="29">
        <v>15.330649168560145</v>
      </c>
      <c r="JM129" s="29">
        <v>11.018439412127128</v>
      </c>
      <c r="JN129" s="29">
        <v>8.0892513592030895</v>
      </c>
      <c r="JO129" s="29">
        <v>37.198237053</v>
      </c>
      <c r="JP129" s="29">
        <v>14.450159445245834</v>
      </c>
      <c r="JQ129" s="29">
        <v>10.385614111471545</v>
      </c>
      <c r="JR129" s="29">
        <v>5.76027197753168</v>
      </c>
      <c r="JS129" s="29">
        <v>37.442745045000002</v>
      </c>
      <c r="JT129" s="29">
        <v>14.027693088624634</v>
      </c>
      <c r="JU129" s="29">
        <v>10.081979222765135</v>
      </c>
      <c r="JV129" s="29">
        <v>4.7058531141741682</v>
      </c>
      <c r="JW129" s="29">
        <v>37.366018785000001</v>
      </c>
      <c r="JX129" s="29">
        <v>13.712642073556053</v>
      </c>
      <c r="JY129" s="29">
        <v>9.8555458550000345</v>
      </c>
      <c r="JZ129" s="29">
        <v>5.0457414551666488</v>
      </c>
    </row>
    <row r="130" spans="1:286" ht="15" thickBot="1" x14ac:dyDescent="0.4">
      <c r="A130" s="2"/>
      <c r="B130" s="74" t="s">
        <v>607</v>
      </c>
      <c r="C130" s="74" t="s">
        <v>573</v>
      </c>
      <c r="D130" s="74" t="s">
        <v>510</v>
      </c>
      <c r="E130" s="87">
        <v>383248</v>
      </c>
      <c r="F130" s="84">
        <v>456995</v>
      </c>
      <c r="G130" s="22">
        <v>10.171777253</v>
      </c>
      <c r="H130" s="22">
        <v>10.171777253</v>
      </c>
      <c r="I130" s="22">
        <v>10.171777253</v>
      </c>
      <c r="J130" s="22">
        <v>5.4949875605787915</v>
      </c>
      <c r="K130" s="22">
        <v>10.200485492</v>
      </c>
      <c r="L130" s="22">
        <v>10.200485492</v>
      </c>
      <c r="M130" s="22">
        <v>10.200485492</v>
      </c>
      <c r="N130" s="22">
        <v>5.3084923062809803</v>
      </c>
      <c r="O130" s="22">
        <v>10.252558896</v>
      </c>
      <c r="P130" s="22">
        <v>10.252558896</v>
      </c>
      <c r="Q130" s="22">
        <v>10.252558896</v>
      </c>
      <c r="R130" s="22">
        <v>5.1786353174209889</v>
      </c>
      <c r="S130" s="22">
        <v>10.307606352000001</v>
      </c>
      <c r="T130" s="22">
        <v>10.307606352000001</v>
      </c>
      <c r="U130" s="22">
        <v>10.307606352000001</v>
      </c>
      <c r="V130" s="22">
        <v>5.0450802837130446</v>
      </c>
      <c r="W130" s="22">
        <v>10.356903089999999</v>
      </c>
      <c r="X130" s="22">
        <v>10.356903089999999</v>
      </c>
      <c r="Y130" s="22">
        <v>10.356903089999999</v>
      </c>
      <c r="Z130" s="22">
        <v>4.8995816543743729</v>
      </c>
      <c r="AA130" s="22">
        <v>10.393804268</v>
      </c>
      <c r="AB130" s="22">
        <v>10.393804268</v>
      </c>
      <c r="AC130" s="22">
        <v>10.393804268</v>
      </c>
      <c r="AD130" s="22">
        <v>4.7396737356038479</v>
      </c>
      <c r="AE130" s="22">
        <v>10.438475235</v>
      </c>
      <c r="AF130" s="22">
        <v>10.438475235</v>
      </c>
      <c r="AG130" s="22">
        <v>10.438475235</v>
      </c>
      <c r="AH130" s="22">
        <v>4.566159161971667</v>
      </c>
      <c r="AI130" s="22">
        <v>10.483386139</v>
      </c>
      <c r="AJ130" s="22">
        <v>10.483386139</v>
      </c>
      <c r="AK130" s="22">
        <v>10.483386139</v>
      </c>
      <c r="AL130" s="22">
        <v>4.3829830334360942</v>
      </c>
      <c r="AM130" s="22">
        <v>10.531249914</v>
      </c>
      <c r="AN130" s="22">
        <v>10.531249914</v>
      </c>
      <c r="AO130" s="22">
        <v>10.531249914</v>
      </c>
      <c r="AP130" s="22">
        <v>4.1917686050099867</v>
      </c>
      <c r="AQ130" s="22">
        <v>10.586648524999999</v>
      </c>
      <c r="AR130" s="22">
        <v>10.586648524999999</v>
      </c>
      <c r="AS130" s="22">
        <v>10.586648524999999</v>
      </c>
      <c r="AT130" s="22">
        <v>3.9375292469549485</v>
      </c>
      <c r="AU130" s="22">
        <v>10.7798625</v>
      </c>
      <c r="AV130" s="22">
        <v>10.7798625</v>
      </c>
      <c r="AW130" s="22">
        <v>10.7798625</v>
      </c>
      <c r="AX130" s="22">
        <v>3.0491211227451451</v>
      </c>
      <c r="AY130" s="22">
        <v>10.914994654000001</v>
      </c>
      <c r="AZ130" s="22">
        <v>10.914994654000001</v>
      </c>
      <c r="BA130" s="22">
        <v>10.914994654000001</v>
      </c>
      <c r="BB130" s="22">
        <v>2.6186006769198897</v>
      </c>
      <c r="BC130" s="22">
        <v>10.983606646</v>
      </c>
      <c r="BD130" s="22">
        <v>10.983606646</v>
      </c>
      <c r="BE130" s="22">
        <v>10.983606646</v>
      </c>
      <c r="BF130" s="22">
        <v>2.4934890259276496</v>
      </c>
      <c r="BG130" s="22">
        <v>11.014235307</v>
      </c>
      <c r="BH130" s="22">
        <v>11.014235307</v>
      </c>
      <c r="BI130" s="22">
        <v>11.014235307</v>
      </c>
      <c r="BJ130" s="22">
        <v>2.6623371468980999</v>
      </c>
      <c r="BK130" s="25">
        <v>10.188903071</v>
      </c>
      <c r="BL130" s="25">
        <v>10.188903071</v>
      </c>
      <c r="BM130" s="25">
        <v>10.188903071</v>
      </c>
      <c r="BN130" s="25">
        <v>5.5753742271497515</v>
      </c>
      <c r="BO130" s="25">
        <v>10.232303250999999</v>
      </c>
      <c r="BP130" s="25">
        <v>10.232303250999999</v>
      </c>
      <c r="BQ130" s="25">
        <v>10.232303250999999</v>
      </c>
      <c r="BR130" s="25">
        <v>5.4627799325487416</v>
      </c>
      <c r="BS130" s="25">
        <v>10.288526923999999</v>
      </c>
      <c r="BT130" s="25">
        <v>10.288526923999999</v>
      </c>
      <c r="BU130" s="25">
        <v>10.288526923999999</v>
      </c>
      <c r="BV130" s="25">
        <v>5.3231564578066601</v>
      </c>
      <c r="BW130" s="25">
        <v>10.334804757000001</v>
      </c>
      <c r="BX130" s="25">
        <v>10.334804757000001</v>
      </c>
      <c r="BY130" s="25">
        <v>10.334804757000001</v>
      </c>
      <c r="BZ130" s="25">
        <v>5.2075387509221658</v>
      </c>
      <c r="CA130" s="25">
        <v>10.378645239000001</v>
      </c>
      <c r="CB130" s="25">
        <v>10.378645239000001</v>
      </c>
      <c r="CC130" s="25">
        <v>10.378645239000001</v>
      </c>
      <c r="CD130" s="25">
        <v>5.0823300905772157</v>
      </c>
      <c r="CE130" s="25">
        <v>10.428507587</v>
      </c>
      <c r="CF130" s="25">
        <v>10.428507587</v>
      </c>
      <c r="CG130" s="25">
        <v>10.428507587</v>
      </c>
      <c r="CH130" s="25">
        <v>4.9415763475301162</v>
      </c>
      <c r="CI130" s="25">
        <v>10.487524388000001</v>
      </c>
      <c r="CJ130" s="25">
        <v>10.487524388000001</v>
      </c>
      <c r="CK130" s="25">
        <v>10.487524388000001</v>
      </c>
      <c r="CL130" s="25">
        <v>4.7799604585810371</v>
      </c>
      <c r="CM130" s="25">
        <v>10.538443913</v>
      </c>
      <c r="CN130" s="25">
        <v>10.538443913</v>
      </c>
      <c r="CO130" s="25">
        <v>10.538443913</v>
      </c>
      <c r="CP130" s="25">
        <v>4.6068453234432081</v>
      </c>
      <c r="CQ130" s="25">
        <v>10.581814786000001</v>
      </c>
      <c r="CR130" s="25">
        <v>10.581814786000001</v>
      </c>
      <c r="CS130" s="25">
        <v>10.581814786000001</v>
      </c>
      <c r="CT130" s="25">
        <v>4.4259595054866274</v>
      </c>
      <c r="CU130" s="25">
        <v>10.626099850999999</v>
      </c>
      <c r="CV130" s="25">
        <v>10.626099850999999</v>
      </c>
      <c r="CW130" s="25">
        <v>10.626099850999999</v>
      </c>
      <c r="CX130" s="25">
        <v>4.2376595359662312</v>
      </c>
      <c r="CY130" s="25">
        <v>10.710376573</v>
      </c>
      <c r="CZ130" s="25">
        <v>10.710376573</v>
      </c>
      <c r="DA130" s="25">
        <v>10.710376573</v>
      </c>
      <c r="DB130" s="25">
        <v>3.7234382883220363</v>
      </c>
      <c r="DC130" s="25">
        <v>10.792850979000001</v>
      </c>
      <c r="DD130" s="25">
        <v>10.792850979000001</v>
      </c>
      <c r="DE130" s="25">
        <v>10.792850979000001</v>
      </c>
      <c r="DF130" s="25">
        <v>3.2218916625900453</v>
      </c>
      <c r="DG130" s="25">
        <v>10.841245396</v>
      </c>
      <c r="DH130" s="25">
        <v>10.841245396</v>
      </c>
      <c r="DI130" s="25">
        <v>10.841245396</v>
      </c>
      <c r="DJ130" s="25">
        <v>2.8662036593118003</v>
      </c>
      <c r="DK130" s="25">
        <v>10.871317062999999</v>
      </c>
      <c r="DL130" s="25">
        <v>10.871317062999999</v>
      </c>
      <c r="DM130" s="25">
        <v>10.871317062999999</v>
      </c>
      <c r="DN130" s="25">
        <v>2.6499770014109592</v>
      </c>
      <c r="DO130" s="27">
        <v>10.171777253</v>
      </c>
      <c r="DP130" s="27">
        <v>10.171777253</v>
      </c>
      <c r="DQ130" s="27">
        <v>10.171777253</v>
      </c>
      <c r="DR130" s="27">
        <v>5.4991335941780717</v>
      </c>
      <c r="DS130" s="27">
        <v>10.200485497000001</v>
      </c>
      <c r="DT130" s="27">
        <v>10.200485497000001</v>
      </c>
      <c r="DU130" s="27">
        <v>10.200485497000001</v>
      </c>
      <c r="DV130" s="27">
        <v>5.3220930360990204</v>
      </c>
      <c r="DW130" s="27">
        <v>10.252558892</v>
      </c>
      <c r="DX130" s="27">
        <v>10.252558892</v>
      </c>
      <c r="DY130" s="27">
        <v>10.252558892</v>
      </c>
      <c r="DZ130" s="27">
        <v>5.1939007751505235</v>
      </c>
      <c r="EA130" s="27">
        <v>10.307606352000001</v>
      </c>
      <c r="EB130" s="27">
        <v>10.307606352000001</v>
      </c>
      <c r="EC130" s="27">
        <v>10.307606352000001</v>
      </c>
      <c r="ED130" s="27">
        <v>5.0678097339230748</v>
      </c>
      <c r="EE130" s="27">
        <v>10.356771631000001</v>
      </c>
      <c r="EF130" s="27">
        <v>10.356771631000001</v>
      </c>
      <c r="EG130" s="27">
        <v>10.356771631000001</v>
      </c>
      <c r="EH130" s="27">
        <v>4.9310339090498987</v>
      </c>
      <c r="EI130" s="27">
        <v>10.393447688</v>
      </c>
      <c r="EJ130" s="27">
        <v>10.393447688</v>
      </c>
      <c r="EK130" s="27">
        <v>10.393447688</v>
      </c>
      <c r="EL130" s="27">
        <v>4.7793870376424028</v>
      </c>
      <c r="EM130" s="27">
        <v>10.437903577</v>
      </c>
      <c r="EN130" s="27">
        <v>10.437903577</v>
      </c>
      <c r="EO130" s="27">
        <v>10.437903577</v>
      </c>
      <c r="EP130" s="27">
        <v>4.613680735100675</v>
      </c>
      <c r="EQ130" s="27">
        <v>10.482783786000001</v>
      </c>
      <c r="ER130" s="27">
        <v>10.482783786000001</v>
      </c>
      <c r="ES130" s="27">
        <v>10.482783786000001</v>
      </c>
      <c r="ET130" s="27">
        <v>4.4382181281703819</v>
      </c>
      <c r="EU130" s="27">
        <v>10.53006437</v>
      </c>
      <c r="EV130" s="27">
        <v>10.53006437</v>
      </c>
      <c r="EW130" s="27">
        <v>10.53006437</v>
      </c>
      <c r="EX130" s="27">
        <v>4.2594639863188224</v>
      </c>
      <c r="EY130" s="27">
        <v>10.583056017000001</v>
      </c>
      <c r="EZ130" s="27">
        <v>10.583056017000001</v>
      </c>
      <c r="FA130" s="27">
        <v>10.583056017000001</v>
      </c>
      <c r="FB130" s="27">
        <v>4.0335325765599066</v>
      </c>
      <c r="FC130" s="27">
        <v>10.764553521</v>
      </c>
      <c r="FD130" s="27">
        <v>10.764553521</v>
      </c>
      <c r="FE130" s="27">
        <v>10.764553521</v>
      </c>
      <c r="FF130" s="27">
        <v>3.2383101225608257</v>
      </c>
      <c r="FG130" s="27">
        <v>10.889597236</v>
      </c>
      <c r="FH130" s="27">
        <v>10.889597236</v>
      </c>
      <c r="FI130" s="27">
        <v>10.889597236</v>
      </c>
      <c r="FJ130" s="27">
        <v>2.8656148221085438</v>
      </c>
      <c r="FK130" s="27">
        <v>10.955484669000001</v>
      </c>
      <c r="FL130" s="27">
        <v>10.955484669000001</v>
      </c>
      <c r="FM130" s="27">
        <v>10.955484669000001</v>
      </c>
      <c r="FN130" s="27">
        <v>2.7861945881343972</v>
      </c>
      <c r="FO130" s="27">
        <v>10.984988593000001</v>
      </c>
      <c r="FP130" s="27">
        <v>10.984988593000001</v>
      </c>
      <c r="FQ130" s="27">
        <v>10.984988593000001</v>
      </c>
      <c r="FR130" s="27">
        <v>2.9550753882296208</v>
      </c>
      <c r="FS130" s="28">
        <v>10.174084179999999</v>
      </c>
      <c r="FT130" s="28">
        <v>10.174084179999999</v>
      </c>
      <c r="FU130" s="28">
        <v>10.174084179999999</v>
      </c>
      <c r="FV130" s="28">
        <v>5.4972469554257941</v>
      </c>
      <c r="FW130" s="28">
        <v>10.205777320999999</v>
      </c>
      <c r="FX130" s="28">
        <v>10.205777320999999</v>
      </c>
      <c r="FY130" s="28">
        <v>10.205777320999999</v>
      </c>
      <c r="FZ130" s="28">
        <v>5.3004734802741034</v>
      </c>
      <c r="GA130" s="28">
        <v>10.260435541</v>
      </c>
      <c r="GB130" s="28">
        <v>10.260435541</v>
      </c>
      <c r="GC130" s="28">
        <v>10.260435541</v>
      </c>
      <c r="GD130" s="28">
        <v>5.1589766123548397</v>
      </c>
      <c r="GE130" s="28">
        <v>10.317686627</v>
      </c>
      <c r="GF130" s="28">
        <v>10.317686627</v>
      </c>
      <c r="GG130" s="28">
        <v>10.317686627</v>
      </c>
      <c r="GH130" s="28">
        <v>5.0168593386843785</v>
      </c>
      <c r="GI130" s="28">
        <v>10.381734985</v>
      </c>
      <c r="GJ130" s="28">
        <v>10.381734985</v>
      </c>
      <c r="GK130" s="28">
        <v>10.381734985</v>
      </c>
      <c r="GL130" s="28">
        <v>4.8505576485623418</v>
      </c>
      <c r="GM130" s="28">
        <v>10.441685328</v>
      </c>
      <c r="GN130" s="28">
        <v>10.441685328</v>
      </c>
      <c r="GO130" s="28">
        <v>10.441685328</v>
      </c>
      <c r="GP130" s="28">
        <v>4.6629548834389816</v>
      </c>
      <c r="GQ130" s="28">
        <v>10.503589848000001</v>
      </c>
      <c r="GR130" s="28">
        <v>10.503589848000001</v>
      </c>
      <c r="GS130" s="28">
        <v>10.503589848000001</v>
      </c>
      <c r="GT130" s="28">
        <v>4.4510959416288927</v>
      </c>
      <c r="GU130" s="28">
        <v>10.574691997</v>
      </c>
      <c r="GV130" s="28">
        <v>10.574691997</v>
      </c>
      <c r="GW130" s="28">
        <v>10.574691997</v>
      </c>
      <c r="GX130" s="28">
        <v>4.2335509184239015</v>
      </c>
      <c r="GY130" s="28">
        <v>10.653456172</v>
      </c>
      <c r="GZ130" s="28">
        <v>10.653456172</v>
      </c>
      <c r="HA130" s="28">
        <v>10.653456172</v>
      </c>
      <c r="HB130" s="28">
        <v>4.0392914341273194</v>
      </c>
      <c r="HC130" s="28">
        <v>10.741595869999999</v>
      </c>
      <c r="HD130" s="28">
        <v>10.741595869999999</v>
      </c>
      <c r="HE130" s="28">
        <v>10.741595869999999</v>
      </c>
      <c r="HF130" s="28">
        <v>3.8448267541271317</v>
      </c>
      <c r="HG130" s="28">
        <v>10.983157607999999</v>
      </c>
      <c r="HH130" s="28">
        <v>10.983157607999999</v>
      </c>
      <c r="HI130" s="28">
        <v>10.983157607999999</v>
      </c>
      <c r="HJ130" s="28">
        <v>2.9786614460057201</v>
      </c>
      <c r="HK130" s="28">
        <v>11.148495630999999</v>
      </c>
      <c r="HL130" s="28">
        <v>11.148495630999999</v>
      </c>
      <c r="HM130" s="28">
        <v>11.148495630999999</v>
      </c>
      <c r="HN130" s="28">
        <v>1.8711932561306401</v>
      </c>
      <c r="HO130" s="28">
        <v>11.221551521</v>
      </c>
      <c r="HP130" s="28">
        <v>11.221551521</v>
      </c>
      <c r="HQ130" s="28">
        <v>11.221551521</v>
      </c>
      <c r="HR130" s="28">
        <v>1.2499972360932503</v>
      </c>
      <c r="HS130" s="28">
        <v>11.261525239000001</v>
      </c>
      <c r="HT130" s="28">
        <v>11.261525239000001</v>
      </c>
      <c r="HU130" s="28">
        <v>11.261525239000001</v>
      </c>
      <c r="HV130" s="28">
        <v>0.82112812196950458</v>
      </c>
      <c r="HW130" s="29">
        <v>10.180679584</v>
      </c>
      <c r="HX130" s="29">
        <v>10.180679584</v>
      </c>
      <c r="HY130" s="29">
        <v>10.180679584</v>
      </c>
      <c r="HZ130" s="29">
        <v>5.4849406277892854</v>
      </c>
      <c r="IA130" s="29">
        <v>10.224290910000001</v>
      </c>
      <c r="IB130" s="29">
        <v>10.224290910000001</v>
      </c>
      <c r="IC130" s="29">
        <v>10.224290910000001</v>
      </c>
      <c r="ID130" s="29">
        <v>5.2671747787627545</v>
      </c>
      <c r="IE130" s="29">
        <v>10.28052746</v>
      </c>
      <c r="IF130" s="29">
        <v>10.28052746</v>
      </c>
      <c r="IG130" s="29">
        <v>10.28052746</v>
      </c>
      <c r="IH130" s="29">
        <v>5.1165786846128487</v>
      </c>
      <c r="II130" s="29">
        <v>10.333849893</v>
      </c>
      <c r="IJ130" s="29">
        <v>10.333849893</v>
      </c>
      <c r="IK130" s="29">
        <v>10.333849893</v>
      </c>
      <c r="IL130" s="29">
        <v>4.970333363639468</v>
      </c>
      <c r="IM130" s="29">
        <v>10.382537002999999</v>
      </c>
      <c r="IN130" s="29">
        <v>10.382537002999999</v>
      </c>
      <c r="IO130" s="29">
        <v>10.382537002999999</v>
      </c>
      <c r="IP130" s="29">
        <v>4.7944779092170915</v>
      </c>
      <c r="IQ130" s="29">
        <v>10.425337552</v>
      </c>
      <c r="IR130" s="29">
        <v>10.425337552</v>
      </c>
      <c r="IS130" s="29">
        <v>10.425337552</v>
      </c>
      <c r="IT130" s="29">
        <v>4.6115927136176413</v>
      </c>
      <c r="IU130" s="29">
        <v>10.480554459</v>
      </c>
      <c r="IV130" s="29">
        <v>10.480554459</v>
      </c>
      <c r="IW130" s="29">
        <v>10.480554459</v>
      </c>
      <c r="IX130" s="29">
        <v>4.417451052896034</v>
      </c>
      <c r="IY130" s="29">
        <v>10.541542124999999</v>
      </c>
      <c r="IZ130" s="29">
        <v>10.541542124999999</v>
      </c>
      <c r="JA130" s="29">
        <v>10.541542124999999</v>
      </c>
      <c r="JB130" s="29">
        <v>4.2270892691352824</v>
      </c>
      <c r="JC130" s="29">
        <v>10.607385402</v>
      </c>
      <c r="JD130" s="29">
        <v>10.607385402</v>
      </c>
      <c r="JE130" s="29">
        <v>10.607385402</v>
      </c>
      <c r="JF130" s="29">
        <v>4.0564995793756555</v>
      </c>
      <c r="JG130" s="29">
        <v>10.685693751000001</v>
      </c>
      <c r="JH130" s="29">
        <v>10.685693751000001</v>
      </c>
      <c r="JI130" s="29">
        <v>10.685693751000001</v>
      </c>
      <c r="JJ130" s="29">
        <v>3.7178162148826903</v>
      </c>
      <c r="JK130" s="29">
        <v>10.912644267999999</v>
      </c>
      <c r="JL130" s="29">
        <v>10.912644267999999</v>
      </c>
      <c r="JM130" s="29">
        <v>10.912644267999999</v>
      </c>
      <c r="JN130" s="29">
        <v>2.2072036932065995</v>
      </c>
      <c r="JO130" s="29">
        <v>11.020623146</v>
      </c>
      <c r="JP130" s="29">
        <v>11.020623146</v>
      </c>
      <c r="JQ130" s="29">
        <v>11.020623146</v>
      </c>
      <c r="JR130" s="29">
        <v>1.2639013994796766</v>
      </c>
      <c r="JS130" s="29">
        <v>11.041500938</v>
      </c>
      <c r="JT130" s="29">
        <v>11.041500938</v>
      </c>
      <c r="JU130" s="29">
        <v>11.041500938</v>
      </c>
      <c r="JV130" s="29">
        <v>0.88662562785153121</v>
      </c>
      <c r="JW130" s="29">
        <v>11.023126515</v>
      </c>
      <c r="JX130" s="29">
        <v>11.023126515</v>
      </c>
      <c r="JY130" s="29">
        <v>11.023126515</v>
      </c>
      <c r="JZ130" s="29">
        <v>1.1542931120738142</v>
      </c>
    </row>
    <row r="131" spans="1:286" ht="15" thickBot="1" x14ac:dyDescent="0.4">
      <c r="A131" s="2"/>
      <c r="B131" s="74" t="s">
        <v>504</v>
      </c>
      <c r="C131" s="74" t="s">
        <v>504</v>
      </c>
      <c r="D131" s="74" t="s">
        <v>867</v>
      </c>
      <c r="E131" s="87">
        <v>381697</v>
      </c>
      <c r="F131" s="84">
        <v>399348</v>
      </c>
      <c r="G131" s="22">
        <v>32.564289770999999</v>
      </c>
      <c r="H131" s="22">
        <v>9.2970219548958291</v>
      </c>
      <c r="I131" s="22">
        <v>6.7820480782606873</v>
      </c>
      <c r="J131" s="22">
        <v>12.118884915481996</v>
      </c>
      <c r="K131" s="22">
        <v>32.668199061000003</v>
      </c>
      <c r="L131" s="22">
        <v>9.0419233138473238</v>
      </c>
      <c r="M131" s="22">
        <v>6.5959571712279406</v>
      </c>
      <c r="N131" s="22">
        <v>11.04235964872769</v>
      </c>
      <c r="O131" s="22">
        <v>32.693152458</v>
      </c>
      <c r="P131" s="22">
        <v>8.9251572679194755</v>
      </c>
      <c r="Q131" s="22">
        <v>6.5107779663994485</v>
      </c>
      <c r="R131" s="22">
        <v>10.845060718127414</v>
      </c>
      <c r="S131" s="22">
        <v>32.759453899999997</v>
      </c>
      <c r="T131" s="22">
        <v>8.7632201836364167</v>
      </c>
      <c r="U131" s="22">
        <v>6.3926471179848425</v>
      </c>
      <c r="V131" s="22">
        <v>10.475646488057066</v>
      </c>
      <c r="W131" s="22">
        <v>32.847700594999999</v>
      </c>
      <c r="X131" s="22">
        <v>8.6605251568837502</v>
      </c>
      <c r="Y131" s="22">
        <v>6.3177325257408086</v>
      </c>
      <c r="Z131" s="22">
        <v>10.157082685185518</v>
      </c>
      <c r="AA131" s="22">
        <v>32.958368710999999</v>
      </c>
      <c r="AB131" s="22">
        <v>8.5256287000289799</v>
      </c>
      <c r="AC131" s="22">
        <v>6.2193274385618649</v>
      </c>
      <c r="AD131" s="22">
        <v>9.8046511777687329</v>
      </c>
      <c r="AE131" s="22">
        <v>33.07699934</v>
      </c>
      <c r="AF131" s="22">
        <v>8.4082723769901975</v>
      </c>
      <c r="AG131" s="22">
        <v>6.1337176347990834</v>
      </c>
      <c r="AH131" s="22">
        <v>9.4813941324992328</v>
      </c>
      <c r="AI131" s="22">
        <v>33.196183269000002</v>
      </c>
      <c r="AJ131" s="22">
        <v>8.2701112590190853</v>
      </c>
      <c r="AK131" s="22">
        <v>6.0329310227880288</v>
      </c>
      <c r="AL131" s="22">
        <v>9.051798758084928</v>
      </c>
      <c r="AM131" s="22">
        <v>33.321327140999998</v>
      </c>
      <c r="AN131" s="22">
        <v>8.0953628530824933</v>
      </c>
      <c r="AO131" s="22">
        <v>5.9054544935928632</v>
      </c>
      <c r="AP131" s="22">
        <v>8.6281849807167355</v>
      </c>
      <c r="AQ131" s="22">
        <v>33.459832605000003</v>
      </c>
      <c r="AR131" s="22">
        <v>8.0105641049948808</v>
      </c>
      <c r="AS131" s="22">
        <v>5.8435949874739546</v>
      </c>
      <c r="AT131" s="22">
        <v>8.1074556694129924</v>
      </c>
      <c r="AU131" s="22">
        <v>34.163380146000002</v>
      </c>
      <c r="AV131" s="22">
        <v>7.297621474660521</v>
      </c>
      <c r="AW131" s="22">
        <v>5.3235132645924645</v>
      </c>
      <c r="AX131" s="22">
        <v>6.0629949163836692</v>
      </c>
      <c r="AY131" s="22">
        <v>34.942726823000001</v>
      </c>
      <c r="AZ131" s="22">
        <v>6.9696879143426607</v>
      </c>
      <c r="BA131" s="22">
        <v>5.08429029799726</v>
      </c>
      <c r="BB131" s="22">
        <v>4.6029892704647501</v>
      </c>
      <c r="BC131" s="22">
        <v>35.516065404999999</v>
      </c>
      <c r="BD131" s="22">
        <v>6.6918322769670109</v>
      </c>
      <c r="BE131" s="22">
        <v>4.8815984789782583</v>
      </c>
      <c r="BF131" s="22">
        <v>3.7402808115154969</v>
      </c>
      <c r="BG131" s="22">
        <v>36.067019178000002</v>
      </c>
      <c r="BH131" s="22">
        <v>6.5660801688754962</v>
      </c>
      <c r="BI131" s="22">
        <v>4.7898640669098675</v>
      </c>
      <c r="BJ131" s="22">
        <v>3.3415260993170506</v>
      </c>
      <c r="BK131" s="25">
        <v>32.490412008999996</v>
      </c>
      <c r="BL131" s="25">
        <v>9.3377649598280694</v>
      </c>
      <c r="BM131" s="25">
        <v>6.8117695331140613</v>
      </c>
      <c r="BN131" s="25">
        <v>12.514692273285915</v>
      </c>
      <c r="BO131" s="25">
        <v>32.535137505000002</v>
      </c>
      <c r="BP131" s="25">
        <v>9.1449752878950186</v>
      </c>
      <c r="BQ131" s="25">
        <v>6.6711321515540964</v>
      </c>
      <c r="BR131" s="25">
        <v>11.828048326360168</v>
      </c>
      <c r="BS131" s="25">
        <v>32.612007134999999</v>
      </c>
      <c r="BT131" s="25">
        <v>9.048943421563818</v>
      </c>
      <c r="BU131" s="25">
        <v>6.6010782420696366</v>
      </c>
      <c r="BV131" s="25">
        <v>11.647814896781744</v>
      </c>
      <c r="BW131" s="25">
        <v>32.719576853999996</v>
      </c>
      <c r="BX131" s="25">
        <v>8.9113416328177166</v>
      </c>
      <c r="BY131" s="25">
        <v>6.5006996529409653</v>
      </c>
      <c r="BZ131" s="25">
        <v>11.244027637458167</v>
      </c>
      <c r="CA131" s="25">
        <v>32.839209670000002</v>
      </c>
      <c r="CB131" s="25">
        <v>8.7824016194596997</v>
      </c>
      <c r="CC131" s="25">
        <v>6.4066397083642892</v>
      </c>
      <c r="CD131" s="25">
        <v>10.903731478005348</v>
      </c>
      <c r="CE131" s="25">
        <v>32.96973449</v>
      </c>
      <c r="CF131" s="25">
        <v>8.6870428968157913</v>
      </c>
      <c r="CG131" s="25">
        <v>6.3370768478278618</v>
      </c>
      <c r="CH131" s="25">
        <v>10.535899666751391</v>
      </c>
      <c r="CI131" s="25">
        <v>33.109055046000002</v>
      </c>
      <c r="CJ131" s="25">
        <v>8.6178344865340044</v>
      </c>
      <c r="CK131" s="25">
        <v>6.2865902760817454</v>
      </c>
      <c r="CL131" s="25">
        <v>10.224052316700622</v>
      </c>
      <c r="CM131" s="25">
        <v>33.243895999000003</v>
      </c>
      <c r="CN131" s="25">
        <v>8.5324739274809165</v>
      </c>
      <c r="CO131" s="25">
        <v>6.2243209366853387</v>
      </c>
      <c r="CP131" s="25">
        <v>9.8150458855931042</v>
      </c>
      <c r="CQ131" s="25">
        <v>33.384851734999998</v>
      </c>
      <c r="CR131" s="25">
        <v>8.4335680015828451</v>
      </c>
      <c r="CS131" s="25">
        <v>6.1521704407609565</v>
      </c>
      <c r="CT131" s="25">
        <v>9.3662766768969909</v>
      </c>
      <c r="CU131" s="25">
        <v>33.531311281999997</v>
      </c>
      <c r="CV131" s="25">
        <v>8.3312204635972353</v>
      </c>
      <c r="CW131" s="25">
        <v>6.0775093367345763</v>
      </c>
      <c r="CX131" s="25">
        <v>8.9195176254913129</v>
      </c>
      <c r="CY131" s="25">
        <v>33.995776589000002</v>
      </c>
      <c r="CZ131" s="25">
        <v>7.9107465388820088</v>
      </c>
      <c r="DA131" s="25">
        <v>5.7707794627051898</v>
      </c>
      <c r="DB131" s="25">
        <v>7.3647809507032598</v>
      </c>
      <c r="DC131" s="25">
        <v>34.488327599000002</v>
      </c>
      <c r="DD131" s="25">
        <v>7.707166769608385</v>
      </c>
      <c r="DE131" s="25">
        <v>5.6222708553604628</v>
      </c>
      <c r="DF131" s="25">
        <v>6.0019856217520307</v>
      </c>
      <c r="DG131" s="25">
        <v>34.939118084999997</v>
      </c>
      <c r="DH131" s="25">
        <v>7.4868343018032188</v>
      </c>
      <c r="DI131" s="25">
        <v>5.4615413876765064</v>
      </c>
      <c r="DJ131" s="25">
        <v>4.9275016435052734</v>
      </c>
      <c r="DK131" s="25">
        <v>35.316470662</v>
      </c>
      <c r="DL131" s="25">
        <v>7.4508838092877232</v>
      </c>
      <c r="DM131" s="25">
        <v>5.4353160039073689</v>
      </c>
      <c r="DN131" s="25">
        <v>4.1480472860115825</v>
      </c>
      <c r="DO131" s="27">
        <v>32.564475497000004</v>
      </c>
      <c r="DP131" s="27">
        <v>9.3342933767344842</v>
      </c>
      <c r="DQ131" s="27">
        <v>6.8092370615804256</v>
      </c>
      <c r="DR131" s="27">
        <v>12.127869207649656</v>
      </c>
      <c r="DS131" s="27">
        <v>32.668756015</v>
      </c>
      <c r="DT131" s="27">
        <v>9.1307338272017606</v>
      </c>
      <c r="DU131" s="27">
        <v>6.6607432042551746</v>
      </c>
      <c r="DV131" s="27">
        <v>11.061480612110287</v>
      </c>
      <c r="DW131" s="27">
        <v>32.694245672000001</v>
      </c>
      <c r="DX131" s="27">
        <v>9.0099622226547922</v>
      </c>
      <c r="DY131" s="27">
        <v>6.5726420001814443</v>
      </c>
      <c r="DZ131" s="27">
        <v>10.869824637482218</v>
      </c>
      <c r="EA131" s="27">
        <v>32.761263280999998</v>
      </c>
      <c r="EB131" s="27">
        <v>8.8036077674102788</v>
      </c>
      <c r="EC131" s="27">
        <v>6.4221092980515335</v>
      </c>
      <c r="ED131" s="27">
        <v>10.509286061684946</v>
      </c>
      <c r="EE131" s="27">
        <v>32.850132694000003</v>
      </c>
      <c r="EF131" s="27">
        <v>8.6605693107462969</v>
      </c>
      <c r="EG131" s="27">
        <v>6.3177647353688045</v>
      </c>
      <c r="EH131" s="27">
        <v>10.199906241436715</v>
      </c>
      <c r="EI131" s="27">
        <v>32.961209183999998</v>
      </c>
      <c r="EJ131" s="27">
        <v>8.5808006558742065</v>
      </c>
      <c r="EK131" s="27">
        <v>6.2595746122191205</v>
      </c>
      <c r="EL131" s="27">
        <v>9.8576148166738733</v>
      </c>
      <c r="EM131" s="27">
        <v>33.080264288000002</v>
      </c>
      <c r="EN131" s="27">
        <v>8.5212958923552069</v>
      </c>
      <c r="EO131" s="27">
        <v>6.2161667156873852</v>
      </c>
      <c r="EP131" s="27">
        <v>9.5838602247776734</v>
      </c>
      <c r="EQ131" s="27">
        <v>33.200057291</v>
      </c>
      <c r="ER131" s="27">
        <v>8.4222400782323792</v>
      </c>
      <c r="ES131" s="27">
        <v>6.1439068783898625</v>
      </c>
      <c r="ET131" s="27">
        <v>9.2109135836594191</v>
      </c>
      <c r="EU131" s="27">
        <v>33.324833482000003</v>
      </c>
      <c r="EV131" s="27">
        <v>8.31335424744438</v>
      </c>
      <c r="EW131" s="27">
        <v>6.0644761807935543</v>
      </c>
      <c r="EX131" s="27">
        <v>8.8140198235492448</v>
      </c>
      <c r="EY131" s="27">
        <v>33.459674845000002</v>
      </c>
      <c r="EZ131" s="27">
        <v>8.1920975766168631</v>
      </c>
      <c r="FA131" s="27">
        <v>5.9760211276215012</v>
      </c>
      <c r="FB131" s="27">
        <v>8.3444276620078597</v>
      </c>
      <c r="FC131" s="27">
        <v>34.089819568999999</v>
      </c>
      <c r="FD131" s="27">
        <v>7.656656997834947</v>
      </c>
      <c r="FE131" s="27">
        <v>5.5854246800742962</v>
      </c>
      <c r="FF131" s="27">
        <v>6.5172827081573388</v>
      </c>
      <c r="FG131" s="27">
        <v>34.656987149000003</v>
      </c>
      <c r="FH131" s="27">
        <v>7.3433635764658991</v>
      </c>
      <c r="FI131" s="27">
        <v>5.3568814910148408</v>
      </c>
      <c r="FJ131" s="27">
        <v>5.3124789346238188</v>
      </c>
      <c r="FK131" s="27">
        <v>35.142145667999998</v>
      </c>
      <c r="FL131" s="27">
        <v>7.1795167662971906</v>
      </c>
      <c r="FM131" s="27">
        <v>5.237357524154822</v>
      </c>
      <c r="FN131" s="27">
        <v>4.573124694523429</v>
      </c>
      <c r="FO131" s="27">
        <v>35.507505279</v>
      </c>
      <c r="FP131" s="27">
        <v>6.808388265340847</v>
      </c>
      <c r="FQ131" s="27">
        <v>4.9666244497456269</v>
      </c>
      <c r="FR131" s="27">
        <v>4.3075491931146956</v>
      </c>
      <c r="FS131" s="28">
        <v>32.556373000000001</v>
      </c>
      <c r="FT131" s="28">
        <v>9.2985817374291972</v>
      </c>
      <c r="FU131" s="28">
        <v>6.7831859179026992</v>
      </c>
      <c r="FV131" s="28">
        <v>12.127983928287215</v>
      </c>
      <c r="FW131" s="28">
        <v>32.655600790000001</v>
      </c>
      <c r="FX131" s="28">
        <v>9.0488615431289254</v>
      </c>
      <c r="FY131" s="28">
        <v>6.6010185128913363</v>
      </c>
      <c r="FZ131" s="28">
        <v>11.065395918212719</v>
      </c>
      <c r="GA131" s="28">
        <v>32.678875114999997</v>
      </c>
      <c r="GB131" s="28">
        <v>8.9067828318181981</v>
      </c>
      <c r="GC131" s="28">
        <v>6.4973740710817474</v>
      </c>
      <c r="GD131" s="28">
        <v>10.884876916648818</v>
      </c>
      <c r="GE131" s="28">
        <v>32.754714335999999</v>
      </c>
      <c r="GF131" s="28">
        <v>8.7397871716235525</v>
      </c>
      <c r="GG131" s="28">
        <v>6.3755530619676879</v>
      </c>
      <c r="GH131" s="28">
        <v>10.520583723408443</v>
      </c>
      <c r="GI131" s="28">
        <v>32.859521583999999</v>
      </c>
      <c r="GJ131" s="28">
        <v>8.6259692136128869</v>
      </c>
      <c r="GK131" s="28">
        <v>6.2925244462300114</v>
      </c>
      <c r="GL131" s="28">
        <v>10.222464097764526</v>
      </c>
      <c r="GM131" s="28">
        <v>33.004661056000003</v>
      </c>
      <c r="GN131" s="28">
        <v>8.504668916134559</v>
      </c>
      <c r="GO131" s="28">
        <v>6.2040375680235851</v>
      </c>
      <c r="GP131" s="28">
        <v>9.8833278712171619</v>
      </c>
      <c r="GQ131" s="28">
        <v>33.178329820999998</v>
      </c>
      <c r="GR131" s="28">
        <v>8.3280111780905397</v>
      </c>
      <c r="GS131" s="28">
        <v>6.0751682076387361</v>
      </c>
      <c r="GT131" s="28">
        <v>9.4643026011310809</v>
      </c>
      <c r="GU131" s="28">
        <v>33.373063541</v>
      </c>
      <c r="GV131" s="28">
        <v>8.1557920601097376</v>
      </c>
      <c r="GW131" s="28">
        <v>5.9495367587932924</v>
      </c>
      <c r="GX131" s="28">
        <v>8.9841119580088922</v>
      </c>
      <c r="GY131" s="28">
        <v>33.579683924000001</v>
      </c>
      <c r="GZ131" s="28">
        <v>8.0801343631478879</v>
      </c>
      <c r="HA131" s="28">
        <v>5.894345522204298</v>
      </c>
      <c r="HB131" s="28">
        <v>8.5663231711058714</v>
      </c>
      <c r="HC131" s="28">
        <v>33.806729306000001</v>
      </c>
      <c r="HD131" s="28">
        <v>7.9513550238393895</v>
      </c>
      <c r="HE131" s="28">
        <v>5.8004027871097597</v>
      </c>
      <c r="HF131" s="28">
        <v>8.1215391806779635</v>
      </c>
      <c r="HG131" s="28">
        <v>34.982232693</v>
      </c>
      <c r="HH131" s="28">
        <v>7.1347742424298728</v>
      </c>
      <c r="HI131" s="28">
        <v>5.2047184759216316</v>
      </c>
      <c r="HJ131" s="28">
        <v>5.5757427860512152</v>
      </c>
      <c r="HK131" s="28">
        <v>36.231104110000004</v>
      </c>
      <c r="HL131" s="28">
        <v>6.0163013439709374</v>
      </c>
      <c r="HM131" s="28">
        <v>4.3888080684405004</v>
      </c>
      <c r="HN131" s="28">
        <v>1.169788754099077</v>
      </c>
      <c r="HO131" s="28">
        <v>32.348796902800217</v>
      </c>
      <c r="HP131" s="28">
        <v>5.2472922810102665</v>
      </c>
      <c r="HQ131" s="28">
        <v>3.8278266635433114</v>
      </c>
      <c r="HR131" s="28">
        <v>-2.126884940313456</v>
      </c>
      <c r="HS131" s="28">
        <v>29.220357675125499</v>
      </c>
      <c r="HT131" s="28">
        <v>4.739828740393512</v>
      </c>
      <c r="HU131" s="28">
        <v>3.4576390758271343</v>
      </c>
      <c r="HV131" s="28">
        <v>-4.4026691452046123</v>
      </c>
      <c r="HW131" s="29">
        <v>32.54878463</v>
      </c>
      <c r="HX131" s="29">
        <v>9.3031489671100598</v>
      </c>
      <c r="HY131" s="29">
        <v>6.7865176483676093</v>
      </c>
      <c r="HZ131" s="29">
        <v>12.143842908039307</v>
      </c>
      <c r="IA131" s="29">
        <v>32.64618282</v>
      </c>
      <c r="IB131" s="29">
        <v>9.0981960361572582</v>
      </c>
      <c r="IC131" s="29">
        <v>6.6370073386957724</v>
      </c>
      <c r="ID131" s="29">
        <v>11.079448305278021</v>
      </c>
      <c r="IE131" s="29">
        <v>32.670688194999997</v>
      </c>
      <c r="IF131" s="29">
        <v>8.9759365838299097</v>
      </c>
      <c r="IG131" s="29">
        <v>6.5478207703808238</v>
      </c>
      <c r="IH131" s="29">
        <v>10.915774623373032</v>
      </c>
      <c r="II131" s="29">
        <v>32.741062145000001</v>
      </c>
      <c r="IJ131" s="29">
        <v>8.784698845794777</v>
      </c>
      <c r="IK131" s="29">
        <v>6.4083155029925818</v>
      </c>
      <c r="IL131" s="29">
        <v>10.578134372886694</v>
      </c>
      <c r="IM131" s="29">
        <v>32.841182881999998</v>
      </c>
      <c r="IN131" s="29">
        <v>8.5478735081217874</v>
      </c>
      <c r="IO131" s="29">
        <v>6.2355547163621141</v>
      </c>
      <c r="IP131" s="29">
        <v>10.309988948938816</v>
      </c>
      <c r="IQ131" s="29">
        <v>32.986355486000001</v>
      </c>
      <c r="IR131" s="29">
        <v>8.5620338924421659</v>
      </c>
      <c r="IS131" s="29">
        <v>6.2458845195758066</v>
      </c>
      <c r="IT131" s="29">
        <v>10.007038361919673</v>
      </c>
      <c r="IU131" s="29">
        <v>33.165771360000001</v>
      </c>
      <c r="IV131" s="29">
        <v>8.4219338068653506</v>
      </c>
      <c r="IW131" s="29">
        <v>6.1436834576916795</v>
      </c>
      <c r="IX131" s="29">
        <v>9.5880099554873937</v>
      </c>
      <c r="IY131" s="29">
        <v>33.370594801999999</v>
      </c>
      <c r="IZ131" s="29">
        <v>8.2486883969280083</v>
      </c>
      <c r="JA131" s="29">
        <v>6.0173033431524967</v>
      </c>
      <c r="JB131" s="29">
        <v>9.1583944416622103</v>
      </c>
      <c r="JC131" s="29">
        <v>33.604204170000003</v>
      </c>
      <c r="JD131" s="29">
        <v>7.9583147777938548</v>
      </c>
      <c r="JE131" s="29">
        <v>5.8054798307223319</v>
      </c>
      <c r="JF131" s="29">
        <v>8.7337171894773427</v>
      </c>
      <c r="JG131" s="29">
        <v>33.912060197999999</v>
      </c>
      <c r="JH131" s="29">
        <v>7.79589906094178</v>
      </c>
      <c r="JI131" s="29">
        <v>5.6869998265123938</v>
      </c>
      <c r="JJ131" s="29">
        <v>7.7074495136563712</v>
      </c>
      <c r="JK131" s="29">
        <v>35.225175366999999</v>
      </c>
      <c r="JL131" s="29">
        <v>6.6002633503882189</v>
      </c>
      <c r="JM131" s="29">
        <v>4.8148002219078796</v>
      </c>
      <c r="JN131" s="29">
        <v>2.7682099966574043</v>
      </c>
      <c r="JO131" s="29">
        <v>32.908407299573533</v>
      </c>
      <c r="JP131" s="29">
        <v>5.3380665785578678</v>
      </c>
      <c r="JQ131" s="29">
        <v>3.8940452497986633</v>
      </c>
      <c r="JR131" s="29">
        <v>-1.2033593067682098</v>
      </c>
      <c r="JS131" s="29">
        <v>30.763315091424815</v>
      </c>
      <c r="JT131" s="29">
        <v>4.9901115736253745</v>
      </c>
      <c r="JU131" s="29">
        <v>3.6402169181057498</v>
      </c>
      <c r="JV131" s="29">
        <v>-3.5412223594182493</v>
      </c>
      <c r="JW131" s="29">
        <v>30.186758283578484</v>
      </c>
      <c r="JX131" s="29">
        <v>4.8965884019146495</v>
      </c>
      <c r="JY131" s="29">
        <v>3.5719930664196133</v>
      </c>
      <c r="JZ131" s="29">
        <v>-3.2832736323236418</v>
      </c>
    </row>
    <row r="132" spans="1:286" ht="15" thickBot="1" x14ac:dyDescent="0.4">
      <c r="A132" s="2"/>
      <c r="B132" s="74" t="s">
        <v>608</v>
      </c>
      <c r="C132" s="74" t="s">
        <v>542</v>
      </c>
      <c r="D132" s="74" t="s">
        <v>860</v>
      </c>
      <c r="E132" s="87">
        <v>341042</v>
      </c>
      <c r="F132" s="84">
        <v>555452</v>
      </c>
      <c r="G132" s="22">
        <v>34.193783527999997</v>
      </c>
      <c r="H132" s="22">
        <v>10.1852398832063</v>
      </c>
      <c r="I132" s="22">
        <v>7.3203324475808618</v>
      </c>
      <c r="J132" s="22">
        <v>8.7350541405692717</v>
      </c>
      <c r="K132" s="22">
        <v>34.358022515000002</v>
      </c>
      <c r="L132" s="22">
        <v>9.8854098385153648</v>
      </c>
      <c r="M132" s="22">
        <v>7.1048386909213255</v>
      </c>
      <c r="N132" s="22">
        <v>7.9807863387098763</v>
      </c>
      <c r="O132" s="22">
        <v>34.368223821000001</v>
      </c>
      <c r="P132" s="22">
        <v>9.7482147472389613</v>
      </c>
      <c r="Q132" s="22">
        <v>7.0062338775015238</v>
      </c>
      <c r="R132" s="22">
        <v>8.0451165951026162</v>
      </c>
      <c r="S132" s="22">
        <v>34.430606886999996</v>
      </c>
      <c r="T132" s="22">
        <v>9.4502864365045767</v>
      </c>
      <c r="U132" s="22">
        <v>6.792106934480981</v>
      </c>
      <c r="V132" s="22">
        <v>7.7454673834035077</v>
      </c>
      <c r="W132" s="22">
        <v>34.528849827999998</v>
      </c>
      <c r="X132" s="22">
        <v>9.2063773792624719</v>
      </c>
      <c r="Y132" s="22">
        <v>6.6168046925640072</v>
      </c>
      <c r="Z132" s="22">
        <v>7.7884906621281864</v>
      </c>
      <c r="AA132" s="22">
        <v>34.65290581</v>
      </c>
      <c r="AB132" s="22">
        <v>8.7784872390373057</v>
      </c>
      <c r="AC132" s="22">
        <v>6.3092716237891793</v>
      </c>
      <c r="AD132" s="22">
        <v>7.3406969653236551</v>
      </c>
      <c r="AE132" s="22">
        <v>34.780333014999997</v>
      </c>
      <c r="AF132" s="22">
        <v>8.4587890790633917</v>
      </c>
      <c r="AG132" s="22">
        <v>6.0794982614800901</v>
      </c>
      <c r="AH132" s="22">
        <v>6.9843599668798717</v>
      </c>
      <c r="AI132" s="22">
        <v>34.907428484999997</v>
      </c>
      <c r="AJ132" s="22">
        <v>8.2018448032804709</v>
      </c>
      <c r="AK132" s="22">
        <v>5.8948273513393108</v>
      </c>
      <c r="AL132" s="22">
        <v>6.9209256956438949</v>
      </c>
      <c r="AM132" s="22">
        <v>35.033453327000004</v>
      </c>
      <c r="AN132" s="22">
        <v>7.9008937364677632</v>
      </c>
      <c r="AO132" s="22">
        <v>5.6785278940083543</v>
      </c>
      <c r="AP132" s="22">
        <v>6.5049879930253631</v>
      </c>
      <c r="AQ132" s="22">
        <v>35.199564518000003</v>
      </c>
      <c r="AR132" s="22">
        <v>7.5959089918419513</v>
      </c>
      <c r="AS132" s="22">
        <v>5.4593293530115288</v>
      </c>
      <c r="AT132" s="22">
        <v>6.1126349927943586</v>
      </c>
      <c r="AU132" s="22">
        <v>35.931354834000004</v>
      </c>
      <c r="AV132" s="22">
        <v>7.0605708830713638</v>
      </c>
      <c r="AW132" s="22">
        <v>5.0745713136332506</v>
      </c>
      <c r="AX132" s="22">
        <v>4.9521116669379914</v>
      </c>
      <c r="AY132" s="22">
        <v>36.49898709</v>
      </c>
      <c r="AZ132" s="22">
        <v>6.8312985045440211</v>
      </c>
      <c r="BA132" s="22">
        <v>4.9097887408992431</v>
      </c>
      <c r="BB132" s="22">
        <v>4.3005273656689127</v>
      </c>
      <c r="BC132" s="22">
        <v>36.788701438000004</v>
      </c>
      <c r="BD132" s="22">
        <v>7.3034123001975155</v>
      </c>
      <c r="BE132" s="22">
        <v>5.249106221577458</v>
      </c>
      <c r="BF132" s="22">
        <v>4.1187971726581054</v>
      </c>
      <c r="BG132" s="22">
        <v>36.881505981000004</v>
      </c>
      <c r="BH132" s="22">
        <v>7.2740021513781308</v>
      </c>
      <c r="BI132" s="22">
        <v>5.2279685685462614</v>
      </c>
      <c r="BJ132" s="22">
        <v>4.3913421631670033</v>
      </c>
      <c r="BK132" s="25">
        <v>34.028533201999998</v>
      </c>
      <c r="BL132" s="25">
        <v>10.288628961923081</v>
      </c>
      <c r="BM132" s="25">
        <v>7.3946402141464631</v>
      </c>
      <c r="BN132" s="25">
        <v>9.1365732694052006</v>
      </c>
      <c r="BO132" s="25">
        <v>34.056436695000002</v>
      </c>
      <c r="BP132" s="25">
        <v>10.07591102139749</v>
      </c>
      <c r="BQ132" s="25">
        <v>7.2417556419549376</v>
      </c>
      <c r="BR132" s="25">
        <v>8.7216497941258098</v>
      </c>
      <c r="BS132" s="25">
        <v>34.138250069999998</v>
      </c>
      <c r="BT132" s="25">
        <v>9.9024193792214632</v>
      </c>
      <c r="BU132" s="25">
        <v>7.1170637827382199</v>
      </c>
      <c r="BV132" s="25">
        <v>8.6112238716842775</v>
      </c>
      <c r="BW132" s="25">
        <v>34.227496338000002</v>
      </c>
      <c r="BX132" s="25">
        <v>9.6825901620348667</v>
      </c>
      <c r="BY132" s="25">
        <v>6.9590681959920824</v>
      </c>
      <c r="BZ132" s="25">
        <v>8.2177384307384038</v>
      </c>
      <c r="CA132" s="25">
        <v>34.339487959000003</v>
      </c>
      <c r="CB132" s="25">
        <v>9.5284145495771853</v>
      </c>
      <c r="CC132" s="25">
        <v>6.8482591476592578</v>
      </c>
      <c r="CD132" s="25">
        <v>8.1858846443543882</v>
      </c>
      <c r="CE132" s="25">
        <v>34.459599392000001</v>
      </c>
      <c r="CF132" s="25">
        <v>9.1777874705723956</v>
      </c>
      <c r="CG132" s="25">
        <v>6.596256562263962</v>
      </c>
      <c r="CH132" s="25">
        <v>7.701415197719232</v>
      </c>
      <c r="CI132" s="25">
        <v>34.588336709000004</v>
      </c>
      <c r="CJ132" s="25">
        <v>8.9435071466357385</v>
      </c>
      <c r="CK132" s="25">
        <v>6.4278746805597304</v>
      </c>
      <c r="CL132" s="25">
        <v>7.2864659571292663</v>
      </c>
      <c r="CM132" s="25">
        <v>34.721371597999998</v>
      </c>
      <c r="CN132" s="25">
        <v>8.7790335697203599</v>
      </c>
      <c r="CO132" s="25">
        <v>6.3096642824081348</v>
      </c>
      <c r="CP132" s="25">
        <v>7.148528203503087</v>
      </c>
      <c r="CQ132" s="25">
        <v>34.858160380000001</v>
      </c>
      <c r="CR132" s="25">
        <v>8.5578395620634691</v>
      </c>
      <c r="CS132" s="25">
        <v>6.1506877938787889</v>
      </c>
      <c r="CT132" s="25">
        <v>6.6376481052549359</v>
      </c>
      <c r="CU132" s="25">
        <v>34.996265201</v>
      </c>
      <c r="CV132" s="25">
        <v>8.3571467969017501</v>
      </c>
      <c r="CW132" s="25">
        <v>6.0064459519924318</v>
      </c>
      <c r="CX132" s="25">
        <v>6.2117879507277536</v>
      </c>
      <c r="CY132" s="25">
        <v>35.415210553999998</v>
      </c>
      <c r="CZ132" s="25">
        <v>8.078514047729481</v>
      </c>
      <c r="DA132" s="25">
        <v>5.8061871089888903</v>
      </c>
      <c r="DB132" s="25">
        <v>5.4290128904353629</v>
      </c>
      <c r="DC132" s="25">
        <v>35.797376041999996</v>
      </c>
      <c r="DD132" s="25">
        <v>7.9274141114034125</v>
      </c>
      <c r="DE132" s="25">
        <v>5.6975886096507562</v>
      </c>
      <c r="DF132" s="25">
        <v>4.7871801507338532</v>
      </c>
      <c r="DG132" s="25">
        <v>36.020001675000003</v>
      </c>
      <c r="DH132" s="25">
        <v>8.269816532047745</v>
      </c>
      <c r="DI132" s="25">
        <v>5.9436799711419788</v>
      </c>
      <c r="DJ132" s="25">
        <v>4.4174382294935377</v>
      </c>
      <c r="DK132" s="25">
        <v>36.132321619999999</v>
      </c>
      <c r="DL132" s="25">
        <v>8.4872916489255381</v>
      </c>
      <c r="DM132" s="25">
        <v>6.099983619644834</v>
      </c>
      <c r="DN132" s="25">
        <v>4.377003252662643</v>
      </c>
      <c r="DO132" s="27">
        <v>34.194464654000001</v>
      </c>
      <c r="DP132" s="27">
        <v>10.285885548699243</v>
      </c>
      <c r="DQ132" s="27">
        <v>7.3926684690457218</v>
      </c>
      <c r="DR132" s="27">
        <v>8.7455709795151897</v>
      </c>
      <c r="DS132" s="27">
        <v>34.358980707000001</v>
      </c>
      <c r="DT132" s="27">
        <v>10.067825500738104</v>
      </c>
      <c r="DU132" s="27">
        <v>7.2359444190561941</v>
      </c>
      <c r="DV132" s="27">
        <v>8.0155456534153409</v>
      </c>
      <c r="DW132" s="27">
        <v>34.369413715999997</v>
      </c>
      <c r="DX132" s="27">
        <v>9.8695588166177224</v>
      </c>
      <c r="DY132" s="27">
        <v>7.0934462493828647</v>
      </c>
      <c r="DZ132" s="27">
        <v>8.0996399877421155</v>
      </c>
      <c r="EA132" s="27">
        <v>34.431980592999999</v>
      </c>
      <c r="EB132" s="27">
        <v>9.6176913636405796</v>
      </c>
      <c r="EC132" s="27">
        <v>6.9124241517533171</v>
      </c>
      <c r="ED132" s="27">
        <v>7.8215975533891999</v>
      </c>
      <c r="EE132" s="27">
        <v>34.529967341999999</v>
      </c>
      <c r="EF132" s="27">
        <v>9.4262912984837577</v>
      </c>
      <c r="EG132" s="27">
        <v>6.7748611563302275</v>
      </c>
      <c r="EH132" s="27">
        <v>7.8835137227378702</v>
      </c>
      <c r="EI132" s="27">
        <v>34.653543132000003</v>
      </c>
      <c r="EJ132" s="27">
        <v>8.9808622483698208</v>
      </c>
      <c r="EK132" s="27">
        <v>6.4547225276838383</v>
      </c>
      <c r="EL132" s="27">
        <v>7.4607511339139947</v>
      </c>
      <c r="EM132" s="27">
        <v>34.780364491</v>
      </c>
      <c r="EN132" s="27">
        <v>8.6384977857902125</v>
      </c>
      <c r="EO132" s="27">
        <v>6.2086584474011133</v>
      </c>
      <c r="EP132" s="27">
        <v>7.1282120853075384</v>
      </c>
      <c r="EQ132" s="27">
        <v>34.906823416999998</v>
      </c>
      <c r="ER132" s="27">
        <v>8.5429299919507571</v>
      </c>
      <c r="ES132" s="27">
        <v>6.1399719922749867</v>
      </c>
      <c r="ET132" s="27">
        <v>7.0836968062479748</v>
      </c>
      <c r="EU132" s="27">
        <v>35.031375377000003</v>
      </c>
      <c r="EV132" s="27">
        <v>8.3357494372785492</v>
      </c>
      <c r="EW132" s="27">
        <v>5.9910672483253204</v>
      </c>
      <c r="EX132" s="27">
        <v>6.6976645573467337</v>
      </c>
      <c r="EY132" s="27">
        <v>35.193227096000001</v>
      </c>
      <c r="EZ132" s="27">
        <v>8.1324021734590168</v>
      </c>
      <c r="FA132" s="27">
        <v>5.8449175659875179</v>
      </c>
      <c r="FB132" s="27">
        <v>6.3501628567732133</v>
      </c>
      <c r="FC132" s="27">
        <v>35.894855552999999</v>
      </c>
      <c r="FD132" s="27">
        <v>7.8353253975292247</v>
      </c>
      <c r="FE132" s="27">
        <v>5.6314026377974358</v>
      </c>
      <c r="FF132" s="27">
        <v>5.3274378940500569</v>
      </c>
      <c r="FG132" s="27">
        <v>36.398262575000004</v>
      </c>
      <c r="FH132" s="27">
        <v>7.7278593823377868</v>
      </c>
      <c r="FI132" s="27">
        <v>5.5541646967141611</v>
      </c>
      <c r="FJ132" s="27">
        <v>4.7914049119048769</v>
      </c>
      <c r="FK132" s="27">
        <v>36.646256657000002</v>
      </c>
      <c r="FL132" s="27">
        <v>7.9980182282934598</v>
      </c>
      <c r="FM132" s="27">
        <v>5.7483331786279859</v>
      </c>
      <c r="FN132" s="27">
        <v>4.66682687041558</v>
      </c>
      <c r="FO132" s="27">
        <v>36.690374660000003</v>
      </c>
      <c r="FP132" s="27">
        <v>7.817791520289898</v>
      </c>
      <c r="FQ132" s="27">
        <v>5.6188006949901208</v>
      </c>
      <c r="FR132" s="27">
        <v>4.9690009849789973</v>
      </c>
      <c r="FS132" s="28">
        <v>34.181661595000001</v>
      </c>
      <c r="FT132" s="28">
        <v>10.187201671919379</v>
      </c>
      <c r="FU132" s="28">
        <v>7.32174242375583</v>
      </c>
      <c r="FV132" s="28">
        <v>8.7626221329936449</v>
      </c>
      <c r="FW132" s="28">
        <v>34.344297191999999</v>
      </c>
      <c r="FX132" s="28">
        <v>9.8039255430399646</v>
      </c>
      <c r="FY132" s="28">
        <v>7.0462743233682001</v>
      </c>
      <c r="FZ132" s="28">
        <v>8.0281129446043522</v>
      </c>
      <c r="GA132" s="28">
        <v>34.365589370999999</v>
      </c>
      <c r="GB132" s="28">
        <v>9.7002009693989546</v>
      </c>
      <c r="GC132" s="28">
        <v>6.9717254299947884</v>
      </c>
      <c r="GD132" s="28">
        <v>8.1059925624495541</v>
      </c>
      <c r="GE132" s="28">
        <v>34.447205609000001</v>
      </c>
      <c r="GF132" s="28">
        <v>9.3859577831425263</v>
      </c>
      <c r="GG132" s="28">
        <v>6.7458726647028247</v>
      </c>
      <c r="GH132" s="28">
        <v>7.8156795368878456</v>
      </c>
      <c r="GI132" s="28">
        <v>34.570968067999999</v>
      </c>
      <c r="GJ132" s="28">
        <v>9.1380984574713722</v>
      </c>
      <c r="GK132" s="28">
        <v>6.5677312870866027</v>
      </c>
      <c r="GL132" s="28">
        <v>7.8665703199364359</v>
      </c>
      <c r="GM132" s="28">
        <v>34.745844059999996</v>
      </c>
      <c r="GN132" s="28">
        <v>8.6713161896469568</v>
      </c>
      <c r="GO132" s="28">
        <v>6.2322456804349127</v>
      </c>
      <c r="GP132" s="28">
        <v>7.4237483378622358</v>
      </c>
      <c r="GQ132" s="28">
        <v>34.952686157000002</v>
      </c>
      <c r="GR132" s="28">
        <v>8.2769966583180761</v>
      </c>
      <c r="GS132" s="28">
        <v>5.9488404692664352</v>
      </c>
      <c r="GT132" s="28">
        <v>7.0494386833402451</v>
      </c>
      <c r="GU132" s="28">
        <v>35.179760356000003</v>
      </c>
      <c r="GV132" s="28">
        <v>8.0446581508326904</v>
      </c>
      <c r="GW132" s="28">
        <v>5.7818542092793637</v>
      </c>
      <c r="GX132" s="28">
        <v>6.957844179106651</v>
      </c>
      <c r="GY132" s="28">
        <v>35.393926907000001</v>
      </c>
      <c r="GZ132" s="28">
        <v>7.7989974965253426</v>
      </c>
      <c r="HA132" s="28">
        <v>5.6052930600633166</v>
      </c>
      <c r="HB132" s="28">
        <v>6.5578832615818676</v>
      </c>
      <c r="HC132" s="28">
        <v>35.624314372000001</v>
      </c>
      <c r="HD132" s="28">
        <v>7.5263989475421376</v>
      </c>
      <c r="HE132" s="28">
        <v>5.4093711155467741</v>
      </c>
      <c r="HF132" s="28">
        <v>6.2395493346521924</v>
      </c>
      <c r="HG132" s="28">
        <v>36.816048222999996</v>
      </c>
      <c r="HH132" s="28">
        <v>6.7507217031671969</v>
      </c>
      <c r="HI132" s="28">
        <v>4.8518766072229802</v>
      </c>
      <c r="HJ132" s="28">
        <v>4.6870648091604288</v>
      </c>
      <c r="HK132" s="28">
        <v>35.52843937526108</v>
      </c>
      <c r="HL132" s="28">
        <v>5.8494866447798266</v>
      </c>
      <c r="HM132" s="28">
        <v>4.2041412257825916</v>
      </c>
      <c r="HN132" s="28">
        <v>1.1130436857781305</v>
      </c>
      <c r="HO132" s="28">
        <v>34.379428865491391</v>
      </c>
      <c r="HP132" s="28">
        <v>5.6603108253575574</v>
      </c>
      <c r="HQ132" s="28">
        <v>4.0681768395634821</v>
      </c>
      <c r="HR132" s="28">
        <v>-1.5438247413146513</v>
      </c>
      <c r="HS132" s="28">
        <v>30.945731297054724</v>
      </c>
      <c r="HT132" s="28">
        <v>5.0949787020791852</v>
      </c>
      <c r="HU132" s="28">
        <v>3.6618615113876589</v>
      </c>
      <c r="HV132" s="28">
        <v>-3.2068464511016792</v>
      </c>
      <c r="HW132" s="29">
        <v>34.166994768999999</v>
      </c>
      <c r="HX132" s="29">
        <v>10.196836510084934</v>
      </c>
      <c r="HY132" s="29">
        <v>7.3286671716517331</v>
      </c>
      <c r="HZ132" s="29">
        <v>8.8031692177709644</v>
      </c>
      <c r="IA132" s="29">
        <v>34.321192021999998</v>
      </c>
      <c r="IB132" s="29">
        <v>9.9893135856616766</v>
      </c>
      <c r="IC132" s="29">
        <v>7.1795163598208562</v>
      </c>
      <c r="ID132" s="29">
        <v>8.0959799313640914</v>
      </c>
      <c r="IE132" s="29">
        <v>34.340083223999997</v>
      </c>
      <c r="IF132" s="29">
        <v>9.7267919814385202</v>
      </c>
      <c r="IG132" s="29">
        <v>6.9908369139145918</v>
      </c>
      <c r="IH132" s="29">
        <v>8.1977145178516686</v>
      </c>
      <c r="II132" s="29">
        <v>34.416572451999997</v>
      </c>
      <c r="IJ132" s="29">
        <v>9.4324402749773917</v>
      </c>
      <c r="IK132" s="29">
        <v>6.7792805468072235</v>
      </c>
      <c r="IL132" s="29">
        <v>7.9444221576183978</v>
      </c>
      <c r="IM132" s="29">
        <v>34.537755326999999</v>
      </c>
      <c r="IN132" s="29">
        <v>9.1974246836315956</v>
      </c>
      <c r="IO132" s="29">
        <v>6.6103702139389062</v>
      </c>
      <c r="IP132" s="29">
        <v>8.0340651325654839</v>
      </c>
      <c r="IQ132" s="29">
        <v>34.705968963000004</v>
      </c>
      <c r="IR132" s="29">
        <v>8.9888107274020541</v>
      </c>
      <c r="IS132" s="29">
        <v>6.4604352560668499</v>
      </c>
      <c r="IT132" s="29">
        <v>7.6489167673196512</v>
      </c>
      <c r="IU132" s="29">
        <v>34.903344873999998</v>
      </c>
      <c r="IV132" s="29">
        <v>8.6214733305367552</v>
      </c>
      <c r="IW132" s="29">
        <v>6.1964226362053703</v>
      </c>
      <c r="IX132" s="29">
        <v>7.33793040664888</v>
      </c>
      <c r="IY132" s="29">
        <v>35.114404178000001</v>
      </c>
      <c r="IZ132" s="29">
        <v>8.6092818008116403</v>
      </c>
      <c r="JA132" s="29">
        <v>6.1876603437453213</v>
      </c>
      <c r="JB132" s="29">
        <v>7.3156917857218247</v>
      </c>
      <c r="JC132" s="29">
        <v>35.357474144999998</v>
      </c>
      <c r="JD132" s="29">
        <v>8.3858438252693865</v>
      </c>
      <c r="JE132" s="29">
        <v>6.0270710713138849</v>
      </c>
      <c r="JF132" s="29">
        <v>6.9187331629105095</v>
      </c>
      <c r="JG132" s="29">
        <v>35.885065824999998</v>
      </c>
      <c r="JH132" s="29">
        <v>8.0977914094817702</v>
      </c>
      <c r="JI132" s="29">
        <v>5.8200421284442214</v>
      </c>
      <c r="JJ132" s="29">
        <v>5.992340469736039</v>
      </c>
      <c r="JK132" s="29">
        <v>37.066664430000003</v>
      </c>
      <c r="JL132" s="29">
        <v>6.8847608937426079</v>
      </c>
      <c r="JM132" s="29">
        <v>4.9482132126704874</v>
      </c>
      <c r="JN132" s="29">
        <v>1.9236918661849387</v>
      </c>
      <c r="JO132" s="29">
        <v>35.428280338250545</v>
      </c>
      <c r="JP132" s="29">
        <v>5.8329962230318033</v>
      </c>
      <c r="JQ132" s="29">
        <v>4.1922892349821215</v>
      </c>
      <c r="JR132" s="29">
        <v>-1.2153395805160407</v>
      </c>
      <c r="JS132" s="29">
        <v>32.155046509854579</v>
      </c>
      <c r="JT132" s="29">
        <v>5.2940832310421841</v>
      </c>
      <c r="JU132" s="29">
        <v>3.8049618566462255</v>
      </c>
      <c r="JV132" s="29">
        <v>-2.9144750940081288</v>
      </c>
      <c r="JW132" s="29">
        <v>31.76903752053871</v>
      </c>
      <c r="JX132" s="29">
        <v>5.2305297942047542</v>
      </c>
      <c r="JY132" s="29">
        <v>3.759284750248034</v>
      </c>
      <c r="JZ132" s="29">
        <v>-1.987450047012608</v>
      </c>
    </row>
    <row r="133" spans="1:286" ht="15" thickBot="1" x14ac:dyDescent="0.4">
      <c r="A133" s="2"/>
      <c r="B133" s="74" t="s">
        <v>609</v>
      </c>
      <c r="C133" s="74" t="s">
        <v>610</v>
      </c>
      <c r="D133" s="74" t="s">
        <v>858</v>
      </c>
      <c r="E133" s="87">
        <v>389570</v>
      </c>
      <c r="F133" s="84">
        <v>414943</v>
      </c>
      <c r="G133" s="22">
        <v>30.259546857</v>
      </c>
      <c r="H133" s="22">
        <v>12.877437248610743</v>
      </c>
      <c r="I133" s="22">
        <v>9.3939111866754388</v>
      </c>
      <c r="J133" s="22">
        <v>17.620602357361108</v>
      </c>
      <c r="K133" s="22">
        <v>30.302287162999999</v>
      </c>
      <c r="L133" s="22">
        <v>12.725545590533935</v>
      </c>
      <c r="M133" s="22">
        <v>9.2831083368207956</v>
      </c>
      <c r="N133" s="22">
        <v>17.410939229194597</v>
      </c>
      <c r="O133" s="22">
        <v>30.347409462000002</v>
      </c>
      <c r="P133" s="22">
        <v>12.679529864514945</v>
      </c>
      <c r="Q133" s="22">
        <v>9.2495405053441235</v>
      </c>
      <c r="R133" s="22">
        <v>17.275275740891011</v>
      </c>
      <c r="S133" s="22">
        <v>30.405766166999999</v>
      </c>
      <c r="T133" s="22">
        <v>12.5811660334126</v>
      </c>
      <c r="U133" s="22">
        <v>9.1777854600259055</v>
      </c>
      <c r="V133" s="22">
        <v>17.163931890701953</v>
      </c>
      <c r="W133" s="22">
        <v>30.486083631</v>
      </c>
      <c r="X133" s="22">
        <v>12.414999411840361</v>
      </c>
      <c r="Y133" s="22">
        <v>9.0565692230445975</v>
      </c>
      <c r="Z133" s="22">
        <v>16.963018793417472</v>
      </c>
      <c r="AA133" s="22">
        <v>30.577754743</v>
      </c>
      <c r="AB133" s="22">
        <v>12.27599596896362</v>
      </c>
      <c r="AC133" s="22">
        <v>8.9551681467421602</v>
      </c>
      <c r="AD133" s="22">
        <v>16.602966197921784</v>
      </c>
      <c r="AE133" s="22">
        <v>30.678626080000001</v>
      </c>
      <c r="AF133" s="22">
        <v>12.173389739640127</v>
      </c>
      <c r="AG133" s="22">
        <v>8.8803183309864266</v>
      </c>
      <c r="AH133" s="22">
        <v>16.246867800649575</v>
      </c>
      <c r="AI133" s="22">
        <v>30.787526707000001</v>
      </c>
      <c r="AJ133" s="22">
        <v>12.121238802560841</v>
      </c>
      <c r="AK133" s="22">
        <v>8.8422749484587762</v>
      </c>
      <c r="AL133" s="22">
        <v>16.05081153846443</v>
      </c>
      <c r="AM133" s="22">
        <v>30.904995247999999</v>
      </c>
      <c r="AN133" s="22">
        <v>12.012641952046703</v>
      </c>
      <c r="AO133" s="22">
        <v>8.7630550579489199</v>
      </c>
      <c r="AP133" s="22">
        <v>15.678298475595559</v>
      </c>
      <c r="AQ133" s="22">
        <v>31.019215514999999</v>
      </c>
      <c r="AR133" s="22">
        <v>11.896697307247168</v>
      </c>
      <c r="AS133" s="22">
        <v>8.6784750538075706</v>
      </c>
      <c r="AT133" s="22">
        <v>15.323804613371516</v>
      </c>
      <c r="AU133" s="22">
        <v>31.380709016000001</v>
      </c>
      <c r="AV133" s="22">
        <v>11.425613653497864</v>
      </c>
      <c r="AW133" s="22">
        <v>8.3348260870620372</v>
      </c>
      <c r="AX133" s="22">
        <v>14.11359120829937</v>
      </c>
      <c r="AY133" s="22">
        <v>31.642753138</v>
      </c>
      <c r="AZ133" s="22">
        <v>11.129565895371003</v>
      </c>
      <c r="BA133" s="22">
        <v>8.1188633692349228</v>
      </c>
      <c r="BB133" s="22">
        <v>13.346797914107496</v>
      </c>
      <c r="BC133" s="22">
        <v>31.801407333</v>
      </c>
      <c r="BD133" s="22">
        <v>11.25475771956191</v>
      </c>
      <c r="BE133" s="22">
        <v>8.2101890619983759</v>
      </c>
      <c r="BF133" s="22">
        <v>13.074947172316513</v>
      </c>
      <c r="BG133" s="22">
        <v>31.897595717000002</v>
      </c>
      <c r="BH133" s="22">
        <v>11.163130461932306</v>
      </c>
      <c r="BI133" s="22">
        <v>8.1433482532385444</v>
      </c>
      <c r="BJ133" s="22">
        <v>12.956960044112321</v>
      </c>
      <c r="BK133" s="25">
        <v>30.259445788000001</v>
      </c>
      <c r="BL133" s="25">
        <v>12.911506780000098</v>
      </c>
      <c r="BM133" s="25">
        <v>9.4187644354907469</v>
      </c>
      <c r="BN133" s="25">
        <v>17.635689561285346</v>
      </c>
      <c r="BO133" s="25">
        <v>30.304555127</v>
      </c>
      <c r="BP133" s="25">
        <v>12.80705376831038</v>
      </c>
      <c r="BQ133" s="25">
        <v>9.3425674177106881</v>
      </c>
      <c r="BR133" s="25">
        <v>17.467461427366906</v>
      </c>
      <c r="BS133" s="25">
        <v>30.364146347999998</v>
      </c>
      <c r="BT133" s="25">
        <v>12.704911721244686</v>
      </c>
      <c r="BU133" s="25">
        <v>9.2680562164494393</v>
      </c>
      <c r="BV133" s="25">
        <v>17.279415045497863</v>
      </c>
      <c r="BW133" s="25">
        <v>30.420203498999999</v>
      </c>
      <c r="BX133" s="25">
        <v>12.615259887742166</v>
      </c>
      <c r="BY133" s="25">
        <v>9.2026564520874619</v>
      </c>
      <c r="BZ133" s="25">
        <v>17.164509001051925</v>
      </c>
      <c r="CA133" s="25">
        <v>30.493954154000001</v>
      </c>
      <c r="CB133" s="25">
        <v>12.509262996324637</v>
      </c>
      <c r="CC133" s="25">
        <v>9.1253331955406392</v>
      </c>
      <c r="CD133" s="25">
        <v>16.966754257715685</v>
      </c>
      <c r="CE133" s="25">
        <v>30.576231796999998</v>
      </c>
      <c r="CF133" s="25">
        <v>12.388817721039262</v>
      </c>
      <c r="CG133" s="25">
        <v>9.0374700441199192</v>
      </c>
      <c r="CH133" s="25">
        <v>16.621429779605045</v>
      </c>
      <c r="CI133" s="25">
        <v>30.666419612999999</v>
      </c>
      <c r="CJ133" s="25">
        <v>12.295388722668061</v>
      </c>
      <c r="CK133" s="25">
        <v>8.9693148905738376</v>
      </c>
      <c r="CL133" s="25">
        <v>16.276778590788009</v>
      </c>
      <c r="CM133" s="25">
        <v>30.762338147000001</v>
      </c>
      <c r="CN133" s="25">
        <v>12.232727272918657</v>
      </c>
      <c r="CO133" s="25">
        <v>8.9236042353860032</v>
      </c>
      <c r="CP133" s="25">
        <v>16.091107510091863</v>
      </c>
      <c r="CQ133" s="25">
        <v>30.863858618999998</v>
      </c>
      <c r="CR133" s="25">
        <v>12.137055279471195</v>
      </c>
      <c r="CS133" s="25">
        <v>8.8538128481598992</v>
      </c>
      <c r="CT133" s="25">
        <v>15.722573266104197</v>
      </c>
      <c r="CU133" s="25">
        <v>30.970034203000001</v>
      </c>
      <c r="CV133" s="25">
        <v>12.046124971141664</v>
      </c>
      <c r="CW133" s="25">
        <v>8.78748045421119</v>
      </c>
      <c r="CX133" s="25">
        <v>15.419135126546756</v>
      </c>
      <c r="CY133" s="25">
        <v>31.192246018999999</v>
      </c>
      <c r="CZ133" s="25">
        <v>11.707727249333802</v>
      </c>
      <c r="DA133" s="25">
        <v>8.5406240274963707</v>
      </c>
      <c r="DB133" s="25">
        <v>14.579577571621195</v>
      </c>
      <c r="DC133" s="25">
        <v>31.350677202</v>
      </c>
      <c r="DD133" s="25">
        <v>11.74642134188308</v>
      </c>
      <c r="DE133" s="25">
        <v>8.5688508292923657</v>
      </c>
      <c r="DF133" s="25">
        <v>13.857307204899799</v>
      </c>
      <c r="DG133" s="25">
        <v>31.454183229000002</v>
      </c>
      <c r="DH133" s="25">
        <v>11.85800144615277</v>
      </c>
      <c r="DI133" s="25">
        <v>8.6502469618825319</v>
      </c>
      <c r="DJ133" s="25">
        <v>13.404176067937762</v>
      </c>
      <c r="DK133" s="25">
        <v>31.522362051000002</v>
      </c>
      <c r="DL133" s="25">
        <v>11.802476798918727</v>
      </c>
      <c r="DM133" s="25">
        <v>8.6097425047674836</v>
      </c>
      <c r="DN133" s="25">
        <v>12.97301472607653</v>
      </c>
      <c r="DO133" s="27">
        <v>30.259546857</v>
      </c>
      <c r="DP133" s="27">
        <v>12.918574472246329</v>
      </c>
      <c r="DQ133" s="27">
        <v>9.4239202185843922</v>
      </c>
      <c r="DR133" s="27">
        <v>17.621100356050189</v>
      </c>
      <c r="DS133" s="27">
        <v>30.302287169</v>
      </c>
      <c r="DT133" s="27">
        <v>12.805616303800983</v>
      </c>
      <c r="DU133" s="27">
        <v>9.3415188073641904</v>
      </c>
      <c r="DV133" s="27">
        <v>17.432391990051823</v>
      </c>
      <c r="DW133" s="27">
        <v>30.347409460000002</v>
      </c>
      <c r="DX133" s="27">
        <v>12.650273333046346</v>
      </c>
      <c r="DY133" s="27">
        <v>9.2281982729619898</v>
      </c>
      <c r="DZ133" s="27">
        <v>17.310132811629153</v>
      </c>
      <c r="EA133" s="27">
        <v>30.405766166999999</v>
      </c>
      <c r="EB133" s="27">
        <v>12.487265817666412</v>
      </c>
      <c r="EC133" s="27">
        <v>9.1092865599652963</v>
      </c>
      <c r="ED133" s="27">
        <v>17.20843948305156</v>
      </c>
      <c r="EE133" s="27">
        <v>30.485870861999999</v>
      </c>
      <c r="EF133" s="27">
        <v>12.281510987731394</v>
      </c>
      <c r="EG133" s="27">
        <v>8.959191276150376</v>
      </c>
      <c r="EH133" s="27">
        <v>17.02979998651243</v>
      </c>
      <c r="EI133" s="27">
        <v>30.577173393999999</v>
      </c>
      <c r="EJ133" s="27">
        <v>12.160930351974987</v>
      </c>
      <c r="EK133" s="27">
        <v>8.8712293811505951</v>
      </c>
      <c r="EL133" s="27">
        <v>16.686431667567156</v>
      </c>
      <c r="EM133" s="27">
        <v>30.677709581999999</v>
      </c>
      <c r="EN133" s="27">
        <v>12.119801395660049</v>
      </c>
      <c r="EO133" s="27">
        <v>8.8412263801369537</v>
      </c>
      <c r="EP133" s="27">
        <v>16.346588528239135</v>
      </c>
      <c r="EQ133" s="27">
        <v>30.786376455999999</v>
      </c>
      <c r="ER133" s="27">
        <v>12.076432631540758</v>
      </c>
      <c r="ES133" s="27">
        <v>8.8095894705137709</v>
      </c>
      <c r="ET133" s="27">
        <v>16.163310850202386</v>
      </c>
      <c r="EU133" s="27">
        <v>30.902749290999999</v>
      </c>
      <c r="EV133" s="27">
        <v>12.001868393984511</v>
      </c>
      <c r="EW133" s="27">
        <v>8.7551958973374688</v>
      </c>
      <c r="EX133" s="27">
        <v>15.811358421214065</v>
      </c>
      <c r="EY133" s="27">
        <v>31.013605531</v>
      </c>
      <c r="EZ133" s="27">
        <v>11.925789373115496</v>
      </c>
      <c r="FA133" s="27">
        <v>8.6996973108240798</v>
      </c>
      <c r="FB133" s="27">
        <v>15.491102395563805</v>
      </c>
      <c r="FC133" s="27">
        <v>31.357505563</v>
      </c>
      <c r="FD133" s="27">
        <v>11.662893550437589</v>
      </c>
      <c r="FE133" s="27">
        <v>8.5079184683489864</v>
      </c>
      <c r="FF133" s="27">
        <v>14.360527784775584</v>
      </c>
      <c r="FG133" s="27">
        <v>31.604540034999999</v>
      </c>
      <c r="FH133" s="27">
        <v>11.57771935625898</v>
      </c>
      <c r="FI133" s="27">
        <v>8.4457850795338452</v>
      </c>
      <c r="FJ133" s="27">
        <v>13.667601555692229</v>
      </c>
      <c r="FK133" s="27">
        <v>31.755061566000002</v>
      </c>
      <c r="FL133" s="27">
        <v>11.742795133469821</v>
      </c>
      <c r="FM133" s="27">
        <v>8.5662055607407996</v>
      </c>
      <c r="FN133" s="27">
        <v>13.419363527272228</v>
      </c>
      <c r="FO133" s="27">
        <v>31.848410967</v>
      </c>
      <c r="FP133" s="27">
        <v>11.605694296798054</v>
      </c>
      <c r="FQ133" s="27">
        <v>8.4661924091758483</v>
      </c>
      <c r="FR133" s="27">
        <v>13.357969726231675</v>
      </c>
      <c r="FS133" s="28">
        <v>30.260675026000001</v>
      </c>
      <c r="FT133" s="28">
        <v>12.875853332311301</v>
      </c>
      <c r="FU133" s="28">
        <v>9.3927557417870773</v>
      </c>
      <c r="FV133" s="28">
        <v>17.622683619983945</v>
      </c>
      <c r="FW133" s="28">
        <v>30.310467042999999</v>
      </c>
      <c r="FX133" s="28">
        <v>12.773102513118141</v>
      </c>
      <c r="FY133" s="28">
        <v>9.3178004497344755</v>
      </c>
      <c r="FZ133" s="28">
        <v>17.415159460148509</v>
      </c>
      <c r="GA133" s="28">
        <v>30.366757046</v>
      </c>
      <c r="GB133" s="28">
        <v>12.67336179212063</v>
      </c>
      <c r="GC133" s="28">
        <v>9.2450409824074899</v>
      </c>
      <c r="GD133" s="28">
        <v>17.279501901894307</v>
      </c>
      <c r="GE133" s="28">
        <v>30.450729246999998</v>
      </c>
      <c r="GF133" s="28">
        <v>12.542139913138261</v>
      </c>
      <c r="GG133" s="28">
        <v>9.1493164486271343</v>
      </c>
      <c r="GH133" s="28">
        <v>17.164571798422323</v>
      </c>
      <c r="GI133" s="28">
        <v>30.563263152000001</v>
      </c>
      <c r="GJ133" s="28">
        <v>12.37950917110587</v>
      </c>
      <c r="GK133" s="28">
        <v>9.0306795865418454</v>
      </c>
      <c r="GL133" s="28">
        <v>16.975077591126862</v>
      </c>
      <c r="GM133" s="28">
        <v>30.702799452000001</v>
      </c>
      <c r="GN133" s="28">
        <v>12.183027968906265</v>
      </c>
      <c r="GO133" s="28">
        <v>8.8873492850477778</v>
      </c>
      <c r="GP133" s="28">
        <v>16.623877007610147</v>
      </c>
      <c r="GQ133" s="28">
        <v>30.845143841999999</v>
      </c>
      <c r="GR133" s="28">
        <v>12.141642404849767</v>
      </c>
      <c r="GS133" s="28">
        <v>8.8571590922592911</v>
      </c>
      <c r="GT133" s="28">
        <v>16.263829217080854</v>
      </c>
      <c r="GU133" s="28">
        <v>30.962988889999998</v>
      </c>
      <c r="GV133" s="28">
        <v>12.054034088370011</v>
      </c>
      <c r="GW133" s="28">
        <v>8.7932500451145437</v>
      </c>
      <c r="GX133" s="28">
        <v>16.061517715557613</v>
      </c>
      <c r="GY133" s="28">
        <v>31.088728451999998</v>
      </c>
      <c r="GZ133" s="28">
        <v>11.922769489653417</v>
      </c>
      <c r="HA133" s="28">
        <v>8.6974943478828362</v>
      </c>
      <c r="HB133" s="28">
        <v>15.725779884882757</v>
      </c>
      <c r="HC133" s="28">
        <v>31.226808923</v>
      </c>
      <c r="HD133" s="28">
        <v>11.800791503929021</v>
      </c>
      <c r="HE133" s="28">
        <v>8.6085131055360211</v>
      </c>
      <c r="HF133" s="28">
        <v>15.455477027399356</v>
      </c>
      <c r="HG133" s="28">
        <v>31.762511227000001</v>
      </c>
      <c r="HH133" s="28">
        <v>11.046252555246797</v>
      </c>
      <c r="HI133" s="28">
        <v>8.0580874475447182</v>
      </c>
      <c r="HJ133" s="28">
        <v>13.66861833188592</v>
      </c>
      <c r="HK133" s="28">
        <v>32.159394497000001</v>
      </c>
      <c r="HL133" s="28">
        <v>10.120312174483987</v>
      </c>
      <c r="HM133" s="28">
        <v>7.3826268311879462</v>
      </c>
      <c r="HN133" s="28">
        <v>9.3580342223154815</v>
      </c>
      <c r="HO133" s="28">
        <v>32.395858031000003</v>
      </c>
      <c r="HP133" s="28">
        <v>9.5441379745597779</v>
      </c>
      <c r="HQ133" s="28">
        <v>6.9623157741314872</v>
      </c>
      <c r="HR133" s="28">
        <v>5.885369933396376</v>
      </c>
      <c r="HS133" s="28">
        <v>32.529209422999998</v>
      </c>
      <c r="HT133" s="28">
        <v>8.9986496883372915</v>
      </c>
      <c r="HU133" s="28">
        <v>6.5643896638956445</v>
      </c>
      <c r="HV133" s="28">
        <v>3.3189486109700752</v>
      </c>
      <c r="HW133" s="29">
        <v>30.245673784000001</v>
      </c>
      <c r="HX133" s="29">
        <v>12.920151391855024</v>
      </c>
      <c r="HY133" s="29">
        <v>9.4250705594842632</v>
      </c>
      <c r="HZ133" s="29">
        <v>17.658941660796863</v>
      </c>
      <c r="IA133" s="29">
        <v>30.287215845999999</v>
      </c>
      <c r="IB133" s="29">
        <v>12.852703691443471</v>
      </c>
      <c r="IC133" s="29">
        <v>9.3758684010749906</v>
      </c>
      <c r="ID133" s="29">
        <v>17.461899465493445</v>
      </c>
      <c r="IE133" s="29">
        <v>30.340111597</v>
      </c>
      <c r="IF133" s="29">
        <v>12.836190112483804</v>
      </c>
      <c r="IG133" s="29">
        <v>9.3638219751343001</v>
      </c>
      <c r="IH133" s="29">
        <v>17.34047460759497</v>
      </c>
      <c r="II133" s="29">
        <v>30.418620266000001</v>
      </c>
      <c r="IJ133" s="29">
        <v>12.739152707604033</v>
      </c>
      <c r="IK133" s="29">
        <v>9.2930345392782741</v>
      </c>
      <c r="IL133" s="29">
        <v>17.255910356898724</v>
      </c>
      <c r="IM133" s="29">
        <v>30.525669502</v>
      </c>
      <c r="IN133" s="29">
        <v>12.592876904007326</v>
      </c>
      <c r="IO133" s="29">
        <v>9.1863283770801019</v>
      </c>
      <c r="IP133" s="29">
        <v>17.098145294450578</v>
      </c>
      <c r="IQ133" s="29">
        <v>30.653590305999998</v>
      </c>
      <c r="IR133" s="29">
        <v>12.497909858280707</v>
      </c>
      <c r="IS133" s="29">
        <v>9.1170512394017145</v>
      </c>
      <c r="IT133" s="29">
        <v>16.797714655039151</v>
      </c>
      <c r="IU133" s="29">
        <v>30.787855107999999</v>
      </c>
      <c r="IV133" s="29">
        <v>12.3673194899824</v>
      </c>
      <c r="IW133" s="29">
        <v>9.0217873838731713</v>
      </c>
      <c r="IX133" s="29">
        <v>16.491775016353188</v>
      </c>
      <c r="IY133" s="29">
        <v>30.892084723</v>
      </c>
      <c r="IZ133" s="29">
        <v>12.265444674509858</v>
      </c>
      <c r="JA133" s="29">
        <v>8.9474711243385929</v>
      </c>
      <c r="JB133" s="29">
        <v>16.347138945780188</v>
      </c>
      <c r="JC133" s="29">
        <v>31.017584360000001</v>
      </c>
      <c r="JD133" s="29">
        <v>12.110023141511213</v>
      </c>
      <c r="JE133" s="29">
        <v>8.8340932798731711</v>
      </c>
      <c r="JF133" s="29">
        <v>15.932219474881709</v>
      </c>
      <c r="JG133" s="29">
        <v>31.223671802999998</v>
      </c>
      <c r="JH133" s="29">
        <v>11.796120544765378</v>
      </c>
      <c r="JI133" s="29">
        <v>8.6051057058575964</v>
      </c>
      <c r="JJ133" s="29">
        <v>14.917388226450809</v>
      </c>
      <c r="JK133" s="29">
        <v>31.750568135000002</v>
      </c>
      <c r="JL133" s="29">
        <v>11.05868161840341</v>
      </c>
      <c r="JM133" s="29">
        <v>8.067154276073774</v>
      </c>
      <c r="JN133" s="29">
        <v>10.296224456979395</v>
      </c>
      <c r="JO133" s="29">
        <v>32.049658588</v>
      </c>
      <c r="JP133" s="29">
        <v>9.9044793945120393</v>
      </c>
      <c r="JQ133" s="29">
        <v>7.2251798231313966</v>
      </c>
      <c r="JR133" s="29">
        <v>6.3959504167770618</v>
      </c>
      <c r="JS133" s="29">
        <v>32.157673328999998</v>
      </c>
      <c r="JT133" s="29">
        <v>9.425030222623338</v>
      </c>
      <c r="JU133" s="29">
        <v>6.8754283273721422</v>
      </c>
      <c r="JV133" s="29">
        <v>4.0648104551815578</v>
      </c>
      <c r="JW133" s="29">
        <v>32.086897096999998</v>
      </c>
      <c r="JX133" s="29">
        <v>9.3357484488569611</v>
      </c>
      <c r="JY133" s="29">
        <v>6.8102985164355223</v>
      </c>
      <c r="JZ133" s="29">
        <v>4.4000664128255949</v>
      </c>
    </row>
    <row r="134" spans="1:286" ht="15" thickBot="1" x14ac:dyDescent="0.4">
      <c r="A134" s="2"/>
      <c r="B134" s="74" t="s">
        <v>611</v>
      </c>
      <c r="C134" s="74" t="s">
        <v>577</v>
      </c>
      <c r="D134" s="74" t="s">
        <v>862</v>
      </c>
      <c r="E134" s="87">
        <v>348319</v>
      </c>
      <c r="F134" s="84">
        <v>445221</v>
      </c>
      <c r="G134" s="22">
        <v>13.526657439421053</v>
      </c>
      <c r="H134" s="22">
        <v>13.526657439421053</v>
      </c>
      <c r="I134" s="22">
        <v>13.526657439421053</v>
      </c>
      <c r="J134" s="22">
        <v>0.79833074182745278</v>
      </c>
      <c r="K134" s="22">
        <v>13.615997513421053</v>
      </c>
      <c r="L134" s="22">
        <v>13.615997513421053</v>
      </c>
      <c r="M134" s="22">
        <v>13.615997513421053</v>
      </c>
      <c r="N134" s="22">
        <v>0.16544353665756795</v>
      </c>
      <c r="O134" s="22">
        <v>13.716934645421052</v>
      </c>
      <c r="P134" s="22">
        <v>13.716934645421052</v>
      </c>
      <c r="Q134" s="22">
        <v>13.716934645421052</v>
      </c>
      <c r="R134" s="22">
        <v>-0.20250533569253015</v>
      </c>
      <c r="S134" s="22">
        <v>13.797102654421053</v>
      </c>
      <c r="T134" s="22">
        <v>13.797102654421053</v>
      </c>
      <c r="U134" s="22">
        <v>13.797102654421053</v>
      </c>
      <c r="V134" s="22">
        <v>-0.72274858720397539</v>
      </c>
      <c r="W134" s="22">
        <v>13.892890572421052</v>
      </c>
      <c r="X134" s="22">
        <v>13.892890572421052</v>
      </c>
      <c r="Y134" s="22">
        <v>13.892890572421052</v>
      </c>
      <c r="Z134" s="22">
        <v>-1.125148312534618</v>
      </c>
      <c r="AA134" s="22">
        <v>14.005775535421051</v>
      </c>
      <c r="AB134" s="22">
        <v>14.005775535421051</v>
      </c>
      <c r="AC134" s="22">
        <v>14.005775535421051</v>
      </c>
      <c r="AD134" s="22">
        <v>-1.6898829445671915</v>
      </c>
      <c r="AE134" s="22">
        <v>14.137901863421053</v>
      </c>
      <c r="AF134" s="22">
        <v>14.137901863421053</v>
      </c>
      <c r="AG134" s="22">
        <v>14.137901863421053</v>
      </c>
      <c r="AH134" s="22">
        <v>-2.2748894252778449</v>
      </c>
      <c r="AI134" s="22">
        <v>14.279637459421053</v>
      </c>
      <c r="AJ134" s="22">
        <v>14.279637459421053</v>
      </c>
      <c r="AK134" s="22">
        <v>14.279637459421053</v>
      </c>
      <c r="AL134" s="22">
        <v>-2.8622235233325313</v>
      </c>
      <c r="AM134" s="22">
        <v>14.429972378421052</v>
      </c>
      <c r="AN134" s="22">
        <v>14.429972378421052</v>
      </c>
      <c r="AO134" s="22">
        <v>14.429972378421052</v>
      </c>
      <c r="AP134" s="22">
        <v>-3.4772292785194843</v>
      </c>
      <c r="AQ134" s="22">
        <v>14.603548006421052</v>
      </c>
      <c r="AR134" s="22">
        <v>14.603548006421052</v>
      </c>
      <c r="AS134" s="22">
        <v>14.603548006421052</v>
      </c>
      <c r="AT134" s="22">
        <v>-4.2821757058384122</v>
      </c>
      <c r="AU134" s="22">
        <v>15.331460231421051</v>
      </c>
      <c r="AV134" s="22">
        <v>15.331460231421051</v>
      </c>
      <c r="AW134" s="22">
        <v>15.331460231421051</v>
      </c>
      <c r="AX134" s="22">
        <v>-7.0865284274732936</v>
      </c>
      <c r="AY134" s="22">
        <v>15.966892441421052</v>
      </c>
      <c r="AZ134" s="22">
        <v>15.966892441421052</v>
      </c>
      <c r="BA134" s="22">
        <v>15.966892441421052</v>
      </c>
      <c r="BB134" s="22">
        <v>-8.5496520364081441</v>
      </c>
      <c r="BC134" s="22">
        <v>16.388216082421053</v>
      </c>
      <c r="BD134" s="22">
        <v>16.388216082421053</v>
      </c>
      <c r="BE134" s="22">
        <v>16.388216082421053</v>
      </c>
      <c r="BF134" s="22">
        <v>-8.8980960931398698</v>
      </c>
      <c r="BG134" s="22">
        <v>16.732118562421054</v>
      </c>
      <c r="BH134" s="22">
        <v>16.732118562421054</v>
      </c>
      <c r="BI134" s="22">
        <v>16.732118562421054</v>
      </c>
      <c r="BJ134" s="22">
        <v>-8.4590256446634768</v>
      </c>
      <c r="BK134" s="25">
        <v>13.518659756421052</v>
      </c>
      <c r="BL134" s="25">
        <v>13.518659756421052</v>
      </c>
      <c r="BM134" s="25">
        <v>13.518659756421052</v>
      </c>
      <c r="BN134" s="25">
        <v>1.0435950472934081</v>
      </c>
      <c r="BO134" s="25">
        <v>13.603922691421053</v>
      </c>
      <c r="BP134" s="25">
        <v>13.603922691421053</v>
      </c>
      <c r="BQ134" s="25">
        <v>13.603922691421053</v>
      </c>
      <c r="BR134" s="25">
        <v>0.63440778218993721</v>
      </c>
      <c r="BS134" s="25">
        <v>13.722758439421053</v>
      </c>
      <c r="BT134" s="25">
        <v>13.722758439421053</v>
      </c>
      <c r="BU134" s="25">
        <v>13.722758439421053</v>
      </c>
      <c r="BV134" s="25">
        <v>0.24971692535570611</v>
      </c>
      <c r="BW134" s="25">
        <v>13.819520533421052</v>
      </c>
      <c r="BX134" s="25">
        <v>13.819520533421052</v>
      </c>
      <c r="BY134" s="25">
        <v>13.819520533421052</v>
      </c>
      <c r="BZ134" s="25">
        <v>-0.18018590052839656</v>
      </c>
      <c r="CA134" s="25">
        <v>13.926105445421053</v>
      </c>
      <c r="CB134" s="25">
        <v>13.926105445421053</v>
      </c>
      <c r="CC134" s="25">
        <v>13.926105445421053</v>
      </c>
      <c r="CD134" s="25">
        <v>-0.49376300811814389</v>
      </c>
      <c r="CE134" s="25">
        <v>14.046229063421052</v>
      </c>
      <c r="CF134" s="25">
        <v>14.046229063421052</v>
      </c>
      <c r="CG134" s="25">
        <v>14.046229063421052</v>
      </c>
      <c r="CH134" s="25">
        <v>-0.9683150037044097</v>
      </c>
      <c r="CI134" s="25">
        <v>14.183491949421052</v>
      </c>
      <c r="CJ134" s="25">
        <v>14.183491949421052</v>
      </c>
      <c r="CK134" s="25">
        <v>14.183491949421052</v>
      </c>
      <c r="CL134" s="25">
        <v>-1.4661761157824422</v>
      </c>
      <c r="CM134" s="25">
        <v>14.332300488421053</v>
      </c>
      <c r="CN134" s="25">
        <v>14.332300488421053</v>
      </c>
      <c r="CO134" s="25">
        <v>14.332300488421053</v>
      </c>
      <c r="CP134" s="25">
        <v>-1.9786866751846457</v>
      </c>
      <c r="CQ134" s="25">
        <v>14.493754317421052</v>
      </c>
      <c r="CR134" s="25">
        <v>14.493754317421052</v>
      </c>
      <c r="CS134" s="25">
        <v>14.493754317421052</v>
      </c>
      <c r="CT134" s="25">
        <v>-2.5329017002634231</v>
      </c>
      <c r="CU134" s="25">
        <v>14.667573334421053</v>
      </c>
      <c r="CV134" s="25">
        <v>14.667573334421053</v>
      </c>
      <c r="CW134" s="25">
        <v>14.667573334421053</v>
      </c>
      <c r="CX134" s="25">
        <v>-3.0985631476385898</v>
      </c>
      <c r="CY134" s="25">
        <v>14.989495551421053</v>
      </c>
      <c r="CZ134" s="25">
        <v>14.989495551421053</v>
      </c>
      <c r="DA134" s="25">
        <v>14.989495551421053</v>
      </c>
      <c r="DB134" s="25">
        <v>-4.6976913819770623</v>
      </c>
      <c r="DC134" s="25">
        <v>15.293161355421052</v>
      </c>
      <c r="DD134" s="25">
        <v>15.293161355421052</v>
      </c>
      <c r="DE134" s="25">
        <v>15.293161355421052</v>
      </c>
      <c r="DF134" s="25">
        <v>-6.1988598457558588</v>
      </c>
      <c r="DG134" s="25">
        <v>15.557049488421052</v>
      </c>
      <c r="DH134" s="25">
        <v>15.557049488421052</v>
      </c>
      <c r="DI134" s="25">
        <v>15.557049488421052</v>
      </c>
      <c r="DJ134" s="25">
        <v>-7.2119155534741033</v>
      </c>
      <c r="DK134" s="25">
        <v>15.763559446421052</v>
      </c>
      <c r="DL134" s="25">
        <v>15.763559446421052</v>
      </c>
      <c r="DM134" s="25">
        <v>15.763559446421052</v>
      </c>
      <c r="DN134" s="25">
        <v>-7.8604613717073697</v>
      </c>
      <c r="DO134" s="27">
        <v>13.526734216421053</v>
      </c>
      <c r="DP134" s="27">
        <v>13.526734216421053</v>
      </c>
      <c r="DQ134" s="27">
        <v>13.526734216421053</v>
      </c>
      <c r="DR134" s="27">
        <v>0.80617141513793911</v>
      </c>
      <c r="DS134" s="27">
        <v>13.616227762421053</v>
      </c>
      <c r="DT134" s="27">
        <v>13.616227762421053</v>
      </c>
      <c r="DU134" s="27">
        <v>13.616227762421053</v>
      </c>
      <c r="DV134" s="27">
        <v>0.19946353290855257</v>
      </c>
      <c r="DW134" s="27">
        <v>13.717393430421053</v>
      </c>
      <c r="DX134" s="27">
        <v>13.717393430421053</v>
      </c>
      <c r="DY134" s="27">
        <v>13.717393430421053</v>
      </c>
      <c r="DZ134" s="27">
        <v>-0.14273509888086977</v>
      </c>
      <c r="EA134" s="27">
        <v>13.797953869421052</v>
      </c>
      <c r="EB134" s="27">
        <v>13.797953869421052</v>
      </c>
      <c r="EC134" s="27">
        <v>13.797953869421052</v>
      </c>
      <c r="ED134" s="27">
        <v>-0.63602580649926566</v>
      </c>
      <c r="EE134" s="27">
        <v>13.893737731421052</v>
      </c>
      <c r="EF134" s="27">
        <v>13.893737731421052</v>
      </c>
      <c r="EG134" s="27">
        <v>13.893737731421052</v>
      </c>
      <c r="EH134" s="27">
        <v>-1.0163652749681358</v>
      </c>
      <c r="EI134" s="27">
        <v>14.006325843421052</v>
      </c>
      <c r="EJ134" s="27">
        <v>14.006325843421052</v>
      </c>
      <c r="EK134" s="27">
        <v>14.006325843421052</v>
      </c>
      <c r="EL134" s="27">
        <v>-1.5577864909173016</v>
      </c>
      <c r="EM134" s="27">
        <v>14.138205873421052</v>
      </c>
      <c r="EN134" s="27">
        <v>14.138205873421052</v>
      </c>
      <c r="EO134" s="27">
        <v>14.138205873421052</v>
      </c>
      <c r="EP134" s="27">
        <v>-2.1215469087165442</v>
      </c>
      <c r="EQ134" s="27">
        <v>14.279875857421052</v>
      </c>
      <c r="ER134" s="27">
        <v>14.279875857421052</v>
      </c>
      <c r="ES134" s="27">
        <v>14.279875857421052</v>
      </c>
      <c r="ET134" s="27">
        <v>-2.688865928163942</v>
      </c>
      <c r="EU134" s="27">
        <v>14.428522045421053</v>
      </c>
      <c r="EV134" s="27">
        <v>14.428522045421053</v>
      </c>
      <c r="EW134" s="27">
        <v>14.428522045421053</v>
      </c>
      <c r="EX134" s="27">
        <v>-3.2693666026018029</v>
      </c>
      <c r="EY134" s="27">
        <v>14.594119995421053</v>
      </c>
      <c r="EZ134" s="27">
        <v>14.594119995421053</v>
      </c>
      <c r="FA134" s="27">
        <v>14.594119995421053</v>
      </c>
      <c r="FB134" s="27">
        <v>-3.9926882694705732</v>
      </c>
      <c r="FC134" s="27">
        <v>15.257747509421051</v>
      </c>
      <c r="FD134" s="27">
        <v>15.257747509421051</v>
      </c>
      <c r="FE134" s="27">
        <v>15.257747509421051</v>
      </c>
      <c r="FF134" s="27">
        <v>-6.5458657668702251</v>
      </c>
      <c r="FG134" s="27">
        <v>15.764596237421053</v>
      </c>
      <c r="FH134" s="27">
        <v>15.764596237421053</v>
      </c>
      <c r="FI134" s="27">
        <v>15.764596237421053</v>
      </c>
      <c r="FJ134" s="27">
        <v>-7.775514897882374</v>
      </c>
      <c r="FK134" s="27">
        <v>16.120923425421054</v>
      </c>
      <c r="FL134" s="27">
        <v>16.120923425421054</v>
      </c>
      <c r="FM134" s="27">
        <v>16.120923425421054</v>
      </c>
      <c r="FN134" s="27">
        <v>-8.0009999769979459</v>
      </c>
      <c r="FO134" s="27">
        <v>16.364972724421051</v>
      </c>
      <c r="FP134" s="27">
        <v>16.364972724421051</v>
      </c>
      <c r="FQ134" s="27">
        <v>16.364972724421051</v>
      </c>
      <c r="FR134" s="27">
        <v>-7.4895755445984591</v>
      </c>
      <c r="FS134" s="28">
        <v>13.527995219421053</v>
      </c>
      <c r="FT134" s="28">
        <v>13.527995219421053</v>
      </c>
      <c r="FU134" s="28">
        <v>13.527995219421053</v>
      </c>
      <c r="FV134" s="28">
        <v>0.81583434217678352</v>
      </c>
      <c r="FW134" s="28">
        <v>13.629828189421053</v>
      </c>
      <c r="FX134" s="28">
        <v>13.629828189421053</v>
      </c>
      <c r="FY134" s="28">
        <v>13.629828189421053</v>
      </c>
      <c r="FZ134" s="28">
        <v>0.16362506283938849</v>
      </c>
      <c r="GA134" s="28">
        <v>13.735577483421052</v>
      </c>
      <c r="GB134" s="28">
        <v>13.735577483421052</v>
      </c>
      <c r="GC134" s="28">
        <v>13.735577483421052</v>
      </c>
      <c r="GD134" s="28">
        <v>-0.22272563210719909</v>
      </c>
      <c r="GE134" s="28">
        <v>13.835052032421052</v>
      </c>
      <c r="GF134" s="28">
        <v>13.835052032421052</v>
      </c>
      <c r="GG134" s="28">
        <v>13.835052032421052</v>
      </c>
      <c r="GH134" s="28">
        <v>-0.74786162830356595</v>
      </c>
      <c r="GI134" s="28">
        <v>13.965942313421053</v>
      </c>
      <c r="GJ134" s="28">
        <v>13.965942313421053</v>
      </c>
      <c r="GK134" s="28">
        <v>13.965942313421053</v>
      </c>
      <c r="GL134" s="28">
        <v>-1.185626799207018</v>
      </c>
      <c r="GM134" s="28">
        <v>14.132463818421051</v>
      </c>
      <c r="GN134" s="28">
        <v>14.132463818421051</v>
      </c>
      <c r="GO134" s="28">
        <v>14.132463818421051</v>
      </c>
      <c r="GP134" s="28">
        <v>-1.8113271827428115</v>
      </c>
      <c r="GQ134" s="28">
        <v>14.341844229421053</v>
      </c>
      <c r="GR134" s="28">
        <v>14.341844229421053</v>
      </c>
      <c r="GS134" s="28">
        <v>14.341844229421053</v>
      </c>
      <c r="GT134" s="28">
        <v>-2.4960608633776893</v>
      </c>
      <c r="GU134" s="28">
        <v>14.578590961421053</v>
      </c>
      <c r="GV134" s="28">
        <v>14.578590961421053</v>
      </c>
      <c r="GW134" s="28">
        <v>14.578590961421053</v>
      </c>
      <c r="GX134" s="28">
        <v>-3.1846604939722063</v>
      </c>
      <c r="GY134" s="28">
        <v>14.838972430421052</v>
      </c>
      <c r="GZ134" s="28">
        <v>14.838972430421052</v>
      </c>
      <c r="HA134" s="28">
        <v>14.838972430421052</v>
      </c>
      <c r="HB134" s="28">
        <v>-3.8106393715610665</v>
      </c>
      <c r="HC134" s="28">
        <v>15.130002130421053</v>
      </c>
      <c r="HD134" s="28">
        <v>15.130002130421053</v>
      </c>
      <c r="HE134" s="28">
        <v>15.130002130421053</v>
      </c>
      <c r="HF134" s="28">
        <v>-4.4437510156432189</v>
      </c>
      <c r="HG134" s="28">
        <v>16.227927343421051</v>
      </c>
      <c r="HH134" s="28">
        <v>16.227927343421051</v>
      </c>
      <c r="HI134" s="28">
        <v>16.227927343421051</v>
      </c>
      <c r="HJ134" s="28">
        <v>-7.0606639902291199</v>
      </c>
      <c r="HK134" s="28">
        <v>17.123278409421054</v>
      </c>
      <c r="HL134" s="28">
        <v>17.123278409421054</v>
      </c>
      <c r="HM134" s="28">
        <v>17.123278409421054</v>
      </c>
      <c r="HN134" s="28">
        <v>-10.183595780504422</v>
      </c>
      <c r="HO134" s="28">
        <v>17.548912057421052</v>
      </c>
      <c r="HP134" s="28">
        <v>17.548912057421052</v>
      </c>
      <c r="HQ134" s="28">
        <v>17.548912057421052</v>
      </c>
      <c r="HR134" s="28">
        <v>-11.675525393083021</v>
      </c>
      <c r="HS134" s="28">
        <v>17.753265770421052</v>
      </c>
      <c r="HT134" s="28">
        <v>17.753265770421052</v>
      </c>
      <c r="HU134" s="28">
        <v>17.753265770421052</v>
      </c>
      <c r="HV134" s="28">
        <v>-12.872097764376562</v>
      </c>
      <c r="HW134" s="29">
        <v>13.553256997421052</v>
      </c>
      <c r="HX134" s="29">
        <v>13.553256997421052</v>
      </c>
      <c r="HY134" s="29">
        <v>13.553256997421052</v>
      </c>
      <c r="HZ134" s="29">
        <v>0.72102995872667286</v>
      </c>
      <c r="IA134" s="29">
        <v>13.683387431421053</v>
      </c>
      <c r="IB134" s="29">
        <v>13.683387431421053</v>
      </c>
      <c r="IC134" s="29">
        <v>13.683387431421053</v>
      </c>
      <c r="ID134" s="29">
        <v>-1.4297028593315275E-2</v>
      </c>
      <c r="IE134" s="29">
        <v>13.756244020421052</v>
      </c>
      <c r="IF134" s="29">
        <v>13.756244020421052</v>
      </c>
      <c r="IG134" s="29">
        <v>13.756244020421052</v>
      </c>
      <c r="IH134" s="29">
        <v>-0.39959319116468706</v>
      </c>
      <c r="II134" s="29">
        <v>13.852394891421053</v>
      </c>
      <c r="IJ134" s="29">
        <v>13.852394891421053</v>
      </c>
      <c r="IK134" s="29">
        <v>13.852394891421053</v>
      </c>
      <c r="IL134" s="29">
        <v>-0.9140618788149375</v>
      </c>
      <c r="IM134" s="29">
        <v>13.980297017421051</v>
      </c>
      <c r="IN134" s="29">
        <v>13.980297017421051</v>
      </c>
      <c r="IO134" s="29">
        <v>13.980297017421051</v>
      </c>
      <c r="IP134" s="29">
        <v>-1.3581258827006817</v>
      </c>
      <c r="IQ134" s="29">
        <v>14.140575739421053</v>
      </c>
      <c r="IR134" s="29">
        <v>14.140575739421053</v>
      </c>
      <c r="IS134" s="29">
        <v>14.140575739421053</v>
      </c>
      <c r="IT134" s="29">
        <v>-1.9475416713828491</v>
      </c>
      <c r="IU134" s="29">
        <v>14.348831513421052</v>
      </c>
      <c r="IV134" s="29">
        <v>14.348831513421052</v>
      </c>
      <c r="IW134" s="29">
        <v>14.348831513421052</v>
      </c>
      <c r="IX134" s="29">
        <v>-2.5623359359237163</v>
      </c>
      <c r="IY134" s="29">
        <v>14.577582177421053</v>
      </c>
      <c r="IZ134" s="29">
        <v>14.577582177421053</v>
      </c>
      <c r="JA134" s="29">
        <v>14.577582177421053</v>
      </c>
      <c r="JB134" s="29">
        <v>-3.1453245716796552</v>
      </c>
      <c r="JC134" s="29">
        <v>14.823772399421053</v>
      </c>
      <c r="JD134" s="29">
        <v>14.823772399421053</v>
      </c>
      <c r="JE134" s="29">
        <v>14.823772399421053</v>
      </c>
      <c r="JF134" s="29">
        <v>-3.6422240108556956</v>
      </c>
      <c r="JG134" s="29">
        <v>15.112989753421052</v>
      </c>
      <c r="JH134" s="29">
        <v>15.112989753421052</v>
      </c>
      <c r="JI134" s="29">
        <v>15.112989753421052</v>
      </c>
      <c r="JJ134" s="29">
        <v>-4.555652124130237</v>
      </c>
      <c r="JK134" s="29">
        <v>16.185500526421052</v>
      </c>
      <c r="JL134" s="29">
        <v>16.185500526421052</v>
      </c>
      <c r="JM134" s="29">
        <v>16.185500526421052</v>
      </c>
      <c r="JN134" s="29">
        <v>-8.6459952187002571</v>
      </c>
      <c r="JO134" s="29">
        <v>16.867594410421052</v>
      </c>
      <c r="JP134" s="29">
        <v>16.867594410421052</v>
      </c>
      <c r="JQ134" s="29">
        <v>16.867594410421052</v>
      </c>
      <c r="JR134" s="29">
        <v>-11.128061454420649</v>
      </c>
      <c r="JS134" s="29">
        <v>17.05062032542105</v>
      </c>
      <c r="JT134" s="29">
        <v>17.05062032542105</v>
      </c>
      <c r="JU134" s="29">
        <v>17.05062032542105</v>
      </c>
      <c r="JV134" s="29">
        <v>-11.946601861220469</v>
      </c>
      <c r="JW134" s="29">
        <v>17.001789950421053</v>
      </c>
      <c r="JX134" s="29">
        <v>17.001789950421053</v>
      </c>
      <c r="JY134" s="29">
        <v>17.001789950421053</v>
      </c>
      <c r="JZ134" s="29">
        <v>-11.268881779368556</v>
      </c>
    </row>
    <row r="135" spans="1:286" ht="15" thickBot="1" x14ac:dyDescent="0.4">
      <c r="A135" s="2"/>
      <c r="B135" s="74" t="s">
        <v>612</v>
      </c>
      <c r="C135" s="74" t="s">
        <v>450</v>
      </c>
      <c r="D135" s="74" t="s">
        <v>859</v>
      </c>
      <c r="E135" s="87">
        <v>384242</v>
      </c>
      <c r="F135" s="84">
        <v>388388</v>
      </c>
      <c r="G135" s="22">
        <v>23.716978908999998</v>
      </c>
      <c r="H135" s="22">
        <v>23.716978908999998</v>
      </c>
      <c r="I135" s="22">
        <v>18.740088832257644</v>
      </c>
      <c r="J135" s="22">
        <v>11.926979696191744</v>
      </c>
      <c r="K135" s="22">
        <v>23.774262336</v>
      </c>
      <c r="L135" s="22">
        <v>23.774262336</v>
      </c>
      <c r="M135" s="22">
        <v>18.707576479238536</v>
      </c>
      <c r="N135" s="22">
        <v>11.731232202814358</v>
      </c>
      <c r="O135" s="22">
        <v>23.798173646999999</v>
      </c>
      <c r="P135" s="22">
        <v>23.798173646999999</v>
      </c>
      <c r="Q135" s="22">
        <v>18.688192661166177</v>
      </c>
      <c r="R135" s="22">
        <v>11.64866876799657</v>
      </c>
      <c r="S135" s="22">
        <v>23.843900349000002</v>
      </c>
      <c r="T135" s="22">
        <v>23.843900349000002</v>
      </c>
      <c r="U135" s="22">
        <v>18.662803147324826</v>
      </c>
      <c r="V135" s="22">
        <v>11.568999547017127</v>
      </c>
      <c r="W135" s="22">
        <v>23.903635685000001</v>
      </c>
      <c r="X135" s="22">
        <v>23.903635685000001</v>
      </c>
      <c r="Y135" s="22">
        <v>18.596826889489453</v>
      </c>
      <c r="Z135" s="22">
        <v>11.39006921176745</v>
      </c>
      <c r="AA135" s="22">
        <v>23.973940048999999</v>
      </c>
      <c r="AB135" s="22">
        <v>23.973940048999999</v>
      </c>
      <c r="AC135" s="22">
        <v>18.534692837019168</v>
      </c>
      <c r="AD135" s="22">
        <v>11.169731474245593</v>
      </c>
      <c r="AE135" s="22">
        <v>24.049821138999999</v>
      </c>
      <c r="AF135" s="22">
        <v>24.049821138999999</v>
      </c>
      <c r="AG135" s="22">
        <v>18.435621055706395</v>
      </c>
      <c r="AH135" s="22">
        <v>10.888699005118101</v>
      </c>
      <c r="AI135" s="22">
        <v>24.130746729000002</v>
      </c>
      <c r="AJ135" s="22">
        <v>24.130746729000002</v>
      </c>
      <c r="AK135" s="22">
        <v>18.391711680027189</v>
      </c>
      <c r="AL135" s="22">
        <v>10.732549327798466</v>
      </c>
      <c r="AM135" s="22">
        <v>24.216359621999999</v>
      </c>
      <c r="AN135" s="22">
        <v>24.216359621999999</v>
      </c>
      <c r="AO135" s="22">
        <v>18.329618425490199</v>
      </c>
      <c r="AP135" s="22">
        <v>10.505877992133346</v>
      </c>
      <c r="AQ135" s="22">
        <v>24.316169828</v>
      </c>
      <c r="AR135" s="22">
        <v>24.316169828</v>
      </c>
      <c r="AS135" s="22">
        <v>18.26096390332787</v>
      </c>
      <c r="AT135" s="22">
        <v>10.257015557248746</v>
      </c>
      <c r="AU135" s="22">
        <v>24.7612253</v>
      </c>
      <c r="AV135" s="22">
        <v>24.668824125504212</v>
      </c>
      <c r="AW135" s="22">
        <v>17.995563747724994</v>
      </c>
      <c r="AX135" s="22">
        <v>9.4036099477864159</v>
      </c>
      <c r="AY135" s="22">
        <v>25.127411129000002</v>
      </c>
      <c r="AZ135" s="22">
        <v>24.437969179445655</v>
      </c>
      <c r="BA135" s="22">
        <v>17.827158278654444</v>
      </c>
      <c r="BB135" s="22">
        <v>8.9852191344235699</v>
      </c>
      <c r="BC135" s="22">
        <v>25.363993950000001</v>
      </c>
      <c r="BD135" s="22">
        <v>24.451937758318646</v>
      </c>
      <c r="BE135" s="22">
        <v>17.837348162464682</v>
      </c>
      <c r="BF135" s="22">
        <v>8.9187555097467044</v>
      </c>
      <c r="BG135" s="22">
        <v>25.534246091</v>
      </c>
      <c r="BH135" s="22">
        <v>24.265133512003203</v>
      </c>
      <c r="BI135" s="22">
        <v>17.701077065560639</v>
      </c>
      <c r="BJ135" s="22">
        <v>8.99253017613648</v>
      </c>
      <c r="BK135" s="25">
        <v>23.675552156000002</v>
      </c>
      <c r="BL135" s="25">
        <v>23.675552156000002</v>
      </c>
      <c r="BM135" s="25">
        <v>18.741535823452143</v>
      </c>
      <c r="BN135" s="25">
        <v>12.017234451694916</v>
      </c>
      <c r="BO135" s="25">
        <v>23.698573825</v>
      </c>
      <c r="BP135" s="25">
        <v>23.698573825</v>
      </c>
      <c r="BQ135" s="25">
        <v>18.724713482160862</v>
      </c>
      <c r="BR135" s="25">
        <v>11.894382164148805</v>
      </c>
      <c r="BS135" s="25">
        <v>23.742524117999999</v>
      </c>
      <c r="BT135" s="25">
        <v>23.742524117999999</v>
      </c>
      <c r="BU135" s="25">
        <v>18.68915039970021</v>
      </c>
      <c r="BV135" s="25">
        <v>11.761156572969233</v>
      </c>
      <c r="BW135" s="25">
        <v>23.789524582999999</v>
      </c>
      <c r="BX135" s="25">
        <v>23.789524582999999</v>
      </c>
      <c r="BY135" s="25">
        <v>18.676979880225137</v>
      </c>
      <c r="BZ135" s="25">
        <v>11.674029727706204</v>
      </c>
      <c r="CA135" s="25">
        <v>23.848592569000001</v>
      </c>
      <c r="CB135" s="25">
        <v>23.848592569000001</v>
      </c>
      <c r="CC135" s="25">
        <v>18.639046799405765</v>
      </c>
      <c r="CD135" s="25">
        <v>11.505265739108616</v>
      </c>
      <c r="CE135" s="25">
        <v>23.912738632</v>
      </c>
      <c r="CF135" s="25">
        <v>23.912738632</v>
      </c>
      <c r="CG135" s="25">
        <v>18.610978583549599</v>
      </c>
      <c r="CH135" s="25">
        <v>11.302625027319499</v>
      </c>
      <c r="CI135" s="25">
        <v>23.982039970999999</v>
      </c>
      <c r="CJ135" s="25">
        <v>23.982039970999999</v>
      </c>
      <c r="CK135" s="25">
        <v>18.566453833086982</v>
      </c>
      <c r="CL135" s="25">
        <v>11.036346690107962</v>
      </c>
      <c r="CM135" s="25">
        <v>24.052850989</v>
      </c>
      <c r="CN135" s="25">
        <v>24.052850989</v>
      </c>
      <c r="CO135" s="25">
        <v>18.539147019418458</v>
      </c>
      <c r="CP135" s="25">
        <v>10.886255479845746</v>
      </c>
      <c r="CQ135" s="25">
        <v>24.12714819</v>
      </c>
      <c r="CR135" s="25">
        <v>24.12714819</v>
      </c>
      <c r="CS135" s="25">
        <v>18.501402203928745</v>
      </c>
      <c r="CT135" s="25">
        <v>10.671616026460464</v>
      </c>
      <c r="CU135" s="25">
        <v>24.203727839999999</v>
      </c>
      <c r="CV135" s="25">
        <v>24.203727839999999</v>
      </c>
      <c r="CW135" s="25">
        <v>18.455878932287341</v>
      </c>
      <c r="CX135" s="25">
        <v>10.451973394468661</v>
      </c>
      <c r="CY135" s="25">
        <v>24.448007581999999</v>
      </c>
      <c r="CZ135" s="25">
        <v>24.448007581999999</v>
      </c>
      <c r="DA135" s="25">
        <v>18.302925267472567</v>
      </c>
      <c r="DB135" s="25">
        <v>9.7650020602619136</v>
      </c>
      <c r="DC135" s="25">
        <v>24.654380136</v>
      </c>
      <c r="DD135" s="25">
        <v>24.654380136</v>
      </c>
      <c r="DE135" s="25">
        <v>18.114886332837582</v>
      </c>
      <c r="DF135" s="25">
        <v>9.3024276837715387</v>
      </c>
      <c r="DG135" s="25">
        <v>24.798077134</v>
      </c>
      <c r="DH135" s="25">
        <v>24.798077134</v>
      </c>
      <c r="DI135" s="25">
        <v>18.131481087559468</v>
      </c>
      <c r="DJ135" s="25">
        <v>9.0663452109481941</v>
      </c>
      <c r="DK135" s="25">
        <v>24.905627109000001</v>
      </c>
      <c r="DL135" s="25">
        <v>24.830420078479435</v>
      </c>
      <c r="DM135" s="25">
        <v>18.113445745599932</v>
      </c>
      <c r="DN135" s="25">
        <v>8.9269109573814447</v>
      </c>
      <c r="DO135" s="27">
        <v>23.716998769</v>
      </c>
      <c r="DP135" s="27">
        <v>23.716998769</v>
      </c>
      <c r="DQ135" s="27">
        <v>18.740817275394782</v>
      </c>
      <c r="DR135" s="27">
        <v>11.936807495069717</v>
      </c>
      <c r="DS135" s="27">
        <v>23.774321895</v>
      </c>
      <c r="DT135" s="27">
        <v>23.774321895</v>
      </c>
      <c r="DU135" s="27">
        <v>18.720759780881895</v>
      </c>
      <c r="DV135" s="27">
        <v>11.750178498269152</v>
      </c>
      <c r="DW135" s="27">
        <v>23.798292320000002</v>
      </c>
      <c r="DX135" s="27">
        <v>23.798292320000002</v>
      </c>
      <c r="DY135" s="27">
        <v>18.686348779632116</v>
      </c>
      <c r="DZ135" s="27">
        <v>11.676230620190672</v>
      </c>
      <c r="EA135" s="27">
        <v>23.844096771</v>
      </c>
      <c r="EB135" s="27">
        <v>23.844096771</v>
      </c>
      <c r="EC135" s="27">
        <v>18.653354540752435</v>
      </c>
      <c r="ED135" s="27">
        <v>11.602604883492639</v>
      </c>
      <c r="EE135" s="27">
        <v>23.903755449000002</v>
      </c>
      <c r="EF135" s="27">
        <v>23.903755449000002</v>
      </c>
      <c r="EG135" s="27">
        <v>18.605733928371549</v>
      </c>
      <c r="EH135" s="27">
        <v>11.432931837589559</v>
      </c>
      <c r="EI135" s="27">
        <v>23.973838934</v>
      </c>
      <c r="EJ135" s="27">
        <v>23.973838934</v>
      </c>
      <c r="EK135" s="27">
        <v>18.549594868401254</v>
      </c>
      <c r="EL135" s="27">
        <v>11.222131573187204</v>
      </c>
      <c r="EM135" s="27">
        <v>24.049532237000001</v>
      </c>
      <c r="EN135" s="27">
        <v>24.049532237000001</v>
      </c>
      <c r="EO135" s="27">
        <v>18.495370642012741</v>
      </c>
      <c r="EP135" s="27">
        <v>10.950998157974572</v>
      </c>
      <c r="EQ135" s="27">
        <v>24.130353419999999</v>
      </c>
      <c r="ER135" s="27">
        <v>24.130353419999999</v>
      </c>
      <c r="ES135" s="27">
        <v>18.451248443692918</v>
      </c>
      <c r="ET135" s="27">
        <v>10.802609067099098</v>
      </c>
      <c r="EU135" s="27">
        <v>24.215129805</v>
      </c>
      <c r="EV135" s="27">
        <v>24.215129805</v>
      </c>
      <c r="EW135" s="27">
        <v>18.387359490993354</v>
      </c>
      <c r="EX135" s="27">
        <v>10.588046792594042</v>
      </c>
      <c r="EY135" s="27">
        <v>24.311248832</v>
      </c>
      <c r="EZ135" s="27">
        <v>24.311248832</v>
      </c>
      <c r="FA135" s="27">
        <v>18.328889743726243</v>
      </c>
      <c r="FB135" s="27">
        <v>10.362641236309686</v>
      </c>
      <c r="FC135" s="27">
        <v>24.732306174999998</v>
      </c>
      <c r="FD135" s="27">
        <v>24.732306174999998</v>
      </c>
      <c r="FE135" s="27">
        <v>18.159142785173618</v>
      </c>
      <c r="FF135" s="27">
        <v>9.5929616775925055</v>
      </c>
      <c r="FG135" s="27">
        <v>25.059666890999999</v>
      </c>
      <c r="FH135" s="27">
        <v>24.714840291594207</v>
      </c>
      <c r="FI135" s="27">
        <v>18.029131900227334</v>
      </c>
      <c r="FJ135" s="27">
        <v>9.2366753849160617</v>
      </c>
      <c r="FK135" s="27">
        <v>25.275805816999998</v>
      </c>
      <c r="FL135" s="27">
        <v>24.65425343759868</v>
      </c>
      <c r="FM135" s="27">
        <v>17.984934633758385</v>
      </c>
      <c r="FN135" s="27">
        <v>9.1890865838588187</v>
      </c>
      <c r="FO135" s="27">
        <v>25.419642168999999</v>
      </c>
      <c r="FP135" s="27">
        <v>24.557682317628778</v>
      </c>
      <c r="FQ135" s="27">
        <v>17.914487346252251</v>
      </c>
      <c r="FR135" s="27">
        <v>9.274909085739667</v>
      </c>
      <c r="FS135" s="28">
        <v>23.714676331</v>
      </c>
      <c r="FT135" s="28">
        <v>23.714676331</v>
      </c>
      <c r="FU135" s="28">
        <v>18.73990884137546</v>
      </c>
      <c r="FV135" s="28">
        <v>11.935666864014944</v>
      </c>
      <c r="FW135" s="28">
        <v>23.774715256</v>
      </c>
      <c r="FX135" s="28">
        <v>23.774715256</v>
      </c>
      <c r="FY135" s="28">
        <v>18.704513034423709</v>
      </c>
      <c r="FZ135" s="28">
        <v>11.750278047652941</v>
      </c>
      <c r="GA135" s="28">
        <v>23.812120225000001</v>
      </c>
      <c r="GB135" s="28">
        <v>23.812120225000001</v>
      </c>
      <c r="GC135" s="28">
        <v>18.680015075418801</v>
      </c>
      <c r="GD135" s="28">
        <v>11.678948283687149</v>
      </c>
      <c r="GE135" s="28">
        <v>23.875373111999998</v>
      </c>
      <c r="GF135" s="28">
        <v>23.875373111999998</v>
      </c>
      <c r="GG135" s="28">
        <v>18.651784105517322</v>
      </c>
      <c r="GH135" s="28">
        <v>11.608168559214874</v>
      </c>
      <c r="GI135" s="28">
        <v>23.957118941000001</v>
      </c>
      <c r="GJ135" s="28">
        <v>23.957118941000001</v>
      </c>
      <c r="GK135" s="28">
        <v>18.575753557002958</v>
      </c>
      <c r="GL135" s="28">
        <v>11.4490264197103</v>
      </c>
      <c r="GM135" s="28">
        <v>24.065868838</v>
      </c>
      <c r="GN135" s="28">
        <v>24.065868838</v>
      </c>
      <c r="GO135" s="28">
        <v>18.504552763827288</v>
      </c>
      <c r="GP135" s="28">
        <v>11.249509769052743</v>
      </c>
      <c r="GQ135" s="28">
        <v>24.196377868999999</v>
      </c>
      <c r="GR135" s="28">
        <v>24.196377868999999</v>
      </c>
      <c r="GS135" s="28">
        <v>18.414389331243576</v>
      </c>
      <c r="GT135" s="28">
        <v>10.983560977595884</v>
      </c>
      <c r="GU135" s="28">
        <v>24.345452430999998</v>
      </c>
      <c r="GV135" s="28">
        <v>24.345452430999998</v>
      </c>
      <c r="GW135" s="28">
        <v>18.36658375293462</v>
      </c>
      <c r="GX135" s="28">
        <v>10.839853158936373</v>
      </c>
      <c r="GY135" s="28">
        <v>24.499791335000001</v>
      </c>
      <c r="GZ135" s="28">
        <v>24.499791335000001</v>
      </c>
      <c r="HA135" s="28">
        <v>18.293778641029053</v>
      </c>
      <c r="HB135" s="28">
        <v>10.657869424241376</v>
      </c>
      <c r="HC135" s="28">
        <v>24.670318491</v>
      </c>
      <c r="HD135" s="28">
        <v>24.670318491</v>
      </c>
      <c r="HE135" s="28">
        <v>18.214394262409936</v>
      </c>
      <c r="HF135" s="28">
        <v>10.474785367415008</v>
      </c>
      <c r="HG135" s="28">
        <v>25.457582510999998</v>
      </c>
      <c r="HH135" s="28">
        <v>24.560554479955599</v>
      </c>
      <c r="HI135" s="28">
        <v>17.916582548681973</v>
      </c>
      <c r="HJ135" s="28">
        <v>9.3792446363281758</v>
      </c>
      <c r="HK135" s="28">
        <v>25.758245847000001</v>
      </c>
      <c r="HL135" s="28">
        <v>24.000370383550891</v>
      </c>
      <c r="HM135" s="28">
        <v>17.507936049520694</v>
      </c>
      <c r="HN135" s="28">
        <v>7.0921118871263342</v>
      </c>
      <c r="HO135" s="28">
        <v>25.888548688</v>
      </c>
      <c r="HP135" s="28">
        <v>23.551420061183862</v>
      </c>
      <c r="HQ135" s="28">
        <v>17.180433039867111</v>
      </c>
      <c r="HR135" s="28">
        <v>5.3330656552075553</v>
      </c>
      <c r="HS135" s="28">
        <v>25.915924789999998</v>
      </c>
      <c r="HT135" s="28">
        <v>23.202480289391204</v>
      </c>
      <c r="HU135" s="28">
        <v>16.925886334460127</v>
      </c>
      <c r="HV135" s="28">
        <v>4.0706242762663507</v>
      </c>
      <c r="HW135" s="29">
        <v>23.709660911</v>
      </c>
      <c r="HX135" s="29">
        <v>23.709660911</v>
      </c>
      <c r="HY135" s="29">
        <v>18.74050864273477</v>
      </c>
      <c r="HZ135" s="29">
        <v>11.940833744962664</v>
      </c>
      <c r="IA135" s="29">
        <v>23.773012903000001</v>
      </c>
      <c r="IB135" s="29">
        <v>23.773012903000001</v>
      </c>
      <c r="IC135" s="29">
        <v>18.696624917906316</v>
      </c>
      <c r="ID135" s="29">
        <v>11.745277909598942</v>
      </c>
      <c r="IE135" s="29">
        <v>23.810929468000001</v>
      </c>
      <c r="IF135" s="29">
        <v>23.810929468000001</v>
      </c>
      <c r="IG135" s="29">
        <v>18.669255037957395</v>
      </c>
      <c r="IH135" s="29">
        <v>11.681175832939974</v>
      </c>
      <c r="II135" s="29">
        <v>23.863312582999999</v>
      </c>
      <c r="IJ135" s="29">
        <v>23.863312582999999</v>
      </c>
      <c r="IK135" s="29">
        <v>18.624770133337876</v>
      </c>
      <c r="IL135" s="29">
        <v>11.636473848520701</v>
      </c>
      <c r="IM135" s="29">
        <v>23.940024339000001</v>
      </c>
      <c r="IN135" s="29">
        <v>23.940024339000001</v>
      </c>
      <c r="IO135" s="29">
        <v>18.535195544428785</v>
      </c>
      <c r="IP135" s="29">
        <v>11.508184121625545</v>
      </c>
      <c r="IQ135" s="29">
        <v>24.041109120999998</v>
      </c>
      <c r="IR135" s="29">
        <v>24.041109120999998</v>
      </c>
      <c r="IS135" s="29">
        <v>18.469840941353763</v>
      </c>
      <c r="IT135" s="29">
        <v>11.348485438089709</v>
      </c>
      <c r="IU135" s="29">
        <v>24.165593342000001</v>
      </c>
      <c r="IV135" s="29">
        <v>24.165593342000001</v>
      </c>
      <c r="IW135" s="29">
        <v>18.387407312398022</v>
      </c>
      <c r="IX135" s="29">
        <v>11.118600079350861</v>
      </c>
      <c r="IY135" s="29">
        <v>24.305597407</v>
      </c>
      <c r="IZ135" s="29">
        <v>24.305597407</v>
      </c>
      <c r="JA135" s="29">
        <v>18.32039796494799</v>
      </c>
      <c r="JB135" s="29">
        <v>11.014626228233173</v>
      </c>
      <c r="JC135" s="29">
        <v>24.475218967</v>
      </c>
      <c r="JD135" s="29">
        <v>24.475218967</v>
      </c>
      <c r="JE135" s="29">
        <v>18.211120038375636</v>
      </c>
      <c r="JF135" s="29">
        <v>10.815414877667809</v>
      </c>
      <c r="JG135" s="29">
        <v>24.809993730000002</v>
      </c>
      <c r="JH135" s="29">
        <v>24.796103340826637</v>
      </c>
      <c r="JI135" s="29">
        <v>18.088412163257171</v>
      </c>
      <c r="JJ135" s="29">
        <v>10.259427364551538</v>
      </c>
      <c r="JK135" s="29">
        <v>25.450711319</v>
      </c>
      <c r="JL135" s="29">
        <v>24.226675014106817</v>
      </c>
      <c r="JM135" s="29">
        <v>17.673022126783863</v>
      </c>
      <c r="JN135" s="29">
        <v>7.6480806578539298</v>
      </c>
      <c r="JO135" s="29">
        <v>25.660357689999998</v>
      </c>
      <c r="JP135" s="29">
        <v>23.819478737312597</v>
      </c>
      <c r="JQ135" s="29">
        <v>17.375978112054728</v>
      </c>
      <c r="JR135" s="29">
        <v>5.5856088065252951</v>
      </c>
      <c r="JS135" s="29">
        <v>25.688296081000001</v>
      </c>
      <c r="JT135" s="29">
        <v>23.48564506832199</v>
      </c>
      <c r="JU135" s="29">
        <v>17.132451098327049</v>
      </c>
      <c r="JV135" s="29">
        <v>4.4235336777645244</v>
      </c>
      <c r="JW135" s="29">
        <v>25.576385917</v>
      </c>
      <c r="JX135" s="29">
        <v>23.424512577539385</v>
      </c>
      <c r="JY135" s="29">
        <v>17.087855797418555</v>
      </c>
      <c r="JZ135" s="29">
        <v>4.775202874933175</v>
      </c>
    </row>
    <row r="136" spans="1:286" ht="15" thickBot="1" x14ac:dyDescent="0.4">
      <c r="A136" s="2"/>
      <c r="B136" s="74" t="s">
        <v>613</v>
      </c>
      <c r="C136" s="74" t="s">
        <v>614</v>
      </c>
      <c r="D136" s="74" t="s">
        <v>864</v>
      </c>
      <c r="E136" s="87">
        <v>357620</v>
      </c>
      <c r="F136" s="84">
        <v>406662</v>
      </c>
      <c r="G136" s="22">
        <v>32.251048611000002</v>
      </c>
      <c r="H136" s="22">
        <v>13.703536945182927</v>
      </c>
      <c r="I136" s="22">
        <v>9.9965394139475876</v>
      </c>
      <c r="J136" s="22">
        <v>11.111642858157278</v>
      </c>
      <c r="K136" s="22">
        <v>32.347610299000003</v>
      </c>
      <c r="L136" s="22">
        <v>12.968089250743674</v>
      </c>
      <c r="M136" s="22">
        <v>9.4600405601284479</v>
      </c>
      <c r="N136" s="22">
        <v>10.768886643612333</v>
      </c>
      <c r="O136" s="22">
        <v>32.403383276</v>
      </c>
      <c r="P136" s="22">
        <v>12.304795639097973</v>
      </c>
      <c r="Q136" s="22">
        <v>8.9761771051416162</v>
      </c>
      <c r="R136" s="22">
        <v>10.451079247907515</v>
      </c>
      <c r="S136" s="22">
        <v>32.481215550000002</v>
      </c>
      <c r="T136" s="22">
        <v>11.734117320357758</v>
      </c>
      <c r="U136" s="22">
        <v>8.559875216892447</v>
      </c>
      <c r="V136" s="22">
        <v>10.052590778558717</v>
      </c>
      <c r="W136" s="22">
        <v>32.588187677000001</v>
      </c>
      <c r="X136" s="22">
        <v>11.214111794546096</v>
      </c>
      <c r="Y136" s="22">
        <v>8.180538425592438</v>
      </c>
      <c r="Z136" s="22">
        <v>9.5513541427108777</v>
      </c>
      <c r="AA136" s="22">
        <v>32.719945150999997</v>
      </c>
      <c r="AB136" s="22">
        <v>10.704697876040665</v>
      </c>
      <c r="AC136" s="22">
        <v>7.808928064360618</v>
      </c>
      <c r="AD136" s="22">
        <v>8.9811253063891172</v>
      </c>
      <c r="AE136" s="22">
        <v>32.867121241999996</v>
      </c>
      <c r="AF136" s="22">
        <v>10.546770983360609</v>
      </c>
      <c r="AG136" s="22">
        <v>7.6937225948884906</v>
      </c>
      <c r="AH136" s="22">
        <v>8.3852632732173547</v>
      </c>
      <c r="AI136" s="22">
        <v>33.026125577000002</v>
      </c>
      <c r="AJ136" s="22">
        <v>10.374496735192546</v>
      </c>
      <c r="AK136" s="22">
        <v>7.5680509293389902</v>
      </c>
      <c r="AL136" s="22">
        <v>7.7564897997145721</v>
      </c>
      <c r="AM136" s="22">
        <v>33.195457234999999</v>
      </c>
      <c r="AN136" s="22">
        <v>10.176097847114651</v>
      </c>
      <c r="AO136" s="22">
        <v>7.4233217026957021</v>
      </c>
      <c r="AP136" s="22">
        <v>7.1230732127296292</v>
      </c>
      <c r="AQ136" s="22">
        <v>33.381329156</v>
      </c>
      <c r="AR136" s="22">
        <v>9.9274865267759917</v>
      </c>
      <c r="AS136" s="22">
        <v>7.2419632058010324</v>
      </c>
      <c r="AT136" s="22">
        <v>6.3804721795801811</v>
      </c>
      <c r="AU136" s="22">
        <v>34.087957484</v>
      </c>
      <c r="AV136" s="22">
        <v>9.3842774985291921</v>
      </c>
      <c r="AW136" s="22">
        <v>6.8456997825254726</v>
      </c>
      <c r="AX136" s="22">
        <v>3.8813929524080422</v>
      </c>
      <c r="AY136" s="22">
        <v>34.583183196999997</v>
      </c>
      <c r="AZ136" s="22">
        <v>9.61840236159534</v>
      </c>
      <c r="BA136" s="22">
        <v>7.0164906105276206</v>
      </c>
      <c r="BB136" s="22">
        <v>2.6395633024571126</v>
      </c>
      <c r="BC136" s="22">
        <v>34.874085512000001</v>
      </c>
      <c r="BD136" s="22">
        <v>10.750671015821139</v>
      </c>
      <c r="BE136" s="22">
        <v>7.8424648297691988</v>
      </c>
      <c r="BF136" s="22">
        <v>2.3461132365544231</v>
      </c>
      <c r="BG136" s="22">
        <v>35.047990357000003</v>
      </c>
      <c r="BH136" s="22">
        <v>11.048216356781976</v>
      </c>
      <c r="BI136" s="22">
        <v>8.0595200134235956</v>
      </c>
      <c r="BJ136" s="22">
        <v>2.5804856358735506</v>
      </c>
      <c r="BK136" s="25">
        <v>32.220409654999997</v>
      </c>
      <c r="BL136" s="25">
        <v>13.722923929547175</v>
      </c>
      <c r="BM136" s="25">
        <v>10.010681949125917</v>
      </c>
      <c r="BN136" s="25">
        <v>11.191001997625545</v>
      </c>
      <c r="BO136" s="25">
        <v>32.284176193999997</v>
      </c>
      <c r="BP136" s="25">
        <v>12.917425534504009</v>
      </c>
      <c r="BQ136" s="25">
        <v>9.4230820844974605</v>
      </c>
      <c r="BR136" s="25">
        <v>10.910356911602157</v>
      </c>
      <c r="BS136" s="25">
        <v>32.368297886000001</v>
      </c>
      <c r="BT136" s="25">
        <v>12.387747763048074</v>
      </c>
      <c r="BU136" s="25">
        <v>9.0366895246618437</v>
      </c>
      <c r="BV136" s="25">
        <v>10.530212383844784</v>
      </c>
      <c r="BW136" s="25">
        <v>32.472031704000003</v>
      </c>
      <c r="BX136" s="25">
        <v>11.785916102620485</v>
      </c>
      <c r="BY136" s="25">
        <v>8.5976617073842938</v>
      </c>
      <c r="BZ136" s="25">
        <v>10.152076783569477</v>
      </c>
      <c r="CA136" s="25">
        <v>32.590536055000001</v>
      </c>
      <c r="CB136" s="25">
        <v>11.135740310869696</v>
      </c>
      <c r="CC136" s="25">
        <v>8.1233675193778865</v>
      </c>
      <c r="CD136" s="25">
        <v>9.7058825855922564</v>
      </c>
      <c r="CE136" s="25">
        <v>32.722805727999997</v>
      </c>
      <c r="CF136" s="25">
        <v>10.638577615624355</v>
      </c>
      <c r="CG136" s="25">
        <v>7.7606942549465847</v>
      </c>
      <c r="CH136" s="25">
        <v>9.1920490391204837</v>
      </c>
      <c r="CI136" s="25">
        <v>32.869310386999999</v>
      </c>
      <c r="CJ136" s="25">
        <v>10.526768370146739</v>
      </c>
      <c r="CK136" s="25">
        <v>7.6791309670354568</v>
      </c>
      <c r="CL136" s="25">
        <v>8.6503357826746026</v>
      </c>
      <c r="CM136" s="25">
        <v>33.026741713999996</v>
      </c>
      <c r="CN136" s="25">
        <v>10.402150957373788</v>
      </c>
      <c r="CO136" s="25">
        <v>7.588224299404156</v>
      </c>
      <c r="CP136" s="25">
        <v>8.0744336648887369</v>
      </c>
      <c r="CQ136" s="25">
        <v>33.195340141000003</v>
      </c>
      <c r="CR136" s="25">
        <v>10.274651624240672</v>
      </c>
      <c r="CS136" s="25">
        <v>7.4952153109936672</v>
      </c>
      <c r="CT136" s="25">
        <v>7.4842179124037642</v>
      </c>
      <c r="CU136" s="25">
        <v>33.372954927999999</v>
      </c>
      <c r="CV136" s="25">
        <v>10.144588010649304</v>
      </c>
      <c r="CW136" s="25">
        <v>7.4003357156900922</v>
      </c>
      <c r="CX136" s="25">
        <v>6.8720345444402682</v>
      </c>
      <c r="CY136" s="25">
        <v>33.696704883000002</v>
      </c>
      <c r="CZ136" s="25">
        <v>9.8261870964592202</v>
      </c>
      <c r="DA136" s="25">
        <v>7.1680666817267857</v>
      </c>
      <c r="DB136" s="25">
        <v>5.1319829642048589</v>
      </c>
      <c r="DC136" s="25">
        <v>33.939525611999997</v>
      </c>
      <c r="DD136" s="25">
        <v>9.9715569828246107</v>
      </c>
      <c r="DE136" s="25">
        <v>7.2741119899173494</v>
      </c>
      <c r="DF136" s="25">
        <v>3.8532222731797248</v>
      </c>
      <c r="DG136" s="25">
        <v>34.092414226999999</v>
      </c>
      <c r="DH136" s="25">
        <v>10.605007048489645</v>
      </c>
      <c r="DI136" s="25">
        <v>7.7362049936082062</v>
      </c>
      <c r="DJ136" s="25">
        <v>3.0841085451174095</v>
      </c>
      <c r="DK136" s="25">
        <v>34.180896191000002</v>
      </c>
      <c r="DL136" s="25">
        <v>10.647325947923211</v>
      </c>
      <c r="DM136" s="25">
        <v>7.7670760415598981</v>
      </c>
      <c r="DN136" s="25">
        <v>2.5844868643447256</v>
      </c>
      <c r="DO136" s="27">
        <v>32.251048611000002</v>
      </c>
      <c r="DP136" s="27">
        <v>13.719838333176497</v>
      </c>
      <c r="DQ136" s="27">
        <v>10.008431049532739</v>
      </c>
      <c r="DR136" s="27">
        <v>11.12282436471672</v>
      </c>
      <c r="DS136" s="27">
        <v>32.347610306999997</v>
      </c>
      <c r="DT136" s="27">
        <v>12.91441112421824</v>
      </c>
      <c r="DU136" s="27">
        <v>9.4208831141621356</v>
      </c>
      <c r="DV136" s="27">
        <v>10.80497332423186</v>
      </c>
      <c r="DW136" s="27">
        <v>32.403383271000003</v>
      </c>
      <c r="DX136" s="27">
        <v>12.367400910657411</v>
      </c>
      <c r="DY136" s="27">
        <v>9.0218467791220114</v>
      </c>
      <c r="DZ136" s="27">
        <v>10.507794826861954</v>
      </c>
      <c r="EA136" s="27">
        <v>32.481215550000002</v>
      </c>
      <c r="EB136" s="27">
        <v>11.733521557568228</v>
      </c>
      <c r="EC136" s="27">
        <v>8.5594406162319956</v>
      </c>
      <c r="ED136" s="27">
        <v>10.12493675051017</v>
      </c>
      <c r="EE136" s="27">
        <v>32.587715795000001</v>
      </c>
      <c r="EF136" s="27">
        <v>10.92714472405582</v>
      </c>
      <c r="EG136" s="27">
        <v>7.9711999429702916</v>
      </c>
      <c r="EH136" s="27">
        <v>9.6433203170963573</v>
      </c>
      <c r="EI136" s="27">
        <v>32.718670832000001</v>
      </c>
      <c r="EJ136" s="27">
        <v>10.586371787359539</v>
      </c>
      <c r="EK136" s="27">
        <v>7.7226108300633127</v>
      </c>
      <c r="EL136" s="27">
        <v>9.0941406686785911</v>
      </c>
      <c r="EM136" s="27">
        <v>32.865131801000004</v>
      </c>
      <c r="EN136" s="27">
        <v>10.441922973645454</v>
      </c>
      <c r="EO136" s="27">
        <v>7.6172374315482365</v>
      </c>
      <c r="EP136" s="27">
        <v>8.518646714014853</v>
      </c>
      <c r="EQ136" s="27">
        <v>33.023651549999997</v>
      </c>
      <c r="ER136" s="27">
        <v>10.288441145879712</v>
      </c>
      <c r="ES136" s="27">
        <v>7.5052745750446626</v>
      </c>
      <c r="ET136" s="27">
        <v>7.9097013208360529</v>
      </c>
      <c r="EU136" s="27">
        <v>33.190664816000002</v>
      </c>
      <c r="EV136" s="27">
        <v>10.126111596658234</v>
      </c>
      <c r="EW136" s="27">
        <v>7.3868574289215738</v>
      </c>
      <c r="EX136" s="27">
        <v>7.3063575800025156</v>
      </c>
      <c r="EY136" s="27">
        <v>33.367018192000003</v>
      </c>
      <c r="EZ136" s="27">
        <v>9.971723158690958</v>
      </c>
      <c r="FA136" s="27">
        <v>7.2742332128982659</v>
      </c>
      <c r="FB136" s="27">
        <v>6.6340061245436672</v>
      </c>
      <c r="FC136" s="27">
        <v>34.029350063000003</v>
      </c>
      <c r="FD136" s="27">
        <v>9.4998557103730956</v>
      </c>
      <c r="FE136" s="27">
        <v>6.9300124789273525</v>
      </c>
      <c r="FF136" s="27">
        <v>4.3082047364953695</v>
      </c>
      <c r="FG136" s="27">
        <v>34.487190998000003</v>
      </c>
      <c r="FH136" s="27">
        <v>9.8242765754784198</v>
      </c>
      <c r="FI136" s="27">
        <v>7.16667298327053</v>
      </c>
      <c r="FJ136" s="27">
        <v>3.202074154425226</v>
      </c>
      <c r="FK136" s="27">
        <v>34.758079527</v>
      </c>
      <c r="FL136" s="27">
        <v>11.134632725942907</v>
      </c>
      <c r="FM136" s="27">
        <v>8.1225595515941524</v>
      </c>
      <c r="FN136" s="27">
        <v>3.0052192377246278</v>
      </c>
      <c r="FO136" s="27">
        <v>34.925229412999997</v>
      </c>
      <c r="FP136" s="27">
        <v>11.34797729737997</v>
      </c>
      <c r="FQ136" s="27">
        <v>8.2781914461666002</v>
      </c>
      <c r="FR136" s="27">
        <v>3.2072537792967282</v>
      </c>
      <c r="FS136" s="28">
        <v>32.246701852999998</v>
      </c>
      <c r="FT136" s="28">
        <v>13.701748493667802</v>
      </c>
      <c r="FU136" s="28">
        <v>9.9952347634670282</v>
      </c>
      <c r="FV136" s="28">
        <v>11.114122722883867</v>
      </c>
      <c r="FW136" s="28">
        <v>32.346344178999999</v>
      </c>
      <c r="FX136" s="28">
        <v>12.962442380682031</v>
      </c>
      <c r="FY136" s="28">
        <v>9.4559212470370557</v>
      </c>
      <c r="FZ136" s="28">
        <v>10.774734515917213</v>
      </c>
      <c r="GA136" s="28">
        <v>32.403586118</v>
      </c>
      <c r="GB136" s="28">
        <v>12.287901396174547</v>
      </c>
      <c r="GC136" s="28">
        <v>8.963852990139161</v>
      </c>
      <c r="GD136" s="28">
        <v>10.47034473250023</v>
      </c>
      <c r="GE136" s="28">
        <v>32.501515853999997</v>
      </c>
      <c r="GF136" s="28">
        <v>11.727546417013301</v>
      </c>
      <c r="GG136" s="28">
        <v>8.555081834386101</v>
      </c>
      <c r="GH136" s="28">
        <v>10.089296652082552</v>
      </c>
      <c r="GI136" s="28">
        <v>32.642113098000003</v>
      </c>
      <c r="GJ136" s="28">
        <v>11.187520170073983</v>
      </c>
      <c r="GK136" s="28">
        <v>8.1611402057620595</v>
      </c>
      <c r="GL136" s="28">
        <v>9.6313873249875428</v>
      </c>
      <c r="GM136" s="28">
        <v>32.822113318999996</v>
      </c>
      <c r="GN136" s="28">
        <v>10.679149514952377</v>
      </c>
      <c r="GO136" s="28">
        <v>7.7902908906438997</v>
      </c>
      <c r="GP136" s="28">
        <v>9.1080986671037039</v>
      </c>
      <c r="GQ136" s="28">
        <v>33.036190238000003</v>
      </c>
      <c r="GR136" s="28">
        <v>10.495588150555516</v>
      </c>
      <c r="GS136" s="28">
        <v>7.6563854309504267</v>
      </c>
      <c r="GT136" s="28">
        <v>8.5367828565689905</v>
      </c>
      <c r="GU136" s="28">
        <v>33.278397562000002</v>
      </c>
      <c r="GV136" s="28">
        <v>10.275032335373577</v>
      </c>
      <c r="GW136" s="28">
        <v>7.49549303446467</v>
      </c>
      <c r="GX136" s="28">
        <v>7.9426093163399401</v>
      </c>
      <c r="GY136" s="28">
        <v>33.545029829000001</v>
      </c>
      <c r="GZ136" s="28">
        <v>10.100585449809364</v>
      </c>
      <c r="HA136" s="28">
        <v>7.3682364601832342</v>
      </c>
      <c r="HB136" s="28">
        <v>7.4237237069197874</v>
      </c>
      <c r="HC136" s="28">
        <v>33.840752602000002</v>
      </c>
      <c r="HD136" s="28">
        <v>9.9671205995195145</v>
      </c>
      <c r="HE136" s="28">
        <v>7.2708757100618513</v>
      </c>
      <c r="HF136" s="28">
        <v>6.8935382693263136</v>
      </c>
      <c r="HG136" s="28">
        <v>34.804031197</v>
      </c>
      <c r="HH136" s="28">
        <v>9.0919749700654791</v>
      </c>
      <c r="HI136" s="28">
        <v>6.6324691575946444</v>
      </c>
      <c r="HJ136" s="28">
        <v>3.7218374920069976</v>
      </c>
      <c r="HK136" s="28">
        <v>35.593311396000004</v>
      </c>
      <c r="HL136" s="28">
        <v>8.2003888344612896</v>
      </c>
      <c r="HM136" s="28">
        <v>5.9820694847839313</v>
      </c>
      <c r="HN136" s="28">
        <v>-2.7746714941806587</v>
      </c>
      <c r="HO136" s="28">
        <v>36.031038848000001</v>
      </c>
      <c r="HP136" s="28">
        <v>8.2971838047965747</v>
      </c>
      <c r="HQ136" s="28">
        <v>6.0526800680150501</v>
      </c>
      <c r="HR136" s="28">
        <v>-7.7762494696101214</v>
      </c>
      <c r="HS136" s="28">
        <v>36.272184074999998</v>
      </c>
      <c r="HT136" s="28">
        <v>7.8118311830640836</v>
      </c>
      <c r="HU136" s="28">
        <v>5.6986220877855622</v>
      </c>
      <c r="HV136" s="28">
        <v>-11.139625992898125</v>
      </c>
      <c r="HW136" s="29">
        <v>32.233569189999997</v>
      </c>
      <c r="HX136" s="29">
        <v>13.796652427925807</v>
      </c>
      <c r="HY136" s="29">
        <v>10.064465862207731</v>
      </c>
      <c r="HZ136" s="29">
        <v>11.147617262720669</v>
      </c>
      <c r="IA136" s="29">
        <v>32.339503327999999</v>
      </c>
      <c r="IB136" s="29">
        <v>13.705372794364422</v>
      </c>
      <c r="IC136" s="29">
        <v>9.997878640365867</v>
      </c>
      <c r="ID136" s="29">
        <v>10.789709034748981</v>
      </c>
      <c r="IE136" s="29">
        <v>32.384806691999998</v>
      </c>
      <c r="IF136" s="29">
        <v>13.588692256931981</v>
      </c>
      <c r="IG136" s="29">
        <v>9.9127618127942831</v>
      </c>
      <c r="IH136" s="29">
        <v>10.49575015723601</v>
      </c>
      <c r="II136" s="29">
        <v>32.469076754</v>
      </c>
      <c r="IJ136" s="29">
        <v>13.471663943400124</v>
      </c>
      <c r="IK136" s="29">
        <v>9.8273912874000882</v>
      </c>
      <c r="IL136" s="29">
        <v>10.170948368677003</v>
      </c>
      <c r="IM136" s="29">
        <v>32.595018881999998</v>
      </c>
      <c r="IN136" s="29">
        <v>13.294327942075324</v>
      </c>
      <c r="IO136" s="29">
        <v>9.6980271433950325</v>
      </c>
      <c r="IP136" s="29">
        <v>9.7586681510339872</v>
      </c>
      <c r="IQ136" s="29">
        <v>32.750555970999997</v>
      </c>
      <c r="IR136" s="29">
        <v>13.068502016031239</v>
      </c>
      <c r="IS136" s="29">
        <v>9.5332902744084862</v>
      </c>
      <c r="IT136" s="29">
        <v>9.32056803898125</v>
      </c>
      <c r="IU136" s="29">
        <v>32.941462078999997</v>
      </c>
      <c r="IV136" s="29">
        <v>12.883438760992627</v>
      </c>
      <c r="IW136" s="29">
        <v>9.3982892064019357</v>
      </c>
      <c r="IX136" s="29">
        <v>8.8498834155416048</v>
      </c>
      <c r="IY136" s="29">
        <v>33.149730331000001</v>
      </c>
      <c r="IZ136" s="29">
        <v>12.768801822163466</v>
      </c>
      <c r="JA136" s="29">
        <v>9.3146631555594315</v>
      </c>
      <c r="JB136" s="29">
        <v>8.3773109433964947</v>
      </c>
      <c r="JC136" s="29">
        <v>33.385174126999999</v>
      </c>
      <c r="JD136" s="29">
        <v>12.582347462727171</v>
      </c>
      <c r="JE136" s="29">
        <v>9.1786472962624295</v>
      </c>
      <c r="JF136" s="29">
        <v>7.7900496732968563</v>
      </c>
      <c r="JG136" s="29">
        <v>33.685493018999999</v>
      </c>
      <c r="JH136" s="29">
        <v>12.239748258957473</v>
      </c>
      <c r="JI136" s="29">
        <v>8.9287259469516052</v>
      </c>
      <c r="JJ136" s="29">
        <v>6.1818585742240728</v>
      </c>
      <c r="JK136" s="29">
        <v>34.655056368000004</v>
      </c>
      <c r="JL136" s="29">
        <v>10.789472242071636</v>
      </c>
      <c r="JM136" s="29">
        <v>7.8707697841086652</v>
      </c>
      <c r="JN136" s="29">
        <v>-1.1829722296473761</v>
      </c>
      <c r="JO136" s="29">
        <v>35.202671819999999</v>
      </c>
      <c r="JP136" s="29">
        <v>9.172482299583324</v>
      </c>
      <c r="JQ136" s="29">
        <v>6.6911981336142041</v>
      </c>
      <c r="JR136" s="29">
        <v>-6.9895338574097607</v>
      </c>
      <c r="JS136" s="29">
        <v>35.366829072000002</v>
      </c>
      <c r="JT136" s="29">
        <v>8.2804200438016036</v>
      </c>
      <c r="JU136" s="29">
        <v>6.0404511377627674</v>
      </c>
      <c r="JV136" s="29">
        <v>-10.256898588676563</v>
      </c>
      <c r="JW136" s="29">
        <v>35.245005825999996</v>
      </c>
      <c r="JX136" s="29">
        <v>8.2391605497969547</v>
      </c>
      <c r="JY136" s="29">
        <v>6.0103529113218928</v>
      </c>
      <c r="JZ136" s="29">
        <v>-9.2259162917465147</v>
      </c>
    </row>
    <row r="137" spans="1:286" ht="15" thickBot="1" x14ac:dyDescent="0.4">
      <c r="A137" s="2"/>
      <c r="B137" s="74" t="s">
        <v>615</v>
      </c>
      <c r="C137" s="74" t="s">
        <v>452</v>
      </c>
      <c r="D137" s="74" t="s">
        <v>860</v>
      </c>
      <c r="E137" s="87">
        <v>337117</v>
      </c>
      <c r="F137" s="84">
        <v>526444</v>
      </c>
      <c r="G137" s="22">
        <v>8.1197439988421056</v>
      </c>
      <c r="H137" s="22">
        <v>8.1197439988421056</v>
      </c>
      <c r="I137" s="22">
        <v>8.1197439988421056</v>
      </c>
      <c r="J137" s="22">
        <v>2.7313441347683058</v>
      </c>
      <c r="K137" s="22">
        <v>8.1646744378421054</v>
      </c>
      <c r="L137" s="22">
        <v>8.1646744378421054</v>
      </c>
      <c r="M137" s="22">
        <v>8.1646744378421054</v>
      </c>
      <c r="N137" s="22">
        <v>2.5826934030445523</v>
      </c>
      <c r="O137" s="22">
        <v>8.2062576828421054</v>
      </c>
      <c r="P137" s="22">
        <v>8.2062576828421054</v>
      </c>
      <c r="Q137" s="22">
        <v>8.2062576828421054</v>
      </c>
      <c r="R137" s="22">
        <v>2.5017988448347985</v>
      </c>
      <c r="S137" s="22">
        <v>8.2605057448421046</v>
      </c>
      <c r="T137" s="22">
        <v>8.2605057448421046</v>
      </c>
      <c r="U137" s="22">
        <v>8.2605057448421046</v>
      </c>
      <c r="V137" s="22">
        <v>2.3982787224224396</v>
      </c>
      <c r="W137" s="22">
        <v>8.327624804842106</v>
      </c>
      <c r="X137" s="22">
        <v>8.327624804842106</v>
      </c>
      <c r="Y137" s="22">
        <v>8.327624804842106</v>
      </c>
      <c r="Z137" s="22">
        <v>2.2299149659418687</v>
      </c>
      <c r="AA137" s="22">
        <v>8.4076554348421055</v>
      </c>
      <c r="AB137" s="22">
        <v>8.4076554348421055</v>
      </c>
      <c r="AC137" s="22">
        <v>8.4076554348421055</v>
      </c>
      <c r="AD137" s="22">
        <v>2.1105341220316367</v>
      </c>
      <c r="AE137" s="22">
        <v>8.505190442842105</v>
      </c>
      <c r="AF137" s="22">
        <v>8.505190442842105</v>
      </c>
      <c r="AG137" s="22">
        <v>8.505190442842105</v>
      </c>
      <c r="AH137" s="22">
        <v>1.9828651553265839</v>
      </c>
      <c r="AI137" s="22">
        <v>8.5498459738421051</v>
      </c>
      <c r="AJ137" s="22">
        <v>8.5498459738421051</v>
      </c>
      <c r="AK137" s="22">
        <v>8.5498459738421051</v>
      </c>
      <c r="AL137" s="22">
        <v>1.8250140569978575</v>
      </c>
      <c r="AM137" s="22">
        <v>8.5970121218421056</v>
      </c>
      <c r="AN137" s="22">
        <v>8.5970121218421056</v>
      </c>
      <c r="AO137" s="22">
        <v>8.5970121218421056</v>
      </c>
      <c r="AP137" s="22">
        <v>1.6513297079244458</v>
      </c>
      <c r="AQ137" s="22">
        <v>8.6621969808421042</v>
      </c>
      <c r="AR137" s="22">
        <v>8.6621969808421042</v>
      </c>
      <c r="AS137" s="22">
        <v>8.6621969808421042</v>
      </c>
      <c r="AT137" s="22">
        <v>1.4635445880504747</v>
      </c>
      <c r="AU137" s="22">
        <v>8.8937891288421049</v>
      </c>
      <c r="AV137" s="22">
        <v>8.8937891288421049</v>
      </c>
      <c r="AW137" s="22">
        <v>8.8937891288421049</v>
      </c>
      <c r="AX137" s="22">
        <v>0.76993486651505627</v>
      </c>
      <c r="AY137" s="22">
        <v>9.0255050608421055</v>
      </c>
      <c r="AZ137" s="22">
        <v>9.0255050608421055</v>
      </c>
      <c r="BA137" s="22">
        <v>9.0255050608421055</v>
      </c>
      <c r="BB137" s="22">
        <v>0.24228981643598058</v>
      </c>
      <c r="BC137" s="22">
        <v>9.0727455358421061</v>
      </c>
      <c r="BD137" s="22">
        <v>9.0727455358421061</v>
      </c>
      <c r="BE137" s="22">
        <v>9.0727455358421061</v>
      </c>
      <c r="BF137" s="22">
        <v>-0.10292887296900322</v>
      </c>
      <c r="BG137" s="22">
        <v>9.0727078648421049</v>
      </c>
      <c r="BH137" s="22">
        <v>9.0727078648421049</v>
      </c>
      <c r="BI137" s="22">
        <v>9.0727078648421049</v>
      </c>
      <c r="BJ137" s="22">
        <v>5.4603621217450993E-2</v>
      </c>
      <c r="BK137" s="25">
        <v>8.103265866842106</v>
      </c>
      <c r="BL137" s="25">
        <v>8.103265866842106</v>
      </c>
      <c r="BM137" s="25">
        <v>8.103265866842106</v>
      </c>
      <c r="BN137" s="25">
        <v>2.7904750558601297</v>
      </c>
      <c r="BO137" s="25">
        <v>8.1355009108421044</v>
      </c>
      <c r="BP137" s="25">
        <v>8.1355009108421044</v>
      </c>
      <c r="BQ137" s="25">
        <v>8.1355009108421044</v>
      </c>
      <c r="BR137" s="25">
        <v>2.691075970312526</v>
      </c>
      <c r="BS137" s="25">
        <v>8.1848890598421047</v>
      </c>
      <c r="BT137" s="25">
        <v>8.1848890598421047</v>
      </c>
      <c r="BU137" s="25">
        <v>8.1848890598421047</v>
      </c>
      <c r="BV137" s="25">
        <v>2.5928620201605863</v>
      </c>
      <c r="BW137" s="25">
        <v>8.2379278878421047</v>
      </c>
      <c r="BX137" s="25">
        <v>8.2379278878421047</v>
      </c>
      <c r="BY137" s="25">
        <v>8.2379278878421047</v>
      </c>
      <c r="BZ137" s="25">
        <v>2.4850088733184057</v>
      </c>
      <c r="CA137" s="25">
        <v>8.2971348198421051</v>
      </c>
      <c r="CB137" s="25">
        <v>8.2971348198421051</v>
      </c>
      <c r="CC137" s="25">
        <v>8.2971348198421051</v>
      </c>
      <c r="CD137" s="25">
        <v>2.3168708333010279</v>
      </c>
      <c r="CE137" s="25">
        <v>8.364656547842106</v>
      </c>
      <c r="CF137" s="25">
        <v>8.364656547842106</v>
      </c>
      <c r="CG137" s="25">
        <v>8.364656547842106</v>
      </c>
      <c r="CH137" s="25">
        <v>2.1965487968977744</v>
      </c>
      <c r="CI137" s="25">
        <v>8.4455991008421059</v>
      </c>
      <c r="CJ137" s="25">
        <v>8.4455991008421059</v>
      </c>
      <c r="CK137" s="25">
        <v>8.4455991008421059</v>
      </c>
      <c r="CL137" s="25">
        <v>2.068928992331851</v>
      </c>
      <c r="CM137" s="25">
        <v>8.5179752698421058</v>
      </c>
      <c r="CN137" s="25">
        <v>8.5179752698421058</v>
      </c>
      <c r="CO137" s="25">
        <v>8.5179752698421058</v>
      </c>
      <c r="CP137" s="25">
        <v>1.906794810588667</v>
      </c>
      <c r="CQ137" s="25">
        <v>8.5844342618421052</v>
      </c>
      <c r="CR137" s="25">
        <v>8.5844342618421052</v>
      </c>
      <c r="CS137" s="25">
        <v>8.5844342618421052</v>
      </c>
      <c r="CT137" s="25">
        <v>1.7307990610829185</v>
      </c>
      <c r="CU137" s="25">
        <v>8.6527722798421056</v>
      </c>
      <c r="CV137" s="25">
        <v>8.6527722798421056</v>
      </c>
      <c r="CW137" s="25">
        <v>8.6527722798421056</v>
      </c>
      <c r="CX137" s="25">
        <v>1.5709288840741191</v>
      </c>
      <c r="CY137" s="25">
        <v>8.7839591028421058</v>
      </c>
      <c r="CZ137" s="25">
        <v>8.7839591028421058</v>
      </c>
      <c r="DA137" s="25">
        <v>8.7839591028421058</v>
      </c>
      <c r="DB137" s="25">
        <v>1.1353928436299627</v>
      </c>
      <c r="DC137" s="25">
        <v>8.8944230788421059</v>
      </c>
      <c r="DD137" s="25">
        <v>8.8944230788421059</v>
      </c>
      <c r="DE137" s="25">
        <v>8.8944230788421059</v>
      </c>
      <c r="DF137" s="25">
        <v>0.72202043206723943</v>
      </c>
      <c r="DG137" s="25">
        <v>8.9777983398421064</v>
      </c>
      <c r="DH137" s="25">
        <v>8.9777983398421064</v>
      </c>
      <c r="DI137" s="25">
        <v>8.9777983398421064</v>
      </c>
      <c r="DJ137" s="25">
        <v>4.5100211081501307E-2</v>
      </c>
      <c r="DK137" s="25">
        <v>9.0113576788421064</v>
      </c>
      <c r="DL137" s="25">
        <v>9.0113576788421064</v>
      </c>
      <c r="DM137" s="25">
        <v>9.0113576788421064</v>
      </c>
      <c r="DN137" s="25">
        <v>-0.38343867876892901</v>
      </c>
      <c r="DO137" s="27">
        <v>8.1197439988421056</v>
      </c>
      <c r="DP137" s="27">
        <v>8.1197439988421056</v>
      </c>
      <c r="DQ137" s="27">
        <v>8.1197439988421056</v>
      </c>
      <c r="DR137" s="27">
        <v>2.7351177435300063</v>
      </c>
      <c r="DS137" s="27">
        <v>8.164674444842106</v>
      </c>
      <c r="DT137" s="27">
        <v>8.164674444842106</v>
      </c>
      <c r="DU137" s="27">
        <v>8.164674444842106</v>
      </c>
      <c r="DV137" s="27">
        <v>2.5905434688321369</v>
      </c>
      <c r="DW137" s="27">
        <v>8.2062576768421049</v>
      </c>
      <c r="DX137" s="27">
        <v>8.2062576768421049</v>
      </c>
      <c r="DY137" s="27">
        <v>8.2062576768421049</v>
      </c>
      <c r="DZ137" s="27">
        <v>2.5133325519424901</v>
      </c>
      <c r="EA137" s="27">
        <v>8.2605057448421046</v>
      </c>
      <c r="EB137" s="27">
        <v>8.2605057448421046</v>
      </c>
      <c r="EC137" s="27">
        <v>8.2605057448421046</v>
      </c>
      <c r="ED137" s="27">
        <v>2.4139788540598799</v>
      </c>
      <c r="EE137" s="27">
        <v>8.327232960842105</v>
      </c>
      <c r="EF137" s="27">
        <v>8.327232960842105</v>
      </c>
      <c r="EG137" s="27">
        <v>8.327232960842105</v>
      </c>
      <c r="EH137" s="27">
        <v>2.2517555799918805</v>
      </c>
      <c r="EI137" s="27">
        <v>8.406631774842106</v>
      </c>
      <c r="EJ137" s="27">
        <v>8.406631774842106</v>
      </c>
      <c r="EK137" s="27">
        <v>8.406631774842106</v>
      </c>
      <c r="EL137" s="27">
        <v>2.1377638242957113</v>
      </c>
      <c r="EM137" s="27">
        <v>8.5037609768421056</v>
      </c>
      <c r="EN137" s="27">
        <v>8.5037609768421056</v>
      </c>
      <c r="EO137" s="27">
        <v>8.5037609768421056</v>
      </c>
      <c r="EP137" s="27">
        <v>2.0151346739177054</v>
      </c>
      <c r="EQ137" s="27">
        <v>8.5492929598421057</v>
      </c>
      <c r="ER137" s="27">
        <v>8.5492929598421057</v>
      </c>
      <c r="ES137" s="27">
        <v>8.5492929598421057</v>
      </c>
      <c r="ET137" s="27">
        <v>1.8628086454749457</v>
      </c>
      <c r="EU137" s="27">
        <v>8.5959244818421059</v>
      </c>
      <c r="EV137" s="27">
        <v>8.5959244818421059</v>
      </c>
      <c r="EW137" s="27">
        <v>8.5959244818421059</v>
      </c>
      <c r="EX137" s="27">
        <v>1.6973865284954366</v>
      </c>
      <c r="EY137" s="27">
        <v>8.6589009128421051</v>
      </c>
      <c r="EZ137" s="27">
        <v>8.6589009128421051</v>
      </c>
      <c r="FA137" s="27">
        <v>8.6589009128421051</v>
      </c>
      <c r="FB137" s="27">
        <v>1.5262597815796006</v>
      </c>
      <c r="FC137" s="27">
        <v>8.8791159018421055</v>
      </c>
      <c r="FD137" s="27">
        <v>8.8791159018421055</v>
      </c>
      <c r="FE137" s="27">
        <v>8.8791159018421055</v>
      </c>
      <c r="FF137" s="27">
        <v>0.87591694144439369</v>
      </c>
      <c r="FG137" s="27">
        <v>9.0031499078421042</v>
      </c>
      <c r="FH137" s="27">
        <v>9.0031499078421042</v>
      </c>
      <c r="FI137" s="27">
        <v>9.0031499078421042</v>
      </c>
      <c r="FJ137" s="27">
        <v>0.56065131836777571</v>
      </c>
      <c r="FK137" s="27">
        <v>9.0462848568421048</v>
      </c>
      <c r="FL137" s="27">
        <v>9.0462848568421048</v>
      </c>
      <c r="FM137" s="27">
        <v>9.0462848568421048</v>
      </c>
      <c r="FN137" s="27">
        <v>0.30737992096925293</v>
      </c>
      <c r="FO137" s="27">
        <v>9.0452956818421058</v>
      </c>
      <c r="FP137" s="27">
        <v>9.0452956818421058</v>
      </c>
      <c r="FQ137" s="27">
        <v>9.0452956818421058</v>
      </c>
      <c r="FR137" s="27">
        <v>0.46117876374335598</v>
      </c>
      <c r="FS137" s="28">
        <v>8.1184253578421046</v>
      </c>
      <c r="FT137" s="28">
        <v>8.1184253578421046</v>
      </c>
      <c r="FU137" s="28">
        <v>8.1184253578421046</v>
      </c>
      <c r="FV137" s="28">
        <v>2.7381141637103452</v>
      </c>
      <c r="FW137" s="28">
        <v>8.1644750778421056</v>
      </c>
      <c r="FX137" s="28">
        <v>8.1644750778421056</v>
      </c>
      <c r="FY137" s="28">
        <v>8.1644750778421056</v>
      </c>
      <c r="FZ137" s="28">
        <v>2.5963507675206463</v>
      </c>
      <c r="GA137" s="28">
        <v>8.2124987688421047</v>
      </c>
      <c r="GB137" s="28">
        <v>8.2124987688421047</v>
      </c>
      <c r="GC137" s="28">
        <v>8.2124987688421047</v>
      </c>
      <c r="GD137" s="28">
        <v>2.5284253345894907</v>
      </c>
      <c r="GE137" s="28">
        <v>8.2812887318421051</v>
      </c>
      <c r="GF137" s="28">
        <v>8.2812887318421051</v>
      </c>
      <c r="GG137" s="28">
        <v>8.2812887318421051</v>
      </c>
      <c r="GH137" s="28">
        <v>2.4349870429812723</v>
      </c>
      <c r="GI137" s="28">
        <v>8.3722929168421061</v>
      </c>
      <c r="GJ137" s="28">
        <v>8.3722929168421061</v>
      </c>
      <c r="GK137" s="28">
        <v>8.3722929168421061</v>
      </c>
      <c r="GL137" s="28">
        <v>2.2735515895003413</v>
      </c>
      <c r="GM137" s="28">
        <v>8.4861941568421049</v>
      </c>
      <c r="GN137" s="28">
        <v>8.4861941568421049</v>
      </c>
      <c r="GO137" s="28">
        <v>8.4861941568421049</v>
      </c>
      <c r="GP137" s="28">
        <v>2.163126550296111</v>
      </c>
      <c r="GQ137" s="28">
        <v>8.5799840208421045</v>
      </c>
      <c r="GR137" s="28">
        <v>8.5799840208421045</v>
      </c>
      <c r="GS137" s="28">
        <v>8.5799840208421045</v>
      </c>
      <c r="GT137" s="28">
        <v>2.0458552230078375</v>
      </c>
      <c r="GU137" s="28">
        <v>8.6537981888421047</v>
      </c>
      <c r="GV137" s="28">
        <v>8.6537981888421047</v>
      </c>
      <c r="GW137" s="28">
        <v>8.6537981888421047</v>
      </c>
      <c r="GX137" s="28">
        <v>1.9074495093239392</v>
      </c>
      <c r="GY137" s="28">
        <v>8.7332259138421051</v>
      </c>
      <c r="GZ137" s="28">
        <v>8.7332259138421051</v>
      </c>
      <c r="HA137" s="28">
        <v>8.7332259138421051</v>
      </c>
      <c r="HB137" s="28">
        <v>1.7744087033655616</v>
      </c>
      <c r="HC137" s="28">
        <v>8.8201382518421063</v>
      </c>
      <c r="HD137" s="28">
        <v>8.8201382518421063</v>
      </c>
      <c r="HE137" s="28">
        <v>8.8201382518421063</v>
      </c>
      <c r="HF137" s="28">
        <v>1.5861347797891723</v>
      </c>
      <c r="HG137" s="28">
        <v>9.0402254898421059</v>
      </c>
      <c r="HH137" s="28">
        <v>9.0402254898421059</v>
      </c>
      <c r="HI137" s="28">
        <v>9.0402254898421059</v>
      </c>
      <c r="HJ137" s="28">
        <v>0.79859773631728981</v>
      </c>
      <c r="HK137" s="28">
        <v>9.1378397628421055</v>
      </c>
      <c r="HL137" s="28">
        <v>9.1378397628421055</v>
      </c>
      <c r="HM137" s="28">
        <v>9.1378397628421055</v>
      </c>
      <c r="HN137" s="28">
        <v>0.17399817309545185</v>
      </c>
      <c r="HO137" s="28">
        <v>9.1369332768421057</v>
      </c>
      <c r="HP137" s="28">
        <v>9.1369332768421057</v>
      </c>
      <c r="HQ137" s="28">
        <v>9.1369332768421057</v>
      </c>
      <c r="HR137" s="28">
        <v>-9.5011294662215917E-2</v>
      </c>
      <c r="HS137" s="28">
        <v>9.1033027658421055</v>
      </c>
      <c r="HT137" s="28">
        <v>9.1033027658421055</v>
      </c>
      <c r="HU137" s="28">
        <v>9.1033027658421055</v>
      </c>
      <c r="HV137" s="28">
        <v>-0.17986598658690944</v>
      </c>
      <c r="HW137" s="29">
        <v>8.1371734568421061</v>
      </c>
      <c r="HX137" s="29">
        <v>8.1371734568421061</v>
      </c>
      <c r="HY137" s="29">
        <v>8.1371734568421061</v>
      </c>
      <c r="HZ137" s="29">
        <v>2.7059491581490587</v>
      </c>
      <c r="IA137" s="29">
        <v>8.2016118538421061</v>
      </c>
      <c r="IB137" s="29">
        <v>8.2016118538421061</v>
      </c>
      <c r="IC137" s="29">
        <v>8.2016118538421061</v>
      </c>
      <c r="ID137" s="29">
        <v>2.5411975559922304</v>
      </c>
      <c r="IE137" s="29">
        <v>8.2532530128421051</v>
      </c>
      <c r="IF137" s="29">
        <v>8.2532530128421051</v>
      </c>
      <c r="IG137" s="29">
        <v>8.2532530128421051</v>
      </c>
      <c r="IH137" s="29">
        <v>2.4783426286206423</v>
      </c>
      <c r="II137" s="29">
        <v>8.3203508838421047</v>
      </c>
      <c r="IJ137" s="29">
        <v>8.3203508838421047</v>
      </c>
      <c r="IK137" s="29">
        <v>8.3203508838421047</v>
      </c>
      <c r="IL137" s="29">
        <v>2.3968693151079732</v>
      </c>
      <c r="IM137" s="29">
        <v>8.4104571548421045</v>
      </c>
      <c r="IN137" s="29">
        <v>8.4104571548421045</v>
      </c>
      <c r="IO137" s="29">
        <v>8.4104571548421045</v>
      </c>
      <c r="IP137" s="29">
        <v>2.2379420388857367</v>
      </c>
      <c r="IQ137" s="29">
        <v>8.503888120842106</v>
      </c>
      <c r="IR137" s="29">
        <v>8.503888120842106</v>
      </c>
      <c r="IS137" s="29">
        <v>8.503888120842106</v>
      </c>
      <c r="IT137" s="29">
        <v>2.1409098059435028</v>
      </c>
      <c r="IU137" s="29">
        <v>8.5707443328421054</v>
      </c>
      <c r="IV137" s="29">
        <v>8.5707443328421054</v>
      </c>
      <c r="IW137" s="29">
        <v>8.5707443328421054</v>
      </c>
      <c r="IX137" s="29">
        <v>2.0367260412391381</v>
      </c>
      <c r="IY137" s="29">
        <v>8.6363662338421054</v>
      </c>
      <c r="IZ137" s="29">
        <v>8.6363662338421054</v>
      </c>
      <c r="JA137" s="29">
        <v>8.6363662338421054</v>
      </c>
      <c r="JB137" s="29">
        <v>1.9286298279113252</v>
      </c>
      <c r="JC137" s="29">
        <v>8.7000243208421058</v>
      </c>
      <c r="JD137" s="29">
        <v>8.7000243208421058</v>
      </c>
      <c r="JE137" s="29">
        <v>8.7000243208421058</v>
      </c>
      <c r="JF137" s="29">
        <v>1.8021039116619946</v>
      </c>
      <c r="JG137" s="29">
        <v>8.7740620518421046</v>
      </c>
      <c r="JH137" s="29">
        <v>8.7740620518421046</v>
      </c>
      <c r="JI137" s="29">
        <v>8.7740620518421046</v>
      </c>
      <c r="JJ137" s="29">
        <v>1.5566827482346328</v>
      </c>
      <c r="JK137" s="29">
        <v>8.9354257298421054</v>
      </c>
      <c r="JL137" s="29">
        <v>8.9354257298421054</v>
      </c>
      <c r="JM137" s="29">
        <v>8.9354257298421054</v>
      </c>
      <c r="JN137" s="29">
        <v>0.53831279345866001</v>
      </c>
      <c r="JO137" s="29">
        <v>8.980525332842106</v>
      </c>
      <c r="JP137" s="29">
        <v>8.980525332842106</v>
      </c>
      <c r="JQ137" s="29">
        <v>8.980525332842106</v>
      </c>
      <c r="JR137" s="29">
        <v>1.2629495361926146E-2</v>
      </c>
      <c r="JS137" s="29">
        <v>8.9365800738421051</v>
      </c>
      <c r="JT137" s="29">
        <v>8.9365800738421051</v>
      </c>
      <c r="JU137" s="29">
        <v>8.9365800738421051</v>
      </c>
      <c r="JV137" s="29">
        <v>-0.14210222375227755</v>
      </c>
      <c r="JW137" s="29">
        <v>8.8707633568421045</v>
      </c>
      <c r="JX137" s="29">
        <v>8.8707633568421045</v>
      </c>
      <c r="JY137" s="29">
        <v>8.8707633568421045</v>
      </c>
      <c r="JZ137" s="29">
        <v>5.1005025124348791E-2</v>
      </c>
    </row>
    <row r="138" spans="1:286" ht="15" thickBot="1" x14ac:dyDescent="0.4">
      <c r="A138" s="2"/>
      <c r="B138" s="74" t="s">
        <v>616</v>
      </c>
      <c r="C138" s="74" t="s">
        <v>477</v>
      </c>
      <c r="D138" s="74" t="s">
        <v>860</v>
      </c>
      <c r="E138" s="87">
        <v>330458</v>
      </c>
      <c r="F138" s="84">
        <v>477825</v>
      </c>
      <c r="G138" s="22">
        <v>15.725406161594151</v>
      </c>
      <c r="H138" s="22">
        <v>2.5890682209372287</v>
      </c>
      <c r="I138" s="22">
        <v>1.8608143081614805</v>
      </c>
      <c r="J138" s="22">
        <v>15.725406161594151</v>
      </c>
      <c r="K138" s="22">
        <v>15.317391947253309</v>
      </c>
      <c r="L138" s="22">
        <v>2.5218917915855652</v>
      </c>
      <c r="M138" s="22">
        <v>1.812533285707957</v>
      </c>
      <c r="N138" s="22">
        <v>15.317391947253309</v>
      </c>
      <c r="O138" s="22">
        <v>14.598061114496543</v>
      </c>
      <c r="P138" s="22">
        <v>2.4034594547484187</v>
      </c>
      <c r="Q138" s="22">
        <v>1.7274136333351877</v>
      </c>
      <c r="R138" s="22">
        <v>14.598061114496543</v>
      </c>
      <c r="S138" s="22">
        <v>14.365991949629702</v>
      </c>
      <c r="T138" s="22">
        <v>2.3652510362413275</v>
      </c>
      <c r="U138" s="22">
        <v>1.6999524906448338</v>
      </c>
      <c r="V138" s="22">
        <v>14.365991949629702</v>
      </c>
      <c r="W138" s="22">
        <v>13.918898534002203</v>
      </c>
      <c r="X138" s="22">
        <v>2.2916405143701333</v>
      </c>
      <c r="Y138" s="22">
        <v>1.6470471592126761</v>
      </c>
      <c r="Z138" s="22">
        <v>13.918898534002203</v>
      </c>
      <c r="AA138" s="22">
        <v>13.190475391937767</v>
      </c>
      <c r="AB138" s="22">
        <v>2.1717111981328037</v>
      </c>
      <c r="AC138" s="22">
        <v>1.5608515982700366</v>
      </c>
      <c r="AD138" s="22">
        <v>13.190475391937767</v>
      </c>
      <c r="AE138" s="22">
        <v>12.556445110012772</v>
      </c>
      <c r="AF138" s="22">
        <v>2.0673229465877978</v>
      </c>
      <c r="AG138" s="22">
        <v>1.4858257065194551</v>
      </c>
      <c r="AH138" s="22">
        <v>12.556445110012772</v>
      </c>
      <c r="AI138" s="22">
        <v>12.029116496928282</v>
      </c>
      <c r="AJ138" s="22">
        <v>1.9805023112351556</v>
      </c>
      <c r="AK138" s="22">
        <v>1.4234260064260431</v>
      </c>
      <c r="AL138" s="22">
        <v>12.029116496928282</v>
      </c>
      <c r="AM138" s="22">
        <v>11.638527098196814</v>
      </c>
      <c r="AN138" s="22">
        <v>1.916194744912296</v>
      </c>
      <c r="AO138" s="22">
        <v>1.3772068923181489</v>
      </c>
      <c r="AP138" s="22">
        <v>11.638527098196814</v>
      </c>
      <c r="AQ138" s="22">
        <v>11.091063705447358</v>
      </c>
      <c r="AR138" s="22">
        <v>1.8260590716121154</v>
      </c>
      <c r="AS138" s="22">
        <v>1.3124246091799976</v>
      </c>
      <c r="AT138" s="22">
        <v>11.091063705447358</v>
      </c>
      <c r="AU138" s="22">
        <v>7.1800790379902226</v>
      </c>
      <c r="AV138" s="22">
        <v>1.1821452667136398</v>
      </c>
      <c r="AW138" s="22">
        <v>0.84963107918022041</v>
      </c>
      <c r="AX138" s="22">
        <v>7.1800790379902226</v>
      </c>
      <c r="AY138" s="22">
        <v>4.2970318576500111</v>
      </c>
      <c r="AZ138" s="22">
        <v>0.70747353121903012</v>
      </c>
      <c r="BA138" s="22">
        <v>0.50847515677332811</v>
      </c>
      <c r="BB138" s="22">
        <v>4.2970318576500111</v>
      </c>
      <c r="BC138" s="22">
        <v>19.623904732982428</v>
      </c>
      <c r="BD138" s="22">
        <v>3.2309262853223428</v>
      </c>
      <c r="BE138" s="22">
        <v>2.3221303369775521</v>
      </c>
      <c r="BF138" s="22">
        <v>11.622001000250695</v>
      </c>
      <c r="BG138" s="22">
        <v>27.64194641994737</v>
      </c>
      <c r="BH138" s="22">
        <v>6.3620067308406938</v>
      </c>
      <c r="BI138" s="22">
        <v>4.5724995029611586</v>
      </c>
      <c r="BJ138" s="22">
        <v>11.750019015150482</v>
      </c>
      <c r="BK138" s="25">
        <v>15.952699292519412</v>
      </c>
      <c r="BL138" s="25">
        <v>2.626490301872292</v>
      </c>
      <c r="BM138" s="25">
        <v>1.8877102945561284</v>
      </c>
      <c r="BN138" s="25">
        <v>15.952699292519412</v>
      </c>
      <c r="BO138" s="25">
        <v>15.673462028913267</v>
      </c>
      <c r="BP138" s="25">
        <v>2.5805160155565705</v>
      </c>
      <c r="BQ138" s="25">
        <v>1.8546676697647126</v>
      </c>
      <c r="BR138" s="25">
        <v>15.673462028913267</v>
      </c>
      <c r="BS138" s="25">
        <v>15.205288986064136</v>
      </c>
      <c r="BT138" s="25">
        <v>2.503434893791936</v>
      </c>
      <c r="BU138" s="25">
        <v>1.7992679498543402</v>
      </c>
      <c r="BV138" s="25">
        <v>15.205288986064136</v>
      </c>
      <c r="BW138" s="25">
        <v>14.652176660181627</v>
      </c>
      <c r="BX138" s="25">
        <v>2.4123691667235607</v>
      </c>
      <c r="BY138" s="25">
        <v>1.7338172187605807</v>
      </c>
      <c r="BZ138" s="25">
        <v>14.652176660181627</v>
      </c>
      <c r="CA138" s="25">
        <v>14.359722703157537</v>
      </c>
      <c r="CB138" s="25">
        <v>2.3642188526116321</v>
      </c>
      <c r="CC138" s="25">
        <v>1.6992106399468667</v>
      </c>
      <c r="CD138" s="25">
        <v>14.359722703157537</v>
      </c>
      <c r="CE138" s="25">
        <v>13.88281405532539</v>
      </c>
      <c r="CF138" s="25">
        <v>2.2856994800940589</v>
      </c>
      <c r="CG138" s="25">
        <v>1.6427772209017437</v>
      </c>
      <c r="CH138" s="25">
        <v>13.88281405532539</v>
      </c>
      <c r="CI138" s="25">
        <v>13.421891312865579</v>
      </c>
      <c r="CJ138" s="25">
        <v>2.2098120650062087</v>
      </c>
      <c r="CK138" s="25">
        <v>1.5882354414836091</v>
      </c>
      <c r="CL138" s="25">
        <v>13.421891312865579</v>
      </c>
      <c r="CM138" s="25">
        <v>12.980327879431513</v>
      </c>
      <c r="CN138" s="25">
        <v>2.1371120125379819</v>
      </c>
      <c r="CO138" s="25">
        <v>1.5359844823381616</v>
      </c>
      <c r="CP138" s="25">
        <v>12.980327879431513</v>
      </c>
      <c r="CQ138" s="25">
        <v>12.576853697695629</v>
      </c>
      <c r="CR138" s="25">
        <v>2.0706830649377417</v>
      </c>
      <c r="CS138" s="25">
        <v>1.4882406897370193</v>
      </c>
      <c r="CT138" s="25">
        <v>12.576853697695629</v>
      </c>
      <c r="CU138" s="25">
        <v>12.095967454510998</v>
      </c>
      <c r="CV138" s="25">
        <v>1.9915088116738755</v>
      </c>
      <c r="CW138" s="25">
        <v>1.4313365950051813</v>
      </c>
      <c r="CX138" s="25">
        <v>12.095967454510998</v>
      </c>
      <c r="CY138" s="25">
        <v>11.296546312623976</v>
      </c>
      <c r="CZ138" s="25">
        <v>1.8598902161135289</v>
      </c>
      <c r="DA138" s="25">
        <v>1.3367397188556014</v>
      </c>
      <c r="DB138" s="25">
        <v>11.296546312623976</v>
      </c>
      <c r="DC138" s="25">
        <v>10.156512100362741</v>
      </c>
      <c r="DD138" s="25">
        <v>1.6721922756332719</v>
      </c>
      <c r="DE138" s="25">
        <v>1.2018375133309938</v>
      </c>
      <c r="DF138" s="25">
        <v>10.156512100362741</v>
      </c>
      <c r="DG138" s="25">
        <v>21.118872196947372</v>
      </c>
      <c r="DH138" s="25">
        <v>4.2056813389649044</v>
      </c>
      <c r="DI138" s="25">
        <v>3.0227059865887433</v>
      </c>
      <c r="DJ138" s="25">
        <v>18.067108412527816</v>
      </c>
      <c r="DK138" s="25">
        <v>21.111683156947372</v>
      </c>
      <c r="DL138" s="25">
        <v>6.6616126268241693</v>
      </c>
      <c r="DM138" s="25">
        <v>4.7878321595312414</v>
      </c>
      <c r="DN138" s="25">
        <v>18.151637104460661</v>
      </c>
      <c r="DO138" s="27">
        <v>15.940924919757904</v>
      </c>
      <c r="DP138" s="27">
        <v>2.6245517411747157</v>
      </c>
      <c r="DQ138" s="27">
        <v>1.8863170128132536</v>
      </c>
      <c r="DR138" s="27">
        <v>15.940924919757904</v>
      </c>
      <c r="DS138" s="27">
        <v>15.530015910533701</v>
      </c>
      <c r="DT138" s="27">
        <v>2.556898705917829</v>
      </c>
      <c r="DU138" s="27">
        <v>1.8376934443114563</v>
      </c>
      <c r="DV138" s="27">
        <v>15.530015910533701</v>
      </c>
      <c r="DW138" s="27">
        <v>14.911990835944493</v>
      </c>
      <c r="DX138" s="27">
        <v>2.4551455897236547</v>
      </c>
      <c r="DY138" s="27">
        <v>1.7645614762223358</v>
      </c>
      <c r="DZ138" s="27">
        <v>14.911990835944493</v>
      </c>
      <c r="EA138" s="27">
        <v>14.213606641306004</v>
      </c>
      <c r="EB138" s="27">
        <v>2.3401619571381005</v>
      </c>
      <c r="EC138" s="27">
        <v>1.6819204754988677</v>
      </c>
      <c r="ED138" s="27">
        <v>14.213606641306004</v>
      </c>
      <c r="EE138" s="27">
        <v>13.58901084919396</v>
      </c>
      <c r="EF138" s="27">
        <v>2.2373270224044037</v>
      </c>
      <c r="EG138" s="27">
        <v>1.6080109831247944</v>
      </c>
      <c r="EH138" s="27">
        <v>13.58901084919396</v>
      </c>
      <c r="EI138" s="27">
        <v>12.74161486521605</v>
      </c>
      <c r="EJ138" s="27">
        <v>2.0978097348938705</v>
      </c>
      <c r="EK138" s="27">
        <v>1.5077371615483592</v>
      </c>
      <c r="EL138" s="27">
        <v>12.74161486521605</v>
      </c>
      <c r="EM138" s="27">
        <v>12.373553983286277</v>
      </c>
      <c r="EN138" s="27">
        <v>2.0372113170862693</v>
      </c>
      <c r="EO138" s="27">
        <v>1.4641838855101124</v>
      </c>
      <c r="EP138" s="27">
        <v>12.373553983286277</v>
      </c>
      <c r="EQ138" s="27">
        <v>11.937394285650591</v>
      </c>
      <c r="ER138" s="27">
        <v>1.9654009485146722</v>
      </c>
      <c r="ES138" s="27">
        <v>1.4125723596987121</v>
      </c>
      <c r="ET138" s="27">
        <v>11.937394285650591</v>
      </c>
      <c r="EU138" s="27">
        <v>11.476286001558508</v>
      </c>
      <c r="EV138" s="27">
        <v>1.889482985411792</v>
      </c>
      <c r="EW138" s="27">
        <v>1.3580086248206964</v>
      </c>
      <c r="EX138" s="27">
        <v>11.476286001558508</v>
      </c>
      <c r="EY138" s="27">
        <v>10.682085136836227</v>
      </c>
      <c r="EZ138" s="27">
        <v>1.7587238686828874</v>
      </c>
      <c r="FA138" s="27">
        <v>1.2640294730300869</v>
      </c>
      <c r="FB138" s="27">
        <v>10.682085136836227</v>
      </c>
      <c r="FC138" s="27">
        <v>10.210503984968343</v>
      </c>
      <c r="FD138" s="27">
        <v>1.6810816277545719</v>
      </c>
      <c r="FE138" s="27">
        <v>1.2082264657285529</v>
      </c>
      <c r="FF138" s="27">
        <v>10.210503984968343</v>
      </c>
      <c r="FG138" s="27">
        <v>9.4324907500053925</v>
      </c>
      <c r="FH138" s="27">
        <v>1.5529876808375949</v>
      </c>
      <c r="FI138" s="27">
        <v>1.1161628239579611</v>
      </c>
      <c r="FJ138" s="27">
        <v>9.4324907500053925</v>
      </c>
      <c r="FK138" s="27">
        <v>27.61036064694737</v>
      </c>
      <c r="FL138" s="27">
        <v>4.5968768795633235</v>
      </c>
      <c r="FM138" s="27">
        <v>3.3038659241090422</v>
      </c>
      <c r="FN138" s="27">
        <v>11.664928749890109</v>
      </c>
      <c r="FO138" s="27">
        <v>27.599519237947369</v>
      </c>
      <c r="FP138" s="27">
        <v>7.624638277763097</v>
      </c>
      <c r="FQ138" s="27">
        <v>5.4799776564718279</v>
      </c>
      <c r="FR138" s="27">
        <v>11.801587866473749</v>
      </c>
      <c r="FS138" s="28">
        <v>15.736220691049386</v>
      </c>
      <c r="FT138" s="28">
        <v>2.5908487507530702</v>
      </c>
      <c r="FU138" s="28">
        <v>1.8620940099980845</v>
      </c>
      <c r="FV138" s="28">
        <v>15.736220691049386</v>
      </c>
      <c r="FW138" s="28">
        <v>15.255265388111225</v>
      </c>
      <c r="FX138" s="28">
        <v>2.5116631273273544</v>
      </c>
      <c r="FY138" s="28">
        <v>1.8051817433070509</v>
      </c>
      <c r="FZ138" s="28">
        <v>15.255265388111225</v>
      </c>
      <c r="GA138" s="28">
        <v>14.754783147913171</v>
      </c>
      <c r="GB138" s="28">
        <v>2.4292625425713994</v>
      </c>
      <c r="GC138" s="28">
        <v>1.7459588206066023</v>
      </c>
      <c r="GD138" s="28">
        <v>14.754783147913171</v>
      </c>
      <c r="GE138" s="28">
        <v>14.266812330550989</v>
      </c>
      <c r="GF138" s="28">
        <v>2.3489218681878823</v>
      </c>
      <c r="GG138" s="28">
        <v>1.6882163960496805</v>
      </c>
      <c r="GH138" s="28">
        <v>14.266812330550989</v>
      </c>
      <c r="GI138" s="28">
        <v>13.680067122379919</v>
      </c>
      <c r="GJ138" s="28">
        <v>2.2523187434957492</v>
      </c>
      <c r="GK138" s="28">
        <v>1.6187858282544618</v>
      </c>
      <c r="GL138" s="28">
        <v>13.680067122379919</v>
      </c>
      <c r="GM138" s="28">
        <v>12.886402228847894</v>
      </c>
      <c r="GN138" s="28">
        <v>2.1216478703366302</v>
      </c>
      <c r="GO138" s="28">
        <v>1.52487009885494</v>
      </c>
      <c r="GP138" s="28">
        <v>12.886402228847894</v>
      </c>
      <c r="GQ138" s="28">
        <v>12.356591592609753</v>
      </c>
      <c r="GR138" s="28">
        <v>2.0344185887967474</v>
      </c>
      <c r="GS138" s="28">
        <v>1.4621766967006693</v>
      </c>
      <c r="GT138" s="28">
        <v>12.356591592609753</v>
      </c>
      <c r="GU138" s="28">
        <v>11.792792435226573</v>
      </c>
      <c r="GV138" s="28">
        <v>1.9415933564070742</v>
      </c>
      <c r="GW138" s="28">
        <v>1.3954613744884987</v>
      </c>
      <c r="GX138" s="28">
        <v>11.792792435226573</v>
      </c>
      <c r="GY138" s="28">
        <v>11.190445938661172</v>
      </c>
      <c r="GZ138" s="28">
        <v>1.8424215985380066</v>
      </c>
      <c r="HA138" s="28">
        <v>1.3241846794536014</v>
      </c>
      <c r="HB138" s="28">
        <v>11.190445938661172</v>
      </c>
      <c r="HC138" s="28">
        <v>10.677528255927912</v>
      </c>
      <c r="HD138" s="28">
        <v>1.7579736129867818</v>
      </c>
      <c r="HE138" s="28">
        <v>1.263490249489045</v>
      </c>
      <c r="HF138" s="28">
        <v>10.677528255927912</v>
      </c>
      <c r="HG138" s="28">
        <v>0.98824172615706152</v>
      </c>
      <c r="HH138" s="28">
        <v>0.16270646503530567</v>
      </c>
      <c r="HI138" s="28">
        <v>0.1169403400496232</v>
      </c>
      <c r="HJ138" s="28">
        <v>0.98824172615706152</v>
      </c>
      <c r="HK138" s="28">
        <v>2.6844262295081971</v>
      </c>
      <c r="HL138" s="28">
        <v>0.44197031039136303</v>
      </c>
      <c r="HM138" s="28">
        <v>0.31765276430649858</v>
      </c>
      <c r="HN138" s="28">
        <v>2.6844262295081971</v>
      </c>
      <c r="HO138" s="28">
        <v>16.617744138867469</v>
      </c>
      <c r="HP138" s="28">
        <v>2.7359848649687328</v>
      </c>
      <c r="HQ138" s="28">
        <v>1.9664061929600691</v>
      </c>
      <c r="HR138" s="28">
        <v>10.795263683173424</v>
      </c>
      <c r="HS138" s="28">
        <v>28.555629025947368</v>
      </c>
      <c r="HT138" s="28">
        <v>5.7910487799420078</v>
      </c>
      <c r="HU138" s="28">
        <v>4.1621407817041973</v>
      </c>
      <c r="HV138" s="28">
        <v>10.931874326031007</v>
      </c>
      <c r="HW138" s="29">
        <v>15.739407177484798</v>
      </c>
      <c r="HX138" s="29">
        <v>2.5913733814482396</v>
      </c>
      <c r="HY138" s="29">
        <v>1.8624710724084825</v>
      </c>
      <c r="HZ138" s="29">
        <v>15.739407177484798</v>
      </c>
      <c r="IA138" s="29">
        <v>15.332505579755697</v>
      </c>
      <c r="IB138" s="29">
        <v>2.524380135938185</v>
      </c>
      <c r="IC138" s="29">
        <v>1.8143217077887439</v>
      </c>
      <c r="ID138" s="29">
        <v>15.332505579755697</v>
      </c>
      <c r="IE138" s="29">
        <v>14.703512602063395</v>
      </c>
      <c r="IF138" s="29">
        <v>2.4208212381264969</v>
      </c>
      <c r="IG138" s="29">
        <v>1.7398918888959596</v>
      </c>
      <c r="IH138" s="29">
        <v>14.703512602063395</v>
      </c>
      <c r="II138" s="29">
        <v>14.129605580742368</v>
      </c>
      <c r="IJ138" s="29">
        <v>2.3263318230102144</v>
      </c>
      <c r="IK138" s="29">
        <v>1.6719804857910465</v>
      </c>
      <c r="IL138" s="29">
        <v>14.129605580742368</v>
      </c>
      <c r="IM138" s="29">
        <v>13.512870811272569</v>
      </c>
      <c r="IN138" s="29">
        <v>2.2247911457155913</v>
      </c>
      <c r="IO138" s="29">
        <v>1.5990012017218753</v>
      </c>
      <c r="IP138" s="29">
        <v>13.512870811272569</v>
      </c>
      <c r="IQ138" s="29">
        <v>12.689797979017897</v>
      </c>
      <c r="IR138" s="29">
        <v>2.0892784796763606</v>
      </c>
      <c r="IS138" s="29">
        <v>1.5016055804463466</v>
      </c>
      <c r="IT138" s="29">
        <v>12.689797979017897</v>
      </c>
      <c r="IU138" s="29">
        <v>12.067339335460707</v>
      </c>
      <c r="IV138" s="29">
        <v>1.9867954101568235</v>
      </c>
      <c r="IW138" s="29">
        <v>1.4279489805297829</v>
      </c>
      <c r="IX138" s="29">
        <v>12.067339335460707</v>
      </c>
      <c r="IY138" s="29">
        <v>10.531897448100388</v>
      </c>
      <c r="IZ138" s="29">
        <v>1.7339966108883229</v>
      </c>
      <c r="JA138" s="29">
        <v>1.2462575059827812</v>
      </c>
      <c r="JB138" s="29">
        <v>10.531897448100388</v>
      </c>
      <c r="JC138" s="29">
        <v>8.1643916873306122</v>
      </c>
      <c r="JD138" s="29">
        <v>1.3442048392096284</v>
      </c>
      <c r="JE138" s="29">
        <v>0.96610648482476691</v>
      </c>
      <c r="JF138" s="29">
        <v>8.1643916873306122</v>
      </c>
      <c r="JG138" s="29">
        <v>2.8991366795432421</v>
      </c>
      <c r="JH138" s="29">
        <v>0.47732074885867143</v>
      </c>
      <c r="JI138" s="29">
        <v>0.34305982046971439</v>
      </c>
      <c r="JJ138" s="29">
        <v>2.8991366795432421</v>
      </c>
      <c r="JK138" s="29">
        <v>2.6844262295081971</v>
      </c>
      <c r="JL138" s="29">
        <v>0.44197031039136303</v>
      </c>
      <c r="JM138" s="29">
        <v>0.31765276430649858</v>
      </c>
      <c r="JN138" s="29">
        <v>2.6844262295081971</v>
      </c>
      <c r="JO138" s="29">
        <v>1.2291330973780634</v>
      </c>
      <c r="JP138" s="29">
        <v>0.20236739255077429</v>
      </c>
      <c r="JQ138" s="29">
        <v>0.14544542956365059</v>
      </c>
      <c r="JR138" s="29">
        <v>1.2291330973780634</v>
      </c>
      <c r="JS138" s="29">
        <v>28.580587555947368</v>
      </c>
      <c r="JT138" s="29">
        <v>5.7735191841595466</v>
      </c>
      <c r="JU138" s="29">
        <v>4.1495419160642335</v>
      </c>
      <c r="JV138" s="29">
        <v>10.719752112309653</v>
      </c>
      <c r="JW138" s="29">
        <v>28.51922355194737</v>
      </c>
      <c r="JX138" s="29">
        <v>5.7611930274479954</v>
      </c>
      <c r="JY138" s="29">
        <v>4.1406828645382783</v>
      </c>
      <c r="JZ138" s="29">
        <v>10.962191198454242</v>
      </c>
    </row>
    <row r="139" spans="1:286" ht="15" thickBot="1" x14ac:dyDescent="0.4">
      <c r="A139" s="2"/>
      <c r="B139" s="74" t="s">
        <v>617</v>
      </c>
      <c r="C139" s="74" t="s">
        <v>594</v>
      </c>
      <c r="D139" s="74" t="s">
        <v>863</v>
      </c>
      <c r="E139" s="87">
        <v>402300</v>
      </c>
      <c r="F139" s="84">
        <v>394074</v>
      </c>
      <c r="G139" s="22">
        <v>31.052839784</v>
      </c>
      <c r="H139" s="22">
        <v>15.07952058258871</v>
      </c>
      <c r="I139" s="22">
        <v>10.837948352762595</v>
      </c>
      <c r="J139" s="22">
        <v>13.470949274763255</v>
      </c>
      <c r="K139" s="22">
        <v>31.126526788</v>
      </c>
      <c r="L139" s="22">
        <v>15.335280200527137</v>
      </c>
      <c r="M139" s="22">
        <v>11.021767825985071</v>
      </c>
      <c r="N139" s="22">
        <v>13.16498541253152</v>
      </c>
      <c r="O139" s="22">
        <v>31.165262113000001</v>
      </c>
      <c r="P139" s="22">
        <v>15.355881551718976</v>
      </c>
      <c r="Q139" s="22">
        <v>11.036574422719459</v>
      </c>
      <c r="R139" s="22">
        <v>12.91805323189377</v>
      </c>
      <c r="S139" s="22">
        <v>31.229255467999998</v>
      </c>
      <c r="T139" s="22">
        <v>15.211954987536277</v>
      </c>
      <c r="U139" s="22">
        <v>10.933131567181748</v>
      </c>
      <c r="V139" s="22">
        <v>12.586772082551676</v>
      </c>
      <c r="W139" s="22">
        <v>31.315800117000002</v>
      </c>
      <c r="X139" s="22">
        <v>14.906712188738389</v>
      </c>
      <c r="Y139" s="22">
        <v>10.713747557570462</v>
      </c>
      <c r="Z139" s="22">
        <v>12.346743286186424</v>
      </c>
      <c r="AA139" s="22">
        <v>31.423648167</v>
      </c>
      <c r="AB139" s="22">
        <v>14.97764207510355</v>
      </c>
      <c r="AC139" s="22">
        <v>10.764726263483736</v>
      </c>
      <c r="AD139" s="22">
        <v>11.996102895624462</v>
      </c>
      <c r="AE139" s="22">
        <v>31.546226828000002</v>
      </c>
      <c r="AF139" s="22">
        <v>14.972889453213087</v>
      </c>
      <c r="AG139" s="22">
        <v>10.761310460553732</v>
      </c>
      <c r="AH139" s="22">
        <v>11.531158581808661</v>
      </c>
      <c r="AI139" s="22">
        <v>31.679588426999999</v>
      </c>
      <c r="AJ139" s="22">
        <v>14.835775646040043</v>
      </c>
      <c r="AK139" s="22">
        <v>10.662764067619468</v>
      </c>
      <c r="AL139" s="22">
        <v>11.153882305606423</v>
      </c>
      <c r="AM139" s="22">
        <v>31.822276844000001</v>
      </c>
      <c r="AN139" s="22">
        <v>14.782185507608547</v>
      </c>
      <c r="AO139" s="22">
        <v>10.6242477799592</v>
      </c>
      <c r="AP139" s="22">
        <v>10.727878884836478</v>
      </c>
      <c r="AQ139" s="22">
        <v>31.978660521000002</v>
      </c>
      <c r="AR139" s="22">
        <v>14.601189823946919</v>
      </c>
      <c r="AS139" s="22">
        <v>10.494162618375041</v>
      </c>
      <c r="AT139" s="22">
        <v>10.2195122365484</v>
      </c>
      <c r="AU139" s="22">
        <v>32.617489708999997</v>
      </c>
      <c r="AV139" s="22">
        <v>13.990614365853189</v>
      </c>
      <c r="AW139" s="22">
        <v>10.055330014643273</v>
      </c>
      <c r="AX139" s="22">
        <v>8.4812292910827765</v>
      </c>
      <c r="AY139" s="22">
        <v>33.111824913999996</v>
      </c>
      <c r="AZ139" s="22">
        <v>13.378424746963333</v>
      </c>
      <c r="BA139" s="22">
        <v>9.615337281765111</v>
      </c>
      <c r="BB139" s="22">
        <v>7.5080271480434071</v>
      </c>
      <c r="BC139" s="22">
        <v>33.457255875000001</v>
      </c>
      <c r="BD139" s="22">
        <v>13.512310232544117</v>
      </c>
      <c r="BE139" s="22">
        <v>9.7115634164065874</v>
      </c>
      <c r="BF139" s="22">
        <v>7.1672115930462397</v>
      </c>
      <c r="BG139" s="22">
        <v>33.759480670000002</v>
      </c>
      <c r="BH139" s="22">
        <v>13.251861227880452</v>
      </c>
      <c r="BI139" s="22">
        <v>9.5243735886124306</v>
      </c>
      <c r="BJ139" s="22">
        <v>7.2084170178202669</v>
      </c>
      <c r="BK139" s="25">
        <v>31.008157058000002</v>
      </c>
      <c r="BL139" s="25">
        <v>15.183843751658342</v>
      </c>
      <c r="BM139" s="25">
        <v>10.912927468456674</v>
      </c>
      <c r="BN139" s="25">
        <v>13.598104639791796</v>
      </c>
      <c r="BO139" s="25">
        <v>31.046187484000001</v>
      </c>
      <c r="BP139" s="25">
        <v>15.616473702061771</v>
      </c>
      <c r="BQ139" s="25">
        <v>11.223867132131691</v>
      </c>
      <c r="BR139" s="25">
        <v>13.395246266876175</v>
      </c>
      <c r="BS139" s="25">
        <v>31.112370461000001</v>
      </c>
      <c r="BT139" s="25">
        <v>15.575125502737144</v>
      </c>
      <c r="BU139" s="25">
        <v>11.194149367146677</v>
      </c>
      <c r="BV139" s="25">
        <v>13.064251618423656</v>
      </c>
      <c r="BW139" s="25">
        <v>31.187976565</v>
      </c>
      <c r="BX139" s="25">
        <v>15.455116409565258</v>
      </c>
      <c r="BY139" s="25">
        <v>11.107896468950395</v>
      </c>
      <c r="BZ139" s="25">
        <v>12.721618711429182</v>
      </c>
      <c r="CA139" s="25">
        <v>31.273367462</v>
      </c>
      <c r="CB139" s="25">
        <v>15.314237896974447</v>
      </c>
      <c r="CC139" s="25">
        <v>11.006644308106756</v>
      </c>
      <c r="CD139" s="25">
        <v>12.492947074789212</v>
      </c>
      <c r="CE139" s="25">
        <v>31.368773781000002</v>
      </c>
      <c r="CF139" s="25">
        <v>15.139989500541185</v>
      </c>
      <c r="CG139" s="25">
        <v>10.881408554705159</v>
      </c>
      <c r="CH139" s="25">
        <v>12.162656209707006</v>
      </c>
      <c r="CI139" s="25">
        <v>31.475038490999999</v>
      </c>
      <c r="CJ139" s="25">
        <v>15.043547887833029</v>
      </c>
      <c r="CK139" s="25">
        <v>10.812094068752934</v>
      </c>
      <c r="CL139" s="25">
        <v>11.713008488468903</v>
      </c>
      <c r="CM139" s="25">
        <v>31.588201246000001</v>
      </c>
      <c r="CN139" s="25">
        <v>14.936833780128522</v>
      </c>
      <c r="CO139" s="25">
        <v>10.735396538385292</v>
      </c>
      <c r="CP139" s="25">
        <v>11.347676826856677</v>
      </c>
      <c r="CQ139" s="25">
        <v>31.708311084999998</v>
      </c>
      <c r="CR139" s="25">
        <v>14.821254141776201</v>
      </c>
      <c r="CS139" s="25">
        <v>10.652327176582121</v>
      </c>
      <c r="CT139" s="25">
        <v>10.922880517818314</v>
      </c>
      <c r="CU139" s="25">
        <v>31.832986751</v>
      </c>
      <c r="CV139" s="25">
        <v>14.703036031457366</v>
      </c>
      <c r="CW139" s="25">
        <v>10.5673614930261</v>
      </c>
      <c r="CX139" s="25">
        <v>10.471287132077908</v>
      </c>
      <c r="CY139" s="25">
        <v>32.159500090999998</v>
      </c>
      <c r="CZ139" s="25">
        <v>13.988675539907105</v>
      </c>
      <c r="DA139" s="25">
        <v>10.053936542261072</v>
      </c>
      <c r="DB139" s="25">
        <v>9.1919199921672288</v>
      </c>
      <c r="DC139" s="25">
        <v>32.440105267999996</v>
      </c>
      <c r="DD139" s="25">
        <v>13.786499728781882</v>
      </c>
      <c r="DE139" s="25">
        <v>9.9086288060401309</v>
      </c>
      <c r="DF139" s="25">
        <v>8.2618533256974089</v>
      </c>
      <c r="DG139" s="25">
        <v>32.671347814999997</v>
      </c>
      <c r="DH139" s="25">
        <v>13.816039359092018</v>
      </c>
      <c r="DI139" s="25">
        <v>9.9298595199681738</v>
      </c>
      <c r="DJ139" s="25">
        <v>7.6927900436252443</v>
      </c>
      <c r="DK139" s="25">
        <v>32.848606244000003</v>
      </c>
      <c r="DL139" s="25">
        <v>14.047009937048752</v>
      </c>
      <c r="DM139" s="25">
        <v>10.095862622068989</v>
      </c>
      <c r="DN139" s="25">
        <v>7.3827071030108691</v>
      </c>
      <c r="DO139" s="27">
        <v>31.052899634999999</v>
      </c>
      <c r="DP139" s="27">
        <v>15.222773902163413</v>
      </c>
      <c r="DQ139" s="27">
        <v>10.940907334144606</v>
      </c>
      <c r="DR139" s="27">
        <v>13.477901100163052</v>
      </c>
      <c r="DS139" s="27">
        <v>31.126706275</v>
      </c>
      <c r="DT139" s="27">
        <v>15.615929126186892</v>
      </c>
      <c r="DU139" s="27">
        <v>11.223475734727922</v>
      </c>
      <c r="DV139" s="27">
        <v>13.185742728723568</v>
      </c>
      <c r="DW139" s="27">
        <v>31.165647583999998</v>
      </c>
      <c r="DX139" s="27">
        <v>15.554092965399466</v>
      </c>
      <c r="DY139" s="27">
        <v>11.179032868439384</v>
      </c>
      <c r="DZ139" s="27">
        <v>12.953191518753004</v>
      </c>
      <c r="EA139" s="27">
        <v>31.229893468</v>
      </c>
      <c r="EB139" s="27">
        <v>15.396181990068134</v>
      </c>
      <c r="EC139" s="27">
        <v>11.065539141261386</v>
      </c>
      <c r="ED139" s="27">
        <v>12.636106575712748</v>
      </c>
      <c r="EE139" s="27">
        <v>31.316369402999999</v>
      </c>
      <c r="EF139" s="27">
        <v>15.238982802646078</v>
      </c>
      <c r="EG139" s="27">
        <v>10.952556990068617</v>
      </c>
      <c r="EH139" s="27">
        <v>12.412304387571211</v>
      </c>
      <c r="EI139" s="27">
        <v>31.423869265</v>
      </c>
      <c r="EJ139" s="27">
        <v>14.936770898936894</v>
      </c>
      <c r="EK139" s="27">
        <v>10.735351344434761</v>
      </c>
      <c r="EL139" s="27">
        <v>12.079082477892388</v>
      </c>
      <c r="EM139" s="27">
        <v>31.546150427000001</v>
      </c>
      <c r="EN139" s="27">
        <v>14.722175120896379</v>
      </c>
      <c r="EO139" s="27">
        <v>10.58111713344735</v>
      </c>
      <c r="EP139" s="27">
        <v>11.632549463999887</v>
      </c>
      <c r="EQ139" s="27">
        <v>31.679373420000001</v>
      </c>
      <c r="ER139" s="27">
        <v>14.403284205620283</v>
      </c>
      <c r="ES139" s="27">
        <v>10.351923953796925</v>
      </c>
      <c r="ET139" s="27">
        <v>11.271856611842612</v>
      </c>
      <c r="EU139" s="27">
        <v>31.820401961000002</v>
      </c>
      <c r="EV139" s="27">
        <v>14.384966426541315</v>
      </c>
      <c r="EW139" s="27">
        <v>10.338758605302729</v>
      </c>
      <c r="EX139" s="27">
        <v>10.869327372363955</v>
      </c>
      <c r="EY139" s="27">
        <v>31.969179584999999</v>
      </c>
      <c r="EZ139" s="27">
        <v>14.279466215822131</v>
      </c>
      <c r="FA139" s="27">
        <v>10.262933526599612</v>
      </c>
      <c r="FB139" s="27">
        <v>10.408282023275113</v>
      </c>
      <c r="FC139" s="27">
        <v>32.563580266999999</v>
      </c>
      <c r="FD139" s="27">
        <v>13.986547282630704</v>
      </c>
      <c r="FE139" s="27">
        <v>10.052406921851942</v>
      </c>
      <c r="FF139" s="27">
        <v>8.8406087071153507</v>
      </c>
      <c r="FG139" s="27">
        <v>32.958421713</v>
      </c>
      <c r="FH139" s="27">
        <v>13.966892004410603</v>
      </c>
      <c r="FI139" s="27">
        <v>10.038280286390163</v>
      </c>
      <c r="FJ139" s="27">
        <v>8.0173801694651985</v>
      </c>
      <c r="FK139" s="27">
        <v>33.252894882</v>
      </c>
      <c r="FL139" s="27">
        <v>13.952358288495791</v>
      </c>
      <c r="FM139" s="27">
        <v>10.027834618598819</v>
      </c>
      <c r="FN139" s="27">
        <v>7.7368836403611283</v>
      </c>
      <c r="FO139" s="27">
        <v>33.47555457</v>
      </c>
      <c r="FP139" s="27">
        <v>13.630117004083983</v>
      </c>
      <c r="FQ139" s="27">
        <v>9.7962334626830572</v>
      </c>
      <c r="FR139" s="27">
        <v>7.8191402311172524</v>
      </c>
      <c r="FS139" s="28">
        <v>31.049364676</v>
      </c>
      <c r="FT139" s="28">
        <v>15.093232628939338</v>
      </c>
      <c r="FU139" s="28">
        <v>10.847803470459796</v>
      </c>
      <c r="FV139" s="28">
        <v>13.480680429561138</v>
      </c>
      <c r="FW139" s="28">
        <v>31.124640845999998</v>
      </c>
      <c r="FX139" s="28">
        <v>15.352200599470471</v>
      </c>
      <c r="FY139" s="28">
        <v>11.033928849861901</v>
      </c>
      <c r="FZ139" s="28">
        <v>13.182465864396654</v>
      </c>
      <c r="GA139" s="28">
        <v>31.174461831999999</v>
      </c>
      <c r="GB139" s="28">
        <v>15.353112517116127</v>
      </c>
      <c r="GC139" s="28">
        <v>11.034584263029148</v>
      </c>
      <c r="GD139" s="28">
        <v>12.947098261587476</v>
      </c>
      <c r="GE139" s="28">
        <v>31.260472786000001</v>
      </c>
      <c r="GF139" s="28">
        <v>15.182038098059154</v>
      </c>
      <c r="GG139" s="28">
        <v>10.911629709662304</v>
      </c>
      <c r="GH139" s="28">
        <v>12.628337713188325</v>
      </c>
      <c r="GI139" s="28">
        <v>31.381751765000001</v>
      </c>
      <c r="GJ139" s="28">
        <v>14.565428673937832</v>
      </c>
      <c r="GK139" s="28">
        <v>10.468460375739994</v>
      </c>
      <c r="GL139" s="28">
        <v>12.416017898749534</v>
      </c>
      <c r="GM139" s="28">
        <v>31.541226473000002</v>
      </c>
      <c r="GN139" s="28">
        <v>15.021470700926681</v>
      </c>
      <c r="GO139" s="28">
        <v>10.796226759831884</v>
      </c>
      <c r="GP139" s="28">
        <v>12.095576470187025</v>
      </c>
      <c r="GQ139" s="28">
        <v>31.735585861000001</v>
      </c>
      <c r="GR139" s="28">
        <v>14.938016923683515</v>
      </c>
      <c r="GS139" s="28">
        <v>10.736246886953914</v>
      </c>
      <c r="GT139" s="28">
        <v>11.654280654564571</v>
      </c>
      <c r="GU139" s="28">
        <v>31.959422717999999</v>
      </c>
      <c r="GV139" s="28">
        <v>14.776361216076127</v>
      </c>
      <c r="GW139" s="28">
        <v>10.620061746956752</v>
      </c>
      <c r="GX139" s="28">
        <v>11.30145669578377</v>
      </c>
      <c r="GY139" s="28">
        <v>32.202720085999999</v>
      </c>
      <c r="GZ139" s="28">
        <v>14.717076584609229</v>
      </c>
      <c r="HA139" s="28">
        <v>10.577452715029523</v>
      </c>
      <c r="HB139" s="28">
        <v>10.950984391915462</v>
      </c>
      <c r="HC139" s="28">
        <v>32.423834305</v>
      </c>
      <c r="HD139" s="28">
        <v>14.573892201576102</v>
      </c>
      <c r="HE139" s="28">
        <v>10.474543279697276</v>
      </c>
      <c r="HF139" s="28">
        <v>10.574727146502585</v>
      </c>
      <c r="HG139" s="28">
        <v>33.300646845000003</v>
      </c>
      <c r="HH139" s="28">
        <v>13.351656303080309</v>
      </c>
      <c r="HI139" s="28">
        <v>9.5960982740858487</v>
      </c>
      <c r="HJ139" s="28">
        <v>8.1045559919973975</v>
      </c>
      <c r="HK139" s="28">
        <v>34.163945464000001</v>
      </c>
      <c r="HL139" s="28">
        <v>12.353362749922955</v>
      </c>
      <c r="HM139" s="28">
        <v>8.878605041409223</v>
      </c>
      <c r="HN139" s="28">
        <v>2.8526199828810022</v>
      </c>
      <c r="HO139" s="28">
        <v>34.705826129000002</v>
      </c>
      <c r="HP139" s="28">
        <v>11.350196760877894</v>
      </c>
      <c r="HQ139" s="28">
        <v>8.157609893123686</v>
      </c>
      <c r="HR139" s="28">
        <v>-1.3152896090248731</v>
      </c>
      <c r="HS139" s="28">
        <v>34.993388959000001</v>
      </c>
      <c r="HT139" s="28">
        <v>10.832886515134538</v>
      </c>
      <c r="HU139" s="28">
        <v>7.7858088338648814</v>
      </c>
      <c r="HV139" s="28">
        <v>-3.9746289769331256</v>
      </c>
      <c r="HW139" s="29">
        <v>31.041894305</v>
      </c>
      <c r="HX139" s="29">
        <v>15.099686094930394</v>
      </c>
      <c r="HY139" s="29">
        <v>10.852441703533874</v>
      </c>
      <c r="HZ139" s="29">
        <v>13.509774252122089</v>
      </c>
      <c r="IA139" s="29">
        <v>31.122069442000001</v>
      </c>
      <c r="IB139" s="29">
        <v>15.305588764803399</v>
      </c>
      <c r="IC139" s="29">
        <v>11.000428006517284</v>
      </c>
      <c r="ID139" s="29">
        <v>13.212025596390895</v>
      </c>
      <c r="IE139" s="29">
        <v>31.174937865</v>
      </c>
      <c r="IF139" s="29">
        <v>15.327948362246287</v>
      </c>
      <c r="IG139" s="29">
        <v>11.016498289451503</v>
      </c>
      <c r="IH139" s="29">
        <v>12.997373331107836</v>
      </c>
      <c r="II139" s="29">
        <v>31.255072545000001</v>
      </c>
      <c r="IJ139" s="29">
        <v>15.248917602901043</v>
      </c>
      <c r="IK139" s="29">
        <v>10.959697326624321</v>
      </c>
      <c r="IL139" s="29">
        <v>12.732187461214657</v>
      </c>
      <c r="IM139" s="29">
        <v>31.369500378000001</v>
      </c>
      <c r="IN139" s="29">
        <v>15.040728382947167</v>
      </c>
      <c r="IO139" s="29">
        <v>10.81006763507648</v>
      </c>
      <c r="IP139" s="29">
        <v>12.575939629985855</v>
      </c>
      <c r="IQ139" s="29">
        <v>31.518616942999998</v>
      </c>
      <c r="IR139" s="29">
        <v>14.915297631349564</v>
      </c>
      <c r="IS139" s="29">
        <v>10.719918084219231</v>
      </c>
      <c r="IT139" s="29">
        <v>12.327769733697474</v>
      </c>
      <c r="IU139" s="29">
        <v>31.708902172000002</v>
      </c>
      <c r="IV139" s="29">
        <v>14.922949419757007</v>
      </c>
      <c r="IW139" s="29">
        <v>10.72541757520848</v>
      </c>
      <c r="IX139" s="29">
        <v>11.954328582794323</v>
      </c>
      <c r="IY139" s="29">
        <v>31.917294250000001</v>
      </c>
      <c r="IZ139" s="29">
        <v>14.848718085763448</v>
      </c>
      <c r="JA139" s="29">
        <v>10.672066053880423</v>
      </c>
      <c r="JB139" s="29">
        <v>11.676065385502039</v>
      </c>
      <c r="JC139" s="29">
        <v>32.11323436</v>
      </c>
      <c r="JD139" s="29">
        <v>14.708549570325838</v>
      </c>
      <c r="JE139" s="29">
        <v>10.571324181970365</v>
      </c>
      <c r="JF139" s="29">
        <v>11.231816281917396</v>
      </c>
      <c r="JG139" s="29">
        <v>32.368429874</v>
      </c>
      <c r="JH139" s="29">
        <v>14.451640524922583</v>
      </c>
      <c r="JI139" s="29">
        <v>10.386678592597123</v>
      </c>
      <c r="JJ139" s="29">
        <v>9.9676356030712547</v>
      </c>
      <c r="JK139" s="29">
        <v>33.355635808999999</v>
      </c>
      <c r="JL139" s="29">
        <v>13.091336268880509</v>
      </c>
      <c r="JM139" s="29">
        <v>9.4090011399034506</v>
      </c>
      <c r="JN139" s="29">
        <v>4.0996966121188727</v>
      </c>
      <c r="JO139" s="29">
        <v>34.044910762000001</v>
      </c>
      <c r="JP139" s="29">
        <v>11.87440569236319</v>
      </c>
      <c r="JQ139" s="29">
        <v>8.5343691736577334</v>
      </c>
      <c r="JR139" s="29">
        <v>-0.63395571322497091</v>
      </c>
      <c r="JS139" s="29">
        <v>34.329255117000002</v>
      </c>
      <c r="JT139" s="29">
        <v>11.007407142632184</v>
      </c>
      <c r="JU139" s="29">
        <v>7.9112402450925794</v>
      </c>
      <c r="JV139" s="29">
        <v>-3.3775407067637104</v>
      </c>
      <c r="JW139" s="29">
        <v>34.283086072000003</v>
      </c>
      <c r="JX139" s="29">
        <v>11.032662371181841</v>
      </c>
      <c r="JY139" s="29">
        <v>7.9293916751171141</v>
      </c>
      <c r="JZ139" s="29">
        <v>-2.5391265945086978</v>
      </c>
    </row>
    <row r="140" spans="1:286" ht="15" thickBot="1" x14ac:dyDescent="0.4">
      <c r="A140" s="2"/>
      <c r="B140" s="74" t="s">
        <v>582</v>
      </c>
      <c r="C140" s="74" t="s">
        <v>582</v>
      </c>
      <c r="D140" s="74" t="s">
        <v>870</v>
      </c>
      <c r="E140" s="87">
        <v>360621</v>
      </c>
      <c r="F140" s="84">
        <v>397766</v>
      </c>
      <c r="G140" s="22">
        <v>29.155853069335116</v>
      </c>
      <c r="H140" s="22">
        <v>4.8002888994047019</v>
      </c>
      <c r="I140" s="22">
        <v>3.4500621478747666</v>
      </c>
      <c r="J140" s="22">
        <v>8.6311024806921246</v>
      </c>
      <c r="K140" s="22">
        <v>13.405183477060055</v>
      </c>
      <c r="L140" s="22">
        <v>2.2070612472352584</v>
      </c>
      <c r="M140" s="22">
        <v>1.5862583745890657</v>
      </c>
      <c r="N140" s="22">
        <v>6.9764540207343693</v>
      </c>
      <c r="O140" s="22">
        <v>2.6844262295081971</v>
      </c>
      <c r="P140" s="22">
        <v>0.44197031039136303</v>
      </c>
      <c r="Q140" s="22">
        <v>0.31765276430649858</v>
      </c>
      <c r="R140" s="22">
        <v>2.6844262295081971</v>
      </c>
      <c r="S140" s="22">
        <v>2.6844262295081971</v>
      </c>
      <c r="T140" s="22">
        <v>0.44197031039136303</v>
      </c>
      <c r="U140" s="22">
        <v>0.31765276430649858</v>
      </c>
      <c r="V140" s="22">
        <v>2.6844262295081971</v>
      </c>
      <c r="W140" s="22">
        <v>2.6844262295081971</v>
      </c>
      <c r="X140" s="22">
        <v>0.44197031039136303</v>
      </c>
      <c r="Y140" s="22">
        <v>0.31765276430649858</v>
      </c>
      <c r="Z140" s="22">
        <v>2.6844262295081971</v>
      </c>
      <c r="AA140" s="22">
        <v>2.6844262295081971</v>
      </c>
      <c r="AB140" s="22">
        <v>0.44197031039136303</v>
      </c>
      <c r="AC140" s="22">
        <v>0.31765276430649858</v>
      </c>
      <c r="AD140" s="22">
        <v>2.6844262295081971</v>
      </c>
      <c r="AE140" s="22">
        <v>2.6844262295081971</v>
      </c>
      <c r="AF140" s="22">
        <v>0.44197031039136303</v>
      </c>
      <c r="AG140" s="22">
        <v>0.31765276430649858</v>
      </c>
      <c r="AH140" s="22">
        <v>1.5540487529748575</v>
      </c>
      <c r="AI140" s="22">
        <v>2.6844262295081971</v>
      </c>
      <c r="AJ140" s="22">
        <v>0.44197031039136303</v>
      </c>
      <c r="AK140" s="22">
        <v>0.31765276430649858</v>
      </c>
      <c r="AL140" s="22">
        <v>0.5441133397564073</v>
      </c>
      <c r="AM140" s="22">
        <v>2.6844262295081971</v>
      </c>
      <c r="AN140" s="22">
        <v>0.44197031039136303</v>
      </c>
      <c r="AO140" s="22">
        <v>0.31765276430649858</v>
      </c>
      <c r="AP140" s="22">
        <v>-0.98384998178627825</v>
      </c>
      <c r="AQ140" s="22">
        <v>2.6844262295081971</v>
      </c>
      <c r="AR140" s="22">
        <v>0.44197031039136303</v>
      </c>
      <c r="AS140" s="22">
        <v>0.31765276430649858</v>
      </c>
      <c r="AT140" s="22">
        <v>-2.4178118017871668</v>
      </c>
      <c r="AU140" s="22">
        <v>2.6844262295081971</v>
      </c>
      <c r="AV140" s="22">
        <v>0.44197031039136303</v>
      </c>
      <c r="AW140" s="22">
        <v>0.31765276430649858</v>
      </c>
      <c r="AX140" s="22">
        <v>-6.1438442676980287</v>
      </c>
      <c r="AY140" s="22">
        <v>2.6844262295081971</v>
      </c>
      <c r="AZ140" s="22">
        <v>0.44197031039136303</v>
      </c>
      <c r="BA140" s="22">
        <v>0.31765276430649858</v>
      </c>
      <c r="BB140" s="22">
        <v>-8.5305934143501858</v>
      </c>
      <c r="BC140" s="22">
        <v>4.9944509738230662</v>
      </c>
      <c r="BD140" s="22">
        <v>0.82229827099381114</v>
      </c>
      <c r="BE140" s="22">
        <v>0.59100195810515432</v>
      </c>
      <c r="BF140" s="22">
        <v>-9.2910752991339933</v>
      </c>
      <c r="BG140" s="22">
        <v>13.242000113182387</v>
      </c>
      <c r="BH140" s="22">
        <v>2.1801943506184225</v>
      </c>
      <c r="BI140" s="22">
        <v>1.5669486069915144</v>
      </c>
      <c r="BJ140" s="22">
        <v>-9.4310775773250199</v>
      </c>
      <c r="BK140" s="25">
        <v>29.824718799759744</v>
      </c>
      <c r="BL140" s="25">
        <v>4.9104125419307536</v>
      </c>
      <c r="BM140" s="25">
        <v>3.5292101780511045</v>
      </c>
      <c r="BN140" s="25">
        <v>9.4657599789982676</v>
      </c>
      <c r="BO140" s="25">
        <v>14.952057988822927</v>
      </c>
      <c r="BP140" s="25">
        <v>2.4617423409398071</v>
      </c>
      <c r="BQ140" s="25">
        <v>1.7693026912089207</v>
      </c>
      <c r="BR140" s="25">
        <v>8.5768732055243397</v>
      </c>
      <c r="BS140" s="25">
        <v>0.23818067273355781</v>
      </c>
      <c r="BT140" s="25">
        <v>3.9214631678129622E-2</v>
      </c>
      <c r="BU140" s="25">
        <v>2.8184327908335648E-2</v>
      </c>
      <c r="BV140" s="25">
        <v>0.23818067273355781</v>
      </c>
      <c r="BW140" s="25">
        <v>2.6844262295081971</v>
      </c>
      <c r="BX140" s="25">
        <v>0.44197031039136303</v>
      </c>
      <c r="BY140" s="25">
        <v>0.31765276430649858</v>
      </c>
      <c r="BZ140" s="25">
        <v>2.6844262295081971</v>
      </c>
      <c r="CA140" s="25">
        <v>2.6844262295081971</v>
      </c>
      <c r="CB140" s="25">
        <v>0.44197031039136303</v>
      </c>
      <c r="CC140" s="25">
        <v>0.31765276430649858</v>
      </c>
      <c r="CD140" s="25">
        <v>2.6844262295081971</v>
      </c>
      <c r="CE140" s="25">
        <v>2.6844262295081971</v>
      </c>
      <c r="CF140" s="25">
        <v>0.44197031039136303</v>
      </c>
      <c r="CG140" s="25">
        <v>0.31765276430649858</v>
      </c>
      <c r="CH140" s="25">
        <v>2.6844262295081971</v>
      </c>
      <c r="CI140" s="25">
        <v>2.6844262295081971</v>
      </c>
      <c r="CJ140" s="25">
        <v>0.44197031039136303</v>
      </c>
      <c r="CK140" s="25">
        <v>0.31765276430649858</v>
      </c>
      <c r="CL140" s="25">
        <v>2.6844262295081971</v>
      </c>
      <c r="CM140" s="25">
        <v>2.6844262295081971</v>
      </c>
      <c r="CN140" s="25">
        <v>0.44197031039136303</v>
      </c>
      <c r="CO140" s="25">
        <v>0.31765276430649858</v>
      </c>
      <c r="CP140" s="25">
        <v>2.6844262295081971</v>
      </c>
      <c r="CQ140" s="25">
        <v>2.6844262295081971</v>
      </c>
      <c r="CR140" s="25">
        <v>0.44197031039136303</v>
      </c>
      <c r="CS140" s="25">
        <v>0.31765276430649858</v>
      </c>
      <c r="CT140" s="25">
        <v>2.6844262295081971</v>
      </c>
      <c r="CU140" s="25">
        <v>2.6844262295081971</v>
      </c>
      <c r="CV140" s="25">
        <v>0.44197031039136303</v>
      </c>
      <c r="CW140" s="25">
        <v>0.31765276430649858</v>
      </c>
      <c r="CX140" s="25">
        <v>2.1995024242442511</v>
      </c>
      <c r="CY140" s="25">
        <v>2.6844262295081971</v>
      </c>
      <c r="CZ140" s="25">
        <v>0.44197031039136303</v>
      </c>
      <c r="DA140" s="25">
        <v>0.31765276430649858</v>
      </c>
      <c r="DB140" s="25">
        <v>-0.49319736691340665</v>
      </c>
      <c r="DC140" s="25">
        <v>2.6844262295081971</v>
      </c>
      <c r="DD140" s="25">
        <v>0.44197031039136303</v>
      </c>
      <c r="DE140" s="25">
        <v>0.31765276430649858</v>
      </c>
      <c r="DF140" s="25">
        <v>-2.5594783324006087</v>
      </c>
      <c r="DG140" s="25">
        <v>2.6844262295081971</v>
      </c>
      <c r="DH140" s="25">
        <v>0.44197031039136303</v>
      </c>
      <c r="DI140" s="25">
        <v>0.31765276430649858</v>
      </c>
      <c r="DJ140" s="25">
        <v>-3.8494958141314228</v>
      </c>
      <c r="DK140" s="25">
        <v>2.6844262295081971</v>
      </c>
      <c r="DL140" s="25">
        <v>0.44197031039136303</v>
      </c>
      <c r="DM140" s="25">
        <v>0.31765276430649858</v>
      </c>
      <c r="DN140" s="25">
        <v>-4.4893567694802954</v>
      </c>
      <c r="DO140" s="27">
        <v>29.800809886449084</v>
      </c>
      <c r="DP140" s="27">
        <v>4.9064761216555848</v>
      </c>
      <c r="DQ140" s="27">
        <v>3.5263809952927141</v>
      </c>
      <c r="DR140" s="27">
        <v>8.6404453312089089</v>
      </c>
      <c r="DS140" s="27">
        <v>14.848665724222675</v>
      </c>
      <c r="DT140" s="27">
        <v>2.4447195929219521</v>
      </c>
      <c r="DU140" s="27">
        <v>1.7570681070370189</v>
      </c>
      <c r="DV140" s="27">
        <v>7.0082331384256413</v>
      </c>
      <c r="DW140" s="27">
        <v>2.6844262295081971</v>
      </c>
      <c r="DX140" s="27">
        <v>0.44197031039136303</v>
      </c>
      <c r="DY140" s="27">
        <v>0.31765276430649858</v>
      </c>
      <c r="DZ140" s="27">
        <v>2.6844262295081971</v>
      </c>
      <c r="EA140" s="27">
        <v>2.6844262295081971</v>
      </c>
      <c r="EB140" s="27">
        <v>0.44197031039136303</v>
      </c>
      <c r="EC140" s="27">
        <v>0.31765276430649858</v>
      </c>
      <c r="ED140" s="27">
        <v>2.6844262295081971</v>
      </c>
      <c r="EE140" s="27">
        <v>2.6844262295081971</v>
      </c>
      <c r="EF140" s="27">
        <v>0.44197031039136303</v>
      </c>
      <c r="EG140" s="27">
        <v>0.31765276430649858</v>
      </c>
      <c r="EH140" s="27">
        <v>2.6844262295081971</v>
      </c>
      <c r="EI140" s="27">
        <v>2.6844262295081971</v>
      </c>
      <c r="EJ140" s="27">
        <v>0.44197031039136303</v>
      </c>
      <c r="EK140" s="27">
        <v>0.31765276430649858</v>
      </c>
      <c r="EL140" s="27">
        <v>2.6844262295081971</v>
      </c>
      <c r="EM140" s="27">
        <v>2.6844262295081971</v>
      </c>
      <c r="EN140" s="27">
        <v>0.44197031039136303</v>
      </c>
      <c r="EO140" s="27">
        <v>0.31765276430649858</v>
      </c>
      <c r="EP140" s="27">
        <v>1.7232455926288424</v>
      </c>
      <c r="EQ140" s="27">
        <v>2.6844262295081971</v>
      </c>
      <c r="ER140" s="27">
        <v>0.44197031039136303</v>
      </c>
      <c r="ES140" s="27">
        <v>0.31765276430649858</v>
      </c>
      <c r="ET140" s="27">
        <v>0.67159119116648469</v>
      </c>
      <c r="EU140" s="27">
        <v>2.6844262295081971</v>
      </c>
      <c r="EV140" s="27">
        <v>0.44197031039136303</v>
      </c>
      <c r="EW140" s="27">
        <v>0.31765276430649858</v>
      </c>
      <c r="EX140" s="27">
        <v>-0.81700153937701714</v>
      </c>
      <c r="EY140" s="27">
        <v>2.6844262295081971</v>
      </c>
      <c r="EZ140" s="27">
        <v>0.44197031039136303</v>
      </c>
      <c r="FA140" s="27">
        <v>0.31765276430649858</v>
      </c>
      <c r="FB140" s="27">
        <v>-2.1557555456425348</v>
      </c>
      <c r="FC140" s="27">
        <v>2.6844262295081971</v>
      </c>
      <c r="FD140" s="27">
        <v>0.44197031039136303</v>
      </c>
      <c r="FE140" s="27">
        <v>0.31765276430649858</v>
      </c>
      <c r="FF140" s="27">
        <v>-5.4680942702393054</v>
      </c>
      <c r="FG140" s="27">
        <v>2.6844262295081971</v>
      </c>
      <c r="FH140" s="27">
        <v>0.44197031039136303</v>
      </c>
      <c r="FI140" s="27">
        <v>0.31765276430649858</v>
      </c>
      <c r="FJ140" s="27">
        <v>-7.2819625540078476</v>
      </c>
      <c r="FK140" s="27">
        <v>12.340821645564951</v>
      </c>
      <c r="FL140" s="27">
        <v>2.031822187259007</v>
      </c>
      <c r="FM140" s="27">
        <v>1.4603106117933309</v>
      </c>
      <c r="FN140" s="27">
        <v>-7.8056755017085067</v>
      </c>
      <c r="FO140" s="27">
        <v>20.291016282963572</v>
      </c>
      <c r="FP140" s="27">
        <v>3.3407611154137054</v>
      </c>
      <c r="FQ140" s="27">
        <v>2.4010707919704712</v>
      </c>
      <c r="FR140" s="27">
        <v>-7.6035745270961854</v>
      </c>
      <c r="FS140" s="28">
        <v>29.17113895558704</v>
      </c>
      <c r="FT140" s="28">
        <v>4.802805604023777</v>
      </c>
      <c r="FU140" s="28">
        <v>3.4518709530374578</v>
      </c>
      <c r="FV140" s="28">
        <v>8.6665024806751916</v>
      </c>
      <c r="FW140" s="28">
        <v>13.396124430148557</v>
      </c>
      <c r="FX140" s="28">
        <v>2.2055697442349849</v>
      </c>
      <c r="FY140" s="28">
        <v>1.5851864020156392</v>
      </c>
      <c r="FZ140" s="28">
        <v>7.0596557452501543</v>
      </c>
      <c r="GA140" s="28">
        <v>2.6844262295081971</v>
      </c>
      <c r="GB140" s="28">
        <v>0.44197031039136303</v>
      </c>
      <c r="GC140" s="28">
        <v>0.31765276430649858</v>
      </c>
      <c r="GD140" s="28">
        <v>2.6844262295081971</v>
      </c>
      <c r="GE140" s="28">
        <v>2.6844262295081971</v>
      </c>
      <c r="GF140" s="28">
        <v>0.44197031039136303</v>
      </c>
      <c r="GG140" s="28">
        <v>0.31765276430649858</v>
      </c>
      <c r="GH140" s="28">
        <v>2.6844262295081971</v>
      </c>
      <c r="GI140" s="28">
        <v>2.6844262295081971</v>
      </c>
      <c r="GJ140" s="28">
        <v>0.44197031039136303</v>
      </c>
      <c r="GK140" s="28">
        <v>0.31765276430649858</v>
      </c>
      <c r="GL140" s="28">
        <v>2.6844262295081971</v>
      </c>
      <c r="GM140" s="28">
        <v>2.6844262295081971</v>
      </c>
      <c r="GN140" s="28">
        <v>0.44197031039136303</v>
      </c>
      <c r="GO140" s="28">
        <v>0.31765276430649858</v>
      </c>
      <c r="GP140" s="28">
        <v>2.6844262295081971</v>
      </c>
      <c r="GQ140" s="28">
        <v>2.6844262295081971</v>
      </c>
      <c r="GR140" s="28">
        <v>0.44197031039136303</v>
      </c>
      <c r="GS140" s="28">
        <v>0.31765276430649858</v>
      </c>
      <c r="GT140" s="28">
        <v>2.1961628874412682</v>
      </c>
      <c r="GU140" s="28">
        <v>2.6844262295081971</v>
      </c>
      <c r="GV140" s="28">
        <v>0.44197031039136303</v>
      </c>
      <c r="GW140" s="28">
        <v>0.31765276430649858</v>
      </c>
      <c r="GX140" s="28">
        <v>1.3734086238526473</v>
      </c>
      <c r="GY140" s="28">
        <v>2.6844262295081971</v>
      </c>
      <c r="GZ140" s="28">
        <v>0.44197031039136303</v>
      </c>
      <c r="HA140" s="28">
        <v>0.31765276430649858</v>
      </c>
      <c r="HB140" s="28">
        <v>0.18615721589287659</v>
      </c>
      <c r="HC140" s="28">
        <v>2.6844262295081971</v>
      </c>
      <c r="HD140" s="28">
        <v>0.44197031039136303</v>
      </c>
      <c r="HE140" s="28">
        <v>0.31765276430649858</v>
      </c>
      <c r="HF140" s="28">
        <v>-0.85854077294836628</v>
      </c>
      <c r="HG140" s="28">
        <v>2.6844262295081971</v>
      </c>
      <c r="HH140" s="28">
        <v>0.44197031039136303</v>
      </c>
      <c r="HI140" s="28">
        <v>0.31765276430649858</v>
      </c>
      <c r="HJ140" s="28">
        <v>-5.7274842561817039</v>
      </c>
      <c r="HK140" s="28">
        <v>2.6844262295081971</v>
      </c>
      <c r="HL140" s="28">
        <v>0.44197031039136303</v>
      </c>
      <c r="HM140" s="28">
        <v>0.31765276430649858</v>
      </c>
      <c r="HN140" s="28">
        <v>-14.352216406610928</v>
      </c>
      <c r="HO140" s="28">
        <v>2.6844262295081971</v>
      </c>
      <c r="HP140" s="28">
        <v>0.44197031039136303</v>
      </c>
      <c r="HQ140" s="28">
        <v>0.31765276430649858</v>
      </c>
      <c r="HR140" s="28">
        <v>-20.671958776505157</v>
      </c>
      <c r="HS140" s="28">
        <v>2.6844262295081971</v>
      </c>
      <c r="HT140" s="28">
        <v>0.44197031039136303</v>
      </c>
      <c r="HU140" s="28">
        <v>0.31765276430649858</v>
      </c>
      <c r="HV140" s="28">
        <v>-24.562297214750117</v>
      </c>
      <c r="HW140" s="29">
        <v>29.177523225538966</v>
      </c>
      <c r="HX140" s="29">
        <v>4.8038567253923805</v>
      </c>
      <c r="HY140" s="29">
        <v>3.4526264146612551</v>
      </c>
      <c r="HZ140" s="29">
        <v>8.6707432156401545</v>
      </c>
      <c r="IA140" s="29">
        <v>25.55496849570201</v>
      </c>
      <c r="IB140" s="29">
        <v>4.2074307104934476</v>
      </c>
      <c r="IC140" s="29">
        <v>3.0239632943507715</v>
      </c>
      <c r="ID140" s="29">
        <v>7.0086204653595026</v>
      </c>
      <c r="IE140" s="29">
        <v>23.349777976452248</v>
      </c>
      <c r="IF140" s="29">
        <v>3.8443629057046889</v>
      </c>
      <c r="IG140" s="29">
        <v>2.7630193143813528</v>
      </c>
      <c r="IH140" s="29">
        <v>6.411549629702705</v>
      </c>
      <c r="II140" s="29">
        <v>20.621231346904292</v>
      </c>
      <c r="IJ140" s="29">
        <v>3.3951285078573865</v>
      </c>
      <c r="IK140" s="29">
        <v>2.4401457073931363</v>
      </c>
      <c r="IL140" s="29">
        <v>5.5714722737760347</v>
      </c>
      <c r="IM140" s="29">
        <v>18.376428551247539</v>
      </c>
      <c r="IN140" s="29">
        <v>3.0255388437951409</v>
      </c>
      <c r="IO140" s="29">
        <v>2.1745143387509209</v>
      </c>
      <c r="IP140" s="29">
        <v>5.1787414749529148</v>
      </c>
      <c r="IQ140" s="29">
        <v>16.397220846185771</v>
      </c>
      <c r="IR140" s="29">
        <v>2.6996773862815981</v>
      </c>
      <c r="IS140" s="29">
        <v>1.940311293147104</v>
      </c>
      <c r="IT140" s="29">
        <v>3.7727629731271151</v>
      </c>
      <c r="IU140" s="29">
        <v>14.535524204501739</v>
      </c>
      <c r="IV140" s="29">
        <v>2.3931632293511633</v>
      </c>
      <c r="IW140" s="29">
        <v>1.7200135334133968</v>
      </c>
      <c r="IX140" s="29">
        <v>2.4367353464145225</v>
      </c>
      <c r="IY140" s="29">
        <v>13.502210253866577</v>
      </c>
      <c r="IZ140" s="29">
        <v>2.2230359662236472</v>
      </c>
      <c r="JA140" s="29">
        <v>1.5977397196621945</v>
      </c>
      <c r="JB140" s="29">
        <v>1.7016044240328654</v>
      </c>
      <c r="JC140" s="29">
        <v>11.788477115232336</v>
      </c>
      <c r="JD140" s="29">
        <v>1.94088287187361</v>
      </c>
      <c r="JE140" s="29">
        <v>1.3949507352651263</v>
      </c>
      <c r="JF140" s="29">
        <v>0.28397815245082825</v>
      </c>
      <c r="JG140" s="29">
        <v>9.1864808616296703</v>
      </c>
      <c r="JH140" s="29">
        <v>1.5124840285004315</v>
      </c>
      <c r="JI140" s="29">
        <v>1.0870520515216486</v>
      </c>
      <c r="JJ140" s="29">
        <v>-2.1118866110433601</v>
      </c>
      <c r="JK140" s="29">
        <v>14.030106107809797</v>
      </c>
      <c r="JL140" s="29">
        <v>2.309949993458563</v>
      </c>
      <c r="JM140" s="29">
        <v>1.6602065423402477</v>
      </c>
      <c r="JN140" s="29">
        <v>-11.728791241647734</v>
      </c>
      <c r="JO140" s="29">
        <v>1.5986609314791447</v>
      </c>
      <c r="JP140" s="29">
        <v>0.26320733284811826</v>
      </c>
      <c r="JQ140" s="29">
        <v>0.18917229257076204</v>
      </c>
      <c r="JR140" s="29">
        <v>-19.496433503663113</v>
      </c>
      <c r="JS140" s="29">
        <v>2.6844262295081971</v>
      </c>
      <c r="JT140" s="29">
        <v>0.44197031039136303</v>
      </c>
      <c r="JU140" s="29">
        <v>0.31765276430649858</v>
      </c>
      <c r="JV140" s="29">
        <v>-23.736546548801044</v>
      </c>
      <c r="JW140" s="29">
        <v>2.6844262295081971</v>
      </c>
      <c r="JX140" s="29">
        <v>0.44197031039136303</v>
      </c>
      <c r="JY140" s="29">
        <v>0.31765276430649858</v>
      </c>
      <c r="JZ140" s="29">
        <v>-22.140770619846464</v>
      </c>
    </row>
    <row r="141" spans="1:286" ht="15" thickBot="1" x14ac:dyDescent="0.4">
      <c r="A141" s="2"/>
      <c r="B141" s="74" t="s">
        <v>618</v>
      </c>
      <c r="C141" s="74" t="s">
        <v>606</v>
      </c>
      <c r="D141" s="74" t="s">
        <v>863</v>
      </c>
      <c r="E141" s="87">
        <v>401104</v>
      </c>
      <c r="F141" s="84">
        <v>383846</v>
      </c>
      <c r="G141" s="22">
        <v>30.648921312736842</v>
      </c>
      <c r="H141" s="22">
        <v>10.9610485725629</v>
      </c>
      <c r="I141" s="22">
        <v>7.8779214280010761</v>
      </c>
      <c r="J141" s="22">
        <v>9.8911882215499602</v>
      </c>
      <c r="K141" s="22">
        <v>30.761495645736844</v>
      </c>
      <c r="L141" s="22">
        <v>10.816667585248604</v>
      </c>
      <c r="M141" s="22">
        <v>7.7741519696112666</v>
      </c>
      <c r="N141" s="22">
        <v>9.3236954204288267</v>
      </c>
      <c r="O141" s="22">
        <v>30.841944784736842</v>
      </c>
      <c r="P141" s="22">
        <v>10.529519999961652</v>
      </c>
      <c r="Q141" s="22">
        <v>7.5677733462382006</v>
      </c>
      <c r="R141" s="22">
        <v>8.7289448483091334</v>
      </c>
      <c r="S141" s="22">
        <v>30.956519739736841</v>
      </c>
      <c r="T141" s="22">
        <v>10.39201085322593</v>
      </c>
      <c r="U141" s="22">
        <v>7.4689428149761543</v>
      </c>
      <c r="V141" s="22">
        <v>8.0398529757745401</v>
      </c>
      <c r="W141" s="22">
        <v>31.098073845736842</v>
      </c>
      <c r="X141" s="22">
        <v>10.319067416270915</v>
      </c>
      <c r="Y141" s="22">
        <v>7.4165169306079042</v>
      </c>
      <c r="Z141" s="22">
        <v>7.4071169692526837</v>
      </c>
      <c r="AA141" s="22">
        <v>31.267582850736844</v>
      </c>
      <c r="AB141" s="22">
        <v>10.111186018863672</v>
      </c>
      <c r="AC141" s="22">
        <v>7.2671084771852383</v>
      </c>
      <c r="AD141" s="22">
        <v>6.6375849996883645</v>
      </c>
      <c r="AE141" s="22">
        <v>31.461284055736844</v>
      </c>
      <c r="AF141" s="22">
        <v>9.9029955530284894</v>
      </c>
      <c r="AG141" s="22">
        <v>7.1174778901979732</v>
      </c>
      <c r="AH141" s="22">
        <v>5.7184496850954361</v>
      </c>
      <c r="AI141" s="22">
        <v>31.670918948736841</v>
      </c>
      <c r="AJ141" s="22">
        <v>9.6735286850956772</v>
      </c>
      <c r="AK141" s="22">
        <v>6.9525555340988339</v>
      </c>
      <c r="AL141" s="22">
        <v>4.8465944103613232</v>
      </c>
      <c r="AM141" s="22">
        <v>31.892165986736842</v>
      </c>
      <c r="AN141" s="22">
        <v>9.5253501016721422</v>
      </c>
      <c r="AO141" s="22">
        <v>6.846056668612083</v>
      </c>
      <c r="AP141" s="22">
        <v>3.9662107361762722</v>
      </c>
      <c r="AQ141" s="22">
        <v>32.15164935873684</v>
      </c>
      <c r="AR141" s="22">
        <v>9.3164362841971009</v>
      </c>
      <c r="AS141" s="22">
        <v>6.6959061945587317</v>
      </c>
      <c r="AT141" s="22">
        <v>2.8477996532923946</v>
      </c>
      <c r="AU141" s="22">
        <v>33.261135917736844</v>
      </c>
      <c r="AV141" s="22">
        <v>8.3877514174880812</v>
      </c>
      <c r="AW141" s="22">
        <v>6.0284420954012301</v>
      </c>
      <c r="AX141" s="22">
        <v>-0.9977507342594798</v>
      </c>
      <c r="AY141" s="22">
        <v>34.164709708736844</v>
      </c>
      <c r="AZ141" s="22">
        <v>7.7903780416409196</v>
      </c>
      <c r="BA141" s="22">
        <v>5.5990980881240757</v>
      </c>
      <c r="BB141" s="22">
        <v>-2.8329905870097321</v>
      </c>
      <c r="BC141" s="22">
        <v>34.744259270736841</v>
      </c>
      <c r="BD141" s="22">
        <v>7.5470721416529454</v>
      </c>
      <c r="BE141" s="22">
        <v>5.4242293472015843</v>
      </c>
      <c r="BF141" s="22">
        <v>-3.1189321359956637</v>
      </c>
      <c r="BG141" s="22">
        <v>35.161371253736846</v>
      </c>
      <c r="BH141" s="22">
        <v>7.5482295042767138</v>
      </c>
      <c r="BI141" s="22">
        <v>5.4250611665073185</v>
      </c>
      <c r="BJ141" s="22">
        <v>-2.5512273067012714</v>
      </c>
      <c r="BK141" s="25">
        <v>30.610359132736843</v>
      </c>
      <c r="BL141" s="25">
        <v>10.975272140907618</v>
      </c>
      <c r="BM141" s="25">
        <v>7.8881441866271063</v>
      </c>
      <c r="BN141" s="25">
        <v>10.024651507669638</v>
      </c>
      <c r="BO141" s="25">
        <v>30.693888983736841</v>
      </c>
      <c r="BP141" s="25">
        <v>10.795372450504322</v>
      </c>
      <c r="BQ141" s="25">
        <v>7.7588467369774037</v>
      </c>
      <c r="BR141" s="25">
        <v>9.5831145002849603</v>
      </c>
      <c r="BS141" s="25">
        <v>30.814451754736844</v>
      </c>
      <c r="BT141" s="25">
        <v>10.718316731504453</v>
      </c>
      <c r="BU141" s="25">
        <v>7.7034652745342393</v>
      </c>
      <c r="BV141" s="25">
        <v>8.9771129892065851</v>
      </c>
      <c r="BW141" s="25">
        <v>30.937479620736841</v>
      </c>
      <c r="BX141" s="25">
        <v>10.568745525091851</v>
      </c>
      <c r="BY141" s="25">
        <v>7.5959655034850257</v>
      </c>
      <c r="BZ141" s="25">
        <v>8.4468793849229158</v>
      </c>
      <c r="CA141" s="25">
        <v>31.078046545736843</v>
      </c>
      <c r="CB141" s="25">
        <v>10.40007641477659</v>
      </c>
      <c r="CC141" s="25">
        <v>7.474739692870469</v>
      </c>
      <c r="CD141" s="25">
        <v>7.9952932005324016</v>
      </c>
      <c r="CE141" s="25">
        <v>31.237296876736842</v>
      </c>
      <c r="CF141" s="25">
        <v>10.181014350248956</v>
      </c>
      <c r="CG141" s="25">
        <v>7.3172954738452738</v>
      </c>
      <c r="CH141" s="25">
        <v>7.4067801906838042</v>
      </c>
      <c r="CI141" s="25">
        <v>31.416941427736845</v>
      </c>
      <c r="CJ141" s="25">
        <v>10.069316762868615</v>
      </c>
      <c r="CK141" s="25">
        <v>7.237016218511779</v>
      </c>
      <c r="CL141" s="25">
        <v>6.6807544364580878</v>
      </c>
      <c r="CM141" s="25">
        <v>31.610217607736843</v>
      </c>
      <c r="CN141" s="25">
        <v>9.9530230540119682</v>
      </c>
      <c r="CO141" s="25">
        <v>7.1534336401773704</v>
      </c>
      <c r="CP141" s="25">
        <v>5.998994707712388</v>
      </c>
      <c r="CQ141" s="25">
        <v>31.817734700736843</v>
      </c>
      <c r="CR141" s="25">
        <v>9.8287896932488152</v>
      </c>
      <c r="CS141" s="25">
        <v>7.0641446776890122</v>
      </c>
      <c r="CT141" s="25">
        <v>5.2529253681710912</v>
      </c>
      <c r="CU141" s="25">
        <v>32.036551085736846</v>
      </c>
      <c r="CV141" s="25">
        <v>9.7000621278661203</v>
      </c>
      <c r="CW141" s="25">
        <v>6.9716256418514018</v>
      </c>
      <c r="CX141" s="25">
        <v>4.4799336982433715</v>
      </c>
      <c r="CY141" s="25">
        <v>32.552016901736842</v>
      </c>
      <c r="CZ141" s="25">
        <v>9.3336447266505012</v>
      </c>
      <c r="DA141" s="25">
        <v>6.7082742409777136</v>
      </c>
      <c r="DB141" s="25">
        <v>2.1639178720612335</v>
      </c>
      <c r="DC141" s="25">
        <v>33.014019091736841</v>
      </c>
      <c r="DD141" s="25">
        <v>8.9671418467808195</v>
      </c>
      <c r="DE141" s="25">
        <v>6.4448614049123067</v>
      </c>
      <c r="DF141" s="25">
        <v>0.51027124934912038</v>
      </c>
      <c r="DG141" s="25">
        <v>33.375342921736845</v>
      </c>
      <c r="DH141" s="25">
        <v>9.020273405563854</v>
      </c>
      <c r="DI141" s="25">
        <v>6.4830481023499669</v>
      </c>
      <c r="DJ141" s="25">
        <v>-0.4724234254528632</v>
      </c>
      <c r="DK141" s="25">
        <v>33.64647381773684</v>
      </c>
      <c r="DL141" s="25">
        <v>8.9800458359042299</v>
      </c>
      <c r="DM141" s="25">
        <v>6.4541357559699657</v>
      </c>
      <c r="DN141" s="25">
        <v>-0.99916339217136851</v>
      </c>
      <c r="DO141" s="27">
        <v>30.649275263736843</v>
      </c>
      <c r="DP141" s="27">
        <v>10.984754330304701</v>
      </c>
      <c r="DQ141" s="27">
        <v>7.8949592228475121</v>
      </c>
      <c r="DR141" s="27">
        <v>9.8928609165380479</v>
      </c>
      <c r="DS141" s="27">
        <v>30.762083482736841</v>
      </c>
      <c r="DT141" s="27">
        <v>10.749611304780416</v>
      </c>
      <c r="DU141" s="27">
        <v>7.7259573005259838</v>
      </c>
      <c r="DV141" s="27">
        <v>9.3487224819184469</v>
      </c>
      <c r="DW141" s="27">
        <v>30.842801905736842</v>
      </c>
      <c r="DX141" s="27">
        <v>10.69764159808464</v>
      </c>
      <c r="DY141" s="27">
        <v>7.6886056490598635</v>
      </c>
      <c r="DZ141" s="27">
        <v>8.7805265898793046</v>
      </c>
      <c r="EA141" s="27">
        <v>30.957678200736844</v>
      </c>
      <c r="EB141" s="27">
        <v>10.554877834133434</v>
      </c>
      <c r="EC141" s="27">
        <v>7.5859985209436234</v>
      </c>
      <c r="ED141" s="27">
        <v>8.1219908518195716</v>
      </c>
      <c r="EE141" s="27">
        <v>31.098985239736841</v>
      </c>
      <c r="EF141" s="27">
        <v>10.414807601999959</v>
      </c>
      <c r="EG141" s="27">
        <v>7.4853272871794081</v>
      </c>
      <c r="EH141" s="27">
        <v>7.5217049788861026</v>
      </c>
      <c r="EI141" s="27">
        <v>31.267701896736842</v>
      </c>
      <c r="EJ141" s="27">
        <v>10.250005551466785</v>
      </c>
      <c r="EK141" s="27">
        <v>7.3668808085711808</v>
      </c>
      <c r="EL141" s="27">
        <v>6.7864058448761284</v>
      </c>
      <c r="EM141" s="27">
        <v>31.460566625736842</v>
      </c>
      <c r="EN141" s="27">
        <v>10.111326484118301</v>
      </c>
      <c r="EO141" s="27">
        <v>7.267209432329448</v>
      </c>
      <c r="EP141" s="27">
        <v>5.9019882482996309</v>
      </c>
      <c r="EQ141" s="27">
        <v>31.669488387736841</v>
      </c>
      <c r="ER141" s="27">
        <v>9.9674116381936955</v>
      </c>
      <c r="ES141" s="27">
        <v>7.1637749989345574</v>
      </c>
      <c r="ET141" s="27">
        <v>5.0622422150470747</v>
      </c>
      <c r="EU141" s="27">
        <v>31.887694946736843</v>
      </c>
      <c r="EV141" s="27">
        <v>9.8010605602048955</v>
      </c>
      <c r="EW141" s="27">
        <v>7.0442152037942085</v>
      </c>
      <c r="EX141" s="27">
        <v>4.2243654858713455</v>
      </c>
      <c r="EY141" s="27">
        <v>32.135408161736841</v>
      </c>
      <c r="EZ141" s="27">
        <v>9.6258724614660753</v>
      </c>
      <c r="FA141" s="27">
        <v>6.9183040678432217</v>
      </c>
      <c r="FB141" s="27">
        <v>3.2117648708106046</v>
      </c>
      <c r="FC141" s="27">
        <v>33.167180061736843</v>
      </c>
      <c r="FD141" s="27">
        <v>9.040215108627379</v>
      </c>
      <c r="FE141" s="27">
        <v>6.4973805969863125</v>
      </c>
      <c r="FF141" s="27">
        <v>-0.24530345136345488</v>
      </c>
      <c r="FG141" s="27">
        <v>33.935695735736843</v>
      </c>
      <c r="FH141" s="27">
        <v>8.7898975338881797</v>
      </c>
      <c r="FI141" s="27">
        <v>6.3174724273628922</v>
      </c>
      <c r="FJ141" s="27">
        <v>-1.8008067219821164</v>
      </c>
      <c r="FK141" s="27">
        <v>34.439193201736842</v>
      </c>
      <c r="FL141" s="27">
        <v>8.6890002657120089</v>
      </c>
      <c r="FM141" s="27">
        <v>6.2449555740956342</v>
      </c>
      <c r="FN141" s="27">
        <v>-2.0046686307873252</v>
      </c>
      <c r="FO141" s="27">
        <v>34.762470059736842</v>
      </c>
      <c r="FP141" s="27">
        <v>8.4335554429827617</v>
      </c>
      <c r="FQ141" s="27">
        <v>6.061362350388193</v>
      </c>
      <c r="FR141" s="27">
        <v>-1.4332717815939588</v>
      </c>
      <c r="FS141" s="28">
        <v>30.645818298736842</v>
      </c>
      <c r="FT141" s="28">
        <v>10.962396636982637</v>
      </c>
      <c r="FU141" s="28">
        <v>7.8788903084424193</v>
      </c>
      <c r="FV141" s="28">
        <v>9.9016526302324834</v>
      </c>
      <c r="FW141" s="28">
        <v>30.768568999736843</v>
      </c>
      <c r="FX141" s="28">
        <v>10.810653902751834</v>
      </c>
      <c r="FY141" s="28">
        <v>7.7698298175937053</v>
      </c>
      <c r="FZ141" s="28">
        <v>9.3167036302122099</v>
      </c>
      <c r="GA141" s="28">
        <v>30.876326819736843</v>
      </c>
      <c r="GB141" s="28">
        <v>10.461787982775581</v>
      </c>
      <c r="GC141" s="28">
        <v>7.5190930118687742</v>
      </c>
      <c r="GD141" s="28">
        <v>8.7188425986447839</v>
      </c>
      <c r="GE141" s="28">
        <v>31.033439741736842</v>
      </c>
      <c r="GF141" s="28">
        <v>10.391100087752104</v>
      </c>
      <c r="GG141" s="28">
        <v>7.4682882298974871</v>
      </c>
      <c r="GH141" s="28">
        <v>8.0595447537570521</v>
      </c>
      <c r="GI141" s="28">
        <v>31.240151475736845</v>
      </c>
      <c r="GJ141" s="28">
        <v>10.281663560566612</v>
      </c>
      <c r="GK141" s="28">
        <v>7.3896340430454508</v>
      </c>
      <c r="GL141" s="28">
        <v>7.4514004291943046</v>
      </c>
      <c r="GM141" s="28">
        <v>31.505429563736843</v>
      </c>
      <c r="GN141" s="28">
        <v>10.054396339211342</v>
      </c>
      <c r="GO141" s="28">
        <v>7.2262926162517989</v>
      </c>
      <c r="GP141" s="28">
        <v>6.6897675920208535</v>
      </c>
      <c r="GQ141" s="28">
        <v>31.833906096736843</v>
      </c>
      <c r="GR141" s="28">
        <v>9.8026798324291153</v>
      </c>
      <c r="GS141" s="28">
        <v>7.0453790066246125</v>
      </c>
      <c r="GT141" s="28">
        <v>5.747494892655947</v>
      </c>
      <c r="GU141" s="28">
        <v>32.209283686736839</v>
      </c>
      <c r="GV141" s="28">
        <v>9.6262379276594014</v>
      </c>
      <c r="GW141" s="28">
        <v>6.9185667355922567</v>
      </c>
      <c r="GX141" s="28">
        <v>4.8508791459046172</v>
      </c>
      <c r="GY141" s="28">
        <v>32.607248029736844</v>
      </c>
      <c r="GZ141" s="28">
        <v>9.446281191512405</v>
      </c>
      <c r="HA141" s="28">
        <v>6.7892282860433486</v>
      </c>
      <c r="HB141" s="28">
        <v>4.0563751138970545</v>
      </c>
      <c r="HC141" s="28">
        <v>33.038930914736845</v>
      </c>
      <c r="HD141" s="28">
        <v>9.2486911151630373</v>
      </c>
      <c r="HE141" s="28">
        <v>6.6472164076971971</v>
      </c>
      <c r="HF141" s="28">
        <v>3.2307938947849948</v>
      </c>
      <c r="HG141" s="28">
        <v>34.509501949736844</v>
      </c>
      <c r="HH141" s="28">
        <v>8.1025240020087335</v>
      </c>
      <c r="HI141" s="28">
        <v>5.8234435358763061</v>
      </c>
      <c r="HJ141" s="28">
        <v>-0.67785271250864199</v>
      </c>
      <c r="HK141" s="28">
        <v>35.755548880736839</v>
      </c>
      <c r="HL141" s="28">
        <v>6.6482419698977875</v>
      </c>
      <c r="HM141" s="28">
        <v>4.7782224051350735</v>
      </c>
      <c r="HN141" s="28">
        <v>-6.9964080737875776</v>
      </c>
      <c r="HO141" s="28">
        <v>34.64323985905822</v>
      </c>
      <c r="HP141" s="28">
        <v>5.7037452939340119</v>
      </c>
      <c r="HQ141" s="28">
        <v>4.0993940473376362</v>
      </c>
      <c r="HR141" s="28">
        <v>-10.999095076360831</v>
      </c>
      <c r="HS141" s="28">
        <v>30.660337957677903</v>
      </c>
      <c r="HT141" s="28">
        <v>5.0479908648268612</v>
      </c>
      <c r="HU141" s="28">
        <v>3.6280904275816726</v>
      </c>
      <c r="HV141" s="28">
        <v>-13.789900630984008</v>
      </c>
      <c r="HW141" s="29">
        <v>30.640848044736842</v>
      </c>
      <c r="HX141" s="29">
        <v>10.952953398802361</v>
      </c>
      <c r="HY141" s="29">
        <v>7.872103267228467</v>
      </c>
      <c r="HZ141" s="29">
        <v>9.8345782848366241</v>
      </c>
      <c r="IA141" s="29">
        <v>30.773389368736844</v>
      </c>
      <c r="IB141" s="29">
        <v>10.745592673634544</v>
      </c>
      <c r="IC141" s="29">
        <v>7.7230690311961183</v>
      </c>
      <c r="ID141" s="29">
        <v>9.1468674617728141</v>
      </c>
      <c r="IE141" s="29">
        <v>30.879016199736842</v>
      </c>
      <c r="IF141" s="29">
        <v>10.845468825407252</v>
      </c>
      <c r="IG141" s="29">
        <v>7.7948519879988112</v>
      </c>
      <c r="IH141" s="29">
        <v>8.5619345785864773</v>
      </c>
      <c r="II141" s="29">
        <v>31.020836893736842</v>
      </c>
      <c r="IJ141" s="29">
        <v>10.685248091942281</v>
      </c>
      <c r="IK141" s="29">
        <v>7.6796981921719025</v>
      </c>
      <c r="IL141" s="29">
        <v>7.9627535852629556</v>
      </c>
      <c r="IM141" s="29">
        <v>31.210455565736844</v>
      </c>
      <c r="IN141" s="29">
        <v>10.463683226148392</v>
      </c>
      <c r="IO141" s="29">
        <v>7.5204551605974377</v>
      </c>
      <c r="IP141" s="29">
        <v>7.4237837070639756</v>
      </c>
      <c r="IQ141" s="29">
        <v>31.449290865736842</v>
      </c>
      <c r="IR141" s="29">
        <v>10.156137277629444</v>
      </c>
      <c r="IS141" s="29">
        <v>7.299415831933481</v>
      </c>
      <c r="IT141" s="29">
        <v>6.7839850903861425</v>
      </c>
      <c r="IU141" s="29">
        <v>31.752162204736841</v>
      </c>
      <c r="IV141" s="29">
        <v>9.8275054138708917</v>
      </c>
      <c r="IW141" s="29">
        <v>7.0632216408131248</v>
      </c>
      <c r="IX141" s="29">
        <v>5.9857694280887657</v>
      </c>
      <c r="IY141" s="29">
        <v>32.088559262736844</v>
      </c>
      <c r="IZ141" s="29">
        <v>9.5648011481895807</v>
      </c>
      <c r="JA141" s="29">
        <v>6.8744109125203492</v>
      </c>
      <c r="JB141" s="29">
        <v>5.2846650265847863</v>
      </c>
      <c r="JC141" s="29">
        <v>32.460729541736839</v>
      </c>
      <c r="JD141" s="29">
        <v>9.4880626208580381</v>
      </c>
      <c r="JE141" s="29">
        <v>6.8192574219745943</v>
      </c>
      <c r="JF141" s="29">
        <v>4.5975636725149727</v>
      </c>
      <c r="JG141" s="29">
        <v>32.906676410736843</v>
      </c>
      <c r="JH141" s="29">
        <v>9.1311178277172562</v>
      </c>
      <c r="JI141" s="29">
        <v>6.5627141710363599</v>
      </c>
      <c r="JJ141" s="29">
        <v>2.9647168727560071</v>
      </c>
      <c r="JK141" s="29">
        <v>34.377559792736847</v>
      </c>
      <c r="JL141" s="29">
        <v>7.382939932165864</v>
      </c>
      <c r="JM141" s="29">
        <v>5.3062642965421007</v>
      </c>
      <c r="JN141" s="29">
        <v>-4.4741135470760867</v>
      </c>
      <c r="JO141" s="29">
        <v>35.297662544736845</v>
      </c>
      <c r="JP141" s="29">
        <v>5.9886687218991197</v>
      </c>
      <c r="JQ141" s="29">
        <v>4.3041741250506771</v>
      </c>
      <c r="JR141" s="29">
        <v>-9.5999165460209639</v>
      </c>
      <c r="JS141" s="29">
        <v>32.245870818201269</v>
      </c>
      <c r="JT141" s="29">
        <v>5.3090367608914377</v>
      </c>
      <c r="JU141" s="29">
        <v>3.8157092529782304</v>
      </c>
      <c r="JV141" s="29">
        <v>-12.016878387008873</v>
      </c>
      <c r="JW141" s="29">
        <v>32.73840400299477</v>
      </c>
      <c r="JX141" s="29">
        <v>5.3901285942852386</v>
      </c>
      <c r="JY141" s="29">
        <v>3.8739915503058802</v>
      </c>
      <c r="JZ141" s="29">
        <v>-10.752047714650615</v>
      </c>
    </row>
    <row r="142" spans="1:286" ht="15" thickBot="1" x14ac:dyDescent="0.4">
      <c r="A142" s="2"/>
      <c r="B142" s="74" t="s">
        <v>619</v>
      </c>
      <c r="C142" s="74" t="s">
        <v>620</v>
      </c>
      <c r="D142" s="74" t="s">
        <v>510</v>
      </c>
      <c r="E142" s="87">
        <v>378312</v>
      </c>
      <c r="F142" s="84">
        <v>422726</v>
      </c>
      <c r="G142" s="22">
        <v>25.553647511000001</v>
      </c>
      <c r="H142" s="22">
        <v>8.5307506129909019</v>
      </c>
      <c r="I142" s="22">
        <v>6.2230638027577285</v>
      </c>
      <c r="J142" s="22">
        <v>14.306242769725859</v>
      </c>
      <c r="K142" s="22">
        <v>25.630932749999999</v>
      </c>
      <c r="L142" s="22">
        <v>8.4415708823195921</v>
      </c>
      <c r="M142" s="22">
        <v>6.1580084308382652</v>
      </c>
      <c r="N142" s="22">
        <v>14.075337444656087</v>
      </c>
      <c r="O142" s="22">
        <v>25.647267385000003</v>
      </c>
      <c r="P142" s="22">
        <v>8.3441095539808572</v>
      </c>
      <c r="Q142" s="22">
        <v>6.0869117487210014</v>
      </c>
      <c r="R142" s="22">
        <v>13.976864576541557</v>
      </c>
      <c r="S142" s="22">
        <v>25.686581274000002</v>
      </c>
      <c r="T142" s="22">
        <v>8.1367108548254699</v>
      </c>
      <c r="U142" s="22">
        <v>5.9356172851965985</v>
      </c>
      <c r="V142" s="22">
        <v>13.820269866136314</v>
      </c>
      <c r="W142" s="22">
        <v>25.742316493000001</v>
      </c>
      <c r="X142" s="22">
        <v>7.9727083980220828</v>
      </c>
      <c r="Y142" s="22">
        <v>5.815979776283573</v>
      </c>
      <c r="Z142" s="22">
        <v>13.623395132760548</v>
      </c>
      <c r="AA142" s="22">
        <v>25.813586556000001</v>
      </c>
      <c r="AB142" s="22">
        <v>7.6275032431060419</v>
      </c>
      <c r="AC142" s="22">
        <v>5.56415742189286</v>
      </c>
      <c r="AD142" s="22">
        <v>13.391624635484677</v>
      </c>
      <c r="AE142" s="22">
        <v>25.892223977</v>
      </c>
      <c r="AF142" s="22">
        <v>7.7568202230391918</v>
      </c>
      <c r="AG142" s="22">
        <v>5.6584923583377762</v>
      </c>
      <c r="AH142" s="22">
        <v>13.138690138002021</v>
      </c>
      <c r="AI142" s="22">
        <v>25.976027247000001</v>
      </c>
      <c r="AJ142" s="22">
        <v>7.7877605401545598</v>
      </c>
      <c r="AK142" s="22">
        <v>5.6810628889067143</v>
      </c>
      <c r="AL142" s="22">
        <v>12.881368848712304</v>
      </c>
      <c r="AM142" s="22">
        <v>26.061298145000002</v>
      </c>
      <c r="AN142" s="22">
        <v>7.8189322055448631</v>
      </c>
      <c r="AO142" s="22">
        <v>5.703802184821269</v>
      </c>
      <c r="AP142" s="22">
        <v>12.612238778567848</v>
      </c>
      <c r="AQ142" s="22">
        <v>26.139832979000001</v>
      </c>
      <c r="AR142" s="22">
        <v>7.8056615320356864</v>
      </c>
      <c r="AS142" s="22">
        <v>5.6941214132573448</v>
      </c>
      <c r="AT142" s="22">
        <v>12.322220398742772</v>
      </c>
      <c r="AU142" s="22">
        <v>26.439957986000003</v>
      </c>
      <c r="AV142" s="22">
        <v>7.5929116466951809</v>
      </c>
      <c r="AW142" s="22">
        <v>5.5389233339128143</v>
      </c>
      <c r="AX142" s="22">
        <v>11.434697142492723</v>
      </c>
      <c r="AY142" s="22">
        <v>26.636687555000002</v>
      </c>
      <c r="AZ142" s="22">
        <v>7.356239008578541</v>
      </c>
      <c r="BA142" s="22">
        <v>5.3662739394827437</v>
      </c>
      <c r="BB142" s="22">
        <v>11.155324408450896</v>
      </c>
      <c r="BC142" s="22">
        <v>26.734195111000002</v>
      </c>
      <c r="BD142" s="22">
        <v>7.644019498211196</v>
      </c>
      <c r="BE142" s="22">
        <v>5.5762058000444235</v>
      </c>
      <c r="BF142" s="22">
        <v>11.27595417450369</v>
      </c>
      <c r="BG142" s="22">
        <v>26.775125287000002</v>
      </c>
      <c r="BH142" s="22">
        <v>7.5130998447213573</v>
      </c>
      <c r="BI142" s="22">
        <v>5.4807017355531329</v>
      </c>
      <c r="BJ142" s="22">
        <v>11.531178983284336</v>
      </c>
      <c r="BK142" s="25">
        <v>25.481135834</v>
      </c>
      <c r="BL142" s="25">
        <v>8.5868956026667007</v>
      </c>
      <c r="BM142" s="25">
        <v>6.2640207910473169</v>
      </c>
      <c r="BN142" s="25">
        <v>14.500527649457155</v>
      </c>
      <c r="BO142" s="25">
        <v>25.497863058</v>
      </c>
      <c r="BP142" s="25">
        <v>8.4640339068688508</v>
      </c>
      <c r="BQ142" s="25">
        <v>6.1743948945053742</v>
      </c>
      <c r="BR142" s="25">
        <v>14.432157283918881</v>
      </c>
      <c r="BS142" s="25">
        <v>25.541666086000003</v>
      </c>
      <c r="BT142" s="25">
        <v>8.2510817358140205</v>
      </c>
      <c r="BU142" s="25">
        <v>6.0190492505485684</v>
      </c>
      <c r="BV142" s="25">
        <v>14.272192654233352</v>
      </c>
      <c r="BW142" s="25">
        <v>25.597197109</v>
      </c>
      <c r="BX142" s="25">
        <v>8.1430292019973063</v>
      </c>
      <c r="BY142" s="25">
        <v>5.9402264314912321</v>
      </c>
      <c r="BZ142" s="25">
        <v>14.088045797890526</v>
      </c>
      <c r="CA142" s="25">
        <v>25.658452679</v>
      </c>
      <c r="CB142" s="25">
        <v>8.065843998282114</v>
      </c>
      <c r="CC142" s="25">
        <v>5.8839208999923933</v>
      </c>
      <c r="CD142" s="25">
        <v>13.89684338110216</v>
      </c>
      <c r="CE142" s="25">
        <v>25.723940249000002</v>
      </c>
      <c r="CF142" s="25">
        <v>7.9928277745183181</v>
      </c>
      <c r="CG142" s="25">
        <v>5.8306565813254538</v>
      </c>
      <c r="CH142" s="25">
        <v>13.684944759923548</v>
      </c>
      <c r="CI142" s="25">
        <v>25.795305899000002</v>
      </c>
      <c r="CJ142" s="25">
        <v>7.9644719594644009</v>
      </c>
      <c r="CK142" s="25">
        <v>5.809971409027602</v>
      </c>
      <c r="CL142" s="25">
        <v>13.449614886895258</v>
      </c>
      <c r="CM142" s="25">
        <v>25.870179133000001</v>
      </c>
      <c r="CN142" s="25">
        <v>7.90998153486915</v>
      </c>
      <c r="CO142" s="25">
        <v>5.7702214029285823</v>
      </c>
      <c r="CP142" s="25">
        <v>13.207249897337491</v>
      </c>
      <c r="CQ142" s="25">
        <v>25.948386655</v>
      </c>
      <c r="CR142" s="25">
        <v>7.8609259748258999</v>
      </c>
      <c r="CS142" s="25">
        <v>5.7344360548533171</v>
      </c>
      <c r="CT142" s="25">
        <v>12.958303793862726</v>
      </c>
      <c r="CU142" s="25">
        <v>26.029193159000002</v>
      </c>
      <c r="CV142" s="25">
        <v>7.8074752634492954</v>
      </c>
      <c r="CW142" s="25">
        <v>5.6954445050718876</v>
      </c>
      <c r="CX142" s="25">
        <v>12.712443499144912</v>
      </c>
      <c r="CY142" s="25">
        <v>26.188975117000002</v>
      </c>
      <c r="CZ142" s="25">
        <v>7.6324388679522528</v>
      </c>
      <c r="DA142" s="25">
        <v>5.5677578915019081</v>
      </c>
      <c r="DB142" s="25">
        <v>12.034619125711925</v>
      </c>
      <c r="DC142" s="25">
        <v>26.296256645</v>
      </c>
      <c r="DD142" s="25">
        <v>7.5824718709965477</v>
      </c>
      <c r="DE142" s="25">
        <v>5.5313076628884934</v>
      </c>
      <c r="DF142" s="25">
        <v>11.60623542444652</v>
      </c>
      <c r="DG142" s="25">
        <v>26.348376096000003</v>
      </c>
      <c r="DH142" s="25">
        <v>7.8347035972855705</v>
      </c>
      <c r="DI142" s="25">
        <v>5.7153071955188324</v>
      </c>
      <c r="DJ142" s="25">
        <v>11.448215150244399</v>
      </c>
      <c r="DK142" s="25">
        <v>26.353118339000002</v>
      </c>
      <c r="DL142" s="25">
        <v>8.0612226755667837</v>
      </c>
      <c r="DM142" s="25">
        <v>5.8805497094119499</v>
      </c>
      <c r="DN142" s="25">
        <v>11.451124639102011</v>
      </c>
      <c r="DO142" s="27">
        <v>25.553647511000001</v>
      </c>
      <c r="DP142" s="27">
        <v>8.5922293056485657</v>
      </c>
      <c r="DQ142" s="27">
        <v>6.2679116531140808</v>
      </c>
      <c r="DR142" s="27">
        <v>14.309121270378997</v>
      </c>
      <c r="DS142" s="27">
        <v>25.630932753000003</v>
      </c>
      <c r="DT142" s="27">
        <v>8.4965820904803149</v>
      </c>
      <c r="DU142" s="27">
        <v>6.1981383412976845</v>
      </c>
      <c r="DV142" s="27">
        <v>14.082031639612074</v>
      </c>
      <c r="DW142" s="27">
        <v>25.647267382000003</v>
      </c>
      <c r="DX142" s="27">
        <v>8.3153708898927974</v>
      </c>
      <c r="DY142" s="27">
        <v>6.0659472933829592</v>
      </c>
      <c r="DZ142" s="27">
        <v>13.987575250275427</v>
      </c>
      <c r="EA142" s="27">
        <v>25.686581274000002</v>
      </c>
      <c r="EB142" s="27">
        <v>8.1900411038565277</v>
      </c>
      <c r="EC142" s="27">
        <v>5.9745209593740896</v>
      </c>
      <c r="ED142" s="27">
        <v>13.83464033535234</v>
      </c>
      <c r="EE142" s="27">
        <v>25.742073262000002</v>
      </c>
      <c r="EF142" s="27">
        <v>8.1501504021679825</v>
      </c>
      <c r="EG142" s="27">
        <v>5.9454212478707946</v>
      </c>
      <c r="EH142" s="27">
        <v>13.647619156517777</v>
      </c>
      <c r="EI142" s="27">
        <v>25.812931019000001</v>
      </c>
      <c r="EJ142" s="27">
        <v>7.9678184676411794</v>
      </c>
      <c r="EK142" s="27">
        <v>5.812412640150785</v>
      </c>
      <c r="EL142" s="27">
        <v>13.421704708737989</v>
      </c>
      <c r="EM142" s="27">
        <v>25.891193219000002</v>
      </c>
      <c r="EN142" s="27">
        <v>7.9659922114328756</v>
      </c>
      <c r="EO142" s="27">
        <v>5.8110804116728882</v>
      </c>
      <c r="EP142" s="27">
        <v>13.174502655673383</v>
      </c>
      <c r="EQ142" s="27">
        <v>25.974734259000002</v>
      </c>
      <c r="ER142" s="27">
        <v>7.8879796772852639</v>
      </c>
      <c r="ES142" s="27">
        <v>5.7541713541421124</v>
      </c>
      <c r="ET142" s="27">
        <v>12.920174430238935</v>
      </c>
      <c r="EU142" s="27">
        <v>26.059190589</v>
      </c>
      <c r="EV142" s="27">
        <v>7.7762674837523047</v>
      </c>
      <c r="EW142" s="27">
        <v>5.6726788642734052</v>
      </c>
      <c r="EX142" s="27">
        <v>12.654418195335754</v>
      </c>
      <c r="EY142" s="27">
        <v>26.133515185</v>
      </c>
      <c r="EZ142" s="27">
        <v>7.6548602665035643</v>
      </c>
      <c r="FA142" s="27">
        <v>5.584113989583054</v>
      </c>
      <c r="FB142" s="27">
        <v>12.389213201258457</v>
      </c>
      <c r="FC142" s="27">
        <v>26.413757121000003</v>
      </c>
      <c r="FD142" s="27">
        <v>7.368107660458457</v>
      </c>
      <c r="FE142" s="27">
        <v>5.3749319557877753</v>
      </c>
      <c r="FF142" s="27">
        <v>11.579952298122612</v>
      </c>
      <c r="FG142" s="27">
        <v>26.593547101000002</v>
      </c>
      <c r="FH142" s="27">
        <v>7.2317291931471912</v>
      </c>
      <c r="FI142" s="27">
        <v>5.2754457626141171</v>
      </c>
      <c r="FJ142" s="27">
        <v>11.34183130441451</v>
      </c>
      <c r="FK142" s="27">
        <v>26.682049409000001</v>
      </c>
      <c r="FL142" s="27">
        <v>7.6070569131472476</v>
      </c>
      <c r="FM142" s="27">
        <v>5.5492421088520532</v>
      </c>
      <c r="FN142" s="27">
        <v>11.478653004366322</v>
      </c>
      <c r="FO142" s="27">
        <v>26.719968957000003</v>
      </c>
      <c r="FP142" s="27">
        <v>7.3846654917000789</v>
      </c>
      <c r="FQ142" s="27">
        <v>5.387010663152048</v>
      </c>
      <c r="FR142" s="27">
        <v>11.7464966245882</v>
      </c>
      <c r="FS142" s="28">
        <v>25.547031838000002</v>
      </c>
      <c r="FT142" s="28">
        <v>8.5286852428843787</v>
      </c>
      <c r="FU142" s="28">
        <v>6.2215571440201449</v>
      </c>
      <c r="FV142" s="28">
        <v>14.323322518046062</v>
      </c>
      <c r="FW142" s="28">
        <v>25.619948141000002</v>
      </c>
      <c r="FX142" s="28">
        <v>8.430154347883331</v>
      </c>
      <c r="FY142" s="28">
        <v>6.1496802279137714</v>
      </c>
      <c r="FZ142" s="28">
        <v>14.115869595359765</v>
      </c>
      <c r="GA142" s="28">
        <v>25.638242422000001</v>
      </c>
      <c r="GB142" s="28">
        <v>8.3040225978222679</v>
      </c>
      <c r="GC142" s="28">
        <v>6.0576688723141636</v>
      </c>
      <c r="GD142" s="28">
        <v>14.048728291679463</v>
      </c>
      <c r="GE142" s="28">
        <v>25.685472982</v>
      </c>
      <c r="GF142" s="28">
        <v>8.1226120215495481</v>
      </c>
      <c r="GG142" s="28">
        <v>5.9253323826128925</v>
      </c>
      <c r="GH142" s="28">
        <v>13.928849078158585</v>
      </c>
      <c r="GI142" s="28">
        <v>25.756546679000003</v>
      </c>
      <c r="GJ142" s="28">
        <v>7.8517836605835001</v>
      </c>
      <c r="GK142" s="28">
        <v>5.7277668638974033</v>
      </c>
      <c r="GL142" s="28">
        <v>13.786209894458812</v>
      </c>
      <c r="GM142" s="28">
        <v>25.851212572000001</v>
      </c>
      <c r="GN142" s="28">
        <v>7.8257586560917751</v>
      </c>
      <c r="GO142" s="28">
        <v>5.7087819854539488</v>
      </c>
      <c r="GP142" s="28">
        <v>13.619776022319096</v>
      </c>
      <c r="GQ142" s="28">
        <v>25.954434630000002</v>
      </c>
      <c r="GR142" s="28">
        <v>7.8988848282077697</v>
      </c>
      <c r="GS142" s="28">
        <v>5.7621265099130605</v>
      </c>
      <c r="GT142" s="28">
        <v>13.440771981728991</v>
      </c>
      <c r="GU142" s="28">
        <v>26.057177355</v>
      </c>
      <c r="GV142" s="28">
        <v>7.9670521003439569</v>
      </c>
      <c r="GW142" s="28">
        <v>5.8118535858772136</v>
      </c>
      <c r="GX142" s="28">
        <v>13.269868930273653</v>
      </c>
      <c r="GY142" s="28">
        <v>26.169395377000001</v>
      </c>
      <c r="GZ142" s="28">
        <v>7.9301704912987567</v>
      </c>
      <c r="HA142" s="28">
        <v>5.7849489655631308</v>
      </c>
      <c r="HB142" s="28">
        <v>13.119773592497188</v>
      </c>
      <c r="HC142" s="28">
        <v>26.293000341000003</v>
      </c>
      <c r="HD142" s="28">
        <v>7.9336809499051544</v>
      </c>
      <c r="HE142" s="28">
        <v>5.7875097962421203</v>
      </c>
      <c r="HF142" s="28">
        <v>12.979071003625865</v>
      </c>
      <c r="HG142" s="28">
        <v>26.665677771000002</v>
      </c>
      <c r="HH142" s="28">
        <v>7.5251031320288009</v>
      </c>
      <c r="HI142" s="28">
        <v>5.489457966528084</v>
      </c>
      <c r="HJ142" s="28">
        <v>12.28558791738911</v>
      </c>
      <c r="HK142" s="28">
        <v>26.886597222000002</v>
      </c>
      <c r="HL142" s="28">
        <v>6.7624082213416745</v>
      </c>
      <c r="HM142" s="28">
        <v>4.9330826478056284</v>
      </c>
      <c r="HN142" s="28">
        <v>11.165544022888284</v>
      </c>
      <c r="HO142" s="28">
        <v>26.949554527</v>
      </c>
      <c r="HP142" s="28">
        <v>6.8548570037238132</v>
      </c>
      <c r="HQ142" s="28">
        <v>5.0005227474347516</v>
      </c>
      <c r="HR142" s="28">
        <v>10.4720493979257</v>
      </c>
      <c r="HS142" s="28">
        <v>26.934455296000003</v>
      </c>
      <c r="HT142" s="28">
        <v>6.5242033200128819</v>
      </c>
      <c r="HU142" s="28">
        <v>4.7593154886952336</v>
      </c>
      <c r="HV142" s="28">
        <v>10.079820760833236</v>
      </c>
      <c r="HW142" s="29">
        <v>25.548942284000002</v>
      </c>
      <c r="HX142" s="29">
        <v>8.5272935145848194</v>
      </c>
      <c r="HY142" s="29">
        <v>6.2205418976019615</v>
      </c>
      <c r="HZ142" s="29">
        <v>14.305962087285121</v>
      </c>
      <c r="IA142" s="29">
        <v>25.631133078000001</v>
      </c>
      <c r="IB142" s="29">
        <v>8.4134491200231079</v>
      </c>
      <c r="IC142" s="29">
        <v>6.1374939967683604</v>
      </c>
      <c r="ID142" s="29">
        <v>14.064292684821227</v>
      </c>
      <c r="IE142" s="29">
        <v>25.654435192000001</v>
      </c>
      <c r="IF142" s="29">
        <v>8.2557856645988483</v>
      </c>
      <c r="IG142" s="29">
        <v>6.0224807011066295</v>
      </c>
      <c r="IH142" s="29">
        <v>13.988840001083444</v>
      </c>
      <c r="II142" s="29">
        <v>25.701746332000003</v>
      </c>
      <c r="IJ142" s="29">
        <v>8.3250968304226021</v>
      </c>
      <c r="IK142" s="29">
        <v>6.0730422315899961</v>
      </c>
      <c r="IL142" s="29">
        <v>13.876516149656648</v>
      </c>
      <c r="IM142" s="29">
        <v>25.771752465000002</v>
      </c>
      <c r="IN142" s="29">
        <v>8.4413251374698302</v>
      </c>
      <c r="IO142" s="29">
        <v>6.1578291633917477</v>
      </c>
      <c r="IP142" s="29">
        <v>13.736489181672745</v>
      </c>
      <c r="IQ142" s="29">
        <v>25.860675514</v>
      </c>
      <c r="IR142" s="29">
        <v>8.414019113163107</v>
      </c>
      <c r="IS142" s="29">
        <v>6.1379097988282556</v>
      </c>
      <c r="IT142" s="29">
        <v>13.594120867300685</v>
      </c>
      <c r="IU142" s="29">
        <v>25.953930755000002</v>
      </c>
      <c r="IV142" s="29">
        <v>8.3788035958136966</v>
      </c>
      <c r="IW142" s="29">
        <v>6.1122205692100815</v>
      </c>
      <c r="IX142" s="29">
        <v>13.438306012241485</v>
      </c>
      <c r="IY142" s="29">
        <v>26.046992811000003</v>
      </c>
      <c r="IZ142" s="29">
        <v>8.3552125856194301</v>
      </c>
      <c r="JA142" s="29">
        <v>6.0950112557193261</v>
      </c>
      <c r="JB142" s="29">
        <v>13.300693742835744</v>
      </c>
      <c r="JC142" s="29">
        <v>26.146761109000003</v>
      </c>
      <c r="JD142" s="29">
        <v>8.3516886868539189</v>
      </c>
      <c r="JE142" s="29">
        <v>6.0924406206313835</v>
      </c>
      <c r="JF142" s="29">
        <v>13.1626772818655</v>
      </c>
      <c r="JG142" s="29">
        <v>26.259305471000001</v>
      </c>
      <c r="JH142" s="29">
        <v>8.2768418817705367</v>
      </c>
      <c r="JI142" s="29">
        <v>6.037840918378083</v>
      </c>
      <c r="JJ142" s="29">
        <v>12.842198126240296</v>
      </c>
      <c r="JK142" s="29">
        <v>26.570608060000001</v>
      </c>
      <c r="JL142" s="29">
        <v>7.9875569516182754</v>
      </c>
      <c r="JM142" s="29">
        <v>5.826811589402932</v>
      </c>
      <c r="JN142" s="29">
        <v>11.448462326593463</v>
      </c>
      <c r="JO142" s="29">
        <v>26.690105331000002</v>
      </c>
      <c r="JP142" s="29">
        <v>7.1777643447223545</v>
      </c>
      <c r="JQ142" s="29">
        <v>5.2360791570140783</v>
      </c>
      <c r="JR142" s="29">
        <v>10.579994339255499</v>
      </c>
      <c r="JS142" s="29">
        <v>26.656278799000003</v>
      </c>
      <c r="JT142" s="29">
        <v>6.758142100857504</v>
      </c>
      <c r="JU142" s="29">
        <v>4.9299705723075107</v>
      </c>
      <c r="JV142" s="29">
        <v>10.245138725828461</v>
      </c>
      <c r="JW142" s="29">
        <v>26.545596696</v>
      </c>
      <c r="JX142" s="29">
        <v>6.6278483748556196</v>
      </c>
      <c r="JY142" s="29">
        <v>4.8349231132042041</v>
      </c>
      <c r="JZ142" s="29">
        <v>10.627521948647138</v>
      </c>
    </row>
    <row r="143" spans="1:286" ht="15" thickBot="1" x14ac:dyDescent="0.4">
      <c r="A143" s="2"/>
      <c r="B143" s="74" t="s">
        <v>621</v>
      </c>
      <c r="C143" s="74" t="s">
        <v>477</v>
      </c>
      <c r="D143" s="74" t="s">
        <v>860</v>
      </c>
      <c r="E143" s="87">
        <v>340240</v>
      </c>
      <c r="F143" s="84">
        <v>478314</v>
      </c>
      <c r="G143" s="22">
        <v>21.282064373000001</v>
      </c>
      <c r="H143" s="22">
        <v>21.282064373000001</v>
      </c>
      <c r="I143" s="22">
        <v>19.75134301580556</v>
      </c>
      <c r="J143" s="22">
        <v>10.933742967435194</v>
      </c>
      <c r="K143" s="22">
        <v>21.324222280000001</v>
      </c>
      <c r="L143" s="22">
        <v>21.324222280000001</v>
      </c>
      <c r="M143" s="22">
        <v>19.724721637574525</v>
      </c>
      <c r="N143" s="22">
        <v>10.795232038053829</v>
      </c>
      <c r="O143" s="22">
        <v>21.350210861000001</v>
      </c>
      <c r="P143" s="22">
        <v>21.350210861000001</v>
      </c>
      <c r="Q143" s="22">
        <v>19.678052397663336</v>
      </c>
      <c r="R143" s="22">
        <v>10.595711015412661</v>
      </c>
      <c r="S143" s="22">
        <v>21.392255785</v>
      </c>
      <c r="T143" s="22">
        <v>21.392255785</v>
      </c>
      <c r="U143" s="22">
        <v>19.607316236430851</v>
      </c>
      <c r="V143" s="22">
        <v>10.323665449190585</v>
      </c>
      <c r="W143" s="22">
        <v>21.445583423999999</v>
      </c>
      <c r="X143" s="22">
        <v>21.445583423999999</v>
      </c>
      <c r="Y143" s="22">
        <v>19.547388487582438</v>
      </c>
      <c r="Z143" s="22">
        <v>10.136308491211199</v>
      </c>
      <c r="AA143" s="22">
        <v>21.510138963999999</v>
      </c>
      <c r="AB143" s="22">
        <v>21.510138963999999</v>
      </c>
      <c r="AC143" s="22">
        <v>19.460614037005836</v>
      </c>
      <c r="AD143" s="22">
        <v>9.8169805461205293</v>
      </c>
      <c r="AE143" s="22">
        <v>21.584277565000001</v>
      </c>
      <c r="AF143" s="22">
        <v>21.584277565000001</v>
      </c>
      <c r="AG143" s="22">
        <v>19.366730037137764</v>
      </c>
      <c r="AH143" s="22">
        <v>9.4641345724366079</v>
      </c>
      <c r="AI143" s="22">
        <v>21.664302077999999</v>
      </c>
      <c r="AJ143" s="22">
        <v>21.664302077999999</v>
      </c>
      <c r="AK143" s="22">
        <v>19.281987055774888</v>
      </c>
      <c r="AL143" s="22">
        <v>9.1913147787148297</v>
      </c>
      <c r="AM143" s="22">
        <v>21.748098040999999</v>
      </c>
      <c r="AN143" s="22">
        <v>21.748098040999999</v>
      </c>
      <c r="AO143" s="22">
        <v>19.190754757694258</v>
      </c>
      <c r="AP143" s="22">
        <v>8.8719954404670798</v>
      </c>
      <c r="AQ143" s="22">
        <v>21.842292491999999</v>
      </c>
      <c r="AR143" s="22">
        <v>21.842292491999999</v>
      </c>
      <c r="AS143" s="22">
        <v>19.08102458641121</v>
      </c>
      <c r="AT143" s="22">
        <v>8.415675354988613</v>
      </c>
      <c r="AU143" s="22">
        <v>22.173281788000001</v>
      </c>
      <c r="AV143" s="22">
        <v>22.173281788000001</v>
      </c>
      <c r="AW143" s="22">
        <v>18.4482474234674</v>
      </c>
      <c r="AX143" s="22">
        <v>6.8763872213815542</v>
      </c>
      <c r="AY143" s="22">
        <v>22.397207298000001</v>
      </c>
      <c r="AZ143" s="22">
        <v>22.397207298000001</v>
      </c>
      <c r="BA143" s="22">
        <v>18.429679581389557</v>
      </c>
      <c r="BB143" s="22">
        <v>6.1271972836247599</v>
      </c>
      <c r="BC143" s="22">
        <v>22.515461831</v>
      </c>
      <c r="BD143" s="22">
        <v>22.515461831</v>
      </c>
      <c r="BE143" s="22">
        <v>18.51182304114327</v>
      </c>
      <c r="BF143" s="22">
        <v>5.9645821955898377</v>
      </c>
      <c r="BG143" s="22">
        <v>22.571354303</v>
      </c>
      <c r="BH143" s="22">
        <v>22.571354303</v>
      </c>
      <c r="BI143" s="22">
        <v>18.471426095844706</v>
      </c>
      <c r="BJ143" s="22">
        <v>6.2307516724964369</v>
      </c>
      <c r="BK143" s="25">
        <v>21.275405897999999</v>
      </c>
      <c r="BL143" s="25">
        <v>21.275405897999999</v>
      </c>
      <c r="BM143" s="25">
        <v>20.552587848911017</v>
      </c>
      <c r="BN143" s="25">
        <v>10.938232388584794</v>
      </c>
      <c r="BO143" s="25">
        <v>21.318670900000001</v>
      </c>
      <c r="BP143" s="25">
        <v>21.318670900000001</v>
      </c>
      <c r="BQ143" s="25">
        <v>20.635679535433649</v>
      </c>
      <c r="BR143" s="25">
        <v>10.802924146212277</v>
      </c>
      <c r="BS143" s="25">
        <v>21.378800610999999</v>
      </c>
      <c r="BT143" s="25">
        <v>21.378800610999999</v>
      </c>
      <c r="BU143" s="25">
        <v>20.64532079311596</v>
      </c>
      <c r="BV143" s="25">
        <v>10.575774663731947</v>
      </c>
      <c r="BW143" s="25">
        <v>21.439928449</v>
      </c>
      <c r="BX143" s="25">
        <v>21.439928449</v>
      </c>
      <c r="BY143" s="25">
        <v>20.595416377242202</v>
      </c>
      <c r="BZ143" s="25">
        <v>10.353545370283541</v>
      </c>
      <c r="CA143" s="25">
        <v>21.50654445</v>
      </c>
      <c r="CB143" s="25">
        <v>21.50654445</v>
      </c>
      <c r="CC143" s="25">
        <v>20.534737192911603</v>
      </c>
      <c r="CD143" s="25">
        <v>10.213281398377337</v>
      </c>
      <c r="CE143" s="25">
        <v>21.581531105</v>
      </c>
      <c r="CF143" s="25">
        <v>21.581531105</v>
      </c>
      <c r="CG143" s="25">
        <v>20.432072127882215</v>
      </c>
      <c r="CH143" s="25">
        <v>9.9348136917291079</v>
      </c>
      <c r="CI143" s="25">
        <v>21.666626540999999</v>
      </c>
      <c r="CJ143" s="25">
        <v>21.666626540999999</v>
      </c>
      <c r="CK143" s="25">
        <v>20.263141595233357</v>
      </c>
      <c r="CL143" s="25">
        <v>9.6228189966446607</v>
      </c>
      <c r="CM143" s="25">
        <v>21.759203404000001</v>
      </c>
      <c r="CN143" s="25">
        <v>21.759203404000001</v>
      </c>
      <c r="CO143" s="25">
        <v>20.005936237642821</v>
      </c>
      <c r="CP143" s="25">
        <v>9.403047281455672</v>
      </c>
      <c r="CQ143" s="25">
        <v>21.856817865</v>
      </c>
      <c r="CR143" s="25">
        <v>21.856817865</v>
      </c>
      <c r="CS143" s="25">
        <v>19.552456003992361</v>
      </c>
      <c r="CT143" s="25">
        <v>9.1179201091520063</v>
      </c>
      <c r="CU143" s="25">
        <v>21.938495932999999</v>
      </c>
      <c r="CV143" s="25">
        <v>21.938495932999999</v>
      </c>
      <c r="CW143" s="25">
        <v>18.691503241940271</v>
      </c>
      <c r="CX143" s="25">
        <v>8.7847083548500571</v>
      </c>
      <c r="CY143" s="25">
        <v>22.090377100000001</v>
      </c>
      <c r="CZ143" s="25">
        <v>22.090377100000001</v>
      </c>
      <c r="DA143" s="25">
        <v>20.212608401684669</v>
      </c>
      <c r="DB143" s="25">
        <v>7.9664521759315949</v>
      </c>
      <c r="DC143" s="25">
        <v>22.205005925999998</v>
      </c>
      <c r="DD143" s="25">
        <v>22.205005925999998</v>
      </c>
      <c r="DE143" s="25">
        <v>20.172752665762175</v>
      </c>
      <c r="DF143" s="25">
        <v>7.293576868237059</v>
      </c>
      <c r="DG143" s="25">
        <v>22.266547253999999</v>
      </c>
      <c r="DH143" s="25">
        <v>22.266547253999999</v>
      </c>
      <c r="DI143" s="25">
        <v>20.173318351799661</v>
      </c>
      <c r="DJ143" s="25">
        <v>6.8561867673581602</v>
      </c>
      <c r="DK143" s="25">
        <v>22.298414226999999</v>
      </c>
      <c r="DL143" s="25">
        <v>22.298414226999999</v>
      </c>
      <c r="DM143" s="25">
        <v>20.169159650476846</v>
      </c>
      <c r="DN143" s="25">
        <v>6.5733003773809742</v>
      </c>
      <c r="DO143" s="27">
        <v>21.282064373000001</v>
      </c>
      <c r="DP143" s="27">
        <v>21.282064373000001</v>
      </c>
      <c r="DQ143" s="27">
        <v>20.56488256261617</v>
      </c>
      <c r="DR143" s="27">
        <v>10.939699828646752</v>
      </c>
      <c r="DS143" s="27">
        <v>21.324222282000001</v>
      </c>
      <c r="DT143" s="27">
        <v>21.324222282000001</v>
      </c>
      <c r="DU143" s="27">
        <v>20.604209796520642</v>
      </c>
      <c r="DV143" s="27">
        <v>10.81258642436249</v>
      </c>
      <c r="DW143" s="27">
        <v>21.350210859000001</v>
      </c>
      <c r="DX143" s="27">
        <v>21.350210859000001</v>
      </c>
      <c r="DY143" s="27">
        <v>20.563326506630048</v>
      </c>
      <c r="DZ143" s="27">
        <v>10.626956693358103</v>
      </c>
      <c r="EA143" s="27">
        <v>21.392255785</v>
      </c>
      <c r="EB143" s="27">
        <v>21.392255785</v>
      </c>
      <c r="EC143" s="27">
        <v>20.236053140275345</v>
      </c>
      <c r="ED143" s="27">
        <v>10.372252308590459</v>
      </c>
      <c r="EE143" s="27">
        <v>21.445399349999999</v>
      </c>
      <c r="EF143" s="27">
        <v>21.445399349999999</v>
      </c>
      <c r="EG143" s="27">
        <v>19.649426437028879</v>
      </c>
      <c r="EH143" s="27">
        <v>10.2002286021219</v>
      </c>
      <c r="EI143" s="27">
        <v>21.509643535999999</v>
      </c>
      <c r="EJ143" s="27">
        <v>21.509643535999999</v>
      </c>
      <c r="EK143" s="27">
        <v>20.390773985518479</v>
      </c>
      <c r="EL143" s="27">
        <v>9.898931286127489</v>
      </c>
      <c r="EM143" s="27">
        <v>21.583493898</v>
      </c>
      <c r="EN143" s="27">
        <v>21.583493898</v>
      </c>
      <c r="EO143" s="27">
        <v>20.459507262348669</v>
      </c>
      <c r="EP143" s="27">
        <v>9.5532370064135179</v>
      </c>
      <c r="EQ143" s="27">
        <v>21.663315419</v>
      </c>
      <c r="ER143" s="27">
        <v>21.663315419</v>
      </c>
      <c r="ES143" s="27">
        <v>20.455876465047709</v>
      </c>
      <c r="ET143" s="27">
        <v>9.2845230369872063</v>
      </c>
      <c r="EU143" s="27">
        <v>21.746166123999998</v>
      </c>
      <c r="EV143" s="27">
        <v>21.746166123999998</v>
      </c>
      <c r="EW143" s="27">
        <v>20.417834204673618</v>
      </c>
      <c r="EX143" s="27">
        <v>8.9827728095824</v>
      </c>
      <c r="EY143" s="27">
        <v>21.836464607</v>
      </c>
      <c r="EZ143" s="27">
        <v>21.836464607</v>
      </c>
      <c r="FA143" s="27">
        <v>20.363814088217044</v>
      </c>
      <c r="FB143" s="27">
        <v>8.569833245841437</v>
      </c>
      <c r="FC143" s="27">
        <v>22.148676197</v>
      </c>
      <c r="FD143" s="27">
        <v>22.148676197</v>
      </c>
      <c r="FE143" s="27">
        <v>20.176308274635243</v>
      </c>
      <c r="FF143" s="27">
        <v>7.1714854785666411</v>
      </c>
      <c r="FG143" s="27">
        <v>22.356420402000001</v>
      </c>
      <c r="FH143" s="27">
        <v>22.356420402000001</v>
      </c>
      <c r="FI143" s="27">
        <v>19.999233799330806</v>
      </c>
      <c r="FJ143" s="27">
        <v>6.5045090559529264</v>
      </c>
      <c r="FK143" s="27">
        <v>22.466153382999998</v>
      </c>
      <c r="FL143" s="27">
        <v>22.466153382999998</v>
      </c>
      <c r="FM143" s="27">
        <v>19.937669266025171</v>
      </c>
      <c r="FN143" s="27">
        <v>6.3619997738368639</v>
      </c>
      <c r="FO143" s="27">
        <v>22.519245815000001</v>
      </c>
      <c r="FP143" s="27">
        <v>22.519245815000001</v>
      </c>
      <c r="FQ143" s="27">
        <v>19.804792970798495</v>
      </c>
      <c r="FR143" s="27">
        <v>6.5994452510791248</v>
      </c>
      <c r="FS143" s="28">
        <v>21.279369738</v>
      </c>
      <c r="FT143" s="28">
        <v>21.279369738</v>
      </c>
      <c r="FU143" s="28">
        <v>19.750286367195269</v>
      </c>
      <c r="FV143" s="28">
        <v>10.932720908402203</v>
      </c>
      <c r="FW143" s="28">
        <v>21.320574915999998</v>
      </c>
      <c r="FX143" s="28">
        <v>21.320574915999998</v>
      </c>
      <c r="FY143" s="28">
        <v>19.715719370907031</v>
      </c>
      <c r="FZ143" s="28">
        <v>10.773905445180771</v>
      </c>
      <c r="GA143" s="28">
        <v>21.349487016000001</v>
      </c>
      <c r="GB143" s="28">
        <v>21.349487016000001</v>
      </c>
      <c r="GC143" s="28">
        <v>19.6548891421569</v>
      </c>
      <c r="GD143" s="28">
        <v>10.55529375803504</v>
      </c>
      <c r="GE143" s="28">
        <v>21.399860721</v>
      </c>
      <c r="GF143" s="28">
        <v>21.399860721</v>
      </c>
      <c r="GG143" s="28">
        <v>19.572552378560896</v>
      </c>
      <c r="GH143" s="28">
        <v>10.270395051128204</v>
      </c>
      <c r="GI143" s="28">
        <v>21.468345719999999</v>
      </c>
      <c r="GJ143" s="28">
        <v>21.468345719999999</v>
      </c>
      <c r="GK143" s="28">
        <v>19.497207758855229</v>
      </c>
      <c r="GL143" s="28">
        <v>10.055019880368853</v>
      </c>
      <c r="GM143" s="28">
        <v>21.555508502999999</v>
      </c>
      <c r="GN143" s="28">
        <v>21.555508502999999</v>
      </c>
      <c r="GO143" s="28">
        <v>19.39047557599735</v>
      </c>
      <c r="GP143" s="28">
        <v>9.6912716253849638</v>
      </c>
      <c r="GQ143" s="28">
        <v>21.662389329</v>
      </c>
      <c r="GR143" s="28">
        <v>21.662389329</v>
      </c>
      <c r="GS143" s="28">
        <v>19.269429421505084</v>
      </c>
      <c r="GT143" s="28">
        <v>9.2691562746913743</v>
      </c>
      <c r="GU143" s="28">
        <v>21.783546157</v>
      </c>
      <c r="GV143" s="28">
        <v>21.783546157</v>
      </c>
      <c r="GW143" s="28">
        <v>19.155045727049433</v>
      </c>
      <c r="GX143" s="28">
        <v>8.9415642881595367</v>
      </c>
      <c r="GY143" s="28">
        <v>21.915502503999999</v>
      </c>
      <c r="GZ143" s="28">
        <v>21.915502503999999</v>
      </c>
      <c r="HA143" s="28">
        <v>19.035285102404039</v>
      </c>
      <c r="HB143" s="28">
        <v>8.6243009801150023</v>
      </c>
      <c r="HC143" s="28">
        <v>22.060190072000001</v>
      </c>
      <c r="HD143" s="28">
        <v>22.060190072000001</v>
      </c>
      <c r="HE143" s="28">
        <v>18.897145195870511</v>
      </c>
      <c r="HF143" s="28">
        <v>8.2594209665637663</v>
      </c>
      <c r="HG143" s="28">
        <v>22.490313886999999</v>
      </c>
      <c r="HH143" s="28">
        <v>22.490313886999999</v>
      </c>
      <c r="HI143" s="28">
        <v>18.074356285524242</v>
      </c>
      <c r="HJ143" s="28">
        <v>6.6557117658337184</v>
      </c>
      <c r="HK143" s="28">
        <v>22.783346771000001</v>
      </c>
      <c r="HL143" s="28">
        <v>22.783346771000001</v>
      </c>
      <c r="HM143" s="28">
        <v>17.895642732633863</v>
      </c>
      <c r="HN143" s="28">
        <v>3.7594159357888479</v>
      </c>
      <c r="HO143" s="28">
        <v>22.915949906999998</v>
      </c>
      <c r="HP143" s="28">
        <v>22.915949906999998</v>
      </c>
      <c r="HQ143" s="28">
        <v>17.61427535218392</v>
      </c>
      <c r="HR143" s="28">
        <v>1.8007863437643081</v>
      </c>
      <c r="HS143" s="28">
        <v>22.989170394999999</v>
      </c>
      <c r="HT143" s="28">
        <v>22.989170394999999</v>
      </c>
      <c r="HU143" s="28">
        <v>17.296673581566861</v>
      </c>
      <c r="HV143" s="28">
        <v>0.26611570195225198</v>
      </c>
      <c r="HW143" s="29">
        <v>21.269956244999999</v>
      </c>
      <c r="HX143" s="29">
        <v>21.269956244999999</v>
      </c>
      <c r="HY143" s="29">
        <v>19.75035271723166</v>
      </c>
      <c r="HZ143" s="29">
        <v>10.934861433562741</v>
      </c>
      <c r="IA143" s="29">
        <v>21.306426461000001</v>
      </c>
      <c r="IB143" s="29">
        <v>21.306426461000001</v>
      </c>
      <c r="IC143" s="29">
        <v>19.714159751676064</v>
      </c>
      <c r="ID143" s="29">
        <v>10.762577207840849</v>
      </c>
      <c r="IE143" s="29">
        <v>21.328571758999999</v>
      </c>
      <c r="IF143" s="29">
        <v>21.328571758999999</v>
      </c>
      <c r="IG143" s="29">
        <v>19.644028246578873</v>
      </c>
      <c r="IH143" s="29">
        <v>10.55133703338038</v>
      </c>
      <c r="II143" s="29">
        <v>21.368552622999999</v>
      </c>
      <c r="IJ143" s="29">
        <v>21.368552622999999</v>
      </c>
      <c r="IK143" s="29">
        <v>19.549105170822756</v>
      </c>
      <c r="IL143" s="29">
        <v>10.283848186569791</v>
      </c>
      <c r="IM143" s="29">
        <v>21.425709351999998</v>
      </c>
      <c r="IN143" s="29">
        <v>21.425709351999998</v>
      </c>
      <c r="IO143" s="29">
        <v>19.458779890782719</v>
      </c>
      <c r="IP143" s="29">
        <v>10.086087673742968</v>
      </c>
      <c r="IQ143" s="29">
        <v>21.497222424</v>
      </c>
      <c r="IR143" s="29">
        <v>21.497222424</v>
      </c>
      <c r="IS143" s="29">
        <v>19.337841379219633</v>
      </c>
      <c r="IT143" s="29">
        <v>9.7647882807597703</v>
      </c>
      <c r="IU143" s="29">
        <v>21.588396670999998</v>
      </c>
      <c r="IV143" s="29">
        <v>21.588396670999998</v>
      </c>
      <c r="IW143" s="29">
        <v>19.21534101649377</v>
      </c>
      <c r="IX143" s="29">
        <v>9.4048058548995872</v>
      </c>
      <c r="IY143" s="29">
        <v>21.688234504</v>
      </c>
      <c r="IZ143" s="29">
        <v>21.688234504</v>
      </c>
      <c r="JA143" s="29">
        <v>19.092423211391822</v>
      </c>
      <c r="JB143" s="29">
        <v>9.1586187973458006</v>
      </c>
      <c r="JC143" s="29">
        <v>21.794977557999999</v>
      </c>
      <c r="JD143" s="29">
        <v>21.794977557999999</v>
      </c>
      <c r="JE143" s="29">
        <v>18.953089959216886</v>
      </c>
      <c r="JF143" s="29">
        <v>8.8957103528687114</v>
      </c>
      <c r="JG143" s="29">
        <v>21.929248768000001</v>
      </c>
      <c r="JH143" s="29">
        <v>21.929248768000001</v>
      </c>
      <c r="JI143" s="29">
        <v>18.759126307904239</v>
      </c>
      <c r="JJ143" s="29">
        <v>8.1518284986099907</v>
      </c>
      <c r="JK143" s="29">
        <v>22.352406178999999</v>
      </c>
      <c r="JL143" s="29">
        <v>22.352406178999999</v>
      </c>
      <c r="JM143" s="29">
        <v>18.260320617796182</v>
      </c>
      <c r="JN143" s="29">
        <v>4.7814310832187115</v>
      </c>
      <c r="JO143" s="29">
        <v>22.565793420999999</v>
      </c>
      <c r="JP143" s="29">
        <v>22.565793420999999</v>
      </c>
      <c r="JQ143" s="29">
        <v>17.750310394821099</v>
      </c>
      <c r="JR143" s="29">
        <v>2.3433362110036207</v>
      </c>
      <c r="JS143" s="29">
        <v>22.608402915999999</v>
      </c>
      <c r="JT143" s="29">
        <v>22.608402915999999</v>
      </c>
      <c r="JU143" s="29">
        <v>17.509243352214412</v>
      </c>
      <c r="JV143" s="29">
        <v>1.0437168243309287</v>
      </c>
      <c r="JW143" s="29">
        <v>22.550969156000001</v>
      </c>
      <c r="JX143" s="29">
        <v>22.550969156000001</v>
      </c>
      <c r="JY143" s="29">
        <v>17.451827236765869</v>
      </c>
      <c r="JZ143" s="29">
        <v>1.4571165390308671</v>
      </c>
    </row>
    <row r="144" spans="1:286" ht="15" thickBot="1" x14ac:dyDescent="0.4">
      <c r="A144" s="2"/>
      <c r="B144" s="74" t="s">
        <v>622</v>
      </c>
      <c r="C144" s="74" t="s">
        <v>566</v>
      </c>
      <c r="D144" s="74" t="s">
        <v>510</v>
      </c>
      <c r="E144" s="87">
        <v>373765</v>
      </c>
      <c r="F144" s="84">
        <v>431955</v>
      </c>
      <c r="G144" s="22">
        <v>6.4706015221578941</v>
      </c>
      <c r="H144" s="22">
        <v>6.4706015221578941</v>
      </c>
      <c r="I144" s="22">
        <v>6.4706015221578941</v>
      </c>
      <c r="J144" s="22">
        <v>6.4706015221578941</v>
      </c>
      <c r="K144" s="22">
        <v>6.5068193271578938</v>
      </c>
      <c r="L144" s="22">
        <v>6.5068193271578938</v>
      </c>
      <c r="M144" s="22">
        <v>6.5068193271578938</v>
      </c>
      <c r="N144" s="22">
        <v>6.5068193271578938</v>
      </c>
      <c r="O144" s="22">
        <v>6.523203990157894</v>
      </c>
      <c r="P144" s="22">
        <v>6.523203990157894</v>
      </c>
      <c r="Q144" s="22">
        <v>6.523203990157894</v>
      </c>
      <c r="R144" s="22">
        <v>6.523203990157894</v>
      </c>
      <c r="S144" s="22">
        <v>6.5592370051578932</v>
      </c>
      <c r="T144" s="22">
        <v>6.5592370051578932</v>
      </c>
      <c r="U144" s="22">
        <v>5.3632313425056282</v>
      </c>
      <c r="V144" s="22">
        <v>6.5592370051578932</v>
      </c>
      <c r="W144" s="22">
        <v>6.6087512891578939</v>
      </c>
      <c r="X144" s="22">
        <v>4.7734851515787042</v>
      </c>
      <c r="Y144" s="22">
        <v>3.4821909592051745</v>
      </c>
      <c r="Z144" s="22">
        <v>6.6087512891578939</v>
      </c>
      <c r="AA144" s="22">
        <v>6.6714964951578937</v>
      </c>
      <c r="AB144" s="22">
        <v>2.2603212144010469</v>
      </c>
      <c r="AC144" s="22">
        <v>1.6488728565718707</v>
      </c>
      <c r="AD144" s="22">
        <v>6.6714964951578937</v>
      </c>
      <c r="AE144" s="22">
        <v>6.743177662157894</v>
      </c>
      <c r="AF144" s="22">
        <v>2.195945361321153</v>
      </c>
      <c r="AG144" s="22">
        <v>1.6019115680232328</v>
      </c>
      <c r="AH144" s="22">
        <v>6.743177662157894</v>
      </c>
      <c r="AI144" s="22">
        <v>6.8222313901578939</v>
      </c>
      <c r="AJ144" s="22">
        <v>2.1271049261003006</v>
      </c>
      <c r="AK144" s="22">
        <v>1.551693428960933</v>
      </c>
      <c r="AL144" s="22">
        <v>6.8222313901578939</v>
      </c>
      <c r="AM144" s="22">
        <v>6.9088427111578934</v>
      </c>
      <c r="AN144" s="22">
        <v>2.0333587640600292</v>
      </c>
      <c r="AO144" s="22">
        <v>1.4833069089339765</v>
      </c>
      <c r="AP144" s="22">
        <v>6.9088427111578934</v>
      </c>
      <c r="AQ144" s="22">
        <v>7.0091266531578942</v>
      </c>
      <c r="AR144" s="22">
        <v>1.9145022624951618</v>
      </c>
      <c r="AS144" s="22">
        <v>1.396602745822658</v>
      </c>
      <c r="AT144" s="22">
        <v>7.0091266531578942</v>
      </c>
      <c r="AU144" s="22">
        <v>7.4532850151578938</v>
      </c>
      <c r="AV144" s="22">
        <v>1.9516948145454853</v>
      </c>
      <c r="AW144" s="22">
        <v>1.4237341947298725</v>
      </c>
      <c r="AX144" s="22">
        <v>7.4532850151578938</v>
      </c>
      <c r="AY144" s="22">
        <v>7.8740990671578936</v>
      </c>
      <c r="AZ144" s="22">
        <v>5.7061836565492605</v>
      </c>
      <c r="BA144" s="22">
        <v>4.1625815330814797</v>
      </c>
      <c r="BB144" s="22">
        <v>7.8740990671578936</v>
      </c>
      <c r="BC144" s="22">
        <v>8.1184563391578948</v>
      </c>
      <c r="BD144" s="22">
        <v>8.1184563391578948</v>
      </c>
      <c r="BE144" s="22">
        <v>8.1184563391578948</v>
      </c>
      <c r="BF144" s="22">
        <v>8.1184563391578948</v>
      </c>
      <c r="BG144" s="22">
        <v>8.2880919621578926</v>
      </c>
      <c r="BH144" s="22">
        <v>8.2880919621578926</v>
      </c>
      <c r="BI144" s="22">
        <v>8.2880919621578926</v>
      </c>
      <c r="BJ144" s="22">
        <v>8.2880919621578926</v>
      </c>
      <c r="BK144" s="25">
        <v>6.4528533051578938</v>
      </c>
      <c r="BL144" s="25">
        <v>6.4528533051578938</v>
      </c>
      <c r="BM144" s="25">
        <v>6.4528533051578938</v>
      </c>
      <c r="BN144" s="25">
        <v>6.4528533051578938</v>
      </c>
      <c r="BO144" s="25">
        <v>6.4785147151578943</v>
      </c>
      <c r="BP144" s="25">
        <v>6.4785147151578943</v>
      </c>
      <c r="BQ144" s="25">
        <v>6.4785147151578943</v>
      </c>
      <c r="BR144" s="25">
        <v>6.4785147151578943</v>
      </c>
      <c r="BS144" s="25">
        <v>6.5236613401578936</v>
      </c>
      <c r="BT144" s="25">
        <v>6.5236613401578936</v>
      </c>
      <c r="BU144" s="25">
        <v>6.5236613401578936</v>
      </c>
      <c r="BV144" s="25">
        <v>6.5236613401578936</v>
      </c>
      <c r="BW144" s="25">
        <v>6.5783726131578941</v>
      </c>
      <c r="BX144" s="25">
        <v>6.5783726131578941</v>
      </c>
      <c r="BY144" s="25">
        <v>5.4832180024496742</v>
      </c>
      <c r="BZ144" s="25">
        <v>6.5783726131578941</v>
      </c>
      <c r="CA144" s="25">
        <v>6.6420795101578936</v>
      </c>
      <c r="CB144" s="25">
        <v>4.9624752727523509</v>
      </c>
      <c r="CC144" s="25">
        <v>3.6200566213854195</v>
      </c>
      <c r="CD144" s="25">
        <v>6.6420795101578936</v>
      </c>
      <c r="CE144" s="25">
        <v>6.715037055157894</v>
      </c>
      <c r="CF144" s="25">
        <v>2.3319181553815551</v>
      </c>
      <c r="CG144" s="25">
        <v>1.7011018282083734</v>
      </c>
      <c r="CH144" s="25">
        <v>6.715037055157894</v>
      </c>
      <c r="CI144" s="25">
        <v>6.7977578961578935</v>
      </c>
      <c r="CJ144" s="25">
        <v>2.2535204859734046</v>
      </c>
      <c r="CK144" s="25">
        <v>1.6439118198670819</v>
      </c>
      <c r="CL144" s="25">
        <v>6.7977578961578935</v>
      </c>
      <c r="CM144" s="25">
        <v>6.8887076891578936</v>
      </c>
      <c r="CN144" s="25">
        <v>2.1548191986237355</v>
      </c>
      <c r="CO144" s="25">
        <v>1.5719106049146774</v>
      </c>
      <c r="CP144" s="25">
        <v>6.8887076891578936</v>
      </c>
      <c r="CQ144" s="25">
        <v>6.9702663481578941</v>
      </c>
      <c r="CR144" s="25">
        <v>2.0529248693577209</v>
      </c>
      <c r="CS144" s="25">
        <v>1.4975801103394413</v>
      </c>
      <c r="CT144" s="25">
        <v>6.9702663481578941</v>
      </c>
      <c r="CU144" s="25">
        <v>7.0531593251578943</v>
      </c>
      <c r="CV144" s="25">
        <v>1.9163199436600349</v>
      </c>
      <c r="CW144" s="25">
        <v>1.3979287189257574</v>
      </c>
      <c r="CX144" s="25">
        <v>7.0531593251578943</v>
      </c>
      <c r="CY144" s="25">
        <v>7.2847588921578943</v>
      </c>
      <c r="CZ144" s="25">
        <v>2.061222116965169</v>
      </c>
      <c r="DA144" s="25">
        <v>1.5036328369506025</v>
      </c>
      <c r="DB144" s="25">
        <v>7.2847588921578943</v>
      </c>
      <c r="DC144" s="25">
        <v>7.4960919011578939</v>
      </c>
      <c r="DD144" s="25">
        <v>4.5301726905466406</v>
      </c>
      <c r="DE144" s="25">
        <v>3.3046979064012705</v>
      </c>
      <c r="DF144" s="25">
        <v>7.4960919011578939</v>
      </c>
      <c r="DG144" s="25">
        <v>7.6516976391578932</v>
      </c>
      <c r="DH144" s="25">
        <v>7.6516976391578932</v>
      </c>
      <c r="DI144" s="25">
        <v>6.4998914795370011</v>
      </c>
      <c r="DJ144" s="25">
        <v>7.6516976391578932</v>
      </c>
      <c r="DK144" s="25">
        <v>7.7573958201578943</v>
      </c>
      <c r="DL144" s="25">
        <v>7.7573958201578943</v>
      </c>
      <c r="DM144" s="25">
        <v>7.3879323718220391</v>
      </c>
      <c r="DN144" s="25">
        <v>7.7573958201578943</v>
      </c>
      <c r="DO144" s="27">
        <v>6.4714501101578943</v>
      </c>
      <c r="DP144" s="27">
        <v>6.4714501101578943</v>
      </c>
      <c r="DQ144" s="27">
        <v>6.4714501101578943</v>
      </c>
      <c r="DR144" s="27">
        <v>6.4714501101578943</v>
      </c>
      <c r="DS144" s="27">
        <v>6.508010153157894</v>
      </c>
      <c r="DT144" s="27">
        <v>6.508010153157894</v>
      </c>
      <c r="DU144" s="27">
        <v>6.508010153157894</v>
      </c>
      <c r="DV144" s="27">
        <v>6.508010153157894</v>
      </c>
      <c r="DW144" s="27">
        <v>6.5246786031578932</v>
      </c>
      <c r="DX144" s="27">
        <v>6.5246786031578932</v>
      </c>
      <c r="DY144" s="27">
        <v>6.5246786031578932</v>
      </c>
      <c r="DZ144" s="27">
        <v>6.5246786031578932</v>
      </c>
      <c r="EA144" s="27">
        <v>6.5609338711578937</v>
      </c>
      <c r="EB144" s="27">
        <v>6.5609338711578937</v>
      </c>
      <c r="EC144" s="27">
        <v>5.4703244364173287</v>
      </c>
      <c r="ED144" s="27">
        <v>6.5609338711578937</v>
      </c>
      <c r="EE144" s="27">
        <v>6.6104157591578936</v>
      </c>
      <c r="EF144" s="27">
        <v>4.8291409262202043</v>
      </c>
      <c r="EG144" s="27">
        <v>3.5227910719383417</v>
      </c>
      <c r="EH144" s="27">
        <v>6.6104157591578936</v>
      </c>
      <c r="EI144" s="27">
        <v>6.6725326321578944</v>
      </c>
      <c r="EJ144" s="27">
        <v>2.1374845923921204</v>
      </c>
      <c r="EK144" s="27">
        <v>1.5592652510098581</v>
      </c>
      <c r="EL144" s="27">
        <v>6.6725326321578944</v>
      </c>
      <c r="EM144" s="27">
        <v>6.7432235251578936</v>
      </c>
      <c r="EN144" s="27">
        <v>2.01207050603877</v>
      </c>
      <c r="EO144" s="27">
        <v>1.4677774210933494</v>
      </c>
      <c r="EP144" s="27">
        <v>6.7432235251578936</v>
      </c>
      <c r="EQ144" s="27">
        <v>6.8210069921578942</v>
      </c>
      <c r="ER144" s="27">
        <v>1.9011806794669979</v>
      </c>
      <c r="ES144" s="27">
        <v>1.3868848364734203</v>
      </c>
      <c r="ET144" s="27">
        <v>6.8210069921578942</v>
      </c>
      <c r="EU144" s="27">
        <v>6.9052463541578941</v>
      </c>
      <c r="EV144" s="27">
        <v>1.7830653499777525</v>
      </c>
      <c r="EW144" s="27">
        <v>1.3007213480722961</v>
      </c>
      <c r="EX144" s="27">
        <v>6.9052463541578941</v>
      </c>
      <c r="EY144" s="27">
        <v>6.999855157157894</v>
      </c>
      <c r="EZ144" s="27">
        <v>1.6383222108889219</v>
      </c>
      <c r="FA144" s="27">
        <v>1.19513324329409</v>
      </c>
      <c r="FB144" s="27">
        <v>6.999855157157894</v>
      </c>
      <c r="FC144" s="27">
        <v>7.4051037701578935</v>
      </c>
      <c r="FD144" s="27">
        <v>1.8567887878099469</v>
      </c>
      <c r="FE144" s="27">
        <v>1.3545015695559408</v>
      </c>
      <c r="FF144" s="27">
        <v>7.4051037701578935</v>
      </c>
      <c r="FG144" s="27">
        <v>7.7370530821578942</v>
      </c>
      <c r="FH144" s="27">
        <v>5.7882781575050357</v>
      </c>
      <c r="FI144" s="27">
        <v>4.222468328567607</v>
      </c>
      <c r="FJ144" s="27">
        <v>7.7370530821578942</v>
      </c>
      <c r="FK144" s="27">
        <v>7.940590307157894</v>
      </c>
      <c r="FL144" s="27">
        <v>7.940590307157894</v>
      </c>
      <c r="FM144" s="27">
        <v>7.940590307157894</v>
      </c>
      <c r="FN144" s="27">
        <v>7.940590307157894</v>
      </c>
      <c r="FO144" s="27">
        <v>8.0508892241578938</v>
      </c>
      <c r="FP144" s="27">
        <v>8.0508892241578938</v>
      </c>
      <c r="FQ144" s="27">
        <v>8.0508892241578938</v>
      </c>
      <c r="FR144" s="27">
        <v>8.0508892241578938</v>
      </c>
      <c r="FS144" s="28">
        <v>6.4687748151578939</v>
      </c>
      <c r="FT144" s="28">
        <v>6.4687748151578939</v>
      </c>
      <c r="FU144" s="28">
        <v>6.4687748151578939</v>
      </c>
      <c r="FV144" s="28">
        <v>6.4687748151578939</v>
      </c>
      <c r="FW144" s="28">
        <v>6.5050570591578936</v>
      </c>
      <c r="FX144" s="28">
        <v>6.5050570591578936</v>
      </c>
      <c r="FY144" s="28">
        <v>6.5050570591578936</v>
      </c>
      <c r="FZ144" s="28">
        <v>6.5050570591578936</v>
      </c>
      <c r="GA144" s="28">
        <v>6.5264826831578944</v>
      </c>
      <c r="GB144" s="28">
        <v>6.5264826831578944</v>
      </c>
      <c r="GC144" s="28">
        <v>6.5264826831578944</v>
      </c>
      <c r="GD144" s="28">
        <v>6.5264826831578944</v>
      </c>
      <c r="GE144" s="28">
        <v>6.573063456157894</v>
      </c>
      <c r="GF144" s="28">
        <v>6.573063456157894</v>
      </c>
      <c r="GG144" s="28">
        <v>5.3757302098413149</v>
      </c>
      <c r="GH144" s="28">
        <v>6.573063456157894</v>
      </c>
      <c r="GI144" s="28">
        <v>6.640341295157894</v>
      </c>
      <c r="GJ144" s="28">
        <v>4.7670247569855437</v>
      </c>
      <c r="GK144" s="28">
        <v>3.4774781912943413</v>
      </c>
      <c r="GL144" s="28">
        <v>6.640341295157894</v>
      </c>
      <c r="GM144" s="28">
        <v>6.7326115341578934</v>
      </c>
      <c r="GN144" s="28">
        <v>2.271031515510058</v>
      </c>
      <c r="GO144" s="28">
        <v>1.6566858721166722</v>
      </c>
      <c r="GP144" s="28">
        <v>6.7326115341578934</v>
      </c>
      <c r="GQ144" s="28">
        <v>6.8495283711578931</v>
      </c>
      <c r="GR144" s="28">
        <v>2.1804249844870203</v>
      </c>
      <c r="GS144" s="28">
        <v>1.5905896692052588</v>
      </c>
      <c r="GT144" s="28">
        <v>6.8495283711578931</v>
      </c>
      <c r="GU144" s="28">
        <v>6.9850540821578937</v>
      </c>
      <c r="GV144" s="28">
        <v>2.0402887615831116</v>
      </c>
      <c r="GW144" s="28">
        <v>1.4883622456441388</v>
      </c>
      <c r="GX144" s="28">
        <v>6.9850540821578937</v>
      </c>
      <c r="GY144" s="28">
        <v>7.1331427961578937</v>
      </c>
      <c r="GZ144" s="28">
        <v>1.9632168578619362</v>
      </c>
      <c r="HA144" s="28">
        <v>1.4321393649135161</v>
      </c>
      <c r="HB144" s="28">
        <v>7.1331427961578937</v>
      </c>
      <c r="HC144" s="28">
        <v>7.2986830791578932</v>
      </c>
      <c r="HD144" s="28">
        <v>1.7883501439831928</v>
      </c>
      <c r="HE144" s="28">
        <v>1.3045765317216931</v>
      </c>
      <c r="HF144" s="28">
        <v>7.2986830791578932</v>
      </c>
      <c r="HG144" s="28">
        <v>7.9706135231578941</v>
      </c>
      <c r="HH144" s="28">
        <v>1.5646514340051789</v>
      </c>
      <c r="HI144" s="28">
        <v>1.1413914372391682</v>
      </c>
      <c r="HJ144" s="28">
        <v>7.9706135231578941</v>
      </c>
      <c r="HK144" s="28">
        <v>8.7703461631578925</v>
      </c>
      <c r="HL144" s="28">
        <v>4.5841345416183001</v>
      </c>
      <c r="HM144" s="28">
        <v>3.3440623254738981</v>
      </c>
      <c r="HN144" s="28">
        <v>8.7703461631578925</v>
      </c>
      <c r="HO144" s="28">
        <v>9.1446688941578937</v>
      </c>
      <c r="HP144" s="28">
        <v>9.1446688941578937</v>
      </c>
      <c r="HQ144" s="28">
        <v>7.7276950277456011</v>
      </c>
      <c r="HR144" s="28">
        <v>7.1932746991908409</v>
      </c>
      <c r="HS144" s="28">
        <v>9.3184271791578936</v>
      </c>
      <c r="HT144" s="28">
        <v>9.3184271791578936</v>
      </c>
      <c r="HU144" s="28">
        <v>8.4202590285982222</v>
      </c>
      <c r="HV144" s="28">
        <v>5.2850879741408576</v>
      </c>
      <c r="HW144" s="29">
        <v>6.4576699481578936</v>
      </c>
      <c r="HX144" s="29">
        <v>6.4576699481578936</v>
      </c>
      <c r="HY144" s="29">
        <v>6.4576699481578936</v>
      </c>
      <c r="HZ144" s="29">
        <v>6.4576699481578936</v>
      </c>
      <c r="IA144" s="29">
        <v>6.4889583621578932</v>
      </c>
      <c r="IB144" s="29">
        <v>6.4889583621578932</v>
      </c>
      <c r="IC144" s="29">
        <v>6.4889583621578932</v>
      </c>
      <c r="ID144" s="29">
        <v>6.4889583621578932</v>
      </c>
      <c r="IE144" s="29">
        <v>6.5068791001578941</v>
      </c>
      <c r="IF144" s="29">
        <v>6.5068791001578941</v>
      </c>
      <c r="IG144" s="29">
        <v>6.5068791001578941</v>
      </c>
      <c r="IH144" s="29">
        <v>6.5068791001578941</v>
      </c>
      <c r="II144" s="29">
        <v>6.5459210941578938</v>
      </c>
      <c r="IJ144" s="29">
        <v>6.5459210941578938</v>
      </c>
      <c r="IK144" s="29">
        <v>6.5459210941578938</v>
      </c>
      <c r="IL144" s="29">
        <v>6.5459210941578938</v>
      </c>
      <c r="IM144" s="29">
        <v>6.6085441621578944</v>
      </c>
      <c r="IN144" s="29">
        <v>6.6085441621578944</v>
      </c>
      <c r="IO144" s="29">
        <v>6.6085441621578944</v>
      </c>
      <c r="IP144" s="29">
        <v>6.6085441621578944</v>
      </c>
      <c r="IQ144" s="29">
        <v>6.6950954121578938</v>
      </c>
      <c r="IR144" s="29">
        <v>6.6950954121578938</v>
      </c>
      <c r="IS144" s="29">
        <v>6.6950954121578938</v>
      </c>
      <c r="IT144" s="29">
        <v>6.6950954121578938</v>
      </c>
      <c r="IU144" s="29">
        <v>6.8077385011578944</v>
      </c>
      <c r="IV144" s="29">
        <v>6.8077385011578944</v>
      </c>
      <c r="IW144" s="29">
        <v>6.8077385011578944</v>
      </c>
      <c r="IX144" s="29">
        <v>6.8077385011578944</v>
      </c>
      <c r="IY144" s="29">
        <v>6.9379709721578937</v>
      </c>
      <c r="IZ144" s="29">
        <v>6.9379709721578937</v>
      </c>
      <c r="JA144" s="29">
        <v>6.9379709721578937</v>
      </c>
      <c r="JB144" s="29">
        <v>6.9379709721578937</v>
      </c>
      <c r="JC144" s="29">
        <v>7.1018078771578939</v>
      </c>
      <c r="JD144" s="29">
        <v>7.1018078771578939</v>
      </c>
      <c r="JE144" s="29">
        <v>7.1018078771578939</v>
      </c>
      <c r="JF144" s="29">
        <v>7.1018078771578939</v>
      </c>
      <c r="JG144" s="29">
        <v>7.3628583221578943</v>
      </c>
      <c r="JH144" s="29">
        <v>7.3628583221578943</v>
      </c>
      <c r="JI144" s="29">
        <v>7.3628583221578943</v>
      </c>
      <c r="JJ144" s="29">
        <v>7.3628583221578943</v>
      </c>
      <c r="JK144" s="29">
        <v>8.168312791157895</v>
      </c>
      <c r="JL144" s="29">
        <v>8.168312791157895</v>
      </c>
      <c r="JM144" s="29">
        <v>8.168312791157895</v>
      </c>
      <c r="JN144" s="29">
        <v>8.168312791157895</v>
      </c>
      <c r="JO144" s="29">
        <v>8.6518901911578929</v>
      </c>
      <c r="JP144" s="29">
        <v>8.6518901911578929</v>
      </c>
      <c r="JQ144" s="29">
        <v>8.6518901911578929</v>
      </c>
      <c r="JR144" s="29">
        <v>7.4981347401386778</v>
      </c>
      <c r="JS144" s="29">
        <v>8.8605603771578938</v>
      </c>
      <c r="JT144" s="29">
        <v>8.8605603771578938</v>
      </c>
      <c r="JU144" s="29">
        <v>8.5708424162625203</v>
      </c>
      <c r="JV144" s="29">
        <v>5.5692145600904972</v>
      </c>
      <c r="JW144" s="29">
        <v>8.8287442371578937</v>
      </c>
      <c r="JX144" s="29">
        <v>8.8287442371578937</v>
      </c>
      <c r="JY144" s="29">
        <v>8.5051103290765191</v>
      </c>
      <c r="JZ144" s="29">
        <v>6.3421352191068401</v>
      </c>
    </row>
    <row r="145" spans="1:286" ht="15" thickBot="1" x14ac:dyDescent="0.4">
      <c r="A145" s="2"/>
      <c r="B145" s="74" t="s">
        <v>623</v>
      </c>
      <c r="C145" s="74" t="s">
        <v>518</v>
      </c>
      <c r="D145" s="74" t="s">
        <v>866</v>
      </c>
      <c r="E145" s="87">
        <v>378744</v>
      </c>
      <c r="F145" s="84">
        <v>387772</v>
      </c>
      <c r="G145" s="22">
        <v>31.747674911000001</v>
      </c>
      <c r="H145" s="22">
        <v>15.780238801810487</v>
      </c>
      <c r="I145" s="22">
        <v>11.34156833379396</v>
      </c>
      <c r="J145" s="22">
        <v>11.017066806168813</v>
      </c>
      <c r="K145" s="22">
        <v>31.828731946000001</v>
      </c>
      <c r="L145" s="22">
        <v>15.661250682589131</v>
      </c>
      <c r="M145" s="22">
        <v>11.256049229678514</v>
      </c>
      <c r="N145" s="22">
        <v>10.644120804906038</v>
      </c>
      <c r="O145" s="22">
        <v>31.884148087</v>
      </c>
      <c r="P145" s="22">
        <v>15.489293788249553</v>
      </c>
      <c r="Q145" s="22">
        <v>11.132460423950455</v>
      </c>
      <c r="R145" s="22">
        <v>10.028744715795902</v>
      </c>
      <c r="S145" s="22">
        <v>31.977168546000001</v>
      </c>
      <c r="T145" s="22">
        <v>15.407325236346198</v>
      </c>
      <c r="U145" s="22">
        <v>11.073548011767734</v>
      </c>
      <c r="V145" s="22">
        <v>9.5463743912570038</v>
      </c>
      <c r="W145" s="22">
        <v>32.080487382000001</v>
      </c>
      <c r="X145" s="22">
        <v>15.291359600785615</v>
      </c>
      <c r="Y145" s="22">
        <v>10.990201226170845</v>
      </c>
      <c r="Z145" s="22">
        <v>9.3323823876088525</v>
      </c>
      <c r="AA145" s="22">
        <v>32.206228686000003</v>
      </c>
      <c r="AB145" s="22">
        <v>15.127298652133479</v>
      </c>
      <c r="AC145" s="22">
        <v>10.872287392076537</v>
      </c>
      <c r="AD145" s="22">
        <v>8.7085640882577806</v>
      </c>
      <c r="AE145" s="22">
        <v>32.344963634999999</v>
      </c>
      <c r="AF145" s="22">
        <v>14.939047792721194</v>
      </c>
      <c r="AG145" s="22">
        <v>10.736987792828716</v>
      </c>
      <c r="AH145" s="22">
        <v>8.0101522546558144</v>
      </c>
      <c r="AI145" s="22">
        <v>32.494973936000001</v>
      </c>
      <c r="AJ145" s="22">
        <v>14.795153470930821</v>
      </c>
      <c r="AK145" s="22">
        <v>10.63356811053321</v>
      </c>
      <c r="AL145" s="22">
        <v>7.3946273582602444</v>
      </c>
      <c r="AM145" s="22">
        <v>32.654829038000003</v>
      </c>
      <c r="AN145" s="22">
        <v>14.604947871255078</v>
      </c>
      <c r="AO145" s="22">
        <v>10.496863600969945</v>
      </c>
      <c r="AP145" s="22">
        <v>6.6828302602863019</v>
      </c>
      <c r="AQ145" s="22">
        <v>32.829550030999997</v>
      </c>
      <c r="AR145" s="22">
        <v>14.41545186907223</v>
      </c>
      <c r="AS145" s="22">
        <v>10.360669093096531</v>
      </c>
      <c r="AT145" s="22">
        <v>6.0068784768271115</v>
      </c>
      <c r="AU145" s="22">
        <v>33.512108519000002</v>
      </c>
      <c r="AV145" s="22">
        <v>13.633713080118799</v>
      </c>
      <c r="AW145" s="22">
        <v>9.7988180333346566</v>
      </c>
      <c r="AX145" s="22">
        <v>3.7602788527154303</v>
      </c>
      <c r="AY145" s="22">
        <v>34.005050124</v>
      </c>
      <c r="AZ145" s="22">
        <v>13.190438906644392</v>
      </c>
      <c r="BA145" s="22">
        <v>9.4802281569578017</v>
      </c>
      <c r="BB145" s="22">
        <v>2.6918719207160322</v>
      </c>
      <c r="BC145" s="22">
        <v>34.314777466000002</v>
      </c>
      <c r="BD145" s="22">
        <v>13.279018095568803</v>
      </c>
      <c r="BE145" s="22">
        <v>9.5438917641285013</v>
      </c>
      <c r="BF145" s="22">
        <v>2.7398003496724144</v>
      </c>
      <c r="BG145" s="22">
        <v>34.511562402999999</v>
      </c>
      <c r="BH145" s="22">
        <v>13.377046311485863</v>
      </c>
      <c r="BI145" s="22">
        <v>9.614346573046582</v>
      </c>
      <c r="BJ145" s="22">
        <v>2.9934973987965279</v>
      </c>
      <c r="BK145" s="25">
        <v>31.707072379</v>
      </c>
      <c r="BL145" s="25">
        <v>15.790175102124916</v>
      </c>
      <c r="BM145" s="25">
        <v>11.348709748471933</v>
      </c>
      <c r="BN145" s="25">
        <v>11.172544311950226</v>
      </c>
      <c r="BO145" s="25">
        <v>31.757558783</v>
      </c>
      <c r="BP145" s="25">
        <v>15.701026504890052</v>
      </c>
      <c r="BQ145" s="25">
        <v>11.28463689633708</v>
      </c>
      <c r="BR145" s="25">
        <v>10.927585081809795</v>
      </c>
      <c r="BS145" s="25">
        <v>31.841435993000001</v>
      </c>
      <c r="BT145" s="25">
        <v>15.503335264640155</v>
      </c>
      <c r="BU145" s="25">
        <v>11.14255230950374</v>
      </c>
      <c r="BV145" s="25">
        <v>10.273731979315102</v>
      </c>
      <c r="BW145" s="25">
        <v>31.931961514000001</v>
      </c>
      <c r="BX145" s="25">
        <v>15.424852225674261</v>
      </c>
      <c r="BY145" s="25">
        <v>11.086145004097602</v>
      </c>
      <c r="BZ145" s="25">
        <v>9.8517738906452585</v>
      </c>
      <c r="CA145" s="25">
        <v>32.029599615999999</v>
      </c>
      <c r="CB145" s="25">
        <v>15.370454211070717</v>
      </c>
      <c r="CC145" s="25">
        <v>11.047048079925705</v>
      </c>
      <c r="CD145" s="25">
        <v>9.7311528422491342</v>
      </c>
      <c r="CE145" s="25">
        <v>32.138978404</v>
      </c>
      <c r="CF145" s="25">
        <v>15.255800293186361</v>
      </c>
      <c r="CG145" s="25">
        <v>10.964644051649946</v>
      </c>
      <c r="CH145" s="25">
        <v>9.206708874631687</v>
      </c>
      <c r="CI145" s="25">
        <v>32.258349772000003</v>
      </c>
      <c r="CJ145" s="25">
        <v>15.123422677972219</v>
      </c>
      <c r="CK145" s="25">
        <v>10.869501653130373</v>
      </c>
      <c r="CL145" s="25">
        <v>8.6032681146273404</v>
      </c>
      <c r="CM145" s="25">
        <v>32.385435627</v>
      </c>
      <c r="CN145" s="25">
        <v>15.002434105286017</v>
      </c>
      <c r="CO145" s="25">
        <v>10.782544783721571</v>
      </c>
      <c r="CP145" s="25">
        <v>8.0768632674725538</v>
      </c>
      <c r="CQ145" s="25">
        <v>32.520118031999999</v>
      </c>
      <c r="CR145" s="25">
        <v>14.860754549599729</v>
      </c>
      <c r="CS145" s="25">
        <v>10.680716897432978</v>
      </c>
      <c r="CT145" s="25">
        <v>7.4449089175112491</v>
      </c>
      <c r="CU145" s="25">
        <v>32.659942278999999</v>
      </c>
      <c r="CV145" s="25">
        <v>14.746440702657358</v>
      </c>
      <c r="CW145" s="25">
        <v>10.598557284839091</v>
      </c>
      <c r="CX145" s="25">
        <v>6.9121539536479908</v>
      </c>
      <c r="CY145" s="25">
        <v>32.989877085000003</v>
      </c>
      <c r="CZ145" s="25">
        <v>14.367931742132356</v>
      </c>
      <c r="DA145" s="25">
        <v>10.32651544221152</v>
      </c>
      <c r="DB145" s="25">
        <v>5.2405940770609547</v>
      </c>
      <c r="DC145" s="25">
        <v>33.243227861000001</v>
      </c>
      <c r="DD145" s="25">
        <v>14.064205048557437</v>
      </c>
      <c r="DE145" s="25">
        <v>10.10822108727552</v>
      </c>
      <c r="DF145" s="25">
        <v>4.0229327860833166</v>
      </c>
      <c r="DG145" s="25">
        <v>33.407135906000001</v>
      </c>
      <c r="DH145" s="25">
        <v>14.044904355584899</v>
      </c>
      <c r="DI145" s="25">
        <v>10.094349299212814</v>
      </c>
      <c r="DJ145" s="25">
        <v>3.5417895435345486</v>
      </c>
      <c r="DK145" s="25">
        <v>33.501645242999999</v>
      </c>
      <c r="DL145" s="25">
        <v>14.053732863961356</v>
      </c>
      <c r="DM145" s="25">
        <v>10.100694522012963</v>
      </c>
      <c r="DN145" s="25">
        <v>3.138198209515771</v>
      </c>
      <c r="DO145" s="27">
        <v>31.747674911000001</v>
      </c>
      <c r="DP145" s="27">
        <v>15.788267820729809</v>
      </c>
      <c r="DQ145" s="27">
        <v>11.347338947779621</v>
      </c>
      <c r="DR145" s="27">
        <v>11.025231145776075</v>
      </c>
      <c r="DS145" s="27">
        <v>31.828731955999999</v>
      </c>
      <c r="DT145" s="27">
        <v>15.689692986141459</v>
      </c>
      <c r="DU145" s="27">
        <v>11.27649127325977</v>
      </c>
      <c r="DV145" s="27">
        <v>10.665660804130518</v>
      </c>
      <c r="DW145" s="27">
        <v>31.884148078999999</v>
      </c>
      <c r="DX145" s="27">
        <v>15.491039655651109</v>
      </c>
      <c r="DY145" s="27">
        <v>11.133715213227422</v>
      </c>
      <c r="DZ145" s="27">
        <v>10.066524608564116</v>
      </c>
      <c r="EA145" s="27">
        <v>31.977168546000001</v>
      </c>
      <c r="EB145" s="27">
        <v>15.372340431508013</v>
      </c>
      <c r="EC145" s="27">
        <v>11.048403743692957</v>
      </c>
      <c r="ED145" s="27">
        <v>9.5956034654547686</v>
      </c>
      <c r="EE145" s="27">
        <v>32.079956160999998</v>
      </c>
      <c r="EF145" s="27">
        <v>15.313304221129343</v>
      </c>
      <c r="EG145" s="27">
        <v>11.005973256893157</v>
      </c>
      <c r="EH145" s="27">
        <v>9.3939675515156011</v>
      </c>
      <c r="EI145" s="27">
        <v>32.204843611000001</v>
      </c>
      <c r="EJ145" s="27">
        <v>15.161101022394551</v>
      </c>
      <c r="EK145" s="27">
        <v>10.896581821139051</v>
      </c>
      <c r="EL145" s="27">
        <v>8.7873144917291377</v>
      </c>
      <c r="EM145" s="27">
        <v>32.342859316000002</v>
      </c>
      <c r="EN145" s="27">
        <v>15.024644591696035</v>
      </c>
      <c r="EO145" s="27">
        <v>10.798507897620526</v>
      </c>
      <c r="EP145" s="27">
        <v>8.1055000785405475</v>
      </c>
      <c r="EQ145" s="27">
        <v>32.492404864000001</v>
      </c>
      <c r="ER145" s="27">
        <v>14.899427279153421</v>
      </c>
      <c r="ES145" s="27">
        <v>10.708511749614631</v>
      </c>
      <c r="ET145" s="27">
        <v>7.5041218133480143</v>
      </c>
      <c r="EU145" s="27">
        <v>32.649916437999998</v>
      </c>
      <c r="EV145" s="27">
        <v>14.740939376258476</v>
      </c>
      <c r="EW145" s="27">
        <v>10.594603373237179</v>
      </c>
      <c r="EX145" s="27">
        <v>6.8185927794720911</v>
      </c>
      <c r="EY145" s="27">
        <v>32.815022393</v>
      </c>
      <c r="EZ145" s="27">
        <v>14.59953853374591</v>
      </c>
      <c r="FA145" s="27">
        <v>10.492975803594296</v>
      </c>
      <c r="FB145" s="27">
        <v>6.209172936632104</v>
      </c>
      <c r="FC145" s="27">
        <v>33.453488118000003</v>
      </c>
      <c r="FD145" s="27">
        <v>14.051789058007349</v>
      </c>
      <c r="FE145" s="27">
        <v>10.099297470401014</v>
      </c>
      <c r="FF145" s="27">
        <v>4.1784389693140795</v>
      </c>
      <c r="FG145" s="27">
        <v>33.908755532999997</v>
      </c>
      <c r="FH145" s="27">
        <v>13.606211868203998</v>
      </c>
      <c r="FI145" s="27">
        <v>9.7790523708430293</v>
      </c>
      <c r="FJ145" s="27">
        <v>3.2352398354109582</v>
      </c>
      <c r="FK145" s="27">
        <v>34.197380711999998</v>
      </c>
      <c r="FL145" s="27">
        <v>13.561378755821217</v>
      </c>
      <c r="FM145" s="27">
        <v>9.7468299302265002</v>
      </c>
      <c r="FN145" s="27">
        <v>3.2677620922527026</v>
      </c>
      <c r="FO145" s="27">
        <v>34.386270758000002</v>
      </c>
      <c r="FP145" s="27">
        <v>13.704900060851473</v>
      </c>
      <c r="FQ145" s="27">
        <v>9.8499815180319512</v>
      </c>
      <c r="FR145" s="27">
        <v>3.4862081072492295</v>
      </c>
      <c r="FS145" s="28">
        <v>31.744277537999999</v>
      </c>
      <c r="FT145" s="28">
        <v>15.782749170299503</v>
      </c>
      <c r="FU145" s="28">
        <v>11.343372585055221</v>
      </c>
      <c r="FV145" s="28">
        <v>11.036931659090722</v>
      </c>
      <c r="FW145" s="28">
        <v>31.829548967000001</v>
      </c>
      <c r="FX145" s="28">
        <v>15.663071536533163</v>
      </c>
      <c r="FY145" s="28">
        <v>11.257357913260014</v>
      </c>
      <c r="FZ145" s="28">
        <v>10.693966212255013</v>
      </c>
      <c r="GA145" s="28">
        <v>31.905869539000001</v>
      </c>
      <c r="GB145" s="28">
        <v>15.504801171195695</v>
      </c>
      <c r="GC145" s="28">
        <v>11.143605885408352</v>
      </c>
      <c r="GD145" s="28">
        <v>10.12888135487681</v>
      </c>
      <c r="GE145" s="28">
        <v>32.014909398</v>
      </c>
      <c r="GF145" s="28">
        <v>15.421975746848107</v>
      </c>
      <c r="GG145" s="28">
        <v>11.084077622128465</v>
      </c>
      <c r="GH145" s="28">
        <v>9.7030476900217479</v>
      </c>
      <c r="GI145" s="28">
        <v>32.157404331999999</v>
      </c>
      <c r="GJ145" s="28">
        <v>15.314428213620683</v>
      </c>
      <c r="GK145" s="28">
        <v>11.006781092427669</v>
      </c>
      <c r="GL145" s="28">
        <v>9.5740317649697033</v>
      </c>
      <c r="GM145" s="28">
        <v>32.338191774000002</v>
      </c>
      <c r="GN145" s="28">
        <v>15.158413832765333</v>
      </c>
      <c r="GO145" s="28">
        <v>10.894650485042787</v>
      </c>
      <c r="GP145" s="28">
        <v>9.0511209302386462</v>
      </c>
      <c r="GQ145" s="28">
        <v>32.549462120000001</v>
      </c>
      <c r="GR145" s="28">
        <v>14.995939436998254</v>
      </c>
      <c r="GS145" s="28">
        <v>10.777876937745594</v>
      </c>
      <c r="GT145" s="28">
        <v>8.4543995702896453</v>
      </c>
      <c r="GU145" s="28">
        <v>32.788508</v>
      </c>
      <c r="GV145" s="28">
        <v>14.837006334379682</v>
      </c>
      <c r="GW145" s="28">
        <v>10.663648587560955</v>
      </c>
      <c r="GX145" s="28">
        <v>7.9540018433047734</v>
      </c>
      <c r="GY145" s="28">
        <v>33.051658424999999</v>
      </c>
      <c r="GZ145" s="28">
        <v>14.66219766143657</v>
      </c>
      <c r="HA145" s="28">
        <v>10.538010152400096</v>
      </c>
      <c r="HB145" s="28">
        <v>7.4383219207938254</v>
      </c>
      <c r="HC145" s="28">
        <v>33.342944872000004</v>
      </c>
      <c r="HD145" s="28">
        <v>14.524160866120567</v>
      </c>
      <c r="HE145" s="28">
        <v>10.438800389714201</v>
      </c>
      <c r="HF145" s="28">
        <v>7.0315202369833472</v>
      </c>
      <c r="HG145" s="28">
        <v>34.290821401999999</v>
      </c>
      <c r="HH145" s="28">
        <v>13.586093063461167</v>
      </c>
      <c r="HI145" s="28">
        <v>9.7645925897427013</v>
      </c>
      <c r="HJ145" s="28">
        <v>4.1692207235102714</v>
      </c>
      <c r="HK145" s="28">
        <v>35.114636904000001</v>
      </c>
      <c r="HL145" s="28">
        <v>12.106585637932882</v>
      </c>
      <c r="HM145" s="28">
        <v>8.7012414720739741</v>
      </c>
      <c r="HN145" s="28">
        <v>-2.1770041446587669</v>
      </c>
      <c r="HO145" s="28">
        <v>35.592341607000002</v>
      </c>
      <c r="HP145" s="28">
        <v>11.270324992556018</v>
      </c>
      <c r="HQ145" s="28">
        <v>8.1002044805858482</v>
      </c>
      <c r="HR145" s="28">
        <v>-6.9323194097903666</v>
      </c>
      <c r="HS145" s="28">
        <v>35.820067268999999</v>
      </c>
      <c r="HT145" s="28">
        <v>10.653540843436804</v>
      </c>
      <c r="HU145" s="28">
        <v>7.6569095683672863</v>
      </c>
      <c r="HV145" s="28">
        <v>-10.388431206393555</v>
      </c>
      <c r="HW145" s="29">
        <v>31.749566027</v>
      </c>
      <c r="HX145" s="29">
        <v>15.769258200988249</v>
      </c>
      <c r="HY145" s="29">
        <v>11.33367635977914</v>
      </c>
      <c r="HZ145" s="29">
        <v>10.944788389735486</v>
      </c>
      <c r="IA145" s="29">
        <v>31.857839728000002</v>
      </c>
      <c r="IB145" s="29">
        <v>15.658940842076266</v>
      </c>
      <c r="IC145" s="29">
        <v>11.25438910182203</v>
      </c>
      <c r="ID145" s="29">
        <v>10.476514654003466</v>
      </c>
      <c r="IE145" s="29">
        <v>31.929534492000002</v>
      </c>
      <c r="IF145" s="29">
        <v>15.508080841202284</v>
      </c>
      <c r="IG145" s="29">
        <v>11.145963048817549</v>
      </c>
      <c r="IH145" s="29">
        <v>9.916696068299153</v>
      </c>
      <c r="II145" s="29">
        <v>32.022106096999998</v>
      </c>
      <c r="IJ145" s="29">
        <v>15.367918849221189</v>
      </c>
      <c r="IK145" s="29">
        <v>11.045225865444134</v>
      </c>
      <c r="IL145" s="29">
        <v>9.557961709962818</v>
      </c>
      <c r="IM145" s="29">
        <v>32.150782925999998</v>
      </c>
      <c r="IN145" s="29">
        <v>15.286254480335192</v>
      </c>
      <c r="IO145" s="29">
        <v>10.986532075585234</v>
      </c>
      <c r="IP145" s="29">
        <v>9.5014172908241363</v>
      </c>
      <c r="IQ145" s="29">
        <v>32.308868140999998</v>
      </c>
      <c r="IR145" s="29">
        <v>15.105834367905199</v>
      </c>
      <c r="IS145" s="29">
        <v>10.856860588378035</v>
      </c>
      <c r="IT145" s="29">
        <v>9.077995947185471</v>
      </c>
      <c r="IU145" s="29">
        <v>32.500317809999999</v>
      </c>
      <c r="IV145" s="29">
        <v>14.923837671561383</v>
      </c>
      <c r="IW145" s="29">
        <v>10.726055979269628</v>
      </c>
      <c r="IX145" s="29">
        <v>8.5726081765307924</v>
      </c>
      <c r="IY145" s="29">
        <v>32.708504470999998</v>
      </c>
      <c r="IZ145" s="29">
        <v>14.770483923307797</v>
      </c>
      <c r="JA145" s="29">
        <v>10.615837620922481</v>
      </c>
      <c r="JB145" s="29">
        <v>8.1850960495087293</v>
      </c>
      <c r="JC145" s="29">
        <v>32.944293719000001</v>
      </c>
      <c r="JD145" s="29">
        <v>14.593618656135693</v>
      </c>
      <c r="JE145" s="29">
        <v>10.488721070995684</v>
      </c>
      <c r="JF145" s="29">
        <v>7.5787823850073011</v>
      </c>
      <c r="JG145" s="29">
        <v>33.249418919999997</v>
      </c>
      <c r="JH145" s="29">
        <v>14.234264637767698</v>
      </c>
      <c r="JI145" s="29">
        <v>10.230446262449918</v>
      </c>
      <c r="JJ145" s="29">
        <v>6.0860956562470818</v>
      </c>
      <c r="JK145" s="29">
        <v>34.225982133999999</v>
      </c>
      <c r="JL145" s="29">
        <v>12.368476321471402</v>
      </c>
      <c r="JM145" s="29">
        <v>8.8894674628615995</v>
      </c>
      <c r="JN145" s="29">
        <v>-0.94104832642155856</v>
      </c>
      <c r="JO145" s="29">
        <v>34.807793670000002</v>
      </c>
      <c r="JP145" s="29">
        <v>11.206969127540555</v>
      </c>
      <c r="JQ145" s="29">
        <v>8.0546693729462184</v>
      </c>
      <c r="JR145" s="29">
        <v>-6.6597580320160432</v>
      </c>
      <c r="JS145" s="29">
        <v>35.005146177</v>
      </c>
      <c r="JT145" s="29">
        <v>10.787872286043598</v>
      </c>
      <c r="JU145" s="29">
        <v>7.7534562211040807</v>
      </c>
      <c r="JV145" s="29">
        <v>-9.6760326691684924</v>
      </c>
      <c r="JW145" s="29">
        <v>34.879573524999998</v>
      </c>
      <c r="JX145" s="29">
        <v>10.861797669773035</v>
      </c>
      <c r="JY145" s="29">
        <v>7.8065878499532682</v>
      </c>
      <c r="JZ145" s="29">
        <v>-8.7088816531890245</v>
      </c>
    </row>
    <row r="146" spans="1:286" ht="15" thickBot="1" x14ac:dyDescent="0.4">
      <c r="A146" s="2"/>
      <c r="B146" s="74" t="s">
        <v>624</v>
      </c>
      <c r="C146" s="74" t="s">
        <v>522</v>
      </c>
      <c r="D146" s="74" t="s">
        <v>869</v>
      </c>
      <c r="E146" s="87">
        <v>391570</v>
      </c>
      <c r="F146" s="84">
        <v>387132</v>
      </c>
      <c r="G146" s="22">
        <v>32.668948526999998</v>
      </c>
      <c r="H146" s="22">
        <v>9.4448278904070087</v>
      </c>
      <c r="I146" s="22">
        <v>6.7881837699239513</v>
      </c>
      <c r="J146" s="22">
        <v>8.7225046163931772</v>
      </c>
      <c r="K146" s="22">
        <v>32.737906258999999</v>
      </c>
      <c r="L146" s="22">
        <v>9.3701004830197707</v>
      </c>
      <c r="M146" s="22">
        <v>6.7344757108803597</v>
      </c>
      <c r="N146" s="22">
        <v>8.5294758711863246</v>
      </c>
      <c r="O146" s="22">
        <v>32.772980642</v>
      </c>
      <c r="P146" s="22">
        <v>9.2301913840435219</v>
      </c>
      <c r="Q146" s="22">
        <v>6.6339202866888947</v>
      </c>
      <c r="R146" s="22">
        <v>8.1195753597542435</v>
      </c>
      <c r="S146" s="22">
        <v>32.856725173000001</v>
      </c>
      <c r="T146" s="22">
        <v>9.0297179782479216</v>
      </c>
      <c r="U146" s="22">
        <v>6.48983610269807</v>
      </c>
      <c r="V146" s="22">
        <v>7.679622943040961</v>
      </c>
      <c r="W146" s="22">
        <v>32.957614268999997</v>
      </c>
      <c r="X146" s="22">
        <v>8.8906347257873239</v>
      </c>
      <c r="Y146" s="22">
        <v>6.3898742306580099</v>
      </c>
      <c r="Z146" s="22">
        <v>7.2720323670845701</v>
      </c>
      <c r="AA146" s="22">
        <v>33.083989739000003</v>
      </c>
      <c r="AB146" s="22">
        <v>8.7011380572826553</v>
      </c>
      <c r="AC146" s="22">
        <v>6.2536792438859825</v>
      </c>
      <c r="AD146" s="22">
        <v>6.6956402566467936</v>
      </c>
      <c r="AE146" s="22">
        <v>33.226053577000002</v>
      </c>
      <c r="AF146" s="22">
        <v>8.4712752147562398</v>
      </c>
      <c r="AG146" s="22">
        <v>6.0884722930498301</v>
      </c>
      <c r="AH146" s="22">
        <v>5.8688056643368078</v>
      </c>
      <c r="AI146" s="22">
        <v>33.380001434999997</v>
      </c>
      <c r="AJ146" s="22">
        <v>8.288632737980608</v>
      </c>
      <c r="AK146" s="22">
        <v>5.957203548829904</v>
      </c>
      <c r="AL146" s="22">
        <v>5.3657560843849268</v>
      </c>
      <c r="AM146" s="22">
        <v>33.545175139999998</v>
      </c>
      <c r="AN146" s="22">
        <v>8.1095109752979759</v>
      </c>
      <c r="AO146" s="22">
        <v>5.8284652111501458</v>
      </c>
      <c r="AP146" s="22">
        <v>4.836675617492844</v>
      </c>
      <c r="AQ146" s="22">
        <v>33.725908971000003</v>
      </c>
      <c r="AR146" s="22">
        <v>7.9004380665135585</v>
      </c>
      <c r="AS146" s="22">
        <v>5.6782003950402977</v>
      </c>
      <c r="AT146" s="22">
        <v>4.0575788458659794</v>
      </c>
      <c r="AU146" s="22">
        <v>34.453018135999997</v>
      </c>
      <c r="AV146" s="22">
        <v>6.8145635777188494</v>
      </c>
      <c r="AW146" s="22">
        <v>4.897761019485614</v>
      </c>
      <c r="AX146" s="22">
        <v>1.6770198614302849</v>
      </c>
      <c r="AY146" s="22">
        <v>35.035790372999998</v>
      </c>
      <c r="AZ146" s="22">
        <v>6.474478645173293</v>
      </c>
      <c r="BA146" s="22">
        <v>4.6533352823214456</v>
      </c>
      <c r="BB146" s="22">
        <v>0.67162548912535769</v>
      </c>
      <c r="BC146" s="22">
        <v>35.420835914999998</v>
      </c>
      <c r="BD146" s="22">
        <v>7.4536818496153217</v>
      </c>
      <c r="BE146" s="22">
        <v>5.3571079054946207</v>
      </c>
      <c r="BF146" s="22">
        <v>0.47811420637698987</v>
      </c>
      <c r="BG146" s="22">
        <v>35.716154094000004</v>
      </c>
      <c r="BH146" s="22">
        <v>8.5893545489525653</v>
      </c>
      <c r="BI146" s="22">
        <v>6.1733382354741524</v>
      </c>
      <c r="BJ146" s="22">
        <v>0.88462484087328619</v>
      </c>
      <c r="BK146" s="25">
        <v>32.629153868000003</v>
      </c>
      <c r="BL146" s="25">
        <v>9.4921398815030233</v>
      </c>
      <c r="BM146" s="25">
        <v>6.8221878294798648</v>
      </c>
      <c r="BN146" s="25">
        <v>8.85069487305908</v>
      </c>
      <c r="BO146" s="25">
        <v>32.672342014999998</v>
      </c>
      <c r="BP146" s="25">
        <v>9.396158338705586</v>
      </c>
      <c r="BQ146" s="25">
        <v>6.7532040048310762</v>
      </c>
      <c r="BR146" s="25">
        <v>8.7554752345381175</v>
      </c>
      <c r="BS146" s="25">
        <v>32.754336834</v>
      </c>
      <c r="BT146" s="25">
        <v>9.2616787045663287</v>
      </c>
      <c r="BU146" s="25">
        <v>6.6565508439220658</v>
      </c>
      <c r="BV146" s="25">
        <v>8.2648601682564333</v>
      </c>
      <c r="BW146" s="25">
        <v>32.856839268999998</v>
      </c>
      <c r="BX146" s="25">
        <v>9.1313813236307428</v>
      </c>
      <c r="BY146" s="25">
        <v>6.5629035507375173</v>
      </c>
      <c r="BZ146" s="25">
        <v>7.8479852724100141</v>
      </c>
      <c r="CA146" s="25">
        <v>32.971298734000001</v>
      </c>
      <c r="CB146" s="25">
        <v>9.014568621819576</v>
      </c>
      <c r="CC146" s="25">
        <v>6.4789479619479202</v>
      </c>
      <c r="CD146" s="25">
        <v>7.5097005563227981</v>
      </c>
      <c r="CE146" s="25">
        <v>33.095644878000002</v>
      </c>
      <c r="CF146" s="25">
        <v>8.8896951526605292</v>
      </c>
      <c r="CG146" s="25">
        <v>6.3891989409519425</v>
      </c>
      <c r="CH146" s="25">
        <v>7.0109396093980614</v>
      </c>
      <c r="CI146" s="25">
        <v>33.228846009999998</v>
      </c>
      <c r="CJ146" s="25">
        <v>8.7372949140116223</v>
      </c>
      <c r="CK146" s="25">
        <v>6.2796658887319232</v>
      </c>
      <c r="CL146" s="25">
        <v>6.2627106038017253</v>
      </c>
      <c r="CM146" s="25">
        <v>33.370925511000003</v>
      </c>
      <c r="CN146" s="25">
        <v>8.6308627448927666</v>
      </c>
      <c r="CO146" s="25">
        <v>6.2031709931770518</v>
      </c>
      <c r="CP146" s="25">
        <v>5.8318827681462651</v>
      </c>
      <c r="CQ146" s="25">
        <v>33.523131839999998</v>
      </c>
      <c r="CR146" s="25">
        <v>8.5051948812704392</v>
      </c>
      <c r="CS146" s="25">
        <v>6.1128510252389878</v>
      </c>
      <c r="CT146" s="25">
        <v>5.3587948103091918</v>
      </c>
      <c r="CU146" s="25">
        <v>33.682398329999998</v>
      </c>
      <c r="CV146" s="25">
        <v>8.3514795526277208</v>
      </c>
      <c r="CW146" s="25">
        <v>6.0023727919467911</v>
      </c>
      <c r="CX146" s="25">
        <v>4.7027098178601037</v>
      </c>
      <c r="CY146" s="25">
        <v>34.049020155000001</v>
      </c>
      <c r="CZ146" s="25">
        <v>7.9045091687394757</v>
      </c>
      <c r="DA146" s="25">
        <v>5.6811263763685274</v>
      </c>
      <c r="DB146" s="25">
        <v>2.9336396927833839</v>
      </c>
      <c r="DC146" s="25">
        <v>34.351071207000004</v>
      </c>
      <c r="DD146" s="25">
        <v>7.5142945976808209</v>
      </c>
      <c r="DE146" s="25">
        <v>5.4006714809713765</v>
      </c>
      <c r="DF146" s="25">
        <v>1.841212263543536</v>
      </c>
      <c r="DG146" s="25">
        <v>34.581072661</v>
      </c>
      <c r="DH146" s="25">
        <v>8.2437389690987626</v>
      </c>
      <c r="DI146" s="25">
        <v>5.9249375131931945</v>
      </c>
      <c r="DJ146" s="25">
        <v>1.1445504241367637</v>
      </c>
      <c r="DK146" s="25">
        <v>34.745440877999997</v>
      </c>
      <c r="DL146" s="25">
        <v>9.0356033861369252</v>
      </c>
      <c r="DM146" s="25">
        <v>6.4940660612293515</v>
      </c>
      <c r="DN146" s="25">
        <v>0.88811244554564794</v>
      </c>
      <c r="DO146" s="27">
        <v>32.668995136999996</v>
      </c>
      <c r="DP146" s="27">
        <v>9.4873000092782984</v>
      </c>
      <c r="DQ146" s="27">
        <v>6.818709318016702</v>
      </c>
      <c r="DR146" s="27">
        <v>8.733166475774901</v>
      </c>
      <c r="DS146" s="27">
        <v>32.738046037000004</v>
      </c>
      <c r="DT146" s="27">
        <v>9.4074561755381492</v>
      </c>
      <c r="DU146" s="27">
        <v>6.7613239826127725</v>
      </c>
      <c r="DV146" s="27">
        <v>8.5529467858799286</v>
      </c>
      <c r="DW146" s="27">
        <v>32.773259162999999</v>
      </c>
      <c r="DX146" s="27">
        <v>9.2143903743092199</v>
      </c>
      <c r="DY146" s="27">
        <v>6.6225637898769465</v>
      </c>
      <c r="DZ146" s="27">
        <v>8.1585447449228816</v>
      </c>
      <c r="EA146" s="27">
        <v>32.857179154000001</v>
      </c>
      <c r="EB146" s="27">
        <v>9.0913051682976924</v>
      </c>
      <c r="EC146" s="27">
        <v>6.5341000288153159</v>
      </c>
      <c r="ED146" s="27">
        <v>7.7310621390809899</v>
      </c>
      <c r="EE146" s="27">
        <v>32.957842393999996</v>
      </c>
      <c r="EF146" s="27">
        <v>8.9626691786437718</v>
      </c>
      <c r="EG146" s="27">
        <v>6.4416468102570672</v>
      </c>
      <c r="EH146" s="27">
        <v>7.3379908910754743</v>
      </c>
      <c r="EI146" s="27">
        <v>33.083660569999999</v>
      </c>
      <c r="EJ146" s="27">
        <v>8.8095536656985978</v>
      </c>
      <c r="EK146" s="27">
        <v>6.3315996763168387</v>
      </c>
      <c r="EL146" s="27">
        <v>6.7786479430426887</v>
      </c>
      <c r="EM146" s="27">
        <v>33.225238312999998</v>
      </c>
      <c r="EN146" s="27">
        <v>8.6272356235367251</v>
      </c>
      <c r="EO146" s="27">
        <v>6.2005641096418174</v>
      </c>
      <c r="EP146" s="27">
        <v>5.9706954502851204</v>
      </c>
      <c r="EQ146" s="27">
        <v>33.378903266999998</v>
      </c>
      <c r="ER146" s="27">
        <v>8.4940401808127408</v>
      </c>
      <c r="ES146" s="27">
        <v>6.1048339223882069</v>
      </c>
      <c r="ET146" s="27">
        <v>5.4814419268001551</v>
      </c>
      <c r="EU146" s="27">
        <v>33.54201535</v>
      </c>
      <c r="EV146" s="27">
        <v>8.3464854649500957</v>
      </c>
      <c r="EW146" s="27">
        <v>5.9987834428011855</v>
      </c>
      <c r="EX146" s="27">
        <v>4.9765065447536934</v>
      </c>
      <c r="EY146" s="27">
        <v>33.713732301999997</v>
      </c>
      <c r="EZ146" s="27">
        <v>8.1577221051613531</v>
      </c>
      <c r="FA146" s="27">
        <v>5.8631154994418653</v>
      </c>
      <c r="FB146" s="27">
        <v>4.263340899267142</v>
      </c>
      <c r="FC146" s="27">
        <v>34.384102177999999</v>
      </c>
      <c r="FD146" s="27">
        <v>7.4680564300200123</v>
      </c>
      <c r="FE146" s="27">
        <v>5.367439199461522</v>
      </c>
      <c r="FF146" s="27">
        <v>2.1001466647090439</v>
      </c>
      <c r="FG146" s="27">
        <v>34.879033663999998</v>
      </c>
      <c r="FH146" s="27">
        <v>6.8607780024104663</v>
      </c>
      <c r="FI146" s="27">
        <v>4.9309762364560195</v>
      </c>
      <c r="FJ146" s="27">
        <v>1.2448240590235145</v>
      </c>
      <c r="FK146" s="27">
        <v>35.218479346000002</v>
      </c>
      <c r="FL146" s="27">
        <v>7.9310712257545282</v>
      </c>
      <c r="FM146" s="27">
        <v>5.7002170497421005</v>
      </c>
      <c r="FN146" s="27">
        <v>1.092374577973775</v>
      </c>
      <c r="FO146" s="27">
        <v>35.456282643000002</v>
      </c>
      <c r="FP146" s="27">
        <v>8.9272382896695799</v>
      </c>
      <c r="FQ146" s="27">
        <v>6.4161819327305132</v>
      </c>
      <c r="FR146" s="27">
        <v>1.494607688496604</v>
      </c>
      <c r="FS146" s="28">
        <v>32.66263996</v>
      </c>
      <c r="FT146" s="28">
        <v>9.4446774325397964</v>
      </c>
      <c r="FU146" s="28">
        <v>6.788075632892328</v>
      </c>
      <c r="FV146" s="28">
        <v>8.7376840951287704</v>
      </c>
      <c r="FW146" s="28">
        <v>32.729559883999997</v>
      </c>
      <c r="FX146" s="28">
        <v>9.3742196850735109</v>
      </c>
      <c r="FY146" s="28">
        <v>6.7374362625019133</v>
      </c>
      <c r="FZ146" s="28">
        <v>8.5639233097923757</v>
      </c>
      <c r="GA146" s="28">
        <v>32.776455740000003</v>
      </c>
      <c r="GB146" s="28">
        <v>9.220883057324686</v>
      </c>
      <c r="GC146" s="28">
        <v>6.6272302089986352</v>
      </c>
      <c r="GD146" s="28">
        <v>8.1879692781960713</v>
      </c>
      <c r="GE146" s="28">
        <v>32.872665208999997</v>
      </c>
      <c r="GF146" s="28">
        <v>9.006042596963411</v>
      </c>
      <c r="GG146" s="28">
        <v>6.4728201400095911</v>
      </c>
      <c r="GH146" s="28">
        <v>7.789563947955898</v>
      </c>
      <c r="GI146" s="28">
        <v>33.007496455000002</v>
      </c>
      <c r="GJ146" s="28">
        <v>8.8713226226522579</v>
      </c>
      <c r="GK146" s="28">
        <v>6.3759942418868309</v>
      </c>
      <c r="GL146" s="28">
        <v>7.4499763160487653</v>
      </c>
      <c r="GM146" s="28">
        <v>33.184671948999998</v>
      </c>
      <c r="GN146" s="28">
        <v>8.6831566703954763</v>
      </c>
      <c r="GO146" s="28">
        <v>6.2407556670834605</v>
      </c>
      <c r="GP146" s="28">
        <v>6.9530223587975506</v>
      </c>
      <c r="GQ146" s="28">
        <v>33.397282066000002</v>
      </c>
      <c r="GR146" s="28">
        <v>8.4275454715250149</v>
      </c>
      <c r="GS146" s="28">
        <v>6.0570428655674453</v>
      </c>
      <c r="GT146" s="28">
        <v>6.2076531112781872</v>
      </c>
      <c r="GU146" s="28">
        <v>33.640366204999999</v>
      </c>
      <c r="GV146" s="28">
        <v>8.246932504202805</v>
      </c>
      <c r="GW146" s="28">
        <v>5.9272327697519689</v>
      </c>
      <c r="GX146" s="28">
        <v>5.7921296946158627</v>
      </c>
      <c r="GY146" s="28">
        <v>33.910645105999997</v>
      </c>
      <c r="GZ146" s="28">
        <v>8.0846051830103924</v>
      </c>
      <c r="HA146" s="28">
        <v>5.8105649278474312</v>
      </c>
      <c r="HB146" s="28">
        <v>5.430889667886639</v>
      </c>
      <c r="HC146" s="28">
        <v>34.211748845000002</v>
      </c>
      <c r="HD146" s="28">
        <v>7.8662406650479353</v>
      </c>
      <c r="HE146" s="28">
        <v>5.6536220492730553</v>
      </c>
      <c r="HF146" s="28">
        <v>4.8940661320281862</v>
      </c>
      <c r="HG146" s="28">
        <v>35.299250327000003</v>
      </c>
      <c r="HH146" s="28">
        <v>6.5201375926131275</v>
      </c>
      <c r="HI146" s="28">
        <v>4.6861512668538579</v>
      </c>
      <c r="HJ146" s="28">
        <v>1.7350841278256617</v>
      </c>
      <c r="HK146" s="28">
        <v>29.12501533807464</v>
      </c>
      <c r="HL146" s="28">
        <v>4.7952117020851635</v>
      </c>
      <c r="HM146" s="28">
        <v>3.4464130661931192</v>
      </c>
      <c r="HN146" s="28">
        <v>-4.9883609411031529</v>
      </c>
      <c r="HO146" s="28">
        <v>28.128597670781136</v>
      </c>
      <c r="HP146" s="28">
        <v>4.6311591306819144</v>
      </c>
      <c r="HQ146" s="28">
        <v>3.3285052529925303</v>
      </c>
      <c r="HR146" s="28">
        <v>-10.383692254440305</v>
      </c>
      <c r="HS146" s="28">
        <v>30.059535132097142</v>
      </c>
      <c r="HT146" s="28">
        <v>4.9490732606151839</v>
      </c>
      <c r="HU146" s="28">
        <v>3.5569963977845309</v>
      </c>
      <c r="HV146" s="28">
        <v>-13.906134669394405</v>
      </c>
      <c r="HW146" s="29">
        <v>32.645104541999999</v>
      </c>
      <c r="HX146" s="29">
        <v>9.4512716651741702</v>
      </c>
      <c r="HY146" s="29">
        <v>6.7928150377245977</v>
      </c>
      <c r="HZ146" s="29">
        <v>8.7663789116047113</v>
      </c>
      <c r="IA146" s="29">
        <v>32.711669506</v>
      </c>
      <c r="IB146" s="29">
        <v>9.3999160114993288</v>
      </c>
      <c r="IC146" s="29">
        <v>6.7559047182550955</v>
      </c>
      <c r="ID146" s="29">
        <v>8.5541420133893808</v>
      </c>
      <c r="IE146" s="29">
        <v>32.760721609999997</v>
      </c>
      <c r="IF146" s="29">
        <v>9.2244093440249628</v>
      </c>
      <c r="IG146" s="29">
        <v>6.6297646206813745</v>
      </c>
      <c r="IH146" s="29">
        <v>8.1656595874892837</v>
      </c>
      <c r="II146" s="29">
        <v>32.838943972000003</v>
      </c>
      <c r="IJ146" s="29">
        <v>9.0466256272535901</v>
      </c>
      <c r="IK146" s="29">
        <v>6.5019879629436579</v>
      </c>
      <c r="IL146" s="29">
        <v>7.8191629501660529</v>
      </c>
      <c r="IM146" s="29">
        <v>32.959877597000002</v>
      </c>
      <c r="IN146" s="29">
        <v>8.916268734606442</v>
      </c>
      <c r="IO146" s="29">
        <v>6.4082978975202458</v>
      </c>
      <c r="IP146" s="29">
        <v>7.5423511949214692</v>
      </c>
      <c r="IQ146" s="29">
        <v>33.116578977000003</v>
      </c>
      <c r="IR146" s="29">
        <v>8.7088265343338183</v>
      </c>
      <c r="IS146" s="29">
        <v>6.2592051037258578</v>
      </c>
      <c r="IT146" s="29">
        <v>7.143327241510061</v>
      </c>
      <c r="IU146" s="29">
        <v>33.313595432</v>
      </c>
      <c r="IV146" s="29">
        <v>8.4460998508357203</v>
      </c>
      <c r="IW146" s="29">
        <v>6.0703782633067602</v>
      </c>
      <c r="IX146" s="29">
        <v>6.4908028072583406</v>
      </c>
      <c r="IY146" s="29">
        <v>33.533219797999998</v>
      </c>
      <c r="IZ146" s="29">
        <v>8.2729137005597604</v>
      </c>
      <c r="JA146" s="29">
        <v>5.9459059671336396</v>
      </c>
      <c r="JB146" s="29">
        <v>6.1849624247670008</v>
      </c>
      <c r="JC146" s="29">
        <v>33.786835725000003</v>
      </c>
      <c r="JD146" s="29">
        <v>8.0829790335016369</v>
      </c>
      <c r="JE146" s="29">
        <v>5.8093961821772195</v>
      </c>
      <c r="JF146" s="29">
        <v>5.7175315931008583</v>
      </c>
      <c r="JG146" s="29">
        <v>34.117575479999999</v>
      </c>
      <c r="JH146" s="29">
        <v>7.626061172291851</v>
      </c>
      <c r="JI146" s="29">
        <v>5.4810003187858989</v>
      </c>
      <c r="JJ146" s="29">
        <v>4.0041902589616214</v>
      </c>
      <c r="JK146" s="29">
        <v>34.565283207654467</v>
      </c>
      <c r="JL146" s="29">
        <v>5.6909103256867004</v>
      </c>
      <c r="JM146" s="29">
        <v>4.0901693029426243</v>
      </c>
      <c r="JN146" s="29">
        <v>-3.6884069478836388</v>
      </c>
      <c r="JO146" s="29">
        <v>25.700747232128887</v>
      </c>
      <c r="JP146" s="29">
        <v>4.2314320679078596</v>
      </c>
      <c r="JQ146" s="29">
        <v>3.0412135425021574</v>
      </c>
      <c r="JR146" s="29">
        <v>-9.7054707081755112</v>
      </c>
      <c r="JS146" s="29">
        <v>34.126288757298575</v>
      </c>
      <c r="JT146" s="29">
        <v>5.6186332366942322</v>
      </c>
      <c r="JU146" s="29">
        <v>4.0382223359751954</v>
      </c>
      <c r="JV146" s="29">
        <v>-13.28525560152822</v>
      </c>
      <c r="JW146" s="29">
        <v>33.718874449906302</v>
      </c>
      <c r="JX146" s="29">
        <v>5.551555577447461</v>
      </c>
      <c r="JY146" s="29">
        <v>3.990012301540804</v>
      </c>
      <c r="JZ146" s="29">
        <v>-11.96481850842676</v>
      </c>
    </row>
    <row r="147" spans="1:286" ht="15" thickBot="1" x14ac:dyDescent="0.4">
      <c r="A147" s="2"/>
      <c r="B147" s="74" t="s">
        <v>625</v>
      </c>
      <c r="C147" s="74" t="s">
        <v>614</v>
      </c>
      <c r="D147" s="74" t="s">
        <v>864</v>
      </c>
      <c r="E147" s="87">
        <v>358235</v>
      </c>
      <c r="F147" s="84">
        <v>404898</v>
      </c>
      <c r="G147" s="22">
        <v>21.480729695000001</v>
      </c>
      <c r="H147" s="22">
        <v>21.480729695000001</v>
      </c>
      <c r="I147" s="22">
        <v>17.606935444615367</v>
      </c>
      <c r="J147" s="22">
        <v>5.6684394579039505</v>
      </c>
      <c r="K147" s="22">
        <v>21.554368478000001</v>
      </c>
      <c r="L147" s="22">
        <v>21.554368478000001</v>
      </c>
      <c r="M147" s="22">
        <v>17.423547498191365</v>
      </c>
      <c r="N147" s="22">
        <v>5.373504648177704</v>
      </c>
      <c r="O147" s="22">
        <v>21.557671955</v>
      </c>
      <c r="P147" s="22">
        <v>21.557671955</v>
      </c>
      <c r="Q147" s="22">
        <v>17.274897947659639</v>
      </c>
      <c r="R147" s="22">
        <v>5.3227935104273882</v>
      </c>
      <c r="S147" s="22">
        <v>21.585630919</v>
      </c>
      <c r="T147" s="22">
        <v>21.585630919</v>
      </c>
      <c r="U147" s="22">
        <v>17.133459630426255</v>
      </c>
      <c r="V147" s="22">
        <v>5.2120939452315636</v>
      </c>
      <c r="W147" s="22">
        <v>21.628955824999998</v>
      </c>
      <c r="X147" s="22">
        <v>21.628955824999998</v>
      </c>
      <c r="Y147" s="22">
        <v>16.997007536914175</v>
      </c>
      <c r="Z147" s="22">
        <v>5.0458714136092411</v>
      </c>
      <c r="AA147" s="22">
        <v>21.687298034000001</v>
      </c>
      <c r="AB147" s="22">
        <v>21.687298034000001</v>
      </c>
      <c r="AC147" s="22">
        <v>16.885071242846049</v>
      </c>
      <c r="AD147" s="22">
        <v>4.8455960828077558</v>
      </c>
      <c r="AE147" s="22">
        <v>21.749655392000001</v>
      </c>
      <c r="AF147" s="22">
        <v>21.749655392000001</v>
      </c>
      <c r="AG147" s="22">
        <v>16.832168917238327</v>
      </c>
      <c r="AH147" s="22">
        <v>4.6329304165421643</v>
      </c>
      <c r="AI147" s="22">
        <v>21.814409678000001</v>
      </c>
      <c r="AJ147" s="22">
        <v>21.814409678000001</v>
      </c>
      <c r="AK147" s="22">
        <v>16.780511352233141</v>
      </c>
      <c r="AL147" s="22">
        <v>4.4252842953281384</v>
      </c>
      <c r="AM147" s="22">
        <v>21.881374015999999</v>
      </c>
      <c r="AN147" s="22">
        <v>21.881374015999999</v>
      </c>
      <c r="AO147" s="22">
        <v>16.727302624015564</v>
      </c>
      <c r="AP147" s="22">
        <v>4.2204617081857769</v>
      </c>
      <c r="AQ147" s="22">
        <v>21.953145824</v>
      </c>
      <c r="AR147" s="22">
        <v>21.953145824</v>
      </c>
      <c r="AS147" s="22">
        <v>16.669911978927548</v>
      </c>
      <c r="AT147" s="22">
        <v>3.9972746075971255</v>
      </c>
      <c r="AU147" s="22">
        <v>22.225290129000001</v>
      </c>
      <c r="AV147" s="22">
        <v>22.225290129000001</v>
      </c>
      <c r="AW147" s="22">
        <v>16.564550175234164</v>
      </c>
      <c r="AX147" s="22">
        <v>3.2076647908951124</v>
      </c>
      <c r="AY147" s="22">
        <v>22.439739472999999</v>
      </c>
      <c r="AZ147" s="22">
        <v>22.439739472999999</v>
      </c>
      <c r="BA147" s="22">
        <v>17.363257997161679</v>
      </c>
      <c r="BB147" s="22">
        <v>2.7579163152093695</v>
      </c>
      <c r="BC147" s="22">
        <v>22.562789621</v>
      </c>
      <c r="BD147" s="22">
        <v>22.562789621</v>
      </c>
      <c r="BE147" s="22">
        <v>18.793943942733165</v>
      </c>
      <c r="BF147" s="22">
        <v>2.6166714082859599</v>
      </c>
      <c r="BG147" s="22">
        <v>22.642379089000002</v>
      </c>
      <c r="BH147" s="22">
        <v>22.642379089000002</v>
      </c>
      <c r="BI147" s="22">
        <v>19.119592466519347</v>
      </c>
      <c r="BJ147" s="22">
        <v>2.6654371117517304</v>
      </c>
      <c r="BK147" s="25">
        <v>21.409137211000001</v>
      </c>
      <c r="BL147" s="25">
        <v>21.409137211000001</v>
      </c>
      <c r="BM147" s="25">
        <v>17.649137078831586</v>
      </c>
      <c r="BN147" s="25">
        <v>5.9539419580958324</v>
      </c>
      <c r="BO147" s="25">
        <v>21.427052116999999</v>
      </c>
      <c r="BP147" s="25">
        <v>21.427052116999999</v>
      </c>
      <c r="BQ147" s="25">
        <v>17.446780149077448</v>
      </c>
      <c r="BR147" s="25">
        <v>5.8913725638763399</v>
      </c>
      <c r="BS147" s="25">
        <v>21.471206630000001</v>
      </c>
      <c r="BT147" s="25">
        <v>21.471206630000001</v>
      </c>
      <c r="BU147" s="25">
        <v>17.261831359134526</v>
      </c>
      <c r="BV147" s="25">
        <v>5.7317719480706604</v>
      </c>
      <c r="BW147" s="25">
        <v>21.529259762999999</v>
      </c>
      <c r="BX147" s="25">
        <v>21.529259762999999</v>
      </c>
      <c r="BY147" s="25">
        <v>17.103370567224061</v>
      </c>
      <c r="BZ147" s="25">
        <v>5.5516266097170277</v>
      </c>
      <c r="CA147" s="25">
        <v>21.595204234000001</v>
      </c>
      <c r="CB147" s="25">
        <v>21.595204234000001</v>
      </c>
      <c r="CC147" s="25">
        <v>16.95955536318278</v>
      </c>
      <c r="CD147" s="25">
        <v>5.3431157194626149</v>
      </c>
      <c r="CE147" s="25">
        <v>21.667148992000001</v>
      </c>
      <c r="CF147" s="25">
        <v>21.667148992000001</v>
      </c>
      <c r="CG147" s="25">
        <v>16.826504791687256</v>
      </c>
      <c r="CH147" s="25">
        <v>5.1281834183255164</v>
      </c>
      <c r="CI147" s="25">
        <v>21.746041009999999</v>
      </c>
      <c r="CJ147" s="25">
        <v>21.746041009999999</v>
      </c>
      <c r="CK147" s="25">
        <v>16.793013628891703</v>
      </c>
      <c r="CL147" s="25">
        <v>4.8897697400473099</v>
      </c>
      <c r="CM147" s="25">
        <v>21.829605759</v>
      </c>
      <c r="CN147" s="25">
        <v>21.829605759</v>
      </c>
      <c r="CO147" s="25">
        <v>16.754521912515944</v>
      </c>
      <c r="CP147" s="25">
        <v>4.6257502957496488</v>
      </c>
      <c r="CQ147" s="25">
        <v>21.918276522999999</v>
      </c>
      <c r="CR147" s="25">
        <v>21.918276522999999</v>
      </c>
      <c r="CS147" s="25">
        <v>16.71395469755744</v>
      </c>
      <c r="CT147" s="25">
        <v>4.353636612500857</v>
      </c>
      <c r="CU147" s="25">
        <v>22.011253625999998</v>
      </c>
      <c r="CV147" s="25">
        <v>22.011253625999998</v>
      </c>
      <c r="CW147" s="25">
        <v>16.671409963799597</v>
      </c>
      <c r="CX147" s="25">
        <v>4.0681573569444858</v>
      </c>
      <c r="CY147" s="25">
        <v>22.168673144</v>
      </c>
      <c r="CZ147" s="25">
        <v>22.168673144</v>
      </c>
      <c r="DA147" s="25">
        <v>16.660064621805812</v>
      </c>
      <c r="DB147" s="25">
        <v>3.4153765634346733</v>
      </c>
      <c r="DC147" s="25">
        <v>22.300084896999998</v>
      </c>
      <c r="DD147" s="25">
        <v>22.300084896999998</v>
      </c>
      <c r="DE147" s="25">
        <v>17.18834771645145</v>
      </c>
      <c r="DF147" s="25">
        <v>2.9450960071824248</v>
      </c>
      <c r="DG147" s="25">
        <v>22.386269481999999</v>
      </c>
      <c r="DH147" s="25">
        <v>22.386269481999999</v>
      </c>
      <c r="DI147" s="25">
        <v>18.073310679225667</v>
      </c>
      <c r="DJ147" s="25">
        <v>2.7001805543775141</v>
      </c>
      <c r="DK147" s="25">
        <v>22.426652527000002</v>
      </c>
      <c r="DL147" s="25">
        <v>22.426652527000002</v>
      </c>
      <c r="DM147" s="25">
        <v>18.267915257336238</v>
      </c>
      <c r="DN147" s="25">
        <v>2.6068651168740544</v>
      </c>
      <c r="DO147" s="27">
        <v>21.480752644999999</v>
      </c>
      <c r="DP147" s="27">
        <v>21.480752644999999</v>
      </c>
      <c r="DQ147" s="27">
        <v>17.647537008685774</v>
      </c>
      <c r="DR147" s="27">
        <v>5.675766775900291</v>
      </c>
      <c r="DS147" s="27">
        <v>21.554437304</v>
      </c>
      <c r="DT147" s="27">
        <v>21.554437304</v>
      </c>
      <c r="DU147" s="27">
        <v>17.440762060196413</v>
      </c>
      <c r="DV147" s="27">
        <v>5.3902143188176765</v>
      </c>
      <c r="DW147" s="27">
        <v>21.5578091</v>
      </c>
      <c r="DX147" s="27">
        <v>21.5578091</v>
      </c>
      <c r="DY147" s="27">
        <v>17.250566149038985</v>
      </c>
      <c r="DZ147" s="27">
        <v>5.3493286623182179</v>
      </c>
      <c r="EA147" s="27">
        <v>21.585857910000001</v>
      </c>
      <c r="EB147" s="27">
        <v>21.585857910000001</v>
      </c>
      <c r="EC147" s="27">
        <v>17.08170611468147</v>
      </c>
      <c r="ED147" s="27">
        <v>5.2474972195361396</v>
      </c>
      <c r="EE147" s="27">
        <v>21.629141796999999</v>
      </c>
      <c r="EF147" s="27">
        <v>21.629141796999999</v>
      </c>
      <c r="EG147" s="27">
        <v>16.928972256023535</v>
      </c>
      <c r="EH147" s="27">
        <v>5.0915908632039866</v>
      </c>
      <c r="EI147" s="27">
        <v>21.687331089000001</v>
      </c>
      <c r="EJ147" s="27">
        <v>21.687331089000001</v>
      </c>
      <c r="EK147" s="27">
        <v>16.810021397184382</v>
      </c>
      <c r="EL147" s="27">
        <v>4.9017579964991462</v>
      </c>
      <c r="EM147" s="27">
        <v>21.749554020000001</v>
      </c>
      <c r="EN147" s="27">
        <v>21.749554020000001</v>
      </c>
      <c r="EO147" s="27">
        <v>16.766852571185986</v>
      </c>
      <c r="EP147" s="27">
        <v>4.6996842984790757</v>
      </c>
      <c r="EQ147" s="27">
        <v>21.814239663999999</v>
      </c>
      <c r="ER147" s="27">
        <v>21.814239663999999</v>
      </c>
      <c r="ES147" s="27">
        <v>16.719774079591179</v>
      </c>
      <c r="ET147" s="27">
        <v>4.5026316758290719</v>
      </c>
      <c r="EU147" s="27">
        <v>21.880525628000001</v>
      </c>
      <c r="EV147" s="27">
        <v>21.880525628000001</v>
      </c>
      <c r="EW147" s="27">
        <v>16.67004772156556</v>
      </c>
      <c r="EX147" s="27">
        <v>4.3114879266506474</v>
      </c>
      <c r="EY147" s="27">
        <v>21.949233203999999</v>
      </c>
      <c r="EZ147" s="27">
        <v>21.949233203999999</v>
      </c>
      <c r="FA147" s="27">
        <v>16.617288743954472</v>
      </c>
      <c r="FB147" s="27">
        <v>4.1135362189386555</v>
      </c>
      <c r="FC147" s="27">
        <v>22.199843801</v>
      </c>
      <c r="FD147" s="27">
        <v>22.199843801</v>
      </c>
      <c r="FE147" s="27">
        <v>16.576214552366366</v>
      </c>
      <c r="FF147" s="27">
        <v>3.403805990289241</v>
      </c>
      <c r="FG147" s="27">
        <v>22.376475673000002</v>
      </c>
      <c r="FH147" s="27">
        <v>22.376475673000002</v>
      </c>
      <c r="FI147" s="27">
        <v>17.434570163154682</v>
      </c>
      <c r="FJ147" s="27">
        <v>3.028360552225374</v>
      </c>
      <c r="FK147" s="27">
        <v>22.480472421999998</v>
      </c>
      <c r="FL147" s="27">
        <v>22.480472421999998</v>
      </c>
      <c r="FM147" s="27">
        <v>18.91072821596547</v>
      </c>
      <c r="FN147" s="27">
        <v>2.9210720388497666</v>
      </c>
      <c r="FO147" s="27">
        <v>22.532974942999999</v>
      </c>
      <c r="FP147" s="27">
        <v>22.532974942999999</v>
      </c>
      <c r="FQ147" s="27">
        <v>19.229050512280747</v>
      </c>
      <c r="FR147" s="27">
        <v>2.9908808088865353</v>
      </c>
      <c r="FS147" s="28">
        <v>21.473697749999999</v>
      </c>
      <c r="FT147" s="28">
        <v>21.473697749999999</v>
      </c>
      <c r="FU147" s="28">
        <v>17.610047346121696</v>
      </c>
      <c r="FV147" s="28">
        <v>5.6869950515923886</v>
      </c>
      <c r="FW147" s="28">
        <v>21.5415034</v>
      </c>
      <c r="FX147" s="28">
        <v>21.5415034</v>
      </c>
      <c r="FY147" s="28">
        <v>17.425268619101406</v>
      </c>
      <c r="FZ147" s="28">
        <v>5.4097832898116458</v>
      </c>
      <c r="GA147" s="28">
        <v>21.542595188</v>
      </c>
      <c r="GB147" s="28">
        <v>21.542595188</v>
      </c>
      <c r="GC147" s="28">
        <v>17.27621691514425</v>
      </c>
      <c r="GD147" s="28">
        <v>5.3746336314297913</v>
      </c>
      <c r="GE147" s="28">
        <v>21.572363629000002</v>
      </c>
      <c r="GF147" s="28">
        <v>21.572363629000002</v>
      </c>
      <c r="GG147" s="28">
        <v>17.130437495309522</v>
      </c>
      <c r="GH147" s="28">
        <v>5.2760257467595615</v>
      </c>
      <c r="GI147" s="28">
        <v>21.621741987</v>
      </c>
      <c r="GJ147" s="28">
        <v>21.621741987</v>
      </c>
      <c r="GK147" s="28">
        <v>16.998970428633555</v>
      </c>
      <c r="GL147" s="28">
        <v>5.1195112089766965</v>
      </c>
      <c r="GM147" s="28">
        <v>21.692773758000001</v>
      </c>
      <c r="GN147" s="28">
        <v>21.692773758000001</v>
      </c>
      <c r="GO147" s="28">
        <v>16.881524872014019</v>
      </c>
      <c r="GP147" s="28">
        <v>4.924287220257952</v>
      </c>
      <c r="GQ147" s="28">
        <v>21.776168101</v>
      </c>
      <c r="GR147" s="28">
        <v>21.776168101</v>
      </c>
      <c r="GS147" s="28">
        <v>16.824257506101066</v>
      </c>
      <c r="GT147" s="28">
        <v>4.7069096045849506</v>
      </c>
      <c r="GU147" s="28">
        <v>21.868779363000002</v>
      </c>
      <c r="GV147" s="28">
        <v>21.868779363000002</v>
      </c>
      <c r="GW147" s="28">
        <v>16.763629286561265</v>
      </c>
      <c r="GX147" s="28">
        <v>4.4905727910996873</v>
      </c>
      <c r="GY147" s="28">
        <v>21.96804904</v>
      </c>
      <c r="GZ147" s="28">
        <v>21.96804904</v>
      </c>
      <c r="HA147" s="28">
        <v>16.706595313261282</v>
      </c>
      <c r="HB147" s="28">
        <v>4.2873792926198337</v>
      </c>
      <c r="HC147" s="28">
        <v>22.076403427999999</v>
      </c>
      <c r="HD147" s="28">
        <v>22.076403427999999</v>
      </c>
      <c r="HE147" s="28">
        <v>16.647061046789482</v>
      </c>
      <c r="HF147" s="28">
        <v>4.084601060783891</v>
      </c>
      <c r="HG147" s="28">
        <v>22.475377892000001</v>
      </c>
      <c r="HH147" s="28">
        <v>22.475377892000001</v>
      </c>
      <c r="HI147" s="28">
        <v>16.488917802893038</v>
      </c>
      <c r="HJ147" s="28">
        <v>3.0715461954616998</v>
      </c>
      <c r="HK147" s="28">
        <v>22.893919261000001</v>
      </c>
      <c r="HL147" s="28">
        <v>22.893919261000001</v>
      </c>
      <c r="HM147" s="28">
        <v>17.055335343109672</v>
      </c>
      <c r="HN147" s="28">
        <v>1.1074669502795125</v>
      </c>
      <c r="HO147" s="28">
        <v>23.071932124</v>
      </c>
      <c r="HP147" s="28">
        <v>23.071932124</v>
      </c>
      <c r="HQ147" s="28">
        <v>18.238876464818304</v>
      </c>
      <c r="HR147" s="28">
        <v>-0.53140727607958738</v>
      </c>
      <c r="HS147" s="28">
        <v>23.109828344</v>
      </c>
      <c r="HT147" s="28">
        <v>23.109828344</v>
      </c>
      <c r="HU147" s="28">
        <v>18.38392458779904</v>
      </c>
      <c r="HV147" s="28">
        <v>-1.5704103786923724</v>
      </c>
      <c r="HW147" s="29">
        <v>21.467016701999999</v>
      </c>
      <c r="HX147" s="29">
        <v>21.467016701999999</v>
      </c>
      <c r="HY147" s="29">
        <v>17.644517148730021</v>
      </c>
      <c r="HZ147" s="29">
        <v>5.6924956031881919</v>
      </c>
      <c r="IA147" s="29">
        <v>21.532202894000001</v>
      </c>
      <c r="IB147" s="29">
        <v>21.532202894000001</v>
      </c>
      <c r="IC147" s="29">
        <v>17.591547591012223</v>
      </c>
      <c r="ID147" s="29">
        <v>5.4085448080074858</v>
      </c>
      <c r="IE147" s="29">
        <v>21.530433848000001</v>
      </c>
      <c r="IF147" s="29">
        <v>21.530433848000001</v>
      </c>
      <c r="IG147" s="29">
        <v>17.542515889918338</v>
      </c>
      <c r="IH147" s="29">
        <v>5.3764972082406217</v>
      </c>
      <c r="II147" s="29">
        <v>21.553814458000002</v>
      </c>
      <c r="IJ147" s="29">
        <v>21.553814458000002</v>
      </c>
      <c r="IK147" s="29">
        <v>17.486283536712143</v>
      </c>
      <c r="IL147" s="29">
        <v>5.2929020920000127</v>
      </c>
      <c r="IM147" s="29">
        <v>21.596715537000001</v>
      </c>
      <c r="IN147" s="29">
        <v>21.596715537000001</v>
      </c>
      <c r="IO147" s="29">
        <v>17.421918133123114</v>
      </c>
      <c r="IP147" s="29">
        <v>5.1520314815205932</v>
      </c>
      <c r="IQ147" s="29">
        <v>21.659410024</v>
      </c>
      <c r="IR147" s="29">
        <v>21.659410024</v>
      </c>
      <c r="IS147" s="29">
        <v>17.351225826763855</v>
      </c>
      <c r="IT147" s="29">
        <v>4.9816145644282557</v>
      </c>
      <c r="IU147" s="29">
        <v>21.735912587000001</v>
      </c>
      <c r="IV147" s="29">
        <v>21.735912587000001</v>
      </c>
      <c r="IW147" s="29">
        <v>17.284464195527082</v>
      </c>
      <c r="IX147" s="29">
        <v>4.7893820299745027</v>
      </c>
      <c r="IY147" s="29">
        <v>21.819242543000001</v>
      </c>
      <c r="IZ147" s="29">
        <v>21.819242543000001</v>
      </c>
      <c r="JA147" s="29">
        <v>17.261473815578071</v>
      </c>
      <c r="JB147" s="29">
        <v>4.6052387441862326</v>
      </c>
      <c r="JC147" s="29">
        <v>21.913761809</v>
      </c>
      <c r="JD147" s="29">
        <v>21.913761809</v>
      </c>
      <c r="JE147" s="29">
        <v>17.247123978780444</v>
      </c>
      <c r="JF147" s="29">
        <v>4.4036176631765578</v>
      </c>
      <c r="JG147" s="29">
        <v>22.047048258</v>
      </c>
      <c r="JH147" s="29">
        <v>22.047048258</v>
      </c>
      <c r="JI147" s="29">
        <v>17.21916998441824</v>
      </c>
      <c r="JJ147" s="29">
        <v>3.9095917001913794</v>
      </c>
      <c r="JK147" s="29">
        <v>22.515653761999999</v>
      </c>
      <c r="JL147" s="29">
        <v>22.515653761999999</v>
      </c>
      <c r="JM147" s="29">
        <v>19.04548444999617</v>
      </c>
      <c r="JN147" s="29">
        <v>1.6206516340140347</v>
      </c>
      <c r="JO147" s="29">
        <v>22.761751193999999</v>
      </c>
      <c r="JP147" s="29">
        <v>22.761751193999999</v>
      </c>
      <c r="JQ147" s="29">
        <v>18.592872715460604</v>
      </c>
      <c r="JR147" s="29">
        <v>-0.35922227423967001</v>
      </c>
      <c r="JS147" s="29">
        <v>22.797452598</v>
      </c>
      <c r="JT147" s="29">
        <v>22.797452598</v>
      </c>
      <c r="JU147" s="29">
        <v>18.379449264862501</v>
      </c>
      <c r="JV147" s="29">
        <v>-1.4042229285221914</v>
      </c>
      <c r="JW147" s="29">
        <v>22.692315437000001</v>
      </c>
      <c r="JX147" s="29">
        <v>22.692315437000001</v>
      </c>
      <c r="JY147" s="29">
        <v>18.381395451753228</v>
      </c>
      <c r="JZ147" s="29">
        <v>-0.86698903569540064</v>
      </c>
    </row>
    <row r="148" spans="1:286" ht="15" thickBot="1" x14ac:dyDescent="0.4">
      <c r="A148" s="2"/>
      <c r="B148" s="74" t="s">
        <v>626</v>
      </c>
      <c r="C148" s="74" t="s">
        <v>614</v>
      </c>
      <c r="D148" s="74" t="s">
        <v>864</v>
      </c>
      <c r="E148" s="87">
        <v>358225</v>
      </c>
      <c r="F148" s="84">
        <v>404888</v>
      </c>
      <c r="G148" s="22">
        <v>30.929168978</v>
      </c>
      <c r="H148" s="22">
        <v>7.4440815281695949</v>
      </c>
      <c r="I148" s="22">
        <v>5.4303538345364881</v>
      </c>
      <c r="J148" s="22">
        <v>9.0047782575946016</v>
      </c>
      <c r="K148" s="22">
        <v>27.947652514055214</v>
      </c>
      <c r="L148" s="22">
        <v>4.53338347481679</v>
      </c>
      <c r="M148" s="22">
        <v>3.307040128824184</v>
      </c>
      <c r="N148" s="22">
        <v>8.6724258847148761</v>
      </c>
      <c r="O148" s="22">
        <v>10.472797206222122</v>
      </c>
      <c r="P148" s="22">
        <v>1.6987904714329032</v>
      </c>
      <c r="Q148" s="22">
        <v>1.239243997491257</v>
      </c>
      <c r="R148" s="22">
        <v>8.5285762830039609</v>
      </c>
      <c r="S148" s="22">
        <v>2.6914375645502386</v>
      </c>
      <c r="T148" s="22">
        <v>0.43657758276824887</v>
      </c>
      <c r="U148" s="22">
        <v>0.31847726837580376</v>
      </c>
      <c r="V148" s="22">
        <v>2.6914375645502386</v>
      </c>
      <c r="W148" s="22">
        <v>2.6914375645502386</v>
      </c>
      <c r="X148" s="22">
        <v>0.43657758276824887</v>
      </c>
      <c r="Y148" s="22">
        <v>0.31847726837580376</v>
      </c>
      <c r="Z148" s="22">
        <v>2.6914375645502386</v>
      </c>
      <c r="AA148" s="22">
        <v>2.6914375645502386</v>
      </c>
      <c r="AB148" s="22">
        <v>0.43657758276824887</v>
      </c>
      <c r="AC148" s="22">
        <v>0.31847726837580376</v>
      </c>
      <c r="AD148" s="22">
        <v>2.6914375645502386</v>
      </c>
      <c r="AE148" s="22">
        <v>2.6914375645502386</v>
      </c>
      <c r="AF148" s="22">
        <v>0.43657758276824887</v>
      </c>
      <c r="AG148" s="22">
        <v>0.31847726837580376</v>
      </c>
      <c r="AH148" s="22">
        <v>2.6914375645502386</v>
      </c>
      <c r="AI148" s="22">
        <v>2.6914375645502386</v>
      </c>
      <c r="AJ148" s="22">
        <v>0.43657758276824887</v>
      </c>
      <c r="AK148" s="22">
        <v>0.31847726837580376</v>
      </c>
      <c r="AL148" s="22">
        <v>2.6914375645502386</v>
      </c>
      <c r="AM148" s="22">
        <v>2.6914375645502386</v>
      </c>
      <c r="AN148" s="22">
        <v>0.43657758276824887</v>
      </c>
      <c r="AO148" s="22">
        <v>0.31847726837580376</v>
      </c>
      <c r="AP148" s="22">
        <v>2.6914375645502386</v>
      </c>
      <c r="AQ148" s="22">
        <v>2.6914375645502386</v>
      </c>
      <c r="AR148" s="22">
        <v>0.43657758276824887</v>
      </c>
      <c r="AS148" s="22">
        <v>0.31847726837580376</v>
      </c>
      <c r="AT148" s="22">
        <v>2.6914375645502386</v>
      </c>
      <c r="AU148" s="22">
        <v>2.6914375645502386</v>
      </c>
      <c r="AV148" s="22">
        <v>0.43657758276824887</v>
      </c>
      <c r="AW148" s="22">
        <v>0.31847726837580376</v>
      </c>
      <c r="AX148" s="22">
        <v>2.6914375645502386</v>
      </c>
      <c r="AY148" s="22">
        <v>2.6914375645502386</v>
      </c>
      <c r="AZ148" s="22">
        <v>0.43657758276824887</v>
      </c>
      <c r="BA148" s="22">
        <v>0.31847726837580376</v>
      </c>
      <c r="BB148" s="22">
        <v>2.6914375645502386</v>
      </c>
      <c r="BC148" s="22">
        <v>34.790634019999999</v>
      </c>
      <c r="BD148" s="22">
        <v>8.8180803425949303</v>
      </c>
      <c r="BE148" s="22">
        <v>6.4326668401542335</v>
      </c>
      <c r="BF148" s="22">
        <v>2.8004055265339289</v>
      </c>
      <c r="BG148" s="22">
        <v>35.543292195999996</v>
      </c>
      <c r="BH148" s="22">
        <v>10.668037723492587</v>
      </c>
      <c r="BI148" s="22">
        <v>7.7821849934779559</v>
      </c>
      <c r="BJ148" s="22">
        <v>2.7141648396871005</v>
      </c>
      <c r="BK148" s="25">
        <v>30.919702622999999</v>
      </c>
      <c r="BL148" s="25">
        <v>7.4726067962919513</v>
      </c>
      <c r="BM148" s="25">
        <v>5.4511626204885548</v>
      </c>
      <c r="BN148" s="25">
        <v>9.1719021229504207</v>
      </c>
      <c r="BO148" s="25">
        <v>27.477122070621704</v>
      </c>
      <c r="BP148" s="25">
        <v>4.4570588198001682</v>
      </c>
      <c r="BQ148" s="25">
        <v>3.2513623556199591</v>
      </c>
      <c r="BR148" s="25">
        <v>8.9396921321179583</v>
      </c>
      <c r="BS148" s="25">
        <v>9.5313113852421409</v>
      </c>
      <c r="BT148" s="25">
        <v>1.5460722329168606</v>
      </c>
      <c r="BU148" s="25">
        <v>1.1278381687142625</v>
      </c>
      <c r="BV148" s="25">
        <v>8.5547243744074954</v>
      </c>
      <c r="BW148" s="25">
        <v>2.6914375645502386</v>
      </c>
      <c r="BX148" s="25">
        <v>0.43657758276824887</v>
      </c>
      <c r="BY148" s="25">
        <v>0.31847726837580376</v>
      </c>
      <c r="BZ148" s="25">
        <v>2.6914375645502386</v>
      </c>
      <c r="CA148" s="25">
        <v>2.6914375645502386</v>
      </c>
      <c r="CB148" s="25">
        <v>0.43657758276824887</v>
      </c>
      <c r="CC148" s="25">
        <v>0.31847726837580376</v>
      </c>
      <c r="CD148" s="25">
        <v>2.6914375645502386</v>
      </c>
      <c r="CE148" s="25">
        <v>2.6914375645502386</v>
      </c>
      <c r="CF148" s="25">
        <v>0.43657758276824887</v>
      </c>
      <c r="CG148" s="25">
        <v>0.31847726837580376</v>
      </c>
      <c r="CH148" s="25">
        <v>2.6914375645502386</v>
      </c>
      <c r="CI148" s="25">
        <v>2.6914375645502386</v>
      </c>
      <c r="CJ148" s="25">
        <v>0.43657758276824887</v>
      </c>
      <c r="CK148" s="25">
        <v>0.31847726837580376</v>
      </c>
      <c r="CL148" s="25">
        <v>2.6914375645502386</v>
      </c>
      <c r="CM148" s="25">
        <v>2.6914375645502386</v>
      </c>
      <c r="CN148" s="25">
        <v>0.43657758276824887</v>
      </c>
      <c r="CO148" s="25">
        <v>0.31847726837580376</v>
      </c>
      <c r="CP148" s="25">
        <v>2.6914375645502386</v>
      </c>
      <c r="CQ148" s="25">
        <v>2.6914375645502386</v>
      </c>
      <c r="CR148" s="25">
        <v>0.43657758276824887</v>
      </c>
      <c r="CS148" s="25">
        <v>0.31847726837580376</v>
      </c>
      <c r="CT148" s="25">
        <v>2.6914375645502386</v>
      </c>
      <c r="CU148" s="25">
        <v>2.6914375645502386</v>
      </c>
      <c r="CV148" s="25">
        <v>0.43657758276824887</v>
      </c>
      <c r="CW148" s="25">
        <v>0.31847726837580376</v>
      </c>
      <c r="CX148" s="25">
        <v>2.6914375645502386</v>
      </c>
      <c r="CY148" s="25">
        <v>2.6914375645502386</v>
      </c>
      <c r="CZ148" s="25">
        <v>0.43657758276824887</v>
      </c>
      <c r="DA148" s="25">
        <v>0.31847726837580376</v>
      </c>
      <c r="DB148" s="25">
        <v>2.6914375645502386</v>
      </c>
      <c r="DC148" s="25">
        <v>2.6914375645502386</v>
      </c>
      <c r="DD148" s="25">
        <v>0.43657758276824887</v>
      </c>
      <c r="DE148" s="25">
        <v>0.31847726837580376</v>
      </c>
      <c r="DF148" s="25">
        <v>2.6809377905401597</v>
      </c>
      <c r="DG148" s="25">
        <v>23.224070077737856</v>
      </c>
      <c r="DH148" s="25">
        <v>3.7671720533756985</v>
      </c>
      <c r="DI148" s="25">
        <v>2.7480995644653499</v>
      </c>
      <c r="DJ148" s="25">
        <v>2.2784004335359676</v>
      </c>
      <c r="DK148" s="25">
        <v>31.773385709282234</v>
      </c>
      <c r="DL148" s="25">
        <v>5.1539549391849677</v>
      </c>
      <c r="DM148" s="25">
        <v>3.7597383721713755</v>
      </c>
      <c r="DN148" s="25">
        <v>2.0696161690262329</v>
      </c>
      <c r="DO148" s="27">
        <v>30.930580859999999</v>
      </c>
      <c r="DP148" s="27">
        <v>7.4680364884320083</v>
      </c>
      <c r="DQ148" s="27">
        <v>5.4478286445348614</v>
      </c>
      <c r="DR148" s="27">
        <v>9.0403089901813907</v>
      </c>
      <c r="DS148" s="27">
        <v>27.488814137496512</v>
      </c>
      <c r="DT148" s="27">
        <v>4.4589553877759602</v>
      </c>
      <c r="DU148" s="27">
        <v>3.2527458755533218</v>
      </c>
      <c r="DV148" s="27">
        <v>8.7602436002428661</v>
      </c>
      <c r="DW148" s="27">
        <v>9.2704582986439146</v>
      </c>
      <c r="DX148" s="27">
        <v>1.5037593026432126</v>
      </c>
      <c r="DY148" s="27">
        <v>1.0969714751816249</v>
      </c>
      <c r="DZ148" s="27">
        <v>8.6618666370169173</v>
      </c>
      <c r="EA148" s="27">
        <v>2.6914375645502386</v>
      </c>
      <c r="EB148" s="27">
        <v>0.43657758276824887</v>
      </c>
      <c r="EC148" s="27">
        <v>0.31847726837580376</v>
      </c>
      <c r="ED148" s="27">
        <v>2.6914375645502386</v>
      </c>
      <c r="EE148" s="27">
        <v>2.6914375645502386</v>
      </c>
      <c r="EF148" s="27">
        <v>0.43657758276824887</v>
      </c>
      <c r="EG148" s="27">
        <v>0.31847726837580376</v>
      </c>
      <c r="EH148" s="27">
        <v>2.6914375645502386</v>
      </c>
      <c r="EI148" s="27">
        <v>2.6914375645502386</v>
      </c>
      <c r="EJ148" s="27">
        <v>0.43657758276824887</v>
      </c>
      <c r="EK148" s="27">
        <v>0.31847726837580376</v>
      </c>
      <c r="EL148" s="27">
        <v>2.6914375645502386</v>
      </c>
      <c r="EM148" s="27">
        <v>2.6914375645502386</v>
      </c>
      <c r="EN148" s="27">
        <v>0.43657758276824887</v>
      </c>
      <c r="EO148" s="27">
        <v>0.31847726837580376</v>
      </c>
      <c r="EP148" s="27">
        <v>2.6914375645502386</v>
      </c>
      <c r="EQ148" s="27">
        <v>2.6914375645502386</v>
      </c>
      <c r="ER148" s="27">
        <v>0.43657758276824887</v>
      </c>
      <c r="ES148" s="27">
        <v>0.31847726837580376</v>
      </c>
      <c r="ET148" s="27">
        <v>2.6914375645502386</v>
      </c>
      <c r="EU148" s="27">
        <v>2.6914375645502386</v>
      </c>
      <c r="EV148" s="27">
        <v>0.43657758276824887</v>
      </c>
      <c r="EW148" s="27">
        <v>0.31847726837580376</v>
      </c>
      <c r="EX148" s="27">
        <v>2.6914375645502386</v>
      </c>
      <c r="EY148" s="27">
        <v>2.6914375645502386</v>
      </c>
      <c r="EZ148" s="27">
        <v>0.43657758276824887</v>
      </c>
      <c r="FA148" s="27">
        <v>0.31847726837580376</v>
      </c>
      <c r="FB148" s="27">
        <v>2.6914375645502386</v>
      </c>
      <c r="FC148" s="27">
        <v>2.6914375645502386</v>
      </c>
      <c r="FD148" s="27">
        <v>0.43657758276824887</v>
      </c>
      <c r="FE148" s="27">
        <v>0.31847726837580376</v>
      </c>
      <c r="FF148" s="27">
        <v>2.6914375645502386</v>
      </c>
      <c r="FG148" s="27">
        <v>2.6914375645502386</v>
      </c>
      <c r="FH148" s="27">
        <v>0.43657758276824887</v>
      </c>
      <c r="FI148" s="27">
        <v>0.31847726837580376</v>
      </c>
      <c r="FJ148" s="27">
        <v>2.6914375645502386</v>
      </c>
      <c r="FK148" s="27">
        <v>34.168390096000003</v>
      </c>
      <c r="FL148" s="27">
        <v>9.0358562432917022</v>
      </c>
      <c r="FM148" s="27">
        <v>6.5915313277264342</v>
      </c>
      <c r="FN148" s="27">
        <v>3.3605024841616498</v>
      </c>
      <c r="FO148" s="27">
        <v>34.647570395999999</v>
      </c>
      <c r="FP148" s="27">
        <v>10.919650992730839</v>
      </c>
      <c r="FQ148" s="27">
        <v>7.9657333703002315</v>
      </c>
      <c r="FR148" s="27">
        <v>3.3809841776898892</v>
      </c>
      <c r="FS148" s="28">
        <v>30.926824434</v>
      </c>
      <c r="FT148" s="28">
        <v>7.4460597788954042</v>
      </c>
      <c r="FU148" s="28">
        <v>5.4317969408987601</v>
      </c>
      <c r="FV148" s="28">
        <v>9.0277864339516043</v>
      </c>
      <c r="FW148" s="28">
        <v>27.94308676269161</v>
      </c>
      <c r="FX148" s="28">
        <v>4.5326428651440649</v>
      </c>
      <c r="FY148" s="28">
        <v>3.3064998643790728</v>
      </c>
      <c r="FZ148" s="28">
        <v>8.7211787946373676</v>
      </c>
      <c r="GA148" s="28">
        <v>10.413949744202636</v>
      </c>
      <c r="GB148" s="28">
        <v>1.6892448356511542</v>
      </c>
      <c r="GC148" s="28">
        <v>1.2322805890876343</v>
      </c>
      <c r="GD148" s="28">
        <v>8.6035855690807246</v>
      </c>
      <c r="GE148" s="28">
        <v>2.6914375645502386</v>
      </c>
      <c r="GF148" s="28">
        <v>0.43657758276824887</v>
      </c>
      <c r="GG148" s="28">
        <v>0.31847726837580376</v>
      </c>
      <c r="GH148" s="28">
        <v>2.6914375645502386</v>
      </c>
      <c r="GI148" s="28">
        <v>2.6914375645502386</v>
      </c>
      <c r="GJ148" s="28">
        <v>0.43657758276824887</v>
      </c>
      <c r="GK148" s="28">
        <v>0.31847726837580376</v>
      </c>
      <c r="GL148" s="28">
        <v>2.6914375645502386</v>
      </c>
      <c r="GM148" s="28">
        <v>2.6914375645502386</v>
      </c>
      <c r="GN148" s="28">
        <v>0.43657758276824887</v>
      </c>
      <c r="GO148" s="28">
        <v>0.31847726837580376</v>
      </c>
      <c r="GP148" s="28">
        <v>2.6914375645502386</v>
      </c>
      <c r="GQ148" s="28">
        <v>2.6914375645502386</v>
      </c>
      <c r="GR148" s="28">
        <v>0.43657758276824887</v>
      </c>
      <c r="GS148" s="28">
        <v>0.31847726837580376</v>
      </c>
      <c r="GT148" s="28">
        <v>2.6914375645502386</v>
      </c>
      <c r="GU148" s="28">
        <v>2.6914375645502386</v>
      </c>
      <c r="GV148" s="28">
        <v>0.43657758276824887</v>
      </c>
      <c r="GW148" s="28">
        <v>0.31847726837580376</v>
      </c>
      <c r="GX148" s="28">
        <v>2.6914375645502386</v>
      </c>
      <c r="GY148" s="28">
        <v>2.6914375645502386</v>
      </c>
      <c r="GZ148" s="28">
        <v>0.43657758276824887</v>
      </c>
      <c r="HA148" s="28">
        <v>0.31847726837580376</v>
      </c>
      <c r="HB148" s="28">
        <v>2.6914375645502386</v>
      </c>
      <c r="HC148" s="28">
        <v>2.6914375645502386</v>
      </c>
      <c r="HD148" s="28">
        <v>0.43657758276824887</v>
      </c>
      <c r="HE148" s="28">
        <v>0.31847726837580376</v>
      </c>
      <c r="HF148" s="28">
        <v>2.6914375645502386</v>
      </c>
      <c r="HG148" s="28">
        <v>2.6914375645502386</v>
      </c>
      <c r="HH148" s="28">
        <v>0.43657758276824887</v>
      </c>
      <c r="HI148" s="28">
        <v>0.31847726837580376</v>
      </c>
      <c r="HJ148" s="28">
        <v>2.6914375645502386</v>
      </c>
      <c r="HK148" s="28">
        <v>2.6914375645502386</v>
      </c>
      <c r="HL148" s="28">
        <v>0.43657758276824887</v>
      </c>
      <c r="HM148" s="28">
        <v>0.31847726837580376</v>
      </c>
      <c r="HN148" s="28">
        <v>-1.9396898219830092</v>
      </c>
      <c r="HO148" s="28">
        <v>36.963454781999999</v>
      </c>
      <c r="HP148" s="28">
        <v>6.4028139527092112</v>
      </c>
      <c r="HQ148" s="28">
        <v>4.6707636352912951</v>
      </c>
      <c r="HR148" s="28">
        <v>-7.2943114548658343</v>
      </c>
      <c r="HS148" s="28">
        <v>37.432966730000004</v>
      </c>
      <c r="HT148" s="28">
        <v>7.4790317215249935</v>
      </c>
      <c r="HU148" s="28">
        <v>5.4558495139950045</v>
      </c>
      <c r="HV148" s="28">
        <v>-11.067096116264722</v>
      </c>
      <c r="HW148" s="29">
        <v>30.909742515000001</v>
      </c>
      <c r="HX148" s="29">
        <v>9.628205576588412</v>
      </c>
      <c r="HY148" s="29">
        <v>7.0236419193797559</v>
      </c>
      <c r="HZ148" s="29">
        <v>9.062492617326761</v>
      </c>
      <c r="IA148" s="29">
        <v>30.975155051000002</v>
      </c>
      <c r="IB148" s="29">
        <v>9.5568401104588574</v>
      </c>
      <c r="IC148" s="29">
        <v>6.9715818054243144</v>
      </c>
      <c r="ID148" s="29">
        <v>8.7744976870299425</v>
      </c>
      <c r="IE148" s="29">
        <v>31.017994798</v>
      </c>
      <c r="IF148" s="29">
        <v>9.4564412766511428</v>
      </c>
      <c r="IG148" s="29">
        <v>6.8983422539648647</v>
      </c>
      <c r="IH148" s="29">
        <v>8.6994317478987355</v>
      </c>
      <c r="II148" s="29">
        <v>31.101312179000001</v>
      </c>
      <c r="IJ148" s="29">
        <v>9.3155372739908451</v>
      </c>
      <c r="IK148" s="29">
        <v>6.7955547457608771</v>
      </c>
      <c r="IL148" s="29">
        <v>8.5588155984306908</v>
      </c>
      <c r="IM148" s="29">
        <v>31.220347965999999</v>
      </c>
      <c r="IN148" s="29">
        <v>9.1233574472576695</v>
      </c>
      <c r="IO148" s="29">
        <v>6.6553622377836481</v>
      </c>
      <c r="IP148" s="29">
        <v>8.3496308434214725</v>
      </c>
      <c r="IQ148" s="29">
        <v>31.396809767000001</v>
      </c>
      <c r="IR148" s="29">
        <v>8.7999810329756301</v>
      </c>
      <c r="IS148" s="29">
        <v>6.4194636457746848</v>
      </c>
      <c r="IT148" s="29">
        <v>8.1114035855548181</v>
      </c>
      <c r="IU148" s="29">
        <v>31.63987865</v>
      </c>
      <c r="IV148" s="29">
        <v>8.6621581223954571</v>
      </c>
      <c r="IW148" s="29">
        <v>6.3189237513466283</v>
      </c>
      <c r="IX148" s="29">
        <v>7.8116216720906344</v>
      </c>
      <c r="IY148" s="29">
        <v>31.927040474000002</v>
      </c>
      <c r="IZ148" s="29">
        <v>8.6122286302251148</v>
      </c>
      <c r="JA148" s="29">
        <v>6.2825008819519743</v>
      </c>
      <c r="JB148" s="29">
        <v>7.4922691567505098</v>
      </c>
      <c r="JC148" s="29">
        <v>32.261796709999999</v>
      </c>
      <c r="JD148" s="29">
        <v>8.5498068897170487</v>
      </c>
      <c r="JE148" s="29">
        <v>6.2369650913183428</v>
      </c>
      <c r="JF148" s="29">
        <v>7.1154547615606205</v>
      </c>
      <c r="JG148" s="29">
        <v>32.676231002999998</v>
      </c>
      <c r="JH148" s="29">
        <v>8.3562971899065612</v>
      </c>
      <c r="JI148" s="29">
        <v>6.0958024594463787</v>
      </c>
      <c r="JJ148" s="29">
        <v>5.9984725106903483</v>
      </c>
      <c r="JK148" s="29">
        <v>34.497318337000003</v>
      </c>
      <c r="JL148" s="29">
        <v>10.490545973105563</v>
      </c>
      <c r="JM148" s="29">
        <v>7.6527072327004273</v>
      </c>
      <c r="JN148" s="29">
        <v>-0.48915974821958486</v>
      </c>
      <c r="JO148" s="29">
        <v>35.991098692999998</v>
      </c>
      <c r="JP148" s="29">
        <v>8.7379213866222845</v>
      </c>
      <c r="JQ148" s="29">
        <v>6.3741919977856645</v>
      </c>
      <c r="JR148" s="29">
        <v>-6.5901143169818184</v>
      </c>
      <c r="JS148" s="29">
        <v>36.616428045999996</v>
      </c>
      <c r="JT148" s="29">
        <v>7.7696091980798325</v>
      </c>
      <c r="JU148" s="29">
        <v>5.6678217375753537</v>
      </c>
      <c r="JV148" s="29">
        <v>-10.249428693080674</v>
      </c>
      <c r="JW148" s="29">
        <v>36.657492609000002</v>
      </c>
      <c r="JX148" s="29">
        <v>7.6524256543184981</v>
      </c>
      <c r="JY148" s="29">
        <v>5.582337973889949</v>
      </c>
      <c r="JZ148" s="29">
        <v>-9.6422605213944053</v>
      </c>
    </row>
    <row r="149" spans="1:286" ht="15" thickBot="1" x14ac:dyDescent="0.4">
      <c r="A149" s="2"/>
      <c r="B149" s="74" t="s">
        <v>627</v>
      </c>
      <c r="C149" s="74" t="s">
        <v>472</v>
      </c>
      <c r="D149" s="74" t="s">
        <v>863</v>
      </c>
      <c r="E149" s="87">
        <v>399322</v>
      </c>
      <c r="F149" s="84">
        <v>404583</v>
      </c>
      <c r="G149" s="22">
        <v>29.684449401000002</v>
      </c>
      <c r="H149" s="22">
        <v>11.455903415431061</v>
      </c>
      <c r="I149" s="22">
        <v>8.2335833470750899</v>
      </c>
      <c r="J149" s="22">
        <v>16.849355396518966</v>
      </c>
      <c r="K149" s="22">
        <v>29.731078501999999</v>
      </c>
      <c r="L149" s="22">
        <v>11.387301105578226</v>
      </c>
      <c r="M149" s="22">
        <v>8.1842775162303258</v>
      </c>
      <c r="N149" s="22">
        <v>16.5008944051283</v>
      </c>
      <c r="O149" s="22">
        <v>29.788271868999999</v>
      </c>
      <c r="P149" s="22">
        <v>11.241754805125872</v>
      </c>
      <c r="Q149" s="22">
        <v>8.0796705243436193</v>
      </c>
      <c r="R149" s="22">
        <v>16.165801419113386</v>
      </c>
      <c r="S149" s="22">
        <v>29.869489209000001</v>
      </c>
      <c r="T149" s="22">
        <v>11.094721598375278</v>
      </c>
      <c r="U149" s="22">
        <v>7.9739948636237452</v>
      </c>
      <c r="V149" s="22">
        <v>15.764731528229607</v>
      </c>
      <c r="W149" s="22">
        <v>29.966362376999999</v>
      </c>
      <c r="X149" s="22">
        <v>10.89233182503432</v>
      </c>
      <c r="Y149" s="22">
        <v>7.8285333485455215</v>
      </c>
      <c r="Z149" s="22">
        <v>15.444385742008208</v>
      </c>
      <c r="AA149" s="22">
        <v>30.077888082000001</v>
      </c>
      <c r="AB149" s="22">
        <v>10.611947677745558</v>
      </c>
      <c r="AC149" s="22">
        <v>7.6270157412312889</v>
      </c>
      <c r="AD149" s="22">
        <v>14.971410922203878</v>
      </c>
      <c r="AE149" s="22">
        <v>30.204669367000001</v>
      </c>
      <c r="AF149" s="22">
        <v>10.407716323209506</v>
      </c>
      <c r="AG149" s="22">
        <v>7.4802306454881133</v>
      </c>
      <c r="AH149" s="22">
        <v>14.476286755627447</v>
      </c>
      <c r="AI149" s="22">
        <v>30.342598758000001</v>
      </c>
      <c r="AJ149" s="22">
        <v>10.188111176029965</v>
      </c>
      <c r="AK149" s="22">
        <v>7.3223961022679003</v>
      </c>
      <c r="AL149" s="22">
        <v>13.981315198735103</v>
      </c>
      <c r="AM149" s="22">
        <v>30.483431693</v>
      </c>
      <c r="AN149" s="22">
        <v>9.9295702279163454</v>
      </c>
      <c r="AO149" s="22">
        <v>7.1365776322851717</v>
      </c>
      <c r="AP149" s="22">
        <v>13.45780993326143</v>
      </c>
      <c r="AQ149" s="22">
        <v>30.639623807</v>
      </c>
      <c r="AR149" s="22">
        <v>9.6246623577128947</v>
      </c>
      <c r="AS149" s="22">
        <v>6.9174343424493268</v>
      </c>
      <c r="AT149" s="22">
        <v>12.808916919153187</v>
      </c>
      <c r="AU149" s="22">
        <v>31.224592192999999</v>
      </c>
      <c r="AV149" s="22">
        <v>9.4347748744853064</v>
      </c>
      <c r="AW149" s="22">
        <v>6.780958469440943</v>
      </c>
      <c r="AX149" s="22">
        <v>10.645710480665549</v>
      </c>
      <c r="AY149" s="22">
        <v>31.647765563</v>
      </c>
      <c r="AZ149" s="22">
        <v>8.9463534381906271</v>
      </c>
      <c r="BA149" s="22">
        <v>6.4299203663426336</v>
      </c>
      <c r="BB149" s="22">
        <v>9.6949225324931447</v>
      </c>
      <c r="BC149" s="22">
        <v>31.897616437</v>
      </c>
      <c r="BD149" s="22">
        <v>9.1743343694723052</v>
      </c>
      <c r="BE149" s="22">
        <v>6.5937747505130728</v>
      </c>
      <c r="BF149" s="22">
        <v>9.6031372104470947</v>
      </c>
      <c r="BG149" s="22">
        <v>32.069312967999998</v>
      </c>
      <c r="BH149" s="22">
        <v>9.2544158687745703</v>
      </c>
      <c r="BI149" s="22">
        <v>6.6513309008360393</v>
      </c>
      <c r="BJ149" s="22">
        <v>9.978053542252816</v>
      </c>
      <c r="BK149" s="25">
        <v>29.684701688000001</v>
      </c>
      <c r="BL149" s="25">
        <v>11.449973409487868</v>
      </c>
      <c r="BM149" s="25">
        <v>8.2293213350441423</v>
      </c>
      <c r="BN149" s="25">
        <v>16.933683784809038</v>
      </c>
      <c r="BO149" s="25">
        <v>29.731163064</v>
      </c>
      <c r="BP149" s="25">
        <v>11.257591529279074</v>
      </c>
      <c r="BQ149" s="25">
        <v>8.0910526898116331</v>
      </c>
      <c r="BR149" s="25">
        <v>16.665675854110816</v>
      </c>
      <c r="BS149" s="25">
        <v>29.797586210999999</v>
      </c>
      <c r="BT149" s="25">
        <v>10.969312567828744</v>
      </c>
      <c r="BU149" s="25">
        <v>7.8838609241135797</v>
      </c>
      <c r="BV149" s="25">
        <v>16.324164905927578</v>
      </c>
      <c r="BW149" s="25">
        <v>29.863573411000001</v>
      </c>
      <c r="BX149" s="25">
        <v>10.580294687826402</v>
      </c>
      <c r="BY149" s="25">
        <v>7.6042661141409935</v>
      </c>
      <c r="BZ149" s="25">
        <v>16.002545775066981</v>
      </c>
      <c r="CA149" s="25">
        <v>29.938853328</v>
      </c>
      <c r="CB149" s="25">
        <v>10.444661737788955</v>
      </c>
      <c r="CC149" s="25">
        <v>7.5067840423876007</v>
      </c>
      <c r="CD149" s="25">
        <v>15.774898284636103</v>
      </c>
      <c r="CE149" s="25">
        <v>30.025023545</v>
      </c>
      <c r="CF149" s="25">
        <v>10.485672133978538</v>
      </c>
      <c r="CG149" s="25">
        <v>7.5362590216082417</v>
      </c>
      <c r="CH149" s="25">
        <v>15.395593330549721</v>
      </c>
      <c r="CI149" s="25">
        <v>30.121956056999998</v>
      </c>
      <c r="CJ149" s="25">
        <v>10.412989902904663</v>
      </c>
      <c r="CK149" s="25">
        <v>7.4840208710498111</v>
      </c>
      <c r="CL149" s="25">
        <v>14.995984239901484</v>
      </c>
      <c r="CM149" s="25">
        <v>30.226701397999999</v>
      </c>
      <c r="CN149" s="25">
        <v>10.338500098127717</v>
      </c>
      <c r="CO149" s="25">
        <v>7.4304835816805426</v>
      </c>
      <c r="CP149" s="25">
        <v>14.600056636369517</v>
      </c>
      <c r="CQ149" s="25">
        <v>30.338764611999999</v>
      </c>
      <c r="CR149" s="25">
        <v>10.256499807529671</v>
      </c>
      <c r="CS149" s="25">
        <v>7.3715483582730226</v>
      </c>
      <c r="CT149" s="25">
        <v>14.175199081508948</v>
      </c>
      <c r="CU149" s="25">
        <v>30.456910399000002</v>
      </c>
      <c r="CV149" s="25">
        <v>10.172432254000888</v>
      </c>
      <c r="CW149" s="25">
        <v>7.3111273522935587</v>
      </c>
      <c r="CX149" s="25">
        <v>13.719834871803519</v>
      </c>
      <c r="CY149" s="25">
        <v>30.748618542999999</v>
      </c>
      <c r="CZ149" s="25">
        <v>9.9091722994577598</v>
      </c>
      <c r="DA149" s="25">
        <v>7.1219172394744907</v>
      </c>
      <c r="DB149" s="25">
        <v>12.443675641863939</v>
      </c>
      <c r="DC149" s="25">
        <v>30.984164848999999</v>
      </c>
      <c r="DD149" s="25">
        <v>9.6068803706042161</v>
      </c>
      <c r="DE149" s="25">
        <v>6.9046540781937189</v>
      </c>
      <c r="DF149" s="25">
        <v>11.526797008221667</v>
      </c>
      <c r="DG149" s="25">
        <v>31.159641321999999</v>
      </c>
      <c r="DH149" s="25">
        <v>9.6908932527166431</v>
      </c>
      <c r="DI149" s="25">
        <v>6.9650357907497895</v>
      </c>
      <c r="DJ149" s="25">
        <v>11.017868407070996</v>
      </c>
      <c r="DK149" s="25">
        <v>31.292651320000001</v>
      </c>
      <c r="DL149" s="25">
        <v>9.6301601430787684</v>
      </c>
      <c r="DM149" s="25">
        <v>6.9213857090410933</v>
      </c>
      <c r="DN149" s="25">
        <v>10.72624565438683</v>
      </c>
      <c r="DO149" s="27">
        <v>29.684468955</v>
      </c>
      <c r="DP149" s="27">
        <v>11.449564525209512</v>
      </c>
      <c r="DQ149" s="27">
        <v>8.2290274618625112</v>
      </c>
      <c r="DR149" s="27">
        <v>16.855077030987637</v>
      </c>
      <c r="DS149" s="27">
        <v>29.731137144000002</v>
      </c>
      <c r="DT149" s="27">
        <v>11.241918644707225</v>
      </c>
      <c r="DU149" s="27">
        <v>8.0797882790766771</v>
      </c>
      <c r="DV149" s="27">
        <v>16.518269304478359</v>
      </c>
      <c r="DW149" s="27">
        <v>29.788388712</v>
      </c>
      <c r="DX149" s="27">
        <v>10.912923006557911</v>
      </c>
      <c r="DY149" s="27">
        <v>7.8433326361391007</v>
      </c>
      <c r="DZ149" s="27">
        <v>16.196693331077547</v>
      </c>
      <c r="EA149" s="27">
        <v>29.869682603000001</v>
      </c>
      <c r="EB149" s="27">
        <v>10.390857265656784</v>
      </c>
      <c r="EC149" s="27">
        <v>7.4681137088765057</v>
      </c>
      <c r="ED149" s="27">
        <v>15.812925297118891</v>
      </c>
      <c r="EE149" s="27">
        <v>29.966255004000001</v>
      </c>
      <c r="EF149" s="27">
        <v>10.552352782092806</v>
      </c>
      <c r="EG149" s="27">
        <v>7.584183716324703</v>
      </c>
      <c r="EH149" s="27">
        <v>15.509155691445327</v>
      </c>
      <c r="EI149" s="27">
        <v>30.077210728000001</v>
      </c>
      <c r="EJ149" s="27">
        <v>10.482207919647571</v>
      </c>
      <c r="EK149" s="27">
        <v>7.5337692225595063</v>
      </c>
      <c r="EL149" s="27">
        <v>15.055383237841419</v>
      </c>
      <c r="EM149" s="27">
        <v>30.203493914999999</v>
      </c>
      <c r="EN149" s="27">
        <v>10.369907789077526</v>
      </c>
      <c r="EO149" s="27">
        <v>7.4530569075717246</v>
      </c>
      <c r="EP149" s="27">
        <v>14.578969464668511</v>
      </c>
      <c r="EQ149" s="27">
        <v>30.341109681999999</v>
      </c>
      <c r="ER149" s="27">
        <v>10.275385664570344</v>
      </c>
      <c r="ES149" s="27">
        <v>7.3851219955835354</v>
      </c>
      <c r="ET149" s="27">
        <v>14.080003377064306</v>
      </c>
      <c r="EU149" s="27">
        <v>30.480119157000001</v>
      </c>
      <c r="EV149" s="27">
        <v>10.155057749255642</v>
      </c>
      <c r="EW149" s="27">
        <v>7.2986399536357238</v>
      </c>
      <c r="EX149" s="27">
        <v>13.578049545284872</v>
      </c>
      <c r="EY149" s="27">
        <v>30.628854234999999</v>
      </c>
      <c r="EZ149" s="27">
        <v>10.021415125824678</v>
      </c>
      <c r="FA149" s="27">
        <v>7.2025883688031884</v>
      </c>
      <c r="FB149" s="27">
        <v>12.98886995184986</v>
      </c>
      <c r="FC149" s="27">
        <v>31.172397326999999</v>
      </c>
      <c r="FD149" s="27">
        <v>9.3617765986759363</v>
      </c>
      <c r="FE149" s="27">
        <v>6.7284931713083118</v>
      </c>
      <c r="FF149" s="27">
        <v>11.014531682712128</v>
      </c>
      <c r="FG149" s="27">
        <v>31.546835209000001</v>
      </c>
      <c r="FH149" s="27">
        <v>9.2546711180896502</v>
      </c>
      <c r="FI149" s="27">
        <v>6.6515143535445498</v>
      </c>
      <c r="FJ149" s="27">
        <v>10.179773570457002</v>
      </c>
      <c r="FK149" s="27">
        <v>31.772528241</v>
      </c>
      <c r="FL149" s="27">
        <v>9.1754527058372553</v>
      </c>
      <c r="FM149" s="27">
        <v>6.5945785208781835</v>
      </c>
      <c r="FN149" s="27">
        <v>10.112541599041144</v>
      </c>
      <c r="FO149" s="27">
        <v>31.919559071000002</v>
      </c>
      <c r="FP149" s="27">
        <v>9.2704054394878437</v>
      </c>
      <c r="FQ149" s="27">
        <v>6.6628229201362688</v>
      </c>
      <c r="FR149" s="27">
        <v>10.460531585225432</v>
      </c>
      <c r="FS149" s="28">
        <v>29.684957013000002</v>
      </c>
      <c r="FT149" s="28">
        <v>11.454975804162428</v>
      </c>
      <c r="FU149" s="28">
        <v>8.2329166545920085</v>
      </c>
      <c r="FV149" s="28">
        <v>16.854022234974408</v>
      </c>
      <c r="FW149" s="28">
        <v>29.738673679000001</v>
      </c>
      <c r="FX149" s="28">
        <v>11.387522777388753</v>
      </c>
      <c r="FY149" s="28">
        <v>8.1844368361251867</v>
      </c>
      <c r="FZ149" s="28">
        <v>16.494973786662783</v>
      </c>
      <c r="GA149" s="28">
        <v>29.809318177000002</v>
      </c>
      <c r="GB149" s="28">
        <v>11.253247635917489</v>
      </c>
      <c r="GC149" s="28">
        <v>8.0879306481230469</v>
      </c>
      <c r="GD149" s="28">
        <v>16.158429815341947</v>
      </c>
      <c r="GE149" s="28">
        <v>29.906567766000002</v>
      </c>
      <c r="GF149" s="28">
        <v>11.072056508333423</v>
      </c>
      <c r="GG149" s="28">
        <v>7.9577050171436143</v>
      </c>
      <c r="GH149" s="28">
        <v>15.773414073216827</v>
      </c>
      <c r="GI149" s="28">
        <v>30.032067455</v>
      </c>
      <c r="GJ149" s="28">
        <v>10.85056203526112</v>
      </c>
      <c r="GK149" s="28">
        <v>7.7985125782041615</v>
      </c>
      <c r="GL149" s="28">
        <v>15.465016324808087</v>
      </c>
      <c r="GM149" s="28">
        <v>30.186030343999999</v>
      </c>
      <c r="GN149" s="28">
        <v>10.532827893067385</v>
      </c>
      <c r="GO149" s="28">
        <v>7.5701507941444541</v>
      </c>
      <c r="GP149" s="28">
        <v>14.998300944455533</v>
      </c>
      <c r="GQ149" s="28">
        <v>30.356509972000001</v>
      </c>
      <c r="GR149" s="28">
        <v>10.281755579800546</v>
      </c>
      <c r="GS149" s="28">
        <v>7.3897001790807035</v>
      </c>
      <c r="GT149" s="28">
        <v>14.495317873209428</v>
      </c>
      <c r="GU149" s="28">
        <v>30.543332382999999</v>
      </c>
      <c r="GV149" s="28">
        <v>9.9962252361721422</v>
      </c>
      <c r="GW149" s="28">
        <v>7.1844838991305124</v>
      </c>
      <c r="GX149" s="28">
        <v>13.999688383027346</v>
      </c>
      <c r="GY149" s="28">
        <v>30.748323340999999</v>
      </c>
      <c r="GZ149" s="28">
        <v>9.7897123671555217</v>
      </c>
      <c r="HA149" s="28">
        <v>7.0360590340079945</v>
      </c>
      <c r="HB149" s="28">
        <v>13.568643437525582</v>
      </c>
      <c r="HC149" s="28">
        <v>30.977506919</v>
      </c>
      <c r="HD149" s="28">
        <v>9.8243545556365817</v>
      </c>
      <c r="HE149" s="28">
        <v>7.0609570569609188</v>
      </c>
      <c r="HF149" s="28">
        <v>13.108150189271662</v>
      </c>
      <c r="HG149" s="28">
        <v>31.772697349000001</v>
      </c>
      <c r="HH149" s="28">
        <v>9.2851429920482929</v>
      </c>
      <c r="HI149" s="28">
        <v>6.6734150893382989</v>
      </c>
      <c r="HJ149" s="28">
        <v>10.921692196336949</v>
      </c>
      <c r="HK149" s="28">
        <v>32.469950165</v>
      </c>
      <c r="HL149" s="28">
        <v>8.2971449118864076</v>
      </c>
      <c r="HM149" s="28">
        <v>5.9633214158174868</v>
      </c>
      <c r="HN149" s="28">
        <v>7.1861264308845278</v>
      </c>
      <c r="HO149" s="28">
        <v>32.821267994000003</v>
      </c>
      <c r="HP149" s="28">
        <v>8.0592126214801283</v>
      </c>
      <c r="HQ149" s="28">
        <v>5.7923147939056996</v>
      </c>
      <c r="HR149" s="28">
        <v>4.7454375812230296</v>
      </c>
      <c r="HS149" s="28">
        <v>33.028847818999999</v>
      </c>
      <c r="HT149" s="28">
        <v>7.5247107312815116</v>
      </c>
      <c r="HU149" s="28">
        <v>5.4081577612799228</v>
      </c>
      <c r="HV149" s="28">
        <v>2.9862367237674121</v>
      </c>
      <c r="HW149" s="29">
        <v>29.682239305</v>
      </c>
      <c r="HX149" s="29">
        <v>11.454791068980102</v>
      </c>
      <c r="HY149" s="29">
        <v>8.2327838817791044</v>
      </c>
      <c r="HZ149" s="29">
        <v>16.839810521806431</v>
      </c>
      <c r="IA149" s="29">
        <v>29.743175602000001</v>
      </c>
      <c r="IB149" s="29">
        <v>11.424060176335201</v>
      </c>
      <c r="IC149" s="29">
        <v>8.2106969841555628</v>
      </c>
      <c r="ID149" s="29">
        <v>16.432806980475192</v>
      </c>
      <c r="IE149" s="29">
        <v>29.817838648999999</v>
      </c>
      <c r="IF149" s="29">
        <v>11.345365764196572</v>
      </c>
      <c r="IG149" s="29">
        <v>8.1541377606883216</v>
      </c>
      <c r="IH149" s="29">
        <v>16.090986785108598</v>
      </c>
      <c r="II149" s="29">
        <v>29.916471162000001</v>
      </c>
      <c r="IJ149" s="29">
        <v>11.248592952112256</v>
      </c>
      <c r="IK149" s="29">
        <v>8.0845852352232619</v>
      </c>
      <c r="IL149" s="29">
        <v>15.732128759998574</v>
      </c>
      <c r="IM149" s="29">
        <v>30.040843377999998</v>
      </c>
      <c r="IN149" s="29">
        <v>11.10494453028384</v>
      </c>
      <c r="IO149" s="29">
        <v>7.9813422860720911</v>
      </c>
      <c r="IP149" s="29">
        <v>15.458278140112522</v>
      </c>
      <c r="IQ149" s="29">
        <v>30.164923446</v>
      </c>
      <c r="IR149" s="29">
        <v>10.869195510656255</v>
      </c>
      <c r="IS149" s="29">
        <v>7.8119048238567261</v>
      </c>
      <c r="IT149" s="29">
        <v>15.057531949264298</v>
      </c>
      <c r="IU149" s="29">
        <v>30.317047139</v>
      </c>
      <c r="IV149" s="29">
        <v>10.660726083778265</v>
      </c>
      <c r="IW149" s="29">
        <v>7.6620737420753589</v>
      </c>
      <c r="IX149" s="29">
        <v>14.630873238083975</v>
      </c>
      <c r="IY149" s="29">
        <v>30.484549896000001</v>
      </c>
      <c r="IZ149" s="29">
        <v>10.433929299551057</v>
      </c>
      <c r="JA149" s="29">
        <v>7.4990704277083751</v>
      </c>
      <c r="JB149" s="29">
        <v>14.239037784645136</v>
      </c>
      <c r="JC149" s="29">
        <v>30.667302605</v>
      </c>
      <c r="JD149" s="29">
        <v>10.18131938399223</v>
      </c>
      <c r="JE149" s="29">
        <v>7.3175147076025642</v>
      </c>
      <c r="JF149" s="29">
        <v>13.85394132096817</v>
      </c>
      <c r="JG149" s="29">
        <v>30.917264654</v>
      </c>
      <c r="JH149" s="29">
        <v>9.8649456797549355</v>
      </c>
      <c r="JI149" s="29">
        <v>7.0901306970886591</v>
      </c>
      <c r="JJ149" s="29">
        <v>12.863723830251296</v>
      </c>
      <c r="JK149" s="29">
        <v>31.713033813999999</v>
      </c>
      <c r="JL149" s="29">
        <v>9.0186746680734373</v>
      </c>
      <c r="JM149" s="29">
        <v>6.4818990582370688</v>
      </c>
      <c r="JN149" s="29">
        <v>8.4168513521953088</v>
      </c>
      <c r="JO149" s="29">
        <v>32.166789072</v>
      </c>
      <c r="JP149" s="29">
        <v>8.0020997405104151</v>
      </c>
      <c r="JQ149" s="29">
        <v>5.7512666418217444</v>
      </c>
      <c r="JR149" s="29">
        <v>5.299855314090955</v>
      </c>
      <c r="JS149" s="29">
        <v>32.314567314999998</v>
      </c>
      <c r="JT149" s="29">
        <v>7.7929243659265657</v>
      </c>
      <c r="JU149" s="29">
        <v>5.6009281815243313</v>
      </c>
      <c r="JV149" s="29">
        <v>3.7969261312596672</v>
      </c>
      <c r="JW149" s="29">
        <v>32.276621661</v>
      </c>
      <c r="JX149" s="29">
        <v>7.815630645277337</v>
      </c>
      <c r="JY149" s="29">
        <v>5.6172476315717814</v>
      </c>
      <c r="JZ149" s="29">
        <v>4.5621528411005201</v>
      </c>
    </row>
    <row r="150" spans="1:286" ht="15" thickBot="1" x14ac:dyDescent="0.4">
      <c r="A150" s="2"/>
      <c r="B150" s="74" t="s">
        <v>496</v>
      </c>
      <c r="C150" s="74" t="s">
        <v>496</v>
      </c>
      <c r="D150" s="74" t="s">
        <v>861</v>
      </c>
      <c r="E150" s="87">
        <v>393262</v>
      </c>
      <c r="F150" s="84">
        <v>404755</v>
      </c>
      <c r="G150" s="22">
        <v>26.297911001355008</v>
      </c>
      <c r="H150" s="22">
        <v>4.2657792133270949</v>
      </c>
      <c r="I150" s="22">
        <v>3.1118265457891536</v>
      </c>
      <c r="J150" s="22">
        <v>26.297911001355008</v>
      </c>
      <c r="K150" s="22">
        <v>8.8052183151563028</v>
      </c>
      <c r="L150" s="22">
        <v>1.4282928121425855</v>
      </c>
      <c r="M150" s="22">
        <v>1.0419197210440183</v>
      </c>
      <c r="N150" s="22">
        <v>8.8052183151563028</v>
      </c>
      <c r="O150" s="22">
        <v>2.6914375645502386</v>
      </c>
      <c r="P150" s="22">
        <v>0.43657758276824887</v>
      </c>
      <c r="Q150" s="22">
        <v>0.31847726837580376</v>
      </c>
      <c r="R150" s="22">
        <v>2.6914375645502386</v>
      </c>
      <c r="S150" s="22">
        <v>2.6914375645502386</v>
      </c>
      <c r="T150" s="22">
        <v>0.43657758276824887</v>
      </c>
      <c r="U150" s="22">
        <v>0.31847726837580376</v>
      </c>
      <c r="V150" s="22">
        <v>2.6914375645502386</v>
      </c>
      <c r="W150" s="22">
        <v>2.6914375645502386</v>
      </c>
      <c r="X150" s="22">
        <v>0.43657758276824887</v>
      </c>
      <c r="Y150" s="22">
        <v>0.31847726837580376</v>
      </c>
      <c r="Z150" s="22">
        <v>2.6914375645502386</v>
      </c>
      <c r="AA150" s="22">
        <v>2.6914375645502386</v>
      </c>
      <c r="AB150" s="22">
        <v>0.43657758276824887</v>
      </c>
      <c r="AC150" s="22">
        <v>0.31847726837580376</v>
      </c>
      <c r="AD150" s="22">
        <v>2.6914375645502386</v>
      </c>
      <c r="AE150" s="22">
        <v>2.6914375645502386</v>
      </c>
      <c r="AF150" s="22">
        <v>0.43657758276824887</v>
      </c>
      <c r="AG150" s="22">
        <v>0.31847726837580376</v>
      </c>
      <c r="AH150" s="22">
        <v>2.6914375645502386</v>
      </c>
      <c r="AI150" s="22">
        <v>2.6914375645502386</v>
      </c>
      <c r="AJ150" s="22">
        <v>0.43657758276824887</v>
      </c>
      <c r="AK150" s="22">
        <v>0.31847726837580376</v>
      </c>
      <c r="AL150" s="22">
        <v>2.6914375645502386</v>
      </c>
      <c r="AM150" s="22">
        <v>2.6914375645502386</v>
      </c>
      <c r="AN150" s="22">
        <v>0.43657758276824887</v>
      </c>
      <c r="AO150" s="22">
        <v>0.31847726837580376</v>
      </c>
      <c r="AP150" s="22">
        <v>2.6914375645502386</v>
      </c>
      <c r="AQ150" s="22">
        <v>2.6914375645502386</v>
      </c>
      <c r="AR150" s="22">
        <v>0.43657758276824887</v>
      </c>
      <c r="AS150" s="22">
        <v>0.31847726837580376</v>
      </c>
      <c r="AT150" s="22">
        <v>2.6914375645502386</v>
      </c>
      <c r="AU150" s="22">
        <v>2.6914375645502386</v>
      </c>
      <c r="AV150" s="22">
        <v>0.43657758276824887</v>
      </c>
      <c r="AW150" s="22">
        <v>0.31847726837580376</v>
      </c>
      <c r="AX150" s="22">
        <v>2.6914375645502386</v>
      </c>
      <c r="AY150" s="22">
        <v>2.6914375645502386</v>
      </c>
      <c r="AZ150" s="22">
        <v>0.43657758276824887</v>
      </c>
      <c r="BA150" s="22">
        <v>0.31847726837580376</v>
      </c>
      <c r="BB150" s="22">
        <v>2.6914375645502386</v>
      </c>
      <c r="BC150" s="22">
        <v>2.6914375645502386</v>
      </c>
      <c r="BD150" s="22">
        <v>0.43657758276824887</v>
      </c>
      <c r="BE150" s="22">
        <v>0.31847726837580376</v>
      </c>
      <c r="BF150" s="22">
        <v>2.6914375645502386</v>
      </c>
      <c r="BG150" s="22">
        <v>2.6914375645502386</v>
      </c>
      <c r="BH150" s="22">
        <v>0.43657758276824887</v>
      </c>
      <c r="BI150" s="22">
        <v>0.31847726837580376</v>
      </c>
      <c r="BJ150" s="22">
        <v>2.6914375645502386</v>
      </c>
      <c r="BK150" s="25">
        <v>27.042091782729585</v>
      </c>
      <c r="BL150" s="25">
        <v>4.3864926383585212</v>
      </c>
      <c r="BM150" s="25">
        <v>3.1998853087163002</v>
      </c>
      <c r="BN150" s="25">
        <v>27.042091782729585</v>
      </c>
      <c r="BO150" s="25">
        <v>9.7142305125260986</v>
      </c>
      <c r="BP150" s="25">
        <v>1.5757435102608148</v>
      </c>
      <c r="BQ150" s="25">
        <v>1.1494829524381662</v>
      </c>
      <c r="BR150" s="25">
        <v>9.7142305125260986</v>
      </c>
      <c r="BS150" s="25">
        <v>2.6914375645502386</v>
      </c>
      <c r="BT150" s="25">
        <v>0.43657758276824887</v>
      </c>
      <c r="BU150" s="25">
        <v>0.31847726837580376</v>
      </c>
      <c r="BV150" s="25">
        <v>2.6914375645502386</v>
      </c>
      <c r="BW150" s="25">
        <v>2.6914375645502386</v>
      </c>
      <c r="BX150" s="25">
        <v>0.43657758276824887</v>
      </c>
      <c r="BY150" s="25">
        <v>0.31847726837580376</v>
      </c>
      <c r="BZ150" s="25">
        <v>2.6914375645502386</v>
      </c>
      <c r="CA150" s="25">
        <v>2.6914375645502386</v>
      </c>
      <c r="CB150" s="25">
        <v>0.43657758276824887</v>
      </c>
      <c r="CC150" s="25">
        <v>0.31847726837580376</v>
      </c>
      <c r="CD150" s="25">
        <v>2.6914375645502386</v>
      </c>
      <c r="CE150" s="25">
        <v>2.6914375645502386</v>
      </c>
      <c r="CF150" s="25">
        <v>0.43657758276824887</v>
      </c>
      <c r="CG150" s="25">
        <v>0.31847726837580376</v>
      </c>
      <c r="CH150" s="25">
        <v>2.6914375645502386</v>
      </c>
      <c r="CI150" s="25">
        <v>2.6914375645502386</v>
      </c>
      <c r="CJ150" s="25">
        <v>0.43657758276824887</v>
      </c>
      <c r="CK150" s="25">
        <v>0.31847726837580376</v>
      </c>
      <c r="CL150" s="25">
        <v>2.6914375645502386</v>
      </c>
      <c r="CM150" s="25">
        <v>2.6914375645502386</v>
      </c>
      <c r="CN150" s="25">
        <v>0.43657758276824887</v>
      </c>
      <c r="CO150" s="25">
        <v>0.31847726837580376</v>
      </c>
      <c r="CP150" s="25">
        <v>2.6914375645502386</v>
      </c>
      <c r="CQ150" s="25">
        <v>2.6914375645502386</v>
      </c>
      <c r="CR150" s="25">
        <v>0.43657758276824887</v>
      </c>
      <c r="CS150" s="25">
        <v>0.31847726837580376</v>
      </c>
      <c r="CT150" s="25">
        <v>2.6914375645502386</v>
      </c>
      <c r="CU150" s="25">
        <v>2.6914375645502386</v>
      </c>
      <c r="CV150" s="25">
        <v>0.43657758276824887</v>
      </c>
      <c r="CW150" s="25">
        <v>0.31847726837580376</v>
      </c>
      <c r="CX150" s="25">
        <v>2.6914375645502386</v>
      </c>
      <c r="CY150" s="25">
        <v>2.6914375645502386</v>
      </c>
      <c r="CZ150" s="25">
        <v>0.43657758276824887</v>
      </c>
      <c r="DA150" s="25">
        <v>0.31847726837580376</v>
      </c>
      <c r="DB150" s="25">
        <v>2.6914375645502386</v>
      </c>
      <c r="DC150" s="25">
        <v>2.6914375645502386</v>
      </c>
      <c r="DD150" s="25">
        <v>0.43657758276824887</v>
      </c>
      <c r="DE150" s="25">
        <v>0.31847726837580376</v>
      </c>
      <c r="DF150" s="25">
        <v>2.6914375645502386</v>
      </c>
      <c r="DG150" s="25">
        <v>2.6914375645502386</v>
      </c>
      <c r="DH150" s="25">
        <v>0.43657758276824887</v>
      </c>
      <c r="DI150" s="25">
        <v>0.31847726837580376</v>
      </c>
      <c r="DJ150" s="25">
        <v>2.6914375645502386</v>
      </c>
      <c r="DK150" s="25">
        <v>2.6914375645502386</v>
      </c>
      <c r="DL150" s="25">
        <v>0.43657758276824887</v>
      </c>
      <c r="DM150" s="25">
        <v>0.31847726837580376</v>
      </c>
      <c r="DN150" s="25">
        <v>2.6914375645502386</v>
      </c>
      <c r="DO150" s="27">
        <v>27.015076952365536</v>
      </c>
      <c r="DP150" s="27">
        <v>4.382110567789776</v>
      </c>
      <c r="DQ150" s="27">
        <v>3.1966886492458007</v>
      </c>
      <c r="DR150" s="27">
        <v>27.015076952365536</v>
      </c>
      <c r="DS150" s="27">
        <v>8.6589981331025463</v>
      </c>
      <c r="DT150" s="27">
        <v>1.4045744638242847</v>
      </c>
      <c r="DU150" s="27">
        <v>1.0246175161646438</v>
      </c>
      <c r="DV150" s="27">
        <v>8.6589981331025463</v>
      </c>
      <c r="DW150" s="27">
        <v>2.6914375645502386</v>
      </c>
      <c r="DX150" s="27">
        <v>0.43657758276824887</v>
      </c>
      <c r="DY150" s="27">
        <v>0.31847726837580376</v>
      </c>
      <c r="DZ150" s="27">
        <v>2.6914375645502386</v>
      </c>
      <c r="EA150" s="27">
        <v>2.6914375645502386</v>
      </c>
      <c r="EB150" s="27">
        <v>0.43657758276824887</v>
      </c>
      <c r="EC150" s="27">
        <v>0.31847726837580376</v>
      </c>
      <c r="ED150" s="27">
        <v>2.6914375645502386</v>
      </c>
      <c r="EE150" s="27">
        <v>2.6914375645502386</v>
      </c>
      <c r="EF150" s="27">
        <v>0.43657758276824887</v>
      </c>
      <c r="EG150" s="27">
        <v>0.31847726837580376</v>
      </c>
      <c r="EH150" s="27">
        <v>2.6914375645502386</v>
      </c>
      <c r="EI150" s="27">
        <v>2.6914375645502386</v>
      </c>
      <c r="EJ150" s="27">
        <v>0.43657758276824887</v>
      </c>
      <c r="EK150" s="27">
        <v>0.31847726837580376</v>
      </c>
      <c r="EL150" s="27">
        <v>2.6914375645502386</v>
      </c>
      <c r="EM150" s="27">
        <v>2.6914375645502386</v>
      </c>
      <c r="EN150" s="27">
        <v>0.43657758276824887</v>
      </c>
      <c r="EO150" s="27">
        <v>0.31847726837580376</v>
      </c>
      <c r="EP150" s="27">
        <v>2.6914375645502386</v>
      </c>
      <c r="EQ150" s="27">
        <v>2.6914375645502386</v>
      </c>
      <c r="ER150" s="27">
        <v>0.43657758276824887</v>
      </c>
      <c r="ES150" s="27">
        <v>0.31847726837580376</v>
      </c>
      <c r="ET150" s="27">
        <v>2.6914375645502386</v>
      </c>
      <c r="EU150" s="27">
        <v>2.6914375645502386</v>
      </c>
      <c r="EV150" s="27">
        <v>0.43657758276824887</v>
      </c>
      <c r="EW150" s="27">
        <v>0.31847726837580376</v>
      </c>
      <c r="EX150" s="27">
        <v>2.6914375645502386</v>
      </c>
      <c r="EY150" s="27">
        <v>2.6914375645502386</v>
      </c>
      <c r="EZ150" s="27">
        <v>0.43657758276824887</v>
      </c>
      <c r="FA150" s="27">
        <v>0.31847726837580376</v>
      </c>
      <c r="FB150" s="27">
        <v>2.6914375645502386</v>
      </c>
      <c r="FC150" s="27">
        <v>2.6914375645502386</v>
      </c>
      <c r="FD150" s="27">
        <v>0.43657758276824887</v>
      </c>
      <c r="FE150" s="27">
        <v>0.31847726837580376</v>
      </c>
      <c r="FF150" s="27">
        <v>2.6914375645502386</v>
      </c>
      <c r="FG150" s="27">
        <v>2.6914375645502386</v>
      </c>
      <c r="FH150" s="27">
        <v>0.43657758276824887</v>
      </c>
      <c r="FI150" s="27">
        <v>0.31847726837580376</v>
      </c>
      <c r="FJ150" s="27">
        <v>2.6914375645502386</v>
      </c>
      <c r="FK150" s="27">
        <v>2.6914375645502386</v>
      </c>
      <c r="FL150" s="27">
        <v>0.43657758276824887</v>
      </c>
      <c r="FM150" s="27">
        <v>0.31847726837580376</v>
      </c>
      <c r="FN150" s="27">
        <v>2.6914375645502386</v>
      </c>
      <c r="FO150" s="27">
        <v>2.6914375645502386</v>
      </c>
      <c r="FP150" s="27">
        <v>0.43657758276824887</v>
      </c>
      <c r="FQ150" s="27">
        <v>0.31847726837580376</v>
      </c>
      <c r="FR150" s="27">
        <v>2.6914375645502386</v>
      </c>
      <c r="FS150" s="28">
        <v>26.338130540788491</v>
      </c>
      <c r="FT150" s="28">
        <v>4.2723032172784396</v>
      </c>
      <c r="FU150" s="28">
        <v>3.1165857158411807</v>
      </c>
      <c r="FV150" s="28">
        <v>26.338130540788491</v>
      </c>
      <c r="FW150" s="28">
        <v>8.8588580269427606</v>
      </c>
      <c r="FX150" s="28">
        <v>1.4369936997353583</v>
      </c>
      <c r="FY150" s="28">
        <v>1.0482668974047937</v>
      </c>
      <c r="FZ150" s="28">
        <v>8.8588580269427606</v>
      </c>
      <c r="GA150" s="28">
        <v>2.6914375645502386</v>
      </c>
      <c r="GB150" s="28">
        <v>0.43657758276824887</v>
      </c>
      <c r="GC150" s="28">
        <v>0.31847726837580376</v>
      </c>
      <c r="GD150" s="28">
        <v>2.6914375645502386</v>
      </c>
      <c r="GE150" s="28">
        <v>2.6914375645502386</v>
      </c>
      <c r="GF150" s="28">
        <v>0.43657758276824887</v>
      </c>
      <c r="GG150" s="28">
        <v>0.31847726837580376</v>
      </c>
      <c r="GH150" s="28">
        <v>2.6914375645502386</v>
      </c>
      <c r="GI150" s="28">
        <v>2.6914375645502386</v>
      </c>
      <c r="GJ150" s="28">
        <v>0.43657758276824887</v>
      </c>
      <c r="GK150" s="28">
        <v>0.31847726837580376</v>
      </c>
      <c r="GL150" s="28">
        <v>2.6914375645502386</v>
      </c>
      <c r="GM150" s="28">
        <v>2.6914375645502386</v>
      </c>
      <c r="GN150" s="28">
        <v>0.43657758276824887</v>
      </c>
      <c r="GO150" s="28">
        <v>0.31847726837580376</v>
      </c>
      <c r="GP150" s="28">
        <v>2.6914375645502386</v>
      </c>
      <c r="GQ150" s="28">
        <v>2.6914375645502386</v>
      </c>
      <c r="GR150" s="28">
        <v>0.43657758276824887</v>
      </c>
      <c r="GS150" s="28">
        <v>0.31847726837580376</v>
      </c>
      <c r="GT150" s="28">
        <v>2.6914375645502386</v>
      </c>
      <c r="GU150" s="28">
        <v>2.6914375645502386</v>
      </c>
      <c r="GV150" s="28">
        <v>0.43657758276824887</v>
      </c>
      <c r="GW150" s="28">
        <v>0.31847726837580376</v>
      </c>
      <c r="GX150" s="28">
        <v>2.6914375645502386</v>
      </c>
      <c r="GY150" s="28">
        <v>2.6914375645502386</v>
      </c>
      <c r="GZ150" s="28">
        <v>0.43657758276824887</v>
      </c>
      <c r="HA150" s="28">
        <v>0.31847726837580376</v>
      </c>
      <c r="HB150" s="28">
        <v>2.6914375645502386</v>
      </c>
      <c r="HC150" s="28">
        <v>2.6914375645502386</v>
      </c>
      <c r="HD150" s="28">
        <v>0.43657758276824887</v>
      </c>
      <c r="HE150" s="28">
        <v>0.31847726837580376</v>
      </c>
      <c r="HF150" s="28">
        <v>2.6914375645502386</v>
      </c>
      <c r="HG150" s="28">
        <v>2.6914375645502386</v>
      </c>
      <c r="HH150" s="28">
        <v>0.43657758276824887</v>
      </c>
      <c r="HI150" s="28">
        <v>0.31847726837580376</v>
      </c>
      <c r="HJ150" s="28">
        <v>2.6914375645502386</v>
      </c>
      <c r="HK150" s="28">
        <v>2.6914375645502386</v>
      </c>
      <c r="HL150" s="28">
        <v>0.43657758276824887</v>
      </c>
      <c r="HM150" s="28">
        <v>0.31847726837580376</v>
      </c>
      <c r="HN150" s="28">
        <v>2.6914375645502386</v>
      </c>
      <c r="HO150" s="28">
        <v>2.6914375645502386</v>
      </c>
      <c r="HP150" s="28">
        <v>0.43657758276824887</v>
      </c>
      <c r="HQ150" s="28">
        <v>0.31847726837580376</v>
      </c>
      <c r="HR150" s="28">
        <v>2.6914375645502386</v>
      </c>
      <c r="HS150" s="28">
        <v>2.6914375645502386</v>
      </c>
      <c r="HT150" s="28">
        <v>0.43657758276824887</v>
      </c>
      <c r="HU150" s="28">
        <v>0.31847726837580376</v>
      </c>
      <c r="HV150" s="28">
        <v>2.6914375645502386</v>
      </c>
      <c r="HW150" s="29">
        <v>26.394562655738696</v>
      </c>
      <c r="HX150" s="29">
        <v>4.2814570600648976</v>
      </c>
      <c r="HY150" s="29">
        <v>3.1232633167094788</v>
      </c>
      <c r="HZ150" s="29">
        <v>26.394562655738696</v>
      </c>
      <c r="IA150" s="29">
        <v>24.403406701568027</v>
      </c>
      <c r="IB150" s="29">
        <v>3.9584720260309751</v>
      </c>
      <c r="IC150" s="29">
        <v>2.8876502311425241</v>
      </c>
      <c r="ID150" s="29">
        <v>24.403406701568027</v>
      </c>
      <c r="IE150" s="29">
        <v>21.476740418160301</v>
      </c>
      <c r="IF150" s="29">
        <v>3.4837380368763737</v>
      </c>
      <c r="IG150" s="29">
        <v>2.5413383955406399</v>
      </c>
      <c r="IH150" s="29">
        <v>21.476740418160301</v>
      </c>
      <c r="II150" s="29">
        <v>19.340573806025454</v>
      </c>
      <c r="IJ150" s="29">
        <v>3.1372308511999645</v>
      </c>
      <c r="IK150" s="29">
        <v>2.2885662278377681</v>
      </c>
      <c r="IL150" s="29">
        <v>19.340573806025454</v>
      </c>
      <c r="IM150" s="29">
        <v>16.786710110013434</v>
      </c>
      <c r="IN150" s="29">
        <v>2.7229690998556295</v>
      </c>
      <c r="IO150" s="29">
        <v>1.986368047793432</v>
      </c>
      <c r="IP150" s="29">
        <v>16.786710110013434</v>
      </c>
      <c r="IQ150" s="29">
        <v>13.853056595523862</v>
      </c>
      <c r="IR150" s="29">
        <v>2.2471017132571736</v>
      </c>
      <c r="IS150" s="29">
        <v>1.6392294145359874</v>
      </c>
      <c r="IT150" s="29">
        <v>13.853056595523862</v>
      </c>
      <c r="IU150" s="29">
        <v>12.400183810028905</v>
      </c>
      <c r="IV150" s="29">
        <v>2.0114314910994633</v>
      </c>
      <c r="IW150" s="29">
        <v>1.4673112685918139</v>
      </c>
      <c r="IX150" s="29">
        <v>12.400183810028905</v>
      </c>
      <c r="IY150" s="29">
        <v>11.013822907500163</v>
      </c>
      <c r="IZ150" s="29">
        <v>1.786550149008383</v>
      </c>
      <c r="JA150" s="29">
        <v>1.3032634604480087</v>
      </c>
      <c r="JB150" s="29">
        <v>11.013822907500163</v>
      </c>
      <c r="JC150" s="29">
        <v>9.4511829756558932</v>
      </c>
      <c r="JD150" s="29">
        <v>1.5330746186199544</v>
      </c>
      <c r="JE150" s="29">
        <v>1.1183565900440211</v>
      </c>
      <c r="JF150" s="29">
        <v>9.4511829756558932</v>
      </c>
      <c r="JG150" s="29">
        <v>6.3221533662549305</v>
      </c>
      <c r="JH150" s="29">
        <v>1.0255153122940686</v>
      </c>
      <c r="JI150" s="29">
        <v>0.74809914257633126</v>
      </c>
      <c r="JJ150" s="29">
        <v>6.3221533662549305</v>
      </c>
      <c r="JK150" s="29">
        <v>2.6914375645502386</v>
      </c>
      <c r="JL150" s="29">
        <v>0.43657758276824887</v>
      </c>
      <c r="JM150" s="29">
        <v>0.31847726837580376</v>
      </c>
      <c r="JN150" s="29">
        <v>2.6914375645502386</v>
      </c>
      <c r="JO150" s="29">
        <v>2.6914375645502386</v>
      </c>
      <c r="JP150" s="29">
        <v>0.43657758276824887</v>
      </c>
      <c r="JQ150" s="29">
        <v>0.31847726837580376</v>
      </c>
      <c r="JR150" s="29">
        <v>2.6914375645502386</v>
      </c>
      <c r="JS150" s="29">
        <v>2.6914375645502386</v>
      </c>
      <c r="JT150" s="29">
        <v>0.43657758276824887</v>
      </c>
      <c r="JU150" s="29">
        <v>0.31847726837580376</v>
      </c>
      <c r="JV150" s="29">
        <v>2.6914375645502386</v>
      </c>
      <c r="JW150" s="29">
        <v>2.6914375645502386</v>
      </c>
      <c r="JX150" s="29">
        <v>0.43657758276824887</v>
      </c>
      <c r="JY150" s="29">
        <v>0.31847726837580376</v>
      </c>
      <c r="JZ150" s="29">
        <v>2.6914375645502386</v>
      </c>
    </row>
    <row r="151" spans="1:286" ht="15" thickBot="1" x14ac:dyDescent="0.4">
      <c r="A151" s="2"/>
      <c r="B151" s="74" t="s">
        <v>628</v>
      </c>
      <c r="C151" s="74" t="s">
        <v>448</v>
      </c>
      <c r="D151" s="74" t="s">
        <v>858</v>
      </c>
      <c r="E151" s="87">
        <v>367171</v>
      </c>
      <c r="F151" s="84">
        <v>427130</v>
      </c>
      <c r="G151" s="22">
        <v>31.756811097</v>
      </c>
      <c r="H151" s="22">
        <v>16.649848370548742</v>
      </c>
      <c r="I151" s="22">
        <v>12.145832578716028</v>
      </c>
      <c r="J151" s="22">
        <v>13.048489123237001</v>
      </c>
      <c r="K151" s="22">
        <v>31.820515132000001</v>
      </c>
      <c r="L151" s="22">
        <v>15.338922234500844</v>
      </c>
      <c r="M151" s="22">
        <v>11.189530213844934</v>
      </c>
      <c r="N151" s="22">
        <v>12.252728420998821</v>
      </c>
      <c r="O151" s="22">
        <v>31.860210510999998</v>
      </c>
      <c r="P151" s="22">
        <v>14.07801987148453</v>
      </c>
      <c r="Q151" s="22">
        <v>10.269719494944146</v>
      </c>
      <c r="R151" s="22">
        <v>11.863521748483876</v>
      </c>
      <c r="S151" s="22">
        <v>31.936086054</v>
      </c>
      <c r="T151" s="22">
        <v>12.686936528648685</v>
      </c>
      <c r="U151" s="22">
        <v>9.2549435637103681</v>
      </c>
      <c r="V151" s="22">
        <v>11.213032939821282</v>
      </c>
      <c r="W151" s="22">
        <v>32.037849991000002</v>
      </c>
      <c r="X151" s="22">
        <v>11.555189050078312</v>
      </c>
      <c r="Y151" s="22">
        <v>8.4293495348533511</v>
      </c>
      <c r="Z151" s="22">
        <v>11.23059969060494</v>
      </c>
      <c r="AA151" s="22">
        <v>32.162278674</v>
      </c>
      <c r="AB151" s="22">
        <v>10.466846055238662</v>
      </c>
      <c r="AC151" s="22">
        <v>7.6354184725787499</v>
      </c>
      <c r="AD151" s="22">
        <v>10.607591059133973</v>
      </c>
      <c r="AE151" s="22">
        <v>32.304029299999996</v>
      </c>
      <c r="AF151" s="22">
        <v>10.170814292817955</v>
      </c>
      <c r="AG151" s="22">
        <v>7.4194674233965747</v>
      </c>
      <c r="AH151" s="22">
        <v>10.190886729167858</v>
      </c>
      <c r="AI151" s="22">
        <v>32.458494533999996</v>
      </c>
      <c r="AJ151" s="22">
        <v>10.222924351537978</v>
      </c>
      <c r="AK151" s="22">
        <v>7.457480985730272</v>
      </c>
      <c r="AL151" s="22">
        <v>9.7008466057884775</v>
      </c>
      <c r="AM151" s="22">
        <v>32.625159586000002</v>
      </c>
      <c r="AN151" s="22">
        <v>10.208990885562928</v>
      </c>
      <c r="AO151" s="22">
        <v>7.4473167162902252</v>
      </c>
      <c r="AP151" s="22">
        <v>9.1418251548146614</v>
      </c>
      <c r="AQ151" s="22">
        <v>32.812017765999997</v>
      </c>
      <c r="AR151" s="22">
        <v>10.100948887569965</v>
      </c>
      <c r="AS151" s="22">
        <v>7.3685015829696283</v>
      </c>
      <c r="AT151" s="22">
        <v>8.3925912505795424</v>
      </c>
      <c r="AU151" s="22">
        <v>33.568814791999998</v>
      </c>
      <c r="AV151" s="22">
        <v>9.7341230386454161</v>
      </c>
      <c r="AW151" s="22">
        <v>7.100907233313932</v>
      </c>
      <c r="AX151" s="22">
        <v>5.8068878516788445</v>
      </c>
      <c r="AY151" s="22">
        <v>34.258754209000003</v>
      </c>
      <c r="AZ151" s="22">
        <v>11.174965512826326</v>
      </c>
      <c r="BA151" s="22">
        <v>8.1519817580921732</v>
      </c>
      <c r="BB151" s="22">
        <v>4.5170348033589747</v>
      </c>
      <c r="BC151" s="22">
        <v>34.735501370999998</v>
      </c>
      <c r="BD151" s="22">
        <v>13.534660158379253</v>
      </c>
      <c r="BE151" s="22">
        <v>9.8733461491622379</v>
      </c>
      <c r="BF151" s="22">
        <v>4.0040423044456759</v>
      </c>
      <c r="BG151" s="22">
        <v>35.120368362000001</v>
      </c>
      <c r="BH151" s="22">
        <v>13.845904758854749</v>
      </c>
      <c r="BI151" s="22">
        <v>10.100394751904565</v>
      </c>
      <c r="BJ151" s="22">
        <v>4.2679095096439212</v>
      </c>
      <c r="BK151" s="25">
        <v>31.742515515000001</v>
      </c>
      <c r="BL151" s="25">
        <v>16.716077110192018</v>
      </c>
      <c r="BM151" s="25">
        <v>12.19414552221583</v>
      </c>
      <c r="BN151" s="25">
        <v>13.245265736103425</v>
      </c>
      <c r="BO151" s="25">
        <v>31.803347688999999</v>
      </c>
      <c r="BP151" s="25">
        <v>15.629345023296969</v>
      </c>
      <c r="BQ151" s="25">
        <v>11.401389594858943</v>
      </c>
      <c r="BR151" s="25">
        <v>12.735700721699938</v>
      </c>
      <c r="BS151" s="25">
        <v>31.898309158</v>
      </c>
      <c r="BT151" s="25">
        <v>14.502489804256575</v>
      </c>
      <c r="BU151" s="25">
        <v>10.579364401216537</v>
      </c>
      <c r="BV151" s="25">
        <v>12.313552918995102</v>
      </c>
      <c r="BW151" s="25">
        <v>32.015542394000001</v>
      </c>
      <c r="BX151" s="25">
        <v>13.332942086870659</v>
      </c>
      <c r="BY151" s="25">
        <v>9.7261956244176027</v>
      </c>
      <c r="BZ151" s="25">
        <v>11.752453225102292</v>
      </c>
      <c r="CA151" s="25">
        <v>32.151133377000001</v>
      </c>
      <c r="CB151" s="25">
        <v>12.326257626904519</v>
      </c>
      <c r="CC151" s="25">
        <v>8.9918333264418564</v>
      </c>
      <c r="CD151" s="25">
        <v>11.780835796983533</v>
      </c>
      <c r="CE151" s="25">
        <v>32.305187584999999</v>
      </c>
      <c r="CF151" s="25">
        <v>11.228703841136213</v>
      </c>
      <c r="CG151" s="25">
        <v>8.1911831204220853</v>
      </c>
      <c r="CH151" s="25">
        <v>11.212525603062844</v>
      </c>
      <c r="CI151" s="25">
        <v>32.460770002000004</v>
      </c>
      <c r="CJ151" s="25">
        <v>11.143990658611909</v>
      </c>
      <c r="CK151" s="25">
        <v>8.1293860331903236</v>
      </c>
      <c r="CL151" s="25">
        <v>10.821278255908872</v>
      </c>
      <c r="CM151" s="25">
        <v>32.626127296999996</v>
      </c>
      <c r="CN151" s="25">
        <v>11.043367107888937</v>
      </c>
      <c r="CO151" s="25">
        <v>8.055982553869816</v>
      </c>
      <c r="CP151" s="25">
        <v>10.350697374310197</v>
      </c>
      <c r="CQ151" s="25">
        <v>32.805845914000002</v>
      </c>
      <c r="CR151" s="25">
        <v>10.937921352594181</v>
      </c>
      <c r="CS151" s="25">
        <v>7.9790613434513595</v>
      </c>
      <c r="CT151" s="25">
        <v>9.8934631908484647</v>
      </c>
      <c r="CU151" s="25">
        <v>32.997962950000002</v>
      </c>
      <c r="CV151" s="25">
        <v>10.80516699739691</v>
      </c>
      <c r="CW151" s="25">
        <v>7.8822188896081418</v>
      </c>
      <c r="CX151" s="25">
        <v>9.3026614215431103</v>
      </c>
      <c r="CY151" s="25">
        <v>33.430255868000003</v>
      </c>
      <c r="CZ151" s="25">
        <v>10.61068002600371</v>
      </c>
      <c r="DA151" s="25">
        <v>7.7403433517226574</v>
      </c>
      <c r="DB151" s="25">
        <v>7.6791772608967541</v>
      </c>
      <c r="DC151" s="25">
        <v>33.825701539000001</v>
      </c>
      <c r="DD151" s="25">
        <v>11.537525186030173</v>
      </c>
      <c r="DE151" s="25">
        <v>8.4164639919554709</v>
      </c>
      <c r="DF151" s="25">
        <v>6.4541632783889469</v>
      </c>
      <c r="DG151" s="25">
        <v>34.113156498000002</v>
      </c>
      <c r="DH151" s="25">
        <v>13.162126875227376</v>
      </c>
      <c r="DI151" s="25">
        <v>9.6015883056994866</v>
      </c>
      <c r="DJ151" s="25">
        <v>5.5211947869548972</v>
      </c>
      <c r="DK151" s="25">
        <v>34.323117511999996</v>
      </c>
      <c r="DL151" s="25">
        <v>13.143319308434666</v>
      </c>
      <c r="DM151" s="25">
        <v>9.5878684475726494</v>
      </c>
      <c r="DN151" s="25">
        <v>5.012433816347027</v>
      </c>
      <c r="DO151" s="27">
        <v>31.757552860000001</v>
      </c>
      <c r="DP151" s="27">
        <v>16.709012939127444</v>
      </c>
      <c r="DQ151" s="27">
        <v>12.18899230777518</v>
      </c>
      <c r="DR151" s="27">
        <v>13.051837842830995</v>
      </c>
      <c r="DS151" s="27">
        <v>31.821636341000001</v>
      </c>
      <c r="DT151" s="27">
        <v>15.580935269444415</v>
      </c>
      <c r="DU151" s="27">
        <v>11.366075353408551</v>
      </c>
      <c r="DV151" s="27">
        <v>12.297469046778517</v>
      </c>
      <c r="DW151" s="27">
        <v>31.861712749999999</v>
      </c>
      <c r="DX151" s="27">
        <v>14.507439684829656</v>
      </c>
      <c r="DY151" s="27">
        <v>10.582975270179862</v>
      </c>
      <c r="DZ151" s="27">
        <v>11.904417753060983</v>
      </c>
      <c r="EA151" s="27">
        <v>31.937966382999999</v>
      </c>
      <c r="EB151" s="27">
        <v>13.365141958365673</v>
      </c>
      <c r="EC151" s="27">
        <v>9.7496849823703382</v>
      </c>
      <c r="ED151" s="27">
        <v>11.305849947321981</v>
      </c>
      <c r="EE151" s="27">
        <v>32.039677886999996</v>
      </c>
      <c r="EF151" s="27">
        <v>12.315186583590705</v>
      </c>
      <c r="EG151" s="27">
        <v>8.9837571544810864</v>
      </c>
      <c r="EH151" s="27">
        <v>11.337252616526666</v>
      </c>
      <c r="EI151" s="27">
        <v>32.163379671000001</v>
      </c>
      <c r="EJ151" s="27">
        <v>11.067503782148307</v>
      </c>
      <c r="EK151" s="27">
        <v>8.0735899216990568</v>
      </c>
      <c r="EL151" s="27">
        <v>10.743179025227988</v>
      </c>
      <c r="EM151" s="27">
        <v>32.304158487000002</v>
      </c>
      <c r="EN151" s="27">
        <v>10.985135657680088</v>
      </c>
      <c r="EO151" s="27">
        <v>8.0135035216701258</v>
      </c>
      <c r="EP151" s="27">
        <v>10.34919668795105</v>
      </c>
      <c r="EQ151" s="27">
        <v>32.457540324999997</v>
      </c>
      <c r="ER151" s="27">
        <v>10.868238877450713</v>
      </c>
      <c r="ES151" s="27">
        <v>7.9282289479888171</v>
      </c>
      <c r="ET151" s="27">
        <v>9.8746843128346953</v>
      </c>
      <c r="EU151" s="27">
        <v>32.621213085999997</v>
      </c>
      <c r="EV151" s="27">
        <v>10.750453848359388</v>
      </c>
      <c r="EW151" s="27">
        <v>7.8423064091293666</v>
      </c>
      <c r="EX151" s="27">
        <v>9.3514176252395842</v>
      </c>
      <c r="EY151" s="27">
        <v>32.798500134000001</v>
      </c>
      <c r="EZ151" s="27">
        <v>10.612507185099568</v>
      </c>
      <c r="FA151" s="27">
        <v>7.7416762388444553</v>
      </c>
      <c r="FB151" s="27">
        <v>8.6827998358608767</v>
      </c>
      <c r="FC151" s="27">
        <v>33.485148154999997</v>
      </c>
      <c r="FD151" s="27">
        <v>10.360787147608606</v>
      </c>
      <c r="FE151" s="27">
        <v>7.5580499760683102</v>
      </c>
      <c r="FF151" s="27">
        <v>6.387748989311433</v>
      </c>
      <c r="FG151" s="27">
        <v>34.026885964999998</v>
      </c>
      <c r="FH151" s="27">
        <v>11.704294236278901</v>
      </c>
      <c r="FI151" s="27">
        <v>8.5381196922689622</v>
      </c>
      <c r="FJ151" s="27">
        <v>5.3120730295103229</v>
      </c>
      <c r="FK151" s="27">
        <v>34.412098239000002</v>
      </c>
      <c r="FL151" s="27">
        <v>14.43043012349594</v>
      </c>
      <c r="FM151" s="27">
        <v>10.526797867352929</v>
      </c>
      <c r="FN151" s="27">
        <v>4.9134108194166615</v>
      </c>
      <c r="FO151" s="27">
        <v>34.682560588999998</v>
      </c>
      <c r="FP151" s="27">
        <v>14.704908711828166</v>
      </c>
      <c r="FQ151" s="27">
        <v>10.727026176111734</v>
      </c>
      <c r="FR151" s="27">
        <v>5.2164963231065116</v>
      </c>
      <c r="FS151" s="28">
        <v>31.753855391000002</v>
      </c>
      <c r="FT151" s="28">
        <v>16.648486196468923</v>
      </c>
      <c r="FU151" s="28">
        <v>12.144838891689675</v>
      </c>
      <c r="FV151" s="28">
        <v>13.045501649234168</v>
      </c>
      <c r="FW151" s="28">
        <v>31.817878724</v>
      </c>
      <c r="FX151" s="28">
        <v>15.353865560163197</v>
      </c>
      <c r="FY151" s="28">
        <v>11.200431161867092</v>
      </c>
      <c r="FZ151" s="28">
        <v>12.242037234454607</v>
      </c>
      <c r="GA151" s="28">
        <v>31.867093527999998</v>
      </c>
      <c r="GB151" s="28">
        <v>14.111894007362345</v>
      </c>
      <c r="GC151" s="28">
        <v>10.29443020545418</v>
      </c>
      <c r="GD151" s="28">
        <v>11.843523469775251</v>
      </c>
      <c r="GE151" s="28">
        <v>31.962905110000001</v>
      </c>
      <c r="GF151" s="28">
        <v>12.769147549752445</v>
      </c>
      <c r="GG151" s="28">
        <v>9.3149153590221978</v>
      </c>
      <c r="GH151" s="28">
        <v>11.185952455897947</v>
      </c>
      <c r="GI151" s="28">
        <v>32.097025326999997</v>
      </c>
      <c r="GJ151" s="28">
        <v>11.440006597254511</v>
      </c>
      <c r="GK151" s="28">
        <v>8.3453255391466783</v>
      </c>
      <c r="GL151" s="28">
        <v>11.222268302085705</v>
      </c>
      <c r="GM151" s="28">
        <v>32.271569974999998</v>
      </c>
      <c r="GN151" s="28">
        <v>10.220229227613638</v>
      </c>
      <c r="GO151" s="28">
        <v>7.4555149303503434</v>
      </c>
      <c r="GP151" s="28">
        <v>10.555207231292023</v>
      </c>
      <c r="GQ151" s="28">
        <v>32.484443808000002</v>
      </c>
      <c r="GR151" s="28">
        <v>10.26455589832568</v>
      </c>
      <c r="GS151" s="28">
        <v>7.4878506194964771</v>
      </c>
      <c r="GT151" s="28">
        <v>10.116096926302291</v>
      </c>
      <c r="GU151" s="28">
        <v>32.728312670999998</v>
      </c>
      <c r="GV151" s="28">
        <v>10.251567349292785</v>
      </c>
      <c r="GW151" s="28">
        <v>7.4783756538101205</v>
      </c>
      <c r="GX151" s="28">
        <v>9.6159093385068957</v>
      </c>
      <c r="GY151" s="28">
        <v>33.000014962999998</v>
      </c>
      <c r="GZ151" s="28">
        <v>10.170957166857324</v>
      </c>
      <c r="HA151" s="28">
        <v>7.4195716480191294</v>
      </c>
      <c r="HB151" s="28">
        <v>9.1110968735268401</v>
      </c>
      <c r="HC151" s="28">
        <v>33.303556123</v>
      </c>
      <c r="HD151" s="28">
        <v>10.023212421608033</v>
      </c>
      <c r="HE151" s="28">
        <v>7.3117939133367447</v>
      </c>
      <c r="HF151" s="28">
        <v>8.5106601101830393</v>
      </c>
      <c r="HG151" s="28">
        <v>34.485769507000001</v>
      </c>
      <c r="HH151" s="28">
        <v>9.2484259889717286</v>
      </c>
      <c r="HI151" s="28">
        <v>6.7465979976966404</v>
      </c>
      <c r="HJ151" s="28">
        <v>5.2944530200133784</v>
      </c>
      <c r="HK151" s="28">
        <v>35.631117426000003</v>
      </c>
      <c r="HL151" s="28">
        <v>9.4515539072973169</v>
      </c>
      <c r="HM151" s="28">
        <v>6.8947769860656738</v>
      </c>
      <c r="HN151" s="28">
        <v>-0.93351799722154283</v>
      </c>
      <c r="HO151" s="28">
        <v>36.323342361999998</v>
      </c>
      <c r="HP151" s="28">
        <v>10.705773661836201</v>
      </c>
      <c r="HQ151" s="28">
        <v>7.8097128351208278</v>
      </c>
      <c r="HR151" s="28">
        <v>-5.6393466355068256</v>
      </c>
      <c r="HS151" s="28">
        <v>36.615992679999998</v>
      </c>
      <c r="HT151" s="28">
        <v>10.460494654761565</v>
      </c>
      <c r="HU151" s="28">
        <v>7.6307852143581147</v>
      </c>
      <c r="HV151" s="28">
        <v>-8.4512063649761089</v>
      </c>
      <c r="HW151" s="29">
        <v>31.736516064</v>
      </c>
      <c r="HX151" s="29">
        <v>16.658217451109447</v>
      </c>
      <c r="HY151" s="29">
        <v>12.151937706466494</v>
      </c>
      <c r="HZ151" s="29">
        <v>13.080381863440421</v>
      </c>
      <c r="IA151" s="29">
        <v>31.794967022000002</v>
      </c>
      <c r="IB151" s="29">
        <v>16.538066717460378</v>
      </c>
      <c r="IC151" s="29">
        <v>12.064289419068706</v>
      </c>
      <c r="ID151" s="29">
        <v>12.266626538751247</v>
      </c>
      <c r="IE151" s="29">
        <v>31.836868833</v>
      </c>
      <c r="IF151" s="29">
        <v>16.461709454320232</v>
      </c>
      <c r="IG151" s="29">
        <v>12.008587858692355</v>
      </c>
      <c r="IH151" s="29">
        <v>11.904197113766973</v>
      </c>
      <c r="II151" s="29">
        <v>31.915351440999999</v>
      </c>
      <c r="IJ151" s="29">
        <v>16.282216465408482</v>
      </c>
      <c r="IK151" s="29">
        <v>11.877650222273292</v>
      </c>
      <c r="IL151" s="29">
        <v>11.283271321952157</v>
      </c>
      <c r="IM151" s="29">
        <v>32.032020848999998</v>
      </c>
      <c r="IN151" s="29">
        <v>16.182130094040339</v>
      </c>
      <c r="IO151" s="29">
        <v>11.804638607813251</v>
      </c>
      <c r="IP151" s="29">
        <v>11.355517320121429</v>
      </c>
      <c r="IQ151" s="29">
        <v>32.18656687</v>
      </c>
      <c r="IR151" s="29">
        <v>15.999568266032442</v>
      </c>
      <c r="IS151" s="29">
        <v>11.671462295999476</v>
      </c>
      <c r="IT151" s="29">
        <v>10.744745881492385</v>
      </c>
      <c r="IU151" s="29">
        <v>32.386245099999996</v>
      </c>
      <c r="IV151" s="29">
        <v>15.915004699827815</v>
      </c>
      <c r="IW151" s="29">
        <v>11.609774351789882</v>
      </c>
      <c r="IX151" s="29">
        <v>10.388808865075092</v>
      </c>
      <c r="IY151" s="29">
        <v>32.612750947999999</v>
      </c>
      <c r="IZ151" s="29">
        <v>15.790607926900236</v>
      </c>
      <c r="JA151" s="29">
        <v>11.519028637853923</v>
      </c>
      <c r="JB151" s="29">
        <v>10.049449666025005</v>
      </c>
      <c r="JC151" s="29">
        <v>32.873964567000002</v>
      </c>
      <c r="JD151" s="29">
        <v>15.600375624876399</v>
      </c>
      <c r="JE151" s="29">
        <v>11.380256822037733</v>
      </c>
      <c r="JF151" s="29">
        <v>9.4086804436691907</v>
      </c>
      <c r="JG151" s="29">
        <v>33.203561276000002</v>
      </c>
      <c r="JH151" s="29">
        <v>15.205956733425447</v>
      </c>
      <c r="JI151" s="29">
        <v>11.092533732023302</v>
      </c>
      <c r="JJ151" s="29">
        <v>7.7896145165794834</v>
      </c>
      <c r="JK151" s="29">
        <v>34.455041688999998</v>
      </c>
      <c r="JL151" s="29">
        <v>14.116444162975409</v>
      </c>
      <c r="JM151" s="29">
        <v>10.297749480624347</v>
      </c>
      <c r="JN151" s="29">
        <v>0.66465189591901463</v>
      </c>
      <c r="JO151" s="29">
        <v>35.350360850999998</v>
      </c>
      <c r="JP151" s="29">
        <v>12.354622014159583</v>
      </c>
      <c r="JQ151" s="29">
        <v>9.0125247520410987</v>
      </c>
      <c r="JR151" s="29">
        <v>-4.7665367179412712</v>
      </c>
      <c r="JS151" s="29">
        <v>35.721161391999999</v>
      </c>
      <c r="JT151" s="29">
        <v>11.280356215726846</v>
      </c>
      <c r="JU151" s="29">
        <v>8.2288628085555029</v>
      </c>
      <c r="JV151" s="29">
        <v>-7.7760982791059234</v>
      </c>
      <c r="JW151" s="29">
        <v>35.668636305999996</v>
      </c>
      <c r="JX151" s="29">
        <v>11.125410692135397</v>
      </c>
      <c r="JY151" s="29">
        <v>8.1158322063253863</v>
      </c>
      <c r="JZ151" s="29">
        <v>-6.5686741890106504</v>
      </c>
    </row>
    <row r="152" spans="1:286" ht="15" thickBot="1" x14ac:dyDescent="0.4">
      <c r="A152" s="2"/>
      <c r="B152" s="74" t="s">
        <v>629</v>
      </c>
      <c r="C152" s="74" t="s">
        <v>594</v>
      </c>
      <c r="D152" s="74" t="s">
        <v>863</v>
      </c>
      <c r="E152" s="87">
        <v>401790</v>
      </c>
      <c r="F152" s="84">
        <v>395876</v>
      </c>
      <c r="G152" s="22">
        <v>6.2545255975964551</v>
      </c>
      <c r="H152" s="22">
        <v>1.0297599499416565</v>
      </c>
      <c r="I152" s="22">
        <v>0.740108751606952</v>
      </c>
      <c r="J152" s="22">
        <v>6.2545255975964551</v>
      </c>
      <c r="K152" s="22">
        <v>6.8004952090179467</v>
      </c>
      <c r="L152" s="22">
        <v>1.1196496835360181</v>
      </c>
      <c r="M152" s="22">
        <v>0.80471427303607124</v>
      </c>
      <c r="N152" s="22">
        <v>6.8004952090179467</v>
      </c>
      <c r="O152" s="22">
        <v>6.8022542576692686</v>
      </c>
      <c r="P152" s="22">
        <v>1.1199392974840092</v>
      </c>
      <c r="Q152" s="22">
        <v>0.80492242428288152</v>
      </c>
      <c r="R152" s="22">
        <v>6.8022542576692686</v>
      </c>
      <c r="S152" s="22">
        <v>6.4656505257333698</v>
      </c>
      <c r="T152" s="22">
        <v>1.0645200595674373</v>
      </c>
      <c r="U152" s="22">
        <v>0.76509152680841042</v>
      </c>
      <c r="V152" s="22">
        <v>6.4656505257333698</v>
      </c>
      <c r="W152" s="22">
        <v>5.7550144155568157</v>
      </c>
      <c r="X152" s="22">
        <v>0.94751924250733</v>
      </c>
      <c r="Y152" s="22">
        <v>0.6810007358854816</v>
      </c>
      <c r="Z152" s="22">
        <v>5.7550144155568157</v>
      </c>
      <c r="AA152" s="22">
        <v>4.9522432460174395</v>
      </c>
      <c r="AB152" s="22">
        <v>0.81534909043741921</v>
      </c>
      <c r="AC152" s="22">
        <v>0.586007445212539</v>
      </c>
      <c r="AD152" s="22">
        <v>4.9522432460174395</v>
      </c>
      <c r="AE152" s="22">
        <v>4.0227033036679076</v>
      </c>
      <c r="AF152" s="22">
        <v>0.66230742651482422</v>
      </c>
      <c r="AG152" s="22">
        <v>0.47601338801889892</v>
      </c>
      <c r="AH152" s="22">
        <v>4.0227033036679076</v>
      </c>
      <c r="AI152" s="22">
        <v>3.3180675038910974</v>
      </c>
      <c r="AJ152" s="22">
        <v>0.54629451481068003</v>
      </c>
      <c r="AK152" s="22">
        <v>0.39263262412678362</v>
      </c>
      <c r="AL152" s="22">
        <v>3.3180675038910974</v>
      </c>
      <c r="AM152" s="22">
        <v>2.5639633470402541</v>
      </c>
      <c r="AN152" s="22">
        <v>0.42213701530217412</v>
      </c>
      <c r="AO152" s="22">
        <v>0.30339818461582058</v>
      </c>
      <c r="AP152" s="22">
        <v>2.5639633470402541</v>
      </c>
      <c r="AQ152" s="22">
        <v>1.6653631159702378</v>
      </c>
      <c r="AR152" s="22">
        <v>0.27418933893167208</v>
      </c>
      <c r="AS152" s="22">
        <v>0.19706527657455775</v>
      </c>
      <c r="AT152" s="22">
        <v>1.6653631159702378</v>
      </c>
      <c r="AU152" s="22">
        <v>0.93119484383506324</v>
      </c>
      <c r="AV152" s="22">
        <v>0.15331413083384307</v>
      </c>
      <c r="AW152" s="22">
        <v>0.11018988452752447</v>
      </c>
      <c r="AX152" s="22">
        <v>0.93119484383506324</v>
      </c>
      <c r="AY152" s="22">
        <v>19.362927812473682</v>
      </c>
      <c r="AZ152" s="22">
        <v>4.2904461601115118</v>
      </c>
      <c r="BA152" s="22">
        <v>3.083628132534074</v>
      </c>
      <c r="BB152" s="22">
        <v>7.7902127270991457</v>
      </c>
      <c r="BC152" s="22">
        <v>19.762677897473683</v>
      </c>
      <c r="BD152" s="22">
        <v>10.977905743764884</v>
      </c>
      <c r="BE152" s="22">
        <v>7.8900370088552663</v>
      </c>
      <c r="BF152" s="22">
        <v>7.6204546910126822</v>
      </c>
      <c r="BG152" s="22">
        <v>20.063991052473682</v>
      </c>
      <c r="BH152" s="22">
        <v>12.43833234555696</v>
      </c>
      <c r="BI152" s="22">
        <v>8.9396743628105799</v>
      </c>
      <c r="BJ152" s="22">
        <v>7.8438910663295722</v>
      </c>
      <c r="BK152" s="25">
        <v>6.099638624762501</v>
      </c>
      <c r="BL152" s="25">
        <v>1.0042589908515858</v>
      </c>
      <c r="BM152" s="25">
        <v>0.72178071020468004</v>
      </c>
      <c r="BN152" s="25">
        <v>6.099638624762501</v>
      </c>
      <c r="BO152" s="25">
        <v>5.5619893837401699</v>
      </c>
      <c r="BP152" s="25">
        <v>0.91573914280202529</v>
      </c>
      <c r="BQ152" s="25">
        <v>0.65815975248913761</v>
      </c>
      <c r="BR152" s="25">
        <v>5.5619893837401699</v>
      </c>
      <c r="BS152" s="25">
        <v>4.6692935955663231</v>
      </c>
      <c r="BT152" s="25">
        <v>0.76876358793399646</v>
      </c>
      <c r="BU152" s="25">
        <v>0.55252552731240678</v>
      </c>
      <c r="BV152" s="25">
        <v>4.6692935955663231</v>
      </c>
      <c r="BW152" s="25">
        <v>3.8004661513034921</v>
      </c>
      <c r="BX152" s="25">
        <v>0.62571777389882055</v>
      </c>
      <c r="BY152" s="25">
        <v>0.44971568424735797</v>
      </c>
      <c r="BZ152" s="25">
        <v>3.8004661513034921</v>
      </c>
      <c r="CA152" s="25">
        <v>3.2427556658534904</v>
      </c>
      <c r="CB152" s="25">
        <v>0.53389499491784864</v>
      </c>
      <c r="CC152" s="25">
        <v>0.38372084503794945</v>
      </c>
      <c r="CD152" s="25">
        <v>3.2427556658534904</v>
      </c>
      <c r="CE152" s="25">
        <v>2.4464406449102496</v>
      </c>
      <c r="CF152" s="25">
        <v>0.40278779848724761</v>
      </c>
      <c r="CG152" s="25">
        <v>0.28949152151217311</v>
      </c>
      <c r="CH152" s="25">
        <v>2.4464406449102496</v>
      </c>
      <c r="CI152" s="25">
        <v>1.6593178952582599</v>
      </c>
      <c r="CJ152" s="25">
        <v>0.27319403943523307</v>
      </c>
      <c r="CK152" s="25">
        <v>0.19634993522939645</v>
      </c>
      <c r="CL152" s="25">
        <v>1.6593178952582599</v>
      </c>
      <c r="CM152" s="25">
        <v>0.98986016331612747</v>
      </c>
      <c r="CN152" s="25">
        <v>0.16297292837323557</v>
      </c>
      <c r="CO152" s="25">
        <v>0.11713185249715573</v>
      </c>
      <c r="CP152" s="25">
        <v>0.98986016331612747</v>
      </c>
      <c r="CQ152" s="25">
        <v>0.18920544347983678</v>
      </c>
      <c r="CR152" s="25">
        <v>3.1151233609365836E-2</v>
      </c>
      <c r="CS152" s="25">
        <v>2.238900495105731E-2</v>
      </c>
      <c r="CT152" s="25">
        <v>0.18920544347983678</v>
      </c>
      <c r="CU152" s="25">
        <v>2.6844262295081971</v>
      </c>
      <c r="CV152" s="25">
        <v>0.44197031039136303</v>
      </c>
      <c r="CW152" s="25">
        <v>0.31765276430649858</v>
      </c>
      <c r="CX152" s="25">
        <v>2.6844262295081971</v>
      </c>
      <c r="CY152" s="25">
        <v>0.1942552749189066</v>
      </c>
      <c r="CZ152" s="25">
        <v>3.198264985169582E-2</v>
      </c>
      <c r="DA152" s="25">
        <v>2.2986560174691178E-2</v>
      </c>
      <c r="DB152" s="25">
        <v>0.1942552749189066</v>
      </c>
      <c r="DC152" s="25">
        <v>16.35860790396454</v>
      </c>
      <c r="DD152" s="25">
        <v>2.6933200597620433</v>
      </c>
      <c r="DE152" s="25">
        <v>1.9357421574041456</v>
      </c>
      <c r="DF152" s="25">
        <v>9.9327474305369847</v>
      </c>
      <c r="DG152" s="25">
        <v>18.615304957473683</v>
      </c>
      <c r="DH152" s="25">
        <v>7.038603380060751</v>
      </c>
      <c r="DI152" s="25">
        <v>5.0587828366876977</v>
      </c>
      <c r="DJ152" s="25">
        <v>9.4613896958090322</v>
      </c>
      <c r="DK152" s="25">
        <v>18.788024500473682</v>
      </c>
      <c r="DL152" s="25">
        <v>7.7767775898928848</v>
      </c>
      <c r="DM152" s="25">
        <v>5.5893231756650126</v>
      </c>
      <c r="DN152" s="25">
        <v>9.2748876372940288</v>
      </c>
      <c r="DO152" s="27">
        <v>6.1014771238304295</v>
      </c>
      <c r="DP152" s="27">
        <v>1.0045616857048751</v>
      </c>
      <c r="DQ152" s="27">
        <v>0.72199826295568614</v>
      </c>
      <c r="DR152" s="27">
        <v>6.1014771238304295</v>
      </c>
      <c r="DS152" s="27">
        <v>5.3973466715390366</v>
      </c>
      <c r="DT152" s="27">
        <v>0.88863197561101537</v>
      </c>
      <c r="DU152" s="27">
        <v>0.63867729769909065</v>
      </c>
      <c r="DV152" s="27">
        <v>5.3973466715390366</v>
      </c>
      <c r="DW152" s="27">
        <v>4.2516305136795962</v>
      </c>
      <c r="DX152" s="27">
        <v>0.69999854611189027</v>
      </c>
      <c r="DY152" s="27">
        <v>0.50310273779719761</v>
      </c>
      <c r="DZ152" s="27">
        <v>4.2516305136795962</v>
      </c>
      <c r="EA152" s="27">
        <v>3.7869643848141243</v>
      </c>
      <c r="EB152" s="27">
        <v>0.62349481099503801</v>
      </c>
      <c r="EC152" s="27">
        <v>0.44811799703911076</v>
      </c>
      <c r="ED152" s="27">
        <v>3.7869643848141243</v>
      </c>
      <c r="EE152" s="27">
        <v>2.4871222891568707</v>
      </c>
      <c r="EF152" s="27">
        <v>0.40948572102177899</v>
      </c>
      <c r="EG152" s="27">
        <v>0.29430545031730188</v>
      </c>
      <c r="EH152" s="27">
        <v>2.4871222891568707</v>
      </c>
      <c r="EI152" s="27">
        <v>1.5998082379420209</v>
      </c>
      <c r="EJ152" s="27">
        <v>0.26339622810921259</v>
      </c>
      <c r="EK152" s="27">
        <v>0.18930805531418676</v>
      </c>
      <c r="EL152" s="27">
        <v>1.5998082379420209</v>
      </c>
      <c r="EM152" s="27">
        <v>1.2850267725075466</v>
      </c>
      <c r="EN152" s="27">
        <v>0.21156985998099959</v>
      </c>
      <c r="EO152" s="27">
        <v>0.15205942409885617</v>
      </c>
      <c r="EP152" s="27">
        <v>1.2850267725075466</v>
      </c>
      <c r="EQ152" s="27">
        <v>0.68978857372227542</v>
      </c>
      <c r="ER152" s="27">
        <v>0.11356842914185912</v>
      </c>
      <c r="ES152" s="27">
        <v>8.1623866143664028E-2</v>
      </c>
      <c r="ET152" s="27">
        <v>0.68978857372227542</v>
      </c>
      <c r="EU152" s="27">
        <v>2.6844262295081971</v>
      </c>
      <c r="EV152" s="27">
        <v>0.44197031039136303</v>
      </c>
      <c r="EW152" s="27">
        <v>0.31765276430649858</v>
      </c>
      <c r="EX152" s="27">
        <v>2.6844262295081971</v>
      </c>
      <c r="EY152" s="27">
        <v>2.6844262295081971</v>
      </c>
      <c r="EZ152" s="27">
        <v>0.44197031039136303</v>
      </c>
      <c r="FA152" s="27">
        <v>0.31765276430649858</v>
      </c>
      <c r="FB152" s="27">
        <v>2.6844262295081971</v>
      </c>
      <c r="FC152" s="27">
        <v>0.22135461507063525</v>
      </c>
      <c r="FD152" s="27">
        <v>3.6444349579780703E-2</v>
      </c>
      <c r="FE152" s="27">
        <v>2.6193271618445684E-2</v>
      </c>
      <c r="FF152" s="27">
        <v>0.22135461507063525</v>
      </c>
      <c r="FG152" s="27">
        <v>19.180647000473684</v>
      </c>
      <c r="FH152" s="27">
        <v>4.2450949131196669</v>
      </c>
      <c r="FI152" s="27">
        <v>3.0510332983721375</v>
      </c>
      <c r="FJ152" s="27">
        <v>8.3863087565281234</v>
      </c>
      <c r="FK152" s="27">
        <v>19.540662045473681</v>
      </c>
      <c r="FL152" s="27">
        <v>11.089589024428587</v>
      </c>
      <c r="FM152" s="27">
        <v>7.970305981669819</v>
      </c>
      <c r="FN152" s="27">
        <v>8.2765691532970038</v>
      </c>
      <c r="FO152" s="27">
        <v>19.771614808473682</v>
      </c>
      <c r="FP152" s="27">
        <v>12.553988412488549</v>
      </c>
      <c r="FQ152" s="27">
        <v>9.0227986553385211</v>
      </c>
      <c r="FR152" s="27">
        <v>8.5402646423230522</v>
      </c>
      <c r="FS152" s="28">
        <v>6.3071406972581689</v>
      </c>
      <c r="FT152" s="28">
        <v>1.0384226249196986</v>
      </c>
      <c r="FU152" s="28">
        <v>0.74633478667846431</v>
      </c>
      <c r="FV152" s="28">
        <v>6.3071406972581689</v>
      </c>
      <c r="FW152" s="28">
        <v>6.8987283037056404</v>
      </c>
      <c r="FX152" s="28">
        <v>1.1358230135655711</v>
      </c>
      <c r="FY152" s="28">
        <v>0.8163383637750613</v>
      </c>
      <c r="FZ152" s="28">
        <v>6.8987283037056404</v>
      </c>
      <c r="GA152" s="28">
        <v>6.858797899319022</v>
      </c>
      <c r="GB152" s="28">
        <v>1.1292487769459119</v>
      </c>
      <c r="GC152" s="28">
        <v>0.81161333047228013</v>
      </c>
      <c r="GD152" s="28">
        <v>6.858797899319022</v>
      </c>
      <c r="GE152" s="28">
        <v>6.5092358423177838</v>
      </c>
      <c r="GF152" s="28">
        <v>1.0716960496123746</v>
      </c>
      <c r="GG152" s="28">
        <v>0.7702490521462364</v>
      </c>
      <c r="GH152" s="28">
        <v>6.5092358423177838</v>
      </c>
      <c r="GI152" s="28">
        <v>5.6350472975319912</v>
      </c>
      <c r="GJ152" s="28">
        <v>0.92776757125358023</v>
      </c>
      <c r="GK152" s="28">
        <v>0.66680482085247628</v>
      </c>
      <c r="GL152" s="28">
        <v>5.6350472975319912</v>
      </c>
      <c r="GM152" s="28">
        <v>4.6525013558206103</v>
      </c>
      <c r="GN152" s="28">
        <v>0.76599887369786024</v>
      </c>
      <c r="GO152" s="28">
        <v>0.55053847275471823</v>
      </c>
      <c r="GP152" s="28">
        <v>4.6525013558206103</v>
      </c>
      <c r="GQ152" s="28">
        <v>3.9620747601500552</v>
      </c>
      <c r="GR152" s="28">
        <v>0.65232539910702669</v>
      </c>
      <c r="GS152" s="28">
        <v>0.46883910837857107</v>
      </c>
      <c r="GT152" s="28">
        <v>3.9620747601500552</v>
      </c>
      <c r="GU152" s="28">
        <v>3.2195021444582577</v>
      </c>
      <c r="GV152" s="28">
        <v>0.53006647992430156</v>
      </c>
      <c r="GW152" s="28">
        <v>0.3809692159300751</v>
      </c>
      <c r="GX152" s="28">
        <v>3.2195021444582577</v>
      </c>
      <c r="GY152" s="28">
        <v>2.4157537256682371</v>
      </c>
      <c r="GZ152" s="28">
        <v>0.39773543121663285</v>
      </c>
      <c r="HA152" s="28">
        <v>0.28586028567558192</v>
      </c>
      <c r="HB152" s="28">
        <v>2.4157537256682371</v>
      </c>
      <c r="HC152" s="28">
        <v>1.5006966172150296</v>
      </c>
      <c r="HD152" s="28">
        <v>0.24707825546590229</v>
      </c>
      <c r="HE152" s="28">
        <v>0.17758000708073096</v>
      </c>
      <c r="HF152" s="28">
        <v>1.5006966172150296</v>
      </c>
      <c r="HG152" s="28">
        <v>2.6844262295081971</v>
      </c>
      <c r="HH152" s="28">
        <v>0.44197031039136303</v>
      </c>
      <c r="HI152" s="28">
        <v>0.31765276430649858</v>
      </c>
      <c r="HJ152" s="28">
        <v>2.6844262295081971</v>
      </c>
      <c r="HK152" s="28">
        <v>20.234975199203738</v>
      </c>
      <c r="HL152" s="28">
        <v>3.331534378276459</v>
      </c>
      <c r="HM152" s="28">
        <v>2.3944393543189681</v>
      </c>
      <c r="HN152" s="28">
        <v>4.6153832175391933</v>
      </c>
      <c r="HO152" s="28">
        <v>21.820713277473683</v>
      </c>
      <c r="HP152" s="28">
        <v>9.328605796816861</v>
      </c>
      <c r="HQ152" s="28">
        <v>6.704652662891653</v>
      </c>
      <c r="HR152" s="28">
        <v>1.4295744583469947</v>
      </c>
      <c r="HS152" s="28">
        <v>22.273403473473685</v>
      </c>
      <c r="HT152" s="28">
        <v>10.3822213396486</v>
      </c>
      <c r="HU152" s="28">
        <v>7.4619068988163084</v>
      </c>
      <c r="HV152" s="28">
        <v>-0.53213909808012261</v>
      </c>
      <c r="HW152" s="29">
        <v>6.2969953269256251</v>
      </c>
      <c r="HX152" s="29">
        <v>1.0367522670511826</v>
      </c>
      <c r="HY152" s="29">
        <v>0.74513426758964729</v>
      </c>
      <c r="HZ152" s="29">
        <v>6.2969953269256251</v>
      </c>
      <c r="IA152" s="29">
        <v>6.7228269025304597</v>
      </c>
      <c r="IB152" s="29">
        <v>1.1068621890805885</v>
      </c>
      <c r="IC152" s="29">
        <v>0.79552364899002537</v>
      </c>
      <c r="ID152" s="29">
        <v>6.7228269025304597</v>
      </c>
      <c r="IE152" s="29">
        <v>6.5990470627955258</v>
      </c>
      <c r="IF152" s="29">
        <v>1.0864827822686292</v>
      </c>
      <c r="IG152" s="29">
        <v>0.780876568051459</v>
      </c>
      <c r="IH152" s="29">
        <v>6.5990470627955258</v>
      </c>
      <c r="II152" s="29">
        <v>6.4001549659783459</v>
      </c>
      <c r="IJ152" s="29">
        <v>1.0537367150463675</v>
      </c>
      <c r="IK152" s="29">
        <v>0.7573413247811428</v>
      </c>
      <c r="IL152" s="29">
        <v>6.4001549659783459</v>
      </c>
      <c r="IM152" s="29">
        <v>5.6230568058613111</v>
      </c>
      <c r="IN152" s="29">
        <v>0.92579342822547894</v>
      </c>
      <c r="IO152" s="29">
        <v>0.66538596538805039</v>
      </c>
      <c r="IP152" s="29">
        <v>5.6230568058613111</v>
      </c>
      <c r="IQ152" s="29">
        <v>4.7581224544022689</v>
      </c>
      <c r="IR152" s="29">
        <v>0.78338858223627095</v>
      </c>
      <c r="IS152" s="29">
        <v>0.563036798678057</v>
      </c>
      <c r="IT152" s="29">
        <v>4.7581224544022689</v>
      </c>
      <c r="IU152" s="29">
        <v>4.1625406959303302</v>
      </c>
      <c r="IV152" s="29">
        <v>0.68533058691430537</v>
      </c>
      <c r="IW152" s="29">
        <v>0.49256058671532527</v>
      </c>
      <c r="IX152" s="29">
        <v>4.1625406959303302</v>
      </c>
      <c r="IY152" s="29">
        <v>4.8057932311453619</v>
      </c>
      <c r="IZ152" s="29">
        <v>0.79123721214539011</v>
      </c>
      <c r="JA152" s="29">
        <v>0.56867776353029498</v>
      </c>
      <c r="JB152" s="29">
        <v>4.8057932311453619</v>
      </c>
      <c r="JC152" s="29">
        <v>5.7849302675200809</v>
      </c>
      <c r="JD152" s="29">
        <v>0.95244465942975687</v>
      </c>
      <c r="JE152" s="29">
        <v>0.68454073000722582</v>
      </c>
      <c r="JF152" s="29">
        <v>5.7849302675200809</v>
      </c>
      <c r="JG152" s="29">
        <v>6.7677027136833194</v>
      </c>
      <c r="JH152" s="29">
        <v>1.114250649216417</v>
      </c>
      <c r="JI152" s="29">
        <v>0.80083388076563045</v>
      </c>
      <c r="JJ152" s="29">
        <v>6.7677027136833194</v>
      </c>
      <c r="JK152" s="29">
        <v>20.103450348473682</v>
      </c>
      <c r="JL152" s="29">
        <v>12.413674380241149</v>
      </c>
      <c r="JM152" s="29">
        <v>8.9219521976320966</v>
      </c>
      <c r="JN152" s="29">
        <v>5.9569626466614025</v>
      </c>
      <c r="JO152" s="29">
        <v>21.035128010473684</v>
      </c>
      <c r="JP152" s="29">
        <v>11.367158212655923</v>
      </c>
      <c r="JQ152" s="29">
        <v>8.1698004224811243</v>
      </c>
      <c r="JR152" s="29">
        <v>2.0551518762744792</v>
      </c>
      <c r="JS152" s="29">
        <v>21.316842306473681</v>
      </c>
      <c r="JT152" s="29">
        <v>10.778884254044289</v>
      </c>
      <c r="JU152" s="29">
        <v>7.7469963455352273</v>
      </c>
      <c r="JV152" s="29">
        <v>0.16769848290957157</v>
      </c>
      <c r="JW152" s="29">
        <v>21.252688268473683</v>
      </c>
      <c r="JX152" s="29">
        <v>10.750720576732078</v>
      </c>
      <c r="JY152" s="29">
        <v>7.726754556118788</v>
      </c>
      <c r="JZ152" s="29">
        <v>1.116843440795634</v>
      </c>
    </row>
    <row r="153" spans="1:286" ht="15" thickBot="1" x14ac:dyDescent="0.4">
      <c r="A153" s="2"/>
      <c r="B153" s="74" t="s">
        <v>630</v>
      </c>
      <c r="C153" s="74" t="s">
        <v>631</v>
      </c>
      <c r="D153" s="74" t="s">
        <v>862</v>
      </c>
      <c r="E153" s="87">
        <v>342288</v>
      </c>
      <c r="F153" s="84">
        <v>430650</v>
      </c>
      <c r="G153" s="22">
        <v>20.095306438526315</v>
      </c>
      <c r="H153" s="22">
        <v>10.816894352271317</v>
      </c>
      <c r="I153" s="22">
        <v>7.8907738317148635</v>
      </c>
      <c r="J153" s="22">
        <v>7.9934353893481891</v>
      </c>
      <c r="K153" s="22">
        <v>20.308500403526317</v>
      </c>
      <c r="L153" s="22">
        <v>10.487176625914669</v>
      </c>
      <c r="M153" s="22">
        <v>7.6502493408344234</v>
      </c>
      <c r="N153" s="22">
        <v>7.1773683509237145</v>
      </c>
      <c r="O153" s="22">
        <v>20.395883051526315</v>
      </c>
      <c r="P153" s="22">
        <v>10.254640796515815</v>
      </c>
      <c r="Q153" s="22">
        <v>7.4806176907692361</v>
      </c>
      <c r="R153" s="22">
        <v>6.9699939403885551</v>
      </c>
      <c r="S153" s="22">
        <v>20.535956701526317</v>
      </c>
      <c r="T153" s="22">
        <v>9.9248495209578618</v>
      </c>
      <c r="U153" s="22">
        <v>7.2400395467704337</v>
      </c>
      <c r="V153" s="22">
        <v>6.3785030119274175</v>
      </c>
      <c r="W153" s="22">
        <v>20.721762029526314</v>
      </c>
      <c r="X153" s="22">
        <v>9.4441787451900048</v>
      </c>
      <c r="Y153" s="22">
        <v>6.8893969079891209</v>
      </c>
      <c r="Z153" s="22">
        <v>5.9356546349741279</v>
      </c>
      <c r="AA153" s="22">
        <v>20.948741864526315</v>
      </c>
      <c r="AB153" s="22">
        <v>9.1476083066085287</v>
      </c>
      <c r="AC153" s="22">
        <v>6.6730529020473863</v>
      </c>
      <c r="AD153" s="22">
        <v>5.2024159028718842</v>
      </c>
      <c r="AE153" s="22">
        <v>21.198625565526314</v>
      </c>
      <c r="AF153" s="22">
        <v>9.0707828226878675</v>
      </c>
      <c r="AG153" s="22">
        <v>6.6170097811304576</v>
      </c>
      <c r="AH153" s="22">
        <v>4.5330689853963513</v>
      </c>
      <c r="AI153" s="22">
        <v>21.430078925526317</v>
      </c>
      <c r="AJ153" s="22">
        <v>8.8743295628258103</v>
      </c>
      <c r="AK153" s="22">
        <v>6.4736998631826035</v>
      </c>
      <c r="AL153" s="22">
        <v>3.8256403809027404</v>
      </c>
      <c r="AM153" s="22">
        <v>21.632186209526317</v>
      </c>
      <c r="AN153" s="22">
        <v>8.7302232754280595</v>
      </c>
      <c r="AO153" s="22">
        <v>6.3685763328464695</v>
      </c>
      <c r="AP153" s="22">
        <v>3.0520684170852519</v>
      </c>
      <c r="AQ153" s="22">
        <v>21.848540096526314</v>
      </c>
      <c r="AR153" s="22">
        <v>8.5469319794561507</v>
      </c>
      <c r="AS153" s="22">
        <v>6.2348678843089695</v>
      </c>
      <c r="AT153" s="22">
        <v>2.1671638791406131</v>
      </c>
      <c r="AU153" s="22">
        <v>22.687675343526315</v>
      </c>
      <c r="AV153" s="22">
        <v>7.7324715260951331</v>
      </c>
      <c r="AW153" s="22">
        <v>5.6407303229119439</v>
      </c>
      <c r="AX153" s="22">
        <v>-0.8081566612152038</v>
      </c>
      <c r="AY153" s="22">
        <v>23.343316130526315</v>
      </c>
      <c r="AZ153" s="22">
        <v>7.1143774108127902</v>
      </c>
      <c r="BA153" s="22">
        <v>5.1898392712319632</v>
      </c>
      <c r="BB153" s="22">
        <v>-2.462359603661195</v>
      </c>
      <c r="BC153" s="22">
        <v>23.749774010526316</v>
      </c>
      <c r="BD153" s="22">
        <v>6.7140992552294518</v>
      </c>
      <c r="BE153" s="22">
        <v>4.8978419296085898</v>
      </c>
      <c r="BF153" s="22">
        <v>-2.8732658587348396</v>
      </c>
      <c r="BG153" s="22">
        <v>24.043476130526315</v>
      </c>
      <c r="BH153" s="22">
        <v>6.8313801430197385</v>
      </c>
      <c r="BI153" s="22">
        <v>4.9833967044078431</v>
      </c>
      <c r="BJ153" s="22">
        <v>-2.6824748159952847</v>
      </c>
      <c r="BK153" s="25">
        <v>19.947466083526315</v>
      </c>
      <c r="BL153" s="25">
        <v>10.883951854472555</v>
      </c>
      <c r="BM153" s="25">
        <v>7.939691345962248</v>
      </c>
      <c r="BN153" s="25">
        <v>8.3168559537830227</v>
      </c>
      <c r="BO153" s="25">
        <v>20.032421210526316</v>
      </c>
      <c r="BP153" s="25">
        <v>10.765930331113426</v>
      </c>
      <c r="BQ153" s="25">
        <v>7.8535962878270267</v>
      </c>
      <c r="BR153" s="25">
        <v>7.7887118469345147</v>
      </c>
      <c r="BS153" s="25">
        <v>20.181546914526315</v>
      </c>
      <c r="BT153" s="25">
        <v>10.648123331398013</v>
      </c>
      <c r="BU153" s="25">
        <v>7.7676577217031912</v>
      </c>
      <c r="BV153" s="25">
        <v>7.421767123387994</v>
      </c>
      <c r="BW153" s="25">
        <v>20.349571797526316</v>
      </c>
      <c r="BX153" s="25">
        <v>10.549787704281098</v>
      </c>
      <c r="BY153" s="25">
        <v>7.695923250799674</v>
      </c>
      <c r="BZ153" s="25">
        <v>6.8191740416327669</v>
      </c>
      <c r="CA153" s="25">
        <v>20.535192017526313</v>
      </c>
      <c r="CB153" s="25">
        <v>10.399198810261442</v>
      </c>
      <c r="CC153" s="25">
        <v>7.5860707491869839</v>
      </c>
      <c r="CD153" s="25">
        <v>6.4020270721985177</v>
      </c>
      <c r="CE153" s="25">
        <v>20.733879303526315</v>
      </c>
      <c r="CF153" s="25">
        <v>10.324795977145779</v>
      </c>
      <c r="CG153" s="25">
        <v>7.5317949183029338</v>
      </c>
      <c r="CH153" s="25">
        <v>5.7223721676189854</v>
      </c>
      <c r="CI153" s="25">
        <v>20.949434308526314</v>
      </c>
      <c r="CJ153" s="25">
        <v>10.202886212744431</v>
      </c>
      <c r="CK153" s="25">
        <v>7.4428634424614692</v>
      </c>
      <c r="CL153" s="25">
        <v>5.0937787384951143</v>
      </c>
      <c r="CM153" s="25">
        <v>21.173049490526317</v>
      </c>
      <c r="CN153" s="25">
        <v>10.067846930961734</v>
      </c>
      <c r="CO153" s="25">
        <v>7.3443541664860854</v>
      </c>
      <c r="CP153" s="25">
        <v>4.4589483378626795</v>
      </c>
      <c r="CQ153" s="25">
        <v>21.405464085526315</v>
      </c>
      <c r="CR153" s="25">
        <v>9.8981654326519983</v>
      </c>
      <c r="CS153" s="25">
        <v>7.220573875860663</v>
      </c>
      <c r="CT153" s="25">
        <v>3.720009304388519</v>
      </c>
      <c r="CU153" s="25">
        <v>21.643166759526316</v>
      </c>
      <c r="CV153" s="25">
        <v>9.7100382529152558</v>
      </c>
      <c r="CW153" s="25">
        <v>7.0833377174443335</v>
      </c>
      <c r="CX153" s="25">
        <v>2.9921735179040354</v>
      </c>
      <c r="CY153" s="25">
        <v>22.253546822526317</v>
      </c>
      <c r="CZ153" s="25">
        <v>9.309482386927888</v>
      </c>
      <c r="DA153" s="25">
        <v>6.7911377899476459</v>
      </c>
      <c r="DB153" s="25">
        <v>0.9682906005614953</v>
      </c>
      <c r="DC153" s="25">
        <v>22.696770954526315</v>
      </c>
      <c r="DD153" s="25">
        <v>8.9022025454830214</v>
      </c>
      <c r="DE153" s="25">
        <v>6.4940328159692955</v>
      </c>
      <c r="DF153" s="25">
        <v>-0.73483972489524518</v>
      </c>
      <c r="DG153" s="25">
        <v>22.977733920526315</v>
      </c>
      <c r="DH153" s="25">
        <v>8.773293947205687</v>
      </c>
      <c r="DI153" s="25">
        <v>6.3999957882565992</v>
      </c>
      <c r="DJ153" s="25">
        <v>-1.7201036477248373</v>
      </c>
      <c r="DK153" s="25">
        <v>23.144950860526315</v>
      </c>
      <c r="DL153" s="25">
        <v>8.7602147088033107</v>
      </c>
      <c r="DM153" s="25">
        <v>6.3904546659378294</v>
      </c>
      <c r="DN153" s="25">
        <v>-2.3884966635881106</v>
      </c>
      <c r="DO153" s="27">
        <v>20.095360502526315</v>
      </c>
      <c r="DP153" s="27">
        <v>10.882630905959411</v>
      </c>
      <c r="DQ153" s="27">
        <v>7.938727732412822</v>
      </c>
      <c r="DR153" s="27">
        <v>8.0018262096840189</v>
      </c>
      <c r="DS153" s="27">
        <v>20.308662535526317</v>
      </c>
      <c r="DT153" s="27">
        <v>10.559418614222359</v>
      </c>
      <c r="DU153" s="27">
        <v>7.7029488655154319</v>
      </c>
      <c r="DV153" s="27">
        <v>7.2091911324035678</v>
      </c>
      <c r="DW153" s="27">
        <v>20.396206106526314</v>
      </c>
      <c r="DX153" s="27">
        <v>10.154441188487699</v>
      </c>
      <c r="DY153" s="27">
        <v>7.407523471742282</v>
      </c>
      <c r="DZ153" s="27">
        <v>7.0318009305545814</v>
      </c>
      <c r="EA153" s="27">
        <v>20.536491403526316</v>
      </c>
      <c r="EB153" s="27">
        <v>9.6955816389469529</v>
      </c>
      <c r="EC153" s="27">
        <v>7.0727918188267376</v>
      </c>
      <c r="ED153" s="27">
        <v>6.4562819723530431</v>
      </c>
      <c r="EE153" s="27">
        <v>20.721852066526317</v>
      </c>
      <c r="EF153" s="27">
        <v>9.0277134853604029</v>
      </c>
      <c r="EG153" s="27">
        <v>6.5855912991831405</v>
      </c>
      <c r="EH153" s="27">
        <v>6.0519968819594752</v>
      </c>
      <c r="EI153" s="27">
        <v>20.947884556526315</v>
      </c>
      <c r="EJ153" s="27">
        <v>8.8105793202777782</v>
      </c>
      <c r="EK153" s="27">
        <v>6.4271949488068936</v>
      </c>
      <c r="EL153" s="27">
        <v>5.3483144028999341</v>
      </c>
      <c r="EM153" s="27">
        <v>21.196927875526313</v>
      </c>
      <c r="EN153" s="27">
        <v>8.6544773704581246</v>
      </c>
      <c r="EO153" s="27">
        <v>6.3133207497436512</v>
      </c>
      <c r="EP153" s="27">
        <v>4.680814638867453</v>
      </c>
      <c r="EQ153" s="27">
        <v>21.429372253526317</v>
      </c>
      <c r="ER153" s="27">
        <v>8.4929919012386641</v>
      </c>
      <c r="ES153" s="27">
        <v>6.1955193482303281</v>
      </c>
      <c r="ET153" s="27">
        <v>3.9934546529272232</v>
      </c>
      <c r="EU153" s="27">
        <v>21.629565088526313</v>
      </c>
      <c r="EV153" s="27">
        <v>8.2935536258892757</v>
      </c>
      <c r="EW153" s="27">
        <v>6.0500319030433607</v>
      </c>
      <c r="EX153" s="27">
        <v>3.2576853127502652</v>
      </c>
      <c r="EY153" s="27">
        <v>21.837377543526316</v>
      </c>
      <c r="EZ153" s="27">
        <v>8.1030253097956226</v>
      </c>
      <c r="FA153" s="27">
        <v>5.911044149084498</v>
      </c>
      <c r="FB153" s="27">
        <v>2.4500537209930577</v>
      </c>
      <c r="FC153" s="27">
        <v>22.618826523526316</v>
      </c>
      <c r="FD153" s="27">
        <v>7.4297334112595745</v>
      </c>
      <c r="FE153" s="27">
        <v>5.4198870830123598</v>
      </c>
      <c r="FF153" s="27">
        <v>-0.29287144009627752</v>
      </c>
      <c r="FG153" s="27">
        <v>23.176941530526314</v>
      </c>
      <c r="FH153" s="27">
        <v>6.8664014049227706</v>
      </c>
      <c r="FI153" s="27">
        <v>5.0089442273824067</v>
      </c>
      <c r="FJ153" s="27">
        <v>-1.731032575528225</v>
      </c>
      <c r="FK153" s="27">
        <v>23.533214800526316</v>
      </c>
      <c r="FL153" s="27">
        <v>6.702291218586212</v>
      </c>
      <c r="FM153" s="27">
        <v>4.8892281312747974</v>
      </c>
      <c r="FN153" s="27">
        <v>-2.0468657021095105</v>
      </c>
      <c r="FO153" s="27">
        <v>23.758624410526316</v>
      </c>
      <c r="FP153" s="27">
        <v>6.6734226824273257</v>
      </c>
      <c r="FQ153" s="27">
        <v>4.8681689360692326</v>
      </c>
      <c r="FR153" s="27">
        <v>-1.8043906236841387</v>
      </c>
      <c r="FS153" s="28">
        <v>20.083107796526313</v>
      </c>
      <c r="FT153" s="28">
        <v>10.820638675247432</v>
      </c>
      <c r="FU153" s="28">
        <v>7.8935052631955829</v>
      </c>
      <c r="FV153" s="28">
        <v>8.0212472759505964</v>
      </c>
      <c r="FW153" s="28">
        <v>20.292291022526314</v>
      </c>
      <c r="FX153" s="28">
        <v>10.486427761319447</v>
      </c>
      <c r="FY153" s="28">
        <v>7.6497030545382803</v>
      </c>
      <c r="FZ153" s="28">
        <v>7.2267616888384794</v>
      </c>
      <c r="GA153" s="28">
        <v>20.395128623526315</v>
      </c>
      <c r="GB153" s="28">
        <v>10.306396032224086</v>
      </c>
      <c r="GC153" s="28">
        <v>7.5183724146558859</v>
      </c>
      <c r="GD153" s="28">
        <v>7.0468226806728111</v>
      </c>
      <c r="GE153" s="28">
        <v>20.568670111526316</v>
      </c>
      <c r="GF153" s="28">
        <v>9.8822110430673487</v>
      </c>
      <c r="GG153" s="28">
        <v>7.2089353707837311</v>
      </c>
      <c r="GH153" s="28">
        <v>6.4941869655718527</v>
      </c>
      <c r="GI153" s="28">
        <v>20.811612997526314</v>
      </c>
      <c r="GJ153" s="28">
        <v>9.6514604533731596</v>
      </c>
      <c r="GK153" s="28">
        <v>7.0406060282280878</v>
      </c>
      <c r="GL153" s="28">
        <v>6.1090665885307729</v>
      </c>
      <c r="GM153" s="28">
        <v>21.087883640526314</v>
      </c>
      <c r="GN153" s="28">
        <v>9.1780743916811645</v>
      </c>
      <c r="GO153" s="28">
        <v>6.695277486943648</v>
      </c>
      <c r="GP153" s="28">
        <v>5.4318618878481395</v>
      </c>
      <c r="GQ153" s="28">
        <v>21.341324163526316</v>
      </c>
      <c r="GR153" s="28">
        <v>9.1130869860269463</v>
      </c>
      <c r="GS153" s="28">
        <v>6.6478700793063847</v>
      </c>
      <c r="GT153" s="28">
        <v>4.7839051864452635</v>
      </c>
      <c r="GU153" s="28">
        <v>21.618445637526314</v>
      </c>
      <c r="GV153" s="28">
        <v>8.921130256881753</v>
      </c>
      <c r="GW153" s="28">
        <v>6.5078403179135114</v>
      </c>
      <c r="GX153" s="28">
        <v>4.1417281755079038</v>
      </c>
      <c r="GY153" s="28">
        <v>21.915307961526317</v>
      </c>
      <c r="GZ153" s="28">
        <v>8.6718653273288915</v>
      </c>
      <c r="HA153" s="28">
        <v>6.3260050221969584</v>
      </c>
      <c r="HB153" s="28">
        <v>3.4901087323960702</v>
      </c>
      <c r="HC153" s="28">
        <v>22.236559442526314</v>
      </c>
      <c r="HD153" s="28">
        <v>8.4900650742563943</v>
      </c>
      <c r="HE153" s="28">
        <v>6.1933842686955272</v>
      </c>
      <c r="HF153" s="28">
        <v>2.8580866720880493</v>
      </c>
      <c r="HG153" s="28">
        <v>23.347700510526316</v>
      </c>
      <c r="HH153" s="28">
        <v>7.4190750361397413</v>
      </c>
      <c r="HI153" s="28">
        <v>5.4121119467537229</v>
      </c>
      <c r="HJ153" s="28">
        <v>-0.19321636835000078</v>
      </c>
      <c r="HK153" s="28">
        <v>24.233643120526317</v>
      </c>
      <c r="HL153" s="28">
        <v>6.1430431973345661</v>
      </c>
      <c r="HM153" s="28">
        <v>4.4812644859051636</v>
      </c>
      <c r="HN153" s="28">
        <v>-5.3013699634804112</v>
      </c>
      <c r="HO153" s="28">
        <v>24.688310680526314</v>
      </c>
      <c r="HP153" s="28">
        <v>5.2998684671504508</v>
      </c>
      <c r="HQ153" s="28">
        <v>3.8661802593403545</v>
      </c>
      <c r="HR153" s="28">
        <v>-8.7568107950569782</v>
      </c>
      <c r="HS153" s="28">
        <v>24.877642660526313</v>
      </c>
      <c r="HT153" s="28">
        <v>4.7310857482053539</v>
      </c>
      <c r="HU153" s="28">
        <v>3.4512611847502268</v>
      </c>
      <c r="HV153" s="28">
        <v>-11.247766887536983</v>
      </c>
      <c r="HW153" s="29">
        <v>20.083544434526317</v>
      </c>
      <c r="HX153" s="29">
        <v>10.822890107772567</v>
      </c>
      <c r="HY153" s="29">
        <v>7.895147651877088</v>
      </c>
      <c r="HZ153" s="29">
        <v>8.0276177110814331</v>
      </c>
      <c r="IA153" s="29">
        <v>20.313755069526316</v>
      </c>
      <c r="IB153" s="29">
        <v>10.507796321156556</v>
      </c>
      <c r="IC153" s="29">
        <v>7.6652911214355681</v>
      </c>
      <c r="ID153" s="29">
        <v>7.2080704909070725</v>
      </c>
      <c r="IE153" s="29">
        <v>20.429235739526316</v>
      </c>
      <c r="IF153" s="29">
        <v>10.259433626774396</v>
      </c>
      <c r="IG153" s="29">
        <v>7.4841139937146668</v>
      </c>
      <c r="IH153" s="29">
        <v>7.0230395474211313</v>
      </c>
      <c r="II153" s="29">
        <v>20.602406579526317</v>
      </c>
      <c r="IJ153" s="29">
        <v>9.855760667376039</v>
      </c>
      <c r="IK153" s="29">
        <v>7.1896401899724127</v>
      </c>
      <c r="IL153" s="29">
        <v>6.5083181642679975</v>
      </c>
      <c r="IM153" s="29">
        <v>20.823956059526317</v>
      </c>
      <c r="IN153" s="29">
        <v>9.4190497994879543</v>
      </c>
      <c r="IO153" s="29">
        <v>6.8710656919573507</v>
      </c>
      <c r="IP153" s="29">
        <v>6.1501889044554261</v>
      </c>
      <c r="IQ153" s="29">
        <v>21.024348813526316</v>
      </c>
      <c r="IR153" s="29">
        <v>9.2264256206229671</v>
      </c>
      <c r="IS153" s="29">
        <v>6.7305490352864599</v>
      </c>
      <c r="IT153" s="29">
        <v>5.5423467889832452</v>
      </c>
      <c r="IU153" s="29">
        <v>21.260977395526314</v>
      </c>
      <c r="IV153" s="29">
        <v>9.0876610557803765</v>
      </c>
      <c r="IW153" s="29">
        <v>6.6293222171841562</v>
      </c>
      <c r="IX153" s="29">
        <v>4.992901458839853</v>
      </c>
      <c r="IY153" s="29">
        <v>21.513282856526317</v>
      </c>
      <c r="IZ153" s="29">
        <v>8.9265335512608246</v>
      </c>
      <c r="JA153" s="29">
        <v>6.5117819459356507</v>
      </c>
      <c r="JB153" s="29">
        <v>4.4535381374193186</v>
      </c>
      <c r="JC153" s="29">
        <v>21.784538073526313</v>
      </c>
      <c r="JD153" s="29">
        <v>8.7060902632536568</v>
      </c>
      <c r="JE153" s="29">
        <v>6.3509716364572286</v>
      </c>
      <c r="JF153" s="29">
        <v>3.830866452746605</v>
      </c>
      <c r="JG153" s="29">
        <v>22.103379458526316</v>
      </c>
      <c r="JH153" s="29">
        <v>8.4180399538460406</v>
      </c>
      <c r="JI153" s="29">
        <v>6.1408429461262806</v>
      </c>
      <c r="JJ153" s="29">
        <v>2.5263754343429383</v>
      </c>
      <c r="JK153" s="29">
        <v>23.206863370526314</v>
      </c>
      <c r="JL153" s="29">
        <v>6.818904217062423</v>
      </c>
      <c r="JM153" s="29">
        <v>4.974295690118125</v>
      </c>
      <c r="JN153" s="29">
        <v>-3.3302586839802402</v>
      </c>
      <c r="JO153" s="29">
        <v>23.854886820526318</v>
      </c>
      <c r="JP153" s="29">
        <v>5.4622938757110546</v>
      </c>
      <c r="JQ153" s="29">
        <v>3.9846673335167324</v>
      </c>
      <c r="JR153" s="29">
        <v>-7.7180209409743128</v>
      </c>
      <c r="JS153" s="29">
        <v>24.025384810526315</v>
      </c>
      <c r="JT153" s="29">
        <v>5.1683394025316503</v>
      </c>
      <c r="JU153" s="29">
        <v>3.7702316379150163</v>
      </c>
      <c r="JV153" s="29">
        <v>-9.9146766835116011</v>
      </c>
      <c r="JW153" s="29">
        <v>23.885393470526317</v>
      </c>
      <c r="JX153" s="29">
        <v>5.0905254660715844</v>
      </c>
      <c r="JY153" s="29">
        <v>3.7134674546323274</v>
      </c>
      <c r="JZ153" s="29">
        <v>-9.2029518184254613</v>
      </c>
    </row>
    <row r="154" spans="1:286" ht="15" thickBot="1" x14ac:dyDescent="0.4">
      <c r="A154" s="2"/>
      <c r="B154" s="74" t="s">
        <v>632</v>
      </c>
      <c r="C154" s="74" t="s">
        <v>450</v>
      </c>
      <c r="D154" s="74" t="s">
        <v>859</v>
      </c>
      <c r="E154" s="87">
        <v>385958</v>
      </c>
      <c r="F154" s="84">
        <v>383397</v>
      </c>
      <c r="G154" s="22">
        <v>31.496823970000001</v>
      </c>
      <c r="H154" s="22">
        <v>9.8833732540492854</v>
      </c>
      <c r="I154" s="22">
        <v>7.1033749575659755</v>
      </c>
      <c r="J154" s="22">
        <v>14.796267698990381</v>
      </c>
      <c r="K154" s="22">
        <v>31.594244670999998</v>
      </c>
      <c r="L154" s="22">
        <v>9.7721177867962403</v>
      </c>
      <c r="M154" s="22">
        <v>7.0234134626731475</v>
      </c>
      <c r="N154" s="22">
        <v>14.237371121382603</v>
      </c>
      <c r="O154" s="22">
        <v>31.641107681000001</v>
      </c>
      <c r="P154" s="22">
        <v>9.6760828298078625</v>
      </c>
      <c r="Q154" s="22">
        <v>6.9543912481936241</v>
      </c>
      <c r="R154" s="22">
        <v>13.794086202788074</v>
      </c>
      <c r="S154" s="22">
        <v>31.727209458000001</v>
      </c>
      <c r="T154" s="22">
        <v>9.547760343245919</v>
      </c>
      <c r="U154" s="22">
        <v>6.862163350480337</v>
      </c>
      <c r="V154" s="22">
        <v>13.515113652494458</v>
      </c>
      <c r="W154" s="22">
        <v>31.840688675999999</v>
      </c>
      <c r="X154" s="22">
        <v>9.321523417275559</v>
      </c>
      <c r="Y154" s="22">
        <v>6.6995624172659447</v>
      </c>
      <c r="Z154" s="22">
        <v>13.086619728811218</v>
      </c>
      <c r="AA154" s="22">
        <v>31.953641736999998</v>
      </c>
      <c r="AB154" s="22">
        <v>9.1037573515456671</v>
      </c>
      <c r="AC154" s="22">
        <v>6.5430496580944135</v>
      </c>
      <c r="AD154" s="22">
        <v>12.615620408777815</v>
      </c>
      <c r="AE154" s="22">
        <v>32.074286473999997</v>
      </c>
      <c r="AF154" s="22">
        <v>8.8269821325019748</v>
      </c>
      <c r="AG154" s="22">
        <v>6.3441258585683444</v>
      </c>
      <c r="AH154" s="22">
        <v>12.044982615369861</v>
      </c>
      <c r="AI154" s="22">
        <v>32.200971957</v>
      </c>
      <c r="AJ154" s="22">
        <v>8.6932717963359387</v>
      </c>
      <c r="AK154" s="22">
        <v>6.2480256072598745</v>
      </c>
      <c r="AL154" s="22">
        <v>11.602200281230008</v>
      </c>
      <c r="AM154" s="22">
        <v>32.333556467999998</v>
      </c>
      <c r="AN154" s="22">
        <v>8.687204695190589</v>
      </c>
      <c r="AO154" s="22">
        <v>6.2436650622077856</v>
      </c>
      <c r="AP154" s="22">
        <v>11.107034377368407</v>
      </c>
      <c r="AQ154" s="22">
        <v>32.475552671999999</v>
      </c>
      <c r="AR154" s="22">
        <v>8.5998087626591957</v>
      </c>
      <c r="AS154" s="22">
        <v>6.1808518847046212</v>
      </c>
      <c r="AT154" s="22">
        <v>10.534589693939129</v>
      </c>
      <c r="AU154" s="22">
        <v>33.097182562</v>
      </c>
      <c r="AV154" s="22">
        <v>7.893360781033584</v>
      </c>
      <c r="AW154" s="22">
        <v>5.6731138106167665</v>
      </c>
      <c r="AX154" s="22">
        <v>8.4631231469896022</v>
      </c>
      <c r="AY154" s="22">
        <v>33.651680870999996</v>
      </c>
      <c r="AZ154" s="22">
        <v>7.9169829074495377</v>
      </c>
      <c r="BA154" s="22">
        <v>5.690091497982646</v>
      </c>
      <c r="BB154" s="22">
        <v>7.4162309955947876</v>
      </c>
      <c r="BC154" s="22">
        <v>34.004182966999998</v>
      </c>
      <c r="BD154" s="22">
        <v>7.9785409027118925</v>
      </c>
      <c r="BE154" s="22">
        <v>5.7343344412313408</v>
      </c>
      <c r="BF154" s="22">
        <v>7.1413835623185946</v>
      </c>
      <c r="BG154" s="22">
        <v>34.299513445999999</v>
      </c>
      <c r="BH154" s="22">
        <v>8.1593899769073079</v>
      </c>
      <c r="BI154" s="22">
        <v>5.8643142317054462</v>
      </c>
      <c r="BJ154" s="22">
        <v>7.1772533628021478</v>
      </c>
      <c r="BK154" s="25">
        <v>31.431632181000001</v>
      </c>
      <c r="BL154" s="25">
        <v>9.961229445653796</v>
      </c>
      <c r="BM154" s="25">
        <v>7.159331735431099</v>
      </c>
      <c r="BN154" s="25">
        <v>15.057600859959338</v>
      </c>
      <c r="BO154" s="25">
        <v>31.473939368</v>
      </c>
      <c r="BP154" s="25">
        <v>9.8500051008178957</v>
      </c>
      <c r="BQ154" s="25">
        <v>7.0793926088322614</v>
      </c>
      <c r="BR154" s="25">
        <v>14.741780129802198</v>
      </c>
      <c r="BS154" s="25">
        <v>31.550421481000001</v>
      </c>
      <c r="BT154" s="25">
        <v>9.7282952661596589</v>
      </c>
      <c r="BU154" s="25">
        <v>6.9919173542427808</v>
      </c>
      <c r="BV154" s="25">
        <v>14.309277536611539</v>
      </c>
      <c r="BW154" s="25">
        <v>31.647159186</v>
      </c>
      <c r="BX154" s="25">
        <v>9.6548545046804506</v>
      </c>
      <c r="BY154" s="25">
        <v>6.9391340329468614</v>
      </c>
      <c r="BZ154" s="25">
        <v>14.057417496622877</v>
      </c>
      <c r="CA154" s="25">
        <v>31.755414618</v>
      </c>
      <c r="CB154" s="25">
        <v>9.5830288993974708</v>
      </c>
      <c r="CC154" s="25">
        <v>6.8875115562109865</v>
      </c>
      <c r="CD154" s="25">
        <v>13.68792343287808</v>
      </c>
      <c r="CE154" s="25">
        <v>31.874298314000001</v>
      </c>
      <c r="CF154" s="25">
        <v>9.5046840547901699</v>
      </c>
      <c r="CG154" s="25">
        <v>6.8312035738113641</v>
      </c>
      <c r="CH154" s="25">
        <v>13.279431339648816</v>
      </c>
      <c r="CI154" s="25">
        <v>31.991660336999999</v>
      </c>
      <c r="CJ154" s="25">
        <v>9.4525985238248893</v>
      </c>
      <c r="CK154" s="25">
        <v>6.7937686771622152</v>
      </c>
      <c r="CL154" s="25">
        <v>12.7703083187739</v>
      </c>
      <c r="CM154" s="25">
        <v>32.111960275000001</v>
      </c>
      <c r="CN154" s="25">
        <v>9.4023105054005818</v>
      </c>
      <c r="CO154" s="25">
        <v>6.7576256881686056</v>
      </c>
      <c r="CP154" s="25">
        <v>12.379395347082284</v>
      </c>
      <c r="CQ154" s="25">
        <v>32.238548870999999</v>
      </c>
      <c r="CR154" s="25">
        <v>9.347287734739723</v>
      </c>
      <c r="CS154" s="25">
        <v>6.7180797395171048</v>
      </c>
      <c r="CT154" s="25">
        <v>11.931747368640494</v>
      </c>
      <c r="CU154" s="25">
        <v>32.368986235999998</v>
      </c>
      <c r="CV154" s="25">
        <v>9.2873445991342845</v>
      </c>
      <c r="CW154" s="25">
        <v>6.674997427699811</v>
      </c>
      <c r="CX154" s="25">
        <v>11.466558741122935</v>
      </c>
      <c r="CY154" s="25">
        <v>32.708437625000002</v>
      </c>
      <c r="CZ154" s="25">
        <v>9.0294634204075823</v>
      </c>
      <c r="DA154" s="25">
        <v>6.489653146966071</v>
      </c>
      <c r="DB154" s="25">
        <v>9.9206453187469386</v>
      </c>
      <c r="DC154" s="25">
        <v>33.012951669000003</v>
      </c>
      <c r="DD154" s="25">
        <v>8.7225381540367248</v>
      </c>
      <c r="DE154" s="25">
        <v>6.2690599147829422</v>
      </c>
      <c r="DF154" s="25">
        <v>8.8297420150549044</v>
      </c>
      <c r="DG154" s="25">
        <v>33.269566797000003</v>
      </c>
      <c r="DH154" s="25">
        <v>8.8768148780468596</v>
      </c>
      <c r="DI154" s="25">
        <v>6.3799416339793638</v>
      </c>
      <c r="DJ154" s="25">
        <v>8.1689049960372238</v>
      </c>
      <c r="DK154" s="25">
        <v>33.46137796</v>
      </c>
      <c r="DL154" s="25">
        <v>9.2590500584304785</v>
      </c>
      <c r="DM154" s="25">
        <v>6.6546615841871821</v>
      </c>
      <c r="DN154" s="25">
        <v>7.7253163149064541</v>
      </c>
      <c r="DO154" s="27">
        <v>31.496907960999998</v>
      </c>
      <c r="DP154" s="27">
        <v>9.969287926587576</v>
      </c>
      <c r="DQ154" s="27">
        <v>7.1651235243466482</v>
      </c>
      <c r="DR154" s="27">
        <v>14.80478382655914</v>
      </c>
      <c r="DS154" s="27">
        <v>31.594496548000002</v>
      </c>
      <c r="DT154" s="27">
        <v>9.8930723570070693</v>
      </c>
      <c r="DU154" s="27">
        <v>7.1103458938334034</v>
      </c>
      <c r="DV154" s="27">
        <v>14.259671138034003</v>
      </c>
      <c r="DW154" s="27">
        <v>31.641609574</v>
      </c>
      <c r="DX154" s="27">
        <v>9.7856215922368239</v>
      </c>
      <c r="DY154" s="27">
        <v>7.0331189135281154</v>
      </c>
      <c r="DZ154" s="27">
        <v>13.83108444517902</v>
      </c>
      <c r="EA154" s="27">
        <v>31.728040151999998</v>
      </c>
      <c r="EB154" s="27">
        <v>9.7536504552087795</v>
      </c>
      <c r="EC154" s="27">
        <v>7.0101406278464662</v>
      </c>
      <c r="ED154" s="27">
        <v>13.5618977385452</v>
      </c>
      <c r="EE154" s="27">
        <v>31.841389619000001</v>
      </c>
      <c r="EF154" s="27">
        <v>9.6812481063921823</v>
      </c>
      <c r="EG154" s="27">
        <v>6.9581036341771165</v>
      </c>
      <c r="EH154" s="27">
        <v>13.147973014424904</v>
      </c>
      <c r="EI154" s="27">
        <v>31.954188463000001</v>
      </c>
      <c r="EJ154" s="27">
        <v>9.6155311053366823</v>
      </c>
      <c r="EK154" s="27">
        <v>6.9108715315756371</v>
      </c>
      <c r="EL154" s="27">
        <v>12.69222827680413</v>
      </c>
      <c r="EM154" s="27">
        <v>32.074652784999998</v>
      </c>
      <c r="EN154" s="27">
        <v>9.5224605138314367</v>
      </c>
      <c r="EO154" s="27">
        <v>6.8439798649360766</v>
      </c>
      <c r="EP154" s="27">
        <v>12.137071763853646</v>
      </c>
      <c r="EQ154" s="27">
        <v>32.201326137999999</v>
      </c>
      <c r="ER154" s="27">
        <v>9.4344926694970024</v>
      </c>
      <c r="ES154" s="27">
        <v>6.7807556431593401</v>
      </c>
      <c r="ET154" s="27">
        <v>11.707270369005816</v>
      </c>
      <c r="EU154" s="27">
        <v>32.332479280000001</v>
      </c>
      <c r="EV154" s="27">
        <v>9.3230951723904258</v>
      </c>
      <c r="EW154" s="27">
        <v>6.7006920686142637</v>
      </c>
      <c r="EX154" s="27">
        <v>11.233941421750039</v>
      </c>
      <c r="EY154" s="27">
        <v>32.467635227999999</v>
      </c>
      <c r="EZ154" s="27">
        <v>9.2069140533349749</v>
      </c>
      <c r="FA154" s="27">
        <v>6.6171904107868258</v>
      </c>
      <c r="FB154" s="27">
        <v>10.714036429773827</v>
      </c>
      <c r="FC154" s="27">
        <v>33.032757242000002</v>
      </c>
      <c r="FD154" s="27">
        <v>8.6567356579962418</v>
      </c>
      <c r="FE154" s="27">
        <v>6.2217663652523916</v>
      </c>
      <c r="FF154" s="27">
        <v>8.8054384141152582</v>
      </c>
      <c r="FG154" s="27">
        <v>33.476320180999998</v>
      </c>
      <c r="FH154" s="27">
        <v>8.6223775945634795</v>
      </c>
      <c r="FI154" s="27">
        <v>6.197072548565993</v>
      </c>
      <c r="FJ154" s="27">
        <v>7.9179502724382864</v>
      </c>
      <c r="FK154" s="27">
        <v>33.774576263</v>
      </c>
      <c r="FL154" s="27">
        <v>9.0291026898924081</v>
      </c>
      <c r="FM154" s="27">
        <v>6.489393882842168</v>
      </c>
      <c r="FN154" s="27">
        <v>7.7039277183001182</v>
      </c>
      <c r="FO154" s="27">
        <v>33.983468553999998</v>
      </c>
      <c r="FP154" s="27">
        <v>8.6819204994888892</v>
      </c>
      <c r="FQ154" s="27">
        <v>6.2398672067131598</v>
      </c>
      <c r="FR154" s="27">
        <v>7.8372825270458648</v>
      </c>
      <c r="FS154" s="28">
        <v>31.492491221000002</v>
      </c>
      <c r="FT154" s="28">
        <v>9.8834490928135921</v>
      </c>
      <c r="FU154" s="28">
        <v>7.1034294643791194</v>
      </c>
      <c r="FV154" s="28">
        <v>14.811622079194704</v>
      </c>
      <c r="FW154" s="28">
        <v>31.591329448</v>
      </c>
      <c r="FX154" s="28">
        <v>9.7596505534100366</v>
      </c>
      <c r="FY154" s="28">
        <v>7.0144530165633725</v>
      </c>
      <c r="FZ154" s="28">
        <v>14.273109648514597</v>
      </c>
      <c r="GA154" s="28">
        <v>31.653674338999998</v>
      </c>
      <c r="GB154" s="28">
        <v>9.6334416602362296</v>
      </c>
      <c r="GC154" s="28">
        <v>6.923744200033993</v>
      </c>
      <c r="GD154" s="28">
        <v>13.857850825130845</v>
      </c>
      <c r="GE154" s="28">
        <v>31.761371696000001</v>
      </c>
      <c r="GF154" s="28">
        <v>9.5001962486688409</v>
      </c>
      <c r="GG154" s="28">
        <v>6.8279780991887593</v>
      </c>
      <c r="GH154" s="28">
        <v>13.600812162075909</v>
      </c>
      <c r="GI154" s="28">
        <v>31.871122579000001</v>
      </c>
      <c r="GJ154" s="28">
        <v>9.2749847946855617</v>
      </c>
      <c r="GK154" s="28">
        <v>6.66611419288264</v>
      </c>
      <c r="GL154" s="28">
        <v>13.222726682688299</v>
      </c>
      <c r="GM154" s="28">
        <v>32.014825674999997</v>
      </c>
      <c r="GN154" s="28">
        <v>9.0330789205397899</v>
      </c>
      <c r="GO154" s="28">
        <v>6.4922516780989179</v>
      </c>
      <c r="GP154" s="28">
        <v>12.801757953239671</v>
      </c>
      <c r="GQ154" s="28">
        <v>32.18351638</v>
      </c>
      <c r="GR154" s="28">
        <v>8.7082977636834435</v>
      </c>
      <c r="GS154" s="28">
        <v>6.2588250658481401</v>
      </c>
      <c r="GT154" s="28">
        <v>12.267815190577476</v>
      </c>
      <c r="GU154" s="28">
        <v>32.372197638000003</v>
      </c>
      <c r="GV154" s="28">
        <v>8.7056763803081427</v>
      </c>
      <c r="GW154" s="28">
        <v>6.2569410260022638</v>
      </c>
      <c r="GX154" s="28">
        <v>11.865394165062133</v>
      </c>
      <c r="GY154" s="28">
        <v>32.580028800999997</v>
      </c>
      <c r="GZ154" s="28">
        <v>8.656143775196405</v>
      </c>
      <c r="HA154" s="28">
        <v>6.2213409674302005</v>
      </c>
      <c r="HB154" s="28">
        <v>11.466160345892249</v>
      </c>
      <c r="HC154" s="28">
        <v>32.810491945000003</v>
      </c>
      <c r="HD154" s="28">
        <v>8.5398961388487642</v>
      </c>
      <c r="HE154" s="28">
        <v>6.1377915023151655</v>
      </c>
      <c r="HF154" s="28">
        <v>11.052139502381976</v>
      </c>
      <c r="HG154" s="28">
        <v>33.688018448000001</v>
      </c>
      <c r="HH154" s="28">
        <v>7.8229263530085662</v>
      </c>
      <c r="HI154" s="28">
        <v>5.6224912003679419</v>
      </c>
      <c r="HJ154" s="28">
        <v>8.7573215774911404</v>
      </c>
      <c r="HK154" s="28">
        <v>34.482244160999997</v>
      </c>
      <c r="HL154" s="28">
        <v>7.0367157753469511</v>
      </c>
      <c r="HM154" s="28">
        <v>5.0574261780136673</v>
      </c>
      <c r="HN154" s="28">
        <v>5.0356071414800709</v>
      </c>
      <c r="HO154" s="28">
        <v>34.920730640000002</v>
      </c>
      <c r="HP154" s="28">
        <v>6.8058592794284234</v>
      </c>
      <c r="HQ154" s="28">
        <v>4.891505068919944</v>
      </c>
      <c r="HR154" s="28">
        <v>2.3608814575192092</v>
      </c>
      <c r="HS154" s="28">
        <v>35.117365831000001</v>
      </c>
      <c r="HT154" s="28">
        <v>6.3303502271608236</v>
      </c>
      <c r="HU154" s="28">
        <v>4.5497473504618533</v>
      </c>
      <c r="HV154" s="28">
        <v>0.45831424113638874</v>
      </c>
      <c r="HW154" s="29">
        <v>31.502622625000001</v>
      </c>
      <c r="HX154" s="29">
        <v>9.8735113986841831</v>
      </c>
      <c r="HY154" s="29">
        <v>7.0962870479388753</v>
      </c>
      <c r="HZ154" s="29">
        <v>14.751018657925838</v>
      </c>
      <c r="IA154" s="29">
        <v>31.623635145000002</v>
      </c>
      <c r="IB154" s="29">
        <v>9.7056324562534595</v>
      </c>
      <c r="IC154" s="29">
        <v>6.975629146541042</v>
      </c>
      <c r="ID154" s="29">
        <v>14.142405067983825</v>
      </c>
      <c r="IE154" s="29">
        <v>31.694392722</v>
      </c>
      <c r="IF154" s="29">
        <v>9.5381228191387208</v>
      </c>
      <c r="IG154" s="29">
        <v>6.8552366721452893</v>
      </c>
      <c r="IH154" s="29">
        <v>13.730640661225479</v>
      </c>
      <c r="II154" s="29">
        <v>31.771402645000002</v>
      </c>
      <c r="IJ154" s="29">
        <v>9.3320570475623779</v>
      </c>
      <c r="IK154" s="29">
        <v>6.7071331447562779</v>
      </c>
      <c r="IL154" s="29">
        <v>13.507584089192132</v>
      </c>
      <c r="IM154" s="29">
        <v>31.874939071</v>
      </c>
      <c r="IN154" s="29">
        <v>9.0361379736617504</v>
      </c>
      <c r="IO154" s="29">
        <v>6.4944502798092696</v>
      </c>
      <c r="IP154" s="29">
        <v>13.162030376910231</v>
      </c>
      <c r="IQ154" s="29">
        <v>32.010560976000001</v>
      </c>
      <c r="IR154" s="29">
        <v>9.0695403205441529</v>
      </c>
      <c r="IS154" s="29">
        <v>6.5184572041932274</v>
      </c>
      <c r="IT154" s="29">
        <v>12.79609310551146</v>
      </c>
      <c r="IU154" s="29">
        <v>32.177165962000004</v>
      </c>
      <c r="IV154" s="29">
        <v>8.9840593293714761</v>
      </c>
      <c r="IW154" s="29">
        <v>6.4570203327490434</v>
      </c>
      <c r="IX154" s="29">
        <v>12.318822849109631</v>
      </c>
      <c r="IY154" s="29">
        <v>32.360122656999998</v>
      </c>
      <c r="IZ154" s="29">
        <v>8.8916901345821007</v>
      </c>
      <c r="JA154" s="29">
        <v>6.3906327737394149</v>
      </c>
      <c r="JB154" s="29">
        <v>11.987291359230397</v>
      </c>
      <c r="JC154" s="29">
        <v>32.564975689999997</v>
      </c>
      <c r="JD154" s="29">
        <v>8.7398495944451451</v>
      </c>
      <c r="JE154" s="29">
        <v>6.2815019878601879</v>
      </c>
      <c r="JF154" s="29">
        <v>11.576801359683289</v>
      </c>
      <c r="JG154" s="29">
        <v>32.814651656999999</v>
      </c>
      <c r="JH154" s="29">
        <v>8.4991812337095034</v>
      </c>
      <c r="JI154" s="29">
        <v>6.1085288983304968</v>
      </c>
      <c r="JJ154" s="29">
        <v>10.636349833697984</v>
      </c>
      <c r="JK154" s="29">
        <v>33.726185283999996</v>
      </c>
      <c r="JL154" s="29">
        <v>8.1532179921253469</v>
      </c>
      <c r="JM154" s="29">
        <v>5.8598783047186052</v>
      </c>
      <c r="JN154" s="29">
        <v>6.2263319553149259</v>
      </c>
      <c r="JO154" s="29">
        <v>34.344698274000002</v>
      </c>
      <c r="JP154" s="29">
        <v>7.147711727267458</v>
      </c>
      <c r="JQ154" s="29">
        <v>5.1372011541272418</v>
      </c>
      <c r="JR154" s="29">
        <v>2.9529936552174263</v>
      </c>
      <c r="JS154" s="29">
        <v>34.544131164999996</v>
      </c>
      <c r="JT154" s="29">
        <v>6.6847578373726124</v>
      </c>
      <c r="JU154" s="29">
        <v>4.8044670780728485</v>
      </c>
      <c r="JV154" s="29">
        <v>1.2352811173248845</v>
      </c>
      <c r="JW154" s="29">
        <v>34.465246684999997</v>
      </c>
      <c r="JX154" s="29">
        <v>6.632118640370595</v>
      </c>
      <c r="JY154" s="29">
        <v>4.7666342507416211</v>
      </c>
      <c r="JZ154" s="29">
        <v>1.7720651396206399</v>
      </c>
    </row>
    <row r="155" spans="1:286" ht="15" thickBot="1" x14ac:dyDescent="0.4">
      <c r="A155" s="2"/>
      <c r="B155" s="74" t="s">
        <v>633</v>
      </c>
      <c r="C155" s="74" t="s">
        <v>534</v>
      </c>
      <c r="D155" s="74" t="s">
        <v>862</v>
      </c>
      <c r="E155" s="87">
        <v>346186</v>
      </c>
      <c r="F155" s="84">
        <v>417486</v>
      </c>
      <c r="G155" s="22">
        <v>10.498436423315789</v>
      </c>
      <c r="H155" s="22">
        <v>10.498436423315789</v>
      </c>
      <c r="I155" s="22">
        <v>10.498436423315789</v>
      </c>
      <c r="J155" s="22">
        <v>5.839663809905681</v>
      </c>
      <c r="K155" s="22">
        <v>10.548686156315789</v>
      </c>
      <c r="L155" s="22">
        <v>10.548686156315789</v>
      </c>
      <c r="M155" s="22">
        <v>10.548686156315789</v>
      </c>
      <c r="N155" s="22">
        <v>5.5624192645290487</v>
      </c>
      <c r="O155" s="22">
        <v>10.628548519315789</v>
      </c>
      <c r="P155" s="22">
        <v>10.628548519315789</v>
      </c>
      <c r="Q155" s="22">
        <v>10.628548519315789</v>
      </c>
      <c r="R155" s="22">
        <v>5.4732077611655212</v>
      </c>
      <c r="S155" s="22">
        <v>10.726255068315789</v>
      </c>
      <c r="T155" s="22">
        <v>10.726255068315789</v>
      </c>
      <c r="U155" s="22">
        <v>10.726255068315789</v>
      </c>
      <c r="V155" s="22">
        <v>5.2380566521149738</v>
      </c>
      <c r="W155" s="22">
        <v>10.82168913431579</v>
      </c>
      <c r="X155" s="22">
        <v>10.82168913431579</v>
      </c>
      <c r="Y155" s="22">
        <v>10.82168913431579</v>
      </c>
      <c r="Z155" s="22">
        <v>5.0567865971057575</v>
      </c>
      <c r="AA155" s="22">
        <v>10.914106483315789</v>
      </c>
      <c r="AB155" s="22">
        <v>10.914106483315789</v>
      </c>
      <c r="AC155" s="22">
        <v>10.914106483315789</v>
      </c>
      <c r="AD155" s="22">
        <v>4.7578411558542655</v>
      </c>
      <c r="AE155" s="22">
        <v>11.024282072315788</v>
      </c>
      <c r="AF155" s="22">
        <v>11.024282072315788</v>
      </c>
      <c r="AG155" s="22">
        <v>11.024282072315788</v>
      </c>
      <c r="AH155" s="22">
        <v>4.4433557506323549</v>
      </c>
      <c r="AI155" s="22">
        <v>11.147732954315789</v>
      </c>
      <c r="AJ155" s="22">
        <v>11.147732954315789</v>
      </c>
      <c r="AK155" s="22">
        <v>11.147732954315789</v>
      </c>
      <c r="AL155" s="22">
        <v>4.1226080120907209</v>
      </c>
      <c r="AM155" s="22">
        <v>11.273911431315788</v>
      </c>
      <c r="AN155" s="22">
        <v>11.273911431315788</v>
      </c>
      <c r="AO155" s="22">
        <v>11.273911431315788</v>
      </c>
      <c r="AP155" s="22">
        <v>3.7822163032017855</v>
      </c>
      <c r="AQ155" s="22">
        <v>11.383386673315789</v>
      </c>
      <c r="AR155" s="22">
        <v>11.383386673315789</v>
      </c>
      <c r="AS155" s="22">
        <v>11.383386673315789</v>
      </c>
      <c r="AT155" s="22">
        <v>3.3904638949975237</v>
      </c>
      <c r="AU155" s="22">
        <v>12.080110017315789</v>
      </c>
      <c r="AV155" s="22">
        <v>12.080110017315789</v>
      </c>
      <c r="AW155" s="22">
        <v>12.080110017315789</v>
      </c>
      <c r="AX155" s="22">
        <v>1.931530153295796</v>
      </c>
      <c r="AY155" s="22">
        <v>12.858155636315789</v>
      </c>
      <c r="AZ155" s="22">
        <v>12.858155636315789</v>
      </c>
      <c r="BA155" s="22">
        <v>12.858155636315789</v>
      </c>
      <c r="BB155" s="22">
        <v>0.80553532324662669</v>
      </c>
      <c r="BC155" s="22">
        <v>13.422522819315789</v>
      </c>
      <c r="BD155" s="22">
        <v>13.422522819315789</v>
      </c>
      <c r="BE155" s="22">
        <v>13.422522819315789</v>
      </c>
      <c r="BF155" s="22">
        <v>0.32702371150031873</v>
      </c>
      <c r="BG155" s="22">
        <v>13.982635169315788</v>
      </c>
      <c r="BH155" s="22">
        <v>13.982635169315788</v>
      </c>
      <c r="BI155" s="22">
        <v>13.982635169315788</v>
      </c>
      <c r="BJ155" s="22">
        <v>8.5602797953601595E-2</v>
      </c>
      <c r="BK155" s="25">
        <v>10.50739734731579</v>
      </c>
      <c r="BL155" s="25">
        <v>10.50739734731579</v>
      </c>
      <c r="BM155" s="25">
        <v>10.50739734731579</v>
      </c>
      <c r="BN155" s="25">
        <v>5.9866498491673132</v>
      </c>
      <c r="BO155" s="25">
        <v>10.55880950831579</v>
      </c>
      <c r="BP155" s="25">
        <v>10.55880950831579</v>
      </c>
      <c r="BQ155" s="25">
        <v>10.55880950831579</v>
      </c>
      <c r="BR155" s="25">
        <v>5.8337274991179244</v>
      </c>
      <c r="BS155" s="25">
        <v>10.62823589631579</v>
      </c>
      <c r="BT155" s="25">
        <v>10.62823589631579</v>
      </c>
      <c r="BU155" s="25">
        <v>10.62823589631579</v>
      </c>
      <c r="BV155" s="25">
        <v>5.6931758970763973</v>
      </c>
      <c r="BW155" s="25">
        <v>10.68888928031579</v>
      </c>
      <c r="BX155" s="25">
        <v>10.68888928031579</v>
      </c>
      <c r="BY155" s="25">
        <v>10.68888928031579</v>
      </c>
      <c r="BZ155" s="25">
        <v>5.4659774403366423</v>
      </c>
      <c r="CA155" s="25">
        <v>10.76284222231579</v>
      </c>
      <c r="CB155" s="25">
        <v>10.76284222231579</v>
      </c>
      <c r="CC155" s="25">
        <v>10.76284222231579</v>
      </c>
      <c r="CD155" s="25">
        <v>5.3410284766758434</v>
      </c>
      <c r="CE155" s="25">
        <v>10.832985488315789</v>
      </c>
      <c r="CF155" s="25">
        <v>10.832985488315789</v>
      </c>
      <c r="CG155" s="25">
        <v>10.832985488315789</v>
      </c>
      <c r="CH155" s="25">
        <v>5.091154672583035</v>
      </c>
      <c r="CI155" s="25">
        <v>10.907474814315789</v>
      </c>
      <c r="CJ155" s="25">
        <v>10.907474814315789</v>
      </c>
      <c r="CK155" s="25">
        <v>10.907474814315789</v>
      </c>
      <c r="CL155" s="25">
        <v>4.8275715877855125</v>
      </c>
      <c r="CM155" s="25">
        <v>10.98976261731579</v>
      </c>
      <c r="CN155" s="25">
        <v>10.98976261731579</v>
      </c>
      <c r="CO155" s="25">
        <v>10.98976261731579</v>
      </c>
      <c r="CP155" s="25">
        <v>4.5569237961222937</v>
      </c>
      <c r="CQ155" s="25">
        <v>11.079086133315789</v>
      </c>
      <c r="CR155" s="25">
        <v>11.079086133315789</v>
      </c>
      <c r="CS155" s="25">
        <v>11.079086133315789</v>
      </c>
      <c r="CT155" s="25">
        <v>4.2590532713261959</v>
      </c>
      <c r="CU155" s="25">
        <v>11.17258819631579</v>
      </c>
      <c r="CV155" s="25">
        <v>11.17258819631579</v>
      </c>
      <c r="CW155" s="25">
        <v>11.17258819631579</v>
      </c>
      <c r="CX155" s="25">
        <v>3.9681463125750618</v>
      </c>
      <c r="CY155" s="25">
        <v>11.71811578031579</v>
      </c>
      <c r="CZ155" s="25">
        <v>11.71811578031579</v>
      </c>
      <c r="DA155" s="25">
        <v>11.71811578031579</v>
      </c>
      <c r="DB155" s="25">
        <v>2.9554021767379588</v>
      </c>
      <c r="DC155" s="25">
        <v>12.271303208315789</v>
      </c>
      <c r="DD155" s="25">
        <v>12.271303208315789</v>
      </c>
      <c r="DE155" s="25">
        <v>12.271303208315789</v>
      </c>
      <c r="DF155" s="25">
        <v>2.107887355734924</v>
      </c>
      <c r="DG155" s="25">
        <v>12.659827068315789</v>
      </c>
      <c r="DH155" s="25">
        <v>12.659827068315789</v>
      </c>
      <c r="DI155" s="25">
        <v>12.659827068315789</v>
      </c>
      <c r="DJ155" s="25">
        <v>1.566506235788637</v>
      </c>
      <c r="DK155" s="25">
        <v>12.99553018531579</v>
      </c>
      <c r="DL155" s="25">
        <v>12.99553018531579</v>
      </c>
      <c r="DM155" s="25">
        <v>12.99553018531579</v>
      </c>
      <c r="DN155" s="25">
        <v>1.2125316226193092</v>
      </c>
      <c r="DO155" s="27">
        <v>10.50239667231579</v>
      </c>
      <c r="DP155" s="27">
        <v>10.50239667231579</v>
      </c>
      <c r="DQ155" s="27">
        <v>10.50239667231579</v>
      </c>
      <c r="DR155" s="27">
        <v>5.8415846660985764</v>
      </c>
      <c r="DS155" s="27">
        <v>10.554238932315789</v>
      </c>
      <c r="DT155" s="27">
        <v>10.554238932315789</v>
      </c>
      <c r="DU155" s="27">
        <v>10.554238932315789</v>
      </c>
      <c r="DV155" s="27">
        <v>5.5733978112968625</v>
      </c>
      <c r="DW155" s="27">
        <v>10.63541799931579</v>
      </c>
      <c r="DX155" s="27">
        <v>10.63541799931579</v>
      </c>
      <c r="DY155" s="27">
        <v>10.63541799931579</v>
      </c>
      <c r="DZ155" s="27">
        <v>5.4927534906778179</v>
      </c>
      <c r="EA155" s="27">
        <v>10.73415112131579</v>
      </c>
      <c r="EB155" s="27">
        <v>10.73415112131579</v>
      </c>
      <c r="EC155" s="27">
        <v>10.73415112131579</v>
      </c>
      <c r="ED155" s="27">
        <v>5.2518738590415959</v>
      </c>
      <c r="EE155" s="27">
        <v>10.827964290315789</v>
      </c>
      <c r="EF155" s="27">
        <v>10.827964290315789</v>
      </c>
      <c r="EG155" s="27">
        <v>10.827964290315789</v>
      </c>
      <c r="EH155" s="27">
        <v>5.0754897862821462</v>
      </c>
      <c r="EI155" s="27">
        <v>10.919745262315789</v>
      </c>
      <c r="EJ155" s="27">
        <v>10.919745262315789</v>
      </c>
      <c r="EK155" s="27">
        <v>10.919745262315789</v>
      </c>
      <c r="EL155" s="27">
        <v>4.7855665968430259</v>
      </c>
      <c r="EM155" s="27">
        <v>11.028283827315789</v>
      </c>
      <c r="EN155" s="27">
        <v>11.028283827315789</v>
      </c>
      <c r="EO155" s="27">
        <v>11.028283827315789</v>
      </c>
      <c r="EP155" s="27">
        <v>4.4801077351993328</v>
      </c>
      <c r="EQ155" s="27">
        <v>11.14921935831579</v>
      </c>
      <c r="ER155" s="27">
        <v>11.14921935831579</v>
      </c>
      <c r="ES155" s="27">
        <v>11.14921935831579</v>
      </c>
      <c r="ET155" s="27">
        <v>4.168298446630347</v>
      </c>
      <c r="EU155" s="27">
        <v>11.273207530315789</v>
      </c>
      <c r="EV155" s="27">
        <v>11.273207530315789</v>
      </c>
      <c r="EW155" s="27">
        <v>11.273207530315789</v>
      </c>
      <c r="EX155" s="27">
        <v>3.8431614843447601</v>
      </c>
      <c r="EY155" s="27">
        <v>11.37564906731579</v>
      </c>
      <c r="EZ155" s="27">
        <v>11.37564906731579</v>
      </c>
      <c r="FA155" s="27">
        <v>11.37564906731579</v>
      </c>
      <c r="FB155" s="27">
        <v>3.4862984829800912</v>
      </c>
      <c r="FC155" s="27">
        <v>11.970559554315789</v>
      </c>
      <c r="FD155" s="27">
        <v>11.970559554315789</v>
      </c>
      <c r="FE155" s="27">
        <v>11.970559554315789</v>
      </c>
      <c r="FF155" s="27">
        <v>2.196388451834455</v>
      </c>
      <c r="FG155" s="27">
        <v>12.514745294315789</v>
      </c>
      <c r="FH155" s="27">
        <v>12.514745294315789</v>
      </c>
      <c r="FI155" s="27">
        <v>12.514745294315789</v>
      </c>
      <c r="FJ155" s="27">
        <v>1.3945359552734509</v>
      </c>
      <c r="FK155" s="27">
        <v>12.931295838315789</v>
      </c>
      <c r="FL155" s="27">
        <v>12.931295838315789</v>
      </c>
      <c r="FM155" s="27">
        <v>12.931295838315789</v>
      </c>
      <c r="FN155" s="27">
        <v>1.0959414176888469</v>
      </c>
      <c r="FO155" s="27">
        <v>13.27949915031579</v>
      </c>
      <c r="FP155" s="27">
        <v>13.27949915031579</v>
      </c>
      <c r="FQ155" s="27">
        <v>13.27949915031579</v>
      </c>
      <c r="FR155" s="27">
        <v>1.0681874208395197</v>
      </c>
      <c r="FS155" s="28">
        <v>10.505844031315789</v>
      </c>
      <c r="FT155" s="28">
        <v>10.505844031315789</v>
      </c>
      <c r="FU155" s="28">
        <v>10.505844031315789</v>
      </c>
      <c r="FV155" s="28">
        <v>5.8544878914133376</v>
      </c>
      <c r="FW155" s="28">
        <v>10.572768097315789</v>
      </c>
      <c r="FX155" s="28">
        <v>10.572768097315789</v>
      </c>
      <c r="FY155" s="28">
        <v>10.572768097315789</v>
      </c>
      <c r="FZ155" s="28">
        <v>5.5861376997423058</v>
      </c>
      <c r="GA155" s="28">
        <v>10.683417902315789</v>
      </c>
      <c r="GB155" s="28">
        <v>10.683417902315789</v>
      </c>
      <c r="GC155" s="28">
        <v>10.683417902315789</v>
      </c>
      <c r="GD155" s="28">
        <v>5.5089537497216181</v>
      </c>
      <c r="GE155" s="28">
        <v>10.809831128315789</v>
      </c>
      <c r="GF155" s="28">
        <v>10.809831128315789</v>
      </c>
      <c r="GG155" s="28">
        <v>10.809831128315789</v>
      </c>
      <c r="GH155" s="28">
        <v>5.291741601466537</v>
      </c>
      <c r="GI155" s="28">
        <v>10.926690061315789</v>
      </c>
      <c r="GJ155" s="28">
        <v>10.926690061315789</v>
      </c>
      <c r="GK155" s="28">
        <v>10.926690061315789</v>
      </c>
      <c r="GL155" s="28">
        <v>5.1439058523503789</v>
      </c>
      <c r="GM155" s="28">
        <v>11.082819684315789</v>
      </c>
      <c r="GN155" s="28">
        <v>11.082819684315789</v>
      </c>
      <c r="GO155" s="28">
        <v>11.082819684315789</v>
      </c>
      <c r="GP155" s="28">
        <v>4.8674570545899645</v>
      </c>
      <c r="GQ155" s="28">
        <v>11.229870117315789</v>
      </c>
      <c r="GR155" s="28">
        <v>11.229870117315789</v>
      </c>
      <c r="GS155" s="28">
        <v>11.229870117315789</v>
      </c>
      <c r="GT155" s="28">
        <v>4.5679315414456276</v>
      </c>
      <c r="GU155" s="28">
        <v>11.39622026631579</v>
      </c>
      <c r="GV155" s="28">
        <v>11.39622026631579</v>
      </c>
      <c r="GW155" s="28">
        <v>11.39622026631579</v>
      </c>
      <c r="GX155" s="28">
        <v>4.265008578539236</v>
      </c>
      <c r="GY155" s="28">
        <v>11.587872210315789</v>
      </c>
      <c r="GZ155" s="28">
        <v>11.587872210315789</v>
      </c>
      <c r="HA155" s="28">
        <v>11.587872210315789</v>
      </c>
      <c r="HB155" s="28">
        <v>3.9733413149271328</v>
      </c>
      <c r="HC155" s="28">
        <v>11.805998466315788</v>
      </c>
      <c r="HD155" s="28">
        <v>11.805998466315788</v>
      </c>
      <c r="HE155" s="28">
        <v>11.805998466315788</v>
      </c>
      <c r="HF155" s="28">
        <v>3.6868844218826471</v>
      </c>
      <c r="HG155" s="28">
        <v>12.94568180731579</v>
      </c>
      <c r="HH155" s="28">
        <v>12.94568180731579</v>
      </c>
      <c r="HI155" s="28">
        <v>12.94568180731579</v>
      </c>
      <c r="HJ155" s="28">
        <v>1.9024885348978398</v>
      </c>
      <c r="HK155" s="28">
        <v>14.064985265315789</v>
      </c>
      <c r="HL155" s="28">
        <v>14.064985265315789</v>
      </c>
      <c r="HM155" s="28">
        <v>14.064985265315789</v>
      </c>
      <c r="HN155" s="28">
        <v>-0.13627486195927574</v>
      </c>
      <c r="HO155" s="28">
        <v>14.617468816315789</v>
      </c>
      <c r="HP155" s="28">
        <v>14.617468816315789</v>
      </c>
      <c r="HQ155" s="28">
        <v>14.617468816315789</v>
      </c>
      <c r="HR155" s="28">
        <v>-1.2655911535966435</v>
      </c>
      <c r="HS155" s="28">
        <v>14.68712485131579</v>
      </c>
      <c r="HT155" s="28">
        <v>14.68712485131579</v>
      </c>
      <c r="HU155" s="28">
        <v>14.68712485131579</v>
      </c>
      <c r="HV155" s="28">
        <v>-1.9842394233180745</v>
      </c>
      <c r="HW155" s="29">
        <v>10.51811528331579</v>
      </c>
      <c r="HX155" s="29">
        <v>10.51811528331579</v>
      </c>
      <c r="HY155" s="29">
        <v>10.51811528331579</v>
      </c>
      <c r="HZ155" s="29">
        <v>5.8350225874303767</v>
      </c>
      <c r="IA155" s="29">
        <v>10.612763814315789</v>
      </c>
      <c r="IB155" s="29">
        <v>10.612763814315789</v>
      </c>
      <c r="IC155" s="29">
        <v>10.612763814315789</v>
      </c>
      <c r="ID155" s="29">
        <v>5.5294318548750079</v>
      </c>
      <c r="IE155" s="29">
        <v>10.746704859315789</v>
      </c>
      <c r="IF155" s="29">
        <v>10.746704859315789</v>
      </c>
      <c r="IG155" s="29">
        <v>10.746704859315789</v>
      </c>
      <c r="IH155" s="29">
        <v>5.4417532007440794</v>
      </c>
      <c r="II155" s="29">
        <v>10.864208396315789</v>
      </c>
      <c r="IJ155" s="29">
        <v>10.864208396315789</v>
      </c>
      <c r="IK155" s="29">
        <v>10.864208396315789</v>
      </c>
      <c r="IL155" s="29">
        <v>5.2032304277194061</v>
      </c>
      <c r="IM155" s="29">
        <v>11.003685917315789</v>
      </c>
      <c r="IN155" s="29">
        <v>11.003685917315789</v>
      </c>
      <c r="IO155" s="29">
        <v>11.003685917315789</v>
      </c>
      <c r="IP155" s="29">
        <v>5.0457136292005558</v>
      </c>
      <c r="IQ155" s="29">
        <v>11.15502648231579</v>
      </c>
      <c r="IR155" s="29">
        <v>11.15502648231579</v>
      </c>
      <c r="IS155" s="29">
        <v>11.15502648231579</v>
      </c>
      <c r="IT155" s="29">
        <v>4.7770921676511779</v>
      </c>
      <c r="IU155" s="29">
        <v>11.331470289315789</v>
      </c>
      <c r="IV155" s="29">
        <v>11.331470289315789</v>
      </c>
      <c r="IW155" s="29">
        <v>11.331470289315789</v>
      </c>
      <c r="IX155" s="29">
        <v>4.4820435603598074</v>
      </c>
      <c r="IY155" s="29">
        <v>11.54660072931579</v>
      </c>
      <c r="IZ155" s="29">
        <v>11.54660072931579</v>
      </c>
      <c r="JA155" s="29">
        <v>11.54660072931579</v>
      </c>
      <c r="JB155" s="29">
        <v>4.190870363993394</v>
      </c>
      <c r="JC155" s="29">
        <v>11.79624634331579</v>
      </c>
      <c r="JD155" s="29">
        <v>11.79624634331579</v>
      </c>
      <c r="JE155" s="29">
        <v>11.79624634331579</v>
      </c>
      <c r="JF155" s="29">
        <v>3.8987775566211536</v>
      </c>
      <c r="JG155" s="29">
        <v>12.08661686031579</v>
      </c>
      <c r="JH155" s="29">
        <v>12.08661686031579</v>
      </c>
      <c r="JI155" s="29">
        <v>12.08661686031579</v>
      </c>
      <c r="JJ155" s="29">
        <v>3.4509820710594425</v>
      </c>
      <c r="JK155" s="29">
        <v>13.28156155431579</v>
      </c>
      <c r="JL155" s="29">
        <v>13.28156155431579</v>
      </c>
      <c r="JM155" s="29">
        <v>13.28156155431579</v>
      </c>
      <c r="JN155" s="29">
        <v>1.1517972315771807</v>
      </c>
      <c r="JO155" s="29">
        <v>14.24013878931579</v>
      </c>
      <c r="JP155" s="29">
        <v>14.24013878931579</v>
      </c>
      <c r="JQ155" s="29">
        <v>14.24013878931579</v>
      </c>
      <c r="JR155" s="29">
        <v>-0.49504831039368469</v>
      </c>
      <c r="JS155" s="29">
        <v>14.40477816531579</v>
      </c>
      <c r="JT155" s="29">
        <v>14.40477816531579</v>
      </c>
      <c r="JU155" s="29">
        <v>14.40477816531579</v>
      </c>
      <c r="JV155" s="29">
        <v>-1.1261694513366418</v>
      </c>
      <c r="JW155" s="29">
        <v>14.313444751315789</v>
      </c>
      <c r="JX155" s="29">
        <v>14.313444751315789</v>
      </c>
      <c r="JY155" s="29">
        <v>14.313444751315789</v>
      </c>
      <c r="JZ155" s="29">
        <v>-1.0706501966929203</v>
      </c>
    </row>
    <row r="156" spans="1:286" ht="15" thickBot="1" x14ac:dyDescent="0.4">
      <c r="A156" s="2"/>
      <c r="B156" s="74" t="s">
        <v>634</v>
      </c>
      <c r="C156" s="74" t="s">
        <v>620</v>
      </c>
      <c r="D156" s="74" t="s">
        <v>510</v>
      </c>
      <c r="E156" s="87">
        <v>382535</v>
      </c>
      <c r="F156" s="84">
        <v>422283</v>
      </c>
      <c r="G156" s="22">
        <v>29.050159260473684</v>
      </c>
      <c r="H156" s="22">
        <v>14.31477663270018</v>
      </c>
      <c r="I156" s="22">
        <v>10.442430256003741</v>
      </c>
      <c r="J156" s="22">
        <v>9.9452421841379923</v>
      </c>
      <c r="K156" s="22">
        <v>29.192248896473686</v>
      </c>
      <c r="L156" s="22">
        <v>14.074130657724901</v>
      </c>
      <c r="M156" s="22">
        <v>10.266882367654095</v>
      </c>
      <c r="N156" s="22">
        <v>9.2905383213257622</v>
      </c>
      <c r="O156" s="22">
        <v>29.399993278473683</v>
      </c>
      <c r="P156" s="22">
        <v>13.886200739856431</v>
      </c>
      <c r="Q156" s="22">
        <v>10.12979010902429</v>
      </c>
      <c r="R156" s="22">
        <v>9.0580221152044587</v>
      </c>
      <c r="S156" s="22">
        <v>29.642166174473687</v>
      </c>
      <c r="T156" s="22">
        <v>13.687933953647274</v>
      </c>
      <c r="U156" s="22">
        <v>9.9851572488550584</v>
      </c>
      <c r="V156" s="22">
        <v>8.7772696445875873</v>
      </c>
      <c r="W156" s="22">
        <v>29.908134177473684</v>
      </c>
      <c r="X156" s="22">
        <v>13.5074560438515</v>
      </c>
      <c r="Y156" s="22">
        <v>9.853501126363664</v>
      </c>
      <c r="Z156" s="22">
        <v>8.4391023538357857</v>
      </c>
      <c r="AA156" s="22">
        <v>30.094065033473683</v>
      </c>
      <c r="AB156" s="22">
        <v>13.289281093218866</v>
      </c>
      <c r="AC156" s="22">
        <v>9.6943455374190268</v>
      </c>
      <c r="AD156" s="22">
        <v>7.993121999473793</v>
      </c>
      <c r="AE156" s="22">
        <v>30.311466857473686</v>
      </c>
      <c r="AF156" s="22">
        <v>13.14143693306065</v>
      </c>
      <c r="AG156" s="22">
        <v>9.5864952809446855</v>
      </c>
      <c r="AH156" s="22">
        <v>7.5073495702431714</v>
      </c>
      <c r="AI156" s="22">
        <v>30.552289986473685</v>
      </c>
      <c r="AJ156" s="22">
        <v>12.976152182580636</v>
      </c>
      <c r="AK156" s="22">
        <v>9.465922356647301</v>
      </c>
      <c r="AL156" s="22">
        <v>6.9930370930022505</v>
      </c>
      <c r="AM156" s="22">
        <v>30.813163570473684</v>
      </c>
      <c r="AN156" s="22">
        <v>12.778512968479893</v>
      </c>
      <c r="AO156" s="22">
        <v>9.3217473015937795</v>
      </c>
      <c r="AP156" s="22">
        <v>6.4725767945555823</v>
      </c>
      <c r="AQ156" s="22">
        <v>31.080641333473686</v>
      </c>
      <c r="AR156" s="22">
        <v>12.549344005937551</v>
      </c>
      <c r="AS156" s="22">
        <v>9.1545717340251969</v>
      </c>
      <c r="AT156" s="22">
        <v>5.8558575166844982</v>
      </c>
      <c r="AU156" s="22">
        <v>31.929680926473686</v>
      </c>
      <c r="AV156" s="22">
        <v>11.777423741152003</v>
      </c>
      <c r="AW156" s="22">
        <v>8.5914666479279838</v>
      </c>
      <c r="AX156" s="22">
        <v>3.1085498256811768</v>
      </c>
      <c r="AY156" s="22">
        <v>32.563741866473684</v>
      </c>
      <c r="AZ156" s="22">
        <v>11.069699831624066</v>
      </c>
      <c r="BA156" s="22">
        <v>8.0751919092171107</v>
      </c>
      <c r="BB156" s="22">
        <v>1.0627570134098967</v>
      </c>
      <c r="BC156" s="22">
        <v>32.941860438473682</v>
      </c>
      <c r="BD156" s="22">
        <v>10.602756611503063</v>
      </c>
      <c r="BE156" s="22">
        <v>7.7345633311582151</v>
      </c>
      <c r="BF156" s="22">
        <v>-0.12168403657516436</v>
      </c>
      <c r="BG156" s="22">
        <v>33.210426326473687</v>
      </c>
      <c r="BH156" s="22">
        <v>10.284124123474273</v>
      </c>
      <c r="BI156" s="22">
        <v>7.5021253673036599</v>
      </c>
      <c r="BJ156" s="22">
        <v>-0.83729099283543817</v>
      </c>
      <c r="BK156" s="25">
        <v>29.031206578473686</v>
      </c>
      <c r="BL156" s="25">
        <v>14.400053899425734</v>
      </c>
      <c r="BM156" s="25">
        <v>10.504638834806849</v>
      </c>
      <c r="BN156" s="25">
        <v>10.422751641507642</v>
      </c>
      <c r="BO156" s="25">
        <v>29.147747990473686</v>
      </c>
      <c r="BP156" s="25">
        <v>14.219379524736437</v>
      </c>
      <c r="BQ156" s="25">
        <v>10.372839393910915</v>
      </c>
      <c r="BR156" s="25">
        <v>10.179980001834345</v>
      </c>
      <c r="BS156" s="25">
        <v>29.328122430473684</v>
      </c>
      <c r="BT156" s="25">
        <v>14.034686743403014</v>
      </c>
      <c r="BU156" s="25">
        <v>10.238108581314378</v>
      </c>
      <c r="BV156" s="25">
        <v>9.900968598199956</v>
      </c>
      <c r="BW156" s="25">
        <v>29.494718471473686</v>
      </c>
      <c r="BX156" s="25">
        <v>13.855063638911572</v>
      </c>
      <c r="BY156" s="25">
        <v>10.107076027391463</v>
      </c>
      <c r="BZ156" s="25">
        <v>9.601729927348952</v>
      </c>
      <c r="CA156" s="25">
        <v>29.683233368473687</v>
      </c>
      <c r="CB156" s="25">
        <v>13.676904452733037</v>
      </c>
      <c r="CC156" s="25">
        <v>9.977111381496405</v>
      </c>
      <c r="CD156" s="25">
        <v>9.3030477534292686</v>
      </c>
      <c r="CE156" s="25">
        <v>29.891914448473685</v>
      </c>
      <c r="CF156" s="25">
        <v>13.436952848818901</v>
      </c>
      <c r="CG156" s="25">
        <v>9.8020700271684778</v>
      </c>
      <c r="CH156" s="25">
        <v>8.9566694192039833</v>
      </c>
      <c r="CI156" s="25">
        <v>30.126386493473685</v>
      </c>
      <c r="CJ156" s="25">
        <v>13.374466134254808</v>
      </c>
      <c r="CK156" s="25">
        <v>9.7564868388655768</v>
      </c>
      <c r="CL156" s="25">
        <v>8.5830666151724664</v>
      </c>
      <c r="CM156" s="25">
        <v>30.373218662473686</v>
      </c>
      <c r="CN156" s="25">
        <v>13.288517426863825</v>
      </c>
      <c r="CO156" s="25">
        <v>9.6937884534451726</v>
      </c>
      <c r="CP156" s="25">
        <v>8.1957225392959216</v>
      </c>
      <c r="CQ156" s="25">
        <v>30.628670986473686</v>
      </c>
      <c r="CR156" s="25">
        <v>13.184310677874581</v>
      </c>
      <c r="CS156" s="25">
        <v>9.6177710808765156</v>
      </c>
      <c r="CT156" s="25">
        <v>7.8143723485437775</v>
      </c>
      <c r="CU156" s="25">
        <v>30.837303686473685</v>
      </c>
      <c r="CV156" s="25">
        <v>13.093776991427534</v>
      </c>
      <c r="CW156" s="25">
        <v>9.5517280170691095</v>
      </c>
      <c r="CX156" s="25">
        <v>7.2649162419494431</v>
      </c>
      <c r="CY156" s="25">
        <v>31.251573435473684</v>
      </c>
      <c r="CZ156" s="25">
        <v>12.825431267216192</v>
      </c>
      <c r="DA156" s="25">
        <v>9.355973547301657</v>
      </c>
      <c r="DB156" s="25">
        <v>5.4343743045729873</v>
      </c>
      <c r="DC156" s="25">
        <v>31.569092818473685</v>
      </c>
      <c r="DD156" s="25">
        <v>12.481721587263298</v>
      </c>
      <c r="DE156" s="25">
        <v>9.1052421210758006</v>
      </c>
      <c r="DF156" s="25">
        <v>4.205211129868669</v>
      </c>
      <c r="DG156" s="25">
        <v>31.790403237473683</v>
      </c>
      <c r="DH156" s="25">
        <v>12.310960592290227</v>
      </c>
      <c r="DI156" s="25">
        <v>8.9806743526637725</v>
      </c>
      <c r="DJ156" s="25">
        <v>3.6105796532599967</v>
      </c>
      <c r="DK156" s="25">
        <v>31.939443747473685</v>
      </c>
      <c r="DL156" s="25">
        <v>12.105022983002019</v>
      </c>
      <c r="DM156" s="25">
        <v>8.8304457338554467</v>
      </c>
      <c r="DN156" s="25">
        <v>3.2937859234488265</v>
      </c>
      <c r="DO156" s="27">
        <v>29.050197863473684</v>
      </c>
      <c r="DP156" s="27">
        <v>14.400274750499637</v>
      </c>
      <c r="DQ156" s="27">
        <v>10.504799942590461</v>
      </c>
      <c r="DR156" s="27">
        <v>9.9528676397706128</v>
      </c>
      <c r="DS156" s="27">
        <v>29.192364679473684</v>
      </c>
      <c r="DT156" s="27">
        <v>14.203732149675306</v>
      </c>
      <c r="DU156" s="27">
        <v>10.36142485165448</v>
      </c>
      <c r="DV156" s="27">
        <v>9.3322838315649861</v>
      </c>
      <c r="DW156" s="27">
        <v>29.400223933473686</v>
      </c>
      <c r="DX156" s="27">
        <v>13.972286124471966</v>
      </c>
      <c r="DY156" s="27">
        <v>10.192588198577115</v>
      </c>
      <c r="DZ156" s="27">
        <v>9.0883794047839253</v>
      </c>
      <c r="EA156" s="27">
        <v>29.642547964473685</v>
      </c>
      <c r="EB156" s="27">
        <v>13.832086172572506</v>
      </c>
      <c r="EC156" s="27">
        <v>10.090314285601009</v>
      </c>
      <c r="ED156" s="27">
        <v>8.817908398602718</v>
      </c>
      <c r="EE156" s="27">
        <v>29.908081789473684</v>
      </c>
      <c r="EF156" s="27">
        <v>13.605493940643983</v>
      </c>
      <c r="EG156" s="27">
        <v>9.9250184071406604</v>
      </c>
      <c r="EH156" s="27">
        <v>8.4934292497782167</v>
      </c>
      <c r="EI156" s="27">
        <v>30.092962159473686</v>
      </c>
      <c r="EJ156" s="27">
        <v>13.40580063190443</v>
      </c>
      <c r="EK156" s="27">
        <v>9.779344918646272</v>
      </c>
      <c r="EL156" s="27">
        <v>8.0621416533210422</v>
      </c>
      <c r="EM156" s="27">
        <v>30.309418030473687</v>
      </c>
      <c r="EN156" s="27">
        <v>13.307470378537516</v>
      </c>
      <c r="EO156" s="27">
        <v>9.7076143678185627</v>
      </c>
      <c r="EP156" s="27">
        <v>7.5909364555691603</v>
      </c>
      <c r="EQ156" s="27">
        <v>30.549627475473685</v>
      </c>
      <c r="ER156" s="27">
        <v>13.184874433960669</v>
      </c>
      <c r="ES156" s="27">
        <v>9.6181823330924203</v>
      </c>
      <c r="ET156" s="27">
        <v>7.09081478320984</v>
      </c>
      <c r="EU156" s="27">
        <v>30.806886442473683</v>
      </c>
      <c r="EV156" s="27">
        <v>13.081798467735995</v>
      </c>
      <c r="EW156" s="27">
        <v>9.5429898508071886</v>
      </c>
      <c r="EX156" s="27">
        <v>6.5916913475766137</v>
      </c>
      <c r="EY156" s="27">
        <v>31.065680110473686</v>
      </c>
      <c r="EZ156" s="27">
        <v>12.898693865431625</v>
      </c>
      <c r="FA156" s="27">
        <v>9.4094175927009154</v>
      </c>
      <c r="FB156" s="27">
        <v>6.0269822731865617</v>
      </c>
      <c r="FC156" s="27">
        <v>31.852055970473685</v>
      </c>
      <c r="FD156" s="27">
        <v>12.260872022446582</v>
      </c>
      <c r="FE156" s="27">
        <v>8.9441354383212044</v>
      </c>
      <c r="FF156" s="27">
        <v>3.517915662910351</v>
      </c>
      <c r="FG156" s="27">
        <v>32.398009733473685</v>
      </c>
      <c r="FH156" s="27">
        <v>11.795219008658881</v>
      </c>
      <c r="FI156" s="27">
        <v>8.6044480478195489</v>
      </c>
      <c r="FJ156" s="27">
        <v>1.7130789213310749</v>
      </c>
      <c r="FK156" s="27">
        <v>32.732136819473688</v>
      </c>
      <c r="FL156" s="27">
        <v>11.390932745606817</v>
      </c>
      <c r="FM156" s="27">
        <v>8.3095268476006368</v>
      </c>
      <c r="FN156" s="27">
        <v>0.66384305930163023</v>
      </c>
      <c r="FO156" s="27">
        <v>32.948431416473682</v>
      </c>
      <c r="FP156" s="27">
        <v>11.206147984091931</v>
      </c>
      <c r="FQ156" s="27">
        <v>8.1747289367423175</v>
      </c>
      <c r="FR156" s="27">
        <v>3.4218016099856641E-2</v>
      </c>
      <c r="FS156" s="28">
        <v>29.052223240473687</v>
      </c>
      <c r="FT156" s="28">
        <v>14.316077776966837</v>
      </c>
      <c r="FU156" s="28">
        <v>10.443379422631081</v>
      </c>
      <c r="FV156" s="28">
        <v>9.978166287981292</v>
      </c>
      <c r="FW156" s="28">
        <v>29.214196460473683</v>
      </c>
      <c r="FX156" s="28">
        <v>14.07577680236529</v>
      </c>
      <c r="FY156" s="28">
        <v>10.2680832072508</v>
      </c>
      <c r="FZ156" s="28">
        <v>9.3425722444249288</v>
      </c>
      <c r="GA156" s="28">
        <v>29.478315718473684</v>
      </c>
      <c r="GB156" s="28">
        <v>13.885362881805923</v>
      </c>
      <c r="GC156" s="28">
        <v>10.129178903241529</v>
      </c>
      <c r="GD156" s="28">
        <v>9.0717926200754206</v>
      </c>
      <c r="GE156" s="28">
        <v>29.811063127473684</v>
      </c>
      <c r="GF156" s="28">
        <v>13.677426227978636</v>
      </c>
      <c r="GG156" s="28">
        <v>9.9774920092736501</v>
      </c>
      <c r="GH156" s="28">
        <v>8.7196409655181348</v>
      </c>
      <c r="GI156" s="28">
        <v>30.063748613473685</v>
      </c>
      <c r="GJ156" s="28">
        <v>13.467544429187054</v>
      </c>
      <c r="GK156" s="28">
        <v>9.8243861591356119</v>
      </c>
      <c r="GL156" s="28">
        <v>8.2691872600300549</v>
      </c>
      <c r="GM156" s="28">
        <v>30.353112221473687</v>
      </c>
      <c r="GN156" s="28">
        <v>13.167778533024835</v>
      </c>
      <c r="GO156" s="28">
        <v>9.6057111113774987</v>
      </c>
      <c r="GP156" s="28">
        <v>7.6518527803018941</v>
      </c>
      <c r="GQ156" s="28">
        <v>30.689052951473684</v>
      </c>
      <c r="GR156" s="28">
        <v>12.963857026404265</v>
      </c>
      <c r="GS156" s="28">
        <v>9.4569532113960122</v>
      </c>
      <c r="GT156" s="28">
        <v>6.9163086196246617</v>
      </c>
      <c r="GU156" s="28">
        <v>30.960814763473685</v>
      </c>
      <c r="GV156" s="28">
        <v>12.702711457793384</v>
      </c>
      <c r="GW156" s="28">
        <v>9.2664511548948933</v>
      </c>
      <c r="GX156" s="28">
        <v>6.0853153809895062</v>
      </c>
      <c r="GY156" s="28">
        <v>31.260625476473685</v>
      </c>
      <c r="GZ156" s="28">
        <v>12.419775008433792</v>
      </c>
      <c r="HA156" s="28">
        <v>9.0600529542712369</v>
      </c>
      <c r="HB156" s="28">
        <v>5.2174644439419353</v>
      </c>
      <c r="HC156" s="28">
        <v>31.597906626473684</v>
      </c>
      <c r="HD156" s="28">
        <v>12.102512664746413</v>
      </c>
      <c r="HE156" s="28">
        <v>8.8286144916379001</v>
      </c>
      <c r="HF156" s="28">
        <v>4.2185153428113296</v>
      </c>
      <c r="HG156" s="28">
        <v>32.868889272473687</v>
      </c>
      <c r="HH156" s="28">
        <v>10.779176659760131</v>
      </c>
      <c r="HI156" s="28">
        <v>7.8632593001527198</v>
      </c>
      <c r="HJ156" s="28">
        <v>-0.10343543487279305</v>
      </c>
      <c r="HK156" s="28">
        <v>33.932639709473683</v>
      </c>
      <c r="HL156" s="28">
        <v>9.2357764163802898</v>
      </c>
      <c r="HM156" s="28">
        <v>6.7373703106049243</v>
      </c>
      <c r="HN156" s="28">
        <v>-5.4034091957474431</v>
      </c>
      <c r="HO156" s="28">
        <v>34.458185964473685</v>
      </c>
      <c r="HP156" s="28">
        <v>8.1625163965847278</v>
      </c>
      <c r="HQ156" s="28">
        <v>5.9544420686321891</v>
      </c>
      <c r="HR156" s="28">
        <v>-9.0194339102136212</v>
      </c>
      <c r="HS156" s="28">
        <v>34.715023447473683</v>
      </c>
      <c r="HT156" s="28">
        <v>7.4484477658979005</v>
      </c>
      <c r="HU156" s="28">
        <v>5.4335389441703201</v>
      </c>
      <c r="HV156" s="28">
        <v>-11.247406490593931</v>
      </c>
      <c r="HW156" s="29">
        <v>29.093467331473686</v>
      </c>
      <c r="HX156" s="29">
        <v>14.315611166824151</v>
      </c>
      <c r="HY156" s="29">
        <v>10.443039037028372</v>
      </c>
      <c r="HZ156" s="29">
        <v>9.9461652552651216</v>
      </c>
      <c r="IA156" s="29">
        <v>29.345443867473683</v>
      </c>
      <c r="IB156" s="29">
        <v>14.170991357496508</v>
      </c>
      <c r="IC156" s="29">
        <v>10.337540899593892</v>
      </c>
      <c r="ID156" s="29">
        <v>9.2457220273863001</v>
      </c>
      <c r="IE156" s="29">
        <v>29.661460480473686</v>
      </c>
      <c r="IF156" s="29">
        <v>14.10723981990896</v>
      </c>
      <c r="IG156" s="29">
        <v>10.291035040504886</v>
      </c>
      <c r="IH156" s="29">
        <v>8.9133714730212219</v>
      </c>
      <c r="II156" s="29">
        <v>29.877108809473686</v>
      </c>
      <c r="IJ156" s="29">
        <v>13.928057943041205</v>
      </c>
      <c r="IK156" s="29">
        <v>10.160324355990458</v>
      </c>
      <c r="IL156" s="29">
        <v>8.5441508279798342</v>
      </c>
      <c r="IM156" s="29">
        <v>30.102994685473686</v>
      </c>
      <c r="IN156" s="29">
        <v>13.799595358099827</v>
      </c>
      <c r="IO156" s="29">
        <v>10.06661268879672</v>
      </c>
      <c r="IP156" s="29">
        <v>8.0848358346934788</v>
      </c>
      <c r="IQ156" s="29">
        <v>30.376240050473683</v>
      </c>
      <c r="IR156" s="29">
        <v>13.612119636539989</v>
      </c>
      <c r="IS156" s="29">
        <v>9.9298517600505107</v>
      </c>
      <c r="IT156" s="29">
        <v>7.486805327204209</v>
      </c>
      <c r="IU156" s="29">
        <v>30.690975990473685</v>
      </c>
      <c r="IV156" s="29">
        <v>13.30123847226584</v>
      </c>
      <c r="IW156" s="29">
        <v>9.7030682789571223</v>
      </c>
      <c r="IX156" s="29">
        <v>6.7647211735948609</v>
      </c>
      <c r="IY156" s="29">
        <v>30.947265609473686</v>
      </c>
      <c r="IZ156" s="29">
        <v>13.113710174828396</v>
      </c>
      <c r="JA156" s="29">
        <v>9.5662689968401899</v>
      </c>
      <c r="JB156" s="29">
        <v>5.9821910184561737</v>
      </c>
      <c r="JC156" s="29">
        <v>31.247772995473685</v>
      </c>
      <c r="JD156" s="29">
        <v>12.82612012433294</v>
      </c>
      <c r="JE156" s="29">
        <v>9.356476058977707</v>
      </c>
      <c r="JF156" s="29">
        <v>5.0694022732021189</v>
      </c>
      <c r="JG156" s="29">
        <v>31.642740299473687</v>
      </c>
      <c r="JH156" s="29">
        <v>12.396348470833743</v>
      </c>
      <c r="JI156" s="29">
        <v>9.0429636212480915</v>
      </c>
      <c r="JJ156" s="29">
        <v>3.5385335970745331</v>
      </c>
      <c r="JK156" s="29">
        <v>32.904097773473687</v>
      </c>
      <c r="JL156" s="29">
        <v>10.576385177676086</v>
      </c>
      <c r="JM156" s="29">
        <v>7.7153257373378574</v>
      </c>
      <c r="JN156" s="29">
        <v>-2.5057393778576724</v>
      </c>
      <c r="JO156" s="29">
        <v>33.631747688473688</v>
      </c>
      <c r="JP156" s="29">
        <v>8.9474629077783092</v>
      </c>
      <c r="JQ156" s="29">
        <v>6.5270496201260819</v>
      </c>
      <c r="JR156" s="29">
        <v>-7.4957227381332672</v>
      </c>
      <c r="JS156" s="29">
        <v>33.844783776473683</v>
      </c>
      <c r="JT156" s="29">
        <v>7.9036148618380855</v>
      </c>
      <c r="JU156" s="29">
        <v>5.7655770035924592</v>
      </c>
      <c r="JV156" s="29">
        <v>-10.859939649649547</v>
      </c>
      <c r="JW156" s="29">
        <v>33.721258221473683</v>
      </c>
      <c r="JX156" s="29">
        <v>7.8190202747727922</v>
      </c>
      <c r="JY156" s="29">
        <v>5.7038664300968991</v>
      </c>
      <c r="JZ156" s="29">
        <v>-9.9011840571182432</v>
      </c>
    </row>
    <row r="157" spans="1:286" ht="15" thickBot="1" x14ac:dyDescent="0.4">
      <c r="A157" s="2"/>
      <c r="B157" s="74" t="s">
        <v>635</v>
      </c>
      <c r="C157" s="74" t="s">
        <v>456</v>
      </c>
      <c r="D157" s="74" t="s">
        <v>861</v>
      </c>
      <c r="E157" s="87">
        <v>385907</v>
      </c>
      <c r="F157" s="84">
        <v>402469</v>
      </c>
      <c r="G157" s="22">
        <v>31.820531534000001</v>
      </c>
      <c r="H157" s="22">
        <v>13.06157779345585</v>
      </c>
      <c r="I157" s="22">
        <v>9.5282391504422641</v>
      </c>
      <c r="J157" s="22">
        <v>13.907953367010832</v>
      </c>
      <c r="K157" s="22">
        <v>31.886083256999999</v>
      </c>
      <c r="L157" s="22">
        <v>13.021637834177659</v>
      </c>
      <c r="M157" s="22">
        <v>9.4991035062131104</v>
      </c>
      <c r="N157" s="22">
        <v>13.632345999415824</v>
      </c>
      <c r="O157" s="22">
        <v>31.912352646000002</v>
      </c>
      <c r="P157" s="22">
        <v>12.939889036789801</v>
      </c>
      <c r="Q157" s="22">
        <v>9.4394688966667211</v>
      </c>
      <c r="R157" s="22">
        <v>13.461791215708288</v>
      </c>
      <c r="S157" s="22">
        <v>31.975669025999998</v>
      </c>
      <c r="T157" s="22">
        <v>12.770830387930179</v>
      </c>
      <c r="U157" s="22">
        <v>9.3161429660435306</v>
      </c>
      <c r="V157" s="22">
        <v>13.126744615742115</v>
      </c>
      <c r="W157" s="22">
        <v>32.068217404000002</v>
      </c>
      <c r="X157" s="22">
        <v>12.699366935888357</v>
      </c>
      <c r="Y157" s="22">
        <v>9.2640113727292981</v>
      </c>
      <c r="Z157" s="22">
        <v>12.796729684744605</v>
      </c>
      <c r="AA157" s="22">
        <v>32.184688633999997</v>
      </c>
      <c r="AB157" s="22">
        <v>12.57003986957311</v>
      </c>
      <c r="AC157" s="22">
        <v>9.1696690784090702</v>
      </c>
      <c r="AD157" s="22">
        <v>12.362079014192304</v>
      </c>
      <c r="AE157" s="22">
        <v>32.313418147</v>
      </c>
      <c r="AF157" s="22">
        <v>12.442773779390828</v>
      </c>
      <c r="AG157" s="22">
        <v>9.0768302374838878</v>
      </c>
      <c r="AH157" s="22">
        <v>11.941489303435961</v>
      </c>
      <c r="AI157" s="22">
        <v>32.453486351000002</v>
      </c>
      <c r="AJ157" s="22">
        <v>12.28736055071014</v>
      </c>
      <c r="AK157" s="22">
        <v>8.9634584509028006</v>
      </c>
      <c r="AL157" s="22">
        <v>11.454891349101977</v>
      </c>
      <c r="AM157" s="22">
        <v>32.602937142000002</v>
      </c>
      <c r="AN157" s="22">
        <v>12.134587845953364</v>
      </c>
      <c r="AO157" s="22">
        <v>8.8520128897614967</v>
      </c>
      <c r="AP157" s="22">
        <v>10.939374049887988</v>
      </c>
      <c r="AQ157" s="22">
        <v>32.768550507</v>
      </c>
      <c r="AR157" s="22">
        <v>11.956852259661906</v>
      </c>
      <c r="AS157" s="22">
        <v>8.7223572540864893</v>
      </c>
      <c r="AT157" s="22">
        <v>10.3754844730583</v>
      </c>
      <c r="AU157" s="22">
        <v>33.381282255999999</v>
      </c>
      <c r="AV157" s="22">
        <v>11.176439064971426</v>
      </c>
      <c r="AW157" s="22">
        <v>8.1530566938664872</v>
      </c>
      <c r="AX157" s="22">
        <v>8.2511614781946605</v>
      </c>
      <c r="AY157" s="22">
        <v>33.812228838999999</v>
      </c>
      <c r="AZ157" s="22">
        <v>10.326486647140531</v>
      </c>
      <c r="BA157" s="22">
        <v>7.5330282385257421</v>
      </c>
      <c r="BB157" s="22">
        <v>7.0592156717519998</v>
      </c>
      <c r="BC157" s="22">
        <v>34.070722723000003</v>
      </c>
      <c r="BD157" s="22">
        <v>10.355284962932133</v>
      </c>
      <c r="BE157" s="22">
        <v>7.5540362089510174</v>
      </c>
      <c r="BF157" s="22">
        <v>6.6664704789981641</v>
      </c>
      <c r="BG157" s="22">
        <v>34.226107098</v>
      </c>
      <c r="BH157" s="22">
        <v>10.301198176959252</v>
      </c>
      <c r="BI157" s="22">
        <v>7.5145806516073552</v>
      </c>
      <c r="BJ157" s="22">
        <v>6.6683938160984013</v>
      </c>
      <c r="BK157" s="25">
        <v>31.775097434999999</v>
      </c>
      <c r="BL157" s="25">
        <v>13.128297463726994</v>
      </c>
      <c r="BM157" s="25">
        <v>9.5769102210001122</v>
      </c>
      <c r="BN157" s="25">
        <v>13.960969795128051</v>
      </c>
      <c r="BO157" s="25">
        <v>31.806356352999998</v>
      </c>
      <c r="BP157" s="25">
        <v>13.051344756418464</v>
      </c>
      <c r="BQ157" s="25">
        <v>9.5207742923930034</v>
      </c>
      <c r="BR157" s="25">
        <v>13.762781062395071</v>
      </c>
      <c r="BS157" s="25">
        <v>31.870559911000001</v>
      </c>
      <c r="BT157" s="25">
        <v>12.97222920110717</v>
      </c>
      <c r="BU157" s="25">
        <v>9.4630605962801368</v>
      </c>
      <c r="BV157" s="25">
        <v>13.506858411563925</v>
      </c>
      <c r="BW157" s="25">
        <v>31.954061169999999</v>
      </c>
      <c r="BX157" s="25">
        <v>12.880609276055228</v>
      </c>
      <c r="BY157" s="25">
        <v>9.3962251365336229</v>
      </c>
      <c r="BZ157" s="25">
        <v>13.186087914264771</v>
      </c>
      <c r="CA157" s="25">
        <v>32.053137853999999</v>
      </c>
      <c r="CB157" s="25">
        <v>12.816037902223707</v>
      </c>
      <c r="CC157" s="25">
        <v>9.3491212183188104</v>
      </c>
      <c r="CD157" s="25">
        <v>12.933214917506604</v>
      </c>
      <c r="CE157" s="25">
        <v>32.164703668999998</v>
      </c>
      <c r="CF157" s="25">
        <v>12.715701829232421</v>
      </c>
      <c r="CG157" s="25">
        <v>9.2759274500011575</v>
      </c>
      <c r="CH157" s="25">
        <v>12.53867721331892</v>
      </c>
      <c r="CI157" s="25">
        <v>32.286948279000001</v>
      </c>
      <c r="CJ157" s="25">
        <v>12.615844950110013</v>
      </c>
      <c r="CK157" s="25">
        <v>9.203083246939272</v>
      </c>
      <c r="CL157" s="25">
        <v>12.172711891343834</v>
      </c>
      <c r="CM157" s="25">
        <v>32.418389226000002</v>
      </c>
      <c r="CN157" s="25">
        <v>12.50002573467966</v>
      </c>
      <c r="CO157" s="25">
        <v>9.1185947417764499</v>
      </c>
      <c r="CP157" s="25">
        <v>11.730508258341176</v>
      </c>
      <c r="CQ157" s="25">
        <v>32.558660103999998</v>
      </c>
      <c r="CR157" s="25">
        <v>12.390685349868422</v>
      </c>
      <c r="CS157" s="25">
        <v>9.0388324533487197</v>
      </c>
      <c r="CT157" s="25">
        <v>11.254371884399454</v>
      </c>
      <c r="CU157" s="25">
        <v>32.707287362999999</v>
      </c>
      <c r="CV157" s="25">
        <v>12.272683859656826</v>
      </c>
      <c r="CW157" s="25">
        <v>8.9527520091157129</v>
      </c>
      <c r="CX157" s="25">
        <v>10.799367654496557</v>
      </c>
      <c r="CY157" s="25">
        <v>33.035018180000002</v>
      </c>
      <c r="CZ157" s="25">
        <v>11.920172013167653</v>
      </c>
      <c r="DA157" s="25">
        <v>8.6955995249498503</v>
      </c>
      <c r="DB157" s="25">
        <v>9.2150249932696333</v>
      </c>
      <c r="DC157" s="25">
        <v>33.284825838000003</v>
      </c>
      <c r="DD157" s="25">
        <v>11.608177950970081</v>
      </c>
      <c r="DE157" s="25">
        <v>8.4680042003156526</v>
      </c>
      <c r="DF157" s="25">
        <v>8.0688818817494834</v>
      </c>
      <c r="DG157" s="25">
        <v>33.436321544999998</v>
      </c>
      <c r="DH157" s="25">
        <v>11.531111920787167</v>
      </c>
      <c r="DI157" s="25">
        <v>8.4117856042494168</v>
      </c>
      <c r="DJ157" s="25">
        <v>7.4124782484871439</v>
      </c>
      <c r="DK157" s="25">
        <v>33.532085182000003</v>
      </c>
      <c r="DL157" s="25">
        <v>11.523545190573845</v>
      </c>
      <c r="DM157" s="25">
        <v>8.40626577990664</v>
      </c>
      <c r="DN157" s="25">
        <v>6.9405635478386962</v>
      </c>
      <c r="DO157" s="27">
        <v>31.820545729999999</v>
      </c>
      <c r="DP157" s="27">
        <v>13.124197778897575</v>
      </c>
      <c r="DQ157" s="27">
        <v>9.5739195579949339</v>
      </c>
      <c r="DR157" s="27">
        <v>13.90103454417247</v>
      </c>
      <c r="DS157" s="27">
        <v>31.886125830000001</v>
      </c>
      <c r="DT157" s="27">
        <v>13.010995981761951</v>
      </c>
      <c r="DU157" s="27">
        <v>9.4913404230370979</v>
      </c>
      <c r="DV157" s="27">
        <v>13.641636356132707</v>
      </c>
      <c r="DW157" s="27">
        <v>31.912437471</v>
      </c>
      <c r="DX157" s="27">
        <v>12.912073113902922</v>
      </c>
      <c r="DY157" s="27">
        <v>9.4191775681880703</v>
      </c>
      <c r="DZ157" s="27">
        <v>13.488422363168628</v>
      </c>
      <c r="EA157" s="27">
        <v>31.975809425000001</v>
      </c>
      <c r="EB157" s="27">
        <v>12.813179386715891</v>
      </c>
      <c r="EC157" s="27">
        <v>9.3470359710535558</v>
      </c>
      <c r="ED157" s="27">
        <v>13.177019038546147</v>
      </c>
      <c r="EE157" s="27">
        <v>32.068052819999998</v>
      </c>
      <c r="EF157" s="27">
        <v>12.708606466342651</v>
      </c>
      <c r="EG157" s="27">
        <v>9.2707514815582961</v>
      </c>
      <c r="EH157" s="27">
        <v>12.859178947639586</v>
      </c>
      <c r="EI157" s="27">
        <v>32.183942846999997</v>
      </c>
      <c r="EJ157" s="27">
        <v>12.603586722332189</v>
      </c>
      <c r="EK157" s="27">
        <v>9.1941410404405897</v>
      </c>
      <c r="EL157" s="27">
        <v>12.446568088204607</v>
      </c>
      <c r="EM157" s="27">
        <v>32.312153709999997</v>
      </c>
      <c r="EN157" s="27">
        <v>12.464598668335171</v>
      </c>
      <c r="EO157" s="27">
        <v>9.0927511901116596</v>
      </c>
      <c r="EP157" s="27">
        <v>12.047107325031433</v>
      </c>
      <c r="EQ157" s="27">
        <v>32.451878954000001</v>
      </c>
      <c r="ER157" s="27">
        <v>12.341310960837534</v>
      </c>
      <c r="ES157" s="27">
        <v>9.0028145239658706</v>
      </c>
      <c r="ET157" s="27">
        <v>11.581979928814198</v>
      </c>
      <c r="EU157" s="27">
        <v>32.599488598000001</v>
      </c>
      <c r="EV157" s="27">
        <v>12.197883811140235</v>
      </c>
      <c r="EW157" s="27">
        <v>8.8981864151269185</v>
      </c>
      <c r="EX157" s="27">
        <v>11.095827864499778</v>
      </c>
      <c r="EY157" s="27">
        <v>32.757363847999997</v>
      </c>
      <c r="EZ157" s="27">
        <v>12.062904218468494</v>
      </c>
      <c r="FA157" s="27">
        <v>8.7997206815269546</v>
      </c>
      <c r="FB157" s="27">
        <v>10.588301808751488</v>
      </c>
      <c r="FC157" s="27">
        <v>33.343473424000003</v>
      </c>
      <c r="FD157" s="27">
        <v>11.496218521629677</v>
      </c>
      <c r="FE157" s="27">
        <v>8.386331355367556</v>
      </c>
      <c r="FF157" s="27">
        <v>8.6774914942429788</v>
      </c>
      <c r="FG157" s="27">
        <v>33.737168550999996</v>
      </c>
      <c r="FH157" s="27">
        <v>10.985764608180094</v>
      </c>
      <c r="FI157" s="27">
        <v>8.0139623323033113</v>
      </c>
      <c r="FJ157" s="27">
        <v>7.6395119345954896</v>
      </c>
      <c r="FK157" s="27">
        <v>33.976065814000002</v>
      </c>
      <c r="FL157" s="27">
        <v>10.863344645137344</v>
      </c>
      <c r="FM157" s="27">
        <v>7.9246586736561895</v>
      </c>
      <c r="FN157" s="27">
        <v>7.2960648357393296</v>
      </c>
      <c r="FO157" s="27">
        <v>34.118249399</v>
      </c>
      <c r="FP157" s="27">
        <v>10.900304730781841</v>
      </c>
      <c r="FQ157" s="27">
        <v>7.9516205415568679</v>
      </c>
      <c r="FR157" s="27">
        <v>7.293994138245445</v>
      </c>
      <c r="FS157" s="28">
        <v>31.815595285000001</v>
      </c>
      <c r="FT157" s="28">
        <v>13.056436748726066</v>
      </c>
      <c r="FU157" s="28">
        <v>9.5244888298881083</v>
      </c>
      <c r="FV157" s="28">
        <v>13.907793059839896</v>
      </c>
      <c r="FW157" s="28">
        <v>31.879901785000001</v>
      </c>
      <c r="FX157" s="28">
        <v>13.005566778581574</v>
      </c>
      <c r="FY157" s="28">
        <v>9.4873798949051213</v>
      </c>
      <c r="FZ157" s="28">
        <v>13.631564314583043</v>
      </c>
      <c r="GA157" s="28">
        <v>31.916133279</v>
      </c>
      <c r="GB157" s="28">
        <v>12.920718377278096</v>
      </c>
      <c r="GC157" s="28">
        <v>9.4254841674565366</v>
      </c>
      <c r="GD157" s="28">
        <v>13.451657232417281</v>
      </c>
      <c r="GE157" s="28">
        <v>32.002239617000001</v>
      </c>
      <c r="GF157" s="28">
        <v>12.723138162976488</v>
      </c>
      <c r="GG157" s="28">
        <v>9.2813521519350601</v>
      </c>
      <c r="GH157" s="28">
        <v>13.089448282120024</v>
      </c>
      <c r="GI157" s="28">
        <v>32.131026144000003</v>
      </c>
      <c r="GJ157" s="28">
        <v>12.669578830611089</v>
      </c>
      <c r="GK157" s="28">
        <v>9.2422813646545805</v>
      </c>
      <c r="GL157" s="28">
        <v>12.784610832445543</v>
      </c>
      <c r="GM157" s="28">
        <v>32.299270145000001</v>
      </c>
      <c r="GN157" s="28">
        <v>12.53308555818422</v>
      </c>
      <c r="GO157" s="28">
        <v>9.142711422747464</v>
      </c>
      <c r="GP157" s="28">
        <v>12.352690538657594</v>
      </c>
      <c r="GQ157" s="28">
        <v>32.498405046000002</v>
      </c>
      <c r="GR157" s="28">
        <v>12.320671525143602</v>
      </c>
      <c r="GS157" s="28">
        <v>8.9877583429797987</v>
      </c>
      <c r="GT157" s="28">
        <v>11.905145151298619</v>
      </c>
      <c r="GU157" s="28">
        <v>32.726021674000002</v>
      </c>
      <c r="GV157" s="28">
        <v>12.199689295840658</v>
      </c>
      <c r="GW157" s="28">
        <v>8.8995034910790078</v>
      </c>
      <c r="GX157" s="28">
        <v>11.385272079582897</v>
      </c>
      <c r="GY157" s="28">
        <v>32.941726963000001</v>
      </c>
      <c r="GZ157" s="28">
        <v>12.021367649985329</v>
      </c>
      <c r="HA157" s="28">
        <v>8.7694203331115741</v>
      </c>
      <c r="HB157" s="28">
        <v>10.910638801213814</v>
      </c>
      <c r="HC157" s="28">
        <v>33.162296452999996</v>
      </c>
      <c r="HD157" s="28">
        <v>11.81942129193283</v>
      </c>
      <c r="HE157" s="28">
        <v>8.6221032765114796</v>
      </c>
      <c r="HF157" s="28">
        <v>10.454069354976518</v>
      </c>
      <c r="HG157" s="28">
        <v>34.006171856000002</v>
      </c>
      <c r="HH157" s="28">
        <v>10.746411348204015</v>
      </c>
      <c r="HI157" s="28">
        <v>7.8393574615477508</v>
      </c>
      <c r="HJ157" s="28">
        <v>7.6778840271510305</v>
      </c>
      <c r="HK157" s="28">
        <v>34.715522731999997</v>
      </c>
      <c r="HL157" s="28">
        <v>9.090506562243478</v>
      </c>
      <c r="HM157" s="28">
        <v>6.6313979745324092</v>
      </c>
      <c r="HN157" s="28">
        <v>2.1391199599795243</v>
      </c>
      <c r="HO157" s="28">
        <v>35.119546567</v>
      </c>
      <c r="HP157" s="28">
        <v>8.3353199758914265</v>
      </c>
      <c r="HQ157" s="28">
        <v>6.0804998738777076</v>
      </c>
      <c r="HR157" s="28">
        <v>-2.1779179551104448</v>
      </c>
      <c r="HS157" s="28">
        <v>35.347386131999997</v>
      </c>
      <c r="HT157" s="28">
        <v>7.6718777583777964</v>
      </c>
      <c r="HU157" s="28">
        <v>5.5965280129791886</v>
      </c>
      <c r="HV157" s="28">
        <v>-5.3032739175567301</v>
      </c>
      <c r="HW157" s="29">
        <v>31.799906608000001</v>
      </c>
      <c r="HX157" s="29">
        <v>13.065489427411492</v>
      </c>
      <c r="HY157" s="29">
        <v>9.5310926329531611</v>
      </c>
      <c r="HZ157" s="29">
        <v>13.953032220645326</v>
      </c>
      <c r="IA157" s="29">
        <v>31.861202194000001</v>
      </c>
      <c r="IB157" s="29">
        <v>13.022978924159299</v>
      </c>
      <c r="IC157" s="29">
        <v>9.5000818126833853</v>
      </c>
      <c r="ID157" s="29">
        <v>13.673521175290235</v>
      </c>
      <c r="IE157" s="29">
        <v>31.897649164000001</v>
      </c>
      <c r="IF157" s="29">
        <v>12.921153635540573</v>
      </c>
      <c r="IG157" s="29">
        <v>9.4258016822991291</v>
      </c>
      <c r="IH157" s="29">
        <v>13.50212592880634</v>
      </c>
      <c r="II157" s="29">
        <v>31.974533520000001</v>
      </c>
      <c r="IJ157" s="29">
        <v>12.749584552523707</v>
      </c>
      <c r="IK157" s="29">
        <v>9.3006444249097626</v>
      </c>
      <c r="IL157" s="29">
        <v>13.196370753347379</v>
      </c>
      <c r="IM157" s="29">
        <v>32.092594464000001</v>
      </c>
      <c r="IN157" s="29">
        <v>12.575791612757369</v>
      </c>
      <c r="IO157" s="29">
        <v>9.1738648949833141</v>
      </c>
      <c r="IP157" s="29">
        <v>12.911091289893951</v>
      </c>
      <c r="IQ157" s="29">
        <v>32.242437093999996</v>
      </c>
      <c r="IR157" s="29">
        <v>12.418623874400774</v>
      </c>
      <c r="IS157" s="29">
        <v>9.0592132180208207</v>
      </c>
      <c r="IT157" s="29">
        <v>12.547221099854344</v>
      </c>
      <c r="IU157" s="29">
        <v>32.425313455000001</v>
      </c>
      <c r="IV157" s="29">
        <v>12.302179088263484</v>
      </c>
      <c r="IW157" s="29">
        <v>8.9742683677367996</v>
      </c>
      <c r="IX157" s="29">
        <v>12.173079735332207</v>
      </c>
      <c r="IY157" s="29">
        <v>32.628086248000002</v>
      </c>
      <c r="IZ157" s="29">
        <v>12.150468427377074</v>
      </c>
      <c r="JA157" s="29">
        <v>8.8635975528126156</v>
      </c>
      <c r="JB157" s="29">
        <v>11.739677692197581</v>
      </c>
      <c r="JC157" s="29">
        <v>32.825573415999997</v>
      </c>
      <c r="JD157" s="29">
        <v>11.961935517618183</v>
      </c>
      <c r="JE157" s="29">
        <v>8.7260654199939083</v>
      </c>
      <c r="JF157" s="29">
        <v>11.218215142510459</v>
      </c>
      <c r="JG157" s="29">
        <v>33.105132140999999</v>
      </c>
      <c r="JH157" s="29">
        <v>11.615303649838934</v>
      </c>
      <c r="JI157" s="29">
        <v>8.4732022984329021</v>
      </c>
      <c r="JJ157" s="29">
        <v>9.904172854788726</v>
      </c>
      <c r="JK157" s="29">
        <v>33.979511213999999</v>
      </c>
      <c r="JL157" s="29">
        <v>9.9662764259498324</v>
      </c>
      <c r="JM157" s="29">
        <v>7.2702598971957793</v>
      </c>
      <c r="JN157" s="29">
        <v>3.6430610506829026</v>
      </c>
      <c r="JO157" s="29">
        <v>34.504941422000002</v>
      </c>
      <c r="JP157" s="29">
        <v>8.792047502094622</v>
      </c>
      <c r="JQ157" s="29">
        <v>6.4136762454516143</v>
      </c>
      <c r="JR157" s="29">
        <v>-1.3520328960887937</v>
      </c>
      <c r="JS157" s="29">
        <v>34.682196908000002</v>
      </c>
      <c r="JT157" s="29">
        <v>8.3434991773379483</v>
      </c>
      <c r="JU157" s="29">
        <v>6.0864664874579715</v>
      </c>
      <c r="JV157" s="29">
        <v>-4.240987806085208</v>
      </c>
      <c r="JW157" s="29">
        <v>34.587370640000003</v>
      </c>
      <c r="JX157" s="29">
        <v>8.157056627803323</v>
      </c>
      <c r="JY157" s="29">
        <v>5.9504592433198136</v>
      </c>
      <c r="JZ157" s="29">
        <v>-3.6632739097543308</v>
      </c>
    </row>
    <row r="158" spans="1:286" ht="15" thickBot="1" x14ac:dyDescent="0.4">
      <c r="A158" s="2"/>
      <c r="B158" s="74" t="s">
        <v>636</v>
      </c>
      <c r="C158" s="74" t="s">
        <v>489</v>
      </c>
      <c r="D158" s="74" t="s">
        <v>867</v>
      </c>
      <c r="E158" s="87">
        <v>374043</v>
      </c>
      <c r="F158" s="84">
        <v>410941</v>
      </c>
      <c r="G158" s="22">
        <v>24.871790265000001</v>
      </c>
      <c r="H158" s="22">
        <v>11.428530869504845</v>
      </c>
      <c r="I158" s="22">
        <v>8.2139101593628432</v>
      </c>
      <c r="J158" s="22">
        <v>6.6021593877588725</v>
      </c>
      <c r="K158" s="22">
        <v>24.946979462999998</v>
      </c>
      <c r="L158" s="22">
        <v>11.336817718027714</v>
      </c>
      <c r="M158" s="22">
        <v>8.1479941115989689</v>
      </c>
      <c r="N158" s="22">
        <v>6.212722246329907</v>
      </c>
      <c r="O158" s="22">
        <v>25.007908960000002</v>
      </c>
      <c r="P158" s="22">
        <v>11.255865927715274</v>
      </c>
      <c r="Q158" s="22">
        <v>8.0898124659912884</v>
      </c>
      <c r="R158" s="22">
        <v>6.0398478998788683</v>
      </c>
      <c r="S158" s="22">
        <v>25.102710496</v>
      </c>
      <c r="T158" s="22">
        <v>11.08360305876043</v>
      </c>
      <c r="U158" s="22">
        <v>7.9660037502827148</v>
      </c>
      <c r="V158" s="22">
        <v>5.4928909052348551</v>
      </c>
      <c r="W158" s="22">
        <v>25.229079521999999</v>
      </c>
      <c r="X158" s="22">
        <v>10.974766334792648</v>
      </c>
      <c r="Y158" s="22">
        <v>7.8877806538131443</v>
      </c>
      <c r="Z158" s="22">
        <v>5.3196155773171441</v>
      </c>
      <c r="AA158" s="22">
        <v>25.382523455000001</v>
      </c>
      <c r="AB158" s="22">
        <v>10.76370850543179</v>
      </c>
      <c r="AC158" s="22">
        <v>7.7360892362026741</v>
      </c>
      <c r="AD158" s="22">
        <v>4.5434780494771587</v>
      </c>
      <c r="AE158" s="22">
        <v>25.558915179</v>
      </c>
      <c r="AF158" s="22">
        <v>10.604234255631866</v>
      </c>
      <c r="AG158" s="22">
        <v>7.6214719528838142</v>
      </c>
      <c r="AH158" s="22">
        <v>4.0960321852506922</v>
      </c>
      <c r="AI158" s="22">
        <v>25.753049506</v>
      </c>
      <c r="AJ158" s="22">
        <v>10.394730657396849</v>
      </c>
      <c r="AK158" s="22">
        <v>7.4708975917857083</v>
      </c>
      <c r="AL158" s="22">
        <v>3.5509633280014867</v>
      </c>
      <c r="AM158" s="22">
        <v>25.963151935999999</v>
      </c>
      <c r="AN158" s="22">
        <v>10.088634973454914</v>
      </c>
      <c r="AO158" s="22">
        <v>7.2509005968284113</v>
      </c>
      <c r="AP158" s="22">
        <v>2.8962158979021879</v>
      </c>
      <c r="AQ158" s="22">
        <v>26.186825735999999</v>
      </c>
      <c r="AR158" s="22">
        <v>10.058493025903797</v>
      </c>
      <c r="AS158" s="22">
        <v>7.2292369856398775</v>
      </c>
      <c r="AT158" s="22">
        <v>2.1554245841751225</v>
      </c>
      <c r="AU158" s="22">
        <v>26.895802501999999</v>
      </c>
      <c r="AV158" s="22">
        <v>9.5925446706704207</v>
      </c>
      <c r="AW158" s="22">
        <v>6.894350728386792</v>
      </c>
      <c r="AX158" s="22">
        <v>-0.38531418358842018</v>
      </c>
      <c r="AY158" s="22">
        <v>27.377193606999999</v>
      </c>
      <c r="AZ158" s="22">
        <v>9.2694943524036848</v>
      </c>
      <c r="BA158" s="22">
        <v>6.6621681039099236</v>
      </c>
      <c r="BB158" s="22">
        <v>-1.4078054386911347</v>
      </c>
      <c r="BC158" s="22">
        <v>27.648358080000001</v>
      </c>
      <c r="BD158" s="22">
        <v>9.1047559893558425</v>
      </c>
      <c r="BE158" s="22">
        <v>6.5437673987513874</v>
      </c>
      <c r="BF158" s="22">
        <v>-1.4950546485383001</v>
      </c>
      <c r="BG158" s="22">
        <v>27.800931091999999</v>
      </c>
      <c r="BH158" s="22">
        <v>8.9179509230845522</v>
      </c>
      <c r="BI158" s="22">
        <v>6.4095069195011183</v>
      </c>
      <c r="BJ158" s="22">
        <v>-0.9515070427938781</v>
      </c>
      <c r="BK158" s="25">
        <v>24.838331496999999</v>
      </c>
      <c r="BL158" s="25">
        <v>11.418689086257334</v>
      </c>
      <c r="BM158" s="25">
        <v>8.2068366759618669</v>
      </c>
      <c r="BN158" s="25">
        <v>6.7117919197067089</v>
      </c>
      <c r="BO158" s="25">
        <v>24.888625917999999</v>
      </c>
      <c r="BP158" s="25">
        <v>11.31743470049962</v>
      </c>
      <c r="BQ158" s="25">
        <v>8.1340631552572447</v>
      </c>
      <c r="BR158" s="25">
        <v>6.4131176728536996</v>
      </c>
      <c r="BS158" s="25">
        <v>24.975630690999999</v>
      </c>
      <c r="BT158" s="25">
        <v>11.227688725194145</v>
      </c>
      <c r="BU158" s="25">
        <v>8.0695609557408936</v>
      </c>
      <c r="BV158" s="25">
        <v>6.1893700264192013</v>
      </c>
      <c r="BW158" s="25">
        <v>25.075161170000001</v>
      </c>
      <c r="BX158" s="25">
        <v>11.07680368489283</v>
      </c>
      <c r="BY158" s="25">
        <v>7.9611169064069713</v>
      </c>
      <c r="BZ158" s="25">
        <v>5.6913556793114584</v>
      </c>
      <c r="CA158" s="25">
        <v>25.188925915999999</v>
      </c>
      <c r="CB158" s="25">
        <v>10.99815329261377</v>
      </c>
      <c r="CC158" s="25">
        <v>7.9045893208795386</v>
      </c>
      <c r="CD158" s="25">
        <v>5.5959653797594022</v>
      </c>
      <c r="CE158" s="25">
        <v>25.317666984999999</v>
      </c>
      <c r="CF158" s="25">
        <v>10.816739325790858</v>
      </c>
      <c r="CG158" s="25">
        <v>7.7742035309515289</v>
      </c>
      <c r="CH158" s="25">
        <v>4.9127902588842076</v>
      </c>
      <c r="CI158" s="25">
        <v>25.462365634000001</v>
      </c>
      <c r="CJ158" s="25">
        <v>10.722848157070501</v>
      </c>
      <c r="CK158" s="25">
        <v>7.7067220993106131</v>
      </c>
      <c r="CL158" s="25">
        <v>4.5521993581042359</v>
      </c>
      <c r="CM158" s="25">
        <v>25.61905758</v>
      </c>
      <c r="CN158" s="25">
        <v>10.598847656917071</v>
      </c>
      <c r="CO158" s="25">
        <v>7.617600498327401</v>
      </c>
      <c r="CP158" s="25">
        <v>4.0984319176149562</v>
      </c>
      <c r="CQ158" s="25">
        <v>25.785832245000002</v>
      </c>
      <c r="CR158" s="25">
        <v>10.472319434738418</v>
      </c>
      <c r="CS158" s="25">
        <v>7.5266621737547705</v>
      </c>
      <c r="CT158" s="25">
        <v>3.7205367806892937</v>
      </c>
      <c r="CU158" s="25">
        <v>25.921866733999998</v>
      </c>
      <c r="CV158" s="25">
        <v>10.308305128763873</v>
      </c>
      <c r="CW158" s="25">
        <v>7.4087818626712227</v>
      </c>
      <c r="CX158" s="25">
        <v>3.1264745179013609</v>
      </c>
      <c r="CY158" s="25">
        <v>26.257759835000002</v>
      </c>
      <c r="CZ158" s="25">
        <v>9.9535171784272212</v>
      </c>
      <c r="DA158" s="25">
        <v>7.1537887771237356</v>
      </c>
      <c r="DB158" s="25">
        <v>1.5164126520789587</v>
      </c>
      <c r="DC158" s="25">
        <v>26.504736329</v>
      </c>
      <c r="DD158" s="25">
        <v>9.8454206856614537</v>
      </c>
      <c r="DE158" s="25">
        <v>7.0760976993939266</v>
      </c>
      <c r="DF158" s="25">
        <v>0.38444051350075625</v>
      </c>
      <c r="DG158" s="25">
        <v>26.640667229999998</v>
      </c>
      <c r="DH158" s="25">
        <v>9.775541184265121</v>
      </c>
      <c r="DI158" s="25">
        <v>7.0258739258394334</v>
      </c>
      <c r="DJ158" s="25">
        <v>-0.36051803230041912</v>
      </c>
      <c r="DK158" s="25">
        <v>26.713167321</v>
      </c>
      <c r="DL158" s="25">
        <v>9.7297816327963087</v>
      </c>
      <c r="DM158" s="25">
        <v>6.9929856352105384</v>
      </c>
      <c r="DN158" s="25">
        <v>-0.6156676457742698</v>
      </c>
      <c r="DO158" s="27">
        <v>24.871790265000001</v>
      </c>
      <c r="DP158" s="27">
        <v>11.416259268022365</v>
      </c>
      <c r="DQ158" s="27">
        <v>8.2050903177541947</v>
      </c>
      <c r="DR158" s="27">
        <v>6.6156526792105961</v>
      </c>
      <c r="DS158" s="27">
        <v>24.946979470999999</v>
      </c>
      <c r="DT158" s="27">
        <v>11.301114154975963</v>
      </c>
      <c r="DU158" s="27">
        <v>8.1223332578440246</v>
      </c>
      <c r="DV158" s="27">
        <v>6.2380839733417321</v>
      </c>
      <c r="DW158" s="27">
        <v>25.007908953000001</v>
      </c>
      <c r="DX158" s="27">
        <v>11.180899909201337</v>
      </c>
      <c r="DY158" s="27">
        <v>8.0359329124327754</v>
      </c>
      <c r="DZ158" s="27">
        <v>6.0756097010041508</v>
      </c>
      <c r="EA158" s="27">
        <v>25.102710496</v>
      </c>
      <c r="EB158" s="27">
        <v>10.959824134656586</v>
      </c>
      <c r="EC158" s="27">
        <v>7.8770414003690892</v>
      </c>
      <c r="ED158" s="27">
        <v>5.5417237640773305</v>
      </c>
      <c r="EE158" s="27">
        <v>25.228434962000001</v>
      </c>
      <c r="EF158" s="27">
        <v>10.81856858894596</v>
      </c>
      <c r="EG158" s="27">
        <v>7.7755182583985993</v>
      </c>
      <c r="EH158" s="27">
        <v>5.379262765069706</v>
      </c>
      <c r="EI158" s="27">
        <v>25.380790983000001</v>
      </c>
      <c r="EJ158" s="27">
        <v>10.549545857374298</v>
      </c>
      <c r="EK158" s="27">
        <v>7.5821663242622259</v>
      </c>
      <c r="EL158" s="27">
        <v>4.6210924759241578</v>
      </c>
      <c r="EM158" s="27">
        <v>25.556214882999999</v>
      </c>
      <c r="EN158" s="27">
        <v>10.485697795747958</v>
      </c>
      <c r="EO158" s="27">
        <v>7.5362774652271947</v>
      </c>
      <c r="EP158" s="27">
        <v>4.1865584096249151</v>
      </c>
      <c r="EQ158" s="27">
        <v>25.749689006000001</v>
      </c>
      <c r="ER158" s="27">
        <v>10.452782272351769</v>
      </c>
      <c r="ES158" s="27">
        <v>7.5126204304681483</v>
      </c>
      <c r="ET158" s="27">
        <v>3.6544095798706167</v>
      </c>
      <c r="EU158" s="27">
        <v>25.956629145000001</v>
      </c>
      <c r="EV158" s="27">
        <v>10.407742114399333</v>
      </c>
      <c r="EW158" s="27">
        <v>7.4802491821240613</v>
      </c>
      <c r="EX158" s="27">
        <v>3.0830328594668046</v>
      </c>
      <c r="EY158" s="27">
        <v>26.171169258999999</v>
      </c>
      <c r="EZ158" s="27">
        <v>10.297568000002974</v>
      </c>
      <c r="FA158" s="27">
        <v>7.4010648768207608</v>
      </c>
      <c r="FB158" s="27">
        <v>2.4184272825176052</v>
      </c>
      <c r="FC158" s="27">
        <v>26.832910356999999</v>
      </c>
      <c r="FD158" s="27">
        <v>9.8977629976164732</v>
      </c>
      <c r="FE158" s="27">
        <v>7.1137171495963214</v>
      </c>
      <c r="FF158" s="27">
        <v>0.12885133883781208</v>
      </c>
      <c r="FG158" s="27">
        <v>27.275452864999998</v>
      </c>
      <c r="FH158" s="27">
        <v>9.6477309021401592</v>
      </c>
      <c r="FI158" s="27">
        <v>6.9340141595401148</v>
      </c>
      <c r="FJ158" s="27">
        <v>-0.72515379990681339</v>
      </c>
      <c r="FK158" s="27">
        <v>27.526540968999999</v>
      </c>
      <c r="FL158" s="27">
        <v>9.4760774797287883</v>
      </c>
      <c r="FM158" s="27">
        <v>6.8106434650621068</v>
      </c>
      <c r="FN158" s="27">
        <v>-0.78365855858811528</v>
      </c>
      <c r="FO158" s="27">
        <v>27.672988162999999</v>
      </c>
      <c r="FP158" s="27">
        <v>9.2585785231371336</v>
      </c>
      <c r="FQ158" s="27">
        <v>6.6543226824875035</v>
      </c>
      <c r="FR158" s="27">
        <v>-0.26885431453558084</v>
      </c>
      <c r="FS158" s="28">
        <v>24.869186410000001</v>
      </c>
      <c r="FT158" s="28">
        <v>11.430071585577412</v>
      </c>
      <c r="FU158" s="28">
        <v>8.2150175023403129</v>
      </c>
      <c r="FV158" s="28">
        <v>6.6089823078532497</v>
      </c>
      <c r="FW158" s="28">
        <v>24.949270181999999</v>
      </c>
      <c r="FX158" s="28">
        <v>11.342656221039517</v>
      </c>
      <c r="FY158" s="28">
        <v>8.1521903586714668</v>
      </c>
      <c r="FZ158" s="28">
        <v>6.2269227804377234</v>
      </c>
      <c r="GA158" s="28">
        <v>25.03273072</v>
      </c>
      <c r="GB158" s="28">
        <v>11.247067628037758</v>
      </c>
      <c r="GC158" s="28">
        <v>8.0834889547778666</v>
      </c>
      <c r="GD158" s="28">
        <v>6.0685698804721522</v>
      </c>
      <c r="GE158" s="28">
        <v>25.167118888000001</v>
      </c>
      <c r="GF158" s="28">
        <v>11.062867588283886</v>
      </c>
      <c r="GG158" s="28">
        <v>7.9511007593776535</v>
      </c>
      <c r="GH158" s="28">
        <v>5.542123857251525</v>
      </c>
      <c r="GI158" s="28">
        <v>25.354564293999999</v>
      </c>
      <c r="GJ158" s="28">
        <v>10.952398921633989</v>
      </c>
      <c r="GK158" s="28">
        <v>7.8717047535701132</v>
      </c>
      <c r="GL158" s="28">
        <v>5.4070075293795217</v>
      </c>
      <c r="GM158" s="28">
        <v>25.591911448000001</v>
      </c>
      <c r="GN158" s="28">
        <v>10.728893728213238</v>
      </c>
      <c r="GO158" s="28">
        <v>7.711067170325907</v>
      </c>
      <c r="GP158" s="28">
        <v>4.6675945696698236</v>
      </c>
      <c r="GQ158" s="28">
        <v>25.855473008000001</v>
      </c>
      <c r="GR158" s="28">
        <v>10.534229658466563</v>
      </c>
      <c r="GS158" s="28">
        <v>7.571158270537075</v>
      </c>
      <c r="GT158" s="28">
        <v>4.2193581452238931</v>
      </c>
      <c r="GU158" s="28">
        <v>26.095073563</v>
      </c>
      <c r="GV158" s="28">
        <v>10.262039864410909</v>
      </c>
      <c r="GW158" s="28">
        <v>7.3755301062351926</v>
      </c>
      <c r="GX158" s="28">
        <v>3.6758217956484955</v>
      </c>
      <c r="GY158" s="28">
        <v>26.360165928000001</v>
      </c>
      <c r="GZ158" s="28">
        <v>10.193967919862949</v>
      </c>
      <c r="HA158" s="28">
        <v>7.3266054593777357</v>
      </c>
      <c r="HB158" s="28">
        <v>3.2975217060831525</v>
      </c>
      <c r="HC158" s="28">
        <v>26.657830990000001</v>
      </c>
      <c r="HD158" s="28">
        <v>10.14156330081599</v>
      </c>
      <c r="HE158" s="28">
        <v>7.2889412278415611</v>
      </c>
      <c r="HF158" s="28">
        <v>2.741269580194043</v>
      </c>
      <c r="HG158" s="28">
        <v>27.623160995999999</v>
      </c>
      <c r="HH158" s="28">
        <v>9.3535647412577436</v>
      </c>
      <c r="HI158" s="28">
        <v>6.7225911476934899</v>
      </c>
      <c r="HJ158" s="28">
        <v>-0.27137190807407308</v>
      </c>
      <c r="HK158" s="28">
        <v>28.427683690000002</v>
      </c>
      <c r="HL158" s="28">
        <v>7.905947113134622</v>
      </c>
      <c r="HM158" s="28">
        <v>5.6821598553179005</v>
      </c>
      <c r="HN158" s="28">
        <v>-6.5079113096890424</v>
      </c>
      <c r="HO158" s="28">
        <v>28.885039175999999</v>
      </c>
      <c r="HP158" s="28">
        <v>6.6806014298215493</v>
      </c>
      <c r="HQ158" s="28">
        <v>4.801479786127806</v>
      </c>
      <c r="HR158" s="28">
        <v>-11.462099416707616</v>
      </c>
      <c r="HS158" s="28">
        <v>29.148623767</v>
      </c>
      <c r="HT158" s="28">
        <v>5.7943484330044015</v>
      </c>
      <c r="HU158" s="28">
        <v>4.1645123073290611</v>
      </c>
      <c r="HV158" s="28">
        <v>-14.651423002070459</v>
      </c>
      <c r="HW158" s="29">
        <v>24.8669005</v>
      </c>
      <c r="HX158" s="29">
        <v>11.429976315079568</v>
      </c>
      <c r="HY158" s="29">
        <v>8.2149490295576726</v>
      </c>
      <c r="HZ158" s="29">
        <v>6.5979387690365989</v>
      </c>
      <c r="IA158" s="29">
        <v>24.962983186999999</v>
      </c>
      <c r="IB158" s="29">
        <v>11.38061745129294</v>
      </c>
      <c r="IC158" s="29">
        <v>8.1794738422968667</v>
      </c>
      <c r="ID158" s="29">
        <v>6.1673363898224132</v>
      </c>
      <c r="IE158" s="29">
        <v>25.054076077000001</v>
      </c>
      <c r="IF158" s="29">
        <v>11.304815373651289</v>
      </c>
      <c r="IG158" s="29">
        <v>8.1249933965815764</v>
      </c>
      <c r="IH158" s="29">
        <v>6.0135465242216419</v>
      </c>
      <c r="II158" s="29">
        <v>25.182536664000001</v>
      </c>
      <c r="IJ158" s="29">
        <v>11.098729953328597</v>
      </c>
      <c r="IK158" s="29">
        <v>7.9768757472516887</v>
      </c>
      <c r="IL158" s="29">
        <v>5.5311908489851884</v>
      </c>
      <c r="IM158" s="29">
        <v>25.362249144</v>
      </c>
      <c r="IN158" s="29">
        <v>10.922051035712288</v>
      </c>
      <c r="IO158" s="29">
        <v>7.849893130419793</v>
      </c>
      <c r="IP158" s="29">
        <v>5.4234591737209499</v>
      </c>
      <c r="IQ158" s="29">
        <v>25.578783203</v>
      </c>
      <c r="IR158" s="29">
        <v>10.739019799919722</v>
      </c>
      <c r="IS158" s="29">
        <v>7.7183449774398785</v>
      </c>
      <c r="IT158" s="29">
        <v>4.7487157972218412</v>
      </c>
      <c r="IU158" s="29">
        <v>25.813748918999998</v>
      </c>
      <c r="IV158" s="29">
        <v>10.724382436973134</v>
      </c>
      <c r="IW158" s="29">
        <v>7.707824816486025</v>
      </c>
      <c r="IX158" s="29">
        <v>4.3812846540251087</v>
      </c>
      <c r="IY158" s="29">
        <v>26.026150952000002</v>
      </c>
      <c r="IZ158" s="29">
        <v>10.643272118983132</v>
      </c>
      <c r="JA158" s="29">
        <v>7.649529233915132</v>
      </c>
      <c r="JB158" s="29">
        <v>3.938522379090692</v>
      </c>
      <c r="JC158" s="29">
        <v>26.266031330000001</v>
      </c>
      <c r="JD158" s="29">
        <v>10.564756790545985</v>
      </c>
      <c r="JE158" s="29">
        <v>7.5930987214302386</v>
      </c>
      <c r="JF158" s="29">
        <v>3.4239561873620374</v>
      </c>
      <c r="JG158" s="29">
        <v>26.579221223000001</v>
      </c>
      <c r="JH158" s="29">
        <v>10.237308304130165</v>
      </c>
      <c r="JI158" s="29">
        <v>7.3577550469063562</v>
      </c>
      <c r="JJ158" s="29">
        <v>1.8442125245285723</v>
      </c>
      <c r="JK158" s="29">
        <v>27.570884438</v>
      </c>
      <c r="JL158" s="29">
        <v>8.6285229059237167</v>
      </c>
      <c r="JM158" s="29">
        <v>6.2014893048394519</v>
      </c>
      <c r="JN158" s="29">
        <v>-5.4187313654617526</v>
      </c>
      <c r="JO158" s="29">
        <v>28.13158713</v>
      </c>
      <c r="JP158" s="29">
        <v>7.1829785692766688</v>
      </c>
      <c r="JQ158" s="29">
        <v>5.1625481278700409</v>
      </c>
      <c r="JR158" s="29">
        <v>-10.937135606700011</v>
      </c>
      <c r="JS158" s="29">
        <v>28.310644124</v>
      </c>
      <c r="JT158" s="29">
        <v>6.2917787391806872</v>
      </c>
      <c r="JU158" s="29">
        <v>4.5220252625925212</v>
      </c>
      <c r="JV158" s="29">
        <v>-14.196091498348387</v>
      </c>
      <c r="JW158" s="29">
        <v>28.187235741999999</v>
      </c>
      <c r="JX158" s="29">
        <v>6.2977424847025452</v>
      </c>
      <c r="JY158" s="29">
        <v>4.5263115239229741</v>
      </c>
      <c r="JZ158" s="29">
        <v>-12.932681095372779</v>
      </c>
    </row>
    <row r="159" spans="1:286" ht="15" thickBot="1" x14ac:dyDescent="0.4">
      <c r="A159" s="2"/>
      <c r="B159" s="74" t="s">
        <v>637</v>
      </c>
      <c r="C159" s="74" t="s">
        <v>594</v>
      </c>
      <c r="D159" s="74" t="s">
        <v>863</v>
      </c>
      <c r="E159" s="87">
        <v>398419</v>
      </c>
      <c r="F159" s="84">
        <v>395120</v>
      </c>
      <c r="G159" s="22">
        <v>14.068480693473683</v>
      </c>
      <c r="H159" s="22">
        <v>5.3480470116996148</v>
      </c>
      <c r="I159" s="22">
        <v>3.8437466883311489</v>
      </c>
      <c r="J159" s="22">
        <v>9.480744244717684</v>
      </c>
      <c r="K159" s="22">
        <v>14.165117847473683</v>
      </c>
      <c r="L159" s="22">
        <v>5.3943508117012939</v>
      </c>
      <c r="M159" s="22">
        <v>3.8770261410966627</v>
      </c>
      <c r="N159" s="22">
        <v>9.1732749459253604</v>
      </c>
      <c r="O159" s="22">
        <v>14.324350917473684</v>
      </c>
      <c r="P159" s="22">
        <v>5.2910734785783156</v>
      </c>
      <c r="Q159" s="22">
        <v>3.8027986882895561</v>
      </c>
      <c r="R159" s="22">
        <v>8.8825480214768682</v>
      </c>
      <c r="S159" s="22">
        <v>14.510451530473683</v>
      </c>
      <c r="T159" s="22">
        <v>4.6968628568056117</v>
      </c>
      <c r="U159" s="22">
        <v>3.375727814639145</v>
      </c>
      <c r="V159" s="22">
        <v>6.5255615417643362</v>
      </c>
      <c r="W159" s="22">
        <v>14.732430577473682</v>
      </c>
      <c r="X159" s="22">
        <v>4.0982904983596677</v>
      </c>
      <c r="Y159" s="22">
        <v>2.9455220749607309</v>
      </c>
      <c r="Z159" s="22">
        <v>2.2050960694521073</v>
      </c>
      <c r="AA159" s="22">
        <v>14.857462453473683</v>
      </c>
      <c r="AB159" s="22">
        <v>3.9979969896426986</v>
      </c>
      <c r="AC159" s="22">
        <v>2.8734391555045975</v>
      </c>
      <c r="AD159" s="22">
        <v>1.7259795624067991</v>
      </c>
      <c r="AE159" s="22">
        <v>14.972673729473684</v>
      </c>
      <c r="AF159" s="22">
        <v>3.8349836901720251</v>
      </c>
      <c r="AG159" s="22">
        <v>2.7562782875048213</v>
      </c>
      <c r="AH159" s="22">
        <v>1.2568791271146935</v>
      </c>
      <c r="AI159" s="22">
        <v>15.099126885473684</v>
      </c>
      <c r="AJ159" s="22">
        <v>3.723369492180419</v>
      </c>
      <c r="AK159" s="22">
        <v>2.676058965766916</v>
      </c>
      <c r="AL159" s="22">
        <v>0.80018171956760398</v>
      </c>
      <c r="AM159" s="22">
        <v>15.235187284473684</v>
      </c>
      <c r="AN159" s="22">
        <v>3.5827133975060921</v>
      </c>
      <c r="AO159" s="22">
        <v>2.5749666610591797</v>
      </c>
      <c r="AP159" s="22">
        <v>0.31523365939796477</v>
      </c>
      <c r="AQ159" s="22">
        <v>15.386373639473684</v>
      </c>
      <c r="AR159" s="22">
        <v>3.4514879062146901</v>
      </c>
      <c r="AS159" s="22">
        <v>2.4806523166877645</v>
      </c>
      <c r="AT159" s="22">
        <v>-0.27026654049695509</v>
      </c>
      <c r="AU159" s="22">
        <v>16.028127182473682</v>
      </c>
      <c r="AV159" s="22">
        <v>3.1911087485516738</v>
      </c>
      <c r="AW159" s="22">
        <v>2.2935126893082352</v>
      </c>
      <c r="AX159" s="22">
        <v>-2.2501366921642223</v>
      </c>
      <c r="AY159" s="22">
        <v>16.511159434473683</v>
      </c>
      <c r="AZ159" s="22">
        <v>5.2691425344113876</v>
      </c>
      <c r="BA159" s="22">
        <v>3.7870364869047899</v>
      </c>
      <c r="BB159" s="22">
        <v>-3.2210821843726514</v>
      </c>
      <c r="BC159" s="22">
        <v>16.808800843473684</v>
      </c>
      <c r="BD159" s="22">
        <v>9.3501089310478136</v>
      </c>
      <c r="BE159" s="22">
        <v>6.7201073888520177</v>
      </c>
      <c r="BF159" s="22">
        <v>-3.376987235610855</v>
      </c>
      <c r="BG159" s="22">
        <v>17.014531529473683</v>
      </c>
      <c r="BH159" s="22">
        <v>10.157354041503014</v>
      </c>
      <c r="BI159" s="22">
        <v>7.3002903440870366</v>
      </c>
      <c r="BJ159" s="22">
        <v>-3.1274916706822324</v>
      </c>
      <c r="BK159" s="25">
        <v>14.077258673473683</v>
      </c>
      <c r="BL159" s="25">
        <v>5.4778348102747101</v>
      </c>
      <c r="BM159" s="25">
        <v>3.9370277346397287</v>
      </c>
      <c r="BN159" s="25">
        <v>9.6229011738057793</v>
      </c>
      <c r="BO159" s="25">
        <v>14.181339063473683</v>
      </c>
      <c r="BP159" s="25">
        <v>5.3480332587041204</v>
      </c>
      <c r="BQ159" s="25">
        <v>3.8437368037824964</v>
      </c>
      <c r="BR159" s="25">
        <v>9.4371173506440176</v>
      </c>
      <c r="BS159" s="25">
        <v>14.343572425473683</v>
      </c>
      <c r="BT159" s="25">
        <v>5.3049689343184303</v>
      </c>
      <c r="BU159" s="25">
        <v>3.8127856259262436</v>
      </c>
      <c r="BV159" s="25">
        <v>9.1240963279985063</v>
      </c>
      <c r="BW159" s="25">
        <v>14.504450613473683</v>
      </c>
      <c r="BX159" s="25">
        <v>4.9667901339595817</v>
      </c>
      <c r="BY159" s="25">
        <v>3.569729863495684</v>
      </c>
      <c r="BZ159" s="25">
        <v>7.3238229694482122</v>
      </c>
      <c r="CA159" s="25">
        <v>14.670970357473683</v>
      </c>
      <c r="CB159" s="25">
        <v>4.4234315886931928</v>
      </c>
      <c r="CC159" s="25">
        <v>3.179207378488512</v>
      </c>
      <c r="CD159" s="25">
        <v>4.0859456763758573</v>
      </c>
      <c r="CE159" s="25">
        <v>14.745996344473683</v>
      </c>
      <c r="CF159" s="25">
        <v>4.3302532991641476</v>
      </c>
      <c r="CG159" s="25">
        <v>3.1122383071587132</v>
      </c>
      <c r="CH159" s="25">
        <v>3.7069917592879307</v>
      </c>
      <c r="CI159" s="25">
        <v>14.829433896473683</v>
      </c>
      <c r="CJ159" s="25">
        <v>4.2378349102487496</v>
      </c>
      <c r="CK159" s="25">
        <v>3.0458153913620989</v>
      </c>
      <c r="CL159" s="25">
        <v>3.3371697555150597</v>
      </c>
      <c r="CM159" s="25">
        <v>14.918124884473684</v>
      </c>
      <c r="CN159" s="25">
        <v>4.1376004007359501</v>
      </c>
      <c r="CO159" s="25">
        <v>2.9737748757956735</v>
      </c>
      <c r="CP159" s="25">
        <v>2.9776703057089229</v>
      </c>
      <c r="CQ159" s="25">
        <v>15.011856350473684</v>
      </c>
      <c r="CR159" s="25">
        <v>4.0397508606815302</v>
      </c>
      <c r="CS159" s="25">
        <v>2.9034484847381319</v>
      </c>
      <c r="CT159" s="25">
        <v>2.586719495557297</v>
      </c>
      <c r="CU159" s="25">
        <v>15.108452945473683</v>
      </c>
      <c r="CV159" s="25">
        <v>3.9203313278842389</v>
      </c>
      <c r="CW159" s="25">
        <v>2.8176193151912914</v>
      </c>
      <c r="CX159" s="25">
        <v>2.164450441179163</v>
      </c>
      <c r="CY159" s="25">
        <v>15.378743723473683</v>
      </c>
      <c r="CZ159" s="25">
        <v>3.8757833880147818</v>
      </c>
      <c r="DA159" s="25">
        <v>2.7856018336750274</v>
      </c>
      <c r="DB159" s="25">
        <v>0.89320061826261821</v>
      </c>
      <c r="DC159" s="25">
        <v>15.588266311473683</v>
      </c>
      <c r="DD159" s="25">
        <v>5.2317322790744729</v>
      </c>
      <c r="DE159" s="25">
        <v>3.7601489998003732</v>
      </c>
      <c r="DF159" s="25">
        <v>2.9874542745830013E-2</v>
      </c>
      <c r="DG159" s="25">
        <v>15.731612952473682</v>
      </c>
      <c r="DH159" s="25">
        <v>7.7592933045460546</v>
      </c>
      <c r="DI159" s="25">
        <v>5.5767568755272814</v>
      </c>
      <c r="DJ159" s="25">
        <v>-0.3891993118297421</v>
      </c>
      <c r="DK159" s="25">
        <v>15.821362075473683</v>
      </c>
      <c r="DL159" s="25">
        <v>8.5271547817523832</v>
      </c>
      <c r="DM159" s="25">
        <v>6.128634038097494</v>
      </c>
      <c r="DN159" s="25">
        <v>-0.56094090496520721</v>
      </c>
      <c r="DO159" s="27">
        <v>14.068491519473683</v>
      </c>
      <c r="DP159" s="27">
        <v>5.4750807057900674</v>
      </c>
      <c r="DQ159" s="27">
        <v>3.935048305519341</v>
      </c>
      <c r="DR159" s="27">
        <v>9.4849340455476145</v>
      </c>
      <c r="DS159" s="27">
        <v>14.165150328473683</v>
      </c>
      <c r="DT159" s="27">
        <v>5.3684539793886561</v>
      </c>
      <c r="DU159" s="27">
        <v>3.8584135778147375</v>
      </c>
      <c r="DV159" s="27">
        <v>9.1813089903646006</v>
      </c>
      <c r="DW159" s="27">
        <v>14.324415593473683</v>
      </c>
      <c r="DX159" s="27">
        <v>5.2742920396815309</v>
      </c>
      <c r="DY159" s="27">
        <v>3.7907375377342531</v>
      </c>
      <c r="DZ159" s="27">
        <v>8.8949021671724804</v>
      </c>
      <c r="EA159" s="27">
        <v>14.510558599473683</v>
      </c>
      <c r="EB159" s="27">
        <v>4.9120894849634871</v>
      </c>
      <c r="EC159" s="27">
        <v>3.5304154300271038</v>
      </c>
      <c r="ED159" s="27">
        <v>6.5430589101456018</v>
      </c>
      <c r="EE159" s="27">
        <v>14.731331896473684</v>
      </c>
      <c r="EF159" s="27">
        <v>4.3384724364719647</v>
      </c>
      <c r="EG159" s="27">
        <v>3.1181455629735462</v>
      </c>
      <c r="EH159" s="27">
        <v>2.2293371482481348</v>
      </c>
      <c r="EI159" s="27">
        <v>14.856716176473682</v>
      </c>
      <c r="EJ159" s="27">
        <v>4.1915827054911778</v>
      </c>
      <c r="EK159" s="27">
        <v>3.0125730211144162</v>
      </c>
      <c r="EL159" s="27">
        <v>1.7590336204224002</v>
      </c>
      <c r="EM159" s="27">
        <v>14.971378890473684</v>
      </c>
      <c r="EN159" s="27">
        <v>4.1448224843055135</v>
      </c>
      <c r="EO159" s="27">
        <v>2.9789655294572119</v>
      </c>
      <c r="EP159" s="27">
        <v>1.2980917145739994</v>
      </c>
      <c r="EQ159" s="27">
        <v>15.097466410473682</v>
      </c>
      <c r="ER159" s="27">
        <v>4.0604343322122016</v>
      </c>
      <c r="ES159" s="27">
        <v>2.9183141029769564</v>
      </c>
      <c r="ET159" s="27">
        <v>0.84851096106504542</v>
      </c>
      <c r="EU159" s="27">
        <v>15.231545231473683</v>
      </c>
      <c r="EV159" s="27">
        <v>3.9519587775916838</v>
      </c>
      <c r="EW159" s="27">
        <v>2.8403505860285527</v>
      </c>
      <c r="EX159" s="27">
        <v>0.37791329354739389</v>
      </c>
      <c r="EY159" s="27">
        <v>15.374361911473683</v>
      </c>
      <c r="EZ159" s="27">
        <v>3.8321698417514245</v>
      </c>
      <c r="FA159" s="27">
        <v>2.7542559192413245</v>
      </c>
      <c r="FB159" s="27">
        <v>-0.16188804427954295</v>
      </c>
      <c r="FC159" s="27">
        <v>15.970537915473683</v>
      </c>
      <c r="FD159" s="27">
        <v>3.6313318296939912</v>
      </c>
      <c r="FE159" s="27">
        <v>2.6099096855511617</v>
      </c>
      <c r="FF159" s="27">
        <v>-1.9764922813717121</v>
      </c>
      <c r="FG159" s="27">
        <v>16.398912555473682</v>
      </c>
      <c r="FH159" s="27">
        <v>5.894771290986462</v>
      </c>
      <c r="FI159" s="27">
        <v>4.2366881926488542</v>
      </c>
      <c r="FJ159" s="27">
        <v>-2.836129347628443</v>
      </c>
      <c r="FK159" s="27">
        <v>16.667311929473684</v>
      </c>
      <c r="FL159" s="27">
        <v>9.9563047564449025</v>
      </c>
      <c r="FM159" s="27">
        <v>7.1557922643313994</v>
      </c>
      <c r="FN159" s="27">
        <v>-2.9630092505059693</v>
      </c>
      <c r="FO159" s="27">
        <v>16.846639122473682</v>
      </c>
      <c r="FP159" s="27">
        <v>10.830754447861974</v>
      </c>
      <c r="FQ159" s="27">
        <v>7.7842764751364912</v>
      </c>
      <c r="FR159" s="27">
        <v>-2.726542465153436</v>
      </c>
      <c r="FS159" s="28">
        <v>14.068000588473684</v>
      </c>
      <c r="FT159" s="28">
        <v>5.3256105026001208</v>
      </c>
      <c r="FU159" s="28">
        <v>3.8276211274749659</v>
      </c>
      <c r="FV159" s="28">
        <v>9.4920695650435096</v>
      </c>
      <c r="FW159" s="28">
        <v>14.162668099473683</v>
      </c>
      <c r="FX159" s="28">
        <v>5.3985638528061317</v>
      </c>
      <c r="FY159" s="28">
        <v>3.880054136691895</v>
      </c>
      <c r="FZ159" s="28">
        <v>9.1933185502104724</v>
      </c>
      <c r="GA159" s="28">
        <v>14.312999822473683</v>
      </c>
      <c r="GB159" s="28">
        <v>5.2214509091045871</v>
      </c>
      <c r="GC159" s="28">
        <v>3.7527595767667306</v>
      </c>
      <c r="GD159" s="28">
        <v>8.9142843743441187</v>
      </c>
      <c r="GE159" s="28">
        <v>14.483115392473684</v>
      </c>
      <c r="GF159" s="28">
        <v>4.7990332340304533</v>
      </c>
      <c r="GG159" s="28">
        <v>3.4491596764467181</v>
      </c>
      <c r="GH159" s="28">
        <v>6.5734996098616829</v>
      </c>
      <c r="GI159" s="28">
        <v>14.679204930473684</v>
      </c>
      <c r="GJ159" s="28">
        <v>4.1059830157652124</v>
      </c>
      <c r="GK159" s="28">
        <v>2.9510508386828542</v>
      </c>
      <c r="GL159" s="28">
        <v>2.2797561458551314</v>
      </c>
      <c r="GM159" s="28">
        <v>14.888639839473683</v>
      </c>
      <c r="GN159" s="28">
        <v>3.9244752919307748</v>
      </c>
      <c r="GO159" s="28">
        <v>2.8205976637446213</v>
      </c>
      <c r="GP159" s="28">
        <v>1.8265302143895568</v>
      </c>
      <c r="GQ159" s="28">
        <v>15.118812402473683</v>
      </c>
      <c r="GR159" s="28">
        <v>3.7711040739847537</v>
      </c>
      <c r="GS159" s="28">
        <v>2.7103667495855506</v>
      </c>
      <c r="GT159" s="28">
        <v>1.3681035430357689</v>
      </c>
      <c r="GU159" s="28">
        <v>15.352414166473682</v>
      </c>
      <c r="GV159" s="28">
        <v>3.6465170137361946</v>
      </c>
      <c r="GW159" s="28">
        <v>2.6208235763128229</v>
      </c>
      <c r="GX159" s="28">
        <v>0.92250203004830311</v>
      </c>
      <c r="GY159" s="28">
        <v>15.573738241473684</v>
      </c>
      <c r="GZ159" s="28">
        <v>3.4986078796696232</v>
      </c>
      <c r="HA159" s="28">
        <v>2.5145183693842781</v>
      </c>
      <c r="HB159" s="28">
        <v>0.50590406488356265</v>
      </c>
      <c r="HC159" s="28">
        <v>15.791090306473684</v>
      </c>
      <c r="HD159" s="28">
        <v>3.3427914457098056</v>
      </c>
      <c r="HE159" s="28">
        <v>2.402530030330714</v>
      </c>
      <c r="HF159" s="28">
        <v>4.8129572820066358E-2</v>
      </c>
      <c r="HG159" s="28">
        <v>16.645125551473683</v>
      </c>
      <c r="HH159" s="28">
        <v>2.7891284532684701</v>
      </c>
      <c r="HI159" s="28">
        <v>2.004601536248241</v>
      </c>
      <c r="HJ159" s="28">
        <v>-2.2976455647918215</v>
      </c>
      <c r="HK159" s="28">
        <v>17.498960204473683</v>
      </c>
      <c r="HL159" s="28">
        <v>4.1416699521826796</v>
      </c>
      <c r="HM159" s="28">
        <v>2.9766997425483663</v>
      </c>
      <c r="HN159" s="28">
        <v>-6.1960290114948897</v>
      </c>
      <c r="HO159" s="28">
        <v>17.947403318473683</v>
      </c>
      <c r="HP159" s="28">
        <v>7.6429152841011021</v>
      </c>
      <c r="HQ159" s="28">
        <v>5.4931137007942938</v>
      </c>
      <c r="HR159" s="28">
        <v>-8.9430675897397691</v>
      </c>
      <c r="HS159" s="28">
        <v>18.155546748473682</v>
      </c>
      <c r="HT159" s="28">
        <v>7.9636450164612151</v>
      </c>
      <c r="HU159" s="28">
        <v>5.7236284744886134</v>
      </c>
      <c r="HV159" s="28">
        <v>-10.758546974339836</v>
      </c>
      <c r="HW159" s="29">
        <v>14.084414205473683</v>
      </c>
      <c r="HX159" s="29">
        <v>5.3219399049866958</v>
      </c>
      <c r="HY159" s="29">
        <v>3.8249829966975191</v>
      </c>
      <c r="HZ159" s="29">
        <v>9.4616860877853242</v>
      </c>
      <c r="IA159" s="29">
        <v>14.219639395473683</v>
      </c>
      <c r="IB159" s="29">
        <v>5.392749871244396</v>
      </c>
      <c r="IC159" s="29">
        <v>3.8758755136683782</v>
      </c>
      <c r="ID159" s="29">
        <v>9.0865216895080767</v>
      </c>
      <c r="IE159" s="29">
        <v>14.383873166473684</v>
      </c>
      <c r="IF159" s="29">
        <v>5.2758798872692987</v>
      </c>
      <c r="IG159" s="29">
        <v>3.7918787550596997</v>
      </c>
      <c r="IH159" s="29">
        <v>8.7742786790904308</v>
      </c>
      <c r="II159" s="29">
        <v>14.543657649473683</v>
      </c>
      <c r="IJ159" s="29">
        <v>4.7718268631921488</v>
      </c>
      <c r="IK159" s="29">
        <v>3.4296059220420783</v>
      </c>
      <c r="IL159" s="29">
        <v>6.4401379418027211</v>
      </c>
      <c r="IM159" s="29">
        <v>14.724175746473684</v>
      </c>
      <c r="IN159" s="29">
        <v>4.1435548717549144</v>
      </c>
      <c r="IO159" s="29">
        <v>2.978054471358285</v>
      </c>
      <c r="IP159" s="29">
        <v>2.1587277340177842</v>
      </c>
      <c r="IQ159" s="29">
        <v>14.902623489473683</v>
      </c>
      <c r="IR159" s="29">
        <v>3.9750206093515623</v>
      </c>
      <c r="IS159" s="29">
        <v>2.8569255785931214</v>
      </c>
      <c r="IT159" s="29">
        <v>1.7482262023527468</v>
      </c>
      <c r="IU159" s="29">
        <v>15.105213650473683</v>
      </c>
      <c r="IV159" s="29">
        <v>3.8349438311710644</v>
      </c>
      <c r="IW159" s="29">
        <v>2.7562496400560224</v>
      </c>
      <c r="IX159" s="29">
        <v>1.3359157898013265</v>
      </c>
      <c r="IY159" s="29">
        <v>15.298375811473683</v>
      </c>
      <c r="IZ159" s="29">
        <v>3.8678919936404004</v>
      </c>
      <c r="JA159" s="29">
        <v>2.7799301331595898</v>
      </c>
      <c r="JB159" s="29">
        <v>0.95985896592974029</v>
      </c>
      <c r="JC159" s="29">
        <v>15.492230603473683</v>
      </c>
      <c r="JD159" s="29">
        <v>3.9177553746114513</v>
      </c>
      <c r="JE159" s="29">
        <v>2.8157679268545932</v>
      </c>
      <c r="JF159" s="29">
        <v>0.52433968739473258</v>
      </c>
      <c r="JG159" s="29">
        <v>15.797683652473683</v>
      </c>
      <c r="JH159" s="29">
        <v>3.9235942476516081</v>
      </c>
      <c r="JI159" s="29">
        <v>2.8199644398737553</v>
      </c>
      <c r="JJ159" s="29">
        <v>-0.49854789470116501</v>
      </c>
      <c r="JK159" s="29">
        <v>16.804578609473683</v>
      </c>
      <c r="JL159" s="29">
        <v>10.252182524599148</v>
      </c>
      <c r="JM159" s="29">
        <v>7.3684454420251875</v>
      </c>
      <c r="JN159" s="29">
        <v>-5.0484745966227678</v>
      </c>
      <c r="JO159" s="29">
        <v>17.325011022473682</v>
      </c>
      <c r="JP159" s="29">
        <v>9.2384259541479388</v>
      </c>
      <c r="JQ159" s="29">
        <v>6.639838634358509</v>
      </c>
      <c r="JR159" s="29">
        <v>-8.3770574716147514</v>
      </c>
      <c r="JS159" s="29">
        <v>17.484007605473682</v>
      </c>
      <c r="JT159" s="29">
        <v>8.7035296697670201</v>
      </c>
      <c r="JU159" s="29">
        <v>6.2553981428684402</v>
      </c>
      <c r="JV159" s="29">
        <v>-10.035928967768584</v>
      </c>
      <c r="JW159" s="29">
        <v>17.398041330473681</v>
      </c>
      <c r="JX159" s="29">
        <v>8.623183207983649</v>
      </c>
      <c r="JY159" s="29">
        <v>6.197651558793293</v>
      </c>
      <c r="JZ159" s="29">
        <v>-9.2887477049095111</v>
      </c>
    </row>
    <row r="160" spans="1:286" ht="15" thickBot="1" x14ac:dyDescent="0.4">
      <c r="A160" s="2"/>
      <c r="B160" s="74" t="s">
        <v>638</v>
      </c>
      <c r="C160" s="74" t="s">
        <v>477</v>
      </c>
      <c r="D160" s="74" t="s">
        <v>860</v>
      </c>
      <c r="E160" s="87">
        <v>334234</v>
      </c>
      <c r="F160" s="84">
        <v>483827</v>
      </c>
      <c r="G160" s="22">
        <v>12.471184682000001</v>
      </c>
      <c r="H160" s="22">
        <v>12.471184682000001</v>
      </c>
      <c r="I160" s="22">
        <v>12.471184682000001</v>
      </c>
      <c r="J160" s="22">
        <v>5.8214445412901794</v>
      </c>
      <c r="K160" s="22">
        <v>12.49458065</v>
      </c>
      <c r="L160" s="22">
        <v>12.49458065</v>
      </c>
      <c r="M160" s="22">
        <v>12.49458065</v>
      </c>
      <c r="N160" s="22">
        <v>5.5136305748770296</v>
      </c>
      <c r="O160" s="22">
        <v>12.515082081999999</v>
      </c>
      <c r="P160" s="22">
        <v>12.515082081999999</v>
      </c>
      <c r="Q160" s="22">
        <v>12.515082081999999</v>
      </c>
      <c r="R160" s="22">
        <v>5.4189440898668844</v>
      </c>
      <c r="S160" s="22">
        <v>12.539734965999999</v>
      </c>
      <c r="T160" s="22">
        <v>12.539734965999999</v>
      </c>
      <c r="U160" s="22">
        <v>12.539734965999999</v>
      </c>
      <c r="V160" s="22">
        <v>5.2074388751895739</v>
      </c>
      <c r="W160" s="22">
        <v>12.568927792</v>
      </c>
      <c r="X160" s="22">
        <v>12.568927792</v>
      </c>
      <c r="Y160" s="22">
        <v>12.568927792</v>
      </c>
      <c r="Z160" s="22">
        <v>5.1912697578136653</v>
      </c>
      <c r="AA160" s="22">
        <v>12.603792943</v>
      </c>
      <c r="AB160" s="22">
        <v>12.603792943</v>
      </c>
      <c r="AC160" s="22">
        <v>12.603792943</v>
      </c>
      <c r="AD160" s="22">
        <v>5.050293196074632</v>
      </c>
      <c r="AE160" s="22">
        <v>12.646982190999999</v>
      </c>
      <c r="AF160" s="22">
        <v>12.646982190999999</v>
      </c>
      <c r="AG160" s="22">
        <v>12.646982190999999</v>
      </c>
      <c r="AH160" s="22">
        <v>4.842853393787248</v>
      </c>
      <c r="AI160" s="22">
        <v>12.692372384</v>
      </c>
      <c r="AJ160" s="22">
        <v>12.692372384</v>
      </c>
      <c r="AK160" s="22">
        <v>12.692372384</v>
      </c>
      <c r="AL160" s="22">
        <v>4.6716359697083742</v>
      </c>
      <c r="AM160" s="22">
        <v>12.736867090000001</v>
      </c>
      <c r="AN160" s="22">
        <v>12.736867090000001</v>
      </c>
      <c r="AO160" s="22">
        <v>12.736867090000001</v>
      </c>
      <c r="AP160" s="22">
        <v>4.4940762616938441</v>
      </c>
      <c r="AQ160" s="22">
        <v>12.805739952</v>
      </c>
      <c r="AR160" s="22">
        <v>12.805739952</v>
      </c>
      <c r="AS160" s="22">
        <v>12.805739952</v>
      </c>
      <c r="AT160" s="22">
        <v>4.2795357689692013</v>
      </c>
      <c r="AU160" s="22">
        <v>13.071527747999999</v>
      </c>
      <c r="AV160" s="22">
        <v>13.071527747999999</v>
      </c>
      <c r="AW160" s="22">
        <v>13.071527747999999</v>
      </c>
      <c r="AX160" s="22">
        <v>3.4815989882497149</v>
      </c>
      <c r="AY160" s="22">
        <v>13.260296330999999</v>
      </c>
      <c r="AZ160" s="22">
        <v>13.260296330999999</v>
      </c>
      <c r="BA160" s="22">
        <v>13.260296330999999</v>
      </c>
      <c r="BB160" s="22">
        <v>3.0963547520991117</v>
      </c>
      <c r="BC160" s="22">
        <v>13.365002747</v>
      </c>
      <c r="BD160" s="22">
        <v>13.365002747</v>
      </c>
      <c r="BE160" s="22">
        <v>13.365002747</v>
      </c>
      <c r="BF160" s="22">
        <v>2.9811691526178521</v>
      </c>
      <c r="BG160" s="22">
        <v>13.446357635</v>
      </c>
      <c r="BH160" s="22">
        <v>13.446357635</v>
      </c>
      <c r="BI160" s="22">
        <v>13.446357635</v>
      </c>
      <c r="BJ160" s="22">
        <v>3.1806609599230136</v>
      </c>
      <c r="BK160" s="25">
        <v>12.467882257999999</v>
      </c>
      <c r="BL160" s="25">
        <v>12.467882257999999</v>
      </c>
      <c r="BM160" s="25">
        <v>12.467882257999999</v>
      </c>
      <c r="BN160" s="25">
        <v>6.0220947251345205</v>
      </c>
      <c r="BO160" s="25">
        <v>12.487791360999999</v>
      </c>
      <c r="BP160" s="25">
        <v>12.487791360999999</v>
      </c>
      <c r="BQ160" s="25">
        <v>12.487791360999999</v>
      </c>
      <c r="BR160" s="25">
        <v>5.8863113505243012</v>
      </c>
      <c r="BS160" s="25">
        <v>12.514365376000001</v>
      </c>
      <c r="BT160" s="25">
        <v>12.514365376000001</v>
      </c>
      <c r="BU160" s="25">
        <v>12.514365376000001</v>
      </c>
      <c r="BV160" s="25">
        <v>5.7271405972954144</v>
      </c>
      <c r="BW160" s="25">
        <v>12.53791193</v>
      </c>
      <c r="BX160" s="25">
        <v>12.53791193</v>
      </c>
      <c r="BY160" s="25">
        <v>12.53791193</v>
      </c>
      <c r="BZ160" s="25">
        <v>5.4837352826578627</v>
      </c>
      <c r="CA160" s="25">
        <v>12.561308915</v>
      </c>
      <c r="CB160" s="25">
        <v>12.561308915</v>
      </c>
      <c r="CC160" s="25">
        <v>12.561308915</v>
      </c>
      <c r="CD160" s="25">
        <v>5.4356116354418669</v>
      </c>
      <c r="CE160" s="25">
        <v>12.587883977000001</v>
      </c>
      <c r="CF160" s="25">
        <v>12.587883977000001</v>
      </c>
      <c r="CG160" s="25">
        <v>12.587883977000001</v>
      </c>
      <c r="CH160" s="25">
        <v>5.2751530715631203</v>
      </c>
      <c r="CI160" s="25">
        <v>12.618736267999999</v>
      </c>
      <c r="CJ160" s="25">
        <v>12.618736267999999</v>
      </c>
      <c r="CK160" s="25">
        <v>12.618736267999999</v>
      </c>
      <c r="CL160" s="25">
        <v>5.0415941327888687</v>
      </c>
      <c r="CM160" s="25">
        <v>12.651973112</v>
      </c>
      <c r="CN160" s="25">
        <v>12.651973112</v>
      </c>
      <c r="CO160" s="25">
        <v>12.651973112</v>
      </c>
      <c r="CP160" s="25">
        <v>4.8324222887332979</v>
      </c>
      <c r="CQ160" s="25">
        <v>12.687917238000001</v>
      </c>
      <c r="CR160" s="25">
        <v>12.687917238000001</v>
      </c>
      <c r="CS160" s="25">
        <v>12.687917238000001</v>
      </c>
      <c r="CT160" s="25">
        <v>4.6103613194538342</v>
      </c>
      <c r="CU160" s="25">
        <v>12.726273491000001</v>
      </c>
      <c r="CV160" s="25">
        <v>12.726273491000001</v>
      </c>
      <c r="CW160" s="25">
        <v>12.726273491000001</v>
      </c>
      <c r="CX160" s="25">
        <v>4.3945910686275687</v>
      </c>
      <c r="CY160" s="25">
        <v>12.842304815</v>
      </c>
      <c r="CZ160" s="25">
        <v>12.842304815</v>
      </c>
      <c r="DA160" s="25">
        <v>12.842304815</v>
      </c>
      <c r="DB160" s="25">
        <v>3.9088795589372118</v>
      </c>
      <c r="DC160" s="25">
        <v>12.999378393000001</v>
      </c>
      <c r="DD160" s="25">
        <v>12.999378393000001</v>
      </c>
      <c r="DE160" s="25">
        <v>12.999378393000001</v>
      </c>
      <c r="DF160" s="25">
        <v>3.4659323122412715</v>
      </c>
      <c r="DG160" s="25">
        <v>13.091095376</v>
      </c>
      <c r="DH160" s="25">
        <v>13.091095376</v>
      </c>
      <c r="DI160" s="25">
        <v>13.091095376</v>
      </c>
      <c r="DJ160" s="25">
        <v>3.1391241428968879</v>
      </c>
      <c r="DK160" s="25">
        <v>13.162625709</v>
      </c>
      <c r="DL160" s="25">
        <v>13.162625709</v>
      </c>
      <c r="DM160" s="25">
        <v>13.162625709</v>
      </c>
      <c r="DN160" s="25">
        <v>3.0053373333762856</v>
      </c>
      <c r="DO160" s="27">
        <v>12.471207168999999</v>
      </c>
      <c r="DP160" s="27">
        <v>12.471207168999999</v>
      </c>
      <c r="DQ160" s="27">
        <v>12.471207168999999</v>
      </c>
      <c r="DR160" s="27">
        <v>5.8271478120913596</v>
      </c>
      <c r="DS160" s="27">
        <v>12.494662244000001</v>
      </c>
      <c r="DT160" s="27">
        <v>12.494662244000001</v>
      </c>
      <c r="DU160" s="27">
        <v>12.494662244000001</v>
      </c>
      <c r="DV160" s="27">
        <v>5.5259304783522207</v>
      </c>
      <c r="DW160" s="27">
        <v>12.515244666999999</v>
      </c>
      <c r="DX160" s="27">
        <v>12.515244666999999</v>
      </c>
      <c r="DY160" s="27">
        <v>12.515244666999999</v>
      </c>
      <c r="DZ160" s="27">
        <v>5.4374666095437556</v>
      </c>
      <c r="EA160" s="27">
        <v>12.540004063</v>
      </c>
      <c r="EB160" s="27">
        <v>12.540004063</v>
      </c>
      <c r="EC160" s="27">
        <v>12.540004063</v>
      </c>
      <c r="ED160" s="27">
        <v>5.2344425642894574</v>
      </c>
      <c r="EE160" s="27">
        <v>12.569184082</v>
      </c>
      <c r="EF160" s="27">
        <v>12.569184082</v>
      </c>
      <c r="EG160" s="27">
        <v>12.569184082</v>
      </c>
      <c r="EH160" s="27">
        <v>5.2233264238137647</v>
      </c>
      <c r="EI160" s="27">
        <v>12.603939759999999</v>
      </c>
      <c r="EJ160" s="27">
        <v>12.603939759999999</v>
      </c>
      <c r="EK160" s="27">
        <v>12.603939759999999</v>
      </c>
      <c r="EL160" s="27">
        <v>5.0900538800650246</v>
      </c>
      <c r="EM160" s="27">
        <v>12.647029717000001</v>
      </c>
      <c r="EN160" s="27">
        <v>12.647029717000001</v>
      </c>
      <c r="EO160" s="27">
        <v>12.647029717000001</v>
      </c>
      <c r="EP160" s="27">
        <v>4.8915966094955987</v>
      </c>
      <c r="EQ160" s="27">
        <v>12.692580707999999</v>
      </c>
      <c r="ER160" s="27">
        <v>12.692580707999999</v>
      </c>
      <c r="ES160" s="27">
        <v>12.692580707999999</v>
      </c>
      <c r="ET160" s="27">
        <v>4.7287061115985489</v>
      </c>
      <c r="EU160" s="27">
        <v>12.736678291</v>
      </c>
      <c r="EV160" s="27">
        <v>12.736678291</v>
      </c>
      <c r="EW160" s="27">
        <v>12.736678291</v>
      </c>
      <c r="EX160" s="27">
        <v>4.562005968211265</v>
      </c>
      <c r="EY160" s="27">
        <v>12.803046861</v>
      </c>
      <c r="EZ160" s="27">
        <v>12.803046861</v>
      </c>
      <c r="FA160" s="27">
        <v>12.803046861</v>
      </c>
      <c r="FB160" s="27">
        <v>4.3660676317489004</v>
      </c>
      <c r="FC160" s="27">
        <v>13.045536949000001</v>
      </c>
      <c r="FD160" s="27">
        <v>13.045536949000001</v>
      </c>
      <c r="FE160" s="27">
        <v>13.045536949000001</v>
      </c>
      <c r="FF160" s="27">
        <v>3.611022099830544</v>
      </c>
      <c r="FG160" s="27">
        <v>13.20651526</v>
      </c>
      <c r="FH160" s="27">
        <v>13.20651526</v>
      </c>
      <c r="FI160" s="27">
        <v>13.20651526</v>
      </c>
      <c r="FJ160" s="27">
        <v>3.253643189828539</v>
      </c>
      <c r="FK160" s="27">
        <v>13.293959488</v>
      </c>
      <c r="FL160" s="27">
        <v>13.293959488</v>
      </c>
      <c r="FM160" s="27">
        <v>13.293959488</v>
      </c>
      <c r="FN160" s="27">
        <v>3.1411946785451974</v>
      </c>
      <c r="FO160" s="27">
        <v>13.347630454000001</v>
      </c>
      <c r="FP160" s="27">
        <v>13.347630454000001</v>
      </c>
      <c r="FQ160" s="27">
        <v>13.347630454000001</v>
      </c>
      <c r="FR160" s="27">
        <v>3.3483738049694214</v>
      </c>
      <c r="FS160" s="28">
        <v>12.472146858</v>
      </c>
      <c r="FT160" s="28">
        <v>12.472146858</v>
      </c>
      <c r="FU160" s="28">
        <v>12.472146858</v>
      </c>
      <c r="FV160" s="28">
        <v>5.8361759877051451</v>
      </c>
      <c r="FW160" s="28">
        <v>12.498107725000001</v>
      </c>
      <c r="FX160" s="28">
        <v>12.498107725000001</v>
      </c>
      <c r="FY160" s="28">
        <v>12.498107725000001</v>
      </c>
      <c r="FZ160" s="28">
        <v>5.5374941440651151</v>
      </c>
      <c r="GA160" s="28">
        <v>12.525687657000001</v>
      </c>
      <c r="GB160" s="28">
        <v>12.525687657000001</v>
      </c>
      <c r="GC160" s="28">
        <v>12.525687657000001</v>
      </c>
      <c r="GD160" s="28">
        <v>5.4530776344810903</v>
      </c>
      <c r="GE160" s="28">
        <v>12.560258034</v>
      </c>
      <c r="GF160" s="28">
        <v>12.560258034</v>
      </c>
      <c r="GG160" s="28">
        <v>12.560258034</v>
      </c>
      <c r="GH160" s="28">
        <v>5.2574813333045753</v>
      </c>
      <c r="GI160" s="28">
        <v>12.604541567</v>
      </c>
      <c r="GJ160" s="28">
        <v>12.604541567</v>
      </c>
      <c r="GK160" s="28">
        <v>12.604541567</v>
      </c>
      <c r="GL160" s="28">
        <v>5.2470262411760418</v>
      </c>
      <c r="GM160" s="28">
        <v>12.661689823</v>
      </c>
      <c r="GN160" s="28">
        <v>12.661689823</v>
      </c>
      <c r="GO160" s="28">
        <v>12.661689823</v>
      </c>
      <c r="GP160" s="28">
        <v>5.1121737736118096</v>
      </c>
      <c r="GQ160" s="28">
        <v>12.737340459</v>
      </c>
      <c r="GR160" s="28">
        <v>12.737340459</v>
      </c>
      <c r="GS160" s="28">
        <v>12.737340459</v>
      </c>
      <c r="GT160" s="28">
        <v>4.9045264543625144</v>
      </c>
      <c r="GU160" s="28">
        <v>12.816122075999999</v>
      </c>
      <c r="GV160" s="28">
        <v>12.816122075999999</v>
      </c>
      <c r="GW160" s="28">
        <v>12.816122075999999</v>
      </c>
      <c r="GX160" s="28">
        <v>4.7362250987741428</v>
      </c>
      <c r="GY160" s="28">
        <v>12.895646709999999</v>
      </c>
      <c r="GZ160" s="28">
        <v>12.895646709999999</v>
      </c>
      <c r="HA160" s="28">
        <v>12.895646709999999</v>
      </c>
      <c r="HB160" s="28">
        <v>4.5824572112065383</v>
      </c>
      <c r="HC160" s="28">
        <v>12.982820375999999</v>
      </c>
      <c r="HD160" s="28">
        <v>12.982820375999999</v>
      </c>
      <c r="HE160" s="28">
        <v>12.982820375999999</v>
      </c>
      <c r="HF160" s="28">
        <v>4.4435907026574197</v>
      </c>
      <c r="HG160" s="28">
        <v>13.312370823</v>
      </c>
      <c r="HH160" s="28">
        <v>13.312370823</v>
      </c>
      <c r="HI160" s="28">
        <v>13.312370823</v>
      </c>
      <c r="HJ160" s="28">
        <v>3.6928162379243012</v>
      </c>
      <c r="HK160" s="28">
        <v>13.54854098</v>
      </c>
      <c r="HL160" s="28">
        <v>13.54854098</v>
      </c>
      <c r="HM160" s="28">
        <v>13.54854098</v>
      </c>
      <c r="HN160" s="28">
        <v>2.5717862893750016</v>
      </c>
      <c r="HO160" s="28">
        <v>13.670838584</v>
      </c>
      <c r="HP160" s="28">
        <v>13.670838584</v>
      </c>
      <c r="HQ160" s="28">
        <v>13.670838584</v>
      </c>
      <c r="HR160" s="28">
        <v>1.8741139682915264</v>
      </c>
      <c r="HS160" s="28">
        <v>13.723593604</v>
      </c>
      <c r="HT160" s="28">
        <v>13.723593604</v>
      </c>
      <c r="HU160" s="28">
        <v>13.723593604</v>
      </c>
      <c r="HV160" s="28">
        <v>1.5133277746983307</v>
      </c>
      <c r="HW160" s="29">
        <v>12.475286632</v>
      </c>
      <c r="HX160" s="29">
        <v>12.475286632</v>
      </c>
      <c r="HY160" s="29">
        <v>12.475286632</v>
      </c>
      <c r="HZ160" s="29">
        <v>5.8006996593599967</v>
      </c>
      <c r="IA160" s="29">
        <v>12.509684962</v>
      </c>
      <c r="IB160" s="29">
        <v>12.509684962</v>
      </c>
      <c r="IC160" s="29">
        <v>12.509684962</v>
      </c>
      <c r="ID160" s="29">
        <v>5.4758179423164188</v>
      </c>
      <c r="IE160" s="29">
        <v>12.54028312</v>
      </c>
      <c r="IF160" s="29">
        <v>12.54028312</v>
      </c>
      <c r="IG160" s="29">
        <v>12.54028312</v>
      </c>
      <c r="IH160" s="29">
        <v>5.4017723678487668</v>
      </c>
      <c r="II160" s="29">
        <v>12.574491426</v>
      </c>
      <c r="IJ160" s="29">
        <v>12.574491426</v>
      </c>
      <c r="IK160" s="29">
        <v>12.574491426</v>
      </c>
      <c r="IL160" s="29">
        <v>5.2167767475389191</v>
      </c>
      <c r="IM160" s="29">
        <v>12.619001365999999</v>
      </c>
      <c r="IN160" s="29">
        <v>12.619001365999999</v>
      </c>
      <c r="IO160" s="29">
        <v>12.619001365999999</v>
      </c>
      <c r="IP160" s="29">
        <v>5.2085177395045132</v>
      </c>
      <c r="IQ160" s="29">
        <v>12.675427535000001</v>
      </c>
      <c r="IR160" s="29">
        <v>12.675427535000001</v>
      </c>
      <c r="IS160" s="29">
        <v>12.675427535000001</v>
      </c>
      <c r="IT160" s="29">
        <v>5.0851005310572157</v>
      </c>
      <c r="IU160" s="29">
        <v>12.749664936</v>
      </c>
      <c r="IV160" s="29">
        <v>12.749664936</v>
      </c>
      <c r="IW160" s="29">
        <v>12.749664936</v>
      </c>
      <c r="IX160" s="29">
        <v>4.8960743575369454</v>
      </c>
      <c r="IY160" s="29">
        <v>12.822417263</v>
      </c>
      <c r="IZ160" s="29">
        <v>12.822417263</v>
      </c>
      <c r="JA160" s="29">
        <v>12.822417263</v>
      </c>
      <c r="JB160" s="29">
        <v>4.7547095483442314</v>
      </c>
      <c r="JC160" s="29">
        <v>12.900854146</v>
      </c>
      <c r="JD160" s="29">
        <v>12.900854146</v>
      </c>
      <c r="JE160" s="29">
        <v>12.900854146</v>
      </c>
      <c r="JF160" s="29">
        <v>4.62173494243505</v>
      </c>
      <c r="JG160" s="29">
        <v>13.00324026</v>
      </c>
      <c r="JH160" s="29">
        <v>13.00324026</v>
      </c>
      <c r="JI160" s="29">
        <v>13.00324026</v>
      </c>
      <c r="JJ160" s="29">
        <v>4.3188109991472716</v>
      </c>
      <c r="JK160" s="29">
        <v>13.285604841</v>
      </c>
      <c r="JL160" s="29">
        <v>13.285604841</v>
      </c>
      <c r="JM160" s="29">
        <v>13.285604841</v>
      </c>
      <c r="JN160" s="29">
        <v>2.8159027504769583</v>
      </c>
      <c r="JO160" s="29">
        <v>13.468595011</v>
      </c>
      <c r="JP160" s="29">
        <v>13.468595011</v>
      </c>
      <c r="JQ160" s="29">
        <v>13.468595011</v>
      </c>
      <c r="JR160" s="29">
        <v>1.8270063221824824</v>
      </c>
      <c r="JS160" s="29">
        <v>13.523432154</v>
      </c>
      <c r="JT160" s="29">
        <v>13.523432154</v>
      </c>
      <c r="JU160" s="29">
        <v>13.523432154</v>
      </c>
      <c r="JV160" s="29">
        <v>1.3982810130861747</v>
      </c>
      <c r="JW160" s="29">
        <v>13.506656095</v>
      </c>
      <c r="JX160" s="29">
        <v>13.506656095</v>
      </c>
      <c r="JY160" s="29">
        <v>13.506656095</v>
      </c>
      <c r="JZ160" s="29">
        <v>1.798896510737185</v>
      </c>
    </row>
    <row r="161" spans="1:286" ht="15" thickBot="1" x14ac:dyDescent="0.4">
      <c r="A161" s="2"/>
      <c r="B161" s="74" t="s">
        <v>639</v>
      </c>
      <c r="C161" s="74" t="s">
        <v>522</v>
      </c>
      <c r="D161" s="74" t="s">
        <v>869</v>
      </c>
      <c r="E161" s="87">
        <v>395915</v>
      </c>
      <c r="F161" s="84">
        <v>387138</v>
      </c>
      <c r="G161" s="22">
        <v>29.754122162000002</v>
      </c>
      <c r="H161" s="22">
        <v>16.727342830863446</v>
      </c>
      <c r="I161" s="22">
        <v>12.022270647594388</v>
      </c>
      <c r="J161" s="22">
        <v>15.914429484295109</v>
      </c>
      <c r="K161" s="22">
        <v>29.811916216</v>
      </c>
      <c r="L161" s="22">
        <v>16.650761035969438</v>
      </c>
      <c r="M161" s="22">
        <v>11.967229803737492</v>
      </c>
      <c r="N161" s="22">
        <v>15.666831578552408</v>
      </c>
      <c r="O161" s="22">
        <v>29.861996639000001</v>
      </c>
      <c r="P161" s="22">
        <v>16.529011230675412</v>
      </c>
      <c r="Q161" s="22">
        <v>11.879725821465064</v>
      </c>
      <c r="R161" s="22">
        <v>15.307008134130376</v>
      </c>
      <c r="S161" s="22">
        <v>29.932145394999999</v>
      </c>
      <c r="T161" s="22">
        <v>16.39615706512177</v>
      </c>
      <c r="U161" s="22">
        <v>11.784240916833395</v>
      </c>
      <c r="V161" s="22">
        <v>15.015843725981094</v>
      </c>
      <c r="W161" s="22">
        <v>30.020626602</v>
      </c>
      <c r="X161" s="22">
        <v>16.237077023391915</v>
      </c>
      <c r="Y161" s="22">
        <v>11.669906958616306</v>
      </c>
      <c r="Z161" s="22">
        <v>14.708205648074687</v>
      </c>
      <c r="AA161" s="22">
        <v>30.125450425</v>
      </c>
      <c r="AB161" s="22">
        <v>16.082915498267752</v>
      </c>
      <c r="AC161" s="22">
        <v>11.559108035127455</v>
      </c>
      <c r="AD161" s="22">
        <v>14.300806692681016</v>
      </c>
      <c r="AE161" s="22">
        <v>30.244473967000001</v>
      </c>
      <c r="AF161" s="22">
        <v>16.020037100654775</v>
      </c>
      <c r="AG161" s="22">
        <v>11.513916092711144</v>
      </c>
      <c r="AH161" s="22">
        <v>13.713912598391579</v>
      </c>
      <c r="AI161" s="22">
        <v>30.374029567000001</v>
      </c>
      <c r="AJ161" s="22">
        <v>15.958910596314364</v>
      </c>
      <c r="AK161" s="22">
        <v>11.469983270483942</v>
      </c>
      <c r="AL161" s="22">
        <v>13.311424034333298</v>
      </c>
      <c r="AM161" s="22">
        <v>30.512068075000002</v>
      </c>
      <c r="AN161" s="22">
        <v>15.891718542732344</v>
      </c>
      <c r="AO161" s="22">
        <v>11.421691018588426</v>
      </c>
      <c r="AP161" s="22">
        <v>12.952518842939778</v>
      </c>
      <c r="AQ161" s="22">
        <v>30.669387202999999</v>
      </c>
      <c r="AR161" s="22">
        <v>15.743204077837872</v>
      </c>
      <c r="AS161" s="22">
        <v>11.314950748475136</v>
      </c>
      <c r="AT161" s="22">
        <v>12.321107950428877</v>
      </c>
      <c r="AU161" s="22">
        <v>31.262694171</v>
      </c>
      <c r="AV161" s="22">
        <v>15.180826005891142</v>
      </c>
      <c r="AW161" s="22">
        <v>10.910758555155516</v>
      </c>
      <c r="AX161" s="22">
        <v>10.276084395210699</v>
      </c>
      <c r="AY161" s="22">
        <v>31.692903213000001</v>
      </c>
      <c r="AZ161" s="22">
        <v>14.748376064989598</v>
      </c>
      <c r="BA161" s="22">
        <v>10.599948267853824</v>
      </c>
      <c r="BB161" s="22">
        <v>9.2581583663816218</v>
      </c>
      <c r="BC161" s="22">
        <v>31.955945572000001</v>
      </c>
      <c r="BD161" s="22">
        <v>14.482088287558108</v>
      </c>
      <c r="BE161" s="22">
        <v>10.408561999108205</v>
      </c>
      <c r="BF161" s="22">
        <v>9.003613097582722</v>
      </c>
      <c r="BG161" s="22">
        <v>32.118283112</v>
      </c>
      <c r="BH161" s="22">
        <v>14.348598764192841</v>
      </c>
      <c r="BI161" s="22">
        <v>10.312620450307367</v>
      </c>
      <c r="BJ161" s="22">
        <v>9.4541640787950172</v>
      </c>
      <c r="BK161" s="25">
        <v>29.745473861000001</v>
      </c>
      <c r="BL161" s="25">
        <v>16.750082634024789</v>
      </c>
      <c r="BM161" s="25">
        <v>12.038614191864568</v>
      </c>
      <c r="BN161" s="25">
        <v>16.080539271827273</v>
      </c>
      <c r="BO161" s="25">
        <v>29.799921138000002</v>
      </c>
      <c r="BP161" s="25">
        <v>16.637832020566073</v>
      </c>
      <c r="BQ161" s="25">
        <v>11.957937465799672</v>
      </c>
      <c r="BR161" s="25">
        <v>15.979540277841654</v>
      </c>
      <c r="BS161" s="25">
        <v>29.876467715</v>
      </c>
      <c r="BT161" s="25">
        <v>16.523054382244087</v>
      </c>
      <c r="BU161" s="25">
        <v>11.875444517209377</v>
      </c>
      <c r="BV161" s="25">
        <v>15.545449257402726</v>
      </c>
      <c r="BW161" s="25">
        <v>29.960850360999999</v>
      </c>
      <c r="BX161" s="25">
        <v>16.436682531766539</v>
      </c>
      <c r="BY161" s="25">
        <v>11.813367367642103</v>
      </c>
      <c r="BZ161" s="25">
        <v>15.300774826508025</v>
      </c>
      <c r="CA161" s="25">
        <v>30.056694262000001</v>
      </c>
      <c r="CB161" s="25">
        <v>16.358723392154918</v>
      </c>
      <c r="CC161" s="25">
        <v>11.757336599017259</v>
      </c>
      <c r="CD161" s="25">
        <v>15.070943033511833</v>
      </c>
      <c r="CE161" s="25">
        <v>30.164819541</v>
      </c>
      <c r="CF161" s="25">
        <v>16.255706983932402</v>
      </c>
      <c r="CG161" s="25">
        <v>11.683296678073628</v>
      </c>
      <c r="CH161" s="25">
        <v>14.739209052710189</v>
      </c>
      <c r="CI161" s="25">
        <v>30.286195110000001</v>
      </c>
      <c r="CJ161" s="25">
        <v>16.084107628015722</v>
      </c>
      <c r="CK161" s="25">
        <v>11.559964842249904</v>
      </c>
      <c r="CL161" s="25">
        <v>14.229184723879456</v>
      </c>
      <c r="CM161" s="25">
        <v>30.418664479</v>
      </c>
      <c r="CN161" s="25">
        <v>16.021557423958395</v>
      </c>
      <c r="CO161" s="25">
        <v>11.515008779004045</v>
      </c>
      <c r="CP161" s="25">
        <v>13.892014694143812</v>
      </c>
      <c r="CQ161" s="25">
        <v>30.563422029999998</v>
      </c>
      <c r="CR161" s="25">
        <v>15.987064802312833</v>
      </c>
      <c r="CS161" s="25">
        <v>11.490218252680709</v>
      </c>
      <c r="CT161" s="25">
        <v>13.573950894729224</v>
      </c>
      <c r="CU161" s="25">
        <v>30.719460793</v>
      </c>
      <c r="CV161" s="25">
        <v>15.924935487346435</v>
      </c>
      <c r="CW161" s="25">
        <v>11.445564690711649</v>
      </c>
      <c r="CX161" s="25">
        <v>13.11648074787389</v>
      </c>
      <c r="CY161" s="25">
        <v>30.951971646000001</v>
      </c>
      <c r="CZ161" s="25">
        <v>15.755357751320398</v>
      </c>
      <c r="DA161" s="25">
        <v>11.323685832908259</v>
      </c>
      <c r="DB161" s="25">
        <v>11.89376255999384</v>
      </c>
      <c r="DC161" s="25">
        <v>31.133319188999998</v>
      </c>
      <c r="DD161" s="25">
        <v>15.539798304688434</v>
      </c>
      <c r="DE161" s="25">
        <v>11.168759014329902</v>
      </c>
      <c r="DF161" s="25">
        <v>10.891747035196666</v>
      </c>
      <c r="DG161" s="25">
        <v>31.258228753000001</v>
      </c>
      <c r="DH161" s="25">
        <v>15.399559411840967</v>
      </c>
      <c r="DI161" s="25">
        <v>11.067966560789678</v>
      </c>
      <c r="DJ161" s="25">
        <v>10.190609840194259</v>
      </c>
      <c r="DK161" s="25">
        <v>31.341568692999999</v>
      </c>
      <c r="DL161" s="25">
        <v>15.278147276804344</v>
      </c>
      <c r="DM161" s="25">
        <v>10.980705268779845</v>
      </c>
      <c r="DN161" s="25">
        <v>9.8905097633784891</v>
      </c>
      <c r="DO161" s="27">
        <v>29.754122162000002</v>
      </c>
      <c r="DP161" s="27">
        <v>16.745377292511485</v>
      </c>
      <c r="DQ161" s="27">
        <v>12.035232370272562</v>
      </c>
      <c r="DR161" s="27">
        <v>15.921845185058663</v>
      </c>
      <c r="DS161" s="27">
        <v>29.811916222000001</v>
      </c>
      <c r="DT161" s="27">
        <v>16.679576988832235</v>
      </c>
      <c r="DU161" s="27">
        <v>11.987940396435196</v>
      </c>
      <c r="DV161" s="27">
        <v>15.671414751488109</v>
      </c>
      <c r="DW161" s="27">
        <v>29.861996635000001</v>
      </c>
      <c r="DX161" s="27">
        <v>16.540355690666377</v>
      </c>
      <c r="DY161" s="27">
        <v>11.887879308228696</v>
      </c>
      <c r="DZ161" s="27">
        <v>15.325725529844817</v>
      </c>
      <c r="EA161" s="27">
        <v>29.932145394999999</v>
      </c>
      <c r="EB161" s="27">
        <v>16.401749727783091</v>
      </c>
      <c r="EC161" s="27">
        <v>11.788260473605503</v>
      </c>
      <c r="ED161" s="27">
        <v>15.049624534750418</v>
      </c>
      <c r="EE161" s="27">
        <v>30.020241780999999</v>
      </c>
      <c r="EF161" s="27">
        <v>16.262606191768331</v>
      </c>
      <c r="EG161" s="27">
        <v>11.688255274588103</v>
      </c>
      <c r="EH161" s="27">
        <v>14.758925052074465</v>
      </c>
      <c r="EI161" s="27">
        <v>30.124426128</v>
      </c>
      <c r="EJ161" s="27">
        <v>16.181540839732708</v>
      </c>
      <c r="EK161" s="27">
        <v>11.629992009933984</v>
      </c>
      <c r="EL161" s="27">
        <v>14.369975833097715</v>
      </c>
      <c r="EM161" s="27">
        <v>30.242885458</v>
      </c>
      <c r="EN161" s="27">
        <v>16.131653038841772</v>
      </c>
      <c r="EO161" s="27">
        <v>11.594136665161741</v>
      </c>
      <c r="EP161" s="27">
        <v>13.803683180490735</v>
      </c>
      <c r="EQ161" s="27">
        <v>30.372059479000001</v>
      </c>
      <c r="ER161" s="27">
        <v>16.086953325814179</v>
      </c>
      <c r="ES161" s="27">
        <v>11.562010101288367</v>
      </c>
      <c r="ET161" s="27">
        <v>13.418346879631651</v>
      </c>
      <c r="EU161" s="27">
        <v>30.508252712000001</v>
      </c>
      <c r="EV161" s="27">
        <v>16.027466970707582</v>
      </c>
      <c r="EW161" s="27">
        <v>11.519256086609426</v>
      </c>
      <c r="EX161" s="27">
        <v>13.080739363350871</v>
      </c>
      <c r="EY161" s="27">
        <v>30.657980722000001</v>
      </c>
      <c r="EZ161" s="27">
        <v>15.932490646033573</v>
      </c>
      <c r="FA161" s="27">
        <v>11.450994732018311</v>
      </c>
      <c r="FB161" s="27">
        <v>12.508943713964106</v>
      </c>
      <c r="FC161" s="27">
        <v>31.215443705999999</v>
      </c>
      <c r="FD161" s="27">
        <v>15.555350975146059</v>
      </c>
      <c r="FE161" s="27">
        <v>11.179937024813997</v>
      </c>
      <c r="FF161" s="27">
        <v>10.636352514185802</v>
      </c>
      <c r="FG161" s="27">
        <v>31.614385067000001</v>
      </c>
      <c r="FH161" s="27">
        <v>15.236035916005866</v>
      </c>
      <c r="FI161" s="27">
        <v>10.950439004617214</v>
      </c>
      <c r="FJ161" s="27">
        <v>9.7369160296913577</v>
      </c>
      <c r="FK161" s="27">
        <v>31.859842350000001</v>
      </c>
      <c r="FL161" s="27">
        <v>14.951264156767584</v>
      </c>
      <c r="FM161" s="27">
        <v>10.745767934204443</v>
      </c>
      <c r="FN161" s="27">
        <v>9.5399248990955812</v>
      </c>
      <c r="FO161" s="27">
        <v>32.015504743999998</v>
      </c>
      <c r="FP161" s="27">
        <v>14.76187274729268</v>
      </c>
      <c r="FQ161" s="27">
        <v>10.609648599169619</v>
      </c>
      <c r="FR161" s="27">
        <v>9.9758611887830959</v>
      </c>
      <c r="FS161" s="28">
        <v>29.753088489</v>
      </c>
      <c r="FT161" s="28">
        <v>16.728633877936662</v>
      </c>
      <c r="FU161" s="28">
        <v>12.023198548546137</v>
      </c>
      <c r="FV161" s="28">
        <v>15.931066771760442</v>
      </c>
      <c r="FW161" s="28">
        <v>29.815387146999999</v>
      </c>
      <c r="FX161" s="28">
        <v>16.645881487976187</v>
      </c>
      <c r="FY161" s="28">
        <v>11.963722776518289</v>
      </c>
      <c r="FZ161" s="28">
        <v>15.692893007153618</v>
      </c>
      <c r="GA161" s="28">
        <v>29.880238804000001</v>
      </c>
      <c r="GB161" s="28">
        <v>16.504018795797503</v>
      </c>
      <c r="GC161" s="28">
        <v>11.861763266426721</v>
      </c>
      <c r="GD161" s="28">
        <v>15.348081026007351</v>
      </c>
      <c r="GE161" s="28">
        <v>29.973301869</v>
      </c>
      <c r="GF161" s="28">
        <v>16.353942197830197</v>
      </c>
      <c r="GG161" s="28">
        <v>11.753900260516176</v>
      </c>
      <c r="GH161" s="28">
        <v>15.090807422654409</v>
      </c>
      <c r="GI161" s="28">
        <v>30.097119336999999</v>
      </c>
      <c r="GJ161" s="28">
        <v>16.173153250392875</v>
      </c>
      <c r="GK161" s="28">
        <v>11.623963684326986</v>
      </c>
      <c r="GL161" s="28">
        <v>14.823335332586446</v>
      </c>
      <c r="GM161" s="28">
        <v>30.251514145000002</v>
      </c>
      <c r="GN161" s="28">
        <v>16.106256002835458</v>
      </c>
      <c r="GO161" s="28">
        <v>11.575883315325971</v>
      </c>
      <c r="GP161" s="28">
        <v>14.443059847068653</v>
      </c>
      <c r="GQ161" s="28">
        <v>30.438309809</v>
      </c>
      <c r="GR161" s="28">
        <v>16.013302307851593</v>
      </c>
      <c r="GS161" s="28">
        <v>11.509075664517974</v>
      </c>
      <c r="GT161" s="28">
        <v>13.839646191569736</v>
      </c>
      <c r="GU161" s="28">
        <v>30.650934491000001</v>
      </c>
      <c r="GV161" s="28">
        <v>15.931739307714464</v>
      </c>
      <c r="GW161" s="28">
        <v>11.450454730374799</v>
      </c>
      <c r="GX161" s="28">
        <v>13.415497056299678</v>
      </c>
      <c r="GY161" s="28">
        <v>30.885370290000001</v>
      </c>
      <c r="GZ161" s="28">
        <v>15.821719054766723</v>
      </c>
      <c r="HA161" s="28">
        <v>11.371381008324095</v>
      </c>
      <c r="HB161" s="28">
        <v>13.101081373575122</v>
      </c>
      <c r="HC161" s="28">
        <v>31.146501947000001</v>
      </c>
      <c r="HD161" s="28">
        <v>15.721683238042655</v>
      </c>
      <c r="HE161" s="28">
        <v>11.299483297177117</v>
      </c>
      <c r="HF161" s="28">
        <v>12.639431103039808</v>
      </c>
      <c r="HG161" s="28">
        <v>31.963076888</v>
      </c>
      <c r="HH161" s="28">
        <v>14.873146784891933</v>
      </c>
      <c r="HI161" s="28">
        <v>10.689623440935909</v>
      </c>
      <c r="HJ161" s="28">
        <v>10.420405792735327</v>
      </c>
      <c r="HK161" s="28">
        <v>32.610063672000003</v>
      </c>
      <c r="HL161" s="28">
        <v>13.675705707349037</v>
      </c>
      <c r="HM161" s="28">
        <v>9.8289989613439737</v>
      </c>
      <c r="HN161" s="28">
        <v>6.162657976067262</v>
      </c>
      <c r="HO161" s="28">
        <v>32.971185781999999</v>
      </c>
      <c r="HP161" s="28">
        <v>12.752139426652143</v>
      </c>
      <c r="HQ161" s="28">
        <v>9.1652136907364099</v>
      </c>
      <c r="HR161" s="28">
        <v>3.1264916143948298</v>
      </c>
      <c r="HS161" s="28">
        <v>33.193487687999998</v>
      </c>
      <c r="HT161" s="28">
        <v>12.076413521112267</v>
      </c>
      <c r="HU161" s="28">
        <v>8.6795561776374299</v>
      </c>
      <c r="HV161" s="28">
        <v>1.179592947565645</v>
      </c>
      <c r="HW161" s="29">
        <v>29.750446869000001</v>
      </c>
      <c r="HX161" s="29">
        <v>16.726308110795955</v>
      </c>
      <c r="HY161" s="29">
        <v>12.021526973908635</v>
      </c>
      <c r="HZ161" s="29">
        <v>15.908903901782185</v>
      </c>
      <c r="IA161" s="29">
        <v>29.820008004000002</v>
      </c>
      <c r="IB161" s="29">
        <v>16.614375784304826</v>
      </c>
      <c r="IC161" s="29">
        <v>11.941079006954293</v>
      </c>
      <c r="ID161" s="29">
        <v>15.607174884103058</v>
      </c>
      <c r="IE161" s="29">
        <v>29.884176684</v>
      </c>
      <c r="IF161" s="29">
        <v>16.436556859649318</v>
      </c>
      <c r="IG161" s="29">
        <v>11.813277044617017</v>
      </c>
      <c r="IH161" s="29">
        <v>15.263569430448651</v>
      </c>
      <c r="II161" s="29">
        <v>29.969825489000002</v>
      </c>
      <c r="IJ161" s="29">
        <v>16.185960404495599</v>
      </c>
      <c r="IK161" s="29">
        <v>11.633168438148632</v>
      </c>
      <c r="IL161" s="29">
        <v>15.020099645573183</v>
      </c>
      <c r="IM161" s="29">
        <v>30.085385774999999</v>
      </c>
      <c r="IN161" s="29">
        <v>16.228531015483604</v>
      </c>
      <c r="IO161" s="29">
        <v>11.663764774464939</v>
      </c>
      <c r="IP161" s="29">
        <v>14.748864823000432</v>
      </c>
      <c r="IQ161" s="29">
        <v>30.22311989</v>
      </c>
      <c r="IR161" s="29">
        <v>16.239767962431767</v>
      </c>
      <c r="IS161" s="29">
        <v>11.671840989487819</v>
      </c>
      <c r="IT161" s="29">
        <v>14.403249604813158</v>
      </c>
      <c r="IU161" s="29">
        <v>30.392763658</v>
      </c>
      <c r="IV161" s="29">
        <v>16.0875032648378</v>
      </c>
      <c r="IW161" s="29">
        <v>11.562405353292736</v>
      </c>
      <c r="IX161" s="29">
        <v>13.875528564402117</v>
      </c>
      <c r="IY161" s="29">
        <v>30.577854008999999</v>
      </c>
      <c r="IZ161" s="29">
        <v>16.019300486565161</v>
      </c>
      <c r="JA161" s="29">
        <v>11.513386673661284</v>
      </c>
      <c r="JB161" s="29">
        <v>13.554195330936471</v>
      </c>
      <c r="JC161" s="29">
        <v>30.781601479999999</v>
      </c>
      <c r="JD161" s="29">
        <v>15.921802350522061</v>
      </c>
      <c r="JE161" s="29">
        <v>11.443312843585691</v>
      </c>
      <c r="JF161" s="29">
        <v>13.237377592431752</v>
      </c>
      <c r="JG161" s="29">
        <v>31.034731554</v>
      </c>
      <c r="JH161" s="29">
        <v>15.62912664665641</v>
      </c>
      <c r="JI161" s="29">
        <v>11.232961052543551</v>
      </c>
      <c r="JJ161" s="29">
        <v>12.14066952889735</v>
      </c>
      <c r="JK161" s="29">
        <v>31.826760411000002</v>
      </c>
      <c r="JL161" s="29">
        <v>14.305254349270783</v>
      </c>
      <c r="JM161" s="29">
        <v>10.281467965867751</v>
      </c>
      <c r="JN161" s="29">
        <v>7.3120573994860045</v>
      </c>
      <c r="JO161" s="29">
        <v>32.268171864000003</v>
      </c>
      <c r="JP161" s="29">
        <v>13.210502586868826</v>
      </c>
      <c r="JQ161" s="29">
        <v>9.494648318981378</v>
      </c>
      <c r="JR161" s="29">
        <v>3.7406393550172012</v>
      </c>
      <c r="JS161" s="29">
        <v>32.412460938999999</v>
      </c>
      <c r="JT161" s="29">
        <v>12.592050305256452</v>
      </c>
      <c r="JU161" s="29">
        <v>9.0501544870950834</v>
      </c>
      <c r="JV161" s="29">
        <v>1.8224040919107907</v>
      </c>
      <c r="JW161" s="29">
        <v>32.359553296000001</v>
      </c>
      <c r="JX161" s="29">
        <v>12.479396184525283</v>
      </c>
      <c r="JY161" s="29">
        <v>8.9691877524085708</v>
      </c>
      <c r="JZ161" s="29">
        <v>2.7167634110676886</v>
      </c>
    </row>
    <row r="162" spans="1:286" ht="15" thickBot="1" x14ac:dyDescent="0.4">
      <c r="A162" s="2"/>
      <c r="B162" s="74" t="s">
        <v>640</v>
      </c>
      <c r="C162" s="74" t="s">
        <v>582</v>
      </c>
      <c r="D162" s="74" t="s">
        <v>870</v>
      </c>
      <c r="E162" s="87">
        <v>357489</v>
      </c>
      <c r="F162" s="84">
        <v>397336</v>
      </c>
      <c r="G162" s="22">
        <v>2.6844262295081971</v>
      </c>
      <c r="H162" s="22">
        <v>0.44197031039136303</v>
      </c>
      <c r="I162" s="22">
        <v>0.31765276430649858</v>
      </c>
      <c r="J162" s="22">
        <v>2.6844262295081971</v>
      </c>
      <c r="K162" s="22">
        <v>2.6844262295081971</v>
      </c>
      <c r="L162" s="22">
        <v>0.44197031039136303</v>
      </c>
      <c r="M162" s="22">
        <v>0.31765276430649858</v>
      </c>
      <c r="N162" s="22">
        <v>2.6844262295081971</v>
      </c>
      <c r="O162" s="22">
        <v>2.6844262295081971</v>
      </c>
      <c r="P162" s="22">
        <v>0.44197031039136303</v>
      </c>
      <c r="Q162" s="22">
        <v>0.31765276430649858</v>
      </c>
      <c r="R162" s="22">
        <v>2.6844262295081971</v>
      </c>
      <c r="S162" s="22">
        <v>2.6844262295081971</v>
      </c>
      <c r="T162" s="22">
        <v>0.44197031039136303</v>
      </c>
      <c r="U162" s="22">
        <v>0.31765276430649858</v>
      </c>
      <c r="V162" s="22">
        <v>2.6844262295081971</v>
      </c>
      <c r="W162" s="22">
        <v>2.6844262295081971</v>
      </c>
      <c r="X162" s="22">
        <v>0.44197031039136303</v>
      </c>
      <c r="Y162" s="22">
        <v>0.31765276430649858</v>
      </c>
      <c r="Z162" s="22">
        <v>2.6844262295081971</v>
      </c>
      <c r="AA162" s="22">
        <v>2.6844262295081971</v>
      </c>
      <c r="AB162" s="22">
        <v>0.44197031039136303</v>
      </c>
      <c r="AC162" s="22">
        <v>0.31765276430649858</v>
      </c>
      <c r="AD162" s="22">
        <v>2.6844262295081971</v>
      </c>
      <c r="AE162" s="22">
        <v>2.6844262295081971</v>
      </c>
      <c r="AF162" s="22">
        <v>0.44197031039136303</v>
      </c>
      <c r="AG162" s="22">
        <v>0.31765276430649858</v>
      </c>
      <c r="AH162" s="22">
        <v>2.6844262295081971</v>
      </c>
      <c r="AI162" s="22">
        <v>2.6844262295081971</v>
      </c>
      <c r="AJ162" s="22">
        <v>0.44197031039136303</v>
      </c>
      <c r="AK162" s="22">
        <v>0.31765276430649858</v>
      </c>
      <c r="AL162" s="22">
        <v>2.6844262295081971</v>
      </c>
      <c r="AM162" s="22">
        <v>2.6844262295081971</v>
      </c>
      <c r="AN162" s="22">
        <v>0.44197031039136303</v>
      </c>
      <c r="AO162" s="22">
        <v>0.31765276430649858</v>
      </c>
      <c r="AP162" s="22">
        <v>2.6844262295081971</v>
      </c>
      <c r="AQ162" s="22">
        <v>2.6844262295081971</v>
      </c>
      <c r="AR162" s="22">
        <v>0.44197031039136303</v>
      </c>
      <c r="AS162" s="22">
        <v>0.31765276430649858</v>
      </c>
      <c r="AT162" s="22">
        <v>2.6844262295081971</v>
      </c>
      <c r="AU162" s="22">
        <v>2.6844262295081971</v>
      </c>
      <c r="AV162" s="22">
        <v>0.44197031039136303</v>
      </c>
      <c r="AW162" s="22">
        <v>0.31765276430649858</v>
      </c>
      <c r="AX162" s="22">
        <v>2.6844262295081971</v>
      </c>
      <c r="AY162" s="22">
        <v>2.6844262295081971</v>
      </c>
      <c r="AZ162" s="22">
        <v>0.44197031039136303</v>
      </c>
      <c r="BA162" s="22">
        <v>0.31765276430649858</v>
      </c>
      <c r="BB162" s="22">
        <v>2.6844262295081971</v>
      </c>
      <c r="BC162" s="22">
        <v>4.8209962564011457</v>
      </c>
      <c r="BD162" s="22">
        <v>0.793740274333252</v>
      </c>
      <c r="BE162" s="22">
        <v>0.57047676360905897</v>
      </c>
      <c r="BF162" s="22">
        <v>3.1572273079821827</v>
      </c>
      <c r="BG162" s="22">
        <v>11.349015931298958</v>
      </c>
      <c r="BH162" s="22">
        <v>1.8685289387563735</v>
      </c>
      <c r="BI162" s="22">
        <v>1.3429485389121947</v>
      </c>
      <c r="BJ162" s="22">
        <v>1.5671149193805221</v>
      </c>
      <c r="BK162" s="25">
        <v>2.6844262295081971</v>
      </c>
      <c r="BL162" s="25">
        <v>0.44197031039136303</v>
      </c>
      <c r="BM162" s="25">
        <v>0.31765276430649858</v>
      </c>
      <c r="BN162" s="25">
        <v>2.6844262295081971</v>
      </c>
      <c r="BO162" s="25">
        <v>2.6844262295081971</v>
      </c>
      <c r="BP162" s="25">
        <v>0.44197031039136303</v>
      </c>
      <c r="BQ162" s="25">
        <v>0.31765276430649858</v>
      </c>
      <c r="BR162" s="25">
        <v>2.6844262295081971</v>
      </c>
      <c r="BS162" s="25">
        <v>2.6844262295081971</v>
      </c>
      <c r="BT162" s="25">
        <v>0.44197031039136303</v>
      </c>
      <c r="BU162" s="25">
        <v>0.31765276430649858</v>
      </c>
      <c r="BV162" s="25">
        <v>2.6844262295081971</v>
      </c>
      <c r="BW162" s="25">
        <v>2.6844262295081971</v>
      </c>
      <c r="BX162" s="25">
        <v>0.44197031039136303</v>
      </c>
      <c r="BY162" s="25">
        <v>0.31765276430649858</v>
      </c>
      <c r="BZ162" s="25">
        <v>2.6844262295081971</v>
      </c>
      <c r="CA162" s="25">
        <v>2.6844262295081971</v>
      </c>
      <c r="CB162" s="25">
        <v>0.44197031039136303</v>
      </c>
      <c r="CC162" s="25">
        <v>0.31765276430649858</v>
      </c>
      <c r="CD162" s="25">
        <v>2.6844262295081971</v>
      </c>
      <c r="CE162" s="25">
        <v>2.6844262295081971</v>
      </c>
      <c r="CF162" s="25">
        <v>0.44197031039136303</v>
      </c>
      <c r="CG162" s="25">
        <v>0.31765276430649858</v>
      </c>
      <c r="CH162" s="25">
        <v>2.6844262295081971</v>
      </c>
      <c r="CI162" s="25">
        <v>2.6844262295081971</v>
      </c>
      <c r="CJ162" s="25">
        <v>0.44197031039136303</v>
      </c>
      <c r="CK162" s="25">
        <v>0.31765276430649858</v>
      </c>
      <c r="CL162" s="25">
        <v>2.6844262295081971</v>
      </c>
      <c r="CM162" s="25">
        <v>2.6844262295081971</v>
      </c>
      <c r="CN162" s="25">
        <v>0.44197031039136303</v>
      </c>
      <c r="CO162" s="25">
        <v>0.31765276430649858</v>
      </c>
      <c r="CP162" s="25">
        <v>2.6844262295081971</v>
      </c>
      <c r="CQ162" s="25">
        <v>2.6844262295081971</v>
      </c>
      <c r="CR162" s="25">
        <v>0.44197031039136303</v>
      </c>
      <c r="CS162" s="25">
        <v>0.31765276430649858</v>
      </c>
      <c r="CT162" s="25">
        <v>2.6844262295081971</v>
      </c>
      <c r="CU162" s="25">
        <v>2.6844262295081971</v>
      </c>
      <c r="CV162" s="25">
        <v>0.44197031039136303</v>
      </c>
      <c r="CW162" s="25">
        <v>0.31765276430649858</v>
      </c>
      <c r="CX162" s="25">
        <v>2.6844262295081971</v>
      </c>
      <c r="CY162" s="25">
        <v>2.6844262295081971</v>
      </c>
      <c r="CZ162" s="25">
        <v>0.44197031039136303</v>
      </c>
      <c r="DA162" s="25">
        <v>0.31765276430649858</v>
      </c>
      <c r="DB162" s="25">
        <v>2.6844262295081971</v>
      </c>
      <c r="DC162" s="25">
        <v>2.6844262295081971</v>
      </c>
      <c r="DD162" s="25">
        <v>0.44197031039136303</v>
      </c>
      <c r="DE162" s="25">
        <v>0.31765276430649858</v>
      </c>
      <c r="DF162" s="25">
        <v>2.6844262295081971</v>
      </c>
      <c r="DG162" s="25">
        <v>2.6844262295081971</v>
      </c>
      <c r="DH162" s="25">
        <v>0.44197031039136303</v>
      </c>
      <c r="DI162" s="25">
        <v>0.31765276430649858</v>
      </c>
      <c r="DJ162" s="25">
        <v>2.6844262295081971</v>
      </c>
      <c r="DK162" s="25">
        <v>2.6844262295081971</v>
      </c>
      <c r="DL162" s="25">
        <v>0.44197031039136303</v>
      </c>
      <c r="DM162" s="25">
        <v>0.31765276430649858</v>
      </c>
      <c r="DN162" s="25">
        <v>2.6844262295081971</v>
      </c>
      <c r="DO162" s="27">
        <v>2.6844262295081971</v>
      </c>
      <c r="DP162" s="27">
        <v>0.44197031039136303</v>
      </c>
      <c r="DQ162" s="27">
        <v>0.31765276430649858</v>
      </c>
      <c r="DR162" s="27">
        <v>2.6844262295081971</v>
      </c>
      <c r="DS162" s="27">
        <v>2.6844262295081971</v>
      </c>
      <c r="DT162" s="27">
        <v>0.44197031039136303</v>
      </c>
      <c r="DU162" s="27">
        <v>0.31765276430649858</v>
      </c>
      <c r="DV162" s="27">
        <v>2.6844262295081971</v>
      </c>
      <c r="DW162" s="27">
        <v>2.6844262295081971</v>
      </c>
      <c r="DX162" s="27">
        <v>0.44197031039136303</v>
      </c>
      <c r="DY162" s="27">
        <v>0.31765276430649858</v>
      </c>
      <c r="DZ162" s="27">
        <v>2.6844262295081971</v>
      </c>
      <c r="EA162" s="27">
        <v>2.6844262295081971</v>
      </c>
      <c r="EB162" s="27">
        <v>0.44197031039136303</v>
      </c>
      <c r="EC162" s="27">
        <v>0.31765276430649858</v>
      </c>
      <c r="ED162" s="27">
        <v>2.6844262295081971</v>
      </c>
      <c r="EE162" s="27">
        <v>2.6844262295081971</v>
      </c>
      <c r="EF162" s="27">
        <v>0.44197031039136303</v>
      </c>
      <c r="EG162" s="27">
        <v>0.31765276430649858</v>
      </c>
      <c r="EH162" s="27">
        <v>2.6844262295081971</v>
      </c>
      <c r="EI162" s="27">
        <v>2.6844262295081971</v>
      </c>
      <c r="EJ162" s="27">
        <v>0.44197031039136303</v>
      </c>
      <c r="EK162" s="27">
        <v>0.31765276430649858</v>
      </c>
      <c r="EL162" s="27">
        <v>2.6844262295081971</v>
      </c>
      <c r="EM162" s="27">
        <v>2.6844262295081971</v>
      </c>
      <c r="EN162" s="27">
        <v>0.44197031039136303</v>
      </c>
      <c r="EO162" s="27">
        <v>0.31765276430649858</v>
      </c>
      <c r="EP162" s="27">
        <v>2.6844262295081971</v>
      </c>
      <c r="EQ162" s="27">
        <v>2.6844262295081971</v>
      </c>
      <c r="ER162" s="27">
        <v>0.44197031039136303</v>
      </c>
      <c r="ES162" s="27">
        <v>0.31765276430649858</v>
      </c>
      <c r="ET162" s="27">
        <v>2.6844262295081971</v>
      </c>
      <c r="EU162" s="27">
        <v>2.6844262295081971</v>
      </c>
      <c r="EV162" s="27">
        <v>0.44197031039136303</v>
      </c>
      <c r="EW162" s="27">
        <v>0.31765276430649858</v>
      </c>
      <c r="EX162" s="27">
        <v>2.6844262295081971</v>
      </c>
      <c r="EY162" s="27">
        <v>2.6844262295081971</v>
      </c>
      <c r="EZ162" s="27">
        <v>0.44197031039136303</v>
      </c>
      <c r="FA162" s="27">
        <v>0.31765276430649858</v>
      </c>
      <c r="FB162" s="27">
        <v>2.6844262295081971</v>
      </c>
      <c r="FC162" s="27">
        <v>2.6844262295081971</v>
      </c>
      <c r="FD162" s="27">
        <v>0.44197031039136303</v>
      </c>
      <c r="FE162" s="27">
        <v>0.31765276430649858</v>
      </c>
      <c r="FF162" s="27">
        <v>2.6844262295081971</v>
      </c>
      <c r="FG162" s="27">
        <v>2.6844262295081971</v>
      </c>
      <c r="FH162" s="27">
        <v>0.44197031039136303</v>
      </c>
      <c r="FI162" s="27">
        <v>0.31765276430649858</v>
      </c>
      <c r="FJ162" s="27">
        <v>2.6844262295081971</v>
      </c>
      <c r="FK162" s="27">
        <v>9.5372576817493613</v>
      </c>
      <c r="FL162" s="27">
        <v>1.5702367573190581</v>
      </c>
      <c r="FM162" s="27">
        <v>1.1285600748529796</v>
      </c>
      <c r="FN162" s="27">
        <v>4.7639057835347955</v>
      </c>
      <c r="FO162" s="27">
        <v>16.508027455068568</v>
      </c>
      <c r="FP162" s="27">
        <v>2.7179208495524501</v>
      </c>
      <c r="FQ162" s="27">
        <v>1.9534232294067559</v>
      </c>
      <c r="FR162" s="27">
        <v>3.9300727211582114</v>
      </c>
      <c r="FS162" s="28">
        <v>2.6844262295081971</v>
      </c>
      <c r="FT162" s="28">
        <v>0.44197031039136303</v>
      </c>
      <c r="FU162" s="28">
        <v>0.31765276430649858</v>
      </c>
      <c r="FV162" s="28">
        <v>2.6844262295081971</v>
      </c>
      <c r="FW162" s="28">
        <v>2.6844262295081971</v>
      </c>
      <c r="FX162" s="28">
        <v>0.44197031039136303</v>
      </c>
      <c r="FY162" s="28">
        <v>0.31765276430649858</v>
      </c>
      <c r="FZ162" s="28">
        <v>2.6844262295081971</v>
      </c>
      <c r="GA162" s="28">
        <v>2.6844262295081971</v>
      </c>
      <c r="GB162" s="28">
        <v>0.44197031039136303</v>
      </c>
      <c r="GC162" s="28">
        <v>0.31765276430649858</v>
      </c>
      <c r="GD162" s="28">
        <v>2.6844262295081971</v>
      </c>
      <c r="GE162" s="28">
        <v>2.6844262295081971</v>
      </c>
      <c r="GF162" s="28">
        <v>0.44197031039136303</v>
      </c>
      <c r="GG162" s="28">
        <v>0.31765276430649858</v>
      </c>
      <c r="GH162" s="28">
        <v>2.6844262295081971</v>
      </c>
      <c r="GI162" s="28">
        <v>2.6844262295081971</v>
      </c>
      <c r="GJ162" s="28">
        <v>0.44197031039136303</v>
      </c>
      <c r="GK162" s="28">
        <v>0.31765276430649858</v>
      </c>
      <c r="GL162" s="28">
        <v>2.6844262295081971</v>
      </c>
      <c r="GM162" s="28">
        <v>2.6844262295081971</v>
      </c>
      <c r="GN162" s="28">
        <v>0.44197031039136303</v>
      </c>
      <c r="GO162" s="28">
        <v>0.31765276430649858</v>
      </c>
      <c r="GP162" s="28">
        <v>2.6844262295081971</v>
      </c>
      <c r="GQ162" s="28">
        <v>2.6844262295081971</v>
      </c>
      <c r="GR162" s="28">
        <v>0.44197031039136303</v>
      </c>
      <c r="GS162" s="28">
        <v>0.31765276430649858</v>
      </c>
      <c r="GT162" s="28">
        <v>2.6844262295081971</v>
      </c>
      <c r="GU162" s="28">
        <v>2.6844262295081971</v>
      </c>
      <c r="GV162" s="28">
        <v>0.44197031039136303</v>
      </c>
      <c r="GW162" s="28">
        <v>0.31765276430649858</v>
      </c>
      <c r="GX162" s="28">
        <v>2.6844262295081971</v>
      </c>
      <c r="GY162" s="28">
        <v>2.6844262295081971</v>
      </c>
      <c r="GZ162" s="28">
        <v>0.44197031039136303</v>
      </c>
      <c r="HA162" s="28">
        <v>0.31765276430649858</v>
      </c>
      <c r="HB162" s="28">
        <v>2.6844262295081971</v>
      </c>
      <c r="HC162" s="28">
        <v>2.6844262295081971</v>
      </c>
      <c r="HD162" s="28">
        <v>0.44197031039136303</v>
      </c>
      <c r="HE162" s="28">
        <v>0.31765276430649858</v>
      </c>
      <c r="HF162" s="28">
        <v>2.6844262295081971</v>
      </c>
      <c r="HG162" s="28">
        <v>2.6844262295081971</v>
      </c>
      <c r="HH162" s="28">
        <v>0.44197031039136303</v>
      </c>
      <c r="HI162" s="28">
        <v>0.31765276430649858</v>
      </c>
      <c r="HJ162" s="28">
        <v>2.6844262295081971</v>
      </c>
      <c r="HK162" s="28">
        <v>2.6844262295081971</v>
      </c>
      <c r="HL162" s="28">
        <v>0.44197031039136303</v>
      </c>
      <c r="HM162" s="28">
        <v>0.31765276430649858</v>
      </c>
      <c r="HN162" s="28">
        <v>-2.3755657810073103</v>
      </c>
      <c r="HO162" s="28">
        <v>2.6844262295081971</v>
      </c>
      <c r="HP162" s="28">
        <v>0.44197031039136303</v>
      </c>
      <c r="HQ162" s="28">
        <v>0.31765276430649858</v>
      </c>
      <c r="HR162" s="28">
        <v>-9.6165732740801602</v>
      </c>
      <c r="HS162" s="28">
        <v>2.6844262295081971</v>
      </c>
      <c r="HT162" s="28">
        <v>0.44197031039136303</v>
      </c>
      <c r="HU162" s="28">
        <v>0.31765276430649858</v>
      </c>
      <c r="HV162" s="28">
        <v>-14.12227721042715</v>
      </c>
      <c r="HW162" s="29">
        <v>2.6844262295081971</v>
      </c>
      <c r="HX162" s="29">
        <v>0.44197031039136303</v>
      </c>
      <c r="HY162" s="29">
        <v>0.31765276430649858</v>
      </c>
      <c r="HZ162" s="29">
        <v>2.6844262295081971</v>
      </c>
      <c r="IA162" s="29">
        <v>2.6844262295081971</v>
      </c>
      <c r="IB162" s="29">
        <v>0.44197031039136303</v>
      </c>
      <c r="IC162" s="29">
        <v>0.31765276430649858</v>
      </c>
      <c r="ID162" s="29">
        <v>2.6844262295081971</v>
      </c>
      <c r="IE162" s="29">
        <v>2.6844262295081971</v>
      </c>
      <c r="IF162" s="29">
        <v>0.44197031039136303</v>
      </c>
      <c r="IG162" s="29">
        <v>0.31765276430649858</v>
      </c>
      <c r="IH162" s="29">
        <v>2.6844262295081971</v>
      </c>
      <c r="II162" s="29">
        <v>2.6844262295081971</v>
      </c>
      <c r="IJ162" s="29">
        <v>0.44197031039136303</v>
      </c>
      <c r="IK162" s="29">
        <v>0.31765276430649858</v>
      </c>
      <c r="IL162" s="29">
        <v>2.6844262295081971</v>
      </c>
      <c r="IM162" s="29">
        <v>2.6844262295081971</v>
      </c>
      <c r="IN162" s="29">
        <v>0.44197031039136303</v>
      </c>
      <c r="IO162" s="29">
        <v>0.31765276430649858</v>
      </c>
      <c r="IP162" s="29">
        <v>2.6844262295081971</v>
      </c>
      <c r="IQ162" s="29">
        <v>2.6844262295081971</v>
      </c>
      <c r="IR162" s="29">
        <v>0.44197031039136303</v>
      </c>
      <c r="IS162" s="29">
        <v>0.31765276430649858</v>
      </c>
      <c r="IT162" s="29">
        <v>2.6844262295081971</v>
      </c>
      <c r="IU162" s="29">
        <v>2.6844262295081971</v>
      </c>
      <c r="IV162" s="29">
        <v>0.44197031039136303</v>
      </c>
      <c r="IW162" s="29">
        <v>0.31765276430649858</v>
      </c>
      <c r="IX162" s="29">
        <v>2.6844262295081971</v>
      </c>
      <c r="IY162" s="29">
        <v>2.6844262295081971</v>
      </c>
      <c r="IZ162" s="29">
        <v>0.44197031039136303</v>
      </c>
      <c r="JA162" s="29">
        <v>0.31765276430649858</v>
      </c>
      <c r="JB162" s="29">
        <v>2.6844262295081971</v>
      </c>
      <c r="JC162" s="29">
        <v>2.6844262295081971</v>
      </c>
      <c r="JD162" s="29">
        <v>0.44197031039136303</v>
      </c>
      <c r="JE162" s="29">
        <v>0.31765276430649858</v>
      </c>
      <c r="JF162" s="29">
        <v>2.6844262295081971</v>
      </c>
      <c r="JG162" s="29">
        <v>2.6844262295081971</v>
      </c>
      <c r="JH162" s="29">
        <v>0.44197031039136303</v>
      </c>
      <c r="JI162" s="29">
        <v>0.31765276430649858</v>
      </c>
      <c r="JJ162" s="29">
        <v>2.6844262295081971</v>
      </c>
      <c r="JK162" s="29">
        <v>10.932320893064871</v>
      </c>
      <c r="JL162" s="29">
        <v>1.799923277940505</v>
      </c>
      <c r="JM162" s="29">
        <v>1.2936402996643204</v>
      </c>
      <c r="JN162" s="29">
        <v>0.29930361599738831</v>
      </c>
      <c r="JO162" s="29">
        <v>2.6844262295081971</v>
      </c>
      <c r="JP162" s="29">
        <v>0.44197031039136303</v>
      </c>
      <c r="JQ162" s="29">
        <v>0.31765276430649858</v>
      </c>
      <c r="JR162" s="29">
        <v>-7.9913338960742522</v>
      </c>
      <c r="JS162" s="29">
        <v>2.6844262295081971</v>
      </c>
      <c r="JT162" s="29">
        <v>0.44197031039136303</v>
      </c>
      <c r="JU162" s="29">
        <v>0.31765276430649858</v>
      </c>
      <c r="JV162" s="29">
        <v>-12.949560699204675</v>
      </c>
      <c r="JW162" s="29">
        <v>2.6844262295081971</v>
      </c>
      <c r="JX162" s="29">
        <v>0.44197031039136303</v>
      </c>
      <c r="JY162" s="29">
        <v>0.31765276430649858</v>
      </c>
      <c r="JZ162" s="29">
        <v>-12.620338781336613</v>
      </c>
    </row>
    <row r="163" spans="1:286" ht="15" thickBot="1" x14ac:dyDescent="0.4">
      <c r="A163" s="2"/>
      <c r="B163" s="74" t="s">
        <v>641</v>
      </c>
      <c r="C163" s="74" t="s">
        <v>459</v>
      </c>
      <c r="D163" s="74" t="s">
        <v>860</v>
      </c>
      <c r="E163" s="87">
        <v>301743</v>
      </c>
      <c r="F163" s="84">
        <v>524532</v>
      </c>
      <c r="G163" s="22">
        <v>9.5042412671056429</v>
      </c>
      <c r="H163" s="22">
        <v>1.5648008563925619</v>
      </c>
      <c r="I163" s="22">
        <v>1.124653185826274</v>
      </c>
      <c r="J163" s="22">
        <v>9.5042412671056429</v>
      </c>
      <c r="K163" s="22">
        <v>8.8402506607242568</v>
      </c>
      <c r="L163" s="22">
        <v>1.4554798658682311</v>
      </c>
      <c r="M163" s="22">
        <v>1.0460820374474873</v>
      </c>
      <c r="N163" s="22">
        <v>8.8402506607242568</v>
      </c>
      <c r="O163" s="22">
        <v>8.367525090001056</v>
      </c>
      <c r="P163" s="22">
        <v>1.3776492051013884</v>
      </c>
      <c r="Q163" s="22">
        <v>0.99014360909808818</v>
      </c>
      <c r="R163" s="22">
        <v>8.367525090001056</v>
      </c>
      <c r="S163" s="22">
        <v>7.4387011095434099</v>
      </c>
      <c r="T163" s="22">
        <v>1.2247254188452039</v>
      </c>
      <c r="U163" s="22">
        <v>0.88023427290426393</v>
      </c>
      <c r="V163" s="22">
        <v>7.4387011095434099</v>
      </c>
      <c r="W163" s="22">
        <v>7.2280904036853295</v>
      </c>
      <c r="X163" s="22">
        <v>1.190049971996775</v>
      </c>
      <c r="Y163" s="22">
        <v>0.85531234650786647</v>
      </c>
      <c r="Z163" s="22">
        <v>7.2280904036853295</v>
      </c>
      <c r="AA163" s="22">
        <v>6.168799054809968</v>
      </c>
      <c r="AB163" s="22">
        <v>1.0156457283222888</v>
      </c>
      <c r="AC163" s="22">
        <v>0.72996458262542785</v>
      </c>
      <c r="AD163" s="22">
        <v>6.168799054809968</v>
      </c>
      <c r="AE163" s="22">
        <v>5.3075795514777866</v>
      </c>
      <c r="AF163" s="22">
        <v>0.87385250375207824</v>
      </c>
      <c r="AG163" s="22">
        <v>0.62805500027186223</v>
      </c>
      <c r="AH163" s="22">
        <v>5.3075795514777866</v>
      </c>
      <c r="AI163" s="22">
        <v>4.3012885953613544</v>
      </c>
      <c r="AJ163" s="22">
        <v>0.70817437062629596</v>
      </c>
      <c r="AK163" s="22">
        <v>0.5089788638545929</v>
      </c>
      <c r="AL163" s="22">
        <v>4.3012885953613544</v>
      </c>
      <c r="AM163" s="22">
        <v>3.1964990962010367</v>
      </c>
      <c r="AN163" s="22">
        <v>0.52627920342311263</v>
      </c>
      <c r="AO163" s="22">
        <v>0.37824722573862896</v>
      </c>
      <c r="AP163" s="22">
        <v>3.1964990962010367</v>
      </c>
      <c r="AQ163" s="22">
        <v>2.0388988677151043</v>
      </c>
      <c r="AR163" s="22">
        <v>0.33568915230936935</v>
      </c>
      <c r="AS163" s="22">
        <v>0.24126640335717042</v>
      </c>
      <c r="AT163" s="22">
        <v>2.0388988677151043</v>
      </c>
      <c r="AU163" s="22">
        <v>2.6844262295081971</v>
      </c>
      <c r="AV163" s="22">
        <v>0.44197031039136303</v>
      </c>
      <c r="AW163" s="22">
        <v>0.31765276430649858</v>
      </c>
      <c r="AX163" s="22">
        <v>2.6844262295081971</v>
      </c>
      <c r="AY163" s="22">
        <v>2.6844262295081971</v>
      </c>
      <c r="AZ163" s="22">
        <v>0.44197031039136303</v>
      </c>
      <c r="BA163" s="22">
        <v>0.31765276430649858</v>
      </c>
      <c r="BB163" s="22">
        <v>2.6844262295081971</v>
      </c>
      <c r="BC163" s="22">
        <v>2.6844262295081971</v>
      </c>
      <c r="BD163" s="22">
        <v>0.44197031039136303</v>
      </c>
      <c r="BE163" s="22">
        <v>0.31765276430649858</v>
      </c>
      <c r="BF163" s="22">
        <v>2.6844262295081971</v>
      </c>
      <c r="BG163" s="22">
        <v>2.6844262295081971</v>
      </c>
      <c r="BH163" s="22">
        <v>0.44197031039136303</v>
      </c>
      <c r="BI163" s="22">
        <v>0.31765276430649858</v>
      </c>
      <c r="BJ163" s="22">
        <v>2.6844262295081971</v>
      </c>
      <c r="BK163" s="25">
        <v>10.150470093852944</v>
      </c>
      <c r="BL163" s="25">
        <v>1.671197505330714</v>
      </c>
      <c r="BM163" s="25">
        <v>1.2011225523278943</v>
      </c>
      <c r="BN163" s="25">
        <v>10.150470093852944</v>
      </c>
      <c r="BO163" s="25">
        <v>10.075663432841958</v>
      </c>
      <c r="BP163" s="25">
        <v>1.6588811589834263</v>
      </c>
      <c r="BQ163" s="25">
        <v>1.1922705517038981</v>
      </c>
      <c r="BR163" s="25">
        <v>10.075663432841958</v>
      </c>
      <c r="BS163" s="25">
        <v>9.5399846750423976</v>
      </c>
      <c r="BT163" s="25">
        <v>1.5706857359718926</v>
      </c>
      <c r="BU163" s="25">
        <v>1.1288827646509918</v>
      </c>
      <c r="BV163" s="25">
        <v>9.5399846750423976</v>
      </c>
      <c r="BW163" s="25">
        <v>8.6915327536092732</v>
      </c>
      <c r="BX163" s="25">
        <v>1.4309945964107034</v>
      </c>
      <c r="BY163" s="25">
        <v>1.0284839921826685</v>
      </c>
      <c r="BZ163" s="25">
        <v>8.6915327536092732</v>
      </c>
      <c r="CA163" s="25">
        <v>8.6074737989734711</v>
      </c>
      <c r="CB163" s="25">
        <v>1.4171549304652677</v>
      </c>
      <c r="CC163" s="25">
        <v>1.0185371517698967</v>
      </c>
      <c r="CD163" s="25">
        <v>8.6074737989734711</v>
      </c>
      <c r="CE163" s="25">
        <v>7.7859489562958455</v>
      </c>
      <c r="CF163" s="25">
        <v>1.2818971291067385</v>
      </c>
      <c r="CG163" s="25">
        <v>0.92132470675857736</v>
      </c>
      <c r="CH163" s="25">
        <v>7.7859489562958455</v>
      </c>
      <c r="CI163" s="25">
        <v>7.2976726445333808</v>
      </c>
      <c r="CJ163" s="25">
        <v>1.2015061573995578</v>
      </c>
      <c r="CK163" s="25">
        <v>0.8635461325248035</v>
      </c>
      <c r="CL163" s="25">
        <v>7.2976726445333808</v>
      </c>
      <c r="CM163" s="25">
        <v>6.5984813792216626</v>
      </c>
      <c r="CN163" s="25">
        <v>1.0863896467814342</v>
      </c>
      <c r="CO163" s="25">
        <v>0.7808096297430096</v>
      </c>
      <c r="CP163" s="25">
        <v>6.5984813792216626</v>
      </c>
      <c r="CQ163" s="25">
        <v>5.7953366534757871</v>
      </c>
      <c r="CR163" s="25">
        <v>0.95415799153042646</v>
      </c>
      <c r="CS163" s="25">
        <v>0.68577213552283811</v>
      </c>
      <c r="CT163" s="25">
        <v>5.7953366534757871</v>
      </c>
      <c r="CU163" s="25">
        <v>4.9987058743624511</v>
      </c>
      <c r="CV163" s="25">
        <v>0.82299880792472202</v>
      </c>
      <c r="CW163" s="25">
        <v>0.59150544779070713</v>
      </c>
      <c r="CX163" s="25">
        <v>4.9987058743624511</v>
      </c>
      <c r="CY163" s="25">
        <v>2.5414543500279461</v>
      </c>
      <c r="CZ163" s="25">
        <v>0.41843108057140271</v>
      </c>
      <c r="DA163" s="25">
        <v>0.30073465635636221</v>
      </c>
      <c r="DB163" s="25">
        <v>2.5414543500279461</v>
      </c>
      <c r="DC163" s="25">
        <v>0.14448794962530834</v>
      </c>
      <c r="DD163" s="25">
        <v>2.3788839209564934E-2</v>
      </c>
      <c r="DE163" s="25">
        <v>1.7097507133159669E-2</v>
      </c>
      <c r="DF163" s="25">
        <v>0.14448794962530834</v>
      </c>
      <c r="DG163" s="25">
        <v>2.6844262295081971</v>
      </c>
      <c r="DH163" s="25">
        <v>0.44197031039136303</v>
      </c>
      <c r="DI163" s="25">
        <v>0.31765276430649858</v>
      </c>
      <c r="DJ163" s="25">
        <v>2.6844262295081971</v>
      </c>
      <c r="DK163" s="25">
        <v>2.6844262295081971</v>
      </c>
      <c r="DL163" s="25">
        <v>0.44197031039136303</v>
      </c>
      <c r="DM163" s="25">
        <v>0.31765276430649858</v>
      </c>
      <c r="DN163" s="25">
        <v>2.6844262295081971</v>
      </c>
      <c r="DO163" s="27">
        <v>10.144413676446421</v>
      </c>
      <c r="DP163" s="27">
        <v>1.670200362383891</v>
      </c>
      <c r="DQ163" s="27">
        <v>1.2004058860586453</v>
      </c>
      <c r="DR163" s="27">
        <v>10.144413676446421</v>
      </c>
      <c r="DS163" s="27">
        <v>10.034558739773338</v>
      </c>
      <c r="DT163" s="27">
        <v>1.6521135846860286</v>
      </c>
      <c r="DU163" s="27">
        <v>1.1874065628053805</v>
      </c>
      <c r="DV163" s="27">
        <v>10.034558739773338</v>
      </c>
      <c r="DW163" s="27">
        <v>9.376093021146211</v>
      </c>
      <c r="DX163" s="27">
        <v>1.5437022248040995</v>
      </c>
      <c r="DY163" s="27">
        <v>1.1094891838795711</v>
      </c>
      <c r="DZ163" s="27">
        <v>9.376093021146211</v>
      </c>
      <c r="EA163" s="27">
        <v>8.3086640330762815</v>
      </c>
      <c r="EB163" s="27">
        <v>1.3679581808843539</v>
      </c>
      <c r="EC163" s="27">
        <v>0.98317847918070456</v>
      </c>
      <c r="ED163" s="27">
        <v>8.3086640330762815</v>
      </c>
      <c r="EE163" s="27">
        <v>7.9907797385143899</v>
      </c>
      <c r="EF163" s="27">
        <v>1.3156209555988605</v>
      </c>
      <c r="EG163" s="27">
        <v>0.94556268486785222</v>
      </c>
      <c r="EH163" s="27">
        <v>7.9907797385143899</v>
      </c>
      <c r="EI163" s="27">
        <v>6.7668774865373065</v>
      </c>
      <c r="EJ163" s="27">
        <v>1.1141147818590438</v>
      </c>
      <c r="EK163" s="27">
        <v>0.8007362302207095</v>
      </c>
      <c r="EL163" s="27">
        <v>6.7668774865373065</v>
      </c>
      <c r="EM163" s="27">
        <v>5.8492827482601717</v>
      </c>
      <c r="EN163" s="27">
        <v>0.96303980470680295</v>
      </c>
      <c r="EO163" s="27">
        <v>0.6921556695322415</v>
      </c>
      <c r="EP163" s="27">
        <v>5.8492827482601717</v>
      </c>
      <c r="EQ163" s="27">
        <v>4.6333680601393574</v>
      </c>
      <c r="ER163" s="27">
        <v>0.7628487224520939</v>
      </c>
      <c r="ES163" s="27">
        <v>0.54827439702909953</v>
      </c>
      <c r="ET163" s="27">
        <v>4.6333680601393574</v>
      </c>
      <c r="EU163" s="27">
        <v>3.4192376070617954</v>
      </c>
      <c r="EV163" s="27">
        <v>0.5629514008927653</v>
      </c>
      <c r="EW163" s="27">
        <v>0.40460425612176437</v>
      </c>
      <c r="EX163" s="27">
        <v>3.4192376070617954</v>
      </c>
      <c r="EY163" s="27">
        <v>2.2502731968806935</v>
      </c>
      <c r="EZ163" s="27">
        <v>0.37049032391288067</v>
      </c>
      <c r="FA163" s="27">
        <v>0.26627869061051851</v>
      </c>
      <c r="FB163" s="27">
        <v>2.2502731968806935</v>
      </c>
      <c r="FC163" s="27">
        <v>2.6844262295081971</v>
      </c>
      <c r="FD163" s="27">
        <v>0.44197031039136303</v>
      </c>
      <c r="FE163" s="27">
        <v>0.31765276430649858</v>
      </c>
      <c r="FF163" s="27">
        <v>2.6844262295081971</v>
      </c>
      <c r="FG163" s="27">
        <v>2.6844262295081971</v>
      </c>
      <c r="FH163" s="27">
        <v>0.44197031039136303</v>
      </c>
      <c r="FI163" s="27">
        <v>0.31765276430649858</v>
      </c>
      <c r="FJ163" s="27">
        <v>2.6844262295081971</v>
      </c>
      <c r="FK163" s="27">
        <v>2.6844262295081971</v>
      </c>
      <c r="FL163" s="27">
        <v>0.44197031039136303</v>
      </c>
      <c r="FM163" s="27">
        <v>0.31765276430649858</v>
      </c>
      <c r="FN163" s="27">
        <v>2.6844262295081971</v>
      </c>
      <c r="FO163" s="27">
        <v>2.6844262295081971</v>
      </c>
      <c r="FP163" s="27">
        <v>0.44197031039136303</v>
      </c>
      <c r="FQ163" s="27">
        <v>0.31765276430649858</v>
      </c>
      <c r="FR163" s="27">
        <v>2.6844262295081971</v>
      </c>
      <c r="FS163" s="28">
        <v>9.5347770798720966</v>
      </c>
      <c r="FT163" s="28">
        <v>1.5698283451341375</v>
      </c>
      <c r="FU163" s="28">
        <v>1.1282665409741959</v>
      </c>
      <c r="FV163" s="28">
        <v>9.5347770798720966</v>
      </c>
      <c r="FW163" s="28">
        <v>8.8194719779169297</v>
      </c>
      <c r="FX163" s="28">
        <v>1.452058814177956</v>
      </c>
      <c r="FY163" s="28">
        <v>1.0436232602384727</v>
      </c>
      <c r="FZ163" s="28">
        <v>8.8194719779169297</v>
      </c>
      <c r="GA163" s="28">
        <v>8.3246400803531042</v>
      </c>
      <c r="GB163" s="28">
        <v>1.3705885152538175</v>
      </c>
      <c r="GC163" s="28">
        <v>0.98506895228232672</v>
      </c>
      <c r="GD163" s="28">
        <v>8.3246400803531042</v>
      </c>
      <c r="GE163" s="28">
        <v>7.33198381772179</v>
      </c>
      <c r="GF163" s="28">
        <v>1.2071552304481219</v>
      </c>
      <c r="GG163" s="28">
        <v>0.86760623255291802</v>
      </c>
      <c r="GH163" s="28">
        <v>7.33198381772179</v>
      </c>
      <c r="GI163" s="28">
        <v>7.0624299315269807</v>
      </c>
      <c r="GJ163" s="28">
        <v>1.1627752383890575</v>
      </c>
      <c r="GK163" s="28">
        <v>0.83570945843481248</v>
      </c>
      <c r="GL163" s="28">
        <v>7.0624299315269807</v>
      </c>
      <c r="GM163" s="28">
        <v>5.8662858786450149</v>
      </c>
      <c r="GN163" s="28">
        <v>0.96583924047866643</v>
      </c>
      <c r="GO163" s="28">
        <v>0.69416767914131128</v>
      </c>
      <c r="GP163" s="28">
        <v>5.8662858786450149</v>
      </c>
      <c r="GQ163" s="28">
        <v>5.0051295964573788</v>
      </c>
      <c r="GR163" s="28">
        <v>0.82405642478785457</v>
      </c>
      <c r="GS163" s="28">
        <v>0.59226557785431644</v>
      </c>
      <c r="GT163" s="28">
        <v>5.0051295964573788</v>
      </c>
      <c r="GU163" s="28">
        <v>3.9637087577447714</v>
      </c>
      <c r="GV163" s="28">
        <v>0.65259442435204063</v>
      </c>
      <c r="GW163" s="28">
        <v>0.46903246211916794</v>
      </c>
      <c r="GX163" s="28">
        <v>3.9637087577447714</v>
      </c>
      <c r="GY163" s="28">
        <v>2.9122568307804539</v>
      </c>
      <c r="GZ163" s="28">
        <v>0.47948088172093839</v>
      </c>
      <c r="HA163" s="28">
        <v>0.34461235049002459</v>
      </c>
      <c r="HB163" s="28">
        <v>2.9122568307804539</v>
      </c>
      <c r="HC163" s="28">
        <v>1.9679647436489036</v>
      </c>
      <c r="HD163" s="28">
        <v>0.32401038964259948</v>
      </c>
      <c r="HE163" s="28">
        <v>0.23287264667814378</v>
      </c>
      <c r="HF163" s="28">
        <v>1.9679647436489036</v>
      </c>
      <c r="HG163" s="28">
        <v>2.6844262295081971</v>
      </c>
      <c r="HH163" s="28">
        <v>0.44197031039136303</v>
      </c>
      <c r="HI163" s="28">
        <v>0.31765276430649858</v>
      </c>
      <c r="HJ163" s="28">
        <v>2.6844262295081971</v>
      </c>
      <c r="HK163" s="28">
        <v>2.6844262295081971</v>
      </c>
      <c r="HL163" s="28">
        <v>0.44197031039136303</v>
      </c>
      <c r="HM163" s="28">
        <v>0.31765276430649858</v>
      </c>
      <c r="HN163" s="28">
        <v>2.6844262295081971</v>
      </c>
      <c r="HO163" s="28">
        <v>2.6844262295081971</v>
      </c>
      <c r="HP163" s="28">
        <v>0.44197031039136303</v>
      </c>
      <c r="HQ163" s="28">
        <v>0.31765276430649858</v>
      </c>
      <c r="HR163" s="28">
        <v>2.6844262295081971</v>
      </c>
      <c r="HS163" s="28">
        <v>2.6844262295081971</v>
      </c>
      <c r="HT163" s="28">
        <v>0.44197031039136303</v>
      </c>
      <c r="HU163" s="28">
        <v>0.31765276430649858</v>
      </c>
      <c r="HV163" s="28">
        <v>2.6844262295081971</v>
      </c>
      <c r="HW163" s="29">
        <v>9.5207396320896276</v>
      </c>
      <c r="HX163" s="29">
        <v>1.5675171863899253</v>
      </c>
      <c r="HY163" s="29">
        <v>1.1266054656788891</v>
      </c>
      <c r="HZ163" s="29">
        <v>9.5207396320896276</v>
      </c>
      <c r="IA163" s="29">
        <v>8.9139756983891321</v>
      </c>
      <c r="IB163" s="29">
        <v>1.4676181311787775</v>
      </c>
      <c r="IC163" s="29">
        <v>1.0548060477240293</v>
      </c>
      <c r="ID163" s="29">
        <v>8.9139756983891321</v>
      </c>
      <c r="IE163" s="29">
        <v>8.3394550551360549</v>
      </c>
      <c r="IF163" s="29">
        <v>1.3730276878901468</v>
      </c>
      <c r="IG163" s="29">
        <v>0.98682203368244314</v>
      </c>
      <c r="IH163" s="29">
        <v>8.3394550551360549</v>
      </c>
      <c r="II163" s="29">
        <v>7.3278376228832256</v>
      </c>
      <c r="IJ163" s="29">
        <v>1.2064725910819885</v>
      </c>
      <c r="IK163" s="29">
        <v>0.86711560619956696</v>
      </c>
      <c r="IL163" s="29">
        <v>7.3278376228832256</v>
      </c>
      <c r="IM163" s="29">
        <v>7.0609559037812746</v>
      </c>
      <c r="IN163" s="29">
        <v>1.16253255095994</v>
      </c>
      <c r="IO163" s="29">
        <v>0.83553503420108199</v>
      </c>
      <c r="IP163" s="29">
        <v>7.0609559037812746</v>
      </c>
      <c r="IQ163" s="29">
        <v>5.8848344681084859</v>
      </c>
      <c r="IR163" s="29">
        <v>0.96889312430396113</v>
      </c>
      <c r="IS163" s="29">
        <v>0.69636256557636789</v>
      </c>
      <c r="IT163" s="29">
        <v>5.8848344681084859</v>
      </c>
      <c r="IU163" s="29">
        <v>5.0254770185238966</v>
      </c>
      <c r="IV163" s="29">
        <v>0.82740647268544587</v>
      </c>
      <c r="IW163" s="29">
        <v>0.59467332323949129</v>
      </c>
      <c r="IX163" s="29">
        <v>5.0254770185238966</v>
      </c>
      <c r="IY163" s="29">
        <v>4.02077187337352</v>
      </c>
      <c r="IZ163" s="29">
        <v>0.66198943124368337</v>
      </c>
      <c r="JA163" s="29">
        <v>0.47578483855632342</v>
      </c>
      <c r="JB163" s="29">
        <v>4.02077187337352</v>
      </c>
      <c r="JC163" s="29">
        <v>3.0234637183845452</v>
      </c>
      <c r="JD163" s="29">
        <v>0.49779024783119369</v>
      </c>
      <c r="JE163" s="29">
        <v>0.35777165241795789</v>
      </c>
      <c r="JF163" s="29">
        <v>3.0234637183845452</v>
      </c>
      <c r="JG163" s="29">
        <v>1.8748439127992309</v>
      </c>
      <c r="JH163" s="29">
        <v>0.30867875487382751</v>
      </c>
      <c r="JI163" s="29">
        <v>0.2218534988957383</v>
      </c>
      <c r="JJ163" s="29">
        <v>1.8748439127992309</v>
      </c>
      <c r="JK163" s="29">
        <v>2.6844262295081971</v>
      </c>
      <c r="JL163" s="29">
        <v>0.44197031039136303</v>
      </c>
      <c r="JM163" s="29">
        <v>0.31765276430649858</v>
      </c>
      <c r="JN163" s="29">
        <v>2.6844262295081971</v>
      </c>
      <c r="JO163" s="29">
        <v>2.6844262295081971</v>
      </c>
      <c r="JP163" s="29">
        <v>0.44197031039136303</v>
      </c>
      <c r="JQ163" s="29">
        <v>0.31765276430649858</v>
      </c>
      <c r="JR163" s="29">
        <v>2.6844262295081971</v>
      </c>
      <c r="JS163" s="29">
        <v>2.6844262295081971</v>
      </c>
      <c r="JT163" s="29">
        <v>0.44197031039136303</v>
      </c>
      <c r="JU163" s="29">
        <v>0.31765276430649858</v>
      </c>
      <c r="JV163" s="29">
        <v>2.6844262295081971</v>
      </c>
      <c r="JW163" s="29">
        <v>2.6844262295081971</v>
      </c>
      <c r="JX163" s="29">
        <v>0.44197031039136303</v>
      </c>
      <c r="JY163" s="29">
        <v>0.31765276430649858</v>
      </c>
      <c r="JZ163" s="29">
        <v>2.6844262295081971</v>
      </c>
    </row>
    <row r="164" spans="1:286" ht="15" thickBot="1" x14ac:dyDescent="0.4">
      <c r="A164" s="2"/>
      <c r="B164" s="74" t="s">
        <v>641</v>
      </c>
      <c r="C164" s="74" t="s">
        <v>459</v>
      </c>
      <c r="D164" s="74" t="s">
        <v>860</v>
      </c>
      <c r="E164" s="87">
        <v>301429</v>
      </c>
      <c r="F164" s="84">
        <v>525527</v>
      </c>
      <c r="G164" s="22">
        <v>-2.3810046345336962</v>
      </c>
      <c r="H164" s="22">
        <v>-0.3920142583172887</v>
      </c>
      <c r="I164" s="22">
        <v>-0.28174836606509307</v>
      </c>
      <c r="J164" s="22">
        <v>-2.3810046345336962</v>
      </c>
      <c r="K164" s="22">
        <v>-3.0449952409150822</v>
      </c>
      <c r="L164" s="22">
        <v>-0.50133524884161951</v>
      </c>
      <c r="M164" s="22">
        <v>-0.36031951444387977</v>
      </c>
      <c r="N164" s="22">
        <v>-3.0449952409150822</v>
      </c>
      <c r="O164" s="22">
        <v>-3.5177208116382821</v>
      </c>
      <c r="P164" s="22">
        <v>-0.57916590960846215</v>
      </c>
      <c r="Q164" s="22">
        <v>-0.41625794279327882</v>
      </c>
      <c r="R164" s="22">
        <v>-3.5177208116382821</v>
      </c>
      <c r="S164" s="22">
        <v>-4.4465447920959287</v>
      </c>
      <c r="T164" s="22">
        <v>-0.73208969586464678</v>
      </c>
      <c r="U164" s="22">
        <v>-0.52616727898710314</v>
      </c>
      <c r="V164" s="22">
        <v>-4.4465447920959287</v>
      </c>
      <c r="W164" s="22">
        <v>-4.6571554979540091</v>
      </c>
      <c r="X164" s="22">
        <v>-0.76676514271307572</v>
      </c>
      <c r="Y164" s="22">
        <v>-0.55108920538350059</v>
      </c>
      <c r="Z164" s="22">
        <v>-4.6571554979540091</v>
      </c>
      <c r="AA164" s="22">
        <v>-5.7164468468293705</v>
      </c>
      <c r="AB164" s="22">
        <v>-0.94116938638756165</v>
      </c>
      <c r="AC164" s="22">
        <v>-0.6764369692659391</v>
      </c>
      <c r="AD164" s="22">
        <v>-5.7164468468293705</v>
      </c>
      <c r="AE164" s="22">
        <v>-6.577666350161552</v>
      </c>
      <c r="AF164" s="22">
        <v>-1.0829626109577724</v>
      </c>
      <c r="AG164" s="22">
        <v>-0.77834655161950472</v>
      </c>
      <c r="AH164" s="22">
        <v>-6.577666350161552</v>
      </c>
      <c r="AI164" s="22">
        <v>-7.5839573062779841</v>
      </c>
      <c r="AJ164" s="22">
        <v>-1.2486407440835547</v>
      </c>
      <c r="AK164" s="22">
        <v>-0.89742268803677416</v>
      </c>
      <c r="AL164" s="22">
        <v>-7.5839573062779841</v>
      </c>
      <c r="AM164" s="22">
        <v>-8.6887468054383028</v>
      </c>
      <c r="AN164" s="22">
        <v>-1.430535911286738</v>
      </c>
      <c r="AO164" s="22">
        <v>-1.0281543261527382</v>
      </c>
      <c r="AP164" s="22">
        <v>-8.6887468054383028</v>
      </c>
      <c r="AQ164" s="22">
        <v>-9.8463470339242338</v>
      </c>
      <c r="AR164" s="22">
        <v>-1.6211259624004812</v>
      </c>
      <c r="AS164" s="22">
        <v>-1.1651351485341965</v>
      </c>
      <c r="AT164" s="22">
        <v>-9.8463470339242338</v>
      </c>
      <c r="AU164" s="22">
        <v>2.6844262295081971</v>
      </c>
      <c r="AV164" s="22">
        <v>0.44197031039136303</v>
      </c>
      <c r="AW164" s="22">
        <v>0.31765276430649858</v>
      </c>
      <c r="AX164" s="22">
        <v>2.6844262295081971</v>
      </c>
      <c r="AY164" s="22">
        <v>2.6844262295081971</v>
      </c>
      <c r="AZ164" s="22">
        <v>0.44197031039136303</v>
      </c>
      <c r="BA164" s="22">
        <v>0.31765276430649858</v>
      </c>
      <c r="BB164" s="22">
        <v>2.6844262295081971</v>
      </c>
      <c r="BC164" s="22">
        <v>2.6844262295081971</v>
      </c>
      <c r="BD164" s="22">
        <v>0.44197031039136303</v>
      </c>
      <c r="BE164" s="22">
        <v>0.31765276430649858</v>
      </c>
      <c r="BF164" s="22">
        <v>2.6844262295081971</v>
      </c>
      <c r="BG164" s="22">
        <v>2.6844262295081971</v>
      </c>
      <c r="BH164" s="22">
        <v>0.44197031039136303</v>
      </c>
      <c r="BI164" s="22">
        <v>0.31765276430649858</v>
      </c>
      <c r="BJ164" s="22">
        <v>2.6844262295081971</v>
      </c>
      <c r="BK164" s="25">
        <v>-1.734775807786396</v>
      </c>
      <c r="BL164" s="25">
        <v>-0.28561760937913672</v>
      </c>
      <c r="BM164" s="25">
        <v>-0.20527899956347267</v>
      </c>
      <c r="BN164" s="25">
        <v>-1.734775807786396</v>
      </c>
      <c r="BO164" s="25">
        <v>-1.8095824687973807</v>
      </c>
      <c r="BP164" s="25">
        <v>-0.29793395572642434</v>
      </c>
      <c r="BQ164" s="25">
        <v>-0.21413100018746892</v>
      </c>
      <c r="BR164" s="25">
        <v>-1.8095824687973807</v>
      </c>
      <c r="BS164" s="25">
        <v>-2.3452612265969419</v>
      </c>
      <c r="BT164" s="25">
        <v>-0.386129378737958</v>
      </c>
      <c r="BU164" s="25">
        <v>-0.27751878724037526</v>
      </c>
      <c r="BV164" s="25">
        <v>-2.3452612265969419</v>
      </c>
      <c r="BW164" s="25">
        <v>-3.1937131480300662</v>
      </c>
      <c r="BX164" s="25">
        <v>-0.52582051829914722</v>
      </c>
      <c r="BY164" s="25">
        <v>-0.37791755970869845</v>
      </c>
      <c r="BZ164" s="25">
        <v>-3.1937131480300662</v>
      </c>
      <c r="CA164" s="25">
        <v>-3.2777721026658679</v>
      </c>
      <c r="CB164" s="25">
        <v>-0.53966018424458284</v>
      </c>
      <c r="CC164" s="25">
        <v>-0.38786440012147033</v>
      </c>
      <c r="CD164" s="25">
        <v>-3.2777721026658679</v>
      </c>
      <c r="CE164" s="25">
        <v>-4.0992969453434931</v>
      </c>
      <c r="CF164" s="25">
        <v>-0.67491798560311222</v>
      </c>
      <c r="CG164" s="25">
        <v>-0.4850768451327897</v>
      </c>
      <c r="CH164" s="25">
        <v>-4.0992969453434931</v>
      </c>
      <c r="CI164" s="25">
        <v>-4.5875732571059586</v>
      </c>
      <c r="CJ164" s="25">
        <v>-0.75530895731029268</v>
      </c>
      <c r="CK164" s="25">
        <v>-0.54285541936656345</v>
      </c>
      <c r="CL164" s="25">
        <v>-4.5875732571059586</v>
      </c>
      <c r="CM164" s="25">
        <v>-5.286764522417676</v>
      </c>
      <c r="CN164" s="25">
        <v>-0.87042546792841624</v>
      </c>
      <c r="CO164" s="25">
        <v>-0.62559192214835746</v>
      </c>
      <c r="CP164" s="25">
        <v>-5.286764522417676</v>
      </c>
      <c r="CQ164" s="25">
        <v>-6.0899092481635515</v>
      </c>
      <c r="CR164" s="25">
        <v>-1.0026571231794241</v>
      </c>
      <c r="CS164" s="25">
        <v>-0.72062941636852895</v>
      </c>
      <c r="CT164" s="25">
        <v>-6.0899092481635515</v>
      </c>
      <c r="CU164" s="25">
        <v>-6.8865400272768875</v>
      </c>
      <c r="CV164" s="25">
        <v>-1.1338163067851286</v>
      </c>
      <c r="CW164" s="25">
        <v>-0.81489610410065993</v>
      </c>
      <c r="CX164" s="25">
        <v>-6.8865400272768875</v>
      </c>
      <c r="CY164" s="25">
        <v>-9.3437915516113925</v>
      </c>
      <c r="CZ164" s="25">
        <v>-1.5383840341384478</v>
      </c>
      <c r="DA164" s="25">
        <v>-1.1056668955350049</v>
      </c>
      <c r="DB164" s="25">
        <v>-9.3437915516113925</v>
      </c>
      <c r="DC164" s="25">
        <v>-11.740757952014031</v>
      </c>
      <c r="DD164" s="25">
        <v>-1.9330262755002856</v>
      </c>
      <c r="DE164" s="25">
        <v>-1.3893040447582075</v>
      </c>
      <c r="DF164" s="25">
        <v>-11.740757952014031</v>
      </c>
      <c r="DG164" s="25">
        <v>2.6844262295081971</v>
      </c>
      <c r="DH164" s="25">
        <v>0.44197031039136303</v>
      </c>
      <c r="DI164" s="25">
        <v>0.31765276430649858</v>
      </c>
      <c r="DJ164" s="25">
        <v>2.6844262295081971</v>
      </c>
      <c r="DK164" s="25">
        <v>2.6844262295081971</v>
      </c>
      <c r="DL164" s="25">
        <v>0.44197031039136303</v>
      </c>
      <c r="DM164" s="25">
        <v>0.31765276430649858</v>
      </c>
      <c r="DN164" s="25">
        <v>2.6844262295081971</v>
      </c>
      <c r="DO164" s="27">
        <v>-1.740832225192918</v>
      </c>
      <c r="DP164" s="27">
        <v>-0.28661475232595951</v>
      </c>
      <c r="DQ164" s="27">
        <v>-0.20599566583272164</v>
      </c>
      <c r="DR164" s="27">
        <v>-1.740832225192918</v>
      </c>
      <c r="DS164" s="27">
        <v>-1.8506871618660008</v>
      </c>
      <c r="DT164" s="27">
        <v>-0.304701530023822</v>
      </c>
      <c r="DU164" s="27">
        <v>-0.21899498908598652</v>
      </c>
      <c r="DV164" s="27">
        <v>-1.8506871618660008</v>
      </c>
      <c r="DW164" s="27">
        <v>-2.5091528804931285</v>
      </c>
      <c r="DX164" s="27">
        <v>-0.41311288990575123</v>
      </c>
      <c r="DY164" s="27">
        <v>-0.29691236801179599</v>
      </c>
      <c r="DZ164" s="27">
        <v>-2.5091528804931285</v>
      </c>
      <c r="EA164" s="27">
        <v>-3.576581868563057</v>
      </c>
      <c r="EB164" s="27">
        <v>-0.58885693382549653</v>
      </c>
      <c r="EC164" s="27">
        <v>-0.42322307271066245</v>
      </c>
      <c r="ED164" s="27">
        <v>-3.576581868563057</v>
      </c>
      <c r="EE164" s="27">
        <v>-3.8944661631249486</v>
      </c>
      <c r="EF164" s="27">
        <v>-0.6411941591109902</v>
      </c>
      <c r="EG164" s="27">
        <v>-0.46083886702351484</v>
      </c>
      <c r="EH164" s="27">
        <v>-3.8944661631249486</v>
      </c>
      <c r="EI164" s="27">
        <v>-5.1183684151020321</v>
      </c>
      <c r="EJ164" s="27">
        <v>-0.84270033285080681</v>
      </c>
      <c r="EK164" s="27">
        <v>-0.60566532167065756</v>
      </c>
      <c r="EL164" s="27">
        <v>-5.1183684151020321</v>
      </c>
      <c r="EM164" s="27">
        <v>-6.0359631533791669</v>
      </c>
      <c r="EN164" s="27">
        <v>-0.99377531000304764</v>
      </c>
      <c r="EO164" s="27">
        <v>-0.71424588235912545</v>
      </c>
      <c r="EP164" s="27">
        <v>-6.0359631533791669</v>
      </c>
      <c r="EQ164" s="27">
        <v>-7.2518778414999812</v>
      </c>
      <c r="ER164" s="27">
        <v>-1.1939663922577568</v>
      </c>
      <c r="ES164" s="27">
        <v>-0.85812715486226754</v>
      </c>
      <c r="ET164" s="27">
        <v>-7.2518778414999812</v>
      </c>
      <c r="EU164" s="27">
        <v>-8.4660082945775432</v>
      </c>
      <c r="EV164" s="27">
        <v>-1.3938637138170853</v>
      </c>
      <c r="EW164" s="27">
        <v>-1.0017972957696026</v>
      </c>
      <c r="EX164" s="27">
        <v>-8.4660082945775432</v>
      </c>
      <c r="EY164" s="27">
        <v>-9.6349727047586455</v>
      </c>
      <c r="EZ164" s="27">
        <v>-1.58632479079697</v>
      </c>
      <c r="FA164" s="27">
        <v>-1.1401228612808485</v>
      </c>
      <c r="FB164" s="27">
        <v>-9.6349727047586455</v>
      </c>
      <c r="FC164" s="27">
        <v>2.6844262295081971</v>
      </c>
      <c r="FD164" s="27">
        <v>0.44197031039136303</v>
      </c>
      <c r="FE164" s="27">
        <v>0.31765276430649858</v>
      </c>
      <c r="FF164" s="27">
        <v>2.6844262295081971</v>
      </c>
      <c r="FG164" s="27">
        <v>2.6844262295081971</v>
      </c>
      <c r="FH164" s="27">
        <v>0.44197031039136303</v>
      </c>
      <c r="FI164" s="27">
        <v>0.31765276430649858</v>
      </c>
      <c r="FJ164" s="27">
        <v>2.6844262295081971</v>
      </c>
      <c r="FK164" s="27">
        <v>2.6844262295081971</v>
      </c>
      <c r="FL164" s="27">
        <v>0.44197031039136303</v>
      </c>
      <c r="FM164" s="27">
        <v>0.31765276430649858</v>
      </c>
      <c r="FN164" s="27">
        <v>2.6844262295081971</v>
      </c>
      <c r="FO164" s="27">
        <v>2.6844262295081971</v>
      </c>
      <c r="FP164" s="27">
        <v>0.44197031039136303</v>
      </c>
      <c r="FQ164" s="27">
        <v>0.31765276430649858</v>
      </c>
      <c r="FR164" s="27">
        <v>2.6844262295081971</v>
      </c>
      <c r="FS164" s="28">
        <v>-2.3504688217672416</v>
      </c>
      <c r="FT164" s="28">
        <v>-0.38698676957571321</v>
      </c>
      <c r="FU164" s="28">
        <v>-0.27813501091717119</v>
      </c>
      <c r="FV164" s="28">
        <v>-2.3504688217672416</v>
      </c>
      <c r="FW164" s="28">
        <v>-3.0657739237224093</v>
      </c>
      <c r="FX164" s="28">
        <v>-0.50475630053189469</v>
      </c>
      <c r="FY164" s="28">
        <v>-0.36277829165289427</v>
      </c>
      <c r="FZ164" s="28">
        <v>-3.0657739237224093</v>
      </c>
      <c r="GA164" s="28">
        <v>-3.5606058212862339</v>
      </c>
      <c r="GB164" s="28">
        <v>-0.58622659945603306</v>
      </c>
      <c r="GC164" s="28">
        <v>-0.42133259960904029</v>
      </c>
      <c r="GD164" s="28">
        <v>-3.5606058212862339</v>
      </c>
      <c r="GE164" s="28">
        <v>-4.5532620839175486</v>
      </c>
      <c r="GF164" s="28">
        <v>-0.74965988426172858</v>
      </c>
      <c r="GG164" s="28">
        <v>-0.53879531933844904</v>
      </c>
      <c r="GH164" s="28">
        <v>-4.5532620839175486</v>
      </c>
      <c r="GI164" s="28">
        <v>-4.8228159701123579</v>
      </c>
      <c r="GJ164" s="28">
        <v>-0.79403987632079309</v>
      </c>
      <c r="GK164" s="28">
        <v>-0.57069209345655447</v>
      </c>
      <c r="GL164" s="28">
        <v>-4.8228159701123579</v>
      </c>
      <c r="GM164" s="28">
        <v>-6.0189600229943236</v>
      </c>
      <c r="GN164" s="28">
        <v>-0.99097587423118416</v>
      </c>
      <c r="GO164" s="28">
        <v>-0.71223387275005579</v>
      </c>
      <c r="GP164" s="28">
        <v>-6.0189600229943236</v>
      </c>
      <c r="GQ164" s="28">
        <v>-6.8801163051819598</v>
      </c>
      <c r="GR164" s="28">
        <v>-1.1327586899219961</v>
      </c>
      <c r="GS164" s="28">
        <v>-0.81413597403705062</v>
      </c>
      <c r="GT164" s="28">
        <v>-6.8801163051819598</v>
      </c>
      <c r="GU164" s="28">
        <v>-7.9215371438945672</v>
      </c>
      <c r="GV164" s="28">
        <v>-1.30422069035781</v>
      </c>
      <c r="GW164" s="28">
        <v>-0.93736908977219913</v>
      </c>
      <c r="GX164" s="28">
        <v>-7.9215371438945672</v>
      </c>
      <c r="GY164" s="28">
        <v>-8.9729890708588851</v>
      </c>
      <c r="GZ164" s="28">
        <v>-1.4773342329889123</v>
      </c>
      <c r="HA164" s="28">
        <v>-1.0617892014013424</v>
      </c>
      <c r="HB164" s="28">
        <v>-8.9729890708588851</v>
      </c>
      <c r="HC164" s="28">
        <v>-9.9172811579904359</v>
      </c>
      <c r="HD164" s="28">
        <v>-1.6328047250672511</v>
      </c>
      <c r="HE164" s="28">
        <v>-1.1735289052132232</v>
      </c>
      <c r="HF164" s="28">
        <v>-9.9172811579904359</v>
      </c>
      <c r="HG164" s="28">
        <v>2.6844262295081971</v>
      </c>
      <c r="HH164" s="28">
        <v>0.44197031039136303</v>
      </c>
      <c r="HI164" s="28">
        <v>0.31765276430649858</v>
      </c>
      <c r="HJ164" s="28">
        <v>2.6844262295081971</v>
      </c>
      <c r="HK164" s="28">
        <v>2.6844262295081971</v>
      </c>
      <c r="HL164" s="28">
        <v>0.44197031039136303</v>
      </c>
      <c r="HM164" s="28">
        <v>0.31765276430649858</v>
      </c>
      <c r="HN164" s="28">
        <v>2.6844262295081971</v>
      </c>
      <c r="HO164" s="28">
        <v>2.6844262295081971</v>
      </c>
      <c r="HP164" s="28">
        <v>0.44197031039136303</v>
      </c>
      <c r="HQ164" s="28">
        <v>0.31765276430649858</v>
      </c>
      <c r="HR164" s="28">
        <v>2.6844262295081971</v>
      </c>
      <c r="HS164" s="28">
        <v>2.6844262295081971</v>
      </c>
      <c r="HT164" s="28">
        <v>0.44197031039136303</v>
      </c>
      <c r="HU164" s="28">
        <v>0.31765276430649858</v>
      </c>
      <c r="HV164" s="28">
        <v>2.6844262295081971</v>
      </c>
      <c r="HW164" s="29">
        <v>-2.3645062695497105</v>
      </c>
      <c r="HX164" s="29">
        <v>-0.38929792831992538</v>
      </c>
      <c r="HY164" s="29">
        <v>-0.27979608621247792</v>
      </c>
      <c r="HZ164" s="29">
        <v>-2.3645062695497105</v>
      </c>
      <c r="IA164" s="29">
        <v>-2.9712702032502065</v>
      </c>
      <c r="IB164" s="29">
        <v>-0.48919698353107316</v>
      </c>
      <c r="IC164" s="29">
        <v>-0.35159550416733776</v>
      </c>
      <c r="ID164" s="29">
        <v>-2.9712702032502065</v>
      </c>
      <c r="IE164" s="29">
        <v>-3.5457908465032832</v>
      </c>
      <c r="IF164" s="29">
        <v>-0.58378742681970386</v>
      </c>
      <c r="IG164" s="29">
        <v>-0.41957951820892392</v>
      </c>
      <c r="IH164" s="29">
        <v>-3.5457908465032832</v>
      </c>
      <c r="II164" s="29">
        <v>-4.5574082787561139</v>
      </c>
      <c r="IJ164" s="29">
        <v>-0.75034252362786213</v>
      </c>
      <c r="IK164" s="29">
        <v>-0.53928594569180011</v>
      </c>
      <c r="IL164" s="29">
        <v>-4.5574082787561139</v>
      </c>
      <c r="IM164" s="29">
        <v>-4.824289997858064</v>
      </c>
      <c r="IN164" s="29">
        <v>-0.79428256374991069</v>
      </c>
      <c r="IO164" s="29">
        <v>-0.57086651769028496</v>
      </c>
      <c r="IP164" s="29">
        <v>-4.824289997858064</v>
      </c>
      <c r="IQ164" s="29">
        <v>-6.0004114335308527</v>
      </c>
      <c r="IR164" s="29">
        <v>-0.98792199040588946</v>
      </c>
      <c r="IS164" s="29">
        <v>-0.71003898631499918</v>
      </c>
      <c r="IT164" s="29">
        <v>-6.0004114335308527</v>
      </c>
      <c r="IU164" s="29">
        <v>-6.859768883115442</v>
      </c>
      <c r="IV164" s="29">
        <v>-1.1294086420244047</v>
      </c>
      <c r="IW164" s="29">
        <v>-0.81172822865187577</v>
      </c>
      <c r="IX164" s="29">
        <v>-6.859768883115442</v>
      </c>
      <c r="IY164" s="29">
        <v>-7.8644740282658194</v>
      </c>
      <c r="IZ164" s="29">
        <v>-1.2948256834661671</v>
      </c>
      <c r="JA164" s="29">
        <v>-0.93061671333504359</v>
      </c>
      <c r="JB164" s="29">
        <v>-7.8644740282658194</v>
      </c>
      <c r="JC164" s="29">
        <v>-8.8617821832547925</v>
      </c>
      <c r="JD164" s="29">
        <v>-1.459024866878657</v>
      </c>
      <c r="JE164" s="29">
        <v>-1.0486298994734091</v>
      </c>
      <c r="JF164" s="29">
        <v>-8.8617821832547925</v>
      </c>
      <c r="JG164" s="29">
        <v>-10.010401988840108</v>
      </c>
      <c r="JH164" s="29">
        <v>-1.648136359836023</v>
      </c>
      <c r="JI164" s="29">
        <v>-1.1845480529956287</v>
      </c>
      <c r="JJ164" s="29">
        <v>-10.010401988840108</v>
      </c>
      <c r="JK164" s="29">
        <v>2.6844262295081971</v>
      </c>
      <c r="JL164" s="29">
        <v>0.44197031039136303</v>
      </c>
      <c r="JM164" s="29">
        <v>0.31765276430649858</v>
      </c>
      <c r="JN164" s="29">
        <v>2.6844262295081971</v>
      </c>
      <c r="JO164" s="29">
        <v>2.6844262295081971</v>
      </c>
      <c r="JP164" s="29">
        <v>0.44197031039136303</v>
      </c>
      <c r="JQ164" s="29">
        <v>0.31765276430649858</v>
      </c>
      <c r="JR164" s="29">
        <v>2.6844262295081971</v>
      </c>
      <c r="JS164" s="29">
        <v>2.6844262295081971</v>
      </c>
      <c r="JT164" s="29">
        <v>0.44197031039136303</v>
      </c>
      <c r="JU164" s="29">
        <v>0.31765276430649858</v>
      </c>
      <c r="JV164" s="29">
        <v>2.6844262295081971</v>
      </c>
      <c r="JW164" s="29">
        <v>2.6844262295081971</v>
      </c>
      <c r="JX164" s="29">
        <v>0.44197031039136303</v>
      </c>
      <c r="JY164" s="29">
        <v>0.31765276430649858</v>
      </c>
      <c r="JZ164" s="29">
        <v>2.6844262295081971</v>
      </c>
    </row>
    <row r="165" spans="1:286" ht="15" thickBot="1" x14ac:dyDescent="0.4">
      <c r="A165" s="2"/>
      <c r="B165" s="74" t="s">
        <v>642</v>
      </c>
      <c r="C165" s="74" t="s">
        <v>547</v>
      </c>
      <c r="D165" s="74" t="s">
        <v>858</v>
      </c>
      <c r="E165" s="87">
        <v>384370</v>
      </c>
      <c r="F165" s="84">
        <v>410583</v>
      </c>
      <c r="G165" s="22">
        <v>24.526028081</v>
      </c>
      <c r="H165" s="22">
        <v>11.025090543289382</v>
      </c>
      <c r="I165" s="22">
        <v>8.0426500544500037</v>
      </c>
      <c r="J165" s="22">
        <v>8.9245212781168632</v>
      </c>
      <c r="K165" s="22">
        <v>24.608609453</v>
      </c>
      <c r="L165" s="22">
        <v>9.4652941514833824</v>
      </c>
      <c r="M165" s="22">
        <v>6.9048003029007878</v>
      </c>
      <c r="N165" s="22">
        <v>8.572915931198688</v>
      </c>
      <c r="O165" s="22">
        <v>24.640228663999999</v>
      </c>
      <c r="P165" s="22">
        <v>7.8888556705455475</v>
      </c>
      <c r="Q165" s="22">
        <v>5.7548103790294682</v>
      </c>
      <c r="R165" s="22">
        <v>8.2454328735758633</v>
      </c>
      <c r="S165" s="22">
        <v>24.696255488999999</v>
      </c>
      <c r="T165" s="22">
        <v>6.241248223005063</v>
      </c>
      <c r="U165" s="22">
        <v>4.5529036848718185</v>
      </c>
      <c r="V165" s="22">
        <v>8.1788127200710967</v>
      </c>
      <c r="W165" s="22">
        <v>24.772510581999999</v>
      </c>
      <c r="X165" s="22">
        <v>4.4085737029138548</v>
      </c>
      <c r="Y165" s="22">
        <v>3.2159931378856816</v>
      </c>
      <c r="Z165" s="22">
        <v>7.955058568639096</v>
      </c>
      <c r="AA165" s="22">
        <v>20.169170459520743</v>
      </c>
      <c r="AB165" s="22">
        <v>3.2716373590222196</v>
      </c>
      <c r="AC165" s="22">
        <v>2.3866139040188092</v>
      </c>
      <c r="AD165" s="22">
        <v>7.6058387918645654</v>
      </c>
      <c r="AE165" s="22">
        <v>19.905480196528373</v>
      </c>
      <c r="AF165" s="22">
        <v>3.2288642108975778</v>
      </c>
      <c r="AG165" s="22">
        <v>2.3554114879712569</v>
      </c>
      <c r="AH165" s="22">
        <v>7.2075989389971706</v>
      </c>
      <c r="AI165" s="22">
        <v>19.311963189069633</v>
      </c>
      <c r="AJ165" s="22">
        <v>3.132589928387338</v>
      </c>
      <c r="AK165" s="22">
        <v>2.2851807392592289</v>
      </c>
      <c r="AL165" s="22">
        <v>6.9129064019445643</v>
      </c>
      <c r="AM165" s="22">
        <v>18.50555307731446</v>
      </c>
      <c r="AN165" s="22">
        <v>3.0017822953413233</v>
      </c>
      <c r="AO165" s="22">
        <v>2.1897583921221027</v>
      </c>
      <c r="AP165" s="22">
        <v>6.1279518690623647</v>
      </c>
      <c r="AQ165" s="22">
        <v>17.696638586330163</v>
      </c>
      <c r="AR165" s="22">
        <v>2.8705684274100616</v>
      </c>
      <c r="AS165" s="22">
        <v>2.0940397022919957</v>
      </c>
      <c r="AT165" s="22">
        <v>5.7084498901089216</v>
      </c>
      <c r="AU165" s="22">
        <v>16.027824617223544</v>
      </c>
      <c r="AV165" s="22">
        <v>2.5998704263422923</v>
      </c>
      <c r="AW165" s="22">
        <v>1.8965692793073654</v>
      </c>
      <c r="AX165" s="22">
        <v>4.1330349461083067</v>
      </c>
      <c r="AY165" s="22">
        <v>24.174716338122568</v>
      </c>
      <c r="AZ165" s="22">
        <v>3.9213762050502288</v>
      </c>
      <c r="BA165" s="22">
        <v>2.8605893462038274</v>
      </c>
      <c r="BB165" s="22">
        <v>2.1043878809525758</v>
      </c>
      <c r="BC165" s="22">
        <v>30.776438294000002</v>
      </c>
      <c r="BD165" s="22">
        <v>6.9121112830653368</v>
      </c>
      <c r="BE165" s="22">
        <v>5.0422889470913965</v>
      </c>
      <c r="BF165" s="22">
        <v>1.1685718587855796</v>
      </c>
      <c r="BG165" s="22">
        <v>32.299322199999999</v>
      </c>
      <c r="BH165" s="22">
        <v>7.4463270836043272</v>
      </c>
      <c r="BI165" s="22">
        <v>5.4319919359623681</v>
      </c>
      <c r="BJ165" s="22">
        <v>0.16639778621544465</v>
      </c>
      <c r="BK165" s="25">
        <v>24.476642904999999</v>
      </c>
      <c r="BL165" s="25">
        <v>11.216481799168758</v>
      </c>
      <c r="BM165" s="25">
        <v>8.1822673109682693</v>
      </c>
      <c r="BN165" s="25">
        <v>9.1667893687433271</v>
      </c>
      <c r="BO165" s="25">
        <v>24.521209945999999</v>
      </c>
      <c r="BP165" s="25">
        <v>9.7133670947426882</v>
      </c>
      <c r="BQ165" s="25">
        <v>7.0857660612116273</v>
      </c>
      <c r="BR165" s="25">
        <v>9.0343068335212635</v>
      </c>
      <c r="BS165" s="25">
        <v>24.594169796999999</v>
      </c>
      <c r="BT165" s="25">
        <v>8.0842215456371864</v>
      </c>
      <c r="BU165" s="25">
        <v>5.8973270649264213</v>
      </c>
      <c r="BV165" s="25">
        <v>8.6573593624564698</v>
      </c>
      <c r="BW165" s="25">
        <v>24.680546936999999</v>
      </c>
      <c r="BX165" s="25">
        <v>6.5055302382625166</v>
      </c>
      <c r="BY165" s="25">
        <v>4.7456937355344193</v>
      </c>
      <c r="BZ165" s="25">
        <v>8.5650862274787585</v>
      </c>
      <c r="CA165" s="25">
        <v>24.778936716</v>
      </c>
      <c r="CB165" s="25">
        <v>5.4183479177471856</v>
      </c>
      <c r="CC165" s="25">
        <v>3.9526093690199144</v>
      </c>
      <c r="CD165" s="25">
        <v>8.3463352586783959</v>
      </c>
      <c r="CE165" s="25">
        <v>24.892083146000001</v>
      </c>
      <c r="CF165" s="25">
        <v>4.0601074917654723</v>
      </c>
      <c r="CG165" s="25">
        <v>2.9617918883755476</v>
      </c>
      <c r="CH165" s="25">
        <v>8.0050349593738019</v>
      </c>
      <c r="CI165" s="25">
        <v>24.648423512967614</v>
      </c>
      <c r="CJ165" s="25">
        <v>3.9982161570735579</v>
      </c>
      <c r="CK165" s="25">
        <v>2.9166430214002204</v>
      </c>
      <c r="CL165" s="25">
        <v>7.6098674020968247</v>
      </c>
      <c r="CM165" s="25">
        <v>24.212971384379017</v>
      </c>
      <c r="CN165" s="25">
        <v>3.9275815489316197</v>
      </c>
      <c r="CO165" s="25">
        <v>2.8651160581713704</v>
      </c>
      <c r="CP165" s="25">
        <v>7.312981916177872</v>
      </c>
      <c r="CQ165" s="25">
        <v>23.808313977629449</v>
      </c>
      <c r="CR165" s="25">
        <v>3.8619421468459483</v>
      </c>
      <c r="CS165" s="25">
        <v>2.8172330282147851</v>
      </c>
      <c r="CT165" s="25">
        <v>7.0277457401930832</v>
      </c>
      <c r="CU165" s="25">
        <v>23.131814216110101</v>
      </c>
      <c r="CV165" s="25">
        <v>3.7522072473567345</v>
      </c>
      <c r="CW165" s="25">
        <v>2.7371829468221041</v>
      </c>
      <c r="CX165" s="25">
        <v>6.6152012016680182</v>
      </c>
      <c r="CY165" s="25">
        <v>22.415601154855498</v>
      </c>
      <c r="CZ165" s="25">
        <v>3.636030460962719</v>
      </c>
      <c r="DA165" s="25">
        <v>2.6524335986195737</v>
      </c>
      <c r="DB165" s="25">
        <v>5.3909099493897799</v>
      </c>
      <c r="DC165" s="25">
        <v>27.249026944000001</v>
      </c>
      <c r="DD165" s="25">
        <v>4.7930126381418745</v>
      </c>
      <c r="DE165" s="25">
        <v>3.4964359887814758</v>
      </c>
      <c r="DF165" s="25">
        <v>4.2008581565235019</v>
      </c>
      <c r="DG165" s="25">
        <v>28.376058238999999</v>
      </c>
      <c r="DH165" s="25">
        <v>6.5876618020213247</v>
      </c>
      <c r="DI165" s="25">
        <v>4.8056075678193517</v>
      </c>
      <c r="DJ165" s="25">
        <v>3.1838126366323678</v>
      </c>
      <c r="DK165" s="25">
        <v>29.399774454999999</v>
      </c>
      <c r="DL165" s="25">
        <v>6.6938215706779838</v>
      </c>
      <c r="DM165" s="25">
        <v>4.8830496410444617</v>
      </c>
      <c r="DN165" s="25">
        <v>2.3129711419359538</v>
      </c>
      <c r="DO165" s="27">
        <v>24.528141435999999</v>
      </c>
      <c r="DP165" s="27">
        <v>11.210012441244869</v>
      </c>
      <c r="DQ165" s="27">
        <v>8.1775480044324595</v>
      </c>
      <c r="DR165" s="27">
        <v>8.9329199450128112</v>
      </c>
      <c r="DS165" s="27">
        <v>24.612444578000002</v>
      </c>
      <c r="DT165" s="27">
        <v>9.5855870089732989</v>
      </c>
      <c r="DU165" s="27">
        <v>6.9925522676617566</v>
      </c>
      <c r="DV165" s="27">
        <v>8.5838160172865106</v>
      </c>
      <c r="DW165" s="27">
        <v>24.646210553</v>
      </c>
      <c r="DX165" s="27">
        <v>7.6886175761476192</v>
      </c>
      <c r="DY165" s="27">
        <v>5.6087394769820751</v>
      </c>
      <c r="DZ165" s="27">
        <v>8.2671935290709229</v>
      </c>
      <c r="EA165" s="27">
        <v>24.704781439000001</v>
      </c>
      <c r="EB165" s="27">
        <v>6.7045225499613466</v>
      </c>
      <c r="EC165" s="27">
        <v>4.8908558564472351</v>
      </c>
      <c r="ED165" s="27">
        <v>8.2020811879054651</v>
      </c>
      <c r="EE165" s="27">
        <v>24.783706672000001</v>
      </c>
      <c r="EF165" s="27">
        <v>5.2208721634427482</v>
      </c>
      <c r="EG165" s="27">
        <v>3.8085535556120291</v>
      </c>
      <c r="EH165" s="27">
        <v>7.9859510642599751</v>
      </c>
      <c r="EI165" s="27">
        <v>24.885759301</v>
      </c>
      <c r="EJ165" s="27">
        <v>4.0572938593808736</v>
      </c>
      <c r="EK165" s="27">
        <v>2.9597393827237934</v>
      </c>
      <c r="EL165" s="27">
        <v>7.6459066386207546</v>
      </c>
      <c r="EM165" s="27">
        <v>24.279063750571147</v>
      </c>
      <c r="EN165" s="27">
        <v>3.9383023792609744</v>
      </c>
      <c r="EO165" s="27">
        <v>2.8729367546358193</v>
      </c>
      <c r="EP165" s="27">
        <v>7.2573375692489837</v>
      </c>
      <c r="EQ165" s="27">
        <v>23.514806004376243</v>
      </c>
      <c r="ER165" s="27">
        <v>3.8143322735299732</v>
      </c>
      <c r="ES165" s="27">
        <v>2.7825022884794866</v>
      </c>
      <c r="ET165" s="27">
        <v>6.9712549745650616</v>
      </c>
      <c r="EU165" s="27">
        <v>22.860668130346141</v>
      </c>
      <c r="EV165" s="27">
        <v>3.7082246916180939</v>
      </c>
      <c r="EW165" s="27">
        <v>2.7050982847581233</v>
      </c>
      <c r="EX165" s="27">
        <v>6.1992894710023094</v>
      </c>
      <c r="EY165" s="27">
        <v>21.717725960602039</v>
      </c>
      <c r="EZ165" s="27">
        <v>3.5228282565370663</v>
      </c>
      <c r="FA165" s="27">
        <v>2.5698541665493315</v>
      </c>
      <c r="FB165" s="27">
        <v>5.8108515447395757</v>
      </c>
      <c r="FC165" s="27">
        <v>21.112117920385703</v>
      </c>
      <c r="FD165" s="27">
        <v>3.4245926898699843</v>
      </c>
      <c r="FE165" s="27">
        <v>2.4981926883508754</v>
      </c>
      <c r="FF165" s="27">
        <v>4.4412063616363113</v>
      </c>
      <c r="FG165" s="27">
        <v>28.473382289</v>
      </c>
      <c r="FH165" s="27">
        <v>4.6976009853196787</v>
      </c>
      <c r="FI165" s="27">
        <v>3.4268345164169096</v>
      </c>
      <c r="FJ165" s="27">
        <v>2.8776862076133938</v>
      </c>
      <c r="FK165" s="27">
        <v>29.580245822000002</v>
      </c>
      <c r="FL165" s="27">
        <v>7.8055271460253364</v>
      </c>
      <c r="FM165" s="27">
        <v>5.6940233805337837</v>
      </c>
      <c r="FN165" s="27">
        <v>2.1741514245319422</v>
      </c>
      <c r="FO165" s="27">
        <v>30.478135272999999</v>
      </c>
      <c r="FP165" s="27">
        <v>8.7485859254411835</v>
      </c>
      <c r="FQ165" s="27">
        <v>6.3819716303769543</v>
      </c>
      <c r="FR165" s="27">
        <v>1.6225860648763373</v>
      </c>
      <c r="FS165" s="28">
        <v>24.524240450000001</v>
      </c>
      <c r="FT165" s="28">
        <v>11.023546850725493</v>
      </c>
      <c r="FU165" s="28">
        <v>8.0415239522167141</v>
      </c>
      <c r="FV165" s="28">
        <v>8.931072192117016</v>
      </c>
      <c r="FW165" s="28">
        <v>24.607560128999999</v>
      </c>
      <c r="FX165" s="28">
        <v>9.3701200884539908</v>
      </c>
      <c r="FY165" s="28">
        <v>6.835372148982227</v>
      </c>
      <c r="FZ165" s="28">
        <v>8.5866325306264759</v>
      </c>
      <c r="GA165" s="28">
        <v>24.648034160000002</v>
      </c>
      <c r="GB165" s="28">
        <v>7.6719736358994242</v>
      </c>
      <c r="GC165" s="28">
        <v>5.5965979542963602</v>
      </c>
      <c r="GD165" s="28">
        <v>8.2603940289472941</v>
      </c>
      <c r="GE165" s="28">
        <v>24.720802501000001</v>
      </c>
      <c r="GF165" s="28">
        <v>5.9251670146750017</v>
      </c>
      <c r="GG165" s="28">
        <v>4.3223268440372813</v>
      </c>
      <c r="GH165" s="28">
        <v>8.1997370604765649</v>
      </c>
      <c r="GI165" s="28">
        <v>24.823090335</v>
      </c>
      <c r="GJ165" s="28">
        <v>4.8147205705914633</v>
      </c>
      <c r="GK165" s="28">
        <v>3.5122716232746498</v>
      </c>
      <c r="GL165" s="28">
        <v>7.988787500476322</v>
      </c>
      <c r="GM165" s="28">
        <v>21.064381684772833</v>
      </c>
      <c r="GN165" s="28">
        <v>3.4168494040405748</v>
      </c>
      <c r="GO165" s="28">
        <v>2.492544069144258</v>
      </c>
      <c r="GP165" s="28">
        <v>7.6371803487252379</v>
      </c>
      <c r="GQ165" s="28">
        <v>19.774647251637216</v>
      </c>
      <c r="GR165" s="28">
        <v>3.2076418234346988</v>
      </c>
      <c r="GS165" s="28">
        <v>2.3399300517858848</v>
      </c>
      <c r="GT165" s="28">
        <v>7.2062118817403693</v>
      </c>
      <c r="GU165" s="28">
        <v>18.678396983772927</v>
      </c>
      <c r="GV165" s="28">
        <v>3.0298192730040281</v>
      </c>
      <c r="GW165" s="28">
        <v>2.2102109769820806</v>
      </c>
      <c r="GX165" s="28">
        <v>6.8612494678860578</v>
      </c>
      <c r="GY165" s="28">
        <v>18.47320484560581</v>
      </c>
      <c r="GZ165" s="28">
        <v>2.9965350947403508</v>
      </c>
      <c r="HA165" s="28">
        <v>2.1859306323378704</v>
      </c>
      <c r="HB165" s="28">
        <v>6.0910531132147465</v>
      </c>
      <c r="HC165" s="28">
        <v>17.679692286880222</v>
      </c>
      <c r="HD165" s="28">
        <v>2.8678195713532952</v>
      </c>
      <c r="HE165" s="28">
        <v>2.0920344500695474</v>
      </c>
      <c r="HF165" s="28">
        <v>5.6786025909489268</v>
      </c>
      <c r="HG165" s="28">
        <v>11.488804223179573</v>
      </c>
      <c r="HH165" s="28">
        <v>1.8635967791775847</v>
      </c>
      <c r="HI165" s="28">
        <v>1.3594679044743379</v>
      </c>
      <c r="HJ165" s="28">
        <v>2.4760559451884312</v>
      </c>
      <c r="HK165" s="28">
        <v>19.008390686854536</v>
      </c>
      <c r="HL165" s="28">
        <v>3.0833474897153033</v>
      </c>
      <c r="HM165" s="28">
        <v>2.249259065826084</v>
      </c>
      <c r="HN165" s="28">
        <v>-3.2279659661184077</v>
      </c>
      <c r="HO165" s="28">
        <v>31.735019834096551</v>
      </c>
      <c r="HP165" s="28">
        <v>5.1477316177637427</v>
      </c>
      <c r="HQ165" s="28">
        <v>3.7551985458388168</v>
      </c>
      <c r="HR165" s="28">
        <v>-7.2746147330378079</v>
      </c>
      <c r="HS165" s="28">
        <v>31.121071266094145</v>
      </c>
      <c r="HT165" s="28">
        <v>5.0481431356481234</v>
      </c>
      <c r="HU165" s="28">
        <v>3.682550134656625</v>
      </c>
      <c r="HV165" s="28">
        <v>-10.150110869857038</v>
      </c>
      <c r="HW165" s="29">
        <v>24.524039499000001</v>
      </c>
      <c r="HX165" s="29">
        <v>11.027490717456045</v>
      </c>
      <c r="HY165" s="29">
        <v>8.044400948088148</v>
      </c>
      <c r="HZ165" s="29">
        <v>8.9567415618074602</v>
      </c>
      <c r="IA165" s="29">
        <v>24.617132663</v>
      </c>
      <c r="IB165" s="29">
        <v>10.677754407905706</v>
      </c>
      <c r="IC165" s="29">
        <v>7.7892731794767389</v>
      </c>
      <c r="ID165" s="29">
        <v>8.6040568578928358</v>
      </c>
      <c r="IE165" s="29">
        <v>24.673006008999998</v>
      </c>
      <c r="IF165" s="29">
        <v>10.205955021176949</v>
      </c>
      <c r="IG165" s="29">
        <v>7.4451020954874902</v>
      </c>
      <c r="IH165" s="29">
        <v>8.3078401114279536</v>
      </c>
      <c r="II165" s="29">
        <v>24.760797587999999</v>
      </c>
      <c r="IJ165" s="29">
        <v>9.8727325703595969</v>
      </c>
      <c r="IK165" s="29">
        <v>7.2020209569075115</v>
      </c>
      <c r="IL165" s="29">
        <v>8.2408123218853149</v>
      </c>
      <c r="IM165" s="29">
        <v>24.882321738000002</v>
      </c>
      <c r="IN165" s="29">
        <v>9.5788888003093575</v>
      </c>
      <c r="IO165" s="29">
        <v>6.9876660176972569</v>
      </c>
      <c r="IP165" s="29">
        <v>8.0463999651375531</v>
      </c>
      <c r="IQ165" s="29">
        <v>25.67978905</v>
      </c>
      <c r="IR165" s="29">
        <v>9.4607426018833181</v>
      </c>
      <c r="IS165" s="29">
        <v>6.9014800108365142</v>
      </c>
      <c r="IT165" s="29">
        <v>7.1255550992986159</v>
      </c>
      <c r="IU165" s="29">
        <v>26.543277822</v>
      </c>
      <c r="IV165" s="29">
        <v>9.1219986046138288</v>
      </c>
      <c r="IW165" s="29">
        <v>6.6543709809934599</v>
      </c>
      <c r="IX165" s="29">
        <v>6.1320431332758982</v>
      </c>
      <c r="IY165" s="29">
        <v>27.378180876000002</v>
      </c>
      <c r="IZ165" s="29">
        <v>8.8075412868339633</v>
      </c>
      <c r="JA165" s="29">
        <v>6.4249787457066665</v>
      </c>
      <c r="JB165" s="29">
        <v>5.3295479745103425</v>
      </c>
      <c r="JC165" s="29">
        <v>27.759387176000001</v>
      </c>
      <c r="JD165" s="29">
        <v>8.7171416210392252</v>
      </c>
      <c r="JE165" s="29">
        <v>6.3590334480992157</v>
      </c>
      <c r="JF165" s="29">
        <v>5.0024004748883879</v>
      </c>
      <c r="JG165" s="29">
        <v>28.230547217000002</v>
      </c>
      <c r="JH165" s="29">
        <v>8.3114044399921774</v>
      </c>
      <c r="JI165" s="29">
        <v>6.0630538234033766</v>
      </c>
      <c r="JJ165" s="29">
        <v>3.9088530910296839</v>
      </c>
      <c r="JK165" s="29">
        <v>31.13505825</v>
      </c>
      <c r="JL165" s="29">
        <v>7.5915518640295678</v>
      </c>
      <c r="JM165" s="29">
        <v>5.5379313913898311</v>
      </c>
      <c r="JN165" s="29">
        <v>-1.5342666834062513</v>
      </c>
      <c r="JO165" s="29">
        <v>33.482692499999999</v>
      </c>
      <c r="JP165" s="29">
        <v>6.2749694116245731</v>
      </c>
      <c r="JQ165" s="29">
        <v>4.5775028224863297</v>
      </c>
      <c r="JR165" s="29">
        <v>-6.5974925459568183</v>
      </c>
      <c r="JS165" s="29">
        <v>33.241145265573358</v>
      </c>
      <c r="JT165" s="29">
        <v>5.3920399416426257</v>
      </c>
      <c r="JU165" s="29">
        <v>3.9334180667245704</v>
      </c>
      <c r="JV165" s="29">
        <v>-9.5674369194958935</v>
      </c>
      <c r="JW165" s="29">
        <v>33.067670950542741</v>
      </c>
      <c r="JX165" s="29">
        <v>5.3639007055236183</v>
      </c>
      <c r="JY165" s="29">
        <v>3.9128908857444133</v>
      </c>
      <c r="JZ165" s="29">
        <v>-9.4562647182730437</v>
      </c>
    </row>
    <row r="166" spans="1:286" ht="15" thickBot="1" x14ac:dyDescent="0.4">
      <c r="A166" s="2"/>
      <c r="B166" s="74" t="s">
        <v>643</v>
      </c>
      <c r="C166" s="74" t="s">
        <v>536</v>
      </c>
      <c r="D166" s="74" t="s">
        <v>867</v>
      </c>
      <c r="E166" s="87">
        <v>382793</v>
      </c>
      <c r="F166" s="84">
        <v>410428</v>
      </c>
      <c r="G166" s="22">
        <v>1.4433880502105265</v>
      </c>
      <c r="H166" s="22">
        <v>1.4433880502105265</v>
      </c>
      <c r="I166" s="22">
        <v>1.4433880502105265</v>
      </c>
      <c r="J166" s="22">
        <v>1.4433880502105265</v>
      </c>
      <c r="K166" s="22">
        <v>1.5696670032105269</v>
      </c>
      <c r="L166" s="22">
        <v>1.5696670032105269</v>
      </c>
      <c r="M166" s="22">
        <v>1.5696670032105269</v>
      </c>
      <c r="N166" s="22">
        <v>1.5696670032105269</v>
      </c>
      <c r="O166" s="22">
        <v>1.6577629362105268</v>
      </c>
      <c r="P166" s="22">
        <v>1.6577629362105268</v>
      </c>
      <c r="Q166" s="22">
        <v>1.6577629362105268</v>
      </c>
      <c r="R166" s="22">
        <v>1.6577629362105268</v>
      </c>
      <c r="S166" s="22">
        <v>1.6948109092105268</v>
      </c>
      <c r="T166" s="22">
        <v>1.6948109092105268</v>
      </c>
      <c r="U166" s="22">
        <v>1.6948109092105268</v>
      </c>
      <c r="V166" s="22">
        <v>1.6948109092105268</v>
      </c>
      <c r="W166" s="22">
        <v>1.7475159412105263</v>
      </c>
      <c r="X166" s="22">
        <v>1.7475159412105263</v>
      </c>
      <c r="Y166" s="22">
        <v>1.7475159412105263</v>
      </c>
      <c r="Z166" s="22">
        <v>1.7475159412105263</v>
      </c>
      <c r="AA166" s="22">
        <v>1.8194496322105271</v>
      </c>
      <c r="AB166" s="22">
        <v>1.8194496322105271</v>
      </c>
      <c r="AC166" s="22">
        <v>1.8194496322105271</v>
      </c>
      <c r="AD166" s="22">
        <v>1.8194496322105271</v>
      </c>
      <c r="AE166" s="22">
        <v>1.8966517142105266</v>
      </c>
      <c r="AF166" s="22">
        <v>1.8966517142105266</v>
      </c>
      <c r="AG166" s="22">
        <v>1.8966517142105266</v>
      </c>
      <c r="AH166" s="22">
        <v>1.8966517142105266</v>
      </c>
      <c r="AI166" s="22">
        <v>1.9776053342105264</v>
      </c>
      <c r="AJ166" s="22">
        <v>1.9776053342105264</v>
      </c>
      <c r="AK166" s="22">
        <v>1.9776053342105264</v>
      </c>
      <c r="AL166" s="22">
        <v>1.9776053342105264</v>
      </c>
      <c r="AM166" s="22">
        <v>2.0624616592105269</v>
      </c>
      <c r="AN166" s="22">
        <v>2.0624616592105269</v>
      </c>
      <c r="AO166" s="22">
        <v>2.0624616592105269</v>
      </c>
      <c r="AP166" s="22">
        <v>2.0624616592105269</v>
      </c>
      <c r="AQ166" s="22">
        <v>2.1556910502105264</v>
      </c>
      <c r="AR166" s="22">
        <v>2.1556910502105264</v>
      </c>
      <c r="AS166" s="22">
        <v>2.1556910502105264</v>
      </c>
      <c r="AT166" s="22">
        <v>2.1556910502105264</v>
      </c>
      <c r="AU166" s="22">
        <v>2.7656115682105264</v>
      </c>
      <c r="AV166" s="22">
        <v>2.7656115682105264</v>
      </c>
      <c r="AW166" s="22">
        <v>2.7656115682105264</v>
      </c>
      <c r="AX166" s="22">
        <v>1.7592746217639235</v>
      </c>
      <c r="AY166" s="22">
        <v>3.4025118972105268</v>
      </c>
      <c r="AZ166" s="22">
        <v>3.4025118972105268</v>
      </c>
      <c r="BA166" s="22">
        <v>3.4025118972105268</v>
      </c>
      <c r="BB166" s="22">
        <v>0.92798928607525255</v>
      </c>
      <c r="BC166" s="22">
        <v>3.9144508382105263</v>
      </c>
      <c r="BD166" s="22">
        <v>3.9144508382105263</v>
      </c>
      <c r="BE166" s="22">
        <v>3.9144508382105263</v>
      </c>
      <c r="BF166" s="22">
        <v>0.29701334729299056</v>
      </c>
      <c r="BG166" s="22">
        <v>4.3454255112105269</v>
      </c>
      <c r="BH166" s="22">
        <v>4.3454255112105269</v>
      </c>
      <c r="BI166" s="22">
        <v>4.3454255112105269</v>
      </c>
      <c r="BJ166" s="22">
        <v>-0.16202102500555604</v>
      </c>
      <c r="BK166" s="25">
        <v>1.3746259152105269</v>
      </c>
      <c r="BL166" s="25">
        <v>1.3746259152105269</v>
      </c>
      <c r="BM166" s="25">
        <v>1.3746259152105269</v>
      </c>
      <c r="BN166" s="25">
        <v>1.3746259152105269</v>
      </c>
      <c r="BO166" s="25">
        <v>1.4460932152105266</v>
      </c>
      <c r="BP166" s="25">
        <v>1.4460932152105266</v>
      </c>
      <c r="BQ166" s="25">
        <v>1.4460932152105266</v>
      </c>
      <c r="BR166" s="25">
        <v>1.4460932152105266</v>
      </c>
      <c r="BS166" s="25">
        <v>1.5035259442105264</v>
      </c>
      <c r="BT166" s="25">
        <v>1.5035259442105264</v>
      </c>
      <c r="BU166" s="25">
        <v>1.5035259442105264</v>
      </c>
      <c r="BV166" s="25">
        <v>1.5035259442105264</v>
      </c>
      <c r="BW166" s="25">
        <v>1.5602220622105269</v>
      </c>
      <c r="BX166" s="25">
        <v>1.5602220622105269</v>
      </c>
      <c r="BY166" s="25">
        <v>1.5602220622105269</v>
      </c>
      <c r="BZ166" s="25">
        <v>1.5602220622105269</v>
      </c>
      <c r="CA166" s="25">
        <v>1.6238219032105263</v>
      </c>
      <c r="CB166" s="25">
        <v>1.6238219032105263</v>
      </c>
      <c r="CC166" s="25">
        <v>1.6238219032105263</v>
      </c>
      <c r="CD166" s="25">
        <v>1.6238219032105263</v>
      </c>
      <c r="CE166" s="25">
        <v>1.6920800762105266</v>
      </c>
      <c r="CF166" s="25">
        <v>1.6920800762105266</v>
      </c>
      <c r="CG166" s="25">
        <v>1.6920800762105266</v>
      </c>
      <c r="CH166" s="25">
        <v>1.6920800762105266</v>
      </c>
      <c r="CI166" s="25">
        <v>1.7661048382105271</v>
      </c>
      <c r="CJ166" s="25">
        <v>1.7661048382105271</v>
      </c>
      <c r="CK166" s="25">
        <v>1.7661048382105271</v>
      </c>
      <c r="CL166" s="25">
        <v>1.7661048382105271</v>
      </c>
      <c r="CM166" s="25">
        <v>1.8430782442105267</v>
      </c>
      <c r="CN166" s="25">
        <v>1.8430782442105267</v>
      </c>
      <c r="CO166" s="25">
        <v>1.8430782442105267</v>
      </c>
      <c r="CP166" s="25">
        <v>1.8430782442105267</v>
      </c>
      <c r="CQ166" s="25">
        <v>1.9229377272105266</v>
      </c>
      <c r="CR166" s="25">
        <v>1.9229377272105266</v>
      </c>
      <c r="CS166" s="25">
        <v>1.9229377272105266</v>
      </c>
      <c r="CT166" s="25">
        <v>1.9229377272105266</v>
      </c>
      <c r="CU166" s="25">
        <v>2.0035875082105266</v>
      </c>
      <c r="CV166" s="25">
        <v>2.0035875082105266</v>
      </c>
      <c r="CW166" s="25">
        <v>2.0035875082105266</v>
      </c>
      <c r="CX166" s="25">
        <v>2.0035875082105266</v>
      </c>
      <c r="CY166" s="25">
        <v>2.3861051352105269</v>
      </c>
      <c r="CZ166" s="25">
        <v>2.3861051352105269</v>
      </c>
      <c r="DA166" s="25">
        <v>2.3861051352105269</v>
      </c>
      <c r="DB166" s="25">
        <v>2.3861051352105269</v>
      </c>
      <c r="DC166" s="25">
        <v>2.8489343732105263</v>
      </c>
      <c r="DD166" s="25">
        <v>2.8489343732105263</v>
      </c>
      <c r="DE166" s="25">
        <v>2.8489343732105263</v>
      </c>
      <c r="DF166" s="25">
        <v>2.044850033669297</v>
      </c>
      <c r="DG166" s="25">
        <v>3.3321636942105268</v>
      </c>
      <c r="DH166" s="25">
        <v>3.3321636942105268</v>
      </c>
      <c r="DI166" s="25">
        <v>3.3321636942105268</v>
      </c>
      <c r="DJ166" s="25">
        <v>1.4715257392557355</v>
      </c>
      <c r="DK166" s="25">
        <v>3.6606212052105267</v>
      </c>
      <c r="DL166" s="25">
        <v>3.6606212052105267</v>
      </c>
      <c r="DM166" s="25">
        <v>3.6606212052105267</v>
      </c>
      <c r="DN166" s="25">
        <v>1.129186613992017</v>
      </c>
      <c r="DO166" s="27">
        <v>1.4435590632105266</v>
      </c>
      <c r="DP166" s="27">
        <v>1.4435590632105266</v>
      </c>
      <c r="DQ166" s="27">
        <v>1.4435590632105266</v>
      </c>
      <c r="DR166" s="27">
        <v>1.4435590632105266</v>
      </c>
      <c r="DS166" s="27">
        <v>1.5700970572105266</v>
      </c>
      <c r="DT166" s="27">
        <v>1.5700970572105266</v>
      </c>
      <c r="DU166" s="27">
        <v>1.5700970572105266</v>
      </c>
      <c r="DV166" s="27">
        <v>1.5700970572105266</v>
      </c>
      <c r="DW166" s="27">
        <v>1.6586198722105268</v>
      </c>
      <c r="DX166" s="27">
        <v>1.6586198722105268</v>
      </c>
      <c r="DY166" s="27">
        <v>1.6586198722105268</v>
      </c>
      <c r="DZ166" s="27">
        <v>1.6586198722105268</v>
      </c>
      <c r="EA166" s="27">
        <v>1.6973497902105263</v>
      </c>
      <c r="EB166" s="27">
        <v>1.6973497902105263</v>
      </c>
      <c r="EC166" s="27">
        <v>1.6973497902105263</v>
      </c>
      <c r="ED166" s="27">
        <v>1.6973497902105263</v>
      </c>
      <c r="EE166" s="27">
        <v>1.7510975342105271</v>
      </c>
      <c r="EF166" s="27">
        <v>1.7510975342105271</v>
      </c>
      <c r="EG166" s="27">
        <v>1.7510975342105271</v>
      </c>
      <c r="EH166" s="27">
        <v>1.7510975342105271</v>
      </c>
      <c r="EI166" s="27">
        <v>1.8238803202105265</v>
      </c>
      <c r="EJ166" s="27">
        <v>1.8238803202105265</v>
      </c>
      <c r="EK166" s="27">
        <v>1.8238803202105265</v>
      </c>
      <c r="EL166" s="27">
        <v>1.8238803202105265</v>
      </c>
      <c r="EM166" s="27">
        <v>1.9019180272105265</v>
      </c>
      <c r="EN166" s="27">
        <v>1.9019180272105265</v>
      </c>
      <c r="EO166" s="27">
        <v>1.9019180272105265</v>
      </c>
      <c r="EP166" s="27">
        <v>1.9019180272105265</v>
      </c>
      <c r="EQ166" s="27">
        <v>1.9837245272105264</v>
      </c>
      <c r="ER166" s="27">
        <v>1.9837245272105264</v>
      </c>
      <c r="ES166" s="27">
        <v>1.9837245272105264</v>
      </c>
      <c r="ET166" s="27">
        <v>1.9837245272105264</v>
      </c>
      <c r="EU166" s="27">
        <v>2.0686016582105271</v>
      </c>
      <c r="EV166" s="27">
        <v>2.0686016582105271</v>
      </c>
      <c r="EW166" s="27">
        <v>2.0686016582105271</v>
      </c>
      <c r="EX166" s="27">
        <v>2.0686016582105271</v>
      </c>
      <c r="EY166" s="27">
        <v>2.1588433442105268</v>
      </c>
      <c r="EZ166" s="27">
        <v>2.1588433442105268</v>
      </c>
      <c r="FA166" s="27">
        <v>2.1588433442105268</v>
      </c>
      <c r="FB166" s="27">
        <v>2.1588433442105268</v>
      </c>
      <c r="FC166" s="27">
        <v>2.6785182592105263</v>
      </c>
      <c r="FD166" s="27">
        <v>2.6785182592105263</v>
      </c>
      <c r="FE166" s="27">
        <v>2.6785182592105263</v>
      </c>
      <c r="FF166" s="27">
        <v>1.9270874849818718</v>
      </c>
      <c r="FG166" s="27">
        <v>3.0796687642105267</v>
      </c>
      <c r="FH166" s="27">
        <v>3.0796687642105267</v>
      </c>
      <c r="FI166" s="27">
        <v>3.0796687642105267</v>
      </c>
      <c r="FJ166" s="27">
        <v>1.3578971601086156</v>
      </c>
      <c r="FK166" s="27">
        <v>3.4681603472105271</v>
      </c>
      <c r="FL166" s="27">
        <v>3.4681603472105271</v>
      </c>
      <c r="FM166" s="27">
        <v>3.4681603472105271</v>
      </c>
      <c r="FN166" s="27">
        <v>0.85771943823401386</v>
      </c>
      <c r="FO166" s="27">
        <v>3.7949595872105268</v>
      </c>
      <c r="FP166" s="27">
        <v>3.7949595872105268</v>
      </c>
      <c r="FQ166" s="27">
        <v>3.7949595872105268</v>
      </c>
      <c r="FR166" s="27">
        <v>0.61465422693506611</v>
      </c>
      <c r="FS166" s="28">
        <v>1.4362423822105268</v>
      </c>
      <c r="FT166" s="28">
        <v>1.4362423822105268</v>
      </c>
      <c r="FU166" s="28">
        <v>1.4362423822105268</v>
      </c>
      <c r="FV166" s="28">
        <v>1.4362423822105268</v>
      </c>
      <c r="FW166" s="28">
        <v>1.5530711932105268</v>
      </c>
      <c r="FX166" s="28">
        <v>1.5530711932105268</v>
      </c>
      <c r="FY166" s="28">
        <v>1.5530711932105268</v>
      </c>
      <c r="FZ166" s="28">
        <v>1.5530711932105268</v>
      </c>
      <c r="GA166" s="28">
        <v>1.6264105212105271</v>
      </c>
      <c r="GB166" s="28">
        <v>1.6264105212105271</v>
      </c>
      <c r="GC166" s="28">
        <v>1.6264105212105271</v>
      </c>
      <c r="GD166" s="28">
        <v>1.6264105212105271</v>
      </c>
      <c r="GE166" s="28">
        <v>1.6918549112105268</v>
      </c>
      <c r="GF166" s="28">
        <v>1.6918549112105268</v>
      </c>
      <c r="GG166" s="28">
        <v>1.6918549112105268</v>
      </c>
      <c r="GH166" s="28">
        <v>1.6918549112105268</v>
      </c>
      <c r="GI166" s="28">
        <v>1.7592426572105264</v>
      </c>
      <c r="GJ166" s="28">
        <v>1.7592426572105264</v>
      </c>
      <c r="GK166" s="28">
        <v>1.7592426572105264</v>
      </c>
      <c r="GL166" s="28">
        <v>1.7592426572105264</v>
      </c>
      <c r="GM166" s="28">
        <v>1.8666247732105266</v>
      </c>
      <c r="GN166" s="28">
        <v>1.8666247732105266</v>
      </c>
      <c r="GO166" s="28">
        <v>1.8666247732105266</v>
      </c>
      <c r="GP166" s="28">
        <v>1.8666247732105266</v>
      </c>
      <c r="GQ166" s="28">
        <v>2.0029457602105269</v>
      </c>
      <c r="GR166" s="28">
        <v>2.0029457602105269</v>
      </c>
      <c r="GS166" s="28">
        <v>2.0029457602105269</v>
      </c>
      <c r="GT166" s="28">
        <v>2.0029457602105269</v>
      </c>
      <c r="GU166" s="28">
        <v>2.1624991662105266</v>
      </c>
      <c r="GV166" s="28">
        <v>2.1624991662105266</v>
      </c>
      <c r="GW166" s="28">
        <v>2.1624991662105266</v>
      </c>
      <c r="GX166" s="28">
        <v>2.1624991662105266</v>
      </c>
      <c r="GY166" s="28">
        <v>2.3203278292105267</v>
      </c>
      <c r="GZ166" s="28">
        <v>2.3203278292105267</v>
      </c>
      <c r="HA166" s="28">
        <v>2.3203278292105267</v>
      </c>
      <c r="HB166" s="28">
        <v>2.3203278292105267</v>
      </c>
      <c r="HC166" s="28">
        <v>2.4589804332105265</v>
      </c>
      <c r="HD166" s="28">
        <v>2.4589804332105265</v>
      </c>
      <c r="HE166" s="28">
        <v>2.4589804332105265</v>
      </c>
      <c r="HF166" s="28">
        <v>2.4589804332105265</v>
      </c>
      <c r="HG166" s="28">
        <v>3.3509384322105271</v>
      </c>
      <c r="HH166" s="28">
        <v>3.3509384322105271</v>
      </c>
      <c r="HI166" s="28">
        <v>3.3509384322105271</v>
      </c>
      <c r="HJ166" s="28">
        <v>1.0207763395977842</v>
      </c>
      <c r="HK166" s="28">
        <v>4.2629833252105271</v>
      </c>
      <c r="HL166" s="28">
        <v>4.2629833252105271</v>
      </c>
      <c r="HM166" s="28">
        <v>4.2629833252105271</v>
      </c>
      <c r="HN166" s="28">
        <v>-1.3959525414141964</v>
      </c>
      <c r="HO166" s="28">
        <v>4.7994076952105269</v>
      </c>
      <c r="HP166" s="28">
        <v>4.7994076952105269</v>
      </c>
      <c r="HQ166" s="28">
        <v>4.7994076952105269</v>
      </c>
      <c r="HR166" s="28">
        <v>-3.2502138585854112</v>
      </c>
      <c r="HS166" s="28">
        <v>4.9240086532105272</v>
      </c>
      <c r="HT166" s="28">
        <v>4.9240086532105272</v>
      </c>
      <c r="HU166" s="28">
        <v>4.9240086532105272</v>
      </c>
      <c r="HV166" s="28">
        <v>-4.3639469550382444</v>
      </c>
      <c r="HW166" s="29">
        <v>1.4597295322105266</v>
      </c>
      <c r="HX166" s="29">
        <v>1.4597295322105266</v>
      </c>
      <c r="HY166" s="29">
        <v>1.4597295322105266</v>
      </c>
      <c r="HZ166" s="29">
        <v>1.4597295322105266</v>
      </c>
      <c r="IA166" s="29">
        <v>1.5983827252105272</v>
      </c>
      <c r="IB166" s="29">
        <v>1.5983827252105272</v>
      </c>
      <c r="IC166" s="29">
        <v>1.5983827252105272</v>
      </c>
      <c r="ID166" s="29">
        <v>1.5983827252105272</v>
      </c>
      <c r="IE166" s="29">
        <v>1.6708189852105271</v>
      </c>
      <c r="IF166" s="29">
        <v>1.6708189852105271</v>
      </c>
      <c r="IG166" s="29">
        <v>1.6708189852105271</v>
      </c>
      <c r="IH166" s="29">
        <v>1.6708189852105271</v>
      </c>
      <c r="II166" s="29">
        <v>1.7210356362105266</v>
      </c>
      <c r="IJ166" s="29">
        <v>1.7210356362105266</v>
      </c>
      <c r="IK166" s="29">
        <v>1.7210356362105266</v>
      </c>
      <c r="IL166" s="29">
        <v>1.7210356362105266</v>
      </c>
      <c r="IM166" s="29">
        <v>1.7997015772105271</v>
      </c>
      <c r="IN166" s="29">
        <v>1.7997015772105271</v>
      </c>
      <c r="IO166" s="29">
        <v>1.7997015772105271</v>
      </c>
      <c r="IP166" s="29">
        <v>1.7997015772105271</v>
      </c>
      <c r="IQ166" s="29">
        <v>1.9294542982105272</v>
      </c>
      <c r="IR166" s="29">
        <v>1.9294542982105272</v>
      </c>
      <c r="IS166" s="29">
        <v>1.9294542982105272</v>
      </c>
      <c r="IT166" s="29">
        <v>1.9294542982105272</v>
      </c>
      <c r="IU166" s="29">
        <v>2.1021794632105264</v>
      </c>
      <c r="IV166" s="29">
        <v>2.1021794632105264</v>
      </c>
      <c r="IW166" s="29">
        <v>2.1021794632105264</v>
      </c>
      <c r="IX166" s="29">
        <v>2.1021794632105264</v>
      </c>
      <c r="IY166" s="29">
        <v>2.2878320872105267</v>
      </c>
      <c r="IZ166" s="29">
        <v>2.2878320872105267</v>
      </c>
      <c r="JA166" s="29">
        <v>2.2878320872105267</v>
      </c>
      <c r="JB166" s="29">
        <v>2.2878320872105267</v>
      </c>
      <c r="JC166" s="29">
        <v>2.4413830062105264</v>
      </c>
      <c r="JD166" s="29">
        <v>2.4413830062105264</v>
      </c>
      <c r="JE166" s="29">
        <v>2.4413830062105264</v>
      </c>
      <c r="JF166" s="29">
        <v>2.4413830062105264</v>
      </c>
      <c r="JG166" s="29">
        <v>2.657395828210527</v>
      </c>
      <c r="JH166" s="29">
        <v>2.657395828210527</v>
      </c>
      <c r="JI166" s="29">
        <v>2.657395828210527</v>
      </c>
      <c r="JJ166" s="29">
        <v>2.0712744557717162</v>
      </c>
      <c r="JK166" s="29">
        <v>3.7372178452105267</v>
      </c>
      <c r="JL166" s="29">
        <v>3.7372178452105267</v>
      </c>
      <c r="JM166" s="29">
        <v>3.7372178452105267</v>
      </c>
      <c r="JN166" s="29">
        <v>-0.62451250647503009</v>
      </c>
      <c r="JO166" s="29">
        <v>4.5146733502105265</v>
      </c>
      <c r="JP166" s="29">
        <v>4.5146733502105265</v>
      </c>
      <c r="JQ166" s="29">
        <v>4.5146733502105265</v>
      </c>
      <c r="JR166" s="29">
        <v>-2.8456422387275673</v>
      </c>
      <c r="JS166" s="29">
        <v>4.7571754292105268</v>
      </c>
      <c r="JT166" s="29">
        <v>4.7571754292105268</v>
      </c>
      <c r="JU166" s="29">
        <v>4.7571754292105268</v>
      </c>
      <c r="JV166" s="29">
        <v>-4.0817694460935634</v>
      </c>
      <c r="JW166" s="29">
        <v>4.5939902802105266</v>
      </c>
      <c r="JX166" s="29">
        <v>4.5939902802105266</v>
      </c>
      <c r="JY166" s="29">
        <v>4.5939902802105266</v>
      </c>
      <c r="JZ166" s="29">
        <v>-3.8541824908185482</v>
      </c>
    </row>
    <row r="167" spans="1:286" ht="15" thickBot="1" x14ac:dyDescent="0.4">
      <c r="A167" s="2"/>
      <c r="B167" s="74" t="s">
        <v>644</v>
      </c>
      <c r="C167" s="74" t="s">
        <v>483</v>
      </c>
      <c r="D167" s="74" t="s">
        <v>858</v>
      </c>
      <c r="E167" s="87">
        <v>385349</v>
      </c>
      <c r="F167" s="84">
        <v>433821</v>
      </c>
      <c r="G167" s="22">
        <v>-47.816716659968236</v>
      </c>
      <c r="H167" s="22">
        <v>-7.7563406449711545</v>
      </c>
      <c r="I167" s="22">
        <v>-5.6581425128140719</v>
      </c>
      <c r="J167" s="22">
        <v>-47.816716659968236</v>
      </c>
      <c r="K167" s="22">
        <v>-50.345166244525664</v>
      </c>
      <c r="L167" s="22">
        <v>-8.166479978060952</v>
      </c>
      <c r="M167" s="22">
        <v>-5.9573334461361114</v>
      </c>
      <c r="N167" s="22">
        <v>-50.345166244525664</v>
      </c>
      <c r="O167" s="22">
        <v>-51.647792628107766</v>
      </c>
      <c r="P167" s="22">
        <v>-8.3777787595318323</v>
      </c>
      <c r="Q167" s="22">
        <v>-6.1114729654107514</v>
      </c>
      <c r="R167" s="22">
        <v>-51.647792628107766</v>
      </c>
      <c r="S167" s="22">
        <v>-52.393944125674949</v>
      </c>
      <c r="T167" s="22">
        <v>-8.4988118540674016</v>
      </c>
      <c r="U167" s="22">
        <v>-6.1997649227905693</v>
      </c>
      <c r="V167" s="22">
        <v>-52.393944125674949</v>
      </c>
      <c r="W167" s="22">
        <v>-54.30849305430511</v>
      </c>
      <c r="X167" s="22">
        <v>-8.8093704768503063</v>
      </c>
      <c r="Y167" s="22">
        <v>-6.426313114356681</v>
      </c>
      <c r="Z167" s="22">
        <v>-54.30849305430511</v>
      </c>
      <c r="AA167" s="22">
        <v>-56.210325555854482</v>
      </c>
      <c r="AB167" s="22">
        <v>-9.1178663703804492</v>
      </c>
      <c r="AC167" s="22">
        <v>-6.6513565736512605</v>
      </c>
      <c r="AD167" s="22">
        <v>-56.210325555854482</v>
      </c>
      <c r="AE167" s="22">
        <v>-56.409529395314777</v>
      </c>
      <c r="AF167" s="22">
        <v>-9.1501791878335492</v>
      </c>
      <c r="AG167" s="22">
        <v>-6.6749283241079311</v>
      </c>
      <c r="AH167" s="22">
        <v>-56.409529395314777</v>
      </c>
      <c r="AI167" s="22">
        <v>-56.568525103434006</v>
      </c>
      <c r="AJ167" s="22">
        <v>-9.175969851839838</v>
      </c>
      <c r="AK167" s="22">
        <v>-6.6937422544298668</v>
      </c>
      <c r="AL167" s="22">
        <v>-56.568525103434006</v>
      </c>
      <c r="AM167" s="22">
        <v>-57.000015677569479</v>
      </c>
      <c r="AN167" s="22">
        <v>-9.2459618569766278</v>
      </c>
      <c r="AO167" s="22">
        <v>-6.7448004477131045</v>
      </c>
      <c r="AP167" s="22">
        <v>-57.000015677569479</v>
      </c>
      <c r="AQ167" s="22">
        <v>-57.307309147216309</v>
      </c>
      <c r="AR167" s="22">
        <v>-9.295807873078175</v>
      </c>
      <c r="AS167" s="22">
        <v>-6.7811624224777685</v>
      </c>
      <c r="AT167" s="22">
        <v>-57.307309147216309</v>
      </c>
      <c r="AU167" s="22">
        <v>-58.207087194801971</v>
      </c>
      <c r="AV167" s="22">
        <v>-9.4417607014910931</v>
      </c>
      <c r="AW167" s="22">
        <v>-6.8876329787759909</v>
      </c>
      <c r="AX167" s="22">
        <v>-58.207087194801971</v>
      </c>
      <c r="AY167" s="22">
        <v>-56.896427258873551</v>
      </c>
      <c r="AZ167" s="22">
        <v>-9.2291587990002064</v>
      </c>
      <c r="BA167" s="22">
        <v>-6.732542850859967</v>
      </c>
      <c r="BB167" s="22">
        <v>-56.896427258873551</v>
      </c>
      <c r="BC167" s="22">
        <v>-48.219625550379355</v>
      </c>
      <c r="BD167" s="22">
        <v>-7.8216964205493698</v>
      </c>
      <c r="BE167" s="22">
        <v>-5.7058186411822591</v>
      </c>
      <c r="BF167" s="22">
        <v>-48.219625550379355</v>
      </c>
      <c r="BG167" s="22">
        <v>-46.432139968532333</v>
      </c>
      <c r="BH167" s="22">
        <v>-7.5317487194269477</v>
      </c>
      <c r="BI167" s="22">
        <v>-5.4943058300118075</v>
      </c>
      <c r="BJ167" s="22">
        <v>-46.432139968532333</v>
      </c>
      <c r="BK167" s="25">
        <v>-47.099348996519545</v>
      </c>
      <c r="BL167" s="25">
        <v>-7.6399765707716938</v>
      </c>
      <c r="BM167" s="25">
        <v>-5.5732565407649846</v>
      </c>
      <c r="BN167" s="25">
        <v>-47.099348996519545</v>
      </c>
      <c r="BO167" s="25">
        <v>-48.896480032112848</v>
      </c>
      <c r="BP167" s="25">
        <v>-7.9314888591380184</v>
      </c>
      <c r="BQ167" s="25">
        <v>-5.7859106965468889</v>
      </c>
      <c r="BR167" s="25">
        <v>-48.896480032112848</v>
      </c>
      <c r="BS167" s="25">
        <v>-50.695713826669603</v>
      </c>
      <c r="BT167" s="25">
        <v>-8.2233422356415886</v>
      </c>
      <c r="BU167" s="25">
        <v>-5.9988136713761131</v>
      </c>
      <c r="BV167" s="25">
        <v>-50.695713826669603</v>
      </c>
      <c r="BW167" s="25">
        <v>-52.242838952817927</v>
      </c>
      <c r="BX167" s="25">
        <v>-8.4743011123067173</v>
      </c>
      <c r="BY167" s="25">
        <v>-6.1818846779270782</v>
      </c>
      <c r="BZ167" s="25">
        <v>-52.242838952817927</v>
      </c>
      <c r="CA167" s="25">
        <v>-53.929211203782067</v>
      </c>
      <c r="CB167" s="25">
        <v>-8.747847238982855</v>
      </c>
      <c r="CC167" s="25">
        <v>-6.3814327688899697</v>
      </c>
      <c r="CD167" s="25">
        <v>-53.929211203782067</v>
      </c>
      <c r="CE167" s="25">
        <v>-55.578360577327032</v>
      </c>
      <c r="CF167" s="25">
        <v>-9.0153554496911887</v>
      </c>
      <c r="CG167" s="25">
        <v>-6.576576284217265</v>
      </c>
      <c r="CH167" s="25">
        <v>-55.578360577327032</v>
      </c>
      <c r="CI167" s="25">
        <v>-55.827537514488377</v>
      </c>
      <c r="CJ167" s="25">
        <v>-9.0557743939536675</v>
      </c>
      <c r="CK167" s="25">
        <v>-6.6060613413237839</v>
      </c>
      <c r="CL167" s="25">
        <v>-55.827537514488377</v>
      </c>
      <c r="CM167" s="25">
        <v>-55.935647631577169</v>
      </c>
      <c r="CN167" s="25">
        <v>-9.0733109157786895</v>
      </c>
      <c r="CO167" s="25">
        <v>-6.6188539898428225</v>
      </c>
      <c r="CP167" s="25">
        <v>-55.935647631577169</v>
      </c>
      <c r="CQ167" s="25">
        <v>-56.247725368114487</v>
      </c>
      <c r="CR167" s="25">
        <v>-9.1239329869156105</v>
      </c>
      <c r="CS167" s="25">
        <v>-6.6557820859511621</v>
      </c>
      <c r="CT167" s="25">
        <v>-56.247725368114487</v>
      </c>
      <c r="CU167" s="25">
        <v>-56.522276944689821</v>
      </c>
      <c r="CV167" s="25">
        <v>-9.1684679466803196</v>
      </c>
      <c r="CW167" s="25">
        <v>-6.6882697190613118</v>
      </c>
      <c r="CX167" s="25">
        <v>-56.522276944689821</v>
      </c>
      <c r="CY167" s="25">
        <v>-56.688738623012618</v>
      </c>
      <c r="CZ167" s="25">
        <v>-9.1954696643136451</v>
      </c>
      <c r="DA167" s="25">
        <v>-6.7079670961432711</v>
      </c>
      <c r="DB167" s="25">
        <v>-56.688738623012618</v>
      </c>
      <c r="DC167" s="25">
        <v>-55.946525365445446</v>
      </c>
      <c r="DD167" s="25">
        <v>-9.0750753909501576</v>
      </c>
      <c r="DE167" s="25">
        <v>-6.6201411499144944</v>
      </c>
      <c r="DF167" s="25">
        <v>-55.946525365445446</v>
      </c>
      <c r="DG167" s="25">
        <v>-50.1001275691264</v>
      </c>
      <c r="DH167" s="25">
        <v>-8.1267323004630807</v>
      </c>
      <c r="DI167" s="25">
        <v>-5.9283380687157097</v>
      </c>
      <c r="DJ167" s="25">
        <v>-50.1001275691264</v>
      </c>
      <c r="DK167" s="25">
        <v>-45.091375937174227</v>
      </c>
      <c r="DL167" s="25">
        <v>-7.3142636372601801</v>
      </c>
      <c r="DM167" s="25">
        <v>-5.3356534905083217</v>
      </c>
      <c r="DN167" s="25">
        <v>-45.091375937174227</v>
      </c>
      <c r="DO167" s="27">
        <v>-47.112209579756431</v>
      </c>
      <c r="DP167" s="27">
        <v>-7.6420626835675112</v>
      </c>
      <c r="DQ167" s="27">
        <v>-5.5747783310056169</v>
      </c>
      <c r="DR167" s="27">
        <v>-47.112209579756431</v>
      </c>
      <c r="DS167" s="27">
        <v>-49.037998424799916</v>
      </c>
      <c r="DT167" s="27">
        <v>-7.9544445310846168</v>
      </c>
      <c r="DU167" s="27">
        <v>-5.8026565396314727</v>
      </c>
      <c r="DV167" s="27">
        <v>-49.037998424799916</v>
      </c>
      <c r="DW167" s="27">
        <v>-50.928788367087705</v>
      </c>
      <c r="DX167" s="27">
        <v>-8.2611492131471422</v>
      </c>
      <c r="DY167" s="27">
        <v>-6.0263933350985761</v>
      </c>
      <c r="DZ167" s="27">
        <v>-50.928788367087705</v>
      </c>
      <c r="EA167" s="27">
        <v>-52.86919547134103</v>
      </c>
      <c r="EB167" s="27">
        <v>-8.5759022857501161</v>
      </c>
      <c r="EC167" s="27">
        <v>-6.2560013194111797</v>
      </c>
      <c r="ED167" s="27">
        <v>-52.86919547134103</v>
      </c>
      <c r="EE167" s="27">
        <v>-54.651329085836188</v>
      </c>
      <c r="EF167" s="27">
        <v>-8.8649818452517533</v>
      </c>
      <c r="EG167" s="27">
        <v>-6.4668808333559742</v>
      </c>
      <c r="EH167" s="27">
        <v>-54.651329085836188</v>
      </c>
      <c r="EI167" s="27">
        <v>-56.432674163527466</v>
      </c>
      <c r="EJ167" s="27">
        <v>-9.1539334963462622</v>
      </c>
      <c r="EK167" s="27">
        <v>-6.6776670398985756</v>
      </c>
      <c r="EL167" s="27">
        <v>-56.432674163527466</v>
      </c>
      <c r="EM167" s="27">
        <v>-56.798090205990427</v>
      </c>
      <c r="EN167" s="27">
        <v>-9.2132075640877797</v>
      </c>
      <c r="EO167" s="27">
        <v>-6.7209066470725016</v>
      </c>
      <c r="EP167" s="27">
        <v>-56.798090205990427</v>
      </c>
      <c r="EQ167" s="27">
        <v>-56.940896243057672</v>
      </c>
      <c r="ER167" s="27">
        <v>-9.2363721045878879</v>
      </c>
      <c r="ES167" s="27">
        <v>-6.7378048568588955</v>
      </c>
      <c r="ET167" s="27">
        <v>-56.940896243057672</v>
      </c>
      <c r="EU167" s="27">
        <v>-57.331909403307215</v>
      </c>
      <c r="EV167" s="27">
        <v>-9.2997982760067455</v>
      </c>
      <c r="EW167" s="27">
        <v>-6.7840733658577559</v>
      </c>
      <c r="EX167" s="27">
        <v>-57.331909403307215</v>
      </c>
      <c r="EY167" s="27">
        <v>-57.679815884946166</v>
      </c>
      <c r="EZ167" s="27">
        <v>-9.356232121169608</v>
      </c>
      <c r="FA167" s="27">
        <v>-6.8252410702035657</v>
      </c>
      <c r="FB167" s="27">
        <v>-57.679815884946166</v>
      </c>
      <c r="FC167" s="27">
        <v>-58.163350696848035</v>
      </c>
      <c r="FD167" s="27">
        <v>-9.434666212357488</v>
      </c>
      <c r="FE167" s="27">
        <v>-6.8824576477260875</v>
      </c>
      <c r="FF167" s="27">
        <v>-58.163350696848035</v>
      </c>
      <c r="FG167" s="27">
        <v>-56.230950273987673</v>
      </c>
      <c r="FH167" s="27">
        <v>-9.121211902042214</v>
      </c>
      <c r="FI167" s="27">
        <v>-6.6537970924203362</v>
      </c>
      <c r="FJ167" s="27">
        <v>-56.230950273987673</v>
      </c>
      <c r="FK167" s="27">
        <v>-44.768010975252594</v>
      </c>
      <c r="FL167" s="27">
        <v>-7.2618106674097405</v>
      </c>
      <c r="FM167" s="27">
        <v>-5.2973897792791673</v>
      </c>
      <c r="FN167" s="27">
        <v>-44.768010975252594</v>
      </c>
      <c r="FO167" s="27">
        <v>-43.131675793900882</v>
      </c>
      <c r="FP167" s="27">
        <v>-6.9963810444147319</v>
      </c>
      <c r="FQ167" s="27">
        <v>-5.1037625647495952</v>
      </c>
      <c r="FR167" s="27">
        <v>-43.131675793900882</v>
      </c>
      <c r="FS167" s="28">
        <v>-47.821399534702742</v>
      </c>
      <c r="FT167" s="28">
        <v>-7.7571002532039159</v>
      </c>
      <c r="FU167" s="28">
        <v>-5.6586966364442217</v>
      </c>
      <c r="FV167" s="28">
        <v>-47.821399534702742</v>
      </c>
      <c r="FW167" s="28">
        <v>-50.461874786400145</v>
      </c>
      <c r="FX167" s="28">
        <v>-8.18541124875847</v>
      </c>
      <c r="FY167" s="28">
        <v>-5.9711435445392373</v>
      </c>
      <c r="FZ167" s="28">
        <v>-50.461874786400145</v>
      </c>
      <c r="GA167" s="28">
        <v>-51.347947351465486</v>
      </c>
      <c r="GB167" s="28">
        <v>-8.3291409134212024</v>
      </c>
      <c r="GC167" s="28">
        <v>-6.0759923338337085</v>
      </c>
      <c r="GD167" s="28">
        <v>-51.347947351465486</v>
      </c>
      <c r="GE167" s="28">
        <v>-52.313346199748793</v>
      </c>
      <c r="GF167" s="28">
        <v>-8.4857380796130215</v>
      </c>
      <c r="GG167" s="28">
        <v>-6.1902277863457913</v>
      </c>
      <c r="GH167" s="28">
        <v>-52.313346199748793</v>
      </c>
      <c r="GI167" s="28">
        <v>-54.406631575680692</v>
      </c>
      <c r="GJ167" s="28">
        <v>-8.8252895080041132</v>
      </c>
      <c r="GK167" s="28">
        <v>-6.4379258259505896</v>
      </c>
      <c r="GL167" s="28">
        <v>-54.406631575680692</v>
      </c>
      <c r="GM167" s="28">
        <v>-56.151486849599813</v>
      </c>
      <c r="GN167" s="28">
        <v>-9.1083221548696685</v>
      </c>
      <c r="GO167" s="28">
        <v>-6.6443942013155359</v>
      </c>
      <c r="GP167" s="28">
        <v>-56.151486849599813</v>
      </c>
      <c r="GQ167" s="28">
        <v>-56.347299641838632</v>
      </c>
      <c r="GR167" s="28">
        <v>-9.1400849111887101</v>
      </c>
      <c r="GS167" s="28">
        <v>-6.6675646898331404</v>
      </c>
      <c r="GT167" s="28">
        <v>-56.347299641838632</v>
      </c>
      <c r="GU167" s="28">
        <v>-56.6447227418941</v>
      </c>
      <c r="GV167" s="28">
        <v>-9.1883298564892915</v>
      </c>
      <c r="GW167" s="28">
        <v>-6.7027587057394156</v>
      </c>
      <c r="GX167" s="28">
        <v>-56.6447227418941</v>
      </c>
      <c r="GY167" s="28">
        <v>-57.020341776093865</v>
      </c>
      <c r="GZ167" s="28">
        <v>-9.249258949607631</v>
      </c>
      <c r="HA167" s="28">
        <v>-6.7472056308836326</v>
      </c>
      <c r="HB167" s="28">
        <v>-57.020341776093865</v>
      </c>
      <c r="HC167" s="28">
        <v>-57.323154219054999</v>
      </c>
      <c r="HD167" s="28">
        <v>-9.2983780992105736</v>
      </c>
      <c r="HE167" s="28">
        <v>-6.7830373666573669</v>
      </c>
      <c r="HF167" s="28">
        <v>-57.323154219054999</v>
      </c>
      <c r="HG167" s="28">
        <v>-58.51530916547366</v>
      </c>
      <c r="HH167" s="28">
        <v>-9.4917573295698112</v>
      </c>
      <c r="HI167" s="28">
        <v>-6.9241048228811053</v>
      </c>
      <c r="HJ167" s="28">
        <v>-58.51530916547366</v>
      </c>
      <c r="HK167" s="28">
        <v>-58.554185099691985</v>
      </c>
      <c r="HL167" s="28">
        <v>-9.4980633875710989</v>
      </c>
      <c r="HM167" s="28">
        <v>-6.9287050043969192</v>
      </c>
      <c r="HN167" s="28">
        <v>-58.554185099691985</v>
      </c>
      <c r="HO167" s="28">
        <v>-52.240055173192843</v>
      </c>
      <c r="HP167" s="28">
        <v>-8.4738495559356206</v>
      </c>
      <c r="HQ167" s="28">
        <v>-6.181555273841159</v>
      </c>
      <c r="HR167" s="28">
        <v>-52.240055173192843</v>
      </c>
      <c r="HS167" s="28">
        <v>-51.520426509251273</v>
      </c>
      <c r="HT167" s="28">
        <v>-8.3571187252700927</v>
      </c>
      <c r="HU167" s="28">
        <v>-6.0964017580562446</v>
      </c>
      <c r="HV167" s="28">
        <v>-51.520426509251273</v>
      </c>
      <c r="HW167" s="29">
        <v>-47.818541972396886</v>
      </c>
      <c r="HX167" s="29">
        <v>-7.7566367285580053</v>
      </c>
      <c r="HY167" s="29">
        <v>-5.6583585016684541</v>
      </c>
      <c r="HZ167" s="29">
        <v>-47.818541972396886</v>
      </c>
      <c r="IA167" s="29">
        <v>-48.523492900452673</v>
      </c>
      <c r="IB167" s="29">
        <v>-7.8709866864372087</v>
      </c>
      <c r="IC167" s="29">
        <v>-5.7417752039034582</v>
      </c>
      <c r="ID167" s="29">
        <v>-48.523492900452673</v>
      </c>
      <c r="IE167" s="29">
        <v>-47.717090724990889</v>
      </c>
      <c r="IF167" s="29">
        <v>-7.7401803407358578</v>
      </c>
      <c r="IG167" s="29">
        <v>-5.6463537958663412</v>
      </c>
      <c r="IH167" s="29">
        <v>-47.717090724990889</v>
      </c>
      <c r="II167" s="29">
        <v>-47.943771486703874</v>
      </c>
      <c r="IJ167" s="29">
        <v>-7.7769501845963296</v>
      </c>
      <c r="IK167" s="29">
        <v>-5.6731768850342155</v>
      </c>
      <c r="IL167" s="29">
        <v>-47.943771486703874</v>
      </c>
      <c r="IM167" s="29">
        <v>-49.019203153894203</v>
      </c>
      <c r="IN167" s="29">
        <v>-7.951395753714646</v>
      </c>
      <c r="IO167" s="29">
        <v>-5.8004324989866971</v>
      </c>
      <c r="IP167" s="29">
        <v>-49.019203153894203</v>
      </c>
      <c r="IQ167" s="29">
        <v>-50.382234775927543</v>
      </c>
      <c r="IR167" s="29">
        <v>-8.1724928575902265</v>
      </c>
      <c r="IS167" s="29">
        <v>-5.9617197580383712</v>
      </c>
      <c r="IT167" s="29">
        <v>-50.382234775927543</v>
      </c>
      <c r="IU167" s="29">
        <v>-50.944172952715569</v>
      </c>
      <c r="IV167" s="29">
        <v>-8.2636447438976113</v>
      </c>
      <c r="IW167" s="29">
        <v>-6.0282137900370047</v>
      </c>
      <c r="IX167" s="29">
        <v>-50.944172952715569</v>
      </c>
      <c r="IY167" s="29">
        <v>-50.89506215189207</v>
      </c>
      <c r="IZ167" s="29">
        <v>-8.2556784901030831</v>
      </c>
      <c r="JA167" s="29">
        <v>-6.022402518804105</v>
      </c>
      <c r="JB167" s="29">
        <v>-50.89506215189207</v>
      </c>
      <c r="JC167" s="29">
        <v>-50.988237432040535</v>
      </c>
      <c r="JD167" s="29">
        <v>-8.2707924348279231</v>
      </c>
      <c r="JE167" s="29">
        <v>-6.0334279310569032</v>
      </c>
      <c r="JF167" s="29">
        <v>-50.988237432040535</v>
      </c>
      <c r="JG167" s="29">
        <v>-51.299474356782618</v>
      </c>
      <c r="JH167" s="29">
        <v>-8.3212781180411728</v>
      </c>
      <c r="JI167" s="29">
        <v>-6.0702565340737848</v>
      </c>
      <c r="JJ167" s="29">
        <v>-51.299474356782618</v>
      </c>
      <c r="JK167" s="29">
        <v>-47.463159827185805</v>
      </c>
      <c r="JL167" s="29">
        <v>-7.6989902574086075</v>
      </c>
      <c r="JM167" s="29">
        <v>-5.616306203548258</v>
      </c>
      <c r="JN167" s="29">
        <v>-47.463159827185805</v>
      </c>
      <c r="JO167" s="29">
        <v>-50.52518697133732</v>
      </c>
      <c r="JP167" s="29">
        <v>-8.1956811064076724</v>
      </c>
      <c r="JQ167" s="29">
        <v>-5.978635262712185</v>
      </c>
      <c r="JR167" s="29">
        <v>-50.52518697133732</v>
      </c>
      <c r="JS167" s="29">
        <v>-51.45940237771336</v>
      </c>
      <c r="JT167" s="29">
        <v>-8.3472200123338318</v>
      </c>
      <c r="JU167" s="29">
        <v>-6.0891807847841237</v>
      </c>
      <c r="JV167" s="29">
        <v>-51.45940237771336</v>
      </c>
      <c r="JW167" s="29">
        <v>-51.132925562045827</v>
      </c>
      <c r="JX167" s="29">
        <v>-8.2942622692706642</v>
      </c>
      <c r="JY167" s="29">
        <v>-6.0505488485239924</v>
      </c>
      <c r="JZ167" s="29">
        <v>-51.132925562045827</v>
      </c>
    </row>
    <row r="168" spans="1:286" ht="15" thickBot="1" x14ac:dyDescent="0.4">
      <c r="A168" s="2"/>
      <c r="B168" s="74" t="s">
        <v>645</v>
      </c>
      <c r="C168" s="74" t="s">
        <v>646</v>
      </c>
      <c r="D168" s="74" t="s">
        <v>869</v>
      </c>
      <c r="E168" s="87">
        <v>387623</v>
      </c>
      <c r="F168" s="84">
        <v>391345</v>
      </c>
      <c r="G168" s="22">
        <v>30.501841826</v>
      </c>
      <c r="H168" s="22">
        <v>9.9229353262922331</v>
      </c>
      <c r="I168" s="22">
        <v>7.2386431684122421</v>
      </c>
      <c r="J168" s="22">
        <v>14.790893299377522</v>
      </c>
      <c r="K168" s="22">
        <v>30.551779736</v>
      </c>
      <c r="L168" s="22">
        <v>9.9417060004206164</v>
      </c>
      <c r="M168" s="22">
        <v>7.252336113854092</v>
      </c>
      <c r="N168" s="22">
        <v>14.349205319803318</v>
      </c>
      <c r="O168" s="22">
        <v>30.593581836999999</v>
      </c>
      <c r="P168" s="22">
        <v>9.8976463246662991</v>
      </c>
      <c r="Q168" s="22">
        <v>7.220195193812379</v>
      </c>
      <c r="R168" s="22">
        <v>13.993583880908478</v>
      </c>
      <c r="S168" s="22">
        <v>30.664814874000001</v>
      </c>
      <c r="T168" s="22">
        <v>9.7993672139691714</v>
      </c>
      <c r="U168" s="22">
        <v>7.1485019508502461</v>
      </c>
      <c r="V168" s="22">
        <v>13.571448332734121</v>
      </c>
      <c r="W168" s="22">
        <v>30.756898114000002</v>
      </c>
      <c r="X168" s="22">
        <v>9.7209923995739107</v>
      </c>
      <c r="Y168" s="22">
        <v>7.0913286149226584</v>
      </c>
      <c r="Z168" s="22">
        <v>13.416948247448447</v>
      </c>
      <c r="AA168" s="22">
        <v>30.86896286</v>
      </c>
      <c r="AB168" s="22">
        <v>9.6185973176713038</v>
      </c>
      <c r="AC168" s="22">
        <v>7.0166328282707591</v>
      </c>
      <c r="AD168" s="22">
        <v>12.975802846404653</v>
      </c>
      <c r="AE168" s="22">
        <v>30.99776872</v>
      </c>
      <c r="AF168" s="22">
        <v>9.4776063552575174</v>
      </c>
      <c r="AG168" s="22">
        <v>6.9137818841372995</v>
      </c>
      <c r="AH168" s="22">
        <v>12.411901854508473</v>
      </c>
      <c r="AI168" s="22">
        <v>31.14053165</v>
      </c>
      <c r="AJ168" s="22">
        <v>9.3402205749884715</v>
      </c>
      <c r="AK168" s="22">
        <v>6.8135608701852597</v>
      </c>
      <c r="AL168" s="22">
        <v>12.021364404106167</v>
      </c>
      <c r="AM168" s="22">
        <v>31.297071296999999</v>
      </c>
      <c r="AN168" s="22">
        <v>9.2145137394369598</v>
      </c>
      <c r="AO168" s="22">
        <v>6.7218594838044954</v>
      </c>
      <c r="AP168" s="22">
        <v>11.536937721591496</v>
      </c>
      <c r="AQ168" s="22">
        <v>31.471457664999999</v>
      </c>
      <c r="AR168" s="22">
        <v>9.0348840561391555</v>
      </c>
      <c r="AS168" s="22">
        <v>6.5908221307339332</v>
      </c>
      <c r="AT168" s="22">
        <v>10.973012365415308</v>
      </c>
      <c r="AU168" s="22">
        <v>32.354364087</v>
      </c>
      <c r="AV168" s="22">
        <v>8.3179866662891175</v>
      </c>
      <c r="AW168" s="22">
        <v>6.0678554658459145</v>
      </c>
      <c r="AX168" s="22">
        <v>8.9541097709027753</v>
      </c>
      <c r="AY168" s="22">
        <v>33.096215012999998</v>
      </c>
      <c r="AZ168" s="22">
        <v>7.883509491234876</v>
      </c>
      <c r="BA168" s="22">
        <v>5.750910415654543</v>
      </c>
      <c r="BB168" s="22">
        <v>7.81181311752146</v>
      </c>
      <c r="BC168" s="22">
        <v>33.604811677999997</v>
      </c>
      <c r="BD168" s="22">
        <v>7.392308367133599</v>
      </c>
      <c r="BE168" s="22">
        <v>5.3925860343728287</v>
      </c>
      <c r="BF168" s="22">
        <v>7.2599831020428098</v>
      </c>
      <c r="BG168" s="22">
        <v>34.006765633000001</v>
      </c>
      <c r="BH168" s="22">
        <v>7.2993118039483686</v>
      </c>
      <c r="BI168" s="22">
        <v>5.3247463362743304</v>
      </c>
      <c r="BJ168" s="22">
        <v>7.2517387011864116</v>
      </c>
      <c r="BK168" s="25">
        <v>30.491362386999999</v>
      </c>
      <c r="BL168" s="25">
        <v>9.9162225490356306</v>
      </c>
      <c r="BM168" s="25">
        <v>7.2337462908622268</v>
      </c>
      <c r="BN168" s="25">
        <v>14.940406357845996</v>
      </c>
      <c r="BO168" s="25">
        <v>30.534697656999999</v>
      </c>
      <c r="BP168" s="25">
        <v>9.8777078272013661</v>
      </c>
      <c r="BQ168" s="25">
        <v>7.205650337505543</v>
      </c>
      <c r="BR168" s="25">
        <v>14.65403032171629</v>
      </c>
      <c r="BS168" s="25">
        <v>30.601655808</v>
      </c>
      <c r="BT168" s="25">
        <v>9.759444780647323</v>
      </c>
      <c r="BU168" s="25">
        <v>7.1193790915622399</v>
      </c>
      <c r="BV168" s="25">
        <v>14.279669779383029</v>
      </c>
      <c r="BW168" s="25">
        <v>30.681827566999999</v>
      </c>
      <c r="BX168" s="25">
        <v>9.6270673966506628</v>
      </c>
      <c r="BY168" s="25">
        <v>7.022811632961484</v>
      </c>
      <c r="BZ168" s="25">
        <v>13.90399032945275</v>
      </c>
      <c r="CA168" s="25">
        <v>30.775314040000001</v>
      </c>
      <c r="CB168" s="25">
        <v>9.5546246159004884</v>
      </c>
      <c r="CC168" s="25">
        <v>6.9699656329892177</v>
      </c>
      <c r="CD168" s="25">
        <v>13.780770782707283</v>
      </c>
      <c r="CE168" s="25">
        <v>30.883729374000001</v>
      </c>
      <c r="CF168" s="25">
        <v>9.4397096676933447</v>
      </c>
      <c r="CG168" s="25">
        <v>6.8861367781760618</v>
      </c>
      <c r="CH168" s="25">
        <v>13.433927111111135</v>
      </c>
      <c r="CI168" s="25">
        <v>31.007039454000001</v>
      </c>
      <c r="CJ168" s="25">
        <v>9.3439692886539056</v>
      </c>
      <c r="CK168" s="25">
        <v>6.8162955046127092</v>
      </c>
      <c r="CL168" s="25">
        <v>12.901153788911435</v>
      </c>
      <c r="CM168" s="25">
        <v>31.14249345</v>
      </c>
      <c r="CN168" s="25">
        <v>9.2871873952256703</v>
      </c>
      <c r="CO168" s="25">
        <v>6.7748739039030141</v>
      </c>
      <c r="CP168" s="25">
        <v>12.612424254078471</v>
      </c>
      <c r="CQ168" s="25">
        <v>31.290424272999999</v>
      </c>
      <c r="CR168" s="25">
        <v>9.2055746003087684</v>
      </c>
      <c r="CS168" s="25">
        <v>6.7153385062656898</v>
      </c>
      <c r="CT168" s="25">
        <v>12.234930168300973</v>
      </c>
      <c r="CU168" s="25">
        <v>31.430873288000001</v>
      </c>
      <c r="CV168" s="25">
        <v>9.1073504687864695</v>
      </c>
      <c r="CW168" s="25">
        <v>6.6436853698461471</v>
      </c>
      <c r="CX168" s="25">
        <v>11.774599799471773</v>
      </c>
      <c r="CY168" s="25">
        <v>31.879339499</v>
      </c>
      <c r="CZ168" s="25">
        <v>8.811952818494575</v>
      </c>
      <c r="DA168" s="25">
        <v>6.4281968966335095</v>
      </c>
      <c r="DB168" s="25">
        <v>10.333285510034774</v>
      </c>
      <c r="DC168" s="25">
        <v>32.290593979000001</v>
      </c>
      <c r="DD168" s="25">
        <v>8.5566992316657036</v>
      </c>
      <c r="DE168" s="25">
        <v>6.2419929588112186</v>
      </c>
      <c r="DF168" s="25">
        <v>9.3236867433034298</v>
      </c>
      <c r="DG168" s="25">
        <v>32.609188228999997</v>
      </c>
      <c r="DH168" s="25">
        <v>8.3802931953228299</v>
      </c>
      <c r="DI168" s="25">
        <v>6.113307211313038</v>
      </c>
      <c r="DJ168" s="25">
        <v>8.6341578831449262</v>
      </c>
      <c r="DK168" s="25">
        <v>32.850978894000001</v>
      </c>
      <c r="DL168" s="25">
        <v>8.3113806547682874</v>
      </c>
      <c r="DM168" s="25">
        <v>6.0630364724136987</v>
      </c>
      <c r="DN168" s="25">
        <v>8.3500677162344736</v>
      </c>
      <c r="DO168" s="27">
        <v>30.504399083999999</v>
      </c>
      <c r="DP168" s="27">
        <v>9.9194016589647926</v>
      </c>
      <c r="DQ168" s="27">
        <v>7.2360654072943769</v>
      </c>
      <c r="DR168" s="27">
        <v>14.791883361761842</v>
      </c>
      <c r="DS168" s="27">
        <v>30.555336540999999</v>
      </c>
      <c r="DT168" s="27">
        <v>9.8385604194477807</v>
      </c>
      <c r="DU168" s="27">
        <v>7.1770928485792869</v>
      </c>
      <c r="DV168" s="27">
        <v>14.386611875866592</v>
      </c>
      <c r="DW168" s="27">
        <v>30.597941177999999</v>
      </c>
      <c r="DX168" s="27">
        <v>9.7229433060965196</v>
      </c>
      <c r="DY168" s="27">
        <v>7.0927517740693951</v>
      </c>
      <c r="DZ168" s="27">
        <v>14.035998533387117</v>
      </c>
      <c r="EA168" s="27">
        <v>30.669771173000001</v>
      </c>
      <c r="EB168" s="27">
        <v>9.603335627278117</v>
      </c>
      <c r="EC168" s="27">
        <v>7.0054996376098924</v>
      </c>
      <c r="ED168" s="27">
        <v>13.658959092338486</v>
      </c>
      <c r="EE168" s="27">
        <v>30.761855575999999</v>
      </c>
      <c r="EF168" s="27">
        <v>9.5231136705348494</v>
      </c>
      <c r="EG168" s="27">
        <v>6.9469788370562835</v>
      </c>
      <c r="EH168" s="27">
        <v>13.48688429070163</v>
      </c>
      <c r="EI168" s="27">
        <v>30.872277316999998</v>
      </c>
      <c r="EJ168" s="27">
        <v>9.4081555800283585</v>
      </c>
      <c r="EK168" s="27">
        <v>6.8631185105364025</v>
      </c>
      <c r="EL168" s="27">
        <v>13.053958789140371</v>
      </c>
      <c r="EM168" s="27">
        <v>30.998334445000001</v>
      </c>
      <c r="EN168" s="27">
        <v>9.2933034630446461</v>
      </c>
      <c r="EO168" s="27">
        <v>6.7793354902259715</v>
      </c>
      <c r="EP168" s="27">
        <v>12.468747849412086</v>
      </c>
      <c r="EQ168" s="27">
        <v>31.137411785000001</v>
      </c>
      <c r="ER168" s="27">
        <v>9.2085875666010484</v>
      </c>
      <c r="ES168" s="27">
        <v>6.7175364232278687</v>
      </c>
      <c r="ET168" s="27">
        <v>12.091032663344373</v>
      </c>
      <c r="EU168" s="27">
        <v>31.287803</v>
      </c>
      <c r="EV168" s="27">
        <v>9.108803559887404</v>
      </c>
      <c r="EW168" s="27">
        <v>6.6447453795736102</v>
      </c>
      <c r="EX168" s="27">
        <v>11.67499452775332</v>
      </c>
      <c r="EY168" s="27">
        <v>31.449542862000001</v>
      </c>
      <c r="EZ168" s="27">
        <v>8.9826420810196765</v>
      </c>
      <c r="FA168" s="27">
        <v>6.552712337223439</v>
      </c>
      <c r="FB168" s="27">
        <v>11.158732714418839</v>
      </c>
      <c r="FC168" s="27">
        <v>32.242762995999996</v>
      </c>
      <c r="FD168" s="27">
        <v>8.5202398610663401</v>
      </c>
      <c r="FE168" s="27">
        <v>6.2153963555647582</v>
      </c>
      <c r="FF168" s="27">
        <v>9.2868389069961665</v>
      </c>
      <c r="FG168" s="27">
        <v>32.834466759999998</v>
      </c>
      <c r="FH168" s="27">
        <v>8.1784520683977995</v>
      </c>
      <c r="FI168" s="27">
        <v>5.9660669193553524</v>
      </c>
      <c r="FJ168" s="27">
        <v>8.3846052576956183</v>
      </c>
      <c r="FK168" s="27">
        <v>33.225428043000001</v>
      </c>
      <c r="FL168" s="27">
        <v>7.9439988959408661</v>
      </c>
      <c r="FM168" s="27">
        <v>5.7950365942235154</v>
      </c>
      <c r="FN168" s="27">
        <v>8.092031375251473</v>
      </c>
      <c r="FO168" s="27">
        <v>33.49228549</v>
      </c>
      <c r="FP168" s="27">
        <v>7.6948816372694697</v>
      </c>
      <c r="FQ168" s="27">
        <v>5.6133090223590418</v>
      </c>
      <c r="FR168" s="27">
        <v>8.2768018618120749</v>
      </c>
      <c r="FS168" s="28">
        <v>30.502561830000001</v>
      </c>
      <c r="FT168" s="28">
        <v>9.9276345856509121</v>
      </c>
      <c r="FU168" s="28">
        <v>7.2420712126889359</v>
      </c>
      <c r="FV168" s="28">
        <v>14.800588841675863</v>
      </c>
      <c r="FW168" s="28">
        <v>30.555765029</v>
      </c>
      <c r="FX168" s="28">
        <v>9.9532201744733904</v>
      </c>
      <c r="FY168" s="28">
        <v>7.2607355435194423</v>
      </c>
      <c r="FZ168" s="28">
        <v>14.371720201332518</v>
      </c>
      <c r="GA168" s="28">
        <v>30.610273753000001</v>
      </c>
      <c r="GB168" s="28">
        <v>9.9037362484354876</v>
      </c>
      <c r="GC168" s="28">
        <v>7.2246377084150062</v>
      </c>
      <c r="GD168" s="28">
        <v>14.03893144423826</v>
      </c>
      <c r="GE168" s="28">
        <v>30.705273826999999</v>
      </c>
      <c r="GF168" s="28">
        <v>9.7825408336848394</v>
      </c>
      <c r="GG168" s="28">
        <v>7.1362273406981922</v>
      </c>
      <c r="GH168" s="28">
        <v>13.644479283939344</v>
      </c>
      <c r="GI168" s="28">
        <v>30.832874062999998</v>
      </c>
      <c r="GJ168" s="28">
        <v>9.6976345101388617</v>
      </c>
      <c r="GK168" s="28">
        <v>7.074289359780126</v>
      </c>
      <c r="GL168" s="28">
        <v>13.52481984651204</v>
      </c>
      <c r="GM168" s="28">
        <v>31.002960421000001</v>
      </c>
      <c r="GN168" s="28">
        <v>9.5955459016726934</v>
      </c>
      <c r="GO168" s="28">
        <v>6.9998171412332306</v>
      </c>
      <c r="GP168" s="28">
        <v>13.158845022892949</v>
      </c>
      <c r="GQ168" s="28">
        <v>31.214482914000001</v>
      </c>
      <c r="GR168" s="28">
        <v>9.4376923094283267</v>
      </c>
      <c r="GS168" s="28">
        <v>6.8846651434084123</v>
      </c>
      <c r="GT168" s="28">
        <v>12.62135622982129</v>
      </c>
      <c r="GU168" s="28">
        <v>31.460989897000001</v>
      </c>
      <c r="GV168" s="28">
        <v>9.2969023672255435</v>
      </c>
      <c r="GW168" s="28">
        <v>6.7819608407201741</v>
      </c>
      <c r="GX168" s="28">
        <v>12.299088697060082</v>
      </c>
      <c r="GY168" s="28">
        <v>31.735794223999999</v>
      </c>
      <c r="GZ168" s="28">
        <v>9.1340891779721911</v>
      </c>
      <c r="HA168" s="28">
        <v>6.6631908859273157</v>
      </c>
      <c r="HB168" s="28">
        <v>11.875507550348882</v>
      </c>
      <c r="HC168" s="28">
        <v>31.992500669999998</v>
      </c>
      <c r="HD168" s="28">
        <v>8.9540871129720543</v>
      </c>
      <c r="HE168" s="28">
        <v>6.5318818855893879</v>
      </c>
      <c r="HF168" s="28">
        <v>11.485206376790547</v>
      </c>
      <c r="HG168" s="28">
        <v>33.261706474999997</v>
      </c>
      <c r="HH168" s="28">
        <v>7.9451106519585304</v>
      </c>
      <c r="HI168" s="28">
        <v>5.7958476047599721</v>
      </c>
      <c r="HJ168" s="28">
        <v>8.7165693650146814</v>
      </c>
      <c r="HK168" s="28">
        <v>34.613103803999998</v>
      </c>
      <c r="HL168" s="28">
        <v>6.6300496132777207</v>
      </c>
      <c r="HM168" s="28">
        <v>4.8365288859863735</v>
      </c>
      <c r="HN168" s="28">
        <v>3.7873105202714825</v>
      </c>
      <c r="HO168" s="28">
        <v>33.546604748803681</v>
      </c>
      <c r="HP168" s="28">
        <v>5.4415884671513783</v>
      </c>
      <c r="HQ168" s="28">
        <v>3.9695630262436046</v>
      </c>
      <c r="HR168" s="28">
        <v>-0.11580203578373727</v>
      </c>
      <c r="HS168" s="28">
        <v>29.931885070538574</v>
      </c>
      <c r="HT168" s="28">
        <v>4.8552454658098192</v>
      </c>
      <c r="HU168" s="28">
        <v>3.5418339701283794</v>
      </c>
      <c r="HV168" s="28">
        <v>-2.3675084307685381</v>
      </c>
      <c r="HW168" s="29">
        <v>30.502247355000002</v>
      </c>
      <c r="HX168" s="29">
        <v>9.9252136103048905</v>
      </c>
      <c r="HY168" s="29">
        <v>7.2403051448800557</v>
      </c>
      <c r="HZ168" s="29">
        <v>14.777996218286242</v>
      </c>
      <c r="IA168" s="29">
        <v>30.566800307000001</v>
      </c>
      <c r="IB168" s="29">
        <v>10.030283054304519</v>
      </c>
      <c r="IC168" s="29">
        <v>7.3169518414479118</v>
      </c>
      <c r="ID168" s="29">
        <v>14.292976905570502</v>
      </c>
      <c r="IE168" s="29">
        <v>30.627568591999999</v>
      </c>
      <c r="IF168" s="29">
        <v>10.005668422937813</v>
      </c>
      <c r="IG168" s="29">
        <v>7.2989958105632304</v>
      </c>
      <c r="IH168" s="29">
        <v>13.964995922859204</v>
      </c>
      <c r="II168" s="29">
        <v>30.722062163</v>
      </c>
      <c r="IJ168" s="29">
        <v>9.9215489336306746</v>
      </c>
      <c r="IK168" s="29">
        <v>7.2376318142676945</v>
      </c>
      <c r="IL168" s="29">
        <v>13.601097872447831</v>
      </c>
      <c r="IM168" s="29">
        <v>30.849829740000001</v>
      </c>
      <c r="IN168" s="29">
        <v>9.8698315136229642</v>
      </c>
      <c r="IO168" s="29">
        <v>7.1999046764081145</v>
      </c>
      <c r="IP168" s="29">
        <v>13.52514963914289</v>
      </c>
      <c r="IQ168" s="29">
        <v>31.024385746</v>
      </c>
      <c r="IR168" s="29">
        <v>9.675887069128331</v>
      </c>
      <c r="IS168" s="29">
        <v>7.0584249043418028</v>
      </c>
      <c r="IT168" s="29">
        <v>13.150162441148726</v>
      </c>
      <c r="IU168" s="29">
        <v>31.251848461999998</v>
      </c>
      <c r="IV168" s="29">
        <v>9.4422507488564378</v>
      </c>
      <c r="IW168" s="29">
        <v>6.8879904615063232</v>
      </c>
      <c r="IX168" s="29">
        <v>12.643508187744208</v>
      </c>
      <c r="IY168" s="29">
        <v>31.516105085</v>
      </c>
      <c r="IZ168" s="29">
        <v>9.2756331919361479</v>
      </c>
      <c r="JA168" s="29">
        <v>6.7664452734667622</v>
      </c>
      <c r="JB168" s="29">
        <v>12.350450091454995</v>
      </c>
      <c r="JC168" s="29">
        <v>31.820173769</v>
      </c>
      <c r="JD168" s="29">
        <v>9.1819367688022933</v>
      </c>
      <c r="JE168" s="29">
        <v>6.6980950372795469</v>
      </c>
      <c r="JF168" s="29">
        <v>11.871654302609212</v>
      </c>
      <c r="JG168" s="29">
        <v>32.192195534999996</v>
      </c>
      <c r="JH168" s="29">
        <v>8.8919296800838357</v>
      </c>
      <c r="JI168" s="29">
        <v>6.4865389036846102</v>
      </c>
      <c r="JJ168" s="29">
        <v>10.725163178485722</v>
      </c>
      <c r="JK168" s="29">
        <v>33.472046161999998</v>
      </c>
      <c r="JL168" s="29">
        <v>7.4181694097129274</v>
      </c>
      <c r="JM168" s="29">
        <v>5.4114513048839505</v>
      </c>
      <c r="JN168" s="29">
        <v>5.0296593643454344</v>
      </c>
      <c r="JO168" s="29">
        <v>34.520333745000002</v>
      </c>
      <c r="JP168" s="29">
        <v>6.0793364706334234</v>
      </c>
      <c r="JQ168" s="29">
        <v>4.4347913157339098</v>
      </c>
      <c r="JR168" s="29">
        <v>0.55721923000987061</v>
      </c>
      <c r="JS168" s="29">
        <v>32.293887579245791</v>
      </c>
      <c r="JT168" s="29">
        <v>5.2383854499306315</v>
      </c>
      <c r="JU168" s="29">
        <v>3.8213292542761188</v>
      </c>
      <c r="JV168" s="29">
        <v>-2.058602325201619</v>
      </c>
      <c r="JW168" s="29">
        <v>32.463085285345521</v>
      </c>
      <c r="JX168" s="29">
        <v>5.2658309781167167</v>
      </c>
      <c r="JY168" s="29">
        <v>3.8413503849773614</v>
      </c>
      <c r="JZ168" s="29">
        <v>-1.1544505260545392</v>
      </c>
    </row>
    <row r="169" spans="1:286" ht="15" thickBot="1" x14ac:dyDescent="0.4">
      <c r="A169" s="2"/>
      <c r="B169" s="74" t="s">
        <v>647</v>
      </c>
      <c r="C169" s="74" t="s">
        <v>646</v>
      </c>
      <c r="D169" s="74" t="s">
        <v>869</v>
      </c>
      <c r="E169" s="87">
        <v>388860</v>
      </c>
      <c r="F169" s="84">
        <v>391967</v>
      </c>
      <c r="G169" s="22">
        <v>27.562003398105265</v>
      </c>
      <c r="H169" s="22">
        <v>10.904518382843476</v>
      </c>
      <c r="I169" s="22">
        <v>7.9546943420712379</v>
      </c>
      <c r="J169" s="22">
        <v>9.8699636758266358</v>
      </c>
      <c r="K169" s="22">
        <v>27.660707559105262</v>
      </c>
      <c r="L169" s="22">
        <v>9.7772394874033015</v>
      </c>
      <c r="M169" s="22">
        <v>7.1323600823938307</v>
      </c>
      <c r="N169" s="22">
        <v>9.0417482652962455</v>
      </c>
      <c r="O169" s="22">
        <v>27.689564665105266</v>
      </c>
      <c r="P169" s="22">
        <v>8.5279165787427349</v>
      </c>
      <c r="Q169" s="22">
        <v>6.2209964142305472</v>
      </c>
      <c r="R169" s="22">
        <v>8.9955642422045052</v>
      </c>
      <c r="S169" s="22">
        <v>27.757352559105264</v>
      </c>
      <c r="T169" s="22">
        <v>7.6814036619116672</v>
      </c>
      <c r="U169" s="22">
        <v>5.6034770269827066</v>
      </c>
      <c r="V169" s="22">
        <v>8.5248828447991407</v>
      </c>
      <c r="W169" s="22">
        <v>27.849316073105264</v>
      </c>
      <c r="X169" s="22">
        <v>6.7849489332626831</v>
      </c>
      <c r="Y169" s="22">
        <v>4.9495257833288271</v>
      </c>
      <c r="Z169" s="22">
        <v>8.6542207801861188</v>
      </c>
      <c r="AA169" s="22">
        <v>27.961317836105263</v>
      </c>
      <c r="AB169" s="22">
        <v>5.782224630842598</v>
      </c>
      <c r="AC169" s="22">
        <v>4.2180523651476145</v>
      </c>
      <c r="AD169" s="22">
        <v>8.2515153064348823</v>
      </c>
      <c r="AE169" s="22">
        <v>28.082416967105264</v>
      </c>
      <c r="AF169" s="22">
        <v>5.6385502745946043</v>
      </c>
      <c r="AG169" s="22">
        <v>4.113243922571665</v>
      </c>
      <c r="AH169" s="22">
        <v>7.698775079969824</v>
      </c>
      <c r="AI169" s="22">
        <v>30.832454332105264</v>
      </c>
      <c r="AJ169" s="22">
        <v>5.1305181063819925</v>
      </c>
      <c r="AK169" s="22">
        <v>3.7426415289410304</v>
      </c>
      <c r="AL169" s="22">
        <v>4.8645898871607898</v>
      </c>
      <c r="AM169" s="22">
        <v>30.884122096105266</v>
      </c>
      <c r="AN169" s="22">
        <v>5.0264068060164497</v>
      </c>
      <c r="AO169" s="22">
        <v>3.6666937848144801</v>
      </c>
      <c r="AP169" s="22">
        <v>4.4985237236418136</v>
      </c>
      <c r="AQ169" s="22">
        <v>30.005128252888298</v>
      </c>
      <c r="AR169" s="22">
        <v>4.8671262286874972</v>
      </c>
      <c r="AS169" s="22">
        <v>3.5505008212376632</v>
      </c>
      <c r="AT169" s="22">
        <v>4.0370211245203649</v>
      </c>
      <c r="AU169" s="22">
        <v>23.82375209708221</v>
      </c>
      <c r="AV169" s="22">
        <v>3.8644463613081177</v>
      </c>
      <c r="AW169" s="22">
        <v>2.819059817799999</v>
      </c>
      <c r="AX169" s="22">
        <v>-1.3310681045481552</v>
      </c>
      <c r="AY169" s="22">
        <v>30.851980562631514</v>
      </c>
      <c r="AZ169" s="22">
        <v>5.0044939830872481</v>
      </c>
      <c r="BA169" s="22">
        <v>3.650708685569017</v>
      </c>
      <c r="BB169" s="22">
        <v>-2.346376660199514</v>
      </c>
      <c r="BC169" s="22">
        <v>36.744677032105265</v>
      </c>
      <c r="BD169" s="22">
        <v>8.2068162789018455</v>
      </c>
      <c r="BE169" s="22">
        <v>5.9867582160171882</v>
      </c>
      <c r="BF169" s="22">
        <v>-2.745425184366276</v>
      </c>
      <c r="BG169" s="22">
        <v>36.56577549210526</v>
      </c>
      <c r="BH169" s="22">
        <v>9.9065867169562836</v>
      </c>
      <c r="BI169" s="22">
        <v>7.2267170855152649</v>
      </c>
      <c r="BJ169" s="22">
        <v>-2.2998244182739001</v>
      </c>
      <c r="BK169" s="25">
        <v>27.479193305105262</v>
      </c>
      <c r="BL169" s="25">
        <v>10.94680834624614</v>
      </c>
      <c r="BM169" s="25">
        <v>7.9855442815912498</v>
      </c>
      <c r="BN169" s="25">
        <v>10.245791716427703</v>
      </c>
      <c r="BO169" s="25">
        <v>27.513573851105264</v>
      </c>
      <c r="BP169" s="25">
        <v>9.865409372397826</v>
      </c>
      <c r="BQ169" s="25">
        <v>7.1966787859516614</v>
      </c>
      <c r="BR169" s="25">
        <v>9.7420894775118327</v>
      </c>
      <c r="BS169" s="25">
        <v>27.583151697105265</v>
      </c>
      <c r="BT169" s="25">
        <v>8.8565816057691684</v>
      </c>
      <c r="BU169" s="25">
        <v>6.4607529756058062</v>
      </c>
      <c r="BV169" s="25">
        <v>9.6504262574175961</v>
      </c>
      <c r="BW169" s="25">
        <v>27.654749357105263</v>
      </c>
      <c r="BX169" s="25">
        <v>7.7745822923504857</v>
      </c>
      <c r="BY169" s="25">
        <v>5.6714495406078642</v>
      </c>
      <c r="BZ169" s="25">
        <v>9.1326342468288289</v>
      </c>
      <c r="CA169" s="25">
        <v>27.739527130105262</v>
      </c>
      <c r="CB169" s="25">
        <v>6.783739301634518</v>
      </c>
      <c r="CC169" s="25">
        <v>4.9486433738971831</v>
      </c>
      <c r="CD169" s="25">
        <v>9.1306247206633948</v>
      </c>
      <c r="CE169" s="25">
        <v>27.834228051105264</v>
      </c>
      <c r="CF169" s="25">
        <v>5.7394724419542769</v>
      </c>
      <c r="CG169" s="25">
        <v>4.186865238571154</v>
      </c>
      <c r="CH169" s="25">
        <v>8.7328597616938524</v>
      </c>
      <c r="CI169" s="25">
        <v>27.938656564105266</v>
      </c>
      <c r="CJ169" s="25">
        <v>5.5703005627005009</v>
      </c>
      <c r="CK169" s="25">
        <v>4.0634567079518797</v>
      </c>
      <c r="CL169" s="25">
        <v>8.2184675107247713</v>
      </c>
      <c r="CM169" s="25">
        <v>28.047052398105265</v>
      </c>
      <c r="CN169" s="25">
        <v>5.4718829899560246</v>
      </c>
      <c r="CO169" s="25">
        <v>3.9916624588539453</v>
      </c>
      <c r="CP169" s="25">
        <v>7.9937532879834983</v>
      </c>
      <c r="CQ169" s="25">
        <v>28.160681657105265</v>
      </c>
      <c r="CR169" s="25">
        <v>5.3307841325172474</v>
      </c>
      <c r="CS169" s="25">
        <v>3.8887328068019236</v>
      </c>
      <c r="CT169" s="25">
        <v>7.5582222070943388</v>
      </c>
      <c r="CU169" s="25">
        <v>28.276189658105263</v>
      </c>
      <c r="CV169" s="25">
        <v>5.2213444523165453</v>
      </c>
      <c r="CW169" s="25">
        <v>3.8088980837700195</v>
      </c>
      <c r="CX169" s="25">
        <v>7.0931760271276261</v>
      </c>
      <c r="CY169" s="25">
        <v>28.705206552105263</v>
      </c>
      <c r="CZ169" s="25">
        <v>5.2816071101434359</v>
      </c>
      <c r="DA169" s="25">
        <v>3.8528588536475739</v>
      </c>
      <c r="DB169" s="25">
        <v>5.9514338398859472</v>
      </c>
      <c r="DC169" s="25">
        <v>29.167266451105263</v>
      </c>
      <c r="DD169" s="25">
        <v>6.1130805915220101</v>
      </c>
      <c r="DE169" s="25">
        <v>4.4594071821194374</v>
      </c>
      <c r="DF169" s="25">
        <v>5.0293854214292786</v>
      </c>
      <c r="DG169" s="25">
        <v>29.553478151105264</v>
      </c>
      <c r="DH169" s="25">
        <v>8.4701312716350028</v>
      </c>
      <c r="DI169" s="25">
        <v>6.1788428372116906</v>
      </c>
      <c r="DJ169" s="25">
        <v>4.3113736780212086</v>
      </c>
      <c r="DK169" s="25">
        <v>29.849277876105262</v>
      </c>
      <c r="DL169" s="25">
        <v>9.6762261741313367</v>
      </c>
      <c r="DM169" s="25">
        <v>7.0586722767203041</v>
      </c>
      <c r="DN169" s="25">
        <v>4.0042900271817921</v>
      </c>
      <c r="DO169" s="27">
        <v>27.562079140105265</v>
      </c>
      <c r="DP169" s="27">
        <v>10.943708484768431</v>
      </c>
      <c r="DQ169" s="27">
        <v>7.9832829758010986</v>
      </c>
      <c r="DR169" s="27">
        <v>9.8767808577930403</v>
      </c>
      <c r="DS169" s="27">
        <v>27.660934694105265</v>
      </c>
      <c r="DT169" s="27">
        <v>9.8792416129044689</v>
      </c>
      <c r="DU169" s="27">
        <v>7.2067692128218175</v>
      </c>
      <c r="DV169" s="27">
        <v>9.0516872590681423</v>
      </c>
      <c r="DW169" s="27">
        <v>27.690017267105262</v>
      </c>
      <c r="DX169" s="27">
        <v>8.8483145876603544</v>
      </c>
      <c r="DY169" s="27">
        <v>6.454722300993029</v>
      </c>
      <c r="DZ169" s="27">
        <v>9.0108771981509541</v>
      </c>
      <c r="EA169" s="27">
        <v>27.758090278105264</v>
      </c>
      <c r="EB169" s="27">
        <v>7.7472045042605853</v>
      </c>
      <c r="EC169" s="27">
        <v>5.6514778253636768</v>
      </c>
      <c r="ED169" s="27">
        <v>8.5537415726337542</v>
      </c>
      <c r="EE169" s="27">
        <v>27.850105242105265</v>
      </c>
      <c r="EF169" s="27">
        <v>6.7150577327240164</v>
      </c>
      <c r="EG169" s="27">
        <v>4.8985411255964673</v>
      </c>
      <c r="EH169" s="27">
        <v>8.6925497921002659</v>
      </c>
      <c r="EI169" s="27">
        <v>27.961926712105264</v>
      </c>
      <c r="EJ169" s="27">
        <v>5.6019757124068974</v>
      </c>
      <c r="EK169" s="27">
        <v>4.0865632886652623</v>
      </c>
      <c r="EL169" s="27">
        <v>8.302782396777399</v>
      </c>
      <c r="EM169" s="27">
        <v>28.082884241105262</v>
      </c>
      <c r="EN169" s="27">
        <v>5.4227524179820614</v>
      </c>
      <c r="EO169" s="27">
        <v>3.9558223906195797</v>
      </c>
      <c r="EP169" s="27">
        <v>7.7491724309506367</v>
      </c>
      <c r="EQ169" s="27">
        <v>30.832905134105264</v>
      </c>
      <c r="ER169" s="27">
        <v>5.4288797372480584</v>
      </c>
      <c r="ES169" s="27">
        <v>3.9602921847164905</v>
      </c>
      <c r="ET169" s="27">
        <v>4.9890384550423263</v>
      </c>
      <c r="EU169" s="27">
        <v>30.883326818105264</v>
      </c>
      <c r="EV169" s="27">
        <v>5.37633535399344</v>
      </c>
      <c r="EW169" s="27">
        <v>3.9219617886816915</v>
      </c>
      <c r="EX169" s="27">
        <v>4.6443721940636884</v>
      </c>
      <c r="EY169" s="27">
        <v>30.966346483105262</v>
      </c>
      <c r="EZ169" s="27">
        <v>5.3002282676205201</v>
      </c>
      <c r="FA169" s="27">
        <v>3.8664427287739467</v>
      </c>
      <c r="FB169" s="27">
        <v>4.2318151884794197</v>
      </c>
      <c r="FC169" s="27">
        <v>31.993934106566638</v>
      </c>
      <c r="FD169" s="27">
        <v>5.1897300533611439</v>
      </c>
      <c r="FE169" s="27">
        <v>3.7858358198836863</v>
      </c>
      <c r="FF169" s="27">
        <v>-0.96434580517191293</v>
      </c>
      <c r="FG169" s="27">
        <v>36.281709832105264</v>
      </c>
      <c r="FH169" s="27">
        <v>6.437152516247953</v>
      </c>
      <c r="FI169" s="27">
        <v>4.6958131393139801</v>
      </c>
      <c r="FJ169" s="27">
        <v>-1.8313388668125725</v>
      </c>
      <c r="FK169" s="27">
        <v>36.534676102105266</v>
      </c>
      <c r="FL169" s="27">
        <v>9.7317825448456148</v>
      </c>
      <c r="FM169" s="27">
        <v>7.0991998756725145</v>
      </c>
      <c r="FN169" s="27">
        <v>-2.2240696756645875</v>
      </c>
      <c r="FO169" s="27">
        <v>36.277030892105266</v>
      </c>
      <c r="FP169" s="27">
        <v>11.360118433890772</v>
      </c>
      <c r="FQ169" s="27">
        <v>8.2870482362161955</v>
      </c>
      <c r="FR169" s="27">
        <v>-1.7259354049303255</v>
      </c>
      <c r="FS169" s="28">
        <v>27.553760896105263</v>
      </c>
      <c r="FT169" s="28">
        <v>10.908371535658654</v>
      </c>
      <c r="FU169" s="28">
        <v>7.9575051634043712</v>
      </c>
      <c r="FV169" s="28">
        <v>9.8941221644779809</v>
      </c>
      <c r="FW169" s="28">
        <v>27.653370611105263</v>
      </c>
      <c r="FX169" s="28">
        <v>9.7714914974953135</v>
      </c>
      <c r="FY169" s="28">
        <v>7.128167003782373</v>
      </c>
      <c r="FZ169" s="28">
        <v>9.0878935291224678</v>
      </c>
      <c r="GA169" s="28">
        <v>27.696245349105265</v>
      </c>
      <c r="GB169" s="28">
        <v>8.522006718329326</v>
      </c>
      <c r="GC169" s="28">
        <v>6.2166852533390271</v>
      </c>
      <c r="GD169" s="28">
        <v>9.0573376958707108</v>
      </c>
      <c r="GE169" s="28">
        <v>27.788246325105263</v>
      </c>
      <c r="GF169" s="28">
        <v>7.7056017155055674</v>
      </c>
      <c r="GG169" s="28">
        <v>5.6211291701819315</v>
      </c>
      <c r="GH169" s="28">
        <v>8.5948919229916392</v>
      </c>
      <c r="GI169" s="28">
        <v>27.921690028105264</v>
      </c>
      <c r="GJ169" s="28">
        <v>6.7855773716954664</v>
      </c>
      <c r="GK169" s="28">
        <v>4.9499842204161046</v>
      </c>
      <c r="GL169" s="28">
        <v>8.7205292628885083</v>
      </c>
      <c r="GM169" s="28">
        <v>28.106390417105263</v>
      </c>
      <c r="GN169" s="28">
        <v>5.7424203561677505</v>
      </c>
      <c r="GO169" s="28">
        <v>4.1890157009475315</v>
      </c>
      <c r="GP169" s="28">
        <v>8.2955792798001191</v>
      </c>
      <c r="GQ169" s="28">
        <v>28.342904564105265</v>
      </c>
      <c r="GR169" s="28">
        <v>5.5692157414415755</v>
      </c>
      <c r="GS169" s="28">
        <v>4.0626653459469235</v>
      </c>
      <c r="GT169" s="28">
        <v>7.6710934408920899</v>
      </c>
      <c r="GU169" s="28">
        <v>31.163914070105264</v>
      </c>
      <c r="GV169" s="28">
        <v>5.0776911908498867</v>
      </c>
      <c r="GW169" s="28">
        <v>3.7041050295433613</v>
      </c>
      <c r="GX169" s="28">
        <v>5.0583776845737169</v>
      </c>
      <c r="GY169" s="28">
        <v>30.312875321456751</v>
      </c>
      <c r="GZ169" s="28">
        <v>4.9170458229850826</v>
      </c>
      <c r="HA169" s="28">
        <v>3.5869164702719445</v>
      </c>
      <c r="HB169" s="28">
        <v>4.6075038281140799</v>
      </c>
      <c r="HC169" s="28">
        <v>29.262782370740712</v>
      </c>
      <c r="HD169" s="28">
        <v>4.7467104423156838</v>
      </c>
      <c r="HE169" s="28">
        <v>3.4626591815688279</v>
      </c>
      <c r="HF169" s="28">
        <v>4.1971210036974789</v>
      </c>
      <c r="HG169" s="28">
        <v>21.266367695893713</v>
      </c>
      <c r="HH169" s="28">
        <v>3.4496135170371507</v>
      </c>
      <c r="HI169" s="28">
        <v>2.516445033416729</v>
      </c>
      <c r="HJ169" s="28">
        <v>-2.1294196503440155</v>
      </c>
      <c r="HK169" s="28">
        <v>23.479278092622238</v>
      </c>
      <c r="HL169" s="28">
        <v>3.8085692976249539</v>
      </c>
      <c r="HM169" s="28">
        <v>2.7782982777918366</v>
      </c>
      <c r="HN169" s="28">
        <v>-6.4115454856174523</v>
      </c>
      <c r="HO169" s="28">
        <v>37.298266662105263</v>
      </c>
      <c r="HP169" s="28">
        <v>6.2061857020464073</v>
      </c>
      <c r="HQ169" s="28">
        <v>4.527326063990607</v>
      </c>
      <c r="HR169" s="28">
        <v>-10.190663009205295</v>
      </c>
      <c r="HS169" s="28">
        <v>36.994928312105266</v>
      </c>
      <c r="HT169" s="28">
        <v>7.5562968048142727</v>
      </c>
      <c r="HU169" s="28">
        <v>5.5122133165310165</v>
      </c>
      <c r="HV169" s="28">
        <v>-11.917325854039504</v>
      </c>
      <c r="HW169" s="29">
        <v>27.541496980105265</v>
      </c>
      <c r="HX169" s="29">
        <v>10.911691955273977</v>
      </c>
      <c r="HY169" s="29">
        <v>7.959927363285189</v>
      </c>
      <c r="HZ169" s="29">
        <v>9.9039754214394193</v>
      </c>
      <c r="IA169" s="29">
        <v>27.639584489105264</v>
      </c>
      <c r="IB169" s="29">
        <v>10.681453757044919</v>
      </c>
      <c r="IC169" s="29">
        <v>7.7919718031695862</v>
      </c>
      <c r="ID169" s="29">
        <v>9.071117158641318</v>
      </c>
      <c r="IE169" s="29">
        <v>27.680957139105264</v>
      </c>
      <c r="IF169" s="29">
        <v>10.499782147882168</v>
      </c>
      <c r="IG169" s="29">
        <v>7.6594448936092698</v>
      </c>
      <c r="IH169" s="29">
        <v>9.026481177082843</v>
      </c>
      <c r="II169" s="29">
        <v>27.771369227105264</v>
      </c>
      <c r="IJ169" s="29">
        <v>10.565311017320369</v>
      </c>
      <c r="IK169" s="29">
        <v>7.7072472915384163</v>
      </c>
      <c r="IL169" s="29">
        <v>8.5831021677010639</v>
      </c>
      <c r="IM169" s="29">
        <v>27.917093461105264</v>
      </c>
      <c r="IN169" s="29">
        <v>10.540769035315227</v>
      </c>
      <c r="IO169" s="29">
        <v>7.6893442573515358</v>
      </c>
      <c r="IP169" s="29">
        <v>8.7174527883185533</v>
      </c>
      <c r="IQ169" s="29">
        <v>28.107299800105263</v>
      </c>
      <c r="IR169" s="29">
        <v>10.409495459038881</v>
      </c>
      <c r="IS169" s="29">
        <v>7.5935820111149805</v>
      </c>
      <c r="IT169" s="29">
        <v>8.3207407632244568</v>
      </c>
      <c r="IU169" s="29">
        <v>28.340068058105263</v>
      </c>
      <c r="IV169" s="29">
        <v>10.208258824387286</v>
      </c>
      <c r="IW169" s="29">
        <v>7.4467826878547196</v>
      </c>
      <c r="IX169" s="29">
        <v>7.7056143129528749</v>
      </c>
      <c r="IY169" s="29">
        <v>31.154831054105266</v>
      </c>
      <c r="IZ169" s="29">
        <v>9.6785938449301856</v>
      </c>
      <c r="JA169" s="29">
        <v>7.0603994596041559</v>
      </c>
      <c r="JB169" s="29">
        <v>5.1401029387533086</v>
      </c>
      <c r="JC169" s="29">
        <v>31.396662682105266</v>
      </c>
      <c r="JD169" s="29">
        <v>9.5088980373847924</v>
      </c>
      <c r="JE169" s="29">
        <v>6.9366087305905415</v>
      </c>
      <c r="JF169" s="29">
        <v>4.6551989941984857</v>
      </c>
      <c r="JG169" s="29">
        <v>34.462044812105262</v>
      </c>
      <c r="JH169" s="29">
        <v>8.8352822084841645</v>
      </c>
      <c r="JI169" s="29">
        <v>6.4452153618273638</v>
      </c>
      <c r="JJ169" s="29">
        <v>0.73537946273786758</v>
      </c>
      <c r="JK169" s="29">
        <v>36.549961342105263</v>
      </c>
      <c r="JL169" s="29">
        <v>7.3161455838675344</v>
      </c>
      <c r="JM169" s="29">
        <v>5.3370263443569756</v>
      </c>
      <c r="JN169" s="29">
        <v>-5.6059800717858366</v>
      </c>
      <c r="JO169" s="29">
        <v>36.800662042105266</v>
      </c>
      <c r="JP169" s="29">
        <v>6.3763387592504905</v>
      </c>
      <c r="JQ169" s="29">
        <v>4.6514503502641746</v>
      </c>
      <c r="JR169" s="29">
        <v>-9.4334243942530946</v>
      </c>
      <c r="JS169" s="29">
        <v>36.919786872105263</v>
      </c>
      <c r="JT169" s="29">
        <v>7.8839122125731809</v>
      </c>
      <c r="JU169" s="29">
        <v>5.7512041952639459</v>
      </c>
      <c r="JV169" s="29">
        <v>-11.922201491245588</v>
      </c>
      <c r="JW169" s="29">
        <v>36.345406622105266</v>
      </c>
      <c r="JX169" s="29">
        <v>7.9403568667373712</v>
      </c>
      <c r="JY169" s="29">
        <v>5.7923797846257354</v>
      </c>
      <c r="JZ169" s="29">
        <v>-10.553553217568066</v>
      </c>
    </row>
    <row r="170" spans="1:286" ht="15" thickBot="1" x14ac:dyDescent="0.4">
      <c r="A170" s="2"/>
      <c r="B170" s="74" t="s">
        <v>648</v>
      </c>
      <c r="C170" s="74" t="s">
        <v>510</v>
      </c>
      <c r="D170" s="74" t="s">
        <v>510</v>
      </c>
      <c r="E170" s="87">
        <v>381025</v>
      </c>
      <c r="F170" s="84">
        <v>469428</v>
      </c>
      <c r="G170" s="22">
        <v>12.028862930000001</v>
      </c>
      <c r="H170" s="22">
        <v>12.028862930000001</v>
      </c>
      <c r="I170" s="22">
        <v>12.028862930000001</v>
      </c>
      <c r="J170" s="22">
        <v>8.8208680110678692</v>
      </c>
      <c r="K170" s="22">
        <v>12.041138303</v>
      </c>
      <c r="L170" s="22">
        <v>12.041138303</v>
      </c>
      <c r="M170" s="22">
        <v>12.041138303</v>
      </c>
      <c r="N170" s="22">
        <v>8.7032202278475523</v>
      </c>
      <c r="O170" s="22">
        <v>12.055981673</v>
      </c>
      <c r="P170" s="22">
        <v>12.055981673</v>
      </c>
      <c r="Q170" s="22">
        <v>12.055981673</v>
      </c>
      <c r="R170" s="22">
        <v>8.640223619727923</v>
      </c>
      <c r="S170" s="22">
        <v>12.072665512</v>
      </c>
      <c r="T170" s="22">
        <v>12.072665512</v>
      </c>
      <c r="U170" s="22">
        <v>12.072665512</v>
      </c>
      <c r="V170" s="22">
        <v>8.5855171797370353</v>
      </c>
      <c r="W170" s="22">
        <v>12.092365577000001</v>
      </c>
      <c r="X170" s="22">
        <v>12.092365577000001</v>
      </c>
      <c r="Y170" s="22">
        <v>12.092365577000001</v>
      </c>
      <c r="Z170" s="22">
        <v>8.5240801706560561</v>
      </c>
      <c r="AA170" s="22">
        <v>12.114937374</v>
      </c>
      <c r="AB170" s="22">
        <v>12.114937374</v>
      </c>
      <c r="AC170" s="22">
        <v>12.114937374</v>
      </c>
      <c r="AD170" s="22">
        <v>8.4520967152331714</v>
      </c>
      <c r="AE170" s="22">
        <v>12.143050417</v>
      </c>
      <c r="AF170" s="22">
        <v>12.143050417</v>
      </c>
      <c r="AG170" s="22">
        <v>12.143050417</v>
      </c>
      <c r="AH170" s="22">
        <v>8.3734626718864078</v>
      </c>
      <c r="AI170" s="22">
        <v>12.174765032</v>
      </c>
      <c r="AJ170" s="22">
        <v>12.174765032</v>
      </c>
      <c r="AK170" s="22">
        <v>12.174765032</v>
      </c>
      <c r="AL170" s="22">
        <v>8.2916663832111688</v>
      </c>
      <c r="AM170" s="22">
        <v>12.210128179</v>
      </c>
      <c r="AN170" s="22">
        <v>12.210128179</v>
      </c>
      <c r="AO170" s="22">
        <v>12.210128179</v>
      </c>
      <c r="AP170" s="22">
        <v>8.2043715367894485</v>
      </c>
      <c r="AQ170" s="22">
        <v>12.252189382999999</v>
      </c>
      <c r="AR170" s="22">
        <v>12.252189382999999</v>
      </c>
      <c r="AS170" s="22">
        <v>12.252189382999999</v>
      </c>
      <c r="AT170" s="22">
        <v>8.0896946681083826</v>
      </c>
      <c r="AU170" s="22">
        <v>12.429285586000001</v>
      </c>
      <c r="AV170" s="22">
        <v>12.429285586000001</v>
      </c>
      <c r="AW170" s="22">
        <v>12.429285586000001</v>
      </c>
      <c r="AX170" s="22">
        <v>7.5683380653848742</v>
      </c>
      <c r="AY170" s="22">
        <v>12.556893081</v>
      </c>
      <c r="AZ170" s="22">
        <v>12.556893081</v>
      </c>
      <c r="BA170" s="22">
        <v>12.556893081</v>
      </c>
      <c r="BB170" s="22">
        <v>7.3410866547455074</v>
      </c>
      <c r="BC170" s="22">
        <v>12.634032483</v>
      </c>
      <c r="BD170" s="22">
        <v>12.634032483</v>
      </c>
      <c r="BE170" s="22">
        <v>12.634032483</v>
      </c>
      <c r="BF170" s="22">
        <v>7.2225496867987671</v>
      </c>
      <c r="BG170" s="22">
        <v>12.692145916999999</v>
      </c>
      <c r="BH170" s="22">
        <v>12.692145916999999</v>
      </c>
      <c r="BI170" s="22">
        <v>12.692145916999999</v>
      </c>
      <c r="BJ170" s="22">
        <v>7.216816895943345</v>
      </c>
      <c r="BK170" s="25">
        <v>12.031684501999999</v>
      </c>
      <c r="BL170" s="25">
        <v>12.031684501999999</v>
      </c>
      <c r="BM170" s="25">
        <v>12.031684501999999</v>
      </c>
      <c r="BN170" s="25">
        <v>8.8968809358688965</v>
      </c>
      <c r="BO170" s="25">
        <v>12.045648484000001</v>
      </c>
      <c r="BP170" s="25">
        <v>12.045648484000001</v>
      </c>
      <c r="BQ170" s="25">
        <v>12.045648484000001</v>
      </c>
      <c r="BR170" s="25">
        <v>8.8467945511109587</v>
      </c>
      <c r="BS170" s="25">
        <v>12.059139912999999</v>
      </c>
      <c r="BT170" s="25">
        <v>12.059139912999999</v>
      </c>
      <c r="BU170" s="25">
        <v>12.059139912999999</v>
      </c>
      <c r="BV170" s="25">
        <v>8.7859624826960712</v>
      </c>
      <c r="BW170" s="25">
        <v>12.071579734</v>
      </c>
      <c r="BX170" s="25">
        <v>12.071579734</v>
      </c>
      <c r="BY170" s="25">
        <v>12.071579734</v>
      </c>
      <c r="BZ170" s="25">
        <v>8.7401400177345572</v>
      </c>
      <c r="CA170" s="25">
        <v>12.085703719</v>
      </c>
      <c r="CB170" s="25">
        <v>12.085703719</v>
      </c>
      <c r="CC170" s="25">
        <v>12.085703719</v>
      </c>
      <c r="CD170" s="25">
        <v>8.6906896490190633</v>
      </c>
      <c r="CE170" s="25">
        <v>12.102004493999999</v>
      </c>
      <c r="CF170" s="25">
        <v>12.102004493999999</v>
      </c>
      <c r="CG170" s="25">
        <v>12.102004493999999</v>
      </c>
      <c r="CH170" s="25">
        <v>8.6345106868747727</v>
      </c>
      <c r="CI170" s="25">
        <v>12.121402292999999</v>
      </c>
      <c r="CJ170" s="25">
        <v>12.121402292999999</v>
      </c>
      <c r="CK170" s="25">
        <v>12.121402292999999</v>
      </c>
      <c r="CL170" s="25">
        <v>8.5725596735527514</v>
      </c>
      <c r="CM170" s="25">
        <v>12.142719411</v>
      </c>
      <c r="CN170" s="25">
        <v>12.142719411</v>
      </c>
      <c r="CO170" s="25">
        <v>12.142719411</v>
      </c>
      <c r="CP170" s="25">
        <v>8.5081333211702752</v>
      </c>
      <c r="CQ170" s="25">
        <v>12.16578092</v>
      </c>
      <c r="CR170" s="25">
        <v>12.16578092</v>
      </c>
      <c r="CS170" s="25">
        <v>12.16578092</v>
      </c>
      <c r="CT170" s="25">
        <v>8.442383114500716</v>
      </c>
      <c r="CU170" s="25">
        <v>12.190309617</v>
      </c>
      <c r="CV170" s="25">
        <v>12.190309617</v>
      </c>
      <c r="CW170" s="25">
        <v>12.190309617</v>
      </c>
      <c r="CX170" s="25">
        <v>8.3756780383363356</v>
      </c>
      <c r="CY170" s="25">
        <v>12.263179265</v>
      </c>
      <c r="CZ170" s="25">
        <v>12.263179265</v>
      </c>
      <c r="DA170" s="25">
        <v>12.263179265</v>
      </c>
      <c r="DB170" s="25">
        <v>8.0933322431693213</v>
      </c>
      <c r="DC170" s="25">
        <v>12.329511001</v>
      </c>
      <c r="DD170" s="25">
        <v>12.329511001</v>
      </c>
      <c r="DE170" s="25">
        <v>12.329511001</v>
      </c>
      <c r="DF170" s="25">
        <v>7.8762765863136366</v>
      </c>
      <c r="DG170" s="25">
        <v>12.381822732</v>
      </c>
      <c r="DH170" s="25">
        <v>12.381822732</v>
      </c>
      <c r="DI170" s="25">
        <v>12.381822732</v>
      </c>
      <c r="DJ170" s="25">
        <v>7.7268813586140919</v>
      </c>
      <c r="DK170" s="25">
        <v>12.421968818</v>
      </c>
      <c r="DL170" s="25">
        <v>12.421968818</v>
      </c>
      <c r="DM170" s="25">
        <v>12.421968818</v>
      </c>
      <c r="DN170" s="25">
        <v>7.6159501712743349</v>
      </c>
      <c r="DO170" s="27">
        <v>12.02887275</v>
      </c>
      <c r="DP170" s="27">
        <v>12.02887275</v>
      </c>
      <c r="DQ170" s="27">
        <v>12.02887275</v>
      </c>
      <c r="DR170" s="27">
        <v>8.8214407156570083</v>
      </c>
      <c r="DS170" s="27">
        <v>12.041173321</v>
      </c>
      <c r="DT170" s="27">
        <v>12.041173321</v>
      </c>
      <c r="DU170" s="27">
        <v>12.041173321</v>
      </c>
      <c r="DV170" s="27">
        <v>8.7061732341134395</v>
      </c>
      <c r="DW170" s="27">
        <v>12.056046286000001</v>
      </c>
      <c r="DX170" s="27">
        <v>12.056046286000001</v>
      </c>
      <c r="DY170" s="27">
        <v>12.056046286000001</v>
      </c>
      <c r="DZ170" s="27">
        <v>8.6457811545053005</v>
      </c>
      <c r="EA170" s="27">
        <v>12.072772454000001</v>
      </c>
      <c r="EB170" s="27">
        <v>12.072772454000001</v>
      </c>
      <c r="EC170" s="27">
        <v>12.072772454000001</v>
      </c>
      <c r="ED170" s="27">
        <v>8.5936218375598745</v>
      </c>
      <c r="EE170" s="27">
        <v>12.092424172999999</v>
      </c>
      <c r="EF170" s="27">
        <v>12.092424172999999</v>
      </c>
      <c r="EG170" s="27">
        <v>12.092424172999999</v>
      </c>
      <c r="EH170" s="27">
        <v>8.5344866570524953</v>
      </c>
      <c r="EI170" s="27">
        <v>12.114874339</v>
      </c>
      <c r="EJ170" s="27">
        <v>12.114874339</v>
      </c>
      <c r="EK170" s="27">
        <v>12.114874339</v>
      </c>
      <c r="EL170" s="27">
        <v>8.4646253781361569</v>
      </c>
      <c r="EM170" s="27">
        <v>12.142873022</v>
      </c>
      <c r="EN170" s="27">
        <v>12.142873022</v>
      </c>
      <c r="EO170" s="27">
        <v>12.142873022</v>
      </c>
      <c r="EP170" s="27">
        <v>8.3879718707575872</v>
      </c>
      <c r="EQ170" s="27">
        <v>12.174515506000001</v>
      </c>
      <c r="ER170" s="27">
        <v>12.174515506000001</v>
      </c>
      <c r="ES170" s="27">
        <v>12.174515506000001</v>
      </c>
      <c r="ET170" s="27">
        <v>8.3080155567705027</v>
      </c>
      <c r="EU170" s="27">
        <v>12.209385982000001</v>
      </c>
      <c r="EV170" s="27">
        <v>12.209385982000001</v>
      </c>
      <c r="EW170" s="27">
        <v>12.209385982000001</v>
      </c>
      <c r="EX170" s="27">
        <v>8.2244408478588618</v>
      </c>
      <c r="EY170" s="27">
        <v>12.249282431999999</v>
      </c>
      <c r="EZ170" s="27">
        <v>12.249282431999999</v>
      </c>
      <c r="FA170" s="27">
        <v>12.249282431999999</v>
      </c>
      <c r="FB170" s="27">
        <v>8.1203470616652975</v>
      </c>
      <c r="FC170" s="27">
        <v>12.41281914</v>
      </c>
      <c r="FD170" s="27">
        <v>12.41281914</v>
      </c>
      <c r="FE170" s="27">
        <v>12.41281914</v>
      </c>
      <c r="FF170" s="27">
        <v>7.660748183912566</v>
      </c>
      <c r="FG170" s="27">
        <v>12.519852286999999</v>
      </c>
      <c r="FH170" s="27">
        <v>12.519852286999999</v>
      </c>
      <c r="FI170" s="27">
        <v>12.519852286999999</v>
      </c>
      <c r="FJ170" s="27">
        <v>7.467175186424174</v>
      </c>
      <c r="FK170" s="27">
        <v>12.586832933</v>
      </c>
      <c r="FL170" s="27">
        <v>12.586832933</v>
      </c>
      <c r="FM170" s="27">
        <v>12.586832933</v>
      </c>
      <c r="FN170" s="27">
        <v>7.3666912344807054</v>
      </c>
      <c r="FO170" s="27">
        <v>12.632016661</v>
      </c>
      <c r="FP170" s="27">
        <v>12.632016661</v>
      </c>
      <c r="FQ170" s="27">
        <v>12.632016661</v>
      </c>
      <c r="FR170" s="27">
        <v>7.3708491565146401</v>
      </c>
      <c r="FS170" s="28">
        <v>12.029921638999999</v>
      </c>
      <c r="FT170" s="28">
        <v>12.029921638999999</v>
      </c>
      <c r="FU170" s="28">
        <v>12.029921638999999</v>
      </c>
      <c r="FV170" s="28">
        <v>8.8218364864133498</v>
      </c>
      <c r="FW170" s="28">
        <v>12.04352488</v>
      </c>
      <c r="FX170" s="28">
        <v>12.04352488</v>
      </c>
      <c r="FY170" s="28">
        <v>12.04352488</v>
      </c>
      <c r="FZ170" s="28">
        <v>8.6997624770868924</v>
      </c>
      <c r="GA170" s="28">
        <v>12.062370672</v>
      </c>
      <c r="GB170" s="28">
        <v>12.062370672</v>
      </c>
      <c r="GC170" s="28">
        <v>12.062370672</v>
      </c>
      <c r="GD170" s="28">
        <v>8.6302652246553038</v>
      </c>
      <c r="GE170" s="28">
        <v>12.084927848</v>
      </c>
      <c r="GF170" s="28">
        <v>12.084927848</v>
      </c>
      <c r="GG170" s="28">
        <v>12.084927848</v>
      </c>
      <c r="GH170" s="28">
        <v>8.5679846872882344</v>
      </c>
      <c r="GI170" s="28">
        <v>12.113707369</v>
      </c>
      <c r="GJ170" s="28">
        <v>12.113707369</v>
      </c>
      <c r="GK170" s="28">
        <v>12.113707369</v>
      </c>
      <c r="GL170" s="28">
        <v>8.4917925316131502</v>
      </c>
      <c r="GM170" s="28">
        <v>12.14928583</v>
      </c>
      <c r="GN170" s="28">
        <v>12.14928583</v>
      </c>
      <c r="GO170" s="28">
        <v>12.14928583</v>
      </c>
      <c r="GP170" s="28">
        <v>8.3994758501736833</v>
      </c>
      <c r="GQ170" s="28">
        <v>12.195921294</v>
      </c>
      <c r="GR170" s="28">
        <v>12.195921294</v>
      </c>
      <c r="GS170" s="28">
        <v>12.195921294</v>
      </c>
      <c r="GT170" s="28">
        <v>8.2915696856501384</v>
      </c>
      <c r="GU170" s="28">
        <v>12.250445291</v>
      </c>
      <c r="GV170" s="28">
        <v>12.250445291</v>
      </c>
      <c r="GW170" s="28">
        <v>12.250445291</v>
      </c>
      <c r="GX170" s="28">
        <v>8.1777014464687312</v>
      </c>
      <c r="GY170" s="28">
        <v>12.311731533</v>
      </c>
      <c r="GZ170" s="28">
        <v>12.311731533</v>
      </c>
      <c r="HA170" s="28">
        <v>12.311731533</v>
      </c>
      <c r="HB170" s="28">
        <v>8.0648585897174989</v>
      </c>
      <c r="HC170" s="28">
        <v>12.381665733</v>
      </c>
      <c r="HD170" s="28">
        <v>12.381665733</v>
      </c>
      <c r="HE170" s="28">
        <v>12.381665733</v>
      </c>
      <c r="HF170" s="28">
        <v>7.9453660634929681</v>
      </c>
      <c r="HG170" s="28">
        <v>12.624838256</v>
      </c>
      <c r="HH170" s="28">
        <v>12.624838256</v>
      </c>
      <c r="HI170" s="28">
        <v>12.624838256</v>
      </c>
      <c r="HJ170" s="28">
        <v>7.4119519964971294</v>
      </c>
      <c r="HK170" s="28">
        <v>12.800894658000001</v>
      </c>
      <c r="HL170" s="28">
        <v>12.800894658000001</v>
      </c>
      <c r="HM170" s="28">
        <v>12.800894658000001</v>
      </c>
      <c r="HN170" s="28">
        <v>6.7304366789567123</v>
      </c>
      <c r="HO170" s="28">
        <v>12.887387606000001</v>
      </c>
      <c r="HP170" s="28">
        <v>12.887387606000001</v>
      </c>
      <c r="HQ170" s="28">
        <v>12.887387606000001</v>
      </c>
      <c r="HR170" s="28">
        <v>6.2900625345929857</v>
      </c>
      <c r="HS170" s="28">
        <v>12.848129858</v>
      </c>
      <c r="HT170" s="28">
        <v>12.848129858</v>
      </c>
      <c r="HU170" s="28">
        <v>12.848129858</v>
      </c>
      <c r="HV170" s="28">
        <v>6.0006891693272202</v>
      </c>
      <c r="HW170" s="29">
        <v>12.034920557</v>
      </c>
      <c r="HX170" s="29">
        <v>12.034920557</v>
      </c>
      <c r="HY170" s="29">
        <v>12.034920557</v>
      </c>
      <c r="HZ170" s="29">
        <v>8.8135715795193885</v>
      </c>
      <c r="IA170" s="29">
        <v>12.049380858999999</v>
      </c>
      <c r="IB170" s="29">
        <v>12.049380858999999</v>
      </c>
      <c r="IC170" s="29">
        <v>12.049380858999999</v>
      </c>
      <c r="ID170" s="29">
        <v>8.6787226761883662</v>
      </c>
      <c r="IE170" s="29">
        <v>12.071565937999999</v>
      </c>
      <c r="IF170" s="29">
        <v>12.071565937999999</v>
      </c>
      <c r="IG170" s="29">
        <v>12.071565937999999</v>
      </c>
      <c r="IH170" s="29">
        <v>8.6035201777179395</v>
      </c>
      <c r="II170" s="29">
        <v>12.096237132000001</v>
      </c>
      <c r="IJ170" s="29">
        <v>12.096237132000001</v>
      </c>
      <c r="IK170" s="29">
        <v>12.096237132000001</v>
      </c>
      <c r="IL170" s="29">
        <v>8.5362939022739965</v>
      </c>
      <c r="IM170" s="29">
        <v>12.127374109</v>
      </c>
      <c r="IN170" s="29">
        <v>12.127374109</v>
      </c>
      <c r="IO170" s="29">
        <v>12.127374109</v>
      </c>
      <c r="IP170" s="29">
        <v>8.4512999294027473</v>
      </c>
      <c r="IQ170" s="29">
        <v>12.163550905999999</v>
      </c>
      <c r="IR170" s="29">
        <v>12.163550905999999</v>
      </c>
      <c r="IS170" s="29">
        <v>12.163550905999999</v>
      </c>
      <c r="IT170" s="29">
        <v>8.3560027901851086</v>
      </c>
      <c r="IU170" s="29">
        <v>12.208838353999999</v>
      </c>
      <c r="IV170" s="29">
        <v>12.208838353999999</v>
      </c>
      <c r="IW170" s="29">
        <v>12.208838353999999</v>
      </c>
      <c r="IX170" s="29">
        <v>8.2498972302351561</v>
      </c>
      <c r="IY170" s="29">
        <v>12.259975179</v>
      </c>
      <c r="IZ170" s="29">
        <v>12.259975179</v>
      </c>
      <c r="JA170" s="29">
        <v>12.259975179</v>
      </c>
      <c r="JB170" s="29">
        <v>8.1420227430404566</v>
      </c>
      <c r="JC170" s="29">
        <v>12.316684846999999</v>
      </c>
      <c r="JD170" s="29">
        <v>12.316684846999999</v>
      </c>
      <c r="JE170" s="29">
        <v>12.316684846999999</v>
      </c>
      <c r="JF170" s="29">
        <v>8.0333909530037353</v>
      </c>
      <c r="JG170" s="29">
        <v>12.382257671</v>
      </c>
      <c r="JH170" s="29">
        <v>12.382257671</v>
      </c>
      <c r="JI170" s="29">
        <v>12.382257671</v>
      </c>
      <c r="JJ170" s="29">
        <v>7.8296707037851503</v>
      </c>
      <c r="JK170" s="29">
        <v>12.600101538000001</v>
      </c>
      <c r="JL170" s="29">
        <v>12.600101538000001</v>
      </c>
      <c r="JM170" s="29">
        <v>12.600101538000001</v>
      </c>
      <c r="JN170" s="29">
        <v>6.9728899075321555</v>
      </c>
      <c r="JO170" s="29">
        <v>12.723108757</v>
      </c>
      <c r="JP170" s="29">
        <v>12.723108757</v>
      </c>
      <c r="JQ170" s="29">
        <v>12.723108757</v>
      </c>
      <c r="JR170" s="29">
        <v>6.3912349599162361</v>
      </c>
      <c r="JS170" s="29">
        <v>12.756007342</v>
      </c>
      <c r="JT170" s="29">
        <v>12.756007342</v>
      </c>
      <c r="JU170" s="29">
        <v>12.756007342</v>
      </c>
      <c r="JV170" s="29">
        <v>6.1140792797381245</v>
      </c>
      <c r="JW170" s="29">
        <v>12.738947778</v>
      </c>
      <c r="JX170" s="29">
        <v>12.738947778</v>
      </c>
      <c r="JY170" s="29">
        <v>12.738947778</v>
      </c>
      <c r="JZ170" s="29">
        <v>6.2195916025236038</v>
      </c>
    </row>
    <row r="171" spans="1:286" ht="15" thickBot="1" x14ac:dyDescent="0.4">
      <c r="A171" s="2"/>
      <c r="B171" s="74" t="s">
        <v>649</v>
      </c>
      <c r="C171" s="74" t="s">
        <v>544</v>
      </c>
      <c r="D171" s="74" t="s">
        <v>860</v>
      </c>
      <c r="E171" s="87">
        <v>298465</v>
      </c>
      <c r="F171" s="84">
        <v>517239</v>
      </c>
      <c r="G171" s="22">
        <v>25.969973745210527</v>
      </c>
      <c r="H171" s="22">
        <v>12.969822445739116</v>
      </c>
      <c r="I171" s="22">
        <v>9.3216667626505192</v>
      </c>
      <c r="J171" s="22">
        <v>17.107074162312834</v>
      </c>
      <c r="K171" s="22">
        <v>26.008179325210527</v>
      </c>
      <c r="L171" s="22">
        <v>12.918061810179786</v>
      </c>
      <c r="M171" s="22">
        <v>9.284465374726695</v>
      </c>
      <c r="N171" s="22">
        <v>16.889262235290332</v>
      </c>
      <c r="O171" s="22">
        <v>26.005830497210528</v>
      </c>
      <c r="P171" s="22">
        <v>12.881483127922388</v>
      </c>
      <c r="Q171" s="22">
        <v>9.2581755555678864</v>
      </c>
      <c r="R171" s="22">
        <v>16.906745144706171</v>
      </c>
      <c r="S171" s="22">
        <v>26.030802753210526</v>
      </c>
      <c r="T171" s="22">
        <v>12.765818313038944</v>
      </c>
      <c r="U171" s="22">
        <v>9.1750449757147017</v>
      </c>
      <c r="V171" s="22">
        <v>16.692475196737384</v>
      </c>
      <c r="W171" s="22">
        <v>26.073907059210526</v>
      </c>
      <c r="X171" s="22">
        <v>12.699006951167657</v>
      </c>
      <c r="Y171" s="22">
        <v>9.1270263344473666</v>
      </c>
      <c r="Z171" s="22">
        <v>16.662982933715604</v>
      </c>
      <c r="AA171" s="22">
        <v>26.133881637210528</v>
      </c>
      <c r="AB171" s="22">
        <v>12.56244676172636</v>
      </c>
      <c r="AC171" s="22">
        <v>9.0288778374774328</v>
      </c>
      <c r="AD171" s="22">
        <v>16.356531598239968</v>
      </c>
      <c r="AE171" s="22">
        <v>26.201163892210527</v>
      </c>
      <c r="AF171" s="22">
        <v>12.385263406900693</v>
      </c>
      <c r="AG171" s="22">
        <v>8.9015326716909939</v>
      </c>
      <c r="AH171" s="22">
        <v>16.046782539780111</v>
      </c>
      <c r="AI171" s="22">
        <v>26.274826572210529</v>
      </c>
      <c r="AJ171" s="22">
        <v>12.135689860732406</v>
      </c>
      <c r="AK171" s="22">
        <v>8.7221592500511278</v>
      </c>
      <c r="AL171" s="22">
        <v>15.842800161477962</v>
      </c>
      <c r="AM171" s="22">
        <v>26.353710156210528</v>
      </c>
      <c r="AN171" s="22">
        <v>12.020078882562798</v>
      </c>
      <c r="AO171" s="22">
        <v>8.6390673637042035</v>
      </c>
      <c r="AP171" s="22">
        <v>15.532306856806175</v>
      </c>
      <c r="AQ171" s="22">
        <v>26.444975796210528</v>
      </c>
      <c r="AR171" s="22">
        <v>12.040449349160747</v>
      </c>
      <c r="AS171" s="22">
        <v>8.65370801913493</v>
      </c>
      <c r="AT171" s="22">
        <v>15.166126288229009</v>
      </c>
      <c r="AU171" s="22">
        <v>26.820508435210527</v>
      </c>
      <c r="AV171" s="22">
        <v>11.821172413704033</v>
      </c>
      <c r="AW171" s="22">
        <v>8.4961093681422781</v>
      </c>
      <c r="AX171" s="22">
        <v>13.923899850742798</v>
      </c>
      <c r="AY171" s="22">
        <v>27.107241772210529</v>
      </c>
      <c r="AZ171" s="22">
        <v>12.109898710010031</v>
      </c>
      <c r="BA171" s="22">
        <v>8.7036226422089555</v>
      </c>
      <c r="BB171" s="22">
        <v>13.33919773513605</v>
      </c>
      <c r="BC171" s="22">
        <v>27.271278600210529</v>
      </c>
      <c r="BD171" s="22">
        <v>15.471728940745495</v>
      </c>
      <c r="BE171" s="22">
        <v>11.119836222204086</v>
      </c>
      <c r="BF171" s="22">
        <v>13.291442186537299</v>
      </c>
      <c r="BG171" s="22">
        <v>27.361112588210528</v>
      </c>
      <c r="BH171" s="22">
        <v>15.409382661328035</v>
      </c>
      <c r="BI171" s="22">
        <v>11.075026723612099</v>
      </c>
      <c r="BJ171" s="22">
        <v>13.68066918524497</v>
      </c>
      <c r="BK171" s="25">
        <v>25.919008275210526</v>
      </c>
      <c r="BL171" s="25">
        <v>12.987276044254518</v>
      </c>
      <c r="BM171" s="25">
        <v>9.3342110075582916</v>
      </c>
      <c r="BN171" s="25">
        <v>17.143017882669525</v>
      </c>
      <c r="BO171" s="25">
        <v>25.917703802210529</v>
      </c>
      <c r="BP171" s="25">
        <v>12.95140854313809</v>
      </c>
      <c r="BQ171" s="25">
        <v>9.3084323282883865</v>
      </c>
      <c r="BR171" s="25">
        <v>16.994829682420367</v>
      </c>
      <c r="BS171" s="25">
        <v>25.944606871210528</v>
      </c>
      <c r="BT171" s="25">
        <v>12.936932661505804</v>
      </c>
      <c r="BU171" s="25">
        <v>9.2980282271346262</v>
      </c>
      <c r="BV171" s="25">
        <v>16.957011321388585</v>
      </c>
      <c r="BW171" s="25">
        <v>25.981386541210526</v>
      </c>
      <c r="BX171" s="25">
        <v>12.933135981215369</v>
      </c>
      <c r="BY171" s="25">
        <v>9.2952994782546927</v>
      </c>
      <c r="BZ171" s="25">
        <v>16.743970041302092</v>
      </c>
      <c r="CA171" s="25">
        <v>26.025918681210527</v>
      </c>
      <c r="CB171" s="25">
        <v>12.961616065913672</v>
      </c>
      <c r="CC171" s="25">
        <v>9.3157686758894585</v>
      </c>
      <c r="CD171" s="25">
        <v>16.723059816944218</v>
      </c>
      <c r="CE171" s="25">
        <v>26.078126281210526</v>
      </c>
      <c r="CF171" s="25">
        <v>12.947243156362758</v>
      </c>
      <c r="CG171" s="25">
        <v>9.3054385827980646</v>
      </c>
      <c r="CH171" s="25">
        <v>16.456598589105113</v>
      </c>
      <c r="CI171" s="25">
        <v>26.136439069210528</v>
      </c>
      <c r="CJ171" s="25">
        <v>12.926602236568582</v>
      </c>
      <c r="CK171" s="25">
        <v>9.2906035473300879</v>
      </c>
      <c r="CL171" s="25">
        <v>16.18048739937344</v>
      </c>
      <c r="CM171" s="25">
        <v>26.199285696210527</v>
      </c>
      <c r="CN171" s="25">
        <v>12.910784396198476</v>
      </c>
      <c r="CO171" s="25">
        <v>9.2792349540087997</v>
      </c>
      <c r="CP171" s="25">
        <v>15.994916235918927</v>
      </c>
      <c r="CQ171" s="25">
        <v>26.264886428210527</v>
      </c>
      <c r="CR171" s="25">
        <v>12.878929484575343</v>
      </c>
      <c r="CS171" s="25">
        <v>9.2563402018140941</v>
      </c>
      <c r="CT171" s="25">
        <v>15.735304935270022</v>
      </c>
      <c r="CU171" s="25">
        <v>26.333023540210526</v>
      </c>
      <c r="CV171" s="25">
        <v>12.842567053132338</v>
      </c>
      <c r="CW171" s="25">
        <v>9.2302058063734851</v>
      </c>
      <c r="CX171" s="25">
        <v>15.469860388480058</v>
      </c>
      <c r="CY171" s="25">
        <v>26.480119711210527</v>
      </c>
      <c r="CZ171" s="25">
        <v>12.74293326020889</v>
      </c>
      <c r="DA171" s="25">
        <v>9.1585970376477093</v>
      </c>
      <c r="DB171" s="25">
        <v>14.778339140730777</v>
      </c>
      <c r="DC171" s="25">
        <v>26.608465408210527</v>
      </c>
      <c r="DD171" s="25">
        <v>12.65484230543878</v>
      </c>
      <c r="DE171" s="25">
        <v>9.0952843339768545</v>
      </c>
      <c r="DF171" s="25">
        <v>14.173145805035457</v>
      </c>
      <c r="DG171" s="25">
        <v>26.689327397210526</v>
      </c>
      <c r="DH171" s="25">
        <v>14.591992960290101</v>
      </c>
      <c r="DI171" s="25">
        <v>10.487552651382121</v>
      </c>
      <c r="DJ171" s="25">
        <v>13.799692183008757</v>
      </c>
      <c r="DK171" s="25">
        <v>26.719738377210525</v>
      </c>
      <c r="DL171" s="25">
        <v>16.515863538325036</v>
      </c>
      <c r="DM171" s="25">
        <v>11.870276316099758</v>
      </c>
      <c r="DN171" s="25">
        <v>13.668334369585954</v>
      </c>
      <c r="DO171" s="27">
        <v>25.969994719210526</v>
      </c>
      <c r="DP171" s="27">
        <v>12.988122993505533</v>
      </c>
      <c r="DQ171" s="27">
        <v>9.3348197266611059</v>
      </c>
      <c r="DR171" s="27">
        <v>17.11122299774091</v>
      </c>
      <c r="DS171" s="27">
        <v>26.008242227210527</v>
      </c>
      <c r="DT171" s="27">
        <v>12.961651612313807</v>
      </c>
      <c r="DU171" s="27">
        <v>9.3157942237871296</v>
      </c>
      <c r="DV171" s="27">
        <v>16.914262447663273</v>
      </c>
      <c r="DW171" s="27">
        <v>26.005953926210527</v>
      </c>
      <c r="DX171" s="27">
        <v>12.962983651949633</v>
      </c>
      <c r="DY171" s="27">
        <v>9.3167515869007556</v>
      </c>
      <c r="DZ171" s="27">
        <v>16.942005299610113</v>
      </c>
      <c r="EA171" s="27">
        <v>26.031007044210526</v>
      </c>
      <c r="EB171" s="27">
        <v>12.990358561273394</v>
      </c>
      <c r="EC171" s="27">
        <v>9.3364264732333524</v>
      </c>
      <c r="ED171" s="27">
        <v>16.737245114852556</v>
      </c>
      <c r="EE171" s="27">
        <v>26.073955687210528</v>
      </c>
      <c r="EF171" s="27">
        <v>13.035461888393643</v>
      </c>
      <c r="EG171" s="27">
        <v>9.368843122502124</v>
      </c>
      <c r="EH171" s="27">
        <v>16.709358805900109</v>
      </c>
      <c r="EI171" s="27">
        <v>26.133588198210528</v>
      </c>
      <c r="EJ171" s="27">
        <v>13.068483848542598</v>
      </c>
      <c r="EK171" s="27">
        <v>9.3925766554510819</v>
      </c>
      <c r="EL171" s="27">
        <v>16.433176622246691</v>
      </c>
      <c r="EM171" s="27">
        <v>26.200573532210527</v>
      </c>
      <c r="EN171" s="27">
        <v>13.01491991056837</v>
      </c>
      <c r="EO171" s="27">
        <v>9.3540791985753273</v>
      </c>
      <c r="EP171" s="27">
        <v>16.136905611100239</v>
      </c>
      <c r="EQ171" s="27">
        <v>26.274059089210528</v>
      </c>
      <c r="ER171" s="27">
        <v>13.023493462438852</v>
      </c>
      <c r="ES171" s="27">
        <v>9.3602411791146363</v>
      </c>
      <c r="ET171" s="27">
        <v>15.909017028054768</v>
      </c>
      <c r="EU171" s="27">
        <v>26.351766284210527</v>
      </c>
      <c r="EV171" s="27">
        <v>12.905310654051419</v>
      </c>
      <c r="EW171" s="27">
        <v>9.2753008677517972</v>
      </c>
      <c r="EX171" s="27">
        <v>15.653006496851592</v>
      </c>
      <c r="EY171" s="27">
        <v>26.437957549210527</v>
      </c>
      <c r="EZ171" s="27">
        <v>12.750790734501201</v>
      </c>
      <c r="FA171" s="27">
        <v>9.1642443591322902</v>
      </c>
      <c r="FB171" s="27">
        <v>15.316548983287873</v>
      </c>
      <c r="FC171" s="27">
        <v>26.783400091210527</v>
      </c>
      <c r="FD171" s="27">
        <v>12.577990979250393</v>
      </c>
      <c r="FE171" s="27">
        <v>9.0400497726717184</v>
      </c>
      <c r="FF171" s="27">
        <v>14.222765167798721</v>
      </c>
      <c r="FG171" s="27">
        <v>27.026799992210528</v>
      </c>
      <c r="FH171" s="27">
        <v>12.668539778335017</v>
      </c>
      <c r="FI171" s="27">
        <v>9.1051289774454389</v>
      </c>
      <c r="FJ171" s="27">
        <v>13.761502636847176</v>
      </c>
      <c r="FK171" s="27">
        <v>27.168202301210528</v>
      </c>
      <c r="FL171" s="27">
        <v>15.900775477095122</v>
      </c>
      <c r="FM171" s="27">
        <v>11.428200415642566</v>
      </c>
      <c r="FN171" s="27">
        <v>13.764567121900605</v>
      </c>
      <c r="FO171" s="27">
        <v>27.231393088210528</v>
      </c>
      <c r="FP171" s="27">
        <v>15.682709626788501</v>
      </c>
      <c r="FQ171" s="27">
        <v>11.271472195393095</v>
      </c>
      <c r="FR171" s="27">
        <v>14.092833299306639</v>
      </c>
      <c r="FS171" s="28">
        <v>25.965695714210526</v>
      </c>
      <c r="FT171" s="28">
        <v>12.968103035690957</v>
      </c>
      <c r="FU171" s="28">
        <v>9.3204309887943744</v>
      </c>
      <c r="FV171" s="28">
        <v>17.109699731462303</v>
      </c>
      <c r="FW171" s="28">
        <v>26.002116491210529</v>
      </c>
      <c r="FX171" s="28">
        <v>12.911157251630229</v>
      </c>
      <c r="FY171" s="28">
        <v>9.2795029325489828</v>
      </c>
      <c r="FZ171" s="28">
        <v>16.898879153451624</v>
      </c>
      <c r="GA171" s="28">
        <v>26.005197138210526</v>
      </c>
      <c r="GB171" s="28">
        <v>12.851953690382988</v>
      </c>
      <c r="GC171" s="28">
        <v>9.2369521673848638</v>
      </c>
      <c r="GD171" s="28">
        <v>16.923378679512844</v>
      </c>
      <c r="GE171" s="28">
        <v>26.043268523210529</v>
      </c>
      <c r="GF171" s="28">
        <v>12.730471145610563</v>
      </c>
      <c r="GG171" s="28">
        <v>9.1496402705115703</v>
      </c>
      <c r="GH171" s="28">
        <v>16.714570044707695</v>
      </c>
      <c r="GI171" s="28">
        <v>26.107348669210527</v>
      </c>
      <c r="GJ171" s="28">
        <v>12.662212922054906</v>
      </c>
      <c r="GK171" s="28">
        <v>9.1005817412635164</v>
      </c>
      <c r="GL171" s="28">
        <v>16.709746249873703</v>
      </c>
      <c r="GM171" s="28">
        <v>26.199806297210529</v>
      </c>
      <c r="GN171" s="28">
        <v>12.505056824776482</v>
      </c>
      <c r="GO171" s="28">
        <v>8.9876305598054067</v>
      </c>
      <c r="GP171" s="28">
        <v>16.420254621066096</v>
      </c>
      <c r="GQ171" s="28">
        <v>26.315555821210527</v>
      </c>
      <c r="GR171" s="28">
        <v>12.267455217847623</v>
      </c>
      <c r="GS171" s="28">
        <v>8.8168616066198719</v>
      </c>
      <c r="GT171" s="28">
        <v>16.090662028907758</v>
      </c>
      <c r="GU171" s="28">
        <v>26.448736616210528</v>
      </c>
      <c r="GV171" s="28">
        <v>11.926884166116931</v>
      </c>
      <c r="GW171" s="28">
        <v>8.5720864860258441</v>
      </c>
      <c r="GX171" s="28">
        <v>15.861350355274112</v>
      </c>
      <c r="GY171" s="28">
        <v>26.592499216210527</v>
      </c>
      <c r="GZ171" s="28">
        <v>11.989775542261979</v>
      </c>
      <c r="HA171" s="28">
        <v>8.6172877563686985</v>
      </c>
      <c r="HB171" s="28">
        <v>15.593476613778099</v>
      </c>
      <c r="HC171" s="28">
        <v>26.752673393210529</v>
      </c>
      <c r="HD171" s="28">
        <v>11.961383405302373</v>
      </c>
      <c r="HE171" s="28">
        <v>8.5968817685053924</v>
      </c>
      <c r="HF171" s="28">
        <v>15.328966399791911</v>
      </c>
      <c r="HG171" s="28">
        <v>27.362091527210527</v>
      </c>
      <c r="HH171" s="28">
        <v>11.588964572542682</v>
      </c>
      <c r="HI171" s="28">
        <v>8.3292170206150615</v>
      </c>
      <c r="HJ171" s="28">
        <v>13.782558351791602</v>
      </c>
      <c r="HK171" s="28">
        <v>27.806726092210528</v>
      </c>
      <c r="HL171" s="28">
        <v>11.085702336392233</v>
      </c>
      <c r="HM171" s="28">
        <v>7.9675125424506748</v>
      </c>
      <c r="HN171" s="28">
        <v>10.299825134697475</v>
      </c>
      <c r="HO171" s="28">
        <v>28.004291386210529</v>
      </c>
      <c r="HP171" s="28">
        <v>13.761312988592586</v>
      </c>
      <c r="HQ171" s="28">
        <v>9.8905265999486964</v>
      </c>
      <c r="HR171" s="28">
        <v>7.6553222251604716</v>
      </c>
      <c r="HS171" s="28">
        <v>28.07186217021053</v>
      </c>
      <c r="HT171" s="28">
        <v>13.256314518420893</v>
      </c>
      <c r="HU171" s="28">
        <v>9.5275742562074512</v>
      </c>
      <c r="HV171" s="28">
        <v>5.9456875390627921</v>
      </c>
      <c r="HW171" s="29">
        <v>25.958579955210528</v>
      </c>
      <c r="HX171" s="29">
        <v>12.973913777952323</v>
      </c>
      <c r="HY171" s="29">
        <v>9.324607283668934</v>
      </c>
      <c r="HZ171" s="29">
        <v>17.13513423162415</v>
      </c>
      <c r="IA171" s="29">
        <v>25.994725647210526</v>
      </c>
      <c r="IB171" s="29">
        <v>12.922061482261258</v>
      </c>
      <c r="IC171" s="29">
        <v>9.2873400178036789</v>
      </c>
      <c r="ID171" s="29">
        <v>16.922524846545748</v>
      </c>
      <c r="IE171" s="29">
        <v>25.998695934210527</v>
      </c>
      <c r="IF171" s="29">
        <v>12.864081799778933</v>
      </c>
      <c r="IG171" s="29">
        <v>9.2456688784056169</v>
      </c>
      <c r="IH171" s="29">
        <v>16.951658262466687</v>
      </c>
      <c r="II171" s="29">
        <v>26.033707777210527</v>
      </c>
      <c r="IJ171" s="29">
        <v>12.74932705011976</v>
      </c>
      <c r="IK171" s="29">
        <v>9.1631923803479562</v>
      </c>
      <c r="IL171" s="29">
        <v>16.764507451336975</v>
      </c>
      <c r="IM171" s="29">
        <v>26.097739942210527</v>
      </c>
      <c r="IN171" s="29">
        <v>12.697673280414797</v>
      </c>
      <c r="IO171" s="29">
        <v>9.1260677990178127</v>
      </c>
      <c r="IP171" s="29">
        <v>16.750462324697821</v>
      </c>
      <c r="IQ171" s="29">
        <v>26.184857175210528</v>
      </c>
      <c r="IR171" s="29">
        <v>12.522755062426224</v>
      </c>
      <c r="IS171" s="29">
        <v>9.0003506316758806</v>
      </c>
      <c r="IT171" s="29">
        <v>16.485668163822165</v>
      </c>
      <c r="IU171" s="29">
        <v>26.293806296210526</v>
      </c>
      <c r="IV171" s="29">
        <v>12.259583631498963</v>
      </c>
      <c r="IW171" s="29">
        <v>8.8112041425225343</v>
      </c>
      <c r="IX171" s="29">
        <v>16.206518639601388</v>
      </c>
      <c r="IY171" s="29">
        <v>26.415636300210526</v>
      </c>
      <c r="IZ171" s="29">
        <v>12.080977540955065</v>
      </c>
      <c r="JA171" s="29">
        <v>8.6828364285622719</v>
      </c>
      <c r="JB171" s="29">
        <v>16.048291080447676</v>
      </c>
      <c r="JC171" s="29">
        <v>26.558069589210529</v>
      </c>
      <c r="JD171" s="29">
        <v>12.220228378390416</v>
      </c>
      <c r="JE171" s="29">
        <v>8.7829187472233752</v>
      </c>
      <c r="JF171" s="29">
        <v>15.723734351389874</v>
      </c>
      <c r="JG171" s="29">
        <v>26.773118190210528</v>
      </c>
      <c r="JH171" s="29">
        <v>12.198615964683496</v>
      </c>
      <c r="JI171" s="29">
        <v>8.7673854799519599</v>
      </c>
      <c r="JJ171" s="29">
        <v>14.86956974278867</v>
      </c>
      <c r="JK171" s="29">
        <v>27.348470798210528</v>
      </c>
      <c r="JL171" s="29">
        <v>15.10701156647974</v>
      </c>
      <c r="JM171" s="29">
        <v>10.85770666417215</v>
      </c>
      <c r="JN171" s="29">
        <v>11.022426633370932</v>
      </c>
      <c r="JO171" s="29">
        <v>27.637782118210527</v>
      </c>
      <c r="JP171" s="29">
        <v>14.239328507883604</v>
      </c>
      <c r="JQ171" s="29">
        <v>10.234085765607906</v>
      </c>
      <c r="JR171" s="29">
        <v>7.9216995118508002</v>
      </c>
      <c r="JS171" s="29">
        <v>27.680970993210529</v>
      </c>
      <c r="JT171" s="29">
        <v>13.719365396361992</v>
      </c>
      <c r="JU171" s="29">
        <v>9.8603780394803469</v>
      </c>
      <c r="JV171" s="29">
        <v>6.2058194845355956</v>
      </c>
      <c r="JW171" s="29">
        <v>27.543355956210526</v>
      </c>
      <c r="JX171" s="29">
        <v>13.668653783879197</v>
      </c>
      <c r="JY171" s="29">
        <v>9.8239306050964945</v>
      </c>
      <c r="JZ171" s="29">
        <v>6.9326461501545467</v>
      </c>
    </row>
    <row r="172" spans="1:286" ht="15" thickBot="1" x14ac:dyDescent="0.4">
      <c r="A172" s="2"/>
      <c r="B172" s="74" t="s">
        <v>650</v>
      </c>
      <c r="C172" s="74" t="s">
        <v>472</v>
      </c>
      <c r="D172" s="74" t="s">
        <v>863</v>
      </c>
      <c r="E172" s="87">
        <v>397310</v>
      </c>
      <c r="F172" s="84">
        <v>399981</v>
      </c>
      <c r="G172" s="22">
        <v>31.589268626999999</v>
      </c>
      <c r="H172" s="22">
        <v>8.9912353355806172</v>
      </c>
      <c r="I172" s="22">
        <v>6.5589809967860147</v>
      </c>
      <c r="J172" s="22">
        <v>14.277080640634669</v>
      </c>
      <c r="K172" s="22">
        <v>31.641989917</v>
      </c>
      <c r="L172" s="22">
        <v>8.7156611589080057</v>
      </c>
      <c r="M172" s="22">
        <v>6.3579534715862325</v>
      </c>
      <c r="N172" s="22">
        <v>13.987213090290217</v>
      </c>
      <c r="O172" s="22">
        <v>31.652530730999999</v>
      </c>
      <c r="P172" s="22">
        <v>8.5240349763830068</v>
      </c>
      <c r="Q172" s="22">
        <v>6.218164839350754</v>
      </c>
      <c r="R172" s="22">
        <v>13.961208791842678</v>
      </c>
      <c r="S172" s="22">
        <v>31.694984089999998</v>
      </c>
      <c r="T172" s="22">
        <v>8.3074072194171613</v>
      </c>
      <c r="U172" s="22">
        <v>6.0601379066452257</v>
      </c>
      <c r="V172" s="22">
        <v>13.720655387696125</v>
      </c>
      <c r="W172" s="22">
        <v>31.754205106000001</v>
      </c>
      <c r="X172" s="22">
        <v>8.1192395936140915</v>
      </c>
      <c r="Y172" s="22">
        <v>5.9228722433866219</v>
      </c>
      <c r="Z172" s="22">
        <v>13.628427092017352</v>
      </c>
      <c r="AA172" s="22">
        <v>31.828593386000001</v>
      </c>
      <c r="AB172" s="22">
        <v>7.6960980937625187</v>
      </c>
      <c r="AC172" s="22">
        <v>5.6141964104345998</v>
      </c>
      <c r="AD172" s="22">
        <v>13.283077535277361</v>
      </c>
      <c r="AE172" s="22">
        <v>31.910787501000001</v>
      </c>
      <c r="AF172" s="22">
        <v>7.7730149192494427</v>
      </c>
      <c r="AG172" s="22">
        <v>5.6703061637524144</v>
      </c>
      <c r="AH172" s="22">
        <v>12.972862176509228</v>
      </c>
      <c r="AI172" s="22">
        <v>31.99930316</v>
      </c>
      <c r="AJ172" s="22">
        <v>7.747040520900403</v>
      </c>
      <c r="AK172" s="22">
        <v>5.6513582017854835</v>
      </c>
      <c r="AL172" s="22">
        <v>12.694074227914978</v>
      </c>
      <c r="AM172" s="22">
        <v>32.094886567000003</v>
      </c>
      <c r="AN172" s="22">
        <v>7.6528476846298394</v>
      </c>
      <c r="AO172" s="22">
        <v>5.5826458391263527</v>
      </c>
      <c r="AP172" s="22">
        <v>12.306018411941693</v>
      </c>
      <c r="AQ172" s="22">
        <v>32.203438622</v>
      </c>
      <c r="AR172" s="22">
        <v>7.517400405521026</v>
      </c>
      <c r="AS172" s="22">
        <v>5.483838934781911</v>
      </c>
      <c r="AT172" s="22">
        <v>11.87981747194355</v>
      </c>
      <c r="AU172" s="22">
        <v>32.687569154999998</v>
      </c>
      <c r="AV172" s="22">
        <v>6.9673624132572343</v>
      </c>
      <c r="AW172" s="22">
        <v>5.0825938773322417</v>
      </c>
      <c r="AX172" s="22">
        <v>10.362424323962628</v>
      </c>
      <c r="AY172" s="22">
        <v>33.165242061999997</v>
      </c>
      <c r="AZ172" s="22">
        <v>6.5279982360950601</v>
      </c>
      <c r="BA172" s="22">
        <v>4.7620838271424448</v>
      </c>
      <c r="BB172" s="22">
        <v>9.3997539710083871</v>
      </c>
      <c r="BC172" s="22">
        <v>33.509924095999999</v>
      </c>
      <c r="BD172" s="22">
        <v>6.4880789102066903</v>
      </c>
      <c r="BE172" s="22">
        <v>4.7329632346838979</v>
      </c>
      <c r="BF172" s="22">
        <v>9.0466021172727871</v>
      </c>
      <c r="BG172" s="22">
        <v>33.803199446999997</v>
      </c>
      <c r="BH172" s="22">
        <v>6.3255200351457797</v>
      </c>
      <c r="BI172" s="22">
        <v>4.6143787985537346</v>
      </c>
      <c r="BJ172" s="22">
        <v>9.0323902399406855</v>
      </c>
      <c r="BK172" s="25">
        <v>31.550005326000001</v>
      </c>
      <c r="BL172" s="25">
        <v>9.0384349629038159</v>
      </c>
      <c r="BM172" s="25">
        <v>6.5934124677812358</v>
      </c>
      <c r="BN172" s="25">
        <v>14.350354103891124</v>
      </c>
      <c r="BO172" s="25">
        <v>31.577138469000001</v>
      </c>
      <c r="BP172" s="25">
        <v>8.7954134247533382</v>
      </c>
      <c r="BQ172" s="25">
        <v>6.4161316391690724</v>
      </c>
      <c r="BR172" s="25">
        <v>14.092935896204203</v>
      </c>
      <c r="BS172" s="25">
        <v>31.629650397999999</v>
      </c>
      <c r="BT172" s="25">
        <v>8.4707534535783999</v>
      </c>
      <c r="BU172" s="25">
        <v>6.1792967102770664</v>
      </c>
      <c r="BV172" s="25">
        <v>13.987204946885544</v>
      </c>
      <c r="BW172" s="25">
        <v>31.701150411</v>
      </c>
      <c r="BX172" s="25">
        <v>8.5500546922244371</v>
      </c>
      <c r="BY172" s="25">
        <v>6.2371458597974492</v>
      </c>
      <c r="BZ172" s="25">
        <v>13.72642953716867</v>
      </c>
      <c r="CA172" s="25">
        <v>31.778620105999998</v>
      </c>
      <c r="CB172" s="25">
        <v>8.4565369103121935</v>
      </c>
      <c r="CC172" s="25">
        <v>6.1689259398942671</v>
      </c>
      <c r="CD172" s="25">
        <v>13.616432865898673</v>
      </c>
      <c r="CE172" s="25">
        <v>31.866738400999999</v>
      </c>
      <c r="CF172" s="25">
        <v>8.29015934416066</v>
      </c>
      <c r="CG172" s="25">
        <v>6.0475558217792411</v>
      </c>
      <c r="CH172" s="25">
        <v>13.26725730504239</v>
      </c>
      <c r="CI172" s="25">
        <v>31.947539341999999</v>
      </c>
      <c r="CJ172" s="25">
        <v>8.2047600619794707</v>
      </c>
      <c r="CK172" s="25">
        <v>5.9852582344000069</v>
      </c>
      <c r="CL172" s="25">
        <v>12.953266433901398</v>
      </c>
      <c r="CM172" s="25">
        <v>32.031913697</v>
      </c>
      <c r="CN172" s="25">
        <v>8.1291263180784803</v>
      </c>
      <c r="CO172" s="25">
        <v>5.9300844712354204</v>
      </c>
      <c r="CP172" s="25">
        <v>12.696447423795165</v>
      </c>
      <c r="CQ172" s="25">
        <v>32.121854161999998</v>
      </c>
      <c r="CR172" s="25">
        <v>8.0252628668991157</v>
      </c>
      <c r="CS172" s="25">
        <v>5.8543175296395065</v>
      </c>
      <c r="CT172" s="25">
        <v>12.296027290687569</v>
      </c>
      <c r="CU172" s="25">
        <v>32.215596697000002</v>
      </c>
      <c r="CV172" s="25">
        <v>7.9329020128746306</v>
      </c>
      <c r="CW172" s="25">
        <v>5.7869415725231077</v>
      </c>
      <c r="CX172" s="25">
        <v>11.931660315719423</v>
      </c>
      <c r="CY172" s="25">
        <v>32.472315488999996</v>
      </c>
      <c r="CZ172" s="25">
        <v>7.6586800967023017</v>
      </c>
      <c r="DA172" s="25">
        <v>5.5869005025314271</v>
      </c>
      <c r="DB172" s="25">
        <v>10.936969413459053</v>
      </c>
      <c r="DC172" s="25">
        <v>32.731882132999999</v>
      </c>
      <c r="DD172" s="25">
        <v>7.3885991155057278</v>
      </c>
      <c r="DE172" s="25">
        <v>5.3898801869523716</v>
      </c>
      <c r="DF172" s="25">
        <v>10.037629786153889</v>
      </c>
      <c r="DG172" s="25">
        <v>32.962847604000004</v>
      </c>
      <c r="DH172" s="25">
        <v>7.4187192496208558</v>
      </c>
      <c r="DI172" s="25">
        <v>5.4118524054416355</v>
      </c>
      <c r="DJ172" s="25">
        <v>9.4413644034282669</v>
      </c>
      <c r="DK172" s="25">
        <v>33.144049283999998</v>
      </c>
      <c r="DL172" s="25">
        <v>7.5060656381030295</v>
      </c>
      <c r="DM172" s="25">
        <v>5.4755703797588406</v>
      </c>
      <c r="DN172" s="25">
        <v>9.0273342047710692</v>
      </c>
      <c r="DO172" s="27">
        <v>31.589351360000002</v>
      </c>
      <c r="DP172" s="27">
        <v>9.0351708967230646</v>
      </c>
      <c r="DQ172" s="27">
        <v>6.591031376946356</v>
      </c>
      <c r="DR172" s="27">
        <v>14.253442949900847</v>
      </c>
      <c r="DS172" s="27">
        <v>31.642238017</v>
      </c>
      <c r="DT172" s="27">
        <v>8.7639828683888279</v>
      </c>
      <c r="DU172" s="27">
        <v>6.3932034858932436</v>
      </c>
      <c r="DV172" s="27">
        <v>13.983906867539998</v>
      </c>
      <c r="DW172" s="27">
        <v>31.653025112999998</v>
      </c>
      <c r="DX172" s="27">
        <v>8.5607268776914918</v>
      </c>
      <c r="DY172" s="27">
        <v>6.2449310705121093</v>
      </c>
      <c r="DZ172" s="27">
        <v>13.959049969742111</v>
      </c>
      <c r="EA172" s="27">
        <v>31.695802345000001</v>
      </c>
      <c r="EB172" s="27">
        <v>8.5460835643515587</v>
      </c>
      <c r="EC172" s="27">
        <v>6.2342489773022338</v>
      </c>
      <c r="ED172" s="27">
        <v>13.785240848770565</v>
      </c>
      <c r="EE172" s="27">
        <v>31.755182784999999</v>
      </c>
      <c r="EF172" s="27">
        <v>8.4090392220189454</v>
      </c>
      <c r="EG172" s="27">
        <v>6.1342770375711497</v>
      </c>
      <c r="EH172" s="27">
        <v>13.632189152647095</v>
      </c>
      <c r="EI172" s="27">
        <v>31.829568766000001</v>
      </c>
      <c r="EJ172" s="27">
        <v>8.216135573744312</v>
      </c>
      <c r="EK172" s="27">
        <v>5.9935565118568368</v>
      </c>
      <c r="EL172" s="27">
        <v>13.357057638286534</v>
      </c>
      <c r="EM172" s="27">
        <v>31.911783716000002</v>
      </c>
      <c r="EN172" s="27">
        <v>8.110481667453481</v>
      </c>
      <c r="EO172" s="27">
        <v>5.9164834581847279</v>
      </c>
      <c r="EP172" s="27">
        <v>13.07795560076314</v>
      </c>
      <c r="EQ172" s="27">
        <v>32.000402579999999</v>
      </c>
      <c r="ER172" s="27">
        <v>8.0177006739143657</v>
      </c>
      <c r="ES172" s="27">
        <v>5.8488010151418015</v>
      </c>
      <c r="ET172" s="27">
        <v>12.812873406744801</v>
      </c>
      <c r="EU172" s="27">
        <v>32.095198320000002</v>
      </c>
      <c r="EV172" s="27">
        <v>7.8995939499266585</v>
      </c>
      <c r="EW172" s="27">
        <v>5.762643804334239</v>
      </c>
      <c r="EX172" s="27">
        <v>12.446493575584752</v>
      </c>
      <c r="EY172" s="27">
        <v>32.199538007000001</v>
      </c>
      <c r="EZ172" s="27">
        <v>7.7759659766468463</v>
      </c>
      <c r="FA172" s="27">
        <v>5.6724589190377079</v>
      </c>
      <c r="FB172" s="27">
        <v>12.059256781924608</v>
      </c>
      <c r="FC172" s="27">
        <v>32.638328104999999</v>
      </c>
      <c r="FD172" s="27">
        <v>7.3080434332284208</v>
      </c>
      <c r="FE172" s="27">
        <v>5.3311159382679758</v>
      </c>
      <c r="FF172" s="27">
        <v>10.663492469200548</v>
      </c>
      <c r="FG172" s="27">
        <v>33.007298071000001</v>
      </c>
      <c r="FH172" s="27">
        <v>6.9067626354927718</v>
      </c>
      <c r="FI172" s="27">
        <v>5.038387183153783</v>
      </c>
      <c r="FJ172" s="27">
        <v>9.8435679094894191</v>
      </c>
      <c r="FK172" s="27">
        <v>33.296816896999999</v>
      </c>
      <c r="FL172" s="27">
        <v>7.076591062541147</v>
      </c>
      <c r="FM172" s="27">
        <v>5.1622746562484272</v>
      </c>
      <c r="FN172" s="27">
        <v>9.5462935900809889</v>
      </c>
      <c r="FO172" s="27">
        <v>33.497157364000003</v>
      </c>
      <c r="FP172" s="27">
        <v>6.6451667775772547</v>
      </c>
      <c r="FQ172" s="27">
        <v>4.8475566468740858</v>
      </c>
      <c r="FR172" s="27">
        <v>9.5819118991091372</v>
      </c>
      <c r="FS172" s="28">
        <v>31.583631116999999</v>
      </c>
      <c r="FT172" s="28">
        <v>8.9897291358055043</v>
      </c>
      <c r="FU172" s="28">
        <v>6.5578822450201439</v>
      </c>
      <c r="FV172" s="28">
        <v>14.286104350992654</v>
      </c>
      <c r="FW172" s="28">
        <v>31.633058286000001</v>
      </c>
      <c r="FX172" s="28">
        <v>8.6910218775088346</v>
      </c>
      <c r="FY172" s="28">
        <v>6.3399794588460585</v>
      </c>
      <c r="FZ172" s="28">
        <v>13.996659683597072</v>
      </c>
      <c r="GA172" s="28">
        <v>31.647312413999998</v>
      </c>
      <c r="GB172" s="28">
        <v>8.5045382434365209</v>
      </c>
      <c r="GC172" s="28">
        <v>6.2039422441096566</v>
      </c>
      <c r="GD172" s="28">
        <v>13.974123443014223</v>
      </c>
      <c r="GE172" s="28">
        <v>31.701724672000001</v>
      </c>
      <c r="GF172" s="28">
        <v>8.278343266518263</v>
      </c>
      <c r="GG172" s="28">
        <v>6.0389361576485125</v>
      </c>
      <c r="GH172" s="28">
        <v>13.732473210954982</v>
      </c>
      <c r="GI172" s="28">
        <v>31.784549177999999</v>
      </c>
      <c r="GJ172" s="28">
        <v>8.0332654420852485</v>
      </c>
      <c r="GK172" s="28">
        <v>5.8601552968218957</v>
      </c>
      <c r="GL172" s="28">
        <v>13.647948506295325</v>
      </c>
      <c r="GM172" s="28">
        <v>31.895124952</v>
      </c>
      <c r="GN172" s="28">
        <v>7.7796133489992361</v>
      </c>
      <c r="GO172" s="28">
        <v>5.6751196263882164</v>
      </c>
      <c r="GP172" s="28">
        <v>13.295813955016561</v>
      </c>
      <c r="GQ172" s="28">
        <v>32.032264040999998</v>
      </c>
      <c r="GR172" s="28">
        <v>7.7629981875601537</v>
      </c>
      <c r="GS172" s="28">
        <v>5.6629990974430751</v>
      </c>
      <c r="GT172" s="28">
        <v>12.952533501078014</v>
      </c>
      <c r="GU172" s="28">
        <v>32.189814267999999</v>
      </c>
      <c r="GV172" s="28">
        <v>7.6766852249460396</v>
      </c>
      <c r="GW172" s="28">
        <v>5.6000349929087436</v>
      </c>
      <c r="GX172" s="28">
        <v>12.643941815566029</v>
      </c>
      <c r="GY172" s="28">
        <v>32.359939425</v>
      </c>
      <c r="GZ172" s="28">
        <v>7.5274506828623302</v>
      </c>
      <c r="HA172" s="28">
        <v>5.4911704721773544</v>
      </c>
      <c r="HB172" s="28">
        <v>12.273592104810444</v>
      </c>
      <c r="HC172" s="28">
        <v>32.548933251999998</v>
      </c>
      <c r="HD172" s="28">
        <v>7.3734291762372246</v>
      </c>
      <c r="HE172" s="28">
        <v>5.3788139274595554</v>
      </c>
      <c r="HF172" s="28">
        <v>11.924386592556717</v>
      </c>
      <c r="HG172" s="28">
        <v>33.307253930000002</v>
      </c>
      <c r="HH172" s="28">
        <v>6.5057507596839974</v>
      </c>
      <c r="HI172" s="28">
        <v>4.7458546028411783</v>
      </c>
      <c r="HJ172" s="28">
        <v>9.8331523747950236</v>
      </c>
      <c r="HK172" s="28">
        <v>31.963479855166074</v>
      </c>
      <c r="HL172" s="28">
        <v>5.1847900749508717</v>
      </c>
      <c r="HM172" s="28">
        <v>3.7822321744102676</v>
      </c>
      <c r="HN172" s="28">
        <v>5.257718538894121</v>
      </c>
      <c r="HO172" s="28">
        <v>27.728587144442201</v>
      </c>
      <c r="HP172" s="28">
        <v>4.4978489222811584</v>
      </c>
      <c r="HQ172" s="28">
        <v>3.2811181674794305</v>
      </c>
      <c r="HR172" s="28">
        <v>1.7565971048059197</v>
      </c>
      <c r="HS172" s="28">
        <v>23.246997839620175</v>
      </c>
      <c r="HT172" s="28">
        <v>3.7708911613322456</v>
      </c>
      <c r="HU172" s="28">
        <v>2.7508126019403516</v>
      </c>
      <c r="HV172" s="28">
        <v>-0.67297095537115581</v>
      </c>
      <c r="HW172" s="29">
        <v>31.571030825000001</v>
      </c>
      <c r="HX172" s="29">
        <v>8.996715894199097</v>
      </c>
      <c r="HY172" s="29">
        <v>6.5629789879950913</v>
      </c>
      <c r="HZ172" s="29">
        <v>14.32092941642169</v>
      </c>
      <c r="IA172" s="29">
        <v>31.615535348999998</v>
      </c>
      <c r="IB172" s="29">
        <v>8.867132272674505</v>
      </c>
      <c r="IC172" s="29">
        <v>6.4684495402215356</v>
      </c>
      <c r="ID172" s="29">
        <v>14.057987082752883</v>
      </c>
      <c r="IE172" s="29">
        <v>31.626613415999998</v>
      </c>
      <c r="IF172" s="29">
        <v>8.5860155205739659</v>
      </c>
      <c r="IG172" s="29">
        <v>6.2633787834136134</v>
      </c>
      <c r="IH172" s="29">
        <v>14.058478164273749</v>
      </c>
      <c r="II172" s="29">
        <v>31.671674689</v>
      </c>
      <c r="IJ172" s="29">
        <v>8.6124434943331707</v>
      </c>
      <c r="IK172" s="29">
        <v>6.2826576223273536</v>
      </c>
      <c r="IL172" s="29">
        <v>13.860528780427911</v>
      </c>
      <c r="IM172" s="29">
        <v>31.743199511</v>
      </c>
      <c r="IN172" s="29">
        <v>8.4824371862518806</v>
      </c>
      <c r="IO172" s="29">
        <v>6.1878198305955445</v>
      </c>
      <c r="IP172" s="29">
        <v>13.804492110579462</v>
      </c>
      <c r="IQ172" s="29">
        <v>31.845500761</v>
      </c>
      <c r="IR172" s="29">
        <v>8.2070568945636762</v>
      </c>
      <c r="IS172" s="29">
        <v>5.9869337417925212</v>
      </c>
      <c r="IT172" s="29">
        <v>13.502444629299804</v>
      </c>
      <c r="IU172" s="29">
        <v>31.977524950999999</v>
      </c>
      <c r="IV172" s="29">
        <v>8.065711851866217</v>
      </c>
      <c r="IW172" s="29">
        <v>5.8838245010218051</v>
      </c>
      <c r="IX172" s="29">
        <v>13.211998754368059</v>
      </c>
      <c r="IY172" s="29">
        <v>32.129282822</v>
      </c>
      <c r="IZ172" s="29">
        <v>8.0813747370505009</v>
      </c>
      <c r="JA172" s="29">
        <v>5.895250357697142</v>
      </c>
      <c r="JB172" s="29">
        <v>12.959421314381174</v>
      </c>
      <c r="JC172" s="29">
        <v>32.311264010999999</v>
      </c>
      <c r="JD172" s="29">
        <v>7.9847908588451917</v>
      </c>
      <c r="JE172" s="29">
        <v>5.8247937632359079</v>
      </c>
      <c r="JF172" s="29">
        <v>12.548990263064791</v>
      </c>
      <c r="JG172" s="29">
        <v>32.520282686999998</v>
      </c>
      <c r="JH172" s="29">
        <v>7.7262811282175399</v>
      </c>
      <c r="JI172" s="29">
        <v>5.6362145138460855</v>
      </c>
      <c r="JJ172" s="29">
        <v>11.480244838331704</v>
      </c>
      <c r="JK172" s="29">
        <v>33.345239393</v>
      </c>
      <c r="JL172" s="29">
        <v>6.4293680686485883</v>
      </c>
      <c r="JM172" s="29">
        <v>4.6901344931692552</v>
      </c>
      <c r="JN172" s="29">
        <v>6.5081821684112313</v>
      </c>
      <c r="JO172" s="29">
        <v>31.769870285464759</v>
      </c>
      <c r="JP172" s="29">
        <v>5.1533847029465889</v>
      </c>
      <c r="JQ172" s="29">
        <v>3.7593223927745956</v>
      </c>
      <c r="JR172" s="29">
        <v>2.3835149362042927</v>
      </c>
      <c r="JS172" s="29">
        <v>27.24593020119104</v>
      </c>
      <c r="JT172" s="29">
        <v>4.4195572300025319</v>
      </c>
      <c r="JU172" s="29">
        <v>3.2240054679786594</v>
      </c>
      <c r="JV172" s="29">
        <v>5.5559042393774405E-2</v>
      </c>
      <c r="JW172" s="29">
        <v>26.333568815503234</v>
      </c>
      <c r="JX172" s="29">
        <v>4.2715632606751281</v>
      </c>
      <c r="JY172" s="29">
        <v>3.1160459278011143</v>
      </c>
      <c r="JZ172" s="29">
        <v>0.64589678173379284</v>
      </c>
    </row>
    <row r="173" spans="1:286" ht="15" thickBot="1" x14ac:dyDescent="0.4">
      <c r="A173" s="2"/>
      <c r="B173" s="74" t="s">
        <v>651</v>
      </c>
      <c r="C173" s="74" t="s">
        <v>652</v>
      </c>
      <c r="D173" s="74" t="s">
        <v>861</v>
      </c>
      <c r="E173" s="87">
        <v>393433</v>
      </c>
      <c r="F173" s="84">
        <v>407129</v>
      </c>
      <c r="G173" s="22">
        <v>23.28491713205263</v>
      </c>
      <c r="H173" s="22">
        <v>12.260381083138745</v>
      </c>
      <c r="I173" s="22">
        <v>8.9437773049312419</v>
      </c>
      <c r="J173" s="22">
        <v>16.847815924951966</v>
      </c>
      <c r="K173" s="22">
        <v>23.343527551052631</v>
      </c>
      <c r="L173" s="22">
        <v>11.800444468530994</v>
      </c>
      <c r="M173" s="22">
        <v>8.608259948044763</v>
      </c>
      <c r="N173" s="22">
        <v>16.439969160763233</v>
      </c>
      <c r="O173" s="22">
        <v>23.364280880052629</v>
      </c>
      <c r="P173" s="22">
        <v>11.389157465304702</v>
      </c>
      <c r="Q173" s="22">
        <v>8.3082318053365931</v>
      </c>
      <c r="R173" s="22">
        <v>16.376687645365447</v>
      </c>
      <c r="S173" s="22">
        <v>23.40624034605263</v>
      </c>
      <c r="T173" s="22">
        <v>10.951614480946171</v>
      </c>
      <c r="U173" s="22">
        <v>7.9890502899414875</v>
      </c>
      <c r="V173" s="22">
        <v>16.169247371237795</v>
      </c>
      <c r="W173" s="22">
        <v>23.465104908052631</v>
      </c>
      <c r="X173" s="22">
        <v>10.521045741575897</v>
      </c>
      <c r="Y173" s="22">
        <v>7.6749563891663524</v>
      </c>
      <c r="Z173" s="22">
        <v>16.021435940278955</v>
      </c>
      <c r="AA173" s="22">
        <v>23.541835432052629</v>
      </c>
      <c r="AB173" s="22">
        <v>10.07770589552938</v>
      </c>
      <c r="AC173" s="22">
        <v>7.351546143876698</v>
      </c>
      <c r="AD173" s="22">
        <v>15.764829632688215</v>
      </c>
      <c r="AE173" s="22">
        <v>23.62988962405263</v>
      </c>
      <c r="AF173" s="22">
        <v>9.9676422368171433</v>
      </c>
      <c r="AG173" s="22">
        <v>7.2712562372079743</v>
      </c>
      <c r="AH173" s="22">
        <v>15.612520066517472</v>
      </c>
      <c r="AI173" s="22">
        <v>23.727278719052631</v>
      </c>
      <c r="AJ173" s="22">
        <v>9.8808027138548784</v>
      </c>
      <c r="AK173" s="22">
        <v>7.2079080142307053</v>
      </c>
      <c r="AL173" s="22">
        <v>15.360646771625253</v>
      </c>
      <c r="AM173" s="22">
        <v>23.832403421052629</v>
      </c>
      <c r="AN173" s="22">
        <v>9.86907891130409</v>
      </c>
      <c r="AO173" s="22">
        <v>7.1993556634946065</v>
      </c>
      <c r="AP173" s="22">
        <v>15.031997256711662</v>
      </c>
      <c r="AQ173" s="22">
        <v>23.94095183605263</v>
      </c>
      <c r="AR173" s="22">
        <v>9.8184647708465551</v>
      </c>
      <c r="AS173" s="22">
        <v>7.162433352706465</v>
      </c>
      <c r="AT173" s="22">
        <v>14.709298458307913</v>
      </c>
      <c r="AU173" s="22">
        <v>24.681225661052629</v>
      </c>
      <c r="AV173" s="22">
        <v>9.3777365143867435</v>
      </c>
      <c r="AW173" s="22">
        <v>6.8409282256604405</v>
      </c>
      <c r="AX173" s="22">
        <v>13.332137669493374</v>
      </c>
      <c r="AY173" s="22">
        <v>25.746928303052631</v>
      </c>
      <c r="AZ173" s="22">
        <v>9.5978238074497302</v>
      </c>
      <c r="BA173" s="22">
        <v>7.0014788417834239</v>
      </c>
      <c r="BB173" s="22">
        <v>12.155100247824373</v>
      </c>
      <c r="BC173" s="22">
        <v>26.608671215052631</v>
      </c>
      <c r="BD173" s="22">
        <v>10.67398883288925</v>
      </c>
      <c r="BE173" s="22">
        <v>7.7865262449284725</v>
      </c>
      <c r="BF173" s="22">
        <v>11.497994701443016</v>
      </c>
      <c r="BG173" s="22">
        <v>27.53625761705263</v>
      </c>
      <c r="BH173" s="22">
        <v>10.545694077521924</v>
      </c>
      <c r="BI173" s="22">
        <v>7.6929370070723966</v>
      </c>
      <c r="BJ173" s="22">
        <v>10.801529837459203</v>
      </c>
      <c r="BK173" s="25">
        <v>23.24029702605263</v>
      </c>
      <c r="BL173" s="25">
        <v>12.292929015981963</v>
      </c>
      <c r="BM173" s="25">
        <v>8.967520568791608</v>
      </c>
      <c r="BN173" s="25">
        <v>17.05391932712746</v>
      </c>
      <c r="BO173" s="25">
        <v>23.26359664805263</v>
      </c>
      <c r="BP173" s="25">
        <v>12.087576803791222</v>
      </c>
      <c r="BQ173" s="25">
        <v>8.81771898901569</v>
      </c>
      <c r="BR173" s="25">
        <v>16.811209361401882</v>
      </c>
      <c r="BS173" s="25">
        <v>23.309695217052631</v>
      </c>
      <c r="BT173" s="25">
        <v>11.853399246534741</v>
      </c>
      <c r="BU173" s="25">
        <v>8.6468897213353273</v>
      </c>
      <c r="BV173" s="25">
        <v>16.692726407045104</v>
      </c>
      <c r="BW173" s="25">
        <v>23.365382799052629</v>
      </c>
      <c r="BX173" s="25">
        <v>11.65787021527597</v>
      </c>
      <c r="BY173" s="25">
        <v>8.5042540152859942</v>
      </c>
      <c r="BZ173" s="25">
        <v>16.457146664280224</v>
      </c>
      <c r="CA173" s="25">
        <v>23.42885282705263</v>
      </c>
      <c r="CB173" s="25">
        <v>11.451489956966627</v>
      </c>
      <c r="CC173" s="25">
        <v>8.3537024901795327</v>
      </c>
      <c r="CD173" s="25">
        <v>16.318721728612736</v>
      </c>
      <c r="CE173" s="25">
        <v>23.500988640052629</v>
      </c>
      <c r="CF173" s="25">
        <v>11.206584671706295</v>
      </c>
      <c r="CG173" s="25">
        <v>8.1750474942772104</v>
      </c>
      <c r="CH173" s="25">
        <v>16.077861367266578</v>
      </c>
      <c r="CI173" s="25">
        <v>23.582655366052631</v>
      </c>
      <c r="CJ173" s="25">
        <v>11.15808626228004</v>
      </c>
      <c r="CK173" s="25">
        <v>8.1396685798201105</v>
      </c>
      <c r="CL173" s="25">
        <v>15.931528529369766</v>
      </c>
      <c r="CM173" s="25">
        <v>23.671429231052631</v>
      </c>
      <c r="CN173" s="25">
        <v>11.103079119310689</v>
      </c>
      <c r="CO173" s="25">
        <v>8.0995416348611986</v>
      </c>
      <c r="CP173" s="25">
        <v>15.688698926344371</v>
      </c>
      <c r="CQ173" s="25">
        <v>23.75361191105263</v>
      </c>
      <c r="CR173" s="25">
        <v>11.029069812207565</v>
      </c>
      <c r="CS173" s="25">
        <v>8.045552875724427</v>
      </c>
      <c r="CT173" s="25">
        <v>15.371705322785154</v>
      </c>
      <c r="CU173" s="25">
        <v>23.83854088205263</v>
      </c>
      <c r="CV173" s="25">
        <v>10.970154091300287</v>
      </c>
      <c r="CW173" s="25">
        <v>8.0025746775769946</v>
      </c>
      <c r="CX173" s="25">
        <v>15.099021541552387</v>
      </c>
      <c r="CY173" s="25">
        <v>24.319418308052629</v>
      </c>
      <c r="CZ173" s="25">
        <v>10.775079002483498</v>
      </c>
      <c r="DA173" s="25">
        <v>7.8602701162190707</v>
      </c>
      <c r="DB173" s="25">
        <v>14.205685901082893</v>
      </c>
      <c r="DC173" s="25">
        <v>24.895217691052629</v>
      </c>
      <c r="DD173" s="25">
        <v>10.75022565378508</v>
      </c>
      <c r="DE173" s="25">
        <v>7.8421399443644484</v>
      </c>
      <c r="DF173" s="25">
        <v>13.297748229919108</v>
      </c>
      <c r="DG173" s="25">
        <v>25.518340677052631</v>
      </c>
      <c r="DH173" s="25">
        <v>11.329015618557984</v>
      </c>
      <c r="DI173" s="25">
        <v>8.2643591654600304</v>
      </c>
      <c r="DJ173" s="25">
        <v>12.5625422511648</v>
      </c>
      <c r="DK173" s="25">
        <v>26.07611605505263</v>
      </c>
      <c r="DL173" s="25">
        <v>11.729362812075761</v>
      </c>
      <c r="DM173" s="25">
        <v>8.5564068692953956</v>
      </c>
      <c r="DN173" s="25">
        <v>11.990654024198655</v>
      </c>
      <c r="DO173" s="27">
        <v>23.285776462052631</v>
      </c>
      <c r="DP173" s="27">
        <v>12.292528615979339</v>
      </c>
      <c r="DQ173" s="27">
        <v>8.9672284825642663</v>
      </c>
      <c r="DR173" s="27">
        <v>16.841918821402061</v>
      </c>
      <c r="DS173" s="27">
        <v>23.345303150052629</v>
      </c>
      <c r="DT173" s="27">
        <v>11.881374970162353</v>
      </c>
      <c r="DU173" s="27">
        <v>8.6672976222295155</v>
      </c>
      <c r="DV173" s="27">
        <v>16.457125532740484</v>
      </c>
      <c r="DW173" s="27">
        <v>23.367287410052629</v>
      </c>
      <c r="DX173" s="27">
        <v>11.448251562480367</v>
      </c>
      <c r="DY173" s="27">
        <v>8.3513401264883704</v>
      </c>
      <c r="DZ173" s="27">
        <v>16.398124479558074</v>
      </c>
      <c r="EA173" s="27">
        <v>23.41077623705263</v>
      </c>
      <c r="EB173" s="27">
        <v>10.995818663399284</v>
      </c>
      <c r="EC173" s="27">
        <v>8.0212966256080769</v>
      </c>
      <c r="ED173" s="27">
        <v>16.202841206597121</v>
      </c>
      <c r="EE173" s="27">
        <v>23.471220650052629</v>
      </c>
      <c r="EF173" s="27">
        <v>10.566200003507975</v>
      </c>
      <c r="EG173" s="27">
        <v>7.7078957945853599</v>
      </c>
      <c r="EH173" s="27">
        <v>16.063536654648956</v>
      </c>
      <c r="EI173" s="27">
        <v>23.549003497052631</v>
      </c>
      <c r="EJ173" s="27">
        <v>10.104838342198255</v>
      </c>
      <c r="EK173" s="27">
        <v>7.3713388859700135</v>
      </c>
      <c r="EL173" s="27">
        <v>15.816083451121333</v>
      </c>
      <c r="EM173" s="27">
        <v>23.637848264052629</v>
      </c>
      <c r="EN173" s="27">
        <v>10.042777603462964</v>
      </c>
      <c r="EO173" s="27">
        <v>7.3260664411035723</v>
      </c>
      <c r="EP173" s="27">
        <v>15.671158616508405</v>
      </c>
      <c r="EQ173" s="27">
        <v>23.735813503052629</v>
      </c>
      <c r="ER173" s="27">
        <v>9.9758803127765336</v>
      </c>
      <c r="ES173" s="27">
        <v>7.2772657989256944</v>
      </c>
      <c r="ET173" s="27">
        <v>15.423516994896385</v>
      </c>
      <c r="EU173" s="27">
        <v>23.84025599605263</v>
      </c>
      <c r="EV173" s="27">
        <v>9.8961656587413334</v>
      </c>
      <c r="EW173" s="27">
        <v>7.2191150686346957</v>
      </c>
      <c r="EX173" s="27">
        <v>15.107785047605873</v>
      </c>
      <c r="EY173" s="27">
        <v>23.94580667205263</v>
      </c>
      <c r="EZ173" s="27">
        <v>9.816070489231727</v>
      </c>
      <c r="FA173" s="27">
        <v>7.1606867576028455</v>
      </c>
      <c r="FB173" s="27">
        <v>14.811294545918159</v>
      </c>
      <c r="FC173" s="27">
        <v>24.55981761505263</v>
      </c>
      <c r="FD173" s="27">
        <v>9.5766361337377592</v>
      </c>
      <c r="FE173" s="27">
        <v>6.986022728796037</v>
      </c>
      <c r="FF173" s="27">
        <v>13.607889462194892</v>
      </c>
      <c r="FG173" s="27">
        <v>25.212962436052628</v>
      </c>
      <c r="FH173" s="27">
        <v>9.7012482758990508</v>
      </c>
      <c r="FI173" s="27">
        <v>7.076925551589512</v>
      </c>
      <c r="FJ173" s="27">
        <v>12.771509880132097</v>
      </c>
      <c r="FK173" s="27">
        <v>25.892635470052632</v>
      </c>
      <c r="FL173" s="27">
        <v>10.910105883859467</v>
      </c>
      <c r="FM173" s="27">
        <v>7.9587703462703923</v>
      </c>
      <c r="FN173" s="27">
        <v>12.276367786291658</v>
      </c>
      <c r="FO173" s="27">
        <v>26.490347116052632</v>
      </c>
      <c r="FP173" s="27">
        <v>10.858125467341164</v>
      </c>
      <c r="FQ173" s="27">
        <v>7.9208513561179048</v>
      </c>
      <c r="FR173" s="27">
        <v>11.994593111991726</v>
      </c>
      <c r="FS173" s="28">
        <v>23.282126554052631</v>
      </c>
      <c r="FT173" s="28">
        <v>12.260858040113069</v>
      </c>
      <c r="FU173" s="28">
        <v>8.9441252384035757</v>
      </c>
      <c r="FV173" s="28">
        <v>16.858246421811362</v>
      </c>
      <c r="FW173" s="28">
        <v>23.340555353052629</v>
      </c>
      <c r="FX173" s="28">
        <v>11.795374716076594</v>
      </c>
      <c r="FY173" s="28">
        <v>8.6045616342129314</v>
      </c>
      <c r="FZ173" s="28">
        <v>16.451753884395544</v>
      </c>
      <c r="GA173" s="28">
        <v>23.367955045052629</v>
      </c>
      <c r="GB173" s="28">
        <v>11.37295426963138</v>
      </c>
      <c r="GC173" s="28">
        <v>8.2964117996819784</v>
      </c>
      <c r="GD173" s="28">
        <v>16.390686324463829</v>
      </c>
      <c r="GE173" s="28">
        <v>23.42341226705263</v>
      </c>
      <c r="GF173" s="28">
        <v>10.930318185274254</v>
      </c>
      <c r="GG173" s="28">
        <v>7.97351493874661</v>
      </c>
      <c r="GH173" s="28">
        <v>16.183744393096454</v>
      </c>
      <c r="GI173" s="28">
        <v>23.504294867052629</v>
      </c>
      <c r="GJ173" s="28">
        <v>10.481785178325442</v>
      </c>
      <c r="GK173" s="28">
        <v>7.6463163548805397</v>
      </c>
      <c r="GL173" s="28">
        <v>16.036478403484161</v>
      </c>
      <c r="GM173" s="28">
        <v>23.63018069205263</v>
      </c>
      <c r="GN173" s="28">
        <v>10.024857061555764</v>
      </c>
      <c r="GO173" s="28">
        <v>7.3129936552811072</v>
      </c>
      <c r="GP173" s="28">
        <v>15.761175113107219</v>
      </c>
      <c r="GQ173" s="28">
        <v>23.78379567305263</v>
      </c>
      <c r="GR173" s="28">
        <v>9.8879870867409032</v>
      </c>
      <c r="GS173" s="28">
        <v>7.2131489142265925</v>
      </c>
      <c r="GT173" s="28">
        <v>15.563807880858505</v>
      </c>
      <c r="GU173" s="28">
        <v>23.955136889052632</v>
      </c>
      <c r="GV173" s="28">
        <v>9.8929834611992593</v>
      </c>
      <c r="GW173" s="28">
        <v>7.2167936998319133</v>
      </c>
      <c r="GX173" s="28">
        <v>15.25686686298593</v>
      </c>
      <c r="GY173" s="28">
        <v>24.150651833052631</v>
      </c>
      <c r="GZ173" s="28">
        <v>9.8414621018814596</v>
      </c>
      <c r="HA173" s="28">
        <v>7.1792095855159674</v>
      </c>
      <c r="HB173" s="28">
        <v>14.907214531038555</v>
      </c>
      <c r="HC173" s="28">
        <v>24.373105461052631</v>
      </c>
      <c r="HD173" s="28">
        <v>9.7624973720407926</v>
      </c>
      <c r="HE173" s="28">
        <v>7.1216059144840571</v>
      </c>
      <c r="HF173" s="28">
        <v>14.584772982881971</v>
      </c>
      <c r="HG173" s="28">
        <v>25.971329564052631</v>
      </c>
      <c r="HH173" s="28">
        <v>9.1877275289775291</v>
      </c>
      <c r="HI173" s="28">
        <v>6.702319316205493</v>
      </c>
      <c r="HJ173" s="28">
        <v>12.377619073440405</v>
      </c>
      <c r="HK173" s="28">
        <v>27.971124427052629</v>
      </c>
      <c r="HL173" s="28">
        <v>8.7108572740994141</v>
      </c>
      <c r="HM173" s="28">
        <v>6.3544491045004756</v>
      </c>
      <c r="HN173" s="28">
        <v>8.0632642046957272</v>
      </c>
      <c r="HO173" s="28">
        <v>29.179532986052628</v>
      </c>
      <c r="HP173" s="28">
        <v>9.0479958123167101</v>
      </c>
      <c r="HQ173" s="28">
        <v>6.600386974316967</v>
      </c>
      <c r="HR173" s="28">
        <v>4.3885158782188611</v>
      </c>
      <c r="HS173" s="28">
        <v>29.746952781052631</v>
      </c>
      <c r="HT173" s="28">
        <v>8.548311671393817</v>
      </c>
      <c r="HU173" s="28">
        <v>6.2358743503687286</v>
      </c>
      <c r="HV173" s="28">
        <v>1.9949485016064941</v>
      </c>
      <c r="HW173" s="29">
        <v>23.281143278052632</v>
      </c>
      <c r="HX173" s="29">
        <v>12.263509174415921</v>
      </c>
      <c r="HY173" s="29">
        <v>8.9460592039670761</v>
      </c>
      <c r="HZ173" s="29">
        <v>16.86607828057209</v>
      </c>
      <c r="IA173" s="29">
        <v>23.347775472052632</v>
      </c>
      <c r="IB173" s="29">
        <v>11.968972202035506</v>
      </c>
      <c r="IC173" s="29">
        <v>8.7311985833080694</v>
      </c>
      <c r="ID173" s="29">
        <v>16.466026651528779</v>
      </c>
      <c r="IE173" s="29">
        <v>23.387668851052631</v>
      </c>
      <c r="IF173" s="29">
        <v>11.679818647054136</v>
      </c>
      <c r="IG173" s="29">
        <v>8.5202650906910122</v>
      </c>
      <c r="IH173" s="29">
        <v>16.405436948320325</v>
      </c>
      <c r="II173" s="29">
        <v>23.453562123052631</v>
      </c>
      <c r="IJ173" s="29">
        <v>11.262100145575927</v>
      </c>
      <c r="IK173" s="29">
        <v>8.2155452595506357</v>
      </c>
      <c r="IL173" s="29">
        <v>16.211868587125803</v>
      </c>
      <c r="IM173" s="29">
        <v>23.547330968052631</v>
      </c>
      <c r="IN173" s="29">
        <v>11.1231752892641</v>
      </c>
      <c r="IO173" s="29">
        <v>8.1142015110531833</v>
      </c>
      <c r="IP173" s="29">
        <v>16.073504206063873</v>
      </c>
      <c r="IQ173" s="29">
        <v>23.70526435105263</v>
      </c>
      <c r="IR173" s="29">
        <v>10.863723922596501</v>
      </c>
      <c r="IS173" s="29">
        <v>7.9249353512821523</v>
      </c>
      <c r="IT173" s="29">
        <v>15.806130585640762</v>
      </c>
      <c r="IU173" s="29">
        <v>23.896970080052629</v>
      </c>
      <c r="IV173" s="29">
        <v>10.78859623145901</v>
      </c>
      <c r="IW173" s="29">
        <v>7.8701307465630164</v>
      </c>
      <c r="IX173" s="29">
        <v>15.60732115708886</v>
      </c>
      <c r="IY173" s="29">
        <v>24.13333153305263</v>
      </c>
      <c r="IZ173" s="29">
        <v>10.686594814185177</v>
      </c>
      <c r="JA173" s="29">
        <v>7.7957221327770103</v>
      </c>
      <c r="JB173" s="29">
        <v>15.29395702355219</v>
      </c>
      <c r="JC173" s="29">
        <v>24.419293899052629</v>
      </c>
      <c r="JD173" s="29">
        <v>10.52731703781825</v>
      </c>
      <c r="JE173" s="29">
        <v>7.6795312124629955</v>
      </c>
      <c r="JF173" s="29">
        <v>14.842534529884082</v>
      </c>
      <c r="JG173" s="29">
        <v>24.796080327052628</v>
      </c>
      <c r="JH173" s="29">
        <v>10.344574365910914</v>
      </c>
      <c r="JI173" s="29">
        <v>7.5462229775423797</v>
      </c>
      <c r="JJ173" s="29">
        <v>13.897396581205964</v>
      </c>
      <c r="JK173" s="29">
        <v>26.799494337052629</v>
      </c>
      <c r="JL173" s="29">
        <v>10.500439976231238</v>
      </c>
      <c r="JM173" s="29">
        <v>7.6599247702312976</v>
      </c>
      <c r="JN173" s="29">
        <v>9.3529351629854673</v>
      </c>
      <c r="JO173" s="29">
        <v>28.434331714052629</v>
      </c>
      <c r="JP173" s="29">
        <v>9.4895949574148748</v>
      </c>
      <c r="JQ173" s="29">
        <v>6.9225274024997168</v>
      </c>
      <c r="JR173" s="29">
        <v>5.1994115229393358</v>
      </c>
      <c r="JS173" s="29">
        <v>29.208288597052629</v>
      </c>
      <c r="JT173" s="29">
        <v>8.8793542426328216</v>
      </c>
      <c r="JU173" s="29">
        <v>6.4773652971456874</v>
      </c>
      <c r="JV173" s="29">
        <v>2.7232714104026314</v>
      </c>
      <c r="JW173" s="29">
        <v>29.355710849052628</v>
      </c>
      <c r="JX173" s="29">
        <v>8.7847408486172753</v>
      </c>
      <c r="JY173" s="29">
        <v>6.4083461434668099</v>
      </c>
      <c r="JZ173" s="29">
        <v>2.9046727162020076</v>
      </c>
    </row>
    <row r="174" spans="1:286" ht="15" thickBot="1" x14ac:dyDescent="0.4">
      <c r="A174" s="2"/>
      <c r="B174" s="74" t="s">
        <v>653</v>
      </c>
      <c r="C174" s="74" t="s">
        <v>547</v>
      </c>
      <c r="D174" s="74" t="s">
        <v>858</v>
      </c>
      <c r="E174" s="87">
        <v>385429</v>
      </c>
      <c r="F174" s="84">
        <v>410369</v>
      </c>
      <c r="G174" s="22">
        <v>19.247047068578947</v>
      </c>
      <c r="H174" s="22">
        <v>8.307471529403184</v>
      </c>
      <c r="I174" s="22">
        <v>6.0601848198846735</v>
      </c>
      <c r="J174" s="22">
        <v>7.493654225377842</v>
      </c>
      <c r="K174" s="22">
        <v>19.323568006578945</v>
      </c>
      <c r="L174" s="22">
        <v>7.2926386827477536</v>
      </c>
      <c r="M174" s="22">
        <v>5.3198783872650459</v>
      </c>
      <c r="N174" s="22">
        <v>6.3035676001819727</v>
      </c>
      <c r="O174" s="22">
        <v>19.382837158578948</v>
      </c>
      <c r="P174" s="22">
        <v>5.8455424789619528</v>
      </c>
      <c r="Q174" s="22">
        <v>4.2642418538076194</v>
      </c>
      <c r="R174" s="22">
        <v>3.7048613218701014</v>
      </c>
      <c r="S174" s="22">
        <v>19.473927905578947</v>
      </c>
      <c r="T174" s="22">
        <v>3.9023341200045274</v>
      </c>
      <c r="U174" s="22">
        <v>2.8466984102765149</v>
      </c>
      <c r="V174" s="22">
        <v>-1.4136007410400921</v>
      </c>
      <c r="W174" s="22">
        <v>11.222566042324747</v>
      </c>
      <c r="X174" s="22">
        <v>1.8204103337741451</v>
      </c>
      <c r="Y174" s="22">
        <v>1.3279639938160361</v>
      </c>
      <c r="Z174" s="22">
        <v>-6.5878502607360723</v>
      </c>
      <c r="AA174" s="22">
        <v>-6.1802625975215024</v>
      </c>
      <c r="AB174" s="22">
        <v>-1.0024992372988011</v>
      </c>
      <c r="AC174" s="22">
        <v>-0.73130923630870559</v>
      </c>
      <c r="AD174" s="22">
        <v>-17.104568785337385</v>
      </c>
      <c r="AE174" s="22">
        <v>-9.0179097450689127</v>
      </c>
      <c r="AF174" s="22">
        <v>-1.4627934491143693</v>
      </c>
      <c r="AG174" s="22">
        <v>-1.0670874553796394</v>
      </c>
      <c r="AH174" s="22">
        <v>-19.750347694533879</v>
      </c>
      <c r="AI174" s="22">
        <v>-10.474154804717395</v>
      </c>
      <c r="AJ174" s="22">
        <v>-1.6990106872303057</v>
      </c>
      <c r="AK174" s="22">
        <v>-1.2394046418495066</v>
      </c>
      <c r="AL174" s="22">
        <v>-20.900898123480992</v>
      </c>
      <c r="AM174" s="22">
        <v>-11.050661284226564</v>
      </c>
      <c r="AN174" s="22">
        <v>-1.7925256951908952</v>
      </c>
      <c r="AO174" s="22">
        <v>-1.3076225381935789</v>
      </c>
      <c r="AP174" s="22">
        <v>-20.996900335239296</v>
      </c>
      <c r="AQ174" s="22">
        <v>-12.442596827408751</v>
      </c>
      <c r="AR174" s="22">
        <v>-2.0183112986972649</v>
      </c>
      <c r="AS174" s="22">
        <v>-1.4723299924502535</v>
      </c>
      <c r="AT174" s="22">
        <v>-21.662616090019789</v>
      </c>
      <c r="AU174" s="22">
        <v>-13.750634323247105</v>
      </c>
      <c r="AV174" s="22">
        <v>-2.2304878156727832</v>
      </c>
      <c r="AW174" s="22">
        <v>-1.627109807555249</v>
      </c>
      <c r="AX174" s="22">
        <v>-22.874641771695408</v>
      </c>
      <c r="AY174" s="22">
        <v>-6.1016620773960746</v>
      </c>
      <c r="AZ174" s="22">
        <v>-0.9897494616648933</v>
      </c>
      <c r="BA174" s="22">
        <v>-0.72200845249258661</v>
      </c>
      <c r="BB174" s="22">
        <v>-24.033555467787949</v>
      </c>
      <c r="BC174" s="22">
        <v>10.305231445375206</v>
      </c>
      <c r="BD174" s="22">
        <v>1.6716096607803277</v>
      </c>
      <c r="BE174" s="22">
        <v>1.2194159745451789</v>
      </c>
      <c r="BF174" s="22">
        <v>-24.775688536657384</v>
      </c>
      <c r="BG174" s="22">
        <v>14.716880701400591</v>
      </c>
      <c r="BH174" s="22">
        <v>2.3872224595259528</v>
      </c>
      <c r="BI174" s="22">
        <v>1.7414455481072539</v>
      </c>
      <c r="BJ174" s="22">
        <v>-25.465357855341111</v>
      </c>
      <c r="BK174" s="25">
        <v>19.213204379578947</v>
      </c>
      <c r="BL174" s="25">
        <v>8.5667983285960503</v>
      </c>
      <c r="BM174" s="25">
        <v>6.2493601094171796</v>
      </c>
      <c r="BN174" s="25">
        <v>8.0553555054336421</v>
      </c>
      <c r="BO174" s="25">
        <v>19.263275464578946</v>
      </c>
      <c r="BP174" s="25">
        <v>7.3731695316040486</v>
      </c>
      <c r="BQ174" s="25">
        <v>5.378624520314558</v>
      </c>
      <c r="BR174" s="25">
        <v>7.47911298864123</v>
      </c>
      <c r="BS174" s="25">
        <v>19.344234190578948</v>
      </c>
      <c r="BT174" s="25">
        <v>5.9226021423796826</v>
      </c>
      <c r="BU174" s="25">
        <v>4.3204558054072946</v>
      </c>
      <c r="BV174" s="25">
        <v>5.4407673437933628</v>
      </c>
      <c r="BW174" s="25">
        <v>19.439284573578945</v>
      </c>
      <c r="BX174" s="25">
        <v>4.125644286923138</v>
      </c>
      <c r="BY174" s="25">
        <v>3.0096000680066979</v>
      </c>
      <c r="BZ174" s="25">
        <v>1.5344951306418437</v>
      </c>
      <c r="CA174" s="25">
        <v>14.244091256862774</v>
      </c>
      <c r="CB174" s="25">
        <v>2.310531372363708</v>
      </c>
      <c r="CC174" s="25">
        <v>1.6855004677544503</v>
      </c>
      <c r="CD174" s="25">
        <v>-2.4179549758516998</v>
      </c>
      <c r="CE174" s="25">
        <v>-0.5587138286446367</v>
      </c>
      <c r="CF174" s="25">
        <v>-9.0628865399532507E-2</v>
      </c>
      <c r="CG174" s="25">
        <v>-6.6112495528115905E-2</v>
      </c>
      <c r="CH174" s="25">
        <v>-10.409076642730994</v>
      </c>
      <c r="CI174" s="25">
        <v>-2.8761165018076396</v>
      </c>
      <c r="CJ174" s="25">
        <v>-0.46653431855807526</v>
      </c>
      <c r="CK174" s="25">
        <v>-0.34033029006167448</v>
      </c>
      <c r="CL174" s="25">
        <v>-12.516530159458291</v>
      </c>
      <c r="CM174" s="25">
        <v>-4.0679496229793903</v>
      </c>
      <c r="CN174" s="25">
        <v>-0.65986134570434729</v>
      </c>
      <c r="CO174" s="25">
        <v>-0.48135966476835362</v>
      </c>
      <c r="CP174" s="25">
        <v>-13.476551958497261</v>
      </c>
      <c r="CQ174" s="25">
        <v>-4.5366194233734554</v>
      </c>
      <c r="CR174" s="25">
        <v>-0.73588418616236517</v>
      </c>
      <c r="CS174" s="25">
        <v>-0.53681726845409161</v>
      </c>
      <c r="CT174" s="25">
        <v>-13.653045548923977</v>
      </c>
      <c r="CU174" s="25">
        <v>-5.4129344184194412</v>
      </c>
      <c r="CV174" s="25">
        <v>-0.87803107722155971</v>
      </c>
      <c r="CW174" s="25">
        <v>-0.6405114464409547</v>
      </c>
      <c r="CX174" s="25">
        <v>-14.264557609391652</v>
      </c>
      <c r="CY174" s="25">
        <v>-5.6398250207663372</v>
      </c>
      <c r="CZ174" s="25">
        <v>-0.91483495929191816</v>
      </c>
      <c r="DA174" s="25">
        <v>-0.66735936600904444</v>
      </c>
      <c r="DB174" s="25">
        <v>-15.161735520466429</v>
      </c>
      <c r="DC174" s="25">
        <v>-0.2614181840434831</v>
      </c>
      <c r="DD174" s="25">
        <v>-4.2404594624301094E-2</v>
      </c>
      <c r="DE174" s="25">
        <v>-3.0933561400241644E-2</v>
      </c>
      <c r="DF174" s="25">
        <v>-16.117229026630433</v>
      </c>
      <c r="DG174" s="25">
        <v>10.95406363232307</v>
      </c>
      <c r="DH174" s="25">
        <v>1.7768566081852812</v>
      </c>
      <c r="DI174" s="25">
        <v>1.2961921573759276</v>
      </c>
      <c r="DJ174" s="25">
        <v>-16.924563509768419</v>
      </c>
      <c r="DK174" s="25">
        <v>14.006743435004569</v>
      </c>
      <c r="DL174" s="25">
        <v>2.2720312266768881</v>
      </c>
      <c r="DM174" s="25">
        <v>1.6574151474943908</v>
      </c>
      <c r="DN174" s="25">
        <v>-17.651597366219356</v>
      </c>
      <c r="DO174" s="27">
        <v>19.247332488578948</v>
      </c>
      <c r="DP174" s="27">
        <v>8.5676138327990099</v>
      </c>
      <c r="DQ174" s="27">
        <v>6.2499550083793762</v>
      </c>
      <c r="DR174" s="27">
        <v>7.5020656648600728</v>
      </c>
      <c r="DS174" s="27">
        <v>19.324423928578948</v>
      </c>
      <c r="DT174" s="27">
        <v>7.3845969623720791</v>
      </c>
      <c r="DU174" s="27">
        <v>5.3869606719613721</v>
      </c>
      <c r="DV174" s="27">
        <v>6.3481555378403094</v>
      </c>
      <c r="DW174" s="27">
        <v>19.384542725578946</v>
      </c>
      <c r="DX174" s="27">
        <v>5.9072576325334518</v>
      </c>
      <c r="DY174" s="27">
        <v>4.3092621991084856</v>
      </c>
      <c r="DZ174" s="27">
        <v>3.7357496610733492</v>
      </c>
      <c r="EA174" s="27">
        <v>19.476750800578948</v>
      </c>
      <c r="EB174" s="27">
        <v>4.0668714499210941</v>
      </c>
      <c r="EC174" s="27">
        <v>2.9667261016788316</v>
      </c>
      <c r="ED174" s="27">
        <v>-1.3738502726501167</v>
      </c>
      <c r="EE174" s="27">
        <v>13.851943765378612</v>
      </c>
      <c r="EF174" s="27">
        <v>2.2469212012879405</v>
      </c>
      <c r="EG174" s="27">
        <v>1.6390977335676107</v>
      </c>
      <c r="EH174" s="27">
        <v>-6.5370774787662</v>
      </c>
      <c r="EI174" s="27">
        <v>-1.1238200716907552</v>
      </c>
      <c r="EJ174" s="27">
        <v>-0.18229464314071098</v>
      </c>
      <c r="EK174" s="27">
        <v>-0.13298140417304516</v>
      </c>
      <c r="EL174" s="27">
        <v>-17.040320871975865</v>
      </c>
      <c r="EM174" s="27">
        <v>-3.5258306770089409</v>
      </c>
      <c r="EN174" s="27">
        <v>-0.57192433311226798</v>
      </c>
      <c r="EO174" s="27">
        <v>-0.41721083838594031</v>
      </c>
      <c r="EP174" s="27">
        <v>-19.672026988361999</v>
      </c>
      <c r="EQ174" s="27">
        <v>-4.7629395469187248</v>
      </c>
      <c r="ER174" s="27">
        <v>-0.77259553097326228</v>
      </c>
      <c r="ES174" s="27">
        <v>-0.5635976833797548</v>
      </c>
      <c r="ET174" s="27">
        <v>-20.811183275593308</v>
      </c>
      <c r="EU174" s="27">
        <v>-5.2696526473621388</v>
      </c>
      <c r="EV174" s="27">
        <v>-0.85478936800011462</v>
      </c>
      <c r="EW174" s="27">
        <v>-0.62355694314672627</v>
      </c>
      <c r="EX174" s="27">
        <v>-20.890954866137527</v>
      </c>
      <c r="EY174" s="27">
        <v>-6.3999935260219178</v>
      </c>
      <c r="EZ174" s="27">
        <v>-1.0381417500167822</v>
      </c>
      <c r="FA174" s="27">
        <v>-0.75730995310340699</v>
      </c>
      <c r="FB174" s="27">
        <v>-21.518677253818993</v>
      </c>
      <c r="FC174" s="27">
        <v>-7.2387724735724426</v>
      </c>
      <c r="FD174" s="27">
        <v>-1.1741999258488112</v>
      </c>
      <c r="FE174" s="27">
        <v>-0.85656249810222163</v>
      </c>
      <c r="FF174" s="27">
        <v>-22.572865778918803</v>
      </c>
      <c r="FG174" s="27">
        <v>1.6807862058309484</v>
      </c>
      <c r="FH174" s="27">
        <v>0.27264001534232685</v>
      </c>
      <c r="FI174" s="27">
        <v>0.1988870953602164</v>
      </c>
      <c r="FJ174" s="27">
        <v>-23.461517294868955</v>
      </c>
      <c r="FK174" s="27">
        <v>19.743151375666834</v>
      </c>
      <c r="FL174" s="27">
        <v>3.2025328832982347</v>
      </c>
      <c r="FM174" s="27">
        <v>2.3362031510855794</v>
      </c>
      <c r="FN174" s="27">
        <v>-24.080594826835181</v>
      </c>
      <c r="FO174" s="27">
        <v>22.724984230578947</v>
      </c>
      <c r="FP174" s="27">
        <v>3.9162521672843469</v>
      </c>
      <c r="FQ174" s="27">
        <v>2.8568514319930589</v>
      </c>
      <c r="FR174" s="27">
        <v>-24.525557962952661</v>
      </c>
      <c r="FS174" s="28">
        <v>19.245979972578947</v>
      </c>
      <c r="FT174" s="28">
        <v>8.3039643419051465</v>
      </c>
      <c r="FU174" s="28">
        <v>6.0576263754336912</v>
      </c>
      <c r="FV174" s="28">
        <v>7.4989553819673596</v>
      </c>
      <c r="FW174" s="28">
        <v>19.327199774578947</v>
      </c>
      <c r="FX174" s="28">
        <v>7.5376422082519428</v>
      </c>
      <c r="FY174" s="28">
        <v>5.4986050480575122</v>
      </c>
      <c r="FZ174" s="28">
        <v>6.3169165842507944</v>
      </c>
      <c r="GA174" s="28">
        <v>19.404489641578948</v>
      </c>
      <c r="GB174" s="28">
        <v>6.0584450803387737</v>
      </c>
      <c r="GC174" s="28">
        <v>4.4195513373744513</v>
      </c>
      <c r="GD174" s="28">
        <v>3.7264695667594303</v>
      </c>
      <c r="GE174" s="28">
        <v>19.527571148578946</v>
      </c>
      <c r="GF174" s="28">
        <v>4.0288826375620541</v>
      </c>
      <c r="GG174" s="28">
        <v>2.9390137919623465</v>
      </c>
      <c r="GH174" s="28">
        <v>-1.3870170490449141</v>
      </c>
      <c r="GI174" s="28">
        <v>12.22482533917985</v>
      </c>
      <c r="GJ174" s="28">
        <v>1.9829866264183797</v>
      </c>
      <c r="GK174" s="28">
        <v>1.4465611358307378</v>
      </c>
      <c r="GL174" s="28">
        <v>-6.5432615633695583</v>
      </c>
      <c r="GM174" s="28">
        <v>-5.3652236618218705</v>
      </c>
      <c r="GN174" s="28">
        <v>-0.87029192433844504</v>
      </c>
      <c r="GO174" s="28">
        <v>-0.6348658421611183</v>
      </c>
      <c r="GP174" s="28">
        <v>-17.068526397154571</v>
      </c>
      <c r="GQ174" s="28">
        <v>-8.7782479710606012</v>
      </c>
      <c r="GR174" s="28">
        <v>-1.4239179576830889</v>
      </c>
      <c r="GS174" s="28">
        <v>-1.038728325624749</v>
      </c>
      <c r="GT174" s="28">
        <v>-19.697616618860081</v>
      </c>
      <c r="GU174" s="28">
        <v>-10.238271112136221</v>
      </c>
      <c r="GV174" s="28">
        <v>-1.6607480376790251</v>
      </c>
      <c r="GW174" s="28">
        <v>-1.2114925717137819</v>
      </c>
      <c r="GX174" s="28">
        <v>-20.862449878884668</v>
      </c>
      <c r="GY174" s="28">
        <v>-10.79319735479802</v>
      </c>
      <c r="GZ174" s="28">
        <v>-1.7507625194663592</v>
      </c>
      <c r="HA174" s="28">
        <v>-1.277156882950558</v>
      </c>
      <c r="HB174" s="28">
        <v>-20.973971866376367</v>
      </c>
      <c r="HC174" s="28">
        <v>-11.725007752867807</v>
      </c>
      <c r="HD174" s="28">
        <v>-1.9019113094460403</v>
      </c>
      <c r="HE174" s="28">
        <v>-1.387417820870932</v>
      </c>
      <c r="HF174" s="28">
        <v>-21.541118259675272</v>
      </c>
      <c r="HG174" s="28">
        <v>-15.23008173079049</v>
      </c>
      <c r="HH174" s="28">
        <v>-2.4704687022908898</v>
      </c>
      <c r="HI174" s="28">
        <v>-1.8021725232080337</v>
      </c>
      <c r="HJ174" s="28">
        <v>-23.66470879489929</v>
      </c>
      <c r="HK174" s="28">
        <v>-12.739771677924701</v>
      </c>
      <c r="HL174" s="28">
        <v>-2.0665159754865812</v>
      </c>
      <c r="HM174" s="28">
        <v>-1.5074946330382</v>
      </c>
      <c r="HN174" s="28">
        <v>-28.703672289106791</v>
      </c>
      <c r="HO174" s="28">
        <v>-1.4887067870683965</v>
      </c>
      <c r="HP174" s="28">
        <v>-0.24148284883495577</v>
      </c>
      <c r="HQ174" s="28">
        <v>-0.17615837617889959</v>
      </c>
      <c r="HR174" s="28">
        <v>-32.803450466450293</v>
      </c>
      <c r="HS174" s="28">
        <v>-0.17103929020108594</v>
      </c>
      <c r="HT174" s="28">
        <v>-2.7744251197915282E-2</v>
      </c>
      <c r="HU174" s="28">
        <v>-2.0239044979399688E-2</v>
      </c>
      <c r="HV174" s="28">
        <v>-35.75216320300482</v>
      </c>
      <c r="HW174" s="29">
        <v>19.269902166578948</v>
      </c>
      <c r="HX174" s="29">
        <v>8.3050183478370663</v>
      </c>
      <c r="HY174" s="29">
        <v>6.058395258086624</v>
      </c>
      <c r="HZ174" s="29">
        <v>7.4979876840224584</v>
      </c>
      <c r="IA174" s="29">
        <v>19.373850639578947</v>
      </c>
      <c r="IB174" s="29">
        <v>8.4455449596119525</v>
      </c>
      <c r="IC174" s="29">
        <v>6.1609074648939304</v>
      </c>
      <c r="ID174" s="29">
        <v>6.3265340462851771</v>
      </c>
      <c r="IE174" s="29">
        <v>19.457337194578948</v>
      </c>
      <c r="IF174" s="29">
        <v>8.1067422600026209</v>
      </c>
      <c r="IG174" s="29">
        <v>5.9137556125112445</v>
      </c>
      <c r="IH174" s="29">
        <v>3.7753257312745276</v>
      </c>
      <c r="II174" s="29">
        <v>19.578974396578946</v>
      </c>
      <c r="IJ174" s="29">
        <v>7.2715198947778275</v>
      </c>
      <c r="IK174" s="29">
        <v>5.3044725254674194</v>
      </c>
      <c r="IL174" s="29">
        <v>-1.2908152832117388</v>
      </c>
      <c r="IM174" s="29">
        <v>19.685926944578945</v>
      </c>
      <c r="IN174" s="29">
        <v>6.2703868621171734</v>
      </c>
      <c r="IO174" s="29">
        <v>4.5741599164212507</v>
      </c>
      <c r="IP174" s="29">
        <v>-6.4065517051715553</v>
      </c>
      <c r="IQ174" s="29">
        <v>19.827935474578947</v>
      </c>
      <c r="IR174" s="29">
        <v>4.4245586582614127</v>
      </c>
      <c r="IS174" s="29">
        <v>3.2276539402611024</v>
      </c>
      <c r="IT174" s="29">
        <v>-16.944022625259066</v>
      </c>
      <c r="IU174" s="29">
        <v>20.024182985578946</v>
      </c>
      <c r="IV174" s="29">
        <v>3.8519535176251671</v>
      </c>
      <c r="IW174" s="29">
        <v>2.8099464622649664</v>
      </c>
      <c r="IX174" s="29">
        <v>-19.493727436711438</v>
      </c>
      <c r="IY174" s="29">
        <v>20.258670712578947</v>
      </c>
      <c r="IZ174" s="29">
        <v>3.6401210583774977</v>
      </c>
      <c r="JA174" s="29">
        <v>2.6554176324822913</v>
      </c>
      <c r="JB174" s="29">
        <v>-20.616158509382103</v>
      </c>
      <c r="JC174" s="29">
        <v>20.550698193578945</v>
      </c>
      <c r="JD174" s="29">
        <v>3.4879832646010254</v>
      </c>
      <c r="JE174" s="29">
        <v>2.5444352300615685</v>
      </c>
      <c r="JF174" s="29">
        <v>-20.935417887639382</v>
      </c>
      <c r="JG174" s="29">
        <v>19.532948669166153</v>
      </c>
      <c r="JH174" s="29">
        <v>3.1684359416845265</v>
      </c>
      <c r="JI174" s="29">
        <v>2.3113299068932238</v>
      </c>
      <c r="JJ174" s="29">
        <v>-22.210076202331159</v>
      </c>
      <c r="JK174" s="29">
        <v>10.248227412664644</v>
      </c>
      <c r="JL174" s="29">
        <v>1.6623630473211821</v>
      </c>
      <c r="JM174" s="29">
        <v>1.2126706987627554</v>
      </c>
      <c r="JN174" s="29">
        <v>-27.321586282944509</v>
      </c>
      <c r="JO174" s="29">
        <v>2.3400798147050588</v>
      </c>
      <c r="JP174" s="29">
        <v>0.37958390803668102</v>
      </c>
      <c r="JQ174" s="29">
        <v>0.27690117615385357</v>
      </c>
      <c r="JR174" s="29">
        <v>-32.026147004736238</v>
      </c>
      <c r="JS174" s="29">
        <v>1.7364235487432467</v>
      </c>
      <c r="JT174" s="29">
        <v>0.28166493830551603</v>
      </c>
      <c r="JU174" s="29">
        <v>0.20547065101232667</v>
      </c>
      <c r="JV174" s="29">
        <v>-34.828018111160901</v>
      </c>
      <c r="JW174" s="29">
        <v>0.59026103927125217</v>
      </c>
      <c r="JX174" s="29">
        <v>9.5746132520960273E-2</v>
      </c>
      <c r="JY174" s="29">
        <v>6.9845470648019742E-2</v>
      </c>
      <c r="JZ174" s="29">
        <v>-34.739918831428078</v>
      </c>
    </row>
    <row r="175" spans="1:286" ht="15" thickBot="1" x14ac:dyDescent="0.4">
      <c r="A175" s="2"/>
      <c r="B175" s="74" t="s">
        <v>654</v>
      </c>
      <c r="C175" s="74" t="s">
        <v>450</v>
      </c>
      <c r="D175" s="74" t="s">
        <v>859</v>
      </c>
      <c r="E175" s="87">
        <v>385731</v>
      </c>
      <c r="F175" s="84">
        <v>388090</v>
      </c>
      <c r="G175" s="22">
        <v>31.431488698999999</v>
      </c>
      <c r="H175" s="22">
        <v>13.550066812562152</v>
      </c>
      <c r="I175" s="22">
        <v>9.8845850888894393</v>
      </c>
      <c r="J175" s="22">
        <v>14.135351246471954</v>
      </c>
      <c r="K175" s="22">
        <v>31.511291084</v>
      </c>
      <c r="L175" s="22">
        <v>13.472486193002762</v>
      </c>
      <c r="M175" s="22">
        <v>9.8279911070374375</v>
      </c>
      <c r="N175" s="22">
        <v>13.870198002592842</v>
      </c>
      <c r="O175" s="22">
        <v>31.551769964000002</v>
      </c>
      <c r="P175" s="22">
        <v>13.371412617895267</v>
      </c>
      <c r="Q175" s="22">
        <v>9.7542593411938885</v>
      </c>
      <c r="R175" s="22">
        <v>13.605001899799936</v>
      </c>
      <c r="S175" s="22">
        <v>31.632731618000001</v>
      </c>
      <c r="T175" s="22">
        <v>13.309007079483301</v>
      </c>
      <c r="U175" s="22">
        <v>9.7087353697637866</v>
      </c>
      <c r="V175" s="22">
        <v>13.312042855290327</v>
      </c>
      <c r="W175" s="22">
        <v>31.742269737000001</v>
      </c>
      <c r="X175" s="22">
        <v>13.157398369161029</v>
      </c>
      <c r="Y175" s="22">
        <v>9.5981389263567376</v>
      </c>
      <c r="Z175" s="22">
        <v>12.898890234798097</v>
      </c>
      <c r="AA175" s="22">
        <v>31.881532622999998</v>
      </c>
      <c r="AB175" s="22">
        <v>13.040115348707699</v>
      </c>
      <c r="AC175" s="22">
        <v>9.5125825958094854</v>
      </c>
      <c r="AD175" s="22">
        <v>12.439347195833854</v>
      </c>
      <c r="AE175" s="22">
        <v>32.031504276</v>
      </c>
      <c r="AF175" s="22">
        <v>12.869696411492766</v>
      </c>
      <c r="AG175" s="22">
        <v>9.3882643537697188</v>
      </c>
      <c r="AH175" s="22">
        <v>11.877883844969883</v>
      </c>
      <c r="AI175" s="22">
        <v>32.186370871000001</v>
      </c>
      <c r="AJ175" s="22">
        <v>12.727327580719312</v>
      </c>
      <c r="AK175" s="22">
        <v>9.284408273851259</v>
      </c>
      <c r="AL175" s="22">
        <v>11.368810065308296</v>
      </c>
      <c r="AM175" s="22">
        <v>32.355925913</v>
      </c>
      <c r="AN175" s="22">
        <v>12.560841210265147</v>
      </c>
      <c r="AO175" s="22">
        <v>9.1629587845122931</v>
      </c>
      <c r="AP175" s="22">
        <v>10.827113108544388</v>
      </c>
      <c r="AQ175" s="22">
        <v>32.547391879999999</v>
      </c>
      <c r="AR175" s="22">
        <v>12.361496426951941</v>
      </c>
      <c r="AS175" s="22">
        <v>9.0175395404640764</v>
      </c>
      <c r="AT175" s="22">
        <v>10.178337306637253</v>
      </c>
      <c r="AU175" s="22">
        <v>33.468410617000004</v>
      </c>
      <c r="AV175" s="22">
        <v>11.471678842075525</v>
      </c>
      <c r="AW175" s="22">
        <v>8.368430000786617</v>
      </c>
      <c r="AX175" s="22">
        <v>7.8609699148731664</v>
      </c>
      <c r="AY175" s="22">
        <v>34.307989366000001</v>
      </c>
      <c r="AZ175" s="22">
        <v>10.804057888538106</v>
      </c>
      <c r="BA175" s="22">
        <v>7.8814098101372165</v>
      </c>
      <c r="BB175" s="22">
        <v>6.5921553380562727</v>
      </c>
      <c r="BC175" s="22">
        <v>34.730336917000002</v>
      </c>
      <c r="BD175" s="22">
        <v>10.700532242391546</v>
      </c>
      <c r="BE175" s="22">
        <v>7.805889292609641</v>
      </c>
      <c r="BF175" s="22">
        <v>6.1391667214142842</v>
      </c>
      <c r="BG175" s="22">
        <v>34.982047934999997</v>
      </c>
      <c r="BH175" s="22">
        <v>10.642340168366115</v>
      </c>
      <c r="BI175" s="22">
        <v>7.7634389847875385</v>
      </c>
      <c r="BJ175" s="22">
        <v>6.1909183427390388</v>
      </c>
      <c r="BK175" s="25">
        <v>31.382937269999999</v>
      </c>
      <c r="BL175" s="25">
        <v>13.531497884242162</v>
      </c>
      <c r="BM175" s="25">
        <v>9.8710393142060067</v>
      </c>
      <c r="BN175" s="25">
        <v>14.222528098871178</v>
      </c>
      <c r="BO175" s="25">
        <v>31.423803051</v>
      </c>
      <c r="BP175" s="25">
        <v>13.468572513907745</v>
      </c>
      <c r="BQ175" s="25">
        <v>9.8251361326258397</v>
      </c>
      <c r="BR175" s="25">
        <v>14.043894206563786</v>
      </c>
      <c r="BS175" s="25">
        <v>31.499530620000002</v>
      </c>
      <c r="BT175" s="25">
        <v>13.394327060654382</v>
      </c>
      <c r="BU175" s="25">
        <v>9.770975108160215</v>
      </c>
      <c r="BV175" s="25">
        <v>13.718315319993962</v>
      </c>
      <c r="BW175" s="25">
        <v>31.598847529</v>
      </c>
      <c r="BX175" s="25">
        <v>13.285800479613426</v>
      </c>
      <c r="BY175" s="25">
        <v>9.6918064782527189</v>
      </c>
      <c r="BZ175" s="25">
        <v>13.442311762152555</v>
      </c>
      <c r="CA175" s="25">
        <v>31.712807354999999</v>
      </c>
      <c r="CB175" s="25">
        <v>13.212137239859107</v>
      </c>
      <c r="CC175" s="25">
        <v>9.6380701704287759</v>
      </c>
      <c r="CD175" s="25">
        <v>13.07603654065478</v>
      </c>
      <c r="CE175" s="25">
        <v>31.843308100999998</v>
      </c>
      <c r="CF175" s="25">
        <v>13.111973361804456</v>
      </c>
      <c r="CG175" s="25">
        <v>9.5650020159200135</v>
      </c>
      <c r="CH175" s="25">
        <v>12.663469060294364</v>
      </c>
      <c r="CI175" s="25">
        <v>31.991111392000001</v>
      </c>
      <c r="CJ175" s="25">
        <v>12.998160546834658</v>
      </c>
      <c r="CK175" s="25">
        <v>9.481977151959045</v>
      </c>
      <c r="CL175" s="25">
        <v>12.157660310436247</v>
      </c>
      <c r="CM175" s="25">
        <v>32.152911211999999</v>
      </c>
      <c r="CN175" s="25">
        <v>12.896617219751018</v>
      </c>
      <c r="CO175" s="25">
        <v>9.4079027085890239</v>
      </c>
      <c r="CP175" s="25">
        <v>11.737472372293613</v>
      </c>
      <c r="CQ175" s="25">
        <v>32.328814893000001</v>
      </c>
      <c r="CR175" s="25">
        <v>12.773981885451921</v>
      </c>
      <c r="CS175" s="25">
        <v>9.3184419396089009</v>
      </c>
      <c r="CT175" s="25">
        <v>11.257262745808777</v>
      </c>
      <c r="CU175" s="25">
        <v>32.51611123</v>
      </c>
      <c r="CV175" s="25">
        <v>12.634875863586066</v>
      </c>
      <c r="CW175" s="25">
        <v>9.2169660333620627</v>
      </c>
      <c r="CX175" s="25">
        <v>10.755883071468318</v>
      </c>
      <c r="CY175" s="25">
        <v>33.087725704999997</v>
      </c>
      <c r="CZ175" s="25">
        <v>12.222466916355456</v>
      </c>
      <c r="DA175" s="25">
        <v>8.9161194481230144</v>
      </c>
      <c r="DB175" s="25">
        <v>9.1071072762067828</v>
      </c>
      <c r="DC175" s="25">
        <v>33.518086036</v>
      </c>
      <c r="DD175" s="25">
        <v>11.800160339641051</v>
      </c>
      <c r="DE175" s="25">
        <v>8.6080526799753354</v>
      </c>
      <c r="DF175" s="25">
        <v>7.8631500321072494</v>
      </c>
      <c r="DG175" s="25">
        <v>33.810776058999998</v>
      </c>
      <c r="DH175" s="25">
        <v>11.636376404690623</v>
      </c>
      <c r="DI175" s="25">
        <v>8.4885745797116723</v>
      </c>
      <c r="DJ175" s="25">
        <v>7.1262351229120213</v>
      </c>
      <c r="DK175" s="25">
        <v>34.002382001000001</v>
      </c>
      <c r="DL175" s="25">
        <v>11.474001691050384</v>
      </c>
      <c r="DM175" s="25">
        <v>8.3701244867739</v>
      </c>
      <c r="DN175" s="25">
        <v>6.6914591026592021</v>
      </c>
      <c r="DO175" s="27">
        <v>31.435367462999999</v>
      </c>
      <c r="DP175" s="27">
        <v>13.526346987910046</v>
      </c>
      <c r="DQ175" s="27">
        <v>9.8672818070451083</v>
      </c>
      <c r="DR175" s="27">
        <v>14.158369287303707</v>
      </c>
      <c r="DS175" s="27">
        <v>31.516511939000001</v>
      </c>
      <c r="DT175" s="27">
        <v>13.465723607396182</v>
      </c>
      <c r="DU175" s="27">
        <v>9.8230578949895708</v>
      </c>
      <c r="DV175" s="27">
        <v>13.910000254199446</v>
      </c>
      <c r="DW175" s="27">
        <v>31.557919922</v>
      </c>
      <c r="DX175" s="27">
        <v>13.350037683574818</v>
      </c>
      <c r="DY175" s="27">
        <v>9.7386666241997535</v>
      </c>
      <c r="DZ175" s="27">
        <v>13.644376722576823</v>
      </c>
      <c r="EA175" s="27">
        <v>31.639388687</v>
      </c>
      <c r="EB175" s="27">
        <v>13.245996106550839</v>
      </c>
      <c r="EC175" s="27">
        <v>9.6627697422801493</v>
      </c>
      <c r="ED175" s="27">
        <v>13.363391959080264</v>
      </c>
      <c r="EE175" s="27">
        <v>31.748559439000001</v>
      </c>
      <c r="EF175" s="27">
        <v>13.105043273400389</v>
      </c>
      <c r="EG175" s="27">
        <v>9.5599466129134392</v>
      </c>
      <c r="EH175" s="27">
        <v>12.966163651963683</v>
      </c>
      <c r="EI175" s="27">
        <v>31.885005688</v>
      </c>
      <c r="EJ175" s="27">
        <v>12.949217433658738</v>
      </c>
      <c r="EK175" s="27">
        <v>9.4462738323079574</v>
      </c>
      <c r="EL175" s="27">
        <v>12.502471586944958</v>
      </c>
      <c r="EM175" s="27">
        <v>32.030864915000002</v>
      </c>
      <c r="EN175" s="27">
        <v>12.794721431250201</v>
      </c>
      <c r="EO175" s="27">
        <v>9.3335711495223137</v>
      </c>
      <c r="EP175" s="27">
        <v>11.95410718706129</v>
      </c>
      <c r="EQ175" s="27">
        <v>32.181205786</v>
      </c>
      <c r="ER175" s="27">
        <v>12.676494922673047</v>
      </c>
      <c r="ES175" s="27">
        <v>9.2473265575244525</v>
      </c>
      <c r="ET175" s="27">
        <v>11.461265252336702</v>
      </c>
      <c r="EU175" s="27">
        <v>32.343624337000001</v>
      </c>
      <c r="EV175" s="27">
        <v>12.525819721557395</v>
      </c>
      <c r="EW175" s="27">
        <v>9.1374110960868435</v>
      </c>
      <c r="EX175" s="27">
        <v>10.945969093038148</v>
      </c>
      <c r="EY175" s="27">
        <v>32.521336509999998</v>
      </c>
      <c r="EZ175" s="27">
        <v>12.370926752780766</v>
      </c>
      <c r="FA175" s="27">
        <v>9.0244188318624445</v>
      </c>
      <c r="FB175" s="27">
        <v>10.358886242203571</v>
      </c>
      <c r="FC175" s="27">
        <v>33.363147560000002</v>
      </c>
      <c r="FD175" s="27">
        <v>11.707086511525787</v>
      </c>
      <c r="FE175" s="27">
        <v>8.5401566181860993</v>
      </c>
      <c r="FF175" s="27">
        <v>8.2570243370942791</v>
      </c>
      <c r="FG175" s="27">
        <v>34.067324481</v>
      </c>
      <c r="FH175" s="27">
        <v>11.00844555200136</v>
      </c>
      <c r="FI175" s="27">
        <v>8.0305077650453693</v>
      </c>
      <c r="FJ175" s="27">
        <v>7.2031305000247841</v>
      </c>
      <c r="FK175" s="27">
        <v>34.410189381000002</v>
      </c>
      <c r="FL175" s="27">
        <v>11.012673243821553</v>
      </c>
      <c r="FM175" s="27">
        <v>8.0335918073681398</v>
      </c>
      <c r="FN175" s="27">
        <v>6.8765274560745162</v>
      </c>
      <c r="FO175" s="27">
        <v>34.592203486000002</v>
      </c>
      <c r="FP175" s="27">
        <v>10.65223770575275</v>
      </c>
      <c r="FQ175" s="27">
        <v>7.7706591005125736</v>
      </c>
      <c r="FR175" s="27">
        <v>7.0284558572487548</v>
      </c>
      <c r="FS175" s="28">
        <v>31.431332004000001</v>
      </c>
      <c r="FT175" s="28">
        <v>13.550284921306858</v>
      </c>
      <c r="FU175" s="28">
        <v>9.8847441961820817</v>
      </c>
      <c r="FV175" s="28">
        <v>14.14479269256247</v>
      </c>
      <c r="FW175" s="28">
        <v>31.511690512000001</v>
      </c>
      <c r="FX175" s="28">
        <v>13.468718860139521</v>
      </c>
      <c r="FY175" s="28">
        <v>9.8252428901644144</v>
      </c>
      <c r="FZ175" s="28">
        <v>13.895069096127521</v>
      </c>
      <c r="GA175" s="28">
        <v>31.563675815</v>
      </c>
      <c r="GB175" s="28">
        <v>13.394842784562336</v>
      </c>
      <c r="GC175" s="28">
        <v>9.7713513215708989</v>
      </c>
      <c r="GD175" s="28">
        <v>13.657231167564852</v>
      </c>
      <c r="GE175" s="28">
        <v>31.668028198000002</v>
      </c>
      <c r="GF175" s="28">
        <v>13.285973474170254</v>
      </c>
      <c r="GG175" s="28">
        <v>9.6919326753734083</v>
      </c>
      <c r="GH175" s="28">
        <v>13.395008667913089</v>
      </c>
      <c r="GI175" s="28">
        <v>31.814196652</v>
      </c>
      <c r="GJ175" s="28">
        <v>13.161601919513711</v>
      </c>
      <c r="GK175" s="28">
        <v>9.6012053578150667</v>
      </c>
      <c r="GL175" s="28">
        <v>13.03321408078439</v>
      </c>
      <c r="GM175" s="28">
        <v>32.003294838999999</v>
      </c>
      <c r="GN175" s="28">
        <v>12.997759291419717</v>
      </c>
      <c r="GO175" s="28">
        <v>9.4816844417203274</v>
      </c>
      <c r="GP175" s="28">
        <v>12.620015361490401</v>
      </c>
      <c r="GQ175" s="28">
        <v>32.223583441000002</v>
      </c>
      <c r="GR175" s="28">
        <v>12.833767952817974</v>
      </c>
      <c r="GS175" s="28">
        <v>9.3620550433806073</v>
      </c>
      <c r="GT175" s="28">
        <v>12.09003898457304</v>
      </c>
      <c r="GU175" s="28">
        <v>32.477071070999997</v>
      </c>
      <c r="GV175" s="28">
        <v>12.653877808597716</v>
      </c>
      <c r="GW175" s="28">
        <v>9.2308276876933846</v>
      </c>
      <c r="GX175" s="28">
        <v>11.644668595147465</v>
      </c>
      <c r="GY175" s="28">
        <v>32.756002858000002</v>
      </c>
      <c r="GZ175" s="28">
        <v>12.468006197287545</v>
      </c>
      <c r="HA175" s="28">
        <v>9.0952369350410773</v>
      </c>
      <c r="HB175" s="28">
        <v>11.206758226137964</v>
      </c>
      <c r="HC175" s="28">
        <v>33.065472225999997</v>
      </c>
      <c r="HD175" s="28">
        <v>12.275297207298387</v>
      </c>
      <c r="HE175" s="28">
        <v>8.9546584098358863</v>
      </c>
      <c r="HF175" s="28">
        <v>10.751797139068632</v>
      </c>
      <c r="HG175" s="28">
        <v>34.229195111999999</v>
      </c>
      <c r="HH175" s="28">
        <v>11.081396376154473</v>
      </c>
      <c r="HI175" s="28">
        <v>8.0837243756068418</v>
      </c>
      <c r="HJ175" s="28">
        <v>7.8224710484266069</v>
      </c>
      <c r="HK175" s="28">
        <v>35.280737422000001</v>
      </c>
      <c r="HL175" s="28">
        <v>9.6499156378133062</v>
      </c>
      <c r="HM175" s="28">
        <v>7.0394791067848779</v>
      </c>
      <c r="HN175" s="28">
        <v>2.2002331363620229</v>
      </c>
      <c r="HO175" s="28">
        <v>35.934550778999998</v>
      </c>
      <c r="HP175" s="28">
        <v>8.7277188183806249</v>
      </c>
      <c r="HQ175" s="28">
        <v>6.3667493662986825</v>
      </c>
      <c r="HR175" s="28">
        <v>-2.1208938754437803</v>
      </c>
      <c r="HS175" s="28">
        <v>36.263280960000003</v>
      </c>
      <c r="HT175" s="28">
        <v>7.9820413716589957</v>
      </c>
      <c r="HU175" s="28">
        <v>5.8227880506133278</v>
      </c>
      <c r="HV175" s="28">
        <v>-5.0342090143948468</v>
      </c>
      <c r="HW175" s="29">
        <v>31.431236214999998</v>
      </c>
      <c r="HX175" s="29">
        <v>13.549682871357911</v>
      </c>
      <c r="HY175" s="29">
        <v>9.8843050091263684</v>
      </c>
      <c r="HZ175" s="29">
        <v>14.133058905991543</v>
      </c>
      <c r="IA175" s="29">
        <v>31.525994118</v>
      </c>
      <c r="IB175" s="29">
        <v>13.481776402136518</v>
      </c>
      <c r="IC175" s="29">
        <v>9.8347681852575288</v>
      </c>
      <c r="ID175" s="29">
        <v>13.814357088259593</v>
      </c>
      <c r="IE175" s="29">
        <v>31.587248126999999</v>
      </c>
      <c r="IF175" s="29">
        <v>13.397517917648067</v>
      </c>
      <c r="IG175" s="29">
        <v>9.7733027939123858</v>
      </c>
      <c r="IH175" s="29">
        <v>13.570661463915938</v>
      </c>
      <c r="II175" s="29">
        <v>31.692879727000001</v>
      </c>
      <c r="IJ175" s="29">
        <v>13.311726018631749</v>
      </c>
      <c r="IK175" s="29">
        <v>9.7107187980181351</v>
      </c>
      <c r="IL175" s="29">
        <v>13.334015267380494</v>
      </c>
      <c r="IM175" s="29">
        <v>31.834983384000001</v>
      </c>
      <c r="IN175" s="29">
        <v>13.163014552382302</v>
      </c>
      <c r="IO175" s="29">
        <v>9.6022358538253165</v>
      </c>
      <c r="IP175" s="29">
        <v>12.977086852723229</v>
      </c>
      <c r="IQ175" s="29">
        <v>32.015455516000003</v>
      </c>
      <c r="IR175" s="29">
        <v>12.973175190013514</v>
      </c>
      <c r="IS175" s="29">
        <v>9.46375068201678</v>
      </c>
      <c r="IT175" s="29">
        <v>12.590793065937227</v>
      </c>
      <c r="IU175" s="29">
        <v>32.244508146999998</v>
      </c>
      <c r="IV175" s="29">
        <v>12.778702536334217</v>
      </c>
      <c r="IW175" s="29">
        <v>9.3218855887042498</v>
      </c>
      <c r="IX175" s="29">
        <v>12.102141241205457</v>
      </c>
      <c r="IY175" s="29">
        <v>32.506769435000002</v>
      </c>
      <c r="IZ175" s="29">
        <v>12.564110426521978</v>
      </c>
      <c r="JA175" s="29">
        <v>9.1653436322559703</v>
      </c>
      <c r="JB175" s="29">
        <v>11.691190349810013</v>
      </c>
      <c r="JC175" s="29">
        <v>32.820514379000002</v>
      </c>
      <c r="JD175" s="29">
        <v>12.342723704060361</v>
      </c>
      <c r="JE175" s="29">
        <v>9.0038451004779994</v>
      </c>
      <c r="JF175" s="29">
        <v>11.167171633448909</v>
      </c>
      <c r="JG175" s="29">
        <v>33.258960530000003</v>
      </c>
      <c r="JH175" s="29">
        <v>11.991684139448974</v>
      </c>
      <c r="JI175" s="29">
        <v>8.7477666254441306</v>
      </c>
      <c r="JJ175" s="29">
        <v>9.826904556935105</v>
      </c>
      <c r="JK175" s="29">
        <v>34.398269446</v>
      </c>
      <c r="JL175" s="29">
        <v>10.40071699519077</v>
      </c>
      <c r="JM175" s="29">
        <v>7.5871782439559912</v>
      </c>
      <c r="JN175" s="29">
        <v>3.5550239556841703</v>
      </c>
      <c r="JO175" s="29">
        <v>35.246772669999999</v>
      </c>
      <c r="JP175" s="29">
        <v>8.9926161429267673</v>
      </c>
      <c r="JQ175" s="29">
        <v>6.559988276520734</v>
      </c>
      <c r="JR175" s="29">
        <v>-1.4511104322131487</v>
      </c>
      <c r="JS175" s="29">
        <v>35.635038522000002</v>
      </c>
      <c r="JT175" s="29">
        <v>8.5377802776872898</v>
      </c>
      <c r="JU175" s="29">
        <v>6.2281918452832006</v>
      </c>
      <c r="JV175" s="29">
        <v>-4.3598593438629401</v>
      </c>
      <c r="JW175" s="29">
        <v>35.443940298000001</v>
      </c>
      <c r="JX175" s="29">
        <v>8.3752680806870003</v>
      </c>
      <c r="JY175" s="29">
        <v>6.1096414601483859</v>
      </c>
      <c r="JZ175" s="29">
        <v>-3.6776705399755691</v>
      </c>
    </row>
    <row r="176" spans="1:286" ht="15" thickBot="1" x14ac:dyDescent="0.4">
      <c r="A176" s="2"/>
      <c r="B176" s="74" t="s">
        <v>655</v>
      </c>
      <c r="C176" s="74" t="s">
        <v>514</v>
      </c>
      <c r="D176" s="74" t="s">
        <v>862</v>
      </c>
      <c r="E176" s="87">
        <v>358020</v>
      </c>
      <c r="F176" s="84">
        <v>427270</v>
      </c>
      <c r="G176" s="22">
        <v>33.970945721</v>
      </c>
      <c r="H176" s="22">
        <v>7.2102875337441983</v>
      </c>
      <c r="I176" s="22">
        <v>5.1821756183360339</v>
      </c>
      <c r="J176" s="22">
        <v>9.9467483595427524</v>
      </c>
      <c r="K176" s="22">
        <v>34.134647553000001</v>
      </c>
      <c r="L176" s="22">
        <v>6.7111101583700412</v>
      </c>
      <c r="M176" s="22">
        <v>4.8234070100409321</v>
      </c>
      <c r="N176" s="22">
        <v>9.4997127122736842</v>
      </c>
      <c r="O176" s="22">
        <v>34.187571679999998</v>
      </c>
      <c r="P176" s="22">
        <v>6.029423572158823</v>
      </c>
      <c r="Q176" s="22">
        <v>4.3334654383799114</v>
      </c>
      <c r="R176" s="22">
        <v>9.1683912176605418</v>
      </c>
      <c r="S176" s="22">
        <v>34.294714228000004</v>
      </c>
      <c r="T176" s="22">
        <v>5.8761956509322832</v>
      </c>
      <c r="U176" s="22">
        <v>4.2233375143945899</v>
      </c>
      <c r="V176" s="22">
        <v>8.6499596456971091</v>
      </c>
      <c r="W176" s="22">
        <v>34.167340891946424</v>
      </c>
      <c r="X176" s="22">
        <v>5.6253921576483989</v>
      </c>
      <c r="Y176" s="22">
        <v>4.0430801055455516</v>
      </c>
      <c r="Z176" s="22">
        <v>8.4499612292591095</v>
      </c>
      <c r="AA176" s="22">
        <v>31.614155471602402</v>
      </c>
      <c r="AB176" s="22">
        <v>5.2050296457968868</v>
      </c>
      <c r="AC176" s="22">
        <v>3.7409572914990239</v>
      </c>
      <c r="AD176" s="22">
        <v>7.8772077499036968</v>
      </c>
      <c r="AE176" s="22">
        <v>30.517554673263536</v>
      </c>
      <c r="AF176" s="22">
        <v>5.0244826857464933</v>
      </c>
      <c r="AG176" s="22">
        <v>3.6111946364094583</v>
      </c>
      <c r="AH176" s="22">
        <v>7.3357614905757629</v>
      </c>
      <c r="AI176" s="22">
        <v>29.024430112778802</v>
      </c>
      <c r="AJ176" s="22">
        <v>4.7786511116855781</v>
      </c>
      <c r="AK176" s="22">
        <v>3.4345106438011772</v>
      </c>
      <c r="AL176" s="22">
        <v>6.6893220841433276</v>
      </c>
      <c r="AM176" s="22">
        <v>26.824725816305428</v>
      </c>
      <c r="AN176" s="22">
        <v>4.4164865716454287</v>
      </c>
      <c r="AO176" s="22">
        <v>3.1742158579915252</v>
      </c>
      <c r="AP176" s="22">
        <v>6.0453194352574329</v>
      </c>
      <c r="AQ176" s="22">
        <v>26.561255747499462</v>
      </c>
      <c r="AR176" s="22">
        <v>4.3731082337313554</v>
      </c>
      <c r="AS176" s="22">
        <v>3.1430389924296165</v>
      </c>
      <c r="AT176" s="22">
        <v>5.2507425675726083</v>
      </c>
      <c r="AU176" s="22">
        <v>19.329307361567835</v>
      </c>
      <c r="AV176" s="22">
        <v>3.1824230743741917</v>
      </c>
      <c r="AW176" s="22">
        <v>2.2872701242592397</v>
      </c>
      <c r="AX176" s="22">
        <v>0.52096133200150518</v>
      </c>
      <c r="AY176" s="22">
        <v>16.938931022482681</v>
      </c>
      <c r="AZ176" s="22">
        <v>2.7888658363601717</v>
      </c>
      <c r="BA176" s="22">
        <v>2.0044127883054195</v>
      </c>
      <c r="BB176" s="22">
        <v>-1.6224919932043065</v>
      </c>
      <c r="BC176" s="22">
        <v>27.852212780594417</v>
      </c>
      <c r="BD176" s="22">
        <v>4.5856544659008351</v>
      </c>
      <c r="BE176" s="22">
        <v>3.2958001544447324</v>
      </c>
      <c r="BF176" s="22">
        <v>-2.6306037108012887</v>
      </c>
      <c r="BG176" s="22">
        <v>35.171857018877148</v>
      </c>
      <c r="BH176" s="22">
        <v>5.7907780786815275</v>
      </c>
      <c r="BI176" s="22">
        <v>4.1619462233782851</v>
      </c>
      <c r="BJ176" s="22">
        <v>-3.3038808981366046</v>
      </c>
      <c r="BK176" s="25">
        <v>33.835883760999998</v>
      </c>
      <c r="BL176" s="25">
        <v>7.3267166596041493</v>
      </c>
      <c r="BM176" s="25">
        <v>5.2658555235370272</v>
      </c>
      <c r="BN176" s="25">
        <v>10.231122728522266</v>
      </c>
      <c r="BO176" s="25">
        <v>33.887357414</v>
      </c>
      <c r="BP176" s="25">
        <v>7.1415915873179667</v>
      </c>
      <c r="BQ176" s="25">
        <v>5.1328024890423025</v>
      </c>
      <c r="BR176" s="25">
        <v>10.021033084382545</v>
      </c>
      <c r="BS176" s="25">
        <v>33.987251778999997</v>
      </c>
      <c r="BT176" s="25">
        <v>6.9302556269007027</v>
      </c>
      <c r="BU176" s="25">
        <v>4.9809111731652971</v>
      </c>
      <c r="BV176" s="25">
        <v>9.6019026708238471</v>
      </c>
      <c r="BW176" s="25">
        <v>34.096879969</v>
      </c>
      <c r="BX176" s="25">
        <v>6.731085722828996</v>
      </c>
      <c r="BY176" s="25">
        <v>4.8377638415288908</v>
      </c>
      <c r="BZ176" s="25">
        <v>9.1155790688373557</v>
      </c>
      <c r="CA176" s="25">
        <v>34.222980786999997</v>
      </c>
      <c r="CB176" s="25">
        <v>6.5702237872125169</v>
      </c>
      <c r="CC176" s="25">
        <v>4.7221492010906649</v>
      </c>
      <c r="CD176" s="25">
        <v>8.9701625147461854</v>
      </c>
      <c r="CE176" s="25">
        <v>34.362557531</v>
      </c>
      <c r="CF176" s="25">
        <v>6.3251454140420504</v>
      </c>
      <c r="CG176" s="25">
        <v>4.5460065487925894</v>
      </c>
      <c r="CH176" s="25">
        <v>8.4858365742212456</v>
      </c>
      <c r="CI176" s="25">
        <v>34.517930122000003</v>
      </c>
      <c r="CJ176" s="25">
        <v>6.2593488587736612</v>
      </c>
      <c r="CK176" s="25">
        <v>4.4987172690119142</v>
      </c>
      <c r="CL176" s="25">
        <v>7.987248820750203</v>
      </c>
      <c r="CM176" s="25">
        <v>34.680577067000002</v>
      </c>
      <c r="CN176" s="25">
        <v>6.1765612102343388</v>
      </c>
      <c r="CO176" s="25">
        <v>4.4392161559492198</v>
      </c>
      <c r="CP176" s="25">
        <v>7.3607092454593541</v>
      </c>
      <c r="CQ176" s="25">
        <v>34.852031507999996</v>
      </c>
      <c r="CR176" s="25">
        <v>6.0616570123033267</v>
      </c>
      <c r="CS176" s="25">
        <v>4.3566322464760088</v>
      </c>
      <c r="CT176" s="25">
        <v>6.7117049066033445</v>
      </c>
      <c r="CU176" s="25">
        <v>35.027238566000001</v>
      </c>
      <c r="CV176" s="25">
        <v>5.9305040344745121</v>
      </c>
      <c r="CW176" s="25">
        <v>4.2623700189579177</v>
      </c>
      <c r="CX176" s="25">
        <v>6.1003427695388766</v>
      </c>
      <c r="CY176" s="25">
        <v>33.537276617967265</v>
      </c>
      <c r="CZ176" s="25">
        <v>5.5216568790715339</v>
      </c>
      <c r="DA176" s="25">
        <v>3.968523518323964</v>
      </c>
      <c r="DB176" s="25">
        <v>4.3351183854231294</v>
      </c>
      <c r="DC176" s="25">
        <v>30.720034295971789</v>
      </c>
      <c r="DD176" s="25">
        <v>5.0578194117524404</v>
      </c>
      <c r="DE176" s="25">
        <v>3.6351543977774576</v>
      </c>
      <c r="DF176" s="25">
        <v>2.7828642672514832</v>
      </c>
      <c r="DG176" s="25">
        <v>37.944094210463199</v>
      </c>
      <c r="DH176" s="25">
        <v>6.2472057944352359</v>
      </c>
      <c r="DI176" s="25">
        <v>4.4899898095795443</v>
      </c>
      <c r="DJ176" s="25">
        <v>1.5903819871954781</v>
      </c>
      <c r="DK176" s="25">
        <v>38.869001130000001</v>
      </c>
      <c r="DL176" s="25">
        <v>7.0944711109860732</v>
      </c>
      <c r="DM176" s="25">
        <v>5.0989360749182158</v>
      </c>
      <c r="DN176" s="25">
        <v>0.72346029369884235</v>
      </c>
      <c r="DO176" s="27">
        <v>33.972175251000003</v>
      </c>
      <c r="DP176" s="27">
        <v>7.3404910927097369</v>
      </c>
      <c r="DQ176" s="27">
        <v>5.2757554798233901</v>
      </c>
      <c r="DR176" s="27">
        <v>9.9514842777005796</v>
      </c>
      <c r="DS176" s="27">
        <v>34.137081031000001</v>
      </c>
      <c r="DT176" s="27">
        <v>7.1560386469287511</v>
      </c>
      <c r="DU176" s="27">
        <v>5.1431858752417119</v>
      </c>
      <c r="DV176" s="27">
        <v>9.5150098980637452</v>
      </c>
      <c r="DW176" s="27">
        <v>34.191589061000002</v>
      </c>
      <c r="DX176" s="27">
        <v>6.8390643850033133</v>
      </c>
      <c r="DY176" s="27">
        <v>4.9153702320925854</v>
      </c>
      <c r="DZ176" s="27">
        <v>9.1968638807601124</v>
      </c>
      <c r="EA176" s="27">
        <v>34.300674725</v>
      </c>
      <c r="EB176" s="27">
        <v>6.398365209088329</v>
      </c>
      <c r="EC176" s="27">
        <v>4.5986310571624172</v>
      </c>
      <c r="ED176" s="27">
        <v>8.697505254515427</v>
      </c>
      <c r="EE176" s="27">
        <v>34.441793926999999</v>
      </c>
      <c r="EF176" s="27">
        <v>6.051101091012681</v>
      </c>
      <c r="EG176" s="27">
        <v>4.349045498002325</v>
      </c>
      <c r="EH176" s="27">
        <v>8.5142691685052512</v>
      </c>
      <c r="EI176" s="27">
        <v>33.95153629114489</v>
      </c>
      <c r="EJ176" s="27">
        <v>5.5898615756001035</v>
      </c>
      <c r="EK176" s="27">
        <v>4.017543576643722</v>
      </c>
      <c r="EL176" s="27">
        <v>7.9622862036452631</v>
      </c>
      <c r="EM176" s="27">
        <v>32.391660934347641</v>
      </c>
      <c r="EN176" s="27">
        <v>5.333039991889895</v>
      </c>
      <c r="EO176" s="27">
        <v>3.8329608477113601</v>
      </c>
      <c r="EP176" s="27">
        <v>7.3782688166386947</v>
      </c>
      <c r="EQ176" s="27">
        <v>31.455671875173305</v>
      </c>
      <c r="ER176" s="27">
        <v>5.1789365300555241</v>
      </c>
      <c r="ES176" s="27">
        <v>3.7222036554521276</v>
      </c>
      <c r="ET176" s="27">
        <v>6.766410208186052</v>
      </c>
      <c r="EU176" s="27">
        <v>30.881046059444618</v>
      </c>
      <c r="EV176" s="27">
        <v>5.0843287709207061</v>
      </c>
      <c r="EW176" s="27">
        <v>3.6542071961709444</v>
      </c>
      <c r="EX176" s="27">
        <v>6.1285377991150582</v>
      </c>
      <c r="EY176" s="27">
        <v>30.113707811712686</v>
      </c>
      <c r="EZ176" s="27">
        <v>4.9579923792563401</v>
      </c>
      <c r="FA176" s="27">
        <v>3.5634067439660018</v>
      </c>
      <c r="FB176" s="27">
        <v>5.4293007744492314</v>
      </c>
      <c r="FC176" s="27">
        <v>26.418074332061718</v>
      </c>
      <c r="FD176" s="27">
        <v>4.3495345054136703</v>
      </c>
      <c r="FE176" s="27">
        <v>3.1260960897299026</v>
      </c>
      <c r="FF176" s="27">
        <v>1.0351530776892517</v>
      </c>
      <c r="FG176" s="27">
        <v>23.847989991972533</v>
      </c>
      <c r="FH176" s="27">
        <v>3.9263897152775291</v>
      </c>
      <c r="FI176" s="27">
        <v>2.821973597498205</v>
      </c>
      <c r="FJ176" s="27">
        <v>-0.57442176445425019</v>
      </c>
      <c r="FK176" s="27">
        <v>34.734516587400535</v>
      </c>
      <c r="FL176" s="27">
        <v>5.7187733112859176</v>
      </c>
      <c r="FM176" s="27">
        <v>4.1101949793044277</v>
      </c>
      <c r="FN176" s="27">
        <v>-1.3870691927771546</v>
      </c>
      <c r="FO176" s="27">
        <v>41.389055620000001</v>
      </c>
      <c r="FP176" s="27">
        <v>7.1245071070539163</v>
      </c>
      <c r="FQ176" s="27">
        <v>5.1205235366895758</v>
      </c>
      <c r="FR176" s="27">
        <v>-1.6245927932419448</v>
      </c>
      <c r="FS176" s="28">
        <v>33.962400717000001</v>
      </c>
      <c r="FT176" s="28">
        <v>7.2064127513630831</v>
      </c>
      <c r="FU176" s="28">
        <v>5.1793907359457272</v>
      </c>
      <c r="FV176" s="28">
        <v>9.9581040782975307</v>
      </c>
      <c r="FW176" s="28">
        <v>34.129055663000003</v>
      </c>
      <c r="FX176" s="28">
        <v>6.6747024512065822</v>
      </c>
      <c r="FY176" s="28">
        <v>4.7972400740485721</v>
      </c>
      <c r="FZ176" s="28">
        <v>9.5102360935829182</v>
      </c>
      <c r="GA176" s="28">
        <v>34.197930907</v>
      </c>
      <c r="GB176" s="28">
        <v>6.3311163159963053</v>
      </c>
      <c r="GC176" s="28">
        <v>4.5502979535919135</v>
      </c>
      <c r="GD176" s="28">
        <v>9.1848036173727508</v>
      </c>
      <c r="GE176" s="28">
        <v>34.327640422000002</v>
      </c>
      <c r="GF176" s="28">
        <v>5.9608906375893014</v>
      </c>
      <c r="GG176" s="28">
        <v>4.2842094689172381</v>
      </c>
      <c r="GH176" s="28">
        <v>8.6827100233794852</v>
      </c>
      <c r="GI176" s="28">
        <v>33.811222450201974</v>
      </c>
      <c r="GJ176" s="28">
        <v>5.5667599715582199</v>
      </c>
      <c r="GK176" s="28">
        <v>4.0009399989569747</v>
      </c>
      <c r="GL176" s="28">
        <v>8.4940071820121688</v>
      </c>
      <c r="GM176" s="28">
        <v>30.195258323334908</v>
      </c>
      <c r="GN176" s="28">
        <v>4.9714190491860437</v>
      </c>
      <c r="GO176" s="28">
        <v>3.5730567560105322</v>
      </c>
      <c r="GP176" s="28">
        <v>7.9137564348593372</v>
      </c>
      <c r="GQ176" s="28">
        <v>29.274874649796125</v>
      </c>
      <c r="GR176" s="28">
        <v>4.8198848951081334</v>
      </c>
      <c r="GS176" s="28">
        <v>3.464146175824566</v>
      </c>
      <c r="GT176" s="28">
        <v>7.3441039967289825</v>
      </c>
      <c r="GU176" s="28">
        <v>28.382776713758073</v>
      </c>
      <c r="GV176" s="28">
        <v>4.6730077720357421</v>
      </c>
      <c r="GW176" s="28">
        <v>3.3585826955174447</v>
      </c>
      <c r="GX176" s="28">
        <v>6.6785665461822106</v>
      </c>
      <c r="GY176" s="28">
        <v>27.364933072076067</v>
      </c>
      <c r="GZ176" s="28">
        <v>4.5054275773188666</v>
      </c>
      <c r="HA176" s="28">
        <v>3.2381395099837831</v>
      </c>
      <c r="HB176" s="28">
        <v>6.1518190038854428</v>
      </c>
      <c r="HC176" s="28">
        <v>26.049455022414644</v>
      </c>
      <c r="HD176" s="28">
        <v>4.2888441467403329</v>
      </c>
      <c r="HE176" s="28">
        <v>3.0824767339811703</v>
      </c>
      <c r="HF176" s="28">
        <v>5.5353476067657539</v>
      </c>
      <c r="HG176" s="28">
        <v>16.435324101784129</v>
      </c>
      <c r="HH176" s="28">
        <v>2.705950796784971</v>
      </c>
      <c r="HI176" s="28">
        <v>1.9448201167969581</v>
      </c>
      <c r="HJ176" s="28">
        <v>-9.6130454359858675E-2</v>
      </c>
      <c r="HK176" s="28">
        <v>7.9849147259889417</v>
      </c>
      <c r="HL176" s="28">
        <v>1.3146553260062765</v>
      </c>
      <c r="HM176" s="28">
        <v>0.9448686678667807</v>
      </c>
      <c r="HN176" s="28">
        <v>-8.6860558783993298</v>
      </c>
      <c r="HO176" s="28">
        <v>13.502546097399787</v>
      </c>
      <c r="HP176" s="28">
        <v>2.2230912603006394</v>
      </c>
      <c r="HQ176" s="28">
        <v>1.5977794606040485</v>
      </c>
      <c r="HR176" s="28">
        <v>-12.808204377875668</v>
      </c>
      <c r="HS176" s="28">
        <v>18.084734911534603</v>
      </c>
      <c r="HT176" s="28">
        <v>2.9775137101312033</v>
      </c>
      <c r="HU176" s="28">
        <v>2.139997729589934</v>
      </c>
      <c r="HV176" s="28">
        <v>-15.389637249462254</v>
      </c>
      <c r="HW176" s="29">
        <v>33.969634147999997</v>
      </c>
      <c r="HX176" s="29">
        <v>7.1998344171613731</v>
      </c>
      <c r="HY176" s="29">
        <v>5.1746627576300464</v>
      </c>
      <c r="HZ176" s="29">
        <v>9.9226330742410731</v>
      </c>
      <c r="IA176" s="29">
        <v>34.157671145999998</v>
      </c>
      <c r="IB176" s="29">
        <v>6.5298544176625049</v>
      </c>
      <c r="IC176" s="29">
        <v>4.6931349403374556</v>
      </c>
      <c r="ID176" s="29">
        <v>9.4172047967055974</v>
      </c>
      <c r="IE176" s="29">
        <v>34.245885106999999</v>
      </c>
      <c r="IF176" s="29">
        <v>6.3001968034513194</v>
      </c>
      <c r="IG176" s="29">
        <v>4.5280754911323262</v>
      </c>
      <c r="IH176" s="29">
        <v>9.0856740944800123</v>
      </c>
      <c r="II176" s="29">
        <v>34.398116545999997</v>
      </c>
      <c r="IJ176" s="29">
        <v>6.0548178881951307</v>
      </c>
      <c r="IK176" s="29">
        <v>4.3517168333196823</v>
      </c>
      <c r="IL176" s="29">
        <v>8.5954787139583857</v>
      </c>
      <c r="IM176" s="29">
        <v>34.205059994353306</v>
      </c>
      <c r="IN176" s="29">
        <v>5.6316023202578993</v>
      </c>
      <c r="IO176" s="29">
        <v>4.0475434716887522</v>
      </c>
      <c r="IP176" s="29">
        <v>8.4183562430166461</v>
      </c>
      <c r="IQ176" s="29">
        <v>30.831105302650602</v>
      </c>
      <c r="IR176" s="29">
        <v>5.0761064061044179</v>
      </c>
      <c r="IS176" s="29">
        <v>3.6482976206822246</v>
      </c>
      <c r="IT176" s="29">
        <v>7.8646442009285664</v>
      </c>
      <c r="IU176" s="29">
        <v>30.283284854316104</v>
      </c>
      <c r="IV176" s="29">
        <v>4.9859119463246486</v>
      </c>
      <c r="IW176" s="29">
        <v>3.5834730865437101</v>
      </c>
      <c r="IX176" s="29">
        <v>7.2277765054584791</v>
      </c>
      <c r="IY176" s="29">
        <v>29.283695236872632</v>
      </c>
      <c r="IZ176" s="29">
        <v>4.8213371375147922</v>
      </c>
      <c r="JA176" s="29">
        <v>3.4651899310363352</v>
      </c>
      <c r="JB176" s="29">
        <v>6.5673098092377558</v>
      </c>
      <c r="JC176" s="29">
        <v>27.858488328692413</v>
      </c>
      <c r="JD176" s="29">
        <v>4.5866876870451749</v>
      </c>
      <c r="JE176" s="29">
        <v>3.2965427508249028</v>
      </c>
      <c r="JF176" s="29">
        <v>5.8286161979642443</v>
      </c>
      <c r="JG176" s="29">
        <v>23.886785045188553</v>
      </c>
      <c r="JH176" s="29">
        <v>3.9327770249838099</v>
      </c>
      <c r="JI176" s="29">
        <v>2.826564282747821</v>
      </c>
      <c r="JJ176" s="29">
        <v>2.6048113036941345</v>
      </c>
      <c r="JK176" s="29">
        <v>14.250170180554226</v>
      </c>
      <c r="JL176" s="29">
        <v>2.3461818650845014</v>
      </c>
      <c r="JM176" s="29">
        <v>1.6862471018696563</v>
      </c>
      <c r="JN176" s="29">
        <v>-6.5567580868231374</v>
      </c>
      <c r="JO176" s="29">
        <v>9.3795388591766002</v>
      </c>
      <c r="JP176" s="29">
        <v>1.5442695557618693</v>
      </c>
      <c r="JQ176" s="29">
        <v>1.1098969358094521</v>
      </c>
      <c r="JR176" s="29">
        <v>-11.547511109947663</v>
      </c>
      <c r="JS176" s="29">
        <v>21.671545795913111</v>
      </c>
      <c r="JT176" s="29">
        <v>3.5680547734161934</v>
      </c>
      <c r="JU176" s="29">
        <v>2.5644312193030063</v>
      </c>
      <c r="JV176" s="29">
        <v>-14.424063293038046</v>
      </c>
      <c r="JW176" s="29">
        <v>20.752425045177691</v>
      </c>
      <c r="JX176" s="29">
        <v>3.4167285499482838</v>
      </c>
      <c r="JY176" s="29">
        <v>2.455670082940522</v>
      </c>
      <c r="JZ176" s="29">
        <v>-13.836205664467627</v>
      </c>
    </row>
    <row r="177" spans="1:286" ht="15" thickBot="1" x14ac:dyDescent="0.4">
      <c r="A177" s="2"/>
      <c r="B177" s="74" t="s">
        <v>656</v>
      </c>
      <c r="C177" s="74" t="s">
        <v>539</v>
      </c>
      <c r="D177" s="74" t="s">
        <v>867</v>
      </c>
      <c r="E177" s="87">
        <v>373466</v>
      </c>
      <c r="F177" s="84">
        <v>403748</v>
      </c>
      <c r="G177" s="22">
        <v>21.860775600992664</v>
      </c>
      <c r="H177" s="22">
        <v>3.5992100179771995</v>
      </c>
      <c r="I177" s="22">
        <v>2.5868231070039815</v>
      </c>
      <c r="J177" s="22">
        <v>9.3617672432432606</v>
      </c>
      <c r="K177" s="22">
        <v>20.767306870490067</v>
      </c>
      <c r="L177" s="22">
        <v>3.419178729014559</v>
      </c>
      <c r="M177" s="22">
        <v>2.4574310748785533</v>
      </c>
      <c r="N177" s="22">
        <v>8.8360811639867798</v>
      </c>
      <c r="O177" s="22">
        <v>19.672795458532793</v>
      </c>
      <c r="P177" s="22">
        <v>3.2389757705006756</v>
      </c>
      <c r="Q177" s="22">
        <v>2.3279156604665379</v>
      </c>
      <c r="R177" s="22">
        <v>8.3857091980741814</v>
      </c>
      <c r="S177" s="22">
        <v>18.33371007786933</v>
      </c>
      <c r="T177" s="22">
        <v>3.0185055728745724</v>
      </c>
      <c r="U177" s="22">
        <v>2.1694593884578643</v>
      </c>
      <c r="V177" s="22">
        <v>7.8263590491637096</v>
      </c>
      <c r="W177" s="22">
        <v>16.648628234504852</v>
      </c>
      <c r="X177" s="22">
        <v>2.7410696958294087</v>
      </c>
      <c r="Y177" s="22">
        <v>1.970060761018033</v>
      </c>
      <c r="Z177" s="22">
        <v>7.166587485730318</v>
      </c>
      <c r="AA177" s="22">
        <v>14.638186332229294</v>
      </c>
      <c r="AB177" s="22">
        <v>2.4100657659000997</v>
      </c>
      <c r="AC177" s="22">
        <v>1.7321617192356684</v>
      </c>
      <c r="AD177" s="22">
        <v>6.3868300379166705</v>
      </c>
      <c r="AE177" s="22">
        <v>12.672188726958089</v>
      </c>
      <c r="AF177" s="22">
        <v>2.08637925059229</v>
      </c>
      <c r="AG177" s="22">
        <v>1.4995218474189009</v>
      </c>
      <c r="AH177" s="22">
        <v>5.5451479346845076</v>
      </c>
      <c r="AI177" s="22">
        <v>11.4838359840825</v>
      </c>
      <c r="AJ177" s="22">
        <v>1.8907260324670241</v>
      </c>
      <c r="AK177" s="22">
        <v>1.3589020272144181</v>
      </c>
      <c r="AL177" s="22">
        <v>4.7341824252200269</v>
      </c>
      <c r="AM177" s="22">
        <v>10.682470118593738</v>
      </c>
      <c r="AN177" s="22">
        <v>1.7587872529938406</v>
      </c>
      <c r="AO177" s="22">
        <v>1.2640750285823823</v>
      </c>
      <c r="AP177" s="22">
        <v>3.8728148459364284</v>
      </c>
      <c r="AQ177" s="22">
        <v>9.5952140317583847</v>
      </c>
      <c r="AR177" s="22">
        <v>1.5797788284406515</v>
      </c>
      <c r="AS177" s="22">
        <v>1.1354181492478399</v>
      </c>
      <c r="AT177" s="22">
        <v>2.9156412454198701</v>
      </c>
      <c r="AU177" s="22">
        <v>3.5136658348659981</v>
      </c>
      <c r="AV177" s="22">
        <v>0.57849828860141939</v>
      </c>
      <c r="AW177" s="22">
        <v>0.4157781104303121</v>
      </c>
      <c r="AX177" s="22">
        <v>-0.78279765953059766</v>
      </c>
      <c r="AY177" s="22">
        <v>2.6844262295081971</v>
      </c>
      <c r="AZ177" s="22">
        <v>0.44197031039136303</v>
      </c>
      <c r="BA177" s="22">
        <v>0.31765276430649858</v>
      </c>
      <c r="BB177" s="22">
        <v>-3.0088602152911079</v>
      </c>
      <c r="BC177" s="22">
        <v>2.6844262295081971</v>
      </c>
      <c r="BD177" s="22">
        <v>0.44197031039136303</v>
      </c>
      <c r="BE177" s="22">
        <v>0.31765276430649858</v>
      </c>
      <c r="BF177" s="22">
        <v>-3.8656944636932131</v>
      </c>
      <c r="BG177" s="22">
        <v>2.6844262295081971</v>
      </c>
      <c r="BH177" s="22">
        <v>0.44197031039136303</v>
      </c>
      <c r="BI177" s="22">
        <v>0.31765276430649858</v>
      </c>
      <c r="BJ177" s="22">
        <v>-4.1671043171440978</v>
      </c>
      <c r="BK177" s="25">
        <v>21.90792377129539</v>
      </c>
      <c r="BL177" s="25">
        <v>3.6069726047206982</v>
      </c>
      <c r="BM177" s="25">
        <v>2.592402230938931</v>
      </c>
      <c r="BN177" s="25">
        <v>9.6100962929980689</v>
      </c>
      <c r="BO177" s="25">
        <v>21.590915106655729</v>
      </c>
      <c r="BP177" s="25">
        <v>3.5547795452253697</v>
      </c>
      <c r="BQ177" s="25">
        <v>2.5548900514180399</v>
      </c>
      <c r="BR177" s="25">
        <v>9.3038209909677256</v>
      </c>
      <c r="BS177" s="25">
        <v>20.732675301677514</v>
      </c>
      <c r="BT177" s="25">
        <v>3.4134769052694418</v>
      </c>
      <c r="BU177" s="25">
        <v>2.4533330618861848</v>
      </c>
      <c r="BV177" s="25">
        <v>8.7458883146800055</v>
      </c>
      <c r="BW177" s="25">
        <v>19.729978863614111</v>
      </c>
      <c r="BX177" s="25">
        <v>3.2483905821334971</v>
      </c>
      <c r="BY177" s="25">
        <v>2.3346822709611263</v>
      </c>
      <c r="BZ177" s="25">
        <v>8.1924356120050987</v>
      </c>
      <c r="CA177" s="25">
        <v>18.889323014721828</v>
      </c>
      <c r="CB177" s="25">
        <v>3.1099830064724201</v>
      </c>
      <c r="CC177" s="25">
        <v>2.2352060211407014</v>
      </c>
      <c r="CD177" s="25">
        <v>7.5905807352401524</v>
      </c>
      <c r="CE177" s="25">
        <v>17.878364496431111</v>
      </c>
      <c r="CF177" s="25">
        <v>2.9435363948240152</v>
      </c>
      <c r="CG177" s="25">
        <v>2.1155775640781722</v>
      </c>
      <c r="CH177" s="25">
        <v>6.8848086396436301</v>
      </c>
      <c r="CI177" s="25">
        <v>16.71075088105469</v>
      </c>
      <c r="CJ177" s="25">
        <v>2.7512977159091392</v>
      </c>
      <c r="CK177" s="25">
        <v>1.9774118404351815</v>
      </c>
      <c r="CL177" s="25">
        <v>6.1116050840772864</v>
      </c>
      <c r="CM177" s="25">
        <v>15.530830659266325</v>
      </c>
      <c r="CN177" s="25">
        <v>2.5570328480843343</v>
      </c>
      <c r="CO177" s="25">
        <v>1.8377898549277323</v>
      </c>
      <c r="CP177" s="25">
        <v>5.3630994643012215</v>
      </c>
      <c r="CQ177" s="25">
        <v>14.297855770468249</v>
      </c>
      <c r="CR177" s="25">
        <v>2.3540329338692665</v>
      </c>
      <c r="CS177" s="25">
        <v>1.6918898195898415</v>
      </c>
      <c r="CT177" s="25">
        <v>4.5842520811931742</v>
      </c>
      <c r="CU177" s="25">
        <v>12.996296964390197</v>
      </c>
      <c r="CV177" s="25">
        <v>2.1397412006148504</v>
      </c>
      <c r="CW177" s="25">
        <v>1.5378741315767257</v>
      </c>
      <c r="CX177" s="25">
        <v>3.7729673333726943</v>
      </c>
      <c r="CY177" s="25">
        <v>8.6239695025020495</v>
      </c>
      <c r="CZ177" s="25">
        <v>1.4198708222742917</v>
      </c>
      <c r="DA177" s="25">
        <v>1.0204891166879244</v>
      </c>
      <c r="DB177" s="25">
        <v>0.98860854765976569</v>
      </c>
      <c r="DC177" s="25">
        <v>6.6931516332442396</v>
      </c>
      <c r="DD177" s="25">
        <v>1.1019763822615347</v>
      </c>
      <c r="DE177" s="25">
        <v>0.79201212342948335</v>
      </c>
      <c r="DF177" s="25">
        <v>-1.0668588469092093</v>
      </c>
      <c r="DG177" s="25">
        <v>4.6535857551300177</v>
      </c>
      <c r="DH177" s="25">
        <v>0.76617741177579246</v>
      </c>
      <c r="DI177" s="25">
        <v>0.55066679158667531</v>
      </c>
      <c r="DJ177" s="25">
        <v>-2.3182828357383158</v>
      </c>
      <c r="DK177" s="25">
        <v>2.1782924731929527</v>
      </c>
      <c r="DL177" s="25">
        <v>0.35863924659856983</v>
      </c>
      <c r="DM177" s="25">
        <v>0.25776108800149394</v>
      </c>
      <c r="DN177" s="25">
        <v>-3.1465426259703584</v>
      </c>
      <c r="DO177" s="27">
        <v>21.871407820720279</v>
      </c>
      <c r="DP177" s="27">
        <v>3.6009605318864697</v>
      </c>
      <c r="DQ177" s="27">
        <v>2.5880812358175307</v>
      </c>
      <c r="DR177" s="27">
        <v>9.3780016300094751</v>
      </c>
      <c r="DS177" s="27">
        <v>20.976238355634482</v>
      </c>
      <c r="DT177" s="27">
        <v>3.4535777049762579</v>
      </c>
      <c r="DU177" s="27">
        <v>2.4821542962050507</v>
      </c>
      <c r="DV177" s="27">
        <v>8.8849798509063476</v>
      </c>
      <c r="DW177" s="27">
        <v>19.478600893787064</v>
      </c>
      <c r="DX177" s="27">
        <v>3.207003116116089</v>
      </c>
      <c r="DY177" s="27">
        <v>2.3049362842308652</v>
      </c>
      <c r="DZ177" s="27">
        <v>8.4669387444355415</v>
      </c>
      <c r="EA177" s="27">
        <v>17.729140244494172</v>
      </c>
      <c r="EB177" s="27">
        <v>2.9189677595523467</v>
      </c>
      <c r="EC177" s="27">
        <v>2.0979196021612889</v>
      </c>
      <c r="ED177" s="27">
        <v>7.929601082234452</v>
      </c>
      <c r="EE177" s="27">
        <v>17.012191432551969</v>
      </c>
      <c r="EF177" s="27">
        <v>2.8009276042798112</v>
      </c>
      <c r="EG177" s="27">
        <v>2.013081818400912</v>
      </c>
      <c r="EH177" s="27">
        <v>7.3051815172743417</v>
      </c>
      <c r="EI177" s="27">
        <v>16.381606099736164</v>
      </c>
      <c r="EJ177" s="27">
        <v>2.6971065373384779</v>
      </c>
      <c r="EK177" s="27">
        <v>1.9384635733926403</v>
      </c>
      <c r="EL177" s="27">
        <v>6.5636381931020935</v>
      </c>
      <c r="EM177" s="27">
        <v>15.423518688048997</v>
      </c>
      <c r="EN177" s="27">
        <v>2.5393647502590793</v>
      </c>
      <c r="EO177" s="27">
        <v>1.8250914451425584</v>
      </c>
      <c r="EP177" s="27">
        <v>5.7327505996153789</v>
      </c>
      <c r="EQ177" s="27">
        <v>14.422736182999564</v>
      </c>
      <c r="ER177" s="27">
        <v>2.374593541600468</v>
      </c>
      <c r="ES177" s="27">
        <v>1.7066671331968446</v>
      </c>
      <c r="ET177" s="27">
        <v>4.9232653597876954</v>
      </c>
      <c r="EU177" s="27">
        <v>13.319866119353238</v>
      </c>
      <c r="EV177" s="27">
        <v>2.1930143948192913</v>
      </c>
      <c r="EW177" s="27">
        <v>1.5761626251804994</v>
      </c>
      <c r="EX177" s="27">
        <v>4.1061788265029762</v>
      </c>
      <c r="EY177" s="27">
        <v>12.202310154798637</v>
      </c>
      <c r="EZ177" s="27">
        <v>2.0090173264310844</v>
      </c>
      <c r="FA177" s="27">
        <v>1.4439203092972199</v>
      </c>
      <c r="FB177" s="27">
        <v>3.2401407454930862</v>
      </c>
      <c r="FC177" s="27">
        <v>7.282468464353367</v>
      </c>
      <c r="FD177" s="27">
        <v>1.1990029050622277</v>
      </c>
      <c r="FE177" s="27">
        <v>0.86174699578187286</v>
      </c>
      <c r="FF177" s="27">
        <v>-7.8627287547227809E-2</v>
      </c>
      <c r="FG177" s="27">
        <v>1.9826101627754902</v>
      </c>
      <c r="FH177" s="27">
        <v>0.32642164623294168</v>
      </c>
      <c r="FI177" s="27">
        <v>0.23460566426635288</v>
      </c>
      <c r="FJ177" s="27">
        <v>-1.8825936592822536</v>
      </c>
      <c r="FK177" s="27">
        <v>0.75987373265806191</v>
      </c>
      <c r="FL177" s="27">
        <v>0.12510741617312221</v>
      </c>
      <c r="FM177" s="27">
        <v>8.991716332132256E-2</v>
      </c>
      <c r="FN177" s="27">
        <v>-2.5375207187202093</v>
      </c>
      <c r="FO177" s="27">
        <v>2.6844262295081971</v>
      </c>
      <c r="FP177" s="27">
        <v>0.44197031039136303</v>
      </c>
      <c r="FQ177" s="27">
        <v>0.31765276430649858</v>
      </c>
      <c r="FR177" s="27">
        <v>-2.6313365370703927</v>
      </c>
      <c r="FS177" s="28">
        <v>21.868704324554081</v>
      </c>
      <c r="FT177" s="28">
        <v>3.6005154218564073</v>
      </c>
      <c r="FU177" s="28">
        <v>2.5877613264748769</v>
      </c>
      <c r="FV177" s="28">
        <v>9.3883916467504029</v>
      </c>
      <c r="FW177" s="28">
        <v>20.698555062074082</v>
      </c>
      <c r="FX177" s="28">
        <v>3.4078592679798083</v>
      </c>
      <c r="FY177" s="28">
        <v>2.4492955553569717</v>
      </c>
      <c r="FZ177" s="28">
        <v>8.8981228179096803</v>
      </c>
      <c r="GA177" s="28">
        <v>19.572828374068269</v>
      </c>
      <c r="GB177" s="28">
        <v>3.2225169522757473</v>
      </c>
      <c r="GC177" s="28">
        <v>2.3160863837403771</v>
      </c>
      <c r="GD177" s="28">
        <v>8.4894751022616752</v>
      </c>
      <c r="GE177" s="28">
        <v>18.027140007672241</v>
      </c>
      <c r="GF177" s="28">
        <v>2.9680311483616912</v>
      </c>
      <c r="GG177" s="28">
        <v>2.1331824257381315</v>
      </c>
      <c r="GH177" s="28">
        <v>7.9604234372366278</v>
      </c>
      <c r="GI177" s="28">
        <v>16.321378315457235</v>
      </c>
      <c r="GJ177" s="28">
        <v>2.6871904918836473</v>
      </c>
      <c r="GK177" s="28">
        <v>1.9313367162810697</v>
      </c>
      <c r="GL177" s="28">
        <v>7.3960753087077755</v>
      </c>
      <c r="GM177" s="28">
        <v>14.121841786874926</v>
      </c>
      <c r="GN177" s="28">
        <v>2.3250535735475588</v>
      </c>
      <c r="GO177" s="28">
        <v>1.6710617827339875</v>
      </c>
      <c r="GP177" s="28">
        <v>6.7202877054453012</v>
      </c>
      <c r="GQ177" s="28">
        <v>12.805260947607772</v>
      </c>
      <c r="GR177" s="28">
        <v>2.1082885770690258</v>
      </c>
      <c r="GS177" s="28">
        <v>1.5152685117440818</v>
      </c>
      <c r="GT177" s="28">
        <v>5.9736579882349226</v>
      </c>
      <c r="GU177" s="28">
        <v>12.11040064820534</v>
      </c>
      <c r="GV177" s="28">
        <v>1.9938851269649818</v>
      </c>
      <c r="GW177" s="28">
        <v>1.4330444995936484</v>
      </c>
      <c r="GX177" s="28">
        <v>5.2668526793837351</v>
      </c>
      <c r="GY177" s="28">
        <v>11.192623742811113</v>
      </c>
      <c r="GZ177" s="28">
        <v>1.8427801573859053</v>
      </c>
      <c r="HA177" s="28">
        <v>1.3244423827574743</v>
      </c>
      <c r="HB177" s="28">
        <v>4.5933462190616083</v>
      </c>
      <c r="HC177" s="28">
        <v>10.000708504965347</v>
      </c>
      <c r="HD177" s="28">
        <v>1.6465404016272231</v>
      </c>
      <c r="HE177" s="28">
        <v>1.1834010064071507</v>
      </c>
      <c r="HF177" s="28">
        <v>3.8875695183273322</v>
      </c>
      <c r="HG177" s="28">
        <v>0.68076549017534871</v>
      </c>
      <c r="HH177" s="28">
        <v>0.11208284723534756</v>
      </c>
      <c r="HI177" s="28">
        <v>8.0556149176908384E-2</v>
      </c>
      <c r="HJ177" s="28">
        <v>-0.56872006767248706</v>
      </c>
      <c r="HK177" s="28">
        <v>2.6844262295081971</v>
      </c>
      <c r="HL177" s="28">
        <v>0.44197031039136303</v>
      </c>
      <c r="HM177" s="28">
        <v>0.31765276430649858</v>
      </c>
      <c r="HN177" s="28">
        <v>-7.6748951404474042</v>
      </c>
      <c r="HO177" s="28">
        <v>2.6844262295081971</v>
      </c>
      <c r="HP177" s="28">
        <v>0.44197031039136303</v>
      </c>
      <c r="HQ177" s="28">
        <v>0.31765276430649858</v>
      </c>
      <c r="HR177" s="28">
        <v>-12.952712200284296</v>
      </c>
      <c r="HS177" s="28">
        <v>2.6844262295081971</v>
      </c>
      <c r="HT177" s="28">
        <v>0.44197031039136303</v>
      </c>
      <c r="HU177" s="28">
        <v>0.31765276430649858</v>
      </c>
      <c r="HV177" s="28">
        <v>-16.579656174195108</v>
      </c>
      <c r="HW177" s="29">
        <v>21.798950027939849</v>
      </c>
      <c r="HX177" s="29">
        <v>3.5890309087836187</v>
      </c>
      <c r="HY177" s="29">
        <v>2.5795071808037457</v>
      </c>
      <c r="HZ177" s="29">
        <v>9.3199646624647947</v>
      </c>
      <c r="IA177" s="29">
        <v>20.174873553392757</v>
      </c>
      <c r="IB177" s="29">
        <v>3.3216391005585915</v>
      </c>
      <c r="IC177" s="29">
        <v>2.3873274233888617</v>
      </c>
      <c r="ID177" s="29">
        <v>8.744561139713209</v>
      </c>
      <c r="IE177" s="29">
        <v>18.310798190495976</v>
      </c>
      <c r="IF177" s="29">
        <v>3.0147333053178262</v>
      </c>
      <c r="IG177" s="29">
        <v>2.1667481854903099</v>
      </c>
      <c r="IH177" s="29">
        <v>8.3301087114104071</v>
      </c>
      <c r="II177" s="29">
        <v>16.120677994576052</v>
      </c>
      <c r="IJ177" s="29">
        <v>2.6541467143566506</v>
      </c>
      <c r="IK177" s="29">
        <v>1.9075875027529374</v>
      </c>
      <c r="IL177" s="29">
        <v>7.8346085184834067</v>
      </c>
      <c r="IM177" s="29">
        <v>16.225014947938057</v>
      </c>
      <c r="IN177" s="29">
        <v>2.6713249981760363</v>
      </c>
      <c r="IO177" s="29">
        <v>1.91993387356784</v>
      </c>
      <c r="IP177" s="29">
        <v>7.3188755160244519</v>
      </c>
      <c r="IQ177" s="29">
        <v>15.294519619953876</v>
      </c>
      <c r="IR177" s="29">
        <v>2.5181260372933507</v>
      </c>
      <c r="IS177" s="29">
        <v>1.8098267639518653</v>
      </c>
      <c r="IT177" s="29">
        <v>6.7188447086538723</v>
      </c>
      <c r="IU177" s="29">
        <v>13.96805219413873</v>
      </c>
      <c r="IV177" s="29">
        <v>2.2997332897232456</v>
      </c>
      <c r="IW177" s="29">
        <v>1.6528635962026432</v>
      </c>
      <c r="IX177" s="29">
        <v>5.9961508052896342</v>
      </c>
      <c r="IY177" s="29">
        <v>12.730954376095955</v>
      </c>
      <c r="IZ177" s="29">
        <v>2.0960545666446779</v>
      </c>
      <c r="JA177" s="29">
        <v>1.5064756875690655</v>
      </c>
      <c r="JB177" s="29">
        <v>5.3366834442611264</v>
      </c>
      <c r="JC177" s="29">
        <v>11.21371303305714</v>
      </c>
      <c r="JD177" s="29">
        <v>1.8462523482226327</v>
      </c>
      <c r="JE177" s="29">
        <v>1.3269379146779545</v>
      </c>
      <c r="JF177" s="29">
        <v>4.5463273915287203</v>
      </c>
      <c r="JG177" s="29">
        <v>8.5097067308013692</v>
      </c>
      <c r="JH177" s="29">
        <v>1.4010583281481337</v>
      </c>
      <c r="JI177" s="29">
        <v>1.0069682067485617</v>
      </c>
      <c r="JJ177" s="29">
        <v>2.8576612652992672</v>
      </c>
      <c r="JK177" s="29">
        <v>2.6844262295081971</v>
      </c>
      <c r="JL177" s="29">
        <v>0.44197031039136303</v>
      </c>
      <c r="JM177" s="29">
        <v>0.31765276430649858</v>
      </c>
      <c r="JN177" s="29">
        <v>-5.4211245581773113</v>
      </c>
      <c r="JO177" s="29">
        <v>2.6844262295081971</v>
      </c>
      <c r="JP177" s="29">
        <v>0.44197031039136303</v>
      </c>
      <c r="JQ177" s="29">
        <v>0.31765276430649858</v>
      </c>
      <c r="JR177" s="29">
        <v>-11.946004963937554</v>
      </c>
      <c r="JS177" s="29">
        <v>2.6844262295081971</v>
      </c>
      <c r="JT177" s="29">
        <v>0.44197031039136303</v>
      </c>
      <c r="JU177" s="29">
        <v>0.31765276430649858</v>
      </c>
      <c r="JV177" s="29">
        <v>-15.602527982080829</v>
      </c>
      <c r="JW177" s="29">
        <v>2.6844262295081971</v>
      </c>
      <c r="JX177" s="29">
        <v>0.44197031039136303</v>
      </c>
      <c r="JY177" s="29">
        <v>0.31765276430649858</v>
      </c>
      <c r="JZ177" s="29">
        <v>-14.802188731729075</v>
      </c>
    </row>
    <row r="178" spans="1:286" ht="15" thickBot="1" x14ac:dyDescent="0.4">
      <c r="A178" s="2"/>
      <c r="B178" s="74" t="s">
        <v>657</v>
      </c>
      <c r="C178" s="74" t="s">
        <v>539</v>
      </c>
      <c r="D178" s="74" t="s">
        <v>867</v>
      </c>
      <c r="E178" s="87">
        <v>373476</v>
      </c>
      <c r="F178" s="84">
        <v>403758</v>
      </c>
      <c r="G178" s="22">
        <v>6.1286779236842097</v>
      </c>
      <c r="H178" s="22">
        <v>6.1286779236842097</v>
      </c>
      <c r="I178" s="22">
        <v>6.1286779236842097</v>
      </c>
      <c r="J178" s="22">
        <v>1.3134650742124698</v>
      </c>
      <c r="K178" s="22">
        <v>6.1674526706842094</v>
      </c>
      <c r="L178" s="22">
        <v>6.1674526706842094</v>
      </c>
      <c r="M178" s="22">
        <v>6.1674526706842094</v>
      </c>
      <c r="N178" s="22">
        <v>1.1824834682653815</v>
      </c>
      <c r="O178" s="22">
        <v>6.1961719286842101</v>
      </c>
      <c r="P178" s="22">
        <v>6.1961719286842101</v>
      </c>
      <c r="Q178" s="22">
        <v>6.1961719286842101</v>
      </c>
      <c r="R178" s="22">
        <v>1.0159370411278701</v>
      </c>
      <c r="S178" s="22">
        <v>6.2373605456842096</v>
      </c>
      <c r="T178" s="22">
        <v>6.2373605456842096</v>
      </c>
      <c r="U178" s="22">
        <v>6.2373605456842096</v>
      </c>
      <c r="V178" s="22">
        <v>0.8372867489708149</v>
      </c>
      <c r="W178" s="22">
        <v>6.2916683066842101</v>
      </c>
      <c r="X178" s="22">
        <v>6.2916683066842101</v>
      </c>
      <c r="Y178" s="22">
        <v>6.2916683066842101</v>
      </c>
      <c r="Z178" s="22">
        <v>0.66359719437983244</v>
      </c>
      <c r="AA178" s="22">
        <v>6.3574430926842096</v>
      </c>
      <c r="AB178" s="22">
        <v>6.3574430926842096</v>
      </c>
      <c r="AC178" s="22">
        <v>6.3574430926842096</v>
      </c>
      <c r="AD178" s="22">
        <v>0.41059351597960969</v>
      </c>
      <c r="AE178" s="22">
        <v>6.4270865246842099</v>
      </c>
      <c r="AF178" s="22">
        <v>6.4270865246842099</v>
      </c>
      <c r="AG178" s="22">
        <v>6.4270865246842099</v>
      </c>
      <c r="AH178" s="22">
        <v>0.15429051937939242</v>
      </c>
      <c r="AI178" s="22">
        <v>6.4979788176842099</v>
      </c>
      <c r="AJ178" s="22">
        <v>6.4979788176842099</v>
      </c>
      <c r="AK178" s="22">
        <v>6.4979788176842099</v>
      </c>
      <c r="AL178" s="22">
        <v>-8.62771522385124E-2</v>
      </c>
      <c r="AM178" s="22">
        <v>6.5740910766842102</v>
      </c>
      <c r="AN178" s="22">
        <v>6.5740910766842102</v>
      </c>
      <c r="AO178" s="22">
        <v>6.5740910766842102</v>
      </c>
      <c r="AP178" s="22">
        <v>-0.34300314263250087</v>
      </c>
      <c r="AQ178" s="22">
        <v>6.6577367926842097</v>
      </c>
      <c r="AR178" s="22">
        <v>6.6577367926842097</v>
      </c>
      <c r="AS178" s="22">
        <v>6.6577367926842097</v>
      </c>
      <c r="AT178" s="22">
        <v>-0.63818290157881208</v>
      </c>
      <c r="AU178" s="22">
        <v>7.0864701056842101</v>
      </c>
      <c r="AV178" s="22">
        <v>7.0864701056842101</v>
      </c>
      <c r="AW178" s="22">
        <v>7.0864701056842101</v>
      </c>
      <c r="AX178" s="22">
        <v>-1.8184198898527271</v>
      </c>
      <c r="AY178" s="22">
        <v>7.5531621396842095</v>
      </c>
      <c r="AZ178" s="22">
        <v>7.5531621396842095</v>
      </c>
      <c r="BA178" s="22">
        <v>7.5531621396842095</v>
      </c>
      <c r="BB178" s="22">
        <v>-2.6292068771447852</v>
      </c>
      <c r="BC178" s="22">
        <v>7.9157380366842096</v>
      </c>
      <c r="BD178" s="22">
        <v>7.9157380366842096</v>
      </c>
      <c r="BE178" s="22">
        <v>7.9157380366842096</v>
      </c>
      <c r="BF178" s="22">
        <v>-2.9855146928544016</v>
      </c>
      <c r="BG178" s="22">
        <v>8.2817030116842094</v>
      </c>
      <c r="BH178" s="22">
        <v>8.2817030116842094</v>
      </c>
      <c r="BI178" s="22">
        <v>8.2817030116842094</v>
      </c>
      <c r="BJ178" s="22">
        <v>-3.2010280166383964</v>
      </c>
      <c r="BK178" s="25">
        <v>6.1162622216842095</v>
      </c>
      <c r="BL178" s="25">
        <v>6.1162622216842095</v>
      </c>
      <c r="BM178" s="25">
        <v>6.1162622216842095</v>
      </c>
      <c r="BN178" s="25">
        <v>1.3451910194491816</v>
      </c>
      <c r="BO178" s="25">
        <v>6.1448731466842101</v>
      </c>
      <c r="BP178" s="25">
        <v>6.1448731466842101</v>
      </c>
      <c r="BQ178" s="25">
        <v>6.1448731466842101</v>
      </c>
      <c r="BR178" s="25">
        <v>1.2405813622031623</v>
      </c>
      <c r="BS178" s="25">
        <v>6.1872371246842093</v>
      </c>
      <c r="BT178" s="25">
        <v>6.1872371246842093</v>
      </c>
      <c r="BU178" s="25">
        <v>6.1872371246842093</v>
      </c>
      <c r="BV178" s="25">
        <v>1.0345659010802013</v>
      </c>
      <c r="BW178" s="25">
        <v>6.2337651096842102</v>
      </c>
      <c r="BX178" s="25">
        <v>6.2337651096842102</v>
      </c>
      <c r="BY178" s="25">
        <v>6.2337651096842102</v>
      </c>
      <c r="BZ178" s="25">
        <v>0.85361021486670552</v>
      </c>
      <c r="CA178" s="25">
        <v>6.2869947136842095</v>
      </c>
      <c r="CB178" s="25">
        <v>6.2869947136842095</v>
      </c>
      <c r="CC178" s="25">
        <v>6.2869947136842095</v>
      </c>
      <c r="CD178" s="25">
        <v>0.69079545775938556</v>
      </c>
      <c r="CE178" s="25">
        <v>6.3436756406842099</v>
      </c>
      <c r="CF178" s="25">
        <v>6.3436756406842099</v>
      </c>
      <c r="CG178" s="25">
        <v>6.3436756406842099</v>
      </c>
      <c r="CH178" s="25">
        <v>0.45222438413998667</v>
      </c>
      <c r="CI178" s="25">
        <v>6.4023008056842095</v>
      </c>
      <c r="CJ178" s="25">
        <v>6.4023008056842095</v>
      </c>
      <c r="CK178" s="25">
        <v>6.4023008056842095</v>
      </c>
      <c r="CL178" s="25">
        <v>0.20817200588846063</v>
      </c>
      <c r="CM178" s="25">
        <v>6.4651498806842103</v>
      </c>
      <c r="CN178" s="25">
        <v>6.4651498806842103</v>
      </c>
      <c r="CO178" s="25">
        <v>6.4651498806842103</v>
      </c>
      <c r="CP178" s="25">
        <v>-2.0036510559995335E-2</v>
      </c>
      <c r="CQ178" s="25">
        <v>6.5322502586842095</v>
      </c>
      <c r="CR178" s="25">
        <v>6.5322502586842095</v>
      </c>
      <c r="CS178" s="25">
        <v>6.5322502586842095</v>
      </c>
      <c r="CT178" s="25">
        <v>-0.26774684790262171</v>
      </c>
      <c r="CU178" s="25">
        <v>6.6024835616842097</v>
      </c>
      <c r="CV178" s="25">
        <v>6.6024835616842097</v>
      </c>
      <c r="CW178" s="25">
        <v>6.6024835616842097</v>
      </c>
      <c r="CX178" s="25">
        <v>-0.52258469022276444</v>
      </c>
      <c r="CY178" s="25">
        <v>6.8369015446842099</v>
      </c>
      <c r="CZ178" s="25">
        <v>6.8369015446842099</v>
      </c>
      <c r="DA178" s="25">
        <v>6.8369015446842099</v>
      </c>
      <c r="DB178" s="25">
        <v>-1.4482887529103277</v>
      </c>
      <c r="DC178" s="25">
        <v>7.0782046906842098</v>
      </c>
      <c r="DD178" s="25">
        <v>7.0782046906842098</v>
      </c>
      <c r="DE178" s="25">
        <v>7.0782046906842098</v>
      </c>
      <c r="DF178" s="25">
        <v>-2.1909384798953901</v>
      </c>
      <c r="DG178" s="25">
        <v>7.3166036436842097</v>
      </c>
      <c r="DH178" s="25">
        <v>7.3166036436842097</v>
      </c>
      <c r="DI178" s="25">
        <v>7.3166036436842097</v>
      </c>
      <c r="DJ178" s="25">
        <v>-2.6653245383509105</v>
      </c>
      <c r="DK178" s="25">
        <v>7.5265649566842097</v>
      </c>
      <c r="DL178" s="25">
        <v>7.5265649566842097</v>
      </c>
      <c r="DM178" s="25">
        <v>7.5265649566842097</v>
      </c>
      <c r="DN178" s="25">
        <v>-3.053481703720724</v>
      </c>
      <c r="DO178" s="27">
        <v>6.1287784756842099</v>
      </c>
      <c r="DP178" s="27">
        <v>6.1287784756842099</v>
      </c>
      <c r="DQ178" s="27">
        <v>6.1287784756842099</v>
      </c>
      <c r="DR178" s="27">
        <v>1.3168186522048302</v>
      </c>
      <c r="DS178" s="27">
        <v>6.1677542066842097</v>
      </c>
      <c r="DT178" s="27">
        <v>6.1677542066842097</v>
      </c>
      <c r="DU178" s="27">
        <v>6.1677542066842097</v>
      </c>
      <c r="DV178" s="27">
        <v>1.19235185762175</v>
      </c>
      <c r="DW178" s="27">
        <v>6.19677279268421</v>
      </c>
      <c r="DX178" s="27">
        <v>6.19677279268421</v>
      </c>
      <c r="DY178" s="27">
        <v>6.19677279268421</v>
      </c>
      <c r="DZ178" s="27">
        <v>1.0325676221001601</v>
      </c>
      <c r="EA178" s="27">
        <v>6.2383550386842099</v>
      </c>
      <c r="EB178" s="27">
        <v>6.2383550386842099</v>
      </c>
      <c r="EC178" s="27">
        <v>6.2383550386842099</v>
      </c>
      <c r="ED178" s="27">
        <v>0.85986456427210989</v>
      </c>
      <c r="EE178" s="27">
        <v>6.2929091236842094</v>
      </c>
      <c r="EF178" s="27">
        <v>6.2929091236842094</v>
      </c>
      <c r="EG178" s="27">
        <v>6.2929091236842094</v>
      </c>
      <c r="EH178" s="27">
        <v>0.69440247344235217</v>
      </c>
      <c r="EI178" s="27">
        <v>6.3587479006842091</v>
      </c>
      <c r="EJ178" s="27">
        <v>6.3587479006842091</v>
      </c>
      <c r="EK178" s="27">
        <v>6.3587479006842091</v>
      </c>
      <c r="EL178" s="27">
        <v>0.45083183291775342</v>
      </c>
      <c r="EM178" s="27">
        <v>6.4286020366842092</v>
      </c>
      <c r="EN178" s="27">
        <v>6.4286020366842092</v>
      </c>
      <c r="EO178" s="27">
        <v>6.4286020366842092</v>
      </c>
      <c r="EP178" s="27">
        <v>0.20378924707148016</v>
      </c>
      <c r="EQ178" s="27">
        <v>6.4997028936842103</v>
      </c>
      <c r="ER178" s="27">
        <v>6.4997028936842103</v>
      </c>
      <c r="ES178" s="27">
        <v>6.4997028936842103</v>
      </c>
      <c r="ET178" s="27">
        <v>-2.8009148633071135E-2</v>
      </c>
      <c r="EU178" s="27">
        <v>6.5752319216842103</v>
      </c>
      <c r="EV178" s="27">
        <v>6.5752319216842103</v>
      </c>
      <c r="EW178" s="27">
        <v>6.5752319216842103</v>
      </c>
      <c r="EX178" s="27">
        <v>-0.27184996504214354</v>
      </c>
      <c r="EY178" s="27">
        <v>6.6552947096842097</v>
      </c>
      <c r="EZ178" s="27">
        <v>6.6552947096842097</v>
      </c>
      <c r="FA178" s="27">
        <v>6.6552947096842097</v>
      </c>
      <c r="FB178" s="27">
        <v>-0.54010995673911921</v>
      </c>
      <c r="FC178" s="27">
        <v>7.0362123266842094</v>
      </c>
      <c r="FD178" s="27">
        <v>7.0362123266842094</v>
      </c>
      <c r="FE178" s="27">
        <v>7.0362123266842094</v>
      </c>
      <c r="FF178" s="27">
        <v>-1.6170147399295978</v>
      </c>
      <c r="FG178" s="27">
        <v>7.3766967856842101</v>
      </c>
      <c r="FH178" s="27">
        <v>7.3766967856842101</v>
      </c>
      <c r="FI178" s="27">
        <v>7.3766967856842101</v>
      </c>
      <c r="FJ178" s="27">
        <v>-2.3162091697994889</v>
      </c>
      <c r="FK178" s="27">
        <v>7.6749646666842093</v>
      </c>
      <c r="FL178" s="27">
        <v>7.6749646666842093</v>
      </c>
      <c r="FM178" s="27">
        <v>7.6749646666842093</v>
      </c>
      <c r="FN178" s="27">
        <v>-2.612618786652769</v>
      </c>
      <c r="FO178" s="27">
        <v>7.9285184156842092</v>
      </c>
      <c r="FP178" s="27">
        <v>7.9285184156842092</v>
      </c>
      <c r="FQ178" s="27">
        <v>7.9285184156842092</v>
      </c>
      <c r="FR178" s="27">
        <v>-2.7769517737110281</v>
      </c>
      <c r="FS178" s="28">
        <v>6.1276516056842096</v>
      </c>
      <c r="FT178" s="28">
        <v>6.1276516056842096</v>
      </c>
      <c r="FU178" s="28">
        <v>6.1276516056842096</v>
      </c>
      <c r="FV178" s="28">
        <v>1.3181498913155529</v>
      </c>
      <c r="FW178" s="28">
        <v>6.1686161516842102</v>
      </c>
      <c r="FX178" s="28">
        <v>6.1686161516842102</v>
      </c>
      <c r="FY178" s="28">
        <v>6.1686161516842102</v>
      </c>
      <c r="FZ178" s="28">
        <v>1.1933771291514841</v>
      </c>
      <c r="GA178" s="28">
        <v>6.2066484756842097</v>
      </c>
      <c r="GB178" s="28">
        <v>6.2066484756842097</v>
      </c>
      <c r="GC178" s="28">
        <v>6.2066484756842097</v>
      </c>
      <c r="GD178" s="28">
        <v>1.0331745362908684</v>
      </c>
      <c r="GE178" s="28">
        <v>6.2640504516842093</v>
      </c>
      <c r="GF178" s="28">
        <v>6.2640504516842093</v>
      </c>
      <c r="GG178" s="28">
        <v>6.2640504516842093</v>
      </c>
      <c r="GH178" s="28">
        <v>0.85518251515983223</v>
      </c>
      <c r="GI178" s="28">
        <v>6.3398667106842099</v>
      </c>
      <c r="GJ178" s="28">
        <v>6.3398667106842099</v>
      </c>
      <c r="GK178" s="28">
        <v>6.3398667106842099</v>
      </c>
      <c r="GL178" s="28">
        <v>0.70661036073534511</v>
      </c>
      <c r="GM178" s="28">
        <v>6.4272148616842095</v>
      </c>
      <c r="GN178" s="28">
        <v>6.4272148616842095</v>
      </c>
      <c r="GO178" s="28">
        <v>6.4272148616842095</v>
      </c>
      <c r="GP178" s="28">
        <v>0.47989594370669053</v>
      </c>
      <c r="GQ178" s="28">
        <v>6.5335012526842098</v>
      </c>
      <c r="GR178" s="28">
        <v>6.5335012526842098</v>
      </c>
      <c r="GS178" s="28">
        <v>6.5335012526842098</v>
      </c>
      <c r="GT178" s="28">
        <v>0.24219013158717928</v>
      </c>
      <c r="GU178" s="28">
        <v>6.6570944016842102</v>
      </c>
      <c r="GV178" s="28">
        <v>6.6570944016842102</v>
      </c>
      <c r="GW178" s="28">
        <v>6.6570944016842102</v>
      </c>
      <c r="GX178" s="28">
        <v>2.0789894191224789E-2</v>
      </c>
      <c r="GY178" s="28">
        <v>6.7960249496842096</v>
      </c>
      <c r="GZ178" s="28">
        <v>6.7960249496842096</v>
      </c>
      <c r="HA178" s="28">
        <v>6.7960249496842096</v>
      </c>
      <c r="HB178" s="28">
        <v>-0.18859924410245554</v>
      </c>
      <c r="HC178" s="28">
        <v>6.9514097966842101</v>
      </c>
      <c r="HD178" s="28">
        <v>6.9514097966842101</v>
      </c>
      <c r="HE178" s="28">
        <v>6.9514097966842101</v>
      </c>
      <c r="HF178" s="28">
        <v>-0.40576800096300403</v>
      </c>
      <c r="HG178" s="28">
        <v>7.7081096816842098</v>
      </c>
      <c r="HH178" s="28">
        <v>7.7081096816842098</v>
      </c>
      <c r="HI178" s="28">
        <v>7.7081096816842098</v>
      </c>
      <c r="HJ178" s="28">
        <v>-2.0656087831232242</v>
      </c>
      <c r="HK178" s="28">
        <v>8.5036271476842096</v>
      </c>
      <c r="HL178" s="28">
        <v>8.5036271476842096</v>
      </c>
      <c r="HM178" s="28">
        <v>8.5036271476842096</v>
      </c>
      <c r="HN178" s="28">
        <v>-5.4328110136466528</v>
      </c>
      <c r="HO178" s="28">
        <v>8.9691574926842108</v>
      </c>
      <c r="HP178" s="28">
        <v>8.9691574926842108</v>
      </c>
      <c r="HQ178" s="28">
        <v>8.9691574926842108</v>
      </c>
      <c r="HR178" s="28">
        <v>-8.1668355732695943</v>
      </c>
      <c r="HS178" s="28">
        <v>9.2044981706842108</v>
      </c>
      <c r="HT178" s="28">
        <v>9.2044981706842108</v>
      </c>
      <c r="HU178" s="28">
        <v>9.2044981706842108</v>
      </c>
      <c r="HV178" s="28">
        <v>-10.094736682896169</v>
      </c>
      <c r="HW178" s="29">
        <v>6.1250320446842093</v>
      </c>
      <c r="HX178" s="29">
        <v>6.1250320446842093</v>
      </c>
      <c r="HY178" s="29">
        <v>6.1250320446842093</v>
      </c>
      <c r="HZ178" s="29">
        <v>1.3303931007346801</v>
      </c>
      <c r="IA178" s="29">
        <v>6.1714593176842101</v>
      </c>
      <c r="IB178" s="29">
        <v>6.1714593176842101</v>
      </c>
      <c r="IC178" s="29">
        <v>6.1714593176842101</v>
      </c>
      <c r="ID178" s="29">
        <v>1.2020189457382635</v>
      </c>
      <c r="IE178" s="29">
        <v>6.2130249196842096</v>
      </c>
      <c r="IF178" s="29">
        <v>6.2130249196842096</v>
      </c>
      <c r="IG178" s="29">
        <v>6.2130249196842096</v>
      </c>
      <c r="IH178" s="29">
        <v>1.0521708309528144</v>
      </c>
      <c r="II178" s="29">
        <v>6.2689263936842092</v>
      </c>
      <c r="IJ178" s="29">
        <v>6.2689263936842092</v>
      </c>
      <c r="IK178" s="29">
        <v>6.2689263936842092</v>
      </c>
      <c r="IL178" s="29">
        <v>0.89929045772353433</v>
      </c>
      <c r="IM178" s="29">
        <v>6.3418106016842097</v>
      </c>
      <c r="IN178" s="29">
        <v>6.3418106016842097</v>
      </c>
      <c r="IO178" s="29">
        <v>6.3418106016842097</v>
      </c>
      <c r="IP178" s="29">
        <v>0.77785741507878114</v>
      </c>
      <c r="IQ178" s="29">
        <v>6.42997529268421</v>
      </c>
      <c r="IR178" s="29">
        <v>6.42997529268421</v>
      </c>
      <c r="IS178" s="29">
        <v>6.42997529268421</v>
      </c>
      <c r="IT178" s="29">
        <v>0.58656909867983487</v>
      </c>
      <c r="IU178" s="29">
        <v>6.5438606926842091</v>
      </c>
      <c r="IV178" s="29">
        <v>6.5438606926842091</v>
      </c>
      <c r="IW178" s="29">
        <v>6.5438606926842091</v>
      </c>
      <c r="IX178" s="29">
        <v>0.3820581107289307</v>
      </c>
      <c r="IY178" s="29">
        <v>6.67600257468421</v>
      </c>
      <c r="IZ178" s="29">
        <v>6.67600257468421</v>
      </c>
      <c r="JA178" s="29">
        <v>6.67600257468421</v>
      </c>
      <c r="JB178" s="29">
        <v>0.19553153126124911</v>
      </c>
      <c r="JC178" s="29">
        <v>6.8312597136842097</v>
      </c>
      <c r="JD178" s="29">
        <v>6.8312597136842097</v>
      </c>
      <c r="JE178" s="29">
        <v>6.8312597136842097</v>
      </c>
      <c r="JF178" s="29">
        <v>-9.3809619039408432E-2</v>
      </c>
      <c r="JG178" s="29">
        <v>7.0255950926842097</v>
      </c>
      <c r="JH178" s="29">
        <v>7.0255950926842097</v>
      </c>
      <c r="JI178" s="29">
        <v>7.0255950926842097</v>
      </c>
      <c r="JJ178" s="29">
        <v>-0.83702724539610429</v>
      </c>
      <c r="JK178" s="29">
        <v>7.8660531336842094</v>
      </c>
      <c r="JL178" s="29">
        <v>7.8660531336842094</v>
      </c>
      <c r="JM178" s="29">
        <v>7.8660531336842094</v>
      </c>
      <c r="JN178" s="29">
        <v>-4.4779975828621943</v>
      </c>
      <c r="JO178" s="29">
        <v>8.5283945036842095</v>
      </c>
      <c r="JP178" s="29">
        <v>8.5283945036842095</v>
      </c>
      <c r="JQ178" s="29">
        <v>8.5283945036842095</v>
      </c>
      <c r="JR178" s="29">
        <v>-7.5632799138579472</v>
      </c>
      <c r="JS178" s="29">
        <v>8.82089991468421</v>
      </c>
      <c r="JT178" s="29">
        <v>8.82089991468421</v>
      </c>
      <c r="JU178" s="29">
        <v>8.82089991468421</v>
      </c>
      <c r="JV178" s="29">
        <v>-9.4343999690778872</v>
      </c>
      <c r="JW178" s="29">
        <v>8.8423296176842108</v>
      </c>
      <c r="JX178" s="29">
        <v>8.8423296176842108</v>
      </c>
      <c r="JY178" s="29">
        <v>8.8423296176842108</v>
      </c>
      <c r="JZ178" s="29">
        <v>-9.2768712319957842</v>
      </c>
    </row>
    <row r="179" spans="1:286" ht="15" thickBot="1" x14ac:dyDescent="0.4">
      <c r="A179" s="2"/>
      <c r="B179" s="74" t="s">
        <v>658</v>
      </c>
      <c r="C179" s="74" t="s">
        <v>481</v>
      </c>
      <c r="D179" s="74" t="s">
        <v>867</v>
      </c>
      <c r="E179" s="87">
        <v>363389</v>
      </c>
      <c r="F179" s="84">
        <v>403254</v>
      </c>
      <c r="G179" s="22">
        <v>2.6844262295081971</v>
      </c>
      <c r="H179" s="22">
        <v>0.44197031039136303</v>
      </c>
      <c r="I179" s="22">
        <v>0.31765276430649858</v>
      </c>
      <c r="J179" s="22">
        <v>2.6844262295081971</v>
      </c>
      <c r="K179" s="22">
        <v>2.6844262295081971</v>
      </c>
      <c r="L179" s="22">
        <v>0.44197031039136303</v>
      </c>
      <c r="M179" s="22">
        <v>0.31765276430649858</v>
      </c>
      <c r="N179" s="22">
        <v>2.6844262295081971</v>
      </c>
      <c r="O179" s="22">
        <v>2.6844262295081971</v>
      </c>
      <c r="P179" s="22">
        <v>0.44197031039136303</v>
      </c>
      <c r="Q179" s="22">
        <v>0.31765276430649858</v>
      </c>
      <c r="R179" s="22">
        <v>2.6844262295081971</v>
      </c>
      <c r="S179" s="22">
        <v>2.6844262295081971</v>
      </c>
      <c r="T179" s="22">
        <v>0.44197031039136303</v>
      </c>
      <c r="U179" s="22">
        <v>0.31765276430649858</v>
      </c>
      <c r="V179" s="22">
        <v>2.6844262295081971</v>
      </c>
      <c r="W179" s="22">
        <v>2.6844262295081971</v>
      </c>
      <c r="X179" s="22">
        <v>0.44197031039136303</v>
      </c>
      <c r="Y179" s="22">
        <v>0.31765276430649858</v>
      </c>
      <c r="Z179" s="22">
        <v>2.6844262295081971</v>
      </c>
      <c r="AA179" s="22">
        <v>2.6844262295081971</v>
      </c>
      <c r="AB179" s="22">
        <v>0.44197031039136303</v>
      </c>
      <c r="AC179" s="22">
        <v>0.31765276430649858</v>
      </c>
      <c r="AD179" s="22">
        <v>2.6844262295081971</v>
      </c>
      <c r="AE179" s="22">
        <v>2.6844262295081971</v>
      </c>
      <c r="AF179" s="22">
        <v>0.44197031039136303</v>
      </c>
      <c r="AG179" s="22">
        <v>0.31765276430649858</v>
      </c>
      <c r="AH179" s="22">
        <v>2.6844262295081971</v>
      </c>
      <c r="AI179" s="22">
        <v>2.6844262295081971</v>
      </c>
      <c r="AJ179" s="22">
        <v>0.44197031039136303</v>
      </c>
      <c r="AK179" s="22">
        <v>0.31765276430649858</v>
      </c>
      <c r="AL179" s="22">
        <v>2.6844262295081971</v>
      </c>
      <c r="AM179" s="22">
        <v>2.6844262295081971</v>
      </c>
      <c r="AN179" s="22">
        <v>0.44197031039136303</v>
      </c>
      <c r="AO179" s="22">
        <v>0.31765276430649858</v>
      </c>
      <c r="AP179" s="22">
        <v>2.6844262295081971</v>
      </c>
      <c r="AQ179" s="22">
        <v>2.6844262295081971</v>
      </c>
      <c r="AR179" s="22">
        <v>0.44197031039136303</v>
      </c>
      <c r="AS179" s="22">
        <v>0.31765276430649858</v>
      </c>
      <c r="AT179" s="22">
        <v>2.6844262295081971</v>
      </c>
      <c r="AU179" s="22">
        <v>2.6844262295081971</v>
      </c>
      <c r="AV179" s="22">
        <v>0.44197031039136303</v>
      </c>
      <c r="AW179" s="22">
        <v>0.31765276430649858</v>
      </c>
      <c r="AX179" s="22">
        <v>2.6844262295081971</v>
      </c>
      <c r="AY179" s="22">
        <v>2.6844262295081971</v>
      </c>
      <c r="AZ179" s="22">
        <v>0.44197031039136303</v>
      </c>
      <c r="BA179" s="22">
        <v>0.31765276430649858</v>
      </c>
      <c r="BB179" s="22">
        <v>2.6844262295081971</v>
      </c>
      <c r="BC179" s="22">
        <v>2.6844262295081971</v>
      </c>
      <c r="BD179" s="22">
        <v>0.44197031039136303</v>
      </c>
      <c r="BE179" s="22">
        <v>0.31765276430649858</v>
      </c>
      <c r="BF179" s="22">
        <v>2.6844262295081971</v>
      </c>
      <c r="BG179" s="22">
        <v>2.6844262295081971</v>
      </c>
      <c r="BH179" s="22">
        <v>0.44197031039136303</v>
      </c>
      <c r="BI179" s="22">
        <v>0.31765276430649858</v>
      </c>
      <c r="BJ179" s="22">
        <v>2.6844262295081971</v>
      </c>
      <c r="BK179" s="25">
        <v>2.6844262295081971</v>
      </c>
      <c r="BL179" s="25">
        <v>0.44197031039136303</v>
      </c>
      <c r="BM179" s="25">
        <v>0.31765276430649858</v>
      </c>
      <c r="BN179" s="25">
        <v>2.6844262295081971</v>
      </c>
      <c r="BO179" s="25">
        <v>2.6844262295081971</v>
      </c>
      <c r="BP179" s="25">
        <v>0.44197031039136303</v>
      </c>
      <c r="BQ179" s="25">
        <v>0.31765276430649858</v>
      </c>
      <c r="BR179" s="25">
        <v>2.6844262295081971</v>
      </c>
      <c r="BS179" s="25">
        <v>2.6844262295081971</v>
      </c>
      <c r="BT179" s="25">
        <v>0.44197031039136303</v>
      </c>
      <c r="BU179" s="25">
        <v>0.31765276430649858</v>
      </c>
      <c r="BV179" s="25">
        <v>2.6844262295081971</v>
      </c>
      <c r="BW179" s="25">
        <v>2.6844262295081971</v>
      </c>
      <c r="BX179" s="25">
        <v>0.44197031039136303</v>
      </c>
      <c r="BY179" s="25">
        <v>0.31765276430649858</v>
      </c>
      <c r="BZ179" s="25">
        <v>2.6844262295081971</v>
      </c>
      <c r="CA179" s="25">
        <v>2.6844262295081971</v>
      </c>
      <c r="CB179" s="25">
        <v>0.44197031039136303</v>
      </c>
      <c r="CC179" s="25">
        <v>0.31765276430649858</v>
      </c>
      <c r="CD179" s="25">
        <v>2.6844262295081971</v>
      </c>
      <c r="CE179" s="25">
        <v>2.6844262295081971</v>
      </c>
      <c r="CF179" s="25">
        <v>0.44197031039136303</v>
      </c>
      <c r="CG179" s="25">
        <v>0.31765276430649858</v>
      </c>
      <c r="CH179" s="25">
        <v>2.6844262295081971</v>
      </c>
      <c r="CI179" s="25">
        <v>2.6844262295081971</v>
      </c>
      <c r="CJ179" s="25">
        <v>0.44197031039136303</v>
      </c>
      <c r="CK179" s="25">
        <v>0.31765276430649858</v>
      </c>
      <c r="CL179" s="25">
        <v>2.6844262295081971</v>
      </c>
      <c r="CM179" s="25">
        <v>2.6844262295081971</v>
      </c>
      <c r="CN179" s="25">
        <v>0.44197031039136303</v>
      </c>
      <c r="CO179" s="25">
        <v>0.31765276430649858</v>
      </c>
      <c r="CP179" s="25">
        <v>2.6844262295081971</v>
      </c>
      <c r="CQ179" s="25">
        <v>2.6844262295081971</v>
      </c>
      <c r="CR179" s="25">
        <v>0.44197031039136303</v>
      </c>
      <c r="CS179" s="25">
        <v>0.31765276430649858</v>
      </c>
      <c r="CT179" s="25">
        <v>2.6844262295081971</v>
      </c>
      <c r="CU179" s="25">
        <v>2.6844262295081971</v>
      </c>
      <c r="CV179" s="25">
        <v>0.44197031039136303</v>
      </c>
      <c r="CW179" s="25">
        <v>0.31765276430649858</v>
      </c>
      <c r="CX179" s="25">
        <v>2.6844262295081971</v>
      </c>
      <c r="CY179" s="25">
        <v>2.6844262295081971</v>
      </c>
      <c r="CZ179" s="25">
        <v>0.44197031039136303</v>
      </c>
      <c r="DA179" s="25">
        <v>0.31765276430649858</v>
      </c>
      <c r="DB179" s="25">
        <v>2.6844262295081971</v>
      </c>
      <c r="DC179" s="25">
        <v>2.6844262295081971</v>
      </c>
      <c r="DD179" s="25">
        <v>0.44197031039136303</v>
      </c>
      <c r="DE179" s="25">
        <v>0.31765276430649858</v>
      </c>
      <c r="DF179" s="25">
        <v>2.6844262295081971</v>
      </c>
      <c r="DG179" s="25">
        <v>2.6844262295081971</v>
      </c>
      <c r="DH179" s="25">
        <v>0.44197031039136303</v>
      </c>
      <c r="DI179" s="25">
        <v>0.31765276430649858</v>
      </c>
      <c r="DJ179" s="25">
        <v>2.6844262295081971</v>
      </c>
      <c r="DK179" s="25">
        <v>2.6844262295081971</v>
      </c>
      <c r="DL179" s="25">
        <v>0.44197031039136303</v>
      </c>
      <c r="DM179" s="25">
        <v>0.31765276430649858</v>
      </c>
      <c r="DN179" s="25">
        <v>2.6844262295081971</v>
      </c>
      <c r="DO179" s="27">
        <v>2.6844262295081971</v>
      </c>
      <c r="DP179" s="27">
        <v>0.44197031039136303</v>
      </c>
      <c r="DQ179" s="27">
        <v>0.31765276430649858</v>
      </c>
      <c r="DR179" s="27">
        <v>2.6844262295081971</v>
      </c>
      <c r="DS179" s="27">
        <v>2.6844262295081971</v>
      </c>
      <c r="DT179" s="27">
        <v>0.44197031039136303</v>
      </c>
      <c r="DU179" s="27">
        <v>0.31765276430649858</v>
      </c>
      <c r="DV179" s="27">
        <v>2.6844262295081971</v>
      </c>
      <c r="DW179" s="27">
        <v>2.6844262295081971</v>
      </c>
      <c r="DX179" s="27">
        <v>0.44197031039136303</v>
      </c>
      <c r="DY179" s="27">
        <v>0.31765276430649858</v>
      </c>
      <c r="DZ179" s="27">
        <v>2.6844262295081971</v>
      </c>
      <c r="EA179" s="27">
        <v>2.6844262295081971</v>
      </c>
      <c r="EB179" s="27">
        <v>0.44197031039136303</v>
      </c>
      <c r="EC179" s="27">
        <v>0.31765276430649858</v>
      </c>
      <c r="ED179" s="27">
        <v>2.6844262295081971</v>
      </c>
      <c r="EE179" s="27">
        <v>2.6844262295081971</v>
      </c>
      <c r="EF179" s="27">
        <v>0.44197031039136303</v>
      </c>
      <c r="EG179" s="27">
        <v>0.31765276430649858</v>
      </c>
      <c r="EH179" s="27">
        <v>2.6844262295081971</v>
      </c>
      <c r="EI179" s="27">
        <v>2.6844262295081971</v>
      </c>
      <c r="EJ179" s="27">
        <v>0.44197031039136303</v>
      </c>
      <c r="EK179" s="27">
        <v>0.31765276430649858</v>
      </c>
      <c r="EL179" s="27">
        <v>2.6844262295081971</v>
      </c>
      <c r="EM179" s="27">
        <v>2.6844262295081971</v>
      </c>
      <c r="EN179" s="27">
        <v>0.44197031039136303</v>
      </c>
      <c r="EO179" s="27">
        <v>0.31765276430649858</v>
      </c>
      <c r="EP179" s="27">
        <v>2.6844262295081971</v>
      </c>
      <c r="EQ179" s="27">
        <v>2.6844262295081971</v>
      </c>
      <c r="ER179" s="27">
        <v>0.44197031039136303</v>
      </c>
      <c r="ES179" s="27">
        <v>0.31765276430649858</v>
      </c>
      <c r="ET179" s="27">
        <v>2.6844262295081971</v>
      </c>
      <c r="EU179" s="27">
        <v>2.6844262295081971</v>
      </c>
      <c r="EV179" s="27">
        <v>0.44197031039136303</v>
      </c>
      <c r="EW179" s="27">
        <v>0.31765276430649858</v>
      </c>
      <c r="EX179" s="27">
        <v>2.6844262295081971</v>
      </c>
      <c r="EY179" s="27">
        <v>2.6844262295081971</v>
      </c>
      <c r="EZ179" s="27">
        <v>0.44197031039136303</v>
      </c>
      <c r="FA179" s="27">
        <v>0.31765276430649858</v>
      </c>
      <c r="FB179" s="27">
        <v>2.6844262295081971</v>
      </c>
      <c r="FC179" s="27">
        <v>2.6844262295081971</v>
      </c>
      <c r="FD179" s="27">
        <v>0.44197031039136303</v>
      </c>
      <c r="FE179" s="27">
        <v>0.31765276430649858</v>
      </c>
      <c r="FF179" s="27">
        <v>2.6844262295081971</v>
      </c>
      <c r="FG179" s="27">
        <v>2.6844262295081971</v>
      </c>
      <c r="FH179" s="27">
        <v>0.44197031039136303</v>
      </c>
      <c r="FI179" s="27">
        <v>0.31765276430649858</v>
      </c>
      <c r="FJ179" s="27">
        <v>2.6844262295081971</v>
      </c>
      <c r="FK179" s="27">
        <v>2.6844262295081971</v>
      </c>
      <c r="FL179" s="27">
        <v>0.44197031039136303</v>
      </c>
      <c r="FM179" s="27">
        <v>0.31765276430649858</v>
      </c>
      <c r="FN179" s="27">
        <v>2.6844262295081971</v>
      </c>
      <c r="FO179" s="27">
        <v>2.6844262295081971</v>
      </c>
      <c r="FP179" s="27">
        <v>0.44197031039136303</v>
      </c>
      <c r="FQ179" s="27">
        <v>0.31765276430649858</v>
      </c>
      <c r="FR179" s="27">
        <v>2.6844262295081971</v>
      </c>
      <c r="FS179" s="28">
        <v>2.6844262295081971</v>
      </c>
      <c r="FT179" s="28">
        <v>0.44197031039136303</v>
      </c>
      <c r="FU179" s="28">
        <v>0.31765276430649858</v>
      </c>
      <c r="FV179" s="28">
        <v>2.6844262295081971</v>
      </c>
      <c r="FW179" s="28">
        <v>2.6844262295081971</v>
      </c>
      <c r="FX179" s="28">
        <v>0.44197031039136303</v>
      </c>
      <c r="FY179" s="28">
        <v>0.31765276430649858</v>
      </c>
      <c r="FZ179" s="28">
        <v>2.6844262295081971</v>
      </c>
      <c r="GA179" s="28">
        <v>2.6844262295081971</v>
      </c>
      <c r="GB179" s="28">
        <v>0.44197031039136303</v>
      </c>
      <c r="GC179" s="28">
        <v>0.31765276430649858</v>
      </c>
      <c r="GD179" s="28">
        <v>2.6844262295081971</v>
      </c>
      <c r="GE179" s="28">
        <v>2.6844262295081971</v>
      </c>
      <c r="GF179" s="28">
        <v>0.44197031039136303</v>
      </c>
      <c r="GG179" s="28">
        <v>0.31765276430649858</v>
      </c>
      <c r="GH179" s="28">
        <v>2.6844262295081971</v>
      </c>
      <c r="GI179" s="28">
        <v>2.6844262295081971</v>
      </c>
      <c r="GJ179" s="28">
        <v>0.44197031039136303</v>
      </c>
      <c r="GK179" s="28">
        <v>0.31765276430649858</v>
      </c>
      <c r="GL179" s="28">
        <v>2.6844262295081971</v>
      </c>
      <c r="GM179" s="28">
        <v>2.6844262295081971</v>
      </c>
      <c r="GN179" s="28">
        <v>0.44197031039136303</v>
      </c>
      <c r="GO179" s="28">
        <v>0.31765276430649858</v>
      </c>
      <c r="GP179" s="28">
        <v>2.6844262295081971</v>
      </c>
      <c r="GQ179" s="28">
        <v>2.6844262295081971</v>
      </c>
      <c r="GR179" s="28">
        <v>0.44197031039136303</v>
      </c>
      <c r="GS179" s="28">
        <v>0.31765276430649858</v>
      </c>
      <c r="GT179" s="28">
        <v>2.6844262295081971</v>
      </c>
      <c r="GU179" s="28">
        <v>2.6844262295081971</v>
      </c>
      <c r="GV179" s="28">
        <v>0.44197031039136303</v>
      </c>
      <c r="GW179" s="28">
        <v>0.31765276430649858</v>
      </c>
      <c r="GX179" s="28">
        <v>2.6844262295081971</v>
      </c>
      <c r="GY179" s="28">
        <v>2.6844262295081971</v>
      </c>
      <c r="GZ179" s="28">
        <v>0.44197031039136303</v>
      </c>
      <c r="HA179" s="28">
        <v>0.31765276430649858</v>
      </c>
      <c r="HB179" s="28">
        <v>2.6844262295081971</v>
      </c>
      <c r="HC179" s="28">
        <v>2.6844262295081971</v>
      </c>
      <c r="HD179" s="28">
        <v>0.44197031039136303</v>
      </c>
      <c r="HE179" s="28">
        <v>0.31765276430649858</v>
      </c>
      <c r="HF179" s="28">
        <v>2.6844262295081971</v>
      </c>
      <c r="HG179" s="28">
        <v>2.6844262295081971</v>
      </c>
      <c r="HH179" s="28">
        <v>0.44197031039136303</v>
      </c>
      <c r="HI179" s="28">
        <v>0.31765276430649858</v>
      </c>
      <c r="HJ179" s="28">
        <v>2.6844262295081971</v>
      </c>
      <c r="HK179" s="28">
        <v>2.6844262295081971</v>
      </c>
      <c r="HL179" s="28">
        <v>0.44197031039136303</v>
      </c>
      <c r="HM179" s="28">
        <v>0.31765276430649858</v>
      </c>
      <c r="HN179" s="28">
        <v>-3.4585700329242854</v>
      </c>
      <c r="HO179" s="28">
        <v>-1.0590738403370308</v>
      </c>
      <c r="HP179" s="28">
        <v>-0.40198423136880007</v>
      </c>
      <c r="HQ179" s="28">
        <v>-0.32846027652599763</v>
      </c>
      <c r="HR179" s="28">
        <v>-11.46490293620402</v>
      </c>
      <c r="HS179" s="28">
        <v>-4.7326771647710588</v>
      </c>
      <c r="HT179" s="28">
        <v>-1.7963446172853654</v>
      </c>
      <c r="HU179" s="28">
        <v>-1.467788544143708</v>
      </c>
      <c r="HV179" s="28">
        <v>-16.40461113332033</v>
      </c>
      <c r="HW179" s="29">
        <v>2.6844262295081971</v>
      </c>
      <c r="HX179" s="29">
        <v>0.44197031039136303</v>
      </c>
      <c r="HY179" s="29">
        <v>0.31765276430649858</v>
      </c>
      <c r="HZ179" s="29">
        <v>2.6844262295081971</v>
      </c>
      <c r="IA179" s="29">
        <v>2.6844262295081971</v>
      </c>
      <c r="IB179" s="29">
        <v>0.44197031039136303</v>
      </c>
      <c r="IC179" s="29">
        <v>0.31765276430649858</v>
      </c>
      <c r="ID179" s="29">
        <v>2.6844262295081971</v>
      </c>
      <c r="IE179" s="29">
        <v>2.6844262295081971</v>
      </c>
      <c r="IF179" s="29">
        <v>0.44197031039136303</v>
      </c>
      <c r="IG179" s="29">
        <v>0.31765276430649858</v>
      </c>
      <c r="IH179" s="29">
        <v>2.6844262295081971</v>
      </c>
      <c r="II179" s="29">
        <v>2.6844262295081971</v>
      </c>
      <c r="IJ179" s="29">
        <v>0.44197031039136303</v>
      </c>
      <c r="IK179" s="29">
        <v>0.31765276430649858</v>
      </c>
      <c r="IL179" s="29">
        <v>2.6844262295081971</v>
      </c>
      <c r="IM179" s="29">
        <v>2.6844262295081971</v>
      </c>
      <c r="IN179" s="29">
        <v>0.44197031039136303</v>
      </c>
      <c r="IO179" s="29">
        <v>0.31765276430649858</v>
      </c>
      <c r="IP179" s="29">
        <v>2.6844262295081971</v>
      </c>
      <c r="IQ179" s="29">
        <v>2.6844262295081971</v>
      </c>
      <c r="IR179" s="29">
        <v>0.44197031039136303</v>
      </c>
      <c r="IS179" s="29">
        <v>0.31765276430649858</v>
      </c>
      <c r="IT179" s="29">
        <v>2.6844262295081971</v>
      </c>
      <c r="IU179" s="29">
        <v>2.6844262295081971</v>
      </c>
      <c r="IV179" s="29">
        <v>0.44197031039136303</v>
      </c>
      <c r="IW179" s="29">
        <v>0.31765276430649858</v>
      </c>
      <c r="IX179" s="29">
        <v>2.6844262295081971</v>
      </c>
      <c r="IY179" s="29">
        <v>2.6844262295081971</v>
      </c>
      <c r="IZ179" s="29">
        <v>0.44197031039136303</v>
      </c>
      <c r="JA179" s="29">
        <v>0.31765276430649858</v>
      </c>
      <c r="JB179" s="29">
        <v>2.6844262295081971</v>
      </c>
      <c r="JC179" s="29">
        <v>2.6844262295081971</v>
      </c>
      <c r="JD179" s="29">
        <v>0.44197031039136303</v>
      </c>
      <c r="JE179" s="29">
        <v>0.31765276430649858</v>
      </c>
      <c r="JF179" s="29">
        <v>2.6844262295081971</v>
      </c>
      <c r="JG179" s="29">
        <v>2.6844262295081971</v>
      </c>
      <c r="JH179" s="29">
        <v>0.44197031039136303</v>
      </c>
      <c r="JI179" s="29">
        <v>0.31765276430649858</v>
      </c>
      <c r="JJ179" s="29">
        <v>2.6844262295081971</v>
      </c>
      <c r="JK179" s="29">
        <v>2.6844262295081971</v>
      </c>
      <c r="JL179" s="29">
        <v>0.44197031039136303</v>
      </c>
      <c r="JM179" s="29">
        <v>0.31765276430649858</v>
      </c>
      <c r="JN179" s="29">
        <v>-1.4661474014401747</v>
      </c>
      <c r="JO179" s="29">
        <v>2.6844262295081971</v>
      </c>
      <c r="JP179" s="29">
        <v>0.44197031039136303</v>
      </c>
      <c r="JQ179" s="29">
        <v>0.31765276430649858</v>
      </c>
      <c r="JR179" s="29">
        <v>-10.380446288365746</v>
      </c>
      <c r="JS179" s="29">
        <v>-0.81199705488509666</v>
      </c>
      <c r="JT179" s="29">
        <v>-0.30820326170821188</v>
      </c>
      <c r="JU179" s="29">
        <v>-0.25183208859259459</v>
      </c>
      <c r="JV179" s="29">
        <v>-15.631620058315917</v>
      </c>
      <c r="JW179" s="29">
        <v>-1.3380870054393703</v>
      </c>
      <c r="JX179" s="29">
        <v>-0.50788703856092898</v>
      </c>
      <c r="JY179" s="29">
        <v>-0.41499318657761786</v>
      </c>
      <c r="JZ179" s="29">
        <v>-13.73372643055427</v>
      </c>
    </row>
    <row r="180" spans="1:286" ht="15" thickBot="1" x14ac:dyDescent="0.4">
      <c r="A180" s="2"/>
      <c r="B180" s="74" t="s">
        <v>659</v>
      </c>
      <c r="C180" s="74" t="s">
        <v>551</v>
      </c>
      <c r="D180" s="74" t="s">
        <v>861</v>
      </c>
      <c r="E180" s="87">
        <v>390287</v>
      </c>
      <c r="F180" s="84">
        <v>402592</v>
      </c>
      <c r="G180" s="22">
        <v>23.118285539368422</v>
      </c>
      <c r="H180" s="22">
        <v>6.8094202657287788</v>
      </c>
      <c r="I180" s="22">
        <v>4.9673772796605915</v>
      </c>
      <c r="J180" s="22">
        <v>18.105906122826596</v>
      </c>
      <c r="K180" s="22">
        <v>23.180012645368421</v>
      </c>
      <c r="L180" s="22">
        <v>5.2914849927613483</v>
      </c>
      <c r="M180" s="22">
        <v>3.8600646314924698</v>
      </c>
      <c r="N180" s="22">
        <v>17.845150304249547</v>
      </c>
      <c r="O180" s="22">
        <v>23.194972445368421</v>
      </c>
      <c r="P180" s="22">
        <v>3.8592238217744601</v>
      </c>
      <c r="Q180" s="22">
        <v>2.8152500479210292</v>
      </c>
      <c r="R180" s="22">
        <v>17.713112655101561</v>
      </c>
      <c r="S180" s="22">
        <v>14.82658545629689</v>
      </c>
      <c r="T180" s="22">
        <v>2.4050176472507752</v>
      </c>
      <c r="U180" s="22">
        <v>1.7544268897989195</v>
      </c>
      <c r="V180" s="22">
        <v>14.82658545629689</v>
      </c>
      <c r="W180" s="22">
        <v>6.2493696884054426</v>
      </c>
      <c r="X180" s="22">
        <v>1.0137090855552282</v>
      </c>
      <c r="Y180" s="22">
        <v>0.73948666454259948</v>
      </c>
      <c r="Z180" s="22">
        <v>6.2493696884054426</v>
      </c>
      <c r="AA180" s="22">
        <v>2.6914375645502386</v>
      </c>
      <c r="AB180" s="22">
        <v>0.43657758276824887</v>
      </c>
      <c r="AC180" s="22">
        <v>0.31847726837580376</v>
      </c>
      <c r="AD180" s="22">
        <v>2.6914375645502386</v>
      </c>
      <c r="AE180" s="22">
        <v>2.6914375645502386</v>
      </c>
      <c r="AF180" s="22">
        <v>0.43657758276824887</v>
      </c>
      <c r="AG180" s="22">
        <v>0.31847726837580376</v>
      </c>
      <c r="AH180" s="22">
        <v>2.6914375645502386</v>
      </c>
      <c r="AI180" s="22">
        <v>2.6914375645502386</v>
      </c>
      <c r="AJ180" s="22">
        <v>0.43657758276824887</v>
      </c>
      <c r="AK180" s="22">
        <v>0.31847726837580376</v>
      </c>
      <c r="AL180" s="22">
        <v>2.6914375645502386</v>
      </c>
      <c r="AM180" s="22">
        <v>2.6914375645502386</v>
      </c>
      <c r="AN180" s="22">
        <v>0.43657758276824887</v>
      </c>
      <c r="AO180" s="22">
        <v>0.31847726837580376</v>
      </c>
      <c r="AP180" s="22">
        <v>2.6914375645502386</v>
      </c>
      <c r="AQ180" s="22">
        <v>2.6914375645502386</v>
      </c>
      <c r="AR180" s="22">
        <v>0.43657758276824887</v>
      </c>
      <c r="AS180" s="22">
        <v>0.31847726837580376</v>
      </c>
      <c r="AT180" s="22">
        <v>2.6914375645502386</v>
      </c>
      <c r="AU180" s="22">
        <v>2.6914375645502386</v>
      </c>
      <c r="AV180" s="22">
        <v>0.43657758276824887</v>
      </c>
      <c r="AW180" s="22">
        <v>0.31847726837580376</v>
      </c>
      <c r="AX180" s="22">
        <v>2.6914375645502386</v>
      </c>
      <c r="AY180" s="22">
        <v>5.4600872425751863</v>
      </c>
      <c r="AZ180" s="22">
        <v>0.88567972798788408</v>
      </c>
      <c r="BA180" s="22">
        <v>0.64609103068660889</v>
      </c>
      <c r="BB180" s="22">
        <v>5.4600872425751863</v>
      </c>
      <c r="BC180" s="22">
        <v>24.633841443368421</v>
      </c>
      <c r="BD180" s="22">
        <v>4.36272721648416</v>
      </c>
      <c r="BE180" s="22">
        <v>3.1825487643331618</v>
      </c>
      <c r="BF180" s="22">
        <v>14.082711774798438</v>
      </c>
      <c r="BG180" s="22">
        <v>24.861519940368421</v>
      </c>
      <c r="BH180" s="22">
        <v>5.2039497617627752</v>
      </c>
      <c r="BI180" s="22">
        <v>3.7962088991887128</v>
      </c>
      <c r="BJ180" s="22">
        <v>14.0646188796337</v>
      </c>
      <c r="BK180" s="25">
        <v>23.064638932368421</v>
      </c>
      <c r="BL180" s="25">
        <v>6.8612975362724251</v>
      </c>
      <c r="BM180" s="25">
        <v>5.0052210262606174</v>
      </c>
      <c r="BN180" s="25">
        <v>18.25369536621875</v>
      </c>
      <c r="BO180" s="25">
        <v>23.082818171368423</v>
      </c>
      <c r="BP180" s="25">
        <v>5.5225241976765069</v>
      </c>
      <c r="BQ180" s="25">
        <v>4.0286045148335639</v>
      </c>
      <c r="BR180" s="25">
        <v>18.120702968673523</v>
      </c>
      <c r="BS180" s="25">
        <v>23.122959919368419</v>
      </c>
      <c r="BT180" s="25">
        <v>4.2043963007250644</v>
      </c>
      <c r="BU180" s="25">
        <v>3.0670485656498871</v>
      </c>
      <c r="BV180" s="25">
        <v>17.951382461276715</v>
      </c>
      <c r="BW180" s="25">
        <v>17.908858213433966</v>
      </c>
      <c r="BX180" s="25">
        <v>2.9049925333366797</v>
      </c>
      <c r="BY180" s="25">
        <v>2.119151608295673</v>
      </c>
      <c r="BZ180" s="25">
        <v>17.751016107148097</v>
      </c>
      <c r="CA180" s="25">
        <v>10.02008638217076</v>
      </c>
      <c r="CB180" s="25">
        <v>1.6253563335355252</v>
      </c>
      <c r="CC180" s="25">
        <v>1.185674816282281</v>
      </c>
      <c r="CD180" s="25">
        <v>10.02008638217076</v>
      </c>
      <c r="CE180" s="25">
        <v>2.0433700966963011</v>
      </c>
      <c r="CF180" s="25">
        <v>0.33145468030415548</v>
      </c>
      <c r="CG180" s="25">
        <v>0.24179157460239598</v>
      </c>
      <c r="CH180" s="25">
        <v>2.0433700966963011</v>
      </c>
      <c r="CI180" s="25">
        <v>1.6051669741069914</v>
      </c>
      <c r="CJ180" s="25">
        <v>0.26037383394110453</v>
      </c>
      <c r="CK180" s="25">
        <v>0.18993908680399815</v>
      </c>
      <c r="CL180" s="25">
        <v>1.6051669741069914</v>
      </c>
      <c r="CM180" s="25">
        <v>1.1015217839710421</v>
      </c>
      <c r="CN180" s="25">
        <v>0.17867764207006939</v>
      </c>
      <c r="CO180" s="25">
        <v>0.13034285224972808</v>
      </c>
      <c r="CP180" s="25">
        <v>1.1015217839710421</v>
      </c>
      <c r="CQ180" s="25">
        <v>0.55735805582188058</v>
      </c>
      <c r="CR180" s="25">
        <v>9.0408945744126834E-2</v>
      </c>
      <c r="CS180" s="25">
        <v>6.5952067201329997E-2</v>
      </c>
      <c r="CT180" s="25">
        <v>0.55735805582188058</v>
      </c>
      <c r="CU180" s="25">
        <v>1.7490669430484891E-2</v>
      </c>
      <c r="CV180" s="25">
        <v>2.837158209254482E-3</v>
      </c>
      <c r="CW180" s="25">
        <v>2.0696674133014342E-3</v>
      </c>
      <c r="CX180" s="25">
        <v>1.7490669430484891E-2</v>
      </c>
      <c r="CY180" s="25">
        <v>2.6914375645502386</v>
      </c>
      <c r="CZ180" s="25">
        <v>0.43657758276824887</v>
      </c>
      <c r="DA180" s="25">
        <v>0.31847726837580376</v>
      </c>
      <c r="DB180" s="25">
        <v>2.6914375645502386</v>
      </c>
      <c r="DC180" s="25">
        <v>7.5207073671571454</v>
      </c>
      <c r="DD180" s="25">
        <v>1.219932532081422</v>
      </c>
      <c r="DE180" s="25">
        <v>0.88992379763646656</v>
      </c>
      <c r="DF180" s="25">
        <v>7.5207073671571454</v>
      </c>
      <c r="DG180" s="25">
        <v>21.672429856473375</v>
      </c>
      <c r="DH180" s="25">
        <v>3.515480783978246</v>
      </c>
      <c r="DI180" s="25">
        <v>2.5644942876128964</v>
      </c>
      <c r="DJ180" s="25">
        <v>14.794566260358666</v>
      </c>
      <c r="DK180" s="25">
        <v>24.312296103368421</v>
      </c>
      <c r="DL180" s="25">
        <v>4.0146099403934858</v>
      </c>
      <c r="DM180" s="25">
        <v>2.9286020580895755</v>
      </c>
      <c r="DN180" s="25">
        <v>14.589298909690473</v>
      </c>
      <c r="DO180" s="27">
        <v>23.118348233368422</v>
      </c>
      <c r="DP180" s="27">
        <v>6.8590650569071885</v>
      </c>
      <c r="DQ180" s="27">
        <v>5.0035924636453819</v>
      </c>
      <c r="DR180" s="27">
        <v>18.113980693989653</v>
      </c>
      <c r="DS180" s="27">
        <v>23.18020065436842</v>
      </c>
      <c r="DT180" s="27">
        <v>5.4549054787624431</v>
      </c>
      <c r="DU180" s="27">
        <v>3.9792776008077144</v>
      </c>
      <c r="DV180" s="27">
        <v>17.858083882570121</v>
      </c>
      <c r="DW180" s="27">
        <v>23.195347082368421</v>
      </c>
      <c r="DX180" s="27">
        <v>4.0635215588155571</v>
      </c>
      <c r="DY180" s="27">
        <v>2.9642824027562185</v>
      </c>
      <c r="DZ180" s="27">
        <v>17.731029671210759</v>
      </c>
      <c r="EA180" s="27">
        <v>16.422757508277908</v>
      </c>
      <c r="EB180" s="27">
        <v>2.663932416560149</v>
      </c>
      <c r="EC180" s="27">
        <v>1.9433016092679047</v>
      </c>
      <c r="ED180" s="27">
        <v>16.422757508277908</v>
      </c>
      <c r="EE180" s="27">
        <v>8.0201628722207996</v>
      </c>
      <c r="EF180" s="27">
        <v>1.3009491159223416</v>
      </c>
      <c r="EG180" s="27">
        <v>0.94902426759461356</v>
      </c>
      <c r="EH180" s="27">
        <v>8.0201628722207996</v>
      </c>
      <c r="EI180" s="27">
        <v>2.6914375645502386</v>
      </c>
      <c r="EJ180" s="27">
        <v>0.43657758276824887</v>
      </c>
      <c r="EK180" s="27">
        <v>0.31847726837580376</v>
      </c>
      <c r="EL180" s="27">
        <v>2.6914375645502386</v>
      </c>
      <c r="EM180" s="27">
        <v>2.6914375645502386</v>
      </c>
      <c r="EN180" s="27">
        <v>0.43657758276824887</v>
      </c>
      <c r="EO180" s="27">
        <v>0.31847726837580376</v>
      </c>
      <c r="EP180" s="27">
        <v>2.6914375645502386</v>
      </c>
      <c r="EQ180" s="27">
        <v>2.6914375645502386</v>
      </c>
      <c r="ER180" s="27">
        <v>0.43657758276824887</v>
      </c>
      <c r="ES180" s="27">
        <v>0.31847726837580376</v>
      </c>
      <c r="ET180" s="27">
        <v>2.6914375645502386</v>
      </c>
      <c r="EU180" s="27">
        <v>2.6914375645502386</v>
      </c>
      <c r="EV180" s="27">
        <v>0.43657758276824887</v>
      </c>
      <c r="EW180" s="27">
        <v>0.31847726837580376</v>
      </c>
      <c r="EX180" s="27">
        <v>2.6914375645502386</v>
      </c>
      <c r="EY180" s="27">
        <v>2.6914375645502386</v>
      </c>
      <c r="EZ180" s="27">
        <v>0.43657758276824887</v>
      </c>
      <c r="FA180" s="27">
        <v>0.31847726837580376</v>
      </c>
      <c r="FB180" s="27">
        <v>2.6914375645502386</v>
      </c>
      <c r="FC180" s="27">
        <v>2.6914375645502386</v>
      </c>
      <c r="FD180" s="27">
        <v>0.43657758276824887</v>
      </c>
      <c r="FE180" s="27">
        <v>0.31847726837580376</v>
      </c>
      <c r="FF180" s="27">
        <v>2.6914375645502386</v>
      </c>
      <c r="FG180" s="27">
        <v>9.9316971320942695</v>
      </c>
      <c r="FH180" s="27">
        <v>1.6110187298513985</v>
      </c>
      <c r="FI180" s="27">
        <v>1.1752157340100713</v>
      </c>
      <c r="FJ180" s="27">
        <v>9.9316971320942695</v>
      </c>
      <c r="FK180" s="27">
        <v>24.464928352368421</v>
      </c>
      <c r="FL180" s="27">
        <v>5.0095671342277388</v>
      </c>
      <c r="FM180" s="27">
        <v>3.6544094786950323</v>
      </c>
      <c r="FN180" s="27">
        <v>14.422984815267064</v>
      </c>
      <c r="FO180" s="27">
        <v>24.621497727368421</v>
      </c>
      <c r="FP180" s="27">
        <v>6.0028302794050106</v>
      </c>
      <c r="FQ180" s="27">
        <v>4.3789811143906219</v>
      </c>
      <c r="FR180" s="27">
        <v>14.413667871466098</v>
      </c>
      <c r="FS180" s="28">
        <v>23.11399428136842</v>
      </c>
      <c r="FT180" s="28">
        <v>6.8072444155197571</v>
      </c>
      <c r="FU180" s="28">
        <v>4.9657900272263964</v>
      </c>
      <c r="FV180" s="28">
        <v>18.111232186241324</v>
      </c>
      <c r="FW180" s="28">
        <v>23.172875296368421</v>
      </c>
      <c r="FX180" s="28">
        <v>5.2966992623694242</v>
      </c>
      <c r="FY180" s="28">
        <v>3.8638683685758659</v>
      </c>
      <c r="FZ180" s="28">
        <v>17.855133392715942</v>
      </c>
      <c r="GA180" s="28">
        <v>23.173419185282135</v>
      </c>
      <c r="GB180" s="28">
        <v>3.7589559816062361</v>
      </c>
      <c r="GC180" s="28">
        <v>2.7421060544978282</v>
      </c>
      <c r="GD180" s="28">
        <v>17.726549506848961</v>
      </c>
      <c r="GE180" s="28">
        <v>14.923021107018014</v>
      </c>
      <c r="GF180" s="28">
        <v>2.4206604560749683</v>
      </c>
      <c r="GG180" s="28">
        <v>1.7658381010490825</v>
      </c>
      <c r="GH180" s="28">
        <v>14.923021107018014</v>
      </c>
      <c r="GI180" s="28">
        <v>6.0458871119334914</v>
      </c>
      <c r="GJ180" s="28">
        <v>0.98070221497362331</v>
      </c>
      <c r="GK180" s="28">
        <v>0.71540861199164352</v>
      </c>
      <c r="GL180" s="28">
        <v>6.0458871119334914</v>
      </c>
      <c r="GM180" s="28">
        <v>2.6914375645502386</v>
      </c>
      <c r="GN180" s="28">
        <v>0.43657758276824887</v>
      </c>
      <c r="GO180" s="28">
        <v>0.31847726837580376</v>
      </c>
      <c r="GP180" s="28">
        <v>2.6914375645502386</v>
      </c>
      <c r="GQ180" s="28">
        <v>2.6914375645502386</v>
      </c>
      <c r="GR180" s="28">
        <v>0.43657758276824887</v>
      </c>
      <c r="GS180" s="28">
        <v>0.31847726837580376</v>
      </c>
      <c r="GT180" s="28">
        <v>2.6914375645502386</v>
      </c>
      <c r="GU180" s="28">
        <v>2.6914375645502386</v>
      </c>
      <c r="GV180" s="28">
        <v>0.43657758276824887</v>
      </c>
      <c r="GW180" s="28">
        <v>0.31847726837580376</v>
      </c>
      <c r="GX180" s="28">
        <v>2.6914375645502386</v>
      </c>
      <c r="GY180" s="28">
        <v>2.6914375645502386</v>
      </c>
      <c r="GZ180" s="28">
        <v>0.43657758276824887</v>
      </c>
      <c r="HA180" s="28">
        <v>0.31847726837580376</v>
      </c>
      <c r="HB180" s="28">
        <v>2.6914375645502386</v>
      </c>
      <c r="HC180" s="28">
        <v>2.6914375645502386</v>
      </c>
      <c r="HD180" s="28">
        <v>0.43657758276824887</v>
      </c>
      <c r="HE180" s="28">
        <v>0.31847726837580376</v>
      </c>
      <c r="HF180" s="28">
        <v>2.6914375645502386</v>
      </c>
      <c r="HG180" s="28">
        <v>2.6914375645502386</v>
      </c>
      <c r="HH180" s="28">
        <v>0.43657758276824887</v>
      </c>
      <c r="HI180" s="28">
        <v>0.31847726837580376</v>
      </c>
      <c r="HJ180" s="28">
        <v>2.6914375645502386</v>
      </c>
      <c r="HK180" s="28">
        <v>2.6914375645502386</v>
      </c>
      <c r="HL180" s="28">
        <v>0.43657758276824887</v>
      </c>
      <c r="HM180" s="28">
        <v>0.31847726837580376</v>
      </c>
      <c r="HN180" s="28">
        <v>2.6914375645502386</v>
      </c>
      <c r="HO180" s="28">
        <v>17.624584660566143</v>
      </c>
      <c r="HP180" s="28">
        <v>2.8588805736201945</v>
      </c>
      <c r="HQ180" s="28">
        <v>2.0855135756764924</v>
      </c>
      <c r="HR180" s="28">
        <v>9.6234712084450358</v>
      </c>
      <c r="HS180" s="28">
        <v>19.934608932771091</v>
      </c>
      <c r="HT180" s="28">
        <v>3.2335891777425978</v>
      </c>
      <c r="HU180" s="28">
        <v>2.3588582855013236</v>
      </c>
      <c r="HV180" s="28">
        <v>7.959565077835979</v>
      </c>
      <c r="HW180" s="29">
        <v>23.11418153336842</v>
      </c>
      <c r="HX180" s="29">
        <v>6.807605605631478</v>
      </c>
      <c r="HY180" s="29">
        <v>4.9660535103842252</v>
      </c>
      <c r="HZ180" s="29">
        <v>18.101184592233153</v>
      </c>
      <c r="IA180" s="29">
        <v>23.17491021336842</v>
      </c>
      <c r="IB180" s="29">
        <v>6.5166417623314095</v>
      </c>
      <c r="IC180" s="29">
        <v>4.7537994376424253</v>
      </c>
      <c r="ID180" s="29">
        <v>17.842175421122015</v>
      </c>
      <c r="IE180" s="29">
        <v>23.19020046636842</v>
      </c>
      <c r="IF180" s="29">
        <v>6.0047235107050829</v>
      </c>
      <c r="IG180" s="29">
        <v>4.3803622002655018</v>
      </c>
      <c r="IH180" s="29">
        <v>17.729211059961727</v>
      </c>
      <c r="II180" s="29">
        <v>23.22503240436842</v>
      </c>
      <c r="IJ180" s="29">
        <v>6.0757587249459304</v>
      </c>
      <c r="IK180" s="29">
        <v>4.4321814000660664</v>
      </c>
      <c r="IL180" s="29">
        <v>17.566132075877782</v>
      </c>
      <c r="IM180" s="29">
        <v>23.280432768368421</v>
      </c>
      <c r="IN180" s="29">
        <v>5.7778048176255439</v>
      </c>
      <c r="IO180" s="29">
        <v>4.2148281729406456</v>
      </c>
      <c r="IP180" s="29">
        <v>17.482748298374847</v>
      </c>
      <c r="IQ180" s="29">
        <v>23.358830274368422</v>
      </c>
      <c r="IR180" s="29">
        <v>5.5500507361277842</v>
      </c>
      <c r="IS180" s="29">
        <v>4.0486847413953972</v>
      </c>
      <c r="IT180" s="29">
        <v>17.292805908647054</v>
      </c>
      <c r="IU180" s="29">
        <v>23.45863696636842</v>
      </c>
      <c r="IV180" s="29">
        <v>5.4197340284139832</v>
      </c>
      <c r="IW180" s="29">
        <v>3.9536205174532109</v>
      </c>
      <c r="IX180" s="29">
        <v>17.099928104608889</v>
      </c>
      <c r="IY180" s="29">
        <v>23.570887536368421</v>
      </c>
      <c r="IZ180" s="29">
        <v>5.2924752308635679</v>
      </c>
      <c r="JA180" s="29">
        <v>3.8607869964014441</v>
      </c>
      <c r="JB180" s="29">
        <v>16.875122416626184</v>
      </c>
      <c r="JC180" s="29">
        <v>23.698302121368421</v>
      </c>
      <c r="JD180" s="29">
        <v>5.1360672058087973</v>
      </c>
      <c r="JE180" s="29">
        <v>3.746689519715519</v>
      </c>
      <c r="JF180" s="29">
        <v>16.594100665478408</v>
      </c>
      <c r="JG180" s="29">
        <v>23.859447709368421</v>
      </c>
      <c r="JH180" s="29">
        <v>4.8375965233273828</v>
      </c>
      <c r="JI180" s="29">
        <v>3.5289593123049343</v>
      </c>
      <c r="JJ180" s="29">
        <v>15.869671374212436</v>
      </c>
      <c r="JK180" s="29">
        <v>24.49788212636842</v>
      </c>
      <c r="JL180" s="29">
        <v>4.924119450289159</v>
      </c>
      <c r="JM180" s="29">
        <v>3.592076582907656</v>
      </c>
      <c r="JN180" s="29">
        <v>12.653232852105589</v>
      </c>
      <c r="JO180" s="29">
        <v>24.154291654803263</v>
      </c>
      <c r="JP180" s="29">
        <v>3.9180631209981231</v>
      </c>
      <c r="JQ180" s="29">
        <v>2.858172497514246</v>
      </c>
      <c r="JR180" s="29">
        <v>9.9993699379271739</v>
      </c>
      <c r="JS180" s="29">
        <v>21.960897932097424</v>
      </c>
      <c r="JT180" s="29">
        <v>3.5622731364446505</v>
      </c>
      <c r="JU180" s="29">
        <v>2.5986286572703712</v>
      </c>
      <c r="JV180" s="29">
        <v>8.4257889156953851</v>
      </c>
      <c r="JW180" s="29">
        <v>21.634839971309002</v>
      </c>
      <c r="JX180" s="29">
        <v>3.5093833357528994</v>
      </c>
      <c r="JY180" s="29">
        <v>2.5600462840242604</v>
      </c>
      <c r="JZ180" s="29">
        <v>8.7393268409031997</v>
      </c>
    </row>
    <row r="181" spans="1:286" ht="15" thickBot="1" x14ac:dyDescent="0.4">
      <c r="A181" s="2"/>
      <c r="B181" s="74" t="s">
        <v>660</v>
      </c>
      <c r="C181" s="74" t="s">
        <v>468</v>
      </c>
      <c r="D181" s="74" t="s">
        <v>865</v>
      </c>
      <c r="E181" s="87">
        <v>352311</v>
      </c>
      <c r="F181" s="84">
        <v>429141</v>
      </c>
      <c r="G181" s="22">
        <v>30.920084338999999</v>
      </c>
      <c r="H181" s="22">
        <v>8.0943372312832231</v>
      </c>
      <c r="I181" s="22">
        <v>5.8175595425614635</v>
      </c>
      <c r="J181" s="22">
        <v>11.301551594500079</v>
      </c>
      <c r="K181" s="22">
        <v>31.038478661999999</v>
      </c>
      <c r="L181" s="22">
        <v>7.9008496966212585</v>
      </c>
      <c r="M181" s="22">
        <v>5.6784962417035434</v>
      </c>
      <c r="N181" s="22">
        <v>10.515145267387048</v>
      </c>
      <c r="O181" s="22">
        <v>31.143472191000001</v>
      </c>
      <c r="P181" s="22">
        <v>7.749838204366017</v>
      </c>
      <c r="Q181" s="22">
        <v>5.5699613088605417</v>
      </c>
      <c r="R181" s="22">
        <v>10.218170393369203</v>
      </c>
      <c r="S181" s="22">
        <v>31.287869954000001</v>
      </c>
      <c r="T181" s="22">
        <v>7.5112627671211207</v>
      </c>
      <c r="U181" s="22">
        <v>5.3984924446525229</v>
      </c>
      <c r="V181" s="22">
        <v>9.5736659029971776</v>
      </c>
      <c r="W181" s="22">
        <v>31.446752567000001</v>
      </c>
      <c r="X181" s="22">
        <v>7.3391465118347652</v>
      </c>
      <c r="Y181" s="22">
        <v>5.2747891030742595</v>
      </c>
      <c r="Z181" s="22">
        <v>9.3039922545520604</v>
      </c>
      <c r="AA181" s="22">
        <v>31.615942419</v>
      </c>
      <c r="AB181" s="22">
        <v>7.1073239324689492</v>
      </c>
      <c r="AC181" s="22">
        <v>5.1081736507851518</v>
      </c>
      <c r="AD181" s="22">
        <v>8.587190370167189</v>
      </c>
      <c r="AE181" s="22">
        <v>31.799744049000001</v>
      </c>
      <c r="AF181" s="22">
        <v>6.9025760822513345</v>
      </c>
      <c r="AG181" s="22">
        <v>4.9610173394260322</v>
      </c>
      <c r="AH181" s="22">
        <v>8.0240156695773059</v>
      </c>
      <c r="AI181" s="22">
        <v>31.976219679</v>
      </c>
      <c r="AJ181" s="22">
        <v>6.7102145791449264</v>
      </c>
      <c r="AK181" s="22">
        <v>4.8227633396182261</v>
      </c>
      <c r="AL181" s="22">
        <v>7.5866670442279229</v>
      </c>
      <c r="AM181" s="22">
        <v>32.152922380999996</v>
      </c>
      <c r="AN181" s="22">
        <v>6.4611017519288518</v>
      </c>
      <c r="AO181" s="22">
        <v>4.6437210457606977</v>
      </c>
      <c r="AP181" s="22">
        <v>6.8946969836029375</v>
      </c>
      <c r="AQ181" s="22">
        <v>32.352295050000002</v>
      </c>
      <c r="AR181" s="22">
        <v>6.1433243200033614</v>
      </c>
      <c r="AS181" s="22">
        <v>4.4153281485184204</v>
      </c>
      <c r="AT181" s="22">
        <v>6.0981488052645716</v>
      </c>
      <c r="AU181" s="22">
        <v>33.216968856999998</v>
      </c>
      <c r="AV181" s="22">
        <v>5.6302936826335159</v>
      </c>
      <c r="AW181" s="22">
        <v>4.0466029280615281</v>
      </c>
      <c r="AX181" s="22">
        <v>3.2107029249307786</v>
      </c>
      <c r="AY181" s="22">
        <v>33.900224676000001</v>
      </c>
      <c r="AZ181" s="22">
        <v>5.7805489347612014</v>
      </c>
      <c r="BA181" s="22">
        <v>4.1545943362347728</v>
      </c>
      <c r="BB181" s="22">
        <v>1.8202685008868293</v>
      </c>
      <c r="BC181" s="22">
        <v>34.334198123999997</v>
      </c>
      <c r="BD181" s="22">
        <v>6.557850516441289</v>
      </c>
      <c r="BE181" s="22">
        <v>4.7132562877623627</v>
      </c>
      <c r="BF181" s="22">
        <v>1.4126680436535963</v>
      </c>
      <c r="BG181" s="22">
        <v>34.608606807999998</v>
      </c>
      <c r="BH181" s="22">
        <v>6.622200887823892</v>
      </c>
      <c r="BI181" s="22">
        <v>4.7595061667095093</v>
      </c>
      <c r="BJ181" s="22">
        <v>1.7864718088206288</v>
      </c>
      <c r="BK181" s="25">
        <v>30.864678963999999</v>
      </c>
      <c r="BL181" s="25">
        <v>8.1639979462453667</v>
      </c>
      <c r="BM181" s="25">
        <v>5.8676260699978826</v>
      </c>
      <c r="BN181" s="25">
        <v>11.584436621509257</v>
      </c>
      <c r="BO181" s="25">
        <v>30.933482701999999</v>
      </c>
      <c r="BP181" s="25">
        <v>7.9946259995251348</v>
      </c>
      <c r="BQ181" s="25">
        <v>5.7458951170204902</v>
      </c>
      <c r="BR181" s="25">
        <v>11.053358932304084</v>
      </c>
      <c r="BS181" s="25">
        <v>31.048495694</v>
      </c>
      <c r="BT181" s="25">
        <v>7.8517501058671284</v>
      </c>
      <c r="BU181" s="25">
        <v>5.6432073990761813</v>
      </c>
      <c r="BV181" s="25">
        <v>10.722726027076014</v>
      </c>
      <c r="BW181" s="25">
        <v>31.172280180999998</v>
      </c>
      <c r="BX181" s="25">
        <v>7.6563176121011383</v>
      </c>
      <c r="BY181" s="25">
        <v>5.5027462178146891</v>
      </c>
      <c r="BZ181" s="25">
        <v>10.100897194255445</v>
      </c>
      <c r="CA181" s="25">
        <v>31.311535362000001</v>
      </c>
      <c r="CB181" s="25">
        <v>7.5321751260975178</v>
      </c>
      <c r="CC181" s="25">
        <v>5.4135225688052966</v>
      </c>
      <c r="CD181" s="25">
        <v>9.8813484026081397</v>
      </c>
      <c r="CE181" s="25">
        <v>31.467910408999998</v>
      </c>
      <c r="CF181" s="25">
        <v>7.4074940754017922</v>
      </c>
      <c r="CG181" s="25">
        <v>5.3239118427475542</v>
      </c>
      <c r="CH181" s="25">
        <v>9.2397115524669573</v>
      </c>
      <c r="CI181" s="25">
        <v>31.629136590000002</v>
      </c>
      <c r="CJ181" s="25">
        <v>7.2821979971255679</v>
      </c>
      <c r="CK181" s="25">
        <v>5.2338590842580466</v>
      </c>
      <c r="CL181" s="25">
        <v>8.7409277017405671</v>
      </c>
      <c r="CM181" s="25">
        <v>31.755985841000001</v>
      </c>
      <c r="CN181" s="25">
        <v>7.1701299985400047</v>
      </c>
      <c r="CO181" s="25">
        <v>5.1533136070981023</v>
      </c>
      <c r="CP181" s="25">
        <v>8.3574502124258601</v>
      </c>
      <c r="CQ181" s="25">
        <v>31.889652083000001</v>
      </c>
      <c r="CR181" s="25">
        <v>7.0199103431235859</v>
      </c>
      <c r="CS181" s="25">
        <v>5.045347782982132</v>
      </c>
      <c r="CT181" s="25">
        <v>7.734764375966229</v>
      </c>
      <c r="CU181" s="25">
        <v>32.026054064</v>
      </c>
      <c r="CV181" s="25">
        <v>6.8536168587792226</v>
      </c>
      <c r="CW181" s="25">
        <v>4.9258293815280352</v>
      </c>
      <c r="CX181" s="25">
        <v>7.1199996634222558</v>
      </c>
      <c r="CY181" s="25">
        <v>32.446882782000003</v>
      </c>
      <c r="CZ181" s="25">
        <v>6.3509564794811464</v>
      </c>
      <c r="DA181" s="25">
        <v>4.5645574697337823</v>
      </c>
      <c r="DB181" s="25">
        <v>5.3609912842362846</v>
      </c>
      <c r="DC181" s="25">
        <v>32.816123163</v>
      </c>
      <c r="DD181" s="25">
        <v>6.3393341204465843</v>
      </c>
      <c r="DE181" s="25">
        <v>4.5562042514557897</v>
      </c>
      <c r="DF181" s="25">
        <v>3.8307059235674927</v>
      </c>
      <c r="DG181" s="25">
        <v>33.068984420999996</v>
      </c>
      <c r="DH181" s="25">
        <v>6.9011767753548661</v>
      </c>
      <c r="DI181" s="25">
        <v>4.9600116300077168</v>
      </c>
      <c r="DJ181" s="25">
        <v>2.811718670224657</v>
      </c>
      <c r="DK181" s="25">
        <v>33.229258135999999</v>
      </c>
      <c r="DL181" s="25">
        <v>6.9470245881253661</v>
      </c>
      <c r="DM181" s="25">
        <v>4.9929633557719653</v>
      </c>
      <c r="DN181" s="25">
        <v>2.2625366827388689</v>
      </c>
      <c r="DO181" s="27">
        <v>30.921128500999998</v>
      </c>
      <c r="DP181" s="27">
        <v>8.1576979963480944</v>
      </c>
      <c r="DQ181" s="27">
        <v>5.8630981719630828</v>
      </c>
      <c r="DR181" s="27">
        <v>11.310339411746813</v>
      </c>
      <c r="DS181" s="27">
        <v>31.039894029999999</v>
      </c>
      <c r="DT181" s="27">
        <v>7.9466485037174586</v>
      </c>
      <c r="DU181" s="27">
        <v>5.7114127461247692</v>
      </c>
      <c r="DV181" s="27">
        <v>10.54652310476953</v>
      </c>
      <c r="DW181" s="27">
        <v>31.145154048999999</v>
      </c>
      <c r="DX181" s="27">
        <v>7.7681060119995413</v>
      </c>
      <c r="DY181" s="27">
        <v>5.5830907418929785</v>
      </c>
      <c r="DZ181" s="27">
        <v>10.268296365635596</v>
      </c>
      <c r="EA181" s="27">
        <v>31.289711008000001</v>
      </c>
      <c r="EB181" s="27">
        <v>7.5695666282290537</v>
      </c>
      <c r="EC181" s="27">
        <v>5.4403965776117644</v>
      </c>
      <c r="ED181" s="27">
        <v>9.6436299442232354</v>
      </c>
      <c r="EE181" s="27">
        <v>31.447528304000002</v>
      </c>
      <c r="EF181" s="27">
        <v>7.4472547985522333</v>
      </c>
      <c r="EG181" s="27">
        <v>5.3524886573493751</v>
      </c>
      <c r="EH181" s="27">
        <v>9.3964275430063999</v>
      </c>
      <c r="EI181" s="27">
        <v>31.615321980000001</v>
      </c>
      <c r="EJ181" s="27">
        <v>7.2127343071034407</v>
      </c>
      <c r="EK181" s="27">
        <v>5.1839341625253637</v>
      </c>
      <c r="EL181" s="27">
        <v>8.7087136054120435</v>
      </c>
      <c r="EM181" s="27">
        <v>31.797677332999999</v>
      </c>
      <c r="EN181" s="27">
        <v>7.0214789117763869</v>
      </c>
      <c r="EO181" s="27">
        <v>5.0464751441574229</v>
      </c>
      <c r="EP181" s="27">
        <v>8.171265309895535</v>
      </c>
      <c r="EQ181" s="27">
        <v>31.973521565999999</v>
      </c>
      <c r="ER181" s="27">
        <v>6.8215598588119137</v>
      </c>
      <c r="ES181" s="27">
        <v>4.9027893844613271</v>
      </c>
      <c r="ET181" s="27">
        <v>7.756405451021628</v>
      </c>
      <c r="EU181" s="27">
        <v>32.147023484000002</v>
      </c>
      <c r="EV181" s="27">
        <v>6.5719095492864428</v>
      </c>
      <c r="EW181" s="27">
        <v>4.7233607914852129</v>
      </c>
      <c r="EX181" s="27">
        <v>7.1040489468596242</v>
      </c>
      <c r="EY181" s="27">
        <v>32.335498153000003</v>
      </c>
      <c r="EZ181" s="27">
        <v>6.4433410029275135</v>
      </c>
      <c r="FA181" s="27">
        <v>4.6309560457510068</v>
      </c>
      <c r="FB181" s="27">
        <v>6.3487588128007069</v>
      </c>
      <c r="FC181" s="27">
        <v>33.142603782999998</v>
      </c>
      <c r="FD181" s="27">
        <v>6.1611737189770794</v>
      </c>
      <c r="FE181" s="27">
        <v>4.4281568630087449</v>
      </c>
      <c r="FF181" s="27">
        <v>3.7789134366986765</v>
      </c>
      <c r="FG181" s="27">
        <v>33.744472547000001</v>
      </c>
      <c r="FH181" s="27">
        <v>6.3765018483611016</v>
      </c>
      <c r="FI181" s="27">
        <v>4.5829174293264563</v>
      </c>
      <c r="FJ181" s="27">
        <v>2.6256976100105298</v>
      </c>
      <c r="FK181" s="27">
        <v>34.124675830000001</v>
      </c>
      <c r="FL181" s="27">
        <v>6.9733533906869338</v>
      </c>
      <c r="FM181" s="27">
        <v>5.0118863845771271</v>
      </c>
      <c r="FN181" s="27">
        <v>2.28448729439312</v>
      </c>
      <c r="FO181" s="27">
        <v>34.353203743000002</v>
      </c>
      <c r="FP181" s="27">
        <v>6.9383796077454489</v>
      </c>
      <c r="FQ181" s="27">
        <v>4.9867500381565257</v>
      </c>
      <c r="FR181" s="27">
        <v>2.6712842359595967</v>
      </c>
      <c r="FS181" s="28">
        <v>30.920650569999999</v>
      </c>
      <c r="FT181" s="28">
        <v>8.0941606642049848</v>
      </c>
      <c r="FU181" s="28">
        <v>5.8174326403257952</v>
      </c>
      <c r="FV181" s="28">
        <v>11.321658227351833</v>
      </c>
      <c r="FW181" s="28">
        <v>31.051216217</v>
      </c>
      <c r="FX181" s="28">
        <v>7.8981278984529188</v>
      </c>
      <c r="FY181" s="28">
        <v>5.6765400317687815</v>
      </c>
      <c r="FZ181" s="28">
        <v>10.563570233692282</v>
      </c>
      <c r="GA181" s="28">
        <v>31.195749370000001</v>
      </c>
      <c r="GB181" s="28">
        <v>7.6928703357264121</v>
      </c>
      <c r="GC181" s="28">
        <v>5.5290173799934745</v>
      </c>
      <c r="GD181" s="28">
        <v>10.305881818877815</v>
      </c>
      <c r="GE181" s="28">
        <v>31.375605498999999</v>
      </c>
      <c r="GF181" s="28">
        <v>7.4589789232363302</v>
      </c>
      <c r="GG181" s="28">
        <v>5.360915016603415</v>
      </c>
      <c r="GH181" s="28">
        <v>9.7057414903659804</v>
      </c>
      <c r="GI181" s="28">
        <v>31.567147753</v>
      </c>
      <c r="GJ181" s="28">
        <v>7.2855134289558894</v>
      </c>
      <c r="GK181" s="28">
        <v>5.2362419503940973</v>
      </c>
      <c r="GL181" s="28">
        <v>9.5198190362444066</v>
      </c>
      <c r="GM181" s="28">
        <v>31.800146336000001</v>
      </c>
      <c r="GN181" s="28">
        <v>7.0546902858819927</v>
      </c>
      <c r="GO181" s="28">
        <v>5.0703448126465149</v>
      </c>
      <c r="GP181" s="28">
        <v>8.8888962468722283</v>
      </c>
      <c r="GQ181" s="28">
        <v>32.044080794999999</v>
      </c>
      <c r="GR181" s="28">
        <v>6.8387420862862145</v>
      </c>
      <c r="GS181" s="28">
        <v>4.9151385896586666</v>
      </c>
      <c r="GT181" s="28">
        <v>8.3609242655174612</v>
      </c>
      <c r="GU181" s="28">
        <v>32.316456754000001</v>
      </c>
      <c r="GV181" s="28">
        <v>6.6013459838657713</v>
      </c>
      <c r="GW181" s="28">
        <v>4.744517336609638</v>
      </c>
      <c r="GX181" s="28">
        <v>7.9704285973460856</v>
      </c>
      <c r="GY181" s="28">
        <v>32.614306063999997</v>
      </c>
      <c r="GZ181" s="28">
        <v>6.2852742565451658</v>
      </c>
      <c r="HA181" s="28">
        <v>4.5173503628515697</v>
      </c>
      <c r="HB181" s="28">
        <v>7.415807719690882</v>
      </c>
      <c r="HC181" s="28">
        <v>32.942199236999997</v>
      </c>
      <c r="HD181" s="28">
        <v>6.0453495803061656</v>
      </c>
      <c r="HE181" s="28">
        <v>4.3449117740124823</v>
      </c>
      <c r="HF181" s="28">
        <v>6.8788049639095092</v>
      </c>
      <c r="HG181" s="28">
        <v>31.951346414543224</v>
      </c>
      <c r="HH181" s="28">
        <v>5.2605455635280345</v>
      </c>
      <c r="HI181" s="28">
        <v>3.7808576746598193</v>
      </c>
      <c r="HJ181" s="28">
        <v>3.6370133453342106</v>
      </c>
      <c r="HK181" s="28">
        <v>25.211319112879117</v>
      </c>
      <c r="HL181" s="28">
        <v>4.150851459880232</v>
      </c>
      <c r="HM181" s="28">
        <v>2.9832986729110109</v>
      </c>
      <c r="HN181" s="28">
        <v>-2.7951909839361448</v>
      </c>
      <c r="HO181" s="28">
        <v>24.321790748058</v>
      </c>
      <c r="HP181" s="28">
        <v>4.0043973971161622</v>
      </c>
      <c r="HQ181" s="28">
        <v>2.8780392543773772</v>
      </c>
      <c r="HR181" s="28">
        <v>-7.9580235024548571</v>
      </c>
      <c r="HS181" s="28">
        <v>19.993876394543307</v>
      </c>
      <c r="HT181" s="28">
        <v>3.291839298426833</v>
      </c>
      <c r="HU181" s="28">
        <v>2.3659097188499354</v>
      </c>
      <c r="HV181" s="28">
        <v>-11.273898980861283</v>
      </c>
      <c r="HW181" s="29">
        <v>30.944944985999999</v>
      </c>
      <c r="HX181" s="29">
        <v>8.0881048828478708</v>
      </c>
      <c r="HY181" s="29">
        <v>5.8130802310283922</v>
      </c>
      <c r="HZ181" s="29">
        <v>11.26846463405945</v>
      </c>
      <c r="IA181" s="29">
        <v>31.123798949000001</v>
      </c>
      <c r="IB181" s="29">
        <v>7.901204196146467</v>
      </c>
      <c r="IC181" s="29">
        <v>5.6787510274922717</v>
      </c>
      <c r="ID181" s="29">
        <v>10.438227409827423</v>
      </c>
      <c r="IE181" s="29">
        <v>31.255089094999999</v>
      </c>
      <c r="IF181" s="29">
        <v>7.7443708659064052</v>
      </c>
      <c r="IG181" s="29">
        <v>5.5660318250597935</v>
      </c>
      <c r="IH181" s="29">
        <v>10.191391592955561</v>
      </c>
      <c r="II181" s="29">
        <v>31.394246766000002</v>
      </c>
      <c r="IJ181" s="29">
        <v>7.4826466048266216</v>
      </c>
      <c r="IK181" s="29">
        <v>5.3779254453700549</v>
      </c>
      <c r="IL181" s="29">
        <v>9.6239260547281447</v>
      </c>
      <c r="IM181" s="29">
        <v>31.572287139</v>
      </c>
      <c r="IN181" s="29">
        <v>7.2892527017547986</v>
      </c>
      <c r="IO181" s="29">
        <v>5.2389294393795405</v>
      </c>
      <c r="IP181" s="29">
        <v>9.4279507415737243</v>
      </c>
      <c r="IQ181" s="29">
        <v>31.792498774999999</v>
      </c>
      <c r="IR181" s="29">
        <v>7.0596846871641885</v>
      </c>
      <c r="IS181" s="29">
        <v>5.0739343871859015</v>
      </c>
      <c r="IT181" s="29">
        <v>8.8298454555473214</v>
      </c>
      <c r="IU181" s="29">
        <v>32.066769332</v>
      </c>
      <c r="IV181" s="29">
        <v>6.8134655204856358</v>
      </c>
      <c r="IW181" s="29">
        <v>4.8969718241317715</v>
      </c>
      <c r="IX181" s="29">
        <v>8.3808144256680563</v>
      </c>
      <c r="IY181" s="29">
        <v>32.325623761999999</v>
      </c>
      <c r="IZ181" s="29">
        <v>6.5901575128524534</v>
      </c>
      <c r="JA181" s="29">
        <v>4.7364759621956045</v>
      </c>
      <c r="JB181" s="29">
        <v>8.0868519975543123</v>
      </c>
      <c r="JC181" s="29">
        <v>32.630418230000004</v>
      </c>
      <c r="JD181" s="29">
        <v>6.4361826637031081</v>
      </c>
      <c r="JE181" s="29">
        <v>4.6258112064054355</v>
      </c>
      <c r="JF181" s="29">
        <v>7.4007485382629987</v>
      </c>
      <c r="JG181" s="29">
        <v>33.065906519000002</v>
      </c>
      <c r="JH181" s="29">
        <v>6.2786830208544657</v>
      </c>
      <c r="JI181" s="29">
        <v>4.5126131119817261</v>
      </c>
      <c r="JJ181" s="29">
        <v>5.7900137962817873</v>
      </c>
      <c r="JK181" s="29">
        <v>34.247818957999996</v>
      </c>
      <c r="JL181" s="29">
        <v>6.6595639657232306</v>
      </c>
      <c r="JM181" s="29">
        <v>4.7863597464606347</v>
      </c>
      <c r="JN181" s="29">
        <v>-1.4356050657752064</v>
      </c>
      <c r="JO181" s="29">
        <v>30.273478982738556</v>
      </c>
      <c r="JP181" s="29">
        <v>4.9842974843375218</v>
      </c>
      <c r="JQ181" s="29">
        <v>3.5823127409254161</v>
      </c>
      <c r="JR181" s="29">
        <v>-7.2555512966711575</v>
      </c>
      <c r="JS181" s="29">
        <v>24.871159527812061</v>
      </c>
      <c r="JT181" s="29">
        <v>4.0948467778583959</v>
      </c>
      <c r="JU181" s="29">
        <v>2.9430470052309134</v>
      </c>
      <c r="JV181" s="29">
        <v>-10.683863093659063</v>
      </c>
      <c r="JW181" s="29">
        <v>24.158801331820502</v>
      </c>
      <c r="JX181" s="29">
        <v>3.9775624324994618</v>
      </c>
      <c r="JY181" s="29">
        <v>2.8587524369370527</v>
      </c>
      <c r="JZ181" s="29">
        <v>-9.7087910716991672</v>
      </c>
    </row>
    <row r="182" spans="1:286" ht="15" thickBot="1" x14ac:dyDescent="0.4">
      <c r="A182" s="2"/>
      <c r="B182" s="74" t="s">
        <v>661</v>
      </c>
      <c r="C182" s="74" t="s">
        <v>536</v>
      </c>
      <c r="D182" s="74" t="s">
        <v>867</v>
      </c>
      <c r="E182" s="87">
        <v>378620</v>
      </c>
      <c r="F182" s="84">
        <v>416362</v>
      </c>
      <c r="G182" s="22">
        <v>23.921308277000001</v>
      </c>
      <c r="H182" s="22">
        <v>13.091841506020474</v>
      </c>
      <c r="I182" s="22">
        <v>9.4093642637838713</v>
      </c>
      <c r="J182" s="22">
        <v>7.2941478418394379</v>
      </c>
      <c r="K182" s="22">
        <v>23.978226504999999</v>
      </c>
      <c r="L182" s="22">
        <v>13.096513883927708</v>
      </c>
      <c r="M182" s="22">
        <v>9.4127223937831541</v>
      </c>
      <c r="N182" s="22">
        <v>6.7998565682121992</v>
      </c>
      <c r="O182" s="22">
        <v>24.029256097000001</v>
      </c>
      <c r="P182" s="22">
        <v>13.089785796560568</v>
      </c>
      <c r="Q182" s="22">
        <v>9.4078867849188956</v>
      </c>
      <c r="R182" s="22">
        <v>6.4781865642364433</v>
      </c>
      <c r="S182" s="22">
        <v>24.104093196000001</v>
      </c>
      <c r="T182" s="22">
        <v>13.059442704016647</v>
      </c>
      <c r="U182" s="22">
        <v>9.3860786068635651</v>
      </c>
      <c r="V182" s="22">
        <v>5.9614663606847493</v>
      </c>
      <c r="W182" s="22">
        <v>24.199889982999998</v>
      </c>
      <c r="X182" s="22">
        <v>13.011980100912217</v>
      </c>
      <c r="Y182" s="22">
        <v>9.3519662994917105</v>
      </c>
      <c r="Z182" s="22">
        <v>5.5512523299018621</v>
      </c>
      <c r="AA182" s="22">
        <v>24.316920058000001</v>
      </c>
      <c r="AB182" s="22">
        <v>12.906379571534639</v>
      </c>
      <c r="AC182" s="22">
        <v>9.2760691197935685</v>
      </c>
      <c r="AD182" s="22">
        <v>4.8630046580062967</v>
      </c>
      <c r="AE182" s="22">
        <v>24.451088805000001</v>
      </c>
      <c r="AF182" s="22">
        <v>12.7338607395385</v>
      </c>
      <c r="AG182" s="22">
        <v>9.1520764384074003</v>
      </c>
      <c r="AH182" s="22">
        <v>4.2757179622983017</v>
      </c>
      <c r="AI182" s="22">
        <v>24.599847404000002</v>
      </c>
      <c r="AJ182" s="22">
        <v>12.599866792146386</v>
      </c>
      <c r="AK182" s="22">
        <v>9.0557723501265492</v>
      </c>
      <c r="AL182" s="22">
        <v>3.670011296856579</v>
      </c>
      <c r="AM182" s="22">
        <v>24.761662716</v>
      </c>
      <c r="AN182" s="22">
        <v>12.33404748271586</v>
      </c>
      <c r="AO182" s="22">
        <v>8.8647227785571818</v>
      </c>
      <c r="AP182" s="22">
        <v>3.0420578805627727</v>
      </c>
      <c r="AQ182" s="22">
        <v>24.941338480999999</v>
      </c>
      <c r="AR182" s="22">
        <v>11.897381956806504</v>
      </c>
      <c r="AS182" s="22">
        <v>8.5508826673070999</v>
      </c>
      <c r="AT182" s="22">
        <v>2.2662238127166461</v>
      </c>
      <c r="AU182" s="22">
        <v>25.830875776999999</v>
      </c>
      <c r="AV182" s="22">
        <v>11.930974506899368</v>
      </c>
      <c r="AW182" s="22">
        <v>8.575026294483445</v>
      </c>
      <c r="AX182" s="22">
        <v>-0.21888459251344727</v>
      </c>
      <c r="AY182" s="22">
        <v>26.821281971000001</v>
      </c>
      <c r="AZ182" s="22">
        <v>11.723686479129483</v>
      </c>
      <c r="BA182" s="22">
        <v>8.4260443075023748</v>
      </c>
      <c r="BB182" s="22">
        <v>-1.657215120697316</v>
      </c>
      <c r="BC182" s="22">
        <v>27.590094790999999</v>
      </c>
      <c r="BD182" s="22">
        <v>11.767372870513874</v>
      </c>
      <c r="BE182" s="22">
        <v>8.4574425771588562</v>
      </c>
      <c r="BF182" s="22">
        <v>-2.257685835611241</v>
      </c>
      <c r="BG182" s="22">
        <v>28.388123985</v>
      </c>
      <c r="BH182" s="22">
        <v>11.626308787591565</v>
      </c>
      <c r="BI182" s="22">
        <v>8.3560570432641601</v>
      </c>
      <c r="BJ182" s="22">
        <v>-2.48447310585113</v>
      </c>
      <c r="BK182" s="25">
        <v>23.907530381000001</v>
      </c>
      <c r="BL182" s="25">
        <v>13.234631964719673</v>
      </c>
      <c r="BM182" s="25">
        <v>9.5119905779411038</v>
      </c>
      <c r="BN182" s="25">
        <v>7.5130359463898184</v>
      </c>
      <c r="BO182" s="25">
        <v>23.955579676999999</v>
      </c>
      <c r="BP182" s="25">
        <v>13.351301131073919</v>
      </c>
      <c r="BQ182" s="25">
        <v>9.5958430049716537</v>
      </c>
      <c r="BR182" s="25">
        <v>7.1922686433669387</v>
      </c>
      <c r="BS182" s="25">
        <v>24.029218405999998</v>
      </c>
      <c r="BT182" s="25">
        <v>13.339029127001282</v>
      </c>
      <c r="BU182" s="25">
        <v>9.587022874013531</v>
      </c>
      <c r="BV182" s="25">
        <v>6.8492678967829477</v>
      </c>
      <c r="BW182" s="25">
        <v>24.112686172</v>
      </c>
      <c r="BX182" s="25">
        <v>13.33515071061985</v>
      </c>
      <c r="BY182" s="25">
        <v>9.5842353797956434</v>
      </c>
      <c r="BZ182" s="25">
        <v>6.4247414726454863</v>
      </c>
      <c r="CA182" s="25">
        <v>24.202666794999999</v>
      </c>
      <c r="CB182" s="25">
        <v>13.271618232266007</v>
      </c>
      <c r="CC182" s="25">
        <v>9.5385733366722718</v>
      </c>
      <c r="CD182" s="25">
        <v>6.1131918115214532</v>
      </c>
      <c r="CE182" s="25">
        <v>24.306736793999999</v>
      </c>
      <c r="CF182" s="25">
        <v>13.172856521355145</v>
      </c>
      <c r="CG182" s="25">
        <v>9.4675913504599052</v>
      </c>
      <c r="CH182" s="25">
        <v>5.5412112672906861</v>
      </c>
      <c r="CI182" s="25">
        <v>24.424334759000001</v>
      </c>
      <c r="CJ182" s="25">
        <v>13.109766706855206</v>
      </c>
      <c r="CK182" s="25">
        <v>9.4222474585642182</v>
      </c>
      <c r="CL182" s="25">
        <v>5.0645442085070886</v>
      </c>
      <c r="CM182" s="25">
        <v>24.547798855</v>
      </c>
      <c r="CN182" s="25">
        <v>13.034367432110376</v>
      </c>
      <c r="CO182" s="25">
        <v>9.3680565152219089</v>
      </c>
      <c r="CP182" s="25">
        <v>4.568746532955025</v>
      </c>
      <c r="CQ182" s="25">
        <v>24.677080537000002</v>
      </c>
      <c r="CR182" s="25">
        <v>12.93594282674978</v>
      </c>
      <c r="CS182" s="25">
        <v>9.2973168134060025</v>
      </c>
      <c r="CT182" s="25">
        <v>4.042382906533259</v>
      </c>
      <c r="CU182" s="25">
        <v>24.812090824000002</v>
      </c>
      <c r="CV182" s="25">
        <v>12.856450613909688</v>
      </c>
      <c r="CW182" s="25">
        <v>9.2401841948662273</v>
      </c>
      <c r="CX182" s="25">
        <v>3.4471610909947081</v>
      </c>
      <c r="CY182" s="25">
        <v>25.318260197000001</v>
      </c>
      <c r="CZ182" s="25">
        <v>12.550665233851189</v>
      </c>
      <c r="DA182" s="25">
        <v>9.0204102214197199</v>
      </c>
      <c r="DB182" s="25">
        <v>1.6969645480423274</v>
      </c>
      <c r="DC182" s="25">
        <v>25.819797838</v>
      </c>
      <c r="DD182" s="25">
        <v>12.508939057961593</v>
      </c>
      <c r="DE182" s="25">
        <v>8.9904207972352488</v>
      </c>
      <c r="DF182" s="25">
        <v>0.43366132706604077</v>
      </c>
      <c r="DG182" s="25">
        <v>26.343998161999998</v>
      </c>
      <c r="DH182" s="25">
        <v>12.521238302886781</v>
      </c>
      <c r="DI182" s="25">
        <v>8.9992605067304599</v>
      </c>
      <c r="DJ182" s="25">
        <v>-0.4543986334711505</v>
      </c>
      <c r="DK182" s="25">
        <v>26.812818548999999</v>
      </c>
      <c r="DL182" s="25">
        <v>12.516477963904114</v>
      </c>
      <c r="DM182" s="25">
        <v>8.9958391573743448</v>
      </c>
      <c r="DN182" s="25">
        <v>-0.96552996408127356</v>
      </c>
      <c r="DO182" s="27">
        <v>23.921578182000001</v>
      </c>
      <c r="DP182" s="27">
        <v>13.248793763139396</v>
      </c>
      <c r="DQ182" s="27">
        <v>9.5221689413058126</v>
      </c>
      <c r="DR182" s="27">
        <v>7.2954086586455915</v>
      </c>
      <c r="DS182" s="27">
        <v>23.979035893999999</v>
      </c>
      <c r="DT182" s="27">
        <v>13.464518325168273</v>
      </c>
      <c r="DU182" s="27">
        <v>9.6772144315709898</v>
      </c>
      <c r="DV182" s="27">
        <v>6.8158088765302569</v>
      </c>
      <c r="DW182" s="27">
        <v>24.030868948999998</v>
      </c>
      <c r="DX182" s="27">
        <v>13.511160461334169</v>
      </c>
      <c r="DY182" s="27">
        <v>9.7107370531994377</v>
      </c>
      <c r="DZ182" s="27">
        <v>6.491268905608214</v>
      </c>
      <c r="EA182" s="27">
        <v>24.106762633999999</v>
      </c>
      <c r="EB182" s="27">
        <v>13.41108946363342</v>
      </c>
      <c r="EC182" s="27">
        <v>9.6388140567918192</v>
      </c>
      <c r="ED182" s="27">
        <v>5.9829788737432459</v>
      </c>
      <c r="EE182" s="27">
        <v>24.203366194000001</v>
      </c>
      <c r="EF182" s="27">
        <v>13.438644998849485</v>
      </c>
      <c r="EG182" s="27">
        <v>9.6586187625096702</v>
      </c>
      <c r="EH182" s="27">
        <v>5.5835824465633248</v>
      </c>
      <c r="EI182" s="27">
        <v>24.320823937</v>
      </c>
      <c r="EJ182" s="27">
        <v>13.323648653786888</v>
      </c>
      <c r="EK182" s="27">
        <v>9.5759686250786462</v>
      </c>
      <c r="EL182" s="27">
        <v>4.9095023775719717</v>
      </c>
      <c r="EM182" s="27">
        <v>24.455480733000002</v>
      </c>
      <c r="EN182" s="27">
        <v>13.204412733669427</v>
      </c>
      <c r="EO182" s="27">
        <v>9.4902714215800632</v>
      </c>
      <c r="EP182" s="27">
        <v>4.3343705671537265</v>
      </c>
      <c r="EQ182" s="27">
        <v>24.604882071999999</v>
      </c>
      <c r="ER182" s="27">
        <v>13.098236066833424</v>
      </c>
      <c r="ES182" s="27">
        <v>9.4139601605466225</v>
      </c>
      <c r="ET182" s="27">
        <v>3.7395209510572762</v>
      </c>
      <c r="EU182" s="27">
        <v>24.765439390000001</v>
      </c>
      <c r="EV182" s="27">
        <v>12.984373680399976</v>
      </c>
      <c r="EW182" s="27">
        <v>9.3321250215095848</v>
      </c>
      <c r="EX182" s="27">
        <v>3.1330808778936472</v>
      </c>
      <c r="EY182" s="27">
        <v>24.936716278999999</v>
      </c>
      <c r="EZ182" s="27">
        <v>12.902469857733537</v>
      </c>
      <c r="FA182" s="27">
        <v>9.2732591315039308</v>
      </c>
      <c r="FB182" s="27">
        <v>2.4210715473372808</v>
      </c>
      <c r="FC182" s="27">
        <v>25.709908876</v>
      </c>
      <c r="FD182" s="27">
        <v>12.356841656093655</v>
      </c>
      <c r="FE182" s="27">
        <v>8.8811053997724532</v>
      </c>
      <c r="FF182" s="27">
        <v>0.18808996358420416</v>
      </c>
      <c r="FG182" s="27">
        <v>26.390886435999999</v>
      </c>
      <c r="FH182" s="27">
        <v>12.289784859322182</v>
      </c>
      <c r="FI182" s="27">
        <v>8.8329103596098335</v>
      </c>
      <c r="FJ182" s="27">
        <v>-0.91173983103493228</v>
      </c>
      <c r="FK182" s="27">
        <v>27.004838151000001</v>
      </c>
      <c r="FL182" s="27">
        <v>12.553384269299988</v>
      </c>
      <c r="FM182" s="27">
        <v>9.022364445733551</v>
      </c>
      <c r="FN182" s="27">
        <v>-1.3376040728084604</v>
      </c>
      <c r="FO182" s="27">
        <v>27.52551523</v>
      </c>
      <c r="FP182" s="27">
        <v>12.367350353779862</v>
      </c>
      <c r="FQ182" s="27">
        <v>8.8886582077118117</v>
      </c>
      <c r="FR182" s="27">
        <v>-1.3605367681548231</v>
      </c>
      <c r="FS182" s="28">
        <v>23.920208293000002</v>
      </c>
      <c r="FT182" s="28">
        <v>13.099811228219473</v>
      </c>
      <c r="FU182" s="28">
        <v>9.4150922600491072</v>
      </c>
      <c r="FV182" s="28">
        <v>7.3173966431349164</v>
      </c>
      <c r="FW182" s="28">
        <v>23.981114089000002</v>
      </c>
      <c r="FX182" s="28">
        <v>13.123217584016809</v>
      </c>
      <c r="FY182" s="28">
        <v>9.4319148688229451</v>
      </c>
      <c r="FZ182" s="28">
        <v>6.8435639711665051</v>
      </c>
      <c r="GA182" s="28">
        <v>24.046243091000001</v>
      </c>
      <c r="GB182" s="28">
        <v>13.16105837229472</v>
      </c>
      <c r="GC182" s="28">
        <v>9.4591117884290856</v>
      </c>
      <c r="GD182" s="28">
        <v>6.5711762528135935</v>
      </c>
      <c r="GE182" s="28">
        <v>24.144908968999999</v>
      </c>
      <c r="GF182" s="28">
        <v>13.092299850558964</v>
      </c>
      <c r="GG182" s="28">
        <v>9.4096936850283157</v>
      </c>
      <c r="GH182" s="28">
        <v>6.1171689298859864</v>
      </c>
      <c r="GI182" s="28">
        <v>24.274543729000001</v>
      </c>
      <c r="GJ182" s="28">
        <v>13.0640740361443</v>
      </c>
      <c r="GK182" s="28">
        <v>9.3894072364528878</v>
      </c>
      <c r="GL182" s="28">
        <v>5.7963707697485649</v>
      </c>
      <c r="GM182" s="28">
        <v>24.444099655999999</v>
      </c>
      <c r="GN182" s="28">
        <v>12.936148023164638</v>
      </c>
      <c r="GO182" s="28">
        <v>9.2974642921096002</v>
      </c>
      <c r="GP182" s="28">
        <v>5.2100585912908937</v>
      </c>
      <c r="GQ182" s="28">
        <v>24.654445217999999</v>
      </c>
      <c r="GR182" s="28">
        <v>12.806703316341039</v>
      </c>
      <c r="GS182" s="28">
        <v>9.2044298325981675</v>
      </c>
      <c r="GT182" s="28">
        <v>4.708899081654387</v>
      </c>
      <c r="GU182" s="28">
        <v>24.900908886</v>
      </c>
      <c r="GV182" s="28">
        <v>12.543671699439349</v>
      </c>
      <c r="GW182" s="28">
        <v>9.0153838305378837</v>
      </c>
      <c r="GX182" s="28">
        <v>4.184036463607228</v>
      </c>
      <c r="GY182" s="28">
        <v>25.179602115999998</v>
      </c>
      <c r="GZ182" s="28">
        <v>12.149122563846007</v>
      </c>
      <c r="HA182" s="28">
        <v>8.7318135982637166</v>
      </c>
      <c r="HB182" s="28">
        <v>3.7076210901939817</v>
      </c>
      <c r="HC182" s="28">
        <v>25.493432539000001</v>
      </c>
      <c r="HD182" s="28">
        <v>12.098971462180018</v>
      </c>
      <c r="HE182" s="28">
        <v>8.6957690140401489</v>
      </c>
      <c r="HF182" s="28">
        <v>3.1622595245939067</v>
      </c>
      <c r="HG182" s="28">
        <v>27.105941895000001</v>
      </c>
      <c r="HH182" s="28">
        <v>11.704689124153841</v>
      </c>
      <c r="HI182" s="28">
        <v>8.4123905344306458</v>
      </c>
      <c r="HJ182" s="28">
        <v>-0.21021676510005705</v>
      </c>
      <c r="HK182" s="28">
        <v>28.871766359999999</v>
      </c>
      <c r="HL182" s="28">
        <v>10.392647098410739</v>
      </c>
      <c r="HM182" s="28">
        <v>7.4694000969179033</v>
      </c>
      <c r="HN182" s="28">
        <v>-6.2020983805441432</v>
      </c>
      <c r="HO182" s="28">
        <v>30.034492732</v>
      </c>
      <c r="HP182" s="28">
        <v>9.6741202042239305</v>
      </c>
      <c r="HQ182" s="28">
        <v>6.9529806705430968</v>
      </c>
      <c r="HR182" s="28">
        <v>-10.715054630786163</v>
      </c>
      <c r="HS182" s="28">
        <v>30.641751348</v>
      </c>
      <c r="HT182" s="28">
        <v>9.024516014891157</v>
      </c>
      <c r="HU182" s="28">
        <v>6.4860973492088725</v>
      </c>
      <c r="HV182" s="28">
        <v>-13.384781286829735</v>
      </c>
      <c r="HW182" s="29">
        <v>23.923168580999999</v>
      </c>
      <c r="HX182" s="29">
        <v>13.094666280431015</v>
      </c>
      <c r="HY182" s="29">
        <v>9.411394484771467</v>
      </c>
      <c r="HZ182" s="29">
        <v>7.2415678233572489</v>
      </c>
      <c r="IA182" s="29">
        <v>24.000211806999999</v>
      </c>
      <c r="IB182" s="29">
        <v>13.149640408683913</v>
      </c>
      <c r="IC182" s="29">
        <v>9.4509054731666158</v>
      </c>
      <c r="ID182" s="29">
        <v>6.6773083656590995</v>
      </c>
      <c r="IE182" s="29">
        <v>24.073007449999999</v>
      </c>
      <c r="IF182" s="29">
        <v>13.161000565483608</v>
      </c>
      <c r="IG182" s="29">
        <v>9.4590702415357466</v>
      </c>
      <c r="IH182" s="29">
        <v>6.3572483785685101</v>
      </c>
      <c r="II182" s="29">
        <v>24.170737940999999</v>
      </c>
      <c r="IJ182" s="29">
        <v>13.099427899902603</v>
      </c>
      <c r="IK182" s="29">
        <v>9.4148167544401833</v>
      </c>
      <c r="IL182" s="29">
        <v>5.9357845658804287</v>
      </c>
      <c r="IM182" s="29">
        <v>24.297971861000001</v>
      </c>
      <c r="IN182" s="29">
        <v>12.939212403357203</v>
      </c>
      <c r="IO182" s="29">
        <v>9.2996667224904819</v>
      </c>
      <c r="IP182" s="29">
        <v>5.6630509061106853</v>
      </c>
      <c r="IQ182" s="29">
        <v>24.472902352999998</v>
      </c>
      <c r="IR182" s="29">
        <v>12.411575707771757</v>
      </c>
      <c r="IS182" s="29">
        <v>8.9204438404062785</v>
      </c>
      <c r="IT182" s="29">
        <v>5.1248258850403126</v>
      </c>
      <c r="IU182" s="29">
        <v>24.705663065</v>
      </c>
      <c r="IV182" s="29">
        <v>12.549245346603589</v>
      </c>
      <c r="IW182" s="29">
        <v>9.0193897204978271</v>
      </c>
      <c r="IX182" s="29">
        <v>4.6589021031323909</v>
      </c>
      <c r="IY182" s="29">
        <v>24.978493254</v>
      </c>
      <c r="IZ182" s="29">
        <v>12.678862649058871</v>
      </c>
      <c r="JA182" s="29">
        <v>9.1125482278880945</v>
      </c>
      <c r="JB182" s="29">
        <v>4.1981538353818948</v>
      </c>
      <c r="JC182" s="29">
        <v>25.298991152999999</v>
      </c>
      <c r="JD182" s="29">
        <v>12.676071354885877</v>
      </c>
      <c r="JE182" s="29">
        <v>9.1105420698064368</v>
      </c>
      <c r="JF182" s="29">
        <v>3.5986085825229708</v>
      </c>
      <c r="JG182" s="29">
        <v>25.711743546000001</v>
      </c>
      <c r="JH182" s="29">
        <v>12.469618207192777</v>
      </c>
      <c r="JI182" s="29">
        <v>8.9621601275750233</v>
      </c>
      <c r="JJ182" s="29">
        <v>2.1463613390339518</v>
      </c>
      <c r="JK182" s="29">
        <v>27.580843420000001</v>
      </c>
      <c r="JL182" s="29">
        <v>10.997330255559998</v>
      </c>
      <c r="JM182" s="29">
        <v>7.9039977879437044</v>
      </c>
      <c r="JN182" s="29">
        <v>-4.5578243314042481</v>
      </c>
      <c r="JO182" s="29">
        <v>29.091844168000002</v>
      </c>
      <c r="JP182" s="29">
        <v>10.209415640452731</v>
      </c>
      <c r="JQ182" s="29">
        <v>7.3377080403253867</v>
      </c>
      <c r="JR182" s="29">
        <v>-9.8144282941914653</v>
      </c>
      <c r="JS182" s="29">
        <v>29.786730679999998</v>
      </c>
      <c r="JT182" s="29">
        <v>9.4718161552360662</v>
      </c>
      <c r="JU182" s="29">
        <v>6.8075807672453204</v>
      </c>
      <c r="JV182" s="29">
        <v>-12.674042023238123</v>
      </c>
      <c r="JW182" s="29">
        <v>29.850984595</v>
      </c>
      <c r="JX182" s="29">
        <v>9.4581538648843715</v>
      </c>
      <c r="JY182" s="29">
        <v>6.7977614101642292</v>
      </c>
      <c r="JZ182" s="29">
        <v>-11.599163348378958</v>
      </c>
    </row>
    <row r="183" spans="1:286" ht="15" thickBot="1" x14ac:dyDescent="0.4">
      <c r="A183" s="2"/>
      <c r="B183" s="74" t="s">
        <v>662</v>
      </c>
      <c r="C183" s="74" t="s">
        <v>472</v>
      </c>
      <c r="D183" s="74" t="s">
        <v>863</v>
      </c>
      <c r="E183" s="87">
        <v>394658</v>
      </c>
      <c r="F183" s="84">
        <v>400360</v>
      </c>
      <c r="G183" s="22">
        <v>23.841060075631578</v>
      </c>
      <c r="H183" s="22">
        <v>6.8117306504112225</v>
      </c>
      <c r="I183" s="22">
        <v>4.9690626731200922</v>
      </c>
      <c r="J183" s="22">
        <v>9.6320408266730642</v>
      </c>
      <c r="K183" s="22">
        <v>23.898861226631578</v>
      </c>
      <c r="L183" s="22">
        <v>6.8537321209056765</v>
      </c>
      <c r="M183" s="22">
        <v>4.9997021610801085</v>
      </c>
      <c r="N183" s="22">
        <v>9.3969487345995972</v>
      </c>
      <c r="O183" s="22">
        <v>23.92793617863158</v>
      </c>
      <c r="P183" s="22">
        <v>6.8543812582641985</v>
      </c>
      <c r="Q183" s="22">
        <v>5.0001756977455321</v>
      </c>
      <c r="R183" s="22">
        <v>9.1183439904863537</v>
      </c>
      <c r="S183" s="22">
        <v>23.981083048631579</v>
      </c>
      <c r="T183" s="22">
        <v>6.7763836533408686</v>
      </c>
      <c r="U183" s="22">
        <v>4.9432775308760171</v>
      </c>
      <c r="V183" s="22">
        <v>8.7642456238709663</v>
      </c>
      <c r="W183" s="22">
        <v>24.056201347631578</v>
      </c>
      <c r="X183" s="22">
        <v>6.6438943922657963</v>
      </c>
      <c r="Y183" s="22">
        <v>4.846628459504168</v>
      </c>
      <c r="Z183" s="22">
        <v>8.5380602000463313</v>
      </c>
      <c r="AA183" s="22">
        <v>24.14898714563158</v>
      </c>
      <c r="AB183" s="22">
        <v>6.434725372965107</v>
      </c>
      <c r="AC183" s="22">
        <v>4.6940425720810586</v>
      </c>
      <c r="AD183" s="22">
        <v>8.142307895713806</v>
      </c>
      <c r="AE183" s="22">
        <v>24.253179102631577</v>
      </c>
      <c r="AF183" s="22">
        <v>6.2649025587827909</v>
      </c>
      <c r="AG183" s="22">
        <v>4.5701591934940602</v>
      </c>
      <c r="AH183" s="22">
        <v>7.6633943058483336</v>
      </c>
      <c r="AI183" s="22">
        <v>24.366603811631578</v>
      </c>
      <c r="AJ183" s="22">
        <v>6.0880501415470789</v>
      </c>
      <c r="AK183" s="22">
        <v>4.4411478173492931</v>
      </c>
      <c r="AL183" s="22">
        <v>7.1859810173521517</v>
      </c>
      <c r="AM183" s="22">
        <v>24.489225263631578</v>
      </c>
      <c r="AN183" s="22">
        <v>5.8777981393165835</v>
      </c>
      <c r="AO183" s="22">
        <v>4.2877719089567261</v>
      </c>
      <c r="AP183" s="22">
        <v>6.6783865625822241</v>
      </c>
      <c r="AQ183" s="22">
        <v>24.626533780631579</v>
      </c>
      <c r="AR183" s="22">
        <v>5.6153802846360126</v>
      </c>
      <c r="AS183" s="22">
        <v>4.0963417374811755</v>
      </c>
      <c r="AT183" s="22">
        <v>6.1040285426500418</v>
      </c>
      <c r="AU183" s="22">
        <v>25.196311011631579</v>
      </c>
      <c r="AV183" s="22">
        <v>5.2502486754564286</v>
      </c>
      <c r="AW183" s="22">
        <v>3.82998331213137</v>
      </c>
      <c r="AX183" s="22">
        <v>4.2188624812942663</v>
      </c>
      <c r="AY183" s="22">
        <v>25.631130634631578</v>
      </c>
      <c r="AZ183" s="22">
        <v>5.0717946178034419</v>
      </c>
      <c r="BA183" s="22">
        <v>3.6998035616010485</v>
      </c>
      <c r="BB183" s="22">
        <v>3.4124068576266708</v>
      </c>
      <c r="BC183" s="22">
        <v>25.900742967631579</v>
      </c>
      <c r="BD183" s="22">
        <v>5.4319027519471828</v>
      </c>
      <c r="BE183" s="22">
        <v>3.9624974318515638</v>
      </c>
      <c r="BF183" s="22">
        <v>3.3656239854588677</v>
      </c>
      <c r="BG183" s="22">
        <v>26.093606680631581</v>
      </c>
      <c r="BH183" s="22">
        <v>5.7060670570200029</v>
      </c>
      <c r="BI183" s="22">
        <v>4.1624964753482434</v>
      </c>
      <c r="BJ183" s="22">
        <v>3.6136448412983171</v>
      </c>
      <c r="BK183" s="25">
        <v>23.796221058631581</v>
      </c>
      <c r="BL183" s="25">
        <v>6.8818593090628104</v>
      </c>
      <c r="BM183" s="25">
        <v>5.0202205532398159</v>
      </c>
      <c r="BN183" s="25">
        <v>9.693858998655827</v>
      </c>
      <c r="BO183" s="25">
        <v>23.81819517863158</v>
      </c>
      <c r="BP183" s="25">
        <v>6.8097239685723201</v>
      </c>
      <c r="BQ183" s="25">
        <v>4.9675988266566513</v>
      </c>
      <c r="BR183" s="25">
        <v>9.5103184993795189</v>
      </c>
      <c r="BS183" s="25">
        <v>23.868383426631578</v>
      </c>
      <c r="BT183" s="25">
        <v>6.6065391471743524</v>
      </c>
      <c r="BU183" s="25">
        <v>4.8193783282885514</v>
      </c>
      <c r="BV183" s="25">
        <v>9.2021688853758477</v>
      </c>
      <c r="BW183" s="25">
        <v>23.928674534631579</v>
      </c>
      <c r="BX183" s="25">
        <v>6.2632444149129336</v>
      </c>
      <c r="BY183" s="25">
        <v>4.5689496006265156</v>
      </c>
      <c r="BZ183" s="25">
        <v>8.8916331903619845</v>
      </c>
      <c r="CA183" s="25">
        <v>23.997163175631577</v>
      </c>
      <c r="CB183" s="25">
        <v>6.1947706834840304</v>
      </c>
      <c r="CC183" s="25">
        <v>4.5189989668750075</v>
      </c>
      <c r="CD183" s="25">
        <v>8.7686628810939045</v>
      </c>
      <c r="CE183" s="25">
        <v>24.070453916631578</v>
      </c>
      <c r="CF183" s="25">
        <v>6.1402471899866411</v>
      </c>
      <c r="CG183" s="25">
        <v>4.4792248374722794</v>
      </c>
      <c r="CH183" s="25">
        <v>8.4271447303958027</v>
      </c>
      <c r="CI183" s="25">
        <v>24.151061154631577</v>
      </c>
      <c r="CJ183" s="25">
        <v>6.0581384802405047</v>
      </c>
      <c r="CK183" s="25">
        <v>4.4193276768714052</v>
      </c>
      <c r="CL183" s="25">
        <v>8.0740003764297974</v>
      </c>
      <c r="CM183" s="25">
        <v>24.236157637631578</v>
      </c>
      <c r="CN183" s="25">
        <v>5.9710874192497858</v>
      </c>
      <c r="CO183" s="25">
        <v>4.3558251398475187</v>
      </c>
      <c r="CP183" s="25">
        <v>7.7255936573868524</v>
      </c>
      <c r="CQ183" s="25">
        <v>24.325828006631578</v>
      </c>
      <c r="CR183" s="25">
        <v>5.872821654272248</v>
      </c>
      <c r="CS183" s="25">
        <v>4.2841416324020214</v>
      </c>
      <c r="CT183" s="25">
        <v>7.3404999980725609</v>
      </c>
      <c r="CU183" s="25">
        <v>24.417593351631581</v>
      </c>
      <c r="CV183" s="25">
        <v>5.7657023484605663</v>
      </c>
      <c r="CW183" s="25">
        <v>4.2059995901814835</v>
      </c>
      <c r="CX183" s="25">
        <v>6.9378328291764575</v>
      </c>
      <c r="CY183" s="25">
        <v>24.702023115631579</v>
      </c>
      <c r="CZ183" s="25">
        <v>5.4457236918379675</v>
      </c>
      <c r="DA183" s="25">
        <v>3.9725796150797845</v>
      </c>
      <c r="DB183" s="25">
        <v>5.5583795736958876</v>
      </c>
      <c r="DC183" s="25">
        <v>24.936193959631581</v>
      </c>
      <c r="DD183" s="25">
        <v>5.3584427540451856</v>
      </c>
      <c r="DE183" s="25">
        <v>3.9089093861292543</v>
      </c>
      <c r="DF183" s="25">
        <v>4.6791061022996843</v>
      </c>
      <c r="DG183" s="25">
        <v>25.105849323631578</v>
      </c>
      <c r="DH183" s="25">
        <v>5.5469384477906836</v>
      </c>
      <c r="DI183" s="25">
        <v>4.0464143703843325</v>
      </c>
      <c r="DJ183" s="25">
        <v>4.2171641082222777</v>
      </c>
      <c r="DK183" s="25">
        <v>25.223049021631578</v>
      </c>
      <c r="DL183" s="25">
        <v>5.7695183033749755</v>
      </c>
      <c r="DM183" s="25">
        <v>4.208783276163893</v>
      </c>
      <c r="DN183" s="25">
        <v>3.9926247276560005</v>
      </c>
      <c r="DO183" s="27">
        <v>23.841085711631578</v>
      </c>
      <c r="DP183" s="27">
        <v>6.8806934798622565</v>
      </c>
      <c r="DQ183" s="27">
        <v>5.0193700970692747</v>
      </c>
      <c r="DR183" s="27">
        <v>9.6414295085836415</v>
      </c>
      <c r="DS183" s="27">
        <v>23.898938105631579</v>
      </c>
      <c r="DT183" s="27">
        <v>6.7984386884455299</v>
      </c>
      <c r="DU183" s="27">
        <v>4.9593663719235277</v>
      </c>
      <c r="DV183" s="27">
        <v>9.414335516906144</v>
      </c>
      <c r="DW183" s="27">
        <v>23.928075870631577</v>
      </c>
      <c r="DX183" s="27">
        <v>6.5440586771411882</v>
      </c>
      <c r="DY183" s="27">
        <v>4.7737996952840218</v>
      </c>
      <c r="DZ183" s="27">
        <v>9.1442487933913927</v>
      </c>
      <c r="EA183" s="27">
        <v>23.981314259631578</v>
      </c>
      <c r="EB183" s="27">
        <v>6.1154680947076026</v>
      </c>
      <c r="EC183" s="27">
        <v>4.4611488324533024</v>
      </c>
      <c r="ED183" s="27">
        <v>8.798460927503772</v>
      </c>
      <c r="EE183" s="27">
        <v>24.056203950631577</v>
      </c>
      <c r="EF183" s="27">
        <v>6.2149377069254834</v>
      </c>
      <c r="EG183" s="27">
        <v>4.5337105297000599</v>
      </c>
      <c r="EH183" s="27">
        <v>8.6054814876103247</v>
      </c>
      <c r="EI183" s="27">
        <v>24.148510556631578</v>
      </c>
      <c r="EJ183" s="27">
        <v>5.9353331556414402</v>
      </c>
      <c r="EK183" s="27">
        <v>4.3297429023341492</v>
      </c>
      <c r="EL183" s="27">
        <v>8.2119349655970488</v>
      </c>
      <c r="EM183" s="27">
        <v>24.252277941631579</v>
      </c>
      <c r="EN183" s="27">
        <v>5.8518271534797188</v>
      </c>
      <c r="EO183" s="27">
        <v>4.268826436369916</v>
      </c>
      <c r="EP183" s="27">
        <v>7.7411324857453216</v>
      </c>
      <c r="EQ183" s="27">
        <v>24.365437049631581</v>
      </c>
      <c r="ER183" s="27">
        <v>5.8645921302927864</v>
      </c>
      <c r="ES183" s="27">
        <v>4.2781383092345937</v>
      </c>
      <c r="ET183" s="27">
        <v>7.274637655821417</v>
      </c>
      <c r="EU183" s="27">
        <v>24.486432371631579</v>
      </c>
      <c r="EV183" s="27">
        <v>5.8213678892808041</v>
      </c>
      <c r="EW183" s="27">
        <v>4.2466068272060697</v>
      </c>
      <c r="EX183" s="27">
        <v>6.7866210203225084</v>
      </c>
      <c r="EY183" s="27">
        <v>24.616776201631581</v>
      </c>
      <c r="EZ183" s="27">
        <v>5.7617826720705603</v>
      </c>
      <c r="FA183" s="27">
        <v>4.2031402408266887</v>
      </c>
      <c r="FB183" s="27">
        <v>6.2634095134807009</v>
      </c>
      <c r="FC183" s="27">
        <v>25.14740243463158</v>
      </c>
      <c r="FD183" s="27">
        <v>5.3939858253620629</v>
      </c>
      <c r="FE183" s="27">
        <v>3.9348375618063236</v>
      </c>
      <c r="FF183" s="27">
        <v>4.570449441113837</v>
      </c>
      <c r="FG183" s="27">
        <v>25.529555008631579</v>
      </c>
      <c r="FH183" s="27">
        <v>5.0784771085268838</v>
      </c>
      <c r="FI183" s="27">
        <v>3.7046783455467875</v>
      </c>
      <c r="FJ183" s="27">
        <v>3.8830359540393431</v>
      </c>
      <c r="FK183" s="27">
        <v>25.772234515631578</v>
      </c>
      <c r="FL183" s="27">
        <v>5.4130626842010399</v>
      </c>
      <c r="FM183" s="27">
        <v>3.9487538647316929</v>
      </c>
      <c r="FN183" s="27">
        <v>3.7880420945460784</v>
      </c>
      <c r="FO183" s="27">
        <v>25.935042070631578</v>
      </c>
      <c r="FP183" s="27">
        <v>5.6074272719759861</v>
      </c>
      <c r="FQ183" s="27">
        <v>4.0905401254715459</v>
      </c>
      <c r="FR183" s="27">
        <v>3.9987094106524594</v>
      </c>
      <c r="FS183" s="28">
        <v>23.836878579631581</v>
      </c>
      <c r="FT183" s="28">
        <v>6.8053925906744421</v>
      </c>
      <c r="FU183" s="28">
        <v>4.9644391467837803</v>
      </c>
      <c r="FV183" s="28">
        <v>9.636655585567766</v>
      </c>
      <c r="FW183" s="28">
        <v>23.895178252631577</v>
      </c>
      <c r="FX183" s="28">
        <v>6.8589806737190973</v>
      </c>
      <c r="FY183" s="28">
        <v>5.0035309072844951</v>
      </c>
      <c r="FZ183" s="28">
        <v>9.405117996874635</v>
      </c>
      <c r="GA183" s="28">
        <v>23.935060486631578</v>
      </c>
      <c r="GB183" s="28">
        <v>6.8527339498920643</v>
      </c>
      <c r="GC183" s="28">
        <v>4.9989740092227191</v>
      </c>
      <c r="GD183" s="28">
        <v>9.1349938385898195</v>
      </c>
      <c r="GE183" s="28">
        <v>24.007680227631578</v>
      </c>
      <c r="GF183" s="28">
        <v>6.7557319517487349</v>
      </c>
      <c r="GG183" s="28">
        <v>4.9282124020879765</v>
      </c>
      <c r="GH183" s="28">
        <v>8.792889719379966</v>
      </c>
      <c r="GI183" s="28">
        <v>24.11249479563158</v>
      </c>
      <c r="GJ183" s="28">
        <v>6.5866006808830351</v>
      </c>
      <c r="GK183" s="28">
        <v>4.804833494722434</v>
      </c>
      <c r="GL183" s="28">
        <v>8.6082022143855088</v>
      </c>
      <c r="GM183" s="28">
        <v>24.24966697463158</v>
      </c>
      <c r="GN183" s="28">
        <v>6.3519685147448364</v>
      </c>
      <c r="GO183" s="28">
        <v>4.6336725961921541</v>
      </c>
      <c r="GP183" s="28">
        <v>8.248105377086917</v>
      </c>
      <c r="GQ183" s="28">
        <v>24.416528566631577</v>
      </c>
      <c r="GR183" s="28">
        <v>6.149088625229286</v>
      </c>
      <c r="GS183" s="28">
        <v>4.4856745413868619</v>
      </c>
      <c r="GT183" s="28">
        <v>7.810221170323743</v>
      </c>
      <c r="GU183" s="28">
        <v>24.608098958631579</v>
      </c>
      <c r="GV183" s="28">
        <v>5.9154122241466105</v>
      </c>
      <c r="GW183" s="28">
        <v>4.3152108601579418</v>
      </c>
      <c r="GX183" s="28">
        <v>7.4005637075507877</v>
      </c>
      <c r="GY183" s="28">
        <v>24.815165303631581</v>
      </c>
      <c r="GZ183" s="28">
        <v>5.6224686036313853</v>
      </c>
      <c r="HA183" s="28">
        <v>4.1015125675011435</v>
      </c>
      <c r="HB183" s="28">
        <v>7.0294906741214103</v>
      </c>
      <c r="HC183" s="28">
        <v>25.046652033631577</v>
      </c>
      <c r="HD183" s="28">
        <v>5.6076297802950057</v>
      </c>
      <c r="HE183" s="28">
        <v>4.0906878524708477</v>
      </c>
      <c r="HF183" s="28">
        <v>6.6392122798685396</v>
      </c>
      <c r="HG183" s="28">
        <v>25.936863277631581</v>
      </c>
      <c r="HH183" s="28">
        <v>4.8683210448745529</v>
      </c>
      <c r="HI183" s="28">
        <v>3.5513724230112862</v>
      </c>
      <c r="HJ183" s="28">
        <v>4.2907998250113693</v>
      </c>
      <c r="HK183" s="28">
        <v>23.260287725421428</v>
      </c>
      <c r="HL183" s="28">
        <v>3.7730469112165448</v>
      </c>
      <c r="HM183" s="28">
        <v>2.7523851914675088</v>
      </c>
      <c r="HN183" s="28">
        <v>-0.43728522472671472</v>
      </c>
      <c r="HO183" s="28">
        <v>20.703012825550751</v>
      </c>
      <c r="HP183" s="28">
        <v>3.3582318291338127</v>
      </c>
      <c r="HQ183" s="28">
        <v>2.4497833643532623</v>
      </c>
      <c r="HR183" s="28">
        <v>-4.1190594556155418</v>
      </c>
      <c r="HS183" s="28">
        <v>18.748889287457775</v>
      </c>
      <c r="HT183" s="28">
        <v>3.0412538163691973</v>
      </c>
      <c r="HU183" s="28">
        <v>2.218552317169483</v>
      </c>
      <c r="HV183" s="28">
        <v>-6.5706061516130205</v>
      </c>
      <c r="HW183" s="29">
        <v>23.832316322631577</v>
      </c>
      <c r="HX183" s="29">
        <v>6.809859551073667</v>
      </c>
      <c r="HY183" s="29">
        <v>4.9676977322037352</v>
      </c>
      <c r="HZ183" s="29">
        <v>9.6521192335948918</v>
      </c>
      <c r="IA183" s="29">
        <v>23.890791924631579</v>
      </c>
      <c r="IB183" s="29">
        <v>6.8730787792779573</v>
      </c>
      <c r="IC183" s="29">
        <v>5.0138152790087362</v>
      </c>
      <c r="ID183" s="29">
        <v>9.4006031346974961</v>
      </c>
      <c r="IE183" s="29">
        <v>23.931847938631577</v>
      </c>
      <c r="IF183" s="29">
        <v>6.9189632820602887</v>
      </c>
      <c r="IG183" s="29">
        <v>5.0472873849612219</v>
      </c>
      <c r="IH183" s="29">
        <v>9.127413679262796</v>
      </c>
      <c r="II183" s="29">
        <v>24.000344303631579</v>
      </c>
      <c r="IJ183" s="29">
        <v>6.9134307840708971</v>
      </c>
      <c r="IK183" s="29">
        <v>5.0432515047041928</v>
      </c>
      <c r="IL183" s="29">
        <v>8.8201196870130083</v>
      </c>
      <c r="IM183" s="29">
        <v>24.100735194631579</v>
      </c>
      <c r="IN183" s="29">
        <v>6.8626498900845112</v>
      </c>
      <c r="IO183" s="29">
        <v>5.0062075495383809</v>
      </c>
      <c r="IP183" s="29">
        <v>8.6428037735980325</v>
      </c>
      <c r="IQ183" s="29">
        <v>24.227876198631577</v>
      </c>
      <c r="IR183" s="29">
        <v>6.7238448653517553</v>
      </c>
      <c r="IS183" s="29">
        <v>4.9049512165095042</v>
      </c>
      <c r="IT183" s="29">
        <v>8.3479578705043593</v>
      </c>
      <c r="IU183" s="29">
        <v>24.386496079631577</v>
      </c>
      <c r="IV183" s="29">
        <v>6.5689512320790691</v>
      </c>
      <c r="IW183" s="29">
        <v>4.7919584675444824</v>
      </c>
      <c r="IX183" s="29">
        <v>7.9593783082190299</v>
      </c>
      <c r="IY183" s="29">
        <v>24.563697655631579</v>
      </c>
      <c r="IZ183" s="29">
        <v>6.4044931624237877</v>
      </c>
      <c r="JA183" s="29">
        <v>4.6719885953992728</v>
      </c>
      <c r="JB183" s="29">
        <v>7.6243066033080762</v>
      </c>
      <c r="JC183" s="29">
        <v>24.777467944631578</v>
      </c>
      <c r="JD183" s="29">
        <v>6.1885039189840185</v>
      </c>
      <c r="JE183" s="29">
        <v>4.5144274494213095</v>
      </c>
      <c r="JF183" s="29">
        <v>7.1798646001193909</v>
      </c>
      <c r="JG183" s="29">
        <v>25.133201883631578</v>
      </c>
      <c r="JH183" s="29">
        <v>5.7830853369568755</v>
      </c>
      <c r="JI183" s="29">
        <v>4.2186802382747954</v>
      </c>
      <c r="JJ183" s="29">
        <v>5.9848279673785854</v>
      </c>
      <c r="JK183" s="29">
        <v>25.92981613963158</v>
      </c>
      <c r="JL183" s="29">
        <v>4.8392659718202378</v>
      </c>
      <c r="JM183" s="29">
        <v>3.5301771517375662</v>
      </c>
      <c r="JN183" s="29">
        <v>0.50589956178237117</v>
      </c>
      <c r="JO183" s="29">
        <v>24.062807046862289</v>
      </c>
      <c r="JP183" s="29">
        <v>3.903223419895101</v>
      </c>
      <c r="JQ183" s="29">
        <v>2.8473471421654062</v>
      </c>
      <c r="JR183" s="29">
        <v>-3.7415925294766765</v>
      </c>
      <c r="JS183" s="29">
        <v>24.343104243786048</v>
      </c>
      <c r="JT183" s="29">
        <v>3.9486903756593672</v>
      </c>
      <c r="JU183" s="29">
        <v>2.8805146533815136</v>
      </c>
      <c r="JV183" s="29">
        <v>-6.1198654311730394</v>
      </c>
      <c r="JW183" s="29">
        <v>23.546716720800184</v>
      </c>
      <c r="JX183" s="29">
        <v>3.8195085048586366</v>
      </c>
      <c r="JY183" s="29">
        <v>2.7862782771676393</v>
      </c>
      <c r="JZ183" s="29">
        <v>-5.2455762716784236</v>
      </c>
    </row>
    <row r="184" spans="1:286" ht="15" thickBot="1" x14ac:dyDescent="0.4">
      <c r="A184" s="2"/>
      <c r="B184" s="74" t="s">
        <v>663</v>
      </c>
      <c r="C184" s="74" t="s">
        <v>452</v>
      </c>
      <c r="D184" s="74" t="s">
        <v>860</v>
      </c>
      <c r="E184" s="87">
        <v>345810</v>
      </c>
      <c r="F184" s="84">
        <v>538827</v>
      </c>
      <c r="G184" s="22">
        <v>26.263787315473685</v>
      </c>
      <c r="H184" s="22">
        <v>26.263787315473685</v>
      </c>
      <c r="I184" s="22">
        <v>19.267929247601849</v>
      </c>
      <c r="J184" s="22">
        <v>15.512363166516739</v>
      </c>
      <c r="K184" s="22">
        <v>26.341089300473683</v>
      </c>
      <c r="L184" s="22">
        <v>26.341089300473683</v>
      </c>
      <c r="M184" s="22">
        <v>19.098852667759651</v>
      </c>
      <c r="N184" s="22">
        <v>15.318264663619857</v>
      </c>
      <c r="O184" s="22">
        <v>26.401846733473686</v>
      </c>
      <c r="P184" s="22">
        <v>26.357892816927208</v>
      </c>
      <c r="Q184" s="22">
        <v>18.943936544464659</v>
      </c>
      <c r="R184" s="22">
        <v>15.316042798165395</v>
      </c>
      <c r="S184" s="22">
        <v>26.488296088473685</v>
      </c>
      <c r="T184" s="22">
        <v>26.111853564260919</v>
      </c>
      <c r="U184" s="22">
        <v>18.767103289153582</v>
      </c>
      <c r="V184" s="22">
        <v>15.18702870330895</v>
      </c>
      <c r="W184" s="22">
        <v>26.577856152473686</v>
      </c>
      <c r="X184" s="22">
        <v>25.86222868927883</v>
      </c>
      <c r="Y184" s="22">
        <v>18.587692976484593</v>
      </c>
      <c r="Z184" s="22">
        <v>15.045182132024213</v>
      </c>
      <c r="AA184" s="22">
        <v>26.660332509473683</v>
      </c>
      <c r="AB184" s="22">
        <v>25.575460011400533</v>
      </c>
      <c r="AC184" s="22">
        <v>18.38158668132667</v>
      </c>
      <c r="AD184" s="22">
        <v>14.798833791840671</v>
      </c>
      <c r="AE184" s="22">
        <v>26.756360785473685</v>
      </c>
      <c r="AF184" s="22">
        <v>25.471139016804685</v>
      </c>
      <c r="AG184" s="22">
        <v>18.306609128469713</v>
      </c>
      <c r="AH184" s="22">
        <v>14.517315227183232</v>
      </c>
      <c r="AI184" s="22">
        <v>26.824123720473686</v>
      </c>
      <c r="AJ184" s="22">
        <v>25.385658591870058</v>
      </c>
      <c r="AK184" s="22">
        <v>18.245172663991962</v>
      </c>
      <c r="AL184" s="22">
        <v>14.350410155372277</v>
      </c>
      <c r="AM184" s="22">
        <v>26.901796614473685</v>
      </c>
      <c r="AN184" s="22">
        <v>25.284264222086165</v>
      </c>
      <c r="AO184" s="22">
        <v>18.172298534011492</v>
      </c>
      <c r="AP184" s="22">
        <v>14.089846917716041</v>
      </c>
      <c r="AQ184" s="22">
        <v>27.006854828473685</v>
      </c>
      <c r="AR184" s="22">
        <v>25.150727671486528</v>
      </c>
      <c r="AS184" s="22">
        <v>18.076323185811368</v>
      </c>
      <c r="AT184" s="22">
        <v>13.653761856255411</v>
      </c>
      <c r="AU184" s="22">
        <v>27.457793133473686</v>
      </c>
      <c r="AV184" s="22">
        <v>24.677063922043434</v>
      </c>
      <c r="AW184" s="22">
        <v>17.735891722826562</v>
      </c>
      <c r="AX184" s="22">
        <v>12.081334334295644</v>
      </c>
      <c r="AY184" s="22">
        <v>27.851666299473685</v>
      </c>
      <c r="AZ184" s="22">
        <v>24.255599533853623</v>
      </c>
      <c r="BA184" s="22">
        <v>17.432976968560169</v>
      </c>
      <c r="BB184" s="22">
        <v>11.196124884670194</v>
      </c>
      <c r="BC184" s="22">
        <v>28.123222856473685</v>
      </c>
      <c r="BD184" s="22">
        <v>24.117715289465789</v>
      </c>
      <c r="BE184" s="22">
        <v>17.33387684723002</v>
      </c>
      <c r="BF184" s="22">
        <v>10.730242816301146</v>
      </c>
      <c r="BG184" s="22">
        <v>28.263782857473686</v>
      </c>
      <c r="BH184" s="22">
        <v>23.992640942710405</v>
      </c>
      <c r="BI184" s="22">
        <v>17.243983451550349</v>
      </c>
      <c r="BJ184" s="22">
        <v>10.941325158954704</v>
      </c>
      <c r="BK184" s="25">
        <v>26.219139485473686</v>
      </c>
      <c r="BL184" s="25">
        <v>26.219139485473686</v>
      </c>
      <c r="BM184" s="25">
        <v>19.29513133720414</v>
      </c>
      <c r="BN184" s="25">
        <v>15.707919576637693</v>
      </c>
      <c r="BO184" s="25">
        <v>26.260857438473685</v>
      </c>
      <c r="BP184" s="25">
        <v>26.260857438473685</v>
      </c>
      <c r="BQ184" s="25">
        <v>19.281605030060192</v>
      </c>
      <c r="BR184" s="25">
        <v>15.67267174986349</v>
      </c>
      <c r="BS184" s="25">
        <v>26.336782996473683</v>
      </c>
      <c r="BT184" s="25">
        <v>26.336782996473683</v>
      </c>
      <c r="BU184" s="25">
        <v>19.259017551571407</v>
      </c>
      <c r="BV184" s="25">
        <v>15.606989898145079</v>
      </c>
      <c r="BW184" s="25">
        <v>26.419882192473686</v>
      </c>
      <c r="BX184" s="25">
        <v>26.419882192473686</v>
      </c>
      <c r="BY184" s="25">
        <v>19.213901984293678</v>
      </c>
      <c r="BZ184" s="25">
        <v>15.386602858509811</v>
      </c>
      <c r="CA184" s="25">
        <v>26.479045931473685</v>
      </c>
      <c r="CB184" s="25">
        <v>26.479045931473685</v>
      </c>
      <c r="CC184" s="25">
        <v>19.180305594712735</v>
      </c>
      <c r="CD184" s="25">
        <v>15.254902668507771</v>
      </c>
      <c r="CE184" s="25">
        <v>26.544758517473685</v>
      </c>
      <c r="CF184" s="25">
        <v>26.544758517473685</v>
      </c>
      <c r="CG184" s="25">
        <v>19.130556418813914</v>
      </c>
      <c r="CH184" s="25">
        <v>15.020189330582628</v>
      </c>
      <c r="CI184" s="25">
        <v>26.620478023473684</v>
      </c>
      <c r="CJ184" s="25">
        <v>26.549764755268679</v>
      </c>
      <c r="CK184" s="25">
        <v>19.081838684436558</v>
      </c>
      <c r="CL184" s="25">
        <v>14.74734111683253</v>
      </c>
      <c r="CM184" s="25">
        <v>26.700580272473687</v>
      </c>
      <c r="CN184" s="25">
        <v>26.500873219042347</v>
      </c>
      <c r="CO184" s="25">
        <v>19.046699374694839</v>
      </c>
      <c r="CP184" s="25">
        <v>14.581686570659699</v>
      </c>
      <c r="CQ184" s="25">
        <v>26.783868982473685</v>
      </c>
      <c r="CR184" s="25">
        <v>26.444241197465612</v>
      </c>
      <c r="CS184" s="25">
        <v>19.005996825724559</v>
      </c>
      <c r="CT184" s="25">
        <v>14.355267935912245</v>
      </c>
      <c r="CU184" s="25">
        <v>26.870638430473686</v>
      </c>
      <c r="CV184" s="25">
        <v>26.381927760824492</v>
      </c>
      <c r="CW184" s="25">
        <v>18.96121093188259</v>
      </c>
      <c r="CX184" s="25">
        <v>14.085313197448102</v>
      </c>
      <c r="CY184" s="25">
        <v>27.229745635473684</v>
      </c>
      <c r="CZ184" s="25">
        <v>26.173583912760133</v>
      </c>
      <c r="DA184" s="25">
        <v>18.811470106067176</v>
      </c>
      <c r="DB184" s="25">
        <v>13.241774782564434</v>
      </c>
      <c r="DC184" s="25">
        <v>27.530266580473686</v>
      </c>
      <c r="DD184" s="25">
        <v>25.899282360333032</v>
      </c>
      <c r="DE184" s="25">
        <v>18.614324179444015</v>
      </c>
      <c r="DF184" s="25">
        <v>12.116192679627112</v>
      </c>
      <c r="DG184" s="25">
        <v>27.793025294473686</v>
      </c>
      <c r="DH184" s="25">
        <v>25.649003294576193</v>
      </c>
      <c r="DI184" s="25">
        <v>18.434443686984441</v>
      </c>
      <c r="DJ184" s="25">
        <v>11.148368474960481</v>
      </c>
      <c r="DK184" s="25">
        <v>27.970169630473684</v>
      </c>
      <c r="DL184" s="25">
        <v>25.455177494089508</v>
      </c>
      <c r="DM184" s="25">
        <v>18.295137267817971</v>
      </c>
      <c r="DN184" s="25">
        <v>10.518284626840469</v>
      </c>
      <c r="DO184" s="27">
        <v>26.264748345473684</v>
      </c>
      <c r="DP184" s="27">
        <v>26.264748345473684</v>
      </c>
      <c r="DQ184" s="27">
        <v>19.293389650309106</v>
      </c>
      <c r="DR184" s="27">
        <v>15.514286123866231</v>
      </c>
      <c r="DS184" s="27">
        <v>26.342436584473685</v>
      </c>
      <c r="DT184" s="27">
        <v>26.342436584473685</v>
      </c>
      <c r="DU184" s="27">
        <v>19.144594217628697</v>
      </c>
      <c r="DV184" s="27">
        <v>15.321782293675199</v>
      </c>
      <c r="DW184" s="27">
        <v>26.403513180473684</v>
      </c>
      <c r="DX184" s="27">
        <v>26.403513180473684</v>
      </c>
      <c r="DY184" s="27">
        <v>18.981573018490941</v>
      </c>
      <c r="DZ184" s="27">
        <v>15.321032594510516</v>
      </c>
      <c r="EA184" s="27">
        <v>26.490211178473686</v>
      </c>
      <c r="EB184" s="27">
        <v>26.14764849502636</v>
      </c>
      <c r="EC184" s="27">
        <v>18.792829810683347</v>
      </c>
      <c r="ED184" s="27">
        <v>15.254588626632245</v>
      </c>
      <c r="EE184" s="27">
        <v>26.579568043473685</v>
      </c>
      <c r="EF184" s="27">
        <v>25.900426519357985</v>
      </c>
      <c r="EG184" s="27">
        <v>18.615146509063305</v>
      </c>
      <c r="EH184" s="27">
        <v>15.090395463369031</v>
      </c>
      <c r="EI184" s="27">
        <v>26.661296181473684</v>
      </c>
      <c r="EJ184" s="27">
        <v>25.623827561628872</v>
      </c>
      <c r="EK184" s="27">
        <v>18.416349392014546</v>
      </c>
      <c r="EL184" s="27">
        <v>14.890077919673576</v>
      </c>
      <c r="EM184" s="27">
        <v>26.756885304473684</v>
      </c>
      <c r="EN184" s="27">
        <v>25.528934175833289</v>
      </c>
      <c r="EO184" s="27">
        <v>18.348147647228387</v>
      </c>
      <c r="EP184" s="27">
        <v>14.616156599815067</v>
      </c>
      <c r="EQ184" s="27">
        <v>26.824258945473684</v>
      </c>
      <c r="ER184" s="27">
        <v>25.444526787423122</v>
      </c>
      <c r="ES184" s="27">
        <v>18.287482395228452</v>
      </c>
      <c r="ET184" s="27">
        <v>14.454839637852718</v>
      </c>
      <c r="EU184" s="27">
        <v>26.900777224473686</v>
      </c>
      <c r="EV184" s="27">
        <v>25.269732057767698</v>
      </c>
      <c r="EW184" s="27">
        <v>18.161853981382993</v>
      </c>
      <c r="EX184" s="27">
        <v>14.207436947711248</v>
      </c>
      <c r="EY184" s="27">
        <v>27.002014528473683</v>
      </c>
      <c r="EZ184" s="27">
        <v>25.279791397491717</v>
      </c>
      <c r="FA184" s="27">
        <v>18.16908382690724</v>
      </c>
      <c r="FB184" s="27">
        <v>13.807585918080413</v>
      </c>
      <c r="FC184" s="27">
        <v>27.419181308473686</v>
      </c>
      <c r="FD184" s="27">
        <v>24.969295922000178</v>
      </c>
      <c r="FE184" s="27">
        <v>17.945924615133009</v>
      </c>
      <c r="FF184" s="27">
        <v>12.373669802688624</v>
      </c>
      <c r="FG184" s="27">
        <v>27.733496850473685</v>
      </c>
      <c r="FH184" s="27">
        <v>24.606530667003867</v>
      </c>
      <c r="FI184" s="27">
        <v>17.685198083656513</v>
      </c>
      <c r="FJ184" s="27">
        <v>11.614991201595895</v>
      </c>
      <c r="FK184" s="27">
        <v>27.958818797473686</v>
      </c>
      <c r="FL184" s="27">
        <v>24.234353647548243</v>
      </c>
      <c r="FM184" s="27">
        <v>17.41770713174903</v>
      </c>
      <c r="FN184" s="27">
        <v>11.222482711236697</v>
      </c>
      <c r="FO184" s="27">
        <v>28.034445744473686</v>
      </c>
      <c r="FP184" s="27">
        <v>23.922374145408401</v>
      </c>
      <c r="FQ184" s="27">
        <v>17.193481320802743</v>
      </c>
      <c r="FR184" s="27">
        <v>11.462040770427681</v>
      </c>
      <c r="FS184" s="28">
        <v>26.260006887473686</v>
      </c>
      <c r="FT184" s="28">
        <v>26.260006887473686</v>
      </c>
      <c r="FU184" s="28">
        <v>19.268835225353502</v>
      </c>
      <c r="FV184" s="28">
        <v>15.528069335813953</v>
      </c>
      <c r="FW184" s="28">
        <v>26.333805416473684</v>
      </c>
      <c r="FX184" s="28">
        <v>26.333805416473684</v>
      </c>
      <c r="FY184" s="28">
        <v>19.097411118709765</v>
      </c>
      <c r="FZ184" s="28">
        <v>15.340230501975732</v>
      </c>
      <c r="GA184" s="28">
        <v>26.392223647473685</v>
      </c>
      <c r="GB184" s="28">
        <v>26.344581067349541</v>
      </c>
      <c r="GC184" s="28">
        <v>18.934369127939874</v>
      </c>
      <c r="GD184" s="28">
        <v>15.343236084972105</v>
      </c>
      <c r="GE184" s="28">
        <v>26.482099792473687</v>
      </c>
      <c r="GF184" s="28">
        <v>26.079420748648609</v>
      </c>
      <c r="GG184" s="28">
        <v>18.743793185983144</v>
      </c>
      <c r="GH184" s="28">
        <v>15.175639557146937</v>
      </c>
      <c r="GI184" s="28">
        <v>26.597766379473686</v>
      </c>
      <c r="GJ184" s="28">
        <v>25.809355122886998</v>
      </c>
      <c r="GK184" s="28">
        <v>18.549691703258262</v>
      </c>
      <c r="GL184" s="28">
        <v>14.993159619880654</v>
      </c>
      <c r="GM184" s="28">
        <v>26.740532919473686</v>
      </c>
      <c r="GN184" s="28">
        <v>25.496449590163905</v>
      </c>
      <c r="GO184" s="28">
        <v>18.324800335898601</v>
      </c>
      <c r="GP184" s="28">
        <v>14.688579352141979</v>
      </c>
      <c r="GQ184" s="28">
        <v>26.860099298473685</v>
      </c>
      <c r="GR184" s="28">
        <v>25.359048610612234</v>
      </c>
      <c r="GS184" s="28">
        <v>18.226047546521503</v>
      </c>
      <c r="GT184" s="28">
        <v>14.320270321372739</v>
      </c>
      <c r="GU184" s="28">
        <v>26.982676492473686</v>
      </c>
      <c r="GV184" s="28">
        <v>25.241880544165792</v>
      </c>
      <c r="GW184" s="28">
        <v>18.141836550171536</v>
      </c>
      <c r="GX184" s="28">
        <v>14.081758343971085</v>
      </c>
      <c r="GY184" s="28">
        <v>27.115332251473685</v>
      </c>
      <c r="GZ184" s="28">
        <v>25.117618960998488</v>
      </c>
      <c r="HA184" s="28">
        <v>18.052527303685626</v>
      </c>
      <c r="HB184" s="28">
        <v>13.806931763131701</v>
      </c>
      <c r="HC184" s="28">
        <v>27.260842108473685</v>
      </c>
      <c r="HD184" s="28">
        <v>24.983046601501773</v>
      </c>
      <c r="HE184" s="28">
        <v>17.955807499236482</v>
      </c>
      <c r="HF184" s="28">
        <v>13.497312605895452</v>
      </c>
      <c r="HG184" s="28">
        <v>27.861893473473685</v>
      </c>
      <c r="HH184" s="28">
        <v>24.44282917338192</v>
      </c>
      <c r="HI184" s="28">
        <v>17.567542596969936</v>
      </c>
      <c r="HJ184" s="28">
        <v>12.193638070860199</v>
      </c>
      <c r="HK184" s="28">
        <v>28.317978330473686</v>
      </c>
      <c r="HL184" s="28">
        <v>24.002676291877926</v>
      </c>
      <c r="HM184" s="28">
        <v>17.251196054589279</v>
      </c>
      <c r="HN184" s="28">
        <v>11.410093246820416</v>
      </c>
      <c r="HO184" s="28">
        <v>28.499287103473684</v>
      </c>
      <c r="HP184" s="28">
        <v>23.784088509589751</v>
      </c>
      <c r="HQ184" s="28">
        <v>17.094092711548015</v>
      </c>
      <c r="HR184" s="28">
        <v>11.343985687848523</v>
      </c>
      <c r="HS184" s="28">
        <v>28.530055163473683</v>
      </c>
      <c r="HT184" s="28">
        <v>23.545747699558117</v>
      </c>
      <c r="HU184" s="28">
        <v>16.92279247853789</v>
      </c>
      <c r="HV184" s="28">
        <v>11.257549907129746</v>
      </c>
      <c r="HW184" s="29">
        <v>26.272410864473684</v>
      </c>
      <c r="HX184" s="29">
        <v>26.272410864473684</v>
      </c>
      <c r="HY184" s="29">
        <v>19.268706483471867</v>
      </c>
      <c r="HZ184" s="29">
        <v>15.522448289506027</v>
      </c>
      <c r="IA184" s="29">
        <v>26.370689704473683</v>
      </c>
      <c r="IB184" s="29">
        <v>26.370689704473683</v>
      </c>
      <c r="IC184" s="29">
        <v>19.104011557510457</v>
      </c>
      <c r="ID184" s="29">
        <v>15.319676294999617</v>
      </c>
      <c r="IE184" s="29">
        <v>26.442175622473684</v>
      </c>
      <c r="IF184" s="29">
        <v>26.353016020347955</v>
      </c>
      <c r="IG184" s="29">
        <v>18.940431494740871</v>
      </c>
      <c r="IH184" s="29">
        <v>15.315492184408036</v>
      </c>
      <c r="II184" s="29">
        <v>26.533674666473686</v>
      </c>
      <c r="IJ184" s="29">
        <v>26.084932338628832</v>
      </c>
      <c r="IK184" s="29">
        <v>18.747754474223051</v>
      </c>
      <c r="IL184" s="29">
        <v>15.135868009568632</v>
      </c>
      <c r="IM184" s="29">
        <v>26.651107150473685</v>
      </c>
      <c r="IN184" s="29">
        <v>25.807445265323203</v>
      </c>
      <c r="IO184" s="29">
        <v>18.548319051022787</v>
      </c>
      <c r="IP184" s="29">
        <v>14.914742409196275</v>
      </c>
      <c r="IQ184" s="29">
        <v>26.755968565473687</v>
      </c>
      <c r="IR184" s="29">
        <v>25.494032673864666</v>
      </c>
      <c r="IS184" s="29">
        <v>18.323063250566168</v>
      </c>
      <c r="IT184" s="29">
        <v>14.596929161085129</v>
      </c>
      <c r="IU184" s="29">
        <v>26.869142678473686</v>
      </c>
      <c r="IV184" s="29">
        <v>25.35768265099124</v>
      </c>
      <c r="IW184" s="29">
        <v>18.225065804446665</v>
      </c>
      <c r="IX184" s="29">
        <v>14.246747279066057</v>
      </c>
      <c r="IY184" s="29">
        <v>26.993160207473686</v>
      </c>
      <c r="IZ184" s="29">
        <v>25.245161312422042</v>
      </c>
      <c r="JA184" s="29">
        <v>18.144194502914388</v>
      </c>
      <c r="JB184" s="29">
        <v>14.03474557907219</v>
      </c>
      <c r="JC184" s="29">
        <v>27.127308916473684</v>
      </c>
      <c r="JD184" s="29">
        <v>25.126894864887138</v>
      </c>
      <c r="JE184" s="29">
        <v>18.059194078449437</v>
      </c>
      <c r="JF184" s="29">
        <v>13.787469802832714</v>
      </c>
      <c r="JG184" s="29">
        <v>27.274110457473686</v>
      </c>
      <c r="JH184" s="29">
        <v>24.992780365296536</v>
      </c>
      <c r="JI184" s="29">
        <v>17.96280334692991</v>
      </c>
      <c r="JJ184" s="29">
        <v>13.448982062024943</v>
      </c>
      <c r="JK184" s="29">
        <v>27.849960812473686</v>
      </c>
      <c r="JL184" s="29">
        <v>24.447883815706295</v>
      </c>
      <c r="JM184" s="29">
        <v>17.571175467932459</v>
      </c>
      <c r="JN184" s="29">
        <v>12.0281862224187</v>
      </c>
      <c r="JO184" s="29">
        <v>28.201590798473685</v>
      </c>
      <c r="JP184" s="29">
        <v>24.022826859664796</v>
      </c>
      <c r="JQ184" s="29">
        <v>17.265678664414757</v>
      </c>
      <c r="JR184" s="29">
        <v>11.428707576010918</v>
      </c>
      <c r="JS184" s="29">
        <v>28.263548778473684</v>
      </c>
      <c r="JT184" s="29">
        <v>23.84901027764532</v>
      </c>
      <c r="JU184" s="29">
        <v>17.140753264534609</v>
      </c>
      <c r="JV184" s="29">
        <v>11.528950781494412</v>
      </c>
      <c r="JW184" s="29">
        <v>28.205153529473684</v>
      </c>
      <c r="JX184" s="29">
        <v>23.746394182828162</v>
      </c>
      <c r="JY184" s="29">
        <v>17.06700105671743</v>
      </c>
      <c r="JZ184" s="29">
        <v>11.863318303991065</v>
      </c>
    </row>
    <row r="185" spans="1:286" ht="15" thickBot="1" x14ac:dyDescent="0.4">
      <c r="A185" s="2"/>
      <c r="B185" s="74" t="s">
        <v>594</v>
      </c>
      <c r="C185" s="74" t="s">
        <v>594</v>
      </c>
      <c r="D185" s="74" t="s">
        <v>863</v>
      </c>
      <c r="E185" s="87">
        <v>395215</v>
      </c>
      <c r="F185" s="84">
        <v>395126</v>
      </c>
      <c r="G185" s="22">
        <v>31.798125511947369</v>
      </c>
      <c r="H185" s="22">
        <v>11.008543371540261</v>
      </c>
      <c r="I185" s="22">
        <v>8.0305791230371053</v>
      </c>
      <c r="J185" s="22">
        <v>11.475861093264882</v>
      </c>
      <c r="K185" s="22">
        <v>31.891772267947371</v>
      </c>
      <c r="L185" s="22">
        <v>10.885844058219348</v>
      </c>
      <c r="M185" s="22">
        <v>7.9410716822513168</v>
      </c>
      <c r="N185" s="22">
        <v>11.20259899258221</v>
      </c>
      <c r="O185" s="22">
        <v>31.93472636394737</v>
      </c>
      <c r="P185" s="22">
        <v>10.679403210061045</v>
      </c>
      <c r="Q185" s="22">
        <v>7.7904759576936016</v>
      </c>
      <c r="R185" s="22">
        <v>10.949176260032964</v>
      </c>
      <c r="S185" s="22">
        <v>32.02101948594737</v>
      </c>
      <c r="T185" s="22">
        <v>10.586830206819624</v>
      </c>
      <c r="U185" s="22">
        <v>7.7229452406770971</v>
      </c>
      <c r="V185" s="22">
        <v>10.55866971982233</v>
      </c>
      <c r="W185" s="22">
        <v>32.140932938947373</v>
      </c>
      <c r="X185" s="22">
        <v>10.453157282813667</v>
      </c>
      <c r="Y185" s="22">
        <v>7.6254327036767204</v>
      </c>
      <c r="Z185" s="22">
        <v>10.391314128251906</v>
      </c>
      <c r="AA185" s="22">
        <v>32.290528963947366</v>
      </c>
      <c r="AB185" s="22">
        <v>10.261023348556499</v>
      </c>
      <c r="AC185" s="22">
        <v>7.4852736736218013</v>
      </c>
      <c r="AD185" s="22">
        <v>9.9031615127151333</v>
      </c>
      <c r="AE185" s="22">
        <v>32.459172728947372</v>
      </c>
      <c r="AF185" s="22">
        <v>10.042479396510421</v>
      </c>
      <c r="AG185" s="22">
        <v>7.3258489032834806</v>
      </c>
      <c r="AH185" s="22">
        <v>9.4268420574763496</v>
      </c>
      <c r="AI185" s="22">
        <v>32.643549413947369</v>
      </c>
      <c r="AJ185" s="22">
        <v>9.8420462837493563</v>
      </c>
      <c r="AK185" s="22">
        <v>7.1796357380553228</v>
      </c>
      <c r="AL185" s="22">
        <v>8.9946540948083786</v>
      </c>
      <c r="AM185" s="22">
        <v>32.841988107947373</v>
      </c>
      <c r="AN185" s="22">
        <v>9.8164898772027271</v>
      </c>
      <c r="AO185" s="22">
        <v>7.1609926952887584</v>
      </c>
      <c r="AP185" s="22">
        <v>8.5071802291838239</v>
      </c>
      <c r="AQ185" s="22">
        <v>33.059750195947373</v>
      </c>
      <c r="AR185" s="22">
        <v>9.6831545028895309</v>
      </c>
      <c r="AS185" s="22">
        <v>7.0637263960897139</v>
      </c>
      <c r="AT185" s="22">
        <v>7.8668794426866526</v>
      </c>
      <c r="AU185" s="22">
        <v>33.868606508947373</v>
      </c>
      <c r="AV185" s="22">
        <v>9.0390090733157518</v>
      </c>
      <c r="AW185" s="22">
        <v>6.593831273333687</v>
      </c>
      <c r="AX185" s="22">
        <v>5.888065807252655</v>
      </c>
      <c r="AY185" s="22">
        <v>34.488184138947368</v>
      </c>
      <c r="AZ185" s="22">
        <v>8.9072283749913552</v>
      </c>
      <c r="BA185" s="22">
        <v>6.497699088623488</v>
      </c>
      <c r="BB185" s="22">
        <v>4.8250006091686828</v>
      </c>
      <c r="BC185" s="22">
        <v>34.906302238947369</v>
      </c>
      <c r="BD185" s="22">
        <v>9.4781677149462311</v>
      </c>
      <c r="BE185" s="22">
        <v>6.9141913882146824</v>
      </c>
      <c r="BF185" s="22">
        <v>4.55844097833101</v>
      </c>
      <c r="BG185" s="22">
        <v>35.250288722947374</v>
      </c>
      <c r="BH185" s="22">
        <v>9.5987735710379578</v>
      </c>
      <c r="BI185" s="22">
        <v>7.0021716810979484</v>
      </c>
      <c r="BJ185" s="22">
        <v>4.6817641060686057</v>
      </c>
      <c r="BK185" s="25">
        <v>31.74495198694737</v>
      </c>
      <c r="BL185" s="25">
        <v>11.041114337831161</v>
      </c>
      <c r="BM185" s="25">
        <v>8.0543391894768721</v>
      </c>
      <c r="BN185" s="25">
        <v>11.556738888094385</v>
      </c>
      <c r="BO185" s="25">
        <v>31.800639752947369</v>
      </c>
      <c r="BP185" s="25">
        <v>11.036568713944176</v>
      </c>
      <c r="BQ185" s="25">
        <v>8.0510232201377878</v>
      </c>
      <c r="BR185" s="25">
        <v>11.339840241135292</v>
      </c>
      <c r="BS185" s="25">
        <v>31.89993221394737</v>
      </c>
      <c r="BT185" s="25">
        <v>10.973980452325783</v>
      </c>
      <c r="BU185" s="25">
        <v>8.0053659546725626</v>
      </c>
      <c r="BV185" s="25">
        <v>10.978894740506576</v>
      </c>
      <c r="BW185" s="25">
        <v>32.022579572947372</v>
      </c>
      <c r="BX185" s="25">
        <v>10.873501283465748</v>
      </c>
      <c r="BY185" s="25">
        <v>7.9320677999109108</v>
      </c>
      <c r="BZ185" s="25">
        <v>10.561968800995203</v>
      </c>
      <c r="CA185" s="25">
        <v>32.162556795947367</v>
      </c>
      <c r="CB185" s="25">
        <v>10.800295857927596</v>
      </c>
      <c r="CC185" s="25">
        <v>7.8786654611837408</v>
      </c>
      <c r="CD185" s="25">
        <v>10.396940361211378</v>
      </c>
      <c r="CE185" s="25">
        <v>32.319536703947371</v>
      </c>
      <c r="CF185" s="25">
        <v>10.678781533440736</v>
      </c>
      <c r="CG185" s="25">
        <v>7.790022453254382</v>
      </c>
      <c r="CH185" s="25">
        <v>9.9137205334248364</v>
      </c>
      <c r="CI185" s="25">
        <v>32.494227366947371</v>
      </c>
      <c r="CJ185" s="25">
        <v>10.563235950425277</v>
      </c>
      <c r="CK185" s="25">
        <v>7.7057335591285767</v>
      </c>
      <c r="CL185" s="25">
        <v>9.4337623779320765</v>
      </c>
      <c r="CM185" s="25">
        <v>32.683714367947367</v>
      </c>
      <c r="CN185" s="25">
        <v>10.457989498280236</v>
      </c>
      <c r="CO185" s="25">
        <v>7.6289577375830389</v>
      </c>
      <c r="CP185" s="25">
        <v>8.9925967300292768</v>
      </c>
      <c r="CQ185" s="25">
        <v>32.87327878594737</v>
      </c>
      <c r="CR185" s="25">
        <v>10.342742673583842</v>
      </c>
      <c r="CS185" s="25">
        <v>7.5448867834915276</v>
      </c>
      <c r="CT185" s="25">
        <v>8.4836660140715026</v>
      </c>
      <c r="CU185" s="25">
        <v>33.052100396947367</v>
      </c>
      <c r="CV185" s="25">
        <v>10.208233968444814</v>
      </c>
      <c r="CW185" s="25">
        <v>7.4467645557907431</v>
      </c>
      <c r="CX185" s="25">
        <v>7.884755740233345</v>
      </c>
      <c r="CY185" s="25">
        <v>33.500779874947369</v>
      </c>
      <c r="CZ185" s="25">
        <v>9.9106642577374426</v>
      </c>
      <c r="DA185" s="25">
        <v>7.2296915947455371</v>
      </c>
      <c r="DB185" s="25">
        <v>6.5190347729371254</v>
      </c>
      <c r="DC185" s="25">
        <v>33.874019523947368</v>
      </c>
      <c r="DD185" s="25">
        <v>9.8650409712053744</v>
      </c>
      <c r="DE185" s="25">
        <v>7.1964100424108342</v>
      </c>
      <c r="DF185" s="25">
        <v>5.4691135960507253</v>
      </c>
      <c r="DG185" s="25">
        <v>34.132988824947368</v>
      </c>
      <c r="DH185" s="25">
        <v>10.233949671070441</v>
      </c>
      <c r="DI185" s="25">
        <v>7.4655238028291366</v>
      </c>
      <c r="DJ185" s="25">
        <v>4.8144290469730464</v>
      </c>
      <c r="DK185" s="25">
        <v>34.314184096947372</v>
      </c>
      <c r="DL185" s="25">
        <v>10.321020052577655</v>
      </c>
      <c r="DM185" s="25">
        <v>7.5290404339008159</v>
      </c>
      <c r="DN185" s="25">
        <v>4.4240909045674215</v>
      </c>
      <c r="DO185" s="27">
        <v>31.798207136947369</v>
      </c>
      <c r="DP185" s="27">
        <v>11.039832649621461</v>
      </c>
      <c r="DQ185" s="27">
        <v>8.0534042157722059</v>
      </c>
      <c r="DR185" s="27">
        <v>11.48747017549654</v>
      </c>
      <c r="DS185" s="27">
        <v>31.89201704694737</v>
      </c>
      <c r="DT185" s="27">
        <v>11.038827140202939</v>
      </c>
      <c r="DU185" s="27">
        <v>8.0526707106506024</v>
      </c>
      <c r="DV185" s="27">
        <v>11.230000444695051</v>
      </c>
      <c r="DW185" s="27">
        <v>31.935214120947371</v>
      </c>
      <c r="DX185" s="27">
        <v>10.952282655425581</v>
      </c>
      <c r="DY185" s="27">
        <v>7.9895377139215542</v>
      </c>
      <c r="DZ185" s="27">
        <v>10.993347800766013</v>
      </c>
      <c r="EA185" s="27">
        <v>32.021826779947368</v>
      </c>
      <c r="EB185" s="27">
        <v>10.831994174059449</v>
      </c>
      <c r="EC185" s="27">
        <v>7.9017889414819589</v>
      </c>
      <c r="ED185" s="27">
        <v>10.619815193622724</v>
      </c>
      <c r="EE185" s="27">
        <v>32.141615365947374</v>
      </c>
      <c r="EF185" s="27">
        <v>10.732413404232847</v>
      </c>
      <c r="EG185" s="27">
        <v>7.8291461563072318</v>
      </c>
      <c r="EH185" s="27">
        <v>10.466839330496342</v>
      </c>
      <c r="EI185" s="27">
        <v>32.290684198947368</v>
      </c>
      <c r="EJ185" s="27">
        <v>10.586971124952591</v>
      </c>
      <c r="EK185" s="27">
        <v>7.7230480384931628</v>
      </c>
      <c r="EL185" s="27">
        <v>9.9983193438248001</v>
      </c>
      <c r="EM185" s="27">
        <v>32.45886612094737</v>
      </c>
      <c r="EN185" s="27">
        <v>10.451869851481485</v>
      </c>
      <c r="EO185" s="27">
        <v>7.6244935404441634</v>
      </c>
      <c r="EP185" s="27">
        <v>9.5407218569109986</v>
      </c>
      <c r="EQ185" s="27">
        <v>32.643004569947372</v>
      </c>
      <c r="ER185" s="27">
        <v>10.325811737796862</v>
      </c>
      <c r="ES185" s="27">
        <v>7.5325359015559643</v>
      </c>
      <c r="ET185" s="27">
        <v>9.125813732290041</v>
      </c>
      <c r="EU185" s="27">
        <v>32.839072640947371</v>
      </c>
      <c r="EV185" s="27">
        <v>10.178307039837057</v>
      </c>
      <c r="EW185" s="27">
        <v>7.4249332780291999</v>
      </c>
      <c r="EX185" s="27">
        <v>8.6646427486676423</v>
      </c>
      <c r="EY185" s="27">
        <v>33.046104719947373</v>
      </c>
      <c r="EZ185" s="27">
        <v>10.01332639543371</v>
      </c>
      <c r="FA185" s="27">
        <v>7.3045821948808269</v>
      </c>
      <c r="FB185" s="27">
        <v>8.0829285200890624</v>
      </c>
      <c r="FC185" s="27">
        <v>33.799490521947369</v>
      </c>
      <c r="FD185" s="27">
        <v>9.4961668803112715</v>
      </c>
      <c r="FE185" s="27">
        <v>6.9273215287550078</v>
      </c>
      <c r="FF185" s="27">
        <v>6.3277177037562531</v>
      </c>
      <c r="FG185" s="27">
        <v>34.299755024947373</v>
      </c>
      <c r="FH185" s="27">
        <v>9.4454545107234704</v>
      </c>
      <c r="FI185" s="27">
        <v>6.8903275611839323</v>
      </c>
      <c r="FJ185" s="27">
        <v>5.3698745307567144</v>
      </c>
      <c r="FK185" s="27">
        <v>34.656853594947371</v>
      </c>
      <c r="FL185" s="27">
        <v>10.101053076588123</v>
      </c>
      <c r="FM185" s="27">
        <v>7.3685775874078034</v>
      </c>
      <c r="FN185" s="27">
        <v>5.1743834874112089</v>
      </c>
      <c r="FO185" s="27">
        <v>34.907930354947368</v>
      </c>
      <c r="FP185" s="27">
        <v>10.130633685935937</v>
      </c>
      <c r="FQ185" s="27">
        <v>7.3901562300908479</v>
      </c>
      <c r="FR185" s="27">
        <v>5.295684850264692</v>
      </c>
      <c r="FS185" s="28">
        <v>31.79073120494737</v>
      </c>
      <c r="FT185" s="28">
        <v>11.007332736584464</v>
      </c>
      <c r="FU185" s="28">
        <v>8.0296959816919227</v>
      </c>
      <c r="FV185" s="28">
        <v>11.482341039578209</v>
      </c>
      <c r="FW185" s="28">
        <v>31.882318700947369</v>
      </c>
      <c r="FX185" s="28">
        <v>10.873043135255168</v>
      </c>
      <c r="FY185" s="28">
        <v>7.9317335871698633</v>
      </c>
      <c r="FZ185" s="28">
        <v>11.216486903519908</v>
      </c>
      <c r="GA185" s="28">
        <v>31.938261391947371</v>
      </c>
      <c r="GB185" s="28">
        <v>10.637092654340723</v>
      </c>
      <c r="GC185" s="28">
        <v>7.7596109963645556</v>
      </c>
      <c r="GD185" s="28">
        <v>10.977992682340428</v>
      </c>
      <c r="GE185" s="28">
        <v>32.053468404947367</v>
      </c>
      <c r="GF185" s="28">
        <v>10.557476366229357</v>
      </c>
      <c r="GG185" s="28">
        <v>7.7015320226454937</v>
      </c>
      <c r="GH185" s="28">
        <v>10.605980570164853</v>
      </c>
      <c r="GI185" s="28">
        <v>32.22203300094737</v>
      </c>
      <c r="GJ185" s="28">
        <v>10.427110780078495</v>
      </c>
      <c r="GK185" s="28">
        <v>7.6064321425639809</v>
      </c>
      <c r="GL185" s="28">
        <v>10.471510704136261</v>
      </c>
      <c r="GM185" s="28">
        <v>32.44417429994737</v>
      </c>
      <c r="GN185" s="28">
        <v>10.186944173674577</v>
      </c>
      <c r="GO185" s="28">
        <v>7.4312339469131317</v>
      </c>
      <c r="GP185" s="28">
        <v>10.018963859609769</v>
      </c>
      <c r="GQ185" s="28">
        <v>32.71393929594737</v>
      </c>
      <c r="GR185" s="28">
        <v>9.8987286667732857</v>
      </c>
      <c r="GS185" s="28">
        <v>7.2209847473105118</v>
      </c>
      <c r="GT185" s="28">
        <v>9.5595299793018356</v>
      </c>
      <c r="GU185" s="28">
        <v>33.025737212947369</v>
      </c>
      <c r="GV185" s="28">
        <v>9.8818219711038076</v>
      </c>
      <c r="GW185" s="28">
        <v>7.2086515482031848</v>
      </c>
      <c r="GX185" s="28">
        <v>9.1417057995696531</v>
      </c>
      <c r="GY185" s="28">
        <v>33.349484395947371</v>
      </c>
      <c r="GZ185" s="28">
        <v>9.7771945490264383</v>
      </c>
      <c r="HA185" s="28">
        <v>7.1323273004735643</v>
      </c>
      <c r="HB185" s="28">
        <v>8.710224084097856</v>
      </c>
      <c r="HC185" s="28">
        <v>33.634632010947371</v>
      </c>
      <c r="HD185" s="28">
        <v>9.6059854500507367</v>
      </c>
      <c r="HE185" s="28">
        <v>7.0074326464303471</v>
      </c>
      <c r="HF185" s="28">
        <v>8.1986539898591566</v>
      </c>
      <c r="HG185" s="28">
        <v>34.830517014947368</v>
      </c>
      <c r="HH185" s="28">
        <v>8.6475487998093872</v>
      </c>
      <c r="HI185" s="28">
        <v>6.308266453918459</v>
      </c>
      <c r="HJ185" s="28">
        <v>5.5990507690879063</v>
      </c>
      <c r="HK185" s="28">
        <v>36.032796826947369</v>
      </c>
      <c r="HL185" s="28">
        <v>7.5367863593665678</v>
      </c>
      <c r="HM185" s="28">
        <v>5.4979807182111928</v>
      </c>
      <c r="HN185" s="28">
        <v>3.4171979629537219E-2</v>
      </c>
      <c r="HO185" s="28">
        <v>36.55513349894737</v>
      </c>
      <c r="HP185" s="28">
        <v>7.13522880610829</v>
      </c>
      <c r="HQ185" s="28">
        <v>5.2050500737963725</v>
      </c>
      <c r="HR185" s="28">
        <v>-4.3379778257376067</v>
      </c>
      <c r="HS185" s="28">
        <v>36.783214188947369</v>
      </c>
      <c r="HT185" s="28">
        <v>6.7377023751424838</v>
      </c>
      <c r="HU185" s="28">
        <v>4.9150600769705894</v>
      </c>
      <c r="HV185" s="28">
        <v>-7.183980618708901</v>
      </c>
      <c r="HW185" s="29">
        <v>31.774531846947369</v>
      </c>
      <c r="HX185" s="29">
        <v>11.016646926556515</v>
      </c>
      <c r="HY185" s="29">
        <v>8.0364905535996751</v>
      </c>
      <c r="HZ185" s="29">
        <v>11.529855035975437</v>
      </c>
      <c r="IA185" s="29">
        <v>31.867235748947369</v>
      </c>
      <c r="IB185" s="29">
        <v>10.923383854075421</v>
      </c>
      <c r="IC185" s="29">
        <v>7.9684564406803222</v>
      </c>
      <c r="ID185" s="29">
        <v>11.271514548892156</v>
      </c>
      <c r="IE185" s="29">
        <v>31.926552011947372</v>
      </c>
      <c r="IF185" s="29">
        <v>10.734647283736145</v>
      </c>
      <c r="IG185" s="29">
        <v>7.8307757403036877</v>
      </c>
      <c r="IH185" s="29">
        <v>11.050085248915309</v>
      </c>
      <c r="II185" s="29">
        <v>32.033612982947368</v>
      </c>
      <c r="IJ185" s="29">
        <v>10.578619166443605</v>
      </c>
      <c r="IK185" s="29">
        <v>7.7169554010410435</v>
      </c>
      <c r="IL185" s="29">
        <v>10.733512290336115</v>
      </c>
      <c r="IM185" s="29">
        <v>32.192557210947371</v>
      </c>
      <c r="IN185" s="29">
        <v>10.458629746598534</v>
      </c>
      <c r="IO185" s="29">
        <v>7.629424789817377</v>
      </c>
      <c r="IP185" s="29">
        <v>10.645937529350974</v>
      </c>
      <c r="IQ185" s="29">
        <v>32.39797569494737</v>
      </c>
      <c r="IR185" s="29">
        <v>10.228515051873043</v>
      </c>
      <c r="IS185" s="29">
        <v>7.4615593237881477</v>
      </c>
      <c r="IT185" s="29">
        <v>10.265209996862779</v>
      </c>
      <c r="IU185" s="29">
        <v>32.657050915947373</v>
      </c>
      <c r="IV185" s="29">
        <v>9.972423801651555</v>
      </c>
      <c r="IW185" s="29">
        <v>7.2747443221833157</v>
      </c>
      <c r="IX185" s="29">
        <v>9.8801103028025032</v>
      </c>
      <c r="IY185" s="29">
        <v>32.948606561947372</v>
      </c>
      <c r="IZ185" s="29">
        <v>9.9237100511975065</v>
      </c>
      <c r="JA185" s="29">
        <v>7.2392083194445283</v>
      </c>
      <c r="JB185" s="29">
        <v>9.5395507266239861</v>
      </c>
      <c r="JC185" s="29">
        <v>33.264845297947367</v>
      </c>
      <c r="JD185" s="29">
        <v>9.8394704479503012</v>
      </c>
      <c r="JE185" s="29">
        <v>7.1777567017020001</v>
      </c>
      <c r="JF185" s="29">
        <v>9.0387227273467161</v>
      </c>
      <c r="JG185" s="29">
        <v>33.66452829594737</v>
      </c>
      <c r="JH185" s="29">
        <v>9.555046153504847</v>
      </c>
      <c r="JI185" s="29">
        <v>6.9702731388027388</v>
      </c>
      <c r="JJ185" s="29">
        <v>7.572417879178218</v>
      </c>
      <c r="JK185" s="29">
        <v>34.963688915947372</v>
      </c>
      <c r="JL185" s="29">
        <v>9.2000959815363625</v>
      </c>
      <c r="JM185" s="29">
        <v>6.7113419301473174</v>
      </c>
      <c r="JN185" s="29">
        <v>1.2597877685531493</v>
      </c>
      <c r="JO185" s="29">
        <v>35.744591877947371</v>
      </c>
      <c r="JP185" s="29">
        <v>7.741208740959352</v>
      </c>
      <c r="JQ185" s="29">
        <v>5.6471039995114731</v>
      </c>
      <c r="JR185" s="29">
        <v>-3.7474704910514447</v>
      </c>
      <c r="JS185" s="29">
        <v>35.969049270947366</v>
      </c>
      <c r="JT185" s="29">
        <v>7.2133325449243477</v>
      </c>
      <c r="JU185" s="29">
        <v>5.2620256638629819</v>
      </c>
      <c r="JV185" s="29">
        <v>-6.5883773969783235</v>
      </c>
      <c r="JW185" s="29">
        <v>35.843840930947366</v>
      </c>
      <c r="JX185" s="29">
        <v>7.1201311436358621</v>
      </c>
      <c r="JY185" s="29">
        <v>5.1940365392200185</v>
      </c>
      <c r="JZ185" s="29">
        <v>-5.6274827646346637</v>
      </c>
    </row>
    <row r="186" spans="1:286" ht="15" thickBot="1" x14ac:dyDescent="0.4">
      <c r="A186" s="2"/>
      <c r="B186" s="74" t="s">
        <v>664</v>
      </c>
      <c r="C186" s="74" t="s">
        <v>566</v>
      </c>
      <c r="D186" s="74" t="s">
        <v>510</v>
      </c>
      <c r="E186" s="87">
        <v>375688</v>
      </c>
      <c r="F186" s="84">
        <v>428877</v>
      </c>
      <c r="G186" s="22">
        <v>30.064762265999999</v>
      </c>
      <c r="H186" s="22">
        <v>15.009945982817497</v>
      </c>
      <c r="I186" s="22">
        <v>10.949546618415484</v>
      </c>
      <c r="J186" s="22">
        <v>16.347477134223872</v>
      </c>
      <c r="K186" s="22">
        <v>30.122247604999998</v>
      </c>
      <c r="L186" s="22">
        <v>14.762867123955282</v>
      </c>
      <c r="M186" s="22">
        <v>10.769306030832176</v>
      </c>
      <c r="N186" s="22">
        <v>16.133015081464805</v>
      </c>
      <c r="O186" s="22">
        <v>30.119858465</v>
      </c>
      <c r="P186" s="22">
        <v>14.451290270048279</v>
      </c>
      <c r="Q186" s="22">
        <v>10.542015053837362</v>
      </c>
      <c r="R186" s="22">
        <v>16.149518276179528</v>
      </c>
      <c r="S186" s="22">
        <v>30.137744990000002</v>
      </c>
      <c r="T186" s="22">
        <v>14.25842816648599</v>
      </c>
      <c r="U186" s="22">
        <v>10.401324834412298</v>
      </c>
      <c r="V186" s="22">
        <v>16.074477667879385</v>
      </c>
      <c r="W186" s="22">
        <v>30.168940222</v>
      </c>
      <c r="X186" s="22">
        <v>13.85914483396162</v>
      </c>
      <c r="Y186" s="22">
        <v>10.110053202360014</v>
      </c>
      <c r="Z186" s="22">
        <v>15.974695056620872</v>
      </c>
      <c r="AA186" s="22">
        <v>30.213751686000002</v>
      </c>
      <c r="AB186" s="22">
        <v>13.756832676090804</v>
      </c>
      <c r="AC186" s="22">
        <v>10.035417907634796</v>
      </c>
      <c r="AD186" s="22">
        <v>15.843270782604316</v>
      </c>
      <c r="AE186" s="22">
        <v>30.261893446999999</v>
      </c>
      <c r="AF186" s="22">
        <v>13.679427183517433</v>
      </c>
      <c r="AG186" s="22">
        <v>9.9789516784808896</v>
      </c>
      <c r="AH186" s="22">
        <v>15.701279042052775</v>
      </c>
      <c r="AI186" s="22">
        <v>30.312701044000001</v>
      </c>
      <c r="AJ186" s="22">
        <v>13.615189181411139</v>
      </c>
      <c r="AK186" s="22">
        <v>9.9320909502982619</v>
      </c>
      <c r="AL186" s="22">
        <v>15.555963143723208</v>
      </c>
      <c r="AM186" s="22">
        <v>30.366206821999999</v>
      </c>
      <c r="AN186" s="22">
        <v>13.514545585816473</v>
      </c>
      <c r="AO186" s="22">
        <v>9.8586728485229269</v>
      </c>
      <c r="AP186" s="22">
        <v>15.411159509069543</v>
      </c>
      <c r="AQ186" s="22">
        <v>30.423544986</v>
      </c>
      <c r="AR186" s="22">
        <v>13.396702963683174</v>
      </c>
      <c r="AS186" s="22">
        <v>9.7727082963411966</v>
      </c>
      <c r="AT186" s="22">
        <v>15.259082555943113</v>
      </c>
      <c r="AU186" s="22">
        <v>30.725798140999999</v>
      </c>
      <c r="AV186" s="22">
        <v>12.881311392298729</v>
      </c>
      <c r="AW186" s="22">
        <v>9.3967373205580387</v>
      </c>
      <c r="AX186" s="22">
        <v>14.645079590714502</v>
      </c>
      <c r="AY186" s="22">
        <v>31.147565931999999</v>
      </c>
      <c r="AZ186" s="22">
        <v>12.796359522409409</v>
      </c>
      <c r="BA186" s="22">
        <v>9.3347661142166238</v>
      </c>
      <c r="BB186" s="22">
        <v>14.102092443979164</v>
      </c>
      <c r="BC186" s="22">
        <v>31.490203565000002</v>
      </c>
      <c r="BD186" s="22">
        <v>13.713259176019736</v>
      </c>
      <c r="BE186" s="22">
        <v>10.00363164598523</v>
      </c>
      <c r="BF186" s="22">
        <v>13.821781233380847</v>
      </c>
      <c r="BG186" s="22">
        <v>31.866593256999998</v>
      </c>
      <c r="BH186" s="22">
        <v>13.680944357500262</v>
      </c>
      <c r="BI186" s="22">
        <v>9.9800584357785009</v>
      </c>
      <c r="BJ186" s="22">
        <v>13.614654032401164</v>
      </c>
      <c r="BK186" s="25">
        <v>30.008780676000001</v>
      </c>
      <c r="BL186" s="25">
        <v>15.096340705202154</v>
      </c>
      <c r="BM186" s="25">
        <v>11.012570365564125</v>
      </c>
      <c r="BN186" s="25">
        <v>16.548428104195871</v>
      </c>
      <c r="BO186" s="25">
        <v>30.025365516000001</v>
      </c>
      <c r="BP186" s="25">
        <v>14.726194209900752</v>
      </c>
      <c r="BQ186" s="25">
        <v>10.742553650608231</v>
      </c>
      <c r="BR186" s="25">
        <v>16.513258306500493</v>
      </c>
      <c r="BS186" s="25">
        <v>30.065668447</v>
      </c>
      <c r="BT186" s="25">
        <v>14.57223558914851</v>
      </c>
      <c r="BU186" s="25">
        <v>10.630242980259156</v>
      </c>
      <c r="BV186" s="25">
        <v>16.376666309655729</v>
      </c>
      <c r="BW186" s="25">
        <v>30.119125834999998</v>
      </c>
      <c r="BX186" s="25">
        <v>14.426125299076922</v>
      </c>
      <c r="BY186" s="25">
        <v>10.523657557873195</v>
      </c>
      <c r="BZ186" s="25">
        <v>16.209530163448765</v>
      </c>
      <c r="CA186" s="25">
        <v>30.180518667000001</v>
      </c>
      <c r="CB186" s="25">
        <v>14.239251740470095</v>
      </c>
      <c r="CC186" s="25">
        <v>10.387335898617593</v>
      </c>
      <c r="CD186" s="25">
        <v>16.050920142043466</v>
      </c>
      <c r="CE186" s="25">
        <v>30.248872900999999</v>
      </c>
      <c r="CF186" s="25">
        <v>14.043120355060365</v>
      </c>
      <c r="CG186" s="25">
        <v>10.244260783601414</v>
      </c>
      <c r="CH186" s="25">
        <v>15.857682885415237</v>
      </c>
      <c r="CI186" s="25">
        <v>30.325072922</v>
      </c>
      <c r="CJ186" s="25">
        <v>13.978321974240654</v>
      </c>
      <c r="CK186" s="25">
        <v>10.196991266949222</v>
      </c>
      <c r="CL186" s="25">
        <v>15.646141651930741</v>
      </c>
      <c r="CM186" s="25">
        <v>30.407779775000002</v>
      </c>
      <c r="CN186" s="25">
        <v>13.905149905094715</v>
      </c>
      <c r="CO186" s="25">
        <v>10.143613261245768</v>
      </c>
      <c r="CP186" s="25">
        <v>15.370529643689068</v>
      </c>
      <c r="CQ186" s="25">
        <v>30.497955872999999</v>
      </c>
      <c r="CR186" s="25">
        <v>13.819942661105017</v>
      </c>
      <c r="CS186" s="25">
        <v>10.081455763053574</v>
      </c>
      <c r="CT186" s="25">
        <v>15.025413674347137</v>
      </c>
      <c r="CU186" s="25">
        <v>30.594832966999999</v>
      </c>
      <c r="CV186" s="25">
        <v>13.727755207909949</v>
      </c>
      <c r="CW186" s="25">
        <v>10.014206299428063</v>
      </c>
      <c r="CX186" s="25">
        <v>14.653569990700188</v>
      </c>
      <c r="CY186" s="25">
        <v>30.780905755999999</v>
      </c>
      <c r="CZ186" s="25">
        <v>13.618567309440502</v>
      </c>
      <c r="DA186" s="25">
        <v>9.9345552476636776</v>
      </c>
      <c r="DB186" s="25">
        <v>14.275414491513464</v>
      </c>
      <c r="DC186" s="25">
        <v>31.005386041999998</v>
      </c>
      <c r="DD186" s="25">
        <v>13.642179572888299</v>
      </c>
      <c r="DE186" s="25">
        <v>9.9517800651069859</v>
      </c>
      <c r="DF186" s="25">
        <v>13.928419958936566</v>
      </c>
      <c r="DG186" s="25">
        <v>31.248677116</v>
      </c>
      <c r="DH186" s="25">
        <v>14.193744236123401</v>
      </c>
      <c r="DI186" s="25">
        <v>10.354138807775142</v>
      </c>
      <c r="DJ186" s="25">
        <v>13.745376804592738</v>
      </c>
      <c r="DK186" s="25">
        <v>31.453199811000001</v>
      </c>
      <c r="DL186" s="25">
        <v>14.55561634850719</v>
      </c>
      <c r="DM186" s="25">
        <v>10.618119475592776</v>
      </c>
      <c r="DN186" s="25">
        <v>13.628223291728595</v>
      </c>
      <c r="DO186" s="27">
        <v>30.064902097000001</v>
      </c>
      <c r="DP186" s="27">
        <v>15.082944737364992</v>
      </c>
      <c r="DQ186" s="27">
        <v>11.002798193532346</v>
      </c>
      <c r="DR186" s="27">
        <v>16.355030526860364</v>
      </c>
      <c r="DS186" s="27">
        <v>30.122666926000001</v>
      </c>
      <c r="DT186" s="27">
        <v>14.781019045936461</v>
      </c>
      <c r="DU186" s="27">
        <v>10.78254760519722</v>
      </c>
      <c r="DV186" s="27">
        <v>16.159826039204411</v>
      </c>
      <c r="DW186" s="27">
        <v>30.120694044</v>
      </c>
      <c r="DX186" s="27">
        <v>14.640970141896608</v>
      </c>
      <c r="DY186" s="27">
        <v>10.68038387953173</v>
      </c>
      <c r="DZ186" s="27">
        <v>16.157156981669221</v>
      </c>
      <c r="EA186" s="27">
        <v>30.139127956999999</v>
      </c>
      <c r="EB186" s="27">
        <v>14.437686365930428</v>
      </c>
      <c r="EC186" s="27">
        <v>10.532091195183815</v>
      </c>
      <c r="ED186" s="27">
        <v>16.088629471129217</v>
      </c>
      <c r="EE186" s="27">
        <v>30.170892652999999</v>
      </c>
      <c r="EF186" s="27">
        <v>14.202525679602623</v>
      </c>
      <c r="EG186" s="27">
        <v>10.360544748533542</v>
      </c>
      <c r="EH186" s="27">
        <v>15.990174474645853</v>
      </c>
      <c r="EI186" s="27">
        <v>30.216162248</v>
      </c>
      <c r="EJ186" s="27">
        <v>13.954945459411668</v>
      </c>
      <c r="EK186" s="27">
        <v>10.179938424841126</v>
      </c>
      <c r="EL186" s="27">
        <v>15.869543264549934</v>
      </c>
      <c r="EM186" s="27">
        <v>30.264752331</v>
      </c>
      <c r="EN186" s="27">
        <v>13.867054112854305</v>
      </c>
      <c r="EO186" s="27">
        <v>10.115822911195252</v>
      </c>
      <c r="EP186" s="27">
        <v>15.729260211223211</v>
      </c>
      <c r="EQ186" s="27">
        <v>30.316016969</v>
      </c>
      <c r="ER186" s="27">
        <v>13.766864961163957</v>
      </c>
      <c r="ES186" s="27">
        <v>10.04273631992112</v>
      </c>
      <c r="ET186" s="27">
        <v>15.58907943941572</v>
      </c>
      <c r="EU186" s="27">
        <v>30.369510952999999</v>
      </c>
      <c r="EV186" s="27">
        <v>13.659125424816541</v>
      </c>
      <c r="EW186" s="27">
        <v>9.9641418281599279</v>
      </c>
      <c r="EX186" s="27">
        <v>15.454048546623081</v>
      </c>
      <c r="EY186" s="27">
        <v>30.425126175999999</v>
      </c>
      <c r="EZ186" s="27">
        <v>13.545940129488653</v>
      </c>
      <c r="FA186" s="27">
        <v>9.8815747310410877</v>
      </c>
      <c r="FB186" s="27">
        <v>15.312828886652522</v>
      </c>
      <c r="FC186" s="27">
        <v>30.675362890999999</v>
      </c>
      <c r="FD186" s="27">
        <v>13.263715272018921</v>
      </c>
      <c r="FE186" s="27">
        <v>9.675695626793944</v>
      </c>
      <c r="FF186" s="27">
        <v>14.763152852450364</v>
      </c>
      <c r="FG186" s="27">
        <v>30.932431553000001</v>
      </c>
      <c r="FH186" s="27">
        <v>13.399282636756601</v>
      </c>
      <c r="FI186" s="27">
        <v>9.7745901319327508</v>
      </c>
      <c r="FJ186" s="27">
        <v>14.375124723950709</v>
      </c>
      <c r="FK186" s="27">
        <v>31.192032893</v>
      </c>
      <c r="FL186" s="27">
        <v>14.532109419876747</v>
      </c>
      <c r="FM186" s="27">
        <v>10.600971498432202</v>
      </c>
      <c r="FN186" s="27">
        <v>14.169217943938078</v>
      </c>
      <c r="FO186" s="27">
        <v>31.412803141000001</v>
      </c>
      <c r="FP186" s="27">
        <v>14.64935340733892</v>
      </c>
      <c r="FQ186" s="27">
        <v>10.686499354955842</v>
      </c>
      <c r="FR186" s="27">
        <v>14.079629385532609</v>
      </c>
      <c r="FS186" s="28">
        <v>30.058986609000002</v>
      </c>
      <c r="FT186" s="28">
        <v>15.009893326019835</v>
      </c>
      <c r="FU186" s="28">
        <v>10.949508206014702</v>
      </c>
      <c r="FV186" s="28">
        <v>16.360312437001511</v>
      </c>
      <c r="FW186" s="28">
        <v>30.111677781000001</v>
      </c>
      <c r="FX186" s="28">
        <v>14.760899076142403</v>
      </c>
      <c r="FY186" s="28">
        <v>10.767870367352836</v>
      </c>
      <c r="FZ186" s="28">
        <v>16.158109851218867</v>
      </c>
      <c r="GA186" s="28">
        <v>30.107606314000002</v>
      </c>
      <c r="GB186" s="28">
        <v>14.489229492768779</v>
      </c>
      <c r="GC186" s="28">
        <v>10.569691188602944</v>
      </c>
      <c r="GD186" s="28">
        <v>16.185135185004853</v>
      </c>
      <c r="GE186" s="28">
        <v>30.126895401999999</v>
      </c>
      <c r="GF186" s="28">
        <v>14.238273777178177</v>
      </c>
      <c r="GG186" s="28">
        <v>10.386622488011838</v>
      </c>
      <c r="GH186" s="28">
        <v>16.119417199269957</v>
      </c>
      <c r="GI186" s="28">
        <v>30.163345789000001</v>
      </c>
      <c r="GJ186" s="28">
        <v>13.879796171797413</v>
      </c>
      <c r="GK186" s="28">
        <v>10.125118065792869</v>
      </c>
      <c r="GL186" s="28">
        <v>16.024741165586363</v>
      </c>
      <c r="GM186" s="28">
        <v>30.223769865000001</v>
      </c>
      <c r="GN186" s="28">
        <v>13.733380654828993</v>
      </c>
      <c r="GO186" s="28">
        <v>10.018309984635192</v>
      </c>
      <c r="GP186" s="28">
        <v>15.893267794499197</v>
      </c>
      <c r="GQ186" s="28">
        <v>30.298198410000001</v>
      </c>
      <c r="GR186" s="28">
        <v>13.675984745369817</v>
      </c>
      <c r="GS186" s="28">
        <v>9.9764404677795664</v>
      </c>
      <c r="GT186" s="28">
        <v>15.741607837091237</v>
      </c>
      <c r="GU186" s="28">
        <v>30.385323474</v>
      </c>
      <c r="GV186" s="28">
        <v>13.544701475631507</v>
      </c>
      <c r="GW186" s="28">
        <v>9.8806711502974647</v>
      </c>
      <c r="GX186" s="28">
        <v>15.578436788746329</v>
      </c>
      <c r="GY186" s="28">
        <v>30.483936691</v>
      </c>
      <c r="GZ186" s="28">
        <v>13.44193186183097</v>
      </c>
      <c r="HA186" s="28">
        <v>9.8057021478404476</v>
      </c>
      <c r="HB186" s="28">
        <v>15.419452445091636</v>
      </c>
      <c r="HC186" s="28">
        <v>30.593930358999998</v>
      </c>
      <c r="HD186" s="28">
        <v>13.280726366817271</v>
      </c>
      <c r="HE186" s="28">
        <v>9.6881049836122859</v>
      </c>
      <c r="HF186" s="28">
        <v>15.260661126780374</v>
      </c>
      <c r="HG186" s="28">
        <v>31.235021691</v>
      </c>
      <c r="HH186" s="28">
        <v>12.606752267153022</v>
      </c>
      <c r="HI186" s="28">
        <v>9.1964502613150731</v>
      </c>
      <c r="HJ186" s="28">
        <v>14.051488589466308</v>
      </c>
      <c r="HK186" s="28">
        <v>31.990532968</v>
      </c>
      <c r="HL186" s="28">
        <v>11.994485352257094</v>
      </c>
      <c r="HM186" s="28">
        <v>8.7498100711877544</v>
      </c>
      <c r="HN186" s="28">
        <v>11.438753795573927</v>
      </c>
      <c r="HO186" s="28">
        <v>32.469777129000001</v>
      </c>
      <c r="HP186" s="28">
        <v>12.37235711442932</v>
      </c>
      <c r="HQ186" s="28">
        <v>9.0254622607708477</v>
      </c>
      <c r="HR186" s="28">
        <v>9.3948252035269988</v>
      </c>
      <c r="HS186" s="28">
        <v>32.662366061</v>
      </c>
      <c r="HT186" s="28">
        <v>12.107187354517952</v>
      </c>
      <c r="HU186" s="28">
        <v>8.8320246127428472</v>
      </c>
      <c r="HV186" s="28">
        <v>8.0287698883399798</v>
      </c>
      <c r="HW186" s="29">
        <v>30.049980952999999</v>
      </c>
      <c r="HX186" s="29">
        <v>15.018145466810124</v>
      </c>
      <c r="HY186" s="29">
        <v>10.955528027830745</v>
      </c>
      <c r="HZ186" s="29">
        <v>16.38123897090367</v>
      </c>
      <c r="IA186" s="29">
        <v>30.097443031000001</v>
      </c>
      <c r="IB186" s="29">
        <v>15.021907381708393</v>
      </c>
      <c r="IC186" s="29">
        <v>10.958272292373755</v>
      </c>
      <c r="ID186" s="29">
        <v>16.191567660381516</v>
      </c>
      <c r="IE186" s="29">
        <v>30.090974812999999</v>
      </c>
      <c r="IF186" s="29">
        <v>14.93295767738565</v>
      </c>
      <c r="IG186" s="29">
        <v>10.893384721473028</v>
      </c>
      <c r="IH186" s="29">
        <v>16.230528741662184</v>
      </c>
      <c r="II186" s="29">
        <v>30.105694576000001</v>
      </c>
      <c r="IJ186" s="29">
        <v>14.799154625526814</v>
      </c>
      <c r="IK186" s="29">
        <v>10.795777258015683</v>
      </c>
      <c r="IL186" s="29">
        <v>16.178783832881066</v>
      </c>
      <c r="IM186" s="29">
        <v>30.138051067999999</v>
      </c>
      <c r="IN186" s="29">
        <v>14.696490223582781</v>
      </c>
      <c r="IO186" s="29">
        <v>10.720885006143174</v>
      </c>
      <c r="IP186" s="29">
        <v>16.101815043113696</v>
      </c>
      <c r="IQ186" s="29">
        <v>30.200247331</v>
      </c>
      <c r="IR186" s="29">
        <v>14.61963262366622</v>
      </c>
      <c r="IS186" s="29">
        <v>10.66481845705437</v>
      </c>
      <c r="IT186" s="29">
        <v>15.989286147688397</v>
      </c>
      <c r="IU186" s="29">
        <v>30.284967114000001</v>
      </c>
      <c r="IV186" s="29">
        <v>14.499708832635074</v>
      </c>
      <c r="IW186" s="29">
        <v>10.577335721136745</v>
      </c>
      <c r="IX186" s="29">
        <v>15.838305591447877</v>
      </c>
      <c r="IY186" s="29">
        <v>30.387176666999999</v>
      </c>
      <c r="IZ186" s="29">
        <v>14.37979162413218</v>
      </c>
      <c r="JA186" s="29">
        <v>10.489857787081833</v>
      </c>
      <c r="JB186" s="29">
        <v>15.67825322959831</v>
      </c>
      <c r="JC186" s="29">
        <v>30.510523756000001</v>
      </c>
      <c r="JD186" s="29">
        <v>14.173952674304285</v>
      </c>
      <c r="JE186" s="29">
        <v>10.339701138976217</v>
      </c>
      <c r="JF186" s="29">
        <v>15.45781751533317</v>
      </c>
      <c r="JG186" s="29">
        <v>30.667076728000001</v>
      </c>
      <c r="JH186" s="29">
        <v>13.953717735180613</v>
      </c>
      <c r="JI186" s="29">
        <v>10.179042817107568</v>
      </c>
      <c r="JJ186" s="29">
        <v>14.850492870646791</v>
      </c>
      <c r="JK186" s="29">
        <v>31.450670127000002</v>
      </c>
      <c r="JL186" s="29">
        <v>13.372204023992866</v>
      </c>
      <c r="JM186" s="29">
        <v>9.7548366609237309</v>
      </c>
      <c r="JN186" s="29">
        <v>12.001445489772603</v>
      </c>
      <c r="JO186" s="29">
        <v>32.114936374000003</v>
      </c>
      <c r="JP186" s="29">
        <v>12.486830934717771</v>
      </c>
      <c r="JQ186" s="29">
        <v>9.1089693189089225</v>
      </c>
      <c r="JR186" s="29">
        <v>9.5041458744971834</v>
      </c>
      <c r="JS186" s="29">
        <v>32.388511710000003</v>
      </c>
      <c r="JT186" s="29">
        <v>11.86522304392299</v>
      </c>
      <c r="JU186" s="29">
        <v>8.655515016913176</v>
      </c>
      <c r="JV186" s="29">
        <v>8.0590452034215758</v>
      </c>
      <c r="JW186" s="29">
        <v>32.363186143999997</v>
      </c>
      <c r="JX186" s="29">
        <v>11.946461316393886</v>
      </c>
      <c r="JY186" s="29">
        <v>8.7147772056404289</v>
      </c>
      <c r="JZ186" s="29">
        <v>8.6520894816943894</v>
      </c>
    </row>
    <row r="187" spans="1:286" ht="15" thickBot="1" x14ac:dyDescent="0.4">
      <c r="A187" s="2"/>
      <c r="B187" s="74" t="s">
        <v>665</v>
      </c>
      <c r="C187" s="74" t="s">
        <v>448</v>
      </c>
      <c r="D187" s="74" t="s">
        <v>858</v>
      </c>
      <c r="E187" s="87">
        <v>369485</v>
      </c>
      <c r="F187" s="84">
        <v>421865</v>
      </c>
      <c r="G187" s="22">
        <v>22.730110466368423</v>
      </c>
      <c r="H187" s="22">
        <v>15.298880849048425</v>
      </c>
      <c r="I187" s="22">
        <v>11.160320580633789</v>
      </c>
      <c r="J187" s="22">
        <v>17.437759548305312</v>
      </c>
      <c r="K187" s="22">
        <v>22.777976770368422</v>
      </c>
      <c r="L187" s="22">
        <v>13.804880280523371</v>
      </c>
      <c r="M187" s="22">
        <v>10.070467966125335</v>
      </c>
      <c r="N187" s="22">
        <v>16.941720962857463</v>
      </c>
      <c r="O187" s="22">
        <v>22.812672421368422</v>
      </c>
      <c r="P187" s="22">
        <v>12.254839389903704</v>
      </c>
      <c r="Q187" s="22">
        <v>8.9397347168705323</v>
      </c>
      <c r="R187" s="22">
        <v>16.721655535192479</v>
      </c>
      <c r="S187" s="22">
        <v>22.868656508368421</v>
      </c>
      <c r="T187" s="22">
        <v>10.621720227177594</v>
      </c>
      <c r="U187" s="22">
        <v>7.7483970247717489</v>
      </c>
      <c r="V187" s="22">
        <v>16.387317376060501</v>
      </c>
      <c r="W187" s="22">
        <v>22.944288783368421</v>
      </c>
      <c r="X187" s="22">
        <v>8.9769626040411321</v>
      </c>
      <c r="Y187" s="22">
        <v>6.5485692378401392</v>
      </c>
      <c r="Z187" s="22">
        <v>16.270889634049418</v>
      </c>
      <c r="AA187" s="22">
        <v>23.037229588368422</v>
      </c>
      <c r="AB187" s="22">
        <v>7.3365747506035648</v>
      </c>
      <c r="AC187" s="22">
        <v>5.3519291370657305</v>
      </c>
      <c r="AD187" s="22">
        <v>15.91409264834283</v>
      </c>
      <c r="AE187" s="22">
        <v>23.136543462368422</v>
      </c>
      <c r="AF187" s="22">
        <v>7.2810247114043847</v>
      </c>
      <c r="AG187" s="22">
        <v>5.3114061568656341</v>
      </c>
      <c r="AH187" s="22">
        <v>15.630489260032675</v>
      </c>
      <c r="AI187" s="22">
        <v>23.22140477636842</v>
      </c>
      <c r="AJ187" s="22">
        <v>7.200160938550459</v>
      </c>
      <c r="AK187" s="22">
        <v>5.2524171603949874</v>
      </c>
      <c r="AL187" s="22">
        <v>15.395682204192505</v>
      </c>
      <c r="AM187" s="22">
        <v>23.31436188236842</v>
      </c>
      <c r="AN187" s="22">
        <v>7.0755204969661811</v>
      </c>
      <c r="AO187" s="22">
        <v>5.1614936935664435</v>
      </c>
      <c r="AP187" s="22">
        <v>15.029540310962783</v>
      </c>
      <c r="AQ187" s="22">
        <v>23.420430583368422</v>
      </c>
      <c r="AR187" s="22">
        <v>6.9212952667052088</v>
      </c>
      <c r="AS187" s="22">
        <v>5.0489885352926231</v>
      </c>
      <c r="AT187" s="22">
        <v>14.612066377234974</v>
      </c>
      <c r="AU187" s="22">
        <v>26.165498923368421</v>
      </c>
      <c r="AV187" s="22">
        <v>6.1956700004878149</v>
      </c>
      <c r="AW187" s="22">
        <v>4.5196550061085228</v>
      </c>
      <c r="AX187" s="22">
        <v>11.019125130335254</v>
      </c>
      <c r="AY187" s="22">
        <v>27.019964867368422</v>
      </c>
      <c r="AZ187" s="22">
        <v>8.8149981431086584</v>
      </c>
      <c r="BA187" s="22">
        <v>6.4304184185409365</v>
      </c>
      <c r="BB187" s="22">
        <v>9.947886981346052</v>
      </c>
      <c r="BC187" s="22">
        <v>27.342805588368421</v>
      </c>
      <c r="BD187" s="22">
        <v>12.898057643817799</v>
      </c>
      <c r="BE187" s="22">
        <v>9.4089534778914263</v>
      </c>
      <c r="BF187" s="22">
        <v>9.7009244948906712</v>
      </c>
      <c r="BG187" s="22">
        <v>27.619124575368421</v>
      </c>
      <c r="BH187" s="22">
        <v>13.601080539506867</v>
      </c>
      <c r="BI187" s="22">
        <v>9.9217988924567333</v>
      </c>
      <c r="BJ187" s="22">
        <v>9.8507963360591333</v>
      </c>
      <c r="BK187" s="25">
        <v>22.713627461368421</v>
      </c>
      <c r="BL187" s="25">
        <v>15.359318572197749</v>
      </c>
      <c r="BM187" s="25">
        <v>11.204409058226711</v>
      </c>
      <c r="BN187" s="25">
        <v>17.621831971455489</v>
      </c>
      <c r="BO187" s="25">
        <v>22.75198515736842</v>
      </c>
      <c r="BP187" s="25">
        <v>13.638851378329644</v>
      </c>
      <c r="BQ187" s="25">
        <v>9.9493521935132527</v>
      </c>
      <c r="BR187" s="25">
        <v>17.315834695783877</v>
      </c>
      <c r="BS187" s="25">
        <v>22.814081783368422</v>
      </c>
      <c r="BT187" s="25">
        <v>11.884245701192956</v>
      </c>
      <c r="BU187" s="25">
        <v>8.6693917805485725</v>
      </c>
      <c r="BV187" s="25">
        <v>17.104455182950417</v>
      </c>
      <c r="BW187" s="25">
        <v>22.88104890436842</v>
      </c>
      <c r="BX187" s="25">
        <v>10.045288557749656</v>
      </c>
      <c r="BY187" s="25">
        <v>7.3278981472969402</v>
      </c>
      <c r="BZ187" s="25">
        <v>16.794143030351151</v>
      </c>
      <c r="CA187" s="25">
        <v>22.956090799368422</v>
      </c>
      <c r="CB187" s="25">
        <v>8.1417954703306687</v>
      </c>
      <c r="CC187" s="25">
        <v>5.9393264414170552</v>
      </c>
      <c r="CD187" s="25">
        <v>16.698311564403603</v>
      </c>
      <c r="CE187" s="25">
        <v>23.038225175368421</v>
      </c>
      <c r="CF187" s="25">
        <v>6.6554957991113479</v>
      </c>
      <c r="CG187" s="25">
        <v>4.8550915242773511</v>
      </c>
      <c r="CH187" s="25">
        <v>16.370657041496287</v>
      </c>
      <c r="CI187" s="25">
        <v>23.110678590368423</v>
      </c>
      <c r="CJ187" s="25">
        <v>6.5360011933005584</v>
      </c>
      <c r="CK187" s="25">
        <v>4.767921873002642</v>
      </c>
      <c r="CL187" s="25">
        <v>16.109201754883848</v>
      </c>
      <c r="CM187" s="25">
        <v>23.188245522368423</v>
      </c>
      <c r="CN187" s="25">
        <v>6.4223461518591467</v>
      </c>
      <c r="CO187" s="25">
        <v>4.6850121026340297</v>
      </c>
      <c r="CP187" s="25">
        <v>15.892196724937067</v>
      </c>
      <c r="CQ187" s="25">
        <v>23.271816566368422</v>
      </c>
      <c r="CR187" s="25">
        <v>6.2861392217609193</v>
      </c>
      <c r="CS187" s="25">
        <v>4.5856510434690554</v>
      </c>
      <c r="CT187" s="25">
        <v>15.543638521603041</v>
      </c>
      <c r="CU187" s="25">
        <v>23.360131557368423</v>
      </c>
      <c r="CV187" s="25">
        <v>6.1323574171203665</v>
      </c>
      <c r="CW187" s="25">
        <v>4.4734693580117355</v>
      </c>
      <c r="CX187" s="25">
        <v>15.202944367592398</v>
      </c>
      <c r="CY187" s="25">
        <v>23.591597929368422</v>
      </c>
      <c r="CZ187" s="25">
        <v>6.4492174013709445</v>
      </c>
      <c r="DA187" s="25">
        <v>4.7046143050377767</v>
      </c>
      <c r="DB187" s="25">
        <v>14.360735490209999</v>
      </c>
      <c r="DC187" s="25">
        <v>23.82213831536842</v>
      </c>
      <c r="DD187" s="25">
        <v>8.2984359185363044</v>
      </c>
      <c r="DE187" s="25">
        <v>6.0535934675556238</v>
      </c>
      <c r="DF187" s="25">
        <v>13.682255776600361</v>
      </c>
      <c r="DG187" s="25">
        <v>24.03477800936842</v>
      </c>
      <c r="DH187" s="25">
        <v>11.242957763022389</v>
      </c>
      <c r="DI187" s="25">
        <v>8.20158115798775</v>
      </c>
      <c r="DJ187" s="25">
        <v>13.189250463086344</v>
      </c>
      <c r="DK187" s="25">
        <v>24.20596895736842</v>
      </c>
      <c r="DL187" s="25">
        <v>11.864347559105816</v>
      </c>
      <c r="DM187" s="25">
        <v>8.6548763629279879</v>
      </c>
      <c r="DN187" s="25">
        <v>12.94686075959174</v>
      </c>
      <c r="DO187" s="27">
        <v>22.730198005368422</v>
      </c>
      <c r="DP187" s="27">
        <v>15.358012420195445</v>
      </c>
      <c r="DQ187" s="27">
        <v>11.203456238525938</v>
      </c>
      <c r="DR187" s="27">
        <v>17.432879241806173</v>
      </c>
      <c r="DS187" s="27">
        <v>22.778239286368422</v>
      </c>
      <c r="DT187" s="27">
        <v>13.655196871069865</v>
      </c>
      <c r="DU187" s="27">
        <v>9.9612760028970389</v>
      </c>
      <c r="DV187" s="27">
        <v>16.961716612594245</v>
      </c>
      <c r="DW187" s="27">
        <v>22.813195523368421</v>
      </c>
      <c r="DX187" s="27">
        <v>11.920072891747614</v>
      </c>
      <c r="DY187" s="27">
        <v>8.6955272172539519</v>
      </c>
      <c r="DZ187" s="27">
        <v>16.74156706177989</v>
      </c>
      <c r="EA187" s="27">
        <v>22.86952230136842</v>
      </c>
      <c r="EB187" s="27">
        <v>10.162426208682511</v>
      </c>
      <c r="EC187" s="27">
        <v>7.4133484328029127</v>
      </c>
      <c r="ED187" s="27">
        <v>16.433278051022196</v>
      </c>
      <c r="EE187" s="27">
        <v>22.94521249836842</v>
      </c>
      <c r="EF187" s="27">
        <v>8.4166572361459089</v>
      </c>
      <c r="EG187" s="27">
        <v>6.1398342728149293</v>
      </c>
      <c r="EH187" s="27">
        <v>16.329219663532811</v>
      </c>
      <c r="EI187" s="27">
        <v>23.037938142368422</v>
      </c>
      <c r="EJ187" s="27">
        <v>6.6054418803048449</v>
      </c>
      <c r="EK187" s="27">
        <v>4.8185778873839489</v>
      </c>
      <c r="EL187" s="27">
        <v>15.987965441578444</v>
      </c>
      <c r="EM187" s="27">
        <v>23.137377285368423</v>
      </c>
      <c r="EN187" s="27">
        <v>6.6022956420123675</v>
      </c>
      <c r="EO187" s="27">
        <v>4.8162827503531052</v>
      </c>
      <c r="EP187" s="27">
        <v>15.71788363586311</v>
      </c>
      <c r="EQ187" s="27">
        <v>23.22230694636842</v>
      </c>
      <c r="ER187" s="27">
        <v>6.5658759508536866</v>
      </c>
      <c r="ES187" s="27">
        <v>4.7897150927061842</v>
      </c>
      <c r="ET187" s="27">
        <v>15.495012386049714</v>
      </c>
      <c r="EU187" s="27">
        <v>23.314351902368422</v>
      </c>
      <c r="EV187" s="27">
        <v>6.5082819437917658</v>
      </c>
      <c r="EW187" s="27">
        <v>4.7477010664073713</v>
      </c>
      <c r="EX187" s="27">
        <v>15.148929928737616</v>
      </c>
      <c r="EY187" s="27">
        <v>23.415715333368421</v>
      </c>
      <c r="EZ187" s="27">
        <v>6.4602257977719573</v>
      </c>
      <c r="FA187" s="27">
        <v>4.7126447769478608</v>
      </c>
      <c r="FB187" s="27">
        <v>14.772044713785856</v>
      </c>
      <c r="FC187" s="27">
        <v>26.111341605368423</v>
      </c>
      <c r="FD187" s="27">
        <v>6.6860179683393062</v>
      </c>
      <c r="FE187" s="27">
        <v>4.87735702178409</v>
      </c>
      <c r="FF187" s="27">
        <v>11.334527068652136</v>
      </c>
      <c r="FG187" s="27">
        <v>26.85468345436842</v>
      </c>
      <c r="FH187" s="27">
        <v>9.3484560259024345</v>
      </c>
      <c r="FI187" s="27">
        <v>6.8195685169688893</v>
      </c>
      <c r="FJ187" s="27">
        <v>10.410750019629443</v>
      </c>
      <c r="FK187" s="27">
        <v>27.13206211536842</v>
      </c>
      <c r="FL187" s="27">
        <v>13.427137558203516</v>
      </c>
      <c r="FM187" s="27">
        <v>9.7949099093179886</v>
      </c>
      <c r="FN187" s="27">
        <v>10.19728127303739</v>
      </c>
      <c r="FO187" s="27">
        <v>27.318971225368422</v>
      </c>
      <c r="FP187" s="27">
        <v>14.476196516925659</v>
      </c>
      <c r="FQ187" s="27">
        <v>10.560183814177062</v>
      </c>
      <c r="FR187" s="27">
        <v>10.388947462651782</v>
      </c>
      <c r="FS187" s="28">
        <v>22.728436139368419</v>
      </c>
      <c r="FT187" s="28">
        <v>15.293310050780192</v>
      </c>
      <c r="FU187" s="28">
        <v>11.15625676085658</v>
      </c>
      <c r="FV187" s="28">
        <v>17.440280228475974</v>
      </c>
      <c r="FW187" s="28">
        <v>22.77955033536842</v>
      </c>
      <c r="FX187" s="28">
        <v>13.799381873018227</v>
      </c>
      <c r="FY187" s="28">
        <v>10.066456954401939</v>
      </c>
      <c r="FZ187" s="28">
        <v>16.945633948269894</v>
      </c>
      <c r="GA187" s="28">
        <v>22.82819893536842</v>
      </c>
      <c r="GB187" s="28">
        <v>12.23042725029828</v>
      </c>
      <c r="GC187" s="28">
        <v>8.9219264009065142</v>
      </c>
      <c r="GD187" s="28">
        <v>16.731470298940074</v>
      </c>
      <c r="GE187" s="28">
        <v>22.90833284136842</v>
      </c>
      <c r="GF187" s="28">
        <v>10.587377391072758</v>
      </c>
      <c r="GG187" s="28">
        <v>7.7233444039715824</v>
      </c>
      <c r="GH187" s="28">
        <v>16.407169812272706</v>
      </c>
      <c r="GI187" s="28">
        <v>23.021255749368422</v>
      </c>
      <c r="GJ187" s="28">
        <v>8.9506814665524637</v>
      </c>
      <c r="GK187" s="28">
        <v>6.5293975139414258</v>
      </c>
      <c r="GL187" s="28">
        <v>16.308755923468027</v>
      </c>
      <c r="GM187" s="28">
        <v>23.135756375368423</v>
      </c>
      <c r="GN187" s="28">
        <v>7.311418960431908</v>
      </c>
      <c r="GO187" s="28">
        <v>5.3335783383671247</v>
      </c>
      <c r="GP187" s="28">
        <v>15.969941641644384</v>
      </c>
      <c r="GQ187" s="28">
        <v>23.263860055368422</v>
      </c>
      <c r="GR187" s="28">
        <v>7.2287026421409015</v>
      </c>
      <c r="GS187" s="28">
        <v>5.273237935792201</v>
      </c>
      <c r="GT187" s="28">
        <v>15.69387171632186</v>
      </c>
      <c r="GU187" s="28">
        <v>23.412560857368423</v>
      </c>
      <c r="GV187" s="28">
        <v>7.104486673667421</v>
      </c>
      <c r="GW187" s="28">
        <v>5.1826241161882542</v>
      </c>
      <c r="GX187" s="28">
        <v>15.468531778669862</v>
      </c>
      <c r="GY187" s="28">
        <v>23.575875618368421</v>
      </c>
      <c r="GZ187" s="28">
        <v>6.9370106432728704</v>
      </c>
      <c r="HA187" s="28">
        <v>5.060452683701322</v>
      </c>
      <c r="HB187" s="28">
        <v>15.159516076252446</v>
      </c>
      <c r="HC187" s="28">
        <v>23.759983519368422</v>
      </c>
      <c r="HD187" s="28">
        <v>6.7648325037671073</v>
      </c>
      <c r="HE187" s="28">
        <v>4.9348511280828973</v>
      </c>
      <c r="HF187" s="28">
        <v>14.86291828041535</v>
      </c>
      <c r="HG187" s="28">
        <v>26.879165579368422</v>
      </c>
      <c r="HH187" s="28">
        <v>5.3269084527182073</v>
      </c>
      <c r="HI187" s="28">
        <v>3.8859055523476957</v>
      </c>
      <c r="HJ187" s="28">
        <v>10.705594623432269</v>
      </c>
      <c r="HK187" s="28">
        <v>29.033467865368422</v>
      </c>
      <c r="HL187" s="28">
        <v>7.3887882337224182</v>
      </c>
      <c r="HM187" s="28">
        <v>5.3900181460584475</v>
      </c>
      <c r="HN187" s="28">
        <v>5.0850656699889498</v>
      </c>
      <c r="HO187" s="28">
        <v>29.46714519236842</v>
      </c>
      <c r="HP187" s="28">
        <v>10.434392675251901</v>
      </c>
      <c r="HQ187" s="28">
        <v>7.6117441837107576</v>
      </c>
      <c r="HR187" s="28">
        <v>1.5001285413597856</v>
      </c>
      <c r="HS187" s="28">
        <v>29.663161422368422</v>
      </c>
      <c r="HT187" s="28">
        <v>10.712313976687838</v>
      </c>
      <c r="HU187" s="28">
        <v>7.8144839037475293</v>
      </c>
      <c r="HV187" s="28">
        <v>-0.62994680674735548</v>
      </c>
      <c r="HW187" s="29">
        <v>22.722828403368421</v>
      </c>
      <c r="HX187" s="29">
        <v>15.296736445042493</v>
      </c>
      <c r="HY187" s="29">
        <v>11.158756267766936</v>
      </c>
      <c r="HZ187" s="29">
        <v>17.458497691403721</v>
      </c>
      <c r="IA187" s="29">
        <v>22.779589428368421</v>
      </c>
      <c r="IB187" s="29">
        <v>15.10655106422997</v>
      </c>
      <c r="IC187" s="29">
        <v>11.020018680321142</v>
      </c>
      <c r="ID187" s="29">
        <v>16.946945189318448</v>
      </c>
      <c r="IE187" s="29">
        <v>22.830404314368423</v>
      </c>
      <c r="IF187" s="29">
        <v>14.864336596887004</v>
      </c>
      <c r="IG187" s="29">
        <v>10.843326598626611</v>
      </c>
      <c r="IH187" s="29">
        <v>16.746275748181283</v>
      </c>
      <c r="II187" s="29">
        <v>22.904974978368422</v>
      </c>
      <c r="IJ187" s="29">
        <v>14.471385530549684</v>
      </c>
      <c r="IK187" s="29">
        <v>10.556674266596771</v>
      </c>
      <c r="IL187" s="29">
        <v>16.459769762700304</v>
      </c>
      <c r="IM187" s="29">
        <v>23.01150968936842</v>
      </c>
      <c r="IN187" s="29">
        <v>14.643409597810781</v>
      </c>
      <c r="IO187" s="29">
        <v>10.682163428657782</v>
      </c>
      <c r="IP187" s="29">
        <v>16.394563698525303</v>
      </c>
      <c r="IQ187" s="29">
        <v>23.110474237368422</v>
      </c>
      <c r="IR187" s="29">
        <v>14.815048654438522</v>
      </c>
      <c r="IS187" s="29">
        <v>10.807371730822075</v>
      </c>
      <c r="IT187" s="29">
        <v>16.105667072256388</v>
      </c>
      <c r="IU187" s="29">
        <v>23.23799927736842</v>
      </c>
      <c r="IV187" s="29">
        <v>14.799565961874757</v>
      </c>
      <c r="IW187" s="29">
        <v>10.796077322154673</v>
      </c>
      <c r="IX187" s="29">
        <v>15.879297328843567</v>
      </c>
      <c r="IY187" s="29">
        <v>23.385198561368423</v>
      </c>
      <c r="IZ187" s="29">
        <v>14.731481602864275</v>
      </c>
      <c r="JA187" s="29">
        <v>10.746410730161365</v>
      </c>
      <c r="JB187" s="29">
        <v>15.710238769243251</v>
      </c>
      <c r="JC187" s="29">
        <v>24.01123514336842</v>
      </c>
      <c r="JD187" s="29">
        <v>14.579619588172383</v>
      </c>
      <c r="JE187" s="29">
        <v>10.635629504743308</v>
      </c>
      <c r="JF187" s="29">
        <v>14.868466573758338</v>
      </c>
      <c r="JG187" s="29">
        <v>26.164989602368422</v>
      </c>
      <c r="JH187" s="29">
        <v>14.149891779626216</v>
      </c>
      <c r="JI187" s="29">
        <v>10.322149051296496</v>
      </c>
      <c r="JJ187" s="29">
        <v>11.913999233305022</v>
      </c>
      <c r="JK187" s="29">
        <v>28.326616181368422</v>
      </c>
      <c r="JL187" s="29">
        <v>13.629008590270487</v>
      </c>
      <c r="JM187" s="29">
        <v>9.9421720166603649</v>
      </c>
      <c r="JN187" s="29">
        <v>5.8066703527467212</v>
      </c>
      <c r="JO187" s="29">
        <v>28.97741311036842</v>
      </c>
      <c r="JP187" s="29">
        <v>12.20187618376781</v>
      </c>
      <c r="JQ187" s="29">
        <v>8.9010987953749066</v>
      </c>
      <c r="JR187" s="29">
        <v>1.8509213118313426</v>
      </c>
      <c r="JS187" s="29">
        <v>29.190439202368424</v>
      </c>
      <c r="JT187" s="29">
        <v>11.429090738140809</v>
      </c>
      <c r="JU187" s="29">
        <v>8.3373625718993374</v>
      </c>
      <c r="JV187" s="29">
        <v>-0.48860357186263315</v>
      </c>
      <c r="JW187" s="29">
        <v>29.11681419736842</v>
      </c>
      <c r="JX187" s="29">
        <v>11.287235709227131</v>
      </c>
      <c r="JY187" s="29">
        <v>8.2338813032841767</v>
      </c>
      <c r="JZ187" s="29">
        <v>0.42271311950389645</v>
      </c>
    </row>
    <row r="188" spans="1:286" ht="15" thickBot="1" x14ac:dyDescent="0.4">
      <c r="A188" s="2"/>
      <c r="B188" s="74" t="s">
        <v>666</v>
      </c>
      <c r="C188" s="74" t="s">
        <v>454</v>
      </c>
      <c r="D188" s="74" t="s">
        <v>860</v>
      </c>
      <c r="E188" s="87">
        <v>368913</v>
      </c>
      <c r="F188" s="84">
        <v>472337</v>
      </c>
      <c r="G188" s="22">
        <v>12.549643232999999</v>
      </c>
      <c r="H188" s="22">
        <v>12.549643232999999</v>
      </c>
      <c r="I188" s="22">
        <v>12.549643232999999</v>
      </c>
      <c r="J188" s="22">
        <v>9.7089107274318067</v>
      </c>
      <c r="K188" s="22">
        <v>12.580063551</v>
      </c>
      <c r="L188" s="22">
        <v>12.580063551</v>
      </c>
      <c r="M188" s="22">
        <v>12.580063551</v>
      </c>
      <c r="N188" s="22">
        <v>9.6509826819675393</v>
      </c>
      <c r="O188" s="22">
        <v>12.626787795</v>
      </c>
      <c r="P188" s="22">
        <v>12.626787795</v>
      </c>
      <c r="Q188" s="22">
        <v>12.626787795</v>
      </c>
      <c r="R188" s="22">
        <v>9.5854870776826342</v>
      </c>
      <c r="S188" s="22">
        <v>12.678445987</v>
      </c>
      <c r="T188" s="22">
        <v>12.678445987</v>
      </c>
      <c r="U188" s="22">
        <v>12.678445987</v>
      </c>
      <c r="V188" s="22">
        <v>9.4831173691123283</v>
      </c>
      <c r="W188" s="22">
        <v>12.705102503999999</v>
      </c>
      <c r="X188" s="22">
        <v>12.705102503999999</v>
      </c>
      <c r="Y188" s="22">
        <v>12.705102503999999</v>
      </c>
      <c r="Z188" s="22">
        <v>9.4732448321597165</v>
      </c>
      <c r="AA188" s="22">
        <v>12.736393340999999</v>
      </c>
      <c r="AB188" s="22">
        <v>12.736393340999999</v>
      </c>
      <c r="AC188" s="22">
        <v>12.736393340999999</v>
      </c>
      <c r="AD188" s="22">
        <v>9.3374811625488476</v>
      </c>
      <c r="AE188" s="22">
        <v>12.773585242999999</v>
      </c>
      <c r="AF188" s="22">
        <v>12.773585242999999</v>
      </c>
      <c r="AG188" s="22">
        <v>12.773585242999999</v>
      </c>
      <c r="AH188" s="22">
        <v>9.249933346161777</v>
      </c>
      <c r="AI188" s="22">
        <v>12.814962202</v>
      </c>
      <c r="AJ188" s="22">
        <v>12.814962202</v>
      </c>
      <c r="AK188" s="22">
        <v>12.814962202</v>
      </c>
      <c r="AL188" s="22">
        <v>9.139489535486593</v>
      </c>
      <c r="AM188" s="22">
        <v>12.859815681000001</v>
      </c>
      <c r="AN188" s="22">
        <v>12.859815681000001</v>
      </c>
      <c r="AO188" s="22">
        <v>12.859815681000001</v>
      </c>
      <c r="AP188" s="22">
        <v>9.078214580904465</v>
      </c>
      <c r="AQ188" s="22">
        <v>12.910849288</v>
      </c>
      <c r="AR188" s="22">
        <v>12.910849288</v>
      </c>
      <c r="AS188" s="22">
        <v>12.910849288</v>
      </c>
      <c r="AT188" s="22">
        <v>8.9294799155986571</v>
      </c>
      <c r="AU188" s="22">
        <v>13.101041615</v>
      </c>
      <c r="AV188" s="22">
        <v>13.101041615</v>
      </c>
      <c r="AW188" s="22">
        <v>13.101041615</v>
      </c>
      <c r="AX188" s="22">
        <v>8.410362591840336</v>
      </c>
      <c r="AY188" s="22">
        <v>13.247613785</v>
      </c>
      <c r="AZ188" s="22">
        <v>13.247613785</v>
      </c>
      <c r="BA188" s="22">
        <v>13.247613785</v>
      </c>
      <c r="BB188" s="22">
        <v>8.1373126269341114</v>
      </c>
      <c r="BC188" s="22">
        <v>13.332423915</v>
      </c>
      <c r="BD188" s="22">
        <v>13.332423915</v>
      </c>
      <c r="BE188" s="22">
        <v>13.332423915</v>
      </c>
      <c r="BF188" s="22">
        <v>7.9737501514185993</v>
      </c>
      <c r="BG188" s="22">
        <v>13.373647237</v>
      </c>
      <c r="BH188" s="22">
        <v>13.373647237</v>
      </c>
      <c r="BI188" s="22">
        <v>13.373647237</v>
      </c>
      <c r="BJ188" s="22">
        <v>7.9822653096828162</v>
      </c>
      <c r="BK188" s="25">
        <v>12.558271268</v>
      </c>
      <c r="BL188" s="25">
        <v>12.558271268</v>
      </c>
      <c r="BM188" s="25">
        <v>12.558271268</v>
      </c>
      <c r="BN188" s="25">
        <v>9.7520382314917295</v>
      </c>
      <c r="BO188" s="25">
        <v>12.594949786000001</v>
      </c>
      <c r="BP188" s="25">
        <v>12.594949786000001</v>
      </c>
      <c r="BQ188" s="25">
        <v>12.594949786000001</v>
      </c>
      <c r="BR188" s="25">
        <v>9.7288941232807638</v>
      </c>
      <c r="BS188" s="25">
        <v>12.643467124000001</v>
      </c>
      <c r="BT188" s="25">
        <v>12.643467124000001</v>
      </c>
      <c r="BU188" s="25">
        <v>12.643467124000001</v>
      </c>
      <c r="BV188" s="25">
        <v>9.6362718789880546</v>
      </c>
      <c r="BW188" s="25">
        <v>12.688016434</v>
      </c>
      <c r="BX188" s="25">
        <v>12.688016434</v>
      </c>
      <c r="BY188" s="25">
        <v>12.688016434</v>
      </c>
      <c r="BZ188" s="25">
        <v>9.5289486154879803</v>
      </c>
      <c r="CA188" s="25">
        <v>12.73680128</v>
      </c>
      <c r="CB188" s="25">
        <v>12.73680128</v>
      </c>
      <c r="CC188" s="25">
        <v>12.73680128</v>
      </c>
      <c r="CD188" s="25">
        <v>9.5117663486363497</v>
      </c>
      <c r="CE188" s="25">
        <v>12.781970126999999</v>
      </c>
      <c r="CF188" s="25">
        <v>12.781970126999999</v>
      </c>
      <c r="CG188" s="25">
        <v>12.781970126999999</v>
      </c>
      <c r="CH188" s="25">
        <v>9.3711306979678675</v>
      </c>
      <c r="CI188" s="25">
        <v>12.823856218</v>
      </c>
      <c r="CJ188" s="25">
        <v>12.823856218</v>
      </c>
      <c r="CK188" s="25">
        <v>12.823856218</v>
      </c>
      <c r="CL188" s="25">
        <v>9.2745907905400742</v>
      </c>
      <c r="CM188" s="25">
        <v>12.870225708</v>
      </c>
      <c r="CN188" s="25">
        <v>12.870225708</v>
      </c>
      <c r="CO188" s="25">
        <v>12.870225708</v>
      </c>
      <c r="CP188" s="25">
        <v>9.1512567310011317</v>
      </c>
      <c r="CQ188" s="25">
        <v>12.920806853</v>
      </c>
      <c r="CR188" s="25">
        <v>12.920806853</v>
      </c>
      <c r="CS188" s="25">
        <v>12.920806853</v>
      </c>
      <c r="CT188" s="25">
        <v>9.0762639017052855</v>
      </c>
      <c r="CU188" s="25">
        <v>12.969959170999999</v>
      </c>
      <c r="CV188" s="25">
        <v>12.969959170999999</v>
      </c>
      <c r="CW188" s="25">
        <v>12.969959170999999</v>
      </c>
      <c r="CX188" s="25">
        <v>8.9429425164856422</v>
      </c>
      <c r="CY188" s="25">
        <v>13.089941190999999</v>
      </c>
      <c r="CZ188" s="25">
        <v>13.089941190999999</v>
      </c>
      <c r="DA188" s="25">
        <v>13.089941190999999</v>
      </c>
      <c r="DB188" s="25">
        <v>8.6584496362619028</v>
      </c>
      <c r="DC188" s="25">
        <v>13.189675445000001</v>
      </c>
      <c r="DD188" s="25">
        <v>13.189675445000001</v>
      </c>
      <c r="DE188" s="25">
        <v>13.189675445000001</v>
      </c>
      <c r="DF188" s="25">
        <v>8.3914233838193102</v>
      </c>
      <c r="DG188" s="25">
        <v>13.245427197</v>
      </c>
      <c r="DH188" s="25">
        <v>13.245427197</v>
      </c>
      <c r="DI188" s="25">
        <v>13.245427197</v>
      </c>
      <c r="DJ188" s="25">
        <v>8.1526103037043498</v>
      </c>
      <c r="DK188" s="25">
        <v>13.275241263</v>
      </c>
      <c r="DL188" s="25">
        <v>13.275241263</v>
      </c>
      <c r="DM188" s="25">
        <v>13.275241263</v>
      </c>
      <c r="DN188" s="25">
        <v>7.9944867653276299</v>
      </c>
      <c r="DO188" s="27">
        <v>12.549648808000001</v>
      </c>
      <c r="DP188" s="27">
        <v>12.549648808000001</v>
      </c>
      <c r="DQ188" s="27">
        <v>12.549648808000001</v>
      </c>
      <c r="DR188" s="27">
        <v>9.7118464072118229</v>
      </c>
      <c r="DS188" s="27">
        <v>12.58007091</v>
      </c>
      <c r="DT188" s="27">
        <v>12.58007091</v>
      </c>
      <c r="DU188" s="27">
        <v>12.58007091</v>
      </c>
      <c r="DV188" s="27">
        <v>9.6578706161337262</v>
      </c>
      <c r="DW188" s="27">
        <v>12.626796234</v>
      </c>
      <c r="DX188" s="27">
        <v>12.626796234</v>
      </c>
      <c r="DY188" s="27">
        <v>12.626796234</v>
      </c>
      <c r="DZ188" s="27">
        <v>9.5980270849855174</v>
      </c>
      <c r="EA188" s="27">
        <v>12.678454818000001</v>
      </c>
      <c r="EB188" s="27">
        <v>12.678454818000001</v>
      </c>
      <c r="EC188" s="27">
        <v>12.678454818000001</v>
      </c>
      <c r="ED188" s="27">
        <v>9.5030174311553424</v>
      </c>
      <c r="EE188" s="27">
        <v>12.705925095</v>
      </c>
      <c r="EF188" s="27">
        <v>12.705925095</v>
      </c>
      <c r="EG188" s="27">
        <v>12.705925095</v>
      </c>
      <c r="EH188" s="27">
        <v>9.4974575786007733</v>
      </c>
      <c r="EI188" s="27">
        <v>12.736713467</v>
      </c>
      <c r="EJ188" s="27">
        <v>12.736713467</v>
      </c>
      <c r="EK188" s="27">
        <v>12.736713467</v>
      </c>
      <c r="EL188" s="27">
        <v>9.3694083478389079</v>
      </c>
      <c r="EM188" s="27">
        <v>12.773126693</v>
      </c>
      <c r="EN188" s="27">
        <v>12.773126693</v>
      </c>
      <c r="EO188" s="27">
        <v>12.773126693</v>
      </c>
      <c r="EP188" s="27">
        <v>9.2880404742593559</v>
      </c>
      <c r="EQ188" s="27">
        <v>12.81349795</v>
      </c>
      <c r="ER188" s="27">
        <v>12.81349795</v>
      </c>
      <c r="ES188" s="27">
        <v>12.81349795</v>
      </c>
      <c r="ET188" s="27">
        <v>9.1844888298362246</v>
      </c>
      <c r="EU188" s="27">
        <v>12.856765141</v>
      </c>
      <c r="EV188" s="27">
        <v>12.856765141</v>
      </c>
      <c r="EW188" s="27">
        <v>12.856765141</v>
      </c>
      <c r="EX188" s="27">
        <v>9.1294378979568904</v>
      </c>
      <c r="EY188" s="27">
        <v>12.9046368</v>
      </c>
      <c r="EZ188" s="27">
        <v>12.9046368</v>
      </c>
      <c r="FA188" s="27">
        <v>12.9046368</v>
      </c>
      <c r="FB188" s="27">
        <v>8.9970633053473517</v>
      </c>
      <c r="FC188" s="27">
        <v>13.082853306000001</v>
      </c>
      <c r="FD188" s="27">
        <v>13.082853306000001</v>
      </c>
      <c r="FE188" s="27">
        <v>13.082853306000001</v>
      </c>
      <c r="FF188" s="27">
        <v>8.527181140252285</v>
      </c>
      <c r="FG188" s="27">
        <v>13.207970413</v>
      </c>
      <c r="FH188" s="27">
        <v>13.207970413</v>
      </c>
      <c r="FI188" s="27">
        <v>13.207970413</v>
      </c>
      <c r="FJ188" s="27">
        <v>8.2856870303325678</v>
      </c>
      <c r="FK188" s="27">
        <v>13.271133268</v>
      </c>
      <c r="FL188" s="27">
        <v>13.271133268</v>
      </c>
      <c r="FM188" s="27">
        <v>13.271133268</v>
      </c>
      <c r="FN188" s="27">
        <v>8.1383771035110541</v>
      </c>
      <c r="FO188" s="27">
        <v>13.30123371</v>
      </c>
      <c r="FP188" s="27">
        <v>13.30123371</v>
      </c>
      <c r="FQ188" s="27">
        <v>13.30123371</v>
      </c>
      <c r="FR188" s="27">
        <v>8.1413084691118751</v>
      </c>
      <c r="FS188" s="28">
        <v>12.551103833999999</v>
      </c>
      <c r="FT188" s="28">
        <v>12.551103833999999</v>
      </c>
      <c r="FU188" s="28">
        <v>12.551103833999999</v>
      </c>
      <c r="FV188" s="28">
        <v>9.7116033313191235</v>
      </c>
      <c r="FW188" s="28">
        <v>12.585422381000001</v>
      </c>
      <c r="FX188" s="28">
        <v>12.585422381000001</v>
      </c>
      <c r="FY188" s="28">
        <v>12.585422381000001</v>
      </c>
      <c r="FZ188" s="28">
        <v>9.6484845219931419</v>
      </c>
      <c r="GA188" s="28">
        <v>12.635879556999999</v>
      </c>
      <c r="GB188" s="28">
        <v>12.635879556999999</v>
      </c>
      <c r="GC188" s="28">
        <v>12.635879556999999</v>
      </c>
      <c r="GD188" s="28">
        <v>9.5757522741101013</v>
      </c>
      <c r="GE188" s="28">
        <v>12.688018239</v>
      </c>
      <c r="GF188" s="28">
        <v>12.688018239</v>
      </c>
      <c r="GG188" s="28">
        <v>12.688018239</v>
      </c>
      <c r="GH188" s="28">
        <v>9.4647067280810315</v>
      </c>
      <c r="GI188" s="28">
        <v>12.72086865</v>
      </c>
      <c r="GJ188" s="28">
        <v>12.72086865</v>
      </c>
      <c r="GK188" s="28">
        <v>12.72086865</v>
      </c>
      <c r="GL188" s="28">
        <v>9.4384273860157961</v>
      </c>
      <c r="GM188" s="28">
        <v>12.762909625000001</v>
      </c>
      <c r="GN188" s="28">
        <v>12.762909625000001</v>
      </c>
      <c r="GO188" s="28">
        <v>12.762909625000001</v>
      </c>
      <c r="GP188" s="28">
        <v>9.2777113741695132</v>
      </c>
      <c r="GQ188" s="28">
        <v>12.814254485999999</v>
      </c>
      <c r="GR188" s="28">
        <v>12.814254485999999</v>
      </c>
      <c r="GS188" s="28">
        <v>12.814254485999999</v>
      </c>
      <c r="GT188" s="28">
        <v>9.1562129764544942</v>
      </c>
      <c r="GU188" s="28">
        <v>12.870848325000001</v>
      </c>
      <c r="GV188" s="28">
        <v>12.870848325000001</v>
      </c>
      <c r="GW188" s="28">
        <v>12.870848325000001</v>
      </c>
      <c r="GX188" s="28">
        <v>9.0102539132879933</v>
      </c>
      <c r="GY188" s="28">
        <v>12.933653244</v>
      </c>
      <c r="GZ188" s="28">
        <v>12.933653244</v>
      </c>
      <c r="HA188" s="28">
        <v>12.933653244</v>
      </c>
      <c r="HB188" s="28">
        <v>8.929306184145533</v>
      </c>
      <c r="HC188" s="28">
        <v>13.004435505</v>
      </c>
      <c r="HD188" s="28">
        <v>13.004435505</v>
      </c>
      <c r="HE188" s="28">
        <v>13.004435505</v>
      </c>
      <c r="HF188" s="28">
        <v>8.7917930813639842</v>
      </c>
      <c r="HG188" s="28">
        <v>13.249522077</v>
      </c>
      <c r="HH188" s="28">
        <v>13.249522077</v>
      </c>
      <c r="HI188" s="28">
        <v>13.249522077</v>
      </c>
      <c r="HJ188" s="28">
        <v>8.2269728917071561</v>
      </c>
      <c r="HK188" s="28">
        <v>13.454509312000001</v>
      </c>
      <c r="HL188" s="28">
        <v>13.454509312000001</v>
      </c>
      <c r="HM188" s="28">
        <v>13.454509312000001</v>
      </c>
      <c r="HN188" s="28">
        <v>7.5440927544040495</v>
      </c>
      <c r="HO188" s="28">
        <v>13.570749699</v>
      </c>
      <c r="HP188" s="28">
        <v>13.570749699</v>
      </c>
      <c r="HQ188" s="28">
        <v>13.570749699</v>
      </c>
      <c r="HR188" s="28">
        <v>7.0946111279901451</v>
      </c>
      <c r="HS188" s="28">
        <v>13.629110537999999</v>
      </c>
      <c r="HT188" s="28">
        <v>13.629110537999999</v>
      </c>
      <c r="HU188" s="28">
        <v>13.629110537999999</v>
      </c>
      <c r="HV188" s="28">
        <v>6.7780615232985575</v>
      </c>
      <c r="HW188" s="29">
        <v>12.555692961</v>
      </c>
      <c r="HX188" s="29">
        <v>12.555692961</v>
      </c>
      <c r="HY188" s="29">
        <v>12.555692961</v>
      </c>
      <c r="HZ188" s="29">
        <v>9.7134430548433937</v>
      </c>
      <c r="IA188" s="29">
        <v>12.599051465000001</v>
      </c>
      <c r="IB188" s="29">
        <v>12.599051465000001</v>
      </c>
      <c r="IC188" s="29">
        <v>12.599051465000001</v>
      </c>
      <c r="ID188" s="29">
        <v>9.6477927709050828</v>
      </c>
      <c r="IE188" s="29">
        <v>12.650436972</v>
      </c>
      <c r="IF188" s="29">
        <v>12.650436972</v>
      </c>
      <c r="IG188" s="29">
        <v>12.650436972</v>
      </c>
      <c r="IH188" s="29">
        <v>9.5793673622642128</v>
      </c>
      <c r="II188" s="29">
        <v>12.678179575</v>
      </c>
      <c r="IJ188" s="29">
        <v>12.678179575</v>
      </c>
      <c r="IK188" s="29">
        <v>12.678179575</v>
      </c>
      <c r="IL188" s="29">
        <v>9.4754250503081288</v>
      </c>
      <c r="IM188" s="29">
        <v>12.707116188000001</v>
      </c>
      <c r="IN188" s="29">
        <v>12.707116188000001</v>
      </c>
      <c r="IO188" s="29">
        <v>12.707116188000001</v>
      </c>
      <c r="IP188" s="29">
        <v>9.4504803088146385</v>
      </c>
      <c r="IQ188" s="29">
        <v>12.744147451</v>
      </c>
      <c r="IR188" s="29">
        <v>12.744147451</v>
      </c>
      <c r="IS188" s="29">
        <v>12.744147451</v>
      </c>
      <c r="IT188" s="29">
        <v>9.2992559206333603</v>
      </c>
      <c r="IU188" s="29">
        <v>12.789281807</v>
      </c>
      <c r="IV188" s="29">
        <v>12.789281807</v>
      </c>
      <c r="IW188" s="29">
        <v>12.789281807</v>
      </c>
      <c r="IX188" s="29">
        <v>9.1939996625062772</v>
      </c>
      <c r="IY188" s="29">
        <v>12.840511808</v>
      </c>
      <c r="IZ188" s="29">
        <v>12.840511808</v>
      </c>
      <c r="JA188" s="29">
        <v>12.840511808</v>
      </c>
      <c r="JB188" s="29">
        <v>9.069351421812371</v>
      </c>
      <c r="JC188" s="29">
        <v>12.897307917999999</v>
      </c>
      <c r="JD188" s="29">
        <v>12.897307917999999</v>
      </c>
      <c r="JE188" s="29">
        <v>12.897307917999999</v>
      </c>
      <c r="JF188" s="29">
        <v>9.0027975666405506</v>
      </c>
      <c r="JG188" s="29">
        <v>12.964908222</v>
      </c>
      <c r="JH188" s="29">
        <v>12.964908222</v>
      </c>
      <c r="JI188" s="29">
        <v>12.964908222</v>
      </c>
      <c r="JJ188" s="29">
        <v>8.7855752319632572</v>
      </c>
      <c r="JK188" s="29">
        <v>13.189811414999999</v>
      </c>
      <c r="JL188" s="29">
        <v>13.189811414999999</v>
      </c>
      <c r="JM188" s="29">
        <v>13.189811414999999</v>
      </c>
      <c r="JN188" s="29">
        <v>7.8605992664681601</v>
      </c>
      <c r="JO188" s="29">
        <v>13.339667394999999</v>
      </c>
      <c r="JP188" s="29">
        <v>13.339667394999999</v>
      </c>
      <c r="JQ188" s="29">
        <v>13.339667394999999</v>
      </c>
      <c r="JR188" s="29">
        <v>7.295312306840767</v>
      </c>
      <c r="JS188" s="29">
        <v>13.411006106</v>
      </c>
      <c r="JT188" s="29">
        <v>13.411006106</v>
      </c>
      <c r="JU188" s="29">
        <v>13.411006106</v>
      </c>
      <c r="JV188" s="29">
        <v>7.0158937686167828</v>
      </c>
      <c r="JW188" s="29">
        <v>13.425753796</v>
      </c>
      <c r="JX188" s="29">
        <v>13.425753796</v>
      </c>
      <c r="JY188" s="29">
        <v>13.425753796</v>
      </c>
      <c r="JZ188" s="29">
        <v>7.1227464519377985</v>
      </c>
    </row>
    <row r="189" spans="1:286" ht="15" thickBot="1" x14ac:dyDescent="0.4">
      <c r="A189" s="2"/>
      <c r="B189" s="74" t="s">
        <v>667</v>
      </c>
      <c r="C189" s="74" t="s">
        <v>668</v>
      </c>
      <c r="D189" s="74" t="s">
        <v>866</v>
      </c>
      <c r="E189" s="87">
        <v>371680</v>
      </c>
      <c r="F189" s="84">
        <v>393360</v>
      </c>
      <c r="G189" s="22">
        <v>30.145861238421052</v>
      </c>
      <c r="H189" s="22">
        <v>13.521216354069562</v>
      </c>
      <c r="I189" s="22">
        <v>9.8635390810897512</v>
      </c>
      <c r="J189" s="22">
        <v>9.3790707668721254</v>
      </c>
      <c r="K189" s="22">
        <v>30.28615936742105</v>
      </c>
      <c r="L189" s="22">
        <v>13.165202968317987</v>
      </c>
      <c r="M189" s="22">
        <v>9.6038322727821654</v>
      </c>
      <c r="N189" s="22">
        <v>8.1368645833056306</v>
      </c>
      <c r="O189" s="22">
        <v>30.336164112421052</v>
      </c>
      <c r="P189" s="22">
        <v>12.791591747628207</v>
      </c>
      <c r="Q189" s="22">
        <v>9.3312880888931051</v>
      </c>
      <c r="R189" s="22">
        <v>7.5553995159831189</v>
      </c>
      <c r="S189" s="22">
        <v>30.42144416142105</v>
      </c>
      <c r="T189" s="22">
        <v>12.562603581163941</v>
      </c>
      <c r="U189" s="22">
        <v>9.1642444095463453</v>
      </c>
      <c r="V189" s="22">
        <v>7.065568450807806</v>
      </c>
      <c r="W189" s="22">
        <v>30.539891579421052</v>
      </c>
      <c r="X189" s="22">
        <v>12.367420030301485</v>
      </c>
      <c r="Y189" s="22">
        <v>9.0218607266361701</v>
      </c>
      <c r="Z189" s="22">
        <v>7.2875311031393473</v>
      </c>
      <c r="AA189" s="22">
        <v>30.688811027421053</v>
      </c>
      <c r="AB189" s="22">
        <v>12.201079224410547</v>
      </c>
      <c r="AC189" s="22">
        <v>8.9005174246194549</v>
      </c>
      <c r="AD189" s="22">
        <v>6.6874308697443539</v>
      </c>
      <c r="AE189" s="22">
        <v>30.854020147421053</v>
      </c>
      <c r="AF189" s="22">
        <v>12.048958454202468</v>
      </c>
      <c r="AG189" s="22">
        <v>8.7895474406548626</v>
      </c>
      <c r="AH189" s="22">
        <v>6.1269678107128343</v>
      </c>
      <c r="AI189" s="22">
        <v>31.031270285421051</v>
      </c>
      <c r="AJ189" s="22">
        <v>11.92564382227448</v>
      </c>
      <c r="AK189" s="22">
        <v>8.6995911335119906</v>
      </c>
      <c r="AL189" s="22">
        <v>5.5620772205695275</v>
      </c>
      <c r="AM189" s="22">
        <v>31.22101439042105</v>
      </c>
      <c r="AN189" s="22">
        <v>11.74490327512453</v>
      </c>
      <c r="AO189" s="22">
        <v>8.5677434207272967</v>
      </c>
      <c r="AP189" s="22">
        <v>4.8028176112527383</v>
      </c>
      <c r="AQ189" s="22">
        <v>31.428756550421053</v>
      </c>
      <c r="AR189" s="22">
        <v>11.564019629089884</v>
      </c>
      <c r="AS189" s="22">
        <v>8.4357913192985112</v>
      </c>
      <c r="AT189" s="22">
        <v>4.166377540156958</v>
      </c>
      <c r="AU189" s="22">
        <v>32.99894208742105</v>
      </c>
      <c r="AV189" s="22">
        <v>10.829256774323158</v>
      </c>
      <c r="AW189" s="22">
        <v>7.8997920464857962</v>
      </c>
      <c r="AX189" s="22">
        <v>1.4236455898725282</v>
      </c>
      <c r="AY189" s="22">
        <v>35.256952948421052</v>
      </c>
      <c r="AZ189" s="22">
        <v>10.451728637649598</v>
      </c>
      <c r="BA189" s="22">
        <v>7.6243905269198518</v>
      </c>
      <c r="BB189" s="22">
        <v>-1.2164168038922227</v>
      </c>
      <c r="BC189" s="22">
        <v>37.163873908421053</v>
      </c>
      <c r="BD189" s="22">
        <v>11.52855440084925</v>
      </c>
      <c r="BE189" s="22">
        <v>8.4099199290617914</v>
      </c>
      <c r="BF189" s="22">
        <v>-2.6777551787911271</v>
      </c>
      <c r="BG189" s="22">
        <v>39.339721998421055</v>
      </c>
      <c r="BH189" s="22">
        <v>11.114106751920689</v>
      </c>
      <c r="BI189" s="22">
        <v>8.107586139317922</v>
      </c>
      <c r="BJ189" s="22">
        <v>-4.7421053033758866</v>
      </c>
      <c r="BK189" s="25">
        <v>30.058812454421052</v>
      </c>
      <c r="BL189" s="25">
        <v>13.359089976324471</v>
      </c>
      <c r="BM189" s="25">
        <v>9.7452701457300321</v>
      </c>
      <c r="BN189" s="25">
        <v>9.8160269197802812</v>
      </c>
      <c r="BO189" s="25">
        <v>30.12762725842105</v>
      </c>
      <c r="BP189" s="25">
        <v>13.172245503933805</v>
      </c>
      <c r="BQ189" s="25">
        <v>9.6089697044641671</v>
      </c>
      <c r="BR189" s="25">
        <v>9.0465902734571984</v>
      </c>
      <c r="BS189" s="25">
        <v>30.236184339421051</v>
      </c>
      <c r="BT189" s="25">
        <v>12.922139271980194</v>
      </c>
      <c r="BU189" s="25">
        <v>9.426520690359304</v>
      </c>
      <c r="BV189" s="25">
        <v>8.4692499341649672</v>
      </c>
      <c r="BW189" s="25">
        <v>30.360248602421052</v>
      </c>
      <c r="BX189" s="25">
        <v>12.645359238419831</v>
      </c>
      <c r="BY189" s="25">
        <v>9.2246135093484529</v>
      </c>
      <c r="BZ189" s="25">
        <v>7.9026710948721686</v>
      </c>
      <c r="CA189" s="25">
        <v>30.505747123421052</v>
      </c>
      <c r="CB189" s="25">
        <v>12.461655560269477</v>
      </c>
      <c r="CC189" s="25">
        <v>9.0906042337531723</v>
      </c>
      <c r="CD189" s="25">
        <v>8.1251536207063886</v>
      </c>
      <c r="CE189" s="25">
        <v>30.667709681421051</v>
      </c>
      <c r="CF189" s="25">
        <v>12.34140051566084</v>
      </c>
      <c r="CG189" s="25">
        <v>9.0028798529626464</v>
      </c>
      <c r="CH189" s="25">
        <v>7.5325017866448007</v>
      </c>
      <c r="CI189" s="25">
        <v>30.847652209421049</v>
      </c>
      <c r="CJ189" s="25">
        <v>12.231443210831829</v>
      </c>
      <c r="CK189" s="25">
        <v>8.9226675299710223</v>
      </c>
      <c r="CL189" s="25">
        <v>6.9689099400206658</v>
      </c>
      <c r="CM189" s="25">
        <v>31.040275059421052</v>
      </c>
      <c r="CN189" s="25">
        <v>12.113571629075718</v>
      </c>
      <c r="CO189" s="25">
        <v>8.83668185214764</v>
      </c>
      <c r="CP189" s="25">
        <v>6.3623597139604975</v>
      </c>
      <c r="CQ189" s="25">
        <v>31.246062374421051</v>
      </c>
      <c r="CR189" s="25">
        <v>11.973517778185968</v>
      </c>
      <c r="CS189" s="25">
        <v>8.7345145178240262</v>
      </c>
      <c r="CT189" s="25">
        <v>5.6292154221024653</v>
      </c>
      <c r="CU189" s="25">
        <v>31.462409572421052</v>
      </c>
      <c r="CV189" s="25">
        <v>11.86323918125302</v>
      </c>
      <c r="CW189" s="25">
        <v>8.6540678167157701</v>
      </c>
      <c r="CX189" s="25">
        <v>5.0418671605101544</v>
      </c>
      <c r="CY189" s="25">
        <v>32.529800156421054</v>
      </c>
      <c r="CZ189" s="25">
        <v>11.463774741359517</v>
      </c>
      <c r="DA189" s="25">
        <v>8.3626640693591714</v>
      </c>
      <c r="DB189" s="25">
        <v>2.8819324261284436</v>
      </c>
      <c r="DC189" s="25">
        <v>33.840164836421053</v>
      </c>
      <c r="DD189" s="25">
        <v>11.20656074122949</v>
      </c>
      <c r="DE189" s="25">
        <v>8.1750300373275522</v>
      </c>
      <c r="DF189" s="25">
        <v>0.74935382853826127</v>
      </c>
      <c r="DG189" s="25">
        <v>35.263828898421053</v>
      </c>
      <c r="DH189" s="25">
        <v>11.632528501205218</v>
      </c>
      <c r="DI189" s="25">
        <v>8.4857675876915248</v>
      </c>
      <c r="DJ189" s="25">
        <v>-0.84797487201135624</v>
      </c>
      <c r="DK189" s="25">
        <v>36.518203678421052</v>
      </c>
      <c r="DL189" s="25">
        <v>12.187314723906185</v>
      </c>
      <c r="DM189" s="25">
        <v>8.8904764131378506</v>
      </c>
      <c r="DN189" s="25">
        <v>-2.2273304305744901</v>
      </c>
      <c r="DO189" s="27">
        <v>30.146685173421051</v>
      </c>
      <c r="DP189" s="27">
        <v>13.35453820012636</v>
      </c>
      <c r="DQ189" s="27">
        <v>9.7419496883656382</v>
      </c>
      <c r="DR189" s="27">
        <v>9.3896143743905576</v>
      </c>
      <c r="DS189" s="27">
        <v>30.28863016242105</v>
      </c>
      <c r="DT189" s="27">
        <v>13.166567408127415</v>
      </c>
      <c r="DU189" s="27">
        <v>9.6048276126267229</v>
      </c>
      <c r="DV189" s="27">
        <v>8.1916166630416249</v>
      </c>
      <c r="DW189" s="27">
        <v>30.341087658421053</v>
      </c>
      <c r="DX189" s="27">
        <v>12.89284686790346</v>
      </c>
      <c r="DY189" s="27">
        <v>9.4051522894089725</v>
      </c>
      <c r="DZ189" s="27">
        <v>7.6319353901613525</v>
      </c>
      <c r="EA189" s="27">
        <v>30.429593122421053</v>
      </c>
      <c r="EB189" s="27">
        <v>12.570515678972495</v>
      </c>
      <c r="EC189" s="27">
        <v>9.1700161747414626</v>
      </c>
      <c r="ED189" s="27">
        <v>7.119153439311269</v>
      </c>
      <c r="EE189" s="27">
        <v>30.551659922421052</v>
      </c>
      <c r="EF189" s="27">
        <v>12.399511239375183</v>
      </c>
      <c r="EG189" s="27">
        <v>9.0452708168654095</v>
      </c>
      <c r="EH189" s="27">
        <v>7.3991453672788055</v>
      </c>
      <c r="EI189" s="27">
        <v>30.703762835421053</v>
      </c>
      <c r="EJ189" s="27">
        <v>12.252561317182819</v>
      </c>
      <c r="EK189" s="27">
        <v>8.9380728945371253</v>
      </c>
      <c r="EL189" s="27">
        <v>6.8270881534409362</v>
      </c>
      <c r="EM189" s="27">
        <v>30.872063363421052</v>
      </c>
      <c r="EN189" s="27">
        <v>12.121135197622666</v>
      </c>
      <c r="EO189" s="27">
        <v>8.8421993700988164</v>
      </c>
      <c r="EP189" s="27">
        <v>6.2689035652683955</v>
      </c>
      <c r="EQ189" s="27">
        <v>31.052327831421053</v>
      </c>
      <c r="ER189" s="27">
        <v>11.994161311214466</v>
      </c>
      <c r="ES189" s="27">
        <v>8.7495736877586197</v>
      </c>
      <c r="ET189" s="27">
        <v>5.6730709547837428</v>
      </c>
      <c r="EU189" s="27">
        <v>31.243469903421051</v>
      </c>
      <c r="EV189" s="27">
        <v>11.833579293701172</v>
      </c>
      <c r="EW189" s="27">
        <v>8.6324313416866332</v>
      </c>
      <c r="EX189" s="27">
        <v>5.0356413764718226</v>
      </c>
      <c r="EY189" s="27">
        <v>31.447097933421052</v>
      </c>
      <c r="EZ189" s="27">
        <v>11.709241339144356</v>
      </c>
      <c r="FA189" s="27">
        <v>8.5417285349332452</v>
      </c>
      <c r="FB189" s="27">
        <v>4.4603541146065595</v>
      </c>
      <c r="FC189" s="27">
        <v>32.753233285421054</v>
      </c>
      <c r="FD189" s="27">
        <v>11.222872570297875</v>
      </c>
      <c r="FE189" s="27">
        <v>8.1869292895314167</v>
      </c>
      <c r="FF189" s="27">
        <v>1.9673562046751876</v>
      </c>
      <c r="FG189" s="27">
        <v>34.137973107421054</v>
      </c>
      <c r="FH189" s="27">
        <v>11.080440451701557</v>
      </c>
      <c r="FI189" s="27">
        <v>8.0830270420273038</v>
      </c>
      <c r="FJ189" s="27">
        <v>-1.8317358906180914E-2</v>
      </c>
      <c r="FK189" s="27">
        <v>35.605521278421051</v>
      </c>
      <c r="FL189" s="27">
        <v>12.504450178055574</v>
      </c>
      <c r="FM189" s="27">
        <v>9.1218223116198445</v>
      </c>
      <c r="FN189" s="27">
        <v>-1.288322618106946</v>
      </c>
      <c r="FO189" s="27">
        <v>36.938256238421047</v>
      </c>
      <c r="FP189" s="27">
        <v>12.325747768325114</v>
      </c>
      <c r="FQ189" s="27">
        <v>8.9914613917066877</v>
      </c>
      <c r="FR189" s="27">
        <v>-2.1531560945521093</v>
      </c>
      <c r="FS189" s="28">
        <v>30.13938988842105</v>
      </c>
      <c r="FT189" s="28">
        <v>13.523742215778727</v>
      </c>
      <c r="FU189" s="28">
        <v>9.8653816620402637</v>
      </c>
      <c r="FV189" s="28">
        <v>9.383624771751137</v>
      </c>
      <c r="FW189" s="28">
        <v>30.278599787421051</v>
      </c>
      <c r="FX189" s="28">
        <v>13.150447143787723</v>
      </c>
      <c r="FY189" s="28">
        <v>9.5930681042253809</v>
      </c>
      <c r="FZ189" s="28">
        <v>8.1517094071381493</v>
      </c>
      <c r="GA189" s="28">
        <v>30.339923452421051</v>
      </c>
      <c r="GB189" s="28">
        <v>12.777930795960021</v>
      </c>
      <c r="GC189" s="28">
        <v>9.321322614845835</v>
      </c>
      <c r="GD189" s="28">
        <v>7.5731583493263983</v>
      </c>
      <c r="GE189" s="28">
        <v>30.450543390421053</v>
      </c>
      <c r="GF189" s="28">
        <v>12.543385068159383</v>
      </c>
      <c r="GG189" s="28">
        <v>9.1502247718793654</v>
      </c>
      <c r="GH189" s="28">
        <v>7.060145469675728</v>
      </c>
      <c r="GI189" s="28">
        <v>30.601873853421051</v>
      </c>
      <c r="GJ189" s="28">
        <v>12.342966760421383</v>
      </c>
      <c r="GK189" s="28">
        <v>9.0040224067094119</v>
      </c>
      <c r="GL189" s="28">
        <v>7.3147197622116771</v>
      </c>
      <c r="GM189" s="28">
        <v>30.836972069421051</v>
      </c>
      <c r="GN189" s="28">
        <v>12.169940241521591</v>
      </c>
      <c r="GO189" s="28">
        <v>8.8778019701346107</v>
      </c>
      <c r="GP189" s="28">
        <v>6.721495826037664</v>
      </c>
      <c r="GQ189" s="28">
        <v>31.14558491042105</v>
      </c>
      <c r="GR189" s="28">
        <v>12.016145547150522</v>
      </c>
      <c r="GS189" s="28">
        <v>8.7656108817983363</v>
      </c>
      <c r="GT189" s="28">
        <v>6.1242002715177364</v>
      </c>
      <c r="GU189" s="28">
        <v>31.502471570421051</v>
      </c>
      <c r="GV189" s="28">
        <v>11.837172104832685</v>
      </c>
      <c r="GW189" s="28">
        <v>8.6350522473861417</v>
      </c>
      <c r="GX189" s="28">
        <v>5.485992244464196</v>
      </c>
      <c r="GY189" s="28">
        <v>31.90086603442105</v>
      </c>
      <c r="GZ189" s="28">
        <v>11.623252583716416</v>
      </c>
      <c r="HA189" s="28">
        <v>8.479000935027452</v>
      </c>
      <c r="HB189" s="28">
        <v>4.6908903437701568</v>
      </c>
      <c r="HC189" s="28">
        <v>32.350429794421053</v>
      </c>
      <c r="HD189" s="28">
        <v>11.454355965186954</v>
      </c>
      <c r="HE189" s="28">
        <v>8.3557932032742475</v>
      </c>
      <c r="HF189" s="28">
        <v>4.1053230830102088</v>
      </c>
      <c r="HG189" s="28">
        <v>35.705457558421053</v>
      </c>
      <c r="HH189" s="28">
        <v>10.331795132857996</v>
      </c>
      <c r="HI189" s="28">
        <v>7.5369007049492147</v>
      </c>
      <c r="HJ189" s="28">
        <v>-0.24302025616132639</v>
      </c>
      <c r="HK189" s="28">
        <v>39.825404168421052</v>
      </c>
      <c r="HL189" s="28">
        <v>8.8708087660725408</v>
      </c>
      <c r="HM189" s="28">
        <v>6.4711314909694044</v>
      </c>
      <c r="HN189" s="28">
        <v>-8.50447683897616</v>
      </c>
      <c r="HO189" s="28">
        <v>41.712181608421048</v>
      </c>
      <c r="HP189" s="28">
        <v>8.8271602783551675</v>
      </c>
      <c r="HQ189" s="28">
        <v>6.4392905268758742</v>
      </c>
      <c r="HR189" s="28">
        <v>-15.687835869351559</v>
      </c>
      <c r="HS189" s="28">
        <v>42.267969258421047</v>
      </c>
      <c r="HT189" s="28">
        <v>8.0005545626533685</v>
      </c>
      <c r="HU189" s="28">
        <v>5.8362931656937258</v>
      </c>
      <c r="HV189" s="28">
        <v>-20.037854605599151</v>
      </c>
      <c r="HW189" s="29">
        <v>30.139393397421053</v>
      </c>
      <c r="HX189" s="29">
        <v>13.532662419483556</v>
      </c>
      <c r="HY189" s="29">
        <v>9.8718888264513556</v>
      </c>
      <c r="HZ189" s="29">
        <v>9.4094779380113351</v>
      </c>
      <c r="IA189" s="29">
        <v>30.291746337421053</v>
      </c>
      <c r="IB189" s="29">
        <v>13.177897391872044</v>
      </c>
      <c r="IC189" s="29">
        <v>9.613092678026673</v>
      </c>
      <c r="ID189" s="29">
        <v>8.1658651958221036</v>
      </c>
      <c r="IE189" s="29">
        <v>30.372989143421051</v>
      </c>
      <c r="IF189" s="29">
        <v>12.821867747175554</v>
      </c>
      <c r="IG189" s="29">
        <v>9.3533740090451367</v>
      </c>
      <c r="IH189" s="29">
        <v>7.5918959548901803</v>
      </c>
      <c r="II189" s="29">
        <v>30.50387491142105</v>
      </c>
      <c r="IJ189" s="29">
        <v>12.518226529193946</v>
      </c>
      <c r="IK189" s="29">
        <v>9.1318719679739662</v>
      </c>
      <c r="IL189" s="29">
        <v>7.1208782209816732</v>
      </c>
      <c r="IM189" s="29">
        <v>30.681332222421052</v>
      </c>
      <c r="IN189" s="29">
        <v>12.316889505447037</v>
      </c>
      <c r="IO189" s="29">
        <v>8.9849994122663421</v>
      </c>
      <c r="IP189" s="29">
        <v>7.3742778258321806</v>
      </c>
      <c r="IQ189" s="29">
        <v>30.97910135042105</v>
      </c>
      <c r="IR189" s="29">
        <v>12.11076690441539</v>
      </c>
      <c r="IS189" s="29">
        <v>8.8346358445567255</v>
      </c>
      <c r="IT189" s="29">
        <v>6.7982740246524891</v>
      </c>
      <c r="IU189" s="29">
        <v>31.37746512542105</v>
      </c>
      <c r="IV189" s="29">
        <v>11.932881871715345</v>
      </c>
      <c r="IW189" s="29">
        <v>8.7048711898073226</v>
      </c>
      <c r="IX189" s="29">
        <v>6.2021305843184891</v>
      </c>
      <c r="IY189" s="29">
        <v>31.867083224421052</v>
      </c>
      <c r="IZ189" s="29">
        <v>11.772974369260114</v>
      </c>
      <c r="JA189" s="29">
        <v>8.588220893079253</v>
      </c>
      <c r="JB189" s="29">
        <v>5.577871398518603</v>
      </c>
      <c r="JC189" s="29">
        <v>32.458617182421051</v>
      </c>
      <c r="JD189" s="29">
        <v>11.57880572762117</v>
      </c>
      <c r="JE189" s="29">
        <v>8.4465775723175529</v>
      </c>
      <c r="JF189" s="29">
        <v>4.5551667255467585</v>
      </c>
      <c r="JG189" s="29">
        <v>33.236120735421053</v>
      </c>
      <c r="JH189" s="29">
        <v>11.279138069638147</v>
      </c>
      <c r="JI189" s="29">
        <v>8.2279741879434418</v>
      </c>
      <c r="JJ189" s="29">
        <v>2.915833183888207</v>
      </c>
      <c r="JK189" s="29">
        <v>37.502007498421051</v>
      </c>
      <c r="JL189" s="29">
        <v>11.447678247668184</v>
      </c>
      <c r="JM189" s="29">
        <v>8.3509219013148606</v>
      </c>
      <c r="JN189" s="29">
        <v>-5.5952189299440178</v>
      </c>
      <c r="JO189" s="29">
        <v>40.841152468421051</v>
      </c>
      <c r="JP189" s="29">
        <v>9.5771897731628393</v>
      </c>
      <c r="JQ189" s="29">
        <v>6.9864266010485858</v>
      </c>
      <c r="JR189" s="29">
        <v>-13.837652429582747</v>
      </c>
      <c r="JS189" s="29">
        <v>41.723335618421046</v>
      </c>
      <c r="JT189" s="29">
        <v>8.4006599240368658</v>
      </c>
      <c r="JU189" s="29">
        <v>6.1281644563540425</v>
      </c>
      <c r="JV189" s="29">
        <v>-18.992664181977148</v>
      </c>
      <c r="JW189" s="29">
        <v>41.560388798421052</v>
      </c>
      <c r="JX189" s="29">
        <v>8.2289715150531926</v>
      </c>
      <c r="JY189" s="29">
        <v>6.002920152333207</v>
      </c>
      <c r="JZ189" s="29">
        <v>-18.765185836321919</v>
      </c>
    </row>
    <row r="190" spans="1:286" ht="15" thickBot="1" x14ac:dyDescent="0.4">
      <c r="A190" s="2"/>
      <c r="B190" s="74" t="s">
        <v>669</v>
      </c>
      <c r="C190" s="74" t="s">
        <v>542</v>
      </c>
      <c r="D190" s="74" t="s">
        <v>860</v>
      </c>
      <c r="E190" s="87">
        <v>340034</v>
      </c>
      <c r="F190" s="84">
        <v>555418</v>
      </c>
      <c r="G190" s="22">
        <v>32.493312789999997</v>
      </c>
      <c r="H190" s="22">
        <v>9.7824348980448796</v>
      </c>
      <c r="I190" s="22">
        <v>7.030828573667562</v>
      </c>
      <c r="J190" s="22">
        <v>9.5799003392214708</v>
      </c>
      <c r="K190" s="22">
        <v>32.614195827000003</v>
      </c>
      <c r="L190" s="22">
        <v>9.469306821527562</v>
      </c>
      <c r="M190" s="22">
        <v>6.8057772597011867</v>
      </c>
      <c r="N190" s="22">
        <v>8.6889682464486349</v>
      </c>
      <c r="O190" s="22">
        <v>32.662496709000003</v>
      </c>
      <c r="P190" s="22">
        <v>9.247076148862833</v>
      </c>
      <c r="Q190" s="22">
        <v>6.6460556996191658</v>
      </c>
      <c r="R190" s="22">
        <v>8.7221454942669006</v>
      </c>
      <c r="S190" s="22">
        <v>32.742418794000002</v>
      </c>
      <c r="T190" s="22">
        <v>8.869017469952551</v>
      </c>
      <c r="U190" s="22">
        <v>6.3743374832539681</v>
      </c>
      <c r="V190" s="22">
        <v>8.4289396748127388</v>
      </c>
      <c r="W190" s="22">
        <v>32.838088655999996</v>
      </c>
      <c r="X190" s="22">
        <v>8.5808838847066689</v>
      </c>
      <c r="Y190" s="22">
        <v>6.1672502022964526</v>
      </c>
      <c r="Z190" s="22">
        <v>8.3196054322831863</v>
      </c>
      <c r="AA190" s="22">
        <v>32.961070884999998</v>
      </c>
      <c r="AB190" s="22">
        <v>8.08275509661188</v>
      </c>
      <c r="AC190" s="22">
        <v>5.8092352343253193</v>
      </c>
      <c r="AD190" s="22">
        <v>7.7543058630621466</v>
      </c>
      <c r="AE190" s="22">
        <v>33.093603471000002</v>
      </c>
      <c r="AF190" s="22">
        <v>7.7103092992425637</v>
      </c>
      <c r="AG190" s="22">
        <v>5.541551106439127</v>
      </c>
      <c r="AH190" s="22">
        <v>7.3928044074429238</v>
      </c>
      <c r="AI190" s="22">
        <v>33.227335514000004</v>
      </c>
      <c r="AJ190" s="22">
        <v>7.4287167098081994</v>
      </c>
      <c r="AK190" s="22">
        <v>5.3391649679610822</v>
      </c>
      <c r="AL190" s="22">
        <v>7.4084611552760009</v>
      </c>
      <c r="AM190" s="22">
        <v>33.367782155999997</v>
      </c>
      <c r="AN190" s="22">
        <v>7.0757205158887908</v>
      </c>
      <c r="AO190" s="22">
        <v>5.0854596530296741</v>
      </c>
      <c r="AP190" s="22">
        <v>6.8166735233103353</v>
      </c>
      <c r="AQ190" s="22">
        <v>33.518292369999998</v>
      </c>
      <c r="AR190" s="22">
        <v>6.7670528273676869</v>
      </c>
      <c r="AS190" s="22">
        <v>4.8636141077395312</v>
      </c>
      <c r="AT190" s="22">
        <v>6.4989029333612223</v>
      </c>
      <c r="AU190" s="22">
        <v>34.159635796000003</v>
      </c>
      <c r="AV190" s="22">
        <v>5.8632259134044036</v>
      </c>
      <c r="AW190" s="22">
        <v>4.2140159086640772</v>
      </c>
      <c r="AX190" s="22">
        <v>5.090401921882453</v>
      </c>
      <c r="AY190" s="22">
        <v>33.538056326317665</v>
      </c>
      <c r="AZ190" s="22">
        <v>5.5217852521062829</v>
      </c>
      <c r="BA190" s="22">
        <v>3.9686157825516544</v>
      </c>
      <c r="BB190" s="22">
        <v>3.9224366053022379</v>
      </c>
      <c r="BC190" s="22">
        <v>35.378018958420853</v>
      </c>
      <c r="BD190" s="22">
        <v>5.8247210700773877</v>
      </c>
      <c r="BE190" s="22">
        <v>4.1863417196191506</v>
      </c>
      <c r="BF190" s="22">
        <v>3.1753393946781614</v>
      </c>
      <c r="BG190" s="22">
        <v>34.911642624253126</v>
      </c>
      <c r="BH190" s="22">
        <v>5.7479357626975451</v>
      </c>
      <c r="BI190" s="22">
        <v>4.1311546073316014</v>
      </c>
      <c r="BJ190" s="22">
        <v>2.8397581403839318</v>
      </c>
      <c r="BK190" s="25">
        <v>32.434641228000004</v>
      </c>
      <c r="BL190" s="25">
        <v>9.8982365832513768</v>
      </c>
      <c r="BM190" s="25">
        <v>7.1140575249168476</v>
      </c>
      <c r="BN190" s="25">
        <v>9.9955254578290891</v>
      </c>
      <c r="BO190" s="25">
        <v>32.523787472000002</v>
      </c>
      <c r="BP190" s="25">
        <v>9.7146341803946843</v>
      </c>
      <c r="BQ190" s="25">
        <v>6.982098862921883</v>
      </c>
      <c r="BR190" s="25">
        <v>9.4609459213824572</v>
      </c>
      <c r="BS190" s="25">
        <v>32.661154498000002</v>
      </c>
      <c r="BT190" s="25">
        <v>9.5383275208254261</v>
      </c>
      <c r="BU190" s="25">
        <v>6.8553837952780228</v>
      </c>
      <c r="BV190" s="25">
        <v>9.2989769529139039</v>
      </c>
      <c r="BW190" s="25">
        <v>32.813033525000002</v>
      </c>
      <c r="BX190" s="25">
        <v>9.315443386841963</v>
      </c>
      <c r="BY190" s="25">
        <v>6.6951925796798211</v>
      </c>
      <c r="BZ190" s="25">
        <v>8.8757411926192589</v>
      </c>
      <c r="CA190" s="25">
        <v>32.975883682999999</v>
      </c>
      <c r="CB190" s="25">
        <v>9.1284286182761338</v>
      </c>
      <c r="CC190" s="25">
        <v>6.5607813832615092</v>
      </c>
      <c r="CD190" s="25">
        <v>8.6675843310145666</v>
      </c>
      <c r="CE190" s="25">
        <v>33.120386867000001</v>
      </c>
      <c r="CF190" s="25">
        <v>8.7497746009749164</v>
      </c>
      <c r="CG190" s="25">
        <v>6.2886352854727585</v>
      </c>
      <c r="CH190" s="25">
        <v>8.0445249436467243</v>
      </c>
      <c r="CI190" s="25">
        <v>33.281887998000002</v>
      </c>
      <c r="CJ190" s="25">
        <v>8.4958168587866965</v>
      </c>
      <c r="CK190" s="25">
        <v>6.106110855830206</v>
      </c>
      <c r="CL190" s="25">
        <v>7.5898758054071074</v>
      </c>
      <c r="CM190" s="25">
        <v>33.45646962</v>
      </c>
      <c r="CN190" s="25">
        <v>8.303696716814315</v>
      </c>
      <c r="CO190" s="25">
        <v>5.9680303270217339</v>
      </c>
      <c r="CP190" s="25">
        <v>7.5076548474029963</v>
      </c>
      <c r="CQ190" s="25">
        <v>33.644382753000002</v>
      </c>
      <c r="CR190" s="25">
        <v>8.0121634263538759</v>
      </c>
      <c r="CS190" s="25">
        <v>5.7584996109876068</v>
      </c>
      <c r="CT190" s="25">
        <v>6.7803316057859213</v>
      </c>
      <c r="CU190" s="25">
        <v>33.844287073000004</v>
      </c>
      <c r="CV190" s="25">
        <v>7.7151229201929654</v>
      </c>
      <c r="CW190" s="25">
        <v>5.5450107505945567</v>
      </c>
      <c r="CX190" s="25">
        <v>6.2214305474143998</v>
      </c>
      <c r="CY190" s="25">
        <v>34.245074901000002</v>
      </c>
      <c r="CZ190" s="25">
        <v>7.5410000429259911</v>
      </c>
      <c r="DA190" s="25">
        <v>5.4198652102891947</v>
      </c>
      <c r="DB190" s="25">
        <v>5.2157619697941904</v>
      </c>
      <c r="DC190" s="25">
        <v>34.672088398</v>
      </c>
      <c r="DD190" s="25">
        <v>7.3045092653667556</v>
      </c>
      <c r="DE190" s="25">
        <v>5.2498946320434206</v>
      </c>
      <c r="DF190" s="25">
        <v>4.362923866657642</v>
      </c>
      <c r="DG190" s="25">
        <v>35.098752895000004</v>
      </c>
      <c r="DH190" s="25">
        <v>7.4719128124728496</v>
      </c>
      <c r="DI190" s="25">
        <v>5.3702108574610881</v>
      </c>
      <c r="DJ190" s="25">
        <v>3.7356489363027663</v>
      </c>
      <c r="DK190" s="25">
        <v>35.439068421000002</v>
      </c>
      <c r="DL190" s="25">
        <v>7.7524086150072495</v>
      </c>
      <c r="DM190" s="25">
        <v>5.5718087135988092</v>
      </c>
      <c r="DN190" s="25">
        <v>3.4611931483153953</v>
      </c>
      <c r="DO190" s="27">
        <v>32.493516417999999</v>
      </c>
      <c r="DP190" s="27">
        <v>9.8913734200167074</v>
      </c>
      <c r="DQ190" s="27">
        <v>7.1091248343670035</v>
      </c>
      <c r="DR190" s="27">
        <v>9.5921003134258527</v>
      </c>
      <c r="DS190" s="27">
        <v>32.614806467000001</v>
      </c>
      <c r="DT190" s="27">
        <v>9.6935139646373631</v>
      </c>
      <c r="DU190" s="27">
        <v>6.9669193480080382</v>
      </c>
      <c r="DV190" s="27">
        <v>8.7307013689456809</v>
      </c>
      <c r="DW190" s="27">
        <v>32.663787446000001</v>
      </c>
      <c r="DX190" s="27">
        <v>9.4872981010959272</v>
      </c>
      <c r="DY190" s="27">
        <v>6.8187079465684599</v>
      </c>
      <c r="DZ190" s="27">
        <v>8.7846369752194526</v>
      </c>
      <c r="EA190" s="27">
        <v>32.744850509999999</v>
      </c>
      <c r="EB190" s="27">
        <v>9.1511774754318722</v>
      </c>
      <c r="EC190" s="27">
        <v>6.5771314348157297</v>
      </c>
      <c r="ED190" s="27">
        <v>8.5145747676463763</v>
      </c>
      <c r="EE190" s="27">
        <v>32.841459692999997</v>
      </c>
      <c r="EF190" s="27">
        <v>8.9500802000985118</v>
      </c>
      <c r="EG190" s="27">
        <v>6.4325988635043627</v>
      </c>
      <c r="EH190" s="27">
        <v>8.4281662007138891</v>
      </c>
      <c r="EI190" s="27">
        <v>32.965136368000003</v>
      </c>
      <c r="EJ190" s="27">
        <v>8.5553066141890621</v>
      </c>
      <c r="EK190" s="27">
        <v>6.1488673143686663</v>
      </c>
      <c r="EL190" s="27">
        <v>7.8943955047097454</v>
      </c>
      <c r="EM190" s="27">
        <v>33.098338423000001</v>
      </c>
      <c r="EN190" s="27">
        <v>8.1388729021172477</v>
      </c>
      <c r="EO190" s="27">
        <v>5.8495682060803889</v>
      </c>
      <c r="EP190" s="27">
        <v>7.5606293128391933</v>
      </c>
      <c r="EQ190" s="27">
        <v>33.232782999999998</v>
      </c>
      <c r="ER190" s="27">
        <v>7.9403052765546649</v>
      </c>
      <c r="ES190" s="27">
        <v>5.7068537438671267</v>
      </c>
      <c r="ET190" s="27">
        <v>7.5956792927298089</v>
      </c>
      <c r="EU190" s="27">
        <v>33.372818645000002</v>
      </c>
      <c r="EV190" s="27">
        <v>7.5957722478768099</v>
      </c>
      <c r="EW190" s="27">
        <v>5.4592310724313444</v>
      </c>
      <c r="EX190" s="27">
        <v>7.042741474924636</v>
      </c>
      <c r="EY190" s="27">
        <v>33.518679691000003</v>
      </c>
      <c r="EZ190" s="27">
        <v>7.3915524361076397</v>
      </c>
      <c r="FA190" s="27">
        <v>5.3124542727019994</v>
      </c>
      <c r="FB190" s="27">
        <v>6.7730585127774248</v>
      </c>
      <c r="FC190" s="27">
        <v>34.066618382999998</v>
      </c>
      <c r="FD190" s="27">
        <v>6.9860508953759899</v>
      </c>
      <c r="FE190" s="27">
        <v>5.021012331206216</v>
      </c>
      <c r="FF190" s="27">
        <v>5.5542063238109272</v>
      </c>
      <c r="FG190" s="27">
        <v>34.550278540999997</v>
      </c>
      <c r="FH190" s="27">
        <v>6.8439129050649363</v>
      </c>
      <c r="FI190" s="27">
        <v>4.9188549589263992</v>
      </c>
      <c r="FJ190" s="27">
        <v>4.7001472678898786</v>
      </c>
      <c r="FK190" s="27">
        <v>34.988898038999999</v>
      </c>
      <c r="FL190" s="27">
        <v>7.1225729314432851</v>
      </c>
      <c r="FM190" s="27">
        <v>5.1191334065950285</v>
      </c>
      <c r="FN190" s="27">
        <v>4.1125998538964232</v>
      </c>
      <c r="FO190" s="27">
        <v>35.343391760999999</v>
      </c>
      <c r="FP190" s="27">
        <v>6.8981850916187071</v>
      </c>
      <c r="FQ190" s="27">
        <v>4.9578614480014185</v>
      </c>
      <c r="FR190" s="27">
        <v>4.0045054938078053</v>
      </c>
      <c r="FS190" s="28">
        <v>32.48606186</v>
      </c>
      <c r="FT190" s="28">
        <v>9.7803304924277583</v>
      </c>
      <c r="FU190" s="28">
        <v>7.0293160959155863</v>
      </c>
      <c r="FV190" s="28">
        <v>9.5917110771464991</v>
      </c>
      <c r="FW190" s="28">
        <v>32.603684530000002</v>
      </c>
      <c r="FX190" s="28">
        <v>9.4420991346878775</v>
      </c>
      <c r="FY190" s="28">
        <v>6.7862225594604446</v>
      </c>
      <c r="FZ190" s="28">
        <v>8.7097458113019108</v>
      </c>
      <c r="GA190" s="28">
        <v>32.655807273999997</v>
      </c>
      <c r="GB190" s="28">
        <v>9.1901722050514625</v>
      </c>
      <c r="GC190" s="28">
        <v>6.6051577147848057</v>
      </c>
      <c r="GD190" s="28">
        <v>8.7446016790633827</v>
      </c>
      <c r="GE190" s="28">
        <v>32.735858065000002</v>
      </c>
      <c r="GF190" s="28">
        <v>8.8249133438284666</v>
      </c>
      <c r="GG190" s="28">
        <v>6.3426389794150282</v>
      </c>
      <c r="GH190" s="28">
        <v>8.4418789483462788</v>
      </c>
      <c r="GI190" s="28">
        <v>32.847556234999999</v>
      </c>
      <c r="GJ190" s="28">
        <v>8.4320796296807483</v>
      </c>
      <c r="GK190" s="28">
        <v>6.0603016543098303</v>
      </c>
      <c r="GL190" s="28">
        <v>8.3220165510275308</v>
      </c>
      <c r="GM190" s="28">
        <v>33.007272997000001</v>
      </c>
      <c r="GN190" s="28">
        <v>7.9573780776239662</v>
      </c>
      <c r="GO190" s="28">
        <v>5.7191243021526281</v>
      </c>
      <c r="GP190" s="28">
        <v>7.735450017818895</v>
      </c>
      <c r="GQ190" s="28">
        <v>33.195387756000002</v>
      </c>
      <c r="GR190" s="28">
        <v>7.5564497111752029</v>
      </c>
      <c r="GS190" s="28">
        <v>5.4309691910580264</v>
      </c>
      <c r="GT190" s="28">
        <v>7.3302829464284756</v>
      </c>
      <c r="GU190" s="28">
        <v>33.410061112999998</v>
      </c>
      <c r="GV190" s="28">
        <v>7.2398403562218272</v>
      </c>
      <c r="GW190" s="28">
        <v>5.203415813734602</v>
      </c>
      <c r="GX190" s="28">
        <v>7.2894574668233609</v>
      </c>
      <c r="GY190" s="28">
        <v>33.650017656999999</v>
      </c>
      <c r="GZ190" s="28">
        <v>6.7995708236967474</v>
      </c>
      <c r="HA190" s="28">
        <v>4.8869854319682737</v>
      </c>
      <c r="HB190" s="28">
        <v>6.6495553893400583</v>
      </c>
      <c r="HC190" s="28">
        <v>33.882377835</v>
      </c>
      <c r="HD190" s="28">
        <v>6.4086171358919461</v>
      </c>
      <c r="HE190" s="28">
        <v>4.6059993188127368</v>
      </c>
      <c r="HF190" s="28">
        <v>6.3191854309706557</v>
      </c>
      <c r="HG190" s="28">
        <v>32.850654034435848</v>
      </c>
      <c r="HH190" s="28">
        <v>5.4086097060744578</v>
      </c>
      <c r="HI190" s="28">
        <v>3.8872742892348922</v>
      </c>
      <c r="HJ190" s="28">
        <v>3.8101162967451074</v>
      </c>
      <c r="HK190" s="28">
        <v>24.187960381773127</v>
      </c>
      <c r="HL190" s="28">
        <v>3.9823632477413242</v>
      </c>
      <c r="HM190" s="28">
        <v>2.8622028773776154</v>
      </c>
      <c r="HN190" s="28">
        <v>-1.7749098406024402</v>
      </c>
      <c r="HO190" s="28">
        <v>21.282947499956087</v>
      </c>
      <c r="HP190" s="28">
        <v>3.5040750269833234</v>
      </c>
      <c r="HQ190" s="28">
        <v>2.5184477158046974</v>
      </c>
      <c r="HR190" s="28">
        <v>-6.4836621871481839</v>
      </c>
      <c r="HS190" s="28">
        <v>16.55890998315121</v>
      </c>
      <c r="HT190" s="28">
        <v>2.7262982698305636</v>
      </c>
      <c r="HU190" s="28">
        <v>1.9594442463088728</v>
      </c>
      <c r="HV190" s="28">
        <v>-9.2699626640693253</v>
      </c>
      <c r="HW190" s="29">
        <v>32.461196475000001</v>
      </c>
      <c r="HX190" s="29">
        <v>9.7848418293668811</v>
      </c>
      <c r="HY190" s="29">
        <v>7.0325584826002512</v>
      </c>
      <c r="HZ190" s="29">
        <v>9.6159342548714193</v>
      </c>
      <c r="IA190" s="29">
        <v>32.560943707</v>
      </c>
      <c r="IB190" s="29">
        <v>9.5348318830408356</v>
      </c>
      <c r="IC190" s="29">
        <v>6.8528714115744513</v>
      </c>
      <c r="ID190" s="29">
        <v>8.7391614627607623</v>
      </c>
      <c r="IE190" s="29">
        <v>32.585863584999998</v>
      </c>
      <c r="IF190" s="29">
        <v>9.1880499250973227</v>
      </c>
      <c r="IG190" s="29">
        <v>6.6036323903948748</v>
      </c>
      <c r="IH190" s="29">
        <v>8.7851637253181849</v>
      </c>
      <c r="II190" s="29">
        <v>32.63691772</v>
      </c>
      <c r="IJ190" s="29">
        <v>8.8414957620025145</v>
      </c>
      <c r="IK190" s="29">
        <v>6.3545570898582584</v>
      </c>
      <c r="IL190" s="29">
        <v>8.5101967233898748</v>
      </c>
      <c r="IM190" s="29">
        <v>32.722482151000001</v>
      </c>
      <c r="IN190" s="29">
        <v>8.5521929042383622</v>
      </c>
      <c r="IO190" s="29">
        <v>6.1466294297193276</v>
      </c>
      <c r="IP190" s="29">
        <v>8.4244257454966665</v>
      </c>
      <c r="IQ190" s="29">
        <v>32.864203938000003</v>
      </c>
      <c r="IR190" s="29">
        <v>8.0935738753555651</v>
      </c>
      <c r="IS190" s="29">
        <v>5.8170109036260662</v>
      </c>
      <c r="IT190" s="29">
        <v>7.8792198092298555</v>
      </c>
      <c r="IU190" s="29">
        <v>33.056891673000003</v>
      </c>
      <c r="IV190" s="29">
        <v>7.7552271266599657</v>
      </c>
      <c r="IW190" s="29">
        <v>5.5738344334190444</v>
      </c>
      <c r="IX190" s="29">
        <v>7.5026216073623431</v>
      </c>
      <c r="IY190" s="29">
        <v>33.285274051000002</v>
      </c>
      <c r="IZ190" s="29">
        <v>7.5461420548671487</v>
      </c>
      <c r="JA190" s="29">
        <v>5.4235608755155749</v>
      </c>
      <c r="JB190" s="29">
        <v>7.4896637150963343</v>
      </c>
      <c r="JC190" s="29">
        <v>33.552648906000002</v>
      </c>
      <c r="JD190" s="29">
        <v>7.2474486094598207</v>
      </c>
      <c r="JE190" s="29">
        <v>5.2088840151403755</v>
      </c>
      <c r="JF190" s="29">
        <v>6.7861099661741626</v>
      </c>
      <c r="JG190" s="29">
        <v>33.880456385999999</v>
      </c>
      <c r="JH190" s="29">
        <v>6.8771289837923328</v>
      </c>
      <c r="JI190" s="29">
        <v>4.9427280087198051</v>
      </c>
      <c r="JJ190" s="29">
        <v>5.5955463277887354</v>
      </c>
      <c r="JK190" s="29">
        <v>30.270623789422274</v>
      </c>
      <c r="JL190" s="29">
        <v>4.9838273985283639</v>
      </c>
      <c r="JM190" s="29">
        <v>3.5819748809985623</v>
      </c>
      <c r="JN190" s="29">
        <v>-0.59146014400735325</v>
      </c>
      <c r="JO190" s="29">
        <v>20.41633743716266</v>
      </c>
      <c r="JP190" s="29">
        <v>3.3613942878999254</v>
      </c>
      <c r="JQ190" s="29">
        <v>2.4159002592956789</v>
      </c>
      <c r="JR190" s="29">
        <v>-5.9635196440672686</v>
      </c>
      <c r="JS190" s="29">
        <v>15.873838055399515</v>
      </c>
      <c r="JT190" s="29">
        <v>2.6135064004841304</v>
      </c>
      <c r="JU190" s="29">
        <v>1.87837850898035</v>
      </c>
      <c r="JV190" s="29">
        <v>-9.1400022231245259</v>
      </c>
      <c r="JW190" s="29">
        <v>15.42502329005101</v>
      </c>
      <c r="JX190" s="29">
        <v>2.5396124715063739</v>
      </c>
      <c r="JY190" s="29">
        <v>1.8252694872805271</v>
      </c>
      <c r="JZ190" s="29">
        <v>-8.0565040909817967</v>
      </c>
    </row>
    <row r="191" spans="1:286" ht="15" thickBot="1" x14ac:dyDescent="0.4">
      <c r="A191" s="2"/>
      <c r="B191" s="74" t="s">
        <v>670</v>
      </c>
      <c r="C191" s="74" t="s">
        <v>566</v>
      </c>
      <c r="D191" s="74" t="s">
        <v>510</v>
      </c>
      <c r="E191" s="87">
        <v>373863</v>
      </c>
      <c r="F191" s="84">
        <v>427594</v>
      </c>
      <c r="G191" s="22">
        <v>29.391502289999998</v>
      </c>
      <c r="H191" s="22">
        <v>14.935165523747527</v>
      </c>
      <c r="I191" s="22">
        <v>10.894995314655265</v>
      </c>
      <c r="J191" s="22">
        <v>17.583490381049362</v>
      </c>
      <c r="K191" s="22">
        <v>29.432049922000001</v>
      </c>
      <c r="L191" s="22">
        <v>14.565307593161428</v>
      </c>
      <c r="M191" s="22">
        <v>10.62518910364164</v>
      </c>
      <c r="N191" s="22">
        <v>17.432832301746235</v>
      </c>
      <c r="O191" s="22">
        <v>29.464299619999998</v>
      </c>
      <c r="P191" s="22">
        <v>14.207024243861456</v>
      </c>
      <c r="Q191" s="22">
        <v>10.363826388529077</v>
      </c>
      <c r="R191" s="22">
        <v>17.259358574768239</v>
      </c>
      <c r="S191" s="22">
        <v>29.517099203000001</v>
      </c>
      <c r="T191" s="22">
        <v>13.909713132207145</v>
      </c>
      <c r="U191" s="22">
        <v>10.146942071892733</v>
      </c>
      <c r="V191" s="22">
        <v>17.012066883671849</v>
      </c>
      <c r="W191" s="22">
        <v>29.588582439</v>
      </c>
      <c r="X191" s="22">
        <v>13.639324569316553</v>
      </c>
      <c r="Y191" s="22">
        <v>9.9496973797501997</v>
      </c>
      <c r="Z191" s="22">
        <v>16.707729735475127</v>
      </c>
      <c r="AA191" s="22">
        <v>29.676104475999999</v>
      </c>
      <c r="AB191" s="22">
        <v>13.345406861881729</v>
      </c>
      <c r="AC191" s="22">
        <v>9.7352885042472828</v>
      </c>
      <c r="AD191" s="22">
        <v>16.363127205185442</v>
      </c>
      <c r="AE191" s="22">
        <v>29.778008774</v>
      </c>
      <c r="AF191" s="22">
        <v>13.253880769496483</v>
      </c>
      <c r="AG191" s="22">
        <v>9.6685214941247359</v>
      </c>
      <c r="AH191" s="22">
        <v>15.982982931463013</v>
      </c>
      <c r="AI191" s="22">
        <v>29.890804598999999</v>
      </c>
      <c r="AJ191" s="22">
        <v>13.258493420217418</v>
      </c>
      <c r="AK191" s="22">
        <v>9.671886358606006</v>
      </c>
      <c r="AL191" s="22">
        <v>15.582156521751388</v>
      </c>
      <c r="AM191" s="22">
        <v>30.014146036</v>
      </c>
      <c r="AN191" s="22">
        <v>13.179704984371714</v>
      </c>
      <c r="AO191" s="22">
        <v>9.6144112915889668</v>
      </c>
      <c r="AP191" s="22">
        <v>15.128365025719246</v>
      </c>
      <c r="AQ191" s="22">
        <v>30.152847846</v>
      </c>
      <c r="AR191" s="22">
        <v>13.05539140408975</v>
      </c>
      <c r="AS191" s="22">
        <v>9.5237262655297332</v>
      </c>
      <c r="AT191" s="22">
        <v>14.598917535311658</v>
      </c>
      <c r="AU191" s="22">
        <v>30.750505606000001</v>
      </c>
      <c r="AV191" s="22">
        <v>12.60684416338977</v>
      </c>
      <c r="AW191" s="22">
        <v>9.1965172983403551</v>
      </c>
      <c r="AX191" s="22">
        <v>12.885154812501508</v>
      </c>
      <c r="AY191" s="22">
        <v>31.261320158</v>
      </c>
      <c r="AZ191" s="22">
        <v>12.457114745467848</v>
      </c>
      <c r="BA191" s="22">
        <v>9.0872917725749005</v>
      </c>
      <c r="BB191" s="22">
        <v>12.182902812001149</v>
      </c>
      <c r="BC191" s="22">
        <v>31.552080355000001</v>
      </c>
      <c r="BD191" s="22">
        <v>13.383355496215463</v>
      </c>
      <c r="BE191" s="22">
        <v>9.7629715046536862</v>
      </c>
      <c r="BF191" s="22">
        <v>12.228748463343756</v>
      </c>
      <c r="BG191" s="22">
        <v>31.762189550000002</v>
      </c>
      <c r="BH191" s="22">
        <v>13.370492280415618</v>
      </c>
      <c r="BI191" s="22">
        <v>9.7535879678158874</v>
      </c>
      <c r="BJ191" s="22">
        <v>12.48286753298167</v>
      </c>
      <c r="BK191" s="25">
        <v>29.373270861999998</v>
      </c>
      <c r="BL191" s="25">
        <v>14.934626030496776</v>
      </c>
      <c r="BM191" s="25">
        <v>10.89460176183994</v>
      </c>
      <c r="BN191" s="25">
        <v>17.629814998317627</v>
      </c>
      <c r="BO191" s="25">
        <v>29.402137027999999</v>
      </c>
      <c r="BP191" s="25">
        <v>14.581602625920723</v>
      </c>
      <c r="BQ191" s="25">
        <v>10.637076103171868</v>
      </c>
      <c r="BR191" s="25">
        <v>17.524813240482146</v>
      </c>
      <c r="BS191" s="25">
        <v>29.456447809</v>
      </c>
      <c r="BT191" s="25">
        <v>14.202734259196612</v>
      </c>
      <c r="BU191" s="25">
        <v>10.360696904443408</v>
      </c>
      <c r="BV191" s="25">
        <v>17.315498892593865</v>
      </c>
      <c r="BW191" s="25">
        <v>29.521719538999999</v>
      </c>
      <c r="BX191" s="25">
        <v>13.991286559317887</v>
      </c>
      <c r="BY191" s="25">
        <v>10.206448751263562</v>
      </c>
      <c r="BZ191" s="25">
        <v>17.083038814639615</v>
      </c>
      <c r="CA191" s="25">
        <v>29.597233421999999</v>
      </c>
      <c r="CB191" s="25">
        <v>13.665360007981823</v>
      </c>
      <c r="CC191" s="25">
        <v>9.968689869777986</v>
      </c>
      <c r="CD191" s="25">
        <v>16.81450485790716</v>
      </c>
      <c r="CE191" s="25">
        <v>29.683353841999999</v>
      </c>
      <c r="CF191" s="25">
        <v>13.555812948536687</v>
      </c>
      <c r="CG191" s="25">
        <v>9.8887768150822541</v>
      </c>
      <c r="CH191" s="25">
        <v>16.510283327631107</v>
      </c>
      <c r="CI191" s="25">
        <v>29.779587051</v>
      </c>
      <c r="CJ191" s="25">
        <v>13.484129005722211</v>
      </c>
      <c r="CK191" s="25">
        <v>9.8364843768191577</v>
      </c>
      <c r="CL191" s="25">
        <v>16.172076525226128</v>
      </c>
      <c r="CM191" s="25">
        <v>29.883574795000001</v>
      </c>
      <c r="CN191" s="25">
        <v>13.406910386501272</v>
      </c>
      <c r="CO191" s="25">
        <v>9.7801544691741018</v>
      </c>
      <c r="CP191" s="25">
        <v>15.811889306314665</v>
      </c>
      <c r="CQ191" s="25">
        <v>29.996560078999998</v>
      </c>
      <c r="CR191" s="25">
        <v>13.32345866742258</v>
      </c>
      <c r="CS191" s="25">
        <v>9.7192776019631832</v>
      </c>
      <c r="CT191" s="25">
        <v>15.426221376119207</v>
      </c>
      <c r="CU191" s="25">
        <v>30.116862865000002</v>
      </c>
      <c r="CV191" s="25">
        <v>13.210132873549925</v>
      </c>
      <c r="CW191" s="25">
        <v>9.6366080131120295</v>
      </c>
      <c r="CX191" s="25">
        <v>15.048450282894462</v>
      </c>
      <c r="CY191" s="25">
        <v>30.391627966999998</v>
      </c>
      <c r="CZ191" s="25">
        <v>12.921654338114054</v>
      </c>
      <c r="DA191" s="25">
        <v>9.4261669378554487</v>
      </c>
      <c r="DB191" s="25">
        <v>13.97587069637955</v>
      </c>
      <c r="DC191" s="25">
        <v>30.633247953999998</v>
      </c>
      <c r="DD191" s="25">
        <v>12.843111349895846</v>
      </c>
      <c r="DE191" s="25">
        <v>9.3688709214654224</v>
      </c>
      <c r="DF191" s="25">
        <v>13.243424120125743</v>
      </c>
      <c r="DG191" s="25">
        <v>30.817752775999999</v>
      </c>
      <c r="DH191" s="25">
        <v>13.36697176621818</v>
      </c>
      <c r="DI191" s="25">
        <v>9.751019801723233</v>
      </c>
      <c r="DJ191" s="25">
        <v>12.912746891785552</v>
      </c>
      <c r="DK191" s="25">
        <v>30.953868274000001</v>
      </c>
      <c r="DL191" s="25">
        <v>13.791372729736199</v>
      </c>
      <c r="DM191" s="25">
        <v>10.060614395885038</v>
      </c>
      <c r="DN191" s="25">
        <v>12.768377619222907</v>
      </c>
      <c r="DO191" s="27">
        <v>29.391906470999999</v>
      </c>
      <c r="DP191" s="27">
        <v>14.930115562963804</v>
      </c>
      <c r="DQ191" s="27">
        <v>10.891311438571645</v>
      </c>
      <c r="DR191" s="27">
        <v>17.590920505762703</v>
      </c>
      <c r="DS191" s="27">
        <v>29.432660240000001</v>
      </c>
      <c r="DT191" s="27">
        <v>14.534515024029227</v>
      </c>
      <c r="DU191" s="27">
        <v>10.602726353169402</v>
      </c>
      <c r="DV191" s="27">
        <v>17.46273563956796</v>
      </c>
      <c r="DW191" s="27">
        <v>29.465116527999999</v>
      </c>
      <c r="DX191" s="27">
        <v>14.21811695475259</v>
      </c>
      <c r="DY191" s="27">
        <v>10.371918366685835</v>
      </c>
      <c r="DZ191" s="27">
        <v>17.30556209060218</v>
      </c>
      <c r="EA191" s="27">
        <v>29.518120709999998</v>
      </c>
      <c r="EB191" s="27">
        <v>13.976378274327855</v>
      </c>
      <c r="EC191" s="27">
        <v>10.195573364924009</v>
      </c>
      <c r="ED191" s="27">
        <v>17.06936133699557</v>
      </c>
      <c r="EE191" s="27">
        <v>29.589479379</v>
      </c>
      <c r="EF191" s="27">
        <v>13.71082383527588</v>
      </c>
      <c r="EG191" s="27">
        <v>10.001855098818632</v>
      </c>
      <c r="EH191" s="27">
        <v>16.77845290888364</v>
      </c>
      <c r="EI191" s="27">
        <v>29.676429608999999</v>
      </c>
      <c r="EJ191" s="27">
        <v>13.422455157948406</v>
      </c>
      <c r="EK191" s="27">
        <v>9.7914941635226267</v>
      </c>
      <c r="EL191" s="27">
        <v>16.44811327215821</v>
      </c>
      <c r="EM191" s="27">
        <v>29.777628483000001</v>
      </c>
      <c r="EN191" s="27">
        <v>13.295311490400918</v>
      </c>
      <c r="EO191" s="27">
        <v>9.6987446282050982</v>
      </c>
      <c r="EP191" s="27">
        <v>16.081962511245727</v>
      </c>
      <c r="EQ191" s="27">
        <v>29.889701070000001</v>
      </c>
      <c r="ER191" s="27">
        <v>13.184538068339494</v>
      </c>
      <c r="ES191" s="27">
        <v>9.6179369590548252</v>
      </c>
      <c r="ET191" s="27">
        <v>15.67722184263388</v>
      </c>
      <c r="EU191" s="27">
        <v>30.010838282999998</v>
      </c>
      <c r="EV191" s="27">
        <v>13.049062673918542</v>
      </c>
      <c r="EW191" s="27">
        <v>9.5191095449816139</v>
      </c>
      <c r="EX191" s="27">
        <v>15.223870631398674</v>
      </c>
      <c r="EY191" s="27">
        <v>30.141962336999999</v>
      </c>
      <c r="EZ191" s="27">
        <v>12.89919042444142</v>
      </c>
      <c r="FA191" s="27">
        <v>9.4097798255852148</v>
      </c>
      <c r="FB191" s="27">
        <v>14.74161444048497</v>
      </c>
      <c r="FC191" s="27">
        <v>30.689674284999999</v>
      </c>
      <c r="FD191" s="27">
        <v>12.502054660230829</v>
      </c>
      <c r="FE191" s="27">
        <v>9.1200748147183024</v>
      </c>
      <c r="FF191" s="27">
        <v>13.189593183659802</v>
      </c>
      <c r="FG191" s="27">
        <v>31.109775122999999</v>
      </c>
      <c r="FH191" s="27">
        <v>12.494322527778477</v>
      </c>
      <c r="FI191" s="27">
        <v>9.114434331744965</v>
      </c>
      <c r="FJ191" s="27">
        <v>12.610591996074747</v>
      </c>
      <c r="FK191" s="27">
        <v>31.364267044000002</v>
      </c>
      <c r="FL191" s="27">
        <v>13.592051428299959</v>
      </c>
      <c r="FM191" s="27">
        <v>9.9152122815391426</v>
      </c>
      <c r="FN191" s="27">
        <v>12.692992201677844</v>
      </c>
      <c r="FO191" s="27">
        <v>31.517795656000001</v>
      </c>
      <c r="FP191" s="27">
        <v>13.502902939096339</v>
      </c>
      <c r="FQ191" s="27">
        <v>9.8501796998353992</v>
      </c>
      <c r="FR191" s="27">
        <v>13.024779942210701</v>
      </c>
      <c r="FS191" s="28">
        <v>29.389977661</v>
      </c>
      <c r="FT191" s="28">
        <v>14.935816449386509</v>
      </c>
      <c r="FU191" s="28">
        <v>10.895470155846388</v>
      </c>
      <c r="FV191" s="28">
        <v>17.589281191177555</v>
      </c>
      <c r="FW191" s="28">
        <v>29.432399482000001</v>
      </c>
      <c r="FX191" s="28">
        <v>14.575230078917135</v>
      </c>
      <c r="FY191" s="28">
        <v>10.63242741885457</v>
      </c>
      <c r="FZ191" s="28">
        <v>17.448667595243041</v>
      </c>
      <c r="GA191" s="28">
        <v>29.475029195000001</v>
      </c>
      <c r="GB191" s="28">
        <v>14.223079308226076</v>
      </c>
      <c r="GC191" s="28">
        <v>10.375538334456351</v>
      </c>
      <c r="GD191" s="28">
        <v>17.293203212744039</v>
      </c>
      <c r="GE191" s="28">
        <v>29.547246904000001</v>
      </c>
      <c r="GF191" s="28">
        <v>13.925014841009894</v>
      </c>
      <c r="GG191" s="28">
        <v>10.158104455426219</v>
      </c>
      <c r="GH191" s="28">
        <v>17.072769501461199</v>
      </c>
      <c r="GI191" s="28">
        <v>29.649531476</v>
      </c>
      <c r="GJ191" s="28">
        <v>13.64542410601487</v>
      </c>
      <c r="GK191" s="28">
        <v>9.9541469068507897</v>
      </c>
      <c r="GL191" s="28">
        <v>16.809077639392456</v>
      </c>
      <c r="GM191" s="28">
        <v>29.783335307999998</v>
      </c>
      <c r="GN191" s="28">
        <v>13.386702641760095</v>
      </c>
      <c r="GO191" s="28">
        <v>9.7654132007278456</v>
      </c>
      <c r="GP191" s="28">
        <v>16.511097272104337</v>
      </c>
      <c r="GQ191" s="28">
        <v>29.951554961999999</v>
      </c>
      <c r="GR191" s="28">
        <v>13.367356603098884</v>
      </c>
      <c r="GS191" s="28">
        <v>9.751300534869813</v>
      </c>
      <c r="GT191" s="28">
        <v>16.174495188269773</v>
      </c>
      <c r="GU191" s="28">
        <v>30.147654387999999</v>
      </c>
      <c r="GV191" s="28">
        <v>13.274730215090372</v>
      </c>
      <c r="GW191" s="28">
        <v>9.6837308744089654</v>
      </c>
      <c r="GX191" s="28">
        <v>15.825792787998777</v>
      </c>
      <c r="GY191" s="28">
        <v>30.364827596000001</v>
      </c>
      <c r="GZ191" s="28">
        <v>13.207341238404565</v>
      </c>
      <c r="HA191" s="28">
        <v>9.6345715541400416</v>
      </c>
      <c r="HB191" s="28">
        <v>15.510503640677964</v>
      </c>
      <c r="HC191" s="28">
        <v>30.609123417999999</v>
      </c>
      <c r="HD191" s="28">
        <v>13.112577038779696</v>
      </c>
      <c r="HE191" s="28">
        <v>9.5654423898687551</v>
      </c>
      <c r="HF191" s="28">
        <v>15.210901632846623</v>
      </c>
      <c r="HG191" s="28">
        <v>31.440329075000001</v>
      </c>
      <c r="HH191" s="28">
        <v>12.376205018961075</v>
      </c>
      <c r="HI191" s="28">
        <v>9.0282692535542921</v>
      </c>
      <c r="HJ191" s="28">
        <v>13.01166354996311</v>
      </c>
      <c r="HK191" s="28">
        <v>32.217100117999998</v>
      </c>
      <c r="HL191" s="28">
        <v>11.282250138347385</v>
      </c>
      <c r="HM191" s="28">
        <v>8.2302443987390372</v>
      </c>
      <c r="HN191" s="28">
        <v>8.3965252033884425</v>
      </c>
      <c r="HO191" s="28">
        <v>32.683523715</v>
      </c>
      <c r="HP191" s="28">
        <v>11.332685310700024</v>
      </c>
      <c r="HQ191" s="28">
        <v>8.2670361547863411</v>
      </c>
      <c r="HR191" s="28">
        <v>4.9560774151339331</v>
      </c>
      <c r="HS191" s="28">
        <v>32.918194479999997</v>
      </c>
      <c r="HT191" s="28">
        <v>10.781083655003535</v>
      </c>
      <c r="HU191" s="28">
        <v>7.8646504266326325</v>
      </c>
      <c r="HV191" s="28">
        <v>2.8413672059620794</v>
      </c>
      <c r="HW191" s="29">
        <v>29.38260215</v>
      </c>
      <c r="HX191" s="29">
        <v>14.942371553046186</v>
      </c>
      <c r="HY191" s="29">
        <v>10.900252012702657</v>
      </c>
      <c r="HZ191" s="29">
        <v>17.604646698864638</v>
      </c>
      <c r="IA191" s="29">
        <v>29.427908485</v>
      </c>
      <c r="IB191" s="29">
        <v>14.916328582843704</v>
      </c>
      <c r="IC191" s="29">
        <v>10.881254028523333</v>
      </c>
      <c r="ID191" s="29">
        <v>17.426902710242423</v>
      </c>
      <c r="IE191" s="29">
        <v>29.473658968999999</v>
      </c>
      <c r="IF191" s="29">
        <v>14.79088877204733</v>
      </c>
      <c r="IG191" s="29">
        <v>10.789747432983786</v>
      </c>
      <c r="IH191" s="29">
        <v>17.263636380635539</v>
      </c>
      <c r="II191" s="29">
        <v>29.542553087999998</v>
      </c>
      <c r="IJ191" s="29">
        <v>14.762023736554536</v>
      </c>
      <c r="IK191" s="29">
        <v>10.768690791465398</v>
      </c>
      <c r="IL191" s="29">
        <v>17.068888606603757</v>
      </c>
      <c r="IM191" s="29">
        <v>29.641939038</v>
      </c>
      <c r="IN191" s="29">
        <v>14.692651820114905</v>
      </c>
      <c r="IO191" s="29">
        <v>10.718084944253549</v>
      </c>
      <c r="IP191" s="29">
        <v>16.829647562272736</v>
      </c>
      <c r="IQ191" s="29">
        <v>29.769150614000001</v>
      </c>
      <c r="IR191" s="29">
        <v>14.609020873549181</v>
      </c>
      <c r="IS191" s="29">
        <v>10.657077333086136</v>
      </c>
      <c r="IT191" s="29">
        <v>16.57836486994405</v>
      </c>
      <c r="IU191" s="29">
        <v>29.934127607000001</v>
      </c>
      <c r="IV191" s="29">
        <v>14.517654031380872</v>
      </c>
      <c r="IW191" s="29">
        <v>10.590426493779681</v>
      </c>
      <c r="IX191" s="29">
        <v>16.289731302905199</v>
      </c>
      <c r="IY191" s="29">
        <v>30.121925871999998</v>
      </c>
      <c r="IZ191" s="29">
        <v>14.446527411581584</v>
      </c>
      <c r="JA191" s="29">
        <v>10.538540614896831</v>
      </c>
      <c r="JB191" s="29">
        <v>16.003227433476237</v>
      </c>
      <c r="JC191" s="29">
        <v>30.355878256</v>
      </c>
      <c r="JD191" s="29">
        <v>14.316606663392159</v>
      </c>
      <c r="JE191" s="29">
        <v>10.443765237914928</v>
      </c>
      <c r="JF191" s="29">
        <v>15.577665415657714</v>
      </c>
      <c r="JG191" s="29">
        <v>30.608525145999998</v>
      </c>
      <c r="JH191" s="29">
        <v>14.026363526883527</v>
      </c>
      <c r="JI191" s="29">
        <v>10.232036910743435</v>
      </c>
      <c r="JJ191" s="29">
        <v>14.424935621554111</v>
      </c>
      <c r="JK191" s="29">
        <v>31.496083773999999</v>
      </c>
      <c r="JL191" s="29">
        <v>13.288915568591859</v>
      </c>
      <c r="JM191" s="29">
        <v>9.6940788922926444</v>
      </c>
      <c r="JN191" s="29">
        <v>9.1557997177485362</v>
      </c>
      <c r="JO191" s="29">
        <v>32.091138958000002</v>
      </c>
      <c r="JP191" s="29">
        <v>11.83726038407727</v>
      </c>
      <c r="JQ191" s="29">
        <v>8.6351166458659971</v>
      </c>
      <c r="JR191" s="29">
        <v>5.0530017283042525</v>
      </c>
      <c r="JS191" s="29">
        <v>32.322204053999997</v>
      </c>
      <c r="JT191" s="29">
        <v>11.062983482389235</v>
      </c>
      <c r="JU191" s="29">
        <v>8.0702924259587085</v>
      </c>
      <c r="JV191" s="29">
        <v>2.9230657171249774</v>
      </c>
      <c r="JW191" s="29">
        <v>32.259934219999998</v>
      </c>
      <c r="JX191" s="29">
        <v>10.932028417530187</v>
      </c>
      <c r="JY191" s="29">
        <v>7.9747625293665951</v>
      </c>
      <c r="JZ191" s="29">
        <v>4.0173583891906333</v>
      </c>
    </row>
    <row r="192" spans="1:286" ht="15" thickBot="1" x14ac:dyDescent="0.4">
      <c r="A192" s="2"/>
      <c r="B192" s="74" t="s">
        <v>671</v>
      </c>
      <c r="C192" s="74" t="s">
        <v>454</v>
      </c>
      <c r="D192" s="74" t="s">
        <v>860</v>
      </c>
      <c r="E192" s="87">
        <v>351915</v>
      </c>
      <c r="F192" s="84">
        <v>491858</v>
      </c>
      <c r="G192" s="22">
        <v>28.456012397210529</v>
      </c>
      <c r="H192" s="22">
        <v>9.4764717548754955</v>
      </c>
      <c r="I192" s="22">
        <v>6.8109268383731738</v>
      </c>
      <c r="J192" s="22">
        <v>8.1873190516815946</v>
      </c>
      <c r="K192" s="22">
        <v>28.549839759210528</v>
      </c>
      <c r="L192" s="22">
        <v>9.3182001125673395</v>
      </c>
      <c r="M192" s="22">
        <v>6.6971738927375357</v>
      </c>
      <c r="N192" s="22">
        <v>7.4306440744056772</v>
      </c>
      <c r="O192" s="22">
        <v>28.587053940210527</v>
      </c>
      <c r="P192" s="22">
        <v>9.2402609852202033</v>
      </c>
      <c r="Q192" s="22">
        <v>6.6411575073212141</v>
      </c>
      <c r="R192" s="22">
        <v>7.3662629587880701</v>
      </c>
      <c r="S192" s="22">
        <v>28.675023642210526</v>
      </c>
      <c r="T192" s="22">
        <v>9.0652254737975646</v>
      </c>
      <c r="U192" s="22">
        <v>6.5153560388787541</v>
      </c>
      <c r="V192" s="22">
        <v>6.8671262301818494</v>
      </c>
      <c r="W192" s="22">
        <v>28.791964416210526</v>
      </c>
      <c r="X192" s="22">
        <v>8.949083546984145</v>
      </c>
      <c r="Y192" s="22">
        <v>6.4318825492873444</v>
      </c>
      <c r="Z192" s="22">
        <v>6.7239628035598002</v>
      </c>
      <c r="AA192" s="22">
        <v>28.938950764210528</v>
      </c>
      <c r="AB192" s="22">
        <v>8.7253644326262076</v>
      </c>
      <c r="AC192" s="22">
        <v>6.2710912168535602</v>
      </c>
      <c r="AD192" s="22">
        <v>6.0689054639334685</v>
      </c>
      <c r="AE192" s="22">
        <v>29.108764380210527</v>
      </c>
      <c r="AF192" s="22">
        <v>8.4980196914868493</v>
      </c>
      <c r="AG192" s="22">
        <v>6.1076940750647486</v>
      </c>
      <c r="AH192" s="22">
        <v>5.4940885203397691</v>
      </c>
      <c r="AI192" s="22">
        <v>29.293508668210528</v>
      </c>
      <c r="AJ192" s="22">
        <v>8.348532831156108</v>
      </c>
      <c r="AK192" s="22">
        <v>6.0002549252053115</v>
      </c>
      <c r="AL192" s="22">
        <v>5.2963005078809431</v>
      </c>
      <c r="AM192" s="22">
        <v>29.492711599210526</v>
      </c>
      <c r="AN192" s="22">
        <v>8.1060457664002108</v>
      </c>
      <c r="AO192" s="22">
        <v>5.8259746972866697</v>
      </c>
      <c r="AP192" s="22">
        <v>4.5943611973128604</v>
      </c>
      <c r="AQ192" s="22">
        <v>29.714971476210529</v>
      </c>
      <c r="AR192" s="22">
        <v>7.8675973316631982</v>
      </c>
      <c r="AS192" s="22">
        <v>5.6545971122816976</v>
      </c>
      <c r="AT192" s="22">
        <v>3.8850852212788638</v>
      </c>
      <c r="AU192" s="22">
        <v>30.565627326210528</v>
      </c>
      <c r="AV192" s="22">
        <v>6.8834817074852728</v>
      </c>
      <c r="AW192" s="22">
        <v>4.9472938363206476</v>
      </c>
      <c r="AX192" s="22">
        <v>1.4687109266339391</v>
      </c>
      <c r="AY192" s="22">
        <v>31.268427099210527</v>
      </c>
      <c r="AZ192" s="22">
        <v>6.1690233446530867</v>
      </c>
      <c r="BA192" s="22">
        <v>4.4337985435382512</v>
      </c>
      <c r="BB192" s="22">
        <v>2.5511252581605248E-2</v>
      </c>
      <c r="BC192" s="22">
        <v>31.716798391210528</v>
      </c>
      <c r="BD192" s="22">
        <v>5.7826181927274654</v>
      </c>
      <c r="BE192" s="22">
        <v>4.1560815526780326</v>
      </c>
      <c r="BF192" s="22">
        <v>-0.7830230946142116</v>
      </c>
      <c r="BG192" s="22">
        <v>31.972945811210529</v>
      </c>
      <c r="BH192" s="22">
        <v>5.6553759575888298</v>
      </c>
      <c r="BI192" s="22">
        <v>4.0646300529324186</v>
      </c>
      <c r="BJ192" s="22">
        <v>-0.60589624003095111</v>
      </c>
      <c r="BK192" s="25">
        <v>28.409016997210529</v>
      </c>
      <c r="BL192" s="25">
        <v>9.5169117778313819</v>
      </c>
      <c r="BM192" s="25">
        <v>6.8399918791203245</v>
      </c>
      <c r="BN192" s="25">
        <v>8.3382660507944308</v>
      </c>
      <c r="BO192" s="25">
        <v>28.474815799210528</v>
      </c>
      <c r="BP192" s="25">
        <v>9.3917969466390225</v>
      </c>
      <c r="BQ192" s="25">
        <v>6.7500693864786774</v>
      </c>
      <c r="BR192" s="25">
        <v>7.7115942452419581</v>
      </c>
      <c r="BS192" s="25">
        <v>28.582550107210526</v>
      </c>
      <c r="BT192" s="25">
        <v>9.3080457031855843</v>
      </c>
      <c r="BU192" s="25">
        <v>6.6898757187783886</v>
      </c>
      <c r="BV192" s="25">
        <v>7.5394861306285854</v>
      </c>
      <c r="BW192" s="25">
        <v>28.727366105210528</v>
      </c>
      <c r="BX192" s="25">
        <v>9.1712787301259162</v>
      </c>
      <c r="BY192" s="25">
        <v>6.5915786023504408</v>
      </c>
      <c r="BZ192" s="25">
        <v>7.0196129214907472</v>
      </c>
      <c r="CA192" s="25">
        <v>28.892205271210528</v>
      </c>
      <c r="CB192" s="25">
        <v>9.0904851566810088</v>
      </c>
      <c r="CC192" s="25">
        <v>6.5335106703206867</v>
      </c>
      <c r="CD192" s="25">
        <v>6.8596795762224012</v>
      </c>
      <c r="CE192" s="25">
        <v>29.077918911210528</v>
      </c>
      <c r="CF192" s="25">
        <v>8.8993617334417507</v>
      </c>
      <c r="CG192" s="25">
        <v>6.3961465028907254</v>
      </c>
      <c r="CH192" s="25">
        <v>6.1858014073811063</v>
      </c>
      <c r="CI192" s="25">
        <v>29.289043941210529</v>
      </c>
      <c r="CJ192" s="25">
        <v>8.7362384845885099</v>
      </c>
      <c r="CK192" s="25">
        <v>6.2789066121048362</v>
      </c>
      <c r="CL192" s="25">
        <v>5.5781900406310108</v>
      </c>
      <c r="CM192" s="25">
        <v>29.519212212210526</v>
      </c>
      <c r="CN192" s="25">
        <v>8.6329592080605071</v>
      </c>
      <c r="CO192" s="25">
        <v>6.2046777625342742</v>
      </c>
      <c r="CP192" s="25">
        <v>5.3366264373663554</v>
      </c>
      <c r="CQ192" s="25">
        <v>29.759157457210527</v>
      </c>
      <c r="CR192" s="25">
        <v>8.4462520779661112</v>
      </c>
      <c r="CS192" s="25">
        <v>6.0704876719426659</v>
      </c>
      <c r="CT192" s="25">
        <v>4.5890699242018727</v>
      </c>
      <c r="CU192" s="25">
        <v>30.002604077210528</v>
      </c>
      <c r="CV192" s="25">
        <v>8.2733159672280703</v>
      </c>
      <c r="CW192" s="25">
        <v>5.9461950841086333</v>
      </c>
      <c r="CX192" s="25">
        <v>3.9670266237214911</v>
      </c>
      <c r="CY192" s="25">
        <v>30.462325738210527</v>
      </c>
      <c r="CZ192" s="25">
        <v>7.8288906776772524</v>
      </c>
      <c r="DA192" s="25">
        <v>5.6267778779426232</v>
      </c>
      <c r="DB192" s="25">
        <v>2.4592292956701876</v>
      </c>
      <c r="DC192" s="25">
        <v>30.907782661210526</v>
      </c>
      <c r="DD192" s="25">
        <v>7.3584426081538759</v>
      </c>
      <c r="DE192" s="25">
        <v>5.2886575874316417</v>
      </c>
      <c r="DF192" s="25">
        <v>0.96817941230953863</v>
      </c>
      <c r="DG192" s="25">
        <v>31.193343666210527</v>
      </c>
      <c r="DH192" s="25">
        <v>7.0416721078665336</v>
      </c>
      <c r="DI192" s="25">
        <v>5.0609883917838037</v>
      </c>
      <c r="DJ192" s="25">
        <v>-0.30173313812763425</v>
      </c>
      <c r="DK192" s="25">
        <v>31.356026463210526</v>
      </c>
      <c r="DL192" s="25">
        <v>6.8590780928978941</v>
      </c>
      <c r="DM192" s="25">
        <v>4.9297544780187579</v>
      </c>
      <c r="DN192" s="25">
        <v>-1.0251929292792745</v>
      </c>
      <c r="DO192" s="27">
        <v>28.457893748210527</v>
      </c>
      <c r="DP192" s="27">
        <v>9.5131914403830269</v>
      </c>
      <c r="DQ192" s="27">
        <v>6.8373179993441546</v>
      </c>
      <c r="DR192" s="27">
        <v>8.2011917496958304</v>
      </c>
      <c r="DS192" s="27">
        <v>28.552395280210526</v>
      </c>
      <c r="DT192" s="27">
        <v>9.3828690500443983</v>
      </c>
      <c r="DU192" s="27">
        <v>6.7436527314092141</v>
      </c>
      <c r="DV192" s="27">
        <v>7.4884260454356735</v>
      </c>
      <c r="DW192" s="27">
        <v>28.589539633210528</v>
      </c>
      <c r="DX192" s="27">
        <v>9.2737937403795794</v>
      </c>
      <c r="DY192" s="27">
        <v>6.6652581587015209</v>
      </c>
      <c r="DZ192" s="27">
        <v>7.4600051547666872</v>
      </c>
      <c r="EA192" s="27">
        <v>28.677780386210529</v>
      </c>
      <c r="EB192" s="27">
        <v>9.0821758636195575</v>
      </c>
      <c r="EC192" s="27">
        <v>6.5275386177905839</v>
      </c>
      <c r="ED192" s="27">
        <v>6.9938781153555709</v>
      </c>
      <c r="EE192" s="27">
        <v>28.794428829210528</v>
      </c>
      <c r="EF192" s="27">
        <v>8.9632400489393209</v>
      </c>
      <c r="EG192" s="27">
        <v>6.442057105978698</v>
      </c>
      <c r="EH192" s="27">
        <v>6.8773049379287272</v>
      </c>
      <c r="EI192" s="27">
        <v>28.940001761210528</v>
      </c>
      <c r="EJ192" s="27">
        <v>8.7344439920118795</v>
      </c>
      <c r="EK192" s="27">
        <v>6.2776168749571317</v>
      </c>
      <c r="EL192" s="27">
        <v>6.2575549632685465</v>
      </c>
      <c r="EM192" s="27">
        <v>29.107743863210526</v>
      </c>
      <c r="EN192" s="27">
        <v>8.5275418271565755</v>
      </c>
      <c r="EO192" s="27">
        <v>6.1289122152502644</v>
      </c>
      <c r="EP192" s="27">
        <v>5.7148612208684035</v>
      </c>
      <c r="EQ192" s="27">
        <v>29.289940021210526</v>
      </c>
      <c r="ER192" s="27">
        <v>8.3813927704146689</v>
      </c>
      <c r="ES192" s="27">
        <v>6.023872010550213</v>
      </c>
      <c r="ET192" s="27">
        <v>5.5395495073428833</v>
      </c>
      <c r="EU192" s="27">
        <v>29.484293972210526</v>
      </c>
      <c r="EV192" s="27">
        <v>8.1419748575550059</v>
      </c>
      <c r="EW192" s="27">
        <v>5.8517976425298341</v>
      </c>
      <c r="EX192" s="27">
        <v>4.8836582676853588</v>
      </c>
      <c r="EY192" s="27">
        <v>29.694441217210528</v>
      </c>
      <c r="EZ192" s="27">
        <v>7.932832434471055</v>
      </c>
      <c r="FA192" s="27">
        <v>5.701482865124202</v>
      </c>
      <c r="FB192" s="27">
        <v>4.2569398449077269</v>
      </c>
      <c r="FC192" s="27">
        <v>30.490832221210528</v>
      </c>
      <c r="FD192" s="27">
        <v>7.1784010521064792</v>
      </c>
      <c r="FE192" s="27">
        <v>5.1592581761502441</v>
      </c>
      <c r="FF192" s="27">
        <v>2.1179994741534109</v>
      </c>
      <c r="FG192" s="27">
        <v>31.081294264210527</v>
      </c>
      <c r="FH192" s="27">
        <v>6.5129129746332088</v>
      </c>
      <c r="FI192" s="27">
        <v>4.6809587916616948</v>
      </c>
      <c r="FJ192" s="27">
        <v>0.87437552038645805</v>
      </c>
      <c r="FK192" s="27">
        <v>31.446090388210528</v>
      </c>
      <c r="FL192" s="27">
        <v>6.0398209688835767</v>
      </c>
      <c r="FM192" s="27">
        <v>4.3409382521267998</v>
      </c>
      <c r="FN192" s="27">
        <v>0.26802400011576211</v>
      </c>
      <c r="FO192" s="27">
        <v>31.625729047210527</v>
      </c>
      <c r="FP192" s="27">
        <v>5.6478296798203118</v>
      </c>
      <c r="FQ192" s="27">
        <v>4.0592063945168295</v>
      </c>
      <c r="FR192" s="27">
        <v>0.42029979184439981</v>
      </c>
      <c r="FS192" s="28">
        <v>28.450690692210529</v>
      </c>
      <c r="FT192" s="28">
        <v>9.4757913151153979</v>
      </c>
      <c r="FU192" s="28">
        <v>6.8104377929199904</v>
      </c>
      <c r="FV192" s="28">
        <v>8.1971953419332806</v>
      </c>
      <c r="FW192" s="28">
        <v>28.542916028210527</v>
      </c>
      <c r="FX192" s="28">
        <v>9.2607757361963525</v>
      </c>
      <c r="FY192" s="28">
        <v>6.6559018627754583</v>
      </c>
      <c r="FZ192" s="28">
        <v>7.4366515026978171</v>
      </c>
      <c r="GA192" s="28">
        <v>28.583549038210528</v>
      </c>
      <c r="GB192" s="28">
        <v>9.1614044490422977</v>
      </c>
      <c r="GC192" s="28">
        <v>6.5844817621147849</v>
      </c>
      <c r="GD192" s="28">
        <v>7.3699862929373126</v>
      </c>
      <c r="GE192" s="28">
        <v>28.69065027321053</v>
      </c>
      <c r="GF192" s="28">
        <v>8.9597776226167518</v>
      </c>
      <c r="GG192" s="28">
        <v>6.4395685920068031</v>
      </c>
      <c r="GH192" s="28">
        <v>6.8556138384171881</v>
      </c>
      <c r="GI192" s="28">
        <v>28.840295375210527</v>
      </c>
      <c r="GJ192" s="28">
        <v>8.8111844742097212</v>
      </c>
      <c r="GK192" s="28">
        <v>6.3327717705037863</v>
      </c>
      <c r="GL192" s="28">
        <v>6.6877970639974187</v>
      </c>
      <c r="GM192" s="28">
        <v>29.039211437210525</v>
      </c>
      <c r="GN192" s="28">
        <v>8.5427763783937039</v>
      </c>
      <c r="GO192" s="28">
        <v>6.1398615871869398</v>
      </c>
      <c r="GP192" s="28">
        <v>5.9900781622138091</v>
      </c>
      <c r="GQ192" s="28">
        <v>29.285634224210526</v>
      </c>
      <c r="GR192" s="28">
        <v>8.2650181601030752</v>
      </c>
      <c r="GS192" s="28">
        <v>5.9402312867472151</v>
      </c>
      <c r="GT192" s="28">
        <v>5.3354010390035533</v>
      </c>
      <c r="GU192" s="28">
        <v>29.567485986210528</v>
      </c>
      <c r="GV192" s="28">
        <v>8.0617190090930144</v>
      </c>
      <c r="GW192" s="28">
        <v>5.7941161840329043</v>
      </c>
      <c r="GX192" s="28">
        <v>5.0630180680624051</v>
      </c>
      <c r="GY192" s="28">
        <v>29.880514018210526</v>
      </c>
      <c r="GZ192" s="28">
        <v>7.7799086196937424</v>
      </c>
      <c r="HA192" s="28">
        <v>5.5915735084316811</v>
      </c>
      <c r="HB192" s="28">
        <v>4.3688000452974549</v>
      </c>
      <c r="HC192" s="28">
        <v>30.228867760210527</v>
      </c>
      <c r="HD192" s="28">
        <v>7.5114294331565281</v>
      </c>
      <c r="HE192" s="28">
        <v>5.398612230813761</v>
      </c>
      <c r="HF192" s="28">
        <v>3.8159852374930665</v>
      </c>
      <c r="HG192" s="28">
        <v>31.505748083210527</v>
      </c>
      <c r="HH192" s="28">
        <v>6.1043781821711889</v>
      </c>
      <c r="HI192" s="28">
        <v>4.3873367924237163</v>
      </c>
      <c r="HJ192" s="28">
        <v>0.73332791405804443</v>
      </c>
      <c r="HK192" s="28">
        <v>25.860941633893983</v>
      </c>
      <c r="HL192" s="28">
        <v>4.2578068547031931</v>
      </c>
      <c r="HM192" s="28">
        <v>3.0601696210815383</v>
      </c>
      <c r="HN192" s="28">
        <v>-5.4759481799616339</v>
      </c>
      <c r="HO192" s="28">
        <v>18.014147946895786</v>
      </c>
      <c r="HP192" s="28">
        <v>2.9658921046171201</v>
      </c>
      <c r="HQ192" s="28">
        <v>2.1316450528819457</v>
      </c>
      <c r="HR192" s="28">
        <v>-10.44960774682022</v>
      </c>
      <c r="HS192" s="28">
        <v>12.69109767162187</v>
      </c>
      <c r="HT192" s="28">
        <v>2.0894924641536683</v>
      </c>
      <c r="HU192" s="28">
        <v>1.5017593753034608</v>
      </c>
      <c r="HV192" s="28">
        <v>-13.68503976764385</v>
      </c>
      <c r="HW192" s="29">
        <v>28.433828349210529</v>
      </c>
      <c r="HX192" s="29">
        <v>9.4821086423457057</v>
      </c>
      <c r="HY192" s="29">
        <v>6.8149781803861957</v>
      </c>
      <c r="HZ192" s="29">
        <v>8.2277868864544814</v>
      </c>
      <c r="IA192" s="29">
        <v>28.521084261210525</v>
      </c>
      <c r="IB192" s="29">
        <v>9.319820199951856</v>
      </c>
      <c r="IC192" s="29">
        <v>6.6983382814396952</v>
      </c>
      <c r="ID192" s="29">
        <v>7.4704696161143822</v>
      </c>
      <c r="IE192" s="29">
        <v>28.553169480210528</v>
      </c>
      <c r="IF192" s="29">
        <v>9.1981766538695044</v>
      </c>
      <c r="IG192" s="29">
        <v>6.6109106697549009</v>
      </c>
      <c r="IH192" s="29">
        <v>7.4346073835135869</v>
      </c>
      <c r="II192" s="29">
        <v>28.641751148210528</v>
      </c>
      <c r="IJ192" s="29">
        <v>8.9814411127435374</v>
      </c>
      <c r="IK192" s="29">
        <v>6.4551385689068495</v>
      </c>
      <c r="IL192" s="29">
        <v>6.9785424690011055</v>
      </c>
      <c r="IM192" s="29">
        <v>28.772895117210528</v>
      </c>
      <c r="IN192" s="29">
        <v>8.8209570789565479</v>
      </c>
      <c r="IO192" s="29">
        <v>6.3397955339542218</v>
      </c>
      <c r="IP192" s="29">
        <v>6.8445057510412646</v>
      </c>
      <c r="IQ192" s="29">
        <v>28.950340265210528</v>
      </c>
      <c r="IR192" s="29">
        <v>8.5190554828157268</v>
      </c>
      <c r="IS192" s="29">
        <v>6.1228129124795867</v>
      </c>
      <c r="IT192" s="29">
        <v>6.2163359667790807</v>
      </c>
      <c r="IU192" s="29">
        <v>29.181901761210526</v>
      </c>
      <c r="IV192" s="29">
        <v>8.2457569792066288</v>
      </c>
      <c r="IW192" s="29">
        <v>5.9263878967915735</v>
      </c>
      <c r="IX192" s="29">
        <v>5.6521937249678764</v>
      </c>
      <c r="IY192" s="29">
        <v>29.443154441210527</v>
      </c>
      <c r="IZ192" s="29">
        <v>8.0555797598834058</v>
      </c>
      <c r="JA192" s="29">
        <v>5.7897037847464636</v>
      </c>
      <c r="JB192" s="29">
        <v>5.4786267170138352</v>
      </c>
      <c r="JC192" s="29">
        <v>29.740113699210529</v>
      </c>
      <c r="JD192" s="29">
        <v>7.7687498844138103</v>
      </c>
      <c r="JE192" s="29">
        <v>5.5835535056747174</v>
      </c>
      <c r="JF192" s="29">
        <v>4.7448459708522392</v>
      </c>
      <c r="JG192" s="29">
        <v>30.108529574210529</v>
      </c>
      <c r="JH192" s="29">
        <v>7.3266054534737188</v>
      </c>
      <c r="JI192" s="29">
        <v>5.2657755975014799</v>
      </c>
      <c r="JJ192" s="29">
        <v>3.192658275357914</v>
      </c>
      <c r="JK192" s="29">
        <v>31.408472137210527</v>
      </c>
      <c r="JL192" s="29">
        <v>5.2514813894662833</v>
      </c>
      <c r="JM192" s="29">
        <v>3.7743430742914805</v>
      </c>
      <c r="JN192" s="29">
        <v>-3.864121224078179</v>
      </c>
      <c r="JO192" s="29">
        <v>20.834946885198956</v>
      </c>
      <c r="JP192" s="29">
        <v>3.4303151416926756</v>
      </c>
      <c r="JQ192" s="29">
        <v>2.465435033942069</v>
      </c>
      <c r="JR192" s="29">
        <v>-9.4415297828045723</v>
      </c>
      <c r="JS192" s="29">
        <v>16.285226899880303</v>
      </c>
      <c r="JT192" s="29">
        <v>2.6812384369573512</v>
      </c>
      <c r="JU192" s="29">
        <v>1.9270588572118306</v>
      </c>
      <c r="JV192" s="29">
        <v>-12.821873849738211</v>
      </c>
      <c r="JW192" s="29">
        <v>15.198811308180213</v>
      </c>
      <c r="JX192" s="29">
        <v>2.5023683935195491</v>
      </c>
      <c r="JY192" s="29">
        <v>1.7985014351095887</v>
      </c>
      <c r="JZ192" s="29">
        <v>-11.881342587139116</v>
      </c>
    </row>
    <row r="193" spans="1:286" ht="15" thickBot="1" x14ac:dyDescent="0.4">
      <c r="A193" s="2"/>
      <c r="B193" s="74" t="s">
        <v>672</v>
      </c>
      <c r="C193" s="74" t="s">
        <v>459</v>
      </c>
      <c r="D193" s="74" t="s">
        <v>860</v>
      </c>
      <c r="E193" s="87">
        <v>327022</v>
      </c>
      <c r="F193" s="84">
        <v>523784</v>
      </c>
      <c r="G193" s="22">
        <v>18.30084501263158</v>
      </c>
      <c r="H193" s="22">
        <v>18.30084501263158</v>
      </c>
      <c r="I193" s="22">
        <v>18.30084501263158</v>
      </c>
      <c r="J193" s="22">
        <v>5.6501652743102149</v>
      </c>
      <c r="K193" s="22">
        <v>18.362598900631578</v>
      </c>
      <c r="L193" s="22">
        <v>18.362598900631578</v>
      </c>
      <c r="M193" s="22">
        <v>18.362598900631578</v>
      </c>
      <c r="N193" s="22">
        <v>5.3474992115635516</v>
      </c>
      <c r="O193" s="22">
        <v>18.444173882631578</v>
      </c>
      <c r="P193" s="22">
        <v>18.444173882631578</v>
      </c>
      <c r="Q193" s="22">
        <v>18.444173882631578</v>
      </c>
      <c r="R193" s="22">
        <v>5.1636738646811242</v>
      </c>
      <c r="S193" s="22">
        <v>18.543074922631579</v>
      </c>
      <c r="T193" s="22">
        <v>18.543074922631579</v>
      </c>
      <c r="U193" s="22">
        <v>18.543074922631579</v>
      </c>
      <c r="V193" s="22">
        <v>4.9787444243399506</v>
      </c>
      <c r="W193" s="22">
        <v>18.656366911631579</v>
      </c>
      <c r="X193" s="22">
        <v>18.656366911631579</v>
      </c>
      <c r="Y193" s="22">
        <v>18.656366911631579</v>
      </c>
      <c r="Z193" s="22">
        <v>4.8424516669821109</v>
      </c>
      <c r="AA193" s="22">
        <v>18.780924171631579</v>
      </c>
      <c r="AB193" s="22">
        <v>18.780924171631579</v>
      </c>
      <c r="AC193" s="22">
        <v>18.780924171631579</v>
      </c>
      <c r="AD193" s="22">
        <v>4.6446895716983683</v>
      </c>
      <c r="AE193" s="22">
        <v>18.92799504663158</v>
      </c>
      <c r="AF193" s="22">
        <v>18.92799504663158</v>
      </c>
      <c r="AG193" s="22">
        <v>18.92799504663158</v>
      </c>
      <c r="AH193" s="22">
        <v>4.3616501430301327</v>
      </c>
      <c r="AI193" s="22">
        <v>19.08192931063158</v>
      </c>
      <c r="AJ193" s="22">
        <v>19.08192931063158</v>
      </c>
      <c r="AK193" s="22">
        <v>19.08192931063158</v>
      </c>
      <c r="AL193" s="22">
        <v>4.1770697076637138</v>
      </c>
      <c r="AM193" s="22">
        <v>19.239127150631578</v>
      </c>
      <c r="AN193" s="22">
        <v>19.239127150631578</v>
      </c>
      <c r="AO193" s="22">
        <v>19.239127150631578</v>
      </c>
      <c r="AP193" s="22">
        <v>3.9709353433969969</v>
      </c>
      <c r="AQ193" s="22">
        <v>19.449687123631577</v>
      </c>
      <c r="AR193" s="22">
        <v>19.449687123631577</v>
      </c>
      <c r="AS193" s="22">
        <v>19.346786798225818</v>
      </c>
      <c r="AT193" s="22">
        <v>3.6463063546568826</v>
      </c>
      <c r="AU193" s="22">
        <v>20.111519219631578</v>
      </c>
      <c r="AV193" s="22">
        <v>20.111519219631578</v>
      </c>
      <c r="AW193" s="22">
        <v>18.94808171243751</v>
      </c>
      <c r="AX193" s="22">
        <v>2.5453517201855806</v>
      </c>
      <c r="AY193" s="22">
        <v>20.564595868631578</v>
      </c>
      <c r="AZ193" s="22">
        <v>20.564595868631578</v>
      </c>
      <c r="BA193" s="22">
        <v>18.697211837217797</v>
      </c>
      <c r="BB193" s="22">
        <v>1.9601397059040053</v>
      </c>
      <c r="BC193" s="22">
        <v>20.66926633263158</v>
      </c>
      <c r="BD193" s="22">
        <v>20.66926633263158</v>
      </c>
      <c r="BE193" s="22">
        <v>18.573872225394663</v>
      </c>
      <c r="BF193" s="22">
        <v>1.6990537841571953</v>
      </c>
      <c r="BG193" s="22">
        <v>20.68060946363158</v>
      </c>
      <c r="BH193" s="22">
        <v>20.68060946363158</v>
      </c>
      <c r="BI193" s="22">
        <v>18.479506469374446</v>
      </c>
      <c r="BJ193" s="22">
        <v>1.845073792954965</v>
      </c>
      <c r="BK193" s="25">
        <v>18.30370125063158</v>
      </c>
      <c r="BL193" s="25">
        <v>18.30370125063158</v>
      </c>
      <c r="BM193" s="25">
        <v>18.30370125063158</v>
      </c>
      <c r="BN193" s="25">
        <v>5.9054692392598618</v>
      </c>
      <c r="BO193" s="25">
        <v>18.364322511631578</v>
      </c>
      <c r="BP193" s="25">
        <v>18.364322511631578</v>
      </c>
      <c r="BQ193" s="25">
        <v>18.364322511631578</v>
      </c>
      <c r="BR193" s="25">
        <v>5.8192121069471572</v>
      </c>
      <c r="BS193" s="25">
        <v>18.44695466563158</v>
      </c>
      <c r="BT193" s="25">
        <v>18.44695466563158</v>
      </c>
      <c r="BU193" s="25">
        <v>18.44695466563158</v>
      </c>
      <c r="BV193" s="25">
        <v>5.55837632774473</v>
      </c>
      <c r="BW193" s="25">
        <v>18.513246764631578</v>
      </c>
      <c r="BX193" s="25">
        <v>18.513246764631578</v>
      </c>
      <c r="BY193" s="25">
        <v>18.513246764631578</v>
      </c>
      <c r="BZ193" s="25">
        <v>5.3270634181062508</v>
      </c>
      <c r="CA193" s="25">
        <v>18.594309746631581</v>
      </c>
      <c r="CB193" s="25">
        <v>18.594309746631581</v>
      </c>
      <c r="CC193" s="25">
        <v>18.594309746631581</v>
      </c>
      <c r="CD193" s="25">
        <v>5.1507619699249183</v>
      </c>
      <c r="CE193" s="25">
        <v>18.686186195631578</v>
      </c>
      <c r="CF193" s="25">
        <v>18.686186195631578</v>
      </c>
      <c r="CG193" s="25">
        <v>18.686186195631578</v>
      </c>
      <c r="CH193" s="25">
        <v>4.9272746381817374</v>
      </c>
      <c r="CI193" s="25">
        <v>18.793275147631579</v>
      </c>
      <c r="CJ193" s="25">
        <v>18.793275147631579</v>
      </c>
      <c r="CK193" s="25">
        <v>18.793275147631579</v>
      </c>
      <c r="CL193" s="25">
        <v>4.6065835534276491</v>
      </c>
      <c r="CM193" s="25">
        <v>18.908568805631578</v>
      </c>
      <c r="CN193" s="25">
        <v>18.908568805631578</v>
      </c>
      <c r="CO193" s="25">
        <v>18.908568805631578</v>
      </c>
      <c r="CP193" s="25">
        <v>4.3683450265324097</v>
      </c>
      <c r="CQ193" s="25">
        <v>19.03075152963158</v>
      </c>
      <c r="CR193" s="25">
        <v>19.03075152963158</v>
      </c>
      <c r="CS193" s="25">
        <v>19.03075152963158</v>
      </c>
      <c r="CT193" s="25">
        <v>3.6904182442311289</v>
      </c>
      <c r="CU193" s="25">
        <v>19.158758855631579</v>
      </c>
      <c r="CV193" s="25">
        <v>19.158758855631579</v>
      </c>
      <c r="CW193" s="25">
        <v>19.158758855631579</v>
      </c>
      <c r="CX193" s="25">
        <v>2.877655840325275</v>
      </c>
      <c r="CY193" s="25">
        <v>19.539723091631579</v>
      </c>
      <c r="CZ193" s="25">
        <v>19.539723091631579</v>
      </c>
      <c r="DA193" s="25">
        <v>19.31500236462038</v>
      </c>
      <c r="DB193" s="25">
        <v>2.4041878557655156</v>
      </c>
      <c r="DC193" s="25">
        <v>19.911829938631577</v>
      </c>
      <c r="DD193" s="25">
        <v>19.911829938631577</v>
      </c>
      <c r="DE193" s="25">
        <v>19.193967216032942</v>
      </c>
      <c r="DF193" s="25">
        <v>2.133115842459878</v>
      </c>
      <c r="DG193" s="25">
        <v>20.184799137631579</v>
      </c>
      <c r="DH193" s="25">
        <v>20.184799137631579</v>
      </c>
      <c r="DI193" s="25">
        <v>19.119560645867359</v>
      </c>
      <c r="DJ193" s="25">
        <v>2.0748183381362928</v>
      </c>
      <c r="DK193" s="25">
        <v>20.36536026963158</v>
      </c>
      <c r="DL193" s="25">
        <v>20.36536026963158</v>
      </c>
      <c r="DM193" s="25">
        <v>19.058654897602381</v>
      </c>
      <c r="DN193" s="25">
        <v>1.9619627077035755</v>
      </c>
      <c r="DO193" s="27">
        <v>18.30084501263158</v>
      </c>
      <c r="DP193" s="27">
        <v>18.30084501263158</v>
      </c>
      <c r="DQ193" s="27">
        <v>18.30084501263158</v>
      </c>
      <c r="DR193" s="27">
        <v>5.6601658689391794</v>
      </c>
      <c r="DS193" s="27">
        <v>18.362598906631579</v>
      </c>
      <c r="DT193" s="27">
        <v>18.362598906631579</v>
      </c>
      <c r="DU193" s="27">
        <v>18.362598906631579</v>
      </c>
      <c r="DV193" s="27">
        <v>5.3725360081421751</v>
      </c>
      <c r="DW193" s="27">
        <v>18.444173877631577</v>
      </c>
      <c r="DX193" s="27">
        <v>18.444173877631577</v>
      </c>
      <c r="DY193" s="27">
        <v>18.444173877631577</v>
      </c>
      <c r="DZ193" s="27">
        <v>5.2083796691259057</v>
      </c>
      <c r="EA193" s="27">
        <v>18.543074922631579</v>
      </c>
      <c r="EB193" s="27">
        <v>18.543074922631579</v>
      </c>
      <c r="EC193" s="27">
        <v>18.543074922631579</v>
      </c>
      <c r="ED193" s="27">
        <v>5.0458580260541392</v>
      </c>
      <c r="EE193" s="27">
        <v>18.655936274631578</v>
      </c>
      <c r="EF193" s="27">
        <v>18.655936274631578</v>
      </c>
      <c r="EG193" s="27">
        <v>18.655936274631578</v>
      </c>
      <c r="EH193" s="27">
        <v>4.9302887270989864</v>
      </c>
      <c r="EI193" s="27">
        <v>18.779778447631578</v>
      </c>
      <c r="EJ193" s="27">
        <v>18.779778447631578</v>
      </c>
      <c r="EK193" s="27">
        <v>18.779778447631578</v>
      </c>
      <c r="EL193" s="27">
        <v>4.7538520110450886</v>
      </c>
      <c r="EM193" s="27">
        <v>18.92618692563158</v>
      </c>
      <c r="EN193" s="27">
        <v>18.92618692563158</v>
      </c>
      <c r="EO193" s="27">
        <v>18.92618692563158</v>
      </c>
      <c r="EP193" s="27">
        <v>4.494821586350092</v>
      </c>
      <c r="EQ193" s="27">
        <v>19.079918919631577</v>
      </c>
      <c r="ER193" s="27">
        <v>19.079918919631577</v>
      </c>
      <c r="ES193" s="27">
        <v>19.079918919631577</v>
      </c>
      <c r="ET193" s="27">
        <v>4.3315633922804704</v>
      </c>
      <c r="EU193" s="27">
        <v>19.235202708631579</v>
      </c>
      <c r="EV193" s="27">
        <v>19.235202708631579</v>
      </c>
      <c r="EW193" s="27">
        <v>19.235202708631579</v>
      </c>
      <c r="EX193" s="27">
        <v>4.1493301968186547</v>
      </c>
      <c r="EY193" s="27">
        <v>19.437894973631579</v>
      </c>
      <c r="EZ193" s="27">
        <v>19.437894973631579</v>
      </c>
      <c r="FA193" s="27">
        <v>19.312604597355495</v>
      </c>
      <c r="FB193" s="27">
        <v>3.8720730492674829</v>
      </c>
      <c r="FC193" s="27">
        <v>20.087174257631577</v>
      </c>
      <c r="FD193" s="27">
        <v>20.087174257631577</v>
      </c>
      <c r="FE193" s="27">
        <v>19.048511677232739</v>
      </c>
      <c r="FF193" s="27">
        <v>2.9196668698986894</v>
      </c>
      <c r="FG193" s="27">
        <v>20.52414146863158</v>
      </c>
      <c r="FH193" s="27">
        <v>20.52414146863158</v>
      </c>
      <c r="FI193" s="27">
        <v>18.865777030415742</v>
      </c>
      <c r="FJ193" s="27">
        <v>2.4364213554336214</v>
      </c>
      <c r="FK193" s="27">
        <v>20.62935224663158</v>
      </c>
      <c r="FL193" s="27">
        <v>20.62935224663158</v>
      </c>
      <c r="FM193" s="27">
        <v>18.747936002087616</v>
      </c>
      <c r="FN193" s="27">
        <v>2.2292232277206718</v>
      </c>
      <c r="FO193" s="27">
        <v>20.638917465631579</v>
      </c>
      <c r="FP193" s="27">
        <v>20.638917465631579</v>
      </c>
      <c r="FQ193" s="27">
        <v>18.585375716418014</v>
      </c>
      <c r="FR193" s="27">
        <v>2.3675022096175589</v>
      </c>
      <c r="FS193" s="28">
        <v>18.301610628631579</v>
      </c>
      <c r="FT193" s="28">
        <v>18.301610628631579</v>
      </c>
      <c r="FU193" s="28">
        <v>18.301610628631579</v>
      </c>
      <c r="FV193" s="28">
        <v>5.6567004020715714</v>
      </c>
      <c r="FW193" s="28">
        <v>18.381305519631578</v>
      </c>
      <c r="FX193" s="28">
        <v>18.381305519631578</v>
      </c>
      <c r="FY193" s="28">
        <v>18.381305519631578</v>
      </c>
      <c r="FZ193" s="28">
        <v>5.3449778906067316</v>
      </c>
      <c r="GA193" s="28">
        <v>18.495143350631579</v>
      </c>
      <c r="GB193" s="28">
        <v>18.495143350631579</v>
      </c>
      <c r="GC193" s="28">
        <v>18.495143350631579</v>
      </c>
      <c r="GD193" s="28">
        <v>5.1458728668757168</v>
      </c>
      <c r="GE193" s="28">
        <v>18.634978189631578</v>
      </c>
      <c r="GF193" s="28">
        <v>18.634978189631578</v>
      </c>
      <c r="GG193" s="28">
        <v>18.634978189631578</v>
      </c>
      <c r="GH193" s="28">
        <v>4.9459330607949106</v>
      </c>
      <c r="GI193" s="28">
        <v>18.806247642631579</v>
      </c>
      <c r="GJ193" s="28">
        <v>18.806247642631579</v>
      </c>
      <c r="GK193" s="28">
        <v>18.806247642631579</v>
      </c>
      <c r="GL193" s="28">
        <v>4.77699661039067</v>
      </c>
      <c r="GM193" s="28">
        <v>19.001240464631579</v>
      </c>
      <c r="GN193" s="28">
        <v>19.001240464631579</v>
      </c>
      <c r="GO193" s="28">
        <v>19.001240464631579</v>
      </c>
      <c r="GP193" s="28">
        <v>4.532782873747168</v>
      </c>
      <c r="GQ193" s="28">
        <v>19.251171074631579</v>
      </c>
      <c r="GR193" s="28">
        <v>19.251171074631579</v>
      </c>
      <c r="GS193" s="28">
        <v>19.251171074631579</v>
      </c>
      <c r="GT193" s="28">
        <v>4.1787421431278933</v>
      </c>
      <c r="GU193" s="28">
        <v>19.534862352631578</v>
      </c>
      <c r="GV193" s="28">
        <v>19.534862352631578</v>
      </c>
      <c r="GW193" s="28">
        <v>19.422937540257923</v>
      </c>
      <c r="GX193" s="28">
        <v>3.9156836568680564</v>
      </c>
      <c r="GY193" s="28">
        <v>19.737448920631579</v>
      </c>
      <c r="GZ193" s="28">
        <v>19.737448920631579</v>
      </c>
      <c r="HA193" s="28">
        <v>19.322288802768004</v>
      </c>
      <c r="HB193" s="28">
        <v>3.6532999727611095</v>
      </c>
      <c r="HC193" s="28">
        <v>19.960835412631578</v>
      </c>
      <c r="HD193" s="28">
        <v>19.960835412631578</v>
      </c>
      <c r="HE193" s="28">
        <v>19.210748205926897</v>
      </c>
      <c r="HF193" s="28">
        <v>3.3388146966777281</v>
      </c>
      <c r="HG193" s="28">
        <v>20.688038456631578</v>
      </c>
      <c r="HH193" s="28">
        <v>20.688038456631578</v>
      </c>
      <c r="HI193" s="28">
        <v>18.694058962099195</v>
      </c>
      <c r="HJ193" s="28">
        <v>1.9953973484239462</v>
      </c>
      <c r="HK193" s="28">
        <v>20.96383281863158</v>
      </c>
      <c r="HL193" s="28">
        <v>20.96383281863158</v>
      </c>
      <c r="HM193" s="28">
        <v>18.082471892105833</v>
      </c>
      <c r="HN193" s="28">
        <v>-0.48408104263749507</v>
      </c>
      <c r="HO193" s="28">
        <v>21.019166649631579</v>
      </c>
      <c r="HP193" s="28">
        <v>21.019166649631579</v>
      </c>
      <c r="HQ193" s="28">
        <v>17.653686867757305</v>
      </c>
      <c r="HR193" s="28">
        <v>-2.379683276554367</v>
      </c>
      <c r="HS193" s="28">
        <v>21.014873140631579</v>
      </c>
      <c r="HT193" s="28">
        <v>21.014873140631579</v>
      </c>
      <c r="HU193" s="28">
        <v>17.291981029132334</v>
      </c>
      <c r="HV193" s="28">
        <v>-3.8034916258754805</v>
      </c>
      <c r="HW193" s="29">
        <v>18.30571479663158</v>
      </c>
      <c r="HX193" s="29">
        <v>18.30571479663158</v>
      </c>
      <c r="HY193" s="29">
        <v>18.30571479663158</v>
      </c>
      <c r="HZ193" s="29">
        <v>5.6619712108420259</v>
      </c>
      <c r="IA193" s="29">
        <v>18.40079957063158</v>
      </c>
      <c r="IB193" s="29">
        <v>18.40079957063158</v>
      </c>
      <c r="IC193" s="29">
        <v>18.40079957063158</v>
      </c>
      <c r="ID193" s="29">
        <v>5.3461463701476362</v>
      </c>
      <c r="IE193" s="29">
        <v>18.523063566631578</v>
      </c>
      <c r="IF193" s="29">
        <v>18.523063566631578</v>
      </c>
      <c r="IG193" s="29">
        <v>18.523063566631578</v>
      </c>
      <c r="IH193" s="29">
        <v>5.1543978979497105</v>
      </c>
      <c r="II193" s="29">
        <v>18.659840539631578</v>
      </c>
      <c r="IJ193" s="29">
        <v>18.659840539631578</v>
      </c>
      <c r="IK193" s="29">
        <v>18.659840539631578</v>
      </c>
      <c r="IL193" s="29">
        <v>4.963360543163212</v>
      </c>
      <c r="IM193" s="29">
        <v>18.823125214631578</v>
      </c>
      <c r="IN193" s="29">
        <v>18.823125214631578</v>
      </c>
      <c r="IO193" s="29">
        <v>18.823125214631578</v>
      </c>
      <c r="IP193" s="29">
        <v>4.8023859389715859</v>
      </c>
      <c r="IQ193" s="29">
        <v>19.01029458063158</v>
      </c>
      <c r="IR193" s="29">
        <v>19.01029458063158</v>
      </c>
      <c r="IS193" s="29">
        <v>19.01029458063158</v>
      </c>
      <c r="IT193" s="29">
        <v>4.5832370695041043</v>
      </c>
      <c r="IU193" s="29">
        <v>19.245156489631579</v>
      </c>
      <c r="IV193" s="29">
        <v>19.245156489631579</v>
      </c>
      <c r="IW193" s="29">
        <v>19.245156489631579</v>
      </c>
      <c r="IX193" s="29">
        <v>4.2696736094003853</v>
      </c>
      <c r="IY193" s="29">
        <v>19.46297774263158</v>
      </c>
      <c r="IZ193" s="29">
        <v>19.46297774263158</v>
      </c>
      <c r="JA193" s="29">
        <v>19.411815595352479</v>
      </c>
      <c r="JB193" s="29">
        <v>4.0610802432005499</v>
      </c>
      <c r="JC193" s="29">
        <v>19.64373693963158</v>
      </c>
      <c r="JD193" s="29">
        <v>19.64373693963158</v>
      </c>
      <c r="JE193" s="29">
        <v>19.307644363559021</v>
      </c>
      <c r="JF193" s="29">
        <v>3.8418390783188272</v>
      </c>
      <c r="JG193" s="29">
        <v>19.962861288631579</v>
      </c>
      <c r="JH193" s="29">
        <v>19.962861288631579</v>
      </c>
      <c r="JI193" s="29">
        <v>19.140379360438413</v>
      </c>
      <c r="JJ193" s="29">
        <v>3.1851311615655824</v>
      </c>
      <c r="JK193" s="29">
        <v>20.521807984631579</v>
      </c>
      <c r="JL193" s="29">
        <v>20.521807984631579</v>
      </c>
      <c r="JM193" s="29">
        <v>18.411021355707792</v>
      </c>
      <c r="JN193" s="29">
        <v>0.33983896307493922</v>
      </c>
      <c r="JO193" s="29">
        <v>20.69042532863158</v>
      </c>
      <c r="JP193" s="29">
        <v>20.69042532863158</v>
      </c>
      <c r="JQ193" s="29">
        <v>17.710370118159339</v>
      </c>
      <c r="JR193" s="29">
        <v>-2.0766126093750046</v>
      </c>
      <c r="JS193" s="29">
        <v>20.665975576631578</v>
      </c>
      <c r="JT193" s="29">
        <v>20.665975576631578</v>
      </c>
      <c r="JU193" s="29">
        <v>17.391828660769924</v>
      </c>
      <c r="JV193" s="29">
        <v>-3.3237588992916756</v>
      </c>
      <c r="JW193" s="29">
        <v>20.554581494631577</v>
      </c>
      <c r="JX193" s="29">
        <v>20.554581494631577</v>
      </c>
      <c r="JY193" s="29">
        <v>17.335210838925249</v>
      </c>
      <c r="JZ193" s="29">
        <v>-2.8446962463125587</v>
      </c>
    </row>
    <row r="194" spans="1:286" ht="15" thickBot="1" x14ac:dyDescent="0.4">
      <c r="A194" s="2"/>
      <c r="B194" s="74" t="s">
        <v>673</v>
      </c>
      <c r="C194" s="74" t="s">
        <v>610</v>
      </c>
      <c r="D194" s="74" t="s">
        <v>858</v>
      </c>
      <c r="E194" s="87">
        <v>391636</v>
      </c>
      <c r="F194" s="84">
        <v>411724</v>
      </c>
      <c r="G194" s="22">
        <v>41.377653204684215</v>
      </c>
      <c r="H194" s="22">
        <v>8.5179689422832681</v>
      </c>
      <c r="I194" s="22">
        <v>6.1220319944053365</v>
      </c>
      <c r="J194" s="22">
        <v>38.589550837049693</v>
      </c>
      <c r="K194" s="22">
        <v>41.451416852684211</v>
      </c>
      <c r="L194" s="22">
        <v>7.371649950603743</v>
      </c>
      <c r="M194" s="22">
        <v>5.298149964497938</v>
      </c>
      <c r="N194" s="22">
        <v>38.212028799157167</v>
      </c>
      <c r="O194" s="22">
        <v>37.864402093270677</v>
      </c>
      <c r="P194" s="22">
        <v>6.2340850949784388</v>
      </c>
      <c r="Q194" s="22">
        <v>4.4805597045383347</v>
      </c>
      <c r="R194" s="22">
        <v>37.864402093270677</v>
      </c>
      <c r="S194" s="22">
        <v>31.246404379058379</v>
      </c>
      <c r="T194" s="22">
        <v>5.1444822324495574</v>
      </c>
      <c r="U194" s="22">
        <v>3.6974406733706329</v>
      </c>
      <c r="V194" s="22">
        <v>31.246404379058379</v>
      </c>
      <c r="W194" s="22">
        <v>24.774215584198608</v>
      </c>
      <c r="X194" s="22">
        <v>4.0788856967236571</v>
      </c>
      <c r="Y194" s="22">
        <v>2.9315754619517267</v>
      </c>
      <c r="Z194" s="22">
        <v>24.774215584198608</v>
      </c>
      <c r="AA194" s="22">
        <v>24.030196239105877</v>
      </c>
      <c r="AB194" s="22">
        <v>3.956388584576136</v>
      </c>
      <c r="AC194" s="22">
        <v>2.8435343755295026</v>
      </c>
      <c r="AD194" s="22">
        <v>24.030196239105877</v>
      </c>
      <c r="AE194" s="22">
        <v>23.409195477209149</v>
      </c>
      <c r="AF194" s="22">
        <v>3.8541455441558927</v>
      </c>
      <c r="AG194" s="22">
        <v>2.7700502892526835</v>
      </c>
      <c r="AH194" s="22">
        <v>23.409195477209149</v>
      </c>
      <c r="AI194" s="22">
        <v>22.720151920504804</v>
      </c>
      <c r="AJ194" s="22">
        <v>3.7406997763854064</v>
      </c>
      <c r="AK194" s="22">
        <v>2.6885145822517811</v>
      </c>
      <c r="AL194" s="22">
        <v>22.720151920504804</v>
      </c>
      <c r="AM194" s="22">
        <v>22.913818494450886</v>
      </c>
      <c r="AN194" s="22">
        <v>3.7725855011106724</v>
      </c>
      <c r="AO194" s="22">
        <v>2.7114314804296882</v>
      </c>
      <c r="AP194" s="22">
        <v>22.913818494450886</v>
      </c>
      <c r="AQ194" s="22">
        <v>22.518321031716088</v>
      </c>
      <c r="AR194" s="22">
        <v>3.7074698594728241</v>
      </c>
      <c r="AS194" s="22">
        <v>2.6646315866822143</v>
      </c>
      <c r="AT194" s="22">
        <v>22.518321031716088</v>
      </c>
      <c r="AU194" s="22">
        <v>22.078842938270608</v>
      </c>
      <c r="AV194" s="22">
        <v>3.6351131423333523</v>
      </c>
      <c r="AW194" s="22">
        <v>2.6126273893976859</v>
      </c>
      <c r="AX194" s="22">
        <v>22.078842938270608</v>
      </c>
      <c r="AY194" s="22">
        <v>30.562817374485082</v>
      </c>
      <c r="AZ194" s="22">
        <v>5.0319348443821594</v>
      </c>
      <c r="BA194" s="22">
        <v>3.6165506495510966</v>
      </c>
      <c r="BB194" s="22">
        <v>30.562817374485082</v>
      </c>
      <c r="BC194" s="22">
        <v>43.181924457684211</v>
      </c>
      <c r="BD194" s="22">
        <v>7.5614715026064943</v>
      </c>
      <c r="BE194" s="22">
        <v>5.4345784514368702</v>
      </c>
      <c r="BF194" s="22">
        <v>36.442244360388756</v>
      </c>
      <c r="BG194" s="22">
        <v>43.798914878684215</v>
      </c>
      <c r="BH194" s="22">
        <v>8.1298824200156066</v>
      </c>
      <c r="BI194" s="22">
        <v>5.8431065695747479</v>
      </c>
      <c r="BJ194" s="22">
        <v>35.860971326917451</v>
      </c>
      <c r="BK194" s="25">
        <v>41.307882719684216</v>
      </c>
      <c r="BL194" s="25">
        <v>8.6042826155818144</v>
      </c>
      <c r="BM194" s="25">
        <v>6.1840673308885794</v>
      </c>
      <c r="BN194" s="25">
        <v>38.874149253910119</v>
      </c>
      <c r="BO194" s="25">
        <v>41.319465528684212</v>
      </c>
      <c r="BP194" s="25">
        <v>7.6370553114710145</v>
      </c>
      <c r="BQ194" s="25">
        <v>5.4889020230844059</v>
      </c>
      <c r="BR194" s="25">
        <v>38.759271197011707</v>
      </c>
      <c r="BS194" s="25">
        <v>40.386405891081637</v>
      </c>
      <c r="BT194" s="25">
        <v>6.6493137904344932</v>
      </c>
      <c r="BU194" s="25">
        <v>4.7789927436585451</v>
      </c>
      <c r="BV194" s="25">
        <v>38.598844934503838</v>
      </c>
      <c r="BW194" s="25">
        <v>34.324198702697927</v>
      </c>
      <c r="BX194" s="25">
        <v>5.651217600174288</v>
      </c>
      <c r="BY194" s="25">
        <v>4.0616413595821026</v>
      </c>
      <c r="BZ194" s="25">
        <v>34.324198702697927</v>
      </c>
      <c r="CA194" s="25">
        <v>28.137633910923643</v>
      </c>
      <c r="CB194" s="25">
        <v>4.6326468787215713</v>
      </c>
      <c r="CC194" s="25">
        <v>3.329574526801828</v>
      </c>
      <c r="CD194" s="25">
        <v>28.137633910923643</v>
      </c>
      <c r="CE194" s="25">
        <v>27.746362427084975</v>
      </c>
      <c r="CF194" s="25">
        <v>4.5682270122865951</v>
      </c>
      <c r="CG194" s="25">
        <v>3.2832747003922087</v>
      </c>
      <c r="CH194" s="25">
        <v>27.746362427084975</v>
      </c>
      <c r="CI194" s="25">
        <v>27.429231455944475</v>
      </c>
      <c r="CJ194" s="25">
        <v>4.5160138159584697</v>
      </c>
      <c r="CK194" s="25">
        <v>3.2457480481331</v>
      </c>
      <c r="CL194" s="25">
        <v>27.429231455944475</v>
      </c>
      <c r="CM194" s="25">
        <v>27.219846274593539</v>
      </c>
      <c r="CN194" s="25">
        <v>4.4815401423757244</v>
      </c>
      <c r="CO194" s="25">
        <v>3.2209711401555885</v>
      </c>
      <c r="CP194" s="25">
        <v>27.219846274593539</v>
      </c>
      <c r="CQ194" s="25">
        <v>27.031793313368699</v>
      </c>
      <c r="CR194" s="25">
        <v>4.4505786561821612</v>
      </c>
      <c r="CS194" s="25">
        <v>3.1987185104083236</v>
      </c>
      <c r="CT194" s="25">
        <v>27.031793313368699</v>
      </c>
      <c r="CU194" s="25">
        <v>26.755277925180216</v>
      </c>
      <c r="CV194" s="25">
        <v>4.405052505900116</v>
      </c>
      <c r="CW194" s="25">
        <v>3.1659979698079401</v>
      </c>
      <c r="CX194" s="25">
        <v>26.755277925180216</v>
      </c>
      <c r="CY194" s="25">
        <v>26.595205926889228</v>
      </c>
      <c r="CZ194" s="25">
        <v>4.3786978719034897</v>
      </c>
      <c r="DA194" s="25">
        <v>3.1470563754417906</v>
      </c>
      <c r="DB194" s="25">
        <v>26.595205926889228</v>
      </c>
      <c r="DC194" s="25">
        <v>32.741356004074284</v>
      </c>
      <c r="DD194" s="25">
        <v>5.390614618754471</v>
      </c>
      <c r="DE194" s="25">
        <v>3.874340865661555</v>
      </c>
      <c r="DF194" s="25">
        <v>32.741356004074284</v>
      </c>
      <c r="DG194" s="25">
        <v>42.456494977275327</v>
      </c>
      <c r="DH194" s="25">
        <v>6.9901381743962077</v>
      </c>
      <c r="DI194" s="25">
        <v>5.023949939115024</v>
      </c>
      <c r="DJ194" s="25">
        <v>37.216263395201594</v>
      </c>
      <c r="DK194" s="25">
        <v>42.993957739684213</v>
      </c>
      <c r="DL194" s="25">
        <v>7.3663622323822553</v>
      </c>
      <c r="DM194" s="25">
        <v>5.2943495772989833</v>
      </c>
      <c r="DN194" s="25">
        <v>36.928619399121899</v>
      </c>
      <c r="DO194" s="27">
        <v>41.377894081684211</v>
      </c>
      <c r="DP194" s="27">
        <v>8.6093198259838051</v>
      </c>
      <c r="DQ194" s="27">
        <v>6.1876876731852573</v>
      </c>
      <c r="DR194" s="27">
        <v>38.589924862572374</v>
      </c>
      <c r="DS194" s="27">
        <v>41.45213918968421</v>
      </c>
      <c r="DT194" s="27">
        <v>7.629238055918921</v>
      </c>
      <c r="DU194" s="27">
        <v>5.4832836076003106</v>
      </c>
      <c r="DV194" s="27">
        <v>38.212495118583732</v>
      </c>
      <c r="DW194" s="27">
        <v>39.942794322373949</v>
      </c>
      <c r="DX194" s="27">
        <v>6.5762765281101503</v>
      </c>
      <c r="DY194" s="27">
        <v>4.7264994251499726</v>
      </c>
      <c r="DZ194" s="27">
        <v>38.025900536383958</v>
      </c>
      <c r="EA194" s="27">
        <v>33.508037610747344</v>
      </c>
      <c r="EB194" s="27">
        <v>5.5168428994752707</v>
      </c>
      <c r="EC194" s="27">
        <v>3.9650636164026927</v>
      </c>
      <c r="ED194" s="27">
        <v>33.508037610747344</v>
      </c>
      <c r="EE194" s="27">
        <v>26.888139980829042</v>
      </c>
      <c r="EF194" s="27">
        <v>4.426927230311934</v>
      </c>
      <c r="EG194" s="27">
        <v>3.1817197649477627</v>
      </c>
      <c r="EH194" s="27">
        <v>26.888139980829042</v>
      </c>
      <c r="EI194" s="27">
        <v>25.964564600322063</v>
      </c>
      <c r="EJ194" s="27">
        <v>4.2748675860179368</v>
      </c>
      <c r="EK194" s="27">
        <v>3.0724315045967914</v>
      </c>
      <c r="EL194" s="27">
        <v>25.964564600322063</v>
      </c>
      <c r="EM194" s="27">
        <v>26.039066896724833</v>
      </c>
      <c r="EN194" s="27">
        <v>4.2871338210532111</v>
      </c>
      <c r="EO194" s="27">
        <v>3.0812474892341708</v>
      </c>
      <c r="EP194" s="27">
        <v>26.039066896724833</v>
      </c>
      <c r="EQ194" s="27">
        <v>25.958900095715602</v>
      </c>
      <c r="ER194" s="27">
        <v>4.273934968525376</v>
      </c>
      <c r="ES194" s="27">
        <v>3.0717612140420019</v>
      </c>
      <c r="ET194" s="27">
        <v>25.958900095715602</v>
      </c>
      <c r="EU194" s="27">
        <v>25.824799979569871</v>
      </c>
      <c r="EV194" s="27">
        <v>4.2518564068927454</v>
      </c>
      <c r="EW194" s="27">
        <v>3.0558929170781033</v>
      </c>
      <c r="EX194" s="27">
        <v>25.824799979569871</v>
      </c>
      <c r="EY194" s="27">
        <v>25.547420035912538</v>
      </c>
      <c r="EZ194" s="27">
        <v>4.2061879141448442</v>
      </c>
      <c r="FA194" s="27">
        <v>3.0230700721448396</v>
      </c>
      <c r="FB194" s="27">
        <v>25.547420035912538</v>
      </c>
      <c r="FC194" s="27">
        <v>26.150388473069906</v>
      </c>
      <c r="FD194" s="27">
        <v>4.3054620697901873</v>
      </c>
      <c r="FE194" s="27">
        <v>3.0944203624777193</v>
      </c>
      <c r="FF194" s="27">
        <v>26.150388473069906</v>
      </c>
      <c r="FG194" s="27">
        <v>35.132284089426129</v>
      </c>
      <c r="FH194" s="27">
        <v>5.7842626975843281</v>
      </c>
      <c r="FI194" s="27">
        <v>4.1572634906983392</v>
      </c>
      <c r="FJ194" s="27">
        <v>35.132284089426129</v>
      </c>
      <c r="FK194" s="27">
        <v>42.70453676168421</v>
      </c>
      <c r="FL194" s="27">
        <v>8.2722745098921493</v>
      </c>
      <c r="FM194" s="27">
        <v>5.945446568215405</v>
      </c>
      <c r="FN194" s="27">
        <v>36.889430045374965</v>
      </c>
      <c r="FO194" s="27">
        <v>43.057216132684211</v>
      </c>
      <c r="FP194" s="27">
        <v>8.8627073686993274</v>
      </c>
      <c r="FQ194" s="27">
        <v>6.3698022892397699</v>
      </c>
      <c r="FR194" s="27">
        <v>36.567635060463651</v>
      </c>
      <c r="FS194" s="28">
        <v>41.372077323684209</v>
      </c>
      <c r="FT194" s="28">
        <v>8.5191679076764935</v>
      </c>
      <c r="FU194" s="28">
        <v>6.1228937144406226</v>
      </c>
      <c r="FV194" s="28">
        <v>38.600680875232719</v>
      </c>
      <c r="FW194" s="28">
        <v>41.440362657684211</v>
      </c>
      <c r="FX194" s="28">
        <v>7.382261638675633</v>
      </c>
      <c r="FY194" s="28">
        <v>5.3057767936553288</v>
      </c>
      <c r="FZ194" s="28">
        <v>38.23471939453934</v>
      </c>
      <c r="GA194" s="28">
        <v>37.573440681889515</v>
      </c>
      <c r="GB194" s="28">
        <v>6.1861805171262088</v>
      </c>
      <c r="GC194" s="28">
        <v>4.4461297412129204</v>
      </c>
      <c r="GD194" s="28">
        <v>37.573440681889515</v>
      </c>
      <c r="GE194" s="28">
        <v>31.102769875216623</v>
      </c>
      <c r="GF194" s="28">
        <v>5.1208339065808746</v>
      </c>
      <c r="GG194" s="28">
        <v>3.6804441559422196</v>
      </c>
      <c r="GH194" s="28">
        <v>31.102769875216623</v>
      </c>
      <c r="GI194" s="28">
        <v>24.601903411637856</v>
      </c>
      <c r="GJ194" s="28">
        <v>4.0505158113627777</v>
      </c>
      <c r="GK194" s="28">
        <v>2.9111854667505517</v>
      </c>
      <c r="GL194" s="28">
        <v>24.601903411637856</v>
      </c>
      <c r="GM194" s="28">
        <v>23.433544828260356</v>
      </c>
      <c r="GN194" s="28">
        <v>3.858154479146779</v>
      </c>
      <c r="GO194" s="28">
        <v>2.7729315897650473</v>
      </c>
      <c r="GP194" s="28">
        <v>23.433544828260356</v>
      </c>
      <c r="GQ194" s="28">
        <v>23.241929589701989</v>
      </c>
      <c r="GR194" s="28">
        <v>3.8266064911520141</v>
      </c>
      <c r="GS194" s="28">
        <v>2.7502574296252598</v>
      </c>
      <c r="GT194" s="28">
        <v>23.241929589701989</v>
      </c>
      <c r="GU194" s="28">
        <v>22.926044453361154</v>
      </c>
      <c r="GV194" s="28">
        <v>3.7745984120243739</v>
      </c>
      <c r="GW194" s="28">
        <v>2.7128781991368198</v>
      </c>
      <c r="GX194" s="28">
        <v>22.926044453361154</v>
      </c>
      <c r="GY194" s="28">
        <v>22.675945642901507</v>
      </c>
      <c r="GZ194" s="28">
        <v>3.7334215498434333</v>
      </c>
      <c r="HA194" s="28">
        <v>2.6832835775305375</v>
      </c>
      <c r="HB194" s="28">
        <v>22.675945642901507</v>
      </c>
      <c r="HC194" s="28">
        <v>21.86353477598519</v>
      </c>
      <c r="HD194" s="28">
        <v>3.5996642951014755</v>
      </c>
      <c r="HE194" s="28">
        <v>2.5871496049177436</v>
      </c>
      <c r="HF194" s="28">
        <v>21.86353477598519</v>
      </c>
      <c r="HG194" s="28">
        <v>21.186737691544955</v>
      </c>
      <c r="HH194" s="28">
        <v>3.4882348156119898</v>
      </c>
      <c r="HI194" s="28">
        <v>2.5070630440043495</v>
      </c>
      <c r="HJ194" s="28">
        <v>21.186737691544955</v>
      </c>
      <c r="HK194" s="28">
        <v>28.914487337110362</v>
      </c>
      <c r="HL194" s="28">
        <v>4.7605498719668882</v>
      </c>
      <c r="HM194" s="28">
        <v>3.4215009264087919</v>
      </c>
      <c r="HN194" s="28">
        <v>28.914487337110362</v>
      </c>
      <c r="HO194" s="28">
        <v>43.058526888222524</v>
      </c>
      <c r="HP194" s="28">
        <v>7.0892581381418998</v>
      </c>
      <c r="HQ194" s="28">
        <v>5.0951894086936456</v>
      </c>
      <c r="HR194" s="28">
        <v>35.350814508072403</v>
      </c>
      <c r="HS194" s="28">
        <v>43.974386892684215</v>
      </c>
      <c r="HT194" s="28">
        <v>7.6260096144351976</v>
      </c>
      <c r="HU194" s="28">
        <v>5.4809632631391674</v>
      </c>
      <c r="HV194" s="28">
        <v>35.059783569687283</v>
      </c>
      <c r="HW194" s="29">
        <v>41.381198520684215</v>
      </c>
      <c r="HX194" s="29">
        <v>9.4922002967557546</v>
      </c>
      <c r="HY194" s="29">
        <v>6.8222312511115559</v>
      </c>
      <c r="HZ194" s="29">
        <v>38.594557456622162</v>
      </c>
      <c r="IA194" s="29">
        <v>41.465971924684212</v>
      </c>
      <c r="IB194" s="29">
        <v>9.3462057861995707</v>
      </c>
      <c r="IC194" s="29">
        <v>6.7173021217981397</v>
      </c>
      <c r="ID194" s="29">
        <v>38.217921984704496</v>
      </c>
      <c r="IE194" s="29">
        <v>41.496915176684212</v>
      </c>
      <c r="IF194" s="29">
        <v>9.1834796772142795</v>
      </c>
      <c r="IG194" s="29">
        <v>6.6003476632548805</v>
      </c>
      <c r="IH194" s="29">
        <v>38.034076284319482</v>
      </c>
      <c r="II194" s="29">
        <v>41.52831019868421</v>
      </c>
      <c r="IJ194" s="29">
        <v>9.0694352920394987</v>
      </c>
      <c r="IK194" s="29">
        <v>6.5183817181389614</v>
      </c>
      <c r="IL194" s="29">
        <v>38.048186762798203</v>
      </c>
      <c r="IM194" s="29">
        <v>41.563211086684213</v>
      </c>
      <c r="IN194" s="29">
        <v>8.9260852791760907</v>
      </c>
      <c r="IO194" s="29">
        <v>6.4153532413865024</v>
      </c>
      <c r="IP194" s="29">
        <v>38.023667683140296</v>
      </c>
      <c r="IQ194" s="29">
        <v>41.633903145684215</v>
      </c>
      <c r="IR194" s="29">
        <v>8.7588402201104305</v>
      </c>
      <c r="IS194" s="29">
        <v>6.295150924444064</v>
      </c>
      <c r="IT194" s="29">
        <v>37.924694747979338</v>
      </c>
      <c r="IU194" s="29">
        <v>41.731357156684211</v>
      </c>
      <c r="IV194" s="29">
        <v>8.532247634279253</v>
      </c>
      <c r="IW194" s="29">
        <v>6.1322943714848943</v>
      </c>
      <c r="IX194" s="29">
        <v>37.783295988733933</v>
      </c>
      <c r="IY194" s="29">
        <v>41.851882664684211</v>
      </c>
      <c r="IZ194" s="29">
        <v>8.6376830480378395</v>
      </c>
      <c r="JA194" s="29">
        <v>6.2080728793366049</v>
      </c>
      <c r="JB194" s="29">
        <v>37.686012445524142</v>
      </c>
      <c r="JC194" s="29">
        <v>41.992216404684214</v>
      </c>
      <c r="JD194" s="29">
        <v>8.6071750689078126</v>
      </c>
      <c r="JE194" s="29">
        <v>6.1861461940452864</v>
      </c>
      <c r="JF194" s="29">
        <v>37.626473633345761</v>
      </c>
      <c r="JG194" s="29">
        <v>42.15386637568421</v>
      </c>
      <c r="JH194" s="29">
        <v>8.4825425607868716</v>
      </c>
      <c r="JI194" s="29">
        <v>6.0965703564918252</v>
      </c>
      <c r="JJ194" s="29">
        <v>37.425688028928271</v>
      </c>
      <c r="JK194" s="29">
        <v>43.156081588684209</v>
      </c>
      <c r="JL194" s="29">
        <v>8.0694267641271313</v>
      </c>
      <c r="JM194" s="29">
        <v>5.7996558993387044</v>
      </c>
      <c r="JN194" s="29">
        <v>36.566783409871832</v>
      </c>
      <c r="JO194" s="29">
        <v>43.818754547684215</v>
      </c>
      <c r="JP194" s="29">
        <v>7.6962047181021722</v>
      </c>
      <c r="JQ194" s="29">
        <v>5.5314138662596601</v>
      </c>
      <c r="JR194" s="29">
        <v>35.629160383832797</v>
      </c>
      <c r="JS194" s="29">
        <v>44.001270369684214</v>
      </c>
      <c r="JT194" s="29">
        <v>7.7053000339216284</v>
      </c>
      <c r="JU194" s="29">
        <v>5.5379508488224314</v>
      </c>
      <c r="JV194" s="29">
        <v>35.197072703775518</v>
      </c>
      <c r="JW194" s="29">
        <v>43.94327512768421</v>
      </c>
      <c r="JX194" s="29">
        <v>7.6708844126070055</v>
      </c>
      <c r="JY194" s="29">
        <v>5.513215664153047</v>
      </c>
      <c r="JZ194" s="29">
        <v>35.145446758028086</v>
      </c>
    </row>
    <row r="195" spans="1:286" ht="15" thickBot="1" x14ac:dyDescent="0.4">
      <c r="A195" s="2"/>
      <c r="B195" s="74" t="s">
        <v>674</v>
      </c>
      <c r="C195" s="74" t="s">
        <v>875</v>
      </c>
      <c r="D195" s="74" t="s">
        <v>860</v>
      </c>
      <c r="E195" s="87">
        <v>350800</v>
      </c>
      <c r="F195" s="84">
        <v>575111</v>
      </c>
      <c r="G195" s="22">
        <v>3.0670077999999998</v>
      </c>
      <c r="H195" s="22">
        <v>3.0670077999999998</v>
      </c>
      <c r="I195" s="22">
        <v>3.0670077999999998</v>
      </c>
      <c r="J195" s="22">
        <v>2.2668495369477655</v>
      </c>
      <c r="K195" s="22">
        <v>3.0802938329999998</v>
      </c>
      <c r="L195" s="22">
        <v>3.0802938329999998</v>
      </c>
      <c r="M195" s="22">
        <v>3.0802938329999998</v>
      </c>
      <c r="N195" s="22">
        <v>2.2221849900197075</v>
      </c>
      <c r="O195" s="22">
        <v>3.101837422</v>
      </c>
      <c r="P195" s="22">
        <v>3.101837422</v>
      </c>
      <c r="Q195" s="22">
        <v>3.101837422</v>
      </c>
      <c r="R195" s="22">
        <v>2.1923269187235137</v>
      </c>
      <c r="S195" s="22">
        <v>3.12454835</v>
      </c>
      <c r="T195" s="22">
        <v>3.12454835</v>
      </c>
      <c r="U195" s="22">
        <v>3.12454835</v>
      </c>
      <c r="V195" s="22">
        <v>2.1485767680700247</v>
      </c>
      <c r="W195" s="22">
        <v>3.1383706660000001</v>
      </c>
      <c r="X195" s="22">
        <v>3.1383706660000001</v>
      </c>
      <c r="Y195" s="22">
        <v>3.1383706660000001</v>
      </c>
      <c r="Z195" s="22">
        <v>2.114054989097375</v>
      </c>
      <c r="AA195" s="22">
        <v>3.1513380340000001</v>
      </c>
      <c r="AB195" s="22">
        <v>3.1513380340000001</v>
      </c>
      <c r="AC195" s="22">
        <v>3.1513380340000001</v>
      </c>
      <c r="AD195" s="22">
        <v>2.0627065296970759</v>
      </c>
      <c r="AE195" s="22">
        <v>3.1678930470000002</v>
      </c>
      <c r="AF195" s="22">
        <v>3.1678930470000002</v>
      </c>
      <c r="AG195" s="22">
        <v>3.1678930470000002</v>
      </c>
      <c r="AH195" s="22">
        <v>2.0029988797882883</v>
      </c>
      <c r="AI195" s="22">
        <v>3.1864484750000002</v>
      </c>
      <c r="AJ195" s="22">
        <v>3.1864484750000002</v>
      </c>
      <c r="AK195" s="22">
        <v>3.1864484750000002</v>
      </c>
      <c r="AL195" s="22">
        <v>1.9500097100358442</v>
      </c>
      <c r="AM195" s="22">
        <v>3.2071749839999999</v>
      </c>
      <c r="AN195" s="22">
        <v>3.2071749839999999</v>
      </c>
      <c r="AO195" s="22">
        <v>3.2071749839999999</v>
      </c>
      <c r="AP195" s="22">
        <v>1.8804813526903674</v>
      </c>
      <c r="AQ195" s="22">
        <v>3.2311140389999999</v>
      </c>
      <c r="AR195" s="22">
        <v>3.2311140389999999</v>
      </c>
      <c r="AS195" s="22">
        <v>3.2311140389999999</v>
      </c>
      <c r="AT195" s="22">
        <v>1.7944704878616045</v>
      </c>
      <c r="AU195" s="22">
        <v>3.3251763300000001</v>
      </c>
      <c r="AV195" s="22">
        <v>3.3251763300000001</v>
      </c>
      <c r="AW195" s="22">
        <v>3.3251763300000001</v>
      </c>
      <c r="AX195" s="22">
        <v>1.505071739596425</v>
      </c>
      <c r="AY195" s="22">
        <v>3.3784494899999999</v>
      </c>
      <c r="AZ195" s="22">
        <v>3.3784494899999999</v>
      </c>
      <c r="BA195" s="22">
        <v>3.3784494899999999</v>
      </c>
      <c r="BB195" s="22">
        <v>1.3892385352731687</v>
      </c>
      <c r="BC195" s="22">
        <v>3.4006587650000002</v>
      </c>
      <c r="BD195" s="22">
        <v>3.4006587650000002</v>
      </c>
      <c r="BE195" s="22">
        <v>3.4006587650000002</v>
      </c>
      <c r="BF195" s="22">
        <v>1.3666802837764411</v>
      </c>
      <c r="BG195" s="22">
        <v>3.409410592</v>
      </c>
      <c r="BH195" s="22">
        <v>3.409410592</v>
      </c>
      <c r="BI195" s="22">
        <v>3.409410592</v>
      </c>
      <c r="BJ195" s="22">
        <v>1.4550084181825156</v>
      </c>
      <c r="BK195" s="25">
        <v>3.0713406380000001</v>
      </c>
      <c r="BL195" s="25">
        <v>3.0713406380000001</v>
      </c>
      <c r="BM195" s="25">
        <v>3.0713406380000001</v>
      </c>
      <c r="BN195" s="25">
        <v>2.2807447890477208</v>
      </c>
      <c r="BO195" s="25">
        <v>3.0882884329999998</v>
      </c>
      <c r="BP195" s="25">
        <v>3.0882884329999998</v>
      </c>
      <c r="BQ195" s="25">
        <v>3.0882884329999998</v>
      </c>
      <c r="BR195" s="25">
        <v>2.2489580979388748</v>
      </c>
      <c r="BS195" s="25">
        <v>3.1110578150000001</v>
      </c>
      <c r="BT195" s="25">
        <v>3.1110578150000001</v>
      </c>
      <c r="BU195" s="25">
        <v>3.1110578150000001</v>
      </c>
      <c r="BV195" s="25">
        <v>2.2165288604736331</v>
      </c>
      <c r="BW195" s="25">
        <v>3.1318522529999999</v>
      </c>
      <c r="BX195" s="25">
        <v>3.1318522529999999</v>
      </c>
      <c r="BY195" s="25">
        <v>3.1318522529999999</v>
      </c>
      <c r="BZ195" s="25">
        <v>2.1799722513154256</v>
      </c>
      <c r="CA195" s="25">
        <v>3.1433042310000001</v>
      </c>
      <c r="CB195" s="25">
        <v>3.1433042310000001</v>
      </c>
      <c r="CC195" s="25">
        <v>3.1433042310000001</v>
      </c>
      <c r="CD195" s="25">
        <v>2.1426123043811329</v>
      </c>
      <c r="CE195" s="25">
        <v>3.156462748</v>
      </c>
      <c r="CF195" s="25">
        <v>3.156462748</v>
      </c>
      <c r="CG195" s="25">
        <v>3.156462748</v>
      </c>
      <c r="CH195" s="25">
        <v>2.0981487345424905</v>
      </c>
      <c r="CI195" s="25">
        <v>3.1720768640000001</v>
      </c>
      <c r="CJ195" s="25">
        <v>3.1720768640000001</v>
      </c>
      <c r="CK195" s="25">
        <v>3.1720768640000001</v>
      </c>
      <c r="CL195" s="25">
        <v>2.0395608542751269</v>
      </c>
      <c r="CM195" s="25">
        <v>3.1893007839999998</v>
      </c>
      <c r="CN195" s="25">
        <v>3.1893007839999998</v>
      </c>
      <c r="CO195" s="25">
        <v>3.1893007839999998</v>
      </c>
      <c r="CP195" s="25">
        <v>1.9799321929899303</v>
      </c>
      <c r="CQ195" s="25">
        <v>3.2081902809999998</v>
      </c>
      <c r="CR195" s="25">
        <v>3.2081902809999998</v>
      </c>
      <c r="CS195" s="25">
        <v>3.2081902809999998</v>
      </c>
      <c r="CT195" s="25">
        <v>1.9160169823804405</v>
      </c>
      <c r="CU195" s="25">
        <v>3.2255505270000002</v>
      </c>
      <c r="CV195" s="25">
        <v>3.2255505270000002</v>
      </c>
      <c r="CW195" s="25">
        <v>3.2255505270000002</v>
      </c>
      <c r="CX195" s="25">
        <v>1.8508652415608435</v>
      </c>
      <c r="CY195" s="25">
        <v>3.259006635</v>
      </c>
      <c r="CZ195" s="25">
        <v>3.259006635</v>
      </c>
      <c r="DA195" s="25">
        <v>3.259006635</v>
      </c>
      <c r="DB195" s="25">
        <v>1.7066790846458282</v>
      </c>
      <c r="DC195" s="25">
        <v>3.2853581520000001</v>
      </c>
      <c r="DD195" s="25">
        <v>3.2853581520000001</v>
      </c>
      <c r="DE195" s="25">
        <v>3.2853581520000001</v>
      </c>
      <c r="DF195" s="25">
        <v>1.5630468230865489</v>
      </c>
      <c r="DG195" s="25">
        <v>3.3019614239999999</v>
      </c>
      <c r="DH195" s="25">
        <v>3.3019614239999999</v>
      </c>
      <c r="DI195" s="25">
        <v>3.3019614239999999</v>
      </c>
      <c r="DJ195" s="25">
        <v>1.4356386817334301</v>
      </c>
      <c r="DK195" s="25">
        <v>3.3111060929999998</v>
      </c>
      <c r="DL195" s="25">
        <v>3.3111060929999998</v>
      </c>
      <c r="DM195" s="25">
        <v>3.3111060929999998</v>
      </c>
      <c r="DN195" s="25">
        <v>1.3679727511757029</v>
      </c>
      <c r="DO195" s="27">
        <v>3.0670077999999998</v>
      </c>
      <c r="DP195" s="27">
        <v>3.0670077999999998</v>
      </c>
      <c r="DQ195" s="27">
        <v>3.0670077999999998</v>
      </c>
      <c r="DR195" s="27">
        <v>2.267681604272886</v>
      </c>
      <c r="DS195" s="27">
        <v>3.080293835</v>
      </c>
      <c r="DT195" s="27">
        <v>3.080293835</v>
      </c>
      <c r="DU195" s="27">
        <v>3.080293835</v>
      </c>
      <c r="DV195" s="27">
        <v>2.2255214731934805</v>
      </c>
      <c r="DW195" s="27">
        <v>3.1018374199999998</v>
      </c>
      <c r="DX195" s="27">
        <v>3.1018374199999998</v>
      </c>
      <c r="DY195" s="27">
        <v>3.1018374199999998</v>
      </c>
      <c r="DZ195" s="27">
        <v>2.1978911876075169</v>
      </c>
      <c r="EA195" s="27">
        <v>3.12454835</v>
      </c>
      <c r="EB195" s="27">
        <v>3.12454835</v>
      </c>
      <c r="EC195" s="27">
        <v>3.12454835</v>
      </c>
      <c r="ED195" s="27">
        <v>2.1566475130549283</v>
      </c>
      <c r="EE195" s="27">
        <v>3.1383188980000001</v>
      </c>
      <c r="EF195" s="27">
        <v>3.1383188980000001</v>
      </c>
      <c r="EG195" s="27">
        <v>3.1383188980000001</v>
      </c>
      <c r="EH195" s="27">
        <v>2.1237669057590676</v>
      </c>
      <c r="EI195" s="27">
        <v>3.1511971719999998</v>
      </c>
      <c r="EJ195" s="27">
        <v>3.1511971719999998</v>
      </c>
      <c r="EK195" s="27">
        <v>3.1511971719999998</v>
      </c>
      <c r="EL195" s="27">
        <v>2.0744047553746929</v>
      </c>
      <c r="EM195" s="27">
        <v>3.167663895</v>
      </c>
      <c r="EN195" s="27">
        <v>3.167663895</v>
      </c>
      <c r="EO195" s="27">
        <v>3.167663895</v>
      </c>
      <c r="EP195" s="27">
        <v>2.0165034834074582</v>
      </c>
      <c r="EQ195" s="27">
        <v>3.1861539909999999</v>
      </c>
      <c r="ER195" s="27">
        <v>3.1861539909999999</v>
      </c>
      <c r="ES195" s="27">
        <v>3.1861539909999999</v>
      </c>
      <c r="ET195" s="27">
        <v>1.9648578767822156</v>
      </c>
      <c r="EU195" s="27">
        <v>3.2065887260000001</v>
      </c>
      <c r="EV195" s="27">
        <v>3.2065887260000001</v>
      </c>
      <c r="EW195" s="27">
        <v>3.2065887260000001</v>
      </c>
      <c r="EX195" s="27">
        <v>1.8990058773123786</v>
      </c>
      <c r="EY195" s="27">
        <v>3.2293192909999999</v>
      </c>
      <c r="EZ195" s="27">
        <v>3.2293192909999999</v>
      </c>
      <c r="FA195" s="27">
        <v>3.2293192909999999</v>
      </c>
      <c r="FB195" s="27">
        <v>1.8230303919669462</v>
      </c>
      <c r="FC195" s="27">
        <v>3.3173458600000001</v>
      </c>
      <c r="FD195" s="27">
        <v>3.3173458600000001</v>
      </c>
      <c r="FE195" s="27">
        <v>3.3173458600000001</v>
      </c>
      <c r="FF195" s="27">
        <v>1.5706901018633939</v>
      </c>
      <c r="FG195" s="27">
        <v>3.3687238700000002</v>
      </c>
      <c r="FH195" s="27">
        <v>3.3687238700000002</v>
      </c>
      <c r="FI195" s="27">
        <v>3.3687238700000002</v>
      </c>
      <c r="FJ195" s="27">
        <v>1.4652450445454577</v>
      </c>
      <c r="FK195" s="27">
        <v>3.3891598849999998</v>
      </c>
      <c r="FL195" s="27">
        <v>3.3891598849999998</v>
      </c>
      <c r="FM195" s="27">
        <v>3.3891598849999998</v>
      </c>
      <c r="FN195" s="27">
        <v>1.4420579179349178</v>
      </c>
      <c r="FO195" s="27">
        <v>3.3975070870000001</v>
      </c>
      <c r="FP195" s="27">
        <v>3.3975070870000001</v>
      </c>
      <c r="FQ195" s="27">
        <v>3.3975070870000001</v>
      </c>
      <c r="FR195" s="27">
        <v>1.5071843571540191</v>
      </c>
      <c r="FS195" s="28">
        <v>3.0673317849999999</v>
      </c>
      <c r="FT195" s="28">
        <v>3.0673317849999999</v>
      </c>
      <c r="FU195" s="28">
        <v>3.0673317849999999</v>
      </c>
      <c r="FV195" s="28">
        <v>2.2679983726877198</v>
      </c>
      <c r="FW195" s="28">
        <v>3.0816560989999999</v>
      </c>
      <c r="FX195" s="28">
        <v>3.0816560989999999</v>
      </c>
      <c r="FY195" s="28">
        <v>3.0816560989999999</v>
      </c>
      <c r="FZ195" s="28">
        <v>2.2217026174563363</v>
      </c>
      <c r="GA195" s="28">
        <v>3.1039193470000002</v>
      </c>
      <c r="GB195" s="28">
        <v>3.1039193470000002</v>
      </c>
      <c r="GC195" s="28">
        <v>3.1039193470000002</v>
      </c>
      <c r="GD195" s="28">
        <v>2.1910058960535412</v>
      </c>
      <c r="GE195" s="28">
        <v>3.1270003439999998</v>
      </c>
      <c r="GF195" s="28">
        <v>3.1270003439999998</v>
      </c>
      <c r="GG195" s="28">
        <v>3.1270003439999998</v>
      </c>
      <c r="GH195" s="28">
        <v>2.1473786195192912</v>
      </c>
      <c r="GI195" s="28">
        <v>3.1507206409999999</v>
      </c>
      <c r="GJ195" s="28">
        <v>3.1507206409999999</v>
      </c>
      <c r="GK195" s="28">
        <v>3.1507206409999999</v>
      </c>
      <c r="GL195" s="28">
        <v>2.1100339720505272</v>
      </c>
      <c r="GM195" s="28">
        <v>3.1714448590000002</v>
      </c>
      <c r="GN195" s="28">
        <v>3.1714448590000002</v>
      </c>
      <c r="GO195" s="28">
        <v>3.1714448590000002</v>
      </c>
      <c r="GP195" s="28">
        <v>2.0550563926312901</v>
      </c>
      <c r="GQ195" s="28">
        <v>3.1992704719999998</v>
      </c>
      <c r="GR195" s="28">
        <v>3.1992704719999998</v>
      </c>
      <c r="GS195" s="28">
        <v>3.1992704719999998</v>
      </c>
      <c r="GT195" s="28">
        <v>1.9908722346822068</v>
      </c>
      <c r="GU195" s="28">
        <v>3.2316839960000001</v>
      </c>
      <c r="GV195" s="28">
        <v>3.2316839960000001</v>
      </c>
      <c r="GW195" s="28">
        <v>3.2316839960000001</v>
      </c>
      <c r="GX195" s="28">
        <v>1.9376670174383599</v>
      </c>
      <c r="GY195" s="28">
        <v>3.2685396280000001</v>
      </c>
      <c r="GZ195" s="28">
        <v>3.2685396280000001</v>
      </c>
      <c r="HA195" s="28">
        <v>3.2685396280000001</v>
      </c>
      <c r="HB195" s="28">
        <v>1.8781272155356703</v>
      </c>
      <c r="HC195" s="28">
        <v>3.3082474780000002</v>
      </c>
      <c r="HD195" s="28">
        <v>3.3082474780000002</v>
      </c>
      <c r="HE195" s="28">
        <v>3.3082474780000002</v>
      </c>
      <c r="HF195" s="28">
        <v>1.8248823236985063</v>
      </c>
      <c r="HG195" s="28">
        <v>3.403147857</v>
      </c>
      <c r="HH195" s="28">
        <v>3.403147857</v>
      </c>
      <c r="HI195" s="28">
        <v>3.403147857</v>
      </c>
      <c r="HJ195" s="28">
        <v>1.6180213773618815</v>
      </c>
      <c r="HK195" s="28">
        <v>3.4538093979999998</v>
      </c>
      <c r="HL195" s="28">
        <v>3.4538093979999998</v>
      </c>
      <c r="HM195" s="28">
        <v>3.4538093979999998</v>
      </c>
      <c r="HN195" s="28">
        <v>1.3774463799441863</v>
      </c>
      <c r="HO195" s="28">
        <v>3.4403316139999998</v>
      </c>
      <c r="HP195" s="28">
        <v>3.4403316139999998</v>
      </c>
      <c r="HQ195" s="28">
        <v>3.4403316139999998</v>
      </c>
      <c r="HR195" s="28">
        <v>1.2831289308026963</v>
      </c>
      <c r="HS195" s="28">
        <v>3.3889600570000002</v>
      </c>
      <c r="HT195" s="28">
        <v>3.3889600570000002</v>
      </c>
      <c r="HU195" s="28">
        <v>3.3889600570000002</v>
      </c>
      <c r="HV195" s="28">
        <v>1.2376486784387182</v>
      </c>
      <c r="HW195" s="29">
        <v>3.0718009660000001</v>
      </c>
      <c r="HX195" s="29">
        <v>3.0718009660000001</v>
      </c>
      <c r="HY195" s="29">
        <v>3.0718009660000001</v>
      </c>
      <c r="HZ195" s="29">
        <v>2.2580549296502386</v>
      </c>
      <c r="IA195" s="29">
        <v>3.0914594740000001</v>
      </c>
      <c r="IB195" s="29">
        <v>3.0914594740000001</v>
      </c>
      <c r="IC195" s="29">
        <v>3.0914594740000001</v>
      </c>
      <c r="ID195" s="29">
        <v>2.2006564892511964</v>
      </c>
      <c r="IE195" s="29">
        <v>3.1140611869999999</v>
      </c>
      <c r="IF195" s="29">
        <v>3.1140611869999999</v>
      </c>
      <c r="IG195" s="29">
        <v>3.1140611869999999</v>
      </c>
      <c r="IH195" s="29">
        <v>2.1687595121902836</v>
      </c>
      <c r="II195" s="29">
        <v>3.1358275799999999</v>
      </c>
      <c r="IJ195" s="29">
        <v>3.1358275799999999</v>
      </c>
      <c r="IK195" s="29">
        <v>3.1358275799999999</v>
      </c>
      <c r="IL195" s="29">
        <v>2.1252523444218379</v>
      </c>
      <c r="IM195" s="29">
        <v>3.1538375849999998</v>
      </c>
      <c r="IN195" s="29">
        <v>3.1538375849999998</v>
      </c>
      <c r="IO195" s="29">
        <v>3.1538375849999998</v>
      </c>
      <c r="IP195" s="29">
        <v>2.0831026504520507</v>
      </c>
      <c r="IQ195" s="29">
        <v>3.173418657</v>
      </c>
      <c r="IR195" s="29">
        <v>3.173418657</v>
      </c>
      <c r="IS195" s="29">
        <v>3.173418657</v>
      </c>
      <c r="IT195" s="29">
        <v>2.0277960859542707</v>
      </c>
      <c r="IU195" s="29">
        <v>3.2002494380000002</v>
      </c>
      <c r="IV195" s="29">
        <v>3.2002494380000002</v>
      </c>
      <c r="IW195" s="29">
        <v>3.2002494380000002</v>
      </c>
      <c r="IX195" s="29">
        <v>1.9674731034126907</v>
      </c>
      <c r="IY195" s="29">
        <v>3.2300563370000002</v>
      </c>
      <c r="IZ195" s="29">
        <v>3.2300563370000002</v>
      </c>
      <c r="JA195" s="29">
        <v>3.2300563370000002</v>
      </c>
      <c r="JB195" s="29">
        <v>1.9213248196335955</v>
      </c>
      <c r="JC195" s="29">
        <v>3.2628497680000002</v>
      </c>
      <c r="JD195" s="29">
        <v>3.2628497680000002</v>
      </c>
      <c r="JE195" s="29">
        <v>3.2628497680000002</v>
      </c>
      <c r="JF195" s="29">
        <v>1.8699894537080168</v>
      </c>
      <c r="JG195" s="29">
        <v>3.2966714750000001</v>
      </c>
      <c r="JH195" s="29">
        <v>3.2966714750000001</v>
      </c>
      <c r="JI195" s="29">
        <v>3.2966714750000001</v>
      </c>
      <c r="JJ195" s="29">
        <v>1.8170485032278552</v>
      </c>
      <c r="JK195" s="29">
        <v>3.369694457</v>
      </c>
      <c r="JL195" s="29">
        <v>3.369694457</v>
      </c>
      <c r="JM195" s="29">
        <v>3.369694457</v>
      </c>
      <c r="JN195" s="29">
        <v>1.6071307987830914</v>
      </c>
      <c r="JO195" s="29">
        <v>3.3985813039999999</v>
      </c>
      <c r="JP195" s="29">
        <v>3.3985813039999999</v>
      </c>
      <c r="JQ195" s="29">
        <v>3.3985813039999999</v>
      </c>
      <c r="JR195" s="29">
        <v>1.5134138063638201</v>
      </c>
      <c r="JS195" s="29">
        <v>3.367823198</v>
      </c>
      <c r="JT195" s="29">
        <v>3.367823198</v>
      </c>
      <c r="JU195" s="29">
        <v>3.367823198</v>
      </c>
      <c r="JV195" s="29">
        <v>1.4931375763982695</v>
      </c>
      <c r="JW195" s="29">
        <v>3.3212848039999998</v>
      </c>
      <c r="JX195" s="29">
        <v>3.3212848039999998</v>
      </c>
      <c r="JY195" s="29">
        <v>3.3212848039999998</v>
      </c>
      <c r="JZ195" s="29">
        <v>1.508099839628871</v>
      </c>
    </row>
    <row r="196" spans="1:286" ht="15" thickBot="1" x14ac:dyDescent="0.4">
      <c r="A196" s="2"/>
      <c r="B196" s="74" t="s">
        <v>675</v>
      </c>
      <c r="C196" s="74" t="s">
        <v>454</v>
      </c>
      <c r="D196" s="74" t="s">
        <v>860</v>
      </c>
      <c r="E196" s="87">
        <v>359833</v>
      </c>
      <c r="F196" s="84">
        <v>478813</v>
      </c>
      <c r="G196" s="22">
        <v>13.605317973</v>
      </c>
      <c r="H196" s="22">
        <v>13.605317973</v>
      </c>
      <c r="I196" s="22">
        <v>13.605317973</v>
      </c>
      <c r="J196" s="22">
        <v>5.1839970884196669</v>
      </c>
      <c r="K196" s="22">
        <v>13.665131582000001</v>
      </c>
      <c r="L196" s="22">
        <v>13.665131582000001</v>
      </c>
      <c r="M196" s="22">
        <v>13.665131582000001</v>
      </c>
      <c r="N196" s="22">
        <v>5.031008243236152</v>
      </c>
      <c r="O196" s="22">
        <v>13.732200034</v>
      </c>
      <c r="P196" s="22">
        <v>13.732200034</v>
      </c>
      <c r="Q196" s="22">
        <v>13.732200034</v>
      </c>
      <c r="R196" s="22">
        <v>4.9289436428685649</v>
      </c>
      <c r="S196" s="22">
        <v>13.805263228999999</v>
      </c>
      <c r="T196" s="22">
        <v>13.805263228999999</v>
      </c>
      <c r="U196" s="22">
        <v>13.805263228999999</v>
      </c>
      <c r="V196" s="22">
        <v>4.7811828008838964</v>
      </c>
      <c r="W196" s="22">
        <v>13.889922198000001</v>
      </c>
      <c r="X196" s="22">
        <v>13.889922198000001</v>
      </c>
      <c r="Y196" s="22">
        <v>13.889922198000001</v>
      </c>
      <c r="Z196" s="22">
        <v>4.7673940353936173</v>
      </c>
      <c r="AA196" s="22">
        <v>13.962341364</v>
      </c>
      <c r="AB196" s="22">
        <v>13.962341364</v>
      </c>
      <c r="AC196" s="22">
        <v>13.962341364</v>
      </c>
      <c r="AD196" s="22">
        <v>4.5322028971787036</v>
      </c>
      <c r="AE196" s="22">
        <v>14.044346008</v>
      </c>
      <c r="AF196" s="22">
        <v>14.044346008</v>
      </c>
      <c r="AG196" s="22">
        <v>14.044346008</v>
      </c>
      <c r="AH196" s="22">
        <v>4.3423535375333042</v>
      </c>
      <c r="AI196" s="22">
        <v>14.118422000999999</v>
      </c>
      <c r="AJ196" s="22">
        <v>14.118422000999999</v>
      </c>
      <c r="AK196" s="22">
        <v>14.118422000999999</v>
      </c>
      <c r="AL196" s="22">
        <v>4.1511591159035302</v>
      </c>
      <c r="AM196" s="22">
        <v>14.184988364000001</v>
      </c>
      <c r="AN196" s="22">
        <v>14.184988364000001</v>
      </c>
      <c r="AO196" s="22">
        <v>14.184988364000001</v>
      </c>
      <c r="AP196" s="22">
        <v>3.907840355010066</v>
      </c>
      <c r="AQ196" s="22">
        <v>14.259724337</v>
      </c>
      <c r="AR196" s="22">
        <v>14.259724337</v>
      </c>
      <c r="AS196" s="22">
        <v>14.259724337</v>
      </c>
      <c r="AT196" s="22">
        <v>3.5810025359933206</v>
      </c>
      <c r="AU196" s="22">
        <v>14.518286427</v>
      </c>
      <c r="AV196" s="22">
        <v>14.518286427</v>
      </c>
      <c r="AW196" s="22">
        <v>14.518286427</v>
      </c>
      <c r="AX196" s="22">
        <v>2.4781297218659954</v>
      </c>
      <c r="AY196" s="22">
        <v>14.707987699</v>
      </c>
      <c r="AZ196" s="22">
        <v>14.707987699</v>
      </c>
      <c r="BA196" s="22">
        <v>14.707987699</v>
      </c>
      <c r="BB196" s="22">
        <v>1.9591825193956769</v>
      </c>
      <c r="BC196" s="22">
        <v>14.815886895</v>
      </c>
      <c r="BD196" s="22">
        <v>14.815886895</v>
      </c>
      <c r="BE196" s="22">
        <v>14.815886895</v>
      </c>
      <c r="BF196" s="22">
        <v>1.8459196452330833</v>
      </c>
      <c r="BG196" s="22">
        <v>14.88012095</v>
      </c>
      <c r="BH196" s="22">
        <v>14.88012095</v>
      </c>
      <c r="BI196" s="22">
        <v>14.88012095</v>
      </c>
      <c r="BJ196" s="22">
        <v>2.0866685523015551</v>
      </c>
      <c r="BK196" s="25">
        <v>13.602019995999999</v>
      </c>
      <c r="BL196" s="25">
        <v>13.602019995999999</v>
      </c>
      <c r="BM196" s="25">
        <v>13.602019995999999</v>
      </c>
      <c r="BN196" s="25">
        <v>5.3426798172509713</v>
      </c>
      <c r="BO196" s="25">
        <v>13.661700861</v>
      </c>
      <c r="BP196" s="25">
        <v>13.661700861</v>
      </c>
      <c r="BQ196" s="25">
        <v>13.661700861</v>
      </c>
      <c r="BR196" s="25">
        <v>5.3101400087797446</v>
      </c>
      <c r="BS196" s="25">
        <v>13.744062230000001</v>
      </c>
      <c r="BT196" s="25">
        <v>13.744062230000001</v>
      </c>
      <c r="BU196" s="25">
        <v>13.744062230000001</v>
      </c>
      <c r="BV196" s="25">
        <v>5.1446797708609022</v>
      </c>
      <c r="BW196" s="25">
        <v>13.819632460999999</v>
      </c>
      <c r="BX196" s="25">
        <v>13.819632460999999</v>
      </c>
      <c r="BY196" s="25">
        <v>13.819632460999999</v>
      </c>
      <c r="BZ196" s="25">
        <v>4.9705961659037516</v>
      </c>
      <c r="CA196" s="25">
        <v>13.90337768</v>
      </c>
      <c r="CB196" s="25">
        <v>13.90337768</v>
      </c>
      <c r="CC196" s="25">
        <v>13.90337768</v>
      </c>
      <c r="CD196" s="25">
        <v>4.9394278126399076</v>
      </c>
      <c r="CE196" s="25">
        <v>13.998577328</v>
      </c>
      <c r="CF196" s="25">
        <v>13.998577328</v>
      </c>
      <c r="CG196" s="25">
        <v>13.998577328</v>
      </c>
      <c r="CH196" s="25">
        <v>4.7144751899386454</v>
      </c>
      <c r="CI196" s="25">
        <v>14.109288322999999</v>
      </c>
      <c r="CJ196" s="25">
        <v>14.109288322999999</v>
      </c>
      <c r="CK196" s="25">
        <v>14.109288322999999</v>
      </c>
      <c r="CL196" s="25">
        <v>4.5204966933416717</v>
      </c>
      <c r="CM196" s="25">
        <v>14.229432469999999</v>
      </c>
      <c r="CN196" s="25">
        <v>14.229432469999999</v>
      </c>
      <c r="CO196" s="25">
        <v>14.229432469999999</v>
      </c>
      <c r="CP196" s="25">
        <v>4.3629921231569044</v>
      </c>
      <c r="CQ196" s="25">
        <v>14.339616512999999</v>
      </c>
      <c r="CR196" s="25">
        <v>14.339616512999999</v>
      </c>
      <c r="CS196" s="25">
        <v>14.339616512999999</v>
      </c>
      <c r="CT196" s="25">
        <v>4.1229971451011336</v>
      </c>
      <c r="CU196" s="25">
        <v>14.44555038</v>
      </c>
      <c r="CV196" s="25">
        <v>14.44555038</v>
      </c>
      <c r="CW196" s="25">
        <v>14.44555038</v>
      </c>
      <c r="CX196" s="25">
        <v>3.8656280864753008</v>
      </c>
      <c r="CY196" s="25">
        <v>14.563438348</v>
      </c>
      <c r="CZ196" s="25">
        <v>14.563438348</v>
      </c>
      <c r="DA196" s="25">
        <v>14.563438348</v>
      </c>
      <c r="DB196" s="25">
        <v>3.1932635383281287</v>
      </c>
      <c r="DC196" s="25">
        <v>14.661186577</v>
      </c>
      <c r="DD196" s="25">
        <v>14.661186577</v>
      </c>
      <c r="DE196" s="25">
        <v>14.661186577</v>
      </c>
      <c r="DF196" s="25">
        <v>2.5702311263676521</v>
      </c>
      <c r="DG196" s="25">
        <v>14.728832131000001</v>
      </c>
      <c r="DH196" s="25">
        <v>14.728832131000001</v>
      </c>
      <c r="DI196" s="25">
        <v>14.728832131000001</v>
      </c>
      <c r="DJ196" s="25">
        <v>2.1472647669635343</v>
      </c>
      <c r="DK196" s="25">
        <v>14.767142360999999</v>
      </c>
      <c r="DL196" s="25">
        <v>14.767142360999999</v>
      </c>
      <c r="DM196" s="25">
        <v>14.767142360999999</v>
      </c>
      <c r="DN196" s="25">
        <v>1.9160048191632271</v>
      </c>
      <c r="DO196" s="27">
        <v>13.605327623000001</v>
      </c>
      <c r="DP196" s="27">
        <v>13.605327623000001</v>
      </c>
      <c r="DQ196" s="27">
        <v>13.605327623000001</v>
      </c>
      <c r="DR196" s="27">
        <v>5.1863417921498289</v>
      </c>
      <c r="DS196" s="27">
        <v>13.66516053</v>
      </c>
      <c r="DT196" s="27">
        <v>13.66516053</v>
      </c>
      <c r="DU196" s="27">
        <v>13.66516053</v>
      </c>
      <c r="DV196" s="27">
        <v>5.0358134252131359</v>
      </c>
      <c r="DW196" s="27">
        <v>13.732257696</v>
      </c>
      <c r="DX196" s="27">
        <v>13.732257696</v>
      </c>
      <c r="DY196" s="27">
        <v>13.732257696</v>
      </c>
      <c r="DZ196" s="27">
        <v>4.9495106471197827</v>
      </c>
      <c r="EA196" s="27">
        <v>13.805358676000001</v>
      </c>
      <c r="EB196" s="27">
        <v>13.805358676000001</v>
      </c>
      <c r="EC196" s="27">
        <v>13.805358676000001</v>
      </c>
      <c r="ED196" s="27">
        <v>4.7953125815141711</v>
      </c>
      <c r="EE196" s="27">
        <v>13.889608820999999</v>
      </c>
      <c r="EF196" s="27">
        <v>13.889608820999999</v>
      </c>
      <c r="EG196" s="27">
        <v>13.889608820999999</v>
      </c>
      <c r="EH196" s="27">
        <v>4.7728969316434151</v>
      </c>
      <c r="EI196" s="27">
        <v>13.961922047</v>
      </c>
      <c r="EJ196" s="27">
        <v>13.961922047</v>
      </c>
      <c r="EK196" s="27">
        <v>13.961922047</v>
      </c>
      <c r="EL196" s="27">
        <v>4.5424934544598399</v>
      </c>
      <c r="EM196" s="27">
        <v>14.043604822999999</v>
      </c>
      <c r="EN196" s="27">
        <v>14.043604822999999</v>
      </c>
      <c r="EO196" s="27">
        <v>14.043604822999999</v>
      </c>
      <c r="EP196" s="27">
        <v>4.3532572881869447</v>
      </c>
      <c r="EQ196" s="27">
        <v>14.117958484999999</v>
      </c>
      <c r="ER196" s="27">
        <v>14.117958484999999</v>
      </c>
      <c r="ES196" s="27">
        <v>14.117958484999999</v>
      </c>
      <c r="ET196" s="27">
        <v>4.2090846518369203</v>
      </c>
      <c r="EU196" s="27">
        <v>14.183819983999999</v>
      </c>
      <c r="EV196" s="27">
        <v>14.183819983999999</v>
      </c>
      <c r="EW196" s="27">
        <v>14.183819983999999</v>
      </c>
      <c r="EX196" s="27">
        <v>3.9783503820226507</v>
      </c>
      <c r="EY196" s="27">
        <v>14.255510062999999</v>
      </c>
      <c r="EZ196" s="27">
        <v>14.255510062999999</v>
      </c>
      <c r="FA196" s="27">
        <v>14.255510062999999</v>
      </c>
      <c r="FB196" s="27">
        <v>3.6817820906408016</v>
      </c>
      <c r="FC196" s="27">
        <v>14.49587376</v>
      </c>
      <c r="FD196" s="27">
        <v>14.49587376</v>
      </c>
      <c r="FE196" s="27">
        <v>14.49587376</v>
      </c>
      <c r="FF196" s="27">
        <v>2.6760523244081327</v>
      </c>
      <c r="FG196" s="27">
        <v>14.660223648000001</v>
      </c>
      <c r="FH196" s="27">
        <v>14.660223648000001</v>
      </c>
      <c r="FI196" s="27">
        <v>14.660223648000001</v>
      </c>
      <c r="FJ196" s="27">
        <v>2.221633671054569</v>
      </c>
      <c r="FK196" s="27">
        <v>14.755315835999999</v>
      </c>
      <c r="FL196" s="27">
        <v>14.755315835999999</v>
      </c>
      <c r="FM196" s="27">
        <v>14.755315835999999</v>
      </c>
      <c r="FN196" s="27">
        <v>2.1308717213594299</v>
      </c>
      <c r="FO196" s="27">
        <v>14.805010634</v>
      </c>
      <c r="FP196" s="27">
        <v>14.805010634</v>
      </c>
      <c r="FQ196" s="27">
        <v>14.805010634</v>
      </c>
      <c r="FR196" s="27">
        <v>2.362620381779962</v>
      </c>
      <c r="FS196" s="28">
        <v>13.604541847</v>
      </c>
      <c r="FT196" s="28">
        <v>13.604541847</v>
      </c>
      <c r="FU196" s="28">
        <v>13.604541847</v>
      </c>
      <c r="FV196" s="28">
        <v>5.195417266703009</v>
      </c>
      <c r="FW196" s="28">
        <v>13.667632541</v>
      </c>
      <c r="FX196" s="28">
        <v>13.667632541</v>
      </c>
      <c r="FY196" s="28">
        <v>13.667632541</v>
      </c>
      <c r="FZ196" s="28">
        <v>5.0444634416287588</v>
      </c>
      <c r="GA196" s="28">
        <v>13.745835858</v>
      </c>
      <c r="GB196" s="28">
        <v>13.745835858</v>
      </c>
      <c r="GC196" s="28">
        <v>13.745835858</v>
      </c>
      <c r="GD196" s="28">
        <v>4.9422457857184838</v>
      </c>
      <c r="GE196" s="28">
        <v>13.840944002000001</v>
      </c>
      <c r="GF196" s="28">
        <v>13.840944002000001</v>
      </c>
      <c r="GG196" s="28">
        <v>13.840944002000001</v>
      </c>
      <c r="GH196" s="28">
        <v>4.7908791875117229</v>
      </c>
      <c r="GI196" s="28">
        <v>13.93600337</v>
      </c>
      <c r="GJ196" s="28">
        <v>13.93600337</v>
      </c>
      <c r="GK196" s="28">
        <v>13.93600337</v>
      </c>
      <c r="GL196" s="28">
        <v>4.7584342611004722</v>
      </c>
      <c r="GM196" s="28">
        <v>14.028180672</v>
      </c>
      <c r="GN196" s="28">
        <v>14.028180672</v>
      </c>
      <c r="GO196" s="28">
        <v>14.028180672</v>
      </c>
      <c r="GP196" s="28">
        <v>4.4857485512952939</v>
      </c>
      <c r="GQ196" s="28">
        <v>14.111293091</v>
      </c>
      <c r="GR196" s="28">
        <v>14.111293091</v>
      </c>
      <c r="GS196" s="28">
        <v>14.111293091</v>
      </c>
      <c r="GT196" s="28">
        <v>4.225641773804341</v>
      </c>
      <c r="GU196" s="28">
        <v>14.204526486999999</v>
      </c>
      <c r="GV196" s="28">
        <v>14.204526486999999</v>
      </c>
      <c r="GW196" s="28">
        <v>14.204526486999999</v>
      </c>
      <c r="GX196" s="28">
        <v>4.0554023736466291</v>
      </c>
      <c r="GY196" s="28">
        <v>14.306987125999999</v>
      </c>
      <c r="GZ196" s="28">
        <v>14.306987125999999</v>
      </c>
      <c r="HA196" s="28">
        <v>14.306987125999999</v>
      </c>
      <c r="HB196" s="28">
        <v>3.8505454184799373</v>
      </c>
      <c r="HC196" s="28">
        <v>14.420520504000001</v>
      </c>
      <c r="HD196" s="28">
        <v>14.420520504000001</v>
      </c>
      <c r="HE196" s="28">
        <v>14.420520504000001</v>
      </c>
      <c r="HF196" s="28">
        <v>3.5873829003326847</v>
      </c>
      <c r="HG196" s="28">
        <v>14.772233864</v>
      </c>
      <c r="HH196" s="28">
        <v>14.772233864</v>
      </c>
      <c r="HI196" s="28">
        <v>14.772233864</v>
      </c>
      <c r="HJ196" s="28">
        <v>2.6019397436103198</v>
      </c>
      <c r="HK196" s="28">
        <v>15.016312251</v>
      </c>
      <c r="HL196" s="28">
        <v>15.016312251</v>
      </c>
      <c r="HM196" s="28">
        <v>15.016312251</v>
      </c>
      <c r="HN196" s="28">
        <v>1.4463990330074221</v>
      </c>
      <c r="HO196" s="28">
        <v>15.117808666</v>
      </c>
      <c r="HP196" s="28">
        <v>15.117808666</v>
      </c>
      <c r="HQ196" s="28">
        <v>15.117808666</v>
      </c>
      <c r="HR196" s="28">
        <v>0.80435771862007499</v>
      </c>
      <c r="HS196" s="28">
        <v>15.152402766</v>
      </c>
      <c r="HT196" s="28">
        <v>15.152402766</v>
      </c>
      <c r="HU196" s="28">
        <v>15.147294190838622</v>
      </c>
      <c r="HV196" s="28">
        <v>0.40789361076917707</v>
      </c>
      <c r="HW196" s="29">
        <v>13.615110060999999</v>
      </c>
      <c r="HX196" s="29">
        <v>13.615110060999999</v>
      </c>
      <c r="HY196" s="29">
        <v>13.615110060999999</v>
      </c>
      <c r="HZ196" s="29">
        <v>5.194912513988772</v>
      </c>
      <c r="IA196" s="29">
        <v>13.700665186</v>
      </c>
      <c r="IB196" s="29">
        <v>13.700665186</v>
      </c>
      <c r="IC196" s="29">
        <v>13.700665186</v>
      </c>
      <c r="ID196" s="29">
        <v>5.035364929153114</v>
      </c>
      <c r="IE196" s="29">
        <v>13.781853095000001</v>
      </c>
      <c r="IF196" s="29">
        <v>13.781853095000001</v>
      </c>
      <c r="IG196" s="29">
        <v>13.781853095000001</v>
      </c>
      <c r="IH196" s="29">
        <v>4.9405480403323514</v>
      </c>
      <c r="II196" s="29">
        <v>13.849205224</v>
      </c>
      <c r="IJ196" s="29">
        <v>13.849205224</v>
      </c>
      <c r="IK196" s="29">
        <v>13.849205224</v>
      </c>
      <c r="IL196" s="29">
        <v>4.7943982256234863</v>
      </c>
      <c r="IM196" s="29">
        <v>13.920180061</v>
      </c>
      <c r="IN196" s="29">
        <v>13.920180061</v>
      </c>
      <c r="IO196" s="29">
        <v>13.920180061</v>
      </c>
      <c r="IP196" s="29">
        <v>4.7299396211287013</v>
      </c>
      <c r="IQ196" s="29">
        <v>13.987514509</v>
      </c>
      <c r="IR196" s="29">
        <v>13.987514509</v>
      </c>
      <c r="IS196" s="29">
        <v>13.987514509</v>
      </c>
      <c r="IT196" s="29">
        <v>4.4606342931128093</v>
      </c>
      <c r="IU196" s="29">
        <v>14.063416650000001</v>
      </c>
      <c r="IV196" s="29">
        <v>14.063416650000001</v>
      </c>
      <c r="IW196" s="29">
        <v>14.063416650000001</v>
      </c>
      <c r="IX196" s="29">
        <v>4.2058991225930527</v>
      </c>
      <c r="IY196" s="29">
        <v>14.143216137</v>
      </c>
      <c r="IZ196" s="29">
        <v>14.143216137</v>
      </c>
      <c r="JA196" s="29">
        <v>14.143216137</v>
      </c>
      <c r="JB196" s="29">
        <v>4.0667887018813307</v>
      </c>
      <c r="JC196" s="29">
        <v>14.229815821999999</v>
      </c>
      <c r="JD196" s="29">
        <v>14.229815821999999</v>
      </c>
      <c r="JE196" s="29">
        <v>14.229815821999999</v>
      </c>
      <c r="JF196" s="29">
        <v>3.8789427771806384</v>
      </c>
      <c r="JG196" s="29">
        <v>14.330121395999999</v>
      </c>
      <c r="JH196" s="29">
        <v>14.330121395999999</v>
      </c>
      <c r="JI196" s="29">
        <v>14.330121395999999</v>
      </c>
      <c r="JJ196" s="29">
        <v>3.5051487137488628</v>
      </c>
      <c r="JK196" s="29">
        <v>14.651172589</v>
      </c>
      <c r="JL196" s="29">
        <v>14.651172589</v>
      </c>
      <c r="JM196" s="29">
        <v>14.651172589</v>
      </c>
      <c r="JN196" s="29">
        <v>1.9765625873696653</v>
      </c>
      <c r="JO196" s="29">
        <v>14.814245205000001</v>
      </c>
      <c r="JP196" s="29">
        <v>14.814245205000001</v>
      </c>
      <c r="JQ196" s="29">
        <v>14.814245205000001</v>
      </c>
      <c r="JR196" s="29">
        <v>1.0552106327554167</v>
      </c>
      <c r="JS196" s="29">
        <v>14.833072112</v>
      </c>
      <c r="JT196" s="29">
        <v>14.833072112</v>
      </c>
      <c r="JU196" s="29">
        <v>14.833072112</v>
      </c>
      <c r="JV196" s="29">
        <v>0.72200627995700017</v>
      </c>
      <c r="JW196" s="29">
        <v>14.783522414</v>
      </c>
      <c r="JX196" s="29">
        <v>14.783522414</v>
      </c>
      <c r="JY196" s="29">
        <v>14.783522414</v>
      </c>
      <c r="JZ196" s="29">
        <v>1.0272295431545597</v>
      </c>
    </row>
    <row r="197" spans="1:286" ht="15" thickBot="1" x14ac:dyDescent="0.4">
      <c r="A197" s="2"/>
      <c r="B197" s="74" t="s">
        <v>676</v>
      </c>
      <c r="C197" s="74" t="s">
        <v>477</v>
      </c>
      <c r="D197" s="74" t="s">
        <v>860</v>
      </c>
      <c r="E197" s="87">
        <v>326099</v>
      </c>
      <c r="F197" s="84">
        <v>483011</v>
      </c>
      <c r="G197" s="22">
        <v>1.9509167645789469</v>
      </c>
      <c r="H197" s="22">
        <v>1.9509167645789469</v>
      </c>
      <c r="I197" s="22">
        <v>1.9509167645789469</v>
      </c>
      <c r="J197" s="22">
        <v>1.9509167645789469</v>
      </c>
      <c r="K197" s="22">
        <v>1.9727674365789469</v>
      </c>
      <c r="L197" s="22">
        <v>1.9727674365789469</v>
      </c>
      <c r="M197" s="22">
        <v>1.9727674365789469</v>
      </c>
      <c r="N197" s="22">
        <v>1.9727674365789469</v>
      </c>
      <c r="O197" s="22">
        <v>2.0176485365789469</v>
      </c>
      <c r="P197" s="22">
        <v>2.0176485365789469</v>
      </c>
      <c r="Q197" s="22">
        <v>2.0176485365789469</v>
      </c>
      <c r="R197" s="22">
        <v>2.0176485365789469</v>
      </c>
      <c r="S197" s="22">
        <v>2.0558596885789471</v>
      </c>
      <c r="T197" s="22">
        <v>2.0558596885789471</v>
      </c>
      <c r="U197" s="22">
        <v>2.0558596885789471</v>
      </c>
      <c r="V197" s="22">
        <v>2.0558596885789471</v>
      </c>
      <c r="W197" s="22">
        <v>2.0822051115789471</v>
      </c>
      <c r="X197" s="22">
        <v>2.0822051115789471</v>
      </c>
      <c r="Y197" s="22">
        <v>2.0822051115789471</v>
      </c>
      <c r="Z197" s="22">
        <v>2.0822051115789471</v>
      </c>
      <c r="AA197" s="22">
        <v>2.1107599535789467</v>
      </c>
      <c r="AB197" s="22">
        <v>2.1107599535789467</v>
      </c>
      <c r="AC197" s="22">
        <v>2.1107599535789467</v>
      </c>
      <c r="AD197" s="22">
        <v>2.1107599535789467</v>
      </c>
      <c r="AE197" s="22">
        <v>2.1457793475789471</v>
      </c>
      <c r="AF197" s="22">
        <v>2.1457793475789471</v>
      </c>
      <c r="AG197" s="22">
        <v>2.1457793475789471</v>
      </c>
      <c r="AH197" s="22">
        <v>2.1457793475789471</v>
      </c>
      <c r="AI197" s="22">
        <v>2.1845227885789469</v>
      </c>
      <c r="AJ197" s="22">
        <v>2.1845227885789469</v>
      </c>
      <c r="AK197" s="22">
        <v>2.1845227885789469</v>
      </c>
      <c r="AL197" s="22">
        <v>2.1845227885789469</v>
      </c>
      <c r="AM197" s="22">
        <v>2.2269747645789471</v>
      </c>
      <c r="AN197" s="22">
        <v>2.2269747645789471</v>
      </c>
      <c r="AO197" s="22">
        <v>2.2269747645789471</v>
      </c>
      <c r="AP197" s="22">
        <v>2.2269747645789471</v>
      </c>
      <c r="AQ197" s="22">
        <v>2.2799707735789467</v>
      </c>
      <c r="AR197" s="22">
        <v>2.2799707735789467</v>
      </c>
      <c r="AS197" s="22">
        <v>2.2799707735789467</v>
      </c>
      <c r="AT197" s="22">
        <v>2.2799707735789467</v>
      </c>
      <c r="AU197" s="22">
        <v>2.4832159535789469</v>
      </c>
      <c r="AV197" s="22">
        <v>2.4832159535789469</v>
      </c>
      <c r="AW197" s="22">
        <v>2.4832159535789469</v>
      </c>
      <c r="AX197" s="22">
        <v>2.4832159535789469</v>
      </c>
      <c r="AY197" s="22">
        <v>2.6175160415789467</v>
      </c>
      <c r="AZ197" s="22">
        <v>2.6175160415789467</v>
      </c>
      <c r="BA197" s="22">
        <v>2.6175160415789467</v>
      </c>
      <c r="BB197" s="22">
        <v>2.6175160415789467</v>
      </c>
      <c r="BC197" s="22">
        <v>2.6964456845789471</v>
      </c>
      <c r="BD197" s="22">
        <v>2.6964456845789471</v>
      </c>
      <c r="BE197" s="22">
        <v>2.6964456845789471</v>
      </c>
      <c r="BF197" s="22">
        <v>2.6964456845789471</v>
      </c>
      <c r="BG197" s="22">
        <v>2.755404981578947</v>
      </c>
      <c r="BH197" s="22">
        <v>2.755404981578947</v>
      </c>
      <c r="BI197" s="22">
        <v>2.755404981578947</v>
      </c>
      <c r="BJ197" s="22">
        <v>2.755404981578947</v>
      </c>
      <c r="BK197" s="25">
        <v>1.9579243525789469</v>
      </c>
      <c r="BL197" s="25">
        <v>1.9579243525789469</v>
      </c>
      <c r="BM197" s="25">
        <v>1.9579243525789469</v>
      </c>
      <c r="BN197" s="25">
        <v>1.9579243525789469</v>
      </c>
      <c r="BO197" s="25">
        <v>1.983339603578947</v>
      </c>
      <c r="BP197" s="25">
        <v>1.983339603578947</v>
      </c>
      <c r="BQ197" s="25">
        <v>1.983339603578947</v>
      </c>
      <c r="BR197" s="25">
        <v>1.983339603578947</v>
      </c>
      <c r="BS197" s="25">
        <v>2.0208906195789469</v>
      </c>
      <c r="BT197" s="25">
        <v>2.0208906195789469</v>
      </c>
      <c r="BU197" s="25">
        <v>2.0208906195789469</v>
      </c>
      <c r="BV197" s="25">
        <v>2.0208906195789469</v>
      </c>
      <c r="BW197" s="25">
        <v>2.0514097265789468</v>
      </c>
      <c r="BX197" s="25">
        <v>2.0514097265789468</v>
      </c>
      <c r="BY197" s="25">
        <v>2.0514097265789468</v>
      </c>
      <c r="BZ197" s="25">
        <v>2.0514097265789468</v>
      </c>
      <c r="CA197" s="25">
        <v>2.0777368695789469</v>
      </c>
      <c r="CB197" s="25">
        <v>2.0777368695789469</v>
      </c>
      <c r="CC197" s="25">
        <v>2.0777368695789469</v>
      </c>
      <c r="CD197" s="25">
        <v>2.0777368695789469</v>
      </c>
      <c r="CE197" s="25">
        <v>2.0997259925789469</v>
      </c>
      <c r="CF197" s="25">
        <v>2.0997259925789469</v>
      </c>
      <c r="CG197" s="25">
        <v>2.0997259925789469</v>
      </c>
      <c r="CH197" s="25">
        <v>2.0997259925789469</v>
      </c>
      <c r="CI197" s="25">
        <v>2.1256404825789468</v>
      </c>
      <c r="CJ197" s="25">
        <v>2.1256404825789468</v>
      </c>
      <c r="CK197" s="25">
        <v>2.1256404825789468</v>
      </c>
      <c r="CL197" s="25">
        <v>2.1256404825789468</v>
      </c>
      <c r="CM197" s="25">
        <v>2.1539863685789471</v>
      </c>
      <c r="CN197" s="25">
        <v>2.1539863685789471</v>
      </c>
      <c r="CO197" s="25">
        <v>2.1539863685789471</v>
      </c>
      <c r="CP197" s="25">
        <v>2.1539863685789471</v>
      </c>
      <c r="CQ197" s="25">
        <v>2.184798640578947</v>
      </c>
      <c r="CR197" s="25">
        <v>2.184798640578947</v>
      </c>
      <c r="CS197" s="25">
        <v>2.184798640578947</v>
      </c>
      <c r="CT197" s="25">
        <v>2.184798640578947</v>
      </c>
      <c r="CU197" s="25">
        <v>2.217826432578947</v>
      </c>
      <c r="CV197" s="25">
        <v>2.217826432578947</v>
      </c>
      <c r="CW197" s="25">
        <v>2.217826432578947</v>
      </c>
      <c r="CX197" s="25">
        <v>2.217826432578947</v>
      </c>
      <c r="CY197" s="25">
        <v>2.3028181695789467</v>
      </c>
      <c r="CZ197" s="25">
        <v>2.3028181695789467</v>
      </c>
      <c r="DA197" s="25">
        <v>2.3028181695789467</v>
      </c>
      <c r="DB197" s="25">
        <v>2.3028181695789467</v>
      </c>
      <c r="DC197" s="25">
        <v>2.386256628578947</v>
      </c>
      <c r="DD197" s="25">
        <v>2.386256628578947</v>
      </c>
      <c r="DE197" s="25">
        <v>2.386256628578947</v>
      </c>
      <c r="DF197" s="25">
        <v>2.386256628578947</v>
      </c>
      <c r="DG197" s="25">
        <v>2.4565684095789471</v>
      </c>
      <c r="DH197" s="25">
        <v>2.4565684095789471</v>
      </c>
      <c r="DI197" s="25">
        <v>2.4565684095789471</v>
      </c>
      <c r="DJ197" s="25">
        <v>2.4565684095789471</v>
      </c>
      <c r="DK197" s="25">
        <v>2.5117087905789468</v>
      </c>
      <c r="DL197" s="25">
        <v>2.5117087905789468</v>
      </c>
      <c r="DM197" s="25">
        <v>2.5117087905789468</v>
      </c>
      <c r="DN197" s="25">
        <v>2.5117087905789468</v>
      </c>
      <c r="DO197" s="27">
        <v>1.950925838578947</v>
      </c>
      <c r="DP197" s="27">
        <v>1.950925838578947</v>
      </c>
      <c r="DQ197" s="27">
        <v>1.950925838578947</v>
      </c>
      <c r="DR197" s="27">
        <v>1.950925838578947</v>
      </c>
      <c r="DS197" s="27">
        <v>1.9727946505789469</v>
      </c>
      <c r="DT197" s="27">
        <v>1.9727946505789469</v>
      </c>
      <c r="DU197" s="27">
        <v>1.9727946505789469</v>
      </c>
      <c r="DV197" s="27">
        <v>1.9727946505789469</v>
      </c>
      <c r="DW197" s="27">
        <v>2.017702751578947</v>
      </c>
      <c r="DX197" s="27">
        <v>2.017702751578947</v>
      </c>
      <c r="DY197" s="27">
        <v>2.017702751578947</v>
      </c>
      <c r="DZ197" s="27">
        <v>2.017702751578947</v>
      </c>
      <c r="EA197" s="27">
        <v>2.0559749355789467</v>
      </c>
      <c r="EB197" s="27">
        <v>2.0559749355789467</v>
      </c>
      <c r="EC197" s="27">
        <v>2.0559749355789467</v>
      </c>
      <c r="ED197" s="27">
        <v>2.0559749355789467</v>
      </c>
      <c r="EE197" s="27">
        <v>2.0822568215789468</v>
      </c>
      <c r="EF197" s="27">
        <v>2.0822568215789468</v>
      </c>
      <c r="EG197" s="27">
        <v>2.0822568215789468</v>
      </c>
      <c r="EH197" s="27">
        <v>2.0822568215789468</v>
      </c>
      <c r="EI197" s="27">
        <v>2.110666260578947</v>
      </c>
      <c r="EJ197" s="27">
        <v>2.110666260578947</v>
      </c>
      <c r="EK197" s="27">
        <v>2.110666260578947</v>
      </c>
      <c r="EL197" s="27">
        <v>2.110666260578947</v>
      </c>
      <c r="EM197" s="27">
        <v>2.1455500075789469</v>
      </c>
      <c r="EN197" s="27">
        <v>2.1455500075789469</v>
      </c>
      <c r="EO197" s="27">
        <v>2.1455500075789469</v>
      </c>
      <c r="EP197" s="27">
        <v>2.1455500075789469</v>
      </c>
      <c r="EQ197" s="27">
        <v>2.184209417578947</v>
      </c>
      <c r="ER197" s="27">
        <v>2.184209417578947</v>
      </c>
      <c r="ES197" s="27">
        <v>2.184209417578947</v>
      </c>
      <c r="ET197" s="27">
        <v>2.184209417578947</v>
      </c>
      <c r="EU197" s="27">
        <v>2.2260975135789467</v>
      </c>
      <c r="EV197" s="27">
        <v>2.2260975135789467</v>
      </c>
      <c r="EW197" s="27">
        <v>2.2260975135789467</v>
      </c>
      <c r="EX197" s="27">
        <v>2.2260975135789467</v>
      </c>
      <c r="EY197" s="27">
        <v>2.276630220578947</v>
      </c>
      <c r="EZ197" s="27">
        <v>2.276630220578947</v>
      </c>
      <c r="FA197" s="27">
        <v>2.276630220578947</v>
      </c>
      <c r="FB197" s="27">
        <v>2.276630220578947</v>
      </c>
      <c r="FC197" s="27">
        <v>2.4650154685789469</v>
      </c>
      <c r="FD197" s="27">
        <v>2.4650154685789469</v>
      </c>
      <c r="FE197" s="27">
        <v>2.4650154685789469</v>
      </c>
      <c r="FF197" s="27">
        <v>2.4650154685789469</v>
      </c>
      <c r="FG197" s="27">
        <v>2.5779480505789469</v>
      </c>
      <c r="FH197" s="27">
        <v>2.5779480505789469</v>
      </c>
      <c r="FI197" s="27">
        <v>2.5779480505789469</v>
      </c>
      <c r="FJ197" s="27">
        <v>2.5779480505789469</v>
      </c>
      <c r="FK197" s="27">
        <v>2.6463852115789468</v>
      </c>
      <c r="FL197" s="27">
        <v>2.6463852115789468</v>
      </c>
      <c r="FM197" s="27">
        <v>2.6463852115789468</v>
      </c>
      <c r="FN197" s="27">
        <v>2.6463852115789468</v>
      </c>
      <c r="FO197" s="27">
        <v>2.6925708955789469</v>
      </c>
      <c r="FP197" s="27">
        <v>2.6925708955789469</v>
      </c>
      <c r="FQ197" s="27">
        <v>2.6925708955789469</v>
      </c>
      <c r="FR197" s="27">
        <v>2.6925708955789469</v>
      </c>
      <c r="FS197" s="28">
        <v>1.9520835485789469</v>
      </c>
      <c r="FT197" s="28">
        <v>1.9520835485789469</v>
      </c>
      <c r="FU197" s="28">
        <v>1.9520835485789469</v>
      </c>
      <c r="FV197" s="28">
        <v>1.9520835485789469</v>
      </c>
      <c r="FW197" s="28">
        <v>1.9770458895789469</v>
      </c>
      <c r="FX197" s="28">
        <v>1.9770458895789469</v>
      </c>
      <c r="FY197" s="28">
        <v>1.9770458895789469</v>
      </c>
      <c r="FZ197" s="28">
        <v>1.9770458895789469</v>
      </c>
      <c r="GA197" s="28">
        <v>2.0237705935789467</v>
      </c>
      <c r="GB197" s="28">
        <v>2.0237705935789467</v>
      </c>
      <c r="GC197" s="28">
        <v>2.0237705935789467</v>
      </c>
      <c r="GD197" s="28">
        <v>2.0237705935789467</v>
      </c>
      <c r="GE197" s="28">
        <v>2.0679509975789467</v>
      </c>
      <c r="GF197" s="28">
        <v>2.0679509975789467</v>
      </c>
      <c r="GG197" s="28">
        <v>2.0679509975789467</v>
      </c>
      <c r="GH197" s="28">
        <v>2.0679509975789467</v>
      </c>
      <c r="GI197" s="28">
        <v>2.112354430578947</v>
      </c>
      <c r="GJ197" s="28">
        <v>2.112354430578947</v>
      </c>
      <c r="GK197" s="28">
        <v>2.112354430578947</v>
      </c>
      <c r="GL197" s="28">
        <v>2.112354430578947</v>
      </c>
      <c r="GM197" s="28">
        <v>2.1621288965789471</v>
      </c>
      <c r="GN197" s="28">
        <v>2.1621288965789471</v>
      </c>
      <c r="GO197" s="28">
        <v>2.1621288965789471</v>
      </c>
      <c r="GP197" s="28">
        <v>2.1621288965789471</v>
      </c>
      <c r="GQ197" s="28">
        <v>2.222778735578947</v>
      </c>
      <c r="GR197" s="28">
        <v>2.222778735578947</v>
      </c>
      <c r="GS197" s="28">
        <v>2.222778735578947</v>
      </c>
      <c r="GT197" s="28">
        <v>2.222778735578947</v>
      </c>
      <c r="GU197" s="28">
        <v>2.2842546845789471</v>
      </c>
      <c r="GV197" s="28">
        <v>2.2842546845789471</v>
      </c>
      <c r="GW197" s="28">
        <v>2.2842546845789471</v>
      </c>
      <c r="GX197" s="28">
        <v>2.2842546845789471</v>
      </c>
      <c r="GY197" s="28">
        <v>2.3520723215789467</v>
      </c>
      <c r="GZ197" s="28">
        <v>2.3520723215789467</v>
      </c>
      <c r="HA197" s="28">
        <v>2.3520723215789467</v>
      </c>
      <c r="HB197" s="28">
        <v>2.3520723215789467</v>
      </c>
      <c r="HC197" s="28">
        <v>2.4293769515789467</v>
      </c>
      <c r="HD197" s="28">
        <v>2.4293769515789467</v>
      </c>
      <c r="HE197" s="28">
        <v>2.4293769515789467</v>
      </c>
      <c r="HF197" s="28">
        <v>2.4293769515789467</v>
      </c>
      <c r="HG197" s="28">
        <v>2.6897651745789468</v>
      </c>
      <c r="HH197" s="28">
        <v>2.6897651745789468</v>
      </c>
      <c r="HI197" s="28">
        <v>2.6897651745789468</v>
      </c>
      <c r="HJ197" s="28">
        <v>2.6897651745789468</v>
      </c>
      <c r="HK197" s="28">
        <v>2.8775988205789469</v>
      </c>
      <c r="HL197" s="28">
        <v>2.8775988205789469</v>
      </c>
      <c r="HM197" s="28">
        <v>2.8775988205789469</v>
      </c>
      <c r="HN197" s="28">
        <v>2.8775988205789469</v>
      </c>
      <c r="HO197" s="28">
        <v>2.9700509405789468</v>
      </c>
      <c r="HP197" s="28">
        <v>2.9700509405789468</v>
      </c>
      <c r="HQ197" s="28">
        <v>2.9700509405789468</v>
      </c>
      <c r="HR197" s="28">
        <v>2.9700509405789468</v>
      </c>
      <c r="HS197" s="28">
        <v>3.0141810795789468</v>
      </c>
      <c r="HT197" s="28">
        <v>3.0141810795789468</v>
      </c>
      <c r="HU197" s="28">
        <v>3.0141810795789468</v>
      </c>
      <c r="HV197" s="28">
        <v>3.0141810795789468</v>
      </c>
      <c r="HW197" s="29">
        <v>1.964078103578947</v>
      </c>
      <c r="HX197" s="29">
        <v>1.964078103578947</v>
      </c>
      <c r="HY197" s="29">
        <v>1.964078103578947</v>
      </c>
      <c r="HZ197" s="29">
        <v>1.964078103578947</v>
      </c>
      <c r="IA197" s="29">
        <v>2.0044614735789468</v>
      </c>
      <c r="IB197" s="29">
        <v>2.0044614735789468</v>
      </c>
      <c r="IC197" s="29">
        <v>2.0044614735789468</v>
      </c>
      <c r="ID197" s="29">
        <v>2.0044614735789468</v>
      </c>
      <c r="IE197" s="29">
        <v>2.0512946245789467</v>
      </c>
      <c r="IF197" s="29">
        <v>2.0512946245789467</v>
      </c>
      <c r="IG197" s="29">
        <v>2.0512946245789467</v>
      </c>
      <c r="IH197" s="29">
        <v>2.0512946245789467</v>
      </c>
      <c r="II197" s="29">
        <v>2.084123133578947</v>
      </c>
      <c r="IJ197" s="29">
        <v>2.084123133578947</v>
      </c>
      <c r="IK197" s="29">
        <v>2.084123133578947</v>
      </c>
      <c r="IL197" s="29">
        <v>2.084123133578947</v>
      </c>
      <c r="IM197" s="29">
        <v>2.1260858025789471</v>
      </c>
      <c r="IN197" s="29">
        <v>2.1260858025789471</v>
      </c>
      <c r="IO197" s="29">
        <v>2.1260858025789471</v>
      </c>
      <c r="IP197" s="29">
        <v>2.1260858025789471</v>
      </c>
      <c r="IQ197" s="29">
        <v>2.1754556145789468</v>
      </c>
      <c r="IR197" s="29">
        <v>2.1754556145789468</v>
      </c>
      <c r="IS197" s="29">
        <v>2.1754556145789468</v>
      </c>
      <c r="IT197" s="29">
        <v>2.1754556145789468</v>
      </c>
      <c r="IU197" s="29">
        <v>2.2258195065789468</v>
      </c>
      <c r="IV197" s="29">
        <v>2.2258195065789468</v>
      </c>
      <c r="IW197" s="29">
        <v>2.2258195065789468</v>
      </c>
      <c r="IX197" s="29">
        <v>2.2258195065789468</v>
      </c>
      <c r="IY197" s="29">
        <v>2.2819244365789468</v>
      </c>
      <c r="IZ197" s="29">
        <v>2.2819244365789468</v>
      </c>
      <c r="JA197" s="29">
        <v>2.2819244365789468</v>
      </c>
      <c r="JB197" s="29">
        <v>2.2819244365789468</v>
      </c>
      <c r="JC197" s="29">
        <v>2.3442433975789467</v>
      </c>
      <c r="JD197" s="29">
        <v>2.3442433975789467</v>
      </c>
      <c r="JE197" s="29">
        <v>2.3442433975789467</v>
      </c>
      <c r="JF197" s="29">
        <v>2.3442433975789467</v>
      </c>
      <c r="JG197" s="29">
        <v>2.416778059578947</v>
      </c>
      <c r="JH197" s="29">
        <v>2.416778059578947</v>
      </c>
      <c r="JI197" s="29">
        <v>2.416778059578947</v>
      </c>
      <c r="JJ197" s="29">
        <v>2.416778059578947</v>
      </c>
      <c r="JK197" s="29">
        <v>2.6508878125789468</v>
      </c>
      <c r="JL197" s="29">
        <v>2.6508878125789468</v>
      </c>
      <c r="JM197" s="29">
        <v>2.6508878125789468</v>
      </c>
      <c r="JN197" s="29">
        <v>2.6508878125789468</v>
      </c>
      <c r="JO197" s="29">
        <v>2.781279567578947</v>
      </c>
      <c r="JP197" s="29">
        <v>2.781279567578947</v>
      </c>
      <c r="JQ197" s="29">
        <v>2.781279567578947</v>
      </c>
      <c r="JR197" s="29">
        <v>2.781279567578947</v>
      </c>
      <c r="JS197" s="29">
        <v>2.8145472795789468</v>
      </c>
      <c r="JT197" s="29">
        <v>2.8145472795789468</v>
      </c>
      <c r="JU197" s="29">
        <v>2.8145472795789468</v>
      </c>
      <c r="JV197" s="29">
        <v>2.8145472795789468</v>
      </c>
      <c r="JW197" s="29">
        <v>2.8039821615789471</v>
      </c>
      <c r="JX197" s="29">
        <v>2.8039821615789471</v>
      </c>
      <c r="JY197" s="29">
        <v>2.8039821615789471</v>
      </c>
      <c r="JZ197" s="29">
        <v>2.8039821615789471</v>
      </c>
    </row>
    <row r="198" spans="1:286" ht="15" thickBot="1" x14ac:dyDescent="0.4">
      <c r="A198" s="2"/>
      <c r="B198" s="74" t="s">
        <v>677</v>
      </c>
      <c r="C198" s="74" t="s">
        <v>452</v>
      </c>
      <c r="D198" s="74" t="s">
        <v>860</v>
      </c>
      <c r="E198" s="87">
        <v>376579</v>
      </c>
      <c r="F198" s="84">
        <v>509136</v>
      </c>
      <c r="G198" s="22">
        <v>17.712171652999999</v>
      </c>
      <c r="H198" s="22">
        <v>17.712171652999999</v>
      </c>
      <c r="I198" s="22">
        <v>17.712171652999999</v>
      </c>
      <c r="J198" s="22">
        <v>11.064047456631428</v>
      </c>
      <c r="K198" s="22">
        <v>17.755775532000001</v>
      </c>
      <c r="L198" s="22">
        <v>17.755775532000001</v>
      </c>
      <c r="M198" s="22">
        <v>17.755775532000001</v>
      </c>
      <c r="N198" s="22">
        <v>10.791858323745695</v>
      </c>
      <c r="O198" s="22">
        <v>17.827419281000001</v>
      </c>
      <c r="P198" s="22">
        <v>17.827419281000001</v>
      </c>
      <c r="Q198" s="22">
        <v>17.827419281000001</v>
      </c>
      <c r="R198" s="22">
        <v>10.687044911436084</v>
      </c>
      <c r="S198" s="22">
        <v>17.873908681</v>
      </c>
      <c r="T198" s="22">
        <v>17.873908681</v>
      </c>
      <c r="U198" s="22">
        <v>17.873908681</v>
      </c>
      <c r="V198" s="22">
        <v>10.470260715656455</v>
      </c>
      <c r="W198" s="22">
        <v>17.922058700000001</v>
      </c>
      <c r="X198" s="22">
        <v>17.922058700000001</v>
      </c>
      <c r="Y198" s="22">
        <v>17.922058700000001</v>
      </c>
      <c r="Z198" s="22">
        <v>10.358584593626169</v>
      </c>
      <c r="AA198" s="22">
        <v>17.978374849000001</v>
      </c>
      <c r="AB198" s="22">
        <v>17.978374849000001</v>
      </c>
      <c r="AC198" s="22">
        <v>17.978374849000001</v>
      </c>
      <c r="AD198" s="22">
        <v>10.146818531133212</v>
      </c>
      <c r="AE198" s="22">
        <v>18.049061538</v>
      </c>
      <c r="AF198" s="22">
        <v>18.049061538</v>
      </c>
      <c r="AG198" s="22">
        <v>18.049061538</v>
      </c>
      <c r="AH198" s="22">
        <v>9.9089190667884282</v>
      </c>
      <c r="AI198" s="22">
        <v>18.128618504999999</v>
      </c>
      <c r="AJ198" s="22">
        <v>18.128618504999999</v>
      </c>
      <c r="AK198" s="22">
        <v>18.128618504999999</v>
      </c>
      <c r="AL198" s="22">
        <v>9.7128991800744622</v>
      </c>
      <c r="AM198" s="22">
        <v>18.218580898999999</v>
      </c>
      <c r="AN198" s="22">
        <v>18.218580898999999</v>
      </c>
      <c r="AO198" s="22">
        <v>18.218580898999999</v>
      </c>
      <c r="AP198" s="22">
        <v>9.4470979786946963</v>
      </c>
      <c r="AQ198" s="22">
        <v>18.317561373</v>
      </c>
      <c r="AR198" s="22">
        <v>18.317561373</v>
      </c>
      <c r="AS198" s="22">
        <v>18.317561373</v>
      </c>
      <c r="AT198" s="22">
        <v>9.0205259550360548</v>
      </c>
      <c r="AU198" s="22">
        <v>18.751791576999999</v>
      </c>
      <c r="AV198" s="22">
        <v>18.751791576999999</v>
      </c>
      <c r="AW198" s="22">
        <v>18.751791576999999</v>
      </c>
      <c r="AX198" s="22">
        <v>7.378112292707824</v>
      </c>
      <c r="AY198" s="22">
        <v>19.227381978</v>
      </c>
      <c r="AZ198" s="22">
        <v>19.227381978</v>
      </c>
      <c r="BA198" s="22">
        <v>19.227381978</v>
      </c>
      <c r="BB198" s="22">
        <v>6.3292239792434266</v>
      </c>
      <c r="BC198" s="22">
        <v>19.537540201999999</v>
      </c>
      <c r="BD198" s="22">
        <v>19.537540201999999</v>
      </c>
      <c r="BE198" s="22">
        <v>19.537540201999999</v>
      </c>
      <c r="BF198" s="22">
        <v>5.6940268456667766</v>
      </c>
      <c r="BG198" s="22">
        <v>19.797787102000001</v>
      </c>
      <c r="BH198" s="22">
        <v>19.797787102000001</v>
      </c>
      <c r="BI198" s="22">
        <v>19.797787102000001</v>
      </c>
      <c r="BJ198" s="22">
        <v>5.7727089993438554</v>
      </c>
      <c r="BK198" s="25">
        <v>17.735707390999998</v>
      </c>
      <c r="BL198" s="25">
        <v>17.735707390999998</v>
      </c>
      <c r="BM198" s="25">
        <v>17.735707390999998</v>
      </c>
      <c r="BN198" s="25">
        <v>11.124184398566401</v>
      </c>
      <c r="BO198" s="25">
        <v>17.799555254000001</v>
      </c>
      <c r="BP198" s="25">
        <v>17.799555254000001</v>
      </c>
      <c r="BQ198" s="25">
        <v>17.799555254000001</v>
      </c>
      <c r="BR198" s="25">
        <v>10.912229888638109</v>
      </c>
      <c r="BS198" s="25">
        <v>17.881975116</v>
      </c>
      <c r="BT198" s="25">
        <v>17.881975116</v>
      </c>
      <c r="BU198" s="25">
        <v>17.881975116</v>
      </c>
      <c r="BV198" s="25">
        <v>10.780203493494493</v>
      </c>
      <c r="BW198" s="25">
        <v>17.935448724</v>
      </c>
      <c r="BX198" s="25">
        <v>17.935448724</v>
      </c>
      <c r="BY198" s="25">
        <v>17.935448724</v>
      </c>
      <c r="BZ198" s="25">
        <v>10.595281622146057</v>
      </c>
      <c r="CA198" s="25">
        <v>17.986983295000002</v>
      </c>
      <c r="CB198" s="25">
        <v>17.986983295000002</v>
      </c>
      <c r="CC198" s="25">
        <v>17.986983295000002</v>
      </c>
      <c r="CD198" s="25">
        <v>10.489843279416194</v>
      </c>
      <c r="CE198" s="25">
        <v>18.047793427999999</v>
      </c>
      <c r="CF198" s="25">
        <v>18.047793427999999</v>
      </c>
      <c r="CG198" s="25">
        <v>18.047793427999999</v>
      </c>
      <c r="CH198" s="25">
        <v>10.273284975693565</v>
      </c>
      <c r="CI198" s="25">
        <v>18.120567005000002</v>
      </c>
      <c r="CJ198" s="25">
        <v>18.120567005000002</v>
      </c>
      <c r="CK198" s="25">
        <v>18.120567005000002</v>
      </c>
      <c r="CL198" s="25">
        <v>10.02322827313739</v>
      </c>
      <c r="CM198" s="25">
        <v>18.194900187000002</v>
      </c>
      <c r="CN198" s="25">
        <v>18.194900187000002</v>
      </c>
      <c r="CO198" s="25">
        <v>18.194900187000002</v>
      </c>
      <c r="CP198" s="25">
        <v>9.8265877120172824</v>
      </c>
      <c r="CQ198" s="25">
        <v>18.268236993999999</v>
      </c>
      <c r="CR198" s="25">
        <v>18.268236993999999</v>
      </c>
      <c r="CS198" s="25">
        <v>18.268236993999999</v>
      </c>
      <c r="CT198" s="25">
        <v>9.5773850477100595</v>
      </c>
      <c r="CU198" s="25">
        <v>18.348612275000001</v>
      </c>
      <c r="CV198" s="25">
        <v>18.348612275000001</v>
      </c>
      <c r="CW198" s="25">
        <v>18.348612275000001</v>
      </c>
      <c r="CX198" s="25">
        <v>9.3030201071102976</v>
      </c>
      <c r="CY198" s="25">
        <v>18.602606105</v>
      </c>
      <c r="CZ198" s="25">
        <v>18.602606105</v>
      </c>
      <c r="DA198" s="25">
        <v>18.602606105</v>
      </c>
      <c r="DB198" s="25">
        <v>8.5405172753805978</v>
      </c>
      <c r="DC198" s="25">
        <v>18.930892828000001</v>
      </c>
      <c r="DD198" s="25">
        <v>18.930892828000001</v>
      </c>
      <c r="DE198" s="25">
        <v>18.930892828000001</v>
      </c>
      <c r="DF198" s="25">
        <v>7.3787258022797335</v>
      </c>
      <c r="DG198" s="25">
        <v>19.217099325</v>
      </c>
      <c r="DH198" s="25">
        <v>19.217099325</v>
      </c>
      <c r="DI198" s="25">
        <v>19.217099325</v>
      </c>
      <c r="DJ198" s="25">
        <v>6.3421172992929797</v>
      </c>
      <c r="DK198" s="25">
        <v>19.42106291</v>
      </c>
      <c r="DL198" s="25">
        <v>19.42106291</v>
      </c>
      <c r="DM198" s="25">
        <v>19.42106291</v>
      </c>
      <c r="DN198" s="25">
        <v>5.6208024249679411</v>
      </c>
      <c r="DO198" s="27">
        <v>17.714731075</v>
      </c>
      <c r="DP198" s="27">
        <v>17.714731075</v>
      </c>
      <c r="DQ198" s="27">
        <v>17.714731075</v>
      </c>
      <c r="DR198" s="27">
        <v>11.065022818060196</v>
      </c>
      <c r="DS198" s="27">
        <v>17.759265558999999</v>
      </c>
      <c r="DT198" s="27">
        <v>17.759265558999999</v>
      </c>
      <c r="DU198" s="27">
        <v>17.759265558999999</v>
      </c>
      <c r="DV198" s="27">
        <v>10.819278868064583</v>
      </c>
      <c r="DW198" s="27">
        <v>17.830321067</v>
      </c>
      <c r="DX198" s="27">
        <v>17.830321067</v>
      </c>
      <c r="DY198" s="27">
        <v>17.830321067</v>
      </c>
      <c r="DZ198" s="27">
        <v>10.730553494649667</v>
      </c>
      <c r="EA198" s="27">
        <v>17.876730831</v>
      </c>
      <c r="EB198" s="27">
        <v>17.876730831</v>
      </c>
      <c r="EC198" s="27">
        <v>17.876730831</v>
      </c>
      <c r="ED198" s="27">
        <v>10.535193640833624</v>
      </c>
      <c r="EE198" s="27">
        <v>17.925039061</v>
      </c>
      <c r="EF198" s="27">
        <v>17.925039061</v>
      </c>
      <c r="EG198" s="27">
        <v>17.925039061</v>
      </c>
      <c r="EH198" s="27">
        <v>10.4041866668965</v>
      </c>
      <c r="EI198" s="27">
        <v>17.980669286000001</v>
      </c>
      <c r="EJ198" s="27">
        <v>17.980669286000001</v>
      </c>
      <c r="EK198" s="27">
        <v>17.980669286000001</v>
      </c>
      <c r="EL198" s="27">
        <v>10.208615708555216</v>
      </c>
      <c r="EM198" s="27">
        <v>18.050053588000001</v>
      </c>
      <c r="EN198" s="27">
        <v>18.050053588000001</v>
      </c>
      <c r="EO198" s="27">
        <v>18.050053588000001</v>
      </c>
      <c r="EP198" s="27">
        <v>9.9850450070881962</v>
      </c>
      <c r="EQ198" s="27">
        <v>18.127792152000001</v>
      </c>
      <c r="ER198" s="27">
        <v>18.127792152000001</v>
      </c>
      <c r="ES198" s="27">
        <v>18.127792152000001</v>
      </c>
      <c r="ET198" s="27">
        <v>9.7852587838473095</v>
      </c>
      <c r="EU198" s="27">
        <v>18.214700474000001</v>
      </c>
      <c r="EV198" s="27">
        <v>18.214700474000001</v>
      </c>
      <c r="EW198" s="27">
        <v>18.214700474000001</v>
      </c>
      <c r="EX198" s="27">
        <v>9.5383197309766103</v>
      </c>
      <c r="EY198" s="27">
        <v>18.31015395</v>
      </c>
      <c r="EZ198" s="27">
        <v>18.31015395</v>
      </c>
      <c r="FA198" s="27">
        <v>18.31015395</v>
      </c>
      <c r="FB198" s="27">
        <v>9.1568902324614516</v>
      </c>
      <c r="FC198" s="27">
        <v>18.69677721</v>
      </c>
      <c r="FD198" s="27">
        <v>18.69677721</v>
      </c>
      <c r="FE198" s="27">
        <v>18.69677721</v>
      </c>
      <c r="FF198" s="27">
        <v>7.684956250080921</v>
      </c>
      <c r="FG198" s="27">
        <v>19.041149386000001</v>
      </c>
      <c r="FH198" s="27">
        <v>19.041149386000001</v>
      </c>
      <c r="FI198" s="27">
        <v>19.041149386000001</v>
      </c>
      <c r="FJ198" s="27">
        <v>6.8059396862240185</v>
      </c>
      <c r="FK198" s="27">
        <v>19.293437516000001</v>
      </c>
      <c r="FL198" s="27">
        <v>19.293437516000001</v>
      </c>
      <c r="FM198" s="27">
        <v>19.293437516000001</v>
      </c>
      <c r="FN198" s="27">
        <v>6.2802569412987026</v>
      </c>
      <c r="FO198" s="27">
        <v>19.453937037999999</v>
      </c>
      <c r="FP198" s="27">
        <v>19.453937037999999</v>
      </c>
      <c r="FQ198" s="27">
        <v>19.453937037999999</v>
      </c>
      <c r="FR198" s="27">
        <v>6.4055074217992498</v>
      </c>
      <c r="FS198" s="28">
        <v>17.718008170000001</v>
      </c>
      <c r="FT198" s="28">
        <v>17.718008170000001</v>
      </c>
      <c r="FU198" s="28">
        <v>17.718008170000001</v>
      </c>
      <c r="FV198" s="28">
        <v>11.062826407789299</v>
      </c>
      <c r="FW198" s="28">
        <v>17.770348214999999</v>
      </c>
      <c r="FX198" s="28">
        <v>17.770348214999999</v>
      </c>
      <c r="FY198" s="28">
        <v>17.770348214999999</v>
      </c>
      <c r="FZ198" s="28">
        <v>10.758696775711247</v>
      </c>
      <c r="GA198" s="28">
        <v>17.849905609</v>
      </c>
      <c r="GB198" s="28">
        <v>17.849905609</v>
      </c>
      <c r="GC198" s="28">
        <v>17.849905609</v>
      </c>
      <c r="GD198" s="28">
        <v>10.617074702990102</v>
      </c>
      <c r="GE198" s="28">
        <v>17.906604411</v>
      </c>
      <c r="GF198" s="28">
        <v>17.906604411</v>
      </c>
      <c r="GG198" s="28">
        <v>17.906604411</v>
      </c>
      <c r="GH198" s="28">
        <v>10.360853763314953</v>
      </c>
      <c r="GI198" s="28">
        <v>17.976016905000002</v>
      </c>
      <c r="GJ198" s="28">
        <v>17.976016905000002</v>
      </c>
      <c r="GK198" s="28">
        <v>17.976016905000002</v>
      </c>
      <c r="GL198" s="28">
        <v>10.177362057766251</v>
      </c>
      <c r="GM198" s="28">
        <v>18.066544425</v>
      </c>
      <c r="GN198" s="28">
        <v>18.066544425</v>
      </c>
      <c r="GO198" s="28">
        <v>18.066544425</v>
      </c>
      <c r="GP198" s="28">
        <v>9.8584745024097771</v>
      </c>
      <c r="GQ198" s="28">
        <v>18.186390967000001</v>
      </c>
      <c r="GR198" s="28">
        <v>18.186390967000001</v>
      </c>
      <c r="GS198" s="28">
        <v>18.186390967000001</v>
      </c>
      <c r="GT198" s="28">
        <v>9.4765588606507585</v>
      </c>
      <c r="GU198" s="28">
        <v>18.308263178000001</v>
      </c>
      <c r="GV198" s="28">
        <v>18.308263178000001</v>
      </c>
      <c r="GW198" s="28">
        <v>18.308263178000001</v>
      </c>
      <c r="GX198" s="28">
        <v>9.1677879046068487</v>
      </c>
      <c r="GY198" s="28">
        <v>18.445892174000001</v>
      </c>
      <c r="GZ198" s="28">
        <v>18.445892174000001</v>
      </c>
      <c r="HA198" s="28">
        <v>18.445892174000001</v>
      </c>
      <c r="HB198" s="28">
        <v>8.8290110655024154</v>
      </c>
      <c r="HC198" s="28">
        <v>18.601076543000001</v>
      </c>
      <c r="HD198" s="28">
        <v>18.601076543000001</v>
      </c>
      <c r="HE198" s="28">
        <v>18.601076543000001</v>
      </c>
      <c r="HF198" s="28">
        <v>8.4802611425929832</v>
      </c>
      <c r="HG198" s="28">
        <v>19.300771348000001</v>
      </c>
      <c r="HH198" s="28">
        <v>19.300771348000001</v>
      </c>
      <c r="HI198" s="28">
        <v>19.300771348000001</v>
      </c>
      <c r="HJ198" s="28">
        <v>6.8119426037151261</v>
      </c>
      <c r="HK198" s="28">
        <v>19.941803212</v>
      </c>
      <c r="HL198" s="28">
        <v>19.941803212</v>
      </c>
      <c r="HM198" s="28">
        <v>19.941803212</v>
      </c>
      <c r="HN198" s="28">
        <v>5.0431641762060355</v>
      </c>
      <c r="HO198" s="28">
        <v>20.335615140000002</v>
      </c>
      <c r="HP198" s="28">
        <v>20.335615140000002</v>
      </c>
      <c r="HQ198" s="28">
        <v>20.335615140000002</v>
      </c>
      <c r="HR198" s="28">
        <v>4.1166609836086057</v>
      </c>
      <c r="HS198" s="28">
        <v>20.523238398</v>
      </c>
      <c r="HT198" s="28">
        <v>20.523238398</v>
      </c>
      <c r="HU198" s="28">
        <v>20.523238398</v>
      </c>
      <c r="HV198" s="28">
        <v>3.5768260372902585</v>
      </c>
      <c r="HW198" s="29">
        <v>17.737436787</v>
      </c>
      <c r="HX198" s="29">
        <v>17.737436787</v>
      </c>
      <c r="HY198" s="29">
        <v>17.737436787</v>
      </c>
      <c r="HZ198" s="29">
        <v>11.040162604755494</v>
      </c>
      <c r="IA198" s="29">
        <v>17.794395045000002</v>
      </c>
      <c r="IB198" s="29">
        <v>17.794395045000002</v>
      </c>
      <c r="IC198" s="29">
        <v>17.794395045000002</v>
      </c>
      <c r="ID198" s="29">
        <v>10.713879707309751</v>
      </c>
      <c r="IE198" s="29">
        <v>17.849977380999999</v>
      </c>
      <c r="IF198" s="29">
        <v>17.849977380999999</v>
      </c>
      <c r="IG198" s="29">
        <v>17.849977380999999</v>
      </c>
      <c r="IH198" s="29">
        <v>10.579232668775584</v>
      </c>
      <c r="II198" s="29">
        <v>17.908414514</v>
      </c>
      <c r="IJ198" s="29">
        <v>17.908414514</v>
      </c>
      <c r="IK198" s="29">
        <v>17.908414514</v>
      </c>
      <c r="IL198" s="29">
        <v>10.320016830846344</v>
      </c>
      <c r="IM198" s="29">
        <v>17.978854248000001</v>
      </c>
      <c r="IN198" s="29">
        <v>17.978854248000001</v>
      </c>
      <c r="IO198" s="29">
        <v>17.978854248000001</v>
      </c>
      <c r="IP198" s="29">
        <v>10.092084422799431</v>
      </c>
      <c r="IQ198" s="29">
        <v>18.071180570999999</v>
      </c>
      <c r="IR198" s="29">
        <v>18.071180570999999</v>
      </c>
      <c r="IS198" s="29">
        <v>18.071180570999999</v>
      </c>
      <c r="IT198" s="29">
        <v>9.7566955624359366</v>
      </c>
      <c r="IU198" s="29">
        <v>18.182158262000002</v>
      </c>
      <c r="IV198" s="29">
        <v>18.182158262000002</v>
      </c>
      <c r="IW198" s="29">
        <v>18.182158262000002</v>
      </c>
      <c r="IX198" s="29">
        <v>9.3924263841294202</v>
      </c>
      <c r="IY198" s="29">
        <v>18.311798077999999</v>
      </c>
      <c r="IZ198" s="29">
        <v>18.311798077999999</v>
      </c>
      <c r="JA198" s="29">
        <v>18.311798077999999</v>
      </c>
      <c r="JB198" s="29">
        <v>9.0884138860363262</v>
      </c>
      <c r="JC198" s="29">
        <v>18.459028725</v>
      </c>
      <c r="JD198" s="29">
        <v>18.459028725</v>
      </c>
      <c r="JE198" s="29">
        <v>18.459028725</v>
      </c>
      <c r="JF198" s="29">
        <v>8.7666510995168743</v>
      </c>
      <c r="JG198" s="29">
        <v>18.629222607999999</v>
      </c>
      <c r="JH198" s="29">
        <v>18.629222607999999</v>
      </c>
      <c r="JI198" s="29">
        <v>18.629222607999999</v>
      </c>
      <c r="JJ198" s="29">
        <v>8.2354978981056828</v>
      </c>
      <c r="JK198" s="29">
        <v>19.326737152</v>
      </c>
      <c r="JL198" s="29">
        <v>19.326737152</v>
      </c>
      <c r="JM198" s="29">
        <v>19.326737152</v>
      </c>
      <c r="JN198" s="29">
        <v>5.8182667036397984</v>
      </c>
      <c r="JO198" s="29">
        <v>19.861088188</v>
      </c>
      <c r="JP198" s="29">
        <v>19.861088188</v>
      </c>
      <c r="JQ198" s="29">
        <v>19.861088188</v>
      </c>
      <c r="JR198" s="29">
        <v>4.295054598733314</v>
      </c>
      <c r="JS198" s="29">
        <v>20.117212684999998</v>
      </c>
      <c r="JT198" s="29">
        <v>20.117212684999998</v>
      </c>
      <c r="JU198" s="29">
        <v>20.117212684999998</v>
      </c>
      <c r="JV198" s="29">
        <v>3.7174058376838506</v>
      </c>
      <c r="JW198" s="29">
        <v>20.085967650000001</v>
      </c>
      <c r="JX198" s="29">
        <v>20.085967650000001</v>
      </c>
      <c r="JY198" s="29">
        <v>20.085967650000001</v>
      </c>
      <c r="JZ198" s="29">
        <v>3.9865163189777295</v>
      </c>
    </row>
    <row r="199" spans="1:286" ht="15" thickBot="1" x14ac:dyDescent="0.4">
      <c r="A199" s="2"/>
      <c r="B199" s="74" t="s">
        <v>678</v>
      </c>
      <c r="C199" s="74" t="s">
        <v>452</v>
      </c>
      <c r="D199" s="74" t="s">
        <v>860</v>
      </c>
      <c r="E199" s="87">
        <v>364439</v>
      </c>
      <c r="F199" s="84">
        <v>526672</v>
      </c>
      <c r="G199" s="22">
        <v>29.929527253</v>
      </c>
      <c r="H199" s="22">
        <v>26.329922595811031</v>
      </c>
      <c r="I199" s="22">
        <v>18.923833795825388</v>
      </c>
      <c r="J199" s="22">
        <v>17.18689968653154</v>
      </c>
      <c r="K199" s="22">
        <v>29.994334141</v>
      </c>
      <c r="L199" s="22">
        <v>26.201407955766729</v>
      </c>
      <c r="M199" s="22">
        <v>18.831467793620899</v>
      </c>
      <c r="N199" s="22">
        <v>16.993675351029669</v>
      </c>
      <c r="O199" s="22">
        <v>30.045732472000001</v>
      </c>
      <c r="P199" s="22">
        <v>26.106462788673571</v>
      </c>
      <c r="Q199" s="22">
        <v>18.763228832596621</v>
      </c>
      <c r="R199" s="22">
        <v>16.928417894482742</v>
      </c>
      <c r="S199" s="22">
        <v>30.117970745000001</v>
      </c>
      <c r="T199" s="22">
        <v>26.056952996796667</v>
      </c>
      <c r="U199" s="22">
        <v>18.727645170345617</v>
      </c>
      <c r="V199" s="22">
        <v>16.738044248700906</v>
      </c>
      <c r="W199" s="22">
        <v>30.205735883999999</v>
      </c>
      <c r="X199" s="22">
        <v>26.008466296327946</v>
      </c>
      <c r="Y199" s="22">
        <v>18.692796824033955</v>
      </c>
      <c r="Z199" s="22">
        <v>16.571095370245974</v>
      </c>
      <c r="AA199" s="22">
        <v>30.306864426000001</v>
      </c>
      <c r="AB199" s="22">
        <v>25.999173623968222</v>
      </c>
      <c r="AC199" s="22">
        <v>18.686117997439819</v>
      </c>
      <c r="AD199" s="22">
        <v>16.422861287579167</v>
      </c>
      <c r="AE199" s="22">
        <v>30.408767210000001</v>
      </c>
      <c r="AF199" s="22">
        <v>25.946287793616822</v>
      </c>
      <c r="AG199" s="22">
        <v>18.648107909864272</v>
      </c>
      <c r="AH199" s="22">
        <v>16.168468470711929</v>
      </c>
      <c r="AI199" s="22">
        <v>30.482360196999998</v>
      </c>
      <c r="AJ199" s="22">
        <v>25.884717924231449</v>
      </c>
      <c r="AK199" s="22">
        <v>18.603856432449568</v>
      </c>
      <c r="AL199" s="22">
        <v>15.98634011249926</v>
      </c>
      <c r="AM199" s="22">
        <v>30.568755096</v>
      </c>
      <c r="AN199" s="22">
        <v>25.805887670610581</v>
      </c>
      <c r="AO199" s="22">
        <v>18.547199577034377</v>
      </c>
      <c r="AP199" s="22">
        <v>15.775325076972905</v>
      </c>
      <c r="AQ199" s="22">
        <v>30.702209021000002</v>
      </c>
      <c r="AR199" s="22">
        <v>25.716449574494426</v>
      </c>
      <c r="AS199" s="22">
        <v>18.482918656353416</v>
      </c>
      <c r="AT199" s="22">
        <v>15.538057413904449</v>
      </c>
      <c r="AU199" s="22">
        <v>31.301186674</v>
      </c>
      <c r="AV199" s="22">
        <v>25.345184877508132</v>
      </c>
      <c r="AW199" s="22">
        <v>18.216083408567922</v>
      </c>
      <c r="AX199" s="22">
        <v>14.554736775845903</v>
      </c>
      <c r="AY199" s="22">
        <v>31.687883439</v>
      </c>
      <c r="AZ199" s="22">
        <v>25.101707071334822</v>
      </c>
      <c r="BA199" s="22">
        <v>18.041091115285258</v>
      </c>
      <c r="BB199" s="22">
        <v>14.110071643784185</v>
      </c>
      <c r="BC199" s="22">
        <v>31.895092380000001</v>
      </c>
      <c r="BD199" s="22">
        <v>24.937425025122781</v>
      </c>
      <c r="BE199" s="22">
        <v>17.923018374021321</v>
      </c>
      <c r="BF199" s="22">
        <v>13.958464919276432</v>
      </c>
      <c r="BG199" s="22">
        <v>32.148778223000001</v>
      </c>
      <c r="BH199" s="22">
        <v>24.817289291587212</v>
      </c>
      <c r="BI199" s="22">
        <v>17.836674456902159</v>
      </c>
      <c r="BJ199" s="22">
        <v>14.079730764833771</v>
      </c>
      <c r="BK199" s="25">
        <v>29.905642652000001</v>
      </c>
      <c r="BL199" s="25">
        <v>26.379729137549507</v>
      </c>
      <c r="BM199" s="25">
        <v>18.959630738044797</v>
      </c>
      <c r="BN199" s="25">
        <v>17.396952292616113</v>
      </c>
      <c r="BO199" s="25">
        <v>29.944630764999999</v>
      </c>
      <c r="BP199" s="25">
        <v>26.326107350693118</v>
      </c>
      <c r="BQ199" s="25">
        <v>18.92109170403841</v>
      </c>
      <c r="BR199" s="25">
        <v>17.370370664718756</v>
      </c>
      <c r="BS199" s="25">
        <v>30.012387852</v>
      </c>
      <c r="BT199" s="25">
        <v>26.239531123163946</v>
      </c>
      <c r="BU199" s="25">
        <v>18.858867664660025</v>
      </c>
      <c r="BV199" s="25">
        <v>17.2134035222481</v>
      </c>
      <c r="BW199" s="25">
        <v>30.087579073000001</v>
      </c>
      <c r="BX199" s="25">
        <v>26.142278819548977</v>
      </c>
      <c r="BY199" s="25">
        <v>18.788970519190876</v>
      </c>
      <c r="BZ199" s="25">
        <v>16.979260886325385</v>
      </c>
      <c r="CA199" s="25">
        <v>30.169267560000002</v>
      </c>
      <c r="CB199" s="25">
        <v>26.049150131847178</v>
      </c>
      <c r="CC199" s="25">
        <v>18.72203709767096</v>
      </c>
      <c r="CD199" s="25">
        <v>16.780585197803759</v>
      </c>
      <c r="CE199" s="25">
        <v>30.22462998</v>
      </c>
      <c r="CF199" s="25">
        <v>25.933148595703148</v>
      </c>
      <c r="CG199" s="25">
        <v>18.638664509617879</v>
      </c>
      <c r="CH199" s="25">
        <v>16.614106315828224</v>
      </c>
      <c r="CI199" s="25">
        <v>30.286456225999999</v>
      </c>
      <c r="CJ199" s="25">
        <v>25.853852332070051</v>
      </c>
      <c r="CK199" s="25">
        <v>18.581672723631335</v>
      </c>
      <c r="CL199" s="25">
        <v>16.335429080219381</v>
      </c>
      <c r="CM199" s="25">
        <v>30.350782632000001</v>
      </c>
      <c r="CN199" s="25">
        <v>25.790406781616483</v>
      </c>
      <c r="CO199" s="25">
        <v>18.53607315730147</v>
      </c>
      <c r="CP199" s="25">
        <v>16.120417039076806</v>
      </c>
      <c r="CQ199" s="25">
        <v>30.416965609999998</v>
      </c>
      <c r="CR199" s="25">
        <v>25.713072971593995</v>
      </c>
      <c r="CS199" s="25">
        <v>18.48049182536484</v>
      </c>
      <c r="CT199" s="25">
        <v>15.873290340435164</v>
      </c>
      <c r="CU199" s="25">
        <v>30.485385662999999</v>
      </c>
      <c r="CV199" s="25">
        <v>25.639430873468253</v>
      </c>
      <c r="CW199" s="25">
        <v>18.427563799456816</v>
      </c>
      <c r="CX199" s="25">
        <v>15.650929093853446</v>
      </c>
      <c r="CY199" s="25">
        <v>30.801096312999999</v>
      </c>
      <c r="CZ199" s="25">
        <v>25.578218743023406</v>
      </c>
      <c r="DA199" s="25">
        <v>18.383569436062409</v>
      </c>
      <c r="DB199" s="25">
        <v>14.985428131023003</v>
      </c>
      <c r="DC199" s="25">
        <v>31.281954038000002</v>
      </c>
      <c r="DD199" s="25">
        <v>25.459164318793921</v>
      </c>
      <c r="DE199" s="25">
        <v>18.298002677232102</v>
      </c>
      <c r="DF199" s="25">
        <v>14.45029250756043</v>
      </c>
      <c r="DG199" s="25">
        <v>31.522941461999999</v>
      </c>
      <c r="DH199" s="25">
        <v>25.336664515756873</v>
      </c>
      <c r="DI199" s="25">
        <v>18.20995965681459</v>
      </c>
      <c r="DJ199" s="25">
        <v>14.032386043439127</v>
      </c>
      <c r="DK199" s="25">
        <v>31.665772152999999</v>
      </c>
      <c r="DL199" s="25">
        <v>25.229944810413777</v>
      </c>
      <c r="DM199" s="25">
        <v>18.133258103313878</v>
      </c>
      <c r="DN199" s="25">
        <v>13.892057788998942</v>
      </c>
      <c r="DO199" s="27">
        <v>29.929614357999998</v>
      </c>
      <c r="DP199" s="27">
        <v>26.379011858282134</v>
      </c>
      <c r="DQ199" s="27">
        <v>18.95911521531238</v>
      </c>
      <c r="DR199" s="27">
        <v>17.192231833648808</v>
      </c>
      <c r="DS199" s="27">
        <v>29.994595357000001</v>
      </c>
      <c r="DT199" s="27">
        <v>26.327715428782319</v>
      </c>
      <c r="DU199" s="27">
        <v>18.92224746142357</v>
      </c>
      <c r="DV199" s="27">
        <v>17.003931553512359</v>
      </c>
      <c r="DW199" s="27">
        <v>30.046252979000002</v>
      </c>
      <c r="DX199" s="27">
        <v>26.244857398229183</v>
      </c>
      <c r="DY199" s="27">
        <v>18.862695763421751</v>
      </c>
      <c r="DZ199" s="27">
        <v>16.944395615753876</v>
      </c>
      <c r="EA199" s="27">
        <v>30.118832244</v>
      </c>
      <c r="EB199" s="27">
        <v>26.154198066484241</v>
      </c>
      <c r="EC199" s="27">
        <v>18.797537116648712</v>
      </c>
      <c r="ED199" s="27">
        <v>16.760749811576954</v>
      </c>
      <c r="EE199" s="27">
        <v>30.206581278999998</v>
      </c>
      <c r="EF199" s="27">
        <v>26.069012784607139</v>
      </c>
      <c r="EG199" s="27">
        <v>18.736312777297663</v>
      </c>
      <c r="EH199" s="27">
        <v>16.600807323077319</v>
      </c>
      <c r="EI199" s="27">
        <v>30.307422045999999</v>
      </c>
      <c r="EJ199" s="27">
        <v>25.986458594205693</v>
      </c>
      <c r="EK199" s="27">
        <v>18.676979455195362</v>
      </c>
      <c r="EL199" s="27">
        <v>16.459660516114546</v>
      </c>
      <c r="EM199" s="27">
        <v>30.410772639000001</v>
      </c>
      <c r="EN199" s="27">
        <v>25.899090590374094</v>
      </c>
      <c r="EO199" s="27">
        <v>18.614186350598647</v>
      </c>
      <c r="EP199" s="27">
        <v>16.213727323847205</v>
      </c>
      <c r="EQ199" s="27">
        <v>30.484645899</v>
      </c>
      <c r="ER199" s="27">
        <v>25.821312438681236</v>
      </c>
      <c r="ES199" s="27">
        <v>18.558285661554603</v>
      </c>
      <c r="ET199" s="27">
        <v>16.039042893283568</v>
      </c>
      <c r="EU199" s="27">
        <v>30.570659295999999</v>
      </c>
      <c r="EV199" s="27">
        <v>25.735484986537603</v>
      </c>
      <c r="EW199" s="27">
        <v>18.496599781788909</v>
      </c>
      <c r="EX199" s="27">
        <v>15.838678217628669</v>
      </c>
      <c r="EY199" s="27">
        <v>30.701187079</v>
      </c>
      <c r="EZ199" s="27">
        <v>25.652993206545688</v>
      </c>
      <c r="FA199" s="27">
        <v>18.437311315276773</v>
      </c>
      <c r="FB199" s="27">
        <v>15.621292453881376</v>
      </c>
      <c r="FC199" s="27">
        <v>31.237457077000002</v>
      </c>
      <c r="FD199" s="27">
        <v>25.379931241039969</v>
      </c>
      <c r="FE199" s="27">
        <v>18.241056304181008</v>
      </c>
      <c r="FF199" s="27">
        <v>14.703417296838499</v>
      </c>
      <c r="FG199" s="27">
        <v>31.508584742</v>
      </c>
      <c r="FH199" s="27">
        <v>25.133960320409848</v>
      </c>
      <c r="FI199" s="27">
        <v>18.064272160449754</v>
      </c>
      <c r="FJ199" s="27">
        <v>14.350672560751208</v>
      </c>
      <c r="FK199" s="27">
        <v>31.662763185999999</v>
      </c>
      <c r="FL199" s="27">
        <v>24.91632044095001</v>
      </c>
      <c r="FM199" s="27">
        <v>17.907850093835073</v>
      </c>
      <c r="FN199" s="27">
        <v>14.233505649730024</v>
      </c>
      <c r="FO199" s="27">
        <v>31.823929165999999</v>
      </c>
      <c r="FP199" s="27">
        <v>24.724116088133929</v>
      </c>
      <c r="FQ199" s="27">
        <v>17.769709041035153</v>
      </c>
      <c r="FR199" s="27">
        <v>14.411324358208102</v>
      </c>
      <c r="FS199" s="28">
        <v>29.926601471000001</v>
      </c>
      <c r="FT199" s="28">
        <v>26.334674178236238</v>
      </c>
      <c r="FU199" s="28">
        <v>18.927248851671244</v>
      </c>
      <c r="FV199" s="28">
        <v>17.207537032670608</v>
      </c>
      <c r="FW199" s="28">
        <v>29.987755370999999</v>
      </c>
      <c r="FX199" s="28">
        <v>26.232505365745961</v>
      </c>
      <c r="FY199" s="28">
        <v>18.853818114469213</v>
      </c>
      <c r="FZ199" s="28">
        <v>17.029535404851813</v>
      </c>
      <c r="GA199" s="28">
        <v>30.033730359</v>
      </c>
      <c r="GB199" s="28">
        <v>26.21439485292408</v>
      </c>
      <c r="GC199" s="28">
        <v>18.840801732314983</v>
      </c>
      <c r="GD199" s="28">
        <v>16.983242415335166</v>
      </c>
      <c r="GE199" s="28">
        <v>30.103597422</v>
      </c>
      <c r="GF199" s="28">
        <v>26.137870226352245</v>
      </c>
      <c r="GG199" s="28">
        <v>18.785801976456852</v>
      </c>
      <c r="GH199" s="28">
        <v>16.811653367126837</v>
      </c>
      <c r="GI199" s="28">
        <v>30.189851085000001</v>
      </c>
      <c r="GJ199" s="28">
        <v>26.060216446264523</v>
      </c>
      <c r="GK199" s="28">
        <v>18.72999067573425</v>
      </c>
      <c r="GL199" s="28">
        <v>16.655678048295723</v>
      </c>
      <c r="GM199" s="28">
        <v>30.293486979000001</v>
      </c>
      <c r="GN199" s="28">
        <v>25.991811281968737</v>
      </c>
      <c r="GO199" s="28">
        <v>18.68082653728306</v>
      </c>
      <c r="GP199" s="28">
        <v>16.516610422777461</v>
      </c>
      <c r="GQ199" s="28">
        <v>30.414618319999999</v>
      </c>
      <c r="GR199" s="28">
        <v>25.898980830130736</v>
      </c>
      <c r="GS199" s="28">
        <v>18.614107463750607</v>
      </c>
      <c r="GT199" s="28">
        <v>16.26384380618277</v>
      </c>
      <c r="GU199" s="28">
        <v>30.542650543000001</v>
      </c>
      <c r="GV199" s="28">
        <v>25.807428018759406</v>
      </c>
      <c r="GW199" s="28">
        <v>18.548306655577807</v>
      </c>
      <c r="GX199" s="28">
        <v>16.087483736465863</v>
      </c>
      <c r="GY199" s="28">
        <v>30.672701102000001</v>
      </c>
      <c r="GZ199" s="28">
        <v>25.707355972552236</v>
      </c>
      <c r="HA199" s="28">
        <v>18.476382905587982</v>
      </c>
      <c r="HB199" s="28">
        <v>15.910551540047761</v>
      </c>
      <c r="HC199" s="28">
        <v>30.807221875</v>
      </c>
      <c r="HD199" s="28">
        <v>25.60689720758312</v>
      </c>
      <c r="HE199" s="28">
        <v>18.404181213209597</v>
      </c>
      <c r="HF199" s="28">
        <v>15.763261251942073</v>
      </c>
      <c r="HG199" s="28">
        <v>31.469176470000001</v>
      </c>
      <c r="HH199" s="28">
        <v>25.136878897974668</v>
      </c>
      <c r="HI199" s="28">
        <v>18.06636979961128</v>
      </c>
      <c r="HJ199" s="28">
        <v>14.8615435000939</v>
      </c>
      <c r="HK199" s="28">
        <v>32.482617685999998</v>
      </c>
      <c r="HL199" s="28">
        <v>24.59323880009606</v>
      </c>
      <c r="HM199" s="28">
        <v>17.675644957198042</v>
      </c>
      <c r="HN199" s="28">
        <v>13.467532140618944</v>
      </c>
      <c r="HO199" s="28">
        <v>32.808770684000002</v>
      </c>
      <c r="HP199" s="28">
        <v>24.260690035871718</v>
      </c>
      <c r="HQ199" s="28">
        <v>17.436635612590635</v>
      </c>
      <c r="HR199" s="28">
        <v>12.83853763483943</v>
      </c>
      <c r="HS199" s="28">
        <v>32.992106014999997</v>
      </c>
      <c r="HT199" s="28">
        <v>24.038052618000151</v>
      </c>
      <c r="HU199" s="28">
        <v>17.276621716719799</v>
      </c>
      <c r="HV199" s="28">
        <v>12.573733584522026</v>
      </c>
      <c r="HW199" s="29">
        <v>29.927748625</v>
      </c>
      <c r="HX199" s="29">
        <v>26.334975653554903</v>
      </c>
      <c r="HY199" s="29">
        <v>18.927465527918706</v>
      </c>
      <c r="HZ199" s="29">
        <v>17.205696195248827</v>
      </c>
      <c r="IA199" s="29">
        <v>29.997594030000002</v>
      </c>
      <c r="IB199" s="29">
        <v>26.314365136526618</v>
      </c>
      <c r="IC199" s="29">
        <v>18.912652343517191</v>
      </c>
      <c r="ID199" s="29">
        <v>17.016388623577285</v>
      </c>
      <c r="IE199" s="29">
        <v>30.043952551</v>
      </c>
      <c r="IF199" s="29">
        <v>26.296287081095027</v>
      </c>
      <c r="IG199" s="29">
        <v>18.899659289128437</v>
      </c>
      <c r="IH199" s="29">
        <v>16.972432716236021</v>
      </c>
      <c r="II199" s="29">
        <v>30.104015740000001</v>
      </c>
      <c r="IJ199" s="29">
        <v>26.2419892769122</v>
      </c>
      <c r="IK199" s="29">
        <v>18.860634388159013</v>
      </c>
      <c r="IL199" s="29">
        <v>16.81259317004444</v>
      </c>
      <c r="IM199" s="29">
        <v>30.180118992000001</v>
      </c>
      <c r="IN199" s="29">
        <v>26.168526677978587</v>
      </c>
      <c r="IO199" s="29">
        <v>18.80783537185464</v>
      </c>
      <c r="IP199" s="29">
        <v>16.658795338937939</v>
      </c>
      <c r="IQ199" s="29">
        <v>30.272710282999999</v>
      </c>
      <c r="IR199" s="29">
        <v>26.082388717135721</v>
      </c>
      <c r="IS199" s="29">
        <v>18.745926323373009</v>
      </c>
      <c r="IT199" s="29">
        <v>16.532507041286621</v>
      </c>
      <c r="IU199" s="29">
        <v>30.389417124000001</v>
      </c>
      <c r="IV199" s="29">
        <v>25.970004206819343</v>
      </c>
      <c r="IW199" s="29">
        <v>18.665153363000133</v>
      </c>
      <c r="IX199" s="29">
        <v>16.298438727940304</v>
      </c>
      <c r="IY199" s="29">
        <v>31.009465054</v>
      </c>
      <c r="IZ199" s="29">
        <v>25.787400998119764</v>
      </c>
      <c r="JA199" s="29">
        <v>18.533912841519637</v>
      </c>
      <c r="JB199" s="29">
        <v>15.645354895671799</v>
      </c>
      <c r="JC199" s="29">
        <v>31.105727868999999</v>
      </c>
      <c r="JD199" s="29">
        <v>25.692316202911762</v>
      </c>
      <c r="JE199" s="29">
        <v>18.465573527019998</v>
      </c>
      <c r="JF199" s="29">
        <v>15.518136952004228</v>
      </c>
      <c r="JG199" s="29">
        <v>31.242321748000002</v>
      </c>
      <c r="JH199" s="29">
        <v>25.570777627158861</v>
      </c>
      <c r="JI199" s="29">
        <v>18.378221359577807</v>
      </c>
      <c r="JJ199" s="29">
        <v>15.286721823473696</v>
      </c>
      <c r="JK199" s="29">
        <v>31.922477994000001</v>
      </c>
      <c r="JL199" s="29">
        <v>25.018229426010635</v>
      </c>
      <c r="JM199" s="29">
        <v>17.981094087947508</v>
      </c>
      <c r="JN199" s="29">
        <v>13.958027992694605</v>
      </c>
      <c r="JO199" s="29">
        <v>32.512575107000004</v>
      </c>
      <c r="JP199" s="29">
        <v>24.509366187405448</v>
      </c>
      <c r="JQ199" s="29">
        <v>17.615364059037283</v>
      </c>
      <c r="JR199" s="29">
        <v>12.849306541366161</v>
      </c>
      <c r="JS199" s="29">
        <v>32.667730906000003</v>
      </c>
      <c r="JT199" s="29">
        <v>24.275656859370422</v>
      </c>
      <c r="JU199" s="29">
        <v>17.447392563330247</v>
      </c>
      <c r="JV199" s="29">
        <v>12.540654796035412</v>
      </c>
      <c r="JW199" s="29">
        <v>32.580653673</v>
      </c>
      <c r="JX199" s="29">
        <v>24.234879658789559</v>
      </c>
      <c r="JY199" s="29">
        <v>17.418085186385124</v>
      </c>
      <c r="JZ199" s="29">
        <v>13.060482191159389</v>
      </c>
    </row>
    <row r="200" spans="1:286" ht="15" thickBot="1" x14ac:dyDescent="0.4">
      <c r="A200" s="2"/>
      <c r="B200" s="74" t="s">
        <v>679</v>
      </c>
      <c r="C200" s="74" t="s">
        <v>481</v>
      </c>
      <c r="D200" s="74" t="s">
        <v>867</v>
      </c>
      <c r="E200" s="87">
        <v>365510</v>
      </c>
      <c r="F200" s="84">
        <v>401069</v>
      </c>
      <c r="G200" s="22">
        <v>20.687759449947372</v>
      </c>
      <c r="H200" s="22">
        <v>11.849106711029707</v>
      </c>
      <c r="I200" s="22">
        <v>8.516186297645989</v>
      </c>
      <c r="J200" s="22">
        <v>8.5594607172719162</v>
      </c>
      <c r="K200" s="22">
        <v>20.725895893947371</v>
      </c>
      <c r="L200" s="22">
        <v>11.722518550440686</v>
      </c>
      <c r="M200" s="22">
        <v>8.4252048941576607</v>
      </c>
      <c r="N200" s="22">
        <v>8.1253808695377607</v>
      </c>
      <c r="O200" s="22">
        <v>20.77491474594737</v>
      </c>
      <c r="P200" s="22">
        <v>11.602488670589171</v>
      </c>
      <c r="Q200" s="22">
        <v>8.338937056165447</v>
      </c>
      <c r="R200" s="22">
        <v>8.1737888166171029</v>
      </c>
      <c r="S200" s="22">
        <v>20.85587962594737</v>
      </c>
      <c r="T200" s="22">
        <v>11.465219783624306</v>
      </c>
      <c r="U200" s="22">
        <v>8.2402792043313386</v>
      </c>
      <c r="V200" s="22">
        <v>7.7356330217966089</v>
      </c>
      <c r="W200" s="22">
        <v>20.964145889947371</v>
      </c>
      <c r="X200" s="22">
        <v>11.349086555708119</v>
      </c>
      <c r="Y200" s="22">
        <v>8.1568119668086485</v>
      </c>
      <c r="Z200" s="22">
        <v>7.6204167771982121</v>
      </c>
      <c r="AA200" s="22">
        <v>21.09279874894737</v>
      </c>
      <c r="AB200" s="22">
        <v>11.182474750701751</v>
      </c>
      <c r="AC200" s="22">
        <v>8.037064782027155</v>
      </c>
      <c r="AD200" s="22">
        <v>7.2245044094258937</v>
      </c>
      <c r="AE200" s="22">
        <v>21.242046900947368</v>
      </c>
      <c r="AF200" s="22">
        <v>11.039434439843211</v>
      </c>
      <c r="AG200" s="22">
        <v>7.934258894203511</v>
      </c>
      <c r="AH200" s="22">
        <v>6.8714450901307824</v>
      </c>
      <c r="AI200" s="22">
        <v>21.407137156947371</v>
      </c>
      <c r="AJ200" s="22">
        <v>10.812231236745051</v>
      </c>
      <c r="AK200" s="22">
        <v>7.7709634785917396</v>
      </c>
      <c r="AL200" s="22">
        <v>6.4816002875202301</v>
      </c>
      <c r="AM200" s="22">
        <v>21.585482690947369</v>
      </c>
      <c r="AN200" s="22">
        <v>10.796955950624575</v>
      </c>
      <c r="AO200" s="22">
        <v>7.7599848296923479</v>
      </c>
      <c r="AP200" s="22">
        <v>6.0932154401515142</v>
      </c>
      <c r="AQ200" s="22">
        <v>21.78196006794737</v>
      </c>
      <c r="AR200" s="22">
        <v>10.63867456481268</v>
      </c>
      <c r="AS200" s="22">
        <v>7.6462248812087257</v>
      </c>
      <c r="AT200" s="22">
        <v>5.5907707323965692</v>
      </c>
      <c r="AU200" s="22">
        <v>22.403060527947371</v>
      </c>
      <c r="AV200" s="22">
        <v>10.033345594852667</v>
      </c>
      <c r="AW200" s="22">
        <v>7.2111630318000257</v>
      </c>
      <c r="AX200" s="22">
        <v>4.0401742248614685</v>
      </c>
      <c r="AY200" s="22">
        <v>22.832856764947369</v>
      </c>
      <c r="AZ200" s="22">
        <v>9.5360383850839447</v>
      </c>
      <c r="BA200" s="22">
        <v>6.853738548348403</v>
      </c>
      <c r="BB200" s="22">
        <v>3.3260293307148512</v>
      </c>
      <c r="BC200" s="22">
        <v>23.08196490394737</v>
      </c>
      <c r="BD200" s="22">
        <v>10.163878303010973</v>
      </c>
      <c r="BE200" s="22">
        <v>7.3049794592930475</v>
      </c>
      <c r="BF200" s="22">
        <v>3.1523070411363872</v>
      </c>
      <c r="BG200" s="22">
        <v>23.18878908394737</v>
      </c>
      <c r="BH200" s="22">
        <v>10.058555803905699</v>
      </c>
      <c r="BI200" s="22">
        <v>7.22928210542592</v>
      </c>
      <c r="BJ200" s="22">
        <v>3.387598506491809</v>
      </c>
      <c r="BK200" s="25">
        <v>20.675437665947371</v>
      </c>
      <c r="BL200" s="25">
        <v>11.821546127045853</v>
      </c>
      <c r="BM200" s="25">
        <v>8.4963779632793184</v>
      </c>
      <c r="BN200" s="25">
        <v>8.6209695906846928</v>
      </c>
      <c r="BO200" s="25">
        <v>20.705102800947369</v>
      </c>
      <c r="BP200" s="25">
        <v>11.69117491374508</v>
      </c>
      <c r="BQ200" s="25">
        <v>8.4026776053201786</v>
      </c>
      <c r="BR200" s="25">
        <v>8.2412292073483471</v>
      </c>
      <c r="BS200" s="25">
        <v>20.760561489947371</v>
      </c>
      <c r="BT200" s="25">
        <v>11.640169309611585</v>
      </c>
      <c r="BU200" s="25">
        <v>8.3660188733483842</v>
      </c>
      <c r="BV200" s="25">
        <v>8.2443311909824075</v>
      </c>
      <c r="BW200" s="25">
        <v>20.82907157194737</v>
      </c>
      <c r="BX200" s="25">
        <v>11.486246262876847</v>
      </c>
      <c r="BY200" s="25">
        <v>8.2553913489735642</v>
      </c>
      <c r="BZ200" s="25">
        <v>7.8328879887571414</v>
      </c>
      <c r="CA200" s="25">
        <v>20.90794429194737</v>
      </c>
      <c r="CB200" s="25">
        <v>11.422430266984444</v>
      </c>
      <c r="CC200" s="25">
        <v>8.2095255362128743</v>
      </c>
      <c r="CD200" s="25">
        <v>7.8115584047213531</v>
      </c>
      <c r="CE200" s="25">
        <v>20.996175532947369</v>
      </c>
      <c r="CF200" s="25">
        <v>11.295188126950981</v>
      </c>
      <c r="CG200" s="25">
        <v>8.1180741048212202</v>
      </c>
      <c r="CH200" s="25">
        <v>7.4382862901356983</v>
      </c>
      <c r="CI200" s="25">
        <v>21.09448372894737</v>
      </c>
      <c r="CJ200" s="25">
        <v>11.220507578304165</v>
      </c>
      <c r="CK200" s="25">
        <v>8.0643997240770009</v>
      </c>
      <c r="CL200" s="25">
        <v>7.1757998086984571</v>
      </c>
      <c r="CM200" s="25">
        <v>21.199415007947369</v>
      </c>
      <c r="CN200" s="25">
        <v>11.130858774257268</v>
      </c>
      <c r="CO200" s="25">
        <v>7.9999673634574551</v>
      </c>
      <c r="CP200" s="25">
        <v>6.8566489589248008</v>
      </c>
      <c r="CQ200" s="25">
        <v>21.310006161947371</v>
      </c>
      <c r="CR200" s="25">
        <v>11.054358917437524</v>
      </c>
      <c r="CS200" s="25">
        <v>7.9449854101078623</v>
      </c>
      <c r="CT200" s="25">
        <v>6.528961634988006</v>
      </c>
      <c r="CU200" s="25">
        <v>21.423581884947371</v>
      </c>
      <c r="CV200" s="25">
        <v>10.964063780223938</v>
      </c>
      <c r="CW200" s="25">
        <v>7.8800885171153627</v>
      </c>
      <c r="CX200" s="25">
        <v>6.1443574414917066</v>
      </c>
      <c r="CY200" s="25">
        <v>21.758893777947371</v>
      </c>
      <c r="CZ200" s="25">
        <v>10.594169702751906</v>
      </c>
      <c r="DA200" s="25">
        <v>7.6142383605617487</v>
      </c>
      <c r="DB200" s="25">
        <v>5.0488254977637101</v>
      </c>
      <c r="DC200" s="25">
        <v>22.000370348947371</v>
      </c>
      <c r="DD200" s="25">
        <v>10.373947920024133</v>
      </c>
      <c r="DE200" s="25">
        <v>7.4559606292316998</v>
      </c>
      <c r="DF200" s="25">
        <v>4.3074749613909606</v>
      </c>
      <c r="DG200" s="25">
        <v>22.133327950947368</v>
      </c>
      <c r="DH200" s="25">
        <v>10.653375872672337</v>
      </c>
      <c r="DI200" s="25">
        <v>7.6567910006306512</v>
      </c>
      <c r="DJ200" s="25">
        <v>3.8394973198340985</v>
      </c>
      <c r="DK200" s="25">
        <v>22.21886292994737</v>
      </c>
      <c r="DL200" s="25">
        <v>10.970376642793861</v>
      </c>
      <c r="DM200" s="25">
        <v>7.8846256957422414</v>
      </c>
      <c r="DN200" s="25">
        <v>3.6244080864857864</v>
      </c>
      <c r="DO200" s="27">
        <v>20.687759449947372</v>
      </c>
      <c r="DP200" s="27">
        <v>11.807155767544376</v>
      </c>
      <c r="DQ200" s="27">
        <v>8.4860353285648724</v>
      </c>
      <c r="DR200" s="27">
        <v>8.5743587203245148</v>
      </c>
      <c r="DS200" s="27">
        <v>20.725895899947371</v>
      </c>
      <c r="DT200" s="27">
        <v>11.741274171676055</v>
      </c>
      <c r="DU200" s="27">
        <v>8.4386849284306091</v>
      </c>
      <c r="DV200" s="27">
        <v>8.1511289667549232</v>
      </c>
      <c r="DW200" s="27">
        <v>20.77491473994737</v>
      </c>
      <c r="DX200" s="27">
        <v>11.635165988099512</v>
      </c>
      <c r="DY200" s="27">
        <v>8.3624228876641507</v>
      </c>
      <c r="DZ200" s="27">
        <v>8.218005134493195</v>
      </c>
      <c r="EA200" s="27">
        <v>20.85587962594737</v>
      </c>
      <c r="EB200" s="27">
        <v>11.369105565563755</v>
      </c>
      <c r="EC200" s="27">
        <v>8.1712000233586259</v>
      </c>
      <c r="ED200" s="27">
        <v>7.7857037771020856</v>
      </c>
      <c r="EE200" s="27">
        <v>20.963600400947371</v>
      </c>
      <c r="EF200" s="27">
        <v>11.32118110750517</v>
      </c>
      <c r="EG200" s="27">
        <v>8.1367557717374694</v>
      </c>
      <c r="EH200" s="27">
        <v>7.6041164971593211</v>
      </c>
      <c r="EI200" s="27">
        <v>21.09130901194737</v>
      </c>
      <c r="EJ200" s="27">
        <v>11.092717480452235</v>
      </c>
      <c r="EK200" s="27">
        <v>7.9725544646121307</v>
      </c>
      <c r="EL200" s="27">
        <v>7.2467357779846004</v>
      </c>
      <c r="EM200" s="27">
        <v>21.239700323947371</v>
      </c>
      <c r="EN200" s="27">
        <v>10.871001031631739</v>
      </c>
      <c r="EO200" s="27">
        <v>7.8132024873318313</v>
      </c>
      <c r="EP200" s="27">
        <v>6.9039232341540266</v>
      </c>
      <c r="EQ200" s="27">
        <v>21.404198423947371</v>
      </c>
      <c r="ER200" s="27">
        <v>10.882081040487872</v>
      </c>
      <c r="ES200" s="27">
        <v>7.8211659078579183</v>
      </c>
      <c r="ET200" s="27">
        <v>6.5225703190728428</v>
      </c>
      <c r="EU200" s="27">
        <v>21.57976119794737</v>
      </c>
      <c r="EV200" s="27">
        <v>10.792620228242074</v>
      </c>
      <c r="EW200" s="27">
        <v>7.756868660647311</v>
      </c>
      <c r="EX200" s="27">
        <v>6.1287118025842879</v>
      </c>
      <c r="EY200" s="27">
        <v>21.764807423947371</v>
      </c>
      <c r="EZ200" s="27">
        <v>10.649818064719142</v>
      </c>
      <c r="FA200" s="27">
        <v>7.6542339340027974</v>
      </c>
      <c r="FB200" s="27">
        <v>5.6872428319690087</v>
      </c>
      <c r="FC200" s="27">
        <v>22.35440088194737</v>
      </c>
      <c r="FD200" s="27">
        <v>10.238428279109627</v>
      </c>
      <c r="FE200" s="27">
        <v>7.3585599949759786</v>
      </c>
      <c r="FF200" s="27">
        <v>4.2763899646002947</v>
      </c>
      <c r="FG200" s="27">
        <v>22.75150536094737</v>
      </c>
      <c r="FH200" s="27">
        <v>9.9389739409935771</v>
      </c>
      <c r="FI200" s="27">
        <v>7.1433362660293316</v>
      </c>
      <c r="FJ200" s="27">
        <v>3.645377299703636</v>
      </c>
      <c r="FK200" s="27">
        <v>22.99665374694737</v>
      </c>
      <c r="FL200" s="27">
        <v>10.375276647750294</v>
      </c>
      <c r="FM200" s="27">
        <v>7.4569156120106381</v>
      </c>
      <c r="FN200" s="27">
        <v>3.4936473712442382</v>
      </c>
      <c r="FO200" s="27">
        <v>23.117441682947369</v>
      </c>
      <c r="FP200" s="27">
        <v>10.201419681627813</v>
      </c>
      <c r="FQ200" s="27">
        <v>7.3319611872805144</v>
      </c>
      <c r="FR200" s="27">
        <v>3.7078338319393467</v>
      </c>
      <c r="FS200" s="28">
        <v>20.686307885947372</v>
      </c>
      <c r="FT200" s="28">
        <v>11.849678037520658</v>
      </c>
      <c r="FU200" s="28">
        <v>8.5165969212442363</v>
      </c>
      <c r="FV200" s="28">
        <v>8.5638339456228145</v>
      </c>
      <c r="FW200" s="28">
        <v>20.727852548947368</v>
      </c>
      <c r="FX200" s="28">
        <v>11.71962770681878</v>
      </c>
      <c r="FY200" s="28">
        <v>8.4231271879269816</v>
      </c>
      <c r="FZ200" s="28">
        <v>8.1343704182381522</v>
      </c>
      <c r="GA200" s="28">
        <v>20.794633467947371</v>
      </c>
      <c r="GB200" s="28">
        <v>11.592047422383189</v>
      </c>
      <c r="GC200" s="28">
        <v>8.3314327254955813</v>
      </c>
      <c r="GD200" s="28">
        <v>8.1890441623247536</v>
      </c>
      <c r="GE200" s="28">
        <v>20.909568868947371</v>
      </c>
      <c r="GF200" s="28">
        <v>11.445507309127967</v>
      </c>
      <c r="GG200" s="28">
        <v>8.2261114607796539</v>
      </c>
      <c r="GH200" s="28">
        <v>7.7533559255626212</v>
      </c>
      <c r="GI200" s="28">
        <v>21.071136675947368</v>
      </c>
      <c r="GJ200" s="28">
        <v>11.322377897535084</v>
      </c>
      <c r="GK200" s="28">
        <v>8.1376159282963112</v>
      </c>
      <c r="GL200" s="28">
        <v>7.7229267652439795</v>
      </c>
      <c r="GM200" s="28">
        <v>21.272957501947371</v>
      </c>
      <c r="GN200" s="28">
        <v>11.137589699436191</v>
      </c>
      <c r="GO200" s="28">
        <v>8.0048050119129162</v>
      </c>
      <c r="GP200" s="28">
        <v>7.327239246388201</v>
      </c>
      <c r="GQ200" s="28">
        <v>21.520209277947369</v>
      </c>
      <c r="GR200" s="28">
        <v>10.953728623966333</v>
      </c>
      <c r="GS200" s="28">
        <v>7.8726604368177036</v>
      </c>
      <c r="GT200" s="28">
        <v>6.9986794867783004</v>
      </c>
      <c r="GU200" s="28">
        <v>21.791347075947371</v>
      </c>
      <c r="GV200" s="28">
        <v>10.867064895410012</v>
      </c>
      <c r="GW200" s="28">
        <v>7.8103735087282447</v>
      </c>
      <c r="GX200" s="28">
        <v>6.6384505264293825</v>
      </c>
      <c r="GY200" s="28">
        <v>22.030867922947369</v>
      </c>
      <c r="GZ200" s="28">
        <v>10.687692325066703</v>
      </c>
      <c r="HA200" s="28">
        <v>7.6814549106444492</v>
      </c>
      <c r="HB200" s="28">
        <v>6.336407153500268</v>
      </c>
      <c r="HC200" s="28">
        <v>22.28300448794737</v>
      </c>
      <c r="HD200" s="28">
        <v>10.458922250514318</v>
      </c>
      <c r="HE200" s="28">
        <v>7.5170333536674203</v>
      </c>
      <c r="HF200" s="28">
        <v>5.9775475420346442</v>
      </c>
      <c r="HG200" s="28">
        <v>23.011161962947369</v>
      </c>
      <c r="HH200" s="28">
        <v>9.6690582450921099</v>
      </c>
      <c r="HI200" s="28">
        <v>6.9493425408469971</v>
      </c>
      <c r="HJ200" s="28">
        <v>4.0002609319269471</v>
      </c>
      <c r="HK200" s="28">
        <v>23.458970531947369</v>
      </c>
      <c r="HL200" s="28">
        <v>8.5071751661395254</v>
      </c>
      <c r="HM200" s="28">
        <v>6.1142742949654592</v>
      </c>
      <c r="HN200" s="28">
        <v>-0.1372885943012534</v>
      </c>
      <c r="HO200" s="28">
        <v>23.692973766947368</v>
      </c>
      <c r="HP200" s="28">
        <v>8.2548814930732615</v>
      </c>
      <c r="HQ200" s="28">
        <v>5.9329458645657489</v>
      </c>
      <c r="HR200" s="28">
        <v>-3.5513855305446889</v>
      </c>
      <c r="HS200" s="28">
        <v>23.808790138947369</v>
      </c>
      <c r="HT200" s="28">
        <v>7.6082972766794557</v>
      </c>
      <c r="HU200" s="28">
        <v>5.4682330572448858</v>
      </c>
      <c r="HV200" s="28">
        <v>-5.8073933415736043</v>
      </c>
      <c r="HW200" s="29">
        <v>20.680667551947369</v>
      </c>
      <c r="HX200" s="29">
        <v>11.856116939682932</v>
      </c>
      <c r="HY200" s="29">
        <v>8.5212246870078108</v>
      </c>
      <c r="HZ200" s="29">
        <v>8.5907153089259154</v>
      </c>
      <c r="IA200" s="29">
        <v>20.73500116694737</v>
      </c>
      <c r="IB200" s="29">
        <v>11.743749290509291</v>
      </c>
      <c r="IC200" s="29">
        <v>8.4404638450702087</v>
      </c>
      <c r="ID200" s="29">
        <v>8.1562635631920433</v>
      </c>
      <c r="IE200" s="29">
        <v>20.816065160947371</v>
      </c>
      <c r="IF200" s="29">
        <v>11.739092964528126</v>
      </c>
      <c r="IG200" s="29">
        <v>8.4371172519062494</v>
      </c>
      <c r="IH200" s="29">
        <v>8.2111850027376523</v>
      </c>
      <c r="II200" s="29">
        <v>20.933367302947371</v>
      </c>
      <c r="IJ200" s="29">
        <v>11.540287346277267</v>
      </c>
      <c r="IK200" s="29">
        <v>8.2942317396619369</v>
      </c>
      <c r="IL200" s="29">
        <v>7.8108658807169622</v>
      </c>
      <c r="IM200" s="29">
        <v>21.094963506947369</v>
      </c>
      <c r="IN200" s="29">
        <v>11.449039094812466</v>
      </c>
      <c r="IO200" s="29">
        <v>8.2286498246906277</v>
      </c>
      <c r="IP200" s="29">
        <v>7.7586736112790664</v>
      </c>
      <c r="IQ200" s="29">
        <v>21.285174167947371</v>
      </c>
      <c r="IR200" s="29">
        <v>11.113222538598599</v>
      </c>
      <c r="IS200" s="29">
        <v>7.9872918536387605</v>
      </c>
      <c r="IT200" s="29">
        <v>7.4097625213222358</v>
      </c>
      <c r="IU200" s="29">
        <v>21.52322804794737</v>
      </c>
      <c r="IV200" s="29">
        <v>11.117714644412898</v>
      </c>
      <c r="IW200" s="29">
        <v>7.9905204185353611</v>
      </c>
      <c r="IX200" s="29">
        <v>7.1337620927958092</v>
      </c>
      <c r="IY200" s="29">
        <v>21.76196216594737</v>
      </c>
      <c r="IZ200" s="29">
        <v>11.036045902681561</v>
      </c>
      <c r="JA200" s="29">
        <v>7.9318234858264187</v>
      </c>
      <c r="JB200" s="29">
        <v>6.8402155714280113</v>
      </c>
      <c r="JC200" s="29">
        <v>21.975963540947369</v>
      </c>
      <c r="JD200" s="29">
        <v>10.908658950747231</v>
      </c>
      <c r="JE200" s="29">
        <v>7.8402679752703195</v>
      </c>
      <c r="JF200" s="29">
        <v>6.4796487045168671</v>
      </c>
      <c r="JG200" s="29">
        <v>22.235227182947369</v>
      </c>
      <c r="JH200" s="29">
        <v>10.622731112723901</v>
      </c>
      <c r="JI200" s="29">
        <v>7.6347660082719795</v>
      </c>
      <c r="JJ200" s="29">
        <v>5.4115816425940544</v>
      </c>
      <c r="JK200" s="29">
        <v>22.949218292947371</v>
      </c>
      <c r="JL200" s="29">
        <v>9.926464975267244</v>
      </c>
      <c r="JM200" s="29">
        <v>7.1343458260650126</v>
      </c>
      <c r="JN200" s="29">
        <v>0.70306479662288268</v>
      </c>
      <c r="JO200" s="29">
        <v>23.26457636894737</v>
      </c>
      <c r="JP200" s="29">
        <v>8.7667182081308095</v>
      </c>
      <c r="JQ200" s="29">
        <v>6.3008129895489136</v>
      </c>
      <c r="JR200" s="29">
        <v>-3.0310291641900697</v>
      </c>
      <c r="JS200" s="29">
        <v>23.342746904947369</v>
      </c>
      <c r="JT200" s="29">
        <v>8.1619877074309635</v>
      </c>
      <c r="JU200" s="29">
        <v>5.8661812717811292</v>
      </c>
      <c r="JV200" s="29">
        <v>-5.2916915100009838</v>
      </c>
      <c r="JW200" s="29">
        <v>23.234616924947371</v>
      </c>
      <c r="JX200" s="29">
        <v>8.0929673398012962</v>
      </c>
      <c r="JY200" s="29">
        <v>5.8165749745807576</v>
      </c>
      <c r="JZ200" s="29">
        <v>-4.5904190760324539</v>
      </c>
    </row>
    <row r="201" spans="1:286" ht="15" thickBot="1" x14ac:dyDescent="0.4">
      <c r="A201" s="2"/>
      <c r="B201" s="74" t="s">
        <v>680</v>
      </c>
      <c r="C201" s="74" t="s">
        <v>466</v>
      </c>
      <c r="D201" s="74" t="s">
        <v>864</v>
      </c>
      <c r="E201" s="87">
        <v>354934</v>
      </c>
      <c r="F201" s="84">
        <v>405497</v>
      </c>
      <c r="G201" s="22">
        <v>31.963149156</v>
      </c>
      <c r="H201" s="22">
        <v>12.965789184368942</v>
      </c>
      <c r="I201" s="22">
        <v>9.4583626937307663</v>
      </c>
      <c r="J201" s="22">
        <v>11.410205232130174</v>
      </c>
      <c r="K201" s="22">
        <v>32.052777505000002</v>
      </c>
      <c r="L201" s="22">
        <v>12.823735449317198</v>
      </c>
      <c r="M201" s="22">
        <v>9.3547364717543733</v>
      </c>
      <c r="N201" s="22">
        <v>10.818828580149123</v>
      </c>
      <c r="O201" s="22">
        <v>32.057259649000002</v>
      </c>
      <c r="P201" s="22">
        <v>12.768575846882291</v>
      </c>
      <c r="Q201" s="22">
        <v>9.3144983097379566</v>
      </c>
      <c r="R201" s="22">
        <v>10.75558185264661</v>
      </c>
      <c r="S201" s="22">
        <v>32.091317414000002</v>
      </c>
      <c r="T201" s="22">
        <v>12.677346919512861</v>
      </c>
      <c r="U201" s="22">
        <v>9.2479480773571652</v>
      </c>
      <c r="V201" s="22">
        <v>10.675256206206711</v>
      </c>
      <c r="W201" s="22">
        <v>32.143373545000003</v>
      </c>
      <c r="X201" s="22">
        <v>12.560317373071005</v>
      </c>
      <c r="Y201" s="22">
        <v>9.1625766525722909</v>
      </c>
      <c r="Z201" s="22">
        <v>10.538917546908419</v>
      </c>
      <c r="AA201" s="22">
        <v>32.213796254999998</v>
      </c>
      <c r="AB201" s="22">
        <v>12.411176645073896</v>
      </c>
      <c r="AC201" s="22">
        <v>9.0537805679109518</v>
      </c>
      <c r="AD201" s="22">
        <v>10.333270639550541</v>
      </c>
      <c r="AE201" s="22">
        <v>32.289351832000001</v>
      </c>
      <c r="AF201" s="22">
        <v>12.206347681135462</v>
      </c>
      <c r="AG201" s="22">
        <v>8.9043606904501633</v>
      </c>
      <c r="AH201" s="22">
        <v>10.128698064575207</v>
      </c>
      <c r="AI201" s="22">
        <v>32.368964482000003</v>
      </c>
      <c r="AJ201" s="22">
        <v>12.171632979561126</v>
      </c>
      <c r="AK201" s="22">
        <v>8.8790367989672969</v>
      </c>
      <c r="AL201" s="22">
        <v>9.9530278157031695</v>
      </c>
      <c r="AM201" s="22">
        <v>32.451701135999997</v>
      </c>
      <c r="AN201" s="22">
        <v>12.165586733831512</v>
      </c>
      <c r="AO201" s="22">
        <v>8.8746261468864311</v>
      </c>
      <c r="AP201" s="22">
        <v>9.7420142274096939</v>
      </c>
      <c r="AQ201" s="22">
        <v>32.548505030000001</v>
      </c>
      <c r="AR201" s="22">
        <v>12.10666392162282</v>
      </c>
      <c r="AS201" s="22">
        <v>8.8316427757333447</v>
      </c>
      <c r="AT201" s="22">
        <v>9.5000390151035212</v>
      </c>
      <c r="AU201" s="22">
        <v>41.160918729999999</v>
      </c>
      <c r="AV201" s="22">
        <v>10.431870374317235</v>
      </c>
      <c r="AW201" s="22">
        <v>7.6099042002956665</v>
      </c>
      <c r="AX201" s="22">
        <v>0.61427245944963715</v>
      </c>
      <c r="AY201" s="22">
        <v>42.806702790000003</v>
      </c>
      <c r="AZ201" s="22">
        <v>10.070278448011091</v>
      </c>
      <c r="BA201" s="22">
        <v>7.3461279243207827</v>
      </c>
      <c r="BB201" s="22">
        <v>-0.87259315620535105</v>
      </c>
      <c r="BC201" s="22">
        <v>43.811498929999999</v>
      </c>
      <c r="BD201" s="22">
        <v>10.015531840503073</v>
      </c>
      <c r="BE201" s="22">
        <v>7.3061910363536073</v>
      </c>
      <c r="BF201" s="22">
        <v>-1.6885951805451853</v>
      </c>
      <c r="BG201" s="22">
        <v>44.428163429999998</v>
      </c>
      <c r="BH201" s="22">
        <v>10.035071456483909</v>
      </c>
      <c r="BI201" s="22">
        <v>7.3204449141712225</v>
      </c>
      <c r="BJ201" s="22">
        <v>-1.9338407687113417</v>
      </c>
      <c r="BK201" s="25">
        <v>31.869766463000001</v>
      </c>
      <c r="BL201" s="25">
        <v>13.063209736260072</v>
      </c>
      <c r="BM201" s="25">
        <v>9.5294296299972121</v>
      </c>
      <c r="BN201" s="25">
        <v>11.900382111041685</v>
      </c>
      <c r="BO201" s="25">
        <v>31.880459002999999</v>
      </c>
      <c r="BP201" s="25">
        <v>12.984615264187402</v>
      </c>
      <c r="BQ201" s="25">
        <v>9.4720960568521395</v>
      </c>
      <c r="BR201" s="25">
        <v>11.75806777203678</v>
      </c>
      <c r="BS201" s="25">
        <v>31.920178155000002</v>
      </c>
      <c r="BT201" s="25">
        <v>12.868851470116885</v>
      </c>
      <c r="BU201" s="25">
        <v>9.3876479807997146</v>
      </c>
      <c r="BV201" s="25">
        <v>11.592170347110345</v>
      </c>
      <c r="BW201" s="25">
        <v>31.967979074999999</v>
      </c>
      <c r="BX201" s="25">
        <v>12.73288237463424</v>
      </c>
      <c r="BY201" s="25">
        <v>9.2884604186755535</v>
      </c>
      <c r="BZ201" s="25">
        <v>11.422862861005193</v>
      </c>
      <c r="CA201" s="25">
        <v>32.026689820000001</v>
      </c>
      <c r="CB201" s="25">
        <v>12.551953683622672</v>
      </c>
      <c r="CC201" s="25">
        <v>9.1564754575632428</v>
      </c>
      <c r="CD201" s="25">
        <v>11.223638266467738</v>
      </c>
      <c r="CE201" s="25">
        <v>32.090710264000002</v>
      </c>
      <c r="CF201" s="25">
        <v>12.499638620527184</v>
      </c>
      <c r="CG201" s="25">
        <v>9.118312347391818</v>
      </c>
      <c r="CH201" s="25">
        <v>10.999932705726433</v>
      </c>
      <c r="CI201" s="25">
        <v>32.160352138999997</v>
      </c>
      <c r="CJ201" s="25">
        <v>12.528675094597624</v>
      </c>
      <c r="CK201" s="25">
        <v>9.1394940509657445</v>
      </c>
      <c r="CL201" s="25">
        <v>10.751533559534799</v>
      </c>
      <c r="CM201" s="25">
        <v>32.232737952999997</v>
      </c>
      <c r="CN201" s="25">
        <v>12.497207659907335</v>
      </c>
      <c r="CO201" s="25">
        <v>9.1165389954647011</v>
      </c>
      <c r="CP201" s="25">
        <v>10.531152796973824</v>
      </c>
      <c r="CQ201" s="25">
        <v>32.307579431999997</v>
      </c>
      <c r="CR201" s="25">
        <v>12.438433093050973</v>
      </c>
      <c r="CS201" s="25">
        <v>9.0736637672321923</v>
      </c>
      <c r="CT201" s="25">
        <v>10.285073007605735</v>
      </c>
      <c r="CU201" s="25">
        <v>32.382862185999997</v>
      </c>
      <c r="CV201" s="25">
        <v>12.373650298321154</v>
      </c>
      <c r="CW201" s="25">
        <v>9.0264056204155807</v>
      </c>
      <c r="CX201" s="25">
        <v>10.030955933701442</v>
      </c>
      <c r="CY201" s="25">
        <v>32.906996323999998</v>
      </c>
      <c r="CZ201" s="25">
        <v>12.128656901218163</v>
      </c>
      <c r="DA201" s="25">
        <v>8.8476863481507753</v>
      </c>
      <c r="DB201" s="25">
        <v>9.170132245766343</v>
      </c>
      <c r="DC201" s="25">
        <v>33.572633862000004</v>
      </c>
      <c r="DD201" s="25">
        <v>11.980987572508257</v>
      </c>
      <c r="DE201" s="25">
        <v>8.7399636287838849</v>
      </c>
      <c r="DF201" s="25">
        <v>8.4494400422611342</v>
      </c>
      <c r="DG201" s="25">
        <v>34.253666125999999</v>
      </c>
      <c r="DH201" s="25">
        <v>11.97134937362793</v>
      </c>
      <c r="DI201" s="25">
        <v>8.732932696888561</v>
      </c>
      <c r="DJ201" s="25">
        <v>7.8794022695492671</v>
      </c>
      <c r="DK201" s="25">
        <v>34.829792656000002</v>
      </c>
      <c r="DL201" s="25">
        <v>11.931666741395759</v>
      </c>
      <c r="DM201" s="25">
        <v>8.7039847691568415</v>
      </c>
      <c r="DN201" s="25">
        <v>7.4823282152020703</v>
      </c>
      <c r="DO201" s="27">
        <v>31.963569812999999</v>
      </c>
      <c r="DP201" s="27">
        <v>13.060007977092262</v>
      </c>
      <c r="DQ201" s="27">
        <v>9.5270939912608021</v>
      </c>
      <c r="DR201" s="27">
        <v>11.396611598491141</v>
      </c>
      <c r="DS201" s="27">
        <v>32.053862344999999</v>
      </c>
      <c r="DT201" s="27">
        <v>12.963625407212767</v>
      </c>
      <c r="DU201" s="27">
        <v>9.4567842484205347</v>
      </c>
      <c r="DV201" s="27">
        <v>10.83327303486881</v>
      </c>
      <c r="DW201" s="27">
        <v>32.059773348999997</v>
      </c>
      <c r="DX201" s="27">
        <v>12.686105533243275</v>
      </c>
      <c r="DY201" s="27">
        <v>9.2543373641316578</v>
      </c>
      <c r="DZ201" s="27">
        <v>10.769982296996762</v>
      </c>
      <c r="EA201" s="27">
        <v>32.095477836999997</v>
      </c>
      <c r="EB201" s="27">
        <v>12.730390128918588</v>
      </c>
      <c r="EC201" s="27">
        <v>9.2866423601242882</v>
      </c>
      <c r="ED201" s="27">
        <v>10.692121851379241</v>
      </c>
      <c r="EE201" s="27">
        <v>32.149317871000001</v>
      </c>
      <c r="EF201" s="27">
        <v>12.679705282618661</v>
      </c>
      <c r="EG201" s="27">
        <v>9.2496684704085244</v>
      </c>
      <c r="EH201" s="27">
        <v>10.543618099761275</v>
      </c>
      <c r="EI201" s="27">
        <v>32.221385689999998</v>
      </c>
      <c r="EJ201" s="27">
        <v>12.591524783791803</v>
      </c>
      <c r="EK201" s="27">
        <v>9.1853420242077775</v>
      </c>
      <c r="EL201" s="27">
        <v>10.357067133171245</v>
      </c>
      <c r="EM201" s="27">
        <v>32.298535186000002</v>
      </c>
      <c r="EN201" s="27">
        <v>12.497942117685286</v>
      </c>
      <c r="EO201" s="27">
        <v>9.1170747721882233</v>
      </c>
      <c r="EP201" s="27">
        <v>10.171984254458565</v>
      </c>
      <c r="EQ201" s="27">
        <v>32.379690879000002</v>
      </c>
      <c r="ER201" s="27">
        <v>12.393914163503327</v>
      </c>
      <c r="ES201" s="27">
        <v>9.0411878279422098</v>
      </c>
      <c r="ET201" s="27">
        <v>9.9759534729669355</v>
      </c>
      <c r="EU201" s="27">
        <v>32.463261911000004</v>
      </c>
      <c r="EV201" s="27">
        <v>12.317595374660598</v>
      </c>
      <c r="EW201" s="27">
        <v>8.9855143340301673</v>
      </c>
      <c r="EX201" s="27">
        <v>9.7713099090460673</v>
      </c>
      <c r="EY201" s="27">
        <v>32.558539647000003</v>
      </c>
      <c r="EZ201" s="27">
        <v>12.224585865326445</v>
      </c>
      <c r="FA201" s="27">
        <v>8.9176651918962726</v>
      </c>
      <c r="FB201" s="27">
        <v>9.5515060352476091</v>
      </c>
      <c r="FC201" s="27">
        <v>41.033922230000002</v>
      </c>
      <c r="FD201" s="27">
        <v>11.833024263681015</v>
      </c>
      <c r="FE201" s="27">
        <v>8.6320264550143371</v>
      </c>
      <c r="FF201" s="27">
        <v>0.80453567290455652</v>
      </c>
      <c r="FG201" s="27">
        <v>42.191483890000001</v>
      </c>
      <c r="FH201" s="27">
        <v>11.60280958745723</v>
      </c>
      <c r="FI201" s="27">
        <v>8.4640880538740966</v>
      </c>
      <c r="FJ201" s="27">
        <v>-0.26961402395731326</v>
      </c>
      <c r="FK201" s="27">
        <v>42.953372290000004</v>
      </c>
      <c r="FL201" s="27">
        <v>11.619912058503509</v>
      </c>
      <c r="FM201" s="27">
        <v>8.4765640683931167</v>
      </c>
      <c r="FN201" s="27">
        <v>-0.87349403211033305</v>
      </c>
      <c r="FO201" s="27">
        <v>43.104369329999997</v>
      </c>
      <c r="FP201" s="27">
        <v>11.61706274466394</v>
      </c>
      <c r="FQ201" s="27">
        <v>8.474485533616738</v>
      </c>
      <c r="FR201" s="27">
        <v>-0.75382343860337997</v>
      </c>
      <c r="FS201" s="28">
        <v>31.958398665000001</v>
      </c>
      <c r="FT201" s="28">
        <v>12.970421335468899</v>
      </c>
      <c r="FU201" s="28">
        <v>9.461741783467037</v>
      </c>
      <c r="FV201" s="28">
        <v>11.44522953750544</v>
      </c>
      <c r="FW201" s="28">
        <v>32.048074712000002</v>
      </c>
      <c r="FX201" s="28">
        <v>12.833214508879088</v>
      </c>
      <c r="FY201" s="28">
        <v>9.3616513137325157</v>
      </c>
      <c r="FZ201" s="28">
        <v>10.89566479060775</v>
      </c>
      <c r="GA201" s="28">
        <v>32.062315032000001</v>
      </c>
      <c r="GB201" s="28">
        <v>12.761584668759967</v>
      </c>
      <c r="GC201" s="28">
        <v>9.3093983426324343</v>
      </c>
      <c r="GD201" s="28">
        <v>10.870668300395423</v>
      </c>
      <c r="GE201" s="28">
        <v>32.114932594000003</v>
      </c>
      <c r="GF201" s="28">
        <v>12.645850274408824</v>
      </c>
      <c r="GG201" s="28">
        <v>9.2249717132659725</v>
      </c>
      <c r="GH201" s="28">
        <v>10.820301291012179</v>
      </c>
      <c r="GI201" s="28">
        <v>32.192462012</v>
      </c>
      <c r="GJ201" s="28">
        <v>12.48744194025239</v>
      </c>
      <c r="GK201" s="28">
        <v>9.1094150389396997</v>
      </c>
      <c r="GL201" s="28">
        <v>10.677525296720344</v>
      </c>
      <c r="GM201" s="28">
        <v>32.321076421999997</v>
      </c>
      <c r="GN201" s="28">
        <v>12.2296538108495</v>
      </c>
      <c r="GO201" s="28">
        <v>8.921362187596845</v>
      </c>
      <c r="GP201" s="28">
        <v>10.436391363356226</v>
      </c>
      <c r="GQ201" s="28">
        <v>32.491394327999998</v>
      </c>
      <c r="GR201" s="28">
        <v>12.278103071712364</v>
      </c>
      <c r="GS201" s="28">
        <v>8.9567052488612209</v>
      </c>
      <c r="GT201" s="28">
        <v>10.174830541855268</v>
      </c>
      <c r="GU201" s="28">
        <v>32.696378195000001</v>
      </c>
      <c r="GV201" s="28">
        <v>12.204808036048028</v>
      </c>
      <c r="GW201" s="28">
        <v>8.9032375407945974</v>
      </c>
      <c r="GX201" s="28">
        <v>9.9036995895024518</v>
      </c>
      <c r="GY201" s="28">
        <v>32.890714496000001</v>
      </c>
      <c r="GZ201" s="28">
        <v>12.102636395095825</v>
      </c>
      <c r="HA201" s="28">
        <v>8.8287047512051604</v>
      </c>
      <c r="HB201" s="28">
        <v>9.6526562469019908</v>
      </c>
      <c r="HC201" s="28">
        <v>33.103149551999998</v>
      </c>
      <c r="HD201" s="28">
        <v>11.980525359073557</v>
      </c>
      <c r="HE201" s="28">
        <v>8.7396264505184416</v>
      </c>
      <c r="HF201" s="28">
        <v>9.389592777246019</v>
      </c>
      <c r="HG201" s="28">
        <v>43.196100630000004</v>
      </c>
      <c r="HH201" s="28">
        <v>9.8895849075998896</v>
      </c>
      <c r="HI201" s="28">
        <v>7.2143145022975528</v>
      </c>
      <c r="HJ201" s="28">
        <v>-1.1343960164702516</v>
      </c>
      <c r="HK201" s="28">
        <v>48.240673919999999</v>
      </c>
      <c r="HL201" s="28">
        <v>8.531954944345749</v>
      </c>
      <c r="HM201" s="28">
        <v>6.2239423457137795</v>
      </c>
      <c r="HN201" s="28">
        <v>-7.6864010100166382</v>
      </c>
      <c r="HO201" s="28">
        <v>49.538766350000003</v>
      </c>
      <c r="HP201" s="28">
        <v>8.0783114047758069</v>
      </c>
      <c r="HQ201" s="28">
        <v>5.893015699452012</v>
      </c>
      <c r="HR201" s="28">
        <v>-10.192174644069247</v>
      </c>
      <c r="HS201" s="28">
        <v>49.268537177649726</v>
      </c>
      <c r="HT201" s="28">
        <v>7.9918401789641154</v>
      </c>
      <c r="HU201" s="28">
        <v>5.8299361441184674</v>
      </c>
      <c r="HV201" s="28">
        <v>-10.956216793089325</v>
      </c>
      <c r="HW201" s="29">
        <v>31.958867332000001</v>
      </c>
      <c r="HX201" s="29">
        <v>12.971814816376721</v>
      </c>
      <c r="HY201" s="29">
        <v>9.4627583083885476</v>
      </c>
      <c r="HZ201" s="29">
        <v>11.444537894287024</v>
      </c>
      <c r="IA201" s="29">
        <v>32.055674926000002</v>
      </c>
      <c r="IB201" s="29">
        <v>12.866156562670096</v>
      </c>
      <c r="IC201" s="29">
        <v>9.3856820833371426</v>
      </c>
      <c r="ID201" s="29">
        <v>10.884558136726561</v>
      </c>
      <c r="IE201" s="29">
        <v>32.081407779999999</v>
      </c>
      <c r="IF201" s="29">
        <v>12.794810231310741</v>
      </c>
      <c r="IG201" s="29">
        <v>9.3336359279301586</v>
      </c>
      <c r="IH201" s="29">
        <v>10.853264844245977</v>
      </c>
      <c r="II201" s="29">
        <v>32.145545114999997</v>
      </c>
      <c r="IJ201" s="29">
        <v>12.575884637988429</v>
      </c>
      <c r="IK201" s="29">
        <v>9.1739327555942278</v>
      </c>
      <c r="IL201" s="29">
        <v>10.805577415958204</v>
      </c>
      <c r="IM201" s="29">
        <v>32.239549775999997</v>
      </c>
      <c r="IN201" s="29">
        <v>12.575524503223296</v>
      </c>
      <c r="IO201" s="29">
        <v>9.1736700422970401</v>
      </c>
      <c r="IP201" s="29">
        <v>10.688869630831555</v>
      </c>
      <c r="IQ201" s="29">
        <v>32.406276069</v>
      </c>
      <c r="IR201" s="29">
        <v>12.54192624242895</v>
      </c>
      <c r="IS201" s="29">
        <v>9.1491605788195223</v>
      </c>
      <c r="IT201" s="29">
        <v>10.479032197866111</v>
      </c>
      <c r="IU201" s="29">
        <v>32.638128496</v>
      </c>
      <c r="IV201" s="29">
        <v>12.441518026720372</v>
      </c>
      <c r="IW201" s="29">
        <v>9.0759141833940138</v>
      </c>
      <c r="IX201" s="29">
        <v>10.186938509293832</v>
      </c>
      <c r="IY201" s="29">
        <v>32.923817767999999</v>
      </c>
      <c r="IZ201" s="29">
        <v>12.328590997937781</v>
      </c>
      <c r="JA201" s="29">
        <v>8.99353548812425</v>
      </c>
      <c r="JB201" s="29">
        <v>9.8343503355753654</v>
      </c>
      <c r="JC201" s="29">
        <v>33.223171557000001</v>
      </c>
      <c r="JD201" s="29">
        <v>12.209855557071741</v>
      </c>
      <c r="JE201" s="29">
        <v>8.9069196371072579</v>
      </c>
      <c r="JF201" s="29">
        <v>9.4591089925003793</v>
      </c>
      <c r="JG201" s="29">
        <v>43.286526879999997</v>
      </c>
      <c r="JH201" s="29">
        <v>10.435260114012145</v>
      </c>
      <c r="JI201" s="29">
        <v>7.6123769682094355</v>
      </c>
      <c r="JJ201" s="29">
        <v>-1.0318694968934992</v>
      </c>
      <c r="JK201" s="29">
        <v>43.987569649999998</v>
      </c>
      <c r="JL201" s="29">
        <v>9.8265993210594598</v>
      </c>
      <c r="JM201" s="29">
        <v>7.1683673938334609</v>
      </c>
      <c r="JN201" s="29">
        <v>-3.5664934561301074</v>
      </c>
      <c r="JO201" s="29">
        <v>45.38782449</v>
      </c>
      <c r="JP201" s="29">
        <v>9.0156154778557092</v>
      </c>
      <c r="JQ201" s="29">
        <v>6.5767659711430388</v>
      </c>
      <c r="JR201" s="29">
        <v>-6.368532806573576</v>
      </c>
      <c r="JS201" s="29">
        <v>46.106903029999998</v>
      </c>
      <c r="JT201" s="29">
        <v>8.7541444224182481</v>
      </c>
      <c r="JU201" s="29">
        <v>6.3860264765335204</v>
      </c>
      <c r="JV201" s="29">
        <v>-8.0013151074422026</v>
      </c>
      <c r="JW201" s="29">
        <v>45.664428940000001</v>
      </c>
      <c r="JX201" s="29">
        <v>8.8109565076143266</v>
      </c>
      <c r="JY201" s="29">
        <v>6.4274701017175131</v>
      </c>
      <c r="JZ201" s="29">
        <v>-7.1229714126327792</v>
      </c>
    </row>
    <row r="202" spans="1:286" ht="15" thickBot="1" x14ac:dyDescent="0.4">
      <c r="A202" s="2"/>
      <c r="B202" s="74" t="s">
        <v>681</v>
      </c>
      <c r="C202" s="74" t="s">
        <v>524</v>
      </c>
      <c r="D202" s="74" t="s">
        <v>859</v>
      </c>
      <c r="E202" s="87">
        <v>383136</v>
      </c>
      <c r="F202" s="84">
        <v>397725</v>
      </c>
      <c r="G202" s="22">
        <v>32.590218628473686</v>
      </c>
      <c r="H202" s="22">
        <v>6.1404417027834981</v>
      </c>
      <c r="I202" s="22">
        <v>4.4793667318494812</v>
      </c>
      <c r="J202" s="22">
        <v>7.963721450241291</v>
      </c>
      <c r="K202" s="22">
        <v>32.719151051473688</v>
      </c>
      <c r="L202" s="22">
        <v>5.9835493671032234</v>
      </c>
      <c r="M202" s="22">
        <v>4.3649159573050689</v>
      </c>
      <c r="N202" s="22">
        <v>6.8272537044295056</v>
      </c>
      <c r="O202" s="22">
        <v>32.709675411473683</v>
      </c>
      <c r="P202" s="22">
        <v>5.9627468142831992</v>
      </c>
      <c r="Q202" s="22">
        <v>4.3497407846465093</v>
      </c>
      <c r="R202" s="22">
        <v>6.6799950479054004</v>
      </c>
      <c r="S202" s="22">
        <v>32.753696749473683</v>
      </c>
      <c r="T202" s="22">
        <v>5.869841414186836</v>
      </c>
      <c r="U202" s="22">
        <v>4.2819675887521216</v>
      </c>
      <c r="V202" s="22">
        <v>6.515924024662116</v>
      </c>
      <c r="W202" s="22">
        <v>32.822577362473687</v>
      </c>
      <c r="X202" s="22">
        <v>5.8632294199214643</v>
      </c>
      <c r="Y202" s="22">
        <v>4.2771442309910572</v>
      </c>
      <c r="Z202" s="22">
        <v>6.2902340410591293</v>
      </c>
      <c r="AA202" s="22">
        <v>32.918274323473682</v>
      </c>
      <c r="AB202" s="22">
        <v>5.7701503648716583</v>
      </c>
      <c r="AC202" s="22">
        <v>4.2092443562258444</v>
      </c>
      <c r="AD202" s="22">
        <v>5.9992580195679928</v>
      </c>
      <c r="AE202" s="22">
        <v>33.014781968473685</v>
      </c>
      <c r="AF202" s="22">
        <v>5.6679560630199299</v>
      </c>
      <c r="AG202" s="22">
        <v>4.1346950358257004</v>
      </c>
      <c r="AH202" s="22">
        <v>5.6187798301957628</v>
      </c>
      <c r="AI202" s="22">
        <v>33.111129616473683</v>
      </c>
      <c r="AJ202" s="22">
        <v>5.5474886729531718</v>
      </c>
      <c r="AK202" s="22">
        <v>4.0468157519798549</v>
      </c>
      <c r="AL202" s="22">
        <v>5.3228389841674506</v>
      </c>
      <c r="AM202" s="22">
        <v>33.207137390473683</v>
      </c>
      <c r="AN202" s="22">
        <v>5.4626271013610133</v>
      </c>
      <c r="AO202" s="22">
        <v>3.9849104169890412</v>
      </c>
      <c r="AP202" s="22">
        <v>5.1881770005138357</v>
      </c>
      <c r="AQ202" s="22">
        <v>32.943154693571252</v>
      </c>
      <c r="AR202" s="22">
        <v>5.3437029468239672</v>
      </c>
      <c r="AS202" s="22">
        <v>3.8981569019764173</v>
      </c>
      <c r="AT202" s="22">
        <v>4.8720248727767448</v>
      </c>
      <c r="AU202" s="22">
        <v>29.574190609524035</v>
      </c>
      <c r="AV202" s="22">
        <v>4.7972239143474447</v>
      </c>
      <c r="AW202" s="22">
        <v>3.4995080561419249</v>
      </c>
      <c r="AX202" s="22">
        <v>3.6412300236356998</v>
      </c>
      <c r="AY202" s="22">
        <v>26.592687592947183</v>
      </c>
      <c r="AZ202" s="22">
        <v>4.3135948689859998</v>
      </c>
      <c r="BA202" s="22">
        <v>3.1467074008786136</v>
      </c>
      <c r="BB202" s="22">
        <v>2.8811670921723191</v>
      </c>
      <c r="BC202" s="22">
        <v>31.528584470652774</v>
      </c>
      <c r="BD202" s="22">
        <v>5.1142457761610123</v>
      </c>
      <c r="BE202" s="22">
        <v>3.7307710905964262</v>
      </c>
      <c r="BF202" s="22">
        <v>2.5366306673773344</v>
      </c>
      <c r="BG202" s="22">
        <v>33.904352522473687</v>
      </c>
      <c r="BH202" s="22">
        <v>5.8441797991787334</v>
      </c>
      <c r="BI202" s="22">
        <v>4.2632477978776775</v>
      </c>
      <c r="BJ202" s="22">
        <v>2.5412291614814322</v>
      </c>
      <c r="BK202" s="25">
        <v>32.460253413473687</v>
      </c>
      <c r="BL202" s="25">
        <v>6.5542319509559075</v>
      </c>
      <c r="BM202" s="25">
        <v>4.7812209568944031</v>
      </c>
      <c r="BN202" s="25">
        <v>8.5811392457045095</v>
      </c>
      <c r="BO202" s="25">
        <v>32.489141293473686</v>
      </c>
      <c r="BP202" s="25">
        <v>6.4381002514809698</v>
      </c>
      <c r="BQ202" s="25">
        <v>4.6965044989716169</v>
      </c>
      <c r="BR202" s="25">
        <v>8.0078743479058723</v>
      </c>
      <c r="BS202" s="25">
        <v>32.562501072473687</v>
      </c>
      <c r="BT202" s="25">
        <v>6.3706369045274336</v>
      </c>
      <c r="BU202" s="25">
        <v>4.6472909266278064</v>
      </c>
      <c r="BV202" s="25">
        <v>7.8165449909120071</v>
      </c>
      <c r="BW202" s="25">
        <v>32.674621855473688</v>
      </c>
      <c r="BX202" s="25">
        <v>6.2592880786573435</v>
      </c>
      <c r="BY202" s="25">
        <v>4.5660635084101742</v>
      </c>
      <c r="BZ202" s="25">
        <v>7.5675344520035388</v>
      </c>
      <c r="CA202" s="25">
        <v>32.801751209473686</v>
      </c>
      <c r="CB202" s="25">
        <v>6.21087781835916</v>
      </c>
      <c r="CC202" s="25">
        <v>4.5307488975147461</v>
      </c>
      <c r="CD202" s="25">
        <v>7.2775850479028925</v>
      </c>
      <c r="CE202" s="25">
        <v>32.941585517473683</v>
      </c>
      <c r="CF202" s="25">
        <v>6.1246194769734705</v>
      </c>
      <c r="CG202" s="25">
        <v>4.4678246384060865</v>
      </c>
      <c r="CH202" s="25">
        <v>6.9402097210401514</v>
      </c>
      <c r="CI202" s="25">
        <v>33.092963940473688</v>
      </c>
      <c r="CJ202" s="25">
        <v>6.0208500682913852</v>
      </c>
      <c r="CK202" s="25">
        <v>4.3921262995026291</v>
      </c>
      <c r="CL202" s="25">
        <v>6.4922000343260819</v>
      </c>
      <c r="CM202" s="25">
        <v>33.253282822473686</v>
      </c>
      <c r="CN202" s="25">
        <v>5.9345100521515208</v>
      </c>
      <c r="CO202" s="25">
        <v>4.3291424597979153</v>
      </c>
      <c r="CP202" s="25">
        <v>6.1107642751343683</v>
      </c>
      <c r="CQ202" s="25">
        <v>33.423671211473689</v>
      </c>
      <c r="CR202" s="25">
        <v>5.8571999968339217</v>
      </c>
      <c r="CS202" s="25">
        <v>4.2727458507933687</v>
      </c>
      <c r="CT202" s="25">
        <v>5.8662549422094266</v>
      </c>
      <c r="CU202" s="25">
        <v>33.590028179473684</v>
      </c>
      <c r="CV202" s="25">
        <v>5.7480531223365441</v>
      </c>
      <c r="CW202" s="25">
        <v>4.1931247254454513</v>
      </c>
      <c r="CX202" s="25">
        <v>5.4890753291784939</v>
      </c>
      <c r="CY202" s="25">
        <v>33.856289279473685</v>
      </c>
      <c r="CZ202" s="25">
        <v>5.5200694805057564</v>
      </c>
      <c r="DA202" s="25">
        <v>4.0268138328333132</v>
      </c>
      <c r="DB202" s="25">
        <v>4.5294915004714511</v>
      </c>
      <c r="DC202" s="25">
        <v>32.977744207751975</v>
      </c>
      <c r="DD202" s="25">
        <v>5.3493137054345503</v>
      </c>
      <c r="DE202" s="25">
        <v>3.902249872267022</v>
      </c>
      <c r="DF202" s="25">
        <v>3.7711900866898063</v>
      </c>
      <c r="DG202" s="25">
        <v>34.134607570473683</v>
      </c>
      <c r="DH202" s="25">
        <v>5.874809073835352</v>
      </c>
      <c r="DI202" s="25">
        <v>4.2855914273034461</v>
      </c>
      <c r="DJ202" s="25">
        <v>3.3134490641397214</v>
      </c>
      <c r="DK202" s="25">
        <v>34.147993171473686</v>
      </c>
      <c r="DL202" s="25">
        <v>6.4649973815278763</v>
      </c>
      <c r="DM202" s="25">
        <v>4.7161255808654046</v>
      </c>
      <c r="DN202" s="25">
        <v>3.0470179436670648</v>
      </c>
      <c r="DO202" s="27">
        <v>32.590218628473686</v>
      </c>
      <c r="DP202" s="27">
        <v>6.5527592063185134</v>
      </c>
      <c r="DQ202" s="27">
        <v>4.7801466101857182</v>
      </c>
      <c r="DR202" s="27">
        <v>7.9721541086823215</v>
      </c>
      <c r="DS202" s="27">
        <v>32.719151054473684</v>
      </c>
      <c r="DT202" s="27">
        <v>6.4253619035016021</v>
      </c>
      <c r="DU202" s="27">
        <v>4.6872120514703832</v>
      </c>
      <c r="DV202" s="27">
        <v>6.8565075871629233</v>
      </c>
      <c r="DW202" s="27">
        <v>32.709675409473682</v>
      </c>
      <c r="DX202" s="27">
        <v>6.3388349753029747</v>
      </c>
      <c r="DY202" s="27">
        <v>4.6240918620210856</v>
      </c>
      <c r="DZ202" s="27">
        <v>6.7276540107213769</v>
      </c>
      <c r="EA202" s="27">
        <v>32.753696749473683</v>
      </c>
      <c r="EB202" s="27">
        <v>6.237129489112605</v>
      </c>
      <c r="EC202" s="27">
        <v>4.5498991258403638</v>
      </c>
      <c r="ED202" s="27">
        <v>6.5792557100641069</v>
      </c>
      <c r="EE202" s="27">
        <v>32.822418280473684</v>
      </c>
      <c r="EF202" s="27">
        <v>6.1368157518900626</v>
      </c>
      <c r="EG202" s="27">
        <v>4.4767216511550405</v>
      </c>
      <c r="EH202" s="27">
        <v>6.3691155678109332</v>
      </c>
      <c r="EI202" s="27">
        <v>32.917861344473685</v>
      </c>
      <c r="EJ202" s="27">
        <v>6.0227511428235312</v>
      </c>
      <c r="EK202" s="27">
        <v>4.3935131069061093</v>
      </c>
      <c r="EL202" s="27">
        <v>6.0928175289806816</v>
      </c>
      <c r="EM202" s="27">
        <v>33.014155175473682</v>
      </c>
      <c r="EN202" s="27">
        <v>5.8931224678352221</v>
      </c>
      <c r="EO202" s="27">
        <v>4.2989507932580304</v>
      </c>
      <c r="EP202" s="27">
        <v>5.7275741936973539</v>
      </c>
      <c r="EQ202" s="27">
        <v>33.110368313473685</v>
      </c>
      <c r="ER202" s="27">
        <v>5.7929296102178593</v>
      </c>
      <c r="ES202" s="27">
        <v>4.2258614985617378</v>
      </c>
      <c r="ET202" s="27">
        <v>5.4457376684590599</v>
      </c>
      <c r="EU202" s="27">
        <v>33.205688831473687</v>
      </c>
      <c r="EV202" s="27">
        <v>5.706454954280928</v>
      </c>
      <c r="EW202" s="27">
        <v>4.1627794409995866</v>
      </c>
      <c r="EX202" s="27">
        <v>5.3264992821510937</v>
      </c>
      <c r="EY202" s="27">
        <v>33.304519455473681</v>
      </c>
      <c r="EZ202" s="27">
        <v>5.6065267249884378</v>
      </c>
      <c r="FA202" s="27">
        <v>4.0898831889819993</v>
      </c>
      <c r="FB202" s="27">
        <v>5.0375982495547547</v>
      </c>
      <c r="FC202" s="27">
        <v>32.17860726804286</v>
      </c>
      <c r="FD202" s="27">
        <v>5.2196858522625886</v>
      </c>
      <c r="FE202" s="27">
        <v>3.8076881581225264</v>
      </c>
      <c r="FF202" s="27">
        <v>3.8969163569855994</v>
      </c>
      <c r="FG202" s="27">
        <v>30.54209624020211</v>
      </c>
      <c r="FH202" s="27">
        <v>4.9542277052415598</v>
      </c>
      <c r="FI202" s="27">
        <v>3.6140401357130978</v>
      </c>
      <c r="FJ202" s="27">
        <v>3.1728627716157973</v>
      </c>
      <c r="FK202" s="27">
        <v>33.876964624473686</v>
      </c>
      <c r="FL202" s="27">
        <v>5.5084770301008579</v>
      </c>
      <c r="FM202" s="27">
        <v>4.0183573016588898</v>
      </c>
      <c r="FN202" s="27">
        <v>2.8579644776944235</v>
      </c>
      <c r="FO202" s="27">
        <v>33.878319236473686</v>
      </c>
      <c r="FP202" s="27">
        <v>6.1877910080986096</v>
      </c>
      <c r="FQ202" s="27">
        <v>4.5139073908559091</v>
      </c>
      <c r="FR202" s="27">
        <v>2.8492502626293259</v>
      </c>
      <c r="FS202" s="28">
        <v>32.577508880473687</v>
      </c>
      <c r="FT202" s="28">
        <v>6.1469783373520928</v>
      </c>
      <c r="FU202" s="28">
        <v>4.4841351157609433</v>
      </c>
      <c r="FV202" s="28">
        <v>7.9962570634378061</v>
      </c>
      <c r="FW202" s="28">
        <v>32.694447795473685</v>
      </c>
      <c r="FX202" s="28">
        <v>5.9461578514657862</v>
      </c>
      <c r="FY202" s="28">
        <v>4.3376393672311266</v>
      </c>
      <c r="FZ202" s="28">
        <v>6.8892271157621856</v>
      </c>
      <c r="GA202" s="28">
        <v>32.675734830473687</v>
      </c>
      <c r="GB202" s="28">
        <v>5.9671438887649186</v>
      </c>
      <c r="GC202" s="28">
        <v>4.3529483892626315</v>
      </c>
      <c r="GD202" s="28">
        <v>6.7731997922465155</v>
      </c>
      <c r="GE202" s="28">
        <v>32.716403549473682</v>
      </c>
      <c r="GF202" s="28">
        <v>5.9132027284127364</v>
      </c>
      <c r="GG202" s="28">
        <v>4.3135990637817958</v>
      </c>
      <c r="GH202" s="28">
        <v>6.6324186094049367</v>
      </c>
      <c r="GI202" s="28">
        <v>32.786957665473686</v>
      </c>
      <c r="GJ202" s="28">
        <v>5.8720465044448051</v>
      </c>
      <c r="GK202" s="28">
        <v>4.2835761713949294</v>
      </c>
      <c r="GL202" s="28">
        <v>6.4151039336378517</v>
      </c>
      <c r="GM202" s="28">
        <v>32.890200540473685</v>
      </c>
      <c r="GN202" s="28">
        <v>5.7605174297179493</v>
      </c>
      <c r="GO202" s="28">
        <v>4.2022172641458031</v>
      </c>
      <c r="GP202" s="28">
        <v>6.1205415578263711</v>
      </c>
      <c r="GQ202" s="28">
        <v>33.000661960473685</v>
      </c>
      <c r="GR202" s="28">
        <v>5.6437230057421024</v>
      </c>
      <c r="GS202" s="28">
        <v>4.1170173579263887</v>
      </c>
      <c r="GT202" s="28">
        <v>5.7117521635969659</v>
      </c>
      <c r="GU202" s="28">
        <v>33.115613693473684</v>
      </c>
      <c r="GV202" s="28">
        <v>5.5212733279991681</v>
      </c>
      <c r="GW202" s="28">
        <v>4.0276920228191839</v>
      </c>
      <c r="GX202" s="28">
        <v>5.3785419430597941</v>
      </c>
      <c r="GY202" s="28">
        <v>33.233469536473685</v>
      </c>
      <c r="GZ202" s="28">
        <v>5.4225422956907936</v>
      </c>
      <c r="HA202" s="28">
        <v>3.9556691093335283</v>
      </c>
      <c r="HB202" s="28">
        <v>5.2454972126978348</v>
      </c>
      <c r="HC202" s="28">
        <v>32.692139226703652</v>
      </c>
      <c r="HD202" s="28">
        <v>5.302985775002516</v>
      </c>
      <c r="HE202" s="28">
        <v>3.8684542920177023</v>
      </c>
      <c r="HF202" s="28">
        <v>4.9648865237534316</v>
      </c>
      <c r="HG202" s="28">
        <v>28.529366755078382</v>
      </c>
      <c r="HH202" s="28">
        <v>4.6277432327962407</v>
      </c>
      <c r="HI202" s="28">
        <v>3.3758742585459789</v>
      </c>
      <c r="HJ202" s="28">
        <v>3.4246641247108833</v>
      </c>
      <c r="HK202" s="28">
        <v>22.638310274751774</v>
      </c>
      <c r="HL202" s="28">
        <v>3.6721560655486858</v>
      </c>
      <c r="HM202" s="28">
        <v>2.6787867242061218</v>
      </c>
      <c r="HN202" s="28">
        <v>0.32319418906536157</v>
      </c>
      <c r="HO202" s="28">
        <v>24.728543760462898</v>
      </c>
      <c r="HP202" s="28">
        <v>4.0112124473992186</v>
      </c>
      <c r="HQ202" s="28">
        <v>2.9261236342518715</v>
      </c>
      <c r="HR202" s="28">
        <v>-1.993319506961619</v>
      </c>
      <c r="HS202" s="28">
        <v>27.092153228195905</v>
      </c>
      <c r="HT202" s="28">
        <v>4.39461309604234</v>
      </c>
      <c r="HU202" s="28">
        <v>3.2058090695395323</v>
      </c>
      <c r="HV202" s="28">
        <v>-3.7238247957564461</v>
      </c>
      <c r="HW202" s="29">
        <v>32.565203457473686</v>
      </c>
      <c r="HX202" s="29">
        <v>6.1545077540130411</v>
      </c>
      <c r="HY202" s="29">
        <v>4.4896277203867623</v>
      </c>
      <c r="HZ202" s="29">
        <v>8.0067197599843318</v>
      </c>
      <c r="IA202" s="29">
        <v>32.670112687473683</v>
      </c>
      <c r="IB202" s="29">
        <v>6.1059204086408343</v>
      </c>
      <c r="IC202" s="29">
        <v>4.4541839283953024</v>
      </c>
      <c r="ID202" s="29">
        <v>6.9217311212074328</v>
      </c>
      <c r="IE202" s="29">
        <v>32.636428952473686</v>
      </c>
      <c r="IF202" s="29">
        <v>6.0829488071569493</v>
      </c>
      <c r="IG202" s="29">
        <v>4.4374264649350481</v>
      </c>
      <c r="IH202" s="29">
        <v>6.8459268405071292</v>
      </c>
      <c r="II202" s="29">
        <v>32.656535808473684</v>
      </c>
      <c r="IJ202" s="29">
        <v>6.0249513292128212</v>
      </c>
      <c r="IK202" s="29">
        <v>4.3951181122449903</v>
      </c>
      <c r="IL202" s="29">
        <v>6.7607616351040711</v>
      </c>
      <c r="IM202" s="29">
        <v>32.706495846473686</v>
      </c>
      <c r="IN202" s="29">
        <v>5.8818367120091848</v>
      </c>
      <c r="IO202" s="29">
        <v>4.29071799150893</v>
      </c>
      <c r="IP202" s="29">
        <v>6.5894783982992777</v>
      </c>
      <c r="IQ202" s="29">
        <v>32.785847894473683</v>
      </c>
      <c r="IR202" s="29">
        <v>5.783764257920514</v>
      </c>
      <c r="IS202" s="29">
        <v>4.2191755016654886</v>
      </c>
      <c r="IT202" s="29">
        <v>6.35220283862229</v>
      </c>
      <c r="IU202" s="29">
        <v>32.872933128473683</v>
      </c>
      <c r="IV202" s="29">
        <v>5.6369537390660653</v>
      </c>
      <c r="IW202" s="29">
        <v>4.1120792721313695</v>
      </c>
      <c r="IX202" s="29">
        <v>6.0068952900061809</v>
      </c>
      <c r="IY202" s="29">
        <v>32.960817072473688</v>
      </c>
      <c r="IZ202" s="29">
        <v>5.5128527010110577</v>
      </c>
      <c r="JA202" s="29">
        <v>4.0215492926675802</v>
      </c>
      <c r="JB202" s="29">
        <v>5.7416933602620936</v>
      </c>
      <c r="JC202" s="29">
        <v>33.050445992473684</v>
      </c>
      <c r="JD202" s="29">
        <v>5.4099801618883125</v>
      </c>
      <c r="JE202" s="29">
        <v>3.9465052076209908</v>
      </c>
      <c r="JF202" s="29">
        <v>5.6551795901575304</v>
      </c>
      <c r="JG202" s="29">
        <v>32.02554540501702</v>
      </c>
      <c r="JH202" s="29">
        <v>5.1948577161564513</v>
      </c>
      <c r="JI202" s="29">
        <v>3.789576378502951</v>
      </c>
      <c r="JJ202" s="29">
        <v>4.9230855378817644</v>
      </c>
      <c r="JK202" s="29">
        <v>24.868645416389047</v>
      </c>
      <c r="JL202" s="29">
        <v>4.0339383107414317</v>
      </c>
      <c r="JM202" s="29">
        <v>2.9427018351590668</v>
      </c>
      <c r="JN202" s="29">
        <v>1.3826130812051716</v>
      </c>
      <c r="JO202" s="29">
        <v>20.782589508951681</v>
      </c>
      <c r="JP202" s="29">
        <v>3.3711399480296333</v>
      </c>
      <c r="JQ202" s="29">
        <v>2.4591996573744122</v>
      </c>
      <c r="JR202" s="29">
        <v>-1.4133907731806374</v>
      </c>
      <c r="JS202" s="29">
        <v>27.281419738580588</v>
      </c>
      <c r="JT202" s="29">
        <v>4.4253139812090874</v>
      </c>
      <c r="JU202" s="29">
        <v>3.2282049378354434</v>
      </c>
      <c r="JV202" s="29">
        <v>-2.9903150121135695</v>
      </c>
      <c r="JW202" s="29">
        <v>27.14628708602206</v>
      </c>
      <c r="JX202" s="29">
        <v>4.4033941389715716</v>
      </c>
      <c r="JY202" s="29">
        <v>3.2122147181022918</v>
      </c>
      <c r="JZ202" s="29">
        <v>-2.5337829006437964</v>
      </c>
    </row>
    <row r="203" spans="1:286" ht="15" thickBot="1" x14ac:dyDescent="0.4">
      <c r="A203" s="2"/>
      <c r="B203" s="74" t="s">
        <v>682</v>
      </c>
      <c r="C203" s="74" t="s">
        <v>466</v>
      </c>
      <c r="D203" s="74" t="s">
        <v>864</v>
      </c>
      <c r="E203" s="87">
        <v>355516</v>
      </c>
      <c r="F203" s="84">
        <v>404030</v>
      </c>
      <c r="G203" s="22">
        <v>23.540086529315786</v>
      </c>
      <c r="H203" s="22">
        <v>10.041853106180278</v>
      </c>
      <c r="I203" s="22">
        <v>7.325392033207172</v>
      </c>
      <c r="J203" s="22">
        <v>15.798058805308836</v>
      </c>
      <c r="K203" s="22">
        <v>23.595052402315787</v>
      </c>
      <c r="L203" s="22">
        <v>9.8800615383267552</v>
      </c>
      <c r="M203" s="22">
        <v>7.2073673370019593</v>
      </c>
      <c r="N203" s="22">
        <v>15.183598289404411</v>
      </c>
      <c r="O203" s="22">
        <v>23.633840992315786</v>
      </c>
      <c r="P203" s="22">
        <v>9.765484620864024</v>
      </c>
      <c r="Q203" s="22">
        <v>7.1237850709106167</v>
      </c>
      <c r="R203" s="22">
        <v>14.808195618328792</v>
      </c>
      <c r="S203" s="22">
        <v>23.694445955315789</v>
      </c>
      <c r="T203" s="22">
        <v>9.6251814104491942</v>
      </c>
      <c r="U203" s="22">
        <v>7.0214358322851655</v>
      </c>
      <c r="V203" s="22">
        <v>14.452829467461292</v>
      </c>
      <c r="W203" s="22">
        <v>23.776580323315788</v>
      </c>
      <c r="X203" s="22">
        <v>9.53199660913317</v>
      </c>
      <c r="Y203" s="22">
        <v>6.9534588170909988</v>
      </c>
      <c r="Z203" s="22">
        <v>13.998133940221251</v>
      </c>
      <c r="AA203" s="22">
        <v>23.875960785315787</v>
      </c>
      <c r="AB203" s="22">
        <v>9.3816577550280567</v>
      </c>
      <c r="AC203" s="22">
        <v>6.8437887161147861</v>
      </c>
      <c r="AD203" s="22">
        <v>13.497284871335356</v>
      </c>
      <c r="AE203" s="22">
        <v>23.989717168315789</v>
      </c>
      <c r="AF203" s="22">
        <v>9.2559002543667219</v>
      </c>
      <c r="AG203" s="22">
        <v>6.7520503702417898</v>
      </c>
      <c r="AH203" s="22">
        <v>12.955672587447676</v>
      </c>
      <c r="AI203" s="22">
        <v>24.111411277315788</v>
      </c>
      <c r="AJ203" s="22">
        <v>9.0940124452211872</v>
      </c>
      <c r="AK203" s="22">
        <v>6.6339554673539753</v>
      </c>
      <c r="AL203" s="22">
        <v>12.428138791128355</v>
      </c>
      <c r="AM203" s="22">
        <v>24.241704888315788</v>
      </c>
      <c r="AN203" s="22">
        <v>8.8859620025664228</v>
      </c>
      <c r="AO203" s="22">
        <v>6.4821855660206786</v>
      </c>
      <c r="AP203" s="22">
        <v>11.885891581633409</v>
      </c>
      <c r="AQ203" s="22">
        <v>24.384516374315787</v>
      </c>
      <c r="AR203" s="22">
        <v>8.7313553449607415</v>
      </c>
      <c r="AS203" s="22">
        <v>6.369402161809318</v>
      </c>
      <c r="AT203" s="22">
        <v>11.303469124557672</v>
      </c>
      <c r="AU203" s="22">
        <v>24.981019139315787</v>
      </c>
      <c r="AV203" s="22">
        <v>8.549502445722359</v>
      </c>
      <c r="AW203" s="22">
        <v>6.2367430036628386</v>
      </c>
      <c r="AX203" s="22">
        <v>9.2405934201493665</v>
      </c>
      <c r="AY203" s="22">
        <v>25.457928633315788</v>
      </c>
      <c r="AZ203" s="22">
        <v>10.240103530376897</v>
      </c>
      <c r="BA203" s="22">
        <v>7.4700129575160581</v>
      </c>
      <c r="BB203" s="22">
        <v>8.2903070798527061</v>
      </c>
      <c r="BC203" s="22">
        <v>25.765672736315786</v>
      </c>
      <c r="BD203" s="22">
        <v>13.421130449649308</v>
      </c>
      <c r="BE203" s="22">
        <v>9.790527807261693</v>
      </c>
      <c r="BF203" s="22">
        <v>8.1807182237994027</v>
      </c>
      <c r="BG203" s="22">
        <v>26.001435300315787</v>
      </c>
      <c r="BH203" s="22">
        <v>14.152093018411234</v>
      </c>
      <c r="BI203" s="22">
        <v>10.323754824343409</v>
      </c>
      <c r="BJ203" s="22">
        <v>8.4497408213870528</v>
      </c>
      <c r="BK203" s="25">
        <v>23.511666231315786</v>
      </c>
      <c r="BL203" s="25">
        <v>10.132057561174493</v>
      </c>
      <c r="BM203" s="25">
        <v>7.3911949272534647</v>
      </c>
      <c r="BN203" s="25">
        <v>16.117817016388894</v>
      </c>
      <c r="BO203" s="25">
        <v>23.544881388315787</v>
      </c>
      <c r="BP203" s="25">
        <v>10.043491893053288</v>
      </c>
      <c r="BQ203" s="25">
        <v>7.3265875054150138</v>
      </c>
      <c r="BR203" s="25">
        <v>15.793069684309565</v>
      </c>
      <c r="BS203" s="25">
        <v>23.602839152315788</v>
      </c>
      <c r="BT203" s="25">
        <v>9.9563266165893403</v>
      </c>
      <c r="BU203" s="25">
        <v>7.2630016497935719</v>
      </c>
      <c r="BV203" s="25">
        <v>15.431309907938884</v>
      </c>
      <c r="BW203" s="25">
        <v>23.669568511315788</v>
      </c>
      <c r="BX203" s="25">
        <v>9.8486818536198015</v>
      </c>
      <c r="BY203" s="25">
        <v>7.1844762938920583</v>
      </c>
      <c r="BZ203" s="25">
        <v>15.10738501748656</v>
      </c>
      <c r="CA203" s="25">
        <v>23.746666113315786</v>
      </c>
      <c r="CB203" s="25">
        <v>9.7640823065515754</v>
      </c>
      <c r="CC203" s="25">
        <v>7.1227621021434144</v>
      </c>
      <c r="CD203" s="25">
        <v>14.73192093150096</v>
      </c>
      <c r="CE203" s="25">
        <v>23.832893798315787</v>
      </c>
      <c r="CF203" s="25">
        <v>9.6488827119936378</v>
      </c>
      <c r="CG203" s="25">
        <v>7.038725601780345</v>
      </c>
      <c r="CH203" s="25">
        <v>14.324220867411132</v>
      </c>
      <c r="CI203" s="25">
        <v>23.929230627315789</v>
      </c>
      <c r="CJ203" s="25">
        <v>9.5105385829771567</v>
      </c>
      <c r="CK203" s="25">
        <v>6.9378054857596672</v>
      </c>
      <c r="CL203" s="25">
        <v>13.879637534366617</v>
      </c>
      <c r="CM203" s="25">
        <v>24.031604741315789</v>
      </c>
      <c r="CN203" s="25">
        <v>9.3517878010637165</v>
      </c>
      <c r="CO203" s="25">
        <v>6.8219990005623865</v>
      </c>
      <c r="CP203" s="25">
        <v>13.442387375530693</v>
      </c>
      <c r="CQ203" s="25">
        <v>24.141031102315786</v>
      </c>
      <c r="CR203" s="25">
        <v>9.2299139994583683</v>
      </c>
      <c r="CS203" s="25">
        <v>6.7330937590799138</v>
      </c>
      <c r="CT203" s="25">
        <v>12.983574191823301</v>
      </c>
      <c r="CU203" s="25">
        <v>24.255933208315788</v>
      </c>
      <c r="CV203" s="25">
        <v>9.1979863939200595</v>
      </c>
      <c r="CW203" s="25">
        <v>6.7098030153519685</v>
      </c>
      <c r="CX203" s="25">
        <v>12.534382710187524</v>
      </c>
      <c r="CY203" s="25">
        <v>24.516996482315786</v>
      </c>
      <c r="CZ203" s="25">
        <v>9.2101429853278454</v>
      </c>
      <c r="DA203" s="25">
        <v>6.7186710795337419</v>
      </c>
      <c r="DB203" s="25">
        <v>11.164019540795479</v>
      </c>
      <c r="DC203" s="25">
        <v>24.727544718315787</v>
      </c>
      <c r="DD203" s="25">
        <v>10.361715171729532</v>
      </c>
      <c r="DE203" s="25">
        <v>7.5587269567441053</v>
      </c>
      <c r="DF203" s="25">
        <v>10.337103467274297</v>
      </c>
      <c r="DG203" s="25">
        <v>24.885440667315788</v>
      </c>
      <c r="DH203" s="25">
        <v>12.200988912263476</v>
      </c>
      <c r="DI203" s="25">
        <v>8.9004515431655378</v>
      </c>
      <c r="DJ203" s="25">
        <v>9.9790251691913916</v>
      </c>
      <c r="DK203" s="25">
        <v>24.998096455315789</v>
      </c>
      <c r="DL203" s="25">
        <v>12.757980623813449</v>
      </c>
      <c r="DM203" s="25">
        <v>9.306769242021284</v>
      </c>
      <c r="DN203" s="25">
        <v>9.8754110883783497</v>
      </c>
      <c r="DO203" s="27">
        <v>23.540120955315789</v>
      </c>
      <c r="DP203" s="27">
        <v>10.128548049272098</v>
      </c>
      <c r="DQ203" s="27">
        <v>7.3886347871818643</v>
      </c>
      <c r="DR203" s="27">
        <v>15.802083742786673</v>
      </c>
      <c r="DS203" s="27">
        <v>23.595155644315788</v>
      </c>
      <c r="DT203" s="27">
        <v>10.04274908338458</v>
      </c>
      <c r="DU203" s="27">
        <v>7.326045636103462</v>
      </c>
      <c r="DV203" s="27">
        <v>15.19196454635977</v>
      </c>
      <c r="DW203" s="27">
        <v>23.634046707315786</v>
      </c>
      <c r="DX203" s="27">
        <v>9.9164972094796386</v>
      </c>
      <c r="DY203" s="27">
        <v>7.23394665183217</v>
      </c>
      <c r="DZ203" s="27">
        <v>14.820810642784254</v>
      </c>
      <c r="EA203" s="27">
        <v>23.694786441315788</v>
      </c>
      <c r="EB203" s="27">
        <v>9.8248747993493346</v>
      </c>
      <c r="EC203" s="27">
        <v>7.1671093792555869</v>
      </c>
      <c r="ED203" s="27">
        <v>14.470057991633</v>
      </c>
      <c r="EE203" s="27">
        <v>23.776690386315789</v>
      </c>
      <c r="EF203" s="27">
        <v>9.647042901963621</v>
      </c>
      <c r="EG203" s="27">
        <v>7.0373834859782116</v>
      </c>
      <c r="EH203" s="27">
        <v>14.022803072151413</v>
      </c>
      <c r="EI203" s="27">
        <v>23.875558130315788</v>
      </c>
      <c r="EJ203" s="27">
        <v>9.4915215166598763</v>
      </c>
      <c r="EK203" s="27">
        <v>6.9239328006464138</v>
      </c>
      <c r="EL203" s="27">
        <v>13.531101935490076</v>
      </c>
      <c r="EM203" s="27">
        <v>23.988864831315787</v>
      </c>
      <c r="EN203" s="27">
        <v>9.4751238365379145</v>
      </c>
      <c r="EO203" s="27">
        <v>6.9119709212942277</v>
      </c>
      <c r="EP203" s="27">
        <v>12.998086808055008</v>
      </c>
      <c r="EQ203" s="27">
        <v>24.110301034315789</v>
      </c>
      <c r="ER203" s="27">
        <v>9.4070997837484835</v>
      </c>
      <c r="ES203" s="27">
        <v>6.862348321849562</v>
      </c>
      <c r="ET203" s="27">
        <v>12.477862624815323</v>
      </c>
      <c r="EU203" s="27">
        <v>24.238799141315788</v>
      </c>
      <c r="EV203" s="27">
        <v>9.3021917103172633</v>
      </c>
      <c r="EW203" s="27">
        <v>6.7858193428646771</v>
      </c>
      <c r="EX203" s="27">
        <v>11.951434861946822</v>
      </c>
      <c r="EY203" s="27">
        <v>24.373829426315787</v>
      </c>
      <c r="EZ203" s="27">
        <v>9.1963334785587652</v>
      </c>
      <c r="FA203" s="27">
        <v>6.7085972366086271</v>
      </c>
      <c r="FB203" s="27">
        <v>11.415010558771421</v>
      </c>
      <c r="FC203" s="27">
        <v>24.923287212315788</v>
      </c>
      <c r="FD203" s="27">
        <v>8.9501663267015292</v>
      </c>
      <c r="FE203" s="27">
        <v>6.529021726592207</v>
      </c>
      <c r="FF203" s="27">
        <v>9.5066956037117301</v>
      </c>
      <c r="FG203" s="27">
        <v>25.330419528315787</v>
      </c>
      <c r="FH203" s="27">
        <v>10.76635589674577</v>
      </c>
      <c r="FI203" s="27">
        <v>7.8539067320308824</v>
      </c>
      <c r="FJ203" s="27">
        <v>8.6650581789671222</v>
      </c>
      <c r="FK203" s="27">
        <v>25.601910778315787</v>
      </c>
      <c r="FL203" s="27">
        <v>13.838317088518881</v>
      </c>
      <c r="FM203" s="27">
        <v>10.094859652033929</v>
      </c>
      <c r="FN203" s="27">
        <v>8.578292760711129</v>
      </c>
      <c r="FO203" s="27">
        <v>25.793952105315789</v>
      </c>
      <c r="FP203" s="27">
        <v>14.455297597884879</v>
      </c>
      <c r="FQ203" s="27">
        <v>10.544938343702121</v>
      </c>
      <c r="FR203" s="27">
        <v>8.8478415681114306</v>
      </c>
      <c r="FS203" s="28">
        <v>23.538188204315787</v>
      </c>
      <c r="FT203" s="28">
        <v>10.042540069885268</v>
      </c>
      <c r="FU203" s="28">
        <v>7.3258931636657065</v>
      </c>
      <c r="FV203" s="28">
        <v>15.817025649348448</v>
      </c>
      <c r="FW203" s="28">
        <v>23.594965738315789</v>
      </c>
      <c r="FX203" s="28">
        <v>9.8799885276914399</v>
      </c>
      <c r="FY203" s="28">
        <v>7.2073140767599879</v>
      </c>
      <c r="FZ203" s="28">
        <v>15.226861808917958</v>
      </c>
      <c r="GA203" s="28">
        <v>23.645129725315787</v>
      </c>
      <c r="GB203" s="28">
        <v>9.7506866925521862</v>
      </c>
      <c r="GC203" s="28">
        <v>7.1129901882313638</v>
      </c>
      <c r="GD203" s="28">
        <v>14.884616546365068</v>
      </c>
      <c r="GE203" s="28">
        <v>23.726993330315786</v>
      </c>
      <c r="GF203" s="28">
        <v>9.6503833542931403</v>
      </c>
      <c r="GG203" s="28">
        <v>7.0398202994451315</v>
      </c>
      <c r="GH203" s="28">
        <v>14.569911560410436</v>
      </c>
      <c r="GI203" s="28">
        <v>23.842130552315787</v>
      </c>
      <c r="GJ203" s="28">
        <v>9.5095458387744287</v>
      </c>
      <c r="GK203" s="28">
        <v>6.9370812926852627</v>
      </c>
      <c r="GL203" s="28">
        <v>14.18157532423206</v>
      </c>
      <c r="GM203" s="28">
        <v>23.989159316315789</v>
      </c>
      <c r="GN203" s="28">
        <v>9.3738057930666798</v>
      </c>
      <c r="GO203" s="28">
        <v>6.8380608191829424</v>
      </c>
      <c r="GP203" s="28">
        <v>13.760132411775178</v>
      </c>
      <c r="GQ203" s="28">
        <v>24.168622478315786</v>
      </c>
      <c r="GR203" s="28">
        <v>9.1517505830927792</v>
      </c>
      <c r="GS203" s="28">
        <v>6.6760746350717808</v>
      </c>
      <c r="GT203" s="28">
        <v>13.301430403369482</v>
      </c>
      <c r="GU203" s="28">
        <v>24.370739381315786</v>
      </c>
      <c r="GV203" s="28">
        <v>9.0213436324280956</v>
      </c>
      <c r="GW203" s="28">
        <v>6.5809445801533339</v>
      </c>
      <c r="GX203" s="28">
        <v>12.866207610741828</v>
      </c>
      <c r="GY203" s="28">
        <v>24.594428880315789</v>
      </c>
      <c r="GZ203" s="28">
        <v>8.9758513692976472</v>
      </c>
      <c r="HA203" s="28">
        <v>6.5477586075659371</v>
      </c>
      <c r="HB203" s="28">
        <v>12.465055957066836</v>
      </c>
      <c r="HC203" s="28">
        <v>24.843141454315788</v>
      </c>
      <c r="HD203" s="28">
        <v>8.8685622407052431</v>
      </c>
      <c r="HE203" s="28">
        <v>6.4694926819912224</v>
      </c>
      <c r="HF203" s="28">
        <v>12.076474666151666</v>
      </c>
      <c r="HG203" s="28">
        <v>25.74822721031579</v>
      </c>
      <c r="HH203" s="28">
        <v>8.2111777990125674</v>
      </c>
      <c r="HI203" s="28">
        <v>5.9899398842146736</v>
      </c>
      <c r="HJ203" s="28">
        <v>9.6077015403291028</v>
      </c>
      <c r="HK203" s="28">
        <v>26.563106117315787</v>
      </c>
      <c r="HL203" s="28">
        <v>9.1479772607131924</v>
      </c>
      <c r="HM203" s="28">
        <v>6.6733220489299727</v>
      </c>
      <c r="HN203" s="28">
        <v>4.6332198840752596</v>
      </c>
      <c r="HO203" s="28">
        <v>27.057416905315787</v>
      </c>
      <c r="HP203" s="28">
        <v>11.55360468364</v>
      </c>
      <c r="HQ203" s="28">
        <v>8.4281937615949527</v>
      </c>
      <c r="HR203" s="28">
        <v>0.83972787849803154</v>
      </c>
      <c r="HS203" s="28">
        <v>27.334930820315787</v>
      </c>
      <c r="HT203" s="28">
        <v>11.774246142221013</v>
      </c>
      <c r="HU203" s="28">
        <v>8.5891486337479641</v>
      </c>
      <c r="HV203" s="28">
        <v>-1.6451115308604152</v>
      </c>
      <c r="HW203" s="29">
        <v>23.542136711315788</v>
      </c>
      <c r="HX203" s="29">
        <v>10.025288742460038</v>
      </c>
      <c r="HY203" s="29">
        <v>7.3133085604906958</v>
      </c>
      <c r="HZ203" s="29">
        <v>15.732418638581587</v>
      </c>
      <c r="IA203" s="29">
        <v>23.608562529315787</v>
      </c>
      <c r="IB203" s="29">
        <v>9.8837263234509649</v>
      </c>
      <c r="IC203" s="29">
        <v>7.2100407467270804</v>
      </c>
      <c r="ID203" s="29">
        <v>15.056921963786456</v>
      </c>
      <c r="IE203" s="29">
        <v>23.663431750315787</v>
      </c>
      <c r="IF203" s="29">
        <v>9.7470657375886738</v>
      </c>
      <c r="IG203" s="29">
        <v>7.110348751998246</v>
      </c>
      <c r="IH203" s="29">
        <v>14.692617149347988</v>
      </c>
      <c r="II203" s="29">
        <v>23.743917805315789</v>
      </c>
      <c r="IJ203" s="29">
        <v>9.6754498557507471</v>
      </c>
      <c r="IK203" s="29">
        <v>7.058105963269961</v>
      </c>
      <c r="IL203" s="29">
        <v>14.391237328111259</v>
      </c>
      <c r="IM203" s="29">
        <v>23.856821004315787</v>
      </c>
      <c r="IN203" s="29">
        <v>9.5635506626496074</v>
      </c>
      <c r="IO203" s="29">
        <v>6.9764770598197687</v>
      </c>
      <c r="IP203" s="29">
        <v>14.021536518653219</v>
      </c>
      <c r="IQ203" s="29">
        <v>23.995883962315787</v>
      </c>
      <c r="IR203" s="29">
        <v>9.3516500908219058</v>
      </c>
      <c r="IS203" s="29">
        <v>6.821898542858257</v>
      </c>
      <c r="IT203" s="29">
        <v>13.649652690529813</v>
      </c>
      <c r="IU203" s="29">
        <v>24.170849192315789</v>
      </c>
      <c r="IV203" s="29">
        <v>9.2453596302990189</v>
      </c>
      <c r="IW203" s="29">
        <v>6.7443611317362935</v>
      </c>
      <c r="IX203" s="29">
        <v>13.235104833091231</v>
      </c>
      <c r="IY203" s="29">
        <v>24.360303660315786</v>
      </c>
      <c r="IZ203" s="29">
        <v>9.3194712321954327</v>
      </c>
      <c r="JA203" s="29">
        <v>6.7984245135005699</v>
      </c>
      <c r="JB203" s="29">
        <v>12.869139039593172</v>
      </c>
      <c r="JC203" s="29">
        <v>24.575014941315786</v>
      </c>
      <c r="JD203" s="29">
        <v>9.3788740158748034</v>
      </c>
      <c r="JE203" s="29">
        <v>6.8417580171591101</v>
      </c>
      <c r="JF203" s="29">
        <v>12.428843382565496</v>
      </c>
      <c r="JG203" s="29">
        <v>24.847665779315786</v>
      </c>
      <c r="JH203" s="29">
        <v>9.3084197058726073</v>
      </c>
      <c r="JI203" s="29">
        <v>6.7903625789130011</v>
      </c>
      <c r="JJ203" s="29">
        <v>11.492359870242456</v>
      </c>
      <c r="JK203" s="29">
        <v>25.798173280315787</v>
      </c>
      <c r="JL203" s="29">
        <v>13.957992637710138</v>
      </c>
      <c r="JM203" s="29">
        <v>10.182161298985504</v>
      </c>
      <c r="JN203" s="29">
        <v>5.8500569842576553</v>
      </c>
      <c r="JO203" s="29">
        <v>26.407642568315786</v>
      </c>
      <c r="JP203" s="29">
        <v>12.825191276960213</v>
      </c>
      <c r="JQ203" s="29">
        <v>9.3557984777511844</v>
      </c>
      <c r="JR203" s="29">
        <v>1.5201194478669677</v>
      </c>
      <c r="JS203" s="29">
        <v>26.642263788315788</v>
      </c>
      <c r="JT203" s="29">
        <v>12.329147002675581</v>
      </c>
      <c r="JU203" s="29">
        <v>8.9939410858394968</v>
      </c>
      <c r="JV203" s="29">
        <v>-0.83461994373172388</v>
      </c>
      <c r="JW203" s="29">
        <v>26.584732699315786</v>
      </c>
      <c r="JX203" s="29">
        <v>12.28807714134075</v>
      </c>
      <c r="JY203" s="29">
        <v>8.9639811937910938</v>
      </c>
      <c r="JZ203" s="29">
        <v>-4.8747836311157755E-2</v>
      </c>
    </row>
    <row r="204" spans="1:286" ht="15" thickBot="1" x14ac:dyDescent="0.4">
      <c r="A204" s="2"/>
      <c r="B204" s="74" t="s">
        <v>512</v>
      </c>
      <c r="C204" s="74" t="s">
        <v>512</v>
      </c>
      <c r="D204" s="74" t="s">
        <v>868</v>
      </c>
      <c r="E204" s="87">
        <v>348644</v>
      </c>
      <c r="F204" s="84">
        <v>463628</v>
      </c>
      <c r="G204" s="22">
        <v>25.479465892894972</v>
      </c>
      <c r="H204" s="22">
        <v>4.1949997826358789</v>
      </c>
      <c r="I204" s="22">
        <v>3.0150289417392693</v>
      </c>
      <c r="J204" s="22">
        <v>7.5950716053147715</v>
      </c>
      <c r="K204" s="22">
        <v>25.007033762866524</v>
      </c>
      <c r="L204" s="22">
        <v>4.1172174346419919</v>
      </c>
      <c r="M204" s="22">
        <v>2.9591252367310532</v>
      </c>
      <c r="N204" s="22">
        <v>7.6274960355594246</v>
      </c>
      <c r="O204" s="22">
        <v>22.257686129520192</v>
      </c>
      <c r="P204" s="22">
        <v>3.6645583101234322</v>
      </c>
      <c r="Q204" s="22">
        <v>2.6337902112526321</v>
      </c>
      <c r="R204" s="22">
        <v>7.3433251108993609</v>
      </c>
      <c r="S204" s="22">
        <v>19.593928609869227</v>
      </c>
      <c r="T204" s="22">
        <v>3.2259909452146363</v>
      </c>
      <c r="U204" s="22">
        <v>2.3185832108671636</v>
      </c>
      <c r="V204" s="22">
        <v>6.9475031859081575</v>
      </c>
      <c r="W204" s="22">
        <v>17.059246194503856</v>
      </c>
      <c r="X204" s="22">
        <v>2.8086748120505671</v>
      </c>
      <c r="Y204" s="22">
        <v>2.0186498891653448</v>
      </c>
      <c r="Z204" s="22">
        <v>4.640531703324573</v>
      </c>
      <c r="AA204" s="22">
        <v>15.697163668627434</v>
      </c>
      <c r="AB204" s="22">
        <v>2.5844183098145033</v>
      </c>
      <c r="AC204" s="22">
        <v>1.8574723254825869</v>
      </c>
      <c r="AD204" s="22">
        <v>4.3875476589199103</v>
      </c>
      <c r="AE204" s="22">
        <v>14.003491320279105</v>
      </c>
      <c r="AF204" s="22">
        <v>2.3055680716248999</v>
      </c>
      <c r="AG204" s="22">
        <v>1.6570571688400106</v>
      </c>
      <c r="AH204" s="22">
        <v>3.8412141519877423</v>
      </c>
      <c r="AI204" s="22">
        <v>12.761993880692774</v>
      </c>
      <c r="AJ204" s="22">
        <v>2.1011649844055578</v>
      </c>
      <c r="AK204" s="22">
        <v>1.5101486454360025</v>
      </c>
      <c r="AL204" s="22">
        <v>2.917664207240545</v>
      </c>
      <c r="AM204" s="22">
        <v>12.16863169750302</v>
      </c>
      <c r="AN204" s="22">
        <v>2.003472425229917</v>
      </c>
      <c r="AO204" s="22">
        <v>1.4399350796269337</v>
      </c>
      <c r="AP204" s="22">
        <v>2.6827766923131868</v>
      </c>
      <c r="AQ204" s="22">
        <v>11.099081078354619</v>
      </c>
      <c r="AR204" s="22">
        <v>1.8273790709301803</v>
      </c>
      <c r="AS204" s="22">
        <v>1.3133733186801781</v>
      </c>
      <c r="AT204" s="22">
        <v>2.0362925773662894</v>
      </c>
      <c r="AU204" s="22">
        <v>8.0783211767245362</v>
      </c>
      <c r="AV204" s="22">
        <v>1.330033985911462</v>
      </c>
      <c r="AW204" s="22">
        <v>0.95592161354063376</v>
      </c>
      <c r="AX204" s="22">
        <v>-0.71772232584903506</v>
      </c>
      <c r="AY204" s="22">
        <v>14.200505733353296</v>
      </c>
      <c r="AZ204" s="22">
        <v>2.3380049925359003</v>
      </c>
      <c r="BA204" s="22">
        <v>1.6803702225694492</v>
      </c>
      <c r="BB204" s="22">
        <v>-3.2262902258125159</v>
      </c>
      <c r="BC204" s="22">
        <v>28.721272899622125</v>
      </c>
      <c r="BD204" s="22">
        <v>4.7287385880619421</v>
      </c>
      <c r="BE204" s="22">
        <v>3.3986375303141605</v>
      </c>
      <c r="BF204" s="22">
        <v>-4.8421594534606207</v>
      </c>
      <c r="BG204" s="22">
        <v>32.889629936315785</v>
      </c>
      <c r="BH204" s="22">
        <v>5.8184518975191271</v>
      </c>
      <c r="BI204" s="22">
        <v>4.1818359418638931</v>
      </c>
      <c r="BJ204" s="22">
        <v>-2.4078754414001402</v>
      </c>
      <c r="BK204" s="25">
        <v>26.322341251009956</v>
      </c>
      <c r="BL204" s="25">
        <v>4.3337727835670918</v>
      </c>
      <c r="BM204" s="25">
        <v>3.1147678298964259</v>
      </c>
      <c r="BN204" s="25">
        <v>7.9972999670993232</v>
      </c>
      <c r="BO204" s="25">
        <v>26.463806863997579</v>
      </c>
      <c r="BP204" s="25">
        <v>4.3570640180940678</v>
      </c>
      <c r="BQ204" s="25">
        <v>3.1315076987465611</v>
      </c>
      <c r="BR204" s="25">
        <v>8.357273438871978</v>
      </c>
      <c r="BS204" s="25">
        <v>25.886804492342062</v>
      </c>
      <c r="BT204" s="25">
        <v>4.2620649771467365</v>
      </c>
      <c r="BU204" s="25">
        <v>3.0632300175225331</v>
      </c>
      <c r="BV204" s="25">
        <v>7.9730051375646127</v>
      </c>
      <c r="BW204" s="25">
        <v>25.314311135805191</v>
      </c>
      <c r="BX204" s="25">
        <v>4.1678083111582094</v>
      </c>
      <c r="BY204" s="25">
        <v>2.9954858957984807</v>
      </c>
      <c r="BZ204" s="25">
        <v>7.5669688500626577</v>
      </c>
      <c r="CA204" s="25">
        <v>24.478589812635004</v>
      </c>
      <c r="CB204" s="25">
        <v>4.0302131675323487</v>
      </c>
      <c r="CC204" s="25">
        <v>2.8965935568782455</v>
      </c>
      <c r="CD204" s="25">
        <v>6.8830025526952738</v>
      </c>
      <c r="CE204" s="25">
        <v>23.945275629482246</v>
      </c>
      <c r="CF204" s="25">
        <v>3.9424070537069285</v>
      </c>
      <c r="CG204" s="25">
        <v>2.8334855740027489</v>
      </c>
      <c r="CH204" s="25">
        <v>6.5864554882841198</v>
      </c>
      <c r="CI204" s="25">
        <v>23.177663169133957</v>
      </c>
      <c r="CJ204" s="25">
        <v>3.8160255150261038</v>
      </c>
      <c r="CK204" s="25">
        <v>2.7426526737481502</v>
      </c>
      <c r="CL204" s="25">
        <v>6.0137636392231038</v>
      </c>
      <c r="CM204" s="25">
        <v>22.080911550564846</v>
      </c>
      <c r="CN204" s="25">
        <v>3.6354537235747788</v>
      </c>
      <c r="CO204" s="25">
        <v>2.6128721718418153</v>
      </c>
      <c r="CP204" s="25">
        <v>5.0967158809620514</v>
      </c>
      <c r="CQ204" s="25">
        <v>21.566429136437076</v>
      </c>
      <c r="CR204" s="25">
        <v>3.550748116930261</v>
      </c>
      <c r="CS204" s="25">
        <v>2.5519925845250473</v>
      </c>
      <c r="CT204" s="25">
        <v>4.8073450896781722</v>
      </c>
      <c r="CU204" s="25">
        <v>20.768333460433613</v>
      </c>
      <c r="CV204" s="25">
        <v>3.4193477492211883</v>
      </c>
      <c r="CW204" s="25">
        <v>2.4575525530290019</v>
      </c>
      <c r="CX204" s="25">
        <v>4.2328691411600197</v>
      </c>
      <c r="CY204" s="25">
        <v>18.877085799779362</v>
      </c>
      <c r="CZ204" s="25">
        <v>3.1079682423388424</v>
      </c>
      <c r="DA204" s="25">
        <v>2.2337579704879555</v>
      </c>
      <c r="DB204" s="25">
        <v>2.0970373911506428</v>
      </c>
      <c r="DC204" s="25">
        <v>22.646262475590323</v>
      </c>
      <c r="DD204" s="25">
        <v>3.72853444267479</v>
      </c>
      <c r="DE204" s="25">
        <v>2.679771117383142</v>
      </c>
      <c r="DF204" s="25">
        <v>0.48404843097490513</v>
      </c>
      <c r="DG204" s="25">
        <v>29.728896874315787</v>
      </c>
      <c r="DH204" s="25">
        <v>5.1296112162996508</v>
      </c>
      <c r="DI204" s="25">
        <v>3.6867525812590123</v>
      </c>
      <c r="DJ204" s="25">
        <v>-1.8112933571308787</v>
      </c>
      <c r="DK204" s="25">
        <v>30.019412445315787</v>
      </c>
      <c r="DL204" s="25">
        <v>5.8985993816144875</v>
      </c>
      <c r="DM204" s="25">
        <v>4.2394395167568728</v>
      </c>
      <c r="DN204" s="25">
        <v>-0.34525204172902946</v>
      </c>
      <c r="DO204" s="27">
        <v>26.313976125899472</v>
      </c>
      <c r="DP204" s="27">
        <v>4.3323955295003174</v>
      </c>
      <c r="DQ204" s="27">
        <v>3.1137779702810238</v>
      </c>
      <c r="DR204" s="27">
        <v>7.6112375977977429</v>
      </c>
      <c r="DS204" s="27">
        <v>26.402245857002626</v>
      </c>
      <c r="DT204" s="27">
        <v>4.3469284676846431</v>
      </c>
      <c r="DU204" s="27">
        <v>3.1242230791021539</v>
      </c>
      <c r="DV204" s="27">
        <v>7.6608588948829279</v>
      </c>
      <c r="DW204" s="27">
        <v>25.672575937712438</v>
      </c>
      <c r="DX204" s="27">
        <v>4.2267938790835595</v>
      </c>
      <c r="DY204" s="27">
        <v>3.0378799848699489</v>
      </c>
      <c r="DZ204" s="27">
        <v>7.3977222857257487</v>
      </c>
      <c r="EA204" s="27">
        <v>24.816384175900886</v>
      </c>
      <c r="EB204" s="27">
        <v>4.0858284338190387</v>
      </c>
      <c r="EC204" s="27">
        <v>2.9365653438020449</v>
      </c>
      <c r="ED204" s="27">
        <v>7.0153544341830063</v>
      </c>
      <c r="EE204" s="27">
        <v>23.721888769999573</v>
      </c>
      <c r="EF204" s="27">
        <v>3.9056281105802264</v>
      </c>
      <c r="EG204" s="27">
        <v>2.8070518234141106</v>
      </c>
      <c r="EH204" s="27">
        <v>4.7274458020245298</v>
      </c>
      <c r="EI204" s="27">
        <v>22.895063413684934</v>
      </c>
      <c r="EJ204" s="27">
        <v>3.7694976200668853</v>
      </c>
      <c r="EK204" s="27">
        <v>2.7092121595243084</v>
      </c>
      <c r="EL204" s="27">
        <v>4.4901511581286719</v>
      </c>
      <c r="EM204" s="27">
        <v>21.879970979033455</v>
      </c>
      <c r="EN204" s="27">
        <v>3.6023703906100963</v>
      </c>
      <c r="EO204" s="27">
        <v>2.5890945290417862</v>
      </c>
      <c r="EP204" s="27">
        <v>3.9605888196242383</v>
      </c>
      <c r="EQ204" s="27">
        <v>20.587356539402837</v>
      </c>
      <c r="ER204" s="27">
        <v>3.3895512790919651</v>
      </c>
      <c r="ES204" s="27">
        <v>2.4361372432659034</v>
      </c>
      <c r="ET204" s="27">
        <v>3.056091702487489</v>
      </c>
      <c r="EU204" s="27">
        <v>20.167663239682817</v>
      </c>
      <c r="EV204" s="27">
        <v>3.3204519773836756</v>
      </c>
      <c r="EW204" s="27">
        <v>2.3864742145890432</v>
      </c>
      <c r="EX204" s="27">
        <v>2.8446226043379284</v>
      </c>
      <c r="EY204" s="27">
        <v>19.371644190037728</v>
      </c>
      <c r="EZ204" s="27">
        <v>3.1893935103705839</v>
      </c>
      <c r="FA204" s="27">
        <v>2.2922799138550949</v>
      </c>
      <c r="FB204" s="27">
        <v>2.2607351916595206</v>
      </c>
      <c r="FC204" s="27">
        <v>17.2844506019348</v>
      </c>
      <c r="FD204" s="27">
        <v>2.8457530005884557</v>
      </c>
      <c r="FE204" s="27">
        <v>2.0452987133230316</v>
      </c>
      <c r="FF204" s="27">
        <v>-0.22950948000179849</v>
      </c>
      <c r="FG204" s="27">
        <v>24.48825722312678</v>
      </c>
      <c r="FH204" s="27">
        <v>4.0318048329574454</v>
      </c>
      <c r="FI204" s="27">
        <v>2.8977375181585523</v>
      </c>
      <c r="FJ204" s="27">
        <v>-2.4610501347699909</v>
      </c>
      <c r="FK204" s="27">
        <v>32.051707156315786</v>
      </c>
      <c r="FL204" s="27">
        <v>6.3084508942791704</v>
      </c>
      <c r="FM204" s="27">
        <v>4.534007868730229</v>
      </c>
      <c r="FN204" s="27">
        <v>-3.9195864602624724</v>
      </c>
      <c r="FO204" s="27">
        <v>32.254875226315789</v>
      </c>
      <c r="FP204" s="27">
        <v>7.2481976543211486</v>
      </c>
      <c r="FQ204" s="27">
        <v>5.209422368430622</v>
      </c>
      <c r="FR204" s="27">
        <v>-1.3756709662937112</v>
      </c>
      <c r="FS204" s="28">
        <v>25.49661841232119</v>
      </c>
      <c r="FT204" s="28">
        <v>4.1978238141743391</v>
      </c>
      <c r="FU204" s="28">
        <v>3.0170586288100734</v>
      </c>
      <c r="FV204" s="28">
        <v>7.628533503530317</v>
      </c>
      <c r="FW204" s="28">
        <v>24.98823306838932</v>
      </c>
      <c r="FX204" s="28">
        <v>4.114122043648444</v>
      </c>
      <c r="FY204" s="28">
        <v>2.956900518276913</v>
      </c>
      <c r="FZ204" s="28">
        <v>7.6956056184798314</v>
      </c>
      <c r="GA204" s="28">
        <v>22.162360284128038</v>
      </c>
      <c r="GB204" s="28">
        <v>3.6488636365231044</v>
      </c>
      <c r="GC204" s="28">
        <v>2.62251014031389</v>
      </c>
      <c r="GD204" s="28">
        <v>7.4594382188295434</v>
      </c>
      <c r="GE204" s="28">
        <v>20.034317150533901</v>
      </c>
      <c r="GF204" s="28">
        <v>3.2984975605467426</v>
      </c>
      <c r="GG204" s="28">
        <v>2.3706951429341769</v>
      </c>
      <c r="GH204" s="28">
        <v>7.1131800181606408</v>
      </c>
      <c r="GI204" s="28">
        <v>17.142229891839715</v>
      </c>
      <c r="GJ204" s="28">
        <v>2.822337445080223</v>
      </c>
      <c r="GK204" s="28">
        <v>2.0284694925358346</v>
      </c>
      <c r="GL204" s="28">
        <v>4.9410998506289658</v>
      </c>
      <c r="GM204" s="28">
        <v>15.777713433038944</v>
      </c>
      <c r="GN204" s="28">
        <v>2.597680214346493</v>
      </c>
      <c r="GO204" s="28">
        <v>1.8670039173916113</v>
      </c>
      <c r="GP204" s="28">
        <v>4.7598168182593348</v>
      </c>
      <c r="GQ204" s="28">
        <v>14.068996696143671</v>
      </c>
      <c r="GR204" s="28">
        <v>2.3163530322935597</v>
      </c>
      <c r="GS204" s="28">
        <v>1.6648085324243724</v>
      </c>
      <c r="GT204" s="28">
        <v>4.2706911516045913</v>
      </c>
      <c r="GU204" s="28">
        <v>11.730485441500758</v>
      </c>
      <c r="GV204" s="28">
        <v>1.9313349849704351</v>
      </c>
      <c r="GW204" s="28">
        <v>1.388088480953533</v>
      </c>
      <c r="GX204" s="28">
        <v>2.2691263428011794</v>
      </c>
      <c r="GY204" s="28">
        <v>11.239846726606537</v>
      </c>
      <c r="GZ204" s="28">
        <v>1.8505550616005364</v>
      </c>
      <c r="HA204" s="28">
        <v>1.3300303595014527</v>
      </c>
      <c r="HB204" s="28">
        <v>2.2523228088069089</v>
      </c>
      <c r="HC204" s="28">
        <v>10.350809605196106</v>
      </c>
      <c r="HD204" s="28">
        <v>1.7041818783183871</v>
      </c>
      <c r="HE204" s="28">
        <v>1.2248290706439622</v>
      </c>
      <c r="HF204" s="28">
        <v>1.9171609942117307</v>
      </c>
      <c r="HG204" s="28">
        <v>6.3782094467815567</v>
      </c>
      <c r="HH204" s="28">
        <v>1.0501235526414978</v>
      </c>
      <c r="HI204" s="28">
        <v>0.75474447381896204</v>
      </c>
      <c r="HJ204" s="28">
        <v>-0.97710670615223094</v>
      </c>
      <c r="HK204" s="28">
        <v>7.9754060601672396</v>
      </c>
      <c r="HL204" s="28">
        <v>1.313089796680706</v>
      </c>
      <c r="HM204" s="28">
        <v>0.94374349111581302</v>
      </c>
      <c r="HN204" s="28">
        <v>-6.8640907688906339</v>
      </c>
      <c r="HO204" s="28">
        <v>18.379261926927363</v>
      </c>
      <c r="HP204" s="28">
        <v>3.0260053374968128</v>
      </c>
      <c r="HQ204" s="28">
        <v>2.1748496169593974</v>
      </c>
      <c r="HR204" s="28">
        <v>-11.534423527928709</v>
      </c>
      <c r="HS204" s="28">
        <v>22.87387362068382</v>
      </c>
      <c r="HT204" s="28">
        <v>3.7660088822178492</v>
      </c>
      <c r="HU204" s="28">
        <v>2.7067047349402777</v>
      </c>
      <c r="HV204" s="28">
        <v>-10.76385410078629</v>
      </c>
      <c r="HW204" s="29">
        <v>25.480210509231853</v>
      </c>
      <c r="HX204" s="29">
        <v>4.1951223780381728</v>
      </c>
      <c r="HY204" s="29">
        <v>3.0151170534687548</v>
      </c>
      <c r="HZ204" s="29">
        <v>7.5988338659016215</v>
      </c>
      <c r="IA204" s="29">
        <v>24.921810737223762</v>
      </c>
      <c r="IB204" s="29">
        <v>4.1031861132811045</v>
      </c>
      <c r="IC204" s="29">
        <v>2.9490406497975741</v>
      </c>
      <c r="ID204" s="29">
        <v>7.6099792334927088</v>
      </c>
      <c r="IE204" s="29">
        <v>22.05637050134796</v>
      </c>
      <c r="IF204" s="29">
        <v>3.6314132269425787</v>
      </c>
      <c r="IG204" s="29">
        <v>2.6099681873564027</v>
      </c>
      <c r="IH204" s="29">
        <v>7.3732788357274721</v>
      </c>
      <c r="II204" s="29">
        <v>20.105401885508211</v>
      </c>
      <c r="IJ204" s="29">
        <v>3.3102011201511496</v>
      </c>
      <c r="IK204" s="29">
        <v>2.3791067216605257</v>
      </c>
      <c r="IL204" s="29">
        <v>7.0669135048335576</v>
      </c>
      <c r="IM204" s="29">
        <v>18.414621191990687</v>
      </c>
      <c r="IN204" s="29">
        <v>3.0318269708810579</v>
      </c>
      <c r="IO204" s="29">
        <v>2.1790337394984132</v>
      </c>
      <c r="IP204" s="29">
        <v>6.4402120133613465</v>
      </c>
      <c r="IQ204" s="29">
        <v>14.397998889069489</v>
      </c>
      <c r="IR204" s="29">
        <v>2.3705207347725743</v>
      </c>
      <c r="IS204" s="29">
        <v>1.7037399267376119</v>
      </c>
      <c r="IT204" s="29">
        <v>3.5168075657300761</v>
      </c>
      <c r="IU204" s="29">
        <v>12.720576399872694</v>
      </c>
      <c r="IV204" s="29">
        <v>2.0943459119898362</v>
      </c>
      <c r="IW204" s="29">
        <v>1.5052476438258668</v>
      </c>
      <c r="IX204" s="29">
        <v>3.1775218689332441</v>
      </c>
      <c r="IY204" s="29">
        <v>12.065986057583538</v>
      </c>
      <c r="IZ204" s="29">
        <v>1.9865726032728632</v>
      </c>
      <c r="JA204" s="29">
        <v>1.4277888448352976</v>
      </c>
      <c r="JB204" s="29">
        <v>2.4704596927800537</v>
      </c>
      <c r="JC204" s="29">
        <v>12.256029033257443</v>
      </c>
      <c r="JD204" s="29">
        <v>2.0178617301719406</v>
      </c>
      <c r="JE204" s="29">
        <v>1.4502769564087372</v>
      </c>
      <c r="JF204" s="29">
        <v>2.4420494859196467</v>
      </c>
      <c r="JG204" s="29">
        <v>11.65063598005197</v>
      </c>
      <c r="JH204" s="29">
        <v>1.918188379981566</v>
      </c>
      <c r="JI204" s="29">
        <v>1.3786397570963536</v>
      </c>
      <c r="JJ204" s="29">
        <v>1.3936731268415734</v>
      </c>
      <c r="JK204" s="29">
        <v>31.147021429987145</v>
      </c>
      <c r="JL204" s="29">
        <v>5.1281195876632006</v>
      </c>
      <c r="JM204" s="29">
        <v>3.6856805183883918</v>
      </c>
      <c r="JN204" s="29">
        <v>-4.6061267485010724</v>
      </c>
      <c r="JO204" s="29">
        <v>24.39666273637274</v>
      </c>
      <c r="JP204" s="29">
        <v>4.0167244991059032</v>
      </c>
      <c r="JQ204" s="29">
        <v>2.8868989852933797</v>
      </c>
      <c r="JR204" s="29">
        <v>-8.9274202289352331</v>
      </c>
      <c r="JS204" s="29">
        <v>22.559765902623539</v>
      </c>
      <c r="JT204" s="29">
        <v>3.7142934414575866</v>
      </c>
      <c r="JU204" s="29">
        <v>2.6695358294084111</v>
      </c>
      <c r="JV204" s="29">
        <v>-12.469196059843611</v>
      </c>
      <c r="JW204" s="29">
        <v>25.393334267932012</v>
      </c>
      <c r="JX204" s="29">
        <v>4.1808188673248381</v>
      </c>
      <c r="JY204" s="29">
        <v>3.0048368386883664</v>
      </c>
      <c r="JZ204" s="29">
        <v>-8.5818387978480359</v>
      </c>
    </row>
    <row r="205" spans="1:286" ht="15" thickBot="1" x14ac:dyDescent="0.4">
      <c r="A205" s="2"/>
      <c r="B205" s="74" t="s">
        <v>683</v>
      </c>
      <c r="C205" s="74" t="s">
        <v>551</v>
      </c>
      <c r="D205" s="74" t="s">
        <v>861</v>
      </c>
      <c r="E205" s="87">
        <v>386421</v>
      </c>
      <c r="F205" s="84">
        <v>406330</v>
      </c>
      <c r="G205" s="22">
        <v>31.581331919</v>
      </c>
      <c r="H205" s="22">
        <v>12.802584358093197</v>
      </c>
      <c r="I205" s="22">
        <v>9.2014694562047126</v>
      </c>
      <c r="J205" s="22">
        <v>12.984884773805815</v>
      </c>
      <c r="K205" s="22">
        <v>31.658059795</v>
      </c>
      <c r="L205" s="22">
        <v>12.598386185139066</v>
      </c>
      <c r="M205" s="22">
        <v>9.0547082087177984</v>
      </c>
      <c r="N205" s="22">
        <v>12.28648969407107</v>
      </c>
      <c r="O205" s="22">
        <v>31.689907257000002</v>
      </c>
      <c r="P205" s="22">
        <v>12.399074041705786</v>
      </c>
      <c r="Q205" s="22">
        <v>8.9114586468515888</v>
      </c>
      <c r="R205" s="22">
        <v>11.996866143303821</v>
      </c>
      <c r="S205" s="22">
        <v>31.752447657000001</v>
      </c>
      <c r="T205" s="22">
        <v>12.151864447892867</v>
      </c>
      <c r="U205" s="22">
        <v>8.7337842443148546</v>
      </c>
      <c r="V205" s="22">
        <v>11.714010519982427</v>
      </c>
      <c r="W205" s="22">
        <v>31.836955589999999</v>
      </c>
      <c r="X205" s="22">
        <v>11.924003139316776</v>
      </c>
      <c r="Y205" s="22">
        <v>8.5700158353382463</v>
      </c>
      <c r="Z205" s="22">
        <v>11.359844818119925</v>
      </c>
      <c r="AA205" s="22">
        <v>31.937152939000001</v>
      </c>
      <c r="AB205" s="22">
        <v>11.733745001154578</v>
      </c>
      <c r="AC205" s="22">
        <v>8.4332735653303033</v>
      </c>
      <c r="AD205" s="22">
        <v>10.936594791689071</v>
      </c>
      <c r="AE205" s="22">
        <v>32.046396084999998</v>
      </c>
      <c r="AF205" s="22">
        <v>11.622107223111277</v>
      </c>
      <c r="AG205" s="22">
        <v>8.3530372961449615</v>
      </c>
      <c r="AH205" s="22">
        <v>10.51336859890548</v>
      </c>
      <c r="AI205" s="22">
        <v>32.162955056000001</v>
      </c>
      <c r="AJ205" s="22">
        <v>11.498794543534222</v>
      </c>
      <c r="AK205" s="22">
        <v>8.2644100453529195</v>
      </c>
      <c r="AL205" s="22">
        <v>10.029564400611299</v>
      </c>
      <c r="AM205" s="22">
        <v>32.286753933</v>
      </c>
      <c r="AN205" s="22">
        <v>11.330554545083169</v>
      </c>
      <c r="AO205" s="22">
        <v>8.1434926458842192</v>
      </c>
      <c r="AP205" s="22">
        <v>9.5149312076727028</v>
      </c>
      <c r="AQ205" s="22">
        <v>32.425810509999998</v>
      </c>
      <c r="AR205" s="22">
        <v>11.219680515141333</v>
      </c>
      <c r="AS205" s="22">
        <v>8.0638052974973125</v>
      </c>
      <c r="AT205" s="22">
        <v>8.9462242286380729</v>
      </c>
      <c r="AU205" s="22">
        <v>33.015500000999999</v>
      </c>
      <c r="AV205" s="22">
        <v>10.621496029902547</v>
      </c>
      <c r="AW205" s="22">
        <v>7.6338783299299591</v>
      </c>
      <c r="AX205" s="22">
        <v>6.8123146343760297</v>
      </c>
      <c r="AY205" s="22">
        <v>33.493489533000002</v>
      </c>
      <c r="AZ205" s="22">
        <v>10.389571189761034</v>
      </c>
      <c r="BA205" s="22">
        <v>7.4671893808078824</v>
      </c>
      <c r="BB205" s="22">
        <v>5.5458294526530878</v>
      </c>
      <c r="BC205" s="22">
        <v>33.807758249000003</v>
      </c>
      <c r="BD205" s="22">
        <v>10.716419474494801</v>
      </c>
      <c r="BE205" s="22">
        <v>7.7021016785651293</v>
      </c>
      <c r="BF205" s="22">
        <v>5.0364363283134352</v>
      </c>
      <c r="BG205" s="22">
        <v>34.038179728000003</v>
      </c>
      <c r="BH205" s="22">
        <v>10.760716864379123</v>
      </c>
      <c r="BI205" s="22">
        <v>7.7339390848738416</v>
      </c>
      <c r="BJ205" s="22">
        <v>4.9604906989113857</v>
      </c>
      <c r="BK205" s="25">
        <v>31.531829643999998</v>
      </c>
      <c r="BL205" s="25">
        <v>12.641337479066575</v>
      </c>
      <c r="BM205" s="25">
        <v>9.0855781493582271</v>
      </c>
      <c r="BN205" s="25">
        <v>13.214229977136373</v>
      </c>
      <c r="BO205" s="25">
        <v>31.569278432000001</v>
      </c>
      <c r="BP205" s="25">
        <v>12.398964910679293</v>
      </c>
      <c r="BQ205" s="25">
        <v>8.9113802122340999</v>
      </c>
      <c r="BR205" s="25">
        <v>12.781584075966382</v>
      </c>
      <c r="BS205" s="25">
        <v>31.635663982000001</v>
      </c>
      <c r="BT205" s="25">
        <v>12.17955842700092</v>
      </c>
      <c r="BU205" s="25">
        <v>8.7536884523837841</v>
      </c>
      <c r="BV205" s="25">
        <v>12.438051544856705</v>
      </c>
      <c r="BW205" s="25">
        <v>31.715885984</v>
      </c>
      <c r="BX205" s="25">
        <v>12.002552896043868</v>
      </c>
      <c r="BY205" s="25">
        <v>8.6264710921130039</v>
      </c>
      <c r="BZ205" s="25">
        <v>12.205756471744024</v>
      </c>
      <c r="CA205" s="25">
        <v>31.806943974999999</v>
      </c>
      <c r="CB205" s="25">
        <v>11.809894061223238</v>
      </c>
      <c r="CC205" s="25">
        <v>8.488003394147837</v>
      </c>
      <c r="CD205" s="25">
        <v>11.857137607537116</v>
      </c>
      <c r="CE205" s="25">
        <v>31.904054347999999</v>
      </c>
      <c r="CF205" s="25">
        <v>11.613002378030435</v>
      </c>
      <c r="CG205" s="25">
        <v>8.3464934647144062</v>
      </c>
      <c r="CH205" s="25">
        <v>11.467533260484476</v>
      </c>
      <c r="CI205" s="25">
        <v>32.009937852999997</v>
      </c>
      <c r="CJ205" s="25">
        <v>11.522113076640879</v>
      </c>
      <c r="CK205" s="25">
        <v>8.28116953422977</v>
      </c>
      <c r="CL205" s="25">
        <v>11.097708389606115</v>
      </c>
      <c r="CM205" s="25">
        <v>32.121761468999999</v>
      </c>
      <c r="CN205" s="25">
        <v>11.414753548122164</v>
      </c>
      <c r="CO205" s="25">
        <v>8.2040081272148644</v>
      </c>
      <c r="CP205" s="25">
        <v>10.657101633237303</v>
      </c>
      <c r="CQ205" s="25">
        <v>32.239510744999997</v>
      </c>
      <c r="CR205" s="25">
        <v>11.287837271910295</v>
      </c>
      <c r="CS205" s="25">
        <v>8.1127909005679228</v>
      </c>
      <c r="CT205" s="25">
        <v>10.167651433121542</v>
      </c>
      <c r="CU205" s="25">
        <v>32.361556946</v>
      </c>
      <c r="CV205" s="25">
        <v>11.178330025773954</v>
      </c>
      <c r="CW205" s="25">
        <v>8.0340858866134823</v>
      </c>
      <c r="CX205" s="25">
        <v>9.7073977357157801</v>
      </c>
      <c r="CY205" s="25">
        <v>32.685738315999998</v>
      </c>
      <c r="CZ205" s="25">
        <v>10.853194566062665</v>
      </c>
      <c r="DA205" s="25">
        <v>7.8004046299247687</v>
      </c>
      <c r="DB205" s="25">
        <v>8.1524302881308088</v>
      </c>
      <c r="DC205" s="25">
        <v>32.967780974</v>
      </c>
      <c r="DD205" s="25">
        <v>10.730422198996481</v>
      </c>
      <c r="DE205" s="25">
        <v>7.7121657123728351</v>
      </c>
      <c r="DF205" s="25">
        <v>6.9430917839915338</v>
      </c>
      <c r="DG205" s="25">
        <v>33.178527908</v>
      </c>
      <c r="DH205" s="25">
        <v>11.031847119732642</v>
      </c>
      <c r="DI205" s="25">
        <v>7.9288057378485828</v>
      </c>
      <c r="DJ205" s="25">
        <v>6.1730176948424358</v>
      </c>
      <c r="DK205" s="25">
        <v>33.336076097999999</v>
      </c>
      <c r="DL205" s="25">
        <v>11.031020314330762</v>
      </c>
      <c r="DM205" s="25">
        <v>7.9282114965267647</v>
      </c>
      <c r="DN205" s="25">
        <v>5.6073357647676687</v>
      </c>
      <c r="DO205" s="27">
        <v>31.581361049999998</v>
      </c>
      <c r="DP205" s="27">
        <v>12.637364271937232</v>
      </c>
      <c r="DQ205" s="27">
        <v>9.0827225271634244</v>
      </c>
      <c r="DR205" s="27">
        <v>13.003007834887017</v>
      </c>
      <c r="DS205" s="27">
        <v>31.658147157000002</v>
      </c>
      <c r="DT205" s="27">
        <v>12.354353636287005</v>
      </c>
      <c r="DU205" s="27">
        <v>8.879317210949246</v>
      </c>
      <c r="DV205" s="27">
        <v>12.34853521023688</v>
      </c>
      <c r="DW205" s="27">
        <v>31.690081333000002</v>
      </c>
      <c r="DX205" s="27">
        <v>12.082536274685998</v>
      </c>
      <c r="DY205" s="27">
        <v>8.6839567211855719</v>
      </c>
      <c r="DZ205" s="27">
        <v>12.043669135973976</v>
      </c>
      <c r="EA205" s="27">
        <v>31.752735774999998</v>
      </c>
      <c r="EB205" s="27">
        <v>11.887503850721108</v>
      </c>
      <c r="EC205" s="27">
        <v>8.5437830779673529</v>
      </c>
      <c r="ED205" s="27">
        <v>11.805110981585143</v>
      </c>
      <c r="EE205" s="27">
        <v>31.837102271999999</v>
      </c>
      <c r="EF205" s="27">
        <v>11.685448454339216</v>
      </c>
      <c r="EG205" s="27">
        <v>8.3985618861933649</v>
      </c>
      <c r="EH205" s="27">
        <v>11.459549719277252</v>
      </c>
      <c r="EI205" s="27">
        <v>31.936959024</v>
      </c>
      <c r="EJ205" s="27">
        <v>11.497033831305727</v>
      </c>
      <c r="EK205" s="27">
        <v>8.2631445868065416</v>
      </c>
      <c r="EL205" s="27">
        <v>11.060259002034439</v>
      </c>
      <c r="EM205" s="27">
        <v>32.045903182000004</v>
      </c>
      <c r="EN205" s="27">
        <v>11.396488715412675</v>
      </c>
      <c r="EO205" s="27">
        <v>8.1908808323189071</v>
      </c>
      <c r="EP205" s="27">
        <v>10.669305415895245</v>
      </c>
      <c r="EQ205" s="27">
        <v>32.162287481999996</v>
      </c>
      <c r="ER205" s="27">
        <v>11.239855348420075</v>
      </c>
      <c r="ES205" s="27">
        <v>8.0783053474095787</v>
      </c>
      <c r="ET205" s="27">
        <v>10.206853255172987</v>
      </c>
      <c r="EU205" s="27">
        <v>32.284812137000003</v>
      </c>
      <c r="EV205" s="27">
        <v>11.129628939875255</v>
      </c>
      <c r="EW205" s="27">
        <v>7.9990834572721283</v>
      </c>
      <c r="EX205" s="27">
        <v>9.7216250149954675</v>
      </c>
      <c r="EY205" s="27">
        <v>32.418289676000001</v>
      </c>
      <c r="EZ205" s="27">
        <v>11.027756310903374</v>
      </c>
      <c r="FA205" s="27">
        <v>7.9258655929965096</v>
      </c>
      <c r="FB205" s="27">
        <v>9.2102549745424298</v>
      </c>
      <c r="FC205" s="27">
        <v>32.972676218000004</v>
      </c>
      <c r="FD205" s="27">
        <v>10.56679962930278</v>
      </c>
      <c r="FE205" s="27">
        <v>7.5945669498674695</v>
      </c>
      <c r="FF205" s="27">
        <v>7.2962472341603473</v>
      </c>
      <c r="FG205" s="27">
        <v>33.395852462000001</v>
      </c>
      <c r="FH205" s="27">
        <v>10.480471750253891</v>
      </c>
      <c r="FI205" s="27">
        <v>7.5325214034317494</v>
      </c>
      <c r="FJ205" s="27">
        <v>6.1903200091167889</v>
      </c>
      <c r="FK205" s="27">
        <v>33.681719409999999</v>
      </c>
      <c r="FL205" s="27">
        <v>10.974823785683522</v>
      </c>
      <c r="FM205" s="27">
        <v>7.8878219448996036</v>
      </c>
      <c r="FN205" s="27">
        <v>5.7257669038581511</v>
      </c>
      <c r="FO205" s="27">
        <v>33.876263561000002</v>
      </c>
      <c r="FP205" s="27">
        <v>11.002800382652365</v>
      </c>
      <c r="FQ205" s="27">
        <v>7.907929275989722</v>
      </c>
      <c r="FR205" s="27">
        <v>5.6280028791703245</v>
      </c>
      <c r="FS205" s="28">
        <v>31.576300457000002</v>
      </c>
      <c r="FT205" s="28">
        <v>12.801582346695133</v>
      </c>
      <c r="FU205" s="28">
        <v>9.2007492908836994</v>
      </c>
      <c r="FV205" s="28">
        <v>12.983675798620752</v>
      </c>
      <c r="FW205" s="28">
        <v>31.651438555999999</v>
      </c>
      <c r="FX205" s="28">
        <v>12.601764301741655</v>
      </c>
      <c r="FY205" s="28">
        <v>9.0571361276339157</v>
      </c>
      <c r="FZ205" s="28">
        <v>12.282428076215796</v>
      </c>
      <c r="GA205" s="28">
        <v>31.691206712</v>
      </c>
      <c r="GB205" s="28">
        <v>12.377868608307736</v>
      </c>
      <c r="GC205" s="28">
        <v>8.8962178843414481</v>
      </c>
      <c r="GD205" s="28">
        <v>11.97613883438159</v>
      </c>
      <c r="GE205" s="28">
        <v>31.771830368</v>
      </c>
      <c r="GF205" s="28">
        <v>12.109678788870255</v>
      </c>
      <c r="GG205" s="28">
        <v>8.7034645805556359</v>
      </c>
      <c r="GH205" s="28">
        <v>11.679876512466336</v>
      </c>
      <c r="GI205" s="28">
        <v>31.885159038000001</v>
      </c>
      <c r="GJ205" s="28">
        <v>11.882816227811437</v>
      </c>
      <c r="GK205" s="28">
        <v>8.5404139910846517</v>
      </c>
      <c r="GL205" s="28">
        <v>11.323273375420083</v>
      </c>
      <c r="GM205" s="28">
        <v>32.027200090999997</v>
      </c>
      <c r="GN205" s="28">
        <v>11.67059869979205</v>
      </c>
      <c r="GO205" s="28">
        <v>8.3878890752142663</v>
      </c>
      <c r="GP205" s="28">
        <v>10.881320463697449</v>
      </c>
      <c r="GQ205" s="28">
        <v>32.197685438000001</v>
      </c>
      <c r="GR205" s="28">
        <v>11.533336193780748</v>
      </c>
      <c r="GS205" s="28">
        <v>8.2892358094971232</v>
      </c>
      <c r="GT205" s="28">
        <v>10.396524495635994</v>
      </c>
      <c r="GU205" s="28">
        <v>32.390509254999998</v>
      </c>
      <c r="GV205" s="28">
        <v>11.355239275387857</v>
      </c>
      <c r="GW205" s="28">
        <v>8.1612340475872003</v>
      </c>
      <c r="GX205" s="28">
        <v>9.8389200323760093</v>
      </c>
      <c r="GY205" s="28">
        <v>32.595526737</v>
      </c>
      <c r="GZ205" s="28">
        <v>11.228731256531642</v>
      </c>
      <c r="HA205" s="28">
        <v>8.0703102435402005</v>
      </c>
      <c r="HB205" s="28">
        <v>9.3306533332715986</v>
      </c>
      <c r="HC205" s="28">
        <v>32.821064499000002</v>
      </c>
      <c r="HD205" s="28">
        <v>11.038711381666042</v>
      </c>
      <c r="HE205" s="28">
        <v>7.9337392180548383</v>
      </c>
      <c r="HF205" s="28">
        <v>8.843302128491537</v>
      </c>
      <c r="HG205" s="28">
        <v>33.651583192000004</v>
      </c>
      <c r="HH205" s="28">
        <v>10.10510766077719</v>
      </c>
      <c r="HI205" s="28">
        <v>7.262739841547913</v>
      </c>
      <c r="HJ205" s="28">
        <v>5.8931294872446429</v>
      </c>
      <c r="HK205" s="28">
        <v>34.336520487999998</v>
      </c>
      <c r="HL205" s="28">
        <v>8.7480415203206459</v>
      </c>
      <c r="HM205" s="28">
        <v>6.2873896862828307</v>
      </c>
      <c r="HN205" s="28">
        <v>-0.25491523789718684</v>
      </c>
      <c r="HO205" s="28">
        <v>34.754362049000001</v>
      </c>
      <c r="HP205" s="28">
        <v>8.1468771119338825</v>
      </c>
      <c r="HQ205" s="28">
        <v>5.8553209892754676</v>
      </c>
      <c r="HR205" s="28">
        <v>-5.1175580663413314</v>
      </c>
      <c r="HS205" s="28">
        <v>35.001866915999997</v>
      </c>
      <c r="HT205" s="28">
        <v>7.5449620109687743</v>
      </c>
      <c r="HU205" s="28">
        <v>5.4227127547311955</v>
      </c>
      <c r="HV205" s="28">
        <v>-8.7214618424756836</v>
      </c>
      <c r="HW205" s="29">
        <v>31.564279258999999</v>
      </c>
      <c r="HX205" s="29">
        <v>12.811985385945119</v>
      </c>
      <c r="HY205" s="29">
        <v>9.2082261600245729</v>
      </c>
      <c r="HZ205" s="29">
        <v>13.029030596145123</v>
      </c>
      <c r="IA205" s="29">
        <v>31.636805137</v>
      </c>
      <c r="IB205" s="29">
        <v>12.724803815040477</v>
      </c>
      <c r="IC205" s="29">
        <v>9.1455670484432527</v>
      </c>
      <c r="ID205" s="29">
        <v>12.342071889869345</v>
      </c>
      <c r="IE205" s="29">
        <v>31.677750334999999</v>
      </c>
      <c r="IF205" s="29">
        <v>12.599599851044555</v>
      </c>
      <c r="IG205" s="29">
        <v>9.0555804943006937</v>
      </c>
      <c r="IH205" s="29">
        <v>12.054713348419432</v>
      </c>
      <c r="II205" s="29">
        <v>31.749261595</v>
      </c>
      <c r="IJ205" s="29">
        <v>12.390772081486034</v>
      </c>
      <c r="IK205" s="29">
        <v>8.9054918645791972</v>
      </c>
      <c r="IL205" s="29">
        <v>11.768750882464959</v>
      </c>
      <c r="IM205" s="29">
        <v>31.851149323000001</v>
      </c>
      <c r="IN205" s="29">
        <v>12.180602805913223</v>
      </c>
      <c r="IO205" s="29">
        <v>8.7544390680714823</v>
      </c>
      <c r="IP205" s="29">
        <v>11.444289143980523</v>
      </c>
      <c r="IQ205" s="29">
        <v>31.981219969999998</v>
      </c>
      <c r="IR205" s="29">
        <v>12.106274886308553</v>
      </c>
      <c r="IS205" s="29">
        <v>8.7010181287629855</v>
      </c>
      <c r="IT205" s="29">
        <v>11.060394416732944</v>
      </c>
      <c r="IU205" s="29">
        <v>32.140414569999997</v>
      </c>
      <c r="IV205" s="29">
        <v>11.977836293455779</v>
      </c>
      <c r="IW205" s="29">
        <v>8.6087067831723889</v>
      </c>
      <c r="IX205" s="29">
        <v>10.646097442192378</v>
      </c>
      <c r="IY205" s="29">
        <v>32.317198675</v>
      </c>
      <c r="IZ205" s="29">
        <v>11.821415386587065</v>
      </c>
      <c r="JA205" s="29">
        <v>8.4962839975373576</v>
      </c>
      <c r="JB205" s="29">
        <v>10.171104384462758</v>
      </c>
      <c r="JC205" s="29">
        <v>32.520100421999999</v>
      </c>
      <c r="JD205" s="29">
        <v>11.6549152325842</v>
      </c>
      <c r="JE205" s="29">
        <v>8.3766170585304494</v>
      </c>
      <c r="JF205" s="29">
        <v>9.6122853025394548</v>
      </c>
      <c r="JG205" s="29">
        <v>32.815696746</v>
      </c>
      <c r="JH205" s="29">
        <v>11.352266906152469</v>
      </c>
      <c r="JI205" s="29">
        <v>8.1590977472929005</v>
      </c>
      <c r="JJ205" s="29">
        <v>8.1571470943657403</v>
      </c>
      <c r="JK205" s="29">
        <v>33.628309532000003</v>
      </c>
      <c r="JL205" s="29">
        <v>10.307285945095412</v>
      </c>
      <c r="JM205" s="29">
        <v>7.4080493553013591</v>
      </c>
      <c r="JN205" s="29">
        <v>1.2720566793043488</v>
      </c>
      <c r="JO205" s="29">
        <v>34.163940468999996</v>
      </c>
      <c r="JP205" s="29">
        <v>8.8847020490609854</v>
      </c>
      <c r="JQ205" s="29">
        <v>6.3856102990826296</v>
      </c>
      <c r="JR205" s="29">
        <v>-4.2794405232640287</v>
      </c>
      <c r="JS205" s="29">
        <v>34.380007712999998</v>
      </c>
      <c r="JT205" s="29">
        <v>8.2385465828473219</v>
      </c>
      <c r="JU205" s="29">
        <v>5.9212056429581628</v>
      </c>
      <c r="JV205" s="29">
        <v>-7.6123769616466177</v>
      </c>
      <c r="JW205" s="29">
        <v>34.324335013000002</v>
      </c>
      <c r="JX205" s="29">
        <v>8.0952926717490854</v>
      </c>
      <c r="JY205" s="29">
        <v>5.8182462364365408</v>
      </c>
      <c r="JZ205" s="29">
        <v>-7.0923450421060821</v>
      </c>
    </row>
    <row r="206" spans="1:286" ht="15" thickBot="1" x14ac:dyDescent="0.4">
      <c r="A206" s="2"/>
      <c r="B206" s="74" t="s">
        <v>684</v>
      </c>
      <c r="C206" s="74" t="s">
        <v>573</v>
      </c>
      <c r="D206" s="74" t="s">
        <v>510</v>
      </c>
      <c r="E206" s="87">
        <v>389077</v>
      </c>
      <c r="F206" s="84">
        <v>440584</v>
      </c>
      <c r="G206" s="22">
        <v>30.396190574421052</v>
      </c>
      <c r="H206" s="22">
        <v>13.391524002065037</v>
      </c>
      <c r="I206" s="22">
        <v>9.7689303159448855</v>
      </c>
      <c r="J206" s="22">
        <v>15.228436156731101</v>
      </c>
      <c r="K206" s="22">
        <v>30.446884476421051</v>
      </c>
      <c r="L206" s="22">
        <v>13.348061986261818</v>
      </c>
      <c r="M206" s="22">
        <v>9.7372253805165769</v>
      </c>
      <c r="N206" s="22">
        <v>14.94414109234731</v>
      </c>
      <c r="O206" s="22">
        <v>30.480712370421053</v>
      </c>
      <c r="P206" s="22">
        <v>13.298644990771258</v>
      </c>
      <c r="Q206" s="22">
        <v>9.7011763703145846</v>
      </c>
      <c r="R206" s="22">
        <v>14.757039971880411</v>
      </c>
      <c r="S206" s="22">
        <v>30.53771566542105</v>
      </c>
      <c r="T206" s="22">
        <v>13.194372829650117</v>
      </c>
      <c r="U206" s="22">
        <v>9.6251112805064096</v>
      </c>
      <c r="V206" s="22">
        <v>14.507980076889368</v>
      </c>
      <c r="W206" s="22">
        <v>30.612092148421052</v>
      </c>
      <c r="X206" s="22">
        <v>13.058491929763015</v>
      </c>
      <c r="Y206" s="22">
        <v>9.5259880558412942</v>
      </c>
      <c r="Z206" s="22">
        <v>14.236429346755965</v>
      </c>
      <c r="AA206" s="22">
        <v>30.704051918421051</v>
      </c>
      <c r="AB206" s="22">
        <v>12.934987784970753</v>
      </c>
      <c r="AC206" s="22">
        <v>9.435893501702429</v>
      </c>
      <c r="AD206" s="22">
        <v>13.900007041926674</v>
      </c>
      <c r="AE206" s="22">
        <v>30.810000327421051</v>
      </c>
      <c r="AF206" s="22">
        <v>12.74986660511572</v>
      </c>
      <c r="AG206" s="22">
        <v>9.3008501783487567</v>
      </c>
      <c r="AH206" s="22">
        <v>13.504180654469959</v>
      </c>
      <c r="AI206" s="22">
        <v>30.925655309421053</v>
      </c>
      <c r="AJ206" s="22">
        <v>12.565752370314193</v>
      </c>
      <c r="AK206" s="22">
        <v>9.1665414073924207</v>
      </c>
      <c r="AL206" s="22">
        <v>13.068904914755917</v>
      </c>
      <c r="AM206" s="22">
        <v>31.051355385421051</v>
      </c>
      <c r="AN206" s="22">
        <v>12.351846565800219</v>
      </c>
      <c r="AO206" s="22">
        <v>9.010500101104137</v>
      </c>
      <c r="AP206" s="22">
        <v>12.639330655884567</v>
      </c>
      <c r="AQ206" s="22">
        <v>31.197671748421051</v>
      </c>
      <c r="AR206" s="22">
        <v>12.122053035524655</v>
      </c>
      <c r="AS206" s="22">
        <v>8.8428689200697157</v>
      </c>
      <c r="AT206" s="22">
        <v>12.099771873591944</v>
      </c>
      <c r="AU206" s="22">
        <v>31.768881452421052</v>
      </c>
      <c r="AV206" s="22">
        <v>11.070775725613554</v>
      </c>
      <c r="AW206" s="22">
        <v>8.0759767589033036</v>
      </c>
      <c r="AX206" s="22">
        <v>10.291440468313066</v>
      </c>
      <c r="AY206" s="22">
        <v>32.167070344421049</v>
      </c>
      <c r="AZ206" s="22">
        <v>11.007168140229744</v>
      </c>
      <c r="BA206" s="22">
        <v>8.0295759109427483</v>
      </c>
      <c r="BB206" s="22">
        <v>9.4198300448974415</v>
      </c>
      <c r="BC206" s="22">
        <v>32.363636805421052</v>
      </c>
      <c r="BD206" s="22">
        <v>11.326059636465686</v>
      </c>
      <c r="BE206" s="22">
        <v>8.2622028176783768</v>
      </c>
      <c r="BF206" s="22">
        <v>9.2908452854512795</v>
      </c>
      <c r="BG206" s="22">
        <v>32.444421051421052</v>
      </c>
      <c r="BH206" s="22">
        <v>11.291026617666725</v>
      </c>
      <c r="BI206" s="22">
        <v>8.236646718211917</v>
      </c>
      <c r="BJ206" s="22">
        <v>9.606137395141765</v>
      </c>
      <c r="BK206" s="25">
        <v>30.381559855421052</v>
      </c>
      <c r="BL206" s="25">
        <v>13.446817909516891</v>
      </c>
      <c r="BM206" s="25">
        <v>9.8092664516013031</v>
      </c>
      <c r="BN206" s="25">
        <v>15.348122221093162</v>
      </c>
      <c r="BO206" s="25">
        <v>30.427178562421052</v>
      </c>
      <c r="BP206" s="25">
        <v>13.411036873676506</v>
      </c>
      <c r="BQ206" s="25">
        <v>9.7831646841173985</v>
      </c>
      <c r="BR206" s="25">
        <v>15.155785251491752</v>
      </c>
      <c r="BS206" s="25">
        <v>30.494456578421051</v>
      </c>
      <c r="BT206" s="25">
        <v>13.416875606432182</v>
      </c>
      <c r="BU206" s="25">
        <v>9.7874239583728766</v>
      </c>
      <c r="BV206" s="25">
        <v>14.902386105390589</v>
      </c>
      <c r="BW206" s="25">
        <v>30.569063540421052</v>
      </c>
      <c r="BX206" s="25">
        <v>13.435143713172806</v>
      </c>
      <c r="BY206" s="25">
        <v>9.8007502879023516</v>
      </c>
      <c r="BZ206" s="25">
        <v>14.650876079708969</v>
      </c>
      <c r="CA206" s="25">
        <v>30.65184459442105</v>
      </c>
      <c r="CB206" s="25">
        <v>13.416735032239295</v>
      </c>
      <c r="CC206" s="25">
        <v>9.7873214114563112</v>
      </c>
      <c r="CD206" s="25">
        <v>14.387110813633759</v>
      </c>
      <c r="CE206" s="25">
        <v>30.731612426421052</v>
      </c>
      <c r="CF206" s="25">
        <v>13.366373510346104</v>
      </c>
      <c r="CG206" s="25">
        <v>9.7505833823937742</v>
      </c>
      <c r="CH206" s="25">
        <v>14.074771365363519</v>
      </c>
      <c r="CI206" s="25">
        <v>30.821666837421052</v>
      </c>
      <c r="CJ206" s="25">
        <v>13.237594472993475</v>
      </c>
      <c r="CK206" s="25">
        <v>9.6566408675718378</v>
      </c>
      <c r="CL206" s="25">
        <v>13.692573189052663</v>
      </c>
      <c r="CM206" s="25">
        <v>30.918590562421052</v>
      </c>
      <c r="CN206" s="25">
        <v>13.09064540391854</v>
      </c>
      <c r="CO206" s="25">
        <v>9.5494435675808411</v>
      </c>
      <c r="CP206" s="25">
        <v>13.280481956420473</v>
      </c>
      <c r="CQ206" s="25">
        <v>31.02243420942105</v>
      </c>
      <c r="CR206" s="25">
        <v>12.979134108119954</v>
      </c>
      <c r="CS206" s="25">
        <v>9.4680976298123607</v>
      </c>
      <c r="CT206" s="25">
        <v>12.863488921254479</v>
      </c>
      <c r="CU206" s="25">
        <v>31.131844734421051</v>
      </c>
      <c r="CV206" s="25">
        <v>12.846340533351899</v>
      </c>
      <c r="CW206" s="25">
        <v>9.3712265658382901</v>
      </c>
      <c r="CX206" s="25">
        <v>12.42684516954715</v>
      </c>
      <c r="CY206" s="25">
        <v>31.382753345421051</v>
      </c>
      <c r="CZ206" s="25">
        <v>12.308464441363014</v>
      </c>
      <c r="DA206" s="25">
        <v>8.9788534453150444</v>
      </c>
      <c r="DB206" s="25">
        <v>11.295718650136799</v>
      </c>
      <c r="DC206" s="25">
        <v>31.584884266421049</v>
      </c>
      <c r="DD206" s="25">
        <v>12.011643667668006</v>
      </c>
      <c r="DE206" s="25">
        <v>8.7623268233932805</v>
      </c>
      <c r="DF206" s="25">
        <v>10.443293517467094</v>
      </c>
      <c r="DG206" s="25">
        <v>31.704275984421052</v>
      </c>
      <c r="DH206" s="25">
        <v>12.192951684818096</v>
      </c>
      <c r="DI206" s="25">
        <v>8.8945884976424736</v>
      </c>
      <c r="DJ206" s="25">
        <v>9.9770122668483197</v>
      </c>
      <c r="DK206" s="25">
        <v>31.76715231042105</v>
      </c>
      <c r="DL206" s="25">
        <v>11.913437882684441</v>
      </c>
      <c r="DM206" s="25">
        <v>8.6906870705183135</v>
      </c>
      <c r="DN206" s="25">
        <v>9.7007359055769236</v>
      </c>
      <c r="DO206" s="27">
        <v>30.396608567421051</v>
      </c>
      <c r="DP206" s="27">
        <v>13.439781822749461</v>
      </c>
      <c r="DQ206" s="27">
        <v>9.8041337242644175</v>
      </c>
      <c r="DR206" s="27">
        <v>15.241948603766041</v>
      </c>
      <c r="DS206" s="27">
        <v>30.44743592442105</v>
      </c>
      <c r="DT206" s="27">
        <v>13.408375577979454</v>
      </c>
      <c r="DU206" s="27">
        <v>9.7812233059583011</v>
      </c>
      <c r="DV206" s="27">
        <v>14.971474761917888</v>
      </c>
      <c r="DW206" s="27">
        <v>30.48134542342105</v>
      </c>
      <c r="DX206" s="27">
        <v>13.317452439622786</v>
      </c>
      <c r="DY206" s="27">
        <v>9.7148961424049709</v>
      </c>
      <c r="DZ206" s="27">
        <v>14.795305942692403</v>
      </c>
      <c r="EA206" s="27">
        <v>30.538377779421051</v>
      </c>
      <c r="EB206" s="27">
        <v>13.295174472533173</v>
      </c>
      <c r="EC206" s="27">
        <v>9.6986446755782083</v>
      </c>
      <c r="ED206" s="27">
        <v>14.571740349970929</v>
      </c>
      <c r="EE206" s="27">
        <v>30.612427548421053</v>
      </c>
      <c r="EF206" s="27">
        <v>13.234814063315588</v>
      </c>
      <c r="EG206" s="27">
        <v>9.6546125974220889</v>
      </c>
      <c r="EH206" s="27">
        <v>14.312547376639566</v>
      </c>
      <c r="EI206" s="27">
        <v>30.703613182421051</v>
      </c>
      <c r="EJ206" s="27">
        <v>13.137956890578577</v>
      </c>
      <c r="EK206" s="27">
        <v>9.5839566384049224</v>
      </c>
      <c r="EL206" s="27">
        <v>13.993373002729323</v>
      </c>
      <c r="EM206" s="27">
        <v>30.808627658421052</v>
      </c>
      <c r="EN206" s="27">
        <v>12.937670969840374</v>
      </c>
      <c r="EO206" s="27">
        <v>9.4378508477081624</v>
      </c>
      <c r="EP206" s="27">
        <v>13.6048419815094</v>
      </c>
      <c r="EQ206" s="27">
        <v>30.923310006421051</v>
      </c>
      <c r="ER206" s="27">
        <v>12.700724813561232</v>
      </c>
      <c r="ES206" s="27">
        <v>9.2650019255866027</v>
      </c>
      <c r="ET206" s="27">
        <v>13.202497999415741</v>
      </c>
      <c r="EU206" s="27">
        <v>31.046650327421052</v>
      </c>
      <c r="EV206" s="27">
        <v>12.534159901417448</v>
      </c>
      <c r="EW206" s="27">
        <v>9.1434951411785548</v>
      </c>
      <c r="EX206" s="27">
        <v>12.798499341436536</v>
      </c>
      <c r="EY206" s="27">
        <v>31.185637511421049</v>
      </c>
      <c r="EZ206" s="27">
        <v>12.39802694079555</v>
      </c>
      <c r="FA206" s="27">
        <v>9.0441880417167226</v>
      </c>
      <c r="FB206" s="27">
        <v>12.322439499427498</v>
      </c>
      <c r="FC206" s="27">
        <v>31.722764048421052</v>
      </c>
      <c r="FD206" s="27">
        <v>11.974225725064413</v>
      </c>
      <c r="FE206" s="27">
        <v>8.735030955215457</v>
      </c>
      <c r="FF206" s="27">
        <v>10.687351233538251</v>
      </c>
      <c r="FG206" s="27">
        <v>32.087486645421052</v>
      </c>
      <c r="FH206" s="27">
        <v>11.875782873718871</v>
      </c>
      <c r="FI206" s="27">
        <v>8.6632182657299861</v>
      </c>
      <c r="FJ206" s="27">
        <v>9.9179252090483487</v>
      </c>
      <c r="FK206" s="27">
        <v>32.259449659421051</v>
      </c>
      <c r="FL206" s="27">
        <v>12.172043218278006</v>
      </c>
      <c r="FM206" s="27">
        <v>8.8793360623997106</v>
      </c>
      <c r="FN206" s="27">
        <v>9.8456982832049107</v>
      </c>
      <c r="FO206" s="27">
        <v>32.330164868421051</v>
      </c>
      <c r="FP206" s="27">
        <v>12.011562734774337</v>
      </c>
      <c r="FQ206" s="27">
        <v>8.7622677839741367</v>
      </c>
      <c r="FR206" s="27">
        <v>10.150249756270046</v>
      </c>
      <c r="FS206" s="28">
        <v>30.394534200421052</v>
      </c>
      <c r="FT206" s="28">
        <v>13.38869655370285</v>
      </c>
      <c r="FU206" s="28">
        <v>9.7668677317298354</v>
      </c>
      <c r="FV206" s="28">
        <v>15.233222380222456</v>
      </c>
      <c r="FW206" s="28">
        <v>30.448540452421049</v>
      </c>
      <c r="FX206" s="28">
        <v>13.319180668203709</v>
      </c>
      <c r="FY206" s="28">
        <v>9.7161568610934825</v>
      </c>
      <c r="FZ206" s="28">
        <v>14.940463291523265</v>
      </c>
      <c r="GA206" s="28">
        <v>30.494059498421052</v>
      </c>
      <c r="GB206" s="28">
        <v>13.245166872515195</v>
      </c>
      <c r="GC206" s="28">
        <v>9.6621648275961629</v>
      </c>
      <c r="GD206" s="28">
        <v>14.744234038241778</v>
      </c>
      <c r="GE206" s="28">
        <v>30.57126031842105</v>
      </c>
      <c r="GF206" s="28">
        <v>13.130438487262193</v>
      </c>
      <c r="GG206" s="28">
        <v>9.5784720678606288</v>
      </c>
      <c r="GH206" s="28">
        <v>14.488302795596413</v>
      </c>
      <c r="GI206" s="28">
        <v>30.678013879421052</v>
      </c>
      <c r="GJ206" s="28">
        <v>12.994150808247502</v>
      </c>
      <c r="GK206" s="28">
        <v>9.4790521034853228</v>
      </c>
      <c r="GL206" s="28">
        <v>14.204718253318397</v>
      </c>
      <c r="GM206" s="28">
        <v>30.81718415642105</v>
      </c>
      <c r="GN206" s="28">
        <v>12.842208801331298</v>
      </c>
      <c r="GO206" s="28">
        <v>9.3682125248533197</v>
      </c>
      <c r="GP206" s="28">
        <v>13.846096896954872</v>
      </c>
      <c r="GQ206" s="28">
        <v>30.990906028421051</v>
      </c>
      <c r="GR206" s="28">
        <v>12.63207737364044</v>
      </c>
      <c r="GS206" s="28">
        <v>9.2149245739087196</v>
      </c>
      <c r="GT206" s="28">
        <v>13.421663144404672</v>
      </c>
      <c r="GU206" s="28">
        <v>31.168718394421052</v>
      </c>
      <c r="GV206" s="28">
        <v>12.407955411364972</v>
      </c>
      <c r="GW206" s="28">
        <v>9.0514307227679343</v>
      </c>
      <c r="GX206" s="28">
        <v>12.970699765964213</v>
      </c>
      <c r="GY206" s="28">
        <v>31.358494008421051</v>
      </c>
      <c r="GZ206" s="28">
        <v>12.154431987228923</v>
      </c>
      <c r="HA206" s="28">
        <v>8.8664889145418577</v>
      </c>
      <c r="HB206" s="28">
        <v>12.576370314628456</v>
      </c>
      <c r="HC206" s="28">
        <v>31.572957641421052</v>
      </c>
      <c r="HD206" s="28">
        <v>11.897877725166888</v>
      </c>
      <c r="HE206" s="28">
        <v>8.6793361522456323</v>
      </c>
      <c r="HF206" s="28">
        <v>12.167540095090429</v>
      </c>
      <c r="HG206" s="28">
        <v>32.372864444421054</v>
      </c>
      <c r="HH206" s="28">
        <v>10.687236356388844</v>
      </c>
      <c r="HI206" s="28">
        <v>7.7961901288827109</v>
      </c>
      <c r="HJ206" s="28">
        <v>9.6988653332227983</v>
      </c>
      <c r="HK206" s="28">
        <v>33.138946271421048</v>
      </c>
      <c r="HL206" s="28">
        <v>9.7385840855576813</v>
      </c>
      <c r="HM206" s="28">
        <v>7.1041615049274816</v>
      </c>
      <c r="HN206" s="28">
        <v>4.3844686055536748</v>
      </c>
      <c r="HO206" s="28">
        <v>33.514376366421054</v>
      </c>
      <c r="HP206" s="28">
        <v>9.1522319786834014</v>
      </c>
      <c r="HQ206" s="28">
        <v>6.6764258064529072</v>
      </c>
      <c r="HR206" s="28">
        <v>0.52656101791772514</v>
      </c>
      <c r="HS206" s="28">
        <v>33.70971097242105</v>
      </c>
      <c r="HT206" s="28">
        <v>8.4324429809426089</v>
      </c>
      <c r="HU206" s="28">
        <v>6.1513497538670094</v>
      </c>
      <c r="HV206" s="28">
        <v>-1.931266620581475</v>
      </c>
      <c r="HW206" s="29">
        <v>30.381279903421053</v>
      </c>
      <c r="HX206" s="29">
        <v>13.394861115997191</v>
      </c>
      <c r="HY206" s="29">
        <v>9.7713646940974073</v>
      </c>
      <c r="HZ206" s="29">
        <v>15.260301370021661</v>
      </c>
      <c r="IA206" s="29">
        <v>30.428111748421053</v>
      </c>
      <c r="IB206" s="29">
        <v>13.249970060302983</v>
      </c>
      <c r="IC206" s="29">
        <v>9.6656686862149481</v>
      </c>
      <c r="ID206" s="29">
        <v>14.982000239097927</v>
      </c>
      <c r="IE206" s="29">
        <v>30.466100353421051</v>
      </c>
      <c r="IF206" s="29">
        <v>13.076612307046835</v>
      </c>
      <c r="IG206" s="29">
        <v>9.5392066187887945</v>
      </c>
      <c r="IH206" s="29">
        <v>14.812546531416524</v>
      </c>
      <c r="II206" s="29">
        <v>30.528942344421051</v>
      </c>
      <c r="IJ206" s="29">
        <v>12.801762123933255</v>
      </c>
      <c r="IK206" s="29">
        <v>9.3387072368105226</v>
      </c>
      <c r="IL206" s="29">
        <v>14.604137205554292</v>
      </c>
      <c r="IM206" s="29">
        <v>30.623170132421052</v>
      </c>
      <c r="IN206" s="29">
        <v>12.556222268987591</v>
      </c>
      <c r="IO206" s="29">
        <v>9.1595893311575498</v>
      </c>
      <c r="IP206" s="29">
        <v>14.355668000753671</v>
      </c>
      <c r="IQ206" s="29">
        <v>30.74325198142105</v>
      </c>
      <c r="IR206" s="29">
        <v>12.320962703204801</v>
      </c>
      <c r="IS206" s="29">
        <v>8.9879707533215143</v>
      </c>
      <c r="IT206" s="29">
        <v>14.056789803179148</v>
      </c>
      <c r="IU206" s="29">
        <v>30.897269905421052</v>
      </c>
      <c r="IV206" s="29">
        <v>12.167652013992509</v>
      </c>
      <c r="IW206" s="29">
        <v>8.8761327400100036</v>
      </c>
      <c r="IX206" s="29">
        <v>13.706244725570389</v>
      </c>
      <c r="IY206" s="29">
        <v>31.06847814542105</v>
      </c>
      <c r="IZ206" s="29">
        <v>12.087833888241049</v>
      </c>
      <c r="JA206" s="29">
        <v>8.8179065285425793</v>
      </c>
      <c r="JB206" s="29">
        <v>13.344218144452954</v>
      </c>
      <c r="JC206" s="29">
        <v>31.266730081421052</v>
      </c>
      <c r="JD206" s="29">
        <v>11.821486701353663</v>
      </c>
      <c r="JE206" s="29">
        <v>8.6236099639283044</v>
      </c>
      <c r="JF206" s="29">
        <v>12.87842935836683</v>
      </c>
      <c r="JG206" s="29">
        <v>31.565899420421051</v>
      </c>
      <c r="JH206" s="29">
        <v>11.573632697631142</v>
      </c>
      <c r="JI206" s="29">
        <v>8.4428039189613635</v>
      </c>
      <c r="JJ206" s="29">
        <v>11.547438022395216</v>
      </c>
      <c r="JK206" s="29">
        <v>32.40435389642105</v>
      </c>
      <c r="JL206" s="29">
        <v>10.313128530011372</v>
      </c>
      <c r="JM206" s="29">
        <v>7.5232836780584762</v>
      </c>
      <c r="JN206" s="29">
        <v>5.5233270905419509</v>
      </c>
      <c r="JO206" s="29">
        <v>32.864424342421053</v>
      </c>
      <c r="JP206" s="29">
        <v>9.3128360539628385</v>
      </c>
      <c r="JQ206" s="29">
        <v>6.793584243358195</v>
      </c>
      <c r="JR206" s="29">
        <v>0.87187647564587678</v>
      </c>
      <c r="JS206" s="29">
        <v>33.026729517421053</v>
      </c>
      <c r="JT206" s="29">
        <v>8.852200405069576</v>
      </c>
      <c r="JU206" s="29">
        <v>6.4575569506927435</v>
      </c>
      <c r="JV206" s="29">
        <v>-1.4947176263505675</v>
      </c>
      <c r="JW206" s="29">
        <v>32.940813934421051</v>
      </c>
      <c r="JX206" s="29">
        <v>8.7938731854662571</v>
      </c>
      <c r="JY206" s="29">
        <v>6.4150080560531357</v>
      </c>
      <c r="JZ206" s="29">
        <v>-0.32922165866940389</v>
      </c>
    </row>
    <row r="207" spans="1:286" ht="15" thickBot="1" x14ac:dyDescent="0.4">
      <c r="A207" s="2"/>
      <c r="B207" s="74" t="s">
        <v>685</v>
      </c>
      <c r="C207" s="74" t="s">
        <v>481</v>
      </c>
      <c r="D207" s="74" t="s">
        <v>867</v>
      </c>
      <c r="E207" s="87">
        <v>365863</v>
      </c>
      <c r="F207" s="84">
        <v>399907</v>
      </c>
      <c r="G207" s="22">
        <v>19.115489270000001</v>
      </c>
      <c r="H207" s="22">
        <v>19.115489270000001</v>
      </c>
      <c r="I207" s="22">
        <v>19.115489270000001</v>
      </c>
      <c r="J207" s="22">
        <v>11.329216611690462</v>
      </c>
      <c r="K207" s="22">
        <v>19.133807355999998</v>
      </c>
      <c r="L207" s="22">
        <v>19.133807355999998</v>
      </c>
      <c r="M207" s="22">
        <v>19.133807355999998</v>
      </c>
      <c r="N207" s="22">
        <v>11.182301699121261</v>
      </c>
      <c r="O207" s="22">
        <v>19.150527223000001</v>
      </c>
      <c r="P207" s="22">
        <v>19.150527223000001</v>
      </c>
      <c r="Q207" s="22">
        <v>19.150527223000001</v>
      </c>
      <c r="R207" s="22">
        <v>11.168845378618867</v>
      </c>
      <c r="S207" s="22">
        <v>19.172072194000002</v>
      </c>
      <c r="T207" s="22">
        <v>19.172072194000002</v>
      </c>
      <c r="U207" s="22">
        <v>19.172072194000002</v>
      </c>
      <c r="V207" s="22">
        <v>11.059621164009734</v>
      </c>
      <c r="W207" s="22">
        <v>19.202162611999999</v>
      </c>
      <c r="X207" s="22">
        <v>19.202162611999999</v>
      </c>
      <c r="Y207" s="22">
        <v>19.202162611999999</v>
      </c>
      <c r="Z207" s="22">
        <v>11.032396618078772</v>
      </c>
      <c r="AA207" s="22">
        <v>19.235695706000001</v>
      </c>
      <c r="AB207" s="22">
        <v>19.235695706000001</v>
      </c>
      <c r="AC207" s="22">
        <v>19.235695706000001</v>
      </c>
      <c r="AD207" s="22">
        <v>10.875873068453329</v>
      </c>
      <c r="AE207" s="22">
        <v>19.268899229999999</v>
      </c>
      <c r="AF207" s="22">
        <v>19.268899229999999</v>
      </c>
      <c r="AG207" s="22">
        <v>19.268899229999999</v>
      </c>
      <c r="AH207" s="22">
        <v>10.780024361290373</v>
      </c>
      <c r="AI207" s="22">
        <v>19.298693856</v>
      </c>
      <c r="AJ207" s="22">
        <v>19.298693856</v>
      </c>
      <c r="AK207" s="22">
        <v>19.298693856</v>
      </c>
      <c r="AL207" s="22">
        <v>10.668978380233735</v>
      </c>
      <c r="AM207" s="22">
        <v>19.330366716</v>
      </c>
      <c r="AN207" s="22">
        <v>19.330366716</v>
      </c>
      <c r="AO207" s="22">
        <v>19.330366716</v>
      </c>
      <c r="AP207" s="22">
        <v>10.568379722483781</v>
      </c>
      <c r="AQ207" s="22">
        <v>19.365303429000001</v>
      </c>
      <c r="AR207" s="22">
        <v>19.365303429000001</v>
      </c>
      <c r="AS207" s="22">
        <v>19.365303429000001</v>
      </c>
      <c r="AT207" s="22">
        <v>10.390732063919748</v>
      </c>
      <c r="AU207" s="22">
        <v>19.496133213</v>
      </c>
      <c r="AV207" s="22">
        <v>19.496133213</v>
      </c>
      <c r="AW207" s="22">
        <v>19.496133213</v>
      </c>
      <c r="AX207" s="22">
        <v>9.8878575305192626</v>
      </c>
      <c r="AY207" s="22">
        <v>19.614510998</v>
      </c>
      <c r="AZ207" s="22">
        <v>19.614510998</v>
      </c>
      <c r="BA207" s="22">
        <v>19.614510998</v>
      </c>
      <c r="BB207" s="22">
        <v>9.5662807825414582</v>
      </c>
      <c r="BC207" s="22">
        <v>19.696256586000001</v>
      </c>
      <c r="BD207" s="22">
        <v>19.696256586000001</v>
      </c>
      <c r="BE207" s="22">
        <v>19.696256586000001</v>
      </c>
      <c r="BF207" s="22">
        <v>9.3897448104315711</v>
      </c>
      <c r="BG207" s="22">
        <v>19.765363332</v>
      </c>
      <c r="BH207" s="22">
        <v>19.765363332</v>
      </c>
      <c r="BI207" s="22">
        <v>19.765363332</v>
      </c>
      <c r="BJ207" s="22">
        <v>9.3583228497827751</v>
      </c>
      <c r="BK207" s="25">
        <v>19.116462755000001</v>
      </c>
      <c r="BL207" s="25">
        <v>19.116462755000001</v>
      </c>
      <c r="BM207" s="25">
        <v>19.116462755000001</v>
      </c>
      <c r="BN207" s="25">
        <v>11.384559221947297</v>
      </c>
      <c r="BO207" s="25">
        <v>19.136517860000001</v>
      </c>
      <c r="BP207" s="25">
        <v>19.136517860000001</v>
      </c>
      <c r="BQ207" s="25">
        <v>19.136517860000001</v>
      </c>
      <c r="BR207" s="25">
        <v>11.284454401383462</v>
      </c>
      <c r="BS207" s="25">
        <v>19.162188455999999</v>
      </c>
      <c r="BT207" s="25">
        <v>19.162188455999999</v>
      </c>
      <c r="BU207" s="25">
        <v>19.162188455999999</v>
      </c>
      <c r="BV207" s="25">
        <v>11.236179757223775</v>
      </c>
      <c r="BW207" s="25">
        <v>19.183501237000002</v>
      </c>
      <c r="BX207" s="25">
        <v>19.183501237000002</v>
      </c>
      <c r="BY207" s="25">
        <v>19.183501237000002</v>
      </c>
      <c r="BZ207" s="25">
        <v>11.109262408303607</v>
      </c>
      <c r="CA207" s="25">
        <v>19.212455514999998</v>
      </c>
      <c r="CB207" s="25">
        <v>19.212455514999998</v>
      </c>
      <c r="CC207" s="25">
        <v>19.212455514999998</v>
      </c>
      <c r="CD207" s="25">
        <v>11.069564581853143</v>
      </c>
      <c r="CE207" s="25">
        <v>19.245183131000001</v>
      </c>
      <c r="CF207" s="25">
        <v>19.245183131000001</v>
      </c>
      <c r="CG207" s="25">
        <v>19.245183131000001</v>
      </c>
      <c r="CH207" s="25">
        <v>10.904764574950095</v>
      </c>
      <c r="CI207" s="25">
        <v>19.281303483999999</v>
      </c>
      <c r="CJ207" s="25">
        <v>19.281303483999999</v>
      </c>
      <c r="CK207" s="25">
        <v>19.281303483999999</v>
      </c>
      <c r="CL207" s="25">
        <v>10.795650312067687</v>
      </c>
      <c r="CM207" s="25">
        <v>19.319920380999999</v>
      </c>
      <c r="CN207" s="25">
        <v>19.319920380999999</v>
      </c>
      <c r="CO207" s="25">
        <v>19.319920380999999</v>
      </c>
      <c r="CP207" s="25">
        <v>10.668026812832021</v>
      </c>
      <c r="CQ207" s="25">
        <v>19.360660597999999</v>
      </c>
      <c r="CR207" s="25">
        <v>19.360660597999999</v>
      </c>
      <c r="CS207" s="25">
        <v>19.360660597999999</v>
      </c>
      <c r="CT207" s="25">
        <v>10.547601324463105</v>
      </c>
      <c r="CU207" s="25">
        <v>19.400702174999999</v>
      </c>
      <c r="CV207" s="25">
        <v>19.400702174999999</v>
      </c>
      <c r="CW207" s="25">
        <v>19.400702174999999</v>
      </c>
      <c r="CX207" s="25">
        <v>10.372740001203788</v>
      </c>
      <c r="CY207" s="25">
        <v>19.519935896</v>
      </c>
      <c r="CZ207" s="25">
        <v>19.519935896</v>
      </c>
      <c r="DA207" s="25">
        <v>19.519935896</v>
      </c>
      <c r="DB207" s="25">
        <v>10.038356233776717</v>
      </c>
      <c r="DC207" s="25">
        <v>19.595383279</v>
      </c>
      <c r="DD207" s="25">
        <v>19.595383279</v>
      </c>
      <c r="DE207" s="25">
        <v>19.595383279</v>
      </c>
      <c r="DF207" s="25">
        <v>9.7512257942173051</v>
      </c>
      <c r="DG207" s="25">
        <v>19.657766346999999</v>
      </c>
      <c r="DH207" s="25">
        <v>19.657766346999999</v>
      </c>
      <c r="DI207" s="25">
        <v>19.657766346999999</v>
      </c>
      <c r="DJ207" s="25">
        <v>9.5189099501286698</v>
      </c>
      <c r="DK207" s="25">
        <v>19.704146744999999</v>
      </c>
      <c r="DL207" s="25">
        <v>19.704146744999999</v>
      </c>
      <c r="DM207" s="25">
        <v>19.704146744999999</v>
      </c>
      <c r="DN207" s="25">
        <v>9.374260701878244</v>
      </c>
      <c r="DO207" s="27">
        <v>19.115506749000001</v>
      </c>
      <c r="DP207" s="27">
        <v>19.115506749000001</v>
      </c>
      <c r="DQ207" s="27">
        <v>19.115506749000001</v>
      </c>
      <c r="DR207" s="27">
        <v>11.332753295888514</v>
      </c>
      <c r="DS207" s="27">
        <v>19.133859772000001</v>
      </c>
      <c r="DT207" s="27">
        <v>19.133859772000001</v>
      </c>
      <c r="DU207" s="27">
        <v>19.133859772000001</v>
      </c>
      <c r="DV207" s="27">
        <v>11.191792748277678</v>
      </c>
      <c r="DW207" s="27">
        <v>19.150631669999999</v>
      </c>
      <c r="DX207" s="27">
        <v>19.150631669999999</v>
      </c>
      <c r="DY207" s="27">
        <v>19.150631669999999</v>
      </c>
      <c r="DZ207" s="27">
        <v>11.183307138961046</v>
      </c>
      <c r="EA207" s="27">
        <v>19.172245064999998</v>
      </c>
      <c r="EB207" s="27">
        <v>19.172245064999998</v>
      </c>
      <c r="EC207" s="27">
        <v>19.172245064999998</v>
      </c>
      <c r="ED207" s="27">
        <v>11.079788326019685</v>
      </c>
      <c r="EE207" s="27">
        <v>19.202345378</v>
      </c>
      <c r="EF207" s="27">
        <v>19.202345378</v>
      </c>
      <c r="EG207" s="27">
        <v>19.202345378</v>
      </c>
      <c r="EH207" s="27">
        <v>11.05702536835387</v>
      </c>
      <c r="EI207" s="27">
        <v>19.235845597000001</v>
      </c>
      <c r="EJ207" s="27">
        <v>19.235845597000001</v>
      </c>
      <c r="EK207" s="27">
        <v>19.235845597000001</v>
      </c>
      <c r="EL207" s="27">
        <v>10.907086986054798</v>
      </c>
      <c r="EM207" s="27">
        <v>19.269021262999999</v>
      </c>
      <c r="EN207" s="27">
        <v>19.269021262999999</v>
      </c>
      <c r="EO207" s="27">
        <v>19.269021262999999</v>
      </c>
      <c r="EP207" s="27">
        <v>10.816659845726203</v>
      </c>
      <c r="EQ207" s="27">
        <v>19.298815636</v>
      </c>
      <c r="ER207" s="27">
        <v>19.298815636</v>
      </c>
      <c r="ES207" s="27">
        <v>19.298815636</v>
      </c>
      <c r="ET207" s="27">
        <v>10.711327776112972</v>
      </c>
      <c r="EU207" s="27">
        <v>19.330218249000001</v>
      </c>
      <c r="EV207" s="27">
        <v>19.330218249000001</v>
      </c>
      <c r="EW207" s="27">
        <v>19.330218249000001</v>
      </c>
      <c r="EX207" s="27">
        <v>10.61815808713094</v>
      </c>
      <c r="EY207" s="27">
        <v>19.363839550000002</v>
      </c>
      <c r="EZ207" s="27">
        <v>19.363839550000002</v>
      </c>
      <c r="FA207" s="27">
        <v>19.363839550000002</v>
      </c>
      <c r="FB207" s="27">
        <v>10.456445829543252</v>
      </c>
      <c r="FC207" s="27">
        <v>19.483197632</v>
      </c>
      <c r="FD207" s="27">
        <v>19.483197632</v>
      </c>
      <c r="FE207" s="27">
        <v>19.483197632</v>
      </c>
      <c r="FF207" s="27">
        <v>9.9980838682610926</v>
      </c>
      <c r="FG207" s="27">
        <v>19.577155273999999</v>
      </c>
      <c r="FH207" s="27">
        <v>19.577155273999999</v>
      </c>
      <c r="FI207" s="27">
        <v>19.577155273999999</v>
      </c>
      <c r="FJ207" s="27">
        <v>9.7174234769016294</v>
      </c>
      <c r="FK207" s="27">
        <v>19.646592082000002</v>
      </c>
      <c r="FL207" s="27">
        <v>19.646592082000002</v>
      </c>
      <c r="FM207" s="27">
        <v>19.646592082000002</v>
      </c>
      <c r="FN207" s="27">
        <v>9.5587773231932154</v>
      </c>
      <c r="FO207" s="27">
        <v>19.695950320000001</v>
      </c>
      <c r="FP207" s="27">
        <v>19.695950320000001</v>
      </c>
      <c r="FQ207" s="27">
        <v>19.695950320000001</v>
      </c>
      <c r="FR207" s="27">
        <v>9.5329984260227043</v>
      </c>
      <c r="FS207" s="28">
        <v>19.115262903000001</v>
      </c>
      <c r="FT207" s="28">
        <v>19.115262903000001</v>
      </c>
      <c r="FU207" s="28">
        <v>19.115262903000001</v>
      </c>
      <c r="FV207" s="28">
        <v>11.330907362456438</v>
      </c>
      <c r="FW207" s="28">
        <v>19.135925314000001</v>
      </c>
      <c r="FX207" s="28">
        <v>19.135925314000001</v>
      </c>
      <c r="FY207" s="28">
        <v>19.135925314000001</v>
      </c>
      <c r="FZ207" s="28">
        <v>11.184201087429862</v>
      </c>
      <c r="GA207" s="28">
        <v>19.158870463</v>
      </c>
      <c r="GB207" s="28">
        <v>19.158870463</v>
      </c>
      <c r="GC207" s="28">
        <v>19.158870463</v>
      </c>
      <c r="GD207" s="28">
        <v>11.169838293004794</v>
      </c>
      <c r="GE207" s="28">
        <v>19.191469360999999</v>
      </c>
      <c r="GF207" s="28">
        <v>19.191469360999999</v>
      </c>
      <c r="GG207" s="28">
        <v>19.191469360999999</v>
      </c>
      <c r="GH207" s="28">
        <v>11.056131473153041</v>
      </c>
      <c r="GI207" s="28">
        <v>19.22022832</v>
      </c>
      <c r="GJ207" s="28">
        <v>19.22022832</v>
      </c>
      <c r="GK207" s="28">
        <v>19.22022832</v>
      </c>
      <c r="GL207" s="28">
        <v>11.025858163887687</v>
      </c>
      <c r="GM207" s="28">
        <v>19.252490485999999</v>
      </c>
      <c r="GN207" s="28">
        <v>19.252490485999999</v>
      </c>
      <c r="GO207" s="28">
        <v>19.252490485999999</v>
      </c>
      <c r="GP207" s="28">
        <v>10.860881793971181</v>
      </c>
      <c r="GQ207" s="28">
        <v>19.290964696</v>
      </c>
      <c r="GR207" s="28">
        <v>19.290964696</v>
      </c>
      <c r="GS207" s="28">
        <v>19.290964696</v>
      </c>
      <c r="GT207" s="28">
        <v>10.744778976895072</v>
      </c>
      <c r="GU207" s="28">
        <v>19.334507619</v>
      </c>
      <c r="GV207" s="28">
        <v>19.334507619</v>
      </c>
      <c r="GW207" s="28">
        <v>19.334507619</v>
      </c>
      <c r="GX207" s="28">
        <v>10.610744745838161</v>
      </c>
      <c r="GY207" s="28">
        <v>19.382209788000001</v>
      </c>
      <c r="GZ207" s="28">
        <v>19.382209788000001</v>
      </c>
      <c r="HA207" s="28">
        <v>19.382209788000001</v>
      </c>
      <c r="HB207" s="28">
        <v>10.500861606213402</v>
      </c>
      <c r="HC207" s="28">
        <v>19.434829856</v>
      </c>
      <c r="HD207" s="28">
        <v>19.434829856</v>
      </c>
      <c r="HE207" s="28">
        <v>19.434829856</v>
      </c>
      <c r="HF207" s="28">
        <v>10.335412590435826</v>
      </c>
      <c r="HG207" s="28">
        <v>19.641886757999998</v>
      </c>
      <c r="HH207" s="28">
        <v>19.641886757999998</v>
      </c>
      <c r="HI207" s="28">
        <v>19.641886757999998</v>
      </c>
      <c r="HJ207" s="28">
        <v>9.4827232448685486</v>
      </c>
      <c r="HK207" s="28">
        <v>19.869902656000001</v>
      </c>
      <c r="HL207" s="28">
        <v>19.869902656000001</v>
      </c>
      <c r="HM207" s="28">
        <v>19.701348320125707</v>
      </c>
      <c r="HN207" s="28">
        <v>7.4833937452584287</v>
      </c>
      <c r="HO207" s="28">
        <v>20.010098094</v>
      </c>
      <c r="HP207" s="28">
        <v>20.010098094</v>
      </c>
      <c r="HQ207" s="28">
        <v>19.773870513813794</v>
      </c>
      <c r="HR207" s="28">
        <v>5.8743012330761104</v>
      </c>
      <c r="HS207" s="28">
        <v>20.080232876</v>
      </c>
      <c r="HT207" s="28">
        <v>20.080232876</v>
      </c>
      <c r="HU207" s="28">
        <v>19.665332791564378</v>
      </c>
      <c r="HV207" s="28">
        <v>4.8354371315606421</v>
      </c>
      <c r="HW207" s="29">
        <v>19.108786881</v>
      </c>
      <c r="HX207" s="29">
        <v>19.108786881</v>
      </c>
      <c r="HY207" s="29">
        <v>19.108786881</v>
      </c>
      <c r="HZ207" s="29">
        <v>11.347860994343316</v>
      </c>
      <c r="IA207" s="29">
        <v>19.125331181</v>
      </c>
      <c r="IB207" s="29">
        <v>19.125331181</v>
      </c>
      <c r="IC207" s="29">
        <v>19.125331181</v>
      </c>
      <c r="ID207" s="29">
        <v>11.211497316660056</v>
      </c>
      <c r="IE207" s="29">
        <v>19.146505599000001</v>
      </c>
      <c r="IF207" s="29">
        <v>19.146505599000001</v>
      </c>
      <c r="IG207" s="29">
        <v>19.146505599000001</v>
      </c>
      <c r="IH207" s="29">
        <v>11.206045275475667</v>
      </c>
      <c r="II207" s="29">
        <v>19.176728683</v>
      </c>
      <c r="IJ207" s="29">
        <v>19.176728683</v>
      </c>
      <c r="IK207" s="29">
        <v>19.176728683</v>
      </c>
      <c r="IL207" s="29">
        <v>11.106922464500849</v>
      </c>
      <c r="IM207" s="29">
        <v>19.195742863</v>
      </c>
      <c r="IN207" s="29">
        <v>19.195742863</v>
      </c>
      <c r="IO207" s="29">
        <v>19.195742863</v>
      </c>
      <c r="IP207" s="29">
        <v>11.085536963926591</v>
      </c>
      <c r="IQ207" s="29">
        <v>19.222190955999999</v>
      </c>
      <c r="IR207" s="29">
        <v>19.222190955999999</v>
      </c>
      <c r="IS207" s="29">
        <v>19.222190955999999</v>
      </c>
      <c r="IT207" s="29">
        <v>10.937256211519649</v>
      </c>
      <c r="IU207" s="29">
        <v>19.255821529999999</v>
      </c>
      <c r="IV207" s="29">
        <v>19.255821529999999</v>
      </c>
      <c r="IW207" s="29">
        <v>19.255821529999999</v>
      </c>
      <c r="IX207" s="29">
        <v>10.842496736854834</v>
      </c>
      <c r="IY207" s="29">
        <v>19.293922256000002</v>
      </c>
      <c r="IZ207" s="29">
        <v>19.293922256000002</v>
      </c>
      <c r="JA207" s="29">
        <v>19.293922256000002</v>
      </c>
      <c r="JB207" s="29">
        <v>10.732082470099172</v>
      </c>
      <c r="JC207" s="29">
        <v>19.339479512</v>
      </c>
      <c r="JD207" s="29">
        <v>19.339479512</v>
      </c>
      <c r="JE207" s="29">
        <v>19.339479512</v>
      </c>
      <c r="JF207" s="29">
        <v>10.582265495573548</v>
      </c>
      <c r="JG207" s="29">
        <v>19.403541259000001</v>
      </c>
      <c r="JH207" s="29">
        <v>19.403541259000001</v>
      </c>
      <c r="JI207" s="29">
        <v>19.403541259000001</v>
      </c>
      <c r="JJ207" s="29">
        <v>10.052848258695223</v>
      </c>
      <c r="JK207" s="29">
        <v>19.659753559999999</v>
      </c>
      <c r="JL207" s="29">
        <v>19.659753559999999</v>
      </c>
      <c r="JM207" s="29">
        <v>19.659753559999999</v>
      </c>
      <c r="JN207" s="29">
        <v>7.8182130528689679</v>
      </c>
      <c r="JO207" s="29">
        <v>19.845671495000001</v>
      </c>
      <c r="JP207" s="29">
        <v>19.845671495000001</v>
      </c>
      <c r="JQ207" s="29">
        <v>19.788748954517416</v>
      </c>
      <c r="JR207" s="29">
        <v>6.0150965644605865</v>
      </c>
      <c r="JS207" s="29">
        <v>19.918117186</v>
      </c>
      <c r="JT207" s="29">
        <v>19.918117186</v>
      </c>
      <c r="JU207" s="29">
        <v>19.743197513306303</v>
      </c>
      <c r="JV207" s="29">
        <v>4.9508845853677332</v>
      </c>
      <c r="JW207" s="29">
        <v>19.892509571000002</v>
      </c>
      <c r="JX207" s="29">
        <v>19.892509571000002</v>
      </c>
      <c r="JY207" s="29">
        <v>19.727858433275095</v>
      </c>
      <c r="JZ207" s="29">
        <v>5.2657239363070367</v>
      </c>
    </row>
    <row r="208" spans="1:286" ht="15" thickBot="1" x14ac:dyDescent="0.4">
      <c r="A208" s="2"/>
      <c r="B208" s="74" t="s">
        <v>686</v>
      </c>
      <c r="C208" s="74" t="s">
        <v>687</v>
      </c>
      <c r="D208" s="74" t="s">
        <v>869</v>
      </c>
      <c r="E208" s="87">
        <v>387494</v>
      </c>
      <c r="F208" s="84">
        <v>394155</v>
      </c>
      <c r="G208" s="22">
        <v>24.686487927000002</v>
      </c>
      <c r="H208" s="22">
        <v>14.311134483284571</v>
      </c>
      <c r="I208" s="22">
        <v>10.439773358712898</v>
      </c>
      <c r="J208" s="22">
        <v>7.6317126137907518</v>
      </c>
      <c r="K208" s="22">
        <v>24.750651142999999</v>
      </c>
      <c r="L208" s="22">
        <v>14.227012835087191</v>
      </c>
      <c r="M208" s="22">
        <v>10.378407787536986</v>
      </c>
      <c r="N208" s="22">
        <v>7.5245962087589362</v>
      </c>
      <c r="O208" s="22">
        <v>24.783978282</v>
      </c>
      <c r="P208" s="22">
        <v>13.960153226826039</v>
      </c>
      <c r="Q208" s="22">
        <v>10.183737418664741</v>
      </c>
      <c r="R208" s="22">
        <v>7.144980073223687</v>
      </c>
      <c r="S208" s="22">
        <v>24.850428143999999</v>
      </c>
      <c r="T208" s="22">
        <v>13.667922963576061</v>
      </c>
      <c r="U208" s="22">
        <v>9.9705595102012197</v>
      </c>
      <c r="V208" s="22">
        <v>6.8830935111758809</v>
      </c>
      <c r="W208" s="22">
        <v>24.945034602</v>
      </c>
      <c r="X208" s="22">
        <v>13.331243286153336</v>
      </c>
      <c r="Y208" s="22">
        <v>9.7249563729458774</v>
      </c>
      <c r="Z208" s="22">
        <v>6.5656582282292906</v>
      </c>
      <c r="AA208" s="22">
        <v>25.064285194</v>
      </c>
      <c r="AB208" s="22">
        <v>13.104761669541485</v>
      </c>
      <c r="AC208" s="22">
        <v>9.5597411868189983</v>
      </c>
      <c r="AD208" s="22">
        <v>6.1917361897675889</v>
      </c>
      <c r="AE208" s="22">
        <v>25.198937938</v>
      </c>
      <c r="AF208" s="22">
        <v>13.007959687417781</v>
      </c>
      <c r="AG208" s="22">
        <v>9.4891254885858487</v>
      </c>
      <c r="AH208" s="22">
        <v>5.5382017519956985</v>
      </c>
      <c r="AI208" s="22">
        <v>25.347009207999999</v>
      </c>
      <c r="AJ208" s="22">
        <v>12.919407079793785</v>
      </c>
      <c r="AK208" s="22">
        <v>9.4245275941982793</v>
      </c>
      <c r="AL208" s="22">
        <v>5.0815212644802159</v>
      </c>
      <c r="AM208" s="22">
        <v>25.506746452999998</v>
      </c>
      <c r="AN208" s="22">
        <v>12.837236252200448</v>
      </c>
      <c r="AO208" s="22">
        <v>9.3645851194927054</v>
      </c>
      <c r="AP208" s="22">
        <v>4.7138118874930939</v>
      </c>
      <c r="AQ208" s="22">
        <v>25.683668176000001</v>
      </c>
      <c r="AR208" s="22">
        <v>12.67298448123954</v>
      </c>
      <c r="AS208" s="22">
        <v>9.2447657393728484</v>
      </c>
      <c r="AT208" s="22">
        <v>4.06230112166255</v>
      </c>
      <c r="AU208" s="22">
        <v>26.439491271999998</v>
      </c>
      <c r="AV208" s="22">
        <v>12.066705391191947</v>
      </c>
      <c r="AW208" s="22">
        <v>8.8024935841068661</v>
      </c>
      <c r="AX208" s="22">
        <v>1.8634731711188905</v>
      </c>
      <c r="AY208" s="22">
        <v>27.128564593</v>
      </c>
      <c r="AZ208" s="22">
        <v>11.674786863456998</v>
      </c>
      <c r="BA208" s="22">
        <v>8.5165944746119333</v>
      </c>
      <c r="BB208" s="22">
        <v>0.62297530166075887</v>
      </c>
      <c r="BC208" s="22">
        <v>27.573386916</v>
      </c>
      <c r="BD208" s="22">
        <v>11.700879921297476</v>
      </c>
      <c r="BE208" s="22">
        <v>8.5356289970258299</v>
      </c>
      <c r="BF208" s="22">
        <v>4.7022706428705874E-2</v>
      </c>
      <c r="BG208" s="22">
        <v>27.973721676</v>
      </c>
      <c r="BH208" s="22">
        <v>11.61156163323162</v>
      </c>
      <c r="BI208" s="22">
        <v>8.4704725494161117</v>
      </c>
      <c r="BJ208" s="22">
        <v>-0.15301817710783183</v>
      </c>
      <c r="BK208" s="25">
        <v>24.652777706999998</v>
      </c>
      <c r="BL208" s="25">
        <v>14.394543298989722</v>
      </c>
      <c r="BM208" s="25">
        <v>10.500618928510141</v>
      </c>
      <c r="BN208" s="25">
        <v>7.6382296318711713</v>
      </c>
      <c r="BO208" s="25">
        <v>24.692557887</v>
      </c>
      <c r="BP208" s="25">
        <v>13.882213823897844</v>
      </c>
      <c r="BQ208" s="25">
        <v>10.12688170934036</v>
      </c>
      <c r="BR208" s="25">
        <v>7.5334493644320322</v>
      </c>
      <c r="BS208" s="25">
        <v>24.764132417999999</v>
      </c>
      <c r="BT208" s="25">
        <v>13.703623432948827</v>
      </c>
      <c r="BU208" s="25">
        <v>9.9966025055686849</v>
      </c>
      <c r="BV208" s="25">
        <v>7.0949765751152469</v>
      </c>
      <c r="BW208" s="25">
        <v>24.853336499000001</v>
      </c>
      <c r="BX208" s="25">
        <v>13.488730088449241</v>
      </c>
      <c r="BY208" s="25">
        <v>9.8398408026099276</v>
      </c>
      <c r="BZ208" s="25">
        <v>6.8397940928198633</v>
      </c>
      <c r="CA208" s="25">
        <v>24.958978325</v>
      </c>
      <c r="CB208" s="25">
        <v>13.271032409979208</v>
      </c>
      <c r="CC208" s="25">
        <v>9.6810333770630823</v>
      </c>
      <c r="CD208" s="25">
        <v>6.5424429584790005</v>
      </c>
      <c r="CE208" s="25">
        <v>25.079417376999999</v>
      </c>
      <c r="CF208" s="25">
        <v>13.077983526645207</v>
      </c>
      <c r="CG208" s="25">
        <v>9.5402069043949957</v>
      </c>
      <c r="CH208" s="25">
        <v>6.1815667159382297</v>
      </c>
      <c r="CI208" s="25">
        <v>25.213640584</v>
      </c>
      <c r="CJ208" s="25">
        <v>12.910497097790747</v>
      </c>
      <c r="CK208" s="25">
        <v>9.4180278863763309</v>
      </c>
      <c r="CL208" s="25">
        <v>5.5351831333563872</v>
      </c>
      <c r="CM208" s="25">
        <v>25.359762615000001</v>
      </c>
      <c r="CN208" s="25">
        <v>12.79276508888009</v>
      </c>
      <c r="CO208" s="25">
        <v>9.3321440250005061</v>
      </c>
      <c r="CP208" s="25">
        <v>5.0933349045284153</v>
      </c>
      <c r="CQ208" s="25">
        <v>25.517477102000001</v>
      </c>
      <c r="CR208" s="25">
        <v>12.682589109430774</v>
      </c>
      <c r="CS208" s="25">
        <v>9.2517721819178682</v>
      </c>
      <c r="CT208" s="25">
        <v>4.751089056192157</v>
      </c>
      <c r="CU208" s="25">
        <v>25.686110045</v>
      </c>
      <c r="CV208" s="25">
        <v>12.508637040185524</v>
      </c>
      <c r="CW208" s="25">
        <v>9.1248765692520344</v>
      </c>
      <c r="CX208" s="25">
        <v>3.8388671343655751</v>
      </c>
      <c r="CY208" s="25">
        <v>26.135720147000001</v>
      </c>
      <c r="CZ208" s="25">
        <v>12.246100028897025</v>
      </c>
      <c r="DA208" s="25">
        <v>8.9333594746899578</v>
      </c>
      <c r="DB208" s="25">
        <v>2.6653972389828056</v>
      </c>
      <c r="DC208" s="25">
        <v>26.550687401000001</v>
      </c>
      <c r="DD208" s="25">
        <v>12.047629210918657</v>
      </c>
      <c r="DE208" s="25">
        <v>8.7885777761857202</v>
      </c>
      <c r="DF208" s="25">
        <v>1.5269224175259453</v>
      </c>
      <c r="DG208" s="25">
        <v>26.886342799000001</v>
      </c>
      <c r="DH208" s="25">
        <v>12.091361482050827</v>
      </c>
      <c r="DI208" s="25">
        <v>8.8204798591138687</v>
      </c>
      <c r="DJ208" s="25">
        <v>0.78422891391655725</v>
      </c>
      <c r="DK208" s="25">
        <v>27.153785118000002</v>
      </c>
      <c r="DL208" s="25">
        <v>12.024320894089549</v>
      </c>
      <c r="DM208" s="25">
        <v>8.7715746835690442</v>
      </c>
      <c r="DN208" s="25">
        <v>0.30888778232721847</v>
      </c>
      <c r="DO208" s="27">
        <v>24.687397331</v>
      </c>
      <c r="DP208" s="27">
        <v>14.39339253700904</v>
      </c>
      <c r="DQ208" s="27">
        <v>10.499779463666723</v>
      </c>
      <c r="DR208" s="27">
        <v>7.6434645150934113</v>
      </c>
      <c r="DS208" s="27">
        <v>24.752042684999999</v>
      </c>
      <c r="DT208" s="27">
        <v>14.144535443449042</v>
      </c>
      <c r="DU208" s="27">
        <v>10.318241678628866</v>
      </c>
      <c r="DV208" s="27">
        <v>7.5523612826418898</v>
      </c>
      <c r="DW208" s="27">
        <v>24.785865026</v>
      </c>
      <c r="DX208" s="27">
        <v>13.614499078517776</v>
      </c>
      <c r="DY208" s="27">
        <v>9.9315875298455136</v>
      </c>
      <c r="DZ208" s="27">
        <v>7.1933625913682935</v>
      </c>
      <c r="EA208" s="27">
        <v>24.852817204000001</v>
      </c>
      <c r="EB208" s="27">
        <v>13.593914656395734</v>
      </c>
      <c r="EC208" s="27">
        <v>9.9165714804942073</v>
      </c>
      <c r="ED208" s="27">
        <v>6.9467692949828059</v>
      </c>
      <c r="EE208" s="27">
        <v>24.947559646999999</v>
      </c>
      <c r="EF208" s="27">
        <v>13.42022254891268</v>
      </c>
      <c r="EG208" s="27">
        <v>9.789865506314575</v>
      </c>
      <c r="EH208" s="27">
        <v>6.647847980771008</v>
      </c>
      <c r="EI208" s="27">
        <v>25.066204464999998</v>
      </c>
      <c r="EJ208" s="27">
        <v>13.225595887390718</v>
      </c>
      <c r="EK208" s="27">
        <v>9.6478880664249971</v>
      </c>
      <c r="EL208" s="27">
        <v>6.2828639912944908</v>
      </c>
      <c r="EM208" s="27">
        <v>25.199910487</v>
      </c>
      <c r="EN208" s="27">
        <v>13.057852687904695</v>
      </c>
      <c r="EO208" s="27">
        <v>9.5255217378054979</v>
      </c>
      <c r="EP208" s="27">
        <v>5.6600942729591601</v>
      </c>
      <c r="EQ208" s="27">
        <v>25.346824038000001</v>
      </c>
      <c r="ER208" s="27">
        <v>12.929207552468721</v>
      </c>
      <c r="ES208" s="27">
        <v>9.4316769025675118</v>
      </c>
      <c r="ET208" s="27">
        <v>5.2016773948079518</v>
      </c>
      <c r="EU208" s="27">
        <v>25.503554234999999</v>
      </c>
      <c r="EV208" s="27">
        <v>12.824644823733774</v>
      </c>
      <c r="EW208" s="27">
        <v>9.3553998477304958</v>
      </c>
      <c r="EX208" s="27">
        <v>4.8657400367238068</v>
      </c>
      <c r="EY208" s="27">
        <v>25.671266586999998</v>
      </c>
      <c r="EZ208" s="27">
        <v>12.604461866870267</v>
      </c>
      <c r="FA208" s="27">
        <v>9.1947794461969128</v>
      </c>
      <c r="FB208" s="27">
        <v>4.2649602947640091</v>
      </c>
      <c r="FC208" s="27">
        <v>26.361062568000001</v>
      </c>
      <c r="FD208" s="27">
        <v>12.169104506849282</v>
      </c>
      <c r="FE208" s="27">
        <v>8.8771923133266792</v>
      </c>
      <c r="FF208" s="27">
        <v>2.3442473958967511</v>
      </c>
      <c r="FG208" s="27">
        <v>26.891840981000001</v>
      </c>
      <c r="FH208" s="27">
        <v>11.973720893468954</v>
      </c>
      <c r="FI208" s="27">
        <v>8.7346626875950903</v>
      </c>
      <c r="FJ208" s="27">
        <v>1.2888279075748343</v>
      </c>
      <c r="FK208" s="27">
        <v>27.257199876999998</v>
      </c>
      <c r="FL208" s="27">
        <v>12.00332871527708</v>
      </c>
      <c r="FM208" s="27">
        <v>8.7562611813890658</v>
      </c>
      <c r="FN208" s="27">
        <v>0.8124758548110762</v>
      </c>
      <c r="FO208" s="27">
        <v>27.528864433999999</v>
      </c>
      <c r="FP208" s="27">
        <v>11.92091099663649</v>
      </c>
      <c r="FQ208" s="27">
        <v>8.6961386031018666</v>
      </c>
      <c r="FR208" s="27">
        <v>0.80444466360012967</v>
      </c>
      <c r="FS208" s="28">
        <v>24.683568280999999</v>
      </c>
      <c r="FT208" s="28">
        <v>14.312992090617438</v>
      </c>
      <c r="FU208" s="28">
        <v>10.441128457399676</v>
      </c>
      <c r="FV208" s="28">
        <v>7.6324204037531551</v>
      </c>
      <c r="FW208" s="28">
        <v>24.748037492000002</v>
      </c>
      <c r="FX208" s="28">
        <v>14.226100676647752</v>
      </c>
      <c r="FY208" s="28">
        <v>10.377742380654947</v>
      </c>
      <c r="FZ208" s="28">
        <v>7.5206872093800765</v>
      </c>
      <c r="GA208" s="28">
        <v>24.792259501</v>
      </c>
      <c r="GB208" s="28">
        <v>13.931283745122448</v>
      </c>
      <c r="GC208" s="28">
        <v>10.162677533697478</v>
      </c>
      <c r="GD208" s="28">
        <v>7.1346684166942431</v>
      </c>
      <c r="GE208" s="28">
        <v>24.881637201</v>
      </c>
      <c r="GF208" s="28">
        <v>13.621179837123108</v>
      </c>
      <c r="GG208" s="28">
        <v>9.9364610502352093</v>
      </c>
      <c r="GH208" s="28">
        <v>6.8552782185987642</v>
      </c>
      <c r="GI208" s="28">
        <v>25.011745465000001</v>
      </c>
      <c r="GJ208" s="28">
        <v>13.263437289458393</v>
      </c>
      <c r="GK208" s="28">
        <v>9.6754928423862516</v>
      </c>
      <c r="GL208" s="28">
        <v>6.5500352683345291</v>
      </c>
      <c r="GM208" s="28">
        <v>25.186631239</v>
      </c>
      <c r="GN208" s="28">
        <v>13.079966939406756</v>
      </c>
      <c r="GO208" s="28">
        <v>9.5416537763904721</v>
      </c>
      <c r="GP208" s="28">
        <v>6.1820336576750972</v>
      </c>
      <c r="GQ208" s="28">
        <v>25.399461656</v>
      </c>
      <c r="GR208" s="28">
        <v>12.95794743838262</v>
      </c>
      <c r="GS208" s="28">
        <v>9.4526422492104931</v>
      </c>
      <c r="GT208" s="28">
        <v>5.5202327219727145</v>
      </c>
      <c r="GU208" s="28">
        <v>25.646854725000001</v>
      </c>
      <c r="GV208" s="28">
        <v>12.847722745208552</v>
      </c>
      <c r="GW208" s="28">
        <v>9.3722348701438651</v>
      </c>
      <c r="GX208" s="28">
        <v>5.06394431281438</v>
      </c>
      <c r="GY208" s="28">
        <v>25.894123790000002</v>
      </c>
      <c r="GZ208" s="28">
        <v>12.758228017736526</v>
      </c>
      <c r="HA208" s="28">
        <v>9.3069497124438243</v>
      </c>
      <c r="HB208" s="28">
        <v>4.7991416819598669</v>
      </c>
      <c r="HC208" s="28">
        <v>26.160021998000001</v>
      </c>
      <c r="HD208" s="28">
        <v>12.584341989389763</v>
      </c>
      <c r="HE208" s="28">
        <v>9.180102275693983</v>
      </c>
      <c r="HF208" s="28">
        <v>4.261886136125888</v>
      </c>
      <c r="HG208" s="28">
        <v>27.240854148</v>
      </c>
      <c r="HH208" s="28">
        <v>11.621428923795444</v>
      </c>
      <c r="HI208" s="28">
        <v>8.477670600505018</v>
      </c>
      <c r="HJ208" s="28">
        <v>1.1606066105914508</v>
      </c>
      <c r="HK208" s="28">
        <v>28.364626168000001</v>
      </c>
      <c r="HL208" s="28">
        <v>10.24075062198526</v>
      </c>
      <c r="HM208" s="28">
        <v>7.4704850018352227</v>
      </c>
      <c r="HN208" s="28">
        <v>-5.1984577772377563</v>
      </c>
      <c r="HO208" s="28">
        <v>29.069075054000002</v>
      </c>
      <c r="HP208" s="28">
        <v>9.2961672803600148</v>
      </c>
      <c r="HQ208" s="28">
        <v>6.7814246050860216</v>
      </c>
      <c r="HR208" s="28">
        <v>-10.072676448954113</v>
      </c>
      <c r="HS208" s="28">
        <v>29.418863626</v>
      </c>
      <c r="HT208" s="28">
        <v>8.6800308868848166</v>
      </c>
      <c r="HU208" s="28">
        <v>6.3319616842079602</v>
      </c>
      <c r="HV208" s="28">
        <v>-12.967449381987741</v>
      </c>
      <c r="HW208" s="29">
        <v>24.671703187999999</v>
      </c>
      <c r="HX208" s="29">
        <v>14.323505282733143</v>
      </c>
      <c r="HY208" s="29">
        <v>10.448797684678112</v>
      </c>
      <c r="HZ208" s="29">
        <v>7.6762851012067195</v>
      </c>
      <c r="IA208" s="29">
        <v>24.736942743</v>
      </c>
      <c r="IB208" s="29">
        <v>14.345159849007713</v>
      </c>
      <c r="IC208" s="29">
        <v>10.464594389289601</v>
      </c>
      <c r="ID208" s="29">
        <v>7.5709145092348411</v>
      </c>
      <c r="IE208" s="29">
        <v>24.784830776</v>
      </c>
      <c r="IF208" s="29">
        <v>14.127934983998735</v>
      </c>
      <c r="IG208" s="29">
        <v>10.306131874579847</v>
      </c>
      <c r="IH208" s="29">
        <v>7.1978749241375422</v>
      </c>
      <c r="II208" s="29">
        <v>24.870138694000001</v>
      </c>
      <c r="IJ208" s="29">
        <v>13.850044705076922</v>
      </c>
      <c r="IK208" s="29">
        <v>10.103414785035218</v>
      </c>
      <c r="IL208" s="29">
        <v>6.963117457305902</v>
      </c>
      <c r="IM208" s="29">
        <v>24.994933850999999</v>
      </c>
      <c r="IN208" s="29">
        <v>13.556506138718072</v>
      </c>
      <c r="IO208" s="29">
        <v>9.8892824876686323</v>
      </c>
      <c r="IP208" s="29">
        <v>6.7163348435293777</v>
      </c>
      <c r="IQ208" s="29">
        <v>25.165044466000001</v>
      </c>
      <c r="IR208" s="29">
        <v>13.624083434486069</v>
      </c>
      <c r="IS208" s="29">
        <v>9.9385791840861391</v>
      </c>
      <c r="IT208" s="29">
        <v>6.4174096872907889</v>
      </c>
      <c r="IU208" s="29">
        <v>25.383023029</v>
      </c>
      <c r="IV208" s="29">
        <v>13.481870466489104</v>
      </c>
      <c r="IW208" s="29">
        <v>9.8348368038931291</v>
      </c>
      <c r="IX208" s="29">
        <v>5.8372723812692904</v>
      </c>
      <c r="IY208" s="29">
        <v>25.625058184</v>
      </c>
      <c r="IZ208" s="29">
        <v>13.358758397433917</v>
      </c>
      <c r="JA208" s="29">
        <v>9.7450282635457821</v>
      </c>
      <c r="JB208" s="29">
        <v>5.4418985027794893</v>
      </c>
      <c r="JC208" s="29">
        <v>25.870309914</v>
      </c>
      <c r="JD208" s="29">
        <v>13.252273466136289</v>
      </c>
      <c r="JE208" s="29">
        <v>9.6673489887011659</v>
      </c>
      <c r="JF208" s="29">
        <v>5.0126821881970169</v>
      </c>
      <c r="JG208" s="29">
        <v>26.183269531000001</v>
      </c>
      <c r="JH208" s="29">
        <v>12.866280156407402</v>
      </c>
      <c r="JI208" s="29">
        <v>9.385772243247775</v>
      </c>
      <c r="JJ208" s="29">
        <v>3.3791835953572082</v>
      </c>
      <c r="JK208" s="29">
        <v>27.414639298000001</v>
      </c>
      <c r="JL208" s="29">
        <v>11.290061457102979</v>
      </c>
      <c r="JM208" s="29">
        <v>8.2359426470181187</v>
      </c>
      <c r="JN208" s="29">
        <v>-3.8435240181644303</v>
      </c>
      <c r="JO208" s="29">
        <v>28.340380919000001</v>
      </c>
      <c r="JP208" s="29">
        <v>9.7851423483228626</v>
      </c>
      <c r="JQ208" s="29">
        <v>7.1381251094070297</v>
      </c>
      <c r="JR208" s="29">
        <v>-9.4868263389248852</v>
      </c>
      <c r="JS208" s="29">
        <v>28.741483919</v>
      </c>
      <c r="JT208" s="29">
        <v>9.0804167294614935</v>
      </c>
      <c r="JU208" s="29">
        <v>6.6240375819937007</v>
      </c>
      <c r="JV208" s="29">
        <v>-12.632321131889235</v>
      </c>
      <c r="JW208" s="29">
        <v>28.712035315000001</v>
      </c>
      <c r="JX208" s="29">
        <v>9.0526626605093234</v>
      </c>
      <c r="JY208" s="29">
        <v>6.6037913750992603</v>
      </c>
      <c r="JZ208" s="29">
        <v>-11.465603630315769</v>
      </c>
    </row>
    <row r="209" spans="1:286" ht="15" thickBot="1" x14ac:dyDescent="0.4">
      <c r="A209" s="2"/>
      <c r="B209" s="74" t="s">
        <v>688</v>
      </c>
      <c r="C209" s="74" t="s">
        <v>459</v>
      </c>
      <c r="D209" s="74" t="s">
        <v>860</v>
      </c>
      <c r="E209" s="87">
        <v>301973</v>
      </c>
      <c r="F209" s="84">
        <v>525948</v>
      </c>
      <c r="G209" s="22">
        <v>2.6844262295081971</v>
      </c>
      <c r="H209" s="22">
        <v>0.44197031039136303</v>
      </c>
      <c r="I209" s="22">
        <v>0.31765276430649858</v>
      </c>
      <c r="J209" s="22">
        <v>2.6844262295081971</v>
      </c>
      <c r="K209" s="22">
        <v>2.6844262295081971</v>
      </c>
      <c r="L209" s="22">
        <v>0.44197031039136303</v>
      </c>
      <c r="M209" s="22">
        <v>0.31765276430649858</v>
      </c>
      <c r="N209" s="22">
        <v>2.6844262295081971</v>
      </c>
      <c r="O209" s="22">
        <v>2.6844262295081971</v>
      </c>
      <c r="P209" s="22">
        <v>0.44197031039136303</v>
      </c>
      <c r="Q209" s="22">
        <v>0.31765276430649858</v>
      </c>
      <c r="R209" s="22">
        <v>2.6844262295081971</v>
      </c>
      <c r="S209" s="22">
        <v>2.6844262295081971</v>
      </c>
      <c r="T209" s="22">
        <v>0.44197031039136303</v>
      </c>
      <c r="U209" s="22">
        <v>0.31765276430649858</v>
      </c>
      <c r="V209" s="22">
        <v>2.6844262295081971</v>
      </c>
      <c r="W209" s="22">
        <v>2.6844262295081971</v>
      </c>
      <c r="X209" s="22">
        <v>0.44197031039136303</v>
      </c>
      <c r="Y209" s="22">
        <v>0.31765276430649858</v>
      </c>
      <c r="Z209" s="22">
        <v>2.6844262295081971</v>
      </c>
      <c r="AA209" s="22">
        <v>2.6844262295081971</v>
      </c>
      <c r="AB209" s="22">
        <v>0.44197031039136303</v>
      </c>
      <c r="AC209" s="22">
        <v>0.31765276430649858</v>
      </c>
      <c r="AD209" s="22">
        <v>2.6844262295081971</v>
      </c>
      <c r="AE209" s="22">
        <v>2.6844262295081971</v>
      </c>
      <c r="AF209" s="22">
        <v>0.44197031039136303</v>
      </c>
      <c r="AG209" s="22">
        <v>0.31765276430649858</v>
      </c>
      <c r="AH209" s="22">
        <v>2.6844262295081971</v>
      </c>
      <c r="AI209" s="22">
        <v>2.6844262295081971</v>
      </c>
      <c r="AJ209" s="22">
        <v>0.44197031039136303</v>
      </c>
      <c r="AK209" s="22">
        <v>0.31765276430649858</v>
      </c>
      <c r="AL209" s="22">
        <v>2.6844262295081971</v>
      </c>
      <c r="AM209" s="22">
        <v>2.6844262295081971</v>
      </c>
      <c r="AN209" s="22">
        <v>0.44197031039136303</v>
      </c>
      <c r="AO209" s="22">
        <v>0.31765276430649858</v>
      </c>
      <c r="AP209" s="22">
        <v>2.6844262295081971</v>
      </c>
      <c r="AQ209" s="22">
        <v>2.6844262295081971</v>
      </c>
      <c r="AR209" s="22">
        <v>0.44197031039136303</v>
      </c>
      <c r="AS209" s="22">
        <v>0.31765276430649858</v>
      </c>
      <c r="AT209" s="22">
        <v>2.6844262295081971</v>
      </c>
      <c r="AU209" s="22">
        <v>2.6844262295081971</v>
      </c>
      <c r="AV209" s="22">
        <v>0.44197031039136303</v>
      </c>
      <c r="AW209" s="22">
        <v>0.31765276430649858</v>
      </c>
      <c r="AX209" s="22">
        <v>2.6844262295081971</v>
      </c>
      <c r="AY209" s="22">
        <v>2.6844262295081971</v>
      </c>
      <c r="AZ209" s="22">
        <v>0.44197031039136303</v>
      </c>
      <c r="BA209" s="22">
        <v>0.31765276430649858</v>
      </c>
      <c r="BB209" s="22">
        <v>2.6844262295081971</v>
      </c>
      <c r="BC209" s="22">
        <v>10.117046483473684</v>
      </c>
      <c r="BD209" s="22">
        <v>2.9060772100988022</v>
      </c>
      <c r="BE209" s="22">
        <v>2.0886549104589842</v>
      </c>
      <c r="BF209" s="22">
        <v>10.117046483473684</v>
      </c>
      <c r="BG209" s="22">
        <v>10.411769959473684</v>
      </c>
      <c r="BH209" s="22">
        <v>3.8695101865164565</v>
      </c>
      <c r="BI209" s="22">
        <v>2.7810931602412166</v>
      </c>
      <c r="BJ209" s="22">
        <v>10.411769959473684</v>
      </c>
      <c r="BK209" s="25">
        <v>2.6844262295081971</v>
      </c>
      <c r="BL209" s="25">
        <v>0.44197031039136303</v>
      </c>
      <c r="BM209" s="25">
        <v>0.31765276430649858</v>
      </c>
      <c r="BN209" s="25">
        <v>2.6844262295081971</v>
      </c>
      <c r="BO209" s="25">
        <v>2.6844262295081971</v>
      </c>
      <c r="BP209" s="25">
        <v>0.44197031039136303</v>
      </c>
      <c r="BQ209" s="25">
        <v>0.31765276430649858</v>
      </c>
      <c r="BR209" s="25">
        <v>2.6844262295081971</v>
      </c>
      <c r="BS209" s="25">
        <v>2.6844262295081971</v>
      </c>
      <c r="BT209" s="25">
        <v>0.44197031039136303</v>
      </c>
      <c r="BU209" s="25">
        <v>0.31765276430649858</v>
      </c>
      <c r="BV209" s="25">
        <v>2.6844262295081971</v>
      </c>
      <c r="BW209" s="25">
        <v>2.6844262295081971</v>
      </c>
      <c r="BX209" s="25">
        <v>0.44197031039136303</v>
      </c>
      <c r="BY209" s="25">
        <v>0.31765276430649858</v>
      </c>
      <c r="BZ209" s="25">
        <v>2.6844262295081971</v>
      </c>
      <c r="CA209" s="25">
        <v>2.6844262295081971</v>
      </c>
      <c r="CB209" s="25">
        <v>0.44197031039136303</v>
      </c>
      <c r="CC209" s="25">
        <v>0.31765276430649858</v>
      </c>
      <c r="CD209" s="25">
        <v>2.6844262295081971</v>
      </c>
      <c r="CE209" s="25">
        <v>2.6844262295081971</v>
      </c>
      <c r="CF209" s="25">
        <v>0.44197031039136303</v>
      </c>
      <c r="CG209" s="25">
        <v>0.31765276430649858</v>
      </c>
      <c r="CH209" s="25">
        <v>2.6844262295081971</v>
      </c>
      <c r="CI209" s="25">
        <v>2.6844262295081971</v>
      </c>
      <c r="CJ209" s="25">
        <v>0.44197031039136303</v>
      </c>
      <c r="CK209" s="25">
        <v>0.31765276430649858</v>
      </c>
      <c r="CL209" s="25">
        <v>2.6844262295081971</v>
      </c>
      <c r="CM209" s="25">
        <v>2.6844262295081971</v>
      </c>
      <c r="CN209" s="25">
        <v>0.44197031039136303</v>
      </c>
      <c r="CO209" s="25">
        <v>0.31765276430649858</v>
      </c>
      <c r="CP209" s="25">
        <v>2.6844262295081971</v>
      </c>
      <c r="CQ209" s="25">
        <v>2.6844262295081971</v>
      </c>
      <c r="CR209" s="25">
        <v>0.44197031039136303</v>
      </c>
      <c r="CS209" s="25">
        <v>0.31765276430649858</v>
      </c>
      <c r="CT209" s="25">
        <v>2.6844262295081971</v>
      </c>
      <c r="CU209" s="25">
        <v>2.6844262295081971</v>
      </c>
      <c r="CV209" s="25">
        <v>0.44197031039136303</v>
      </c>
      <c r="CW209" s="25">
        <v>0.31765276430649858</v>
      </c>
      <c r="CX209" s="25">
        <v>2.6844262295081971</v>
      </c>
      <c r="CY209" s="25">
        <v>2.6844262295081971</v>
      </c>
      <c r="CZ209" s="25">
        <v>0.44197031039136303</v>
      </c>
      <c r="DA209" s="25">
        <v>0.31765276430649858</v>
      </c>
      <c r="DB209" s="25">
        <v>2.6844262295081971</v>
      </c>
      <c r="DC209" s="25">
        <v>2.6844262295081971</v>
      </c>
      <c r="DD209" s="25">
        <v>0.44197031039136303</v>
      </c>
      <c r="DE209" s="25">
        <v>0.31765276430649858</v>
      </c>
      <c r="DF209" s="25">
        <v>2.6844262295081971</v>
      </c>
      <c r="DG209" s="25">
        <v>2.6844262295081971</v>
      </c>
      <c r="DH209" s="25">
        <v>0.44197031039136303</v>
      </c>
      <c r="DI209" s="25">
        <v>0.31765276430649858</v>
      </c>
      <c r="DJ209" s="25">
        <v>2.6844262295081971</v>
      </c>
      <c r="DK209" s="25">
        <v>2.6844262295081971</v>
      </c>
      <c r="DL209" s="25">
        <v>0.44197031039136303</v>
      </c>
      <c r="DM209" s="25">
        <v>0.31765276430649858</v>
      </c>
      <c r="DN209" s="25">
        <v>2.6844262295081971</v>
      </c>
      <c r="DO209" s="27">
        <v>2.6844262295081971</v>
      </c>
      <c r="DP209" s="27">
        <v>0.44197031039136303</v>
      </c>
      <c r="DQ209" s="27">
        <v>0.31765276430649858</v>
      </c>
      <c r="DR209" s="27">
        <v>2.6844262295081971</v>
      </c>
      <c r="DS209" s="27">
        <v>2.6844262295081971</v>
      </c>
      <c r="DT209" s="27">
        <v>0.44197031039136303</v>
      </c>
      <c r="DU209" s="27">
        <v>0.31765276430649858</v>
      </c>
      <c r="DV209" s="27">
        <v>2.6844262295081971</v>
      </c>
      <c r="DW209" s="27">
        <v>2.6844262295081971</v>
      </c>
      <c r="DX209" s="27">
        <v>0.44197031039136303</v>
      </c>
      <c r="DY209" s="27">
        <v>0.31765276430649858</v>
      </c>
      <c r="DZ209" s="27">
        <v>2.6844262295081971</v>
      </c>
      <c r="EA209" s="27">
        <v>2.6844262295081971</v>
      </c>
      <c r="EB209" s="27">
        <v>0.44197031039136303</v>
      </c>
      <c r="EC209" s="27">
        <v>0.31765276430649858</v>
      </c>
      <c r="ED209" s="27">
        <v>2.6844262295081971</v>
      </c>
      <c r="EE209" s="27">
        <v>2.6844262295081971</v>
      </c>
      <c r="EF209" s="27">
        <v>0.44197031039136303</v>
      </c>
      <c r="EG209" s="27">
        <v>0.31765276430649858</v>
      </c>
      <c r="EH209" s="27">
        <v>2.6844262295081971</v>
      </c>
      <c r="EI209" s="27">
        <v>2.6844262295081971</v>
      </c>
      <c r="EJ209" s="27">
        <v>0.44197031039136303</v>
      </c>
      <c r="EK209" s="27">
        <v>0.31765276430649858</v>
      </c>
      <c r="EL209" s="27">
        <v>2.6844262295081971</v>
      </c>
      <c r="EM209" s="27">
        <v>2.6844262295081971</v>
      </c>
      <c r="EN209" s="27">
        <v>0.44197031039136303</v>
      </c>
      <c r="EO209" s="27">
        <v>0.31765276430649858</v>
      </c>
      <c r="EP209" s="27">
        <v>2.6844262295081971</v>
      </c>
      <c r="EQ209" s="27">
        <v>2.6844262295081971</v>
      </c>
      <c r="ER209" s="27">
        <v>0.44197031039136303</v>
      </c>
      <c r="ES209" s="27">
        <v>0.31765276430649858</v>
      </c>
      <c r="ET209" s="27">
        <v>2.6844262295081971</v>
      </c>
      <c r="EU209" s="27">
        <v>2.6844262295081971</v>
      </c>
      <c r="EV209" s="27">
        <v>0.44197031039136303</v>
      </c>
      <c r="EW209" s="27">
        <v>0.31765276430649858</v>
      </c>
      <c r="EX209" s="27">
        <v>2.6844262295081971</v>
      </c>
      <c r="EY209" s="27">
        <v>2.6844262295081971</v>
      </c>
      <c r="EZ209" s="27">
        <v>0.44197031039136303</v>
      </c>
      <c r="FA209" s="27">
        <v>0.31765276430649858</v>
      </c>
      <c r="FB209" s="27">
        <v>2.6844262295081971</v>
      </c>
      <c r="FC209" s="27">
        <v>2.6844262295081971</v>
      </c>
      <c r="FD209" s="27">
        <v>0.44197031039136303</v>
      </c>
      <c r="FE209" s="27">
        <v>0.31765276430649858</v>
      </c>
      <c r="FF209" s="27">
        <v>2.6844262295081971</v>
      </c>
      <c r="FG209" s="27">
        <v>2.6844262295081971</v>
      </c>
      <c r="FH209" s="27">
        <v>0.44197031039136303</v>
      </c>
      <c r="FI209" s="27">
        <v>0.31765276430649858</v>
      </c>
      <c r="FJ209" s="27">
        <v>2.6844262295081971</v>
      </c>
      <c r="FK209" s="27">
        <v>9.1068106879254902</v>
      </c>
      <c r="FL209" s="27">
        <v>1.4993669418716731</v>
      </c>
      <c r="FM209" s="27">
        <v>1.0776245430910862</v>
      </c>
      <c r="FN209" s="27">
        <v>9.1068106879254902</v>
      </c>
      <c r="FO209" s="27">
        <v>9.9935107374736845</v>
      </c>
      <c r="FP209" s="27">
        <v>2.7019440278571536</v>
      </c>
      <c r="FQ209" s="27">
        <v>1.941940373076771</v>
      </c>
      <c r="FR209" s="27">
        <v>9.9935107374736845</v>
      </c>
      <c r="FS209" s="28">
        <v>2.6844262295081971</v>
      </c>
      <c r="FT209" s="28">
        <v>0.44197031039136303</v>
      </c>
      <c r="FU209" s="28">
        <v>0.31765276430649858</v>
      </c>
      <c r="FV209" s="28">
        <v>2.6844262295081971</v>
      </c>
      <c r="FW209" s="28">
        <v>2.6844262295081971</v>
      </c>
      <c r="FX209" s="28">
        <v>0.44197031039136303</v>
      </c>
      <c r="FY209" s="28">
        <v>0.31765276430649858</v>
      </c>
      <c r="FZ209" s="28">
        <v>2.6844262295081971</v>
      </c>
      <c r="GA209" s="28">
        <v>2.6844262295081971</v>
      </c>
      <c r="GB209" s="28">
        <v>0.44197031039136303</v>
      </c>
      <c r="GC209" s="28">
        <v>0.31765276430649858</v>
      </c>
      <c r="GD209" s="28">
        <v>2.6844262295081971</v>
      </c>
      <c r="GE209" s="28">
        <v>2.6844262295081971</v>
      </c>
      <c r="GF209" s="28">
        <v>0.44197031039136303</v>
      </c>
      <c r="GG209" s="28">
        <v>0.31765276430649858</v>
      </c>
      <c r="GH209" s="28">
        <v>2.6844262295081971</v>
      </c>
      <c r="GI209" s="28">
        <v>2.6844262295081971</v>
      </c>
      <c r="GJ209" s="28">
        <v>0.44197031039136303</v>
      </c>
      <c r="GK209" s="28">
        <v>0.31765276430649858</v>
      </c>
      <c r="GL209" s="28">
        <v>2.6844262295081971</v>
      </c>
      <c r="GM209" s="28">
        <v>2.6844262295081971</v>
      </c>
      <c r="GN209" s="28">
        <v>0.44197031039136303</v>
      </c>
      <c r="GO209" s="28">
        <v>0.31765276430649858</v>
      </c>
      <c r="GP209" s="28">
        <v>2.6844262295081971</v>
      </c>
      <c r="GQ209" s="28">
        <v>2.6844262295081971</v>
      </c>
      <c r="GR209" s="28">
        <v>0.44197031039136303</v>
      </c>
      <c r="GS209" s="28">
        <v>0.31765276430649858</v>
      </c>
      <c r="GT209" s="28">
        <v>2.6844262295081971</v>
      </c>
      <c r="GU209" s="28">
        <v>2.6844262295081971</v>
      </c>
      <c r="GV209" s="28">
        <v>0.44197031039136303</v>
      </c>
      <c r="GW209" s="28">
        <v>0.31765276430649858</v>
      </c>
      <c r="GX209" s="28">
        <v>2.6844262295081971</v>
      </c>
      <c r="GY209" s="28">
        <v>2.6844262295081971</v>
      </c>
      <c r="GZ209" s="28">
        <v>0.44197031039136303</v>
      </c>
      <c r="HA209" s="28">
        <v>0.31765276430649858</v>
      </c>
      <c r="HB209" s="28">
        <v>2.6844262295081971</v>
      </c>
      <c r="HC209" s="28">
        <v>2.6844262295081971</v>
      </c>
      <c r="HD209" s="28">
        <v>0.44197031039136303</v>
      </c>
      <c r="HE209" s="28">
        <v>0.31765276430649858</v>
      </c>
      <c r="HF209" s="28">
        <v>2.6844262295081971</v>
      </c>
      <c r="HG209" s="28">
        <v>2.6844262295081971</v>
      </c>
      <c r="HH209" s="28">
        <v>0.44197031039136303</v>
      </c>
      <c r="HI209" s="28">
        <v>0.31765276430649858</v>
      </c>
      <c r="HJ209" s="28">
        <v>2.6844262295081971</v>
      </c>
      <c r="HK209" s="28">
        <v>2.6844262295081971</v>
      </c>
      <c r="HL209" s="28">
        <v>0.44197031039136303</v>
      </c>
      <c r="HM209" s="28">
        <v>0.31765276430649858</v>
      </c>
      <c r="HN209" s="28">
        <v>2.6844262295081971</v>
      </c>
      <c r="HO209" s="28">
        <v>11.322752691473685</v>
      </c>
      <c r="HP209" s="28">
        <v>1.9671868691047407</v>
      </c>
      <c r="HQ209" s="28">
        <v>1.4138559359908953</v>
      </c>
      <c r="HR209" s="28">
        <v>11.322752691473685</v>
      </c>
      <c r="HS209" s="28">
        <v>11.500766070473684</v>
      </c>
      <c r="HT209" s="28">
        <v>2.6752011325782092</v>
      </c>
      <c r="HU209" s="28">
        <v>1.9227197276823016</v>
      </c>
      <c r="HV209" s="28">
        <v>11.500766070473684</v>
      </c>
      <c r="HW209" s="29">
        <v>2.6844262295081971</v>
      </c>
      <c r="HX209" s="29">
        <v>0.44197031039136303</v>
      </c>
      <c r="HY209" s="29">
        <v>0.31765276430649858</v>
      </c>
      <c r="HZ209" s="29">
        <v>2.6844262295081971</v>
      </c>
      <c r="IA209" s="29">
        <v>2.6844262295081971</v>
      </c>
      <c r="IB209" s="29">
        <v>0.44197031039136303</v>
      </c>
      <c r="IC209" s="29">
        <v>0.31765276430649858</v>
      </c>
      <c r="ID209" s="29">
        <v>2.6844262295081971</v>
      </c>
      <c r="IE209" s="29">
        <v>2.6844262295081971</v>
      </c>
      <c r="IF209" s="29">
        <v>0.44197031039136303</v>
      </c>
      <c r="IG209" s="29">
        <v>0.31765276430649858</v>
      </c>
      <c r="IH209" s="29">
        <v>2.6844262295081971</v>
      </c>
      <c r="II209" s="29">
        <v>2.6844262295081971</v>
      </c>
      <c r="IJ209" s="29">
        <v>0.44197031039136303</v>
      </c>
      <c r="IK209" s="29">
        <v>0.31765276430649858</v>
      </c>
      <c r="IL209" s="29">
        <v>2.6844262295081971</v>
      </c>
      <c r="IM209" s="29">
        <v>2.6844262295081971</v>
      </c>
      <c r="IN209" s="29">
        <v>0.44197031039136303</v>
      </c>
      <c r="IO209" s="29">
        <v>0.31765276430649858</v>
      </c>
      <c r="IP209" s="29">
        <v>2.6844262295081971</v>
      </c>
      <c r="IQ209" s="29">
        <v>2.6844262295081971</v>
      </c>
      <c r="IR209" s="29">
        <v>0.44197031039136303</v>
      </c>
      <c r="IS209" s="29">
        <v>0.31765276430649858</v>
      </c>
      <c r="IT209" s="29">
        <v>2.6844262295081971</v>
      </c>
      <c r="IU209" s="29">
        <v>2.6844262295081971</v>
      </c>
      <c r="IV209" s="29">
        <v>0.44197031039136303</v>
      </c>
      <c r="IW209" s="29">
        <v>0.31765276430649858</v>
      </c>
      <c r="IX209" s="29">
        <v>2.6844262295081971</v>
      </c>
      <c r="IY209" s="29">
        <v>2.6844262295081971</v>
      </c>
      <c r="IZ209" s="29">
        <v>0.44197031039136303</v>
      </c>
      <c r="JA209" s="29">
        <v>0.31765276430649858</v>
      </c>
      <c r="JB209" s="29">
        <v>2.6844262295081971</v>
      </c>
      <c r="JC209" s="29">
        <v>2.6844262295081971</v>
      </c>
      <c r="JD209" s="29">
        <v>0.44197031039136303</v>
      </c>
      <c r="JE209" s="29">
        <v>0.31765276430649858</v>
      </c>
      <c r="JF209" s="29">
        <v>2.6844262295081971</v>
      </c>
      <c r="JG209" s="29">
        <v>2.6844262295081971</v>
      </c>
      <c r="JH209" s="29">
        <v>0.44197031039136303</v>
      </c>
      <c r="JI209" s="29">
        <v>0.31765276430649858</v>
      </c>
      <c r="JJ209" s="29">
        <v>2.6844262295081971</v>
      </c>
      <c r="JK209" s="29">
        <v>10.228026058473684</v>
      </c>
      <c r="JL209" s="29">
        <v>4.4337132944917395</v>
      </c>
      <c r="JM209" s="29">
        <v>3.1865970428888253</v>
      </c>
      <c r="JN209" s="29">
        <v>10.228026058473684</v>
      </c>
      <c r="JO209" s="29">
        <v>11.035977039473686</v>
      </c>
      <c r="JP209" s="29">
        <v>3.7614396650930284</v>
      </c>
      <c r="JQ209" s="29">
        <v>2.7034207486265123</v>
      </c>
      <c r="JR209" s="29">
        <v>11.035977039473686</v>
      </c>
      <c r="JS209" s="29">
        <v>11.285665876473685</v>
      </c>
      <c r="JT209" s="29">
        <v>3.2240243703630673</v>
      </c>
      <c r="JU209" s="29">
        <v>2.3171697948002259</v>
      </c>
      <c r="JV209" s="29">
        <v>11.285665876473685</v>
      </c>
      <c r="JW209" s="29">
        <v>11.244745330473684</v>
      </c>
      <c r="JX209" s="29">
        <v>2.7933452544765847</v>
      </c>
      <c r="JY209" s="29">
        <v>2.0076322343037334</v>
      </c>
      <c r="JZ209" s="29">
        <v>11.244745330473684</v>
      </c>
    </row>
    <row r="210" spans="1:286" ht="15" thickBot="1" x14ac:dyDescent="0.4">
      <c r="A210" s="2"/>
      <c r="B210" s="74" t="s">
        <v>689</v>
      </c>
      <c r="C210" s="74" t="s">
        <v>539</v>
      </c>
      <c r="D210" s="74" t="s">
        <v>867</v>
      </c>
      <c r="E210" s="87">
        <v>372024</v>
      </c>
      <c r="F210" s="84">
        <v>403826</v>
      </c>
      <c r="G210" s="22">
        <v>22.445459149000001</v>
      </c>
      <c r="H210" s="22">
        <v>12.381189546672559</v>
      </c>
      <c r="I210" s="22">
        <v>8.8986047081322663</v>
      </c>
      <c r="J210" s="22">
        <v>6.9738413698337975</v>
      </c>
      <c r="K210" s="22">
        <v>22.529300264</v>
      </c>
      <c r="L210" s="22">
        <v>12.255877498376355</v>
      </c>
      <c r="M210" s="22">
        <v>8.8085404716749576</v>
      </c>
      <c r="N210" s="22">
        <v>6.2511927670111636</v>
      </c>
      <c r="O210" s="22">
        <v>22.572804319999999</v>
      </c>
      <c r="P210" s="22">
        <v>12.079873414441984</v>
      </c>
      <c r="Q210" s="22">
        <v>8.6820428710974884</v>
      </c>
      <c r="R210" s="22">
        <v>5.8031677899125196</v>
      </c>
      <c r="S210" s="22">
        <v>22.640856071000002</v>
      </c>
      <c r="T210" s="22">
        <v>11.748706604750918</v>
      </c>
      <c r="U210" s="22">
        <v>8.4440267644233096</v>
      </c>
      <c r="V210" s="22">
        <v>5.0974645845075344</v>
      </c>
      <c r="W210" s="22">
        <v>22.732202244</v>
      </c>
      <c r="X210" s="22">
        <v>11.448556305827605</v>
      </c>
      <c r="Y210" s="22">
        <v>8.2283028347412763</v>
      </c>
      <c r="Z210" s="22">
        <v>4.3091885728509212</v>
      </c>
      <c r="AA210" s="22">
        <v>22.845221571</v>
      </c>
      <c r="AB210" s="22">
        <v>11.458678010472328</v>
      </c>
      <c r="AC210" s="22">
        <v>8.2355775031619753</v>
      </c>
      <c r="AD210" s="22">
        <v>2.9159579071740254</v>
      </c>
      <c r="AE210" s="22">
        <v>22.972380434000002</v>
      </c>
      <c r="AF210" s="22">
        <v>11.315771566676547</v>
      </c>
      <c r="AG210" s="22">
        <v>8.1328678282321274</v>
      </c>
      <c r="AH210" s="22">
        <v>1.506533315631458</v>
      </c>
      <c r="AI210" s="22">
        <v>23.110542973000001</v>
      </c>
      <c r="AJ210" s="22">
        <v>11.173630096598123</v>
      </c>
      <c r="AK210" s="22">
        <v>8.030707954974984</v>
      </c>
      <c r="AL210" s="22">
        <v>0.42113881428587518</v>
      </c>
      <c r="AM210" s="22">
        <v>23.258454837000002</v>
      </c>
      <c r="AN210" s="22">
        <v>11.023010446193533</v>
      </c>
      <c r="AO210" s="22">
        <v>7.9224546465852654</v>
      </c>
      <c r="AP210" s="22">
        <v>-0.65152050053939803</v>
      </c>
      <c r="AQ210" s="22">
        <v>23.420165381</v>
      </c>
      <c r="AR210" s="22">
        <v>10.89382008136514</v>
      </c>
      <c r="AS210" s="22">
        <v>7.8296029876736846</v>
      </c>
      <c r="AT210" s="22">
        <v>-1.6232156372666466</v>
      </c>
      <c r="AU210" s="22">
        <v>24.387297865000001</v>
      </c>
      <c r="AV210" s="22">
        <v>10.340420055535644</v>
      </c>
      <c r="AW210" s="22">
        <v>7.4318634928728544</v>
      </c>
      <c r="AX210" s="22">
        <v>-4.1935147316400645</v>
      </c>
      <c r="AY210" s="22">
        <v>25.611557482999999</v>
      </c>
      <c r="AZ210" s="22">
        <v>9.8018651965184027</v>
      </c>
      <c r="BA210" s="22">
        <v>7.0447935117557092</v>
      </c>
      <c r="BB210" s="22">
        <v>-6.014173245127175</v>
      </c>
      <c r="BC210" s="22">
        <v>26.545771249000001</v>
      </c>
      <c r="BD210" s="22">
        <v>9.5687252590383718</v>
      </c>
      <c r="BE210" s="22">
        <v>6.8772312482516327</v>
      </c>
      <c r="BF210" s="22">
        <v>-6.83858871357927</v>
      </c>
      <c r="BG210" s="22">
        <v>27.553861531000003</v>
      </c>
      <c r="BH210" s="22">
        <v>8.915464428374106</v>
      </c>
      <c r="BI210" s="22">
        <v>6.4077198267945805</v>
      </c>
      <c r="BJ210" s="22">
        <v>-7.4437082382963524</v>
      </c>
      <c r="BK210" s="25">
        <v>22.404180157999999</v>
      </c>
      <c r="BL210" s="25">
        <v>12.359299884073668</v>
      </c>
      <c r="BM210" s="25">
        <v>8.8828721766232679</v>
      </c>
      <c r="BN210" s="25">
        <v>7.3343230393512577</v>
      </c>
      <c r="BO210" s="25">
        <v>22.455479835999999</v>
      </c>
      <c r="BP210" s="25">
        <v>12.227184544610003</v>
      </c>
      <c r="BQ210" s="25">
        <v>8.7879182808496719</v>
      </c>
      <c r="BR210" s="25">
        <v>6.9471058527996696</v>
      </c>
      <c r="BS210" s="25">
        <v>22.535564969999999</v>
      </c>
      <c r="BT210" s="25">
        <v>12.06348133170467</v>
      </c>
      <c r="BU210" s="25">
        <v>8.6702615584802736</v>
      </c>
      <c r="BV210" s="25">
        <v>6.4975513811816139</v>
      </c>
      <c r="BW210" s="25">
        <v>22.626748011</v>
      </c>
      <c r="BX210" s="25">
        <v>11.877065901390663</v>
      </c>
      <c r="BY210" s="25">
        <v>8.5362811182642897</v>
      </c>
      <c r="BZ210" s="25">
        <v>6.0541336815763103</v>
      </c>
      <c r="CA210" s="25">
        <v>22.731657346999999</v>
      </c>
      <c r="CB210" s="25">
        <v>11.751294123896493</v>
      </c>
      <c r="CC210" s="25">
        <v>8.4458864653805055</v>
      </c>
      <c r="CD210" s="25">
        <v>5.557081618760213</v>
      </c>
      <c r="CE210" s="25">
        <v>22.849559133</v>
      </c>
      <c r="CF210" s="25">
        <v>11.687442041362036</v>
      </c>
      <c r="CG210" s="25">
        <v>8.3999947164396414</v>
      </c>
      <c r="CH210" s="25">
        <v>4.8541507344476145</v>
      </c>
      <c r="CI210" s="25">
        <v>22.981425502</v>
      </c>
      <c r="CJ210" s="25">
        <v>11.621634249333837</v>
      </c>
      <c r="CK210" s="25">
        <v>8.3526973605784427</v>
      </c>
      <c r="CL210" s="25">
        <v>4.1300842638498985</v>
      </c>
      <c r="CM210" s="25">
        <v>23.124299700000002</v>
      </c>
      <c r="CN210" s="25">
        <v>11.547317288571314</v>
      </c>
      <c r="CO210" s="25">
        <v>8.2992842976055723</v>
      </c>
      <c r="CP210" s="25">
        <v>3.4738144235525468</v>
      </c>
      <c r="CQ210" s="25">
        <v>23.278593505</v>
      </c>
      <c r="CR210" s="25">
        <v>11.463511638476268</v>
      </c>
      <c r="CS210" s="25">
        <v>8.2390515267807132</v>
      </c>
      <c r="CT210" s="25">
        <v>2.8184734930305169</v>
      </c>
      <c r="CU210" s="25">
        <v>23.428105238000001</v>
      </c>
      <c r="CV210" s="25">
        <v>11.414832130106264</v>
      </c>
      <c r="CW210" s="25">
        <v>8.2040646056340858</v>
      </c>
      <c r="CX210" s="25">
        <v>2.1957446814207593</v>
      </c>
      <c r="CY210" s="25">
        <v>24.033585346999999</v>
      </c>
      <c r="CZ210" s="25">
        <v>11.247897165567315</v>
      </c>
      <c r="DA210" s="25">
        <v>8.0840851597336378</v>
      </c>
      <c r="DB210" s="25">
        <v>0.14664168604661398</v>
      </c>
      <c r="DC210" s="25">
        <v>24.704554485999999</v>
      </c>
      <c r="DD210" s="25">
        <v>11.049334347154135</v>
      </c>
      <c r="DE210" s="25">
        <v>7.9413741525133021</v>
      </c>
      <c r="DF210" s="25">
        <v>-1.4669568199498499</v>
      </c>
      <c r="DG210" s="25">
        <v>25.413420134999999</v>
      </c>
      <c r="DH210" s="25">
        <v>10.777154225548619</v>
      </c>
      <c r="DI210" s="25">
        <v>7.7457529399917817</v>
      </c>
      <c r="DJ210" s="25">
        <v>-2.4891817662775999</v>
      </c>
      <c r="DK210" s="25">
        <v>26.024826921999999</v>
      </c>
      <c r="DL210" s="25">
        <v>10.34428941369762</v>
      </c>
      <c r="DM210" s="25">
        <v>7.4346444767700657</v>
      </c>
      <c r="DN210" s="25">
        <v>-3.3169094800681087</v>
      </c>
      <c r="DO210" s="27">
        <v>22.446231732000001</v>
      </c>
      <c r="DP210" s="27">
        <v>12.347777753490268</v>
      </c>
      <c r="DQ210" s="27">
        <v>8.8745909945065851</v>
      </c>
      <c r="DR210" s="27">
        <v>6.9918911441505749</v>
      </c>
      <c r="DS210" s="27">
        <v>22.530915047000001</v>
      </c>
      <c r="DT210" s="27">
        <v>12.030613183806086</v>
      </c>
      <c r="DU210" s="27">
        <v>8.6466385734241609</v>
      </c>
      <c r="DV210" s="27">
        <v>6.2815761675831983</v>
      </c>
      <c r="DW210" s="27">
        <v>22.575556282000001</v>
      </c>
      <c r="DX210" s="27">
        <v>12.186934886048984</v>
      </c>
      <c r="DY210" s="27">
        <v>8.7589900587413165</v>
      </c>
      <c r="DZ210" s="27">
        <v>5.8459359955843588</v>
      </c>
      <c r="EA210" s="27">
        <v>22.645025189000002</v>
      </c>
      <c r="EB210" s="27">
        <v>12.270454833870218</v>
      </c>
      <c r="EC210" s="27">
        <v>8.819017489716618</v>
      </c>
      <c r="ED210" s="27">
        <v>5.1513116169568658</v>
      </c>
      <c r="EE210" s="27">
        <v>22.737725386000001</v>
      </c>
      <c r="EF210" s="27">
        <v>12.216274149672479</v>
      </c>
      <c r="EG210" s="27">
        <v>8.780076765186525</v>
      </c>
      <c r="EH210" s="27">
        <v>4.3792321679001915</v>
      </c>
      <c r="EI210" s="27">
        <v>22.85155074</v>
      </c>
      <c r="EJ210" s="27">
        <v>12.193085269951878</v>
      </c>
      <c r="EK210" s="27">
        <v>8.763410460751059</v>
      </c>
      <c r="EL210" s="27">
        <v>3.0037578091614066</v>
      </c>
      <c r="EM210" s="27">
        <v>22.979309964999999</v>
      </c>
      <c r="EN210" s="27">
        <v>12.095208873464541</v>
      </c>
      <c r="EO210" s="27">
        <v>8.693064767446387</v>
      </c>
      <c r="EP210" s="27">
        <v>1.6118184799440414</v>
      </c>
      <c r="EQ210" s="27">
        <v>23.117941314999999</v>
      </c>
      <c r="ER210" s="27">
        <v>11.990652347115169</v>
      </c>
      <c r="ES210" s="27">
        <v>8.6179179332806424</v>
      </c>
      <c r="ET210" s="27">
        <v>0.54367295429539553</v>
      </c>
      <c r="EU210" s="27">
        <v>23.264754569000001</v>
      </c>
      <c r="EV210" s="27">
        <v>11.872708907156969</v>
      </c>
      <c r="EW210" s="27">
        <v>8.5331496607209658</v>
      </c>
      <c r="EX210" s="27">
        <v>-0.5040346562891358</v>
      </c>
      <c r="EY210" s="27">
        <v>23.420086998999999</v>
      </c>
      <c r="EZ210" s="27">
        <v>11.735604655808954</v>
      </c>
      <c r="FA210" s="27">
        <v>8.4346101357463006</v>
      </c>
      <c r="FB210" s="27">
        <v>-1.4218107715209101</v>
      </c>
      <c r="FC210" s="27">
        <v>24.246728228999999</v>
      </c>
      <c r="FD210" s="27">
        <v>11.210922934774599</v>
      </c>
      <c r="FE210" s="27">
        <v>8.0575110520542967</v>
      </c>
      <c r="FF210" s="27">
        <v>-3.7344190632805194</v>
      </c>
      <c r="FG210" s="27">
        <v>25.071418815000001</v>
      </c>
      <c r="FH210" s="27">
        <v>10.662685843104532</v>
      </c>
      <c r="FI210" s="27">
        <v>7.663482259690066</v>
      </c>
      <c r="FJ210" s="27">
        <v>-5.196145269495716</v>
      </c>
      <c r="FK210" s="27">
        <v>25.803825240000002</v>
      </c>
      <c r="FL210" s="27">
        <v>10.543179819153679</v>
      </c>
      <c r="FM210" s="27">
        <v>7.5775909272481821</v>
      </c>
      <c r="FN210" s="27">
        <v>-5.8625655437218356</v>
      </c>
      <c r="FO210" s="27">
        <v>26.439850404000001</v>
      </c>
      <c r="FP210" s="27">
        <v>10.124503929451237</v>
      </c>
      <c r="FQ210" s="27">
        <v>7.2766803217491436</v>
      </c>
      <c r="FR210" s="27">
        <v>-6.2531867209942575</v>
      </c>
      <c r="FS210" s="28">
        <v>22.442663513999999</v>
      </c>
      <c r="FT210" s="28">
        <v>12.381844284002719</v>
      </c>
      <c r="FU210" s="28">
        <v>8.8990752807429825</v>
      </c>
      <c r="FV210" s="28">
        <v>6.9796561699253754</v>
      </c>
      <c r="FW210" s="28">
        <v>22.527266607000001</v>
      </c>
      <c r="FX210" s="28">
        <v>12.24080851829307</v>
      </c>
      <c r="FY210" s="28">
        <v>8.7977100989865828</v>
      </c>
      <c r="FZ210" s="28">
        <v>6.2605103516478966</v>
      </c>
      <c r="GA210" s="28">
        <v>22.580889706000001</v>
      </c>
      <c r="GB210" s="28">
        <v>11.96701139690844</v>
      </c>
      <c r="GC210" s="28">
        <v>8.6009267168856987</v>
      </c>
      <c r="GD210" s="28">
        <v>5.8051604972342599</v>
      </c>
      <c r="GE210" s="28">
        <v>22.668690036000001</v>
      </c>
      <c r="GF210" s="28">
        <v>11.534604157294078</v>
      </c>
      <c r="GG210" s="28">
        <v>8.290147119839876</v>
      </c>
      <c r="GH210" s="28">
        <v>5.0737456673399031</v>
      </c>
      <c r="GI210" s="28">
        <v>22.788913920999999</v>
      </c>
      <c r="GJ210" s="28">
        <v>11.612568007031101</v>
      </c>
      <c r="GK210" s="28">
        <v>8.346181273724584</v>
      </c>
      <c r="GL210" s="28">
        <v>4.2982895414688542</v>
      </c>
      <c r="GM210" s="28">
        <v>22.959071955999999</v>
      </c>
      <c r="GN210" s="28">
        <v>11.560813693479721</v>
      </c>
      <c r="GO210" s="28">
        <v>8.3089844295523498</v>
      </c>
      <c r="GP210" s="28">
        <v>2.9049953067872423</v>
      </c>
      <c r="GQ210" s="28">
        <v>23.173650592000001</v>
      </c>
      <c r="GR210" s="28">
        <v>11.360874951532329</v>
      </c>
      <c r="GS210" s="28">
        <v>8.1652845189965628</v>
      </c>
      <c r="GT210" s="28">
        <v>1.4628647705139954</v>
      </c>
      <c r="GU210" s="28">
        <v>23.427003912</v>
      </c>
      <c r="GV210" s="28">
        <v>11.214828440949065</v>
      </c>
      <c r="GW210" s="28">
        <v>8.0603180162398225</v>
      </c>
      <c r="GX210" s="28">
        <v>0.32694226662910353</v>
      </c>
      <c r="GY210" s="28">
        <v>23.712864068999998</v>
      </c>
      <c r="GZ210" s="28">
        <v>11.040885443406038</v>
      </c>
      <c r="HA210" s="28">
        <v>7.9353017590338268</v>
      </c>
      <c r="HB210" s="28">
        <v>-0.72610575484282691</v>
      </c>
      <c r="HC210" s="28">
        <v>24.033784834000002</v>
      </c>
      <c r="HD210" s="28">
        <v>10.860799272647949</v>
      </c>
      <c r="HE210" s="28">
        <v>7.8058702822814068</v>
      </c>
      <c r="HF210" s="28">
        <v>-1.6332825832612343</v>
      </c>
      <c r="HG210" s="28">
        <v>25.820865724000001</v>
      </c>
      <c r="HH210" s="28">
        <v>9.519142268265556</v>
      </c>
      <c r="HI210" s="28">
        <v>6.8415949765128774</v>
      </c>
      <c r="HJ210" s="28">
        <v>-5.2595833981765949</v>
      </c>
      <c r="HK210" s="28">
        <v>27.823164265000003</v>
      </c>
      <c r="HL210" s="28">
        <v>8.4639762722809753</v>
      </c>
      <c r="HM210" s="28">
        <v>6.0832263993794413</v>
      </c>
      <c r="HN210" s="28">
        <v>-11.883376237620205</v>
      </c>
      <c r="HO210" s="28">
        <v>29.149390820000001</v>
      </c>
      <c r="HP210" s="28">
        <v>6.963201394188312</v>
      </c>
      <c r="HQ210" s="28">
        <v>5.0045899448045974</v>
      </c>
      <c r="HR210" s="28">
        <v>-16.933008236409478</v>
      </c>
      <c r="HS210" s="28">
        <v>29.820744779999998</v>
      </c>
      <c r="HT210" s="28">
        <v>5.9831765283286247</v>
      </c>
      <c r="HU210" s="28">
        <v>4.3002267773923482</v>
      </c>
      <c r="HV210" s="28">
        <v>-20.590662684255761</v>
      </c>
      <c r="HW210" s="29">
        <v>22.438748271000001</v>
      </c>
      <c r="HX210" s="29">
        <v>12.383575835679142</v>
      </c>
      <c r="HY210" s="29">
        <v>8.9003197810264272</v>
      </c>
      <c r="HZ210" s="29">
        <v>6.9824989942194193</v>
      </c>
      <c r="IA210" s="29">
        <v>22.530499772999999</v>
      </c>
      <c r="IB210" s="29">
        <v>12.174782162696026</v>
      </c>
      <c r="IC210" s="29">
        <v>8.7502556571850203</v>
      </c>
      <c r="ID210" s="29">
        <v>6.2298605680452326</v>
      </c>
      <c r="IE210" s="29">
        <v>22.593391574000002</v>
      </c>
      <c r="IF210" s="29">
        <v>11.738043203546018</v>
      </c>
      <c r="IG210" s="29">
        <v>8.436362768019011</v>
      </c>
      <c r="IH210" s="29">
        <v>5.7612026846567943</v>
      </c>
      <c r="II210" s="29">
        <v>22.686077751999999</v>
      </c>
      <c r="IJ210" s="29">
        <v>11.886261924172357</v>
      </c>
      <c r="IK210" s="29">
        <v>8.5428904809037025</v>
      </c>
      <c r="IL210" s="29">
        <v>5.0426338445763488</v>
      </c>
      <c r="IM210" s="29">
        <v>22.811765457</v>
      </c>
      <c r="IN210" s="29">
        <v>11.957373103283301</v>
      </c>
      <c r="IO210" s="29">
        <v>8.5939994854829553</v>
      </c>
      <c r="IP210" s="29">
        <v>4.2984271198381165</v>
      </c>
      <c r="IQ210" s="29">
        <v>23.002961313</v>
      </c>
      <c r="IR210" s="29">
        <v>11.770142950813211</v>
      </c>
      <c r="IS210" s="29">
        <v>8.4594334884118236</v>
      </c>
      <c r="IT210" s="29">
        <v>2.947178907483341</v>
      </c>
      <c r="IU210" s="29">
        <v>23.261500543</v>
      </c>
      <c r="IV210" s="29">
        <v>11.581954048476794</v>
      </c>
      <c r="IW210" s="29">
        <v>8.3241784189343395</v>
      </c>
      <c r="IX210" s="29">
        <v>1.5326519450223088</v>
      </c>
      <c r="IY210" s="29">
        <v>23.570870488000001</v>
      </c>
      <c r="IZ210" s="29">
        <v>11.351713775696036</v>
      </c>
      <c r="JA210" s="29">
        <v>8.1587002015429313</v>
      </c>
      <c r="JB210" s="29">
        <v>0.42887600100446832</v>
      </c>
      <c r="JC210" s="29">
        <v>23.928854059999999</v>
      </c>
      <c r="JD210" s="29">
        <v>11.133659982052638</v>
      </c>
      <c r="JE210" s="29">
        <v>8.0019806466547099</v>
      </c>
      <c r="JF210" s="29">
        <v>-0.7248015217044923</v>
      </c>
      <c r="JG210" s="29">
        <v>24.347940633</v>
      </c>
      <c r="JH210" s="29">
        <v>10.733453735579701</v>
      </c>
      <c r="JI210" s="29">
        <v>7.7143445374050037</v>
      </c>
      <c r="JJ210" s="29">
        <v>-2.5867004258281483</v>
      </c>
      <c r="JK210" s="29">
        <v>26.417723526</v>
      </c>
      <c r="JL210" s="29">
        <v>9.3766122174169517</v>
      </c>
      <c r="JM210" s="29">
        <v>6.7391558226052002</v>
      </c>
      <c r="JN210" s="29">
        <v>-9.998851500157528</v>
      </c>
      <c r="JO210" s="29">
        <v>28.183978838000002</v>
      </c>
      <c r="JP210" s="29">
        <v>7.7591878305292399</v>
      </c>
      <c r="JQ210" s="29">
        <v>5.5766810692746525</v>
      </c>
      <c r="JR210" s="29">
        <v>-16.040348356585895</v>
      </c>
      <c r="JS210" s="29">
        <v>29.024817179999999</v>
      </c>
      <c r="JT210" s="29">
        <v>6.9006356766989541</v>
      </c>
      <c r="JU210" s="29">
        <v>4.9596227317496853</v>
      </c>
      <c r="JV210" s="29">
        <v>-19.515281889792277</v>
      </c>
      <c r="JW210" s="29">
        <v>29.177999700000001</v>
      </c>
      <c r="JX210" s="29">
        <v>6.6000826262639096</v>
      </c>
      <c r="JY210" s="29">
        <v>4.7436093366261467</v>
      </c>
      <c r="JZ210" s="29">
        <v>-19.198210703942493</v>
      </c>
    </row>
    <row r="211" spans="1:286" ht="15" thickBot="1" x14ac:dyDescent="0.4">
      <c r="A211" s="2"/>
      <c r="B211" s="74" t="s">
        <v>690</v>
      </c>
      <c r="C211" s="74" t="s">
        <v>452</v>
      </c>
      <c r="D211" s="74" t="s">
        <v>860</v>
      </c>
      <c r="E211" s="87">
        <v>356221</v>
      </c>
      <c r="F211" s="84">
        <v>537513</v>
      </c>
      <c r="G211" s="22">
        <v>16.445309116000001</v>
      </c>
      <c r="H211" s="22">
        <v>16.445309116000001</v>
      </c>
      <c r="I211" s="22">
        <v>16.445309116000001</v>
      </c>
      <c r="J211" s="22">
        <v>8.4039346567507174</v>
      </c>
      <c r="K211" s="22">
        <v>16.498903284000001</v>
      </c>
      <c r="L211" s="22">
        <v>16.498903284000001</v>
      </c>
      <c r="M211" s="22">
        <v>16.498903284000001</v>
      </c>
      <c r="N211" s="22">
        <v>8.1701321198536583</v>
      </c>
      <c r="O211" s="22">
        <v>16.566655984000001</v>
      </c>
      <c r="P211" s="22">
        <v>16.566655984000001</v>
      </c>
      <c r="Q211" s="22">
        <v>16.566655984000001</v>
      </c>
      <c r="R211" s="22">
        <v>8.0803680145556722</v>
      </c>
      <c r="S211" s="22">
        <v>16.652992116</v>
      </c>
      <c r="T211" s="22">
        <v>16.652992116</v>
      </c>
      <c r="U211" s="22">
        <v>16.652992116</v>
      </c>
      <c r="V211" s="22">
        <v>7.9234058769665241</v>
      </c>
      <c r="W211" s="22">
        <v>16.754754544000001</v>
      </c>
      <c r="X211" s="22">
        <v>16.754754544000001</v>
      </c>
      <c r="Y211" s="22">
        <v>16.754754544000001</v>
      </c>
      <c r="Z211" s="22">
        <v>7.7099994379075154</v>
      </c>
      <c r="AA211" s="22">
        <v>16.834102466000001</v>
      </c>
      <c r="AB211" s="22">
        <v>16.834102466000001</v>
      </c>
      <c r="AC211" s="22">
        <v>16.834102466000001</v>
      </c>
      <c r="AD211" s="22">
        <v>7.5037769718432159</v>
      </c>
      <c r="AE211" s="22">
        <v>16.898448002999999</v>
      </c>
      <c r="AF211" s="22">
        <v>16.898448002999999</v>
      </c>
      <c r="AG211" s="22">
        <v>16.898448002999999</v>
      </c>
      <c r="AH211" s="22">
        <v>7.2114074979884126</v>
      </c>
      <c r="AI211" s="22">
        <v>16.968707755000001</v>
      </c>
      <c r="AJ211" s="22">
        <v>16.968707755000001</v>
      </c>
      <c r="AK211" s="22">
        <v>16.968707755000001</v>
      </c>
      <c r="AL211" s="22">
        <v>6.9515102680916243</v>
      </c>
      <c r="AM211" s="22">
        <v>17.044740854</v>
      </c>
      <c r="AN211" s="22">
        <v>17.044740854</v>
      </c>
      <c r="AO211" s="22">
        <v>16.886561700876481</v>
      </c>
      <c r="AP211" s="22">
        <v>6.6653346064320349</v>
      </c>
      <c r="AQ211" s="22">
        <v>17.132847640000001</v>
      </c>
      <c r="AR211" s="22">
        <v>17.132847640000001</v>
      </c>
      <c r="AS211" s="22">
        <v>16.792484004339077</v>
      </c>
      <c r="AT211" s="22">
        <v>6.3141405175752858</v>
      </c>
      <c r="AU211" s="22">
        <v>17.521915710000002</v>
      </c>
      <c r="AV211" s="22">
        <v>17.521915710000002</v>
      </c>
      <c r="AW211" s="22">
        <v>16.452142764139637</v>
      </c>
      <c r="AX211" s="22">
        <v>4.94614864484954</v>
      </c>
      <c r="AY211" s="22">
        <v>17.852493420000002</v>
      </c>
      <c r="AZ211" s="22">
        <v>17.852493420000002</v>
      </c>
      <c r="BA211" s="22">
        <v>16.202858039909078</v>
      </c>
      <c r="BB211" s="22">
        <v>4.1322218889630111</v>
      </c>
      <c r="BC211" s="22">
        <v>18.065969136</v>
      </c>
      <c r="BD211" s="22">
        <v>18.065969136</v>
      </c>
      <c r="BE211" s="22">
        <v>16.038511649376396</v>
      </c>
      <c r="BF211" s="22">
        <v>3.74625532376281</v>
      </c>
      <c r="BG211" s="22">
        <v>18.232497028000001</v>
      </c>
      <c r="BH211" s="22">
        <v>18.232497028000001</v>
      </c>
      <c r="BI211" s="22">
        <v>15.918527621083669</v>
      </c>
      <c r="BJ211" s="22">
        <v>3.7731121467788746</v>
      </c>
      <c r="BK211" s="25">
        <v>16.432191219</v>
      </c>
      <c r="BL211" s="25">
        <v>16.432191219</v>
      </c>
      <c r="BM211" s="25">
        <v>16.432191219</v>
      </c>
      <c r="BN211" s="25">
        <v>8.4496284819025931</v>
      </c>
      <c r="BO211" s="25">
        <v>16.473262297000002</v>
      </c>
      <c r="BP211" s="25">
        <v>16.473262297000002</v>
      </c>
      <c r="BQ211" s="25">
        <v>16.473262297000002</v>
      </c>
      <c r="BR211" s="25">
        <v>8.2791679627336521</v>
      </c>
      <c r="BS211" s="25">
        <v>16.539570040000001</v>
      </c>
      <c r="BT211" s="25">
        <v>16.539570040000001</v>
      </c>
      <c r="BU211" s="25">
        <v>16.539570040000001</v>
      </c>
      <c r="BV211" s="25">
        <v>8.1811255280080495</v>
      </c>
      <c r="BW211" s="25">
        <v>16.609419451000001</v>
      </c>
      <c r="BX211" s="25">
        <v>16.609419451000001</v>
      </c>
      <c r="BY211" s="25">
        <v>16.609419451000001</v>
      </c>
      <c r="BZ211" s="25">
        <v>8.00741870250482</v>
      </c>
      <c r="CA211" s="25">
        <v>16.687686395</v>
      </c>
      <c r="CB211" s="25">
        <v>16.687686395</v>
      </c>
      <c r="CC211" s="25">
        <v>16.687686395</v>
      </c>
      <c r="CD211" s="25">
        <v>7.8041136301594296</v>
      </c>
      <c r="CE211" s="25">
        <v>16.768827147</v>
      </c>
      <c r="CF211" s="25">
        <v>16.768827147</v>
      </c>
      <c r="CG211" s="25">
        <v>16.768827147</v>
      </c>
      <c r="CH211" s="25">
        <v>7.6091055682659414</v>
      </c>
      <c r="CI211" s="25">
        <v>16.866005878999999</v>
      </c>
      <c r="CJ211" s="25">
        <v>16.866005878999999</v>
      </c>
      <c r="CK211" s="25">
        <v>16.866005878999999</v>
      </c>
      <c r="CL211" s="25">
        <v>7.3302661338048543</v>
      </c>
      <c r="CM211" s="25">
        <v>16.969532476000001</v>
      </c>
      <c r="CN211" s="25">
        <v>16.969532476000001</v>
      </c>
      <c r="CO211" s="25">
        <v>16.969532476000001</v>
      </c>
      <c r="CP211" s="25">
        <v>7.0776623027148542</v>
      </c>
      <c r="CQ211" s="25">
        <v>17.078019310999998</v>
      </c>
      <c r="CR211" s="25">
        <v>17.078019310999998</v>
      </c>
      <c r="CS211" s="25">
        <v>17.078019310999998</v>
      </c>
      <c r="CT211" s="25">
        <v>6.8002432139151736</v>
      </c>
      <c r="CU211" s="25">
        <v>17.190561834</v>
      </c>
      <c r="CV211" s="25">
        <v>17.190561834</v>
      </c>
      <c r="CW211" s="25">
        <v>17.190561834</v>
      </c>
      <c r="CX211" s="25">
        <v>6.5225564376752807</v>
      </c>
      <c r="CY211" s="25">
        <v>17.407518257</v>
      </c>
      <c r="CZ211" s="25">
        <v>17.407518257</v>
      </c>
      <c r="DA211" s="25">
        <v>17.407518257</v>
      </c>
      <c r="DB211" s="25">
        <v>5.7328129268442574</v>
      </c>
      <c r="DC211" s="25">
        <v>17.603115589000002</v>
      </c>
      <c r="DD211" s="25">
        <v>17.603115589000002</v>
      </c>
      <c r="DE211" s="25">
        <v>17.335642552618808</v>
      </c>
      <c r="DF211" s="25">
        <v>5.0227928380972955</v>
      </c>
      <c r="DG211" s="25">
        <v>17.761176654</v>
      </c>
      <c r="DH211" s="25">
        <v>17.761176654</v>
      </c>
      <c r="DI211" s="25">
        <v>17.190067993367322</v>
      </c>
      <c r="DJ211" s="25">
        <v>4.3893792309661599</v>
      </c>
      <c r="DK211" s="25">
        <v>17.876370342000001</v>
      </c>
      <c r="DL211" s="25">
        <v>17.876370342000001</v>
      </c>
      <c r="DM211" s="25">
        <v>17.056680161595171</v>
      </c>
      <c r="DN211" s="25">
        <v>3.9061360542934107</v>
      </c>
      <c r="DO211" s="27">
        <v>16.446442736000002</v>
      </c>
      <c r="DP211" s="27">
        <v>16.446442736000002</v>
      </c>
      <c r="DQ211" s="27">
        <v>16.446442736000002</v>
      </c>
      <c r="DR211" s="27">
        <v>8.4052145404373171</v>
      </c>
      <c r="DS211" s="27">
        <v>16.500471777000001</v>
      </c>
      <c r="DT211" s="27">
        <v>16.500471777000001</v>
      </c>
      <c r="DU211" s="27">
        <v>16.500471777000001</v>
      </c>
      <c r="DV211" s="27">
        <v>8.1793667181337</v>
      </c>
      <c r="DW211" s="27">
        <v>16.5685666</v>
      </c>
      <c r="DX211" s="27">
        <v>16.5685666</v>
      </c>
      <c r="DY211" s="27">
        <v>16.5685666</v>
      </c>
      <c r="DZ211" s="27">
        <v>8.0980069749052106</v>
      </c>
      <c r="EA211" s="27">
        <v>16.655148529000002</v>
      </c>
      <c r="EB211" s="27">
        <v>16.655148529000002</v>
      </c>
      <c r="EC211" s="27">
        <v>16.655148529000002</v>
      </c>
      <c r="ED211" s="27">
        <v>7.9969930504266271</v>
      </c>
      <c r="EE211" s="27">
        <v>16.756552866</v>
      </c>
      <c r="EF211" s="27">
        <v>16.756552866</v>
      </c>
      <c r="EG211" s="27">
        <v>16.756552866</v>
      </c>
      <c r="EH211" s="27">
        <v>7.7737079104169249</v>
      </c>
      <c r="EI211" s="27">
        <v>16.835046302999999</v>
      </c>
      <c r="EJ211" s="27">
        <v>16.835046302999999</v>
      </c>
      <c r="EK211" s="27">
        <v>16.835046302999999</v>
      </c>
      <c r="EL211" s="27">
        <v>7.5587185912021448</v>
      </c>
      <c r="EM211" s="27">
        <v>16.898897565999999</v>
      </c>
      <c r="EN211" s="27">
        <v>16.898897565999999</v>
      </c>
      <c r="EO211" s="27">
        <v>16.898897565999999</v>
      </c>
      <c r="EP211" s="27">
        <v>7.3281726256931048</v>
      </c>
      <c r="EQ211" s="27">
        <v>16.968534976000001</v>
      </c>
      <c r="ER211" s="27">
        <v>16.968534976000001</v>
      </c>
      <c r="ES211" s="27">
        <v>16.968534976000001</v>
      </c>
      <c r="ET211" s="27">
        <v>7.0815190598285591</v>
      </c>
      <c r="EU211" s="27">
        <v>17.043083452000001</v>
      </c>
      <c r="EV211" s="27">
        <v>17.043083452000001</v>
      </c>
      <c r="EW211" s="27">
        <v>16.946299105183726</v>
      </c>
      <c r="EX211" s="27">
        <v>6.8072389509447788</v>
      </c>
      <c r="EY211" s="27">
        <v>17.126830039000001</v>
      </c>
      <c r="EZ211" s="27">
        <v>17.126830039000001</v>
      </c>
      <c r="FA211" s="27">
        <v>16.873829986707069</v>
      </c>
      <c r="FB211" s="27">
        <v>6.473931687942077</v>
      </c>
      <c r="FC211" s="27">
        <v>17.479083631999998</v>
      </c>
      <c r="FD211" s="27">
        <v>17.479083631999998</v>
      </c>
      <c r="FE211" s="27">
        <v>16.635176903373939</v>
      </c>
      <c r="FF211" s="27">
        <v>5.2439658493220094</v>
      </c>
      <c r="FG211" s="27">
        <v>17.736235370999999</v>
      </c>
      <c r="FH211" s="27">
        <v>17.736235370999999</v>
      </c>
      <c r="FI211" s="27">
        <v>16.406384372226988</v>
      </c>
      <c r="FJ211" s="27">
        <v>4.6040633842749763</v>
      </c>
      <c r="FK211" s="27">
        <v>17.903467024000001</v>
      </c>
      <c r="FL211" s="27">
        <v>17.903467024000001</v>
      </c>
      <c r="FM211" s="27">
        <v>16.18206088652515</v>
      </c>
      <c r="FN211" s="27">
        <v>4.3177930416837604</v>
      </c>
      <c r="FO211" s="27">
        <v>18.008441504</v>
      </c>
      <c r="FP211" s="27">
        <v>18.008441504</v>
      </c>
      <c r="FQ211" s="27">
        <v>16.011313533591032</v>
      </c>
      <c r="FR211" s="27">
        <v>4.4322061346293289</v>
      </c>
      <c r="FS211" s="28">
        <v>16.446267858999999</v>
      </c>
      <c r="FT211" s="28">
        <v>16.446267858999999</v>
      </c>
      <c r="FU211" s="28">
        <v>16.446267858999999</v>
      </c>
      <c r="FV211" s="28">
        <v>8.4107050657150779</v>
      </c>
      <c r="FW211" s="28">
        <v>16.504546763</v>
      </c>
      <c r="FX211" s="28">
        <v>16.504546763</v>
      </c>
      <c r="FY211" s="28">
        <v>16.504546763</v>
      </c>
      <c r="FZ211" s="28">
        <v>8.1658940765579011</v>
      </c>
      <c r="GA211" s="28">
        <v>16.585826981</v>
      </c>
      <c r="GB211" s="28">
        <v>16.585826981</v>
      </c>
      <c r="GC211" s="28">
        <v>16.585826981</v>
      </c>
      <c r="GD211" s="28">
        <v>8.0502768127951398</v>
      </c>
      <c r="GE211" s="28">
        <v>16.695863240000001</v>
      </c>
      <c r="GF211" s="28">
        <v>16.695863240000001</v>
      </c>
      <c r="GG211" s="28">
        <v>16.695863240000001</v>
      </c>
      <c r="GH211" s="28">
        <v>7.8739334222533204</v>
      </c>
      <c r="GI211" s="28">
        <v>16.806462635999999</v>
      </c>
      <c r="GJ211" s="28">
        <v>16.806462635999999</v>
      </c>
      <c r="GK211" s="28">
        <v>16.806462635999999</v>
      </c>
      <c r="GL211" s="28">
        <v>7.6778067240320329</v>
      </c>
      <c r="GM211" s="28">
        <v>16.884718698</v>
      </c>
      <c r="GN211" s="28">
        <v>16.884718698</v>
      </c>
      <c r="GO211" s="28">
        <v>16.884718698</v>
      </c>
      <c r="GP211" s="28">
        <v>7.4028186048719142</v>
      </c>
      <c r="GQ211" s="28">
        <v>16.986207399000001</v>
      </c>
      <c r="GR211" s="28">
        <v>16.986207399000001</v>
      </c>
      <c r="GS211" s="28">
        <v>16.965453007521372</v>
      </c>
      <c r="GT211" s="28">
        <v>7.0713286513128324</v>
      </c>
      <c r="GU211" s="28">
        <v>17.103258273000002</v>
      </c>
      <c r="GV211" s="28">
        <v>17.103258273000002</v>
      </c>
      <c r="GW211" s="28">
        <v>16.862461078588353</v>
      </c>
      <c r="GX211" s="28">
        <v>6.7922599233796106</v>
      </c>
      <c r="GY211" s="28">
        <v>17.233992364999999</v>
      </c>
      <c r="GZ211" s="28">
        <v>17.233992364999999</v>
      </c>
      <c r="HA211" s="28">
        <v>16.760191200146426</v>
      </c>
      <c r="HB211" s="28">
        <v>6.5276086391141313</v>
      </c>
      <c r="HC211" s="28">
        <v>17.372969718</v>
      </c>
      <c r="HD211" s="28">
        <v>17.372969718</v>
      </c>
      <c r="HE211" s="28">
        <v>16.653694001866523</v>
      </c>
      <c r="HF211" s="28">
        <v>6.2373159070434916</v>
      </c>
      <c r="HG211" s="28">
        <v>17.914713889000002</v>
      </c>
      <c r="HH211" s="28">
        <v>17.914713889000002</v>
      </c>
      <c r="HI211" s="28">
        <v>16.170127806097437</v>
      </c>
      <c r="HJ211" s="28">
        <v>4.522205304398117</v>
      </c>
      <c r="HK211" s="28">
        <v>18.379249858000001</v>
      </c>
      <c r="HL211" s="28">
        <v>18.379249858000001</v>
      </c>
      <c r="HM211" s="28">
        <v>15.710620239373041</v>
      </c>
      <c r="HN211" s="28">
        <v>2.9060916598263802</v>
      </c>
      <c r="HO211" s="28">
        <v>18.623854029</v>
      </c>
      <c r="HP211" s="28">
        <v>18.623854029</v>
      </c>
      <c r="HQ211" s="28">
        <v>15.416004975345828</v>
      </c>
      <c r="HR211" s="28">
        <v>2.0303580251525517</v>
      </c>
      <c r="HS211" s="28">
        <v>18.723581812999999</v>
      </c>
      <c r="HT211" s="28">
        <v>18.723581812999999</v>
      </c>
      <c r="HU211" s="28">
        <v>15.204857115017685</v>
      </c>
      <c r="HV211" s="28">
        <v>1.5273386357780812</v>
      </c>
      <c r="HW211" s="29">
        <v>16.462603204000001</v>
      </c>
      <c r="HX211" s="29">
        <v>16.462603204000001</v>
      </c>
      <c r="HY211" s="29">
        <v>16.462603204000001</v>
      </c>
      <c r="HZ211" s="29">
        <v>8.4088257571800913</v>
      </c>
      <c r="IA211" s="29">
        <v>16.548622015999999</v>
      </c>
      <c r="IB211" s="29">
        <v>16.548622015999999</v>
      </c>
      <c r="IC211" s="29">
        <v>16.548622015999999</v>
      </c>
      <c r="ID211" s="29">
        <v>8.1407311322660298</v>
      </c>
      <c r="IE211" s="29">
        <v>16.645977696999999</v>
      </c>
      <c r="IF211" s="29">
        <v>16.645977696999999</v>
      </c>
      <c r="IG211" s="29">
        <v>16.645977696999999</v>
      </c>
      <c r="IH211" s="29">
        <v>8.030153982863764</v>
      </c>
      <c r="II211" s="29">
        <v>16.742442181000001</v>
      </c>
      <c r="IJ211" s="29">
        <v>16.742442181000001</v>
      </c>
      <c r="IK211" s="29">
        <v>16.742442181000001</v>
      </c>
      <c r="IL211" s="29">
        <v>7.8642502905304417</v>
      </c>
      <c r="IM211" s="29">
        <v>16.798940068</v>
      </c>
      <c r="IN211" s="29">
        <v>16.798940068</v>
      </c>
      <c r="IO211" s="29">
        <v>16.798940068</v>
      </c>
      <c r="IP211" s="29">
        <v>7.6522853518501179</v>
      </c>
      <c r="IQ211" s="29">
        <v>16.875515683</v>
      </c>
      <c r="IR211" s="29">
        <v>16.875515683</v>
      </c>
      <c r="IS211" s="29">
        <v>16.875515683</v>
      </c>
      <c r="IT211" s="29">
        <v>7.3817160269928843</v>
      </c>
      <c r="IU211" s="29">
        <v>16.979050114</v>
      </c>
      <c r="IV211" s="29">
        <v>16.979050114</v>
      </c>
      <c r="IW211" s="29">
        <v>16.979050114</v>
      </c>
      <c r="IX211" s="29">
        <v>7.0766988054399178</v>
      </c>
      <c r="IY211" s="29">
        <v>17.097051266000001</v>
      </c>
      <c r="IZ211" s="29">
        <v>17.097051266000001</v>
      </c>
      <c r="JA211" s="29">
        <v>16.916284573504875</v>
      </c>
      <c r="JB211" s="29">
        <v>6.8332374528992119</v>
      </c>
      <c r="JC211" s="29">
        <v>17.221851085000001</v>
      </c>
      <c r="JD211" s="29">
        <v>17.221851085000001</v>
      </c>
      <c r="JE211" s="29">
        <v>16.815649820698088</v>
      </c>
      <c r="JF211" s="29">
        <v>6.5525309656865609</v>
      </c>
      <c r="JG211" s="29">
        <v>17.359684378000001</v>
      </c>
      <c r="JH211" s="29">
        <v>17.359684378000001</v>
      </c>
      <c r="JI211" s="29">
        <v>16.696122722095922</v>
      </c>
      <c r="JJ211" s="29">
        <v>6.1590547123210335</v>
      </c>
      <c r="JK211" s="29">
        <v>17.888916946000002</v>
      </c>
      <c r="JL211" s="29">
        <v>17.888916946000002</v>
      </c>
      <c r="JM211" s="29">
        <v>16.191825635698379</v>
      </c>
      <c r="JN211" s="29">
        <v>4.2429591736567929</v>
      </c>
      <c r="JO211" s="29">
        <v>18.250405424</v>
      </c>
      <c r="JP211" s="29">
        <v>18.250405424</v>
      </c>
      <c r="JQ211" s="29">
        <v>15.781766313694325</v>
      </c>
      <c r="JR211" s="29">
        <v>3.0805051283237201</v>
      </c>
      <c r="JS211" s="29">
        <v>18.373351293999999</v>
      </c>
      <c r="JT211" s="29">
        <v>18.373351293999999</v>
      </c>
      <c r="JU211" s="29">
        <v>15.561084211221855</v>
      </c>
      <c r="JV211" s="29">
        <v>2.6052738004241789</v>
      </c>
      <c r="JW211" s="29">
        <v>18.363718634000001</v>
      </c>
      <c r="JX211" s="29">
        <v>18.363718634000001</v>
      </c>
      <c r="JY211" s="29">
        <v>15.448057917949258</v>
      </c>
      <c r="JZ211" s="29">
        <v>2.6572701728405566</v>
      </c>
    </row>
    <row r="212" spans="1:286" ht="15" thickBot="1" x14ac:dyDescent="0.4">
      <c r="A212" s="2"/>
      <c r="B212" s="74" t="s">
        <v>691</v>
      </c>
      <c r="C212" s="74" t="s">
        <v>610</v>
      </c>
      <c r="D212" s="74" t="s">
        <v>858</v>
      </c>
      <c r="E212" s="87">
        <v>393221</v>
      </c>
      <c r="F212" s="84">
        <v>416124</v>
      </c>
      <c r="G212" s="22">
        <v>25.425568042000002</v>
      </c>
      <c r="H212" s="22">
        <v>10.101522221944611</v>
      </c>
      <c r="I212" s="22">
        <v>7.368919822413682</v>
      </c>
      <c r="J212" s="22">
        <v>6.6724054801633166</v>
      </c>
      <c r="K212" s="22">
        <v>25.515614623000001</v>
      </c>
      <c r="L212" s="22">
        <v>10.005180138837515</v>
      </c>
      <c r="M212" s="22">
        <v>7.2986396141102023</v>
      </c>
      <c r="N212" s="22">
        <v>6.0208386138758208</v>
      </c>
      <c r="O212" s="22">
        <v>25.541599669</v>
      </c>
      <c r="P212" s="22">
        <v>9.9605684353481259</v>
      </c>
      <c r="Q212" s="22">
        <v>7.2660959975213624</v>
      </c>
      <c r="R212" s="22">
        <v>5.8943544181467633</v>
      </c>
      <c r="S212" s="22">
        <v>25.599151653</v>
      </c>
      <c r="T212" s="22">
        <v>9.9108276857157236</v>
      </c>
      <c r="U212" s="22">
        <v>7.2298108131803662</v>
      </c>
      <c r="V212" s="22">
        <v>5.7764950399046295</v>
      </c>
      <c r="W212" s="22">
        <v>25.680024696</v>
      </c>
      <c r="X212" s="22">
        <v>9.756523048665132</v>
      </c>
      <c r="Y212" s="22">
        <v>7.117247728759061</v>
      </c>
      <c r="Z212" s="22">
        <v>5.4003897591032661</v>
      </c>
      <c r="AA212" s="22">
        <v>25.781951384999999</v>
      </c>
      <c r="AB212" s="22">
        <v>9.6425042529248639</v>
      </c>
      <c r="AC212" s="22">
        <v>7.0340726046938027</v>
      </c>
      <c r="AD212" s="22">
        <v>4.921466960173845</v>
      </c>
      <c r="AE212" s="22">
        <v>25.893840533999999</v>
      </c>
      <c r="AF212" s="22">
        <v>9.5011738696979933</v>
      </c>
      <c r="AG212" s="22">
        <v>6.9309740578027856</v>
      </c>
      <c r="AH212" s="22">
        <v>4.4366600967429086</v>
      </c>
      <c r="AI212" s="22">
        <v>26.013118434999999</v>
      </c>
      <c r="AJ212" s="22">
        <v>9.3674454060631795</v>
      </c>
      <c r="AK212" s="22">
        <v>6.83342100541641</v>
      </c>
      <c r="AL212" s="22">
        <v>4.1197015005312672</v>
      </c>
      <c r="AM212" s="22">
        <v>26.138679064999998</v>
      </c>
      <c r="AN212" s="22">
        <v>9.2362398065805849</v>
      </c>
      <c r="AO212" s="22">
        <v>6.7377083473044888</v>
      </c>
      <c r="AP212" s="22">
        <v>3.5124075433516424</v>
      </c>
      <c r="AQ212" s="22">
        <v>26.274393379999999</v>
      </c>
      <c r="AR212" s="22">
        <v>9.1054574617179718</v>
      </c>
      <c r="AS212" s="22">
        <v>6.6423044475450785</v>
      </c>
      <c r="AT212" s="22">
        <v>3.1029688725236859</v>
      </c>
      <c r="AU212" s="22">
        <v>26.820561648000002</v>
      </c>
      <c r="AV212" s="22">
        <v>8.6528149737063824</v>
      </c>
      <c r="AW212" s="22">
        <v>6.3121080544579833</v>
      </c>
      <c r="AX212" s="22">
        <v>1.5818988443459503</v>
      </c>
      <c r="AY212" s="22">
        <v>27.243941437</v>
      </c>
      <c r="AZ212" s="22">
        <v>8.2870496623391752</v>
      </c>
      <c r="BA212" s="22">
        <v>6.0452873521850288</v>
      </c>
      <c r="BB212" s="22">
        <v>0.74674559046234634</v>
      </c>
      <c r="BC212" s="22">
        <v>27.512057307999999</v>
      </c>
      <c r="BD212" s="22">
        <v>8.0887898663672111</v>
      </c>
      <c r="BE212" s="22">
        <v>5.9006595912965052</v>
      </c>
      <c r="BF212" s="22">
        <v>0.56435770644055339</v>
      </c>
      <c r="BG212" s="22">
        <v>27.706019456</v>
      </c>
      <c r="BH212" s="22">
        <v>7.952445222600967</v>
      </c>
      <c r="BI212" s="22">
        <v>5.8011980719280327</v>
      </c>
      <c r="BJ212" s="22">
        <v>0.57521980922114579</v>
      </c>
      <c r="BK212" s="25">
        <v>25.358570802999999</v>
      </c>
      <c r="BL212" s="25">
        <v>10.108331828521788</v>
      </c>
      <c r="BM212" s="25">
        <v>7.3738873356049499</v>
      </c>
      <c r="BN212" s="25">
        <v>6.9255267439844417</v>
      </c>
      <c r="BO212" s="25">
        <v>25.395253015999998</v>
      </c>
      <c r="BP212" s="25">
        <v>10.016609325173187</v>
      </c>
      <c r="BQ212" s="25">
        <v>7.3069770464191679</v>
      </c>
      <c r="BR212" s="25">
        <v>6.5009233223285623</v>
      </c>
      <c r="BS212" s="25">
        <v>25.463680434</v>
      </c>
      <c r="BT212" s="25">
        <v>9.9095128984791057</v>
      </c>
      <c r="BU212" s="25">
        <v>7.2288516941963854</v>
      </c>
      <c r="BV212" s="25">
        <v>6.3091484722416826</v>
      </c>
      <c r="BW212" s="25">
        <v>25.548626027000001</v>
      </c>
      <c r="BX212" s="25">
        <v>9.8235351590136784</v>
      </c>
      <c r="BY212" s="25">
        <v>7.1661321302818752</v>
      </c>
      <c r="BZ212" s="25">
        <v>6.1535122525806365</v>
      </c>
      <c r="CA212" s="25">
        <v>25.644771240000001</v>
      </c>
      <c r="CB212" s="25">
        <v>9.6899326589609718</v>
      </c>
      <c r="CC212" s="25">
        <v>7.0686709665749179</v>
      </c>
      <c r="CD212" s="25">
        <v>5.7785236871199075</v>
      </c>
      <c r="CE212" s="25">
        <v>25.749934666999998</v>
      </c>
      <c r="CF212" s="25">
        <v>9.5698804537187527</v>
      </c>
      <c r="CG212" s="25">
        <v>6.9810945542781617</v>
      </c>
      <c r="CH212" s="25">
        <v>5.3188807127380233</v>
      </c>
      <c r="CI212" s="25">
        <v>25.865112526000001</v>
      </c>
      <c r="CJ212" s="25">
        <v>9.4613010763478496</v>
      </c>
      <c r="CK212" s="25">
        <v>6.9018874101830265</v>
      </c>
      <c r="CL212" s="25">
        <v>4.8483685283107398</v>
      </c>
      <c r="CM212" s="25">
        <v>25.987211756000001</v>
      </c>
      <c r="CN212" s="25">
        <v>9.3754168562944766</v>
      </c>
      <c r="CO212" s="25">
        <v>6.839236067377584</v>
      </c>
      <c r="CP212" s="25">
        <v>4.5389281795394822</v>
      </c>
      <c r="CQ212" s="25">
        <v>26.116364846</v>
      </c>
      <c r="CR212" s="25">
        <v>9.2435979050287571</v>
      </c>
      <c r="CS212" s="25">
        <v>6.7430759776792666</v>
      </c>
      <c r="CT212" s="25">
        <v>3.9371412905039023</v>
      </c>
      <c r="CU212" s="25">
        <v>26.250992526000001</v>
      </c>
      <c r="CV212" s="25">
        <v>9.148592202321348</v>
      </c>
      <c r="CW212" s="25">
        <v>6.6737706402715942</v>
      </c>
      <c r="CX212" s="25">
        <v>3.5753864645390436</v>
      </c>
      <c r="CY212" s="25">
        <v>26.546289497</v>
      </c>
      <c r="CZ212" s="25">
        <v>8.8333082044844176</v>
      </c>
      <c r="DA212" s="25">
        <v>6.4437753533926294</v>
      </c>
      <c r="DB212" s="25">
        <v>2.4102048998261552</v>
      </c>
      <c r="DC212" s="25">
        <v>26.787709450999998</v>
      </c>
      <c r="DD212" s="25">
        <v>8.6279963552621624</v>
      </c>
      <c r="DE212" s="25">
        <v>6.2940032178402667</v>
      </c>
      <c r="DF212" s="25">
        <v>1.4768302325532545</v>
      </c>
      <c r="DG212" s="25">
        <v>26.959449020000001</v>
      </c>
      <c r="DH212" s="25">
        <v>8.3790142805908125</v>
      </c>
      <c r="DI212" s="25">
        <v>6.1123742608217286</v>
      </c>
      <c r="DJ212" s="25">
        <v>0.9504377479443491</v>
      </c>
      <c r="DK212" s="25">
        <v>27.071941805999998</v>
      </c>
      <c r="DL212" s="25">
        <v>8.3428723678118715</v>
      </c>
      <c r="DM212" s="25">
        <v>6.086009238635457</v>
      </c>
      <c r="DN212" s="25">
        <v>0.51099929509334174</v>
      </c>
      <c r="DO212" s="27">
        <v>25.425590993</v>
      </c>
      <c r="DP212" s="27">
        <v>10.106314463097032</v>
      </c>
      <c r="DQ212" s="27">
        <v>7.3724156956143716</v>
      </c>
      <c r="DR212" s="27">
        <v>6.6781568267351723</v>
      </c>
      <c r="DS212" s="27">
        <v>25.515683451000001</v>
      </c>
      <c r="DT212" s="27">
        <v>10.001158505174152</v>
      </c>
      <c r="DU212" s="27">
        <v>7.2957058883439929</v>
      </c>
      <c r="DV212" s="27">
        <v>6.034016361656878</v>
      </c>
      <c r="DW212" s="27">
        <v>25.541736812</v>
      </c>
      <c r="DX212" s="27">
        <v>9.8441192843122032</v>
      </c>
      <c r="DY212" s="27">
        <v>7.1811479631045598</v>
      </c>
      <c r="DZ212" s="27">
        <v>5.9126623720344273</v>
      </c>
      <c r="EA212" s="27">
        <v>25.599378643000001</v>
      </c>
      <c r="EB212" s="27">
        <v>9.7362379019939223</v>
      </c>
      <c r="EC212" s="27">
        <v>7.1024499966824717</v>
      </c>
      <c r="ED212" s="27">
        <v>5.7999829123060476</v>
      </c>
      <c r="EE212" s="27">
        <v>25.680064669</v>
      </c>
      <c r="EF212" s="27">
        <v>9.5083009070616811</v>
      </c>
      <c r="EG212" s="27">
        <v>6.9361731323333817</v>
      </c>
      <c r="EH212" s="27">
        <v>5.4324886518775877</v>
      </c>
      <c r="EI212" s="27">
        <v>25.781588829</v>
      </c>
      <c r="EJ212" s="27">
        <v>9.4244406672088079</v>
      </c>
      <c r="EK212" s="27">
        <v>6.8749982549053303</v>
      </c>
      <c r="EL212" s="27">
        <v>4.9639456238459232</v>
      </c>
      <c r="EM212" s="27">
        <v>25.893119507000002</v>
      </c>
      <c r="EN212" s="27">
        <v>9.2957011043153717</v>
      </c>
      <c r="EO212" s="27">
        <v>6.7810845361517922</v>
      </c>
      <c r="EP212" s="27">
        <v>4.4892568670453059</v>
      </c>
      <c r="EQ212" s="27">
        <v>26.012173695999998</v>
      </c>
      <c r="ER212" s="27">
        <v>9.1958456960438681</v>
      </c>
      <c r="ES212" s="27">
        <v>6.7082414060551638</v>
      </c>
      <c r="ET212" s="27">
        <v>4.1801346540189925</v>
      </c>
      <c r="EU212" s="27">
        <v>26.136322205999999</v>
      </c>
      <c r="EV212" s="27">
        <v>9.055399500177499</v>
      </c>
      <c r="EW212" s="27">
        <v>6.6057878615335293</v>
      </c>
      <c r="EX212" s="27">
        <v>3.589123755997619</v>
      </c>
      <c r="EY212" s="27">
        <v>26.265953746000001</v>
      </c>
      <c r="EZ212" s="27">
        <v>8.9457512679754174</v>
      </c>
      <c r="FA212" s="27">
        <v>6.5258010027201863</v>
      </c>
      <c r="FB212" s="27">
        <v>3.2127657641034197</v>
      </c>
      <c r="FC212" s="27">
        <v>26.776064392000002</v>
      </c>
      <c r="FD212" s="27">
        <v>8.5014135720591568</v>
      </c>
      <c r="FE212" s="27">
        <v>6.2016628398431228</v>
      </c>
      <c r="FF212" s="27">
        <v>1.7827886785206744</v>
      </c>
      <c r="FG212" s="27">
        <v>27.148832226</v>
      </c>
      <c r="FH212" s="27">
        <v>8.1237552543658804</v>
      </c>
      <c r="FI212" s="27">
        <v>5.9261663550357415</v>
      </c>
      <c r="FJ212" s="27">
        <v>1.002704854096681</v>
      </c>
      <c r="FK212" s="27">
        <v>27.390623456</v>
      </c>
      <c r="FL212" s="27">
        <v>8.032466897043177</v>
      </c>
      <c r="FM212" s="27">
        <v>5.8595727693314528</v>
      </c>
      <c r="FN212" s="27">
        <v>0.8224667027181134</v>
      </c>
      <c r="FO212" s="27">
        <v>27.554662374999999</v>
      </c>
      <c r="FP212" s="27">
        <v>7.7755021283113015</v>
      </c>
      <c r="FQ212" s="27">
        <v>5.6721205481348589</v>
      </c>
      <c r="FR212" s="27">
        <v>0.82372019767218774</v>
      </c>
      <c r="FS212" s="28">
        <v>25.418385244</v>
      </c>
      <c r="FT212" s="28">
        <v>10.104721626946089</v>
      </c>
      <c r="FU212" s="28">
        <v>7.3712537438185279</v>
      </c>
      <c r="FV212" s="28">
        <v>6.689800299470539</v>
      </c>
      <c r="FW212" s="28">
        <v>25.503675831999999</v>
      </c>
      <c r="FX212" s="28">
        <v>10.021550427761758</v>
      </c>
      <c r="FY212" s="28">
        <v>7.3105815119650046</v>
      </c>
      <c r="FZ212" s="28">
        <v>6.0619281699972909</v>
      </c>
      <c r="GA212" s="28">
        <v>25.532287662000002</v>
      </c>
      <c r="GB212" s="28">
        <v>9.9998111373194085</v>
      </c>
      <c r="GC212" s="28">
        <v>7.2947230022526943</v>
      </c>
      <c r="GD212" s="28">
        <v>5.9675977109036378</v>
      </c>
      <c r="GE212" s="28">
        <v>25.600426073000001</v>
      </c>
      <c r="GF212" s="28">
        <v>9.8997930711741571</v>
      </c>
      <c r="GG212" s="28">
        <v>7.221761215501771</v>
      </c>
      <c r="GH212" s="28">
        <v>5.8862761473019383</v>
      </c>
      <c r="GI212" s="28">
        <v>25.700599764</v>
      </c>
      <c r="GJ212" s="28">
        <v>9.7622486505323671</v>
      </c>
      <c r="GK212" s="28">
        <v>7.1214244756064877</v>
      </c>
      <c r="GL212" s="28">
        <v>5.5703372758845546</v>
      </c>
      <c r="GM212" s="28">
        <v>25.832839545999999</v>
      </c>
      <c r="GN212" s="28">
        <v>9.6384783349646703</v>
      </c>
      <c r="GO212" s="28">
        <v>7.0311357535927055</v>
      </c>
      <c r="GP212" s="28">
        <v>5.1657746299452931</v>
      </c>
      <c r="GQ212" s="28">
        <v>25.989059208</v>
      </c>
      <c r="GR212" s="28">
        <v>9.4885295545150523</v>
      </c>
      <c r="GS212" s="28">
        <v>6.9217502059173741</v>
      </c>
      <c r="GT212" s="28">
        <v>4.7545844072711674</v>
      </c>
      <c r="GU212" s="28">
        <v>26.165100499000001</v>
      </c>
      <c r="GV212" s="28">
        <v>9.3683219097250383</v>
      </c>
      <c r="GW212" s="28">
        <v>6.8340604026346092</v>
      </c>
      <c r="GX212" s="28">
        <v>4.5196743781013922</v>
      </c>
      <c r="GY212" s="28">
        <v>26.358223426000002</v>
      </c>
      <c r="GZ212" s="28">
        <v>9.2189630195725858</v>
      </c>
      <c r="HA212" s="28">
        <v>6.725105171718309</v>
      </c>
      <c r="HB212" s="28">
        <v>4.0490468050887856</v>
      </c>
      <c r="HC212" s="28">
        <v>26.571325836</v>
      </c>
      <c r="HD212" s="28">
        <v>9.158797541977032</v>
      </c>
      <c r="HE212" s="28">
        <v>6.6812152934665221</v>
      </c>
      <c r="HF212" s="28">
        <v>3.8244280237061297</v>
      </c>
      <c r="HG212" s="28">
        <v>27.328789215</v>
      </c>
      <c r="HH212" s="28">
        <v>8.508798423363686</v>
      </c>
      <c r="HI212" s="28">
        <v>6.2070499860541464</v>
      </c>
      <c r="HJ212" s="28">
        <v>2.1305458880147228</v>
      </c>
      <c r="HK212" s="28">
        <v>27.984236973000002</v>
      </c>
      <c r="HL212" s="28">
        <v>7.4279927558738654</v>
      </c>
      <c r="HM212" s="28">
        <v>5.4186172991427677</v>
      </c>
      <c r="HN212" s="28">
        <v>-2.1482747757401306</v>
      </c>
      <c r="HO212" s="28">
        <v>28.353986992999999</v>
      </c>
      <c r="HP212" s="28">
        <v>6.5566548000018194</v>
      </c>
      <c r="HQ212" s="28">
        <v>4.7829883915412674</v>
      </c>
      <c r="HR212" s="28">
        <v>-5.6764338377282009</v>
      </c>
      <c r="HS212" s="28">
        <v>28.539002516</v>
      </c>
      <c r="HT212" s="28">
        <v>5.93596023157391</v>
      </c>
      <c r="HU212" s="28">
        <v>4.3302003454964177</v>
      </c>
      <c r="HV212" s="28">
        <v>-8.1290810107929765</v>
      </c>
      <c r="HW212" s="29">
        <v>25.407448991999999</v>
      </c>
      <c r="HX212" s="29">
        <v>10.1402917826285</v>
      </c>
      <c r="HY212" s="29">
        <v>7.3972016771631717</v>
      </c>
      <c r="HZ212" s="29">
        <v>6.7108477303987542</v>
      </c>
      <c r="IA212" s="29">
        <v>25.490709949999999</v>
      </c>
      <c r="IB212" s="29">
        <v>10.101836607479623</v>
      </c>
      <c r="IC212" s="29">
        <v>7.3691491622844385</v>
      </c>
      <c r="ID212" s="29">
        <v>6.0735314704476799</v>
      </c>
      <c r="IE212" s="29">
        <v>25.517356376000002</v>
      </c>
      <c r="IF212" s="29">
        <v>10.121390820740016</v>
      </c>
      <c r="IG212" s="29">
        <v>7.3834136886142616</v>
      </c>
      <c r="IH212" s="29">
        <v>5.9882134418096218</v>
      </c>
      <c r="II212" s="29">
        <v>25.575954924999998</v>
      </c>
      <c r="IJ212" s="29">
        <v>10.108899054709685</v>
      </c>
      <c r="IK212" s="29">
        <v>7.3743011192118111</v>
      </c>
      <c r="IL212" s="29">
        <v>5.9474494473696318</v>
      </c>
      <c r="IM212" s="29">
        <v>25.665997901000001</v>
      </c>
      <c r="IN212" s="29">
        <v>9.9949100232253159</v>
      </c>
      <c r="IO212" s="29">
        <v>7.2911477077568403</v>
      </c>
      <c r="IP212" s="29">
        <v>5.6708301370976191</v>
      </c>
      <c r="IQ212" s="29">
        <v>25.783345448999999</v>
      </c>
      <c r="IR212" s="29">
        <v>9.8436923293719953</v>
      </c>
      <c r="IS212" s="29">
        <v>7.1808365054199603</v>
      </c>
      <c r="IT212" s="29">
        <v>5.3268810288831485</v>
      </c>
      <c r="IU212" s="29">
        <v>25.927269723999999</v>
      </c>
      <c r="IV212" s="29">
        <v>9.7124654606654151</v>
      </c>
      <c r="IW212" s="29">
        <v>7.0851083317052614</v>
      </c>
      <c r="IX212" s="29">
        <v>4.9784279234416822</v>
      </c>
      <c r="IY212" s="29">
        <v>26.085297019999999</v>
      </c>
      <c r="IZ212" s="29">
        <v>9.6305657363688795</v>
      </c>
      <c r="JA212" s="29">
        <v>7.0253636230802696</v>
      </c>
      <c r="JB212" s="29">
        <v>4.8147991379468031</v>
      </c>
      <c r="JC212" s="29">
        <v>26.264719022000001</v>
      </c>
      <c r="JD212" s="29">
        <v>9.5028350956681145</v>
      </c>
      <c r="JE212" s="29">
        <v>6.9321858990195615</v>
      </c>
      <c r="JF212" s="29">
        <v>4.307134910551035</v>
      </c>
      <c r="JG212" s="29">
        <v>26.491544543</v>
      </c>
      <c r="JH212" s="29">
        <v>9.2830093431876861</v>
      </c>
      <c r="JI212" s="29">
        <v>6.7718260731102555</v>
      </c>
      <c r="JJ212" s="29">
        <v>3.4915407328504955</v>
      </c>
      <c r="JK212" s="29">
        <v>27.280448362999998</v>
      </c>
      <c r="JL212" s="29">
        <v>8.116339055010549</v>
      </c>
      <c r="JM212" s="29">
        <v>5.9207563408581017</v>
      </c>
      <c r="JN212" s="29">
        <v>-1.0164603372480165</v>
      </c>
      <c r="JO212" s="29">
        <v>27.764681996</v>
      </c>
      <c r="JP212" s="29">
        <v>6.9322176230407671</v>
      </c>
      <c r="JQ212" s="29">
        <v>5.0569562421728511</v>
      </c>
      <c r="JR212" s="29">
        <v>-5.1311998376993877</v>
      </c>
      <c r="JS212" s="29">
        <v>27.922374015999999</v>
      </c>
      <c r="JT212" s="29">
        <v>6.2358416618316657</v>
      </c>
      <c r="JU212" s="29">
        <v>4.5489596737687004</v>
      </c>
      <c r="JV212" s="29">
        <v>-7.4112781000211037</v>
      </c>
      <c r="JW212" s="29">
        <v>27.835309743</v>
      </c>
      <c r="JX212" s="29">
        <v>6.2234198870197464</v>
      </c>
      <c r="JY212" s="29">
        <v>4.5398981619856293</v>
      </c>
      <c r="JZ212" s="29">
        <v>-6.8579281757126758</v>
      </c>
    </row>
    <row r="213" spans="1:286" ht="15" thickBot="1" x14ac:dyDescent="0.4">
      <c r="A213" s="2"/>
      <c r="B213" s="74" t="s">
        <v>692</v>
      </c>
      <c r="C213" s="74" t="s">
        <v>561</v>
      </c>
      <c r="D213" s="74" t="s">
        <v>859</v>
      </c>
      <c r="E213" s="87">
        <v>380056</v>
      </c>
      <c r="F213" s="84">
        <v>395083</v>
      </c>
      <c r="G213" s="22">
        <v>30.658815247</v>
      </c>
      <c r="H213" s="22">
        <v>7.899126030280776</v>
      </c>
      <c r="I213" s="22">
        <v>5.762302463467182</v>
      </c>
      <c r="J213" s="22">
        <v>14.874986508608744</v>
      </c>
      <c r="K213" s="22">
        <v>30.713174505000001</v>
      </c>
      <c r="L213" s="22">
        <v>7.6908644955426357</v>
      </c>
      <c r="M213" s="22">
        <v>5.610378573397993</v>
      </c>
      <c r="N213" s="22">
        <v>13.946318336020784</v>
      </c>
      <c r="O213" s="22">
        <v>30.771997435999999</v>
      </c>
      <c r="P213" s="22">
        <v>7.5866758547816175</v>
      </c>
      <c r="Q213" s="22">
        <v>5.5343744105297157</v>
      </c>
      <c r="R213" s="22">
        <v>13.477598650986426</v>
      </c>
      <c r="S213" s="22">
        <v>30.84624608</v>
      </c>
      <c r="T213" s="22">
        <v>7.5058548361636674</v>
      </c>
      <c r="U213" s="22">
        <v>5.4754166026789672</v>
      </c>
      <c r="V213" s="22">
        <v>13.299207957605933</v>
      </c>
      <c r="W213" s="22">
        <v>30.941654804999999</v>
      </c>
      <c r="X213" s="22">
        <v>7.3341262934740019</v>
      </c>
      <c r="Y213" s="22">
        <v>5.3501430216783721</v>
      </c>
      <c r="Z213" s="22">
        <v>13.013344383328766</v>
      </c>
      <c r="AA213" s="22">
        <v>31.046420530999999</v>
      </c>
      <c r="AB213" s="22">
        <v>7.1812479413045009</v>
      </c>
      <c r="AC213" s="22">
        <v>5.238620392220362</v>
      </c>
      <c r="AD213" s="22">
        <v>12.68904390701119</v>
      </c>
      <c r="AE213" s="22">
        <v>31.160187777000001</v>
      </c>
      <c r="AF213" s="22">
        <v>7.1413053797075543</v>
      </c>
      <c r="AG213" s="22">
        <v>5.2094828496359087</v>
      </c>
      <c r="AH213" s="22">
        <v>12.234716757779177</v>
      </c>
      <c r="AI213" s="22">
        <v>31.282440223999998</v>
      </c>
      <c r="AJ213" s="22">
        <v>7.1063663862258775</v>
      </c>
      <c r="AK213" s="22">
        <v>5.1839953403293411</v>
      </c>
      <c r="AL213" s="22">
        <v>11.994921684449373</v>
      </c>
      <c r="AM213" s="22">
        <v>31.422718356000001</v>
      </c>
      <c r="AN213" s="22">
        <v>7.0347621186570022</v>
      </c>
      <c r="AO213" s="22">
        <v>5.1317610240486289</v>
      </c>
      <c r="AP213" s="22">
        <v>11.609861792298391</v>
      </c>
      <c r="AQ213" s="22">
        <v>31.619346613000001</v>
      </c>
      <c r="AR213" s="22">
        <v>6.9350876024679264</v>
      </c>
      <c r="AS213" s="22">
        <v>5.0590498522076599</v>
      </c>
      <c r="AT213" s="22">
        <v>11.140748509812838</v>
      </c>
      <c r="AU213" s="22">
        <v>32.188730272000001</v>
      </c>
      <c r="AV213" s="22">
        <v>6.5188456323239574</v>
      </c>
      <c r="AW213" s="22">
        <v>4.7554071301185976</v>
      </c>
      <c r="AX213" s="22">
        <v>9.4093531406185562</v>
      </c>
      <c r="AY213" s="22">
        <v>32.581275794</v>
      </c>
      <c r="AZ213" s="22">
        <v>6.5053098727100904</v>
      </c>
      <c r="BA213" s="22">
        <v>4.745532981931964</v>
      </c>
      <c r="BB213" s="22">
        <v>8.3234732038549879</v>
      </c>
      <c r="BC213" s="22">
        <v>32.844336585000001</v>
      </c>
      <c r="BD213" s="22">
        <v>7.1097032006530458</v>
      </c>
      <c r="BE213" s="22">
        <v>5.1864294999971445</v>
      </c>
      <c r="BF213" s="22">
        <v>7.8435931728569486</v>
      </c>
      <c r="BG213" s="22">
        <v>33.029167756999996</v>
      </c>
      <c r="BH213" s="22">
        <v>7.3543885947576912</v>
      </c>
      <c r="BI213" s="22">
        <v>5.3649240883628293</v>
      </c>
      <c r="BJ213" s="22">
        <v>7.8298881384456038</v>
      </c>
      <c r="BK213" s="25">
        <v>30.661739083000001</v>
      </c>
      <c r="BL213" s="25">
        <v>7.958925441010626</v>
      </c>
      <c r="BM213" s="25">
        <v>5.8059253010370044</v>
      </c>
      <c r="BN213" s="25">
        <v>15.25363912669423</v>
      </c>
      <c r="BO213" s="25">
        <v>30.718437479999999</v>
      </c>
      <c r="BP213" s="25">
        <v>7.8621704091040883</v>
      </c>
      <c r="BQ213" s="25">
        <v>5.7353438523336138</v>
      </c>
      <c r="BR213" s="25">
        <v>14.759058423256189</v>
      </c>
      <c r="BS213" s="25">
        <v>30.791962887</v>
      </c>
      <c r="BT213" s="25">
        <v>7.8127971464397286</v>
      </c>
      <c r="BU213" s="25">
        <v>5.6993267446194649</v>
      </c>
      <c r="BV213" s="25">
        <v>14.335681393445496</v>
      </c>
      <c r="BW213" s="25">
        <v>30.848234636000001</v>
      </c>
      <c r="BX213" s="25">
        <v>7.774508549308317</v>
      </c>
      <c r="BY213" s="25">
        <v>5.67139574608529</v>
      </c>
      <c r="BZ213" s="25">
        <v>14.168681186612693</v>
      </c>
      <c r="CA213" s="25">
        <v>30.922967411999998</v>
      </c>
      <c r="CB213" s="25">
        <v>7.6966102653495909</v>
      </c>
      <c r="CC213" s="25">
        <v>5.6145700324766574</v>
      </c>
      <c r="CD213" s="25">
        <v>13.907165102600883</v>
      </c>
      <c r="CE213" s="25">
        <v>31.007865571</v>
      </c>
      <c r="CF213" s="25">
        <v>7.6312228979885219</v>
      </c>
      <c r="CG213" s="25">
        <v>5.5668708583427149</v>
      </c>
      <c r="CH213" s="25">
        <v>13.607115382611289</v>
      </c>
      <c r="CI213" s="25">
        <v>31.101200628000001</v>
      </c>
      <c r="CJ213" s="25">
        <v>7.5170768047121923</v>
      </c>
      <c r="CK213" s="25">
        <v>5.483602872497201</v>
      </c>
      <c r="CL213" s="25">
        <v>13.208009557182779</v>
      </c>
      <c r="CM213" s="25">
        <v>31.200335399</v>
      </c>
      <c r="CN213" s="25">
        <v>7.3809684168148531</v>
      </c>
      <c r="CO213" s="25">
        <v>5.38431369849582</v>
      </c>
      <c r="CP213" s="25">
        <v>12.935543021809735</v>
      </c>
      <c r="CQ213" s="25">
        <v>31.305308647</v>
      </c>
      <c r="CR213" s="25">
        <v>7.3717503655785945</v>
      </c>
      <c r="CS213" s="25">
        <v>5.377589258457335</v>
      </c>
      <c r="CT213" s="25">
        <v>12.588990892266478</v>
      </c>
      <c r="CU213" s="25">
        <v>31.414685428999999</v>
      </c>
      <c r="CV213" s="25">
        <v>7.3105464489211816</v>
      </c>
      <c r="CW213" s="25">
        <v>5.3329418533675952</v>
      </c>
      <c r="CX213" s="25">
        <v>12.21794755630364</v>
      </c>
      <c r="CY213" s="25">
        <v>31.824878927</v>
      </c>
      <c r="CZ213" s="25">
        <v>7.1282459297665213</v>
      </c>
      <c r="DA213" s="25">
        <v>5.1999561627241828</v>
      </c>
      <c r="DB213" s="25">
        <v>11.100369169975551</v>
      </c>
      <c r="DC213" s="25">
        <v>32.076465667999997</v>
      </c>
      <c r="DD213" s="25">
        <v>7.1491073163076155</v>
      </c>
      <c r="DE213" s="25">
        <v>5.2151742537631502</v>
      </c>
      <c r="DF213" s="25">
        <v>10.065531461323893</v>
      </c>
      <c r="DG213" s="25">
        <v>32.239583912999997</v>
      </c>
      <c r="DH213" s="25">
        <v>7.5556053012162474</v>
      </c>
      <c r="DI213" s="25">
        <v>5.5117088742837188</v>
      </c>
      <c r="DJ213" s="25">
        <v>9.3062576193360087</v>
      </c>
      <c r="DK213" s="25">
        <v>32.354509720000003</v>
      </c>
      <c r="DL213" s="25">
        <v>7.6878555813947287</v>
      </c>
      <c r="DM213" s="25">
        <v>5.6081836124187179</v>
      </c>
      <c r="DN213" s="25">
        <v>8.7355042871023798</v>
      </c>
      <c r="DO213" s="27">
        <v>30.658838551999999</v>
      </c>
      <c r="DP213" s="27">
        <v>7.9701696405092823</v>
      </c>
      <c r="DQ213" s="27">
        <v>5.8141277880238498</v>
      </c>
      <c r="DR213" s="27">
        <v>14.886916420298801</v>
      </c>
      <c r="DS213" s="27">
        <v>30.713244395</v>
      </c>
      <c r="DT213" s="27">
        <v>7.8587535680153628</v>
      </c>
      <c r="DU213" s="27">
        <v>5.7328513143303752</v>
      </c>
      <c r="DV213" s="27">
        <v>13.938933939665496</v>
      </c>
      <c r="DW213" s="27">
        <v>30.772136696</v>
      </c>
      <c r="DX213" s="27">
        <v>7.7454938705717575</v>
      </c>
      <c r="DY213" s="27">
        <v>5.6502299419039836</v>
      </c>
      <c r="DZ213" s="27">
        <v>13.513155733298005</v>
      </c>
      <c r="EA213" s="27">
        <v>30.846476574</v>
      </c>
      <c r="EB213" s="27">
        <v>7.7206953075230809</v>
      </c>
      <c r="EC213" s="27">
        <v>5.6321397354180958</v>
      </c>
      <c r="ED213" s="27">
        <v>13.35328517732985</v>
      </c>
      <c r="EE213" s="27">
        <v>30.941716761999999</v>
      </c>
      <c r="EF213" s="27">
        <v>7.6768525259656579</v>
      </c>
      <c r="EG213" s="27">
        <v>5.6001570366733056</v>
      </c>
      <c r="EH213" s="27">
        <v>13.083646861225194</v>
      </c>
      <c r="EI213" s="27">
        <v>31.046114476</v>
      </c>
      <c r="EJ213" s="27">
        <v>7.609548713185788</v>
      </c>
      <c r="EK213" s="27">
        <v>5.551059842288069</v>
      </c>
      <c r="EL213" s="27">
        <v>12.74001235547966</v>
      </c>
      <c r="EM213" s="27">
        <v>31.159562923999999</v>
      </c>
      <c r="EN213" s="27">
        <v>7.519822345982246</v>
      </c>
      <c r="EO213" s="27">
        <v>5.4856057066288928</v>
      </c>
      <c r="EP213" s="27">
        <v>12.362479067260526</v>
      </c>
      <c r="EQ213" s="27">
        <v>31.281626906</v>
      </c>
      <c r="ER213" s="27">
        <v>7.4432346820743103</v>
      </c>
      <c r="ES213" s="27">
        <v>5.429736072100197</v>
      </c>
      <c r="ET213" s="27">
        <v>12.039453410432234</v>
      </c>
      <c r="EU213" s="27">
        <v>31.420625787999999</v>
      </c>
      <c r="EV213" s="27">
        <v>7.352818187884254</v>
      </c>
      <c r="EW213" s="27">
        <v>5.3637784984126551</v>
      </c>
      <c r="EX213" s="27">
        <v>11.677839700203991</v>
      </c>
      <c r="EY213" s="27">
        <v>31.611718500999999</v>
      </c>
      <c r="EZ213" s="27">
        <v>7.2495784770210046</v>
      </c>
      <c r="FA213" s="27">
        <v>5.2884665666933177</v>
      </c>
      <c r="FB213" s="27">
        <v>11.302343442723384</v>
      </c>
      <c r="FC213" s="27">
        <v>32.147903839999998</v>
      </c>
      <c r="FD213" s="27">
        <v>6.9372138576496303</v>
      </c>
      <c r="FE213" s="27">
        <v>5.0606009257599149</v>
      </c>
      <c r="FF213" s="27">
        <v>9.7473634839713625</v>
      </c>
      <c r="FG213" s="27">
        <v>32.491845990000002</v>
      </c>
      <c r="FH213" s="27">
        <v>7.0843226406221795</v>
      </c>
      <c r="FI213" s="27">
        <v>5.1679147348156045</v>
      </c>
      <c r="FJ213" s="27">
        <v>8.8704615531973765</v>
      </c>
      <c r="FK213" s="27">
        <v>32.729278514000001</v>
      </c>
      <c r="FL213" s="27">
        <v>7.7815579350954982</v>
      </c>
      <c r="FM213" s="27">
        <v>5.6765381748719292</v>
      </c>
      <c r="FN213" s="27">
        <v>8.4580586840032161</v>
      </c>
      <c r="FO213" s="27">
        <v>32.883813040999996</v>
      </c>
      <c r="FP213" s="27">
        <v>7.9851158192457561</v>
      </c>
      <c r="FQ213" s="27">
        <v>5.8250308173238574</v>
      </c>
      <c r="FR213" s="27">
        <v>8.4293964535564463</v>
      </c>
      <c r="FS213" s="28">
        <v>30.660215808</v>
      </c>
      <c r="FT213" s="28">
        <v>7.8986134373806571</v>
      </c>
      <c r="FU213" s="28">
        <v>5.7619285340831219</v>
      </c>
      <c r="FV213" s="28">
        <v>14.87560175842375</v>
      </c>
      <c r="FW213" s="28">
        <v>30.725954174999998</v>
      </c>
      <c r="FX213" s="28">
        <v>7.6853119569666069</v>
      </c>
      <c r="FY213" s="28">
        <v>5.6063280738120271</v>
      </c>
      <c r="FZ213" s="28">
        <v>13.954764828782436</v>
      </c>
      <c r="GA213" s="28">
        <v>30.810038702</v>
      </c>
      <c r="GB213" s="28">
        <v>7.5660067862288019</v>
      </c>
      <c r="GC213" s="28">
        <v>5.5192966127856486</v>
      </c>
      <c r="GD213" s="28">
        <v>13.470012833163061</v>
      </c>
      <c r="GE213" s="28">
        <v>30.924280706000001</v>
      </c>
      <c r="GF213" s="28">
        <v>7.4835884619931026</v>
      </c>
      <c r="GG213" s="28">
        <v>5.4591735927252483</v>
      </c>
      <c r="GH213" s="28">
        <v>13.280843875003315</v>
      </c>
      <c r="GI213" s="28">
        <v>31.073827197</v>
      </c>
      <c r="GJ213" s="28">
        <v>7.3127858935745911</v>
      </c>
      <c r="GK213" s="28">
        <v>5.3345754970635779</v>
      </c>
      <c r="GL213" s="28">
        <v>12.989485950132572</v>
      </c>
      <c r="GM213" s="28">
        <v>31.26707553</v>
      </c>
      <c r="GN213" s="28">
        <v>7.165020242202301</v>
      </c>
      <c r="GO213" s="28">
        <v>5.2267825116555313</v>
      </c>
      <c r="GP213" s="28">
        <v>12.642248347199578</v>
      </c>
      <c r="GQ213" s="28">
        <v>31.504768785</v>
      </c>
      <c r="GR213" s="28">
        <v>7.1118362485276938</v>
      </c>
      <c r="GS213" s="28">
        <v>5.1879855287243304</v>
      </c>
      <c r="GT213" s="28">
        <v>12.105572942163274</v>
      </c>
      <c r="GU213" s="28">
        <v>31.665736906999999</v>
      </c>
      <c r="GV213" s="28">
        <v>7.0450635824237242</v>
      </c>
      <c r="GW213" s="28">
        <v>5.1392757984442703</v>
      </c>
      <c r="GX213" s="28">
        <v>11.763324226831019</v>
      </c>
      <c r="GY213" s="28">
        <v>31.841693007</v>
      </c>
      <c r="GZ213" s="28">
        <v>6.9522379687902944</v>
      </c>
      <c r="HA213" s="28">
        <v>5.0715608056637649</v>
      </c>
      <c r="HB213" s="28">
        <v>11.361233960641542</v>
      </c>
      <c r="HC213" s="28">
        <v>32.036275574000001</v>
      </c>
      <c r="HD213" s="28">
        <v>6.8664993653822659</v>
      </c>
      <c r="HE213" s="28">
        <v>5.0090156881737533</v>
      </c>
      <c r="HF213" s="28">
        <v>10.954826246999325</v>
      </c>
      <c r="HG213" s="28">
        <v>32.734342663999996</v>
      </c>
      <c r="HH213" s="28">
        <v>6.219233428684328</v>
      </c>
      <c r="HI213" s="28">
        <v>4.5368441989159294</v>
      </c>
      <c r="HJ213" s="28">
        <v>8.4150978876915659</v>
      </c>
      <c r="HK213" s="28">
        <v>33.249611180389735</v>
      </c>
      <c r="HL213" s="28">
        <v>5.3934131960978418</v>
      </c>
      <c r="HM213" s="28">
        <v>3.9344198367305081</v>
      </c>
      <c r="HN213" s="28">
        <v>3.0494744425211238</v>
      </c>
      <c r="HO213" s="28">
        <v>32.541125507323891</v>
      </c>
      <c r="HP213" s="28">
        <v>5.2784898678932324</v>
      </c>
      <c r="HQ213" s="28">
        <v>3.8505848688258717</v>
      </c>
      <c r="HR213" s="28">
        <v>-1.003818075752541</v>
      </c>
      <c r="HS213" s="28">
        <v>30.76910601879511</v>
      </c>
      <c r="HT213" s="28">
        <v>4.9910509188684564</v>
      </c>
      <c r="HU213" s="28">
        <v>3.6409021573825386</v>
      </c>
      <c r="HV213" s="28">
        <v>-3.8444751858521187</v>
      </c>
      <c r="HW213" s="29">
        <v>30.64902747</v>
      </c>
      <c r="HX213" s="29">
        <v>7.9038409115755748</v>
      </c>
      <c r="HY213" s="29">
        <v>5.7657419037287783</v>
      </c>
      <c r="HZ213" s="29">
        <v>14.899495351737878</v>
      </c>
      <c r="IA213" s="29">
        <v>30.710892657999999</v>
      </c>
      <c r="IB213" s="29">
        <v>7.6767425841690153</v>
      </c>
      <c r="IC213" s="29">
        <v>5.6000768356633204</v>
      </c>
      <c r="ID213" s="29">
        <v>13.97260993911744</v>
      </c>
      <c r="IE213" s="29">
        <v>30.793393896000001</v>
      </c>
      <c r="IF213" s="29">
        <v>7.5342091812073999</v>
      </c>
      <c r="IG213" s="29">
        <v>5.4961007026248554</v>
      </c>
      <c r="IH213" s="29">
        <v>13.523838181154618</v>
      </c>
      <c r="II213" s="29">
        <v>30.911183969</v>
      </c>
      <c r="IJ213" s="29">
        <v>7.4081455992757448</v>
      </c>
      <c r="IK213" s="29">
        <v>5.4041390747265785</v>
      </c>
      <c r="IL213" s="29">
        <v>13.368373171051426</v>
      </c>
      <c r="IM213" s="29">
        <v>31.086888483999999</v>
      </c>
      <c r="IN213" s="29">
        <v>7.3437148656802638</v>
      </c>
      <c r="IO213" s="29">
        <v>5.3571377516058938</v>
      </c>
      <c r="IP213" s="29">
        <v>13.072111900384263</v>
      </c>
      <c r="IQ213" s="29">
        <v>31.292718217000001</v>
      </c>
      <c r="IR213" s="29">
        <v>7.2844102812005209</v>
      </c>
      <c r="IS213" s="29">
        <v>5.3138758828963031</v>
      </c>
      <c r="IT213" s="29">
        <v>12.729392110583854</v>
      </c>
      <c r="IU213" s="29">
        <v>31.456454096000002</v>
      </c>
      <c r="IV213" s="29">
        <v>7.1676531403086789</v>
      </c>
      <c r="IW213" s="29">
        <v>5.2287031741675971</v>
      </c>
      <c r="IX213" s="29">
        <v>12.251392267684304</v>
      </c>
      <c r="IY213" s="29">
        <v>31.603357838000001</v>
      </c>
      <c r="IZ213" s="29">
        <v>7.0939688807610244</v>
      </c>
      <c r="JA213" s="29">
        <v>5.1749515326970643</v>
      </c>
      <c r="JB213" s="29">
        <v>11.9909445082794</v>
      </c>
      <c r="JC213" s="29">
        <v>31.769546259999998</v>
      </c>
      <c r="JD213" s="29">
        <v>6.9883404442398218</v>
      </c>
      <c r="JE213" s="29">
        <v>5.0978970588672956</v>
      </c>
      <c r="JF213" s="29">
        <v>11.521782657661523</v>
      </c>
      <c r="JG213" s="29">
        <v>31.989735393</v>
      </c>
      <c r="JH213" s="29">
        <v>6.7581135122761626</v>
      </c>
      <c r="JI213" s="29">
        <v>4.9299497173354467</v>
      </c>
      <c r="JJ213" s="29">
        <v>10.251048655770468</v>
      </c>
      <c r="JK213" s="29">
        <v>32.765372167000002</v>
      </c>
      <c r="JL213" s="29">
        <v>6.5127462508596716</v>
      </c>
      <c r="JM213" s="29">
        <v>4.7509577162590713</v>
      </c>
      <c r="JN213" s="29">
        <v>4.2820821247264078</v>
      </c>
      <c r="JO213" s="29">
        <v>32.992108357091553</v>
      </c>
      <c r="JP213" s="29">
        <v>5.3516437114060036</v>
      </c>
      <c r="JQ213" s="29">
        <v>3.9039495791836769</v>
      </c>
      <c r="JR213" s="29">
        <v>-0.53254494591123347</v>
      </c>
      <c r="JS213" s="29">
        <v>31.198054505677614</v>
      </c>
      <c r="JT213" s="29">
        <v>5.0606305725085194</v>
      </c>
      <c r="JU213" s="29">
        <v>3.6916595459898804</v>
      </c>
      <c r="JV213" s="29">
        <v>-3.220701033294155</v>
      </c>
      <c r="JW213" s="29">
        <v>31.286866226667218</v>
      </c>
      <c r="JX213" s="29">
        <v>5.0750367051202598</v>
      </c>
      <c r="JY213" s="29">
        <v>3.7021686191606897</v>
      </c>
      <c r="JZ213" s="29">
        <v>-2.5576729023928166</v>
      </c>
    </row>
    <row r="214" spans="1:286" ht="15" thickBot="1" x14ac:dyDescent="0.4">
      <c r="A214" s="2"/>
      <c r="B214" s="74" t="s">
        <v>693</v>
      </c>
      <c r="C214" s="74" t="s">
        <v>485</v>
      </c>
      <c r="D214" s="74" t="s">
        <v>865</v>
      </c>
      <c r="E214" s="87">
        <v>360581</v>
      </c>
      <c r="F214" s="84">
        <v>437001</v>
      </c>
      <c r="G214" s="22">
        <v>30.743162249000001</v>
      </c>
      <c r="H214" s="22">
        <v>15.566428858350827</v>
      </c>
      <c r="I214" s="22">
        <v>11.355493128481362</v>
      </c>
      <c r="J214" s="22">
        <v>14.930419829568724</v>
      </c>
      <c r="K214" s="22">
        <v>30.821356148</v>
      </c>
      <c r="L214" s="22">
        <v>15.361684032926599</v>
      </c>
      <c r="M214" s="22">
        <v>11.206134628895267</v>
      </c>
      <c r="N214" s="22">
        <v>14.562037185241106</v>
      </c>
      <c r="O214" s="22">
        <v>30.853240846999999</v>
      </c>
      <c r="P214" s="22">
        <v>15.157096894697858</v>
      </c>
      <c r="Q214" s="22">
        <v>11.056891159922882</v>
      </c>
      <c r="R214" s="22">
        <v>14.214060393278633</v>
      </c>
      <c r="S214" s="22">
        <v>30.909995335000001</v>
      </c>
      <c r="T214" s="22">
        <v>14.99761172236602</v>
      </c>
      <c r="U214" s="22">
        <v>10.940548947139936</v>
      </c>
      <c r="V214" s="22">
        <v>13.809122480207858</v>
      </c>
      <c r="W214" s="22">
        <v>30.980944739999998</v>
      </c>
      <c r="X214" s="22">
        <v>14.775720128421876</v>
      </c>
      <c r="Y214" s="22">
        <v>10.778682118644536</v>
      </c>
      <c r="Z214" s="22">
        <v>13.64119933563501</v>
      </c>
      <c r="AA214" s="22">
        <v>31.069550864</v>
      </c>
      <c r="AB214" s="22">
        <v>14.541900869330815</v>
      </c>
      <c r="AC214" s="22">
        <v>10.608114224487441</v>
      </c>
      <c r="AD214" s="22">
        <v>13.256787540612025</v>
      </c>
      <c r="AE214" s="22">
        <v>31.168422989</v>
      </c>
      <c r="AF214" s="22">
        <v>14.412480817611481</v>
      </c>
      <c r="AG214" s="22">
        <v>10.513704098609519</v>
      </c>
      <c r="AH214" s="22">
        <v>12.834065726233328</v>
      </c>
      <c r="AI214" s="22">
        <v>31.272741926000002</v>
      </c>
      <c r="AJ214" s="22">
        <v>14.246960682069071</v>
      </c>
      <c r="AK214" s="22">
        <v>10.392959464186266</v>
      </c>
      <c r="AL214" s="22">
        <v>12.43705165888395</v>
      </c>
      <c r="AM214" s="22">
        <v>31.382195004</v>
      </c>
      <c r="AN214" s="22">
        <v>14.113999524415895</v>
      </c>
      <c r="AO214" s="22">
        <v>10.295966150830674</v>
      </c>
      <c r="AP214" s="22">
        <v>12.071633668435197</v>
      </c>
      <c r="AQ214" s="22">
        <v>31.509518845999999</v>
      </c>
      <c r="AR214" s="22">
        <v>13.924198988748248</v>
      </c>
      <c r="AS214" s="22">
        <v>10.157509302560056</v>
      </c>
      <c r="AT214" s="22">
        <v>11.392564292710526</v>
      </c>
      <c r="AU214" s="22">
        <v>32.088435461000003</v>
      </c>
      <c r="AV214" s="22">
        <v>13.110666751261233</v>
      </c>
      <c r="AW214" s="22">
        <v>9.5640488617200248</v>
      </c>
      <c r="AX214" s="22">
        <v>8.9170709935167238</v>
      </c>
      <c r="AY214" s="22">
        <v>32.678860673000003</v>
      </c>
      <c r="AZ214" s="22">
        <v>12.464797138385984</v>
      </c>
      <c r="BA214" s="22">
        <v>9.0928959712505257</v>
      </c>
      <c r="BB214" s="22">
        <v>7.3309298693071767</v>
      </c>
      <c r="BC214" s="22">
        <v>33.077108262000003</v>
      </c>
      <c r="BD214" s="22">
        <v>12.43533362870417</v>
      </c>
      <c r="BE214" s="22">
        <v>9.0714027511435074</v>
      </c>
      <c r="BF214" s="22">
        <v>6.4347699994225067</v>
      </c>
      <c r="BG214" s="22">
        <v>33.413735576999997</v>
      </c>
      <c r="BH214" s="22">
        <v>12.273693969364171</v>
      </c>
      <c r="BI214" s="22">
        <v>8.9534888700839641</v>
      </c>
      <c r="BJ214" s="22">
        <v>6.4218716836251417</v>
      </c>
      <c r="BK214" s="25">
        <v>30.705340160999999</v>
      </c>
      <c r="BL214" s="25">
        <v>15.511113799976945</v>
      </c>
      <c r="BM214" s="25">
        <v>11.315141563521797</v>
      </c>
      <c r="BN214" s="25">
        <v>15.028752984357013</v>
      </c>
      <c r="BO214" s="25">
        <v>30.757763194999999</v>
      </c>
      <c r="BP214" s="25">
        <v>15.43025308185004</v>
      </c>
      <c r="BQ214" s="25">
        <v>11.256154795431984</v>
      </c>
      <c r="BR214" s="25">
        <v>14.753772805247625</v>
      </c>
      <c r="BS214" s="25">
        <v>30.833601308999999</v>
      </c>
      <c r="BT214" s="25">
        <v>15.520148762200193</v>
      </c>
      <c r="BU214" s="25">
        <v>11.32173244267435</v>
      </c>
      <c r="BV214" s="25">
        <v>14.381112963079003</v>
      </c>
      <c r="BW214" s="25">
        <v>30.922231529000001</v>
      </c>
      <c r="BX214" s="25">
        <v>15.444087340405538</v>
      </c>
      <c r="BY214" s="25">
        <v>11.266246694440683</v>
      </c>
      <c r="BZ214" s="25">
        <v>14.018345829752979</v>
      </c>
      <c r="CA214" s="25">
        <v>31.021092453000001</v>
      </c>
      <c r="CB214" s="25">
        <v>15.405811095887845</v>
      </c>
      <c r="CC214" s="25">
        <v>11.238324706966237</v>
      </c>
      <c r="CD214" s="25">
        <v>13.873676238390514</v>
      </c>
      <c r="CE214" s="25">
        <v>31.131766473999999</v>
      </c>
      <c r="CF214" s="25">
        <v>15.266872817081945</v>
      </c>
      <c r="CG214" s="25">
        <v>11.13697116694623</v>
      </c>
      <c r="CH214" s="25">
        <v>13.506570191016284</v>
      </c>
      <c r="CI214" s="25">
        <v>31.255627110999999</v>
      </c>
      <c r="CJ214" s="25">
        <v>15.146721657146303</v>
      </c>
      <c r="CK214" s="25">
        <v>11.049322568578321</v>
      </c>
      <c r="CL214" s="25">
        <v>13.093795642067839</v>
      </c>
      <c r="CM214" s="25">
        <v>31.388299779</v>
      </c>
      <c r="CN214" s="25">
        <v>15.095100533797554</v>
      </c>
      <c r="CO214" s="25">
        <v>11.011665677790763</v>
      </c>
      <c r="CP214" s="25">
        <v>12.69945147456213</v>
      </c>
      <c r="CQ214" s="25">
        <v>31.531463426000002</v>
      </c>
      <c r="CR214" s="25">
        <v>15.008271070548554</v>
      </c>
      <c r="CS214" s="25">
        <v>10.948324793234264</v>
      </c>
      <c r="CT214" s="25">
        <v>12.326132228212746</v>
      </c>
      <c r="CU214" s="25">
        <v>31.671242871</v>
      </c>
      <c r="CV214" s="25">
        <v>14.923017747515571</v>
      </c>
      <c r="CW214" s="25">
        <v>10.88613368102153</v>
      </c>
      <c r="CX214" s="25">
        <v>11.816719095749489</v>
      </c>
      <c r="CY214" s="25">
        <v>32.016274332999998</v>
      </c>
      <c r="CZ214" s="25">
        <v>14.632427442165625</v>
      </c>
      <c r="DA214" s="25">
        <v>10.674152099013758</v>
      </c>
      <c r="DB214" s="25">
        <v>10.466667853243777</v>
      </c>
      <c r="DC214" s="25">
        <v>32.365348951000001</v>
      </c>
      <c r="DD214" s="25">
        <v>14.316878770868373</v>
      </c>
      <c r="DE214" s="25">
        <v>10.443963736530408</v>
      </c>
      <c r="DF214" s="25">
        <v>8.9737563603709205</v>
      </c>
      <c r="DG214" s="25">
        <v>32.679168412999999</v>
      </c>
      <c r="DH214" s="25">
        <v>14.314826751058231</v>
      </c>
      <c r="DI214" s="25">
        <v>10.442466816648166</v>
      </c>
      <c r="DJ214" s="25">
        <v>7.6353470439616018</v>
      </c>
      <c r="DK214" s="25">
        <v>32.929607744999998</v>
      </c>
      <c r="DL214" s="25">
        <v>14.267097040277058</v>
      </c>
      <c r="DM214" s="25">
        <v>10.407648657150443</v>
      </c>
      <c r="DN214" s="25">
        <v>6.772470388089836</v>
      </c>
      <c r="DO214" s="27">
        <v>30.743628397000002</v>
      </c>
      <c r="DP214" s="27">
        <v>15.510588333008242</v>
      </c>
      <c r="DQ214" s="27">
        <v>11.314758242683945</v>
      </c>
      <c r="DR214" s="27">
        <v>14.93836323694731</v>
      </c>
      <c r="DS214" s="27">
        <v>30.822152291000002</v>
      </c>
      <c r="DT214" s="27">
        <v>15.483802170496382</v>
      </c>
      <c r="DU214" s="27">
        <v>11.295218110062029</v>
      </c>
      <c r="DV214" s="27">
        <v>14.587142430412401</v>
      </c>
      <c r="DW214" s="27">
        <v>30.854428050999999</v>
      </c>
      <c r="DX214" s="27">
        <v>15.568233180881238</v>
      </c>
      <c r="DY214" s="27">
        <v>11.356809356646606</v>
      </c>
      <c r="DZ214" s="27">
        <v>14.259788955208171</v>
      </c>
      <c r="EA214" s="27">
        <v>30.911629717</v>
      </c>
      <c r="EB214" s="27">
        <v>15.48115747787109</v>
      </c>
      <c r="EC214" s="27">
        <v>11.293288843612624</v>
      </c>
      <c r="ED214" s="27">
        <v>13.880446495275388</v>
      </c>
      <c r="EE214" s="27">
        <v>30.982873353999999</v>
      </c>
      <c r="EF214" s="27">
        <v>15.384139283313004</v>
      </c>
      <c r="EG214" s="27">
        <v>11.222515421418811</v>
      </c>
      <c r="EH214" s="27">
        <v>13.732994444062687</v>
      </c>
      <c r="EI214" s="27">
        <v>31.071416800999998</v>
      </c>
      <c r="EJ214" s="27">
        <v>15.222880542873211</v>
      </c>
      <c r="EK214" s="27">
        <v>11.104879415393624</v>
      </c>
      <c r="EL214" s="27">
        <v>13.372526250044521</v>
      </c>
      <c r="EM214" s="27">
        <v>31.170067357000001</v>
      </c>
      <c r="EN214" s="27">
        <v>15.088259443598096</v>
      </c>
      <c r="EO214" s="27">
        <v>11.006675197735371</v>
      </c>
      <c r="EP214" s="27">
        <v>12.974146135670111</v>
      </c>
      <c r="EQ214" s="27">
        <v>31.274067171999999</v>
      </c>
      <c r="ER214" s="27">
        <v>14.960605345699623</v>
      </c>
      <c r="ES214" s="27">
        <v>10.913553310583268</v>
      </c>
      <c r="ET214" s="27">
        <v>12.600788550377917</v>
      </c>
      <c r="EU214" s="27">
        <v>31.382232428000002</v>
      </c>
      <c r="EV214" s="27">
        <v>14.82576146440374</v>
      </c>
      <c r="EW214" s="27">
        <v>10.815186576542549</v>
      </c>
      <c r="EX214" s="27">
        <v>12.256992456867371</v>
      </c>
      <c r="EY214" s="27">
        <v>31.504998489999998</v>
      </c>
      <c r="EZ214" s="27">
        <v>14.678661196480599</v>
      </c>
      <c r="FA214" s="27">
        <v>10.707878979096852</v>
      </c>
      <c r="FB214" s="27">
        <v>11.648482057627273</v>
      </c>
      <c r="FC214" s="27">
        <v>32.028916131000003</v>
      </c>
      <c r="FD214" s="27">
        <v>14.208574255240197</v>
      </c>
      <c r="FE214" s="27">
        <v>10.364957100249827</v>
      </c>
      <c r="FF214" s="27">
        <v>9.4310463786840799</v>
      </c>
      <c r="FG214" s="27">
        <v>32.471054326999997</v>
      </c>
      <c r="FH214" s="27">
        <v>13.839056518949477</v>
      </c>
      <c r="FI214" s="27">
        <v>10.095399056238325</v>
      </c>
      <c r="FJ214" s="27">
        <v>8.1013228499127301</v>
      </c>
      <c r="FK214" s="27">
        <v>32.811872242</v>
      </c>
      <c r="FL214" s="27">
        <v>14.028674397987141</v>
      </c>
      <c r="FM214" s="27">
        <v>10.233722659040406</v>
      </c>
      <c r="FN214" s="27">
        <v>7.2890583609768385</v>
      </c>
      <c r="FO214" s="27">
        <v>33.030361675000002</v>
      </c>
      <c r="FP214" s="27">
        <v>13.658204774880408</v>
      </c>
      <c r="FQ214" s="27">
        <v>9.9634702268492727</v>
      </c>
      <c r="FR214" s="27">
        <v>7.3065519342114769</v>
      </c>
      <c r="FS214" s="28">
        <v>30.738822081999999</v>
      </c>
      <c r="FT214" s="28">
        <v>15.565928372904226</v>
      </c>
      <c r="FU214" s="28">
        <v>11.355128031316076</v>
      </c>
      <c r="FV214" s="28">
        <v>14.935233175106776</v>
      </c>
      <c r="FW214" s="28">
        <v>30.815651943999999</v>
      </c>
      <c r="FX214" s="28">
        <v>15.35218852137119</v>
      </c>
      <c r="FY214" s="28">
        <v>11.199207785416904</v>
      </c>
      <c r="FZ214" s="28">
        <v>14.541328898150967</v>
      </c>
      <c r="GA214" s="28">
        <v>30.850323475</v>
      </c>
      <c r="GB214" s="28">
        <v>15.168350961281389</v>
      </c>
      <c r="GC214" s="28">
        <v>11.065100844810768</v>
      </c>
      <c r="GD214" s="28">
        <v>14.164881989414111</v>
      </c>
      <c r="GE214" s="28">
        <v>30.915627263000001</v>
      </c>
      <c r="GF214" s="28">
        <v>14.930724927611877</v>
      </c>
      <c r="GG214" s="28">
        <v>10.89175596159853</v>
      </c>
      <c r="GH214" s="28">
        <v>13.727534263090378</v>
      </c>
      <c r="GI214" s="28">
        <v>31.002353419000002</v>
      </c>
      <c r="GJ214" s="28">
        <v>14.715137393505435</v>
      </c>
      <c r="GK214" s="28">
        <v>10.73448785698643</v>
      </c>
      <c r="GL214" s="28">
        <v>13.504752886664019</v>
      </c>
      <c r="GM214" s="28">
        <v>31.120782862999999</v>
      </c>
      <c r="GN214" s="28">
        <v>14.465158624857619</v>
      </c>
      <c r="GO214" s="28">
        <v>10.552131825588535</v>
      </c>
      <c r="GP214" s="28">
        <v>13.028941644463028</v>
      </c>
      <c r="GQ214" s="28">
        <v>31.266374769999999</v>
      </c>
      <c r="GR214" s="28">
        <v>14.24122566732821</v>
      </c>
      <c r="GS214" s="28">
        <v>10.388775850778581</v>
      </c>
      <c r="GT214" s="28">
        <v>12.459563290558744</v>
      </c>
      <c r="GU214" s="28">
        <v>31.430662474000002</v>
      </c>
      <c r="GV214" s="28">
        <v>14.065572415483359</v>
      </c>
      <c r="GW214" s="28">
        <v>10.260639249091062</v>
      </c>
      <c r="GX214" s="28">
        <v>11.906164156986367</v>
      </c>
      <c r="GY214" s="28">
        <v>31.610413203</v>
      </c>
      <c r="GZ214" s="28">
        <v>13.886395197617221</v>
      </c>
      <c r="HA214" s="28">
        <v>10.129931963253448</v>
      </c>
      <c r="HB214" s="28">
        <v>11.45964689576973</v>
      </c>
      <c r="HC214" s="28">
        <v>31.808893222999998</v>
      </c>
      <c r="HD214" s="28">
        <v>13.66725798762066</v>
      </c>
      <c r="HE214" s="28">
        <v>9.9700744194998858</v>
      </c>
      <c r="HF214" s="28">
        <v>10.869874250980622</v>
      </c>
      <c r="HG214" s="28">
        <v>32.667981499</v>
      </c>
      <c r="HH214" s="28">
        <v>12.580285869180727</v>
      </c>
      <c r="HI214" s="28">
        <v>9.1771433924728463</v>
      </c>
      <c r="HJ214" s="28">
        <v>8.3238783317881087</v>
      </c>
      <c r="HK214" s="28">
        <v>33.486633882</v>
      </c>
      <c r="HL214" s="28">
        <v>11.406626929003274</v>
      </c>
      <c r="HM214" s="28">
        <v>8.3209755358860029</v>
      </c>
      <c r="HN214" s="28">
        <v>4.6053233266462854</v>
      </c>
      <c r="HO214" s="28">
        <v>33.967315915</v>
      </c>
      <c r="HP214" s="28">
        <v>10.959096956230511</v>
      </c>
      <c r="HQ214" s="28">
        <v>7.9945086514866119</v>
      </c>
      <c r="HR214" s="28">
        <v>2.0856007962741714</v>
      </c>
      <c r="HS214" s="28">
        <v>34.202831521</v>
      </c>
      <c r="HT214" s="28">
        <v>10.503411813064144</v>
      </c>
      <c r="HU214" s="28">
        <v>7.6620926838254881</v>
      </c>
      <c r="HV214" s="28">
        <v>0.36339952562256883</v>
      </c>
      <c r="HW214" s="29">
        <v>30.729477762999998</v>
      </c>
      <c r="HX214" s="29">
        <v>15.568778786900285</v>
      </c>
      <c r="HY214" s="29">
        <v>11.357207368641298</v>
      </c>
      <c r="HZ214" s="29">
        <v>14.953818551278783</v>
      </c>
      <c r="IA214" s="29">
        <v>30.802340903000001</v>
      </c>
      <c r="IB214" s="29">
        <v>15.459559857495696</v>
      </c>
      <c r="IC214" s="29">
        <v>11.277533680241755</v>
      </c>
      <c r="ID214" s="29">
        <v>14.568521651905337</v>
      </c>
      <c r="IE214" s="29">
        <v>30.831302328</v>
      </c>
      <c r="IF214" s="29">
        <v>15.39255204490421</v>
      </c>
      <c r="IG214" s="29">
        <v>11.228652413872879</v>
      </c>
      <c r="IH214" s="29">
        <v>14.221356879815808</v>
      </c>
      <c r="II214" s="29">
        <v>30.887038091000001</v>
      </c>
      <c r="IJ214" s="29">
        <v>15.271136164704078</v>
      </c>
      <c r="IK214" s="29">
        <v>11.140081219680097</v>
      </c>
      <c r="IL214" s="29">
        <v>13.816525210469022</v>
      </c>
      <c r="IM214" s="29">
        <v>30.965675673</v>
      </c>
      <c r="IN214" s="29">
        <v>15.156320967122507</v>
      </c>
      <c r="IO214" s="29">
        <v>11.056325131559518</v>
      </c>
      <c r="IP214" s="29">
        <v>13.598707527724139</v>
      </c>
      <c r="IQ214" s="29">
        <v>31.078516346000001</v>
      </c>
      <c r="IR214" s="29">
        <v>14.94185448759851</v>
      </c>
      <c r="IS214" s="29">
        <v>10.899874820657423</v>
      </c>
      <c r="IT214" s="29">
        <v>13.159959944163251</v>
      </c>
      <c r="IU214" s="29">
        <v>31.224843776</v>
      </c>
      <c r="IV214" s="29">
        <v>14.747272328785472</v>
      </c>
      <c r="IW214" s="29">
        <v>10.757929844874417</v>
      </c>
      <c r="IX214" s="29">
        <v>12.667070755156875</v>
      </c>
      <c r="IY214" s="29">
        <v>31.390965429000001</v>
      </c>
      <c r="IZ214" s="29">
        <v>14.555634852584397</v>
      </c>
      <c r="JA214" s="29">
        <v>10.618132974059476</v>
      </c>
      <c r="JB214" s="29">
        <v>12.206958223296827</v>
      </c>
      <c r="JC214" s="29">
        <v>31.576332060999999</v>
      </c>
      <c r="JD214" s="29">
        <v>14.359033580781304</v>
      </c>
      <c r="JE214" s="29">
        <v>10.474715083461334</v>
      </c>
      <c r="JF214" s="29">
        <v>11.807832451058413</v>
      </c>
      <c r="JG214" s="29">
        <v>31.796366062000001</v>
      </c>
      <c r="JH214" s="29">
        <v>14.063344938898046</v>
      </c>
      <c r="JI214" s="29">
        <v>10.259014335934129</v>
      </c>
      <c r="JJ214" s="29">
        <v>10.815317674968504</v>
      </c>
      <c r="JK214" s="29">
        <v>32.694712289000002</v>
      </c>
      <c r="JL214" s="29">
        <v>12.444441397301661</v>
      </c>
      <c r="JM214" s="29">
        <v>9.0780467415324217</v>
      </c>
      <c r="JN214" s="29">
        <v>6.4408395714340259</v>
      </c>
      <c r="JO214" s="29">
        <v>33.369583503999998</v>
      </c>
      <c r="JP214" s="29">
        <v>11.570713958314457</v>
      </c>
      <c r="JQ214" s="29">
        <v>8.4406747392660044</v>
      </c>
      <c r="JR214" s="29">
        <v>3.3008279402957541</v>
      </c>
      <c r="JS214" s="29">
        <v>33.644958342000002</v>
      </c>
      <c r="JT214" s="29">
        <v>10.884016715632546</v>
      </c>
      <c r="JU214" s="29">
        <v>7.9397386612754319</v>
      </c>
      <c r="JV214" s="29">
        <v>1.5861469566780144</v>
      </c>
      <c r="JW214" s="29">
        <v>33.657290955999997</v>
      </c>
      <c r="JX214" s="29">
        <v>10.758975687746554</v>
      </c>
      <c r="JY214" s="29">
        <v>7.8485229723169523</v>
      </c>
      <c r="JZ214" s="29">
        <v>1.9228039079159203</v>
      </c>
    </row>
    <row r="215" spans="1:286" ht="15" thickBot="1" x14ac:dyDescent="0.4">
      <c r="A215" s="2"/>
      <c r="B215" s="74" t="s">
        <v>687</v>
      </c>
      <c r="C215" s="74" t="s">
        <v>687</v>
      </c>
      <c r="D215" s="74" t="s">
        <v>869</v>
      </c>
      <c r="E215" s="87">
        <v>385535</v>
      </c>
      <c r="F215" s="84">
        <v>396037</v>
      </c>
      <c r="G215" s="22">
        <v>25.285406329368421</v>
      </c>
      <c r="H215" s="22">
        <v>11.894716729756968</v>
      </c>
      <c r="I215" s="22">
        <v>8.6770302501030709</v>
      </c>
      <c r="J215" s="22">
        <v>9.6271197074457646</v>
      </c>
      <c r="K215" s="22">
        <v>25.396296074368422</v>
      </c>
      <c r="L215" s="22">
        <v>11.480062263044811</v>
      </c>
      <c r="M215" s="22">
        <v>8.374545589665491</v>
      </c>
      <c r="N215" s="22">
        <v>8.9825793550587889</v>
      </c>
      <c r="O215" s="22">
        <v>25.413148771368419</v>
      </c>
      <c r="P215" s="22">
        <v>11.087709032075161</v>
      </c>
      <c r="Q215" s="22">
        <v>8.0883293702129979</v>
      </c>
      <c r="R215" s="22">
        <v>9.0109955850399501</v>
      </c>
      <c r="S215" s="22">
        <v>25.47608442936842</v>
      </c>
      <c r="T215" s="22">
        <v>10.651055742038297</v>
      </c>
      <c r="U215" s="22">
        <v>7.7697968744387751</v>
      </c>
      <c r="V215" s="22">
        <v>8.5804340308856801</v>
      </c>
      <c r="W215" s="22">
        <v>25.568290575368422</v>
      </c>
      <c r="X215" s="22">
        <v>10.269982494251952</v>
      </c>
      <c r="Y215" s="22">
        <v>7.4918092456728829</v>
      </c>
      <c r="Z215" s="22">
        <v>8.4577642966327033</v>
      </c>
      <c r="AA215" s="22">
        <v>25.688748319368422</v>
      </c>
      <c r="AB215" s="22">
        <v>10.053421601739574</v>
      </c>
      <c r="AC215" s="22">
        <v>7.3338310896552388</v>
      </c>
      <c r="AD215" s="22">
        <v>8.0396028535651567</v>
      </c>
      <c r="AE215" s="22">
        <v>25.811331148368421</v>
      </c>
      <c r="AF215" s="22">
        <v>9.932742246354282</v>
      </c>
      <c r="AG215" s="22">
        <v>7.2457971800606122</v>
      </c>
      <c r="AH215" s="22">
        <v>7.6237731193751728</v>
      </c>
      <c r="AI215" s="22">
        <v>25.940107843368423</v>
      </c>
      <c r="AJ215" s="22">
        <v>9.8026780256037789</v>
      </c>
      <c r="AK215" s="22">
        <v>7.1509171418429007</v>
      </c>
      <c r="AL215" s="22">
        <v>7.3106800723473597</v>
      </c>
      <c r="AM215" s="22">
        <v>26.076108820368422</v>
      </c>
      <c r="AN215" s="22">
        <v>9.553859808527875</v>
      </c>
      <c r="AO215" s="22">
        <v>6.9694077166589308</v>
      </c>
      <c r="AP215" s="22">
        <v>6.8213655977347187</v>
      </c>
      <c r="AQ215" s="22">
        <v>26.229300119368421</v>
      </c>
      <c r="AR215" s="22">
        <v>9.4818386111638677</v>
      </c>
      <c r="AS215" s="22">
        <v>6.9168692558973772</v>
      </c>
      <c r="AT215" s="22">
        <v>6.3613405010801891</v>
      </c>
      <c r="AU215" s="22">
        <v>26.808846678368422</v>
      </c>
      <c r="AV215" s="22">
        <v>8.8528443031410458</v>
      </c>
      <c r="AW215" s="22">
        <v>6.4580266653712064</v>
      </c>
      <c r="AX215" s="22">
        <v>4.4838091749658417</v>
      </c>
      <c r="AY215" s="22">
        <v>27.311162628368422</v>
      </c>
      <c r="AZ215" s="22">
        <v>8.5410402997169044</v>
      </c>
      <c r="BA215" s="22">
        <v>6.2305699859661301</v>
      </c>
      <c r="BB215" s="22">
        <v>3.3185614663412402</v>
      </c>
      <c r="BC215" s="22">
        <v>27.643962856368422</v>
      </c>
      <c r="BD215" s="22">
        <v>8.5721350165409405</v>
      </c>
      <c r="BE215" s="22">
        <v>6.2532531489729104</v>
      </c>
      <c r="BF215" s="22">
        <v>2.7360588452376646</v>
      </c>
      <c r="BG215" s="22">
        <v>27.86910167736842</v>
      </c>
      <c r="BH215" s="22">
        <v>8.5229157154777635</v>
      </c>
      <c r="BI215" s="22">
        <v>6.2173483541032946</v>
      </c>
      <c r="BJ215" s="22">
        <v>2.6684658782741408</v>
      </c>
      <c r="BK215" s="25">
        <v>25.203020091368423</v>
      </c>
      <c r="BL215" s="25">
        <v>11.969434790836649</v>
      </c>
      <c r="BM215" s="25">
        <v>8.7315360353981095</v>
      </c>
      <c r="BN215" s="25">
        <v>9.9041410407859942</v>
      </c>
      <c r="BO215" s="25">
        <v>25.25138059436842</v>
      </c>
      <c r="BP215" s="25">
        <v>11.101219111311222</v>
      </c>
      <c r="BQ215" s="25">
        <v>8.0981847849215587</v>
      </c>
      <c r="BR215" s="25">
        <v>9.4958993467774562</v>
      </c>
      <c r="BS215" s="25">
        <v>25.343475384368421</v>
      </c>
      <c r="BT215" s="25">
        <v>10.795086441059148</v>
      </c>
      <c r="BU215" s="25">
        <v>7.874865264106341</v>
      </c>
      <c r="BV215" s="25">
        <v>9.4082647343961021</v>
      </c>
      <c r="BW215" s="25">
        <v>25.46375634336842</v>
      </c>
      <c r="BX215" s="25">
        <v>10.519024951990872</v>
      </c>
      <c r="BY215" s="25">
        <v>7.6734822512985312</v>
      </c>
      <c r="BZ215" s="25">
        <v>8.8892375751423849</v>
      </c>
      <c r="CA215" s="25">
        <v>25.599199368368421</v>
      </c>
      <c r="CB215" s="25">
        <v>10.254311394729417</v>
      </c>
      <c r="CC215" s="25">
        <v>7.4803773967521572</v>
      </c>
      <c r="CD215" s="25">
        <v>8.6905772268929695</v>
      </c>
      <c r="CE215" s="25">
        <v>25.75055103136842</v>
      </c>
      <c r="CF215" s="25">
        <v>10.028834526941226</v>
      </c>
      <c r="CG215" s="25">
        <v>7.3158951609035192</v>
      </c>
      <c r="CH215" s="25">
        <v>8.2692241703564129</v>
      </c>
      <c r="CI215" s="25">
        <v>25.916540002368421</v>
      </c>
      <c r="CJ215" s="25">
        <v>9.8867088049471086</v>
      </c>
      <c r="CK215" s="25">
        <v>7.2122164254549039</v>
      </c>
      <c r="CL215" s="25">
        <v>7.7915485761031995</v>
      </c>
      <c r="CM215" s="25">
        <v>26.09498910936842</v>
      </c>
      <c r="CN215" s="25">
        <v>9.7789285959104131</v>
      </c>
      <c r="CO215" s="25">
        <v>7.1335922635331466</v>
      </c>
      <c r="CP215" s="25">
        <v>7.4015984759237448</v>
      </c>
      <c r="CQ215" s="25">
        <v>26.286353252368421</v>
      </c>
      <c r="CR215" s="25">
        <v>9.651218267348888</v>
      </c>
      <c r="CS215" s="25">
        <v>7.0404293568952188</v>
      </c>
      <c r="CT215" s="25">
        <v>6.8676388589497712</v>
      </c>
      <c r="CU215" s="25">
        <v>26.49120262436842</v>
      </c>
      <c r="CV215" s="25">
        <v>9.5199409670170638</v>
      </c>
      <c r="CW215" s="25">
        <v>6.9446643940120394</v>
      </c>
      <c r="CX215" s="25">
        <v>6.3739759022136013</v>
      </c>
      <c r="CY215" s="25">
        <v>26.912793885368423</v>
      </c>
      <c r="CZ215" s="25">
        <v>9.2269363620398739</v>
      </c>
      <c r="DA215" s="25">
        <v>6.7309216140392945</v>
      </c>
      <c r="DB215" s="25">
        <v>5.0332051929140071</v>
      </c>
      <c r="DC215" s="25">
        <v>27.26007349536842</v>
      </c>
      <c r="DD215" s="25">
        <v>9.0556948977290013</v>
      </c>
      <c r="DE215" s="25">
        <v>6.6060033499346762</v>
      </c>
      <c r="DF215" s="25">
        <v>3.917061722708965</v>
      </c>
      <c r="DG215" s="25">
        <v>27.494024834368421</v>
      </c>
      <c r="DH215" s="25">
        <v>9.0715920595097739</v>
      </c>
      <c r="DI215" s="25">
        <v>6.6176001081254343</v>
      </c>
      <c r="DJ215" s="25">
        <v>3.1153921391386881</v>
      </c>
      <c r="DK215" s="25">
        <v>27.648883137368422</v>
      </c>
      <c r="DL215" s="25">
        <v>8.9858372306712528</v>
      </c>
      <c r="DM215" s="25">
        <v>6.5550431544097769</v>
      </c>
      <c r="DN215" s="25">
        <v>2.6151342308541849</v>
      </c>
      <c r="DO215" s="27">
        <v>25.286263296368421</v>
      </c>
      <c r="DP215" s="27">
        <v>11.965776677858457</v>
      </c>
      <c r="DQ215" s="27">
        <v>8.7288674929106147</v>
      </c>
      <c r="DR215" s="27">
        <v>9.6579334300228865</v>
      </c>
      <c r="DS215" s="27">
        <v>25.397530370368422</v>
      </c>
      <c r="DT215" s="27">
        <v>11.533434817464379</v>
      </c>
      <c r="DU215" s="27">
        <v>8.4134801250349032</v>
      </c>
      <c r="DV215" s="27">
        <v>9.0277831766419467</v>
      </c>
      <c r="DW215" s="27">
        <v>25.414722173368421</v>
      </c>
      <c r="DX215" s="27">
        <v>10.957163391151608</v>
      </c>
      <c r="DY215" s="27">
        <v>7.9930981426816228</v>
      </c>
      <c r="DZ215" s="27">
        <v>9.0490174175436309</v>
      </c>
      <c r="EA215" s="27">
        <v>25.477954876368422</v>
      </c>
      <c r="EB215" s="27">
        <v>10.764015760450215</v>
      </c>
      <c r="EC215" s="27">
        <v>7.852199635183835</v>
      </c>
      <c r="ED215" s="27">
        <v>8.619966546162928</v>
      </c>
      <c r="EE215" s="27">
        <v>25.570150133368422</v>
      </c>
      <c r="EF215" s="27">
        <v>10.457808391533904</v>
      </c>
      <c r="EG215" s="27">
        <v>7.6288256227330491</v>
      </c>
      <c r="EH215" s="27">
        <v>8.507483981788095</v>
      </c>
      <c r="EI215" s="27">
        <v>25.68983837036842</v>
      </c>
      <c r="EJ215" s="27">
        <v>10.243077360446206</v>
      </c>
      <c r="EK215" s="27">
        <v>7.472182325148454</v>
      </c>
      <c r="EL215" s="27">
        <v>8.1038776891305133</v>
      </c>
      <c r="EM215" s="27">
        <v>25.811688656368421</v>
      </c>
      <c r="EN215" s="27">
        <v>10.087920269225618</v>
      </c>
      <c r="EO215" s="27">
        <v>7.3589973872784338</v>
      </c>
      <c r="EP215" s="27">
        <v>7.7027075124555857</v>
      </c>
      <c r="EQ215" s="27">
        <v>25.939563442368421</v>
      </c>
      <c r="ER215" s="27">
        <v>9.9697647297390315</v>
      </c>
      <c r="ES215" s="27">
        <v>7.2728045662440719</v>
      </c>
      <c r="ET215" s="27">
        <v>7.4027285140939654</v>
      </c>
      <c r="EU215" s="27">
        <v>26.073508767368423</v>
      </c>
      <c r="EV215" s="27">
        <v>9.819763784805204</v>
      </c>
      <c r="EW215" s="27">
        <v>7.1633809653037703</v>
      </c>
      <c r="EX215" s="27">
        <v>6.9339471036147664</v>
      </c>
      <c r="EY215" s="27">
        <v>26.22092755736842</v>
      </c>
      <c r="EZ215" s="27">
        <v>9.6661723114753269</v>
      </c>
      <c r="FA215" s="27">
        <v>7.0513381238876995</v>
      </c>
      <c r="FB215" s="27">
        <v>6.5093895558762256</v>
      </c>
      <c r="FC215" s="27">
        <v>26.75561080636842</v>
      </c>
      <c r="FD215" s="27">
        <v>9.1874787745138438</v>
      </c>
      <c r="FE215" s="27">
        <v>6.7021378532875193</v>
      </c>
      <c r="FF215" s="27">
        <v>4.7191762883308854</v>
      </c>
      <c r="FG215" s="27">
        <v>27.153525976368421</v>
      </c>
      <c r="FH215" s="27">
        <v>8.9944183088341791</v>
      </c>
      <c r="FI215" s="27">
        <v>6.5613029314595277</v>
      </c>
      <c r="FJ215" s="27">
        <v>3.6390944043214333</v>
      </c>
      <c r="FK215" s="27">
        <v>27.418905858368422</v>
      </c>
      <c r="FL215" s="27">
        <v>9.0800378277011635</v>
      </c>
      <c r="FM215" s="27">
        <v>6.6237611784348021</v>
      </c>
      <c r="FN215" s="27">
        <v>3.0902316474770082</v>
      </c>
      <c r="FO215" s="27">
        <v>27.588708679368423</v>
      </c>
      <c r="FP215" s="27">
        <v>8.9565786318910074</v>
      </c>
      <c r="FQ215" s="27">
        <v>6.5336994139525792</v>
      </c>
      <c r="FR215" s="27">
        <v>3.0510294117374848</v>
      </c>
      <c r="FS215" s="28">
        <v>25.27741975336842</v>
      </c>
      <c r="FT215" s="28">
        <v>11.897240193376463</v>
      </c>
      <c r="FU215" s="28">
        <v>8.6788710816805565</v>
      </c>
      <c r="FV215" s="28">
        <v>9.6427405797117238</v>
      </c>
      <c r="FW215" s="28">
        <v>25.381653415368422</v>
      </c>
      <c r="FX215" s="28">
        <v>11.477599281908869</v>
      </c>
      <c r="FY215" s="28">
        <v>8.3727488792176885</v>
      </c>
      <c r="FZ215" s="28">
        <v>9.0143509735805125</v>
      </c>
      <c r="GA215" s="28">
        <v>25.39857223936842</v>
      </c>
      <c r="GB215" s="28">
        <v>11.068552885477596</v>
      </c>
      <c r="GC215" s="28">
        <v>8.0743552279716244</v>
      </c>
      <c r="GD215" s="28">
        <v>9.0595994566840652</v>
      </c>
      <c r="GE215" s="28">
        <v>25.470195223368421</v>
      </c>
      <c r="GF215" s="28">
        <v>10.623489170088391</v>
      </c>
      <c r="GG215" s="28">
        <v>7.7496874439970584</v>
      </c>
      <c r="GH215" s="28">
        <v>8.6392617361709121</v>
      </c>
      <c r="GI215" s="28">
        <v>25.579284799368423</v>
      </c>
      <c r="GJ215" s="28">
        <v>10.206324680308633</v>
      </c>
      <c r="GK215" s="28">
        <v>7.4453717566774724</v>
      </c>
      <c r="GL215" s="28">
        <v>8.5357423076657213</v>
      </c>
      <c r="GM215" s="28">
        <v>25.73065702836842</v>
      </c>
      <c r="GN215" s="28">
        <v>10.044987655421403</v>
      </c>
      <c r="GO215" s="28">
        <v>7.3276786432377934</v>
      </c>
      <c r="GP215" s="28">
        <v>8.1306898865478843</v>
      </c>
      <c r="GQ215" s="28">
        <v>25.891002204368419</v>
      </c>
      <c r="GR215" s="28">
        <v>9.8957269664176355</v>
      </c>
      <c r="GS215" s="28">
        <v>7.218795048692253</v>
      </c>
      <c r="GT215" s="28">
        <v>7.6901534644897538</v>
      </c>
      <c r="GU215" s="28">
        <v>26.067543388368421</v>
      </c>
      <c r="GV215" s="28">
        <v>9.7186913769094811</v>
      </c>
      <c r="GW215" s="28">
        <v>7.0896500509249574</v>
      </c>
      <c r="GX215" s="28">
        <v>7.3470477763307791</v>
      </c>
      <c r="GY215" s="28">
        <v>26.25746783936842</v>
      </c>
      <c r="GZ215" s="28">
        <v>9.5797261506622515</v>
      </c>
      <c r="HA215" s="28">
        <v>6.9882768531216781</v>
      </c>
      <c r="HB215" s="28">
        <v>6.8715335067868892</v>
      </c>
      <c r="HC215" s="28">
        <v>26.464985177368419</v>
      </c>
      <c r="HD215" s="28">
        <v>9.4139436632336118</v>
      </c>
      <c r="HE215" s="28">
        <v>6.8673408366500155</v>
      </c>
      <c r="HF215" s="28">
        <v>6.4709841816493991</v>
      </c>
      <c r="HG215" s="28">
        <v>27.239662936368422</v>
      </c>
      <c r="HH215" s="28">
        <v>8.5671519319234726</v>
      </c>
      <c r="HI215" s="28">
        <v>6.2496180581214897</v>
      </c>
      <c r="HJ215" s="28">
        <v>4.2959701781351498</v>
      </c>
      <c r="HK215" s="28">
        <v>27.97576174236842</v>
      </c>
      <c r="HL215" s="28">
        <v>7.3589740012246754</v>
      </c>
      <c r="HM215" s="28">
        <v>5.3682690785401492</v>
      </c>
      <c r="HN215" s="28">
        <v>-0.83949819003571235</v>
      </c>
      <c r="HO215" s="28">
        <v>28.38458322436842</v>
      </c>
      <c r="HP215" s="28">
        <v>6.6418667950738115</v>
      </c>
      <c r="HQ215" s="28">
        <v>4.8451493555818468</v>
      </c>
      <c r="HR215" s="28">
        <v>-4.9029337438537368</v>
      </c>
      <c r="HS215" s="28">
        <v>28.558314848368422</v>
      </c>
      <c r="HT215" s="28">
        <v>6.0497970432623003</v>
      </c>
      <c r="HU215" s="28">
        <v>4.4132427147295044</v>
      </c>
      <c r="HV215" s="28">
        <v>-7.595852800047652</v>
      </c>
      <c r="HW215" s="29">
        <v>25.258005451368422</v>
      </c>
      <c r="HX215" s="29">
        <v>11.907187369320317</v>
      </c>
      <c r="HY215" s="29">
        <v>8.6861274080419903</v>
      </c>
      <c r="HZ215" s="29">
        <v>9.6900493043727778</v>
      </c>
      <c r="IA215" s="29">
        <v>25.350625220368421</v>
      </c>
      <c r="IB215" s="29">
        <v>11.646839036805439</v>
      </c>
      <c r="IC215" s="29">
        <v>8.4962069241733804</v>
      </c>
      <c r="ID215" s="29">
        <v>9.0847766644224137</v>
      </c>
      <c r="IE215" s="29">
        <v>25.358160280368423</v>
      </c>
      <c r="IF215" s="29">
        <v>11.34927216314423</v>
      </c>
      <c r="IG215" s="29">
        <v>8.2791360327138523</v>
      </c>
      <c r="IH215" s="29">
        <v>9.1555071611161871</v>
      </c>
      <c r="II215" s="29">
        <v>25.413671861368421</v>
      </c>
      <c r="IJ215" s="29">
        <v>10.981770992052798</v>
      </c>
      <c r="IK215" s="29">
        <v>8.0110490449395897</v>
      </c>
      <c r="IL215" s="29">
        <v>8.7668374815992038</v>
      </c>
      <c r="IM215" s="29">
        <v>25.499096389368422</v>
      </c>
      <c r="IN215" s="29">
        <v>10.641021067446173</v>
      </c>
      <c r="IO215" s="29">
        <v>7.7624767190316302</v>
      </c>
      <c r="IP215" s="29">
        <v>8.6931641977843235</v>
      </c>
      <c r="IQ215" s="29">
        <v>25.615441694368421</v>
      </c>
      <c r="IR215" s="29">
        <v>10.569003391945269</v>
      </c>
      <c r="IS215" s="29">
        <v>7.7099408274201764</v>
      </c>
      <c r="IT215" s="29">
        <v>8.3425251869126811</v>
      </c>
      <c r="IU215" s="29">
        <v>25.756778714368423</v>
      </c>
      <c r="IV215" s="29">
        <v>10.342701489449773</v>
      </c>
      <c r="IW215" s="29">
        <v>7.5448567402391093</v>
      </c>
      <c r="IX215" s="29">
        <v>7.9721091174775616</v>
      </c>
      <c r="IY215" s="29">
        <v>25.914321745368422</v>
      </c>
      <c r="IZ215" s="29">
        <v>10.270898872330351</v>
      </c>
      <c r="JA215" s="29">
        <v>7.4924777307227961</v>
      </c>
      <c r="JB215" s="29">
        <v>7.705295283828935</v>
      </c>
      <c r="JC215" s="29">
        <v>26.089795027368421</v>
      </c>
      <c r="JD215" s="29">
        <v>10.103973244848884</v>
      </c>
      <c r="JE215" s="29">
        <v>7.3707078094979703</v>
      </c>
      <c r="JF215" s="29">
        <v>7.2197512919762801</v>
      </c>
      <c r="JG215" s="29">
        <v>26.313918691368421</v>
      </c>
      <c r="JH215" s="29">
        <v>9.7743761134947675</v>
      </c>
      <c r="JI215" s="29">
        <v>7.1302712909928925</v>
      </c>
      <c r="JJ215" s="29">
        <v>6.1897681276157179</v>
      </c>
      <c r="JK215" s="29">
        <v>27.15819234936842</v>
      </c>
      <c r="JL215" s="29">
        <v>8.4938311426457869</v>
      </c>
      <c r="JM215" s="29">
        <v>6.1961315631524814</v>
      </c>
      <c r="JN215" s="29">
        <v>0.77219679960677468</v>
      </c>
      <c r="JO215" s="29">
        <v>27.749748651368421</v>
      </c>
      <c r="JP215" s="29">
        <v>7.0450298705799019</v>
      </c>
      <c r="JQ215" s="29">
        <v>5.1392512061235553</v>
      </c>
      <c r="JR215" s="29">
        <v>-4.0331540629857123</v>
      </c>
      <c r="JS215" s="29">
        <v>27.961491593368422</v>
      </c>
      <c r="JT215" s="29">
        <v>6.2852319690688612</v>
      </c>
      <c r="JU215" s="29">
        <v>4.5849892152614293</v>
      </c>
      <c r="JV215" s="29">
        <v>-6.802842038173516</v>
      </c>
      <c r="JW215" s="29">
        <v>27.878518675368419</v>
      </c>
      <c r="JX215" s="29">
        <v>6.2166350659485126</v>
      </c>
      <c r="JY215" s="29">
        <v>4.5349487294758699</v>
      </c>
      <c r="JZ215" s="29">
        <v>-6.0569157318058444</v>
      </c>
    </row>
    <row r="216" spans="1:286" ht="15" thickBot="1" x14ac:dyDescent="0.4">
      <c r="A216" s="2"/>
      <c r="B216" s="74" t="s">
        <v>694</v>
      </c>
      <c r="C216" s="74" t="s">
        <v>580</v>
      </c>
      <c r="D216" s="74" t="s">
        <v>867</v>
      </c>
      <c r="E216" s="87">
        <v>365293</v>
      </c>
      <c r="F216" s="84">
        <v>409079</v>
      </c>
      <c r="G216" s="22">
        <v>38.376680202052633</v>
      </c>
      <c r="H216" s="22">
        <v>7.1137872882488322</v>
      </c>
      <c r="I216" s="22">
        <v>5.1128189918451845</v>
      </c>
      <c r="J216" s="22">
        <v>16.006940944431598</v>
      </c>
      <c r="K216" s="22">
        <v>38.53649711805263</v>
      </c>
      <c r="L216" s="22">
        <v>6.521956667236954</v>
      </c>
      <c r="M216" s="22">
        <v>4.6874586716028936</v>
      </c>
      <c r="N216" s="22">
        <v>14.871879918918292</v>
      </c>
      <c r="O216" s="22">
        <v>37.362919177772483</v>
      </c>
      <c r="P216" s="22">
        <v>6.1515197566642952</v>
      </c>
      <c r="Q216" s="22">
        <v>4.4212183702116805</v>
      </c>
      <c r="R216" s="22">
        <v>14.662966674596277</v>
      </c>
      <c r="S216" s="22">
        <v>34.428513920095092</v>
      </c>
      <c r="T216" s="22">
        <v>5.6683923053327954</v>
      </c>
      <c r="U216" s="22">
        <v>4.0739851583429694</v>
      </c>
      <c r="V216" s="22">
        <v>14.261074650716974</v>
      </c>
      <c r="W216" s="22">
        <v>31.940137276430338</v>
      </c>
      <c r="X216" s="22">
        <v>5.2587000644055353</v>
      </c>
      <c r="Y216" s="22">
        <v>3.7795312781032995</v>
      </c>
      <c r="Z216" s="22">
        <v>14.070637162297377</v>
      </c>
      <c r="AA216" s="22">
        <v>29.101189366616591</v>
      </c>
      <c r="AB216" s="22">
        <v>4.7912889375536087</v>
      </c>
      <c r="AC216" s="22">
        <v>3.4435936980865418</v>
      </c>
      <c r="AD216" s="22">
        <v>13.362807514173916</v>
      </c>
      <c r="AE216" s="22">
        <v>28.271586817058083</v>
      </c>
      <c r="AF216" s="22">
        <v>4.6547012033482948</v>
      </c>
      <c r="AG216" s="22">
        <v>3.3454254041523632</v>
      </c>
      <c r="AH216" s="22">
        <v>12.90660802878374</v>
      </c>
      <c r="AI216" s="22">
        <v>27.338543064912518</v>
      </c>
      <c r="AJ216" s="22">
        <v>4.5010826638587407</v>
      </c>
      <c r="AK216" s="22">
        <v>3.2350167351302881</v>
      </c>
      <c r="AL216" s="22">
        <v>12.387873034553071</v>
      </c>
      <c r="AM216" s="22">
        <v>26.69373904473786</v>
      </c>
      <c r="AN216" s="22">
        <v>4.3949205984588655</v>
      </c>
      <c r="AO216" s="22">
        <v>3.1587159684364883</v>
      </c>
      <c r="AP216" s="22">
        <v>11.937008633152328</v>
      </c>
      <c r="AQ216" s="22">
        <v>25.918319982248832</v>
      </c>
      <c r="AR216" s="22">
        <v>4.2672537622595916</v>
      </c>
      <c r="AS216" s="22">
        <v>3.0669592995483583</v>
      </c>
      <c r="AT216" s="22">
        <v>11.244276223465228</v>
      </c>
      <c r="AU216" s="22">
        <v>23.452601887722171</v>
      </c>
      <c r="AV216" s="22">
        <v>3.8612920786803038</v>
      </c>
      <c r="AW216" s="22">
        <v>2.7751866443279392</v>
      </c>
      <c r="AX216" s="22">
        <v>9.3879098545406237</v>
      </c>
      <c r="AY216" s="22">
        <v>26.319565123236568</v>
      </c>
      <c r="AZ216" s="22">
        <v>4.3333157152967088</v>
      </c>
      <c r="BA216" s="22">
        <v>3.1144393259310004</v>
      </c>
      <c r="BB216" s="22">
        <v>8.6313271692093387</v>
      </c>
      <c r="BC216" s="22">
        <v>41.615373451052633</v>
      </c>
      <c r="BD216" s="22">
        <v>8.3935475523914231</v>
      </c>
      <c r="BE216" s="22">
        <v>6.032607891679965</v>
      </c>
      <c r="BF216" s="22">
        <v>8.4751869148134595</v>
      </c>
      <c r="BG216" s="22">
        <v>42.216435621052632</v>
      </c>
      <c r="BH216" s="22">
        <v>8.5794908306407311</v>
      </c>
      <c r="BI216" s="22">
        <v>6.1662489869105555</v>
      </c>
      <c r="BJ216" s="22">
        <v>8.5943614520256766</v>
      </c>
      <c r="BK216" s="25">
        <v>38.181681775052631</v>
      </c>
      <c r="BL216" s="25">
        <v>7.3608311461778504</v>
      </c>
      <c r="BM216" s="25">
        <v>5.2903742767388824</v>
      </c>
      <c r="BN216" s="25">
        <v>16.732762077357133</v>
      </c>
      <c r="BO216" s="25">
        <v>38.180733593052629</v>
      </c>
      <c r="BP216" s="25">
        <v>6.943533004093438</v>
      </c>
      <c r="BQ216" s="25">
        <v>4.9904538855802505</v>
      </c>
      <c r="BR216" s="25">
        <v>16.248562044906112</v>
      </c>
      <c r="BS216" s="25">
        <v>38.238526038052626</v>
      </c>
      <c r="BT216" s="25">
        <v>6.4212645890232167</v>
      </c>
      <c r="BU216" s="25">
        <v>4.6150892924017493</v>
      </c>
      <c r="BV216" s="25">
        <v>16.022762704834737</v>
      </c>
      <c r="BW216" s="25">
        <v>35.497463354940983</v>
      </c>
      <c r="BX216" s="25">
        <v>5.8443866792210519</v>
      </c>
      <c r="BY216" s="25">
        <v>4.2004757801191079</v>
      </c>
      <c r="BZ216" s="25">
        <v>15.524131799738303</v>
      </c>
      <c r="CA216" s="25">
        <v>32.456237738364273</v>
      </c>
      <c r="CB216" s="25">
        <v>5.3436720702839962</v>
      </c>
      <c r="CC216" s="25">
        <v>3.8406023317948028</v>
      </c>
      <c r="CD216" s="25">
        <v>15.348899726096597</v>
      </c>
      <c r="CE216" s="25">
        <v>29.84641836850501</v>
      </c>
      <c r="CF216" s="25">
        <v>4.9139852104691109</v>
      </c>
      <c r="CG216" s="25">
        <v>3.5317779252741137</v>
      </c>
      <c r="CH216" s="25">
        <v>14.718236147749778</v>
      </c>
      <c r="CI216" s="25">
        <v>29.298292400934752</v>
      </c>
      <c r="CJ216" s="25">
        <v>4.8237404492767064</v>
      </c>
      <c r="CK216" s="25">
        <v>3.4669172385199221</v>
      </c>
      <c r="CL216" s="25">
        <v>14.31751125695903</v>
      </c>
      <c r="CM216" s="25">
        <v>28.618598178098981</v>
      </c>
      <c r="CN216" s="25">
        <v>4.7118339780405876</v>
      </c>
      <c r="CO216" s="25">
        <v>3.3864878542464365</v>
      </c>
      <c r="CP216" s="25">
        <v>13.854215541855407</v>
      </c>
      <c r="CQ216" s="25">
        <v>28.072049227287039</v>
      </c>
      <c r="CR216" s="25">
        <v>4.6218488606329542</v>
      </c>
      <c r="CS216" s="25">
        <v>3.3218137785926469</v>
      </c>
      <c r="CT216" s="25">
        <v>13.442402787694203</v>
      </c>
      <c r="CU216" s="25">
        <v>27.354731890359854</v>
      </c>
      <c r="CV216" s="25">
        <v>4.5037480305315816</v>
      </c>
      <c r="CW216" s="25">
        <v>3.2369323866381206</v>
      </c>
      <c r="CX216" s="25">
        <v>12.851161581576459</v>
      </c>
      <c r="CY216" s="25">
        <v>25.708715528679413</v>
      </c>
      <c r="CZ216" s="25">
        <v>4.2327439871779875</v>
      </c>
      <c r="DA216" s="25">
        <v>3.0421564447127922</v>
      </c>
      <c r="DB216" s="25">
        <v>11.491096104943459</v>
      </c>
      <c r="DC216" s="25">
        <v>26.169142979897355</v>
      </c>
      <c r="DD216" s="25">
        <v>4.3085498563393756</v>
      </c>
      <c r="DE216" s="25">
        <v>3.0966396154679701</v>
      </c>
      <c r="DF216" s="25">
        <v>10.670682709690972</v>
      </c>
      <c r="DG216" s="25">
        <v>40.338349688052631</v>
      </c>
      <c r="DH216" s="25">
        <v>6.7061444008746225</v>
      </c>
      <c r="DI216" s="25">
        <v>4.8198380223550874</v>
      </c>
      <c r="DJ216" s="25">
        <v>10.037380412055974</v>
      </c>
      <c r="DK216" s="25">
        <v>40.652621561052626</v>
      </c>
      <c r="DL216" s="25">
        <v>9.1022552666397587</v>
      </c>
      <c r="DM216" s="25">
        <v>6.5419700800970526</v>
      </c>
      <c r="DN216" s="25">
        <v>9.897629107013497</v>
      </c>
      <c r="DO216" s="27">
        <v>38.376905476052627</v>
      </c>
      <c r="DP216" s="27">
        <v>7.3653739891294014</v>
      </c>
      <c r="DQ216" s="27">
        <v>5.2936393074150212</v>
      </c>
      <c r="DR216" s="27">
        <v>16.015210174410669</v>
      </c>
      <c r="DS216" s="27">
        <v>38.537172672052634</v>
      </c>
      <c r="DT216" s="27">
        <v>6.9263094890333052</v>
      </c>
      <c r="DU216" s="27">
        <v>4.9780750061820367</v>
      </c>
      <c r="DV216" s="27">
        <v>14.888266486558887</v>
      </c>
      <c r="DW216" s="27">
        <v>38.535442930052632</v>
      </c>
      <c r="DX216" s="27">
        <v>6.4097862257912315</v>
      </c>
      <c r="DY216" s="27">
        <v>4.6068395667422921</v>
      </c>
      <c r="DZ216" s="27">
        <v>14.666654305231653</v>
      </c>
      <c r="EA216" s="27">
        <v>35.336189434136827</v>
      </c>
      <c r="EB216" s="27">
        <v>5.8178341578470887</v>
      </c>
      <c r="EC216" s="27">
        <v>4.1813919601985381</v>
      </c>
      <c r="ED216" s="27">
        <v>14.285349073031895</v>
      </c>
      <c r="EE216" s="27">
        <v>32.47001038873838</v>
      </c>
      <c r="EF216" s="27">
        <v>5.3459396321539572</v>
      </c>
      <c r="EG216" s="27">
        <v>3.8422320731581792</v>
      </c>
      <c r="EH216" s="27">
        <v>14.10263865895967</v>
      </c>
      <c r="EI216" s="27">
        <v>29.353575228353112</v>
      </c>
      <c r="EJ216" s="27">
        <v>4.8328423452889062</v>
      </c>
      <c r="EK216" s="27">
        <v>3.4734589503967794</v>
      </c>
      <c r="EL216" s="27">
        <v>13.405785771887739</v>
      </c>
      <c r="EM216" s="27">
        <v>28.757376234387358</v>
      </c>
      <c r="EN216" s="27">
        <v>4.7346827268492007</v>
      </c>
      <c r="EO216" s="27">
        <v>3.4029096998984074</v>
      </c>
      <c r="EP216" s="27">
        <v>12.958531769521983</v>
      </c>
      <c r="EQ216" s="27">
        <v>28.048593734072167</v>
      </c>
      <c r="ER216" s="27">
        <v>4.6179870925193036</v>
      </c>
      <c r="ES216" s="27">
        <v>3.3190382498126136</v>
      </c>
      <c r="ET216" s="27">
        <v>12.447974429550303</v>
      </c>
      <c r="EU216" s="27">
        <v>27.566289024044739</v>
      </c>
      <c r="EV216" s="27">
        <v>4.5385792995053418</v>
      </c>
      <c r="EW216" s="27">
        <v>3.261966305464072</v>
      </c>
      <c r="EX216" s="27">
        <v>12.013628633494282</v>
      </c>
      <c r="EY216" s="27">
        <v>26.816053182479592</v>
      </c>
      <c r="EZ216" s="27">
        <v>4.4150586886133745</v>
      </c>
      <c r="FA216" s="27">
        <v>3.173189610341911</v>
      </c>
      <c r="FB216" s="27">
        <v>11.371236129897653</v>
      </c>
      <c r="FC216" s="27">
        <v>25.410449027348292</v>
      </c>
      <c r="FD216" s="27">
        <v>4.1836366819655764</v>
      </c>
      <c r="FE216" s="27">
        <v>3.0068620575523686</v>
      </c>
      <c r="FF216" s="27">
        <v>9.7184053356018438</v>
      </c>
      <c r="FG216" s="27">
        <v>27.567681725232919</v>
      </c>
      <c r="FH216" s="27">
        <v>4.5388085971368639</v>
      </c>
      <c r="FI216" s="27">
        <v>3.2621311061866307</v>
      </c>
      <c r="FJ216" s="27">
        <v>9.2213376171631154</v>
      </c>
      <c r="FK216" s="27">
        <v>41.078188531052632</v>
      </c>
      <c r="FL216" s="27">
        <v>9.1825003946136601</v>
      </c>
      <c r="FM216" s="27">
        <v>6.5996438335681118</v>
      </c>
      <c r="FN216" s="27">
        <v>9.1632145013083814</v>
      </c>
      <c r="FO216" s="27">
        <v>41.427191541052629</v>
      </c>
      <c r="FP216" s="27">
        <v>9.278835748073087</v>
      </c>
      <c r="FQ216" s="27">
        <v>6.66888194890607</v>
      </c>
      <c r="FR216" s="27">
        <v>9.5357786666717423</v>
      </c>
      <c r="FS216" s="28">
        <v>38.360665522052628</v>
      </c>
      <c r="FT216" s="28">
        <v>7.1147199275858313</v>
      </c>
      <c r="FU216" s="28">
        <v>5.113489298100002</v>
      </c>
      <c r="FV216" s="28">
        <v>16.038423611380775</v>
      </c>
      <c r="FW216" s="28">
        <v>38.50763404605263</v>
      </c>
      <c r="FX216" s="28">
        <v>6.5457896572508112</v>
      </c>
      <c r="FY216" s="28">
        <v>4.704587910788411</v>
      </c>
      <c r="FZ216" s="28">
        <v>14.942462125315036</v>
      </c>
      <c r="GA216" s="28">
        <v>37.431223209956954</v>
      </c>
      <c r="GB216" s="28">
        <v>6.1627654947567452</v>
      </c>
      <c r="GC216" s="28">
        <v>4.4293009036030542</v>
      </c>
      <c r="GD216" s="28">
        <v>14.768654529189348</v>
      </c>
      <c r="GE216" s="28">
        <v>34.448134910109616</v>
      </c>
      <c r="GF216" s="28">
        <v>5.6716227517319471</v>
      </c>
      <c r="GG216" s="28">
        <v>4.0763069437763075</v>
      </c>
      <c r="GH216" s="28">
        <v>14.485504858668754</v>
      </c>
      <c r="GI216" s="28">
        <v>32.168385215710472</v>
      </c>
      <c r="GJ216" s="28">
        <v>5.2962793472559753</v>
      </c>
      <c r="GK216" s="28">
        <v>3.806540248609775</v>
      </c>
      <c r="GL216" s="28">
        <v>14.414413156413119</v>
      </c>
      <c r="GM216" s="28">
        <v>29.358170973282</v>
      </c>
      <c r="GN216" s="28">
        <v>4.8335989996496682</v>
      </c>
      <c r="GO216" s="28">
        <v>3.4740027727840972</v>
      </c>
      <c r="GP216" s="28">
        <v>13.825921251764985</v>
      </c>
      <c r="GQ216" s="28">
        <v>28.515494605063196</v>
      </c>
      <c r="GR216" s="28">
        <v>4.6948587608875982</v>
      </c>
      <c r="GS216" s="28">
        <v>3.374287431442978</v>
      </c>
      <c r="GT216" s="28">
        <v>13.517913851840792</v>
      </c>
      <c r="GU216" s="28">
        <v>27.982013021958526</v>
      </c>
      <c r="GV216" s="28">
        <v>4.6070250859364918</v>
      </c>
      <c r="GW216" s="28">
        <v>3.3111596398437833</v>
      </c>
      <c r="GX216" s="28">
        <v>13.102112157141548</v>
      </c>
      <c r="GY216" s="28">
        <v>27.549838140435213</v>
      </c>
      <c r="GZ216" s="28">
        <v>4.5358707869542458</v>
      </c>
      <c r="HA216" s="28">
        <v>3.2600196441640121</v>
      </c>
      <c r="HB216" s="28">
        <v>12.890839264698911</v>
      </c>
      <c r="HC216" s="28">
        <v>26.655646411404192</v>
      </c>
      <c r="HD216" s="28">
        <v>4.3886489368303794</v>
      </c>
      <c r="HE216" s="28">
        <v>3.1542084017374505</v>
      </c>
      <c r="HF216" s="28">
        <v>12.295141015136267</v>
      </c>
      <c r="HG216" s="28">
        <v>23.354394317408758</v>
      </c>
      <c r="HH216" s="28">
        <v>3.8451229510443565</v>
      </c>
      <c r="HI216" s="28">
        <v>2.7635655739319773</v>
      </c>
      <c r="HJ216" s="28">
        <v>9.8386233016328752</v>
      </c>
      <c r="HK216" s="28">
        <v>21.598418331347695</v>
      </c>
      <c r="HL216" s="28">
        <v>3.5560148939600795</v>
      </c>
      <c r="HM216" s="28">
        <v>2.5557779208772251</v>
      </c>
      <c r="HN216" s="28">
        <v>5.7172165611947889</v>
      </c>
      <c r="HO216" s="28">
        <v>42.142867367560633</v>
      </c>
      <c r="HP216" s="28">
        <v>6.9385017798143007</v>
      </c>
      <c r="HQ216" s="28">
        <v>4.9868378456279316</v>
      </c>
      <c r="HR216" s="28">
        <v>2.4132105109954693</v>
      </c>
      <c r="HS216" s="28">
        <v>40.339152445543618</v>
      </c>
      <c r="HT216" s="28">
        <v>6.6415338709262093</v>
      </c>
      <c r="HU216" s="28">
        <v>4.7734011623242694</v>
      </c>
      <c r="HV216" s="28">
        <v>0.27483197957080563</v>
      </c>
      <c r="HW216" s="29">
        <v>38.369521365052627</v>
      </c>
      <c r="HX216" s="29">
        <v>7.109286739178212</v>
      </c>
      <c r="HY216" s="29">
        <v>5.109584358614021</v>
      </c>
      <c r="HZ216" s="29">
        <v>16.003341719479085</v>
      </c>
      <c r="IA216" s="29">
        <v>38.537154482052628</v>
      </c>
      <c r="IB216" s="29">
        <v>6.9637044809283699</v>
      </c>
      <c r="IC216" s="29">
        <v>5.0049515231502646</v>
      </c>
      <c r="ID216" s="29">
        <v>14.847973816975959</v>
      </c>
      <c r="IE216" s="29">
        <v>38.54376868805263</v>
      </c>
      <c r="IF216" s="29">
        <v>7.0308625005295484</v>
      </c>
      <c r="IG216" s="29">
        <v>5.0532193141536332</v>
      </c>
      <c r="IH216" s="29">
        <v>14.643508864695406</v>
      </c>
      <c r="II216" s="29">
        <v>38.60655947005263</v>
      </c>
      <c r="IJ216" s="29">
        <v>6.9421689038468468</v>
      </c>
      <c r="IK216" s="29">
        <v>4.9894734798744071</v>
      </c>
      <c r="IL216" s="29">
        <v>14.365971572075189</v>
      </c>
      <c r="IM216" s="29">
        <v>38.71381293505263</v>
      </c>
      <c r="IN216" s="29">
        <v>6.8982259186957267</v>
      </c>
      <c r="IO216" s="29">
        <v>4.9578907912255419</v>
      </c>
      <c r="IP216" s="29">
        <v>14.312436299195852</v>
      </c>
      <c r="IQ216" s="29">
        <v>38.88427351405263</v>
      </c>
      <c r="IR216" s="29">
        <v>6.6910984752292091</v>
      </c>
      <c r="IS216" s="29">
        <v>4.8090242193451447</v>
      </c>
      <c r="IT216" s="29">
        <v>13.78860701801441</v>
      </c>
      <c r="IU216" s="29">
        <v>39.105128578052629</v>
      </c>
      <c r="IV216" s="29">
        <v>6.5723571221666495</v>
      </c>
      <c r="IW216" s="29">
        <v>4.7236824709267582</v>
      </c>
      <c r="IX216" s="29">
        <v>13.456935798723066</v>
      </c>
      <c r="IY216" s="29">
        <v>39.358082112052628</v>
      </c>
      <c r="IZ216" s="29">
        <v>6.5685082248975757</v>
      </c>
      <c r="JA216" s="29">
        <v>4.7209161926761434</v>
      </c>
      <c r="JB216" s="29">
        <v>13.170724957612151</v>
      </c>
      <c r="JC216" s="29">
        <v>39.478780909474359</v>
      </c>
      <c r="JD216" s="29">
        <v>6.4998802577002319</v>
      </c>
      <c r="JE216" s="29">
        <v>4.6715919213926984</v>
      </c>
      <c r="JF216" s="29">
        <v>12.731005758834872</v>
      </c>
      <c r="JG216" s="29">
        <v>37.853082352550274</v>
      </c>
      <c r="JH216" s="29">
        <v>6.2322213859799369</v>
      </c>
      <c r="JI216" s="29">
        <v>4.4792202201853861</v>
      </c>
      <c r="JJ216" s="29">
        <v>11.450704783832457</v>
      </c>
      <c r="JK216" s="29">
        <v>41.662416421052626</v>
      </c>
      <c r="JL216" s="29">
        <v>8.3212298091157297</v>
      </c>
      <c r="JM216" s="29">
        <v>5.9806317056787162</v>
      </c>
      <c r="JN216" s="29">
        <v>6.672711781492616</v>
      </c>
      <c r="JO216" s="29">
        <v>42.913524311052626</v>
      </c>
      <c r="JP216" s="29">
        <v>7.1838147718995478</v>
      </c>
      <c r="JQ216" s="29">
        <v>5.1631491231596174</v>
      </c>
      <c r="JR216" s="29">
        <v>3.0149416219565381</v>
      </c>
      <c r="JS216" s="29">
        <v>41.295643949268673</v>
      </c>
      <c r="JT216" s="29">
        <v>6.7990129039281761</v>
      </c>
      <c r="JU216" s="29">
        <v>4.8865844440453721</v>
      </c>
      <c r="JV216" s="29">
        <v>0.55523932928990405</v>
      </c>
      <c r="JW216" s="29">
        <v>41.717297710927177</v>
      </c>
      <c r="JX216" s="29">
        <v>6.8684349807464447</v>
      </c>
      <c r="JY216" s="29">
        <v>4.936479457549094</v>
      </c>
      <c r="JZ216" s="29">
        <v>1.5010966478315311</v>
      </c>
    </row>
    <row r="217" spans="1:286" ht="15" thickBot="1" x14ac:dyDescent="0.4">
      <c r="A217" s="2"/>
      <c r="B217" s="74" t="s">
        <v>448</v>
      </c>
      <c r="C217" s="74" t="s">
        <v>448</v>
      </c>
      <c r="D217" s="74" t="s">
        <v>858</v>
      </c>
      <c r="E217" s="87">
        <v>369695</v>
      </c>
      <c r="F217" s="84">
        <v>424981</v>
      </c>
      <c r="G217" s="22">
        <v>30.976011368000002</v>
      </c>
      <c r="H217" s="22">
        <v>13.964100345368346</v>
      </c>
      <c r="I217" s="22">
        <v>10.186616786687576</v>
      </c>
      <c r="J217" s="22">
        <v>16.750390150715923</v>
      </c>
      <c r="K217" s="22">
        <v>31.079933922999999</v>
      </c>
      <c r="L217" s="22">
        <v>13.769542943780943</v>
      </c>
      <c r="M217" s="22">
        <v>10.044689870955985</v>
      </c>
      <c r="N217" s="22">
        <v>16.492089058612876</v>
      </c>
      <c r="O217" s="22">
        <v>31.106106280999999</v>
      </c>
      <c r="P217" s="22">
        <v>13.576782757236877</v>
      </c>
      <c r="Q217" s="22">
        <v>9.9040739985767754</v>
      </c>
      <c r="R217" s="22">
        <v>16.477769495857139</v>
      </c>
      <c r="S217" s="22">
        <v>31.158115736999999</v>
      </c>
      <c r="T217" s="22">
        <v>13.466529906193037</v>
      </c>
      <c r="U217" s="22">
        <v>9.8236460787361768</v>
      </c>
      <c r="V217" s="22">
        <v>16.341079515688669</v>
      </c>
      <c r="W217" s="22">
        <v>31.230899068999999</v>
      </c>
      <c r="X217" s="22">
        <v>13.333903825148081</v>
      </c>
      <c r="Y217" s="22">
        <v>9.7268971991011757</v>
      </c>
      <c r="Z217" s="22">
        <v>16.410936005654619</v>
      </c>
      <c r="AA217" s="22">
        <v>31.320546341</v>
      </c>
      <c r="AB217" s="22">
        <v>13.149926438151624</v>
      </c>
      <c r="AC217" s="22">
        <v>9.5926882567133731</v>
      </c>
      <c r="AD217" s="22">
        <v>16.233690565885762</v>
      </c>
      <c r="AE217" s="22">
        <v>31.418447927999999</v>
      </c>
      <c r="AF217" s="22">
        <v>13.119648043238087</v>
      </c>
      <c r="AG217" s="22">
        <v>9.5706005891750561</v>
      </c>
      <c r="AH217" s="22">
        <v>16.091217356529153</v>
      </c>
      <c r="AI217" s="22">
        <v>31.514086394</v>
      </c>
      <c r="AJ217" s="22">
        <v>13.067632058114366</v>
      </c>
      <c r="AK217" s="22">
        <v>9.5326556522201216</v>
      </c>
      <c r="AL217" s="22">
        <v>16.001852836769011</v>
      </c>
      <c r="AM217" s="22">
        <v>31.609632265000002</v>
      </c>
      <c r="AN217" s="22">
        <v>12.987935089405463</v>
      </c>
      <c r="AO217" s="22">
        <v>9.4745178231284317</v>
      </c>
      <c r="AP217" s="22">
        <v>15.975685627000974</v>
      </c>
      <c r="AQ217" s="22">
        <v>31.710993825999999</v>
      </c>
      <c r="AR217" s="22">
        <v>12.887655652542961</v>
      </c>
      <c r="AS217" s="22">
        <v>9.40136537007821</v>
      </c>
      <c r="AT217" s="22">
        <v>15.769412450269254</v>
      </c>
      <c r="AU217" s="22">
        <v>32.217860891000001</v>
      </c>
      <c r="AV217" s="22">
        <v>12.535991971465481</v>
      </c>
      <c r="AW217" s="22">
        <v>9.1448316107715915</v>
      </c>
      <c r="AX217" s="22">
        <v>15.39193483031797</v>
      </c>
      <c r="AY217" s="22">
        <v>32.675539254</v>
      </c>
      <c r="AZ217" s="22">
        <v>12.685044662538655</v>
      </c>
      <c r="BA217" s="22">
        <v>9.2535634737226165</v>
      </c>
      <c r="BB217" s="22">
        <v>15.165876614054548</v>
      </c>
      <c r="BC217" s="22">
        <v>32.959964040000003</v>
      </c>
      <c r="BD217" s="22">
        <v>13.258853157448936</v>
      </c>
      <c r="BE217" s="22">
        <v>9.6721487819079535</v>
      </c>
      <c r="BF217" s="22">
        <v>14.987298545119915</v>
      </c>
      <c r="BG217" s="22">
        <v>33.210466627000002</v>
      </c>
      <c r="BH217" s="22">
        <v>13.517539192764659</v>
      </c>
      <c r="BI217" s="22">
        <v>9.8608566431131219</v>
      </c>
      <c r="BJ217" s="22">
        <v>15.018643350637639</v>
      </c>
      <c r="BK217" s="25">
        <v>30.864270397999999</v>
      </c>
      <c r="BL217" s="25">
        <v>14.062546535921578</v>
      </c>
      <c r="BM217" s="25">
        <v>10.258431912078565</v>
      </c>
      <c r="BN217" s="25">
        <v>17.116503453866198</v>
      </c>
      <c r="BO217" s="25">
        <v>30.875426578999999</v>
      </c>
      <c r="BP217" s="25">
        <v>13.965186100081985</v>
      </c>
      <c r="BQ217" s="25">
        <v>10.18740882963475</v>
      </c>
      <c r="BR217" s="25">
        <v>17.155106803055908</v>
      </c>
      <c r="BS217" s="25">
        <v>30.926686019000002</v>
      </c>
      <c r="BT217" s="25">
        <v>13.793124652083362</v>
      </c>
      <c r="BU217" s="25">
        <v>10.061892398846146</v>
      </c>
      <c r="BV217" s="25">
        <v>17.029579214073149</v>
      </c>
      <c r="BW217" s="25">
        <v>30.983937582999999</v>
      </c>
      <c r="BX217" s="25">
        <v>13.657562629592164</v>
      </c>
      <c r="BY217" s="25">
        <v>9.9630017908017692</v>
      </c>
      <c r="BZ217" s="25">
        <v>16.82446951635827</v>
      </c>
      <c r="CA217" s="25">
        <v>31.048207439999999</v>
      </c>
      <c r="CB217" s="25">
        <v>13.564863251839059</v>
      </c>
      <c r="CC217" s="25">
        <v>9.8953788853384417</v>
      </c>
      <c r="CD217" s="25">
        <v>16.844628964119551</v>
      </c>
      <c r="CE217" s="25">
        <v>31.116869868999999</v>
      </c>
      <c r="CF217" s="25">
        <v>13.418381945147939</v>
      </c>
      <c r="CG217" s="25">
        <v>9.7885228114940119</v>
      </c>
      <c r="CH217" s="25">
        <v>16.662209036072042</v>
      </c>
      <c r="CI217" s="25">
        <v>31.192685702999999</v>
      </c>
      <c r="CJ217" s="25">
        <v>13.359678066134952</v>
      </c>
      <c r="CK217" s="25">
        <v>9.7456991490590941</v>
      </c>
      <c r="CL217" s="25">
        <v>16.502171595628671</v>
      </c>
      <c r="CM217" s="25">
        <v>31.267088178999998</v>
      </c>
      <c r="CN217" s="25">
        <v>13.322866842885249</v>
      </c>
      <c r="CO217" s="25">
        <v>9.7188458742028807</v>
      </c>
      <c r="CP217" s="25">
        <v>16.386537699288446</v>
      </c>
      <c r="CQ217" s="25">
        <v>31.341872590000001</v>
      </c>
      <c r="CR217" s="25">
        <v>13.28850227742976</v>
      </c>
      <c r="CS217" s="25">
        <v>9.6937774021439402</v>
      </c>
      <c r="CT217" s="25">
        <v>16.324896716514754</v>
      </c>
      <c r="CU217" s="25">
        <v>31.414270890000001</v>
      </c>
      <c r="CV217" s="25">
        <v>13.216197017311108</v>
      </c>
      <c r="CW217" s="25">
        <v>9.6410317215577397</v>
      </c>
      <c r="CX217" s="25">
        <v>16.096145961838737</v>
      </c>
      <c r="CY217" s="25">
        <v>31.703839393999999</v>
      </c>
      <c r="CZ217" s="25">
        <v>13.093514150542862</v>
      </c>
      <c r="DA217" s="25">
        <v>9.5515362783031446</v>
      </c>
      <c r="DB217" s="25">
        <v>15.787401400775774</v>
      </c>
      <c r="DC217" s="25">
        <v>31.961156045999999</v>
      </c>
      <c r="DD217" s="25">
        <v>13.290258525937428</v>
      </c>
      <c r="DE217" s="25">
        <v>9.6950585609789055</v>
      </c>
      <c r="DF217" s="25">
        <v>15.57250664657824</v>
      </c>
      <c r="DG217" s="25">
        <v>32.174631711000004</v>
      </c>
      <c r="DH217" s="25">
        <v>13.79525951213528</v>
      </c>
      <c r="DI217" s="25">
        <v>10.063449749531419</v>
      </c>
      <c r="DJ217" s="25">
        <v>15.334328802256525</v>
      </c>
      <c r="DK217" s="25">
        <v>32.312565653</v>
      </c>
      <c r="DL217" s="25">
        <v>13.833645632144584</v>
      </c>
      <c r="DM217" s="25">
        <v>10.091451889647255</v>
      </c>
      <c r="DN217" s="25">
        <v>15.40438567276148</v>
      </c>
      <c r="DO217" s="27">
        <v>30.976123314999999</v>
      </c>
      <c r="DP217" s="27">
        <v>14.060760826727856</v>
      </c>
      <c r="DQ217" s="27">
        <v>10.257129262083291</v>
      </c>
      <c r="DR217" s="27">
        <v>16.752288195228633</v>
      </c>
      <c r="DS217" s="27">
        <v>31.080269636000001</v>
      </c>
      <c r="DT217" s="27">
        <v>13.942655277213065</v>
      </c>
      <c r="DU217" s="27">
        <v>10.170972908037371</v>
      </c>
      <c r="DV217" s="27">
        <v>16.496257548987131</v>
      </c>
      <c r="DW217" s="27">
        <v>31.106775233</v>
      </c>
      <c r="DX217" s="27">
        <v>13.782612569535651</v>
      </c>
      <c r="DY217" s="27">
        <v>10.054223980982114</v>
      </c>
      <c r="DZ217" s="27">
        <v>16.484631766960888</v>
      </c>
      <c r="EA217" s="27">
        <v>31.159222927999998</v>
      </c>
      <c r="EB217" s="27">
        <v>13.623168009626582</v>
      </c>
      <c r="EC217" s="27">
        <v>9.937911394396151</v>
      </c>
      <c r="ED217" s="27">
        <v>16.351194797204087</v>
      </c>
      <c r="EE217" s="27">
        <v>31.232077585999999</v>
      </c>
      <c r="EF217" s="27">
        <v>13.527321193023223</v>
      </c>
      <c r="EG217" s="27">
        <v>9.8679924761117945</v>
      </c>
      <c r="EH217" s="27">
        <v>16.423537662812212</v>
      </c>
      <c r="EI217" s="27">
        <v>31.321519103</v>
      </c>
      <c r="EJ217" s="27">
        <v>13.353686531801268</v>
      </c>
      <c r="EK217" s="27">
        <v>9.7413284081798395</v>
      </c>
      <c r="EL217" s="27">
        <v>16.250007466180861</v>
      </c>
      <c r="EM217" s="27">
        <v>31.419329877999999</v>
      </c>
      <c r="EN217" s="27">
        <v>13.26359847828677</v>
      </c>
      <c r="EO217" s="27">
        <v>9.6756104273924013</v>
      </c>
      <c r="EP217" s="27">
        <v>16.111142934520089</v>
      </c>
      <c r="EQ217" s="27">
        <v>31.515103238000002</v>
      </c>
      <c r="ER217" s="27">
        <v>13.202800575598859</v>
      </c>
      <c r="ES217" s="27">
        <v>9.6312592038406812</v>
      </c>
      <c r="ET217" s="27">
        <v>16.025126089650428</v>
      </c>
      <c r="EU217" s="27">
        <v>31.609292621000002</v>
      </c>
      <c r="EV217" s="27">
        <v>13.1528965982238</v>
      </c>
      <c r="EW217" s="27">
        <v>9.5948549471339568</v>
      </c>
      <c r="EX217" s="27">
        <v>16.003394505407361</v>
      </c>
      <c r="EY217" s="27">
        <v>31.703842488999999</v>
      </c>
      <c r="EZ217" s="27">
        <v>13.070648098439127</v>
      </c>
      <c r="FA217" s="27">
        <v>9.5348558116461977</v>
      </c>
      <c r="FB217" s="27">
        <v>15.809043811540381</v>
      </c>
      <c r="FC217" s="27">
        <v>32.147479034</v>
      </c>
      <c r="FD217" s="27">
        <v>12.916332337479924</v>
      </c>
      <c r="FE217" s="27">
        <v>9.4222846124884327</v>
      </c>
      <c r="FF217" s="27">
        <v>15.493504673755387</v>
      </c>
      <c r="FG217" s="27">
        <v>32.459168751</v>
      </c>
      <c r="FH217" s="27">
        <v>13.247413490533711</v>
      </c>
      <c r="FI217" s="27">
        <v>9.6638037041621203</v>
      </c>
      <c r="FJ217" s="27">
        <v>15.392328209344925</v>
      </c>
      <c r="FK217" s="27">
        <v>32.672896293999997</v>
      </c>
      <c r="FL217" s="27">
        <v>14.017780091607701</v>
      </c>
      <c r="FM217" s="27">
        <v>10.225775414212642</v>
      </c>
      <c r="FN217" s="27">
        <v>15.27527689318098</v>
      </c>
      <c r="FO217" s="27">
        <v>32.800418110999999</v>
      </c>
      <c r="FP217" s="27">
        <v>14.15016164663616</v>
      </c>
      <c r="FQ217" s="27">
        <v>10.322345915523025</v>
      </c>
      <c r="FR217" s="27">
        <v>15.415498309301171</v>
      </c>
      <c r="FS217" s="28">
        <v>30.967898185999999</v>
      </c>
      <c r="FT217" s="28">
        <v>13.966068570101637</v>
      </c>
      <c r="FU217" s="28">
        <v>10.188052579227893</v>
      </c>
      <c r="FV217" s="28">
        <v>16.774965604775289</v>
      </c>
      <c r="FW217" s="28">
        <v>31.065539171000001</v>
      </c>
      <c r="FX217" s="28">
        <v>13.76901055512357</v>
      </c>
      <c r="FY217" s="28">
        <v>10.044301500842616</v>
      </c>
      <c r="FZ217" s="28">
        <v>16.541449517039872</v>
      </c>
      <c r="GA217" s="28">
        <v>31.088516511999998</v>
      </c>
      <c r="GB217" s="28">
        <v>13.510798829702596</v>
      </c>
      <c r="GC217" s="28">
        <v>9.8559396421020864</v>
      </c>
      <c r="GD217" s="28">
        <v>16.552087931407996</v>
      </c>
      <c r="GE217" s="28">
        <v>31.139425182</v>
      </c>
      <c r="GF217" s="28">
        <v>13.459366858803014</v>
      </c>
      <c r="GG217" s="28">
        <v>9.8184207353927189</v>
      </c>
      <c r="GH217" s="28">
        <v>16.442604377416306</v>
      </c>
      <c r="GI217" s="28">
        <v>31.214492599</v>
      </c>
      <c r="GJ217" s="28">
        <v>13.333990943292015</v>
      </c>
      <c r="GK217" s="28">
        <v>9.726960750574273</v>
      </c>
      <c r="GL217" s="28">
        <v>16.536992432540366</v>
      </c>
      <c r="GM217" s="28">
        <v>31.315929996000001</v>
      </c>
      <c r="GN217" s="28">
        <v>13.185896551802106</v>
      </c>
      <c r="GO217" s="28">
        <v>9.618927953827308</v>
      </c>
      <c r="GP217" s="28">
        <v>16.383477485898801</v>
      </c>
      <c r="GQ217" s="28">
        <v>31.435802558999999</v>
      </c>
      <c r="GR217" s="28">
        <v>13.124462127339861</v>
      </c>
      <c r="GS217" s="28">
        <v>9.5741123965031907</v>
      </c>
      <c r="GT217" s="28">
        <v>16.260574313799449</v>
      </c>
      <c r="GU217" s="28">
        <v>31.561415781000001</v>
      </c>
      <c r="GV217" s="28">
        <v>13.03926703576942</v>
      </c>
      <c r="GW217" s="28">
        <v>9.5119637633316518</v>
      </c>
      <c r="GX217" s="28">
        <v>16.187315788978797</v>
      </c>
      <c r="GY217" s="28">
        <v>31.691793309000001</v>
      </c>
      <c r="GZ217" s="28">
        <v>12.952697413483618</v>
      </c>
      <c r="HA217" s="28">
        <v>9.4488124291401689</v>
      </c>
      <c r="HB217" s="28">
        <v>16.178933044078413</v>
      </c>
      <c r="HC217" s="28">
        <v>31.829250047999999</v>
      </c>
      <c r="HD217" s="28">
        <v>12.798749973360577</v>
      </c>
      <c r="HE217" s="28">
        <v>9.3365099149044344</v>
      </c>
      <c r="HF217" s="28">
        <v>16.006553733108667</v>
      </c>
      <c r="HG217" s="28">
        <v>32.613163415999999</v>
      </c>
      <c r="HH217" s="28">
        <v>12.394047475617635</v>
      </c>
      <c r="HI217" s="28">
        <v>9.0412850772735585</v>
      </c>
      <c r="HJ217" s="28">
        <v>15.502087495737268</v>
      </c>
      <c r="HK217" s="28">
        <v>33.440191706</v>
      </c>
      <c r="HL217" s="28">
        <v>12.226425713495081</v>
      </c>
      <c r="HM217" s="28">
        <v>8.9190073355199964</v>
      </c>
      <c r="HN217" s="28">
        <v>14.559174691235516</v>
      </c>
      <c r="HO217" s="28">
        <v>33.922513653000003</v>
      </c>
      <c r="HP217" s="28">
        <v>12.49827949493635</v>
      </c>
      <c r="HQ217" s="28">
        <v>9.1173208841957383</v>
      </c>
      <c r="HR217" s="28">
        <v>13.781435660304403</v>
      </c>
      <c r="HS217" s="28">
        <v>34.105323857999998</v>
      </c>
      <c r="HT217" s="28">
        <v>12.607109416295957</v>
      </c>
      <c r="HU217" s="28">
        <v>9.1967107966424333</v>
      </c>
      <c r="HV217" s="28">
        <v>13.578202779307128</v>
      </c>
      <c r="HW217" s="29">
        <v>30.996527097000001</v>
      </c>
      <c r="HX217" s="29">
        <v>13.964829512449525</v>
      </c>
      <c r="HY217" s="29">
        <v>10.187148703921462</v>
      </c>
      <c r="HZ217" s="29">
        <v>16.759442983648231</v>
      </c>
      <c r="IA217" s="29">
        <v>31.117900871</v>
      </c>
      <c r="IB217" s="29">
        <v>13.827996839675077</v>
      </c>
      <c r="IC217" s="29">
        <v>10.08733117418609</v>
      </c>
      <c r="ID217" s="29">
        <v>16.51338113118252</v>
      </c>
      <c r="IE217" s="29">
        <v>31.14764581</v>
      </c>
      <c r="IF217" s="29">
        <v>13.796730572332793</v>
      </c>
      <c r="IG217" s="29">
        <v>10.064522867464662</v>
      </c>
      <c r="IH217" s="29">
        <v>16.523549010151285</v>
      </c>
      <c r="II217" s="29">
        <v>31.201375408000001</v>
      </c>
      <c r="IJ217" s="29">
        <v>13.731874847505136</v>
      </c>
      <c r="IK217" s="29">
        <v>10.017211519157048</v>
      </c>
      <c r="IL217" s="29">
        <v>16.417026440941946</v>
      </c>
      <c r="IM217" s="29">
        <v>31.279896176000001</v>
      </c>
      <c r="IN217" s="29">
        <v>13.705209787307343</v>
      </c>
      <c r="IO217" s="29">
        <v>9.9977597289871944</v>
      </c>
      <c r="IP217" s="29">
        <v>16.514502964421325</v>
      </c>
      <c r="IQ217" s="29">
        <v>31.385659185999998</v>
      </c>
      <c r="IR217" s="29">
        <v>13.591431550049986</v>
      </c>
      <c r="IS217" s="29">
        <v>9.9147600889860446</v>
      </c>
      <c r="IT217" s="29">
        <v>16.363110663699253</v>
      </c>
      <c r="IU217" s="29">
        <v>31.518219694999999</v>
      </c>
      <c r="IV217" s="29">
        <v>13.484680962975453</v>
      </c>
      <c r="IW217" s="29">
        <v>9.8368870219507674</v>
      </c>
      <c r="IX217" s="29">
        <v>16.236580139201255</v>
      </c>
      <c r="IY217" s="29">
        <v>31.655290170000001</v>
      </c>
      <c r="IZ217" s="29">
        <v>13.41353326484362</v>
      </c>
      <c r="JA217" s="29">
        <v>9.7849857667177886</v>
      </c>
      <c r="JB217" s="29">
        <v>16.159510610377346</v>
      </c>
      <c r="JC217" s="29">
        <v>31.806602764000001</v>
      </c>
      <c r="JD217" s="29">
        <v>13.342027408231402</v>
      </c>
      <c r="JE217" s="29">
        <v>9.7328232398598296</v>
      </c>
      <c r="JF217" s="29">
        <v>16.13110485960437</v>
      </c>
      <c r="JG217" s="29">
        <v>32.000322425</v>
      </c>
      <c r="JH217" s="29">
        <v>13.195750322194732</v>
      </c>
      <c r="JI217" s="29">
        <v>9.6261161421395602</v>
      </c>
      <c r="JJ217" s="29">
        <v>15.792721436962646</v>
      </c>
      <c r="JK217" s="29">
        <v>32.925493365000001</v>
      </c>
      <c r="JL217" s="29">
        <v>13.458680593290817</v>
      </c>
      <c r="JM217" s="29">
        <v>9.8179201142561077</v>
      </c>
      <c r="JN217" s="29">
        <v>14.659500556907361</v>
      </c>
      <c r="JO217" s="29">
        <v>33.600631923000002</v>
      </c>
      <c r="JP217" s="29">
        <v>12.92724762140824</v>
      </c>
      <c r="JQ217" s="29">
        <v>9.4302471601460418</v>
      </c>
      <c r="JR217" s="29">
        <v>13.827138858474386</v>
      </c>
      <c r="JS217" s="29">
        <v>33.831180140000001</v>
      </c>
      <c r="JT217" s="29">
        <v>12.673400378441002</v>
      </c>
      <c r="JU217" s="29">
        <v>9.2450691305909825</v>
      </c>
      <c r="JV217" s="29">
        <v>13.370774670048027</v>
      </c>
      <c r="JW217" s="29">
        <v>33.709665958000002</v>
      </c>
      <c r="JX217" s="29">
        <v>12.650704101404305</v>
      </c>
      <c r="JY217" s="29">
        <v>9.2285125124817462</v>
      </c>
      <c r="JZ217" s="29">
        <v>13.836922385169251</v>
      </c>
    </row>
    <row r="218" spans="1:286" ht="15" thickBot="1" x14ac:dyDescent="0.4">
      <c r="A218" s="2"/>
      <c r="B218" s="74" t="s">
        <v>695</v>
      </c>
      <c r="C218" s="74" t="s">
        <v>493</v>
      </c>
      <c r="D218" s="74" t="s">
        <v>866</v>
      </c>
      <c r="E218" s="87">
        <v>378253</v>
      </c>
      <c r="F218" s="84">
        <v>397241</v>
      </c>
      <c r="G218" s="22">
        <v>30.160081246000001</v>
      </c>
      <c r="H218" s="22">
        <v>10.350622896929714</v>
      </c>
      <c r="I218" s="22">
        <v>7.5506352967098911</v>
      </c>
      <c r="J218" s="22">
        <v>16.559231346831467</v>
      </c>
      <c r="K218" s="22">
        <v>30.252914641</v>
      </c>
      <c r="L218" s="22">
        <v>9.9388344833563433</v>
      </c>
      <c r="M218" s="22">
        <v>7.2502413821344156</v>
      </c>
      <c r="N218" s="22">
        <v>15.482653125367376</v>
      </c>
      <c r="O218" s="22">
        <v>30.280561704</v>
      </c>
      <c r="P218" s="22">
        <v>9.6214530713811595</v>
      </c>
      <c r="Q218" s="22">
        <v>7.0187160608428538</v>
      </c>
      <c r="R218" s="22">
        <v>15.06739610031933</v>
      </c>
      <c r="S218" s="22">
        <v>30.322939824999999</v>
      </c>
      <c r="T218" s="22">
        <v>9.3703819098936645</v>
      </c>
      <c r="U218" s="22">
        <v>6.8355631440772591</v>
      </c>
      <c r="V218" s="22">
        <v>15.142215705575854</v>
      </c>
      <c r="W218" s="22">
        <v>30.369690595000002</v>
      </c>
      <c r="X218" s="22">
        <v>9.06409855478487</v>
      </c>
      <c r="Y218" s="22">
        <v>6.6121337007569752</v>
      </c>
      <c r="Z218" s="22">
        <v>15.190675776590176</v>
      </c>
      <c r="AA218" s="22">
        <v>30.405962861999999</v>
      </c>
      <c r="AB218" s="22">
        <v>8.790594742638298</v>
      </c>
      <c r="AC218" s="22">
        <v>6.4126164776542769</v>
      </c>
      <c r="AD218" s="22">
        <v>14.975897994869227</v>
      </c>
      <c r="AE218" s="22">
        <v>30.443558741</v>
      </c>
      <c r="AF218" s="22">
        <v>8.8585959125045548</v>
      </c>
      <c r="AG218" s="22">
        <v>6.4622223843250755</v>
      </c>
      <c r="AH218" s="22">
        <v>14.851942171130259</v>
      </c>
      <c r="AI218" s="22">
        <v>30.482064665999999</v>
      </c>
      <c r="AJ218" s="22">
        <v>8.8779024400025452</v>
      </c>
      <c r="AK218" s="22">
        <v>6.4763062273396308</v>
      </c>
      <c r="AL218" s="22">
        <v>14.682379754776431</v>
      </c>
      <c r="AM218" s="22">
        <v>30.520967349999999</v>
      </c>
      <c r="AN218" s="22">
        <v>8.8679519068732002</v>
      </c>
      <c r="AO218" s="22">
        <v>6.4690474519581231</v>
      </c>
      <c r="AP218" s="22">
        <v>14.511106976474826</v>
      </c>
      <c r="AQ218" s="22">
        <v>30.559716099999999</v>
      </c>
      <c r="AR218" s="22">
        <v>8.840935554155827</v>
      </c>
      <c r="AS218" s="22">
        <v>6.4493393987861074</v>
      </c>
      <c r="AT218" s="22">
        <v>14.28901864803249</v>
      </c>
      <c r="AU218" s="22">
        <v>34.437686784999997</v>
      </c>
      <c r="AV218" s="22">
        <v>8.1576602851993218</v>
      </c>
      <c r="AW218" s="22">
        <v>5.9508996029857713</v>
      </c>
      <c r="AX218" s="22">
        <v>10.124509195336778</v>
      </c>
      <c r="AY218" s="22">
        <v>35.358013106168237</v>
      </c>
      <c r="AZ218" s="22">
        <v>5.7354166772055741</v>
      </c>
      <c r="BA218" s="22">
        <v>4.1839066146533801</v>
      </c>
      <c r="BB218" s="22">
        <v>-6.2129298127928649</v>
      </c>
      <c r="BC218" s="22">
        <v>40.758555069723755</v>
      </c>
      <c r="BD218" s="22">
        <v>6.6114375766469342</v>
      </c>
      <c r="BE218" s="22">
        <v>4.8229516643903896</v>
      </c>
      <c r="BF218" s="22">
        <v>-7.3842236621957369</v>
      </c>
      <c r="BG218" s="22">
        <v>46.919674854156298</v>
      </c>
      <c r="BH218" s="22">
        <v>7.6108316618233749</v>
      </c>
      <c r="BI218" s="22">
        <v>5.5519957354573304</v>
      </c>
      <c r="BJ218" s="22">
        <v>-6.6591313912055554</v>
      </c>
      <c r="BK218" s="25">
        <v>30.081751128000001</v>
      </c>
      <c r="BL218" s="25">
        <v>10.529418744718033</v>
      </c>
      <c r="BM218" s="25">
        <v>7.6810643783853614</v>
      </c>
      <c r="BN218" s="25">
        <v>17.258496678285489</v>
      </c>
      <c r="BO218" s="25">
        <v>30.113338005999999</v>
      </c>
      <c r="BP218" s="25">
        <v>10.282706936927843</v>
      </c>
      <c r="BQ218" s="25">
        <v>7.5010915494488266</v>
      </c>
      <c r="BR218" s="25">
        <v>16.817114751093968</v>
      </c>
      <c r="BS218" s="25">
        <v>30.172781212</v>
      </c>
      <c r="BT218" s="25">
        <v>9.9579626757981554</v>
      </c>
      <c r="BU218" s="25">
        <v>7.2641951322083598</v>
      </c>
      <c r="BV218" s="25">
        <v>16.451328740487675</v>
      </c>
      <c r="BW218" s="25">
        <v>30.238665882999999</v>
      </c>
      <c r="BX218" s="25">
        <v>9.5527354445499544</v>
      </c>
      <c r="BY218" s="25">
        <v>6.9685875087910016</v>
      </c>
      <c r="BZ218" s="25">
        <v>16.472086971239289</v>
      </c>
      <c r="CA218" s="25">
        <v>30.291621355</v>
      </c>
      <c r="CB218" s="25">
        <v>9.4969163544480537</v>
      </c>
      <c r="CC218" s="25">
        <v>6.9278682597032324</v>
      </c>
      <c r="CD218" s="25">
        <v>16.472557393715554</v>
      </c>
      <c r="CE218" s="25">
        <v>30.338963092</v>
      </c>
      <c r="CF218" s="25">
        <v>9.2913967179545605</v>
      </c>
      <c r="CG218" s="25">
        <v>6.7779445462294214</v>
      </c>
      <c r="CH218" s="25">
        <v>16.268040662134382</v>
      </c>
      <c r="CI218" s="25">
        <v>30.390918462999998</v>
      </c>
      <c r="CJ218" s="25">
        <v>9.2584290142412584</v>
      </c>
      <c r="CK218" s="25">
        <v>6.7538950653635919</v>
      </c>
      <c r="CL218" s="25">
        <v>16.138432845604974</v>
      </c>
      <c r="CM218" s="25">
        <v>30.445965058999999</v>
      </c>
      <c r="CN218" s="25">
        <v>9.2120564758677244</v>
      </c>
      <c r="CO218" s="25">
        <v>6.720066944242002</v>
      </c>
      <c r="CP218" s="25">
        <v>15.921255896906555</v>
      </c>
      <c r="CQ218" s="25">
        <v>30.503986772000001</v>
      </c>
      <c r="CR218" s="25">
        <v>9.1669060216391358</v>
      </c>
      <c r="CS218" s="25">
        <v>6.6871303164896778</v>
      </c>
      <c r="CT218" s="25">
        <v>15.735605117278316</v>
      </c>
      <c r="CU218" s="25">
        <v>30.563735619999999</v>
      </c>
      <c r="CV218" s="25">
        <v>9.128221503523017</v>
      </c>
      <c r="CW218" s="25">
        <v>6.6589104991093704</v>
      </c>
      <c r="CX218" s="25">
        <v>15.590743530030693</v>
      </c>
      <c r="CY218" s="25">
        <v>30.927079030000002</v>
      </c>
      <c r="CZ218" s="25">
        <v>9.014593071997405</v>
      </c>
      <c r="DA218" s="25">
        <v>6.5760201403038563</v>
      </c>
      <c r="DB218" s="25">
        <v>15.002782148160223</v>
      </c>
      <c r="DC218" s="25">
        <v>31.420480193</v>
      </c>
      <c r="DD218" s="25">
        <v>9.0983804306741138</v>
      </c>
      <c r="DE218" s="25">
        <v>6.6371418519285852</v>
      </c>
      <c r="DF218" s="25">
        <v>14.311739448987428</v>
      </c>
      <c r="DG218" s="25">
        <v>31.972738747000001</v>
      </c>
      <c r="DH218" s="25">
        <v>9.8576533743304005</v>
      </c>
      <c r="DI218" s="25">
        <v>7.1910208933443958</v>
      </c>
      <c r="DJ218" s="25">
        <v>13.544187879678717</v>
      </c>
      <c r="DK218" s="25">
        <v>32.411762529000001</v>
      </c>
      <c r="DL218" s="25">
        <v>10.479541840380744</v>
      </c>
      <c r="DM218" s="25">
        <v>7.644679871082765</v>
      </c>
      <c r="DN218" s="25">
        <v>13.227641741525435</v>
      </c>
      <c r="DO218" s="27">
        <v>30.160408310000001</v>
      </c>
      <c r="DP218" s="27">
        <v>10.534410809341059</v>
      </c>
      <c r="DQ218" s="27">
        <v>7.6847060200258142</v>
      </c>
      <c r="DR218" s="27">
        <v>16.563626425070481</v>
      </c>
      <c r="DS218" s="27">
        <v>30.253895435</v>
      </c>
      <c r="DT218" s="27">
        <v>10.273601473713681</v>
      </c>
      <c r="DU218" s="27">
        <v>7.4944492408049541</v>
      </c>
      <c r="DV218" s="27">
        <v>15.490653666668798</v>
      </c>
      <c r="DW218" s="27">
        <v>30.282516121</v>
      </c>
      <c r="DX218" s="27">
        <v>9.9401588775607088</v>
      </c>
      <c r="DY218" s="27">
        <v>7.2512075092676147</v>
      </c>
      <c r="DZ218" s="27">
        <v>15.08128804960905</v>
      </c>
      <c r="EA218" s="27">
        <v>30.326174584</v>
      </c>
      <c r="EB218" s="27">
        <v>9.65428246482597</v>
      </c>
      <c r="EC218" s="27">
        <v>7.0426646462934439</v>
      </c>
      <c r="ED218" s="27">
        <v>15.127890463894671</v>
      </c>
      <c r="EE218" s="27">
        <v>30.375358291000001</v>
      </c>
      <c r="EF218" s="27">
        <v>9.4369223062842646</v>
      </c>
      <c r="EG218" s="27">
        <v>6.8841034368351925</v>
      </c>
      <c r="EH218" s="27">
        <v>15.176759577584633</v>
      </c>
      <c r="EI218" s="27">
        <v>30.413303771999999</v>
      </c>
      <c r="EJ218" s="27">
        <v>9.2489303378650671</v>
      </c>
      <c r="EK218" s="27">
        <v>6.7469659131925317</v>
      </c>
      <c r="EL218" s="27">
        <v>14.951445381599152</v>
      </c>
      <c r="EM218" s="27">
        <v>30.452516774999999</v>
      </c>
      <c r="EN218" s="27">
        <v>9.2023386501631652</v>
      </c>
      <c r="EO218" s="27">
        <v>6.7129779256870039</v>
      </c>
      <c r="EP218" s="27">
        <v>14.840839179707718</v>
      </c>
      <c r="EQ218" s="27">
        <v>30.492558384999999</v>
      </c>
      <c r="ER218" s="27">
        <v>9.1524362164282209</v>
      </c>
      <c r="ES218" s="27">
        <v>6.6765747950442522</v>
      </c>
      <c r="ET218" s="27">
        <v>14.67101269957125</v>
      </c>
      <c r="EU218" s="27">
        <v>30.532624581</v>
      </c>
      <c r="EV218" s="27">
        <v>9.1085331211424183</v>
      </c>
      <c r="EW218" s="27">
        <v>6.6445480982743286</v>
      </c>
      <c r="EX218" s="27">
        <v>14.500114613986362</v>
      </c>
      <c r="EY218" s="27">
        <v>30.571491224999999</v>
      </c>
      <c r="EZ218" s="27">
        <v>9.0688390855304668</v>
      </c>
      <c r="FA218" s="27">
        <v>6.6155918519358234</v>
      </c>
      <c r="FB218" s="27">
        <v>14.27851004461154</v>
      </c>
      <c r="FC218" s="27">
        <v>34.328043629</v>
      </c>
      <c r="FD218" s="27">
        <v>8.9314478865387006</v>
      </c>
      <c r="FE218" s="27">
        <v>6.5153668851010025</v>
      </c>
      <c r="FF218" s="27">
        <v>10.240131140591757</v>
      </c>
      <c r="FG218" s="27">
        <v>50.041559379999995</v>
      </c>
      <c r="FH218" s="27">
        <v>9.1221697126649346</v>
      </c>
      <c r="FI218" s="27">
        <v>6.6544958019344884</v>
      </c>
      <c r="FJ218" s="27">
        <v>-5.7290931510460581</v>
      </c>
      <c r="FK218" s="27">
        <v>50.638888909999999</v>
      </c>
      <c r="FL218" s="27">
        <v>10.258574559312482</v>
      </c>
      <c r="FM218" s="27">
        <v>7.4834873159615718</v>
      </c>
      <c r="FN218" s="27">
        <v>-6.7123497218843866</v>
      </c>
      <c r="FO218" s="27">
        <v>49.769256089999999</v>
      </c>
      <c r="FP218" s="27">
        <v>11.070266005963235</v>
      </c>
      <c r="FQ218" s="27">
        <v>8.0756049255149698</v>
      </c>
      <c r="FR218" s="27">
        <v>-5.6533256100736651</v>
      </c>
      <c r="FS218" s="28">
        <v>30.154289473999999</v>
      </c>
      <c r="FT218" s="28">
        <v>10.353442161375616</v>
      </c>
      <c r="FU218" s="28">
        <v>7.5526919108719524</v>
      </c>
      <c r="FV218" s="28">
        <v>16.578776198157158</v>
      </c>
      <c r="FW218" s="28">
        <v>30.241370436</v>
      </c>
      <c r="FX218" s="28">
        <v>9.9416281762426397</v>
      </c>
      <c r="FY218" s="28">
        <v>7.2522793421997651</v>
      </c>
      <c r="FZ218" s="28">
        <v>15.52299961461827</v>
      </c>
      <c r="GA218" s="28">
        <v>30.263538682</v>
      </c>
      <c r="GB218" s="28">
        <v>9.6181863046422542</v>
      </c>
      <c r="GC218" s="28">
        <v>7.016332999988399</v>
      </c>
      <c r="GD218" s="28">
        <v>15.128449761863353</v>
      </c>
      <c r="GE218" s="28">
        <v>30.300410937999999</v>
      </c>
      <c r="GF218" s="28">
        <v>9.3594404788298284</v>
      </c>
      <c r="GG218" s="28">
        <v>6.8275815224483196</v>
      </c>
      <c r="GH218" s="28">
        <v>15.22346405320093</v>
      </c>
      <c r="GI218" s="28">
        <v>30.348685458999999</v>
      </c>
      <c r="GJ218" s="28">
        <v>9.0635199982489123</v>
      </c>
      <c r="GK218" s="28">
        <v>6.6117116518189496</v>
      </c>
      <c r="GL218" s="28">
        <v>15.288772426660007</v>
      </c>
      <c r="GM218" s="28">
        <v>30.404352489000001</v>
      </c>
      <c r="GN218" s="28">
        <v>8.825944227340333</v>
      </c>
      <c r="GO218" s="28">
        <v>6.438403434591029</v>
      </c>
      <c r="GP218" s="28">
        <v>15.081429129079883</v>
      </c>
      <c r="GQ218" s="28">
        <v>30.479365000000001</v>
      </c>
      <c r="GR218" s="28">
        <v>8.8851871380435927</v>
      </c>
      <c r="GS218" s="28">
        <v>6.4816203131393291</v>
      </c>
      <c r="GT218" s="28">
        <v>14.951439169823345</v>
      </c>
      <c r="GU218" s="28">
        <v>30.572750939999999</v>
      </c>
      <c r="GV218" s="28">
        <v>8.8936832887206769</v>
      </c>
      <c r="GW218" s="28">
        <v>6.487818136770561</v>
      </c>
      <c r="GX218" s="28">
        <v>14.763456395439579</v>
      </c>
      <c r="GY218" s="28">
        <v>30.682477361</v>
      </c>
      <c r="GZ218" s="28">
        <v>8.8807792404575441</v>
      </c>
      <c r="HA218" s="28">
        <v>6.4784048132192842</v>
      </c>
      <c r="HB218" s="28">
        <v>14.562027146689053</v>
      </c>
      <c r="HC218" s="28">
        <v>30.806120153000002</v>
      </c>
      <c r="HD218" s="28">
        <v>8.8531331880850122</v>
      </c>
      <c r="HE218" s="28">
        <v>6.4582374029158283</v>
      </c>
      <c r="HF218" s="28">
        <v>14.304909750012197</v>
      </c>
      <c r="HG218" s="28">
        <v>34.515873723496071</v>
      </c>
      <c r="HH218" s="28">
        <v>5.5988134058224626</v>
      </c>
      <c r="HI218" s="28">
        <v>4.0842564300391464</v>
      </c>
      <c r="HJ218" s="28">
        <v>-6.1026866211778383</v>
      </c>
      <c r="HK218" s="28">
        <v>33.888032959940418</v>
      </c>
      <c r="HL218" s="28">
        <v>5.496971473270591</v>
      </c>
      <c r="HM218" s="28">
        <v>4.0099641581373842</v>
      </c>
      <c r="HN218" s="28">
        <v>-7.4112719945708889</v>
      </c>
      <c r="HO218" s="28">
        <v>38.279410704443919</v>
      </c>
      <c r="HP218" s="28">
        <v>6.2092960339326542</v>
      </c>
      <c r="HQ218" s="28">
        <v>4.5295950077980125</v>
      </c>
      <c r="HR218" s="28">
        <v>-9.303903399286277</v>
      </c>
      <c r="HS218" s="28">
        <v>44.074715356437203</v>
      </c>
      <c r="HT218" s="28">
        <v>7.1493513150573413</v>
      </c>
      <c r="HU218" s="28">
        <v>5.2153522474540015</v>
      </c>
      <c r="HV218" s="28">
        <v>-8.4965735272641965</v>
      </c>
      <c r="HW218" s="29">
        <v>30.170526614</v>
      </c>
      <c r="HX218" s="29">
        <v>10.350443020596567</v>
      </c>
      <c r="HY218" s="29">
        <v>7.5505040794291887</v>
      </c>
      <c r="HZ218" s="29">
        <v>16.562466445187319</v>
      </c>
      <c r="IA218" s="29">
        <v>30.276835749</v>
      </c>
      <c r="IB218" s="29">
        <v>10.089139630727018</v>
      </c>
      <c r="IC218" s="29">
        <v>7.3598868945171381</v>
      </c>
      <c r="ID218" s="29">
        <v>15.481389755466855</v>
      </c>
      <c r="IE218" s="29">
        <v>30.30761437</v>
      </c>
      <c r="IF218" s="29">
        <v>9.9122416980294492</v>
      </c>
      <c r="IG218" s="29">
        <v>7.2308423154766359</v>
      </c>
      <c r="IH218" s="29">
        <v>15.075215802359768</v>
      </c>
      <c r="II218" s="29">
        <v>30.351330082</v>
      </c>
      <c r="IJ218" s="29">
        <v>9.7788890028935729</v>
      </c>
      <c r="IK218" s="29">
        <v>7.1335633809785959</v>
      </c>
      <c r="IL218" s="29">
        <v>15.132177217941631</v>
      </c>
      <c r="IM218" s="29">
        <v>30.405677411999999</v>
      </c>
      <c r="IN218" s="29">
        <v>9.602969183878308</v>
      </c>
      <c r="IO218" s="29">
        <v>7.0052323222515414</v>
      </c>
      <c r="IP218" s="29">
        <v>15.185630764675931</v>
      </c>
      <c r="IQ218" s="29">
        <v>30.498187198</v>
      </c>
      <c r="IR218" s="29">
        <v>9.4047860910160654</v>
      </c>
      <c r="IS218" s="29">
        <v>6.8606605152136622</v>
      </c>
      <c r="IT218" s="29">
        <v>14.949640117415084</v>
      </c>
      <c r="IU218" s="29">
        <v>30.629239491</v>
      </c>
      <c r="IV218" s="29">
        <v>9.3285635456959479</v>
      </c>
      <c r="IW218" s="29">
        <v>6.805057229611414</v>
      </c>
      <c r="IX218" s="29">
        <v>14.777946550804527</v>
      </c>
      <c r="IY218" s="29">
        <v>30.795936861000001</v>
      </c>
      <c r="IZ218" s="29">
        <v>9.3680428989312308</v>
      </c>
      <c r="JA218" s="29">
        <v>6.8338568681450553</v>
      </c>
      <c r="JB218" s="29">
        <v>14.535572575707503</v>
      </c>
      <c r="JC218" s="29">
        <v>30.986019705</v>
      </c>
      <c r="JD218" s="29">
        <v>9.3720352649089591</v>
      </c>
      <c r="JE218" s="29">
        <v>6.8367692435420722</v>
      </c>
      <c r="JF218" s="29">
        <v>14.270129073847183</v>
      </c>
      <c r="JG218" s="29">
        <v>35.004704072000003</v>
      </c>
      <c r="JH218" s="29">
        <v>8.7230056935085152</v>
      </c>
      <c r="JI218" s="29">
        <v>6.3633112073229841</v>
      </c>
      <c r="JJ218" s="29">
        <v>9.9368428259514516</v>
      </c>
      <c r="JK218" s="29">
        <v>35.682277214999999</v>
      </c>
      <c r="JL218" s="29">
        <v>8.5670668830815284</v>
      </c>
      <c r="JM218" s="29">
        <v>6.2495560161753838</v>
      </c>
      <c r="JN218" s="29">
        <v>8.385899875548759</v>
      </c>
      <c r="JO218" s="29">
        <v>36.570038912999998</v>
      </c>
      <c r="JP218" s="29">
        <v>8.1653370543541559</v>
      </c>
      <c r="JQ218" s="29">
        <v>5.9564996992043646</v>
      </c>
      <c r="JR218" s="29">
        <v>6.6044401732705751</v>
      </c>
      <c r="JS218" s="29">
        <v>37.062668645999999</v>
      </c>
      <c r="JT218" s="29">
        <v>9.2134082400806321</v>
      </c>
      <c r="JU218" s="29">
        <v>6.7210530374153734</v>
      </c>
      <c r="JV218" s="29">
        <v>5.4400776999867162</v>
      </c>
      <c r="JW218" s="29">
        <v>36.949029041000003</v>
      </c>
      <c r="JX218" s="29">
        <v>9.2904714517355291</v>
      </c>
      <c r="JY218" s="29">
        <v>6.7772695774046632</v>
      </c>
      <c r="JZ218" s="29">
        <v>5.9216138412188073</v>
      </c>
    </row>
    <row r="219" spans="1:286" ht="15" thickBot="1" x14ac:dyDescent="0.4">
      <c r="A219" s="2"/>
      <c r="B219" s="74" t="s">
        <v>696</v>
      </c>
      <c r="C219" s="74" t="s">
        <v>687</v>
      </c>
      <c r="D219" s="74" t="s">
        <v>869</v>
      </c>
      <c r="E219" s="87">
        <v>384762</v>
      </c>
      <c r="F219" s="84">
        <v>396769</v>
      </c>
      <c r="G219" s="22">
        <v>32.938008854000003</v>
      </c>
      <c r="H219" s="22">
        <v>10.811592581657585</v>
      </c>
      <c r="I219" s="22">
        <v>7.8869062638660745</v>
      </c>
      <c r="J219" s="22">
        <v>13.342760739376271</v>
      </c>
      <c r="K219" s="22">
        <v>33.107197737999996</v>
      </c>
      <c r="L219" s="22">
        <v>9.999274594059175</v>
      </c>
      <c r="M219" s="22">
        <v>7.2943316014143802</v>
      </c>
      <c r="N219" s="22">
        <v>13.049162473569325</v>
      </c>
      <c r="O219" s="22">
        <v>33.077300733999998</v>
      </c>
      <c r="P219" s="22">
        <v>9.0481775475287236</v>
      </c>
      <c r="Q219" s="22">
        <v>6.6005195476239207</v>
      </c>
      <c r="R219" s="22">
        <v>12.939255720868086</v>
      </c>
      <c r="S219" s="22">
        <v>33.091132518000002</v>
      </c>
      <c r="T219" s="22">
        <v>8.5119687750703843</v>
      </c>
      <c r="U219" s="22">
        <v>6.2093627134849445</v>
      </c>
      <c r="V219" s="22">
        <v>12.891756120551593</v>
      </c>
      <c r="W219" s="22">
        <v>33.126128227999999</v>
      </c>
      <c r="X219" s="22">
        <v>7.8251350879933073</v>
      </c>
      <c r="Y219" s="22">
        <v>5.7083271012077468</v>
      </c>
      <c r="Z219" s="22">
        <v>12.73738248801466</v>
      </c>
      <c r="AA219" s="22">
        <v>33.184654887999997</v>
      </c>
      <c r="AB219" s="22">
        <v>7.1928325046753168</v>
      </c>
      <c r="AC219" s="22">
        <v>5.2470711699132293</v>
      </c>
      <c r="AD219" s="22">
        <v>12.748706403038488</v>
      </c>
      <c r="AE219" s="22">
        <v>33.238496875999999</v>
      </c>
      <c r="AF219" s="22">
        <v>7.039431721966495</v>
      </c>
      <c r="AG219" s="22">
        <v>5.1351674346503273</v>
      </c>
      <c r="AH219" s="22">
        <v>12.142778268886953</v>
      </c>
      <c r="AI219" s="22">
        <v>33.285525845999999</v>
      </c>
      <c r="AJ219" s="22">
        <v>7.0264525661293291</v>
      </c>
      <c r="AK219" s="22">
        <v>5.1256993211694795</v>
      </c>
      <c r="AL219" s="22">
        <v>12.311597501218115</v>
      </c>
      <c r="AM219" s="22">
        <v>33.326591811</v>
      </c>
      <c r="AN219" s="22">
        <v>6.9858366667494058</v>
      </c>
      <c r="AO219" s="22">
        <v>5.0960705880468922</v>
      </c>
      <c r="AP219" s="22">
        <v>12.418579574564454</v>
      </c>
      <c r="AQ219" s="22">
        <v>33.362084043000003</v>
      </c>
      <c r="AR219" s="22">
        <v>6.8718826193412292</v>
      </c>
      <c r="AS219" s="22">
        <v>5.0129426969884365</v>
      </c>
      <c r="AT219" s="22">
        <v>12.192203598186458</v>
      </c>
      <c r="AU219" s="22">
        <v>33.488879510000004</v>
      </c>
      <c r="AV219" s="22">
        <v>6.8015391093688047</v>
      </c>
      <c r="AW219" s="22">
        <v>4.9616280858214301</v>
      </c>
      <c r="AX219" s="22">
        <v>12.039712164221575</v>
      </c>
      <c r="AY219" s="22">
        <v>33.527203243000002</v>
      </c>
      <c r="AZ219" s="22">
        <v>7.5487102702796829</v>
      </c>
      <c r="BA219" s="22">
        <v>5.506679045211599</v>
      </c>
      <c r="BB219" s="22">
        <v>11.910433692854809</v>
      </c>
      <c r="BC219" s="22">
        <v>33.497927531999999</v>
      </c>
      <c r="BD219" s="22">
        <v>9.0361487858050875</v>
      </c>
      <c r="BE219" s="22">
        <v>6.5917447334170252</v>
      </c>
      <c r="BF219" s="22">
        <v>11.852724131010239</v>
      </c>
      <c r="BG219" s="22">
        <v>33.416780869999997</v>
      </c>
      <c r="BH219" s="22">
        <v>9.4684131333867523</v>
      </c>
      <c r="BI219" s="22">
        <v>6.9070755567752542</v>
      </c>
      <c r="BJ219" s="22">
        <v>12.084325773804997</v>
      </c>
      <c r="BK219" s="25">
        <v>32.724384858000001</v>
      </c>
      <c r="BL219" s="25">
        <v>10.710812870184066</v>
      </c>
      <c r="BM219" s="25">
        <v>7.8133888674521916</v>
      </c>
      <c r="BN219" s="25">
        <v>13.83012310045272</v>
      </c>
      <c r="BO219" s="25">
        <v>32.709385402999999</v>
      </c>
      <c r="BP219" s="25">
        <v>9.7337134435518866</v>
      </c>
      <c r="BQ219" s="25">
        <v>7.100608439395792</v>
      </c>
      <c r="BR219" s="25">
        <v>13.949247873976026</v>
      </c>
      <c r="BS219" s="25">
        <v>32.742134804999999</v>
      </c>
      <c r="BT219" s="25">
        <v>8.981822671418227</v>
      </c>
      <c r="BU219" s="25">
        <v>6.5521145893274166</v>
      </c>
      <c r="BV219" s="25">
        <v>13.706049884794233</v>
      </c>
      <c r="BW219" s="25">
        <v>32.800638202000002</v>
      </c>
      <c r="BX219" s="25">
        <v>8.2471980513576302</v>
      </c>
      <c r="BY219" s="25">
        <v>6.0162161568082491</v>
      </c>
      <c r="BZ219" s="25">
        <v>13.558644034462006</v>
      </c>
      <c r="CA219" s="25">
        <v>32.864051703999998</v>
      </c>
      <c r="CB219" s="25">
        <v>7.5372045644204091</v>
      </c>
      <c r="CC219" s="25">
        <v>5.4982857929755076</v>
      </c>
      <c r="CD219" s="25">
        <v>13.345014256906177</v>
      </c>
      <c r="CE219" s="25">
        <v>32.926385537999998</v>
      </c>
      <c r="CF219" s="25">
        <v>6.8918337711342899</v>
      </c>
      <c r="CG219" s="25">
        <v>5.0274967844514604</v>
      </c>
      <c r="CH219" s="25">
        <v>13.341250115194443</v>
      </c>
      <c r="CI219" s="25">
        <v>32.990232851000002</v>
      </c>
      <c r="CJ219" s="25">
        <v>6.7309791460949198</v>
      </c>
      <c r="CK219" s="25">
        <v>4.9101555749845822</v>
      </c>
      <c r="CL219" s="25">
        <v>12.730041879138124</v>
      </c>
      <c r="CM219" s="25">
        <v>33.050039548000001</v>
      </c>
      <c r="CN219" s="25">
        <v>6.7315845360742497</v>
      </c>
      <c r="CO219" s="25">
        <v>4.9105971985459576</v>
      </c>
      <c r="CP219" s="25">
        <v>12.856468845707141</v>
      </c>
      <c r="CQ219" s="25">
        <v>33.106859303999997</v>
      </c>
      <c r="CR219" s="25">
        <v>6.716410382509598</v>
      </c>
      <c r="CS219" s="25">
        <v>4.8995278647827751</v>
      </c>
      <c r="CT219" s="25">
        <v>12.917159200337327</v>
      </c>
      <c r="CU219" s="25">
        <v>33.159784551999998</v>
      </c>
      <c r="CV219" s="25">
        <v>6.6327161134150803</v>
      </c>
      <c r="CW219" s="25">
        <v>4.8384740607122154</v>
      </c>
      <c r="CX219" s="25">
        <v>12.657367877620278</v>
      </c>
      <c r="CY219" s="25">
        <v>33.323819184000001</v>
      </c>
      <c r="CZ219" s="25">
        <v>6.598542028191595</v>
      </c>
      <c r="DA219" s="25">
        <v>4.8135445413305593</v>
      </c>
      <c r="DB219" s="25">
        <v>12.422545356038897</v>
      </c>
      <c r="DC219" s="25">
        <v>33.424335323999998</v>
      </c>
      <c r="DD219" s="25">
        <v>7.0831298402228651</v>
      </c>
      <c r="DE219" s="25">
        <v>5.1670446035310738</v>
      </c>
      <c r="DF219" s="25">
        <v>12.153374483770344</v>
      </c>
      <c r="DG219" s="25">
        <v>33.437991361000002</v>
      </c>
      <c r="DH219" s="25">
        <v>7.9085163887224033</v>
      </c>
      <c r="DI219" s="25">
        <v>5.7691525992130348</v>
      </c>
      <c r="DJ219" s="25">
        <v>11.995238227862307</v>
      </c>
      <c r="DK219" s="25">
        <v>33.365857153999997</v>
      </c>
      <c r="DL219" s="25">
        <v>8.3487065474769366</v>
      </c>
      <c r="DM219" s="25">
        <v>6.0902651914747254</v>
      </c>
      <c r="DN219" s="25">
        <v>12.18410364062999</v>
      </c>
      <c r="DO219" s="27">
        <v>32.938008854000003</v>
      </c>
      <c r="DP219" s="27">
        <v>10.689874546864351</v>
      </c>
      <c r="DQ219" s="27">
        <v>7.7981146521043732</v>
      </c>
      <c r="DR219" s="27">
        <v>13.342932550153373</v>
      </c>
      <c r="DS219" s="27">
        <v>33.107197739</v>
      </c>
      <c r="DT219" s="27">
        <v>10.12539637537453</v>
      </c>
      <c r="DU219" s="27">
        <v>7.386335684952785</v>
      </c>
      <c r="DV219" s="27">
        <v>13.0503599128308</v>
      </c>
      <c r="DW219" s="27">
        <v>33.077300733999998</v>
      </c>
      <c r="DX219" s="27">
        <v>9.3893885408990432</v>
      </c>
      <c r="DY219" s="27">
        <v>6.8494282167757641</v>
      </c>
      <c r="DZ219" s="27">
        <v>12.9416067822134</v>
      </c>
      <c r="EA219" s="27">
        <v>33.091132518000002</v>
      </c>
      <c r="EB219" s="27">
        <v>8.6149294616969634</v>
      </c>
      <c r="EC219" s="27">
        <v>6.2844711009083474</v>
      </c>
      <c r="ED219" s="27">
        <v>12.894467012597767</v>
      </c>
      <c r="EE219" s="27">
        <v>33.126077436999999</v>
      </c>
      <c r="EF219" s="27">
        <v>7.8779615998703703</v>
      </c>
      <c r="EG219" s="27">
        <v>5.7468633061446814</v>
      </c>
      <c r="EH219" s="27">
        <v>12.740598496560521</v>
      </c>
      <c r="EI219" s="27">
        <v>33.184528513000004</v>
      </c>
      <c r="EJ219" s="27">
        <v>7.2663417868115268</v>
      </c>
      <c r="EK219" s="27">
        <v>5.3006951677982377</v>
      </c>
      <c r="EL219" s="27">
        <v>12.752353072497423</v>
      </c>
      <c r="EM219" s="27">
        <v>33.238309379999997</v>
      </c>
      <c r="EN219" s="27">
        <v>7.0985268565239652</v>
      </c>
      <c r="EO219" s="27">
        <v>5.1782765125576882</v>
      </c>
      <c r="EP219" s="27">
        <v>12.147147958094891</v>
      </c>
      <c r="EQ219" s="27">
        <v>33.285302399000003</v>
      </c>
      <c r="ER219" s="27">
        <v>7.0690310908188474</v>
      </c>
      <c r="ES219" s="27">
        <v>5.1567597621307542</v>
      </c>
      <c r="ET219" s="27">
        <v>12.316202764348553</v>
      </c>
      <c r="EU219" s="27">
        <v>33.326172921000001</v>
      </c>
      <c r="EV219" s="27">
        <v>7.0340294966113257</v>
      </c>
      <c r="EW219" s="27">
        <v>5.1312265864662416</v>
      </c>
      <c r="EX219" s="27">
        <v>12.423907981983122</v>
      </c>
      <c r="EY219" s="27">
        <v>33.360865490000002</v>
      </c>
      <c r="EZ219" s="27">
        <v>6.9667917601181228</v>
      </c>
      <c r="FA219" s="27">
        <v>5.0821775938121814</v>
      </c>
      <c r="FB219" s="27">
        <v>12.20012604524428</v>
      </c>
      <c r="FC219" s="27">
        <v>33.484063716999998</v>
      </c>
      <c r="FD219" s="27">
        <v>6.9342475493540761</v>
      </c>
      <c r="FE219" s="27">
        <v>5.0584370451567509</v>
      </c>
      <c r="FF219" s="27">
        <v>12.056230808041835</v>
      </c>
      <c r="FG219" s="27">
        <v>33.519343116999998</v>
      </c>
      <c r="FH219" s="27">
        <v>7.7161575871020247</v>
      </c>
      <c r="FI219" s="27">
        <v>5.6288295315473702</v>
      </c>
      <c r="FJ219" s="27">
        <v>11.932724433677896</v>
      </c>
      <c r="FK219" s="27">
        <v>33.488379965</v>
      </c>
      <c r="FL219" s="27">
        <v>9.184791667174494</v>
      </c>
      <c r="FM219" s="27">
        <v>6.7001776458947297</v>
      </c>
      <c r="FN219" s="27">
        <v>11.877342673199353</v>
      </c>
      <c r="FO219" s="27">
        <v>33.406606099999998</v>
      </c>
      <c r="FP219" s="27">
        <v>9.760815242218797</v>
      </c>
      <c r="FQ219" s="27">
        <v>7.1203788241983723</v>
      </c>
      <c r="FR219" s="27">
        <v>12.108661323744844</v>
      </c>
      <c r="FS219" s="28">
        <v>32.921605337000003</v>
      </c>
      <c r="FT219" s="28">
        <v>10.818313481917013</v>
      </c>
      <c r="FU219" s="28">
        <v>7.8918090670335586</v>
      </c>
      <c r="FV219" s="28">
        <v>13.373666628138302</v>
      </c>
      <c r="FW219" s="28">
        <v>33.074020869999998</v>
      </c>
      <c r="FX219" s="28">
        <v>9.993475396770231</v>
      </c>
      <c r="FY219" s="28">
        <v>7.29010116773145</v>
      </c>
      <c r="FZ219" s="28">
        <v>13.113197805458398</v>
      </c>
      <c r="GA219" s="28">
        <v>33.028905817000002</v>
      </c>
      <c r="GB219" s="28">
        <v>9.1564722669703187</v>
      </c>
      <c r="GC219" s="28">
        <v>6.6795190377227778</v>
      </c>
      <c r="GD219" s="28">
        <v>13.037172109856199</v>
      </c>
      <c r="GE219" s="28">
        <v>33.028187231000004</v>
      </c>
      <c r="GF219" s="28">
        <v>8.5488584122467088</v>
      </c>
      <c r="GG219" s="28">
        <v>6.2362731902089115</v>
      </c>
      <c r="GH219" s="28">
        <v>13.023420878740314</v>
      </c>
      <c r="GI219" s="28">
        <v>33.049002616999999</v>
      </c>
      <c r="GJ219" s="28">
        <v>7.8198917816009414</v>
      </c>
      <c r="GK219" s="28">
        <v>5.7045021821944752</v>
      </c>
      <c r="GL219" s="28">
        <v>12.902044769648835</v>
      </c>
      <c r="GM219" s="28">
        <v>33.094844537</v>
      </c>
      <c r="GN219" s="28">
        <v>7.2274268504076424</v>
      </c>
      <c r="GO219" s="28">
        <v>5.272307263485005</v>
      </c>
      <c r="GP219" s="28">
        <v>12.946770014213829</v>
      </c>
      <c r="GQ219" s="28">
        <v>33.137114459999999</v>
      </c>
      <c r="GR219" s="28">
        <v>7.0724659867954962</v>
      </c>
      <c r="GS219" s="28">
        <v>5.159265470923363</v>
      </c>
      <c r="GT219" s="28">
        <v>12.384067317904275</v>
      </c>
      <c r="GU219" s="28">
        <v>33.173312246000002</v>
      </c>
      <c r="GV219" s="28">
        <v>7.0519303011575794</v>
      </c>
      <c r="GW219" s="28">
        <v>5.1442849741586905</v>
      </c>
      <c r="GX219" s="28">
        <v>12.585059656377959</v>
      </c>
      <c r="GY219" s="28">
        <v>33.204412521000002</v>
      </c>
      <c r="GZ219" s="28">
        <v>7.0267072000238846</v>
      </c>
      <c r="HA219" s="28">
        <v>5.1258850730504157</v>
      </c>
      <c r="HB219" s="28">
        <v>12.725461335224322</v>
      </c>
      <c r="HC219" s="28">
        <v>33.229988005000003</v>
      </c>
      <c r="HD219" s="28">
        <v>6.9417061023458784</v>
      </c>
      <c r="HE219" s="28">
        <v>5.0638779557225275</v>
      </c>
      <c r="HF219" s="28">
        <v>12.549289896533809</v>
      </c>
      <c r="HG219" s="28">
        <v>33.263237429</v>
      </c>
      <c r="HH219" s="28">
        <v>6.773034458748791</v>
      </c>
      <c r="HI219" s="28">
        <v>4.9408343400502748</v>
      </c>
      <c r="HJ219" s="28">
        <v>12.516468188455937</v>
      </c>
      <c r="HK219" s="28">
        <v>33.193190326999996</v>
      </c>
      <c r="HL219" s="28">
        <v>7.4241548455145976</v>
      </c>
      <c r="HM219" s="28">
        <v>5.415817596969009</v>
      </c>
      <c r="HN219" s="28">
        <v>11.996575639707606</v>
      </c>
      <c r="HO219" s="28">
        <v>33.038040674000001</v>
      </c>
      <c r="HP219" s="28">
        <v>8.6940320096859853</v>
      </c>
      <c r="HQ219" s="28">
        <v>6.3421753083607095</v>
      </c>
      <c r="HR219" s="28">
        <v>11.580265442094287</v>
      </c>
      <c r="HS219" s="28">
        <v>32.828196552000001</v>
      </c>
      <c r="HT219" s="28">
        <v>9.0236251018638232</v>
      </c>
      <c r="HU219" s="28">
        <v>6.5826088803429261</v>
      </c>
      <c r="HV219" s="28">
        <v>11.580188177005642</v>
      </c>
      <c r="HW219" s="29">
        <v>32.926091487000001</v>
      </c>
      <c r="HX219" s="29">
        <v>10.818535604070016</v>
      </c>
      <c r="HY219" s="29">
        <v>7.8919711020516781</v>
      </c>
      <c r="HZ219" s="29">
        <v>13.367237585358101</v>
      </c>
      <c r="IA219" s="29">
        <v>33.082025385000001</v>
      </c>
      <c r="IB219" s="29">
        <v>10.60421475873604</v>
      </c>
      <c r="IC219" s="29">
        <v>7.7356270292636093</v>
      </c>
      <c r="ID219" s="29">
        <v>13.100012113148365</v>
      </c>
      <c r="IE219" s="29">
        <v>33.036679073999998</v>
      </c>
      <c r="IF219" s="29">
        <v>10.358527088098914</v>
      </c>
      <c r="IG219" s="29">
        <v>7.5564012941216792</v>
      </c>
      <c r="IH219" s="29">
        <v>13.022069665222428</v>
      </c>
      <c r="II219" s="29">
        <v>33.035245068999998</v>
      </c>
      <c r="IJ219" s="29">
        <v>10.298325449688354</v>
      </c>
      <c r="IK219" s="29">
        <v>7.512485037058795</v>
      </c>
      <c r="IL219" s="29">
        <v>13.00754542934432</v>
      </c>
      <c r="IM219" s="29">
        <v>33.055432451000001</v>
      </c>
      <c r="IN219" s="29">
        <v>10.122533509480347</v>
      </c>
      <c r="IO219" s="29">
        <v>7.3842472641412433</v>
      </c>
      <c r="IP219" s="29">
        <v>12.885462361299492</v>
      </c>
      <c r="IQ219" s="29">
        <v>33.100102976000002</v>
      </c>
      <c r="IR219" s="29">
        <v>10.057099284959884</v>
      </c>
      <c r="IS219" s="29">
        <v>7.3365139083618915</v>
      </c>
      <c r="IT219" s="29">
        <v>12.931577865329929</v>
      </c>
      <c r="IU219" s="29">
        <v>33.141628959999998</v>
      </c>
      <c r="IV219" s="29">
        <v>9.8753467154751942</v>
      </c>
      <c r="IW219" s="29">
        <v>7.20392793937389</v>
      </c>
      <c r="IX219" s="29">
        <v>12.369721177339567</v>
      </c>
      <c r="IY219" s="29">
        <v>33.176075861999998</v>
      </c>
      <c r="IZ219" s="29">
        <v>9.8467342603793124</v>
      </c>
      <c r="JA219" s="29">
        <v>7.183055551738498</v>
      </c>
      <c r="JB219" s="29">
        <v>12.573893454007779</v>
      </c>
      <c r="JC219" s="29">
        <v>33.204703807000001</v>
      </c>
      <c r="JD219" s="29">
        <v>9.822730354393272</v>
      </c>
      <c r="JE219" s="29">
        <v>7.1655450365161855</v>
      </c>
      <c r="JF219" s="29">
        <v>12.718837281555693</v>
      </c>
      <c r="JG219" s="29">
        <v>33.227247028999997</v>
      </c>
      <c r="JH219" s="29">
        <v>9.6612697466699853</v>
      </c>
      <c r="JI219" s="29">
        <v>7.0477617711181857</v>
      </c>
      <c r="JJ219" s="29">
        <v>12.40559552607068</v>
      </c>
      <c r="JK219" s="29">
        <v>33.24464785</v>
      </c>
      <c r="JL219" s="29">
        <v>9.3553517462659759</v>
      </c>
      <c r="JM219" s="29">
        <v>6.8245988489683898</v>
      </c>
      <c r="JN219" s="29">
        <v>11.838232936254153</v>
      </c>
      <c r="JO219" s="29">
        <v>33.156474832999997</v>
      </c>
      <c r="JP219" s="29">
        <v>9.1256559203609307</v>
      </c>
      <c r="JQ219" s="29">
        <v>6.6570389419119724</v>
      </c>
      <c r="JR219" s="29">
        <v>11.331261453945045</v>
      </c>
      <c r="JS219" s="29">
        <v>32.984897105000002</v>
      </c>
      <c r="JT219" s="29">
        <v>8.9828590399275594</v>
      </c>
      <c r="JU219" s="29">
        <v>6.5528706057261283</v>
      </c>
      <c r="JV219" s="29">
        <v>11.056563634724274</v>
      </c>
      <c r="JW219" s="29">
        <v>32.760960515000001</v>
      </c>
      <c r="JX219" s="29">
        <v>9.0320575431871735</v>
      </c>
      <c r="JY219" s="29">
        <v>6.5887602288876028</v>
      </c>
      <c r="JZ219" s="29">
        <v>11.597858471040958</v>
      </c>
    </row>
    <row r="220" spans="1:286" ht="15" thickBot="1" x14ac:dyDescent="0.4">
      <c r="A220" s="2"/>
      <c r="B220" s="74" t="s">
        <v>697</v>
      </c>
      <c r="C220" s="74" t="s">
        <v>522</v>
      </c>
      <c r="D220" s="74" t="s">
        <v>869</v>
      </c>
      <c r="E220" s="87">
        <v>395671</v>
      </c>
      <c r="F220" s="84">
        <v>388643</v>
      </c>
      <c r="G220" s="22">
        <v>5.7927075600000002</v>
      </c>
      <c r="H220" s="22">
        <v>5.7927075600000002</v>
      </c>
      <c r="I220" s="22">
        <v>5.7927075600000002</v>
      </c>
      <c r="J220" s="22">
        <v>4.8040467650201535E-2</v>
      </c>
      <c r="K220" s="22">
        <v>5.8028301019999997</v>
      </c>
      <c r="L220" s="22">
        <v>5.8028301019999997</v>
      </c>
      <c r="M220" s="22">
        <v>5.8028301019999997</v>
      </c>
      <c r="N220" s="22">
        <v>-2.5933358470941137E-2</v>
      </c>
      <c r="O220" s="22">
        <v>5.8160434089999997</v>
      </c>
      <c r="P220" s="22">
        <v>5.8160434089999997</v>
      </c>
      <c r="Q220" s="22">
        <v>5.8160434089999997</v>
      </c>
      <c r="R220" s="22">
        <v>-0.11407724574634059</v>
      </c>
      <c r="S220" s="22">
        <v>5.8360221179999998</v>
      </c>
      <c r="T220" s="22">
        <v>5.8360221179999998</v>
      </c>
      <c r="U220" s="22">
        <v>5.8360221179999998</v>
      </c>
      <c r="V220" s="22">
        <v>-0.21443973600122224</v>
      </c>
      <c r="W220" s="22">
        <v>5.8615844319999999</v>
      </c>
      <c r="X220" s="22">
        <v>5.8615844319999999</v>
      </c>
      <c r="Y220" s="22">
        <v>5.8615844319999999</v>
      </c>
      <c r="Z220" s="22">
        <v>-0.3027066347122922</v>
      </c>
      <c r="AA220" s="22">
        <v>5.8913015179999997</v>
      </c>
      <c r="AB220" s="22">
        <v>5.8913015179999997</v>
      </c>
      <c r="AC220" s="22">
        <v>5.8913015179999997</v>
      </c>
      <c r="AD220" s="22">
        <v>-0.41447861633303074</v>
      </c>
      <c r="AE220" s="22">
        <v>5.9251924259999997</v>
      </c>
      <c r="AF220" s="22">
        <v>5.9251924259999997</v>
      </c>
      <c r="AG220" s="22">
        <v>5.9251924259999997</v>
      </c>
      <c r="AH220" s="22">
        <v>-0.62726222150697275</v>
      </c>
      <c r="AI220" s="22">
        <v>5.9624244520000005</v>
      </c>
      <c r="AJ220" s="22">
        <v>5.9624244520000005</v>
      </c>
      <c r="AK220" s="22">
        <v>5.9624244520000005</v>
      </c>
      <c r="AL220" s="22">
        <v>-0.69997315506217372</v>
      </c>
      <c r="AM220" s="22">
        <v>6.0033175209999996</v>
      </c>
      <c r="AN220" s="22">
        <v>6.0033175209999996</v>
      </c>
      <c r="AO220" s="22">
        <v>6.0033175209999996</v>
      </c>
      <c r="AP220" s="22">
        <v>-0.8064392743934512</v>
      </c>
      <c r="AQ220" s="22">
        <v>6.0500514939999999</v>
      </c>
      <c r="AR220" s="22">
        <v>6.0500514939999999</v>
      </c>
      <c r="AS220" s="22">
        <v>6.0500514939999999</v>
      </c>
      <c r="AT220" s="22">
        <v>-0.98932455044140433</v>
      </c>
      <c r="AU220" s="22">
        <v>6.2143820490000001</v>
      </c>
      <c r="AV220" s="22">
        <v>6.2143820490000001</v>
      </c>
      <c r="AW220" s="22">
        <v>6.2143820490000001</v>
      </c>
      <c r="AX220" s="22">
        <v>-1.5277423697195092</v>
      </c>
      <c r="AY220" s="22">
        <v>6.3279976199999997</v>
      </c>
      <c r="AZ220" s="22">
        <v>6.3279976199999997</v>
      </c>
      <c r="BA220" s="22">
        <v>6.3279976199999997</v>
      </c>
      <c r="BB220" s="22">
        <v>-1.7910580089481973</v>
      </c>
      <c r="BC220" s="22">
        <v>6.394063783</v>
      </c>
      <c r="BD220" s="22">
        <v>6.394063783</v>
      </c>
      <c r="BE220" s="22">
        <v>6.394063783</v>
      </c>
      <c r="BF220" s="22">
        <v>-1.8733744280845608</v>
      </c>
      <c r="BG220" s="22">
        <v>6.4318365770000003</v>
      </c>
      <c r="BH220" s="22">
        <v>6.4318365770000003</v>
      </c>
      <c r="BI220" s="22">
        <v>6.4318365770000003</v>
      </c>
      <c r="BJ220" s="22">
        <v>-1.7861713797844017</v>
      </c>
      <c r="BK220" s="25">
        <v>5.7977162460000002</v>
      </c>
      <c r="BL220" s="25">
        <v>5.7977162460000002</v>
      </c>
      <c r="BM220" s="25">
        <v>5.7977162460000002</v>
      </c>
      <c r="BN220" s="25">
        <v>8.209170128903942E-2</v>
      </c>
      <c r="BO220" s="25">
        <v>5.8135145569999995</v>
      </c>
      <c r="BP220" s="25">
        <v>5.8135145569999995</v>
      </c>
      <c r="BQ220" s="25">
        <v>5.8135145569999995</v>
      </c>
      <c r="BR220" s="25">
        <v>2.8421769765160754E-2</v>
      </c>
      <c r="BS220" s="25">
        <v>5.8350802709999998</v>
      </c>
      <c r="BT220" s="25">
        <v>5.8350802709999998</v>
      </c>
      <c r="BU220" s="25">
        <v>5.8350802709999998</v>
      </c>
      <c r="BV220" s="25">
        <v>-7.7552423239801271E-2</v>
      </c>
      <c r="BW220" s="25">
        <v>5.8595858720000003</v>
      </c>
      <c r="BX220" s="25">
        <v>5.8595858720000003</v>
      </c>
      <c r="BY220" s="25">
        <v>5.8595858720000003</v>
      </c>
      <c r="BZ220" s="25">
        <v>-0.18717320548630667</v>
      </c>
      <c r="CA220" s="25">
        <v>5.8885832469999997</v>
      </c>
      <c r="CB220" s="25">
        <v>5.8885832469999997</v>
      </c>
      <c r="CC220" s="25">
        <v>5.8885832469999997</v>
      </c>
      <c r="CD220" s="25">
        <v>-0.25995400220311016</v>
      </c>
      <c r="CE220" s="25">
        <v>5.9218203249999997</v>
      </c>
      <c r="CF220" s="25">
        <v>5.9218203249999997</v>
      </c>
      <c r="CG220" s="25">
        <v>5.9218203249999997</v>
      </c>
      <c r="CH220" s="25">
        <v>-0.36574950839084686</v>
      </c>
      <c r="CI220" s="25">
        <v>5.9594314910000001</v>
      </c>
      <c r="CJ220" s="25">
        <v>5.9594314910000001</v>
      </c>
      <c r="CK220" s="25">
        <v>5.9594314910000001</v>
      </c>
      <c r="CL220" s="25">
        <v>-0.57091916716531621</v>
      </c>
      <c r="CM220" s="25">
        <v>6.0006956230000004</v>
      </c>
      <c r="CN220" s="25">
        <v>6.0006956230000004</v>
      </c>
      <c r="CO220" s="25">
        <v>6.0006956230000004</v>
      </c>
      <c r="CP220" s="25">
        <v>-0.64069778518531262</v>
      </c>
      <c r="CQ220" s="25">
        <v>6.0459585440000003</v>
      </c>
      <c r="CR220" s="25">
        <v>6.0459585440000003</v>
      </c>
      <c r="CS220" s="25">
        <v>6.0459585440000003</v>
      </c>
      <c r="CT220" s="25">
        <v>-0.74702269966398127</v>
      </c>
      <c r="CU220" s="25">
        <v>6.0948649069999998</v>
      </c>
      <c r="CV220" s="25">
        <v>6.0948649069999998</v>
      </c>
      <c r="CW220" s="25">
        <v>6.0948649069999998</v>
      </c>
      <c r="CX220" s="25">
        <v>-0.91054105125563822</v>
      </c>
      <c r="CY220" s="25">
        <v>6.1738423000000004</v>
      </c>
      <c r="CZ220" s="25">
        <v>6.1738423000000004</v>
      </c>
      <c r="DA220" s="25">
        <v>6.1738423000000004</v>
      </c>
      <c r="DB220" s="25">
        <v>-1.2891179348992683</v>
      </c>
      <c r="DC220" s="25">
        <v>6.2350619199999997</v>
      </c>
      <c r="DD220" s="25">
        <v>6.2350619199999997</v>
      </c>
      <c r="DE220" s="25">
        <v>6.2350619199999997</v>
      </c>
      <c r="DF220" s="25">
        <v>-1.562992265130986</v>
      </c>
      <c r="DG220" s="25">
        <v>6.2762629910000003</v>
      </c>
      <c r="DH220" s="25">
        <v>6.2762629910000003</v>
      </c>
      <c r="DI220" s="25">
        <v>6.2762629910000003</v>
      </c>
      <c r="DJ220" s="25">
        <v>-1.7489038872119993</v>
      </c>
      <c r="DK220" s="25">
        <v>6.3061742949999999</v>
      </c>
      <c r="DL220" s="25">
        <v>6.3061742949999999</v>
      </c>
      <c r="DM220" s="25">
        <v>6.3061742949999999</v>
      </c>
      <c r="DN220" s="25">
        <v>-1.8229546530973701</v>
      </c>
      <c r="DO220" s="27">
        <v>5.7927075600000002</v>
      </c>
      <c r="DP220" s="27">
        <v>5.7927075600000002</v>
      </c>
      <c r="DQ220" s="27">
        <v>5.7927075600000002</v>
      </c>
      <c r="DR220" s="27">
        <v>4.8189402552981875E-2</v>
      </c>
      <c r="DS220" s="27">
        <v>5.8028301029999998</v>
      </c>
      <c r="DT220" s="27">
        <v>5.8028301029999998</v>
      </c>
      <c r="DU220" s="27">
        <v>5.8028301029999998</v>
      </c>
      <c r="DV220" s="27">
        <v>-7.8475394227845996E-3</v>
      </c>
      <c r="DW220" s="27">
        <v>5.8160434079999996</v>
      </c>
      <c r="DX220" s="27">
        <v>5.8160434079999996</v>
      </c>
      <c r="DY220" s="27">
        <v>5.8160434079999996</v>
      </c>
      <c r="DZ220" s="27">
        <v>-0.10209358614471054</v>
      </c>
      <c r="EA220" s="27">
        <v>5.8360221179999998</v>
      </c>
      <c r="EB220" s="27">
        <v>5.8360221179999998</v>
      </c>
      <c r="EC220" s="27">
        <v>5.8360221179999998</v>
      </c>
      <c r="ED220" s="27">
        <v>-0.18861493368518722</v>
      </c>
      <c r="EE220" s="27">
        <v>5.8614767160000003</v>
      </c>
      <c r="EF220" s="27">
        <v>5.8614767160000003</v>
      </c>
      <c r="EG220" s="27">
        <v>5.8614767160000003</v>
      </c>
      <c r="EH220" s="27">
        <v>-0.28138037318187603</v>
      </c>
      <c r="EI220" s="27">
        <v>5.8910130829999998</v>
      </c>
      <c r="EJ220" s="27">
        <v>5.8910130829999998</v>
      </c>
      <c r="EK220" s="27">
        <v>5.8910130829999998</v>
      </c>
      <c r="EL220" s="27">
        <v>-0.38801518046605921</v>
      </c>
      <c r="EM220" s="27">
        <v>5.9247434920000002</v>
      </c>
      <c r="EN220" s="27">
        <v>5.9247434920000002</v>
      </c>
      <c r="EO220" s="27">
        <v>5.9247434920000002</v>
      </c>
      <c r="EP220" s="27">
        <v>-0.59424463204832012</v>
      </c>
      <c r="EQ220" s="27">
        <v>5.9618657349999999</v>
      </c>
      <c r="ER220" s="27">
        <v>5.9618657349999999</v>
      </c>
      <c r="ES220" s="27">
        <v>5.9618657349999999</v>
      </c>
      <c r="ET220" s="27">
        <v>-0.66303474426986764</v>
      </c>
      <c r="EU220" s="27">
        <v>6.0022327170000001</v>
      </c>
      <c r="EV220" s="27">
        <v>6.0022327170000001</v>
      </c>
      <c r="EW220" s="27">
        <v>6.0022327170000001</v>
      </c>
      <c r="EX220" s="27">
        <v>-0.76266516416691665</v>
      </c>
      <c r="EY220" s="27">
        <v>6.0468001309999995</v>
      </c>
      <c r="EZ220" s="27">
        <v>6.0468001309999995</v>
      </c>
      <c r="FA220" s="27">
        <v>6.0468001309999995</v>
      </c>
      <c r="FB220" s="27">
        <v>-0.92862890394840392</v>
      </c>
      <c r="FC220" s="27">
        <v>6.2014928549999997</v>
      </c>
      <c r="FD220" s="27">
        <v>6.2014928549999997</v>
      </c>
      <c r="FE220" s="27">
        <v>6.2014928549999997</v>
      </c>
      <c r="FF220" s="27">
        <v>-1.4159304468516831</v>
      </c>
      <c r="FG220" s="27">
        <v>6.3074327310000005</v>
      </c>
      <c r="FH220" s="27">
        <v>6.3074327310000005</v>
      </c>
      <c r="FI220" s="27">
        <v>6.3074327310000005</v>
      </c>
      <c r="FJ220" s="27">
        <v>-1.647347940491831</v>
      </c>
      <c r="FK220" s="27">
        <v>6.3697502530000003</v>
      </c>
      <c r="FL220" s="27">
        <v>6.3697502530000003</v>
      </c>
      <c r="FM220" s="27">
        <v>6.3697502530000003</v>
      </c>
      <c r="FN220" s="27">
        <v>-1.7191860844478581</v>
      </c>
      <c r="FO220" s="27">
        <v>6.4065751830000002</v>
      </c>
      <c r="FP220" s="27">
        <v>6.4065751830000002</v>
      </c>
      <c r="FQ220" s="27">
        <v>6.4065751830000002</v>
      </c>
      <c r="FR220" s="27">
        <v>-1.6380349221924622</v>
      </c>
      <c r="FS220" s="28">
        <v>5.7923892480000001</v>
      </c>
      <c r="FT220" s="28">
        <v>5.7923892480000001</v>
      </c>
      <c r="FU220" s="28">
        <v>5.7923892480000001</v>
      </c>
      <c r="FV220" s="28">
        <v>5.2777950083061853E-2</v>
      </c>
      <c r="FW220" s="28">
        <v>5.8032570620000001</v>
      </c>
      <c r="FX220" s="28">
        <v>5.8032570620000001</v>
      </c>
      <c r="FY220" s="28">
        <v>5.8032570620000001</v>
      </c>
      <c r="FZ220" s="28">
        <v>-1.6934322826168469E-2</v>
      </c>
      <c r="GA220" s="28">
        <v>5.8192676890000001</v>
      </c>
      <c r="GB220" s="28">
        <v>5.8192676890000001</v>
      </c>
      <c r="GC220" s="28">
        <v>5.8192676890000001</v>
      </c>
      <c r="GD220" s="28">
        <v>-9.7041361422942174E-2</v>
      </c>
      <c r="GE220" s="28">
        <v>5.844680275</v>
      </c>
      <c r="GF220" s="28">
        <v>5.844680275</v>
      </c>
      <c r="GG220" s="28">
        <v>5.844680275</v>
      </c>
      <c r="GH220" s="28">
        <v>-0.19063467270111811</v>
      </c>
      <c r="GI220" s="28">
        <v>5.8781603090000001</v>
      </c>
      <c r="GJ220" s="28">
        <v>5.8781603090000001</v>
      </c>
      <c r="GK220" s="28">
        <v>5.8781603090000001</v>
      </c>
      <c r="GL220" s="28">
        <v>-0.26620913914667454</v>
      </c>
      <c r="GM220" s="28">
        <v>5.9195968990000001</v>
      </c>
      <c r="GN220" s="28">
        <v>5.9195968990000001</v>
      </c>
      <c r="GO220" s="28">
        <v>5.9195968990000001</v>
      </c>
      <c r="GP220" s="28">
        <v>-0.36686309494908276</v>
      </c>
      <c r="GQ220" s="28">
        <v>5.970131276</v>
      </c>
      <c r="GR220" s="28">
        <v>5.970131276</v>
      </c>
      <c r="GS220" s="28">
        <v>5.970131276</v>
      </c>
      <c r="GT220" s="28">
        <v>-0.57362492023747613</v>
      </c>
      <c r="GU220" s="28">
        <v>6.0277873460000002</v>
      </c>
      <c r="GV220" s="28">
        <v>6.0277873460000002</v>
      </c>
      <c r="GW220" s="28">
        <v>6.0277873460000002</v>
      </c>
      <c r="GX220" s="28">
        <v>-0.64072674407491537</v>
      </c>
      <c r="GY220" s="28">
        <v>6.0905122079999998</v>
      </c>
      <c r="GZ220" s="28">
        <v>6.0905122079999998</v>
      </c>
      <c r="HA220" s="28">
        <v>6.0905122079999998</v>
      </c>
      <c r="HB220" s="28">
        <v>-0.72212483476697642</v>
      </c>
      <c r="HC220" s="28">
        <v>6.161066774</v>
      </c>
      <c r="HD220" s="28">
        <v>6.161066774</v>
      </c>
      <c r="HE220" s="28">
        <v>6.161066774</v>
      </c>
      <c r="HF220" s="28">
        <v>-0.85868386768440974</v>
      </c>
      <c r="HG220" s="28">
        <v>6.4378733629999996</v>
      </c>
      <c r="HH220" s="28">
        <v>6.4378733629999996</v>
      </c>
      <c r="HI220" s="28">
        <v>6.4378733629999996</v>
      </c>
      <c r="HJ220" s="28">
        <v>-1.674316435609442</v>
      </c>
      <c r="HK220" s="28">
        <v>6.8464116119999998</v>
      </c>
      <c r="HL220" s="28">
        <v>6.8464116119999998</v>
      </c>
      <c r="HM220" s="28">
        <v>6.8464116119999998</v>
      </c>
      <c r="HN220" s="28">
        <v>-3.5750213152805088</v>
      </c>
      <c r="HO220" s="28">
        <v>7.1491789590000003</v>
      </c>
      <c r="HP220" s="28">
        <v>7.1491789590000003</v>
      </c>
      <c r="HQ220" s="28">
        <v>7.1491789590000003</v>
      </c>
      <c r="HR220" s="28">
        <v>-5.1303189243531548</v>
      </c>
      <c r="HS220" s="28">
        <v>7.2028109640000002</v>
      </c>
      <c r="HT220" s="28">
        <v>7.2028109640000002</v>
      </c>
      <c r="HU220" s="28">
        <v>7.2028109640000002</v>
      </c>
      <c r="HV220" s="28">
        <v>-6.1150970767254016</v>
      </c>
      <c r="HW220" s="29">
        <v>5.7889284219999997</v>
      </c>
      <c r="HX220" s="29">
        <v>5.7889284219999997</v>
      </c>
      <c r="HY220" s="29">
        <v>5.7889284219999997</v>
      </c>
      <c r="HZ220" s="29">
        <v>5.3911479650863292E-2</v>
      </c>
      <c r="IA220" s="29">
        <v>5.7991204129999998</v>
      </c>
      <c r="IB220" s="29">
        <v>5.7991204129999998</v>
      </c>
      <c r="IC220" s="29">
        <v>5.7991204129999998</v>
      </c>
      <c r="ID220" s="29">
        <v>-2.0708712610772118E-2</v>
      </c>
      <c r="IE220" s="29">
        <v>5.8134850279999997</v>
      </c>
      <c r="IF220" s="29">
        <v>5.8134850279999997</v>
      </c>
      <c r="IG220" s="29">
        <v>5.8134850279999997</v>
      </c>
      <c r="IH220" s="29">
        <v>-0.10416161899721477</v>
      </c>
      <c r="II220" s="29">
        <v>5.8349348680000004</v>
      </c>
      <c r="IJ220" s="29">
        <v>5.8349348680000004</v>
      </c>
      <c r="IK220" s="29">
        <v>5.8349348680000004</v>
      </c>
      <c r="IL220" s="29">
        <v>-0.18411869212873988</v>
      </c>
      <c r="IM220" s="29">
        <v>5.864782892</v>
      </c>
      <c r="IN220" s="29">
        <v>5.864782892</v>
      </c>
      <c r="IO220" s="29">
        <v>5.864782892</v>
      </c>
      <c r="IP220" s="29">
        <v>-0.24983561863092074</v>
      </c>
      <c r="IQ220" s="29">
        <v>5.9003049519999999</v>
      </c>
      <c r="IR220" s="29">
        <v>5.9003049519999999</v>
      </c>
      <c r="IS220" s="29">
        <v>5.9003049519999999</v>
      </c>
      <c r="IT220" s="29">
        <v>-0.3314794183611296</v>
      </c>
      <c r="IU220" s="29">
        <v>5.9443947010000002</v>
      </c>
      <c r="IV220" s="29">
        <v>5.9443947010000002</v>
      </c>
      <c r="IW220" s="29">
        <v>5.9443947010000002</v>
      </c>
      <c r="IX220" s="29">
        <v>-0.51534944863806409</v>
      </c>
      <c r="IY220" s="29">
        <v>5.99342022</v>
      </c>
      <c r="IZ220" s="29">
        <v>5.99342022</v>
      </c>
      <c r="JA220" s="29">
        <v>5.99342022</v>
      </c>
      <c r="JB220" s="29">
        <v>-0.55650548094526453</v>
      </c>
      <c r="JC220" s="29">
        <v>6.057526996</v>
      </c>
      <c r="JD220" s="29">
        <v>6.057526996</v>
      </c>
      <c r="JE220" s="29">
        <v>6.057526996</v>
      </c>
      <c r="JF220" s="29">
        <v>-0.67653189002800573</v>
      </c>
      <c r="JG220" s="29">
        <v>6.1750202820000002</v>
      </c>
      <c r="JH220" s="29">
        <v>6.1750202820000002</v>
      </c>
      <c r="JI220" s="29">
        <v>6.1750202820000002</v>
      </c>
      <c r="JJ220" s="29">
        <v>-1.1541168025422515</v>
      </c>
      <c r="JK220" s="29">
        <v>6.6297599380000003</v>
      </c>
      <c r="JL220" s="29">
        <v>6.6297599380000003</v>
      </c>
      <c r="JM220" s="29">
        <v>6.6297599380000003</v>
      </c>
      <c r="JN220" s="29">
        <v>-3.2704277199136271</v>
      </c>
      <c r="JO220" s="29">
        <v>6.9598840129999999</v>
      </c>
      <c r="JP220" s="29">
        <v>6.9598840129999999</v>
      </c>
      <c r="JQ220" s="29">
        <v>6.9598840129999999</v>
      </c>
      <c r="JR220" s="29">
        <v>-4.9839802815735865</v>
      </c>
      <c r="JS220" s="29">
        <v>7.0093534059999998</v>
      </c>
      <c r="JT220" s="29">
        <v>7.0093534059999998</v>
      </c>
      <c r="JU220" s="29">
        <v>7.0093534059999998</v>
      </c>
      <c r="JV220" s="29">
        <v>-6.0153093734922081</v>
      </c>
      <c r="JW220" s="29">
        <v>6.9657662189999998</v>
      </c>
      <c r="JX220" s="29">
        <v>6.9657662189999998</v>
      </c>
      <c r="JY220" s="29">
        <v>6.9657662189999998</v>
      </c>
      <c r="JZ220" s="29">
        <v>-5.663702398479753</v>
      </c>
    </row>
    <row r="221" spans="1:286" ht="15" thickBot="1" x14ac:dyDescent="0.4">
      <c r="A221" s="2"/>
      <c r="B221" s="74" t="s">
        <v>698</v>
      </c>
      <c r="C221" s="74" t="s">
        <v>506</v>
      </c>
      <c r="D221" s="74" t="s">
        <v>862</v>
      </c>
      <c r="E221" s="87">
        <v>333341</v>
      </c>
      <c r="F221" s="84">
        <v>433485</v>
      </c>
      <c r="G221" s="22">
        <v>24.451025211315788</v>
      </c>
      <c r="H221" s="22">
        <v>8.798361996135295</v>
      </c>
      <c r="I221" s="22">
        <v>6.4182825809407094</v>
      </c>
      <c r="J221" s="22">
        <v>14.288922369234268</v>
      </c>
      <c r="K221" s="22">
        <v>24.527849935315789</v>
      </c>
      <c r="L221" s="22">
        <v>8.6177975268624039</v>
      </c>
      <c r="M221" s="22">
        <v>6.2865633145158846</v>
      </c>
      <c r="N221" s="22">
        <v>14.019605663438467</v>
      </c>
      <c r="O221" s="22">
        <v>24.607304296315789</v>
      </c>
      <c r="P221" s="22">
        <v>8.4429236185706404</v>
      </c>
      <c r="Q221" s="22">
        <v>6.1589952330999278</v>
      </c>
      <c r="R221" s="22">
        <v>13.906472477496548</v>
      </c>
      <c r="S221" s="22">
        <v>24.710419753315787</v>
      </c>
      <c r="T221" s="22">
        <v>8.3373899483382825</v>
      </c>
      <c r="U221" s="22">
        <v>6.0820098899584867</v>
      </c>
      <c r="V221" s="22">
        <v>13.689176277147324</v>
      </c>
      <c r="W221" s="22">
        <v>24.842298599315789</v>
      </c>
      <c r="X221" s="22">
        <v>8.2741836387703103</v>
      </c>
      <c r="Y221" s="22">
        <v>6.03590176711882</v>
      </c>
      <c r="Z221" s="22">
        <v>13.413055196667941</v>
      </c>
      <c r="AA221" s="22">
        <v>24.999163566315787</v>
      </c>
      <c r="AB221" s="22">
        <v>8.2820788345275389</v>
      </c>
      <c r="AC221" s="22">
        <v>6.0416612025028158</v>
      </c>
      <c r="AD221" s="22">
        <v>13.118985001256172</v>
      </c>
      <c r="AE221" s="22">
        <v>25.181990181315786</v>
      </c>
      <c r="AF221" s="22">
        <v>8.1617716707401886</v>
      </c>
      <c r="AG221" s="22">
        <v>5.953898801497048</v>
      </c>
      <c r="AH221" s="22">
        <v>12.779545113637715</v>
      </c>
      <c r="AI221" s="22">
        <v>25.380926837315787</v>
      </c>
      <c r="AJ221" s="22">
        <v>8.0651785673673615</v>
      </c>
      <c r="AK221" s="22">
        <v>5.8834354774045465</v>
      </c>
      <c r="AL221" s="22">
        <v>12.421871504166267</v>
      </c>
      <c r="AM221" s="22">
        <v>25.594514119315789</v>
      </c>
      <c r="AN221" s="22">
        <v>7.9031623168749592</v>
      </c>
      <c r="AO221" s="22">
        <v>5.7652468783424178</v>
      </c>
      <c r="AP221" s="22">
        <v>12.059617162813884</v>
      </c>
      <c r="AQ221" s="22">
        <v>25.836584022315787</v>
      </c>
      <c r="AR221" s="22">
        <v>7.6810107886521575</v>
      </c>
      <c r="AS221" s="22">
        <v>5.6031904314096739</v>
      </c>
      <c r="AT221" s="22">
        <v>11.693018331804431</v>
      </c>
      <c r="AU221" s="22">
        <v>26.468723560315787</v>
      </c>
      <c r="AV221" s="22">
        <v>7.2187696522017468</v>
      </c>
      <c r="AW221" s="22">
        <v>5.2659919579236902</v>
      </c>
      <c r="AX221" s="22">
        <v>10.09096616383184</v>
      </c>
      <c r="AY221" s="22">
        <v>26.875798388315786</v>
      </c>
      <c r="AZ221" s="22">
        <v>6.6999889892055586</v>
      </c>
      <c r="BA221" s="22">
        <v>4.8875486869944114</v>
      </c>
      <c r="BB221" s="22">
        <v>9.2699165158641676</v>
      </c>
      <c r="BC221" s="22">
        <v>27.13003534531579</v>
      </c>
      <c r="BD221" s="22">
        <v>6.802431289641178</v>
      </c>
      <c r="BE221" s="22">
        <v>4.9622789189087424</v>
      </c>
      <c r="BF221" s="22">
        <v>9.1637060994112041</v>
      </c>
      <c r="BG221" s="22">
        <v>27.295944114315787</v>
      </c>
      <c r="BH221" s="22">
        <v>6.7984572524156128</v>
      </c>
      <c r="BI221" s="22">
        <v>4.9593799140812465</v>
      </c>
      <c r="BJ221" s="22">
        <v>9.3848912589548981</v>
      </c>
      <c r="BK221" s="25">
        <v>24.450304930315788</v>
      </c>
      <c r="BL221" s="25">
        <v>8.8375573379045136</v>
      </c>
      <c r="BM221" s="25">
        <v>6.4468750370640073</v>
      </c>
      <c r="BN221" s="25">
        <v>14.50452152720019</v>
      </c>
      <c r="BO221" s="25">
        <v>24.495111987315788</v>
      </c>
      <c r="BP221" s="25">
        <v>8.8422387992439049</v>
      </c>
      <c r="BQ221" s="25">
        <v>6.4502900979334248</v>
      </c>
      <c r="BR221" s="25">
        <v>14.408017268873635</v>
      </c>
      <c r="BS221" s="25">
        <v>24.568394718315787</v>
      </c>
      <c r="BT221" s="25">
        <v>8.8210309722279092</v>
      </c>
      <c r="BU221" s="25">
        <v>6.4348192833913354</v>
      </c>
      <c r="BV221" s="25">
        <v>14.193329801152249</v>
      </c>
      <c r="BW221" s="25">
        <v>24.652707810315789</v>
      </c>
      <c r="BX221" s="25">
        <v>8.762193881825187</v>
      </c>
      <c r="BY221" s="25">
        <v>6.3918984451022425</v>
      </c>
      <c r="BZ221" s="25">
        <v>13.92700439505181</v>
      </c>
      <c r="CA221" s="25">
        <v>24.748999642315788</v>
      </c>
      <c r="CB221" s="25">
        <v>8.6728667565783351</v>
      </c>
      <c r="CC221" s="25">
        <v>6.3267355508920238</v>
      </c>
      <c r="CD221" s="25">
        <v>13.633661386056716</v>
      </c>
      <c r="CE221" s="25">
        <v>24.862599919315787</v>
      </c>
      <c r="CF221" s="25">
        <v>8.5494133924642597</v>
      </c>
      <c r="CG221" s="25">
        <v>6.2366780405508999</v>
      </c>
      <c r="CH221" s="25">
        <v>13.339528325311241</v>
      </c>
      <c r="CI221" s="25">
        <v>24.993473694315789</v>
      </c>
      <c r="CJ221" s="25">
        <v>8.4392618357421227</v>
      </c>
      <c r="CK221" s="25">
        <v>6.1563240135077146</v>
      </c>
      <c r="CL221" s="25">
        <v>12.991868533308603</v>
      </c>
      <c r="CM221" s="25">
        <v>25.133888216315789</v>
      </c>
      <c r="CN221" s="25">
        <v>8.3917248244345171</v>
      </c>
      <c r="CO221" s="25">
        <v>6.1216464255930987</v>
      </c>
      <c r="CP221" s="25">
        <v>12.61287574224567</v>
      </c>
      <c r="CQ221" s="25">
        <v>25.283080650315789</v>
      </c>
      <c r="CR221" s="25">
        <v>8.3233391671964192</v>
      </c>
      <c r="CS221" s="25">
        <v>6.07176004073757</v>
      </c>
      <c r="CT221" s="25">
        <v>12.211712347018262</v>
      </c>
      <c r="CU221" s="25">
        <v>25.436915355315787</v>
      </c>
      <c r="CV221" s="25">
        <v>8.2416274881111775</v>
      </c>
      <c r="CW221" s="25">
        <v>6.0121525084761567</v>
      </c>
      <c r="CX221" s="25">
        <v>11.836221735275471</v>
      </c>
      <c r="CY221" s="25">
        <v>25.890627692315789</v>
      </c>
      <c r="CZ221" s="25">
        <v>8.0759723643193926</v>
      </c>
      <c r="DA221" s="25">
        <v>5.891309402004361</v>
      </c>
      <c r="DB221" s="25">
        <v>11.051995462812108</v>
      </c>
      <c r="DC221" s="25">
        <v>26.191057811315787</v>
      </c>
      <c r="DD221" s="25">
        <v>7.8748874568218863</v>
      </c>
      <c r="DE221" s="25">
        <v>5.7446207615905847</v>
      </c>
      <c r="DF221" s="25">
        <v>10.574286939870841</v>
      </c>
      <c r="DG221" s="25">
        <v>26.374901638315787</v>
      </c>
      <c r="DH221" s="25">
        <v>7.9855596243308913</v>
      </c>
      <c r="DI221" s="25">
        <v>5.8253545669545845</v>
      </c>
      <c r="DJ221" s="25">
        <v>10.248882640909553</v>
      </c>
      <c r="DK221" s="25">
        <v>26.480299018315787</v>
      </c>
      <c r="DL221" s="25">
        <v>7.8280365217450552</v>
      </c>
      <c r="DM221" s="25">
        <v>5.7104436567344203</v>
      </c>
      <c r="DN221" s="25">
        <v>10.112072225929872</v>
      </c>
      <c r="DO221" s="27">
        <v>24.451066949315788</v>
      </c>
      <c r="DP221" s="27">
        <v>8.8452023642637414</v>
      </c>
      <c r="DQ221" s="27">
        <v>6.4524519773551461</v>
      </c>
      <c r="DR221" s="27">
        <v>14.306373137061009</v>
      </c>
      <c r="DS221" s="27">
        <v>24.527975113315787</v>
      </c>
      <c r="DT221" s="27">
        <v>8.8809068585594027</v>
      </c>
      <c r="DU221" s="27">
        <v>6.4784979088478254</v>
      </c>
      <c r="DV221" s="27">
        <v>14.03733124465246</v>
      </c>
      <c r="DW221" s="27">
        <v>24.607558598315787</v>
      </c>
      <c r="DX221" s="27">
        <v>8.9567067694739748</v>
      </c>
      <c r="DY221" s="27">
        <v>6.5337928885353573</v>
      </c>
      <c r="DZ221" s="27">
        <v>13.957615744222702</v>
      </c>
      <c r="EA221" s="27">
        <v>24.710840664315789</v>
      </c>
      <c r="EB221" s="27">
        <v>8.8782593906880383</v>
      </c>
      <c r="EC221" s="27">
        <v>6.4765666178950507</v>
      </c>
      <c r="ED221" s="27">
        <v>13.742027093914535</v>
      </c>
      <c r="EE221" s="27">
        <v>24.842116498315789</v>
      </c>
      <c r="EF221" s="27">
        <v>8.7247425761167037</v>
      </c>
      <c r="EG221" s="27">
        <v>6.3645782390039001</v>
      </c>
      <c r="EH221" s="27">
        <v>13.493990248450105</v>
      </c>
      <c r="EI221" s="27">
        <v>24.997866887315787</v>
      </c>
      <c r="EJ221" s="27">
        <v>8.7474276628620267</v>
      </c>
      <c r="EK221" s="27">
        <v>6.3811266939513756</v>
      </c>
      <c r="EL221" s="27">
        <v>13.197680236073486</v>
      </c>
      <c r="EM221" s="27">
        <v>25.179752272315788</v>
      </c>
      <c r="EN221" s="27">
        <v>8.617132693003823</v>
      </c>
      <c r="EO221" s="27">
        <v>6.2860783274722021</v>
      </c>
      <c r="EP221" s="27">
        <v>12.874476535772319</v>
      </c>
      <c r="EQ221" s="27">
        <v>25.378135347315787</v>
      </c>
      <c r="ER221" s="27">
        <v>8.4832014905967039</v>
      </c>
      <c r="ES221" s="27">
        <v>6.1883773799740602</v>
      </c>
      <c r="ET221" s="27">
        <v>12.537454647672167</v>
      </c>
      <c r="EU221" s="27">
        <v>25.588261650315786</v>
      </c>
      <c r="EV221" s="27">
        <v>8.3272107464443454</v>
      </c>
      <c r="EW221" s="27">
        <v>6.0745843038968506</v>
      </c>
      <c r="EX221" s="27">
        <v>12.181398393420968</v>
      </c>
      <c r="EY221" s="27">
        <v>25.815649363315789</v>
      </c>
      <c r="EZ221" s="27">
        <v>8.1722773751308502</v>
      </c>
      <c r="FA221" s="27">
        <v>5.9615625665843117</v>
      </c>
      <c r="FB221" s="27">
        <v>11.815887373666957</v>
      </c>
      <c r="FC221" s="27">
        <v>26.417905146315789</v>
      </c>
      <c r="FD221" s="27">
        <v>7.7503533262290345</v>
      </c>
      <c r="FE221" s="27">
        <v>5.6537748471501708</v>
      </c>
      <c r="FF221" s="27">
        <v>10.374280806919806</v>
      </c>
      <c r="FG221" s="27">
        <v>26.742577660315789</v>
      </c>
      <c r="FH221" s="27">
        <v>7.3412711108130182</v>
      </c>
      <c r="FI221" s="27">
        <v>5.355355066453428</v>
      </c>
      <c r="FJ221" s="27">
        <v>9.6929475918820245</v>
      </c>
      <c r="FK221" s="27">
        <v>26.954872834315786</v>
      </c>
      <c r="FL221" s="27">
        <v>7.444970328731757</v>
      </c>
      <c r="FM221" s="27">
        <v>5.4310022021722553</v>
      </c>
      <c r="FN221" s="27">
        <v>9.6371992806502291</v>
      </c>
      <c r="FO221" s="27">
        <v>27.073921348315785</v>
      </c>
      <c r="FP221" s="27">
        <v>7.3843126425936472</v>
      </c>
      <c r="FQ221" s="27">
        <v>5.3867532646414498</v>
      </c>
      <c r="FR221" s="27">
        <v>9.8905233222156284</v>
      </c>
      <c r="FS221" s="28">
        <v>24.454330842315787</v>
      </c>
      <c r="FT221" s="28">
        <v>8.8004852790746302</v>
      </c>
      <c r="FU221" s="28">
        <v>6.4198314862835364</v>
      </c>
      <c r="FV221" s="28">
        <v>14.313217697364268</v>
      </c>
      <c r="FW221" s="28">
        <v>24.534615416315788</v>
      </c>
      <c r="FX221" s="28">
        <v>8.6178870138828376</v>
      </c>
      <c r="FY221" s="28">
        <v>6.2866285940514075</v>
      </c>
      <c r="FZ221" s="28">
        <v>14.071927373774599</v>
      </c>
      <c r="GA221" s="28">
        <v>24.607220296315788</v>
      </c>
      <c r="GB221" s="28">
        <v>8.712901891622586</v>
      </c>
      <c r="GC221" s="28">
        <v>6.355940624517431</v>
      </c>
      <c r="GD221" s="28">
        <v>13.991395994527503</v>
      </c>
      <c r="GE221" s="28">
        <v>24.712560990315787</v>
      </c>
      <c r="GF221" s="28">
        <v>8.5590777710915589</v>
      </c>
      <c r="GG221" s="28">
        <v>6.2437280702071538</v>
      </c>
      <c r="GH221" s="28">
        <v>13.809460699952544</v>
      </c>
      <c r="GI221" s="28">
        <v>24.849764104315788</v>
      </c>
      <c r="GJ221" s="28">
        <v>8.4629605759637698</v>
      </c>
      <c r="GK221" s="28">
        <v>6.1736119145535735</v>
      </c>
      <c r="GL221" s="28">
        <v>13.574497484275152</v>
      </c>
      <c r="GM221" s="28">
        <v>25.017240124315787</v>
      </c>
      <c r="GN221" s="28">
        <v>8.4661251624135918</v>
      </c>
      <c r="GO221" s="28">
        <v>6.1759204363097471</v>
      </c>
      <c r="GP221" s="28">
        <v>13.32185575286514</v>
      </c>
      <c r="GQ221" s="28">
        <v>25.219896906315789</v>
      </c>
      <c r="GR221" s="28">
        <v>8.3604531940587403</v>
      </c>
      <c r="GS221" s="28">
        <v>6.0988342066134047</v>
      </c>
      <c r="GT221" s="28">
        <v>13.023932715803729</v>
      </c>
      <c r="GU221" s="28">
        <v>25.445932510315789</v>
      </c>
      <c r="GV221" s="28">
        <v>8.2264626513289478</v>
      </c>
      <c r="GW221" s="28">
        <v>6.0010899711760386</v>
      </c>
      <c r="GX221" s="28">
        <v>12.713427040868829</v>
      </c>
      <c r="GY221" s="28">
        <v>25.692588454315789</v>
      </c>
      <c r="GZ221" s="28">
        <v>8.012962890945202</v>
      </c>
      <c r="HA221" s="28">
        <v>5.8453448684276044</v>
      </c>
      <c r="HB221" s="28">
        <v>12.391977932112674</v>
      </c>
      <c r="HC221" s="28">
        <v>25.968983305315788</v>
      </c>
      <c r="HD221" s="28">
        <v>7.8959179358117932</v>
      </c>
      <c r="HE221" s="28">
        <v>5.7599622032167703</v>
      </c>
      <c r="HF221" s="28">
        <v>12.052406639864012</v>
      </c>
      <c r="HG221" s="28">
        <v>27.053850544315786</v>
      </c>
      <c r="HH221" s="28">
        <v>6.9161448870594082</v>
      </c>
      <c r="HI221" s="28">
        <v>5.0452314050471987</v>
      </c>
      <c r="HJ221" s="28">
        <v>9.9092206946049188</v>
      </c>
      <c r="HK221" s="28">
        <v>28.054802996315786</v>
      </c>
      <c r="HL221" s="28">
        <v>5.8254404737058625</v>
      </c>
      <c r="HM221" s="28">
        <v>4.2495777208435728</v>
      </c>
      <c r="HN221" s="28">
        <v>5.8855246274415265</v>
      </c>
      <c r="HO221" s="28">
        <v>28.500513563315788</v>
      </c>
      <c r="HP221" s="28">
        <v>5.0091398733238268</v>
      </c>
      <c r="HQ221" s="28">
        <v>3.6540977978141704</v>
      </c>
      <c r="HR221" s="28">
        <v>2.727536049888748</v>
      </c>
      <c r="HS221" s="28">
        <v>26.485631512676306</v>
      </c>
      <c r="HT221" s="28">
        <v>4.2962293222756074</v>
      </c>
      <c r="HU221" s="28">
        <v>3.1340394763252952</v>
      </c>
      <c r="HV221" s="28">
        <v>0.14918276280824827</v>
      </c>
      <c r="HW221" s="29">
        <v>24.476921342315787</v>
      </c>
      <c r="HX221" s="29">
        <v>8.7932028696146087</v>
      </c>
      <c r="HY221" s="29">
        <v>6.414519069971834</v>
      </c>
      <c r="HZ221" s="29">
        <v>14.272930208690779</v>
      </c>
      <c r="IA221" s="29">
        <v>24.580549323315786</v>
      </c>
      <c r="IB221" s="29">
        <v>8.5427836846056717</v>
      </c>
      <c r="IC221" s="29">
        <v>6.2318417609702017</v>
      </c>
      <c r="ID221" s="29">
        <v>13.962546197130713</v>
      </c>
      <c r="IE221" s="29">
        <v>24.658153652315789</v>
      </c>
      <c r="IF221" s="29">
        <v>8.4306049362637143</v>
      </c>
      <c r="IG221" s="29">
        <v>6.1500089258639425</v>
      </c>
      <c r="IH221" s="29">
        <v>13.891301797722761</v>
      </c>
      <c r="II221" s="29">
        <v>24.759779895315788</v>
      </c>
      <c r="IJ221" s="29">
        <v>8.3810808133736128</v>
      </c>
      <c r="IK221" s="29">
        <v>6.1138817677154682</v>
      </c>
      <c r="IL221" s="29">
        <v>13.741003073486151</v>
      </c>
      <c r="IM221" s="29">
        <v>24.893824138315786</v>
      </c>
      <c r="IN221" s="29">
        <v>8.3628006155692471</v>
      </c>
      <c r="IO221" s="29">
        <v>6.1005466179233307</v>
      </c>
      <c r="IP221" s="29">
        <v>13.538579002768239</v>
      </c>
      <c r="IQ221" s="29">
        <v>25.050344200315788</v>
      </c>
      <c r="IR221" s="29">
        <v>8.273205680803116</v>
      </c>
      <c r="IS221" s="29">
        <v>6.0351883603973766</v>
      </c>
      <c r="IT221" s="29">
        <v>13.335665487695035</v>
      </c>
      <c r="IU221" s="29">
        <v>25.246817503315789</v>
      </c>
      <c r="IV221" s="29">
        <v>8.0808649702603166</v>
      </c>
      <c r="IW221" s="29">
        <v>5.8948784899209326</v>
      </c>
      <c r="IX221" s="29">
        <v>13.081044556855819</v>
      </c>
      <c r="IY221" s="29">
        <v>25.458346742315786</v>
      </c>
      <c r="IZ221" s="29">
        <v>8.026195219817355</v>
      </c>
      <c r="JA221" s="29">
        <v>5.8549976681126727</v>
      </c>
      <c r="JB221" s="29">
        <v>12.795663557995432</v>
      </c>
      <c r="JC221" s="29">
        <v>25.700484051315787</v>
      </c>
      <c r="JD221" s="29">
        <v>7.9235063916973667</v>
      </c>
      <c r="JE221" s="29">
        <v>5.7800875976848776</v>
      </c>
      <c r="JF221" s="29">
        <v>12.404882165473316</v>
      </c>
      <c r="JG221" s="29">
        <v>26.099083307315787</v>
      </c>
      <c r="JH221" s="29">
        <v>7.6262599621125959</v>
      </c>
      <c r="JI221" s="29">
        <v>5.5632504657177275</v>
      </c>
      <c r="JJ221" s="29">
        <v>11.441116209736286</v>
      </c>
      <c r="JK221" s="29">
        <v>27.396493067315788</v>
      </c>
      <c r="JL221" s="29">
        <v>6.3295048711369173</v>
      </c>
      <c r="JM221" s="29">
        <v>4.6172856809303706</v>
      </c>
      <c r="JN221" s="29">
        <v>6.9204245936017301</v>
      </c>
      <c r="JO221" s="29">
        <v>27.955741013315787</v>
      </c>
      <c r="JP221" s="29">
        <v>5.0003302927333877</v>
      </c>
      <c r="JQ221" s="29">
        <v>3.6476713314248759</v>
      </c>
      <c r="JR221" s="29">
        <v>3.0772957749905459</v>
      </c>
      <c r="JS221" s="29">
        <v>26.664078320521682</v>
      </c>
      <c r="JT221" s="29">
        <v>4.3251751455218779</v>
      </c>
      <c r="JU221" s="29">
        <v>3.1551550513850772</v>
      </c>
      <c r="JV221" s="29">
        <v>0.66842311638828633</v>
      </c>
      <c r="JW221" s="29">
        <v>26.767921010770152</v>
      </c>
      <c r="JX221" s="29">
        <v>4.3420194488391664</v>
      </c>
      <c r="JY221" s="29">
        <v>3.1674427361401398</v>
      </c>
      <c r="JZ221" s="29">
        <v>1.1807563226172597</v>
      </c>
    </row>
    <row r="222" spans="1:286" ht="15" thickBot="1" x14ac:dyDescent="0.4">
      <c r="A222" s="2"/>
      <c r="B222" s="74" t="s">
        <v>699</v>
      </c>
      <c r="C222" s="74" t="s">
        <v>459</v>
      </c>
      <c r="D222" s="74" t="s">
        <v>860</v>
      </c>
      <c r="E222" s="87">
        <v>303716</v>
      </c>
      <c r="F222" s="84">
        <v>535313</v>
      </c>
      <c r="G222" s="22">
        <v>29.183561220000001</v>
      </c>
      <c r="H222" s="22">
        <v>17.298891388414692</v>
      </c>
      <c r="I222" s="22">
        <v>12.433053849481364</v>
      </c>
      <c r="J222" s="22">
        <v>17.740911024392055</v>
      </c>
      <c r="K222" s="22">
        <v>29.229512909</v>
      </c>
      <c r="L222" s="22">
        <v>17.229049344634745</v>
      </c>
      <c r="M222" s="22">
        <v>12.382856997453295</v>
      </c>
      <c r="N222" s="22">
        <v>17.514573851846166</v>
      </c>
      <c r="O222" s="22">
        <v>29.276652987999999</v>
      </c>
      <c r="P222" s="22">
        <v>17.121622405315804</v>
      </c>
      <c r="Q222" s="22">
        <v>12.305647140968974</v>
      </c>
      <c r="R222" s="22">
        <v>17.217822299802407</v>
      </c>
      <c r="S222" s="22">
        <v>29.344113192000002</v>
      </c>
      <c r="T222" s="22">
        <v>16.960171513853837</v>
      </c>
      <c r="U222" s="22">
        <v>12.189609206368276</v>
      </c>
      <c r="V222" s="22">
        <v>16.753503094955565</v>
      </c>
      <c r="W222" s="22">
        <v>29.431687513</v>
      </c>
      <c r="X222" s="22">
        <v>16.817503161145925</v>
      </c>
      <c r="Y222" s="22">
        <v>12.087070652191203</v>
      </c>
      <c r="Z222" s="22">
        <v>16.418880886928388</v>
      </c>
      <c r="AA222" s="22">
        <v>29.535472132999999</v>
      </c>
      <c r="AB222" s="22">
        <v>16.620987567070177</v>
      </c>
      <c r="AC222" s="22">
        <v>11.945831025411254</v>
      </c>
      <c r="AD222" s="22">
        <v>15.888062644868148</v>
      </c>
      <c r="AE222" s="22">
        <v>29.658261549999999</v>
      </c>
      <c r="AF222" s="22">
        <v>16.424336549783526</v>
      </c>
      <c r="AG222" s="22">
        <v>11.804494067303194</v>
      </c>
      <c r="AH222" s="22">
        <v>15.298083939523622</v>
      </c>
      <c r="AI222" s="22">
        <v>29.795278552999999</v>
      </c>
      <c r="AJ222" s="22">
        <v>16.231328747171226</v>
      </c>
      <c r="AK222" s="22">
        <v>11.66577555931511</v>
      </c>
      <c r="AL222" s="22">
        <v>14.731765390145462</v>
      </c>
      <c r="AM222" s="22">
        <v>29.939559201000002</v>
      </c>
      <c r="AN222" s="22">
        <v>16.041825433017213</v>
      </c>
      <c r="AO222" s="22">
        <v>11.529575796184048</v>
      </c>
      <c r="AP222" s="22">
        <v>14.207618740611508</v>
      </c>
      <c r="AQ222" s="22">
        <v>30.110089654999999</v>
      </c>
      <c r="AR222" s="22">
        <v>15.817984077381229</v>
      </c>
      <c r="AS222" s="22">
        <v>11.368696606536849</v>
      </c>
      <c r="AT222" s="22">
        <v>13.490887779066686</v>
      </c>
      <c r="AU222" s="22">
        <v>30.760112717999998</v>
      </c>
      <c r="AV222" s="22">
        <v>14.912997000851437</v>
      </c>
      <c r="AW222" s="22">
        <v>10.718264575781683</v>
      </c>
      <c r="AX222" s="22">
        <v>10.88635214321911</v>
      </c>
      <c r="AY222" s="22">
        <v>31.222851795</v>
      </c>
      <c r="AZ222" s="22">
        <v>14.244904756288598</v>
      </c>
      <c r="BA222" s="22">
        <v>10.238093525130799</v>
      </c>
      <c r="BB222" s="22">
        <v>9.6015075934112879</v>
      </c>
      <c r="BC222" s="22">
        <v>31.497114449999998</v>
      </c>
      <c r="BD222" s="22">
        <v>13.658238194547376</v>
      </c>
      <c r="BE222" s="22">
        <v>9.8164447159647015</v>
      </c>
      <c r="BF222" s="22">
        <v>9.3883307972857004</v>
      </c>
      <c r="BG222" s="22">
        <v>31.706181177000001</v>
      </c>
      <c r="BH222" s="22">
        <v>13.177901974417118</v>
      </c>
      <c r="BI222" s="22">
        <v>9.471217616918608</v>
      </c>
      <c r="BJ222" s="22">
        <v>9.8019107689468434</v>
      </c>
      <c r="BK222" s="25">
        <v>29.188471705000001</v>
      </c>
      <c r="BL222" s="25">
        <v>17.312717998904319</v>
      </c>
      <c r="BM222" s="25">
        <v>12.442991306680989</v>
      </c>
      <c r="BN222" s="25">
        <v>17.787873891659295</v>
      </c>
      <c r="BO222" s="25">
        <v>29.236889232999999</v>
      </c>
      <c r="BP222" s="25">
        <v>17.274888035887248</v>
      </c>
      <c r="BQ222" s="25">
        <v>12.41580216740296</v>
      </c>
      <c r="BR222" s="25">
        <v>17.602990264609822</v>
      </c>
      <c r="BS222" s="25">
        <v>29.307502496000001</v>
      </c>
      <c r="BT222" s="25">
        <v>17.195924603120805</v>
      </c>
      <c r="BU222" s="25">
        <v>12.359049593513596</v>
      </c>
      <c r="BV222" s="25">
        <v>17.28114832784285</v>
      </c>
      <c r="BW222" s="25">
        <v>29.367998925000002</v>
      </c>
      <c r="BX222" s="25">
        <v>17.085552198092731</v>
      </c>
      <c r="BY222" s="25">
        <v>12.279722772829015</v>
      </c>
      <c r="BZ222" s="25">
        <v>16.932107127088891</v>
      </c>
      <c r="CA222" s="25">
        <v>29.446493707000002</v>
      </c>
      <c r="CB222" s="25">
        <v>16.995671156669221</v>
      </c>
      <c r="CC222" s="25">
        <v>12.215123498634233</v>
      </c>
      <c r="CD222" s="25">
        <v>16.723712899174693</v>
      </c>
      <c r="CE222" s="25">
        <v>29.535589890000001</v>
      </c>
      <c r="CF222" s="25">
        <v>16.865618831923232</v>
      </c>
      <c r="CG222" s="25">
        <v>12.121652332158211</v>
      </c>
      <c r="CH222" s="25">
        <v>16.321728652615789</v>
      </c>
      <c r="CI222" s="25">
        <v>29.637174853000001</v>
      </c>
      <c r="CJ222" s="25">
        <v>16.72923852777642</v>
      </c>
      <c r="CK222" s="25">
        <v>12.023633122291299</v>
      </c>
      <c r="CL222" s="25">
        <v>15.867235525686345</v>
      </c>
      <c r="CM222" s="25">
        <v>29.747240906999998</v>
      </c>
      <c r="CN222" s="25">
        <v>16.600084243695527</v>
      </c>
      <c r="CO222" s="25">
        <v>11.930807395323361</v>
      </c>
      <c r="CP222" s="25">
        <v>15.434326012743076</v>
      </c>
      <c r="CQ222" s="25">
        <v>29.864071431999999</v>
      </c>
      <c r="CR222" s="25">
        <v>16.473312974665212</v>
      </c>
      <c r="CS222" s="25">
        <v>11.839694388192941</v>
      </c>
      <c r="CT222" s="25">
        <v>14.990184163074751</v>
      </c>
      <c r="CU222" s="25">
        <v>29.974418214</v>
      </c>
      <c r="CV222" s="25">
        <v>16.342545424675237</v>
      </c>
      <c r="CW222" s="25">
        <v>11.745709175251552</v>
      </c>
      <c r="CX222" s="25">
        <v>14.51735646010464</v>
      </c>
      <c r="CY222" s="25">
        <v>30.247497841000001</v>
      </c>
      <c r="CZ222" s="25">
        <v>15.849306211236872</v>
      </c>
      <c r="DA222" s="25">
        <v>11.391208440859867</v>
      </c>
      <c r="DB222" s="25">
        <v>13.07567213240284</v>
      </c>
      <c r="DC222" s="25">
        <v>30.489193925999999</v>
      </c>
      <c r="DD222" s="25">
        <v>15.384845993826671</v>
      </c>
      <c r="DE222" s="25">
        <v>11.057391737561167</v>
      </c>
      <c r="DF222" s="25">
        <v>12.07519426580634</v>
      </c>
      <c r="DG222" s="25">
        <v>30.681761588000001</v>
      </c>
      <c r="DH222" s="25">
        <v>14.831887076159603</v>
      </c>
      <c r="DI222" s="25">
        <v>10.659969275881927</v>
      </c>
      <c r="DJ222" s="25">
        <v>11.505889358427194</v>
      </c>
      <c r="DK222" s="25">
        <v>30.833549772000001</v>
      </c>
      <c r="DL222" s="25">
        <v>14.663061845698186</v>
      </c>
      <c r="DM222" s="25">
        <v>10.538631258644381</v>
      </c>
      <c r="DN222" s="25">
        <v>11.168781488997752</v>
      </c>
      <c r="DO222" s="27">
        <v>29.183616819000001</v>
      </c>
      <c r="DP222" s="27">
        <v>17.312154903568498</v>
      </c>
      <c r="DQ222" s="27">
        <v>12.442586598976002</v>
      </c>
      <c r="DR222" s="27">
        <v>17.747145959172101</v>
      </c>
      <c r="DS222" s="27">
        <v>29.229679643000001</v>
      </c>
      <c r="DT222" s="27">
        <v>17.267474398596452</v>
      </c>
      <c r="DU222" s="27">
        <v>12.410473840310353</v>
      </c>
      <c r="DV222" s="27">
        <v>17.533543323623963</v>
      </c>
      <c r="DW222" s="27">
        <v>29.276980253000001</v>
      </c>
      <c r="DX222" s="27">
        <v>17.161908805424556</v>
      </c>
      <c r="DY222" s="27">
        <v>12.334601769951114</v>
      </c>
      <c r="DZ222" s="27">
        <v>17.252297621009834</v>
      </c>
      <c r="EA222" s="27">
        <v>29.344654853999998</v>
      </c>
      <c r="EB222" s="27">
        <v>17.002326865428913</v>
      </c>
      <c r="EC222" s="27">
        <v>12.219907087568211</v>
      </c>
      <c r="ED222" s="27">
        <v>16.810816080707625</v>
      </c>
      <c r="EE222" s="27">
        <v>29.432145918</v>
      </c>
      <c r="EF222" s="27">
        <v>16.860896881858338</v>
      </c>
      <c r="EG222" s="27">
        <v>12.11825857367316</v>
      </c>
      <c r="EH222" s="27">
        <v>16.498206869887547</v>
      </c>
      <c r="EI222" s="27">
        <v>29.535568806000001</v>
      </c>
      <c r="EJ222" s="27">
        <v>16.640625553440479</v>
      </c>
      <c r="EK222" s="27">
        <v>11.959945232880113</v>
      </c>
      <c r="EL222" s="27">
        <v>15.993321253743405</v>
      </c>
      <c r="EM222" s="27">
        <v>29.658020168</v>
      </c>
      <c r="EN222" s="27">
        <v>16.401692165898446</v>
      </c>
      <c r="EO222" s="27">
        <v>11.788219102745634</v>
      </c>
      <c r="EP222" s="27">
        <v>15.429822478378407</v>
      </c>
      <c r="EQ222" s="27">
        <v>29.794844734000002</v>
      </c>
      <c r="ER222" s="27">
        <v>16.138844907166529</v>
      </c>
      <c r="ES222" s="27">
        <v>11.599305602531912</v>
      </c>
      <c r="ET222" s="27">
        <v>14.888662155512707</v>
      </c>
      <c r="EU222" s="27">
        <v>29.937433327000001</v>
      </c>
      <c r="EV222" s="27">
        <v>15.949503768196184</v>
      </c>
      <c r="EW222" s="27">
        <v>11.463222397898519</v>
      </c>
      <c r="EX222" s="27">
        <v>14.391168923083736</v>
      </c>
      <c r="EY222" s="27">
        <v>30.100327565000001</v>
      </c>
      <c r="EZ222" s="27">
        <v>15.702703891231351</v>
      </c>
      <c r="FA222" s="27">
        <v>11.285842466927674</v>
      </c>
      <c r="FB222" s="27">
        <v>13.743940685513174</v>
      </c>
      <c r="FC222" s="27">
        <v>30.705327328999999</v>
      </c>
      <c r="FD222" s="27">
        <v>14.821053935578529</v>
      </c>
      <c r="FE222" s="27">
        <v>10.652183284445869</v>
      </c>
      <c r="FF222" s="27">
        <v>11.398180612289273</v>
      </c>
      <c r="FG222" s="27">
        <v>31.090213780999999</v>
      </c>
      <c r="FH222" s="27">
        <v>14.598514414655808</v>
      </c>
      <c r="FI222" s="27">
        <v>10.492239749039724</v>
      </c>
      <c r="FJ222" s="27">
        <v>10.296548987431255</v>
      </c>
      <c r="FK222" s="27">
        <v>31.32441863</v>
      </c>
      <c r="FL222" s="27">
        <v>14.557455959666781</v>
      </c>
      <c r="FM222" s="27">
        <v>10.462730229013662</v>
      </c>
      <c r="FN222" s="27">
        <v>10.133170532025179</v>
      </c>
      <c r="FO222" s="27">
        <v>31.475215003999999</v>
      </c>
      <c r="FP222" s="27">
        <v>14.302799217858359</v>
      </c>
      <c r="FQ222" s="27">
        <v>10.279703414581032</v>
      </c>
      <c r="FR222" s="27">
        <v>10.533620324911393</v>
      </c>
      <c r="FS222" s="28">
        <v>29.183944031999999</v>
      </c>
      <c r="FT222" s="28">
        <v>17.296628829890718</v>
      </c>
      <c r="FU222" s="28">
        <v>12.431427704121264</v>
      </c>
      <c r="FV222" s="28">
        <v>17.743925035965511</v>
      </c>
      <c r="FW222" s="28">
        <v>29.234244916000002</v>
      </c>
      <c r="FX222" s="28">
        <v>17.214261790602929</v>
      </c>
      <c r="FY222" s="28">
        <v>12.372228891209282</v>
      </c>
      <c r="FZ222" s="28">
        <v>17.488642883450989</v>
      </c>
      <c r="GA222" s="28">
        <v>29.293417259999998</v>
      </c>
      <c r="GB222" s="28">
        <v>17.079031805480369</v>
      </c>
      <c r="GC222" s="28">
        <v>12.275036438274448</v>
      </c>
      <c r="GD222" s="28">
        <v>17.162285371895525</v>
      </c>
      <c r="GE222" s="28">
        <v>29.382841175999999</v>
      </c>
      <c r="GF222" s="28">
        <v>16.892466514402376</v>
      </c>
      <c r="GG222" s="28">
        <v>12.140948290176683</v>
      </c>
      <c r="GH222" s="28">
        <v>16.690640469318517</v>
      </c>
      <c r="GI222" s="28">
        <v>29.506644940000001</v>
      </c>
      <c r="GJ222" s="28">
        <v>16.722130539101745</v>
      </c>
      <c r="GK222" s="28">
        <v>12.018524470877201</v>
      </c>
      <c r="GL222" s="28">
        <v>16.347395010924735</v>
      </c>
      <c r="GM222" s="28">
        <v>29.664611515000001</v>
      </c>
      <c r="GN222" s="28">
        <v>16.488418152591507</v>
      </c>
      <c r="GO222" s="28">
        <v>11.850550776983811</v>
      </c>
      <c r="GP222" s="28">
        <v>15.781956495700932</v>
      </c>
      <c r="GQ222" s="28">
        <v>29.864440921</v>
      </c>
      <c r="GR222" s="28">
        <v>16.242486298549256</v>
      </c>
      <c r="GS222" s="28">
        <v>11.673794711178466</v>
      </c>
      <c r="GT222" s="28">
        <v>15.119882762805741</v>
      </c>
      <c r="GU222" s="28">
        <v>30.098762797999999</v>
      </c>
      <c r="GV222" s="28">
        <v>15.993670921015894</v>
      </c>
      <c r="GW222" s="28">
        <v>11.494966200264576</v>
      </c>
      <c r="GX222" s="28">
        <v>14.467571085092716</v>
      </c>
      <c r="GY222" s="28">
        <v>30.314442089</v>
      </c>
      <c r="GZ222" s="28">
        <v>15.756386334441896</v>
      </c>
      <c r="HA222" s="28">
        <v>11.324425095850092</v>
      </c>
      <c r="HB222" s="28">
        <v>13.932914438494928</v>
      </c>
      <c r="HC222" s="28">
        <v>30.542955336999999</v>
      </c>
      <c r="HD222" s="28">
        <v>15.502233300595062</v>
      </c>
      <c r="HE222" s="28">
        <v>11.141760306247276</v>
      </c>
      <c r="HF222" s="28">
        <v>13.358424219090825</v>
      </c>
      <c r="HG222" s="28">
        <v>31.357480158000001</v>
      </c>
      <c r="HH222" s="28">
        <v>14.326700375686395</v>
      </c>
      <c r="HI222" s="28">
        <v>10.296881647316798</v>
      </c>
      <c r="HJ222" s="28">
        <v>10.633702820207198</v>
      </c>
      <c r="HK222" s="28">
        <v>32.086851594000002</v>
      </c>
      <c r="HL222" s="28">
        <v>12.774965073837381</v>
      </c>
      <c r="HM222" s="28">
        <v>9.1816189327967983</v>
      </c>
      <c r="HN222" s="28">
        <v>6.0604193290431105</v>
      </c>
      <c r="HO222" s="28">
        <v>32.496360559999999</v>
      </c>
      <c r="HP222" s="28">
        <v>11.277815235005958</v>
      </c>
      <c r="HQ222" s="28">
        <v>8.1055878653146607</v>
      </c>
      <c r="HR222" s="28">
        <v>3.1589944876060301</v>
      </c>
      <c r="HS222" s="28">
        <v>32.735547621000002</v>
      </c>
      <c r="HT222" s="28">
        <v>10.520951424180186</v>
      </c>
      <c r="HU222" s="28">
        <v>7.5616149421120449</v>
      </c>
      <c r="HV222" s="28">
        <v>0.90128031086713989</v>
      </c>
      <c r="HW222" s="29">
        <v>29.175536198</v>
      </c>
      <c r="HX222" s="29">
        <v>17.301716973355518</v>
      </c>
      <c r="HY222" s="29">
        <v>12.435084653013035</v>
      </c>
      <c r="HZ222" s="29">
        <v>17.764678321687619</v>
      </c>
      <c r="IA222" s="29">
        <v>29.220045536000001</v>
      </c>
      <c r="IB222" s="29">
        <v>17.232746507543233</v>
      </c>
      <c r="IC222" s="29">
        <v>12.385514221231364</v>
      </c>
      <c r="ID222" s="29">
        <v>17.484808937684654</v>
      </c>
      <c r="IE222" s="29">
        <v>29.281379188999999</v>
      </c>
      <c r="IF222" s="29">
        <v>17.094358016026039</v>
      </c>
      <c r="IG222" s="29">
        <v>12.286051687560908</v>
      </c>
      <c r="IH222" s="29">
        <v>17.139287910691007</v>
      </c>
      <c r="II222" s="29">
        <v>29.368243069999998</v>
      </c>
      <c r="IJ222" s="29">
        <v>16.904561242822055</v>
      </c>
      <c r="IK222" s="29">
        <v>12.149641009632534</v>
      </c>
      <c r="IL222" s="29">
        <v>16.666632990253824</v>
      </c>
      <c r="IM222" s="29">
        <v>29.487634598</v>
      </c>
      <c r="IN222" s="29">
        <v>16.735309285352567</v>
      </c>
      <c r="IO222" s="29">
        <v>12.027996295292194</v>
      </c>
      <c r="IP222" s="29">
        <v>16.343692583768533</v>
      </c>
      <c r="IQ222" s="29">
        <v>29.635846098999998</v>
      </c>
      <c r="IR222" s="29">
        <v>16.510419522635484</v>
      </c>
      <c r="IS222" s="29">
        <v>11.866363594833068</v>
      </c>
      <c r="IT222" s="29">
        <v>15.84161321969515</v>
      </c>
      <c r="IU222" s="29">
        <v>29.829201998999999</v>
      </c>
      <c r="IV222" s="29">
        <v>16.274813095183564</v>
      </c>
      <c r="IW222" s="29">
        <v>11.697028616421941</v>
      </c>
      <c r="IX222" s="29">
        <v>15.272260818018497</v>
      </c>
      <c r="IY222" s="29">
        <v>30.024387654000002</v>
      </c>
      <c r="IZ222" s="29">
        <v>16.0478126994674</v>
      </c>
      <c r="JA222" s="29">
        <v>11.533878962468812</v>
      </c>
      <c r="JB222" s="29">
        <v>14.753701177781474</v>
      </c>
      <c r="JC222" s="29">
        <v>30.206962656999998</v>
      </c>
      <c r="JD222" s="29">
        <v>15.829000502819692</v>
      </c>
      <c r="JE222" s="29">
        <v>11.376614328408722</v>
      </c>
      <c r="JF222" s="29">
        <v>14.307665845233277</v>
      </c>
      <c r="JG222" s="29">
        <v>30.444734667999999</v>
      </c>
      <c r="JH222" s="29">
        <v>15.487041623691285</v>
      </c>
      <c r="JI222" s="29">
        <v>11.13084174893816</v>
      </c>
      <c r="JJ222" s="29">
        <v>13.167861122519422</v>
      </c>
      <c r="JK222" s="29">
        <v>31.317818066000001</v>
      </c>
      <c r="JL222" s="29">
        <v>13.933209464279528</v>
      </c>
      <c r="JM222" s="29">
        <v>10.014071981601486</v>
      </c>
      <c r="JN222" s="29">
        <v>7.8585470098601</v>
      </c>
      <c r="JO222" s="29">
        <v>31.872867968999998</v>
      </c>
      <c r="JP222" s="29">
        <v>12.492638033410634</v>
      </c>
      <c r="JQ222" s="29">
        <v>8.9787049299294672</v>
      </c>
      <c r="JR222" s="29">
        <v>4.1975939064373797</v>
      </c>
      <c r="JS222" s="29">
        <v>32.070099618</v>
      </c>
      <c r="JT222" s="29">
        <v>11.378653203144674</v>
      </c>
      <c r="JU222" s="29">
        <v>8.1780620984774046</v>
      </c>
      <c r="JV222" s="29">
        <v>2.4069591439433857</v>
      </c>
      <c r="JW222" s="29">
        <v>32.032595272000002</v>
      </c>
      <c r="JX222" s="29">
        <v>11.166053996592884</v>
      </c>
      <c r="JY222" s="29">
        <v>8.0252628627306777</v>
      </c>
      <c r="JZ222" s="29">
        <v>3.1378729146172617</v>
      </c>
    </row>
    <row r="223" spans="1:286" ht="15" thickBot="1" x14ac:dyDescent="0.4">
      <c r="A223" s="2"/>
      <c r="B223" s="74" t="s">
        <v>700</v>
      </c>
      <c r="C223" s="74" t="s">
        <v>454</v>
      </c>
      <c r="D223" s="74" t="s">
        <v>860</v>
      </c>
      <c r="E223" s="87">
        <v>360144</v>
      </c>
      <c r="F223" s="84">
        <v>471643</v>
      </c>
      <c r="G223" s="22">
        <v>6.6233868930000002</v>
      </c>
      <c r="H223" s="22">
        <v>6.6233868930000002</v>
      </c>
      <c r="I223" s="22">
        <v>6.6233868930000002</v>
      </c>
      <c r="J223" s="22">
        <v>3.4262737896198709</v>
      </c>
      <c r="K223" s="22">
        <v>6.6564619690000004</v>
      </c>
      <c r="L223" s="22">
        <v>6.6564619690000004</v>
      </c>
      <c r="M223" s="22">
        <v>6.6564619690000004</v>
      </c>
      <c r="N223" s="22">
        <v>3.3423313306576494</v>
      </c>
      <c r="O223" s="22">
        <v>6.6980650580000001</v>
      </c>
      <c r="P223" s="22">
        <v>6.6980650580000001</v>
      </c>
      <c r="Q223" s="22">
        <v>6.6980650580000001</v>
      </c>
      <c r="R223" s="22">
        <v>3.256283426699675</v>
      </c>
      <c r="S223" s="22">
        <v>6.7430110389999998</v>
      </c>
      <c r="T223" s="22">
        <v>6.7430110389999998</v>
      </c>
      <c r="U223" s="22">
        <v>6.7430110389999998</v>
      </c>
      <c r="V223" s="22">
        <v>3.1458910388969827</v>
      </c>
      <c r="W223" s="22">
        <v>6.7948107789999996</v>
      </c>
      <c r="X223" s="22">
        <v>6.7948107789999996</v>
      </c>
      <c r="Y223" s="22">
        <v>6.7948107789999996</v>
      </c>
      <c r="Z223" s="22">
        <v>3.0714754210400215</v>
      </c>
      <c r="AA223" s="22">
        <v>6.8410242620000004</v>
      </c>
      <c r="AB223" s="22">
        <v>6.8410242620000004</v>
      </c>
      <c r="AC223" s="22">
        <v>6.8410242620000004</v>
      </c>
      <c r="AD223" s="22">
        <v>2.9610857598891771</v>
      </c>
      <c r="AE223" s="22">
        <v>6.879383002</v>
      </c>
      <c r="AF223" s="22">
        <v>6.879383002</v>
      </c>
      <c r="AG223" s="22">
        <v>6.879383002</v>
      </c>
      <c r="AH223" s="22">
        <v>2.8239886989860556</v>
      </c>
      <c r="AI223" s="22">
        <v>6.9214889980000001</v>
      </c>
      <c r="AJ223" s="22">
        <v>6.9214889980000001</v>
      </c>
      <c r="AK223" s="22">
        <v>6.9214889980000001</v>
      </c>
      <c r="AL223" s="22">
        <v>2.6838019301738498</v>
      </c>
      <c r="AM223" s="22">
        <v>6.9671684420000002</v>
      </c>
      <c r="AN223" s="22">
        <v>6.9671684420000002</v>
      </c>
      <c r="AO223" s="22">
        <v>6.9671684420000002</v>
      </c>
      <c r="AP223" s="22">
        <v>2.5426064524921039</v>
      </c>
      <c r="AQ223" s="22">
        <v>7.0096876340000005</v>
      </c>
      <c r="AR223" s="22">
        <v>7.0096876340000005</v>
      </c>
      <c r="AS223" s="22">
        <v>7.0096876340000005</v>
      </c>
      <c r="AT223" s="22">
        <v>2.3437070699504301</v>
      </c>
      <c r="AU223" s="22">
        <v>7.1534582669999995</v>
      </c>
      <c r="AV223" s="22">
        <v>7.1534582669999995</v>
      </c>
      <c r="AW223" s="22">
        <v>7.1534582669999995</v>
      </c>
      <c r="AX223" s="22">
        <v>1.7080211100879765</v>
      </c>
      <c r="AY223" s="22">
        <v>7.2480702309999998</v>
      </c>
      <c r="AZ223" s="22">
        <v>7.2480702309999998</v>
      </c>
      <c r="BA223" s="22">
        <v>7.2480702309999998</v>
      </c>
      <c r="BB223" s="22">
        <v>1.428857402210828</v>
      </c>
      <c r="BC223" s="22">
        <v>7.2980803200000004</v>
      </c>
      <c r="BD223" s="22">
        <v>7.2980803200000004</v>
      </c>
      <c r="BE223" s="22">
        <v>7.2980803200000004</v>
      </c>
      <c r="BF223" s="22">
        <v>1.3538155837496646</v>
      </c>
      <c r="BG223" s="22">
        <v>7.320040112</v>
      </c>
      <c r="BH223" s="22">
        <v>7.320040112</v>
      </c>
      <c r="BI223" s="22">
        <v>7.320040112</v>
      </c>
      <c r="BJ223" s="22">
        <v>1.4828037170503903</v>
      </c>
      <c r="BK223" s="25">
        <v>6.624145768</v>
      </c>
      <c r="BL223" s="25">
        <v>6.624145768</v>
      </c>
      <c r="BM223" s="25">
        <v>6.624145768</v>
      </c>
      <c r="BN223" s="25">
        <v>3.4496986293314529</v>
      </c>
      <c r="BO223" s="25">
        <v>6.6574498369999997</v>
      </c>
      <c r="BP223" s="25">
        <v>6.6574498369999997</v>
      </c>
      <c r="BQ223" s="25">
        <v>6.6574498369999997</v>
      </c>
      <c r="BR223" s="25">
        <v>3.3874739107335654</v>
      </c>
      <c r="BS223" s="25">
        <v>6.6997605480000004</v>
      </c>
      <c r="BT223" s="25">
        <v>6.6997605480000004</v>
      </c>
      <c r="BU223" s="25">
        <v>6.6997605480000004</v>
      </c>
      <c r="BV223" s="25">
        <v>3.2945835482186099</v>
      </c>
      <c r="BW223" s="25">
        <v>6.740039694</v>
      </c>
      <c r="BX223" s="25">
        <v>6.740039694</v>
      </c>
      <c r="BY223" s="25">
        <v>6.740039694</v>
      </c>
      <c r="BZ223" s="25">
        <v>3.2012831226968124</v>
      </c>
      <c r="CA223" s="25">
        <v>6.7805039200000001</v>
      </c>
      <c r="CB223" s="25">
        <v>6.7805039200000001</v>
      </c>
      <c r="CC223" s="25">
        <v>6.7805039200000001</v>
      </c>
      <c r="CD223" s="25">
        <v>3.148547521916393</v>
      </c>
      <c r="CE223" s="25">
        <v>6.8262539440000003</v>
      </c>
      <c r="CF223" s="25">
        <v>6.8262539440000003</v>
      </c>
      <c r="CG223" s="25">
        <v>6.8262539440000003</v>
      </c>
      <c r="CH223" s="25">
        <v>3.042352399211163</v>
      </c>
      <c r="CI223" s="25">
        <v>6.8774870940000001</v>
      </c>
      <c r="CJ223" s="25">
        <v>6.8774870940000001</v>
      </c>
      <c r="CK223" s="25">
        <v>6.8774870940000001</v>
      </c>
      <c r="CL223" s="25">
        <v>2.9201888287845987</v>
      </c>
      <c r="CM223" s="25">
        <v>6.9129305490000004</v>
      </c>
      <c r="CN223" s="25">
        <v>6.9129305490000004</v>
      </c>
      <c r="CO223" s="25">
        <v>6.9129305490000004</v>
      </c>
      <c r="CP223" s="25">
        <v>2.8021451742863013</v>
      </c>
      <c r="CQ223" s="25">
        <v>6.9506922089999996</v>
      </c>
      <c r="CR223" s="25">
        <v>6.9506922089999996</v>
      </c>
      <c r="CS223" s="25">
        <v>6.9506922089999996</v>
      </c>
      <c r="CT223" s="25">
        <v>2.6775398135450867</v>
      </c>
      <c r="CU223" s="25">
        <v>6.9904888590000001</v>
      </c>
      <c r="CV223" s="25">
        <v>6.9904888590000001</v>
      </c>
      <c r="CW223" s="25">
        <v>6.9904888590000001</v>
      </c>
      <c r="CX223" s="25">
        <v>2.5339483250149462</v>
      </c>
      <c r="CY223" s="25">
        <v>7.0794714599999997</v>
      </c>
      <c r="CZ223" s="25">
        <v>7.0794714599999997</v>
      </c>
      <c r="DA223" s="25">
        <v>7.0794714599999997</v>
      </c>
      <c r="DB223" s="25">
        <v>2.1489193212780608</v>
      </c>
      <c r="DC223" s="25">
        <v>7.1484307739999995</v>
      </c>
      <c r="DD223" s="25">
        <v>7.1484307739999995</v>
      </c>
      <c r="DE223" s="25">
        <v>7.1484307739999995</v>
      </c>
      <c r="DF223" s="25">
        <v>1.7845758892837491</v>
      </c>
      <c r="DG223" s="25">
        <v>7.1913120660000001</v>
      </c>
      <c r="DH223" s="25">
        <v>7.1913120660000001</v>
      </c>
      <c r="DI223" s="25">
        <v>7.1913120660000001</v>
      </c>
      <c r="DJ223" s="25">
        <v>1.5090577306046322</v>
      </c>
      <c r="DK223" s="25">
        <v>7.2078866139999995</v>
      </c>
      <c r="DL223" s="25">
        <v>7.2078866139999995</v>
      </c>
      <c r="DM223" s="25">
        <v>7.2078866139999995</v>
      </c>
      <c r="DN223" s="25">
        <v>1.3590547579742358</v>
      </c>
      <c r="DO223" s="27">
        <v>6.6233868930000002</v>
      </c>
      <c r="DP223" s="27">
        <v>6.6233868930000002</v>
      </c>
      <c r="DQ223" s="27">
        <v>6.6233868930000002</v>
      </c>
      <c r="DR223" s="27">
        <v>3.4284270787741997</v>
      </c>
      <c r="DS223" s="27">
        <v>6.6564619739999999</v>
      </c>
      <c r="DT223" s="27">
        <v>6.6564619739999999</v>
      </c>
      <c r="DU223" s="27">
        <v>6.6564619739999999</v>
      </c>
      <c r="DV223" s="27">
        <v>3.3482725436448124</v>
      </c>
      <c r="DW223" s="27">
        <v>6.6980650539999997</v>
      </c>
      <c r="DX223" s="27">
        <v>6.6980650539999997</v>
      </c>
      <c r="DY223" s="27">
        <v>6.6980650539999997</v>
      </c>
      <c r="DZ223" s="27">
        <v>3.2666248188874776</v>
      </c>
      <c r="EA223" s="27">
        <v>6.7430110389999998</v>
      </c>
      <c r="EB223" s="27">
        <v>6.7430110389999998</v>
      </c>
      <c r="EC223" s="27">
        <v>6.7430110389999998</v>
      </c>
      <c r="ED223" s="27">
        <v>3.1559128926506439</v>
      </c>
      <c r="EE223" s="27">
        <v>6.7944906119999997</v>
      </c>
      <c r="EF223" s="27">
        <v>6.7944906119999997</v>
      </c>
      <c r="EG223" s="27">
        <v>6.7944906119999997</v>
      </c>
      <c r="EH223" s="27">
        <v>3.0894920587676897</v>
      </c>
      <c r="EI223" s="27">
        <v>6.8407169549999995</v>
      </c>
      <c r="EJ223" s="27">
        <v>6.8407169549999995</v>
      </c>
      <c r="EK223" s="27">
        <v>6.8407169549999995</v>
      </c>
      <c r="EL223" s="27">
        <v>2.9835924093365849</v>
      </c>
      <c r="EM223" s="27">
        <v>6.8789024589999999</v>
      </c>
      <c r="EN223" s="27">
        <v>6.8789024589999999</v>
      </c>
      <c r="EO223" s="27">
        <v>6.8789024589999999</v>
      </c>
      <c r="EP223" s="27">
        <v>2.8473875567791835</v>
      </c>
      <c r="EQ223" s="27">
        <v>6.9208865580000003</v>
      </c>
      <c r="ER223" s="27">
        <v>6.9208865580000003</v>
      </c>
      <c r="ES223" s="27">
        <v>6.9208865580000003</v>
      </c>
      <c r="ET223" s="27">
        <v>2.7149605992713575</v>
      </c>
      <c r="EU223" s="27">
        <v>6.9659899310000002</v>
      </c>
      <c r="EV223" s="27">
        <v>6.9659899310000002</v>
      </c>
      <c r="EW223" s="27">
        <v>6.9659899310000002</v>
      </c>
      <c r="EX223" s="27">
        <v>2.5811243533692281</v>
      </c>
      <c r="EY223" s="27">
        <v>7.0069359339999995</v>
      </c>
      <c r="EZ223" s="27">
        <v>7.0069359339999995</v>
      </c>
      <c r="FA223" s="27">
        <v>7.0069359339999995</v>
      </c>
      <c r="FB223" s="27">
        <v>2.3979913561731845</v>
      </c>
      <c r="FC223" s="27">
        <v>7.1421486759999997</v>
      </c>
      <c r="FD223" s="27">
        <v>7.1421486759999997</v>
      </c>
      <c r="FE223" s="27">
        <v>7.1421486759999997</v>
      </c>
      <c r="FF223" s="27">
        <v>1.8230758080467417</v>
      </c>
      <c r="FG223" s="27">
        <v>7.2296569809999998</v>
      </c>
      <c r="FH223" s="27">
        <v>7.2296569809999998</v>
      </c>
      <c r="FI223" s="27">
        <v>7.2296569809999998</v>
      </c>
      <c r="FJ223" s="27">
        <v>1.5735273193321886</v>
      </c>
      <c r="FK223" s="27">
        <v>7.2761609030000001</v>
      </c>
      <c r="FL223" s="27">
        <v>7.2761609030000001</v>
      </c>
      <c r="FM223" s="27">
        <v>7.2761609030000001</v>
      </c>
      <c r="FN223" s="27">
        <v>1.4860351010475048</v>
      </c>
      <c r="FO223" s="27">
        <v>7.2971699379999997</v>
      </c>
      <c r="FP223" s="27">
        <v>7.2971699379999997</v>
      </c>
      <c r="FQ223" s="27">
        <v>7.2971699379999997</v>
      </c>
      <c r="FR223" s="27">
        <v>1.6003803941589592</v>
      </c>
      <c r="FS223" s="28">
        <v>6.6240741270000001</v>
      </c>
      <c r="FT223" s="28">
        <v>6.6240741270000001</v>
      </c>
      <c r="FU223" s="28">
        <v>6.6240741270000001</v>
      </c>
      <c r="FV223" s="28">
        <v>3.4290560250682591</v>
      </c>
      <c r="FW223" s="28">
        <v>6.6615599489999999</v>
      </c>
      <c r="FX223" s="28">
        <v>6.6615599489999999</v>
      </c>
      <c r="FY223" s="28">
        <v>6.6615599489999999</v>
      </c>
      <c r="FZ223" s="28">
        <v>3.3427336464110331</v>
      </c>
      <c r="GA223" s="28">
        <v>6.7135901410000001</v>
      </c>
      <c r="GB223" s="28">
        <v>6.7135901410000001</v>
      </c>
      <c r="GC223" s="28">
        <v>6.7135901410000001</v>
      </c>
      <c r="GD223" s="28">
        <v>3.2571230239165132</v>
      </c>
      <c r="GE223" s="28">
        <v>6.7742621300000003</v>
      </c>
      <c r="GF223" s="28">
        <v>6.7742621300000003</v>
      </c>
      <c r="GG223" s="28">
        <v>6.7742621300000003</v>
      </c>
      <c r="GH223" s="28">
        <v>3.1501305155047254</v>
      </c>
      <c r="GI223" s="28">
        <v>6.8320580350000002</v>
      </c>
      <c r="GJ223" s="28">
        <v>6.8320580350000002</v>
      </c>
      <c r="GK223" s="28">
        <v>6.8320580350000002</v>
      </c>
      <c r="GL223" s="28">
        <v>3.0741180121365437</v>
      </c>
      <c r="GM223" s="28">
        <v>6.8794241039999999</v>
      </c>
      <c r="GN223" s="28">
        <v>6.8794241039999999</v>
      </c>
      <c r="GO223" s="28">
        <v>6.8794241039999999</v>
      </c>
      <c r="GP223" s="28">
        <v>2.9561343363269095</v>
      </c>
      <c r="GQ223" s="28">
        <v>6.9334904149999996</v>
      </c>
      <c r="GR223" s="28">
        <v>6.9334904149999996</v>
      </c>
      <c r="GS223" s="28">
        <v>6.9334904149999996</v>
      </c>
      <c r="GT223" s="28">
        <v>2.8117433655471196</v>
      </c>
      <c r="GU223" s="28">
        <v>6.9827170440000002</v>
      </c>
      <c r="GV223" s="28">
        <v>6.9827170440000002</v>
      </c>
      <c r="GW223" s="28">
        <v>6.9827170440000002</v>
      </c>
      <c r="GX223" s="28">
        <v>2.6732151957273391</v>
      </c>
      <c r="GY223" s="28">
        <v>7.0369644539999996</v>
      </c>
      <c r="GZ223" s="28">
        <v>7.0369644539999996</v>
      </c>
      <c r="HA223" s="28">
        <v>7.0369644539999996</v>
      </c>
      <c r="HB223" s="28">
        <v>2.5532194793461653</v>
      </c>
      <c r="HC223" s="28">
        <v>7.0975108310000001</v>
      </c>
      <c r="HD223" s="28">
        <v>7.0975108310000001</v>
      </c>
      <c r="HE223" s="28">
        <v>7.0975108310000001</v>
      </c>
      <c r="HF223" s="28">
        <v>2.4201427590944711</v>
      </c>
      <c r="HG223" s="28">
        <v>7.2795592879999997</v>
      </c>
      <c r="HH223" s="28">
        <v>7.2795592879999997</v>
      </c>
      <c r="HI223" s="28">
        <v>7.2795592879999997</v>
      </c>
      <c r="HJ223" s="28">
        <v>1.8974895366962965</v>
      </c>
      <c r="HK223" s="28">
        <v>7.3907979380000004</v>
      </c>
      <c r="HL223" s="28">
        <v>7.3907979380000004</v>
      </c>
      <c r="HM223" s="28">
        <v>7.3907979380000004</v>
      </c>
      <c r="HN223" s="28">
        <v>1.4187252955193816</v>
      </c>
      <c r="HO223" s="28">
        <v>7.4307762029999997</v>
      </c>
      <c r="HP223" s="28">
        <v>7.4307762029999997</v>
      </c>
      <c r="HQ223" s="28">
        <v>7.4307762029999997</v>
      </c>
      <c r="HR223" s="28">
        <v>1.2244446960092423</v>
      </c>
      <c r="HS223" s="28">
        <v>7.4438177919999999</v>
      </c>
      <c r="HT223" s="28">
        <v>7.4438177919999999</v>
      </c>
      <c r="HU223" s="28">
        <v>7.4438177919999999</v>
      </c>
      <c r="HV223" s="28">
        <v>1.1372757317681552</v>
      </c>
      <c r="HW223" s="29">
        <v>6.6364593190000001</v>
      </c>
      <c r="HX223" s="29">
        <v>6.6364593190000001</v>
      </c>
      <c r="HY223" s="29">
        <v>6.6364593190000001</v>
      </c>
      <c r="HZ223" s="29">
        <v>3.4096154230560982</v>
      </c>
      <c r="IA223" s="29">
        <v>6.6934634229999999</v>
      </c>
      <c r="IB223" s="29">
        <v>6.6934634229999999</v>
      </c>
      <c r="IC223" s="29">
        <v>6.6934634229999999</v>
      </c>
      <c r="ID223" s="29">
        <v>3.3001741984724116</v>
      </c>
      <c r="IE223" s="29">
        <v>6.7490545280000003</v>
      </c>
      <c r="IF223" s="29">
        <v>6.7490545280000003</v>
      </c>
      <c r="IG223" s="29">
        <v>6.7490545280000003</v>
      </c>
      <c r="IH223" s="29">
        <v>3.2157658586477607</v>
      </c>
      <c r="II223" s="29">
        <v>6.7924814849999997</v>
      </c>
      <c r="IJ223" s="29">
        <v>6.7924814849999997</v>
      </c>
      <c r="IK223" s="29">
        <v>6.7924814849999997</v>
      </c>
      <c r="IL223" s="29">
        <v>3.1149092115007773</v>
      </c>
      <c r="IM223" s="29">
        <v>6.8259283709999998</v>
      </c>
      <c r="IN223" s="29">
        <v>6.8259283709999998</v>
      </c>
      <c r="IO223" s="29">
        <v>6.8259283709999998</v>
      </c>
      <c r="IP223" s="29">
        <v>3.0412330117020838</v>
      </c>
      <c r="IQ223" s="29">
        <v>6.8669249450000001</v>
      </c>
      <c r="IR223" s="29">
        <v>6.8669249450000001</v>
      </c>
      <c r="IS223" s="29">
        <v>6.8669249450000001</v>
      </c>
      <c r="IT223" s="29">
        <v>2.9374038958330932</v>
      </c>
      <c r="IU223" s="29">
        <v>6.9188491809999997</v>
      </c>
      <c r="IV223" s="29">
        <v>6.9188491809999997</v>
      </c>
      <c r="IW223" s="29">
        <v>6.9188491809999997</v>
      </c>
      <c r="IX223" s="29">
        <v>2.809604818356779</v>
      </c>
      <c r="IY223" s="29">
        <v>6.9614292229999997</v>
      </c>
      <c r="IZ223" s="29">
        <v>6.9614292229999997</v>
      </c>
      <c r="JA223" s="29">
        <v>6.9614292229999997</v>
      </c>
      <c r="JB223" s="29">
        <v>2.6913515561420174</v>
      </c>
      <c r="JC223" s="29">
        <v>7.00761273</v>
      </c>
      <c r="JD223" s="29">
        <v>7.00761273</v>
      </c>
      <c r="JE223" s="29">
        <v>7.00761273</v>
      </c>
      <c r="JF223" s="29">
        <v>2.5898322148461901</v>
      </c>
      <c r="JG223" s="29">
        <v>7.0606820859999999</v>
      </c>
      <c r="JH223" s="29">
        <v>7.0606820859999999</v>
      </c>
      <c r="JI223" s="29">
        <v>7.0606820859999999</v>
      </c>
      <c r="JJ223" s="29">
        <v>2.4081169301567344</v>
      </c>
      <c r="JK223" s="29">
        <v>7.2166612079999997</v>
      </c>
      <c r="JL223" s="29">
        <v>7.2166612079999997</v>
      </c>
      <c r="JM223" s="29">
        <v>7.2166612079999997</v>
      </c>
      <c r="JN223" s="29">
        <v>1.6672843083794522</v>
      </c>
      <c r="JO223" s="29">
        <v>7.2840653419999999</v>
      </c>
      <c r="JP223" s="29">
        <v>7.2840653419999999</v>
      </c>
      <c r="JQ223" s="29">
        <v>7.2840653419999999</v>
      </c>
      <c r="JR223" s="29">
        <v>1.2920953443400576</v>
      </c>
      <c r="JS223" s="29">
        <v>7.2844621490000003</v>
      </c>
      <c r="JT223" s="29">
        <v>7.2844621490000003</v>
      </c>
      <c r="JU223" s="29">
        <v>7.2844621490000003</v>
      </c>
      <c r="JV223" s="29">
        <v>1.2096274850011772</v>
      </c>
      <c r="JW223" s="29">
        <v>7.2588038529999999</v>
      </c>
      <c r="JX223" s="29">
        <v>7.2588038529999999</v>
      </c>
      <c r="JY223" s="29">
        <v>7.2588038529999999</v>
      </c>
      <c r="JZ223" s="29">
        <v>1.3976547956030014</v>
      </c>
    </row>
    <row r="224" spans="1:286" ht="15" thickBot="1" x14ac:dyDescent="0.4">
      <c r="A224" s="2"/>
      <c r="B224" s="74" t="s">
        <v>701</v>
      </c>
      <c r="C224" s="74" t="s">
        <v>631</v>
      </c>
      <c r="D224" s="74" t="s">
        <v>862</v>
      </c>
      <c r="E224" s="87">
        <v>334431</v>
      </c>
      <c r="F224" s="84">
        <v>434843</v>
      </c>
      <c r="G224" s="22">
        <v>29.958240627999999</v>
      </c>
      <c r="H224" s="22">
        <v>13.97452474860459</v>
      </c>
      <c r="I224" s="22">
        <v>10.194221243714608</v>
      </c>
      <c r="J224" s="22">
        <v>18.727041517460002</v>
      </c>
      <c r="K224" s="22">
        <v>30.003369532000001</v>
      </c>
      <c r="L224" s="22">
        <v>13.861896852855736</v>
      </c>
      <c r="M224" s="22">
        <v>10.112060761828275</v>
      </c>
      <c r="N224" s="22">
        <v>18.550271418538827</v>
      </c>
      <c r="O224" s="22">
        <v>30.014632371000001</v>
      </c>
      <c r="P224" s="22">
        <v>13.612675046133832</v>
      </c>
      <c r="Q224" s="22">
        <v>9.9302569236165272</v>
      </c>
      <c r="R224" s="22">
        <v>18.478507037694396</v>
      </c>
      <c r="S224" s="22">
        <v>30.043670409000001</v>
      </c>
      <c r="T224" s="22">
        <v>13.618776856027015</v>
      </c>
      <c r="U224" s="22">
        <v>9.9347081089811251</v>
      </c>
      <c r="V224" s="22">
        <v>18.333757250827571</v>
      </c>
      <c r="W224" s="22">
        <v>30.083625791999999</v>
      </c>
      <c r="X224" s="22">
        <v>13.538686565590414</v>
      </c>
      <c r="Y224" s="22">
        <v>9.8762833571651036</v>
      </c>
      <c r="Z224" s="22">
        <v>18.20138366990825</v>
      </c>
      <c r="AA224" s="22">
        <v>30.135143986999999</v>
      </c>
      <c r="AB224" s="22">
        <v>13.579946422963374</v>
      </c>
      <c r="AC224" s="22">
        <v>9.9063818486781035</v>
      </c>
      <c r="AD224" s="22">
        <v>18.053889543911694</v>
      </c>
      <c r="AE224" s="22">
        <v>30.192497584999998</v>
      </c>
      <c r="AF224" s="22">
        <v>13.492145467996846</v>
      </c>
      <c r="AG224" s="22">
        <v>9.8423322744392649</v>
      </c>
      <c r="AH224" s="22">
        <v>17.857554776220521</v>
      </c>
      <c r="AI224" s="22">
        <v>30.252525625000001</v>
      </c>
      <c r="AJ224" s="22">
        <v>13.375226396419231</v>
      </c>
      <c r="AK224" s="22">
        <v>9.7570414395297682</v>
      </c>
      <c r="AL224" s="22">
        <v>17.654050333661239</v>
      </c>
      <c r="AM224" s="22">
        <v>30.314575627</v>
      </c>
      <c r="AN224" s="22">
        <v>13.333961158261529</v>
      </c>
      <c r="AO224" s="22">
        <v>9.7269390228092139</v>
      </c>
      <c r="AP224" s="22">
        <v>17.48515389131488</v>
      </c>
      <c r="AQ224" s="22">
        <v>30.383623714999999</v>
      </c>
      <c r="AR224" s="22">
        <v>13.259550286116159</v>
      </c>
      <c r="AS224" s="22">
        <v>9.6726573275649166</v>
      </c>
      <c r="AT224" s="22">
        <v>17.251252427481468</v>
      </c>
      <c r="AU224" s="22">
        <v>30.674446945</v>
      </c>
      <c r="AV224" s="22">
        <v>12.853623885461952</v>
      </c>
      <c r="AW224" s="22">
        <v>9.3765396698000654</v>
      </c>
      <c r="AX224" s="22">
        <v>16.486402902141961</v>
      </c>
      <c r="AY224" s="22">
        <v>30.935434091000001</v>
      </c>
      <c r="AZ224" s="22">
        <v>12.77046654772454</v>
      </c>
      <c r="BA224" s="22">
        <v>9.3158775496790849</v>
      </c>
      <c r="BB224" s="22">
        <v>16.028395789666746</v>
      </c>
      <c r="BC224" s="22">
        <v>31.104106663</v>
      </c>
      <c r="BD224" s="22">
        <v>15.462201422645876</v>
      </c>
      <c r="BE224" s="22">
        <v>11.279460665241606</v>
      </c>
      <c r="BF224" s="22">
        <v>15.871423800199194</v>
      </c>
      <c r="BG224" s="22">
        <v>31.243455235999999</v>
      </c>
      <c r="BH224" s="22">
        <v>18.25399198977513</v>
      </c>
      <c r="BI224" s="22">
        <v>13.316033015243917</v>
      </c>
      <c r="BJ224" s="22">
        <v>15.859253382166681</v>
      </c>
      <c r="BK224" s="25">
        <v>29.917638298</v>
      </c>
      <c r="BL224" s="25">
        <v>13.996954055654538</v>
      </c>
      <c r="BM224" s="25">
        <v>10.210583110935401</v>
      </c>
      <c r="BN224" s="25">
        <v>18.894433170649766</v>
      </c>
      <c r="BO224" s="25">
        <v>29.933142537999998</v>
      </c>
      <c r="BP224" s="25">
        <v>13.988633710787779</v>
      </c>
      <c r="BQ224" s="25">
        <v>10.204513535195145</v>
      </c>
      <c r="BR224" s="25">
        <v>18.854775432174577</v>
      </c>
      <c r="BS224" s="25">
        <v>29.967239228</v>
      </c>
      <c r="BT224" s="25">
        <v>13.96163863615269</v>
      </c>
      <c r="BU224" s="25">
        <v>10.184821004087913</v>
      </c>
      <c r="BV224" s="25">
        <v>18.712001234198318</v>
      </c>
      <c r="BW224" s="25">
        <v>30.011056110999998</v>
      </c>
      <c r="BX224" s="25">
        <v>13.897189997569713</v>
      </c>
      <c r="BY224" s="25">
        <v>10.137806619528133</v>
      </c>
      <c r="BZ224" s="25">
        <v>18.539413913439709</v>
      </c>
      <c r="CA224" s="25">
        <v>30.061434128999998</v>
      </c>
      <c r="CB224" s="25">
        <v>13.83274402833062</v>
      </c>
      <c r="CC224" s="25">
        <v>10.090794182217552</v>
      </c>
      <c r="CD224" s="25">
        <v>18.397202922263538</v>
      </c>
      <c r="CE224" s="25">
        <v>30.117511415999999</v>
      </c>
      <c r="CF224" s="25">
        <v>13.769512610555873</v>
      </c>
      <c r="CG224" s="25">
        <v>10.044667743290612</v>
      </c>
      <c r="CH224" s="25">
        <v>18.256474037452623</v>
      </c>
      <c r="CI224" s="25">
        <v>30.180211746000001</v>
      </c>
      <c r="CJ224" s="25">
        <v>13.707295543454643</v>
      </c>
      <c r="CK224" s="25">
        <v>9.9992812590576996</v>
      </c>
      <c r="CL224" s="25">
        <v>18.062082933318202</v>
      </c>
      <c r="CM224" s="25">
        <v>30.246803921000001</v>
      </c>
      <c r="CN224" s="25">
        <v>13.652840928349748</v>
      </c>
      <c r="CO224" s="25">
        <v>9.9595573754833371</v>
      </c>
      <c r="CP224" s="25">
        <v>17.855380244912944</v>
      </c>
      <c r="CQ224" s="25">
        <v>30.31790045</v>
      </c>
      <c r="CR224" s="25">
        <v>13.593271850375199</v>
      </c>
      <c r="CS224" s="25">
        <v>9.9161025624516981</v>
      </c>
      <c r="CT224" s="25">
        <v>17.670403205875324</v>
      </c>
      <c r="CU224" s="25">
        <v>30.39274605</v>
      </c>
      <c r="CV224" s="25">
        <v>13.523068106391925</v>
      </c>
      <c r="CW224" s="25">
        <v>9.8648899086278838</v>
      </c>
      <c r="CX224" s="25">
        <v>17.443643788993612</v>
      </c>
      <c r="CY224" s="25">
        <v>30.545109813</v>
      </c>
      <c r="CZ224" s="25">
        <v>13.242901781021104</v>
      </c>
      <c r="DA224" s="25">
        <v>9.6605124748869713</v>
      </c>
      <c r="DB224" s="25">
        <v>16.968378917583237</v>
      </c>
      <c r="DC224" s="25">
        <v>30.682127504</v>
      </c>
      <c r="DD224" s="25">
        <v>13.297321694655588</v>
      </c>
      <c r="DE224" s="25">
        <v>9.7002110442218008</v>
      </c>
      <c r="DF224" s="25">
        <v>16.625545616595424</v>
      </c>
      <c r="DG224" s="25">
        <v>30.792765872</v>
      </c>
      <c r="DH224" s="25">
        <v>15.478034167503662</v>
      </c>
      <c r="DI224" s="25">
        <v>11.29101043218389</v>
      </c>
      <c r="DJ224" s="25">
        <v>16.438129618619463</v>
      </c>
      <c r="DK224" s="25">
        <v>30.869616327999999</v>
      </c>
      <c r="DL224" s="25">
        <v>17.647959821741996</v>
      </c>
      <c r="DM224" s="25">
        <v>12.87394098614971</v>
      </c>
      <c r="DN224" s="25">
        <v>16.352825348091674</v>
      </c>
      <c r="DO224" s="27">
        <v>29.958281007</v>
      </c>
      <c r="DP224" s="27">
        <v>13.996158416572291</v>
      </c>
      <c r="DQ224" s="27">
        <v>10.210002703302193</v>
      </c>
      <c r="DR224" s="27">
        <v>18.733455348221732</v>
      </c>
      <c r="DS224" s="27">
        <v>30.003490623000001</v>
      </c>
      <c r="DT224" s="27">
        <v>13.931989198274019</v>
      </c>
      <c r="DU224" s="27">
        <v>10.163192151949874</v>
      </c>
      <c r="DV224" s="27">
        <v>18.564964943704133</v>
      </c>
      <c r="DW224" s="27">
        <v>30.014873661999999</v>
      </c>
      <c r="DX224" s="27">
        <v>13.742212318799124</v>
      </c>
      <c r="DY224" s="27">
        <v>10.024752560542515</v>
      </c>
      <c r="DZ224" s="27">
        <v>18.502592985841126</v>
      </c>
      <c r="EA224" s="27">
        <v>30.044101691000002</v>
      </c>
      <c r="EB224" s="27">
        <v>13.614864222066497</v>
      </c>
      <c r="EC224" s="27">
        <v>9.9318538969805932</v>
      </c>
      <c r="ED224" s="27">
        <v>18.367351371281856</v>
      </c>
      <c r="EE224" s="27">
        <v>30.084095782999999</v>
      </c>
      <c r="EF224" s="27">
        <v>13.479590737042866</v>
      </c>
      <c r="EG224" s="27">
        <v>9.8331737730016435</v>
      </c>
      <c r="EH224" s="27">
        <v>18.245015546200698</v>
      </c>
      <c r="EI224" s="27">
        <v>30.135536144</v>
      </c>
      <c r="EJ224" s="27">
        <v>13.368176167662567</v>
      </c>
      <c r="EK224" s="27">
        <v>9.7518983958086274</v>
      </c>
      <c r="EL224" s="27">
        <v>18.107545913494057</v>
      </c>
      <c r="EM224" s="27">
        <v>30.192836995</v>
      </c>
      <c r="EN224" s="27">
        <v>13.256363860708882</v>
      </c>
      <c r="EO224" s="27">
        <v>9.6703328745933312</v>
      </c>
      <c r="EP224" s="27">
        <v>17.921871633920603</v>
      </c>
      <c r="EQ224" s="27">
        <v>30.252883521000001</v>
      </c>
      <c r="ER224" s="27">
        <v>13.193382516371376</v>
      </c>
      <c r="ES224" s="27">
        <v>9.624388860757211</v>
      </c>
      <c r="ET224" s="27">
        <v>17.729136333467792</v>
      </c>
      <c r="EU224" s="27">
        <v>30.314310304999999</v>
      </c>
      <c r="EV224" s="27">
        <v>13.130038136396418</v>
      </c>
      <c r="EW224" s="27">
        <v>9.5781800174779352</v>
      </c>
      <c r="EX224" s="27">
        <v>17.571955226604477</v>
      </c>
      <c r="EY224" s="27">
        <v>30.380276112000001</v>
      </c>
      <c r="EZ224" s="27">
        <v>13.081268569513044</v>
      </c>
      <c r="FA224" s="27">
        <v>9.5426032974310573</v>
      </c>
      <c r="FB224" s="27">
        <v>17.363755162383164</v>
      </c>
      <c r="FC224" s="27">
        <v>30.643320282000001</v>
      </c>
      <c r="FD224" s="27">
        <v>12.886710831018538</v>
      </c>
      <c r="FE224" s="27">
        <v>9.4006761359304267</v>
      </c>
      <c r="FF224" s="27">
        <v>16.677894602903699</v>
      </c>
      <c r="FG224" s="27">
        <v>30.843427503000001</v>
      </c>
      <c r="FH224" s="27">
        <v>12.783226988688623</v>
      </c>
      <c r="FI224" s="27">
        <v>9.3251861137050778</v>
      </c>
      <c r="FJ224" s="27">
        <v>16.260210248287216</v>
      </c>
      <c r="FK224" s="27">
        <v>30.981452487999999</v>
      </c>
      <c r="FL224" s="27">
        <v>15.47202908239497</v>
      </c>
      <c r="FM224" s="27">
        <v>11.286629806202928</v>
      </c>
      <c r="FN224" s="27">
        <v>16.114994432837978</v>
      </c>
      <c r="FO224" s="27">
        <v>31.070982958000002</v>
      </c>
      <c r="FP224" s="27">
        <v>18.216741333647708</v>
      </c>
      <c r="FQ224" s="27">
        <v>13.288859180221412</v>
      </c>
      <c r="FR224" s="27">
        <v>16.163256230618664</v>
      </c>
      <c r="FS224" s="28">
        <v>29.954712626999999</v>
      </c>
      <c r="FT224" s="28">
        <v>13.975326485530596</v>
      </c>
      <c r="FU224" s="28">
        <v>10.194806099639942</v>
      </c>
      <c r="FV224" s="28">
        <v>18.739552725016793</v>
      </c>
      <c r="FW224" s="28">
        <v>29.998305923</v>
      </c>
      <c r="FX224" s="28">
        <v>13.855318843513224</v>
      </c>
      <c r="FY224" s="28">
        <v>10.107262195595281</v>
      </c>
      <c r="FZ224" s="28">
        <v>18.572511376577452</v>
      </c>
      <c r="GA224" s="28">
        <v>30.011196531</v>
      </c>
      <c r="GB224" s="28">
        <v>13.979176437010818</v>
      </c>
      <c r="GC224" s="28">
        <v>10.197614585643795</v>
      </c>
      <c r="GD224" s="28">
        <v>18.508434145121296</v>
      </c>
      <c r="GE224" s="28">
        <v>30.045842115999999</v>
      </c>
      <c r="GF224" s="28">
        <v>13.968552077545125</v>
      </c>
      <c r="GG224" s="28">
        <v>10.189864263331271</v>
      </c>
      <c r="GH224" s="28">
        <v>18.371185574774927</v>
      </c>
      <c r="GI224" s="28">
        <v>30.095914242999999</v>
      </c>
      <c r="GJ224" s="28">
        <v>13.902384567618764</v>
      </c>
      <c r="GK224" s="28">
        <v>10.141595986057489</v>
      </c>
      <c r="GL224" s="28">
        <v>18.242278806569395</v>
      </c>
      <c r="GM224" s="28">
        <v>30.165597605999999</v>
      </c>
      <c r="GN224" s="28">
        <v>13.743794008635708</v>
      </c>
      <c r="GO224" s="28">
        <v>10.025906381257219</v>
      </c>
      <c r="GP224" s="28">
        <v>18.089660584925809</v>
      </c>
      <c r="GQ224" s="28">
        <v>30.251113109999999</v>
      </c>
      <c r="GR224" s="28">
        <v>13.683862828220985</v>
      </c>
      <c r="GS224" s="28">
        <v>9.9821874195368441</v>
      </c>
      <c r="GT224" s="28">
        <v>17.874803955906017</v>
      </c>
      <c r="GU224" s="28">
        <v>30.346995242999999</v>
      </c>
      <c r="GV224" s="28">
        <v>13.612336056695318</v>
      </c>
      <c r="GW224" s="28">
        <v>9.9300096355407135</v>
      </c>
      <c r="GX224" s="28">
        <v>17.645212539111441</v>
      </c>
      <c r="GY224" s="28">
        <v>30.449951460000001</v>
      </c>
      <c r="GZ224" s="28">
        <v>13.545436760044559</v>
      </c>
      <c r="HA224" s="28">
        <v>9.8812075300397861</v>
      </c>
      <c r="HB224" s="28">
        <v>17.459548758101061</v>
      </c>
      <c r="HC224" s="28">
        <v>30.563785863</v>
      </c>
      <c r="HD224" s="28">
        <v>13.470659994536975</v>
      </c>
      <c r="HE224" s="28">
        <v>9.8266589206819042</v>
      </c>
      <c r="HF224" s="28">
        <v>17.230562599703767</v>
      </c>
      <c r="HG224" s="28">
        <v>31.023821388999998</v>
      </c>
      <c r="HH224" s="28">
        <v>13.128501273815873</v>
      </c>
      <c r="HI224" s="28">
        <v>9.577058897622404</v>
      </c>
      <c r="HJ224" s="28">
        <v>16.275032662728748</v>
      </c>
      <c r="HK224" s="28">
        <v>31.512566966000001</v>
      </c>
      <c r="HL224" s="28">
        <v>12.753083922627594</v>
      </c>
      <c r="HM224" s="28">
        <v>9.3031971666805493</v>
      </c>
      <c r="HN224" s="28">
        <v>14.492420624201744</v>
      </c>
      <c r="HO224" s="28">
        <v>31.789033057000001</v>
      </c>
      <c r="HP224" s="28">
        <v>15.041980967334487</v>
      </c>
      <c r="HQ224" s="28">
        <v>10.972915693613391</v>
      </c>
      <c r="HR224" s="28">
        <v>13.160995974436014</v>
      </c>
      <c r="HS224" s="28">
        <v>31.917679557</v>
      </c>
      <c r="HT224" s="28">
        <v>17.437538617515511</v>
      </c>
      <c r="HU224" s="28">
        <v>12.720441647256784</v>
      </c>
      <c r="HV224" s="28">
        <v>12.103202919613317</v>
      </c>
      <c r="HW224" s="29">
        <v>29.953933757000001</v>
      </c>
      <c r="HX224" s="29">
        <v>13.973437761988025</v>
      </c>
      <c r="HY224" s="29">
        <v>10.193428302111402</v>
      </c>
      <c r="HZ224" s="29">
        <v>18.728732593905765</v>
      </c>
      <c r="IA224" s="29">
        <v>29.999244893</v>
      </c>
      <c r="IB224" s="29">
        <v>13.84701060285874</v>
      </c>
      <c r="IC224" s="29">
        <v>10.101201449709357</v>
      </c>
      <c r="ID224" s="29">
        <v>18.545923252667762</v>
      </c>
      <c r="IE224" s="29">
        <v>30.010073057</v>
      </c>
      <c r="IF224" s="29">
        <v>13.554685462937238</v>
      </c>
      <c r="IG224" s="29">
        <v>9.88795433003488</v>
      </c>
      <c r="IH224" s="29">
        <v>18.484974569550108</v>
      </c>
      <c r="II224" s="29">
        <v>30.041322165</v>
      </c>
      <c r="IJ224" s="29">
        <v>13.661868208778053</v>
      </c>
      <c r="IK224" s="29">
        <v>9.9661426508734277</v>
      </c>
      <c r="IL224" s="29">
        <v>18.360165824916301</v>
      </c>
      <c r="IM224" s="29">
        <v>30.088590612000001</v>
      </c>
      <c r="IN224" s="29">
        <v>13.574093990472958</v>
      </c>
      <c r="IO224" s="29">
        <v>9.9021125806568655</v>
      </c>
      <c r="IP224" s="29">
        <v>18.244379667409198</v>
      </c>
      <c r="IQ224" s="29">
        <v>30.153226779000001</v>
      </c>
      <c r="IR224" s="29">
        <v>13.540340263488877</v>
      </c>
      <c r="IS224" s="29">
        <v>9.877489706758416</v>
      </c>
      <c r="IT224" s="29">
        <v>18.113444437818494</v>
      </c>
      <c r="IU224" s="29">
        <v>30.236330269</v>
      </c>
      <c r="IV224" s="29">
        <v>13.390442076605005</v>
      </c>
      <c r="IW224" s="29">
        <v>9.7681410663849046</v>
      </c>
      <c r="IX224" s="29">
        <v>17.921253613332212</v>
      </c>
      <c r="IY224" s="29">
        <v>30.327837987999999</v>
      </c>
      <c r="IZ224" s="29">
        <v>13.269010985625693</v>
      </c>
      <c r="JA224" s="29">
        <v>9.6795587761404835</v>
      </c>
      <c r="JB224" s="29">
        <v>17.723174057693782</v>
      </c>
      <c r="JC224" s="29">
        <v>30.429142843000001</v>
      </c>
      <c r="JD224" s="29">
        <v>13.151249596830848</v>
      </c>
      <c r="JE224" s="29">
        <v>9.5936534825481843</v>
      </c>
      <c r="JF224" s="29">
        <v>17.553265876215463</v>
      </c>
      <c r="JG224" s="29">
        <v>30.566179885</v>
      </c>
      <c r="JH224" s="29">
        <v>12.993662253903576</v>
      </c>
      <c r="JI224" s="29">
        <v>9.4786957098933282</v>
      </c>
      <c r="JJ224" s="29">
        <v>17.124753178201672</v>
      </c>
      <c r="JK224" s="29">
        <v>31.111376118999999</v>
      </c>
      <c r="JL224" s="29">
        <v>12.555918438928943</v>
      </c>
      <c r="JM224" s="29">
        <v>9.1593676913598401</v>
      </c>
      <c r="JN224" s="29">
        <v>15.249226054656015</v>
      </c>
      <c r="JO224" s="29">
        <v>31.497804981000002</v>
      </c>
      <c r="JP224" s="29">
        <v>12.566467487510527</v>
      </c>
      <c r="JQ224" s="29">
        <v>9.1670630754309244</v>
      </c>
      <c r="JR224" s="29">
        <v>13.596207815304068</v>
      </c>
      <c r="JS224" s="29">
        <v>31.635789033000002</v>
      </c>
      <c r="JT224" s="29">
        <v>17.609932370159651</v>
      </c>
      <c r="JU224" s="29">
        <v>12.846200489657779</v>
      </c>
      <c r="JV224" s="29">
        <v>12.696449814065367</v>
      </c>
      <c r="JW224" s="29">
        <v>31.574462679</v>
      </c>
      <c r="JX224" s="29">
        <v>17.58231813026131</v>
      </c>
      <c r="JY224" s="29">
        <v>12.826056286111337</v>
      </c>
      <c r="JZ224" s="29">
        <v>12.954114513945273</v>
      </c>
    </row>
    <row r="225" spans="1:286" ht="15" thickBot="1" x14ac:dyDescent="0.4">
      <c r="A225" s="2"/>
      <c r="B225" s="74" t="s">
        <v>702</v>
      </c>
      <c r="C225" s="74" t="s">
        <v>551</v>
      </c>
      <c r="D225" s="74" t="s">
        <v>861</v>
      </c>
      <c r="E225" s="87">
        <v>388606</v>
      </c>
      <c r="F225" s="84">
        <v>405292</v>
      </c>
      <c r="G225" s="22">
        <v>31.248454927000001</v>
      </c>
      <c r="H225" s="22">
        <v>12.834613993022138</v>
      </c>
      <c r="I225" s="22">
        <v>9.2244897854795393</v>
      </c>
      <c r="J225" s="22">
        <v>11.146692988796708</v>
      </c>
      <c r="K225" s="22">
        <v>31.307936857000001</v>
      </c>
      <c r="L225" s="22">
        <v>10.702583167936755</v>
      </c>
      <c r="M225" s="22">
        <v>7.6921572526102189</v>
      </c>
      <c r="N225" s="22">
        <v>10.218492659180711</v>
      </c>
      <c r="O225" s="22">
        <v>31.337317767000002</v>
      </c>
      <c r="P225" s="22">
        <v>8.6497744861550778</v>
      </c>
      <c r="Q225" s="22">
        <v>6.2167632339873071</v>
      </c>
      <c r="R225" s="22">
        <v>10.044031034539088</v>
      </c>
      <c r="S225" s="22">
        <v>31.391903849000002</v>
      </c>
      <c r="T225" s="22">
        <v>6.5393842362657058</v>
      </c>
      <c r="U225" s="22">
        <v>4.6999842086060992</v>
      </c>
      <c r="V225" s="22">
        <v>9.6946358122592287</v>
      </c>
      <c r="W225" s="22">
        <v>26.367063522889747</v>
      </c>
      <c r="X225" s="22">
        <v>4.3411359646323202</v>
      </c>
      <c r="Y225" s="22">
        <v>3.1200598931062555</v>
      </c>
      <c r="Z225" s="22">
        <v>9.5018948642164958</v>
      </c>
      <c r="AA225" s="22">
        <v>14.39801967646595</v>
      </c>
      <c r="AB225" s="22">
        <v>2.3705241572589011</v>
      </c>
      <c r="AC225" s="22">
        <v>1.7037423865459222</v>
      </c>
      <c r="AD225" s="22">
        <v>9.0987805316252519</v>
      </c>
      <c r="AE225" s="22">
        <v>13.926010389282887</v>
      </c>
      <c r="AF225" s="22">
        <v>2.2928114271154012</v>
      </c>
      <c r="AG225" s="22">
        <v>1.6478887172575289</v>
      </c>
      <c r="AH225" s="22">
        <v>8.8444181161071</v>
      </c>
      <c r="AI225" s="22">
        <v>13.175381504532682</v>
      </c>
      <c r="AJ225" s="22">
        <v>2.1692261046599017</v>
      </c>
      <c r="AK225" s="22">
        <v>1.5590655126605113</v>
      </c>
      <c r="AL225" s="22">
        <v>8.4408490586597864</v>
      </c>
      <c r="AM225" s="22">
        <v>12.201016385711146</v>
      </c>
      <c r="AN225" s="22">
        <v>2.0088043172156005</v>
      </c>
      <c r="AO225" s="22">
        <v>1.4437672153799805</v>
      </c>
      <c r="AP225" s="22">
        <v>7.9309248827121337</v>
      </c>
      <c r="AQ225" s="22">
        <v>10.900276550484769</v>
      </c>
      <c r="AR225" s="22">
        <v>1.7946474212673977</v>
      </c>
      <c r="AS225" s="22">
        <v>1.289848437593736</v>
      </c>
      <c r="AT225" s="22">
        <v>7.4550381041089224</v>
      </c>
      <c r="AU225" s="22">
        <v>10.482120533639005</v>
      </c>
      <c r="AV225" s="22">
        <v>1.725801221462832</v>
      </c>
      <c r="AW225" s="22">
        <v>1.2403673182385633</v>
      </c>
      <c r="AX225" s="22">
        <v>5.6492465466407182</v>
      </c>
      <c r="AY225" s="22">
        <v>28.221272412289778</v>
      </c>
      <c r="AZ225" s="22">
        <v>4.6464173202420422</v>
      </c>
      <c r="BA225" s="22">
        <v>3.3394716142573748</v>
      </c>
      <c r="BB225" s="22">
        <v>4.5543196004724535</v>
      </c>
      <c r="BC225" s="22">
        <v>33.646523567000003</v>
      </c>
      <c r="BD225" s="22">
        <v>9.5628609060196137</v>
      </c>
      <c r="BE225" s="22">
        <v>6.8730164222701591</v>
      </c>
      <c r="BF225" s="22">
        <v>4.0745098943277966</v>
      </c>
      <c r="BG225" s="22">
        <v>34.077926625000003</v>
      </c>
      <c r="BH225" s="22">
        <v>10.706470330816789</v>
      </c>
      <c r="BI225" s="22">
        <v>7.6949510331088664</v>
      </c>
      <c r="BJ225" s="22">
        <v>3.9314308659243125</v>
      </c>
      <c r="BK225" s="25">
        <v>31.201298543</v>
      </c>
      <c r="BL225" s="25">
        <v>13.008648258059182</v>
      </c>
      <c r="BM225" s="25">
        <v>9.3495716384305094</v>
      </c>
      <c r="BN225" s="25">
        <v>11.547615696519861</v>
      </c>
      <c r="BO225" s="25">
        <v>31.230363564000001</v>
      </c>
      <c r="BP225" s="25">
        <v>10.915620803224302</v>
      </c>
      <c r="BQ225" s="25">
        <v>7.8452715957218313</v>
      </c>
      <c r="BR225" s="25">
        <v>11.001560579986318</v>
      </c>
      <c r="BS225" s="25">
        <v>31.285806222000001</v>
      </c>
      <c r="BT225" s="25">
        <v>8.8622989328237818</v>
      </c>
      <c r="BU225" s="25">
        <v>6.3695087383340665</v>
      </c>
      <c r="BV225" s="25">
        <v>10.804521800274529</v>
      </c>
      <c r="BW225" s="25">
        <v>31.350233576000001</v>
      </c>
      <c r="BX225" s="25">
        <v>6.8046001484568519</v>
      </c>
      <c r="BY225" s="25">
        <v>4.8906001066988622</v>
      </c>
      <c r="BZ225" s="25">
        <v>10.434278903588194</v>
      </c>
      <c r="CA225" s="25">
        <v>29.129604528140501</v>
      </c>
      <c r="CB225" s="25">
        <v>4.7959672772377075</v>
      </c>
      <c r="CC225" s="25">
        <v>3.4469561129322419</v>
      </c>
      <c r="CD225" s="25">
        <v>10.242393610880185</v>
      </c>
      <c r="CE225" s="25">
        <v>16.846438189938986</v>
      </c>
      <c r="CF225" s="25">
        <v>2.7736375967240976</v>
      </c>
      <c r="CG225" s="25">
        <v>1.9934679526406949</v>
      </c>
      <c r="CH225" s="25">
        <v>9.8631436767467591</v>
      </c>
      <c r="CI225" s="25">
        <v>16.375082354342887</v>
      </c>
      <c r="CJ225" s="25">
        <v>2.6960324524019326</v>
      </c>
      <c r="CK225" s="25">
        <v>1.9376916074004191</v>
      </c>
      <c r="CL225" s="25">
        <v>9.6191243433739331</v>
      </c>
      <c r="CM225" s="25">
        <v>15.701325111398461</v>
      </c>
      <c r="CN225" s="25">
        <v>2.5851034596364535</v>
      </c>
      <c r="CO225" s="25">
        <v>1.8579647561499635</v>
      </c>
      <c r="CP225" s="25">
        <v>9.2343791059323195</v>
      </c>
      <c r="CQ225" s="25">
        <v>14.865851395161178</v>
      </c>
      <c r="CR225" s="25">
        <v>2.4475490826041346</v>
      </c>
      <c r="CS225" s="25">
        <v>1.7591017169831851</v>
      </c>
      <c r="CT225" s="25">
        <v>8.7454971780087263</v>
      </c>
      <c r="CU225" s="25">
        <v>14.017382239726143</v>
      </c>
      <c r="CV225" s="25">
        <v>2.3078551055959369</v>
      </c>
      <c r="CW225" s="25">
        <v>1.6587009051858288</v>
      </c>
      <c r="CX225" s="25">
        <v>8.3506602420399361</v>
      </c>
      <c r="CY225" s="25">
        <v>14.599496054752896</v>
      </c>
      <c r="CZ225" s="25">
        <v>2.4036957067204496</v>
      </c>
      <c r="DA225" s="25">
        <v>1.7275834322791981</v>
      </c>
      <c r="DB225" s="25">
        <v>6.9719949267804964</v>
      </c>
      <c r="DC225" s="25">
        <v>26.137276744982728</v>
      </c>
      <c r="DD225" s="25">
        <v>4.3033033237353475</v>
      </c>
      <c r="DE225" s="25">
        <v>3.0928688291832134</v>
      </c>
      <c r="DF225" s="25">
        <v>5.8778359953711501</v>
      </c>
      <c r="DG225" s="25">
        <v>32.957772181000003</v>
      </c>
      <c r="DH225" s="25">
        <v>7.3898936183955088</v>
      </c>
      <c r="DI225" s="25">
        <v>5.3112620477507972</v>
      </c>
      <c r="DJ225" s="25">
        <v>5.1184819439410916</v>
      </c>
      <c r="DK225" s="25">
        <v>33.230983330000001</v>
      </c>
      <c r="DL225" s="25">
        <v>8.0035376303768189</v>
      </c>
      <c r="DM225" s="25">
        <v>5.7523000815802359</v>
      </c>
      <c r="DN225" s="25">
        <v>4.5711750129180118</v>
      </c>
      <c r="DO225" s="27">
        <v>31.248575002999999</v>
      </c>
      <c r="DP225" s="27">
        <v>13.005076352955815</v>
      </c>
      <c r="DQ225" s="27">
        <v>9.3470044399032588</v>
      </c>
      <c r="DR225" s="27">
        <v>11.154543544157598</v>
      </c>
      <c r="DS225" s="27">
        <v>31.308296939000002</v>
      </c>
      <c r="DT225" s="27">
        <v>10.879570388579189</v>
      </c>
      <c r="DU225" s="27">
        <v>7.8193614528973612</v>
      </c>
      <c r="DV225" s="27">
        <v>10.249805097890444</v>
      </c>
      <c r="DW225" s="27">
        <v>31.338035295000001</v>
      </c>
      <c r="DX225" s="27">
        <v>8.7657228115457677</v>
      </c>
      <c r="DY225" s="27">
        <v>6.3000975784242623</v>
      </c>
      <c r="DZ225" s="27">
        <v>10.078065427795458</v>
      </c>
      <c r="EA225" s="27">
        <v>31.393186346</v>
      </c>
      <c r="EB225" s="27">
        <v>6.6182680797836895</v>
      </c>
      <c r="EC225" s="27">
        <v>4.7566795801355131</v>
      </c>
      <c r="ED225" s="27">
        <v>9.7399743943664774</v>
      </c>
      <c r="EE225" s="27">
        <v>28.685262360638966</v>
      </c>
      <c r="EF225" s="27">
        <v>4.7228097273926499</v>
      </c>
      <c r="EG225" s="27">
        <v>3.3943763414141164</v>
      </c>
      <c r="EH225" s="27">
        <v>9.5607806080166355</v>
      </c>
      <c r="EI225" s="27">
        <v>16.402917336929828</v>
      </c>
      <c r="EJ225" s="27">
        <v>2.7006152700478263</v>
      </c>
      <c r="EK225" s="27">
        <v>1.9409853686764689</v>
      </c>
      <c r="EL225" s="27">
        <v>9.1726577574338108</v>
      </c>
      <c r="EM225" s="27">
        <v>16.008691863354567</v>
      </c>
      <c r="EN225" s="27">
        <v>2.6357090517263932</v>
      </c>
      <c r="EO225" s="27">
        <v>1.8943359915899685</v>
      </c>
      <c r="EP225" s="27">
        <v>8.9312733455017437</v>
      </c>
      <c r="EQ225" s="27">
        <v>15.377456307783854</v>
      </c>
      <c r="ER225" s="27">
        <v>2.5317809305663022</v>
      </c>
      <c r="ES225" s="27">
        <v>1.8196408046068189</v>
      </c>
      <c r="ET225" s="27">
        <v>8.5544829566239429</v>
      </c>
      <c r="EU225" s="27">
        <v>14.6096754394533</v>
      </c>
      <c r="EV225" s="27">
        <v>2.4053716647952803</v>
      </c>
      <c r="EW225" s="27">
        <v>1.7287879763465595</v>
      </c>
      <c r="EX225" s="27">
        <v>8.067113697877609</v>
      </c>
      <c r="EY225" s="27">
        <v>13.92533210711229</v>
      </c>
      <c r="EZ225" s="27">
        <v>2.2926997531277995</v>
      </c>
      <c r="FA225" s="27">
        <v>1.647808454963821</v>
      </c>
      <c r="FB225" s="27">
        <v>7.635654063587431</v>
      </c>
      <c r="FC225" s="27">
        <v>14.017160467177284</v>
      </c>
      <c r="FD225" s="27">
        <v>2.307818592436746</v>
      </c>
      <c r="FE225" s="27">
        <v>1.6586746624593878</v>
      </c>
      <c r="FF225" s="27">
        <v>6.0117469729129382</v>
      </c>
      <c r="FG225" s="27">
        <v>32.604350235774142</v>
      </c>
      <c r="FH225" s="27">
        <v>5.3680576636497239</v>
      </c>
      <c r="FI225" s="27">
        <v>3.8581287378898601</v>
      </c>
      <c r="FJ225" s="27">
        <v>5.0998003365249645</v>
      </c>
      <c r="FK225" s="27">
        <v>33.347550376000001</v>
      </c>
      <c r="FL225" s="27">
        <v>10.428683942818704</v>
      </c>
      <c r="FM225" s="27">
        <v>7.4953004865457427</v>
      </c>
      <c r="FN225" s="27">
        <v>4.6978360024498613</v>
      </c>
      <c r="FO225" s="27">
        <v>33.643694574999998</v>
      </c>
      <c r="FP225" s="27">
        <v>11.380860827480426</v>
      </c>
      <c r="FQ225" s="27">
        <v>8.1796487615547964</v>
      </c>
      <c r="FR225" s="27">
        <v>4.6287657749970563</v>
      </c>
      <c r="FS225" s="28">
        <v>31.244544052000002</v>
      </c>
      <c r="FT225" s="28">
        <v>12.834095026250182</v>
      </c>
      <c r="FU225" s="28">
        <v>9.2241167938422759</v>
      </c>
      <c r="FV225" s="28">
        <v>11.162110774628388</v>
      </c>
      <c r="FW225" s="28">
        <v>31.302856943999998</v>
      </c>
      <c r="FX225" s="28">
        <v>10.713576444458733</v>
      </c>
      <c r="FY225" s="28">
        <v>7.7000583369000202</v>
      </c>
      <c r="FZ225" s="28">
        <v>10.252770574421191</v>
      </c>
      <c r="GA225" s="28">
        <v>31.337721662</v>
      </c>
      <c r="GB225" s="28">
        <v>8.6301758586499986</v>
      </c>
      <c r="GC225" s="28">
        <v>6.2026773145098435</v>
      </c>
      <c r="GD225" s="28">
        <v>10.097179411757509</v>
      </c>
      <c r="GE225" s="28">
        <v>31.401538453000001</v>
      </c>
      <c r="GF225" s="28">
        <v>6.5098811448778022</v>
      </c>
      <c r="GG225" s="28">
        <v>4.6787797559209041</v>
      </c>
      <c r="GH225" s="28">
        <v>9.7696946452206888</v>
      </c>
      <c r="GI225" s="28">
        <v>26.75097924314009</v>
      </c>
      <c r="GJ225" s="28">
        <v>4.404344760678935</v>
      </c>
      <c r="GK225" s="28">
        <v>3.1654892993822417</v>
      </c>
      <c r="GL225" s="28">
        <v>9.6152072525279735</v>
      </c>
      <c r="GM225" s="28">
        <v>14.315468010727063</v>
      </c>
      <c r="GN225" s="28">
        <v>2.3569326549375194</v>
      </c>
      <c r="GO225" s="28">
        <v>1.6939739062160055</v>
      </c>
      <c r="GP225" s="28">
        <v>9.2494968337255443</v>
      </c>
      <c r="GQ225" s="28">
        <v>13.664984782866453</v>
      </c>
      <c r="GR225" s="28">
        <v>2.2498355512951513</v>
      </c>
      <c r="GS225" s="28">
        <v>1.6170011091267773</v>
      </c>
      <c r="GT225" s="28">
        <v>9.0058995335043477</v>
      </c>
      <c r="GU225" s="28">
        <v>12.666577289720651</v>
      </c>
      <c r="GV225" s="28">
        <v>2.0854553702374079</v>
      </c>
      <c r="GW225" s="28">
        <v>1.4988578364169927</v>
      </c>
      <c r="GX225" s="28">
        <v>8.6288043480141283</v>
      </c>
      <c r="GY225" s="28">
        <v>10.833876745474431</v>
      </c>
      <c r="GZ225" s="28">
        <v>1.7837151996597578</v>
      </c>
      <c r="HA225" s="28">
        <v>1.2819912346730171</v>
      </c>
      <c r="HB225" s="28">
        <v>8.2021795922734171</v>
      </c>
      <c r="HC225" s="28">
        <v>10.778890372662625</v>
      </c>
      <c r="HD225" s="28">
        <v>1.7746621126381108</v>
      </c>
      <c r="HE225" s="28">
        <v>1.2754846027787006</v>
      </c>
      <c r="HF225" s="28">
        <v>7.8441504636977726</v>
      </c>
      <c r="HG225" s="28">
        <v>8.6755225500344046</v>
      </c>
      <c r="HH225" s="28">
        <v>1.4283586384672029</v>
      </c>
      <c r="HI225" s="28">
        <v>1.02658947730766</v>
      </c>
      <c r="HJ225" s="28">
        <v>5.3809806438571144</v>
      </c>
      <c r="HK225" s="28">
        <v>20.770794012126295</v>
      </c>
      <c r="HL225" s="28">
        <v>3.4197528602960974</v>
      </c>
      <c r="HM225" s="28">
        <v>2.4578437143350227</v>
      </c>
      <c r="HN225" s="28">
        <v>0.19319509681203328</v>
      </c>
      <c r="HO225" s="28">
        <v>34.949811513</v>
      </c>
      <c r="HP225" s="28">
        <v>7.5870696067458248</v>
      </c>
      <c r="HQ225" s="28">
        <v>5.4529763128987936</v>
      </c>
      <c r="HR225" s="28">
        <v>-3.9576257907410479</v>
      </c>
      <c r="HS225" s="28">
        <v>35.286944544000001</v>
      </c>
      <c r="HT225" s="28">
        <v>8.0096340608746655</v>
      </c>
      <c r="HU225" s="28">
        <v>5.7566817062154492</v>
      </c>
      <c r="HV225" s="28">
        <v>-7.1033088552363637</v>
      </c>
      <c r="HW225" s="29">
        <v>31.233164224999999</v>
      </c>
      <c r="HX225" s="29">
        <v>12.84149960294549</v>
      </c>
      <c r="HY225" s="29">
        <v>9.2294386089065057</v>
      </c>
      <c r="HZ225" s="29">
        <v>11.19659750278095</v>
      </c>
      <c r="IA225" s="29">
        <v>31.288302874999999</v>
      </c>
      <c r="IB225" s="29">
        <v>10.796256261292058</v>
      </c>
      <c r="IC225" s="29">
        <v>7.75948194919245</v>
      </c>
      <c r="ID225" s="29">
        <v>10.279509786076993</v>
      </c>
      <c r="IE225" s="29">
        <v>31.323572461000001</v>
      </c>
      <c r="IF225" s="29">
        <v>8.8061100794384917</v>
      </c>
      <c r="IG225" s="29">
        <v>6.32912470306879</v>
      </c>
      <c r="IH225" s="29">
        <v>10.130223121389029</v>
      </c>
      <c r="II225" s="29">
        <v>31.387525280999999</v>
      </c>
      <c r="IJ225" s="29">
        <v>6.6511099933632467</v>
      </c>
      <c r="IK225" s="29">
        <v>4.7802837100699964</v>
      </c>
      <c r="IL225" s="29">
        <v>9.8585828931257495</v>
      </c>
      <c r="IM225" s="29">
        <v>28.29221529220035</v>
      </c>
      <c r="IN225" s="29">
        <v>4.6580975244918257</v>
      </c>
      <c r="IO225" s="29">
        <v>3.3478664070304975</v>
      </c>
      <c r="IP225" s="29">
        <v>9.7119687651924451</v>
      </c>
      <c r="IQ225" s="29">
        <v>14.726269320123139</v>
      </c>
      <c r="IR225" s="29">
        <v>2.4245679582388973</v>
      </c>
      <c r="IS225" s="29">
        <v>1.7425847304122435</v>
      </c>
      <c r="IT225" s="29">
        <v>9.3627930676369999</v>
      </c>
      <c r="IU225" s="29">
        <v>15.234575864681076</v>
      </c>
      <c r="IV225" s="29">
        <v>2.508256755048706</v>
      </c>
      <c r="IW225" s="29">
        <v>1.802733516480205</v>
      </c>
      <c r="IX225" s="29">
        <v>9.1689283730934434</v>
      </c>
      <c r="IY225" s="29">
        <v>15.545880659114857</v>
      </c>
      <c r="IZ225" s="29">
        <v>2.5595107158056849</v>
      </c>
      <c r="JA225" s="29">
        <v>1.839570747247345</v>
      </c>
      <c r="JB225" s="29">
        <v>8.8290391388800984</v>
      </c>
      <c r="JC225" s="29">
        <v>15.952575340923175</v>
      </c>
      <c r="JD225" s="29">
        <v>2.6264698941870814</v>
      </c>
      <c r="JE225" s="29">
        <v>1.8876956271509482</v>
      </c>
      <c r="JF225" s="29">
        <v>8.2729937094039485</v>
      </c>
      <c r="JG225" s="29">
        <v>16.191956572327936</v>
      </c>
      <c r="JH225" s="29">
        <v>2.6658821886963673</v>
      </c>
      <c r="JI225" s="29">
        <v>1.916022019227942</v>
      </c>
      <c r="JJ225" s="29">
        <v>7.0861386518871754</v>
      </c>
      <c r="JK225" s="29">
        <v>33.471851102000002</v>
      </c>
      <c r="JL225" s="29">
        <v>10.549077166628834</v>
      </c>
      <c r="JM225" s="29">
        <v>7.5818294669951172</v>
      </c>
      <c r="JN225" s="29">
        <v>1.4363912731715516</v>
      </c>
      <c r="JO225" s="29">
        <v>34.319263231000001</v>
      </c>
      <c r="JP225" s="29">
        <v>9.2964385066617385</v>
      </c>
      <c r="JQ225" s="29">
        <v>6.6815333980953922</v>
      </c>
      <c r="JR225" s="29">
        <v>-3.2822142920873176</v>
      </c>
      <c r="JS225" s="29">
        <v>34.687595778000002</v>
      </c>
      <c r="JT225" s="29">
        <v>8.4993054306927807</v>
      </c>
      <c r="JU225" s="29">
        <v>6.1086181611477706</v>
      </c>
      <c r="JV225" s="29">
        <v>-6.2757166454651667</v>
      </c>
      <c r="JW225" s="29">
        <v>34.689286967999998</v>
      </c>
      <c r="JX225" s="29">
        <v>8.4262676886001788</v>
      </c>
      <c r="JY225" s="29">
        <v>6.0561244978203037</v>
      </c>
      <c r="JZ225" s="29">
        <v>-5.8774081746124693</v>
      </c>
    </row>
    <row r="226" spans="1:286" ht="15" thickBot="1" x14ac:dyDescent="0.4">
      <c r="A226" s="2"/>
      <c r="B226" s="74" t="s">
        <v>703</v>
      </c>
      <c r="C226" s="74" t="s">
        <v>544</v>
      </c>
      <c r="D226" s="74" t="s">
        <v>860</v>
      </c>
      <c r="E226" s="87">
        <v>304525</v>
      </c>
      <c r="F226" s="84">
        <v>501993</v>
      </c>
      <c r="G226" s="22">
        <v>18.218455901052629</v>
      </c>
      <c r="H226" s="22">
        <v>18.218455901052629</v>
      </c>
      <c r="I226" s="22">
        <v>18.218455901052629</v>
      </c>
      <c r="J226" s="22">
        <v>11.404120997567089</v>
      </c>
      <c r="K226" s="22">
        <v>18.260126544052632</v>
      </c>
      <c r="L226" s="22">
        <v>18.260126544052632</v>
      </c>
      <c r="M226" s="22">
        <v>18.260126544052632</v>
      </c>
      <c r="N226" s="22">
        <v>11.19310592097216</v>
      </c>
      <c r="O226" s="22">
        <v>18.287505255052629</v>
      </c>
      <c r="P226" s="22">
        <v>18.287505255052629</v>
      </c>
      <c r="Q226" s="22">
        <v>18.287505255052629</v>
      </c>
      <c r="R226" s="22">
        <v>11.091924712280363</v>
      </c>
      <c r="S226" s="22">
        <v>18.332302031052631</v>
      </c>
      <c r="T226" s="22">
        <v>18.332302031052631</v>
      </c>
      <c r="U226" s="22">
        <v>18.241049589092569</v>
      </c>
      <c r="V226" s="22">
        <v>10.886412744678079</v>
      </c>
      <c r="W226" s="22">
        <v>18.39119006605263</v>
      </c>
      <c r="X226" s="22">
        <v>18.39119006605263</v>
      </c>
      <c r="Y226" s="22">
        <v>17.751807449666018</v>
      </c>
      <c r="Z226" s="22">
        <v>10.735666071348625</v>
      </c>
      <c r="AA226" s="22">
        <v>18.465311371052628</v>
      </c>
      <c r="AB226" s="22">
        <v>18.465311371052628</v>
      </c>
      <c r="AC226" s="22">
        <v>18.465311371052628</v>
      </c>
      <c r="AD226" s="22">
        <v>10.452034801628329</v>
      </c>
      <c r="AE226" s="22">
        <v>18.553211751052629</v>
      </c>
      <c r="AF226" s="22">
        <v>18.553211751052629</v>
      </c>
      <c r="AG226" s="22">
        <v>18.553211751052629</v>
      </c>
      <c r="AH226" s="22">
        <v>10.16703166793528</v>
      </c>
      <c r="AI226" s="22">
        <v>18.651206948052629</v>
      </c>
      <c r="AJ226" s="22">
        <v>18.651206948052629</v>
      </c>
      <c r="AK226" s="22">
        <v>18.539668304014814</v>
      </c>
      <c r="AL226" s="22">
        <v>10.005793825041074</v>
      </c>
      <c r="AM226" s="22">
        <v>18.75710599805263</v>
      </c>
      <c r="AN226" s="22">
        <v>18.75710599805263</v>
      </c>
      <c r="AO226" s="22">
        <v>18.42105860144466</v>
      </c>
      <c r="AP226" s="22">
        <v>9.6929169683192526</v>
      </c>
      <c r="AQ226" s="22">
        <v>18.864450124052631</v>
      </c>
      <c r="AR226" s="22">
        <v>18.864450124052631</v>
      </c>
      <c r="AS226" s="22">
        <v>18.29600413325252</v>
      </c>
      <c r="AT226" s="22">
        <v>9.3610033910314066</v>
      </c>
      <c r="AU226" s="22">
        <v>19.30110628905263</v>
      </c>
      <c r="AV226" s="22">
        <v>19.30110628905263</v>
      </c>
      <c r="AW226" s="22">
        <v>17.999876125731934</v>
      </c>
      <c r="AX226" s="22">
        <v>8.1248730179163395</v>
      </c>
      <c r="AY226" s="22">
        <v>19.680393090052629</v>
      </c>
      <c r="AZ226" s="22">
        <v>19.680393090052629</v>
      </c>
      <c r="BA226" s="22">
        <v>17.790751851906133</v>
      </c>
      <c r="BB226" s="22">
        <v>7.5078874406301495</v>
      </c>
      <c r="BC226" s="22">
        <v>19.917854183052629</v>
      </c>
      <c r="BD226" s="22">
        <v>19.917854183052629</v>
      </c>
      <c r="BE226" s="22">
        <v>17.64058194781131</v>
      </c>
      <c r="BF226" s="22">
        <v>7.3295150703167078</v>
      </c>
      <c r="BG226" s="22">
        <v>20.05781764605263</v>
      </c>
      <c r="BH226" s="22">
        <v>20.05781764605263</v>
      </c>
      <c r="BI226" s="22">
        <v>17.544212768877028</v>
      </c>
      <c r="BJ226" s="22">
        <v>7.6446508530434727</v>
      </c>
      <c r="BK226" s="25">
        <v>18.20297982305263</v>
      </c>
      <c r="BL226" s="25">
        <v>18.20297982305263</v>
      </c>
      <c r="BM226" s="25">
        <v>18.20297982305263</v>
      </c>
      <c r="BN226" s="25">
        <v>11.469090425287336</v>
      </c>
      <c r="BO226" s="25">
        <v>18.235514718052631</v>
      </c>
      <c r="BP226" s="25">
        <v>18.235514718052631</v>
      </c>
      <c r="BQ226" s="25">
        <v>18.235514718052631</v>
      </c>
      <c r="BR226" s="25">
        <v>11.330462385334588</v>
      </c>
      <c r="BS226" s="25">
        <v>18.289486375052629</v>
      </c>
      <c r="BT226" s="25">
        <v>18.289486375052629</v>
      </c>
      <c r="BU226" s="25">
        <v>18.289486375052629</v>
      </c>
      <c r="BV226" s="25">
        <v>11.211072807643248</v>
      </c>
      <c r="BW226" s="25">
        <v>18.351144477052632</v>
      </c>
      <c r="BX226" s="25">
        <v>18.351144477052632</v>
      </c>
      <c r="BY226" s="25">
        <v>18.351144477052632</v>
      </c>
      <c r="BZ226" s="25">
        <v>11.048125658165812</v>
      </c>
      <c r="CA226" s="25">
        <v>18.421556421052632</v>
      </c>
      <c r="CB226" s="25">
        <v>18.421556421052632</v>
      </c>
      <c r="CC226" s="25">
        <v>18.421556421052632</v>
      </c>
      <c r="CD226" s="25">
        <v>10.939077067748705</v>
      </c>
      <c r="CE226" s="25">
        <v>18.50305938805263</v>
      </c>
      <c r="CF226" s="25">
        <v>18.50305938805263</v>
      </c>
      <c r="CG226" s="25">
        <v>18.50305938805263</v>
      </c>
      <c r="CH226" s="25">
        <v>10.722150501924716</v>
      </c>
      <c r="CI226" s="25">
        <v>18.596814032052631</v>
      </c>
      <c r="CJ226" s="25">
        <v>18.596814032052631</v>
      </c>
      <c r="CK226" s="25">
        <v>18.596814032052631</v>
      </c>
      <c r="CL226" s="25">
        <v>10.483381873604845</v>
      </c>
      <c r="CM226" s="25">
        <v>18.70093795505263</v>
      </c>
      <c r="CN226" s="25">
        <v>18.70093795505263</v>
      </c>
      <c r="CO226" s="25">
        <v>18.70093795505263</v>
      </c>
      <c r="CP226" s="25">
        <v>10.314216991485033</v>
      </c>
      <c r="CQ226" s="25">
        <v>18.813444867052631</v>
      </c>
      <c r="CR226" s="25">
        <v>18.813444867052631</v>
      </c>
      <c r="CS226" s="25">
        <v>18.669325723250321</v>
      </c>
      <c r="CT226" s="25">
        <v>10.025742835451965</v>
      </c>
      <c r="CU226" s="25">
        <v>18.894251101052632</v>
      </c>
      <c r="CV226" s="25">
        <v>18.894251101052632</v>
      </c>
      <c r="CW226" s="25">
        <v>18.623937546654595</v>
      </c>
      <c r="CX226" s="25">
        <v>9.739794978901763</v>
      </c>
      <c r="CY226" s="25">
        <v>19.129292971052632</v>
      </c>
      <c r="CZ226" s="25">
        <v>19.129292971052632</v>
      </c>
      <c r="DA226" s="25">
        <v>18.103489593400695</v>
      </c>
      <c r="DB226" s="25">
        <v>9.2448256579532213</v>
      </c>
      <c r="DC226" s="25">
        <v>19.339806721052629</v>
      </c>
      <c r="DD226" s="25">
        <v>19.339806721052629</v>
      </c>
      <c r="DE226" s="25">
        <v>18.425921637766752</v>
      </c>
      <c r="DF226" s="25">
        <v>8.625614011858211</v>
      </c>
      <c r="DG226" s="25">
        <v>19.466596921052631</v>
      </c>
      <c r="DH226" s="25">
        <v>19.466596921052631</v>
      </c>
      <c r="DI226" s="25">
        <v>18.382071265994778</v>
      </c>
      <c r="DJ226" s="25">
        <v>8.1529982003614663</v>
      </c>
      <c r="DK226" s="25">
        <v>19.532098532052629</v>
      </c>
      <c r="DL226" s="25">
        <v>19.532098532052629</v>
      </c>
      <c r="DM226" s="25">
        <v>18.324427726466844</v>
      </c>
      <c r="DN226" s="25">
        <v>7.932593986710831</v>
      </c>
      <c r="DO226" s="27">
        <v>18.219478762052631</v>
      </c>
      <c r="DP226" s="27">
        <v>18.219478762052631</v>
      </c>
      <c r="DQ226" s="27">
        <v>18.219478762052631</v>
      </c>
      <c r="DR226" s="27">
        <v>11.408935224265534</v>
      </c>
      <c r="DS226" s="27">
        <v>18.261525644052629</v>
      </c>
      <c r="DT226" s="27">
        <v>18.261525644052629</v>
      </c>
      <c r="DU226" s="27">
        <v>18.261525644052629</v>
      </c>
      <c r="DV226" s="27">
        <v>11.200760315050022</v>
      </c>
      <c r="DW226" s="27">
        <v>18.289186326052629</v>
      </c>
      <c r="DX226" s="27">
        <v>18.289186326052629</v>
      </c>
      <c r="DY226" s="27">
        <v>18.289186326052629</v>
      </c>
      <c r="DZ226" s="27">
        <v>11.115561026884404</v>
      </c>
      <c r="EA226" s="27">
        <v>18.334167927052629</v>
      </c>
      <c r="EB226" s="27">
        <v>18.334167927052629</v>
      </c>
      <c r="EC226" s="27">
        <v>18.334167927052629</v>
      </c>
      <c r="ED226" s="27">
        <v>10.916997553681425</v>
      </c>
      <c r="EE226" s="27">
        <v>18.39287925305263</v>
      </c>
      <c r="EF226" s="27">
        <v>18.39287925305263</v>
      </c>
      <c r="EG226" s="27">
        <v>18.39287925305263</v>
      </c>
      <c r="EH226" s="27">
        <v>10.775850033147432</v>
      </c>
      <c r="EI226" s="27">
        <v>18.466074836052631</v>
      </c>
      <c r="EJ226" s="27">
        <v>18.466074836052631</v>
      </c>
      <c r="EK226" s="27">
        <v>18.466074836052631</v>
      </c>
      <c r="EL226" s="27">
        <v>10.50410679242701</v>
      </c>
      <c r="EM226" s="27">
        <v>18.552603828052629</v>
      </c>
      <c r="EN226" s="27">
        <v>18.552603828052629</v>
      </c>
      <c r="EO226" s="27">
        <v>18.552603828052629</v>
      </c>
      <c r="EP226" s="27">
        <v>10.230065120328197</v>
      </c>
      <c r="EQ226" s="27">
        <v>18.64890029205263</v>
      </c>
      <c r="ER226" s="27">
        <v>18.64890029205263</v>
      </c>
      <c r="ES226" s="27">
        <v>18.41240795498954</v>
      </c>
      <c r="ET226" s="27">
        <v>10.076006135311061</v>
      </c>
      <c r="EU226" s="27">
        <v>18.75161722705263</v>
      </c>
      <c r="EV226" s="27">
        <v>18.75161722705263</v>
      </c>
      <c r="EW226" s="27">
        <v>18.231439826657756</v>
      </c>
      <c r="EX226" s="27">
        <v>9.7811076071114726</v>
      </c>
      <c r="EY226" s="27">
        <v>18.853559602052631</v>
      </c>
      <c r="EZ226" s="27">
        <v>18.853559602052631</v>
      </c>
      <c r="FA226" s="27">
        <v>18.04077029421347</v>
      </c>
      <c r="FB226" s="27">
        <v>9.4886776456648949</v>
      </c>
      <c r="FC226" s="27">
        <v>19.25114632405263</v>
      </c>
      <c r="FD226" s="27">
        <v>19.25114632405263</v>
      </c>
      <c r="FE226" s="27">
        <v>17.840201369817631</v>
      </c>
      <c r="FF226" s="27">
        <v>8.3978605446733354</v>
      </c>
      <c r="FG226" s="27">
        <v>19.552845563052628</v>
      </c>
      <c r="FH226" s="27">
        <v>19.552845563052628</v>
      </c>
      <c r="FI226" s="27">
        <v>17.616384568493633</v>
      </c>
      <c r="FJ226" s="27">
        <v>7.8990543351793843</v>
      </c>
      <c r="FK226" s="27">
        <v>19.73131635205263</v>
      </c>
      <c r="FL226" s="27">
        <v>19.73131635205263</v>
      </c>
      <c r="FM226" s="27">
        <v>17.385323102401198</v>
      </c>
      <c r="FN226" s="27">
        <v>7.7916547668409688</v>
      </c>
      <c r="FO226" s="27">
        <v>19.832401523052631</v>
      </c>
      <c r="FP226" s="27">
        <v>19.832401523052631</v>
      </c>
      <c r="FQ226" s="27">
        <v>17.196684152549889</v>
      </c>
      <c r="FR226" s="27">
        <v>8.1190311322015312</v>
      </c>
      <c r="FS226" s="28">
        <v>18.217636079052632</v>
      </c>
      <c r="FT226" s="28">
        <v>18.217636079052632</v>
      </c>
      <c r="FU226" s="28">
        <v>18.217636079052632</v>
      </c>
      <c r="FV226" s="28">
        <v>11.408083917304253</v>
      </c>
      <c r="FW226" s="28">
        <v>18.260292330052629</v>
      </c>
      <c r="FX226" s="28">
        <v>18.260292330052629</v>
      </c>
      <c r="FY226" s="28">
        <v>18.260292330052629</v>
      </c>
      <c r="FZ226" s="28">
        <v>11.186623296364871</v>
      </c>
      <c r="GA226" s="28">
        <v>18.295216626052628</v>
      </c>
      <c r="GB226" s="28">
        <v>18.295216626052628</v>
      </c>
      <c r="GC226" s="28">
        <v>18.295216626052628</v>
      </c>
      <c r="GD226" s="28">
        <v>11.076420099070976</v>
      </c>
      <c r="GE226" s="28">
        <v>18.35529369005263</v>
      </c>
      <c r="GF226" s="28">
        <v>18.35529369005263</v>
      </c>
      <c r="GG226" s="28">
        <v>18.35529369005263</v>
      </c>
      <c r="GH226" s="28">
        <v>10.871609238878996</v>
      </c>
      <c r="GI226" s="28">
        <v>18.43956961205263</v>
      </c>
      <c r="GJ226" s="28">
        <v>18.43956961205263</v>
      </c>
      <c r="GK226" s="28">
        <v>18.43956961205263</v>
      </c>
      <c r="GL226" s="28">
        <v>10.708224710256379</v>
      </c>
      <c r="GM226" s="28">
        <v>18.551836300052631</v>
      </c>
      <c r="GN226" s="28">
        <v>18.551836300052631</v>
      </c>
      <c r="GO226" s="28">
        <v>18.551836300052631</v>
      </c>
      <c r="GP226" s="28">
        <v>10.400284601679603</v>
      </c>
      <c r="GQ226" s="28">
        <v>18.689511786052631</v>
      </c>
      <c r="GR226" s="28">
        <v>18.689511786052631</v>
      </c>
      <c r="GS226" s="28">
        <v>18.59329800381218</v>
      </c>
      <c r="GT226" s="28">
        <v>10.072965310550504</v>
      </c>
      <c r="GU226" s="28">
        <v>18.829777927052632</v>
      </c>
      <c r="GV226" s="28">
        <v>18.829777927052632</v>
      </c>
      <c r="GW226" s="28">
        <v>18.482902336290028</v>
      </c>
      <c r="GX226" s="28">
        <v>9.8643780728333379</v>
      </c>
      <c r="GY226" s="28">
        <v>18.98658424805263</v>
      </c>
      <c r="GZ226" s="28">
        <v>18.98658424805263</v>
      </c>
      <c r="HA226" s="28">
        <v>18.354561049674722</v>
      </c>
      <c r="HB226" s="28">
        <v>9.5635024593106444</v>
      </c>
      <c r="HC226" s="28">
        <v>19.16343513005263</v>
      </c>
      <c r="HD226" s="28">
        <v>19.16343513005263</v>
      </c>
      <c r="HE226" s="28">
        <v>18.229566801680882</v>
      </c>
      <c r="HF226" s="28">
        <v>9.3286810408992338</v>
      </c>
      <c r="HG226" s="28">
        <v>19.814898554052629</v>
      </c>
      <c r="HH226" s="28">
        <v>19.814898554052629</v>
      </c>
      <c r="HI226" s="28">
        <v>17.885596255419483</v>
      </c>
      <c r="HJ226" s="28">
        <v>8.1876548252231558</v>
      </c>
      <c r="HK226" s="28">
        <v>20.277089071052629</v>
      </c>
      <c r="HL226" s="28">
        <v>20.277089071052629</v>
      </c>
      <c r="HM226" s="28">
        <v>17.507225523081637</v>
      </c>
      <c r="HN226" s="28">
        <v>6.7252000018535885</v>
      </c>
      <c r="HO226" s="28">
        <v>20.477108098052632</v>
      </c>
      <c r="HP226" s="28">
        <v>20.477108098052632</v>
      </c>
      <c r="HQ226" s="28">
        <v>17.227307588539229</v>
      </c>
      <c r="HR226" s="28">
        <v>5.9420144644026252</v>
      </c>
      <c r="HS226" s="28">
        <v>20.540691376052628</v>
      </c>
      <c r="HT226" s="28">
        <v>20.540691376052628</v>
      </c>
      <c r="HU226" s="28">
        <v>17.006014017041132</v>
      </c>
      <c r="HV226" s="28">
        <v>5.4439712239464946</v>
      </c>
      <c r="HW226" s="29">
        <v>18.21605640505263</v>
      </c>
      <c r="HX226" s="29">
        <v>18.21605640505263</v>
      </c>
      <c r="HY226" s="29">
        <v>18.21605640505263</v>
      </c>
      <c r="HZ226" s="29">
        <v>11.395935878361506</v>
      </c>
      <c r="IA226" s="29">
        <v>18.26467203005263</v>
      </c>
      <c r="IB226" s="29">
        <v>18.26467203005263</v>
      </c>
      <c r="IC226" s="29">
        <v>18.26467203005263</v>
      </c>
      <c r="ID226" s="29">
        <v>11.13391930096385</v>
      </c>
      <c r="IE226" s="29">
        <v>18.302520700052629</v>
      </c>
      <c r="IF226" s="29">
        <v>18.302520700052629</v>
      </c>
      <c r="IG226" s="29">
        <v>18.302520700052629</v>
      </c>
      <c r="IH226" s="29">
        <v>11.02562045109228</v>
      </c>
      <c r="II226" s="29">
        <v>18.36165488905263</v>
      </c>
      <c r="IJ226" s="29">
        <v>18.36165488905263</v>
      </c>
      <c r="IK226" s="29">
        <v>18.36165488905263</v>
      </c>
      <c r="IL226" s="29">
        <v>10.80934473509619</v>
      </c>
      <c r="IM226" s="29">
        <v>18.444509252052629</v>
      </c>
      <c r="IN226" s="29">
        <v>18.444509252052629</v>
      </c>
      <c r="IO226" s="29">
        <v>18.444509252052629</v>
      </c>
      <c r="IP226" s="29">
        <v>10.63868783619545</v>
      </c>
      <c r="IQ226" s="29">
        <v>18.553286153052632</v>
      </c>
      <c r="IR226" s="29">
        <v>18.553286153052632</v>
      </c>
      <c r="IS226" s="29">
        <v>18.553286153052632</v>
      </c>
      <c r="IT226" s="29">
        <v>10.345943664235543</v>
      </c>
      <c r="IU226" s="29">
        <v>18.67929130605263</v>
      </c>
      <c r="IV226" s="29">
        <v>18.67929130605263</v>
      </c>
      <c r="IW226" s="29">
        <v>18.579943149641736</v>
      </c>
      <c r="IX226" s="29">
        <v>10.052375136973893</v>
      </c>
      <c r="IY226" s="29">
        <v>18.814622276052631</v>
      </c>
      <c r="IZ226" s="29">
        <v>18.814622276052631</v>
      </c>
      <c r="JA226" s="29">
        <v>18.47056400648928</v>
      </c>
      <c r="JB226" s="29">
        <v>9.9039585963968086</v>
      </c>
      <c r="JC226" s="29">
        <v>18.963866115052632</v>
      </c>
      <c r="JD226" s="29">
        <v>18.963866115052632</v>
      </c>
      <c r="JE226" s="29">
        <v>18.34384588317052</v>
      </c>
      <c r="JF226" s="29">
        <v>9.6393996927389871</v>
      </c>
      <c r="JG226" s="29">
        <v>19.13799632705263</v>
      </c>
      <c r="JH226" s="29">
        <v>19.13799632705263</v>
      </c>
      <c r="JI226" s="29">
        <v>18.197873735335328</v>
      </c>
      <c r="JJ226" s="29">
        <v>9.2509121733048438</v>
      </c>
      <c r="JK226" s="29">
        <v>19.74102173005263</v>
      </c>
      <c r="JL226" s="29">
        <v>19.74102173005263</v>
      </c>
      <c r="JM226" s="29">
        <v>17.768371442666226</v>
      </c>
      <c r="JN226" s="29">
        <v>7.4075492665459297</v>
      </c>
      <c r="JO226" s="29">
        <v>20.13613539105263</v>
      </c>
      <c r="JP226" s="29">
        <v>20.13613539105263</v>
      </c>
      <c r="JQ226" s="29">
        <v>17.386751280902331</v>
      </c>
      <c r="JR226" s="29">
        <v>6.2753607767289061</v>
      </c>
      <c r="JS226" s="29">
        <v>20.20514103305263</v>
      </c>
      <c r="JT226" s="29">
        <v>20.20514103305263</v>
      </c>
      <c r="JU226" s="29">
        <v>17.172658958001435</v>
      </c>
      <c r="JV226" s="29">
        <v>5.8490702090692928</v>
      </c>
      <c r="JW226" s="29">
        <v>20.147422376052631</v>
      </c>
      <c r="JX226" s="29">
        <v>20.147422376052631</v>
      </c>
      <c r="JY226" s="29">
        <v>17.074305170811911</v>
      </c>
      <c r="JZ226" s="29">
        <v>6.2775688842278594</v>
      </c>
    </row>
    <row r="227" spans="1:286" ht="15" thickBot="1" x14ac:dyDescent="0.4">
      <c r="A227" s="2"/>
      <c r="B227" s="74" t="s">
        <v>704</v>
      </c>
      <c r="C227" s="74" t="s">
        <v>547</v>
      </c>
      <c r="D227" s="74" t="s">
        <v>858</v>
      </c>
      <c r="E227" s="87">
        <v>392351</v>
      </c>
      <c r="F227" s="84">
        <v>413056</v>
      </c>
      <c r="G227" s="22">
        <v>29.304809411631577</v>
      </c>
      <c r="H227" s="22">
        <v>10.785596294589517</v>
      </c>
      <c r="I227" s="22">
        <v>7.8679423343833585</v>
      </c>
      <c r="J227" s="22">
        <v>15.794181019393129</v>
      </c>
      <c r="K227" s="22">
        <v>29.344334889631579</v>
      </c>
      <c r="L227" s="22">
        <v>10.428359824299035</v>
      </c>
      <c r="M227" s="22">
        <v>7.6073433029330406</v>
      </c>
      <c r="N227" s="22">
        <v>15.677057006968928</v>
      </c>
      <c r="O227" s="22">
        <v>29.382002267631577</v>
      </c>
      <c r="P227" s="22">
        <v>9.9656227943038669</v>
      </c>
      <c r="Q227" s="22">
        <v>7.2697830820102372</v>
      </c>
      <c r="R227" s="22">
        <v>15.486041394160592</v>
      </c>
      <c r="S227" s="22">
        <v>29.44220468463158</v>
      </c>
      <c r="T227" s="22">
        <v>10.037596531651991</v>
      </c>
      <c r="U227" s="22">
        <v>7.3222869213509663</v>
      </c>
      <c r="V227" s="22">
        <v>15.325533840888097</v>
      </c>
      <c r="W227" s="22">
        <v>29.521287703631579</v>
      </c>
      <c r="X227" s="22">
        <v>10.066829033586226</v>
      </c>
      <c r="Y227" s="22">
        <v>7.3436116245223326</v>
      </c>
      <c r="Z227" s="22">
        <v>15.026771036784012</v>
      </c>
      <c r="AA227" s="22">
        <v>29.61609201363158</v>
      </c>
      <c r="AB227" s="22">
        <v>9.9545972838903456</v>
      </c>
      <c r="AC227" s="22">
        <v>7.2617401256662992</v>
      </c>
      <c r="AD227" s="22">
        <v>14.782239292478531</v>
      </c>
      <c r="AE227" s="22">
        <v>29.724778950631578</v>
      </c>
      <c r="AF227" s="22">
        <v>9.8668964671235315</v>
      </c>
      <c r="AG227" s="22">
        <v>7.1977636008499788</v>
      </c>
      <c r="AH227" s="22">
        <v>14.357067603667943</v>
      </c>
      <c r="AI227" s="22">
        <v>29.844587780631578</v>
      </c>
      <c r="AJ227" s="22">
        <v>9.7962802250515679</v>
      </c>
      <c r="AK227" s="22">
        <v>7.1462500354134741</v>
      </c>
      <c r="AL227" s="22">
        <v>14.018896509541937</v>
      </c>
      <c r="AM227" s="22">
        <v>29.974506745631579</v>
      </c>
      <c r="AN227" s="22">
        <v>9.7231476502725975</v>
      </c>
      <c r="AO227" s="22">
        <v>7.092900840300862</v>
      </c>
      <c r="AP227" s="22">
        <v>13.768872743092668</v>
      </c>
      <c r="AQ227" s="22">
        <v>30.118633788631577</v>
      </c>
      <c r="AR227" s="22">
        <v>9.5866432228465257</v>
      </c>
      <c r="AS227" s="22">
        <v>6.9933227609771329</v>
      </c>
      <c r="AT227" s="22">
        <v>13.33618377338014</v>
      </c>
      <c r="AU227" s="22">
        <v>30.746622674631578</v>
      </c>
      <c r="AV227" s="22">
        <v>9.1880991645923391</v>
      </c>
      <c r="AW227" s="22">
        <v>6.7025904192123971</v>
      </c>
      <c r="AX227" s="22">
        <v>11.84152053474673</v>
      </c>
      <c r="AY227" s="22">
        <v>31.317011994631578</v>
      </c>
      <c r="AZ227" s="22">
        <v>8.9147327256186699</v>
      </c>
      <c r="BA227" s="22">
        <v>6.503173407926754</v>
      </c>
      <c r="BB227" s="22">
        <v>10.881195880736946</v>
      </c>
      <c r="BC227" s="22">
        <v>31.728023024631579</v>
      </c>
      <c r="BD227" s="22">
        <v>8.8849969571430414</v>
      </c>
      <c r="BE227" s="22">
        <v>6.481481578820171</v>
      </c>
      <c r="BF227" s="22">
        <v>10.409814166738158</v>
      </c>
      <c r="BG227" s="22">
        <v>32.091358628631582</v>
      </c>
      <c r="BH227" s="22">
        <v>8.8404644901574709</v>
      </c>
      <c r="BI227" s="22">
        <v>6.448995764157698</v>
      </c>
      <c r="BJ227" s="22">
        <v>10.288655845364609</v>
      </c>
      <c r="BK227" s="25">
        <v>29.302398741631578</v>
      </c>
      <c r="BL227" s="25">
        <v>10.838911558628693</v>
      </c>
      <c r="BM227" s="25">
        <v>7.9068350772179006</v>
      </c>
      <c r="BN227" s="25">
        <v>15.890111938704946</v>
      </c>
      <c r="BO227" s="25">
        <v>29.34267784063158</v>
      </c>
      <c r="BP227" s="25">
        <v>10.800051760864275</v>
      </c>
      <c r="BQ227" s="25">
        <v>7.8784873957744912</v>
      </c>
      <c r="BR227" s="25">
        <v>15.849836403365158</v>
      </c>
      <c r="BS227" s="25">
        <v>29.402530754631577</v>
      </c>
      <c r="BT227" s="25">
        <v>10.702369128983912</v>
      </c>
      <c r="BU227" s="25">
        <v>7.8072292758047102</v>
      </c>
      <c r="BV227" s="25">
        <v>15.585530259553467</v>
      </c>
      <c r="BW227" s="25">
        <v>29.474604323631578</v>
      </c>
      <c r="BX227" s="25">
        <v>10.569009069294955</v>
      </c>
      <c r="BY227" s="25">
        <v>7.7099449689677302</v>
      </c>
      <c r="BZ227" s="25">
        <v>15.403437032508039</v>
      </c>
      <c r="CA227" s="25">
        <v>29.55746001663158</v>
      </c>
      <c r="CB227" s="25">
        <v>10.374821973522</v>
      </c>
      <c r="CC227" s="25">
        <v>7.5682881861721949</v>
      </c>
      <c r="CD227" s="25">
        <v>15.10426872877396</v>
      </c>
      <c r="CE227" s="25">
        <v>29.65093374963158</v>
      </c>
      <c r="CF227" s="25">
        <v>10.225418425172677</v>
      </c>
      <c r="CG227" s="25">
        <v>7.4593003777230322</v>
      </c>
      <c r="CH227" s="25">
        <v>14.867943264824305</v>
      </c>
      <c r="CI227" s="25">
        <v>29.755649736631579</v>
      </c>
      <c r="CJ227" s="25">
        <v>10.149202803862886</v>
      </c>
      <c r="CK227" s="25">
        <v>7.4037021430899177</v>
      </c>
      <c r="CL227" s="25">
        <v>14.44746717996326</v>
      </c>
      <c r="CM227" s="25">
        <v>29.869758035631577</v>
      </c>
      <c r="CN227" s="25">
        <v>10.096139170804502</v>
      </c>
      <c r="CO227" s="25">
        <v>7.36499296155253</v>
      </c>
      <c r="CP227" s="25">
        <v>14.112485871459214</v>
      </c>
      <c r="CQ227" s="25">
        <v>29.993418471631578</v>
      </c>
      <c r="CR227" s="25">
        <v>10.050072144288059</v>
      </c>
      <c r="CS227" s="25">
        <v>7.3313877070771971</v>
      </c>
      <c r="CT227" s="25">
        <v>13.864806027673325</v>
      </c>
      <c r="CU227" s="25">
        <v>30.125733201631579</v>
      </c>
      <c r="CV227" s="25">
        <v>9.9771474950111561</v>
      </c>
      <c r="CW227" s="25">
        <v>7.2781901907234996</v>
      </c>
      <c r="CX227" s="25">
        <v>13.496929883648713</v>
      </c>
      <c r="CY227" s="25">
        <v>30.423257529631577</v>
      </c>
      <c r="CZ227" s="25">
        <v>9.7023908219288941</v>
      </c>
      <c r="DA227" s="25">
        <v>7.0777590230111791</v>
      </c>
      <c r="DB227" s="25">
        <v>12.397536544152963</v>
      </c>
      <c r="DC227" s="25">
        <v>30.698988626631579</v>
      </c>
      <c r="DD227" s="25">
        <v>9.5322047851918406</v>
      </c>
      <c r="DE227" s="25">
        <v>6.9536106786274674</v>
      </c>
      <c r="DF227" s="25">
        <v>11.450356689066432</v>
      </c>
      <c r="DG227" s="25">
        <v>30.945122180631579</v>
      </c>
      <c r="DH227" s="25">
        <v>9.5588781135184462</v>
      </c>
      <c r="DI227" s="25">
        <v>6.9730685002821753</v>
      </c>
      <c r="DJ227" s="25">
        <v>10.765815367433255</v>
      </c>
      <c r="DK227" s="25">
        <v>31.153639595631578</v>
      </c>
      <c r="DL227" s="25">
        <v>9.5409554798273053</v>
      </c>
      <c r="DM227" s="25">
        <v>6.9599941885324474</v>
      </c>
      <c r="DN227" s="25">
        <v>10.275159639747692</v>
      </c>
      <c r="DO227" s="27">
        <v>29.304877818631578</v>
      </c>
      <c r="DP227" s="27">
        <v>10.840421688287881</v>
      </c>
      <c r="DQ227" s="27">
        <v>7.9079366957794903</v>
      </c>
      <c r="DR227" s="27">
        <v>15.805662691058354</v>
      </c>
      <c r="DS227" s="27">
        <v>29.344540028631577</v>
      </c>
      <c r="DT227" s="27">
        <v>10.822248789226377</v>
      </c>
      <c r="DU227" s="27">
        <v>7.8946798189264031</v>
      </c>
      <c r="DV227" s="27">
        <v>15.700162245683945</v>
      </c>
      <c r="DW227" s="27">
        <v>29.382411038631577</v>
      </c>
      <c r="DX227" s="27">
        <v>10.702653868564505</v>
      </c>
      <c r="DY227" s="27">
        <v>7.8074369893644642</v>
      </c>
      <c r="DZ227" s="27">
        <v>15.522253607705457</v>
      </c>
      <c r="EA227" s="27">
        <v>29.442881245631579</v>
      </c>
      <c r="EB227" s="27">
        <v>10.522093182760615</v>
      </c>
      <c r="EC227" s="27">
        <v>7.6757204829276002</v>
      </c>
      <c r="ED227" s="27">
        <v>15.371324581467151</v>
      </c>
      <c r="EE227" s="27">
        <v>29.521974795631579</v>
      </c>
      <c r="EF227" s="27">
        <v>10.281869967603976</v>
      </c>
      <c r="EG227" s="27">
        <v>7.5004809919797761</v>
      </c>
      <c r="EH227" s="27">
        <v>15.087309963003376</v>
      </c>
      <c r="EI227" s="27">
        <v>29.616539115631578</v>
      </c>
      <c r="EJ227" s="27">
        <v>10.184328034376209</v>
      </c>
      <c r="EK227" s="27">
        <v>7.4293255097181854</v>
      </c>
      <c r="EL227" s="27">
        <v>14.856822965417935</v>
      </c>
      <c r="EM227" s="27">
        <v>29.72502058863158</v>
      </c>
      <c r="EN227" s="27">
        <v>10.09122236843111</v>
      </c>
      <c r="EO227" s="27">
        <v>7.3614062226753472</v>
      </c>
      <c r="EP227" s="27">
        <v>14.447998720300951</v>
      </c>
      <c r="EQ227" s="27">
        <v>29.844755367631578</v>
      </c>
      <c r="ER227" s="27">
        <v>10.002964344702169</v>
      </c>
      <c r="ES227" s="27">
        <v>7.297023223137872</v>
      </c>
      <c r="ET227" s="27">
        <v>14.124681224520291</v>
      </c>
      <c r="EU227" s="27">
        <v>29.973278672631579</v>
      </c>
      <c r="EV227" s="27">
        <v>9.9333728699548907</v>
      </c>
      <c r="EW227" s="27">
        <v>7.2462572111973964</v>
      </c>
      <c r="EX227" s="27">
        <v>13.893781505490999</v>
      </c>
      <c r="EY227" s="27">
        <v>30.110840707631578</v>
      </c>
      <c r="EZ227" s="27">
        <v>9.8289297108430276</v>
      </c>
      <c r="FA227" s="27">
        <v>7.17006738073571</v>
      </c>
      <c r="FB227" s="27">
        <v>13.502900363165287</v>
      </c>
      <c r="FC227" s="27">
        <v>30.685710875631578</v>
      </c>
      <c r="FD227" s="27">
        <v>9.4618845401931182</v>
      </c>
      <c r="FE227" s="27">
        <v>6.9023130389348708</v>
      </c>
      <c r="FF227" s="27">
        <v>12.172003333787513</v>
      </c>
      <c r="FG227" s="27">
        <v>31.151131549631579</v>
      </c>
      <c r="FH227" s="27">
        <v>9.2852138157602315</v>
      </c>
      <c r="FI227" s="27">
        <v>6.7734342051601466</v>
      </c>
      <c r="FJ227" s="27">
        <v>11.363842934367337</v>
      </c>
      <c r="FK227" s="27">
        <v>31.507789252631579</v>
      </c>
      <c r="FL227" s="27">
        <v>9.38089962528813</v>
      </c>
      <c r="FM227" s="27">
        <v>6.8432356710245745</v>
      </c>
      <c r="FN227" s="27">
        <v>10.965172658388742</v>
      </c>
      <c r="FO227" s="27">
        <v>31.789744432631579</v>
      </c>
      <c r="FP227" s="27">
        <v>9.2595275649136166</v>
      </c>
      <c r="FQ227" s="27">
        <v>6.7546964427844998</v>
      </c>
      <c r="FR227" s="27">
        <v>10.890192586944707</v>
      </c>
      <c r="FS227" s="28">
        <v>29.303556073631579</v>
      </c>
      <c r="FT227" s="28">
        <v>10.784586450542644</v>
      </c>
      <c r="FU227" s="28">
        <v>7.8672056672107242</v>
      </c>
      <c r="FV227" s="28">
        <v>15.800086093768794</v>
      </c>
      <c r="FW227" s="28">
        <v>29.34514883763158</v>
      </c>
      <c r="FX227" s="28">
        <v>10.364180096414408</v>
      </c>
      <c r="FY227" s="28">
        <v>7.5605250849837953</v>
      </c>
      <c r="FZ227" s="28">
        <v>15.690218001283114</v>
      </c>
      <c r="GA227" s="28">
        <v>29.394018877631581</v>
      </c>
      <c r="GB227" s="28">
        <v>10.020806632760996</v>
      </c>
      <c r="GC227" s="28">
        <v>7.310038923867439</v>
      </c>
      <c r="GD227" s="28">
        <v>15.507359523203608</v>
      </c>
      <c r="GE227" s="28">
        <v>29.475734894631579</v>
      </c>
      <c r="GF227" s="28">
        <v>10.186695866469366</v>
      </c>
      <c r="GG227" s="28">
        <v>7.4310528102639877</v>
      </c>
      <c r="GH227" s="28">
        <v>15.350799147760323</v>
      </c>
      <c r="GI227" s="28">
        <v>29.588046393631579</v>
      </c>
      <c r="GJ227" s="28">
        <v>10.107355234025123</v>
      </c>
      <c r="GK227" s="28">
        <v>7.3731749235162747</v>
      </c>
      <c r="GL227" s="28">
        <v>15.072194367449164</v>
      </c>
      <c r="GM227" s="28">
        <v>29.73200704563158</v>
      </c>
      <c r="GN227" s="28">
        <v>9.98130352022533</v>
      </c>
      <c r="GO227" s="28">
        <v>7.2812219532549571</v>
      </c>
      <c r="GP227" s="28">
        <v>14.842136647073746</v>
      </c>
      <c r="GQ227" s="28">
        <v>29.90939324063158</v>
      </c>
      <c r="GR227" s="28">
        <v>9.8876926325611834</v>
      </c>
      <c r="GS227" s="28">
        <v>7.2129341140020253</v>
      </c>
      <c r="GT227" s="28">
        <v>14.399792325968836</v>
      </c>
      <c r="GU227" s="28">
        <v>30.11495183763158</v>
      </c>
      <c r="GV227" s="28">
        <v>9.7895788337371616</v>
      </c>
      <c r="GW227" s="28">
        <v>7.1413614637497691</v>
      </c>
      <c r="GX227" s="28">
        <v>14.042173046216698</v>
      </c>
      <c r="GY227" s="28">
        <v>30.345389725631577</v>
      </c>
      <c r="GZ227" s="28">
        <v>9.6764928553065452</v>
      </c>
      <c r="HA227" s="28">
        <v>7.0588668169247493</v>
      </c>
      <c r="HB227" s="28">
        <v>13.822745465362377</v>
      </c>
      <c r="HC227" s="28">
        <v>30.603523243631578</v>
      </c>
      <c r="HD227" s="28">
        <v>9.537207218046424</v>
      </c>
      <c r="HE227" s="28">
        <v>6.9572598837484882</v>
      </c>
      <c r="HF227" s="28">
        <v>13.481820446421532</v>
      </c>
      <c r="HG227" s="28">
        <v>31.60255148863158</v>
      </c>
      <c r="HH227" s="28">
        <v>8.9223678088059319</v>
      </c>
      <c r="HI227" s="28">
        <v>6.5087430948123766</v>
      </c>
      <c r="HJ227" s="28">
        <v>11.418400711725013</v>
      </c>
      <c r="HK227" s="28">
        <v>32.503622730631577</v>
      </c>
      <c r="HL227" s="28">
        <v>7.8980680927126281</v>
      </c>
      <c r="HM227" s="28">
        <v>5.7615307127403588</v>
      </c>
      <c r="HN227" s="28">
        <v>7.0319310556466945</v>
      </c>
      <c r="HO227" s="28">
        <v>33.050403927631578</v>
      </c>
      <c r="HP227" s="28">
        <v>7.2584063857033208</v>
      </c>
      <c r="HQ227" s="28">
        <v>5.2949064031704633</v>
      </c>
      <c r="HR227" s="28">
        <v>3.5610169910010327</v>
      </c>
      <c r="HS227" s="28">
        <v>33.332201893631577</v>
      </c>
      <c r="HT227" s="28">
        <v>6.7479252535570824</v>
      </c>
      <c r="HU227" s="28">
        <v>4.9225175244459614</v>
      </c>
      <c r="HV227" s="28">
        <v>1.1788745229277353</v>
      </c>
      <c r="HW227" s="29">
        <v>29.293494071631578</v>
      </c>
      <c r="HX227" s="29">
        <v>10.802552110802878</v>
      </c>
      <c r="HY227" s="29">
        <v>7.8803113662435678</v>
      </c>
      <c r="HZ227" s="29">
        <v>15.83207251437992</v>
      </c>
      <c r="IA227" s="29">
        <v>29.335187916631579</v>
      </c>
      <c r="IB227" s="29">
        <v>10.597980745975816</v>
      </c>
      <c r="IC227" s="29">
        <v>7.731079403748101</v>
      </c>
      <c r="ID227" s="29">
        <v>15.733094197899058</v>
      </c>
      <c r="IE227" s="29">
        <v>29.385654029631578</v>
      </c>
      <c r="IF227" s="29">
        <v>10.205592048207368</v>
      </c>
      <c r="IG227" s="29">
        <v>7.4448373117596738</v>
      </c>
      <c r="IH227" s="29">
        <v>15.564002845679678</v>
      </c>
      <c r="II227" s="29">
        <v>29.461866342631581</v>
      </c>
      <c r="IJ227" s="29">
        <v>10.359934428112339</v>
      </c>
      <c r="IK227" s="29">
        <v>7.5574279290677744</v>
      </c>
      <c r="IL227" s="29">
        <v>15.435294709419729</v>
      </c>
      <c r="IM227" s="29">
        <v>29.56865607863158</v>
      </c>
      <c r="IN227" s="29">
        <v>10.487430624118286</v>
      </c>
      <c r="IO227" s="29">
        <v>7.6504346289876706</v>
      </c>
      <c r="IP227" s="29">
        <v>15.166928535518378</v>
      </c>
      <c r="IQ227" s="29">
        <v>29.703769248631581</v>
      </c>
      <c r="IR227" s="29">
        <v>10.451008815671148</v>
      </c>
      <c r="IS227" s="29">
        <v>7.6238654268082984</v>
      </c>
      <c r="IT227" s="29">
        <v>14.965520719963617</v>
      </c>
      <c r="IU227" s="29">
        <v>29.876721331631579</v>
      </c>
      <c r="IV227" s="29">
        <v>10.34335919419539</v>
      </c>
      <c r="IW227" s="29">
        <v>7.5453365266941406</v>
      </c>
      <c r="IX227" s="29">
        <v>14.572339034964276</v>
      </c>
      <c r="IY227" s="29">
        <v>30.073077004631578</v>
      </c>
      <c r="IZ227" s="29">
        <v>10.253125819304374</v>
      </c>
      <c r="JA227" s="29">
        <v>7.4795125359857675</v>
      </c>
      <c r="JB227" s="29">
        <v>14.268076170793943</v>
      </c>
      <c r="JC227" s="29">
        <v>30.29722631663158</v>
      </c>
      <c r="JD227" s="29">
        <v>10.147078757400294</v>
      </c>
      <c r="JE227" s="29">
        <v>7.4021526807675055</v>
      </c>
      <c r="JF227" s="29">
        <v>13.978026995222777</v>
      </c>
      <c r="JG227" s="29">
        <v>30.571326774631579</v>
      </c>
      <c r="JH227" s="29">
        <v>9.9232535001986761</v>
      </c>
      <c r="JI227" s="29">
        <v>7.2388752718472151</v>
      </c>
      <c r="JJ227" s="29">
        <v>12.921901600146215</v>
      </c>
      <c r="JK227" s="29">
        <v>31.59065742563158</v>
      </c>
      <c r="JL227" s="29">
        <v>8.7531101937766351</v>
      </c>
      <c r="JM227" s="29">
        <v>6.3852720211385172</v>
      </c>
      <c r="JN227" s="29">
        <v>8.0832096740575281</v>
      </c>
      <c r="JO227" s="29">
        <v>32.28976170463158</v>
      </c>
      <c r="JP227" s="29">
        <v>7.6905999534628506</v>
      </c>
      <c r="JQ227" s="29">
        <v>5.6101855936338785</v>
      </c>
      <c r="JR227" s="29">
        <v>4.1032789699274659</v>
      </c>
      <c r="JS227" s="29">
        <v>32.572445960631576</v>
      </c>
      <c r="JT227" s="29">
        <v>7.1480971166427878</v>
      </c>
      <c r="JU227" s="29">
        <v>5.2144373271721687</v>
      </c>
      <c r="JV227" s="29">
        <v>1.7475432203110728</v>
      </c>
      <c r="JW227" s="29">
        <v>32.57984445163158</v>
      </c>
      <c r="JX227" s="29">
        <v>7.0130781616557689</v>
      </c>
      <c r="JY227" s="29">
        <v>5.1159428793112314</v>
      </c>
      <c r="JZ227" s="29">
        <v>2.2090730445054874</v>
      </c>
    </row>
    <row r="228" spans="1:286" ht="15" thickBot="1" x14ac:dyDescent="0.4">
      <c r="A228" s="2"/>
      <c r="B228" s="74" t="s">
        <v>705</v>
      </c>
      <c r="C228" s="74" t="s">
        <v>454</v>
      </c>
      <c r="D228" s="74" t="s">
        <v>860</v>
      </c>
      <c r="E228" s="87">
        <v>351827</v>
      </c>
      <c r="F228" s="84">
        <v>494315</v>
      </c>
      <c r="G228" s="22">
        <v>19.362107544094808</v>
      </c>
      <c r="H228" s="22">
        <v>3.1878233743313991</v>
      </c>
      <c r="I228" s="22">
        <v>2.2911514261683483</v>
      </c>
      <c r="J228" s="22">
        <v>7.8276441172617481</v>
      </c>
      <c r="K228" s="22">
        <v>18.008902417010503</v>
      </c>
      <c r="L228" s="22">
        <v>2.9650284681177888</v>
      </c>
      <c r="M228" s="22">
        <v>2.1310243403252005</v>
      </c>
      <c r="N228" s="22">
        <v>7.1086494860083924</v>
      </c>
      <c r="O228" s="22">
        <v>17.140974600603251</v>
      </c>
      <c r="P228" s="22">
        <v>2.8221307709495229</v>
      </c>
      <c r="Q228" s="22">
        <v>2.028320951768765</v>
      </c>
      <c r="R228" s="22">
        <v>7.1999815647894572</v>
      </c>
      <c r="S228" s="22">
        <v>15.559918950334296</v>
      </c>
      <c r="T228" s="22">
        <v>2.5618220134153633</v>
      </c>
      <c r="U228" s="22">
        <v>1.8412319223479965</v>
      </c>
      <c r="V228" s="22">
        <v>6.7956196646968863</v>
      </c>
      <c r="W228" s="22">
        <v>14.472960892026876</v>
      </c>
      <c r="X228" s="22">
        <v>2.3828626569868812</v>
      </c>
      <c r="Y228" s="22">
        <v>1.7126103092408138</v>
      </c>
      <c r="Z228" s="22">
        <v>6.7833641464315875</v>
      </c>
      <c r="AA228" s="22">
        <v>12.852375816000752</v>
      </c>
      <c r="AB228" s="22">
        <v>2.1160456809070061</v>
      </c>
      <c r="AC228" s="22">
        <v>1.5208436950068784</v>
      </c>
      <c r="AD228" s="22">
        <v>6.2996236240424111</v>
      </c>
      <c r="AE228" s="22">
        <v>11.10262217116216</v>
      </c>
      <c r="AF228" s="22">
        <v>1.8279620848607065</v>
      </c>
      <c r="AG228" s="22">
        <v>1.3137923422713711</v>
      </c>
      <c r="AH228" s="22">
        <v>5.8708325823638603</v>
      </c>
      <c r="AI228" s="22">
        <v>10.413729880830065</v>
      </c>
      <c r="AJ228" s="22">
        <v>1.7145412219450309</v>
      </c>
      <c r="AK228" s="22">
        <v>1.2322745348799884</v>
      </c>
      <c r="AL228" s="22">
        <v>5.7236561318099106</v>
      </c>
      <c r="AM228" s="22">
        <v>8.7719033017102692</v>
      </c>
      <c r="AN228" s="22">
        <v>1.4442269943436612</v>
      </c>
      <c r="AO228" s="22">
        <v>1.0379943771179951</v>
      </c>
      <c r="AP228" s="22">
        <v>4.8409740850037934</v>
      </c>
      <c r="AQ228" s="22">
        <v>7.2927057162761022</v>
      </c>
      <c r="AR228" s="22">
        <v>1.2006883905339871</v>
      </c>
      <c r="AS228" s="22">
        <v>0.86295838737699759</v>
      </c>
      <c r="AT228" s="22">
        <v>4.3272981235822314</v>
      </c>
      <c r="AU228" s="22">
        <v>2.4641681530355428</v>
      </c>
      <c r="AV228" s="22">
        <v>0.40570649753081817</v>
      </c>
      <c r="AW228" s="22">
        <v>0.29158924798286739</v>
      </c>
      <c r="AX228" s="22">
        <v>1.7726826815247492</v>
      </c>
      <c r="AY228" s="22">
        <v>2.6844262295081971</v>
      </c>
      <c r="AZ228" s="22">
        <v>0.44197031039136303</v>
      </c>
      <c r="BA228" s="22">
        <v>0.31765276430649858</v>
      </c>
      <c r="BB228" s="22">
        <v>-3.5386897377268554</v>
      </c>
      <c r="BC228" s="22">
        <v>14.860304758440634</v>
      </c>
      <c r="BD228" s="22">
        <v>2.4466358711602663</v>
      </c>
      <c r="BE228" s="22">
        <v>1.7584453739376891</v>
      </c>
      <c r="BF228" s="22">
        <v>-7.0861895838335585</v>
      </c>
      <c r="BG228" s="22">
        <v>32.712427743684216</v>
      </c>
      <c r="BH228" s="22">
        <v>6.2995678645378872</v>
      </c>
      <c r="BI228" s="22">
        <v>4.5276234603516725</v>
      </c>
      <c r="BJ228" s="22">
        <v>-6.8987113339317219</v>
      </c>
      <c r="BK228" s="25">
        <v>19.791301459665615</v>
      </c>
      <c r="BL228" s="25">
        <v>3.2584868799989271</v>
      </c>
      <c r="BM228" s="25">
        <v>2.3419386790292971</v>
      </c>
      <c r="BN228" s="25">
        <v>8.1798555489530216</v>
      </c>
      <c r="BO228" s="25">
        <v>19.060358505546834</v>
      </c>
      <c r="BP228" s="25">
        <v>3.1381426959199916</v>
      </c>
      <c r="BQ228" s="25">
        <v>2.2554449444003044</v>
      </c>
      <c r="BR228" s="25">
        <v>7.653582873516573</v>
      </c>
      <c r="BS228" s="25">
        <v>18.704720609024797</v>
      </c>
      <c r="BT228" s="25">
        <v>3.0795896279366062</v>
      </c>
      <c r="BU228" s="25">
        <v>2.2133617015528859</v>
      </c>
      <c r="BV228" s="25">
        <v>7.6271218374726217</v>
      </c>
      <c r="BW228" s="25">
        <v>17.760835938180534</v>
      </c>
      <c r="BX228" s="25">
        <v>2.9241862138434884</v>
      </c>
      <c r="BY228" s="25">
        <v>2.1016702080097236</v>
      </c>
      <c r="BZ228" s="25">
        <v>7.1805676100725293</v>
      </c>
      <c r="CA228" s="25">
        <v>17.189812829163049</v>
      </c>
      <c r="CB228" s="25">
        <v>2.8301716128986398</v>
      </c>
      <c r="CC228" s="25">
        <v>2.0341000631987316</v>
      </c>
      <c r="CD228" s="25">
        <v>7.1042360416683223</v>
      </c>
      <c r="CE228" s="25">
        <v>16.183628949096647</v>
      </c>
      <c r="CF228" s="25">
        <v>2.6645111090280582</v>
      </c>
      <c r="CG228" s="25">
        <v>1.9150365972742882</v>
      </c>
      <c r="CH228" s="25">
        <v>6.6543071175621868</v>
      </c>
      <c r="CI228" s="25">
        <v>15.704862704756236</v>
      </c>
      <c r="CJ228" s="25">
        <v>2.5856858974092587</v>
      </c>
      <c r="CK228" s="25">
        <v>1.858383365645258</v>
      </c>
      <c r="CL228" s="25">
        <v>6.2011411872831239</v>
      </c>
      <c r="CM228" s="25">
        <v>15.055310012175408</v>
      </c>
      <c r="CN228" s="25">
        <v>2.4787419993055324</v>
      </c>
      <c r="CO228" s="25">
        <v>1.7815206803932102</v>
      </c>
      <c r="CP228" s="25">
        <v>5.7190980459799299</v>
      </c>
      <c r="CQ228" s="25">
        <v>14.223269903805635</v>
      </c>
      <c r="CR228" s="25">
        <v>2.3417529396279182</v>
      </c>
      <c r="CS228" s="25">
        <v>1.6830639459401433</v>
      </c>
      <c r="CT228" s="25">
        <v>5.2135547767559238</v>
      </c>
      <c r="CU228" s="25">
        <v>12.975696453823081</v>
      </c>
      <c r="CV228" s="25">
        <v>2.1363494836253927</v>
      </c>
      <c r="CW228" s="25">
        <v>1.535436437794778</v>
      </c>
      <c r="CX228" s="25">
        <v>4.6651675863413899</v>
      </c>
      <c r="CY228" s="25">
        <v>11.327389697581854</v>
      </c>
      <c r="CZ228" s="25">
        <v>1.8649683442712364</v>
      </c>
      <c r="DA228" s="25">
        <v>1.3403894695489682</v>
      </c>
      <c r="DB228" s="25">
        <v>3.1358857941643734</v>
      </c>
      <c r="DC228" s="25">
        <v>9.6140422490596791</v>
      </c>
      <c r="DD228" s="25">
        <v>1.5828787508573292</v>
      </c>
      <c r="DE228" s="25">
        <v>1.1376461245250058</v>
      </c>
      <c r="DF228" s="25">
        <v>1.9934064497415349</v>
      </c>
      <c r="DG228" s="25">
        <v>24.121090702684214</v>
      </c>
      <c r="DH228" s="25">
        <v>4.4054951024782447</v>
      </c>
      <c r="DI228" s="25">
        <v>3.1663160726832005</v>
      </c>
      <c r="DJ228" s="25">
        <v>1.0595128709026049</v>
      </c>
      <c r="DK228" s="25">
        <v>24.500401360684211</v>
      </c>
      <c r="DL228" s="25">
        <v>7.25319487932342</v>
      </c>
      <c r="DM228" s="25">
        <v>5.2130139724332247</v>
      </c>
      <c r="DN228" s="25">
        <v>0.35931041982997414</v>
      </c>
      <c r="DO228" s="27">
        <v>19.759713790232226</v>
      </c>
      <c r="DP228" s="27">
        <v>3.2532862110773708</v>
      </c>
      <c r="DQ228" s="27">
        <v>2.3382008558761704</v>
      </c>
      <c r="DR228" s="27">
        <v>7.9241794236438921</v>
      </c>
      <c r="DS228" s="27">
        <v>18.936566668494574</v>
      </c>
      <c r="DT228" s="27">
        <v>3.1177613138412119</v>
      </c>
      <c r="DU228" s="27">
        <v>2.2407964437985823</v>
      </c>
      <c r="DV228" s="27">
        <v>7.1449977304574972</v>
      </c>
      <c r="DW228" s="27">
        <v>18.401225029032602</v>
      </c>
      <c r="DX228" s="27">
        <v>3.0296213947934918</v>
      </c>
      <c r="DY228" s="27">
        <v>2.1774485485373205</v>
      </c>
      <c r="DZ228" s="27">
        <v>7.2553437782945238</v>
      </c>
      <c r="EA228" s="27">
        <v>16.907525105247956</v>
      </c>
      <c r="EB228" s="27">
        <v>2.7836950915522949</v>
      </c>
      <c r="EC228" s="27">
        <v>2.0006964722019891</v>
      </c>
      <c r="ED228" s="27">
        <v>6.8720794362001421</v>
      </c>
      <c r="EE228" s="27">
        <v>16.762102579517457</v>
      </c>
      <c r="EF228" s="27">
        <v>2.7597523815129956</v>
      </c>
      <c r="EG228" s="27">
        <v>1.983488375073841</v>
      </c>
      <c r="EH228" s="27">
        <v>6.8730730796916149</v>
      </c>
      <c r="EI228" s="27">
        <v>15.648388536832314</v>
      </c>
      <c r="EJ228" s="27">
        <v>2.5763878562665892</v>
      </c>
      <c r="EK228" s="27">
        <v>1.8517006804011082</v>
      </c>
      <c r="EL228" s="27">
        <v>6.4111289976526109</v>
      </c>
      <c r="EM228" s="27">
        <v>15.189751319753668</v>
      </c>
      <c r="EN228" s="27">
        <v>2.5008767355060018</v>
      </c>
      <c r="EO228" s="27">
        <v>1.7974293511250703</v>
      </c>
      <c r="EP228" s="27">
        <v>6.0009896694485931</v>
      </c>
      <c r="EQ228" s="27">
        <v>14.177455582239901</v>
      </c>
      <c r="ER228" s="27">
        <v>2.3342099609085936</v>
      </c>
      <c r="ES228" s="27">
        <v>1.6776426586161668</v>
      </c>
      <c r="ET228" s="27">
        <v>5.7946317614325409</v>
      </c>
      <c r="EU228" s="27">
        <v>13.028001768545353</v>
      </c>
      <c r="EV228" s="27">
        <v>2.1449611548752134</v>
      </c>
      <c r="EW228" s="27">
        <v>1.5416258154825735</v>
      </c>
      <c r="EX228" s="27">
        <v>4.9134512746606589</v>
      </c>
      <c r="EY228" s="27">
        <v>12.331602695190218</v>
      </c>
      <c r="EZ228" s="27">
        <v>2.0303043573727484</v>
      </c>
      <c r="FA228" s="27">
        <v>1.4592197175685808</v>
      </c>
      <c r="FB228" s="27">
        <v>4.4796689010540902</v>
      </c>
      <c r="FC228" s="27">
        <v>8.7835910643436286</v>
      </c>
      <c r="FD228" s="27">
        <v>1.4461512953440254</v>
      </c>
      <c r="FE228" s="27">
        <v>1.0393774101357156</v>
      </c>
      <c r="FF228" s="27">
        <v>2.2979963320619916</v>
      </c>
      <c r="FG228" s="27">
        <v>6.205877463443116</v>
      </c>
      <c r="FH228" s="27">
        <v>1.0217504055871258</v>
      </c>
      <c r="FI228" s="27">
        <v>0.73435213437445224</v>
      </c>
      <c r="FJ228" s="27">
        <v>-2.726102141557682</v>
      </c>
      <c r="FK228" s="27">
        <v>27.350789499832626</v>
      </c>
      <c r="FL228" s="27">
        <v>4.5030989459913364</v>
      </c>
      <c r="FM228" s="27">
        <v>3.236465876798817</v>
      </c>
      <c r="FN228" s="27">
        <v>-6.2595868002136896</v>
      </c>
      <c r="FO228" s="27">
        <v>32.020869713684213</v>
      </c>
      <c r="FP228" s="27">
        <v>8.0756816409210206</v>
      </c>
      <c r="FQ228" s="27">
        <v>5.8041514024466307</v>
      </c>
      <c r="FR228" s="27">
        <v>-5.8784131191201894</v>
      </c>
      <c r="FS228" s="28">
        <v>19.376814756236779</v>
      </c>
      <c r="FT228" s="28">
        <v>3.1902448046705625</v>
      </c>
      <c r="FU228" s="28">
        <v>2.2928917558301523</v>
      </c>
      <c r="FV228" s="28">
        <v>7.8576507298541998</v>
      </c>
      <c r="FW228" s="28">
        <v>16.765748505954399</v>
      </c>
      <c r="FX228" s="28">
        <v>2.7603526555012636</v>
      </c>
      <c r="FY228" s="28">
        <v>1.983919803808377</v>
      </c>
      <c r="FZ228" s="28">
        <v>7.1207692741682713</v>
      </c>
      <c r="GA228" s="28">
        <v>15.708811772019423</v>
      </c>
      <c r="GB228" s="28">
        <v>2.586336081223171</v>
      </c>
      <c r="GC228" s="28">
        <v>1.8588506655541899</v>
      </c>
      <c r="GD228" s="28">
        <v>7.209107544596673</v>
      </c>
      <c r="GE228" s="28">
        <v>14.036114208403445</v>
      </c>
      <c r="GF228" s="28">
        <v>2.3109391814105535</v>
      </c>
      <c r="GG228" s="28">
        <v>1.6609174911980797</v>
      </c>
      <c r="GH228" s="28">
        <v>6.7910199296337055</v>
      </c>
      <c r="GI228" s="28">
        <v>12.890246381516329</v>
      </c>
      <c r="GJ228" s="28">
        <v>2.1222807807624724</v>
      </c>
      <c r="GK228" s="28">
        <v>1.5253249840397596</v>
      </c>
      <c r="GL228" s="28">
        <v>6.7358633576501177</v>
      </c>
      <c r="GM228" s="28">
        <v>11.330310854323313</v>
      </c>
      <c r="GN228" s="28">
        <v>1.8654492904553903</v>
      </c>
      <c r="GO228" s="28">
        <v>1.340735135041168</v>
      </c>
      <c r="GP228" s="28">
        <v>6.2013194265290821</v>
      </c>
      <c r="GQ228" s="28">
        <v>9.877452732725299</v>
      </c>
      <c r="GR228" s="28">
        <v>1.6262472785323705</v>
      </c>
      <c r="GS228" s="28">
        <v>1.1688159392749626</v>
      </c>
      <c r="GT228" s="28">
        <v>5.6676817907013941</v>
      </c>
      <c r="GU228" s="28">
        <v>8.3450502395423118</v>
      </c>
      <c r="GV228" s="28">
        <v>1.3739488923402996</v>
      </c>
      <c r="GW228" s="28">
        <v>0.98748412145893505</v>
      </c>
      <c r="GX228" s="28">
        <v>5.4004493549436887</v>
      </c>
      <c r="GY228" s="28">
        <v>7.028906477855756</v>
      </c>
      <c r="GZ228" s="28">
        <v>1.1572558573527694</v>
      </c>
      <c r="HA228" s="28">
        <v>0.83174257060950751</v>
      </c>
      <c r="HB228" s="28">
        <v>4.4157802759937681</v>
      </c>
      <c r="HC228" s="28">
        <v>5.2078420726312507</v>
      </c>
      <c r="HD228" s="28">
        <v>0.85743148834144745</v>
      </c>
      <c r="HE228" s="28">
        <v>0.61625289317266019</v>
      </c>
      <c r="HF228" s="28">
        <v>3.6295359370036806</v>
      </c>
      <c r="HG228" s="28">
        <v>2.6844262295081971</v>
      </c>
      <c r="HH228" s="28">
        <v>0.44197031039136303</v>
      </c>
      <c r="HI228" s="28">
        <v>0.31765276430649858</v>
      </c>
      <c r="HJ228" s="28">
        <v>-8.9019913176484451</v>
      </c>
      <c r="HK228" s="28">
        <v>2.6844262295081971</v>
      </c>
      <c r="HL228" s="28">
        <v>0.44197031039136303</v>
      </c>
      <c r="HM228" s="28">
        <v>0.31765276430649858</v>
      </c>
      <c r="HN228" s="28">
        <v>-13.727717568512439</v>
      </c>
      <c r="HO228" s="28">
        <v>0.34040221372479573</v>
      </c>
      <c r="HP228" s="28">
        <v>5.6044628980330739E-2</v>
      </c>
      <c r="HQ228" s="28">
        <v>4.0280378345708127E-2</v>
      </c>
      <c r="HR228" s="28">
        <v>-16.556884577566279</v>
      </c>
      <c r="HS228" s="28">
        <v>20.912069679835206</v>
      </c>
      <c r="HT228" s="28">
        <v>3.4430128217812346</v>
      </c>
      <c r="HU228" s="28">
        <v>2.4745611066342339</v>
      </c>
      <c r="HV228" s="28">
        <v>-18.259137739349029</v>
      </c>
      <c r="HW228" s="29">
        <v>19.369827764183118</v>
      </c>
      <c r="HX228" s="29">
        <v>3.1890944497035631</v>
      </c>
      <c r="HY228" s="29">
        <v>2.2920649730653158</v>
      </c>
      <c r="HZ228" s="29">
        <v>7.8469161941074148</v>
      </c>
      <c r="IA228" s="29">
        <v>17.888297078978244</v>
      </c>
      <c r="IB228" s="29">
        <v>2.9451717188061344</v>
      </c>
      <c r="IC228" s="29">
        <v>2.1167529036230319</v>
      </c>
      <c r="ID228" s="29">
        <v>7.0859580358397096</v>
      </c>
      <c r="IE228" s="29">
        <v>16.736703497879557</v>
      </c>
      <c r="IF228" s="29">
        <v>2.7555706163850284</v>
      </c>
      <c r="IG228" s="29">
        <v>1.9804828581389973</v>
      </c>
      <c r="IH228" s="29">
        <v>7.1790988491403382</v>
      </c>
      <c r="II228" s="29">
        <v>14.808425552267842</v>
      </c>
      <c r="IJ228" s="29">
        <v>2.4380943554341115</v>
      </c>
      <c r="IK228" s="29">
        <v>1.7523064184060879</v>
      </c>
      <c r="IL228" s="29">
        <v>6.782998515877118</v>
      </c>
      <c r="IM228" s="29">
        <v>13.352041216955886</v>
      </c>
      <c r="IN228" s="29">
        <v>2.1983117793098761</v>
      </c>
      <c r="IO228" s="29">
        <v>1.5799699597173795</v>
      </c>
      <c r="IP228" s="29">
        <v>6.7264906647595524</v>
      </c>
      <c r="IQ228" s="29">
        <v>6.4188708885896935</v>
      </c>
      <c r="IR228" s="29">
        <v>1.0568181489985731</v>
      </c>
      <c r="IS228" s="29">
        <v>0.759556012034862</v>
      </c>
      <c r="IT228" s="29">
        <v>1.4272100150255298</v>
      </c>
      <c r="IU228" s="29">
        <v>5.2200191632030997</v>
      </c>
      <c r="IV228" s="29">
        <v>0.85943635345584102</v>
      </c>
      <c r="IW228" s="29">
        <v>0.61769382920541049</v>
      </c>
      <c r="IX228" s="29">
        <v>1.2232532553998681</v>
      </c>
      <c r="IY228" s="29">
        <v>3.9267320707204787</v>
      </c>
      <c r="IZ228" s="29">
        <v>0.64650649477449185</v>
      </c>
      <c r="JA228" s="29">
        <v>0.46465694726275308</v>
      </c>
      <c r="JB228" s="29">
        <v>0.88522564050545327</v>
      </c>
      <c r="JC228" s="29">
        <v>1.8707397993852912</v>
      </c>
      <c r="JD228" s="29">
        <v>0.30800304389339478</v>
      </c>
      <c r="JE228" s="29">
        <v>0.22136785210960772</v>
      </c>
      <c r="JF228" s="29">
        <v>0.11327627991538236</v>
      </c>
      <c r="JG228" s="29">
        <v>0.52050421539142055</v>
      </c>
      <c r="JH228" s="29">
        <v>8.5697050307359385E-2</v>
      </c>
      <c r="JI228" s="29">
        <v>6.1592157398402819E-2</v>
      </c>
      <c r="JJ228" s="29">
        <v>-0.68144021712043212</v>
      </c>
      <c r="JK228" s="29">
        <v>2.6844262295081971</v>
      </c>
      <c r="JL228" s="29">
        <v>0.44197031039136303</v>
      </c>
      <c r="JM228" s="29">
        <v>0.31765276430649858</v>
      </c>
      <c r="JN228" s="29">
        <v>-6.7881511400596537</v>
      </c>
      <c r="JO228" s="29">
        <v>2.6844262295081971</v>
      </c>
      <c r="JP228" s="29">
        <v>0.44197031039136303</v>
      </c>
      <c r="JQ228" s="29">
        <v>0.31765276430649858</v>
      </c>
      <c r="JR228" s="29">
        <v>-10.864870344314298</v>
      </c>
      <c r="JS228" s="29">
        <v>27.451496427040109</v>
      </c>
      <c r="JT228" s="29">
        <v>4.5196795736827164</v>
      </c>
      <c r="JU228" s="29">
        <v>3.2483827003868995</v>
      </c>
      <c r="JV228" s="29">
        <v>-12.868960664419113</v>
      </c>
      <c r="JW228" s="29">
        <v>27.084456824379078</v>
      </c>
      <c r="JX228" s="29">
        <v>4.4592493017196322</v>
      </c>
      <c r="JY228" s="29">
        <v>3.2049502740778348</v>
      </c>
      <c r="JZ228" s="29">
        <v>-11.960697272044797</v>
      </c>
    </row>
    <row r="229" spans="1:286" ht="15" thickBot="1" x14ac:dyDescent="0.4">
      <c r="A229" s="2"/>
      <c r="B229" s="74" t="s">
        <v>706</v>
      </c>
      <c r="C229" s="74" t="s">
        <v>463</v>
      </c>
      <c r="D229" s="74" t="s">
        <v>863</v>
      </c>
      <c r="E229" s="87">
        <v>386332</v>
      </c>
      <c r="F229" s="84">
        <v>401003</v>
      </c>
      <c r="G229" s="22">
        <v>16.995164840526314</v>
      </c>
      <c r="H229" s="22">
        <v>8.2637190550008075</v>
      </c>
      <c r="I229" s="22">
        <v>6.028267998952189</v>
      </c>
      <c r="J229" s="22">
        <v>16.304389212027871</v>
      </c>
      <c r="K229" s="22">
        <v>16.999336345526316</v>
      </c>
      <c r="L229" s="22">
        <v>7.8109777745493272</v>
      </c>
      <c r="M229" s="22">
        <v>5.6979995381556314</v>
      </c>
      <c r="N229" s="22">
        <v>16.114176059105802</v>
      </c>
      <c r="O229" s="22">
        <v>17.005705870526317</v>
      </c>
      <c r="P229" s="22">
        <v>7.3333444746436314</v>
      </c>
      <c r="Q229" s="22">
        <v>5.3495726957264926</v>
      </c>
      <c r="R229" s="22">
        <v>16.082186750924983</v>
      </c>
      <c r="S229" s="22">
        <v>17.012607833526314</v>
      </c>
      <c r="T229" s="22">
        <v>6.8164715563147782</v>
      </c>
      <c r="U229" s="22">
        <v>4.9725210979714491</v>
      </c>
      <c r="V229" s="22">
        <v>16.049054970057323</v>
      </c>
      <c r="W229" s="22">
        <v>17.020077531526315</v>
      </c>
      <c r="X229" s="22">
        <v>6.3075576956700035</v>
      </c>
      <c r="Y229" s="22">
        <v>4.6012755219869188</v>
      </c>
      <c r="Z229" s="22">
        <v>16.040585737199095</v>
      </c>
      <c r="AA229" s="22">
        <v>17.028365611526315</v>
      </c>
      <c r="AB229" s="22">
        <v>5.8288130557699596</v>
      </c>
      <c r="AC229" s="22">
        <v>4.2520379725045405</v>
      </c>
      <c r="AD229" s="22">
        <v>16.017251084382252</v>
      </c>
      <c r="AE229" s="22">
        <v>17.037243284526316</v>
      </c>
      <c r="AF229" s="22">
        <v>5.7854375223379133</v>
      </c>
      <c r="AG229" s="22">
        <v>4.2203961247619493</v>
      </c>
      <c r="AH229" s="22">
        <v>15.961506601952612</v>
      </c>
      <c r="AI229" s="22">
        <v>17.046360070526315</v>
      </c>
      <c r="AJ229" s="22">
        <v>5.7497415479087044</v>
      </c>
      <c r="AK229" s="22">
        <v>4.1943564083932285</v>
      </c>
      <c r="AL229" s="22">
        <v>15.946562152030626</v>
      </c>
      <c r="AM229" s="22">
        <v>17.055810347526315</v>
      </c>
      <c r="AN229" s="22">
        <v>5.6885579556450958</v>
      </c>
      <c r="AO229" s="22">
        <v>4.1497238296658026</v>
      </c>
      <c r="AP229" s="22">
        <v>15.904693221713341</v>
      </c>
      <c r="AQ229" s="22">
        <v>17.067371122526314</v>
      </c>
      <c r="AR229" s="22">
        <v>5.4901604750974213</v>
      </c>
      <c r="AS229" s="22">
        <v>4.0049956297962144</v>
      </c>
      <c r="AT229" s="22">
        <v>15.900219458224152</v>
      </c>
      <c r="AU229" s="22">
        <v>17.112744620526314</v>
      </c>
      <c r="AV229" s="22">
        <v>5.4224319553820601</v>
      </c>
      <c r="AW229" s="22">
        <v>3.955588617614521</v>
      </c>
      <c r="AX229" s="22">
        <v>15.774078032455396</v>
      </c>
      <c r="AY229" s="22">
        <v>17.142484196526315</v>
      </c>
      <c r="AZ229" s="22">
        <v>5.4625732897886383</v>
      </c>
      <c r="BA229" s="22">
        <v>3.9848711621961854</v>
      </c>
      <c r="BB229" s="22">
        <v>15.787778028244867</v>
      </c>
      <c r="BC229" s="22">
        <v>17.159221551526315</v>
      </c>
      <c r="BD229" s="22">
        <v>5.4237263004652911</v>
      </c>
      <c r="BE229" s="22">
        <v>3.956532824332212</v>
      </c>
      <c r="BF229" s="22">
        <v>15.810751485691375</v>
      </c>
      <c r="BG229" s="22">
        <v>17.164553351526315</v>
      </c>
      <c r="BH229" s="22">
        <v>5.4136543658458747</v>
      </c>
      <c r="BI229" s="22">
        <v>3.9491854882539088</v>
      </c>
      <c r="BJ229" s="22">
        <v>15.876498317343657</v>
      </c>
      <c r="BK229" s="25">
        <v>16.996166448526314</v>
      </c>
      <c r="BL229" s="25">
        <v>8.2641396502347728</v>
      </c>
      <c r="BM229" s="25">
        <v>6.0285748173196279</v>
      </c>
      <c r="BN229" s="25">
        <v>16.489231077911235</v>
      </c>
      <c r="BO229" s="25">
        <v>17.000210249526315</v>
      </c>
      <c r="BP229" s="25">
        <v>8.1614396854223035</v>
      </c>
      <c r="BQ229" s="25">
        <v>5.9536566228297172</v>
      </c>
      <c r="BR229" s="25">
        <v>16.460611327892153</v>
      </c>
      <c r="BS229" s="25">
        <v>17.005764699526313</v>
      </c>
      <c r="BT229" s="25">
        <v>8.015455276617752</v>
      </c>
      <c r="BU229" s="25">
        <v>5.8471630290754781</v>
      </c>
      <c r="BV229" s="25">
        <v>16.409392852200867</v>
      </c>
      <c r="BW229" s="25">
        <v>17.010730902526316</v>
      </c>
      <c r="BX229" s="25">
        <v>7.807270557492739</v>
      </c>
      <c r="BY229" s="25">
        <v>5.6952951749265992</v>
      </c>
      <c r="BZ229" s="25">
        <v>16.34989567893448</v>
      </c>
      <c r="CA229" s="25">
        <v>17.015794120526316</v>
      </c>
      <c r="CB229" s="25">
        <v>7.676789479202367</v>
      </c>
      <c r="CC229" s="25">
        <v>5.600111044937254</v>
      </c>
      <c r="CD229" s="25">
        <v>16.322561493800954</v>
      </c>
      <c r="CE229" s="25">
        <v>17.021918181526313</v>
      </c>
      <c r="CF229" s="25">
        <v>7.5088740183157467</v>
      </c>
      <c r="CG229" s="25">
        <v>5.4776190540243297</v>
      </c>
      <c r="CH229" s="25">
        <v>16.295378053775277</v>
      </c>
      <c r="CI229" s="25">
        <v>17.028466050526315</v>
      </c>
      <c r="CJ229" s="25">
        <v>7.3909044583188459</v>
      </c>
      <c r="CK229" s="25">
        <v>5.3915619024383945</v>
      </c>
      <c r="CL229" s="25">
        <v>16.233961531632609</v>
      </c>
      <c r="CM229" s="25">
        <v>17.035205862526315</v>
      </c>
      <c r="CN229" s="25">
        <v>7.3291449060487341</v>
      </c>
      <c r="CO229" s="25">
        <v>5.3465091689050306</v>
      </c>
      <c r="CP229" s="25">
        <v>16.209075564033288</v>
      </c>
      <c r="CQ229" s="25">
        <v>17.042116469526317</v>
      </c>
      <c r="CR229" s="25">
        <v>7.2510639496103737</v>
      </c>
      <c r="CS229" s="25">
        <v>5.2895501982657631</v>
      </c>
      <c r="CT229" s="25">
        <v>16.157152938645709</v>
      </c>
      <c r="CU229" s="25">
        <v>17.049243144526315</v>
      </c>
      <c r="CV229" s="25">
        <v>7.2962115980880995</v>
      </c>
      <c r="CW229" s="25">
        <v>5.3224847792618961</v>
      </c>
      <c r="CX229" s="25">
        <v>16.140622355527672</v>
      </c>
      <c r="CY229" s="25">
        <v>17.074188070526315</v>
      </c>
      <c r="CZ229" s="25">
        <v>7.2474811209130339</v>
      </c>
      <c r="DA229" s="25">
        <v>5.286936574613005</v>
      </c>
      <c r="DB229" s="25">
        <v>15.990184908518202</v>
      </c>
      <c r="DC229" s="25">
        <v>17.095227283526317</v>
      </c>
      <c r="DD229" s="25">
        <v>7.1855946837496552</v>
      </c>
      <c r="DE229" s="25">
        <v>5.2417912803165585</v>
      </c>
      <c r="DF229" s="25">
        <v>15.95539910453479</v>
      </c>
      <c r="DG229" s="25">
        <v>17.110849374526314</v>
      </c>
      <c r="DH229" s="25">
        <v>7.3988147296925391</v>
      </c>
      <c r="DI229" s="25">
        <v>5.3973323352747098</v>
      </c>
      <c r="DJ229" s="25">
        <v>15.942523534014381</v>
      </c>
      <c r="DK229" s="25">
        <v>17.122705679526316</v>
      </c>
      <c r="DL229" s="25">
        <v>7.4401591704477514</v>
      </c>
      <c r="DM229" s="25">
        <v>5.4274925291874485</v>
      </c>
      <c r="DN229" s="25">
        <v>15.991195991622195</v>
      </c>
      <c r="DO229" s="27">
        <v>16.995164840526314</v>
      </c>
      <c r="DP229" s="27">
        <v>8.26366540975493</v>
      </c>
      <c r="DQ229" s="27">
        <v>6.0282288654921974</v>
      </c>
      <c r="DR229" s="27">
        <v>16.304442488153047</v>
      </c>
      <c r="DS229" s="27">
        <v>16.999336345526316</v>
      </c>
      <c r="DT229" s="27">
        <v>7.800694894795968</v>
      </c>
      <c r="DU229" s="27">
        <v>5.6904983205390023</v>
      </c>
      <c r="DV229" s="27">
        <v>16.114297181895168</v>
      </c>
      <c r="DW229" s="27">
        <v>17.005705870526317</v>
      </c>
      <c r="DX229" s="27">
        <v>7.2597634735156857</v>
      </c>
      <c r="DY229" s="27">
        <v>5.2958963798355221</v>
      </c>
      <c r="DZ229" s="27">
        <v>16.082386965989034</v>
      </c>
      <c r="EA229" s="27">
        <v>17.012607833526314</v>
      </c>
      <c r="EB229" s="27">
        <v>6.7205650362332143</v>
      </c>
      <c r="EC229" s="27">
        <v>4.9025586268309658</v>
      </c>
      <c r="ED229" s="27">
        <v>16.049344456321741</v>
      </c>
      <c r="EE229" s="27">
        <v>17.020045373526315</v>
      </c>
      <c r="EF229" s="27">
        <v>6.1391772871737365</v>
      </c>
      <c r="EG229" s="27">
        <v>4.4784443582659925</v>
      </c>
      <c r="EH229" s="27">
        <v>16.040985308815621</v>
      </c>
      <c r="EI229" s="27">
        <v>17.028282008526315</v>
      </c>
      <c r="EJ229" s="27">
        <v>5.6035550076208427</v>
      </c>
      <c r="EK229" s="27">
        <v>4.0877153625360894</v>
      </c>
      <c r="EL229" s="27">
        <v>16.017783467529718</v>
      </c>
      <c r="EM229" s="27">
        <v>17.037117851526315</v>
      </c>
      <c r="EN229" s="27">
        <v>5.5632656339839999</v>
      </c>
      <c r="EO229" s="27">
        <v>4.0583248253970234</v>
      </c>
      <c r="EP229" s="27">
        <v>15.962183324283989</v>
      </c>
      <c r="EQ229" s="27">
        <v>17.046210261526316</v>
      </c>
      <c r="ER229" s="27">
        <v>5.5216272708768015</v>
      </c>
      <c r="ES229" s="27">
        <v>4.0279502192206467</v>
      </c>
      <c r="ET229" s="27">
        <v>15.947352733203241</v>
      </c>
      <c r="EU229" s="27">
        <v>17.055531554526315</v>
      </c>
      <c r="EV229" s="27">
        <v>5.4535467107009774</v>
      </c>
      <c r="EW229" s="27">
        <v>3.9782863984243306</v>
      </c>
      <c r="EX229" s="27">
        <v>15.905723000337746</v>
      </c>
      <c r="EY229" s="27">
        <v>17.066570972526314</v>
      </c>
      <c r="EZ229" s="27">
        <v>5.387302646091233</v>
      </c>
      <c r="FA229" s="27">
        <v>3.9299622755748511</v>
      </c>
      <c r="FB229" s="27">
        <v>15.901863351421367</v>
      </c>
      <c r="FC229" s="27">
        <v>17.109952042526317</v>
      </c>
      <c r="FD229" s="27">
        <v>5.4186733294426448</v>
      </c>
      <c r="FE229" s="27">
        <v>3.9528467523212063</v>
      </c>
      <c r="FF229" s="27">
        <v>15.777781343837079</v>
      </c>
      <c r="FG229" s="27">
        <v>17.138538448526315</v>
      </c>
      <c r="FH229" s="27">
        <v>5.3872692552627681</v>
      </c>
      <c r="FI229" s="27">
        <v>3.9299379174303701</v>
      </c>
      <c r="FJ229" s="27">
        <v>15.792646826822915</v>
      </c>
      <c r="FK229" s="27">
        <v>17.155067161526315</v>
      </c>
      <c r="FL229" s="27">
        <v>5.5843519421653927</v>
      </c>
      <c r="FM229" s="27">
        <v>4.0737069936411157</v>
      </c>
      <c r="FN229" s="27">
        <v>15.815887247381657</v>
      </c>
      <c r="FO229" s="27">
        <v>17.160693966526313</v>
      </c>
      <c r="FP229" s="27">
        <v>5.568628201036943</v>
      </c>
      <c r="FQ229" s="27">
        <v>4.0622367434017788</v>
      </c>
      <c r="FR229" s="27">
        <v>15.881375547766345</v>
      </c>
      <c r="FS229" s="28">
        <v>16.996435755526313</v>
      </c>
      <c r="FT229" s="28">
        <v>8.2648204128993967</v>
      </c>
      <c r="FU229" s="28">
        <v>6.0290714242055481</v>
      </c>
      <c r="FV229" s="28">
        <v>16.314278071794206</v>
      </c>
      <c r="FW229" s="28">
        <v>17.001930930526314</v>
      </c>
      <c r="FX229" s="28">
        <v>7.8166742238616589</v>
      </c>
      <c r="FY229" s="28">
        <v>5.7021550186201333</v>
      </c>
      <c r="FZ229" s="28">
        <v>16.134418476622066</v>
      </c>
      <c r="GA229" s="28">
        <v>17.009464968526316</v>
      </c>
      <c r="GB229" s="28">
        <v>7.3298274495716988</v>
      </c>
      <c r="GC229" s="28">
        <v>5.3470070749023177</v>
      </c>
      <c r="GD229" s="28">
        <v>16.112549530829313</v>
      </c>
      <c r="GE229" s="28">
        <v>17.017424664526317</v>
      </c>
      <c r="GF229" s="28">
        <v>6.7918723450027922</v>
      </c>
      <c r="GG229" s="28">
        <v>4.9545763158020009</v>
      </c>
      <c r="GH229" s="28">
        <v>16.090109579660002</v>
      </c>
      <c r="GI229" s="28">
        <v>17.026189421526315</v>
      </c>
      <c r="GJ229" s="28">
        <v>6.3224210362530755</v>
      </c>
      <c r="GK229" s="28">
        <v>4.6121181220073346</v>
      </c>
      <c r="GL229" s="28">
        <v>16.092127784101756</v>
      </c>
      <c r="GM229" s="28">
        <v>17.035603821526315</v>
      </c>
      <c r="GN229" s="28">
        <v>5.8532059704363029</v>
      </c>
      <c r="GO229" s="28">
        <v>4.2698322641431581</v>
      </c>
      <c r="GP229" s="28">
        <v>16.079415045324716</v>
      </c>
      <c r="GQ229" s="28">
        <v>17.046271720526317</v>
      </c>
      <c r="GR229" s="28">
        <v>5.7771889838768793</v>
      </c>
      <c r="GS229" s="28">
        <v>4.2143789307949433</v>
      </c>
      <c r="GT229" s="28">
        <v>16.034665242613585</v>
      </c>
      <c r="GU229" s="28">
        <v>17.057072914526316</v>
      </c>
      <c r="GV229" s="28">
        <v>5.7157658213150686</v>
      </c>
      <c r="GW229" s="28">
        <v>4.1695715888703981</v>
      </c>
      <c r="GX229" s="28">
        <v>16.030362657404979</v>
      </c>
      <c r="GY229" s="28">
        <v>17.067613651526315</v>
      </c>
      <c r="GZ229" s="28">
        <v>5.5815598712193086</v>
      </c>
      <c r="HA229" s="28">
        <v>4.0716702167585694</v>
      </c>
      <c r="HB229" s="28">
        <v>16.00030092644846</v>
      </c>
      <c r="HC229" s="28">
        <v>17.077912575526316</v>
      </c>
      <c r="HD229" s="28">
        <v>5.604641803976147</v>
      </c>
      <c r="HE229" s="28">
        <v>4.0885081653463562</v>
      </c>
      <c r="HF229" s="28">
        <v>16.009014206278813</v>
      </c>
      <c r="HG229" s="28">
        <v>17.142747199526315</v>
      </c>
      <c r="HH229" s="28">
        <v>5.483462488844066</v>
      </c>
      <c r="HI229" s="28">
        <v>4.0001095420771389</v>
      </c>
      <c r="HJ229" s="28">
        <v>15.939200563642991</v>
      </c>
      <c r="HK229" s="28">
        <v>17.284321394526316</v>
      </c>
      <c r="HL229" s="28">
        <v>5.3709343233685667</v>
      </c>
      <c r="HM229" s="28">
        <v>3.9180218120367227</v>
      </c>
      <c r="HN229" s="28">
        <v>15.937067061686186</v>
      </c>
      <c r="HO229" s="28">
        <v>17.403956505526317</v>
      </c>
      <c r="HP229" s="28">
        <v>5.3418631331571662</v>
      </c>
      <c r="HQ229" s="28">
        <v>3.8968147835213012</v>
      </c>
      <c r="HR229" s="28">
        <v>15.951208806093124</v>
      </c>
      <c r="HS229" s="28">
        <v>17.495554387526315</v>
      </c>
      <c r="HT229" s="28">
        <v>5.2309953229426922</v>
      </c>
      <c r="HU229" s="28">
        <v>3.8159382595274982</v>
      </c>
      <c r="HV229" s="28">
        <v>16.023108479419847</v>
      </c>
      <c r="HW229" s="29">
        <v>16.997199781526316</v>
      </c>
      <c r="HX229" s="29">
        <v>8.2651329758444145</v>
      </c>
      <c r="HY229" s="29">
        <v>6.0292994345222803</v>
      </c>
      <c r="HZ229" s="29">
        <v>16.313560041525307</v>
      </c>
      <c r="IA229" s="29">
        <v>17.004149023526313</v>
      </c>
      <c r="IB229" s="29">
        <v>7.9155150689567844</v>
      </c>
      <c r="IC229" s="29">
        <v>5.7742580390048541</v>
      </c>
      <c r="ID229" s="29">
        <v>16.132300109198425</v>
      </c>
      <c r="IE229" s="29">
        <v>17.012623620526316</v>
      </c>
      <c r="IF229" s="29">
        <v>7.5305004826798703</v>
      </c>
      <c r="IG229" s="29">
        <v>5.493395258683397</v>
      </c>
      <c r="IH229" s="29">
        <v>16.109571956043442</v>
      </c>
      <c r="II229" s="29">
        <v>17.021394571526315</v>
      </c>
      <c r="IJ229" s="29">
        <v>7.066214370761811</v>
      </c>
      <c r="IK229" s="29">
        <v>5.1547050040649456</v>
      </c>
      <c r="IL229" s="29">
        <v>16.086538365308545</v>
      </c>
      <c r="IM229" s="29">
        <v>17.031384775526316</v>
      </c>
      <c r="IN229" s="29">
        <v>6.6305703547436581</v>
      </c>
      <c r="IO229" s="29">
        <v>4.8369087596357483</v>
      </c>
      <c r="IP229" s="29">
        <v>16.087811156546866</v>
      </c>
      <c r="IQ229" s="29">
        <v>17.041289137526316</v>
      </c>
      <c r="IR229" s="29">
        <v>6.1461236411692983</v>
      </c>
      <c r="IS229" s="29">
        <v>4.4835116267951065</v>
      </c>
      <c r="IT229" s="29">
        <v>16.075002685532706</v>
      </c>
      <c r="IU229" s="29">
        <v>17.051759208526317</v>
      </c>
      <c r="IV229" s="29">
        <v>6.0198395489657273</v>
      </c>
      <c r="IW229" s="29">
        <v>4.3913891397235219</v>
      </c>
      <c r="IX229" s="29">
        <v>16.030538434621249</v>
      </c>
      <c r="IY229" s="29">
        <v>17.061954007526314</v>
      </c>
      <c r="IZ229" s="29">
        <v>5.9785866789649358</v>
      </c>
      <c r="JA229" s="29">
        <v>4.3612957454012387</v>
      </c>
      <c r="JB229" s="29">
        <v>16.026981355094328</v>
      </c>
      <c r="JC229" s="29">
        <v>17.072013245526314</v>
      </c>
      <c r="JD229" s="29">
        <v>5.8784125456979783</v>
      </c>
      <c r="JE229" s="29">
        <v>4.2882201098578774</v>
      </c>
      <c r="JF229" s="29">
        <v>15.997670854042902</v>
      </c>
      <c r="JG229" s="29">
        <v>17.105656374526315</v>
      </c>
      <c r="JH229" s="29">
        <v>5.7229073932954355</v>
      </c>
      <c r="JI229" s="29">
        <v>4.1747812662015038</v>
      </c>
      <c r="JJ229" s="29">
        <v>15.988592260829716</v>
      </c>
      <c r="JK229" s="29">
        <v>17.262662762526315</v>
      </c>
      <c r="JL229" s="29">
        <v>5.6670007372417714</v>
      </c>
      <c r="JM229" s="29">
        <v>4.1339981389710614</v>
      </c>
      <c r="JN229" s="29">
        <v>15.847556162657012</v>
      </c>
      <c r="JO229" s="29">
        <v>17.393831709526314</v>
      </c>
      <c r="JP229" s="29">
        <v>5.4706253636567963</v>
      </c>
      <c r="JQ229" s="29">
        <v>3.990745037977967</v>
      </c>
      <c r="JR229" s="29">
        <v>15.851803115182303</v>
      </c>
      <c r="JS229" s="29">
        <v>17.486954383526314</v>
      </c>
      <c r="JT229" s="29">
        <v>5.35634313482577</v>
      </c>
      <c r="JU229" s="29">
        <v>3.9073777431406498</v>
      </c>
      <c r="JV229" s="29">
        <v>15.888428538852615</v>
      </c>
      <c r="JW229" s="29">
        <v>17.487530157526315</v>
      </c>
      <c r="JX229" s="29">
        <v>5.28288121646173</v>
      </c>
      <c r="JY229" s="29">
        <v>3.8537882964680179</v>
      </c>
      <c r="JZ229" s="29">
        <v>16.034697567903383</v>
      </c>
    </row>
    <row r="230" spans="1:286" ht="15" thickBot="1" x14ac:dyDescent="0.4">
      <c r="A230" s="2"/>
      <c r="B230" s="74" t="s">
        <v>707</v>
      </c>
      <c r="C230" s="74" t="s">
        <v>493</v>
      </c>
      <c r="D230" s="74" t="s">
        <v>866</v>
      </c>
      <c r="E230" s="87">
        <v>376321</v>
      </c>
      <c r="F230" s="84">
        <v>399494</v>
      </c>
      <c r="G230" s="22">
        <v>24.170866093000001</v>
      </c>
      <c r="H230" s="22">
        <v>11.1455082310828</v>
      </c>
      <c r="I230" s="22">
        <v>8.1304930811794289</v>
      </c>
      <c r="J230" s="22">
        <v>10.203675124754602</v>
      </c>
      <c r="K230" s="22">
        <v>24.246785488</v>
      </c>
      <c r="L230" s="22">
        <v>10.74075935697922</v>
      </c>
      <c r="M230" s="22">
        <v>7.8352344126391404</v>
      </c>
      <c r="N230" s="22">
        <v>9.7198622999250475</v>
      </c>
      <c r="O230" s="22">
        <v>24.293332144000001</v>
      </c>
      <c r="P230" s="22">
        <v>10.463624286436401</v>
      </c>
      <c r="Q230" s="22">
        <v>7.6330682370925942</v>
      </c>
      <c r="R230" s="22">
        <v>9.5989627455859594</v>
      </c>
      <c r="S230" s="22">
        <v>24.363539459999998</v>
      </c>
      <c r="T230" s="22">
        <v>10.142820738213874</v>
      </c>
      <c r="U230" s="22">
        <v>7.3990465150533051</v>
      </c>
      <c r="V230" s="22">
        <v>9.2845068217774394</v>
      </c>
      <c r="W230" s="22">
        <v>24.455856219000001</v>
      </c>
      <c r="X230" s="22">
        <v>9.8453259056309168</v>
      </c>
      <c r="Y230" s="22">
        <v>7.1820281765573695</v>
      </c>
      <c r="Z230" s="22">
        <v>8.9501271648010761</v>
      </c>
      <c r="AA230" s="22">
        <v>24.562775586000001</v>
      </c>
      <c r="AB230" s="22">
        <v>9.5546875565860692</v>
      </c>
      <c r="AC230" s="22">
        <v>6.9700115473430566</v>
      </c>
      <c r="AD230" s="22">
        <v>8.5290353650099782</v>
      </c>
      <c r="AE230" s="22">
        <v>24.683301459999999</v>
      </c>
      <c r="AF230" s="22">
        <v>9.3986326599023773</v>
      </c>
      <c r="AG230" s="22">
        <v>6.8561716728874034</v>
      </c>
      <c r="AH230" s="22">
        <v>8.0126108117546284</v>
      </c>
      <c r="AI230" s="22">
        <v>24.811987315</v>
      </c>
      <c r="AJ230" s="22">
        <v>9.2267079993789913</v>
      </c>
      <c r="AK230" s="22">
        <v>6.7307550266575609</v>
      </c>
      <c r="AL230" s="22">
        <v>7.5136116328024425</v>
      </c>
      <c r="AM230" s="22">
        <v>24.949622025</v>
      </c>
      <c r="AN230" s="22">
        <v>9.0157146962485744</v>
      </c>
      <c r="AO230" s="22">
        <v>6.5768383495792655</v>
      </c>
      <c r="AP230" s="22">
        <v>6.9569947759106956</v>
      </c>
      <c r="AQ230" s="22">
        <v>25.102233102</v>
      </c>
      <c r="AR230" s="22">
        <v>8.7928789812596051</v>
      </c>
      <c r="AS230" s="22">
        <v>6.4142827979261963</v>
      </c>
      <c r="AT230" s="22">
        <v>6.3909981450943008</v>
      </c>
      <c r="AU230" s="22">
        <v>25.819933804999998</v>
      </c>
      <c r="AV230" s="22">
        <v>8.4221395968611397</v>
      </c>
      <c r="AW230" s="22">
        <v>6.1438335786284952</v>
      </c>
      <c r="AX230" s="22">
        <v>4.3114796643426629</v>
      </c>
      <c r="AY230" s="22">
        <v>26.568284872</v>
      </c>
      <c r="AZ230" s="22">
        <v>8.2556169134165707</v>
      </c>
      <c r="BA230" s="22">
        <v>6.0223575994685961</v>
      </c>
      <c r="BB230" s="22">
        <v>3.0285470727861963</v>
      </c>
      <c r="BC230" s="22">
        <v>27.120593427999999</v>
      </c>
      <c r="BD230" s="22">
        <v>8.3449908434969977</v>
      </c>
      <c r="BE230" s="22">
        <v>6.0875546371532687</v>
      </c>
      <c r="BF230" s="22">
        <v>2.4915500133569353</v>
      </c>
      <c r="BG230" s="22">
        <v>27.661605237</v>
      </c>
      <c r="BH230" s="22">
        <v>8.4540022749730053</v>
      </c>
      <c r="BI230" s="22">
        <v>6.1670769587028023</v>
      </c>
      <c r="BJ230" s="22">
        <v>2.2924847212560948</v>
      </c>
      <c r="BK230" s="25">
        <v>24.142896154999999</v>
      </c>
      <c r="BL230" s="25">
        <v>11.008969912820406</v>
      </c>
      <c r="BM230" s="25">
        <v>8.0308902789624472</v>
      </c>
      <c r="BN230" s="25">
        <v>10.282020073049893</v>
      </c>
      <c r="BO230" s="25">
        <v>24.196102313000001</v>
      </c>
      <c r="BP230" s="25">
        <v>10.966910564983218</v>
      </c>
      <c r="BQ230" s="25">
        <v>8.0002085702867038</v>
      </c>
      <c r="BR230" s="25">
        <v>9.8492002186793446</v>
      </c>
      <c r="BS230" s="25">
        <v>24.272577268999999</v>
      </c>
      <c r="BT230" s="25">
        <v>10.592063838307363</v>
      </c>
      <c r="BU230" s="25">
        <v>7.726763101982141</v>
      </c>
      <c r="BV230" s="25">
        <v>9.6839730807629341</v>
      </c>
      <c r="BW230" s="25">
        <v>24.362783678</v>
      </c>
      <c r="BX230" s="25">
        <v>10.275959913372308</v>
      </c>
      <c r="BY230" s="25">
        <v>7.4961696897005341</v>
      </c>
      <c r="BZ230" s="25">
        <v>9.4032424747862944</v>
      </c>
      <c r="CA230" s="25">
        <v>24.464806803000002</v>
      </c>
      <c r="CB230" s="25">
        <v>10.142184179065339</v>
      </c>
      <c r="CC230" s="25">
        <v>7.398582154016947</v>
      </c>
      <c r="CD230" s="25">
        <v>9.135131371679023</v>
      </c>
      <c r="CE230" s="25">
        <v>24.57732412</v>
      </c>
      <c r="CF230" s="25">
        <v>9.9601575361306196</v>
      </c>
      <c r="CG230" s="25">
        <v>7.2657962522629385</v>
      </c>
      <c r="CH230" s="25">
        <v>8.7459483875580748</v>
      </c>
      <c r="CI230" s="25">
        <v>24.703098334</v>
      </c>
      <c r="CJ230" s="25">
        <v>9.8657141096514387</v>
      </c>
      <c r="CK230" s="25">
        <v>7.1969010875354655</v>
      </c>
      <c r="CL230" s="25">
        <v>8.2863216523466097</v>
      </c>
      <c r="CM230" s="25">
        <v>24.837433701999998</v>
      </c>
      <c r="CN230" s="25">
        <v>9.7673308970048449</v>
      </c>
      <c r="CO230" s="25">
        <v>7.1251319036505567</v>
      </c>
      <c r="CP230" s="25">
        <v>7.8262127235281138</v>
      </c>
      <c r="CQ230" s="25">
        <v>24.981148865999998</v>
      </c>
      <c r="CR230" s="25">
        <v>9.6544242296928395</v>
      </c>
      <c r="CS230" s="25">
        <v>7.0427680617901034</v>
      </c>
      <c r="CT230" s="25">
        <v>7.2887784922739396</v>
      </c>
      <c r="CU230" s="25">
        <v>25.133107651</v>
      </c>
      <c r="CV230" s="25">
        <v>9.549446300100449</v>
      </c>
      <c r="CW230" s="25">
        <v>6.9661881237082168</v>
      </c>
      <c r="CX230" s="25">
        <v>6.8086661105118491</v>
      </c>
      <c r="CY230" s="25">
        <v>25.573813413</v>
      </c>
      <c r="CZ230" s="25">
        <v>9.2458566044392843</v>
      </c>
      <c r="DA230" s="25">
        <v>6.744723667452492</v>
      </c>
      <c r="DB230" s="25">
        <v>5.1735057061294096</v>
      </c>
      <c r="DC230" s="25">
        <v>26.011050578999999</v>
      </c>
      <c r="DD230" s="25">
        <v>9.1423077486979576</v>
      </c>
      <c r="DE230" s="25">
        <v>6.6691862188486688</v>
      </c>
      <c r="DF230" s="25">
        <v>3.906506035851514</v>
      </c>
      <c r="DG230" s="25">
        <v>26.392223542</v>
      </c>
      <c r="DH230" s="25">
        <v>9.1430878394698816</v>
      </c>
      <c r="DI230" s="25">
        <v>6.6697552842059702</v>
      </c>
      <c r="DJ230" s="25">
        <v>3.0940552570431805</v>
      </c>
      <c r="DK230" s="25">
        <v>26.711948314000001</v>
      </c>
      <c r="DL230" s="25">
        <v>9.0141532567180445</v>
      </c>
      <c r="DM230" s="25">
        <v>6.5756993011808937</v>
      </c>
      <c r="DN230" s="25">
        <v>2.4461577781791632</v>
      </c>
      <c r="DO230" s="27">
        <v>24.171016984000001</v>
      </c>
      <c r="DP230" s="27">
        <v>11.011393996379656</v>
      </c>
      <c r="DQ230" s="27">
        <v>8.0326586141696037</v>
      </c>
      <c r="DR230" s="27">
        <v>10.213275500475509</v>
      </c>
      <c r="DS230" s="27">
        <v>24.247237983000002</v>
      </c>
      <c r="DT230" s="27">
        <v>10.97313659329375</v>
      </c>
      <c r="DU230" s="27">
        <v>8.0047503712573267</v>
      </c>
      <c r="DV230" s="27">
        <v>9.754865486554225</v>
      </c>
      <c r="DW230" s="27">
        <v>24.294233814999998</v>
      </c>
      <c r="DX230" s="27">
        <v>10.543789675008773</v>
      </c>
      <c r="DY230" s="27">
        <v>7.6915477719531058</v>
      </c>
      <c r="DZ230" s="27">
        <v>9.6525309871366254</v>
      </c>
      <c r="EA230" s="27">
        <v>24.365031822999999</v>
      </c>
      <c r="EB230" s="27">
        <v>10.265876125467086</v>
      </c>
      <c r="EC230" s="27">
        <v>7.4888137068152645</v>
      </c>
      <c r="ED230" s="27">
        <v>9.3524887038436244</v>
      </c>
      <c r="EE230" s="27">
        <v>24.45772994</v>
      </c>
      <c r="EF230" s="27">
        <v>10.088558699821002</v>
      </c>
      <c r="EG230" s="27">
        <v>7.3594631135092126</v>
      </c>
      <c r="EH230" s="27">
        <v>9.0354979456631028</v>
      </c>
      <c r="EI230" s="27">
        <v>24.564795258</v>
      </c>
      <c r="EJ230" s="27">
        <v>9.8784117548715908</v>
      </c>
      <c r="EK230" s="27">
        <v>7.2061638429405352</v>
      </c>
      <c r="EL230" s="27">
        <v>8.6376734849039085</v>
      </c>
      <c r="EM230" s="27">
        <v>24.685510997999998</v>
      </c>
      <c r="EN230" s="27">
        <v>9.7689363210925357</v>
      </c>
      <c r="EO230" s="27">
        <v>7.1263030381710033</v>
      </c>
      <c r="EP230" s="27">
        <v>8.1411765548033959</v>
      </c>
      <c r="EQ230" s="27">
        <v>24.814504996</v>
      </c>
      <c r="ER230" s="27">
        <v>9.6431149595213768</v>
      </c>
      <c r="ES230" s="27">
        <v>7.0345181066533939</v>
      </c>
      <c r="ET230" s="27">
        <v>7.6627896397062258</v>
      </c>
      <c r="EU230" s="27">
        <v>24.951170265000002</v>
      </c>
      <c r="EV230" s="27">
        <v>9.5213153451731802</v>
      </c>
      <c r="EW230" s="27">
        <v>6.9456669837421394</v>
      </c>
      <c r="EX230" s="27">
        <v>7.1382414436088801</v>
      </c>
      <c r="EY230" s="27">
        <v>25.097988653999998</v>
      </c>
      <c r="EZ230" s="27">
        <v>9.3971295596935178</v>
      </c>
      <c r="FA230" s="27">
        <v>6.8550751822119604</v>
      </c>
      <c r="FB230" s="27">
        <v>6.6273839630647124</v>
      </c>
      <c r="FC230" s="27">
        <v>25.742739003000001</v>
      </c>
      <c r="FD230" s="27">
        <v>8.9854658739006954</v>
      </c>
      <c r="FE230" s="27">
        <v>6.5547722548158722</v>
      </c>
      <c r="FF230" s="27">
        <v>4.7787307207671823</v>
      </c>
      <c r="FG230" s="27">
        <v>26.300166416</v>
      </c>
      <c r="FH230" s="27">
        <v>8.9443503097891845</v>
      </c>
      <c r="FI230" s="27">
        <v>6.5247790232281764</v>
      </c>
      <c r="FJ230" s="27">
        <v>3.6165915154248793</v>
      </c>
      <c r="FK230" s="27">
        <v>26.756660119999999</v>
      </c>
      <c r="FL230" s="27">
        <v>9.2458436877921404</v>
      </c>
      <c r="FM230" s="27">
        <v>6.7447142449382325</v>
      </c>
      <c r="FN230" s="27">
        <v>3.2310643690999115</v>
      </c>
      <c r="FO230" s="27">
        <v>27.128362061000001</v>
      </c>
      <c r="FP230" s="27">
        <v>9.2661425309476435</v>
      </c>
      <c r="FQ230" s="27">
        <v>6.7595219684094232</v>
      </c>
      <c r="FR230" s="27">
        <v>3.019835471733316</v>
      </c>
      <c r="FS230" s="28">
        <v>24.168952415</v>
      </c>
      <c r="FT230" s="28">
        <v>11.146453493861841</v>
      </c>
      <c r="FU230" s="28">
        <v>8.1311826372163125</v>
      </c>
      <c r="FV230" s="28">
        <v>10.217543831705569</v>
      </c>
      <c r="FW230" s="28">
        <v>24.247164255000001</v>
      </c>
      <c r="FX230" s="28">
        <v>10.745132861527328</v>
      </c>
      <c r="FY230" s="28">
        <v>7.8384248233168456</v>
      </c>
      <c r="FZ230" s="28">
        <v>9.7488329323405569</v>
      </c>
      <c r="GA230" s="28">
        <v>24.303897705000001</v>
      </c>
      <c r="GB230" s="28">
        <v>10.442086274312524</v>
      </c>
      <c r="GC230" s="28">
        <v>7.61735655711131</v>
      </c>
      <c r="GD230" s="28">
        <v>9.6487875224998998</v>
      </c>
      <c r="GE230" s="28">
        <v>24.394126956000001</v>
      </c>
      <c r="GF230" s="28">
        <v>10.145982708777581</v>
      </c>
      <c r="GG230" s="28">
        <v>7.4013531285569778</v>
      </c>
      <c r="GH230" s="28">
        <v>9.3483292068856905</v>
      </c>
      <c r="GI230" s="28">
        <v>24.512452118999999</v>
      </c>
      <c r="GJ230" s="28">
        <v>9.8423603100811725</v>
      </c>
      <c r="GK230" s="28">
        <v>7.1798648158923504</v>
      </c>
      <c r="GL230" s="28">
        <v>9.0598521572616448</v>
      </c>
      <c r="GM230" s="28">
        <v>24.663213619</v>
      </c>
      <c r="GN230" s="28">
        <v>9.5456210220434237</v>
      </c>
      <c r="GO230" s="28">
        <v>6.9633976366230712</v>
      </c>
      <c r="GP230" s="28">
        <v>8.6723446856467721</v>
      </c>
      <c r="GQ230" s="28">
        <v>24.850342838</v>
      </c>
      <c r="GR230" s="28">
        <v>9.3821737710208115</v>
      </c>
      <c r="GS230" s="28">
        <v>6.8441651425972649</v>
      </c>
      <c r="GT230" s="28">
        <v>8.1873071423076436</v>
      </c>
      <c r="GU230" s="28">
        <v>25.062984309000001</v>
      </c>
      <c r="GV230" s="28">
        <v>9.2058822627294656</v>
      </c>
      <c r="GW230" s="28">
        <v>6.715562941718157</v>
      </c>
      <c r="GX230" s="28">
        <v>7.7201623788449325</v>
      </c>
      <c r="GY230" s="28">
        <v>25.294837582</v>
      </c>
      <c r="GZ230" s="28">
        <v>9.0004140871103555</v>
      </c>
      <c r="HA230" s="28">
        <v>6.5656767682357433</v>
      </c>
      <c r="HB230" s="28">
        <v>7.241613905827732</v>
      </c>
      <c r="HC230" s="28">
        <v>25.552813065999999</v>
      </c>
      <c r="HD230" s="28">
        <v>8.805679969457481</v>
      </c>
      <c r="HE230" s="28">
        <v>6.4236209405947227</v>
      </c>
      <c r="HF230" s="28">
        <v>6.8186522312542888</v>
      </c>
      <c r="HG230" s="28">
        <v>26.812160894999998</v>
      </c>
      <c r="HH230" s="28">
        <v>8.2186418281617222</v>
      </c>
      <c r="HI230" s="28">
        <v>5.9953847895609984</v>
      </c>
      <c r="HJ230" s="28">
        <v>4.2718355999312365</v>
      </c>
      <c r="HK230" s="28">
        <v>28.174807161</v>
      </c>
      <c r="HL230" s="28">
        <v>7.4674408319789523</v>
      </c>
      <c r="HM230" s="28">
        <v>5.4473941214453871</v>
      </c>
      <c r="HN230" s="28">
        <v>0.27576095741798667</v>
      </c>
      <c r="HO230" s="28">
        <v>29.026380382999999</v>
      </c>
      <c r="HP230" s="28">
        <v>7.1573946404531315</v>
      </c>
      <c r="HQ230" s="28">
        <v>5.2212197413469914</v>
      </c>
      <c r="HR230" s="28">
        <v>-2.5959809299867658</v>
      </c>
      <c r="HS230" s="28">
        <v>29.488156742999998</v>
      </c>
      <c r="HT230" s="28">
        <v>6.7696738099325806</v>
      </c>
      <c r="HU230" s="28">
        <v>4.9383827935274995</v>
      </c>
      <c r="HV230" s="28">
        <v>-4.5896112348534146</v>
      </c>
      <c r="HW230" s="29">
        <v>24.177356703000001</v>
      </c>
      <c r="HX230" s="29">
        <v>11.128168422717414</v>
      </c>
      <c r="HY230" s="29">
        <v>8.1178439323904481</v>
      </c>
      <c r="HZ230" s="29">
        <v>10.088162737710297</v>
      </c>
      <c r="IA230" s="29">
        <v>24.262817210000001</v>
      </c>
      <c r="IB230" s="29">
        <v>10.912635398074324</v>
      </c>
      <c r="IC230" s="29">
        <v>7.9606155916729548</v>
      </c>
      <c r="ID230" s="29">
        <v>9.5579566152513085</v>
      </c>
      <c r="IE230" s="29">
        <v>24.316831131000001</v>
      </c>
      <c r="IF230" s="29">
        <v>10.773824061945037</v>
      </c>
      <c r="IG230" s="29">
        <v>7.8593546545681789</v>
      </c>
      <c r="IH230" s="29">
        <v>9.4986687747082055</v>
      </c>
      <c r="II230" s="29">
        <v>24.401334483999999</v>
      </c>
      <c r="IJ230" s="29">
        <v>10.595377069988311</v>
      </c>
      <c r="IK230" s="29">
        <v>7.7291800583649088</v>
      </c>
      <c r="IL230" s="29">
        <v>9.247571507275639</v>
      </c>
      <c r="IM230" s="29">
        <v>24.515175396</v>
      </c>
      <c r="IN230" s="29">
        <v>10.359313920627079</v>
      </c>
      <c r="IO230" s="29">
        <v>7.5569752774962957</v>
      </c>
      <c r="IP230" s="29">
        <v>8.9972346277269413</v>
      </c>
      <c r="IQ230" s="29">
        <v>24.663845314</v>
      </c>
      <c r="IR230" s="29">
        <v>10.187933312389008</v>
      </c>
      <c r="IS230" s="29">
        <v>7.4319555098340198</v>
      </c>
      <c r="IT230" s="29">
        <v>8.6738755747709639</v>
      </c>
      <c r="IU230" s="29">
        <v>24.858069157999999</v>
      </c>
      <c r="IV230" s="29">
        <v>10.015108139603644</v>
      </c>
      <c r="IW230" s="29">
        <v>7.3058819524464509</v>
      </c>
      <c r="IX230" s="29">
        <v>8.2329178873207294</v>
      </c>
      <c r="IY230" s="29">
        <v>25.078909498000002</v>
      </c>
      <c r="IZ230" s="29">
        <v>9.8596576832626219</v>
      </c>
      <c r="JA230" s="29">
        <v>7.1924830088054508</v>
      </c>
      <c r="JB230" s="29">
        <v>7.8257683999297427</v>
      </c>
      <c r="JC230" s="29">
        <v>25.335611272999998</v>
      </c>
      <c r="JD230" s="29">
        <v>9.664421789055849</v>
      </c>
      <c r="JE230" s="29">
        <v>7.0500611421543473</v>
      </c>
      <c r="JF230" s="29">
        <v>7.3409079712299388</v>
      </c>
      <c r="JG230" s="29">
        <v>25.700956941000001</v>
      </c>
      <c r="JH230" s="29">
        <v>9.3432258576070772</v>
      </c>
      <c r="JI230" s="29">
        <v>6.8157531820144701</v>
      </c>
      <c r="JJ230" s="29">
        <v>6.3561652436293574</v>
      </c>
      <c r="JK230" s="29">
        <v>27.262494976999999</v>
      </c>
      <c r="JL230" s="29">
        <v>8.5145151245169988</v>
      </c>
      <c r="JM230" s="29">
        <v>6.2112202399546872</v>
      </c>
      <c r="JN230" s="29">
        <v>1.6668860653131148</v>
      </c>
      <c r="JO230" s="29">
        <v>28.344606497000001</v>
      </c>
      <c r="JP230" s="29">
        <v>7.5564126812626879</v>
      </c>
      <c r="JQ230" s="29">
        <v>5.5122978467868453</v>
      </c>
      <c r="JR230" s="29">
        <v>-1.9351939803551659</v>
      </c>
      <c r="JS230" s="29">
        <v>28.783796619</v>
      </c>
      <c r="JT230" s="29">
        <v>7.1012783226644283</v>
      </c>
      <c r="JU230" s="29">
        <v>5.1802836687998548</v>
      </c>
      <c r="JV230" s="29">
        <v>-3.8275121200995841</v>
      </c>
      <c r="JW230" s="29">
        <v>28.808301173</v>
      </c>
      <c r="JX230" s="29">
        <v>7.0091157702453852</v>
      </c>
      <c r="JY230" s="29">
        <v>5.1130523699437713</v>
      </c>
      <c r="JZ230" s="29">
        <v>-3.4211722820299144</v>
      </c>
    </row>
    <row r="231" spans="1:286" ht="15" thickBot="1" x14ac:dyDescent="0.4">
      <c r="A231" s="2"/>
      <c r="B231" s="74" t="s">
        <v>708</v>
      </c>
      <c r="C231" s="74" t="s">
        <v>468</v>
      </c>
      <c r="D231" s="74" t="s">
        <v>865</v>
      </c>
      <c r="E231" s="87">
        <v>349331</v>
      </c>
      <c r="F231" s="84">
        <v>435746</v>
      </c>
      <c r="G231" s="22">
        <v>21.745016016684207</v>
      </c>
      <c r="H231" s="22">
        <v>11.640773432329647</v>
      </c>
      <c r="I231" s="22">
        <v>8.4917821501567001</v>
      </c>
      <c r="J231" s="22">
        <v>11.821482061894862</v>
      </c>
      <c r="K231" s="22">
        <v>21.797846670684208</v>
      </c>
      <c r="L231" s="22">
        <v>11.504724774672379</v>
      </c>
      <c r="M231" s="22">
        <v>8.3925365485338563</v>
      </c>
      <c r="N231" s="22">
        <v>11.086738417339134</v>
      </c>
      <c r="O231" s="22">
        <v>21.82685346868421</v>
      </c>
      <c r="P231" s="22">
        <v>11.423300884893399</v>
      </c>
      <c r="Q231" s="22">
        <v>8.333138954564614</v>
      </c>
      <c r="R231" s="22">
        <v>10.550497617664131</v>
      </c>
      <c r="S231" s="22">
        <v>21.873745249684209</v>
      </c>
      <c r="T231" s="22">
        <v>11.337216575805341</v>
      </c>
      <c r="U231" s="22">
        <v>8.2703416495941084</v>
      </c>
      <c r="V231" s="22">
        <v>10.160652049372086</v>
      </c>
      <c r="W231" s="22">
        <v>21.934561432684209</v>
      </c>
      <c r="X231" s="22">
        <v>11.267358190625993</v>
      </c>
      <c r="Y231" s="22">
        <v>8.2193809302094998</v>
      </c>
      <c r="Z231" s="22">
        <v>10.02990440362192</v>
      </c>
      <c r="AA231" s="22">
        <v>22.009918060684207</v>
      </c>
      <c r="AB231" s="22">
        <v>11.251467597915722</v>
      </c>
      <c r="AC231" s="22">
        <v>8.2077889640642177</v>
      </c>
      <c r="AD231" s="22">
        <v>9.6717610919495094</v>
      </c>
      <c r="AE231" s="22">
        <v>22.096763980684209</v>
      </c>
      <c r="AF231" s="22">
        <v>11.173027471453564</v>
      </c>
      <c r="AG231" s="22">
        <v>8.1505679838931346</v>
      </c>
      <c r="AH231" s="22">
        <v>9.2748998066134511</v>
      </c>
      <c r="AI231" s="22">
        <v>22.191122652684207</v>
      </c>
      <c r="AJ231" s="22">
        <v>11.063079899324716</v>
      </c>
      <c r="AK231" s="22">
        <v>8.0703627607707773</v>
      </c>
      <c r="AL231" s="22">
        <v>8.8942919994202647</v>
      </c>
      <c r="AM231" s="22">
        <v>22.291465866684209</v>
      </c>
      <c r="AN231" s="22">
        <v>10.962415526597885</v>
      </c>
      <c r="AO231" s="22">
        <v>7.9969295023667994</v>
      </c>
      <c r="AP231" s="22">
        <v>8.5298888838077893</v>
      </c>
      <c r="AQ231" s="22">
        <v>22.405919315684208</v>
      </c>
      <c r="AR231" s="22">
        <v>10.857973545268097</v>
      </c>
      <c r="AS231" s="22">
        <v>7.9207405310807379</v>
      </c>
      <c r="AT231" s="22">
        <v>7.9697706828079973</v>
      </c>
      <c r="AU231" s="22">
        <v>22.895335576684211</v>
      </c>
      <c r="AV231" s="22">
        <v>10.37032328254111</v>
      </c>
      <c r="AW231" s="22">
        <v>7.5650064537346839</v>
      </c>
      <c r="AX231" s="22">
        <v>6.2487178637120948</v>
      </c>
      <c r="AY231" s="22">
        <v>23.339245345684208</v>
      </c>
      <c r="AZ231" s="22">
        <v>10.36845843046809</v>
      </c>
      <c r="BA231" s="22">
        <v>7.5636460701108286</v>
      </c>
      <c r="BB231" s="22">
        <v>5.4103036294256839</v>
      </c>
      <c r="BC231" s="22">
        <v>23.639883404684209</v>
      </c>
      <c r="BD231" s="22">
        <v>10.557862387895213</v>
      </c>
      <c r="BE231" s="22">
        <v>7.7018136200763463</v>
      </c>
      <c r="BF231" s="22">
        <v>5.1455233390991175</v>
      </c>
      <c r="BG231" s="22">
        <v>23.904384531684208</v>
      </c>
      <c r="BH231" s="22">
        <v>10.592326222903369</v>
      </c>
      <c r="BI231" s="22">
        <v>7.7269545078918771</v>
      </c>
      <c r="BJ231" s="22">
        <v>5.4135070000167325</v>
      </c>
      <c r="BK231" s="25">
        <v>21.716923986684208</v>
      </c>
      <c r="BL231" s="25">
        <v>11.708414570014885</v>
      </c>
      <c r="BM231" s="25">
        <v>8.5411254183639933</v>
      </c>
      <c r="BN231" s="25">
        <v>12.150864444407123</v>
      </c>
      <c r="BO231" s="25">
        <v>21.750100449684208</v>
      </c>
      <c r="BP231" s="25">
        <v>11.656400760376602</v>
      </c>
      <c r="BQ231" s="25">
        <v>8.5031820683953985</v>
      </c>
      <c r="BR231" s="25">
        <v>11.735051985729378</v>
      </c>
      <c r="BS231" s="25">
        <v>21.80326633968421</v>
      </c>
      <c r="BT231" s="25">
        <v>11.538099344822919</v>
      </c>
      <c r="BU231" s="25">
        <v>8.4168828328010523</v>
      </c>
      <c r="BV231" s="25">
        <v>11.312656842507504</v>
      </c>
      <c r="BW231" s="25">
        <v>21.86351749868421</v>
      </c>
      <c r="BX231" s="25">
        <v>11.449418713808797</v>
      </c>
      <c r="BY231" s="25">
        <v>8.3521915471327901</v>
      </c>
      <c r="BZ231" s="25">
        <v>10.986870976933226</v>
      </c>
      <c r="CA231" s="25">
        <v>21.931629273684209</v>
      </c>
      <c r="CB231" s="25">
        <v>11.515325730873188</v>
      </c>
      <c r="CC231" s="25">
        <v>8.4002697984904806</v>
      </c>
      <c r="CD231" s="25">
        <v>10.903112192501471</v>
      </c>
      <c r="CE231" s="25">
        <v>22.008708495684211</v>
      </c>
      <c r="CF231" s="25">
        <v>11.455079544376542</v>
      </c>
      <c r="CG231" s="25">
        <v>8.3563210442190154</v>
      </c>
      <c r="CH231" s="25">
        <v>10.607137698771087</v>
      </c>
      <c r="CI231" s="25">
        <v>22.096039056684209</v>
      </c>
      <c r="CJ231" s="25">
        <v>11.353620042662229</v>
      </c>
      <c r="CK231" s="25">
        <v>8.282307750288858</v>
      </c>
      <c r="CL231" s="25">
        <v>10.274338546620264</v>
      </c>
      <c r="CM231" s="25">
        <v>22.190481094684209</v>
      </c>
      <c r="CN231" s="25">
        <v>11.299442705411451</v>
      </c>
      <c r="CO231" s="25">
        <v>8.2427861370486717</v>
      </c>
      <c r="CP231" s="25">
        <v>9.9527484063889062</v>
      </c>
      <c r="CQ231" s="25">
        <v>22.292241909684208</v>
      </c>
      <c r="CR231" s="25">
        <v>11.239995412629089</v>
      </c>
      <c r="CS231" s="25">
        <v>8.1994201646191751</v>
      </c>
      <c r="CT231" s="25">
        <v>9.6351214405209973</v>
      </c>
      <c r="CU231" s="25">
        <v>22.400510658684208</v>
      </c>
      <c r="CV231" s="25">
        <v>11.161755259554882</v>
      </c>
      <c r="CW231" s="25">
        <v>8.1423450622504738</v>
      </c>
      <c r="CX231" s="25">
        <v>9.2290179101808931</v>
      </c>
      <c r="CY231" s="25">
        <v>22.64161515468421</v>
      </c>
      <c r="CZ231" s="25">
        <v>10.98575863142484</v>
      </c>
      <c r="DA231" s="25">
        <v>8.0139579723435652</v>
      </c>
      <c r="DB231" s="25">
        <v>8.1788999041657391</v>
      </c>
      <c r="DC231" s="25">
        <v>22.866992062684208</v>
      </c>
      <c r="DD231" s="25">
        <v>11.065034260472084</v>
      </c>
      <c r="DE231" s="25">
        <v>8.0717884400181781</v>
      </c>
      <c r="DF231" s="25">
        <v>7.290805207403146</v>
      </c>
      <c r="DG231" s="25">
        <v>23.067018970684209</v>
      </c>
      <c r="DH231" s="25">
        <v>11.34049144166652</v>
      </c>
      <c r="DI231" s="25">
        <v>8.2727306186455039</v>
      </c>
      <c r="DJ231" s="25">
        <v>6.6087097841202507</v>
      </c>
      <c r="DK231" s="25">
        <v>23.22343415968421</v>
      </c>
      <c r="DL231" s="25">
        <v>11.335708365565967</v>
      </c>
      <c r="DM231" s="25">
        <v>8.2692414312225502</v>
      </c>
      <c r="DN231" s="25">
        <v>6.2853688063378854</v>
      </c>
      <c r="DO231" s="27">
        <v>21.74509252468421</v>
      </c>
      <c r="DP231" s="27">
        <v>11.711186511014152</v>
      </c>
      <c r="DQ231" s="27">
        <v>8.5431475107305967</v>
      </c>
      <c r="DR231" s="27">
        <v>11.825993097467855</v>
      </c>
      <c r="DS231" s="27">
        <v>21.79807610568421</v>
      </c>
      <c r="DT231" s="27">
        <v>11.662128668814745</v>
      </c>
      <c r="DU231" s="27">
        <v>8.5073604978541901</v>
      </c>
      <c r="DV231" s="27">
        <v>11.100521364832808</v>
      </c>
      <c r="DW231" s="27">
        <v>21.827310653684208</v>
      </c>
      <c r="DX231" s="27">
        <v>11.580190722550899</v>
      </c>
      <c r="DY231" s="27">
        <v>8.4475879068361905</v>
      </c>
      <c r="DZ231" s="27">
        <v>10.575630000722416</v>
      </c>
      <c r="EA231" s="27">
        <v>21.874501940684208</v>
      </c>
      <c r="EB231" s="27">
        <v>11.544272577793862</v>
      </c>
      <c r="EC231" s="27">
        <v>8.4213861203064866</v>
      </c>
      <c r="ED231" s="27">
        <v>10.200152278871544</v>
      </c>
      <c r="EE231" s="27">
        <v>21.935417610684208</v>
      </c>
      <c r="EF231" s="27">
        <v>11.498554522992391</v>
      </c>
      <c r="EG231" s="27">
        <v>8.3880354358386668</v>
      </c>
      <c r="EH231" s="27">
        <v>10.080349214309713</v>
      </c>
      <c r="EI231" s="27">
        <v>22.01067672568421</v>
      </c>
      <c r="EJ231" s="27">
        <v>11.439014411721663</v>
      </c>
      <c r="EK231" s="27">
        <v>8.3446017536141746</v>
      </c>
      <c r="EL231" s="27">
        <v>9.7362880519294723</v>
      </c>
      <c r="EM231" s="27">
        <v>22.09745487168421</v>
      </c>
      <c r="EN231" s="27">
        <v>11.326864076583899</v>
      </c>
      <c r="EO231" s="27">
        <v>8.2627896455447907</v>
      </c>
      <c r="EP231" s="27">
        <v>9.3533052011248881</v>
      </c>
      <c r="EQ231" s="27">
        <v>22.191847831684207</v>
      </c>
      <c r="ER231" s="27">
        <v>11.211764853189241</v>
      </c>
      <c r="ES231" s="27">
        <v>8.1788263645479145</v>
      </c>
      <c r="ET231" s="27">
        <v>8.9855853591329531</v>
      </c>
      <c r="EU231" s="27">
        <v>22.291154422684208</v>
      </c>
      <c r="EV231" s="27">
        <v>11.099079603437447</v>
      </c>
      <c r="EW231" s="27">
        <v>8.0966240437149484</v>
      </c>
      <c r="EX231" s="27">
        <v>8.6388634416930365</v>
      </c>
      <c r="EY231" s="27">
        <v>22.40041891568421</v>
      </c>
      <c r="EZ231" s="27">
        <v>10.970333199505029</v>
      </c>
      <c r="FA231" s="27">
        <v>8.0027053345187191</v>
      </c>
      <c r="FB231" s="27">
        <v>8.128116044307637</v>
      </c>
      <c r="FC231" s="27">
        <v>22.841966459684208</v>
      </c>
      <c r="FD231" s="27">
        <v>10.650670283517085</v>
      </c>
      <c r="FE231" s="27">
        <v>7.7695156878141001</v>
      </c>
      <c r="FF231" s="27">
        <v>6.5866943523974495</v>
      </c>
      <c r="FG231" s="27">
        <v>23.179908315684209</v>
      </c>
      <c r="FH231" s="27">
        <v>10.754999206894396</v>
      </c>
      <c r="FI231" s="27">
        <v>7.845622184897878</v>
      </c>
      <c r="FJ231" s="27">
        <v>5.8975549316397284</v>
      </c>
      <c r="FK231" s="27">
        <v>23.427333862684208</v>
      </c>
      <c r="FL231" s="27">
        <v>11.125012675399001</v>
      </c>
      <c r="FM231" s="27">
        <v>8.1155418586575738</v>
      </c>
      <c r="FN231" s="27">
        <v>5.6907171047416334</v>
      </c>
      <c r="FO231" s="27">
        <v>23.604647365684208</v>
      </c>
      <c r="FP231" s="27">
        <v>10.80438965625766</v>
      </c>
      <c r="FQ231" s="27">
        <v>7.881651830069595</v>
      </c>
      <c r="FR231" s="27">
        <v>5.9409216447211151</v>
      </c>
      <c r="FS231" s="28">
        <v>21.741589468684211</v>
      </c>
      <c r="FT231" s="28">
        <v>11.642515101513435</v>
      </c>
      <c r="FU231" s="28">
        <v>8.4930526735778749</v>
      </c>
      <c r="FV231" s="28">
        <v>11.83071155517278</v>
      </c>
      <c r="FW231" s="28">
        <v>21.793601246684208</v>
      </c>
      <c r="FX231" s="28">
        <v>11.513782138777481</v>
      </c>
      <c r="FY231" s="28">
        <v>8.3991437695473294</v>
      </c>
      <c r="FZ231" s="28">
        <v>11.092319752863567</v>
      </c>
      <c r="GA231" s="28">
        <v>21.82670919668421</v>
      </c>
      <c r="GB231" s="28">
        <v>11.45918474487458</v>
      </c>
      <c r="GC231" s="28">
        <v>8.3593157308276602</v>
      </c>
      <c r="GD231" s="28">
        <v>10.559657841930417</v>
      </c>
      <c r="GE231" s="28">
        <v>21.883586912684208</v>
      </c>
      <c r="GF231" s="28">
        <v>11.389801982517524</v>
      </c>
      <c r="GG231" s="28">
        <v>8.3087019716700521</v>
      </c>
      <c r="GH231" s="28">
        <v>10.181178292444557</v>
      </c>
      <c r="GI231" s="28">
        <v>21.961867085684208</v>
      </c>
      <c r="GJ231" s="28">
        <v>11.349524599487255</v>
      </c>
      <c r="GK231" s="28">
        <v>8.2793201815115438</v>
      </c>
      <c r="GL231" s="28">
        <v>10.053895961652913</v>
      </c>
      <c r="GM231" s="28">
        <v>22.06631251868421</v>
      </c>
      <c r="GN231" s="28">
        <v>11.230204862536389</v>
      </c>
      <c r="GO231" s="28">
        <v>8.1922780946355367</v>
      </c>
      <c r="GP231" s="28">
        <v>9.691514126064142</v>
      </c>
      <c r="GQ231" s="28">
        <v>22.19643666268421</v>
      </c>
      <c r="GR231" s="28">
        <v>11.157609079818672</v>
      </c>
      <c r="GS231" s="28">
        <v>8.1393204818581175</v>
      </c>
      <c r="GT231" s="28">
        <v>9.2758415301833885</v>
      </c>
      <c r="GU231" s="28">
        <v>22.346407332684208</v>
      </c>
      <c r="GV231" s="28">
        <v>11.050576836068192</v>
      </c>
      <c r="GW231" s="28">
        <v>8.0612419501991042</v>
      </c>
      <c r="GX231" s="28">
        <v>8.8823960158730628</v>
      </c>
      <c r="GY231" s="28">
        <v>22.513318355684209</v>
      </c>
      <c r="GZ231" s="28">
        <v>10.945963767392241</v>
      </c>
      <c r="HA231" s="28">
        <v>7.9849281730759838</v>
      </c>
      <c r="HB231" s="28">
        <v>8.5584865455302257</v>
      </c>
      <c r="HC231" s="28">
        <v>22.701170593684211</v>
      </c>
      <c r="HD231" s="28">
        <v>10.821381383673856</v>
      </c>
      <c r="HE231" s="28">
        <v>7.8940470586522977</v>
      </c>
      <c r="HF231" s="28">
        <v>8.1432606319362897</v>
      </c>
      <c r="HG231" s="28">
        <v>23.451670227684211</v>
      </c>
      <c r="HH231" s="28">
        <v>10.255941126400092</v>
      </c>
      <c r="HI231" s="28">
        <v>7.4815662633159663</v>
      </c>
      <c r="HJ231" s="28">
        <v>6.6066858242286379</v>
      </c>
      <c r="HK231" s="28">
        <v>24.091087463684211</v>
      </c>
      <c r="HL231" s="28">
        <v>9.9046029958434421</v>
      </c>
      <c r="HM231" s="28">
        <v>7.2252699885818146</v>
      </c>
      <c r="HN231" s="28">
        <v>4.8239986485888124</v>
      </c>
      <c r="HO231" s="28">
        <v>24.435453090684209</v>
      </c>
      <c r="HP231" s="28">
        <v>9.9665708326184195</v>
      </c>
      <c r="HQ231" s="28">
        <v>7.2704746627616359</v>
      </c>
      <c r="HR231" s="28">
        <v>3.8674569095288795</v>
      </c>
      <c r="HS231" s="28">
        <v>24.59189408768421</v>
      </c>
      <c r="HT231" s="28">
        <v>9.6766017331252208</v>
      </c>
      <c r="HU231" s="28">
        <v>7.0589462417776208</v>
      </c>
      <c r="HV231" s="28">
        <v>3.3390256786941421</v>
      </c>
      <c r="HW231" s="29">
        <v>21.741616072684209</v>
      </c>
      <c r="HX231" s="29">
        <v>11.636957801601719</v>
      </c>
      <c r="HY231" s="29">
        <v>8.4889987006638155</v>
      </c>
      <c r="HZ231" s="29">
        <v>11.796146243463696</v>
      </c>
      <c r="IA231" s="29">
        <v>21.800776043684209</v>
      </c>
      <c r="IB231" s="29">
        <v>11.493911150052963</v>
      </c>
      <c r="IC231" s="29">
        <v>8.3846481599267353</v>
      </c>
      <c r="ID231" s="29">
        <v>11.002067476494027</v>
      </c>
      <c r="IE231" s="29">
        <v>21.83617486668421</v>
      </c>
      <c r="IF231" s="29">
        <v>11.422991764811972</v>
      </c>
      <c r="IG231" s="29">
        <v>8.3329134557689368</v>
      </c>
      <c r="IH231" s="29">
        <v>10.463623073942795</v>
      </c>
      <c r="II231" s="29">
        <v>21.89101641968421</v>
      </c>
      <c r="IJ231" s="29">
        <v>11.344164693606881</v>
      </c>
      <c r="IK231" s="29">
        <v>8.2754102047951275</v>
      </c>
      <c r="IL231" s="29">
        <v>10.098614766303914</v>
      </c>
      <c r="IM231" s="29">
        <v>21.967199187684209</v>
      </c>
      <c r="IN231" s="29">
        <v>11.305601465214238</v>
      </c>
      <c r="IO231" s="29">
        <v>8.247278866579439</v>
      </c>
      <c r="IP231" s="29">
        <v>9.9808639303931344</v>
      </c>
      <c r="IQ231" s="29">
        <v>22.06907176368421</v>
      </c>
      <c r="IR231" s="29">
        <v>11.271517319870926</v>
      </c>
      <c r="IS231" s="29">
        <v>8.2224149570881799</v>
      </c>
      <c r="IT231" s="29">
        <v>9.6510964961915455</v>
      </c>
      <c r="IU231" s="29">
        <v>22.20155196368421</v>
      </c>
      <c r="IV231" s="29">
        <v>11.113698933009744</v>
      </c>
      <c r="IW231" s="29">
        <v>8.1072886411002489</v>
      </c>
      <c r="IX231" s="29">
        <v>9.2819223518918896</v>
      </c>
      <c r="IY231" s="29">
        <v>22.351500607684208</v>
      </c>
      <c r="IZ231" s="29">
        <v>11.044295387181172</v>
      </c>
      <c r="JA231" s="29">
        <v>8.0566597206895274</v>
      </c>
      <c r="JB231" s="29">
        <v>8.9544599499389577</v>
      </c>
      <c r="JC231" s="29">
        <v>22.51680845468421</v>
      </c>
      <c r="JD231" s="29">
        <v>10.976277653907976</v>
      </c>
      <c r="JE231" s="29">
        <v>8.0070417312439712</v>
      </c>
      <c r="JF231" s="29">
        <v>8.6961324000975466</v>
      </c>
      <c r="JG231" s="29">
        <v>22.710842771684209</v>
      </c>
      <c r="JH231" s="29">
        <v>10.863205614667962</v>
      </c>
      <c r="JI231" s="29">
        <v>7.9245572528644264</v>
      </c>
      <c r="JJ231" s="29">
        <v>8.1185386681099239</v>
      </c>
      <c r="JK231" s="29">
        <v>23.455647156684208</v>
      </c>
      <c r="JL231" s="29">
        <v>11.24581306328836</v>
      </c>
      <c r="JM231" s="29">
        <v>8.2036640597788431</v>
      </c>
      <c r="JN231" s="29">
        <v>5.7728062921970675</v>
      </c>
      <c r="JO231" s="29">
        <v>23.95025609068421</v>
      </c>
      <c r="JP231" s="29">
        <v>10.440077691280409</v>
      </c>
      <c r="JQ231" s="29">
        <v>7.6158913237538899</v>
      </c>
      <c r="JR231" s="29">
        <v>4.3762092186500503</v>
      </c>
      <c r="JS231" s="29">
        <v>24.108141124684209</v>
      </c>
      <c r="JT231" s="29">
        <v>9.9382287712290562</v>
      </c>
      <c r="JU231" s="29">
        <v>7.2497995235705899</v>
      </c>
      <c r="JV231" s="29">
        <v>3.8336227905130009</v>
      </c>
      <c r="JW231" s="29">
        <v>24.08127454968421</v>
      </c>
      <c r="JX231" s="29">
        <v>9.9055372819599139</v>
      </c>
      <c r="JY231" s="29">
        <v>7.2259515372961776</v>
      </c>
      <c r="JZ231" s="29">
        <v>4.3498576141554928</v>
      </c>
    </row>
    <row r="232" spans="1:286" ht="15" thickBot="1" x14ac:dyDescent="0.4">
      <c r="A232" s="2"/>
      <c r="B232" s="74" t="s">
        <v>709</v>
      </c>
      <c r="C232" s="74" t="s">
        <v>542</v>
      </c>
      <c r="D232" s="74" t="s">
        <v>860</v>
      </c>
      <c r="E232" s="87">
        <v>337826</v>
      </c>
      <c r="F232" s="84">
        <v>553939</v>
      </c>
      <c r="G232" s="22">
        <v>3.4354105517978883</v>
      </c>
      <c r="H232" s="22">
        <v>0.56561415292758754</v>
      </c>
      <c r="I232" s="22">
        <v>0.40651802843777146</v>
      </c>
      <c r="J232" s="22">
        <v>3.4354105517978883</v>
      </c>
      <c r="K232" s="22">
        <v>1.1574271997634786</v>
      </c>
      <c r="L232" s="22">
        <v>0.19056156325390605</v>
      </c>
      <c r="M232" s="22">
        <v>0.13696034759567838</v>
      </c>
      <c r="N232" s="22">
        <v>1.1574271997634786</v>
      </c>
      <c r="O232" s="22">
        <v>0.41238206777986447</v>
      </c>
      <c r="P232" s="22">
        <v>6.7895563116252985E-2</v>
      </c>
      <c r="Q232" s="22">
        <v>4.879787804960569E-2</v>
      </c>
      <c r="R232" s="22">
        <v>0.41238206777986447</v>
      </c>
      <c r="S232" s="22">
        <v>2.6844262295081971</v>
      </c>
      <c r="T232" s="22">
        <v>0.44197031039136303</v>
      </c>
      <c r="U232" s="22">
        <v>0.31765276430649858</v>
      </c>
      <c r="V232" s="22">
        <v>2.6844262295081971</v>
      </c>
      <c r="W232" s="22">
        <v>2.6844262295081971</v>
      </c>
      <c r="X232" s="22">
        <v>0.44197031039136303</v>
      </c>
      <c r="Y232" s="22">
        <v>0.31765276430649858</v>
      </c>
      <c r="Z232" s="22">
        <v>2.6844262295081971</v>
      </c>
      <c r="AA232" s="22">
        <v>2.6844262295081971</v>
      </c>
      <c r="AB232" s="22">
        <v>0.44197031039136303</v>
      </c>
      <c r="AC232" s="22">
        <v>0.31765276430649858</v>
      </c>
      <c r="AD232" s="22">
        <v>1.3680453618381492</v>
      </c>
      <c r="AE232" s="22">
        <v>2.6844262295081971</v>
      </c>
      <c r="AF232" s="22">
        <v>0.44197031039136303</v>
      </c>
      <c r="AG232" s="22">
        <v>0.31765276430649858</v>
      </c>
      <c r="AH232" s="22">
        <v>-2.2486125721506198</v>
      </c>
      <c r="AI232" s="22">
        <v>2.6844262295081971</v>
      </c>
      <c r="AJ232" s="22">
        <v>0.44197031039136303</v>
      </c>
      <c r="AK232" s="22">
        <v>0.31765276430649858</v>
      </c>
      <c r="AL232" s="22">
        <v>-4.5281738386810844</v>
      </c>
      <c r="AM232" s="22">
        <v>2.6844262295081971</v>
      </c>
      <c r="AN232" s="22">
        <v>0.44197031039136303</v>
      </c>
      <c r="AO232" s="22">
        <v>0.31765276430649858</v>
      </c>
      <c r="AP232" s="22">
        <v>-7.7380508440540723</v>
      </c>
      <c r="AQ232" s="22">
        <v>0.16478992246320262</v>
      </c>
      <c r="AR232" s="22">
        <v>6.2547999767055024E-2</v>
      </c>
      <c r="AS232" s="22">
        <v>5.110780895479048E-2</v>
      </c>
      <c r="AT232" s="22">
        <v>-10.442054765180288</v>
      </c>
      <c r="AU232" s="22">
        <v>1.6794871794871795</v>
      </c>
      <c r="AV232" s="22">
        <v>0.44197031039136303</v>
      </c>
      <c r="AW232" s="22">
        <v>0.31765276430649858</v>
      </c>
      <c r="AX232" s="22">
        <v>-15.671500567678294</v>
      </c>
      <c r="AY232" s="22">
        <v>1.6794871794871795</v>
      </c>
      <c r="AZ232" s="22">
        <v>0.44197031039136303</v>
      </c>
      <c r="BA232" s="22">
        <v>0.31765276430649858</v>
      </c>
      <c r="BB232" s="22">
        <v>-18.102402034186312</v>
      </c>
      <c r="BC232" s="22">
        <v>1.6794871794871795</v>
      </c>
      <c r="BD232" s="22">
        <v>0.44197031039136303</v>
      </c>
      <c r="BE232" s="22">
        <v>0.31765276430649858</v>
      </c>
      <c r="BF232" s="22">
        <v>-18.785874054832846</v>
      </c>
      <c r="BG232" s="22">
        <v>1.6794871794871795</v>
      </c>
      <c r="BH232" s="22">
        <v>0.44197031039136303</v>
      </c>
      <c r="BI232" s="22">
        <v>0.31765276430649858</v>
      </c>
      <c r="BJ232" s="22">
        <v>-18.447355129158211</v>
      </c>
      <c r="BK232" s="25">
        <v>4.0818410717576734</v>
      </c>
      <c r="BL232" s="25">
        <v>0.67204400911529838</v>
      </c>
      <c r="BM232" s="25">
        <v>0.48301126164348801</v>
      </c>
      <c r="BN232" s="25">
        <v>4.0818410717576734</v>
      </c>
      <c r="BO232" s="25">
        <v>2.4482243211294041</v>
      </c>
      <c r="BP232" s="25">
        <v>0.40308146717650112</v>
      </c>
      <c r="BQ232" s="25">
        <v>0.28970258698136503</v>
      </c>
      <c r="BR232" s="25">
        <v>2.4482243211294041</v>
      </c>
      <c r="BS232" s="25">
        <v>1.4399014165802759</v>
      </c>
      <c r="BT232" s="25">
        <v>0.23706878923453936</v>
      </c>
      <c r="BU232" s="25">
        <v>0.17038600661764663</v>
      </c>
      <c r="BV232" s="25">
        <v>1.4399014165802759</v>
      </c>
      <c r="BW232" s="25">
        <v>2.6844262295081971</v>
      </c>
      <c r="BX232" s="25">
        <v>0.44197031039136303</v>
      </c>
      <c r="BY232" s="25">
        <v>0.31765276430649858</v>
      </c>
      <c r="BZ232" s="25">
        <v>2.6844262295081971</v>
      </c>
      <c r="CA232" s="25">
        <v>2.6844262295081971</v>
      </c>
      <c r="CB232" s="25">
        <v>0.44197031039136303</v>
      </c>
      <c r="CC232" s="25">
        <v>0.31765276430649858</v>
      </c>
      <c r="CD232" s="25">
        <v>2.6844262295081971</v>
      </c>
      <c r="CE232" s="25">
        <v>2.6844262295081971</v>
      </c>
      <c r="CF232" s="25">
        <v>0.44197031039136303</v>
      </c>
      <c r="CG232" s="25">
        <v>0.31765276430649858</v>
      </c>
      <c r="CH232" s="25">
        <v>2.6844262295081971</v>
      </c>
      <c r="CI232" s="25">
        <v>2.6844262295081971</v>
      </c>
      <c r="CJ232" s="25">
        <v>0.44197031039136303</v>
      </c>
      <c r="CK232" s="25">
        <v>0.31765276430649858</v>
      </c>
      <c r="CL232" s="25">
        <v>2.6844262295081971</v>
      </c>
      <c r="CM232" s="25">
        <v>2.6844262295081971</v>
      </c>
      <c r="CN232" s="25">
        <v>0.44197031039136303</v>
      </c>
      <c r="CO232" s="25">
        <v>0.31765276430649858</v>
      </c>
      <c r="CP232" s="25">
        <v>2.6844262295081971</v>
      </c>
      <c r="CQ232" s="25">
        <v>2.6844262295081971</v>
      </c>
      <c r="CR232" s="25">
        <v>0.44197031039136303</v>
      </c>
      <c r="CS232" s="25">
        <v>0.31765276430649858</v>
      </c>
      <c r="CT232" s="25">
        <v>2.6844262295081971</v>
      </c>
      <c r="CU232" s="25">
        <v>2.6844262295081971</v>
      </c>
      <c r="CV232" s="25">
        <v>0.44197031039136303</v>
      </c>
      <c r="CW232" s="25">
        <v>0.31765276430649858</v>
      </c>
      <c r="CX232" s="25">
        <v>2.6844262295081971</v>
      </c>
      <c r="CY232" s="25">
        <v>2.6844262295081971</v>
      </c>
      <c r="CZ232" s="25">
        <v>0.44197031039136303</v>
      </c>
      <c r="DA232" s="25">
        <v>0.31765276430649858</v>
      </c>
      <c r="DB232" s="25">
        <v>2.4102514848165093</v>
      </c>
      <c r="DC232" s="25">
        <v>2.6844262295081971</v>
      </c>
      <c r="DD232" s="25">
        <v>0.44197031039136303</v>
      </c>
      <c r="DE232" s="25">
        <v>0.31765276430649858</v>
      </c>
      <c r="DF232" s="25">
        <v>1.1877129051946724</v>
      </c>
      <c r="DG232" s="25">
        <v>2.6844262295081971</v>
      </c>
      <c r="DH232" s="25">
        <v>0.44197031039136303</v>
      </c>
      <c r="DI232" s="25">
        <v>0.31765276430649858</v>
      </c>
      <c r="DJ232" s="25">
        <v>0.5027554795320448</v>
      </c>
      <c r="DK232" s="25">
        <v>2.6844262295081971</v>
      </c>
      <c r="DL232" s="25">
        <v>0.44197031039136303</v>
      </c>
      <c r="DM232" s="25">
        <v>0.31765276430649858</v>
      </c>
      <c r="DN232" s="25">
        <v>0.21551951082191323</v>
      </c>
      <c r="DO232" s="27">
        <v>4.0477868548132037</v>
      </c>
      <c r="DP232" s="27">
        <v>0.66643724195305099</v>
      </c>
      <c r="DQ232" s="27">
        <v>0.4789815676888563</v>
      </c>
      <c r="DR232" s="27">
        <v>4.0477868548132037</v>
      </c>
      <c r="DS232" s="27">
        <v>2.3442574711107813</v>
      </c>
      <c r="DT232" s="27">
        <v>0.38596411805062797</v>
      </c>
      <c r="DU232" s="27">
        <v>0.27740001113047075</v>
      </c>
      <c r="DV232" s="27">
        <v>2.3442574711107813</v>
      </c>
      <c r="DW232" s="27">
        <v>1.1045388309642894</v>
      </c>
      <c r="DX232" s="27">
        <v>0.18185389659600984</v>
      </c>
      <c r="DY232" s="27">
        <v>0.13070197611798573</v>
      </c>
      <c r="DZ232" s="27">
        <v>1.1045388309642894</v>
      </c>
      <c r="EA232" s="27">
        <v>2.6844262295081971</v>
      </c>
      <c r="EB232" s="27">
        <v>0.44197031039136303</v>
      </c>
      <c r="EC232" s="27">
        <v>0.31765276430649858</v>
      </c>
      <c r="ED232" s="27">
        <v>2.6844262295081971</v>
      </c>
      <c r="EE232" s="27">
        <v>2.6844262295081971</v>
      </c>
      <c r="EF232" s="27">
        <v>0.44197031039136303</v>
      </c>
      <c r="EG232" s="27">
        <v>0.31765276430649858</v>
      </c>
      <c r="EH232" s="27">
        <v>2.6844262295081971</v>
      </c>
      <c r="EI232" s="27">
        <v>2.6844262295081971</v>
      </c>
      <c r="EJ232" s="27">
        <v>0.44197031039136303</v>
      </c>
      <c r="EK232" s="27">
        <v>0.31765276430649858</v>
      </c>
      <c r="EL232" s="27">
        <v>1.5004446426172251</v>
      </c>
      <c r="EM232" s="27">
        <v>2.6844262295081971</v>
      </c>
      <c r="EN232" s="27">
        <v>0.44197031039136303</v>
      </c>
      <c r="EO232" s="27">
        <v>0.31765276430649858</v>
      </c>
      <c r="EP232" s="27">
        <v>-2.0889998045518468</v>
      </c>
      <c r="EQ232" s="27">
        <v>2.6844262295081971</v>
      </c>
      <c r="ER232" s="27">
        <v>0.44197031039136303</v>
      </c>
      <c r="ES232" s="27">
        <v>0.31765276430649858</v>
      </c>
      <c r="ET232" s="27">
        <v>-4.4129847439301741</v>
      </c>
      <c r="EU232" s="27">
        <v>2.6844262295081971</v>
      </c>
      <c r="EV232" s="27">
        <v>0.44197031039136303</v>
      </c>
      <c r="EW232" s="27">
        <v>0.31765276430649858</v>
      </c>
      <c r="EX232" s="27">
        <v>-7.5175637154401898</v>
      </c>
      <c r="EY232" s="27">
        <v>2.6844262295081971</v>
      </c>
      <c r="EZ232" s="27">
        <v>0.44197031039136303</v>
      </c>
      <c r="FA232" s="27">
        <v>0.31765276430649858</v>
      </c>
      <c r="FB232" s="27">
        <v>-10.153424368002227</v>
      </c>
      <c r="FC232" s="27">
        <v>2.6844262295081971</v>
      </c>
      <c r="FD232" s="27">
        <v>0.44197031039136303</v>
      </c>
      <c r="FE232" s="27">
        <v>0.31765276430649858</v>
      </c>
      <c r="FF232" s="27">
        <v>-15.284236302163521</v>
      </c>
      <c r="FG232" s="27">
        <v>2.6844262295081971</v>
      </c>
      <c r="FH232" s="27">
        <v>0.44197031039136303</v>
      </c>
      <c r="FI232" s="27">
        <v>0.31765276430649858</v>
      </c>
      <c r="FJ232" s="27">
        <v>-17.526038648851305</v>
      </c>
      <c r="FK232" s="27">
        <v>2.6844262295081971</v>
      </c>
      <c r="FL232" s="27">
        <v>0.44197031039136303</v>
      </c>
      <c r="FM232" s="27">
        <v>0.31765276430649858</v>
      </c>
      <c r="FN232" s="27">
        <v>-17.958928425543675</v>
      </c>
      <c r="FO232" s="27">
        <v>2.6844262295081971</v>
      </c>
      <c r="FP232" s="27">
        <v>0.44197031039136303</v>
      </c>
      <c r="FQ232" s="27">
        <v>0.31765276430649858</v>
      </c>
      <c r="FR232" s="27">
        <v>-17.609803522750582</v>
      </c>
      <c r="FS232" s="28">
        <v>3.4484974469118241</v>
      </c>
      <c r="FT232" s="28">
        <v>0.56776881042272942</v>
      </c>
      <c r="FU232" s="28">
        <v>0.40806662320392101</v>
      </c>
      <c r="FV232" s="28">
        <v>3.4484974469118241</v>
      </c>
      <c r="FW232" s="28">
        <v>0.79560001505768929</v>
      </c>
      <c r="FX232" s="28">
        <v>0.13098947616334425</v>
      </c>
      <c r="FY232" s="28">
        <v>9.4144715651831329E-2</v>
      </c>
      <c r="FZ232" s="28">
        <v>0.79560001505768929</v>
      </c>
      <c r="GA232" s="28">
        <v>0.56608111851695375</v>
      </c>
      <c r="GB232" s="28">
        <v>9.3200939890780501E-2</v>
      </c>
      <c r="GC232" s="28">
        <v>6.6985350590754958E-2</v>
      </c>
      <c r="GD232" s="28">
        <v>0.56608111851695375</v>
      </c>
      <c r="GE232" s="28">
        <v>2.6844262295081971</v>
      </c>
      <c r="GF232" s="28">
        <v>0.44197031039136303</v>
      </c>
      <c r="GG232" s="28">
        <v>0.31765276430649858</v>
      </c>
      <c r="GH232" s="28">
        <v>2.6844262295081971</v>
      </c>
      <c r="GI232" s="28">
        <v>2.6844262295081971</v>
      </c>
      <c r="GJ232" s="28">
        <v>0.44197031039136303</v>
      </c>
      <c r="GK232" s="28">
        <v>0.31765276430649858</v>
      </c>
      <c r="GL232" s="28">
        <v>2.6844262295081971</v>
      </c>
      <c r="GM232" s="28">
        <v>2.6844262295081971</v>
      </c>
      <c r="GN232" s="28">
        <v>0.44197031039136303</v>
      </c>
      <c r="GO232" s="28">
        <v>0.31765276430649858</v>
      </c>
      <c r="GP232" s="28">
        <v>1.4349943048142926</v>
      </c>
      <c r="GQ232" s="28">
        <v>2.6844262295081971</v>
      </c>
      <c r="GR232" s="28">
        <v>0.44197031039136303</v>
      </c>
      <c r="GS232" s="28">
        <v>0.31765276430649858</v>
      </c>
      <c r="GT232" s="28">
        <v>-2.1939981908050754</v>
      </c>
      <c r="GU232" s="28">
        <v>2.6844262295081971</v>
      </c>
      <c r="GV232" s="28">
        <v>0.44197031039136303</v>
      </c>
      <c r="GW232" s="28">
        <v>0.31765276430649858</v>
      </c>
      <c r="GX232" s="28">
        <v>-4.4891885188404359</v>
      </c>
      <c r="GY232" s="28">
        <v>1.8592209714774901</v>
      </c>
      <c r="GZ232" s="28">
        <v>0.44197031039136303</v>
      </c>
      <c r="HA232" s="28">
        <v>0.31765276430649858</v>
      </c>
      <c r="HB232" s="28">
        <v>-7.6165253342616381</v>
      </c>
      <c r="HC232" s="28">
        <v>1.6794871794871795</v>
      </c>
      <c r="HD232" s="28">
        <v>0.44197031039136303</v>
      </c>
      <c r="HE232" s="28">
        <v>0.31765276430649858</v>
      </c>
      <c r="HF232" s="28">
        <v>-11.98616646121387</v>
      </c>
      <c r="HG232" s="28">
        <v>1.6794871794871795</v>
      </c>
      <c r="HH232" s="28">
        <v>0.44197031039136303</v>
      </c>
      <c r="HI232" s="28">
        <v>0.31765276430649858</v>
      </c>
      <c r="HJ232" s="28">
        <v>-20.353071729396355</v>
      </c>
      <c r="HK232" s="28">
        <v>1.6794871794871795</v>
      </c>
      <c r="HL232" s="28">
        <v>0.44197031039136303</v>
      </c>
      <c r="HM232" s="28">
        <v>0.31765276430649858</v>
      </c>
      <c r="HN232" s="28">
        <v>-26.85418830239518</v>
      </c>
      <c r="HO232" s="28">
        <v>1.6794871794871795</v>
      </c>
      <c r="HP232" s="28">
        <v>0.44197031039136303</v>
      </c>
      <c r="HQ232" s="28">
        <v>0.31765276430649858</v>
      </c>
      <c r="HR232" s="28">
        <v>-31.088523179271554</v>
      </c>
      <c r="HS232" s="28">
        <v>1.6794871794871795</v>
      </c>
      <c r="HT232" s="28">
        <v>0.44197031039136303</v>
      </c>
      <c r="HU232" s="28">
        <v>0.31765276430649858</v>
      </c>
      <c r="HV232" s="28">
        <v>-33.782255387314677</v>
      </c>
      <c r="HW232" s="29">
        <v>3.5534602425427666</v>
      </c>
      <c r="HX232" s="29">
        <v>0.58505013439975373</v>
      </c>
      <c r="HY232" s="29">
        <v>0.4204870510089404</v>
      </c>
      <c r="HZ232" s="29">
        <v>3.5534602425427666</v>
      </c>
      <c r="IA232" s="29">
        <v>1.9046779590245013</v>
      </c>
      <c r="IB232" s="29">
        <v>0.31359070310524856</v>
      </c>
      <c r="IC232" s="29">
        <v>0.22538381280406322</v>
      </c>
      <c r="ID232" s="29">
        <v>1.9046779590245013</v>
      </c>
      <c r="IE232" s="29">
        <v>0.82694739028605446</v>
      </c>
      <c r="IF232" s="29">
        <v>0.13615058247624648</v>
      </c>
      <c r="IG232" s="29">
        <v>9.7854104379145143E-2</v>
      </c>
      <c r="IH232" s="29">
        <v>0.82694739028605446</v>
      </c>
      <c r="II232" s="29">
        <v>2.6844262295081971</v>
      </c>
      <c r="IJ232" s="29">
        <v>0.44197031039136303</v>
      </c>
      <c r="IK232" s="29">
        <v>0.31765276430649858</v>
      </c>
      <c r="IL232" s="29">
        <v>2.6844262295081971</v>
      </c>
      <c r="IM232" s="29">
        <v>2.6844262295081971</v>
      </c>
      <c r="IN232" s="29">
        <v>0.44197031039136303</v>
      </c>
      <c r="IO232" s="29">
        <v>0.31765276430649858</v>
      </c>
      <c r="IP232" s="29">
        <v>2.6844262295081971</v>
      </c>
      <c r="IQ232" s="29">
        <v>2.6844262295081971</v>
      </c>
      <c r="IR232" s="29">
        <v>0.44197031039136303</v>
      </c>
      <c r="IS232" s="29">
        <v>0.31765276430649858</v>
      </c>
      <c r="IT232" s="29">
        <v>1.1069630061149986</v>
      </c>
      <c r="IU232" s="29">
        <v>2.6844262295081971</v>
      </c>
      <c r="IV232" s="29">
        <v>0.44197031039136303</v>
      </c>
      <c r="IW232" s="29">
        <v>0.31765276430649858</v>
      </c>
      <c r="IX232" s="29">
        <v>-6.443340881800907</v>
      </c>
      <c r="IY232" s="29">
        <v>1.4138609410142413</v>
      </c>
      <c r="IZ232" s="29">
        <v>0.44197031039136303</v>
      </c>
      <c r="JA232" s="29">
        <v>0.31765276430649858</v>
      </c>
      <c r="JB232" s="29">
        <v>-11.62481365427908</v>
      </c>
      <c r="JC232" s="29">
        <v>1.6794871794871795</v>
      </c>
      <c r="JD232" s="29">
        <v>0.44197031039136303</v>
      </c>
      <c r="JE232" s="29">
        <v>0.31765276430649858</v>
      </c>
      <c r="JF232" s="29">
        <v>-15.540989100847597</v>
      </c>
      <c r="JG232" s="29">
        <v>1.6794871794871795</v>
      </c>
      <c r="JH232" s="29">
        <v>0.44197031039136303</v>
      </c>
      <c r="JI232" s="29">
        <v>0.31765276430649858</v>
      </c>
      <c r="JJ232" s="29">
        <v>-18.6605892157894</v>
      </c>
      <c r="JK232" s="29">
        <v>1.6794871794871795</v>
      </c>
      <c r="JL232" s="29">
        <v>0.44197031039136303</v>
      </c>
      <c r="JM232" s="29">
        <v>0.31765276430649858</v>
      </c>
      <c r="JN232" s="29">
        <v>-25.555835802615952</v>
      </c>
      <c r="JO232" s="29">
        <v>1.6794871794871795</v>
      </c>
      <c r="JP232" s="29">
        <v>0.44197031039136303</v>
      </c>
      <c r="JQ232" s="29">
        <v>0.31765276430649858</v>
      </c>
      <c r="JR232" s="29">
        <v>-30.415040039721838</v>
      </c>
      <c r="JS232" s="29">
        <v>1.6794871794871795</v>
      </c>
      <c r="JT232" s="29">
        <v>0.44197031039136303</v>
      </c>
      <c r="JU232" s="29">
        <v>0.31765276430649858</v>
      </c>
      <c r="JV232" s="29">
        <v>-33.291391530526624</v>
      </c>
      <c r="JW232" s="29">
        <v>1.6794871794871795</v>
      </c>
      <c r="JX232" s="29">
        <v>0.44197031039136303</v>
      </c>
      <c r="JY232" s="29">
        <v>0.31765276430649858</v>
      </c>
      <c r="JZ232" s="29">
        <v>-32.141347294503817</v>
      </c>
    </row>
    <row r="233" spans="1:286" ht="15" thickBot="1" x14ac:dyDescent="0.4">
      <c r="A233" s="2"/>
      <c r="B233" s="74" t="s">
        <v>710</v>
      </c>
      <c r="C233" s="74" t="s">
        <v>561</v>
      </c>
      <c r="D233" s="74" t="s">
        <v>859</v>
      </c>
      <c r="E233" s="87">
        <v>379058</v>
      </c>
      <c r="F233" s="84">
        <v>396289</v>
      </c>
      <c r="G233" s="22">
        <v>25.421808876</v>
      </c>
      <c r="H233" s="22">
        <v>11.570603940633177</v>
      </c>
      <c r="I233" s="22">
        <v>8.4405944828992325</v>
      </c>
      <c r="J233" s="22">
        <v>7.0884699897083863</v>
      </c>
      <c r="K233" s="22">
        <v>25.563527526000001</v>
      </c>
      <c r="L233" s="22">
        <v>11.42294559292016</v>
      </c>
      <c r="M233" s="22">
        <v>8.3328797740166891</v>
      </c>
      <c r="N233" s="22">
        <v>6.5949142526352542</v>
      </c>
      <c r="O233" s="22">
        <v>25.588357367</v>
      </c>
      <c r="P233" s="22">
        <v>11.348111827736258</v>
      </c>
      <c r="Q233" s="22">
        <v>8.2782895841885118</v>
      </c>
      <c r="R233" s="22">
        <v>6.5224185628480971</v>
      </c>
      <c r="S233" s="22">
        <v>25.619446616000001</v>
      </c>
      <c r="T233" s="22">
        <v>11.265672344713892</v>
      </c>
      <c r="U233" s="22">
        <v>8.218151129087822</v>
      </c>
      <c r="V233" s="22">
        <v>6.4280443214537932</v>
      </c>
      <c r="W233" s="22">
        <v>25.665765215</v>
      </c>
      <c r="X233" s="22">
        <v>11.149610549311491</v>
      </c>
      <c r="Y233" s="22">
        <v>8.1334856652127119</v>
      </c>
      <c r="Z233" s="22">
        <v>6.2633411611100716</v>
      </c>
      <c r="AA233" s="22">
        <v>25.738139910000001</v>
      </c>
      <c r="AB233" s="22">
        <v>10.993776220696272</v>
      </c>
      <c r="AC233" s="22">
        <v>8.019806692092148</v>
      </c>
      <c r="AD233" s="22">
        <v>6.0503160442782011</v>
      </c>
      <c r="AE233" s="22">
        <v>25.805276595999999</v>
      </c>
      <c r="AF233" s="22">
        <v>10.997937151771797</v>
      </c>
      <c r="AG233" s="22">
        <v>8.0228420333811581</v>
      </c>
      <c r="AH233" s="22">
        <v>5.8426900704013836</v>
      </c>
      <c r="AI233" s="22">
        <v>25.872223859999998</v>
      </c>
      <c r="AJ233" s="22">
        <v>10.964009814962319</v>
      </c>
      <c r="AK233" s="22">
        <v>7.998092513532165</v>
      </c>
      <c r="AL233" s="22">
        <v>5.6375251150246708</v>
      </c>
      <c r="AM233" s="22">
        <v>25.941558754999999</v>
      </c>
      <c r="AN233" s="22">
        <v>10.892504794638834</v>
      </c>
      <c r="AO233" s="22">
        <v>7.9459305967351943</v>
      </c>
      <c r="AP233" s="22">
        <v>5.4381722738698564</v>
      </c>
      <c r="AQ233" s="22">
        <v>26.012071856999999</v>
      </c>
      <c r="AR233" s="22">
        <v>10.832398404624257</v>
      </c>
      <c r="AS233" s="22">
        <v>7.9020838220510852</v>
      </c>
      <c r="AT233" s="22">
        <v>5.2662250160430606</v>
      </c>
      <c r="AU233" s="22">
        <v>27.035302081000001</v>
      </c>
      <c r="AV233" s="22">
        <v>10.48689524410635</v>
      </c>
      <c r="AW233" s="22">
        <v>7.6500440767227946</v>
      </c>
      <c r="AX233" s="22">
        <v>3.9488296481177727</v>
      </c>
      <c r="AY233" s="22">
        <v>29.168125891000003</v>
      </c>
      <c r="AZ233" s="22">
        <v>10.183820318627145</v>
      </c>
      <c r="BA233" s="22">
        <v>7.4289551381479173</v>
      </c>
      <c r="BB233" s="22">
        <v>1.6003993500029523</v>
      </c>
      <c r="BC233" s="22">
        <v>31.628260709999999</v>
      </c>
      <c r="BD233" s="22">
        <v>10.203971823867846</v>
      </c>
      <c r="BE233" s="22">
        <v>7.443655380661574</v>
      </c>
      <c r="BF233" s="22">
        <v>-1.2629533755099658</v>
      </c>
      <c r="BG233" s="22">
        <v>32.696368140000004</v>
      </c>
      <c r="BH233" s="22">
        <v>10.240594648298368</v>
      </c>
      <c r="BI233" s="22">
        <v>7.4703712212021784</v>
      </c>
      <c r="BJ233" s="22">
        <v>-2.7758949289797457</v>
      </c>
      <c r="BK233" s="25">
        <v>25.276947313000001</v>
      </c>
      <c r="BL233" s="25">
        <v>11.66713822626933</v>
      </c>
      <c r="BM233" s="25">
        <v>8.5110149002717197</v>
      </c>
      <c r="BN233" s="25">
        <v>7.5763728593963471</v>
      </c>
      <c r="BO233" s="25">
        <v>25.302577824</v>
      </c>
      <c r="BP233" s="25">
        <v>11.602949657382103</v>
      </c>
      <c r="BQ233" s="25">
        <v>8.4641902329341665</v>
      </c>
      <c r="BR233" s="25">
        <v>7.4848412617276772</v>
      </c>
      <c r="BS233" s="25">
        <v>25.37166182</v>
      </c>
      <c r="BT233" s="25">
        <v>11.550097924426634</v>
      </c>
      <c r="BU233" s="25">
        <v>8.4256356295716746</v>
      </c>
      <c r="BV233" s="25">
        <v>7.3186606035536403</v>
      </c>
      <c r="BW233" s="25">
        <v>25.434354423999999</v>
      </c>
      <c r="BX233" s="25">
        <v>11.478329627615091</v>
      </c>
      <c r="BY233" s="25">
        <v>8.3732816562421348</v>
      </c>
      <c r="BZ233" s="25">
        <v>7.1412597321178346</v>
      </c>
      <c r="CA233" s="25">
        <v>25.502695336000002</v>
      </c>
      <c r="CB233" s="25">
        <v>11.402263749543078</v>
      </c>
      <c r="CC233" s="25">
        <v>8.3177926572161791</v>
      </c>
      <c r="CD233" s="25">
        <v>6.9313483703750851</v>
      </c>
      <c r="CE233" s="25">
        <v>25.578557392</v>
      </c>
      <c r="CF233" s="25">
        <v>11.347128926542984</v>
      </c>
      <c r="CG233" s="25">
        <v>8.2775725714524651</v>
      </c>
      <c r="CH233" s="25">
        <v>6.7157102256316517</v>
      </c>
      <c r="CI233" s="25">
        <v>25.663753789000001</v>
      </c>
      <c r="CJ233" s="25">
        <v>11.291565000535943</v>
      </c>
      <c r="CK233" s="25">
        <v>8.2370394610193749</v>
      </c>
      <c r="CL233" s="25">
        <v>6.495113514713319</v>
      </c>
      <c r="CM233" s="25">
        <v>25.749022879999998</v>
      </c>
      <c r="CN233" s="25">
        <v>11.228742354960922</v>
      </c>
      <c r="CO233" s="25">
        <v>8.1912112157210011</v>
      </c>
      <c r="CP233" s="25">
        <v>6.2710567801512003</v>
      </c>
      <c r="CQ233" s="25">
        <v>25.833657322000001</v>
      </c>
      <c r="CR233" s="25">
        <v>11.173017924775706</v>
      </c>
      <c r="CS233" s="25">
        <v>8.1505610197245506</v>
      </c>
      <c r="CT233" s="25">
        <v>6.0443540822124753</v>
      </c>
      <c r="CU233" s="25">
        <v>25.919857372999999</v>
      </c>
      <c r="CV233" s="25">
        <v>11.109248632109008</v>
      </c>
      <c r="CW233" s="25">
        <v>8.1040422085524995</v>
      </c>
      <c r="CX233" s="25">
        <v>5.8459054333972666</v>
      </c>
      <c r="CY233" s="25">
        <v>26.693111006999999</v>
      </c>
      <c r="CZ233" s="25">
        <v>10.859402587412482</v>
      </c>
      <c r="DA233" s="25">
        <v>7.9217829974292213</v>
      </c>
      <c r="DB233" s="25">
        <v>4.814928471668825</v>
      </c>
      <c r="DC233" s="25">
        <v>27.616716672999999</v>
      </c>
      <c r="DD233" s="25">
        <v>10.904396166828437</v>
      </c>
      <c r="DE233" s="25">
        <v>7.9546051871898209</v>
      </c>
      <c r="DF233" s="25">
        <v>3.801674056548066</v>
      </c>
      <c r="DG233" s="25">
        <v>28.409159814999999</v>
      </c>
      <c r="DH233" s="25">
        <v>11.203864207344138</v>
      </c>
      <c r="DI233" s="25">
        <v>8.1730629534006951</v>
      </c>
      <c r="DJ233" s="25">
        <v>2.6845188989147246</v>
      </c>
      <c r="DK233" s="25">
        <v>29.100181691</v>
      </c>
      <c r="DL233" s="25">
        <v>11.289809281362455</v>
      </c>
      <c r="DM233" s="25">
        <v>8.2357586883263245</v>
      </c>
      <c r="DN233" s="25">
        <v>1.7908478710751083</v>
      </c>
      <c r="DO233" s="27">
        <v>25.424189575</v>
      </c>
      <c r="DP233" s="27">
        <v>11.668831464096467</v>
      </c>
      <c r="DQ233" s="27">
        <v>8.5122500936925043</v>
      </c>
      <c r="DR233" s="27">
        <v>7.0904906493165853</v>
      </c>
      <c r="DS233" s="27">
        <v>25.567801266</v>
      </c>
      <c r="DT233" s="27">
        <v>11.585313130570468</v>
      </c>
      <c r="DU233" s="27">
        <v>8.4513246321697135</v>
      </c>
      <c r="DV233" s="27">
        <v>6.5983350428345915</v>
      </c>
      <c r="DW233" s="27">
        <v>25.594972358</v>
      </c>
      <c r="DX233" s="27">
        <v>11.521962753255758</v>
      </c>
      <c r="DY233" s="27">
        <v>8.4051114139145859</v>
      </c>
      <c r="DZ233" s="27">
        <v>6.5267800085201415</v>
      </c>
      <c r="EA233" s="27">
        <v>25.629220939</v>
      </c>
      <c r="EB233" s="27">
        <v>11.450865548518648</v>
      </c>
      <c r="EC233" s="27">
        <v>8.3532469929100621</v>
      </c>
      <c r="ED233" s="27">
        <v>6.4329210991832664</v>
      </c>
      <c r="EE233" s="27">
        <v>25.678739309000001</v>
      </c>
      <c r="EF233" s="27">
        <v>11.373367793767432</v>
      </c>
      <c r="EG233" s="27">
        <v>8.2967134597819374</v>
      </c>
      <c r="EH233" s="27">
        <v>6.269038514583416</v>
      </c>
      <c r="EI233" s="27">
        <v>25.753098534999999</v>
      </c>
      <c r="EJ233" s="27">
        <v>11.301376346372258</v>
      </c>
      <c r="EK233" s="27">
        <v>8.2441967012084536</v>
      </c>
      <c r="EL233" s="27">
        <v>6.057478831687833</v>
      </c>
      <c r="EM233" s="27">
        <v>25.823715826000001</v>
      </c>
      <c r="EN233" s="27">
        <v>11.217360119498181</v>
      </c>
      <c r="EO233" s="27">
        <v>8.1829080334201638</v>
      </c>
      <c r="EP233" s="27">
        <v>5.8513939112389863</v>
      </c>
      <c r="EQ233" s="27">
        <v>25.892705030999998</v>
      </c>
      <c r="ER233" s="27">
        <v>11.127323313849297</v>
      </c>
      <c r="ES233" s="27">
        <v>8.1172274372371902</v>
      </c>
      <c r="ET233" s="27">
        <v>5.6478108776766405</v>
      </c>
      <c r="EU233" s="27">
        <v>25.963148827000001</v>
      </c>
      <c r="EV233" s="27">
        <v>11.014619258406331</v>
      </c>
      <c r="EW233" s="27">
        <v>8.0350113979143369</v>
      </c>
      <c r="EX233" s="27">
        <v>5.4524823869209396</v>
      </c>
      <c r="EY233" s="27">
        <v>26.032869806000001</v>
      </c>
      <c r="EZ233" s="27">
        <v>10.992567824069068</v>
      </c>
      <c r="FA233" s="27">
        <v>8.0189251835765116</v>
      </c>
      <c r="FB233" s="27">
        <v>5.2925153785576065</v>
      </c>
      <c r="FC233" s="27">
        <v>26.802262673999998</v>
      </c>
      <c r="FD233" s="27">
        <v>10.885448690721317</v>
      </c>
      <c r="FE233" s="27">
        <v>7.9407832671660099</v>
      </c>
      <c r="FF233" s="27">
        <v>4.2057240340055131</v>
      </c>
      <c r="FG233" s="27">
        <v>28.497095002999998</v>
      </c>
      <c r="FH233" s="27">
        <v>10.901332143647847</v>
      </c>
      <c r="FI233" s="27">
        <v>7.9523700249384586</v>
      </c>
      <c r="FJ233" s="27">
        <v>2.5885495038126578</v>
      </c>
      <c r="FK233" s="27">
        <v>30.719250873</v>
      </c>
      <c r="FL233" s="27">
        <v>11.382198849467553</v>
      </c>
      <c r="FM233" s="27">
        <v>8.3031555919647584</v>
      </c>
      <c r="FN233" s="27">
        <v>8.7155085755515671E-2</v>
      </c>
      <c r="FO233" s="27">
        <v>31.310297560000002</v>
      </c>
      <c r="FP233" s="27">
        <v>11.548341273861507</v>
      </c>
      <c r="FQ233" s="27">
        <v>8.4243541774413906</v>
      </c>
      <c r="FR233" s="27">
        <v>-0.73103629459531305</v>
      </c>
      <c r="FS233" s="28">
        <v>25.413151618000001</v>
      </c>
      <c r="FT233" s="28">
        <v>11.574390222137756</v>
      </c>
      <c r="FU233" s="28">
        <v>8.4433565225422988</v>
      </c>
      <c r="FV233" s="28">
        <v>7.1154415410319682</v>
      </c>
      <c r="FW233" s="28">
        <v>25.545458236999998</v>
      </c>
      <c r="FX233" s="28">
        <v>11.42683465439554</v>
      </c>
      <c r="FY233" s="28">
        <v>8.3357167902175018</v>
      </c>
      <c r="FZ233" s="28">
        <v>6.6495855604994976</v>
      </c>
      <c r="GA233" s="28">
        <v>25.562375357000001</v>
      </c>
      <c r="GB233" s="28">
        <v>11.330364047618872</v>
      </c>
      <c r="GC233" s="28">
        <v>8.2653428256864387</v>
      </c>
      <c r="GD233" s="28">
        <v>6.6029871729432212</v>
      </c>
      <c r="GE233" s="28">
        <v>25.602448397</v>
      </c>
      <c r="GF233" s="28">
        <v>11.249983479495233</v>
      </c>
      <c r="GG233" s="28">
        <v>8.2067063203391175</v>
      </c>
      <c r="GH233" s="28">
        <v>6.5344293609254116</v>
      </c>
      <c r="GI233" s="28">
        <v>25.653827459999999</v>
      </c>
      <c r="GJ233" s="28">
        <v>11.102951758055747</v>
      </c>
      <c r="GK233" s="28">
        <v>8.0994487265989061</v>
      </c>
      <c r="GL233" s="28">
        <v>6.393572112050931</v>
      </c>
      <c r="GM233" s="28">
        <v>25.756029197</v>
      </c>
      <c r="GN233" s="28">
        <v>11.040998644049884</v>
      </c>
      <c r="GO233" s="28">
        <v>8.0542547924741754</v>
      </c>
      <c r="GP233" s="28">
        <v>6.1775902634658415</v>
      </c>
      <c r="GQ233" s="28">
        <v>25.899302032999998</v>
      </c>
      <c r="GR233" s="28">
        <v>11.025047855679857</v>
      </c>
      <c r="GS233" s="28">
        <v>8.0426189144331737</v>
      </c>
      <c r="GT233" s="28">
        <v>5.939152177832975</v>
      </c>
      <c r="GU233" s="28">
        <v>26.082317731</v>
      </c>
      <c r="GV233" s="28">
        <v>10.965823384124318</v>
      </c>
      <c r="GW233" s="28">
        <v>7.9994154869864182</v>
      </c>
      <c r="GX233" s="28">
        <v>5.6772717109888386</v>
      </c>
      <c r="GY233" s="28">
        <v>26.300570059000002</v>
      </c>
      <c r="GZ233" s="28">
        <v>10.892905968073206</v>
      </c>
      <c r="HA233" s="28">
        <v>7.9462232471702299</v>
      </c>
      <c r="HB233" s="28">
        <v>5.3974381640281965</v>
      </c>
      <c r="HC233" s="28">
        <v>26.548836353999999</v>
      </c>
      <c r="HD233" s="28">
        <v>10.812757483754579</v>
      </c>
      <c r="HE233" s="28">
        <v>7.8877560437274763</v>
      </c>
      <c r="HF233" s="28">
        <v>5.130924628182969</v>
      </c>
      <c r="HG233" s="28">
        <v>30.797391775000001</v>
      </c>
      <c r="HH233" s="28">
        <v>9.8580741208814207</v>
      </c>
      <c r="HI233" s="28">
        <v>7.1913278220955199</v>
      </c>
      <c r="HJ233" s="28">
        <v>0.10466436945651481</v>
      </c>
      <c r="HK233" s="28">
        <v>33.336196709999996</v>
      </c>
      <c r="HL233" s="28">
        <v>9.288560356285247</v>
      </c>
      <c r="HM233" s="28">
        <v>6.7758754598809174</v>
      </c>
      <c r="HN233" s="28">
        <v>-3.2944892682487747</v>
      </c>
      <c r="HO233" s="28">
        <v>34.631191459999997</v>
      </c>
      <c r="HP233" s="28">
        <v>9.3721337344692355</v>
      </c>
      <c r="HQ233" s="28">
        <v>6.836841075715351</v>
      </c>
      <c r="HR233" s="28">
        <v>-5.3895565773409473</v>
      </c>
      <c r="HS233" s="28">
        <v>35.145002829999996</v>
      </c>
      <c r="HT233" s="28">
        <v>9.4337586156651572</v>
      </c>
      <c r="HU233" s="28">
        <v>6.8817955685750523</v>
      </c>
      <c r="HV233" s="28">
        <v>-6.2416567620204972</v>
      </c>
      <c r="HW233" s="29">
        <v>25.438412378999999</v>
      </c>
      <c r="HX233" s="29">
        <v>11.592479145851351</v>
      </c>
      <c r="HY233" s="29">
        <v>8.4565521405482347</v>
      </c>
      <c r="HZ233" s="29">
        <v>7.0862040251680494</v>
      </c>
      <c r="IA233" s="29">
        <v>25.603725828000002</v>
      </c>
      <c r="IB233" s="29">
        <v>11.446246025621825</v>
      </c>
      <c r="IC233" s="29">
        <v>8.3498771152721609</v>
      </c>
      <c r="ID233" s="29">
        <v>6.5778750325430178</v>
      </c>
      <c r="IE233" s="29">
        <v>25.638407786999998</v>
      </c>
      <c r="IF233" s="29">
        <v>11.333350184309172</v>
      </c>
      <c r="IG233" s="29">
        <v>8.2675211708275089</v>
      </c>
      <c r="IH233" s="29">
        <v>6.5023870481628379</v>
      </c>
      <c r="II233" s="29">
        <v>25.696876487000001</v>
      </c>
      <c r="IJ233" s="29">
        <v>11.25246210934796</v>
      </c>
      <c r="IK233" s="29">
        <v>8.2085144463079427</v>
      </c>
      <c r="IL233" s="29">
        <v>6.4097011067626077</v>
      </c>
      <c r="IM233" s="29">
        <v>25.782933923999998</v>
      </c>
      <c r="IN233" s="29">
        <v>11.261795221247612</v>
      </c>
      <c r="IO233" s="29">
        <v>8.2153228214984413</v>
      </c>
      <c r="IP233" s="29">
        <v>6.2430631976527948</v>
      </c>
      <c r="IQ233" s="29">
        <v>25.971183299</v>
      </c>
      <c r="IR233" s="29">
        <v>11.176746202970556</v>
      </c>
      <c r="IS233" s="29">
        <v>8.1532807467607213</v>
      </c>
      <c r="IT233" s="29">
        <v>5.9710373098267855</v>
      </c>
      <c r="IU233" s="29">
        <v>26.248356561999998</v>
      </c>
      <c r="IV233" s="29">
        <v>11.091587773434993</v>
      </c>
      <c r="IW233" s="29">
        <v>8.0911588580332001</v>
      </c>
      <c r="IX233" s="29">
        <v>5.6373436847484104</v>
      </c>
      <c r="IY233" s="29">
        <v>26.867564469999998</v>
      </c>
      <c r="IZ233" s="29">
        <v>10.931731293775382</v>
      </c>
      <c r="JA233" s="29">
        <v>7.9745457817241716</v>
      </c>
      <c r="JB233" s="29">
        <v>4.885894398153269</v>
      </c>
      <c r="JC233" s="29">
        <v>28.688619276000001</v>
      </c>
      <c r="JD233" s="29">
        <v>10.587520159029355</v>
      </c>
      <c r="JE233" s="29">
        <v>7.7234485512082323</v>
      </c>
      <c r="JF233" s="29">
        <v>2.9083077865986411</v>
      </c>
      <c r="JG233" s="29">
        <v>29.118974120000001</v>
      </c>
      <c r="JH233" s="29">
        <v>10.462708437017818</v>
      </c>
      <c r="JI233" s="29">
        <v>7.632400137692656</v>
      </c>
      <c r="JJ233" s="29">
        <v>2.3813184751299943</v>
      </c>
      <c r="JK233" s="29">
        <v>32.332643220000001</v>
      </c>
      <c r="JL233" s="29">
        <v>10.121027023188089</v>
      </c>
      <c r="JM233" s="29">
        <v>7.3831483033651049</v>
      </c>
      <c r="JN233" s="29">
        <v>-1.9347140275241586</v>
      </c>
      <c r="JO233" s="29">
        <v>34.138014849999998</v>
      </c>
      <c r="JP233" s="29">
        <v>9.327709196224875</v>
      </c>
      <c r="JQ233" s="29">
        <v>6.8044339935669518</v>
      </c>
      <c r="JR233" s="29">
        <v>-4.738198659122844</v>
      </c>
      <c r="JS233" s="29">
        <v>34.96962705</v>
      </c>
      <c r="JT233" s="29">
        <v>9.316698445028166</v>
      </c>
      <c r="JU233" s="29">
        <v>6.7964018038661926</v>
      </c>
      <c r="JV233" s="29">
        <v>-6.0641853878875054</v>
      </c>
      <c r="JW233" s="29">
        <v>34.993511349999999</v>
      </c>
      <c r="JX233" s="29">
        <v>9.3042520855001758</v>
      </c>
      <c r="JY233" s="29">
        <v>6.7873223578750279</v>
      </c>
      <c r="JZ233" s="29">
        <v>-5.9537077158574547</v>
      </c>
    </row>
    <row r="234" spans="1:286" ht="15" thickBot="1" x14ac:dyDescent="0.4">
      <c r="A234" s="2"/>
      <c r="B234" s="74" t="s">
        <v>711</v>
      </c>
      <c r="C234" s="74" t="s">
        <v>539</v>
      </c>
      <c r="D234" s="74" t="s">
        <v>867</v>
      </c>
      <c r="E234" s="87">
        <v>380858</v>
      </c>
      <c r="F234" s="84">
        <v>405856</v>
      </c>
      <c r="G234" s="22">
        <v>34.486995223999998</v>
      </c>
      <c r="H234" s="22">
        <v>8.2873083319969822</v>
      </c>
      <c r="I234" s="22">
        <v>5.956251672172419</v>
      </c>
      <c r="J234" s="22">
        <v>6.1080141130402126</v>
      </c>
      <c r="K234" s="22">
        <v>34.619409476000001</v>
      </c>
      <c r="L234" s="22">
        <v>8.1220262644203967</v>
      </c>
      <c r="M234" s="22">
        <v>5.8374601958637387</v>
      </c>
      <c r="N234" s="22">
        <v>5.8214174719236453</v>
      </c>
      <c r="O234" s="22">
        <v>34.693457930999998</v>
      </c>
      <c r="P234" s="22">
        <v>7.9695404665475467</v>
      </c>
      <c r="Q234" s="22">
        <v>5.7278656505448424</v>
      </c>
      <c r="R234" s="22">
        <v>5.3623625767106731</v>
      </c>
      <c r="S234" s="22">
        <v>34.851699584999999</v>
      </c>
      <c r="T234" s="22">
        <v>7.7855903061653482</v>
      </c>
      <c r="U234" s="22">
        <v>5.5956570483690822</v>
      </c>
      <c r="V234" s="22">
        <v>4.7700190674983034</v>
      </c>
      <c r="W234" s="22">
        <v>35.06827543</v>
      </c>
      <c r="X234" s="22">
        <v>7.5491468543756852</v>
      </c>
      <c r="Y234" s="22">
        <v>5.4257204840857254</v>
      </c>
      <c r="Z234" s="22">
        <v>4.1804233435348763</v>
      </c>
      <c r="AA234" s="22">
        <v>35.302220724000001</v>
      </c>
      <c r="AB234" s="22">
        <v>7.3066432506790235</v>
      </c>
      <c r="AC234" s="22">
        <v>5.251428369304711</v>
      </c>
      <c r="AD234" s="22">
        <v>3.3906094186124669</v>
      </c>
      <c r="AE234" s="22">
        <v>35.536758198999998</v>
      </c>
      <c r="AF234" s="22">
        <v>7.0722915938317303</v>
      </c>
      <c r="AG234" s="22">
        <v>5.0829952192330863</v>
      </c>
      <c r="AH234" s="22">
        <v>2.5051084031073287</v>
      </c>
      <c r="AI234" s="22">
        <v>35.789448640000003</v>
      </c>
      <c r="AJ234" s="22">
        <v>6.8588948795662823</v>
      </c>
      <c r="AK234" s="22">
        <v>4.9296227989899277</v>
      </c>
      <c r="AL234" s="22">
        <v>1.6842055528066382</v>
      </c>
      <c r="AM234" s="22">
        <v>36.059424157000002</v>
      </c>
      <c r="AN234" s="22">
        <v>6.6212104754715728</v>
      </c>
      <c r="AO234" s="22">
        <v>4.7587943378510538</v>
      </c>
      <c r="AP234" s="22">
        <v>0.84744609918555014</v>
      </c>
      <c r="AQ234" s="22">
        <v>36.352696874000003</v>
      </c>
      <c r="AR234" s="22">
        <v>6.3325225953383226</v>
      </c>
      <c r="AS234" s="22">
        <v>4.5513086742441295</v>
      </c>
      <c r="AT234" s="22">
        <v>-0.12353890182994931</v>
      </c>
      <c r="AU234" s="22">
        <v>31.35077220348801</v>
      </c>
      <c r="AV234" s="22">
        <v>5.1616655989548406</v>
      </c>
      <c r="AW234" s="22">
        <v>3.7097906972119663</v>
      </c>
      <c r="AX234" s="22">
        <v>-3.3504027188227319</v>
      </c>
      <c r="AY234" s="22">
        <v>28.776828726208237</v>
      </c>
      <c r="AZ234" s="22">
        <v>4.7378854313055401</v>
      </c>
      <c r="BA234" s="22">
        <v>3.4052115466512176</v>
      </c>
      <c r="BB234" s="22">
        <v>-4.9442066345041091</v>
      </c>
      <c r="BC234" s="22">
        <v>29.639160661105834</v>
      </c>
      <c r="BD234" s="22">
        <v>4.879861809250893</v>
      </c>
      <c r="BE234" s="22">
        <v>3.5072527649417187</v>
      </c>
      <c r="BF234" s="22">
        <v>-5.3001966694392735</v>
      </c>
      <c r="BG234" s="22">
        <v>30.239383886511877</v>
      </c>
      <c r="BH234" s="22">
        <v>4.9786839867131567</v>
      </c>
      <c r="BI234" s="22">
        <v>3.5782782096551395</v>
      </c>
      <c r="BJ234" s="22">
        <v>-5.1844253155735061</v>
      </c>
      <c r="BK234" s="25">
        <v>34.387380030000003</v>
      </c>
      <c r="BL234" s="25">
        <v>8.3084903647855626</v>
      </c>
      <c r="BM234" s="25">
        <v>5.9714756162037848</v>
      </c>
      <c r="BN234" s="25">
        <v>6.1843672129445117</v>
      </c>
      <c r="BO234" s="25">
        <v>34.439450841999999</v>
      </c>
      <c r="BP234" s="25">
        <v>8.0807273631839784</v>
      </c>
      <c r="BQ234" s="25">
        <v>5.8077778623853824</v>
      </c>
      <c r="BR234" s="25">
        <v>6.0193981523663425</v>
      </c>
      <c r="BS234" s="25">
        <v>34.559473429999997</v>
      </c>
      <c r="BT234" s="25">
        <v>7.9499105686834826</v>
      </c>
      <c r="BU234" s="25">
        <v>5.7137572564446755</v>
      </c>
      <c r="BV234" s="25">
        <v>5.5187550558027247</v>
      </c>
      <c r="BW234" s="25">
        <v>34.724660061999998</v>
      </c>
      <c r="BX234" s="25">
        <v>7.7482679625969464</v>
      </c>
      <c r="BY234" s="25">
        <v>5.568832745183645</v>
      </c>
      <c r="BZ234" s="25">
        <v>4.9915944012460507</v>
      </c>
      <c r="CA234" s="25">
        <v>34.912127636000001</v>
      </c>
      <c r="CB234" s="25">
        <v>7.5429197645483503</v>
      </c>
      <c r="CC234" s="25">
        <v>5.4212449520177772</v>
      </c>
      <c r="CD234" s="25">
        <v>4.5356018920374446</v>
      </c>
      <c r="CE234" s="25">
        <v>35.121413783999998</v>
      </c>
      <c r="CF234" s="25">
        <v>7.4067593990301406</v>
      </c>
      <c r="CG234" s="25">
        <v>5.3233838163737488</v>
      </c>
      <c r="CH234" s="25">
        <v>3.903792190540468</v>
      </c>
      <c r="CI234" s="25">
        <v>35.352196456000001</v>
      </c>
      <c r="CJ234" s="25">
        <v>7.249536905285642</v>
      </c>
      <c r="CK234" s="25">
        <v>5.2103849144681487</v>
      </c>
      <c r="CL234" s="25">
        <v>3.1974845995819372</v>
      </c>
      <c r="CM234" s="25">
        <v>35.576705083</v>
      </c>
      <c r="CN234" s="25">
        <v>7.0934254178268903</v>
      </c>
      <c r="CO234" s="25">
        <v>5.0981845146554079</v>
      </c>
      <c r="CP234" s="25">
        <v>2.5195290650185811</v>
      </c>
      <c r="CQ234" s="25">
        <v>35.807047742000002</v>
      </c>
      <c r="CR234" s="25">
        <v>6.9294361909343296</v>
      </c>
      <c r="CS234" s="25">
        <v>4.9803222284018807</v>
      </c>
      <c r="CT234" s="25">
        <v>1.8086076925090318</v>
      </c>
      <c r="CU234" s="25">
        <v>36.046530312999998</v>
      </c>
      <c r="CV234" s="25">
        <v>6.7558674717775764</v>
      </c>
      <c r="CW234" s="25">
        <v>4.8555749724414978</v>
      </c>
      <c r="CX234" s="25">
        <v>1.0470891412459693</v>
      </c>
      <c r="CY234" s="25">
        <v>36.719977524999997</v>
      </c>
      <c r="CZ234" s="25">
        <v>6.1848370930330061</v>
      </c>
      <c r="DA234" s="25">
        <v>4.4451641958656234</v>
      </c>
      <c r="DB234" s="25">
        <v>-1.3411753767239567</v>
      </c>
      <c r="DC234" s="25">
        <v>34.775381733003485</v>
      </c>
      <c r="DD234" s="25">
        <v>5.7255014459196021</v>
      </c>
      <c r="DE234" s="25">
        <v>4.1150306221400825</v>
      </c>
      <c r="DF234" s="25">
        <v>-2.9668580342224296</v>
      </c>
      <c r="DG234" s="25">
        <v>33.890925206470094</v>
      </c>
      <c r="DH234" s="25">
        <v>5.5798824226576942</v>
      </c>
      <c r="DI234" s="25">
        <v>4.0103713629382653</v>
      </c>
      <c r="DJ234" s="25">
        <v>-3.992212475549259</v>
      </c>
      <c r="DK234" s="25">
        <v>35.005099051392207</v>
      </c>
      <c r="DL234" s="25">
        <v>5.7633226508365034</v>
      </c>
      <c r="DM234" s="25">
        <v>4.1422134667990784</v>
      </c>
      <c r="DN234" s="25">
        <v>-4.6223096068999467</v>
      </c>
      <c r="DO234" s="27">
        <v>34.487231336999997</v>
      </c>
      <c r="DP234" s="27">
        <v>8.3054179633220375</v>
      </c>
      <c r="DQ234" s="27">
        <v>5.9692674207775278</v>
      </c>
      <c r="DR234" s="27">
        <v>6.1224370605588305</v>
      </c>
      <c r="DS234" s="27">
        <v>34.620117538000002</v>
      </c>
      <c r="DT234" s="27">
        <v>8.0804688189494502</v>
      </c>
      <c r="DU234" s="27">
        <v>5.8075920415533879</v>
      </c>
      <c r="DV234" s="27">
        <v>5.8742937340956018</v>
      </c>
      <c r="DW234" s="27">
        <v>34.694868849999999</v>
      </c>
      <c r="DX234" s="27">
        <v>7.8642433432363887</v>
      </c>
      <c r="DY234" s="27">
        <v>5.6521865347605864</v>
      </c>
      <c r="DZ234" s="27">
        <v>5.443868956318326</v>
      </c>
      <c r="EA234" s="27">
        <v>34.854034814000002</v>
      </c>
      <c r="EB234" s="27">
        <v>7.5710891403175857</v>
      </c>
      <c r="EC234" s="27">
        <v>5.4414908370274793</v>
      </c>
      <c r="ED234" s="27">
        <v>4.8705171744407352</v>
      </c>
      <c r="EE234" s="27">
        <v>35.070662257000002</v>
      </c>
      <c r="EF234" s="27">
        <v>7.3318813793748996</v>
      </c>
      <c r="EG234" s="27">
        <v>5.2695675093276435</v>
      </c>
      <c r="EH234" s="27">
        <v>4.2749010728971477</v>
      </c>
      <c r="EI234" s="27">
        <v>35.304906310999996</v>
      </c>
      <c r="EJ234" s="27">
        <v>7.1417228566475783</v>
      </c>
      <c r="EK234" s="27">
        <v>5.1328968348941375</v>
      </c>
      <c r="EL234" s="27">
        <v>3.5092855860368957</v>
      </c>
      <c r="EM234" s="27">
        <v>35.539352112000003</v>
      </c>
      <c r="EN234" s="27">
        <v>6.9454520597267093</v>
      </c>
      <c r="EO234" s="27">
        <v>4.9918331486493619</v>
      </c>
      <c r="EP234" s="27">
        <v>2.6471110850514847</v>
      </c>
      <c r="EQ234" s="27">
        <v>35.792267351999996</v>
      </c>
      <c r="ER234" s="27">
        <v>6.756988593818563</v>
      </c>
      <c r="ES234" s="27">
        <v>4.8563807449268239</v>
      </c>
      <c r="ET234" s="27">
        <v>1.8466161773518159</v>
      </c>
      <c r="EU234" s="27">
        <v>36.059345248</v>
      </c>
      <c r="EV234" s="27">
        <v>6.5506649351680801</v>
      </c>
      <c r="EW234" s="27">
        <v>4.7080918690199303</v>
      </c>
      <c r="EX234" s="27">
        <v>1.0450355438632108</v>
      </c>
      <c r="EY234" s="27">
        <v>36.337731497</v>
      </c>
      <c r="EZ234" s="27">
        <v>6.3225707051725681</v>
      </c>
      <c r="FA234" s="27">
        <v>4.5441560548330484</v>
      </c>
      <c r="FB234" s="27">
        <v>0.16442174121686293</v>
      </c>
      <c r="FC234" s="27">
        <v>33.932300282620233</v>
      </c>
      <c r="FD234" s="27">
        <v>5.5866945134678385</v>
      </c>
      <c r="FE234" s="27">
        <v>4.015267346731008</v>
      </c>
      <c r="FF234" s="27">
        <v>-2.7091988180943112</v>
      </c>
      <c r="FG234" s="27">
        <v>32.173705630075489</v>
      </c>
      <c r="FH234" s="27">
        <v>5.2971553129139135</v>
      </c>
      <c r="FI234" s="27">
        <v>3.8071698223755672</v>
      </c>
      <c r="FJ234" s="27">
        <v>-3.952518463577487</v>
      </c>
      <c r="FK234" s="27">
        <v>31.200455260640378</v>
      </c>
      <c r="FL234" s="27">
        <v>5.1369170604563106</v>
      </c>
      <c r="FM234" s="27">
        <v>3.6920034353037114</v>
      </c>
      <c r="FN234" s="27">
        <v>-4.1819246140406854</v>
      </c>
      <c r="FO234" s="27">
        <v>32.443770936091617</v>
      </c>
      <c r="FP234" s="27">
        <v>5.3416195063470679</v>
      </c>
      <c r="FQ234" s="27">
        <v>3.8391271136791247</v>
      </c>
      <c r="FR234" s="27">
        <v>-3.8390316531754962</v>
      </c>
      <c r="FS234" s="28">
        <v>34.479046576999998</v>
      </c>
      <c r="FT234" s="28">
        <v>8.2833164339317271</v>
      </c>
      <c r="FU234" s="28">
        <v>5.9533826164339576</v>
      </c>
      <c r="FV234" s="28">
        <v>6.1180389175324734</v>
      </c>
      <c r="FW234" s="28">
        <v>34.613501360999997</v>
      </c>
      <c r="FX234" s="28">
        <v>8.1255170733435236</v>
      </c>
      <c r="FY234" s="28">
        <v>5.8399691089694974</v>
      </c>
      <c r="FZ234" s="28">
        <v>5.857026971973859</v>
      </c>
      <c r="GA234" s="28">
        <v>34.718931621999999</v>
      </c>
      <c r="GB234" s="28">
        <v>7.9864194357047023</v>
      </c>
      <c r="GC234" s="28">
        <v>5.7399968980186076</v>
      </c>
      <c r="GD234" s="28">
        <v>5.4428990796596892</v>
      </c>
      <c r="GE234" s="28">
        <v>34.941400028000004</v>
      </c>
      <c r="GF234" s="28">
        <v>7.780280106464379</v>
      </c>
      <c r="GG234" s="28">
        <v>5.5918405032881724</v>
      </c>
      <c r="GH234" s="28">
        <v>4.9031516118264555</v>
      </c>
      <c r="GI234" s="28">
        <v>35.201641735999999</v>
      </c>
      <c r="GJ234" s="28">
        <v>7.5499506148117428</v>
      </c>
      <c r="GK234" s="28">
        <v>5.4262981625368587</v>
      </c>
      <c r="GL234" s="28">
        <v>4.4197089249318218</v>
      </c>
      <c r="GM234" s="28">
        <v>35.517003240999998</v>
      </c>
      <c r="GN234" s="28">
        <v>7.3166818485937783</v>
      </c>
      <c r="GO234" s="28">
        <v>5.2586433072822407</v>
      </c>
      <c r="GP234" s="28">
        <v>3.7633687724757685</v>
      </c>
      <c r="GQ234" s="28">
        <v>35.900288080999999</v>
      </c>
      <c r="GR234" s="28">
        <v>7.0685720999309947</v>
      </c>
      <c r="GS234" s="28">
        <v>5.0803219457311997</v>
      </c>
      <c r="GT234" s="28">
        <v>2.9947161824416391</v>
      </c>
      <c r="GU234" s="28">
        <v>36.334085014999999</v>
      </c>
      <c r="GV234" s="28">
        <v>6.8402805949906886</v>
      </c>
      <c r="GW234" s="28">
        <v>4.9162443461572272</v>
      </c>
      <c r="GX234" s="28">
        <v>2.305760949994152</v>
      </c>
      <c r="GY234" s="28">
        <v>36.749277319000001</v>
      </c>
      <c r="GZ234" s="28">
        <v>6.6183317351650421</v>
      </c>
      <c r="HA234" s="28">
        <v>4.7567253305114416</v>
      </c>
      <c r="HB234" s="28">
        <v>1.6969955137270283</v>
      </c>
      <c r="HC234" s="28">
        <v>37.21038472</v>
      </c>
      <c r="HD234" s="28">
        <v>6.3386298294465915</v>
      </c>
      <c r="HE234" s="28">
        <v>4.5556980636468714</v>
      </c>
      <c r="HF234" s="28">
        <v>1.0490529359041219</v>
      </c>
      <c r="HG234" s="28">
        <v>30.246737310406562</v>
      </c>
      <c r="HH234" s="28">
        <v>4.9798946718887995</v>
      </c>
      <c r="HI234" s="28">
        <v>3.5791483529288075</v>
      </c>
      <c r="HJ234" s="28">
        <v>-2.8516571631478023</v>
      </c>
      <c r="HK234" s="28">
        <v>19.71706324290324</v>
      </c>
      <c r="HL234" s="28">
        <v>3.2462641236628818</v>
      </c>
      <c r="HM234" s="28">
        <v>2.3331539433891324</v>
      </c>
      <c r="HN234" s="28">
        <v>-10.06293132010773</v>
      </c>
      <c r="HO234" s="28">
        <v>15.265218712333432</v>
      </c>
      <c r="HP234" s="28">
        <v>2.5133018662681224</v>
      </c>
      <c r="HQ234" s="28">
        <v>1.806359537249931</v>
      </c>
      <c r="HR234" s="28">
        <v>-15.41296197568748</v>
      </c>
      <c r="HS234" s="28">
        <v>12.289839568934747</v>
      </c>
      <c r="HT234" s="28">
        <v>2.023428377071578</v>
      </c>
      <c r="HU234" s="28">
        <v>1.4542778151406783</v>
      </c>
      <c r="HV234" s="28">
        <v>-18.992391104419177</v>
      </c>
      <c r="HW234" s="29">
        <v>34.489047384000003</v>
      </c>
      <c r="HX234" s="29">
        <v>8.2899919784568734</v>
      </c>
      <c r="HY234" s="29">
        <v>5.9581804617231269</v>
      </c>
      <c r="HZ234" s="29">
        <v>6.0871069828749604</v>
      </c>
      <c r="IA234" s="29">
        <v>34.658887354000001</v>
      </c>
      <c r="IB234" s="29">
        <v>8.1413866901927658</v>
      </c>
      <c r="IC234" s="29">
        <v>5.8513749150657999</v>
      </c>
      <c r="ID234" s="29">
        <v>5.7409508043380306</v>
      </c>
      <c r="IE234" s="29">
        <v>34.790560708000001</v>
      </c>
      <c r="IF234" s="29">
        <v>7.9736655429997292</v>
      </c>
      <c r="IG234" s="29">
        <v>5.730830424212221</v>
      </c>
      <c r="IH234" s="29">
        <v>5.3225167219958038</v>
      </c>
      <c r="II234" s="29">
        <v>35.006430852000001</v>
      </c>
      <c r="IJ234" s="29">
        <v>7.7312331350560681</v>
      </c>
      <c r="IK234" s="29">
        <v>5.5565894792207047</v>
      </c>
      <c r="IL234" s="29">
        <v>4.8470476203031758</v>
      </c>
      <c r="IM234" s="29">
        <v>35.240790101999998</v>
      </c>
      <c r="IN234" s="29">
        <v>7.4540733591848598</v>
      </c>
      <c r="IO234" s="29">
        <v>5.3573892911309224</v>
      </c>
      <c r="IP234" s="29">
        <v>4.3936662647049509</v>
      </c>
      <c r="IQ234" s="29">
        <v>35.556102648</v>
      </c>
      <c r="IR234" s="29">
        <v>7.1501298569747727</v>
      </c>
      <c r="IS234" s="29">
        <v>5.1389391115599485</v>
      </c>
      <c r="IT234" s="29">
        <v>3.8279183509937234</v>
      </c>
      <c r="IU234" s="29">
        <v>35.957109928999998</v>
      </c>
      <c r="IV234" s="29">
        <v>6.8817914917247185</v>
      </c>
      <c r="IW234" s="29">
        <v>4.9460790449738283</v>
      </c>
      <c r="IX234" s="29">
        <v>3.1511789635888654</v>
      </c>
      <c r="IY234" s="29">
        <v>36.399974389</v>
      </c>
      <c r="IZ234" s="29">
        <v>6.6178924181330325</v>
      </c>
      <c r="JA234" s="29">
        <v>4.7564095847105499</v>
      </c>
      <c r="JB234" s="29">
        <v>2.5787854937393107</v>
      </c>
      <c r="JC234" s="29">
        <v>36.856499448000001</v>
      </c>
      <c r="JD234" s="29">
        <v>6.3146753454670481</v>
      </c>
      <c r="JE234" s="29">
        <v>4.5384815043560458</v>
      </c>
      <c r="JF234" s="29">
        <v>1.9004727034763249</v>
      </c>
      <c r="JG234" s="29">
        <v>34.954968276149359</v>
      </c>
      <c r="JH234" s="29">
        <v>5.7550690009314742</v>
      </c>
      <c r="JI234" s="29">
        <v>4.1362814061010882</v>
      </c>
      <c r="JJ234" s="29">
        <v>0.13437966019468561</v>
      </c>
      <c r="JK234" s="29">
        <v>24.333106798939124</v>
      </c>
      <c r="JL234" s="29">
        <v>4.0062604986107599</v>
      </c>
      <c r="JM234" s="29">
        <v>2.8793783021053088</v>
      </c>
      <c r="JN234" s="29">
        <v>-8.1064278168186874</v>
      </c>
      <c r="JO234" s="29">
        <v>15.871102873408322</v>
      </c>
      <c r="JP234" s="29">
        <v>2.6130560736245818</v>
      </c>
      <c r="JQ234" s="29">
        <v>1.878054850199627</v>
      </c>
      <c r="JR234" s="29">
        <v>-14.530855745907374</v>
      </c>
      <c r="JS234" s="29">
        <v>14.164840532417548</v>
      </c>
      <c r="JT234" s="29">
        <v>2.3321329891429698</v>
      </c>
      <c r="JU234" s="29">
        <v>1.6761498981134246</v>
      </c>
      <c r="JV234" s="29">
        <v>-18.062882584986468</v>
      </c>
      <c r="JW234" s="29">
        <v>13.319420439650491</v>
      </c>
      <c r="JX234" s="29">
        <v>2.192941017054467</v>
      </c>
      <c r="JY234" s="29">
        <v>1.5761098871361396</v>
      </c>
      <c r="JZ234" s="29">
        <v>-16.818590262627829</v>
      </c>
    </row>
    <row r="235" spans="1:286" ht="15" thickBot="1" x14ac:dyDescent="0.4">
      <c r="A235" s="2"/>
      <c r="B235" s="74" t="s">
        <v>712</v>
      </c>
      <c r="C235" s="74" t="s">
        <v>450</v>
      </c>
      <c r="D235" s="74" t="s">
        <v>859</v>
      </c>
      <c r="E235" s="87">
        <v>384084</v>
      </c>
      <c r="F235" s="84">
        <v>385010</v>
      </c>
      <c r="G235" s="22">
        <v>31.451636811526313</v>
      </c>
      <c r="H235" s="22">
        <v>9.7730630631948259</v>
      </c>
      <c r="I235" s="22">
        <v>7.024092851432945</v>
      </c>
      <c r="J235" s="22">
        <v>23.653631426521052</v>
      </c>
      <c r="K235" s="22">
        <v>31.531398078526315</v>
      </c>
      <c r="L235" s="22">
        <v>9.6941049475989818</v>
      </c>
      <c r="M235" s="22">
        <v>6.9673440990987832</v>
      </c>
      <c r="N235" s="22">
        <v>23.215806685313815</v>
      </c>
      <c r="O235" s="22">
        <v>31.631958997526315</v>
      </c>
      <c r="P235" s="22">
        <v>9.6272122008322576</v>
      </c>
      <c r="Q235" s="22">
        <v>6.9192669649046588</v>
      </c>
      <c r="R235" s="22">
        <v>23.124604883734619</v>
      </c>
      <c r="S235" s="22">
        <v>31.752799539526315</v>
      </c>
      <c r="T235" s="22">
        <v>9.5635919501171234</v>
      </c>
      <c r="U235" s="22">
        <v>6.8735418380570215</v>
      </c>
      <c r="V235" s="22">
        <v>22.940359130700578</v>
      </c>
      <c r="W235" s="22">
        <v>31.912172837526313</v>
      </c>
      <c r="X235" s="22">
        <v>9.4898614639966237</v>
      </c>
      <c r="Y235" s="22">
        <v>6.8205502859568368</v>
      </c>
      <c r="Z235" s="22">
        <v>22.76327737074871</v>
      </c>
      <c r="AA235" s="22">
        <v>32.100358899526313</v>
      </c>
      <c r="AB235" s="22">
        <v>9.3964367550993</v>
      </c>
      <c r="AC235" s="22">
        <v>6.7534041081751521</v>
      </c>
      <c r="AD235" s="22">
        <v>22.481620939788822</v>
      </c>
      <c r="AE235" s="22">
        <v>32.310355357526312</v>
      </c>
      <c r="AF235" s="22">
        <v>9.3128190790977463</v>
      </c>
      <c r="AG235" s="22">
        <v>6.6933064380324252</v>
      </c>
      <c r="AH235" s="22">
        <v>22.212411319735637</v>
      </c>
      <c r="AI235" s="22">
        <v>32.536788723526314</v>
      </c>
      <c r="AJ235" s="22">
        <v>9.233979456436666</v>
      </c>
      <c r="AK235" s="22">
        <v>6.6366428489035592</v>
      </c>
      <c r="AL235" s="22">
        <v>21.942550504410004</v>
      </c>
      <c r="AM235" s="22">
        <v>32.777442810526317</v>
      </c>
      <c r="AN235" s="22">
        <v>9.125558421117681</v>
      </c>
      <c r="AO235" s="22">
        <v>6.5587185160506323</v>
      </c>
      <c r="AP235" s="22">
        <v>21.513152001487811</v>
      </c>
      <c r="AQ235" s="22">
        <v>33.036443100526313</v>
      </c>
      <c r="AR235" s="22">
        <v>9.0111465224199403</v>
      </c>
      <c r="AS235" s="22">
        <v>6.4764884317295603</v>
      </c>
      <c r="AT235" s="22">
        <v>21.024592709735032</v>
      </c>
      <c r="AU235" s="22">
        <v>34.004331457526312</v>
      </c>
      <c r="AV235" s="22">
        <v>8.5172052387246762</v>
      </c>
      <c r="AW235" s="22">
        <v>6.1214831056207428</v>
      </c>
      <c r="AX235" s="22">
        <v>19.383617666705533</v>
      </c>
      <c r="AY235" s="22">
        <v>34.496335699526313</v>
      </c>
      <c r="AZ235" s="22">
        <v>8.243852493458073</v>
      </c>
      <c r="BA235" s="22">
        <v>5.9250191053854824</v>
      </c>
      <c r="BB235" s="22">
        <v>18.669381222167804</v>
      </c>
      <c r="BC235" s="22">
        <v>34.658686953526313</v>
      </c>
      <c r="BD235" s="22">
        <v>14.059611195314874</v>
      </c>
      <c r="BE235" s="22">
        <v>10.104919394498857</v>
      </c>
      <c r="BF235" s="22">
        <v>18.591558037408127</v>
      </c>
      <c r="BG235" s="22">
        <v>34.688595068526311</v>
      </c>
      <c r="BH235" s="22">
        <v>19.953772141499979</v>
      </c>
      <c r="BI235" s="22">
        <v>14.341168920321518</v>
      </c>
      <c r="BJ235" s="22">
        <v>18.837229601690506</v>
      </c>
      <c r="BK235" s="25">
        <v>31.385334848526316</v>
      </c>
      <c r="BL235" s="25">
        <v>9.8709759768234608</v>
      </c>
      <c r="BM235" s="25">
        <v>7.0944647903260769</v>
      </c>
      <c r="BN235" s="25">
        <v>24.049767977260419</v>
      </c>
      <c r="BO235" s="25">
        <v>31.429905253526314</v>
      </c>
      <c r="BP235" s="25">
        <v>9.8379394381399532</v>
      </c>
      <c r="BQ235" s="25">
        <v>7.0707207794972895</v>
      </c>
      <c r="BR235" s="25">
        <v>23.952340920157866</v>
      </c>
      <c r="BS235" s="25">
        <v>31.522737616526314</v>
      </c>
      <c r="BT235" s="25">
        <v>9.7788316657199612</v>
      </c>
      <c r="BU235" s="25">
        <v>7.0282388596493615</v>
      </c>
      <c r="BV235" s="25">
        <v>23.769412282356615</v>
      </c>
      <c r="BW235" s="25">
        <v>31.631585821526315</v>
      </c>
      <c r="BX235" s="25">
        <v>9.7339846947958737</v>
      </c>
      <c r="BY235" s="25">
        <v>6.9960064586263275</v>
      </c>
      <c r="BZ235" s="25">
        <v>23.514991262642649</v>
      </c>
      <c r="CA235" s="25">
        <v>31.753584954526314</v>
      </c>
      <c r="CB235" s="25">
        <v>9.6794335664804922</v>
      </c>
      <c r="CC235" s="25">
        <v>6.9567994886149815</v>
      </c>
      <c r="CD235" s="25">
        <v>23.303830335808204</v>
      </c>
      <c r="CE235" s="25">
        <v>31.886576612526316</v>
      </c>
      <c r="CF235" s="25">
        <v>9.6109135955591896</v>
      </c>
      <c r="CG235" s="25">
        <v>6.9075528363815319</v>
      </c>
      <c r="CH235" s="25">
        <v>23.028669930205339</v>
      </c>
      <c r="CI235" s="25">
        <v>32.031016099526312</v>
      </c>
      <c r="CJ235" s="25">
        <v>9.5474055855828315</v>
      </c>
      <c r="CK235" s="25">
        <v>6.8619083791628315</v>
      </c>
      <c r="CL235" s="25">
        <v>22.757252361037654</v>
      </c>
      <c r="CM235" s="25">
        <v>32.182457091526317</v>
      </c>
      <c r="CN235" s="25">
        <v>9.4681422226498881</v>
      </c>
      <c r="CO235" s="25">
        <v>6.8049402395572915</v>
      </c>
      <c r="CP235" s="25">
        <v>22.36133787712663</v>
      </c>
      <c r="CQ235" s="25">
        <v>32.340887643526315</v>
      </c>
      <c r="CR235" s="25">
        <v>9.3712744337903757</v>
      </c>
      <c r="CS235" s="25">
        <v>6.7353194524138393</v>
      </c>
      <c r="CT235" s="25">
        <v>21.868692266628585</v>
      </c>
      <c r="CU235" s="25">
        <v>32.502146275526314</v>
      </c>
      <c r="CV235" s="25">
        <v>9.266561987612743</v>
      </c>
      <c r="CW235" s="25">
        <v>6.6600605555975205</v>
      </c>
      <c r="CX235" s="25">
        <v>21.342489512671577</v>
      </c>
      <c r="CY235" s="25">
        <v>32.966551218526313</v>
      </c>
      <c r="CZ235" s="25">
        <v>9.0367868654845136</v>
      </c>
      <c r="DA235" s="25">
        <v>6.4949166511387251</v>
      </c>
      <c r="DB235" s="25">
        <v>20.218597521919065</v>
      </c>
      <c r="DC235" s="25">
        <v>33.300187827526315</v>
      </c>
      <c r="DD235" s="25">
        <v>8.9260649321544641</v>
      </c>
      <c r="DE235" s="25">
        <v>6.4153386175814342</v>
      </c>
      <c r="DF235" s="25">
        <v>19.654487206483502</v>
      </c>
      <c r="DG235" s="25">
        <v>33.519584416526314</v>
      </c>
      <c r="DH235" s="25">
        <v>13.453516623442281</v>
      </c>
      <c r="DI235" s="25">
        <v>9.6693072919211751</v>
      </c>
      <c r="DJ235" s="25">
        <v>19.424726793422778</v>
      </c>
      <c r="DK235" s="25">
        <v>33.652140959526314</v>
      </c>
      <c r="DL235" s="25">
        <v>17.998746525710246</v>
      </c>
      <c r="DM235" s="25">
        <v>12.936053516538596</v>
      </c>
      <c r="DN235" s="25">
        <v>19.457037208234468</v>
      </c>
      <c r="DO235" s="27">
        <v>31.451652331526315</v>
      </c>
      <c r="DP235" s="27">
        <v>9.866305382379462</v>
      </c>
      <c r="DQ235" s="27">
        <v>7.0911079421369374</v>
      </c>
      <c r="DR235" s="27">
        <v>23.659427803245975</v>
      </c>
      <c r="DS235" s="27">
        <v>31.531441629526313</v>
      </c>
      <c r="DT235" s="27">
        <v>9.8338699403748233</v>
      </c>
      <c r="DU235" s="27">
        <v>7.0677959513266195</v>
      </c>
      <c r="DV235" s="27">
        <v>23.227503902375005</v>
      </c>
      <c r="DW235" s="27">
        <v>31.632051729526314</v>
      </c>
      <c r="DX235" s="27">
        <v>9.7670213702853292</v>
      </c>
      <c r="DY235" s="27">
        <v>7.0197505677802416</v>
      </c>
      <c r="DZ235" s="27">
        <v>23.142647444052304</v>
      </c>
      <c r="EA235" s="27">
        <v>31.752953035526314</v>
      </c>
      <c r="EB235" s="27">
        <v>9.6969994655890943</v>
      </c>
      <c r="EC235" s="27">
        <v>6.9694244461702413</v>
      </c>
      <c r="ED235" s="27">
        <v>22.965615469629501</v>
      </c>
      <c r="EE235" s="27">
        <v>31.911552920526315</v>
      </c>
      <c r="EF235" s="27">
        <v>9.6366643993912238</v>
      </c>
      <c r="EG235" s="27">
        <v>6.9260604461192026</v>
      </c>
      <c r="EH235" s="27">
        <v>22.796530008176422</v>
      </c>
      <c r="EI235" s="27">
        <v>32.098396857526318</v>
      </c>
      <c r="EJ235" s="27">
        <v>9.5639557612327408</v>
      </c>
      <c r="EK235" s="27">
        <v>6.873803316269119</v>
      </c>
      <c r="EL235" s="27">
        <v>22.524404221071599</v>
      </c>
      <c r="EM235" s="27">
        <v>32.307241367526316</v>
      </c>
      <c r="EN235" s="27">
        <v>9.4990779257785363</v>
      </c>
      <c r="EO235" s="27">
        <v>6.8271743385081436</v>
      </c>
      <c r="EP235" s="27">
        <v>22.264751553273534</v>
      </c>
      <c r="EQ235" s="27">
        <v>32.532938978526317</v>
      </c>
      <c r="ER235" s="27">
        <v>9.410360109965394</v>
      </c>
      <c r="ES235" s="27">
        <v>6.7634110974630044</v>
      </c>
      <c r="ET235" s="27">
        <v>22.004479357948785</v>
      </c>
      <c r="EU235" s="27">
        <v>32.769719827526316</v>
      </c>
      <c r="EV235" s="27">
        <v>9.3003639212469338</v>
      </c>
      <c r="EW235" s="27">
        <v>6.6843546708477</v>
      </c>
      <c r="EX235" s="27">
        <v>21.686626586771553</v>
      </c>
      <c r="EY235" s="27">
        <v>33.012674975526316</v>
      </c>
      <c r="EZ235" s="27">
        <v>9.1715188896232736</v>
      </c>
      <c r="FA235" s="27">
        <v>6.5917512097098419</v>
      </c>
      <c r="FB235" s="27">
        <v>21.26042168941564</v>
      </c>
      <c r="FC235" s="27">
        <v>33.927810035526313</v>
      </c>
      <c r="FD235" s="27">
        <v>8.8194525343965857</v>
      </c>
      <c r="FE235" s="27">
        <v>6.3387141881550635</v>
      </c>
      <c r="FF235" s="27">
        <v>19.665285430568318</v>
      </c>
      <c r="FG235" s="27">
        <v>34.341085544526315</v>
      </c>
      <c r="FH235" s="27">
        <v>8.6189554842425498</v>
      </c>
      <c r="FI235" s="27">
        <v>6.1946130104982826</v>
      </c>
      <c r="FJ235" s="27">
        <v>19.034465556326715</v>
      </c>
      <c r="FK235" s="27">
        <v>34.484499699526317</v>
      </c>
      <c r="FL235" s="27">
        <v>14.373514522211201</v>
      </c>
      <c r="FM235" s="27">
        <v>10.330527896177014</v>
      </c>
      <c r="FN235" s="27">
        <v>18.973878503574994</v>
      </c>
      <c r="FO235" s="27">
        <v>34.505085537526313</v>
      </c>
      <c r="FP235" s="27">
        <v>20.21348596393274</v>
      </c>
      <c r="FQ235" s="27">
        <v>14.527830358170865</v>
      </c>
      <c r="FR235" s="27">
        <v>19.213905266200825</v>
      </c>
      <c r="FS235" s="28">
        <v>31.446860754526316</v>
      </c>
      <c r="FT235" s="28">
        <v>9.7746522625553443</v>
      </c>
      <c r="FU235" s="28">
        <v>7.025235040304084</v>
      </c>
      <c r="FV235" s="28">
        <v>23.683097419821241</v>
      </c>
      <c r="FW235" s="28">
        <v>31.532194635526317</v>
      </c>
      <c r="FX235" s="28">
        <v>9.6951992647024845</v>
      </c>
      <c r="FY235" s="28">
        <v>6.9681306063477608</v>
      </c>
      <c r="FZ235" s="28">
        <v>23.277305168169683</v>
      </c>
      <c r="GA235" s="28">
        <v>31.639925733526315</v>
      </c>
      <c r="GB235" s="28">
        <v>9.6146728602640295</v>
      </c>
      <c r="GC235" s="28">
        <v>6.9102546939434015</v>
      </c>
      <c r="GD235" s="28">
        <v>23.217770836614939</v>
      </c>
      <c r="GE235" s="28">
        <v>31.791353689526314</v>
      </c>
      <c r="GF235" s="28">
        <v>9.5604518873455913</v>
      </c>
      <c r="GG235" s="28">
        <v>6.8712850131164727</v>
      </c>
      <c r="GH235" s="28">
        <v>23.06424201269828</v>
      </c>
      <c r="GI235" s="28">
        <v>31.973059093526317</v>
      </c>
      <c r="GJ235" s="28">
        <v>9.4914471782708212</v>
      </c>
      <c r="GK235" s="28">
        <v>6.8216899700278173</v>
      </c>
      <c r="GL235" s="28">
        <v>22.918233540344744</v>
      </c>
      <c r="GM235" s="28">
        <v>32.174924202526313</v>
      </c>
      <c r="GN235" s="28">
        <v>9.3925090628201495</v>
      </c>
      <c r="GO235" s="28">
        <v>6.7505811983993516</v>
      </c>
      <c r="GP235" s="28">
        <v>22.666574152153331</v>
      </c>
      <c r="GQ235" s="28">
        <v>32.394830630526315</v>
      </c>
      <c r="GR235" s="28">
        <v>9.299621057215619</v>
      </c>
      <c r="GS235" s="28">
        <v>6.6838207598416819</v>
      </c>
      <c r="GT235" s="28">
        <v>22.422858611555153</v>
      </c>
      <c r="GU235" s="28">
        <v>32.620085859526313</v>
      </c>
      <c r="GV235" s="28">
        <v>9.2122185774739069</v>
      </c>
      <c r="GW235" s="28">
        <v>6.6210028767295501</v>
      </c>
      <c r="GX235" s="28">
        <v>22.174897618218832</v>
      </c>
      <c r="GY235" s="28">
        <v>32.843932002526316</v>
      </c>
      <c r="GZ235" s="28">
        <v>9.126624857530663</v>
      </c>
      <c r="HA235" s="28">
        <v>6.5594849848983721</v>
      </c>
      <c r="HB235" s="28">
        <v>21.910131080550428</v>
      </c>
      <c r="HC235" s="28">
        <v>33.065299009526314</v>
      </c>
      <c r="HD235" s="28">
        <v>9.020284418742877</v>
      </c>
      <c r="HE235" s="28">
        <v>6.4830560177385763</v>
      </c>
      <c r="HF235" s="28">
        <v>21.625603990355707</v>
      </c>
      <c r="HG235" s="28">
        <v>34.036111326526317</v>
      </c>
      <c r="HH235" s="28">
        <v>8.3891422569236127</v>
      </c>
      <c r="HI235" s="28">
        <v>6.0294417190886493</v>
      </c>
      <c r="HJ235" s="28">
        <v>19.883519500435867</v>
      </c>
      <c r="HK235" s="28">
        <v>34.984611947526318</v>
      </c>
      <c r="HL235" s="28">
        <v>7.6130692955294466</v>
      </c>
      <c r="HM235" s="28">
        <v>5.47166280115162</v>
      </c>
      <c r="HN235" s="28">
        <v>16.604697806207298</v>
      </c>
      <c r="HO235" s="28">
        <v>35.552427128526318</v>
      </c>
      <c r="HP235" s="28">
        <v>12.82797472074723</v>
      </c>
      <c r="HQ235" s="28">
        <v>9.2197180097708031</v>
      </c>
      <c r="HR235" s="28">
        <v>13.655604099793713</v>
      </c>
      <c r="HS235" s="28">
        <v>35.878013322526314</v>
      </c>
      <c r="HT235" s="28">
        <v>18.271268307570896</v>
      </c>
      <c r="HU235" s="28">
        <v>13.131920287012644</v>
      </c>
      <c r="HV235" s="28">
        <v>11.618075588231054</v>
      </c>
      <c r="HW235" s="29">
        <v>31.457384753526316</v>
      </c>
      <c r="HX235" s="29">
        <v>9.7734027930859817</v>
      </c>
      <c r="HY235" s="29">
        <v>7.0243370219948718</v>
      </c>
      <c r="HZ235" s="29">
        <v>23.676524081289472</v>
      </c>
      <c r="IA235" s="29">
        <v>31.579238035526316</v>
      </c>
      <c r="IB235" s="29">
        <v>9.6656602858649663</v>
      </c>
      <c r="IC235" s="29">
        <v>6.9469003606459179</v>
      </c>
      <c r="ID235" s="29">
        <v>23.246507560955802</v>
      </c>
      <c r="IE235" s="29">
        <v>31.696885694526316</v>
      </c>
      <c r="IF235" s="29">
        <v>9.6204443295756104</v>
      </c>
      <c r="IG235" s="29">
        <v>6.9144027625756816</v>
      </c>
      <c r="IH235" s="29">
        <v>23.182697321648952</v>
      </c>
      <c r="II235" s="29">
        <v>31.833652758526316</v>
      </c>
      <c r="IJ235" s="29">
        <v>9.5564331172150094</v>
      </c>
      <c r="IK235" s="29">
        <v>6.8683966438955597</v>
      </c>
      <c r="IL235" s="29">
        <v>23.04404174918221</v>
      </c>
      <c r="IM235" s="29">
        <v>31.996091721526316</v>
      </c>
      <c r="IN235" s="29">
        <v>9.4824858256667195</v>
      </c>
      <c r="IO235" s="29">
        <v>6.8152492694656051</v>
      </c>
      <c r="IP235" s="29">
        <v>22.916204542925144</v>
      </c>
      <c r="IQ235" s="29">
        <v>32.165602140526317</v>
      </c>
      <c r="IR235" s="29">
        <v>9.390461212916577</v>
      </c>
      <c r="IS235" s="29">
        <v>6.749109368352264</v>
      </c>
      <c r="IT235" s="29">
        <v>22.694890254845252</v>
      </c>
      <c r="IU235" s="29">
        <v>32.359519435526316</v>
      </c>
      <c r="IV235" s="29">
        <v>9.3117114250088981</v>
      </c>
      <c r="IW235" s="29">
        <v>6.6925103452294792</v>
      </c>
      <c r="IX235" s="29">
        <v>22.477688718269093</v>
      </c>
      <c r="IY235" s="29">
        <v>32.547185885526318</v>
      </c>
      <c r="IZ235" s="29">
        <v>9.2290025399573334</v>
      </c>
      <c r="JA235" s="29">
        <v>6.6330658410362604</v>
      </c>
      <c r="JB235" s="29">
        <v>22.267980260924183</v>
      </c>
      <c r="JC235" s="29">
        <v>32.733973275526317</v>
      </c>
      <c r="JD235" s="29">
        <v>9.1382883325998954</v>
      </c>
      <c r="JE235" s="29">
        <v>6.5678677540800416</v>
      </c>
      <c r="JF235" s="29">
        <v>22.034503992864899</v>
      </c>
      <c r="JG235" s="29">
        <v>33.014547430526314</v>
      </c>
      <c r="JH235" s="29">
        <v>8.9866786108101948</v>
      </c>
      <c r="JI235" s="29">
        <v>6.4589028618917119</v>
      </c>
      <c r="JJ235" s="29">
        <v>21.511509312715464</v>
      </c>
      <c r="JK235" s="29">
        <v>34.203870039526315</v>
      </c>
      <c r="JL235" s="29">
        <v>7.9397622854289374</v>
      </c>
      <c r="JM235" s="29">
        <v>5.7064634854537761</v>
      </c>
      <c r="JN235" s="29">
        <v>17.360321484622322</v>
      </c>
      <c r="JO235" s="29">
        <v>34.947594431526312</v>
      </c>
      <c r="JP235" s="29">
        <v>8.2663390081089219</v>
      </c>
      <c r="JQ235" s="29">
        <v>5.9411806062160153</v>
      </c>
      <c r="JR235" s="29">
        <v>13.91549379425329</v>
      </c>
      <c r="JS235" s="29">
        <v>35.241986240526316</v>
      </c>
      <c r="JT235" s="29">
        <v>18.572715757965955</v>
      </c>
      <c r="JU235" s="29">
        <v>13.348576504997842</v>
      </c>
      <c r="JV235" s="29">
        <v>11.961299578355128</v>
      </c>
      <c r="JW235" s="29">
        <v>35.056790053526313</v>
      </c>
      <c r="JX235" s="29">
        <v>18.560597993204269</v>
      </c>
      <c r="JY235" s="29">
        <v>13.339867228869412</v>
      </c>
      <c r="JZ235" s="29">
        <v>12.61993673270543</v>
      </c>
    </row>
    <row r="236" spans="1:286" ht="15" thickBot="1" x14ac:dyDescent="0.4">
      <c r="A236" s="2"/>
      <c r="B236" s="74" t="s">
        <v>713</v>
      </c>
      <c r="C236" s="74" t="s">
        <v>514</v>
      </c>
      <c r="D236" s="74" t="s">
        <v>862</v>
      </c>
      <c r="E236" s="87">
        <v>352170</v>
      </c>
      <c r="F236" s="84">
        <v>422970</v>
      </c>
      <c r="G236" s="22">
        <v>24.608877635052632</v>
      </c>
      <c r="H236" s="22">
        <v>14.382659401050656</v>
      </c>
      <c r="I236" s="22">
        <v>10.337100500658135</v>
      </c>
      <c r="J236" s="22">
        <v>10.395683723840371</v>
      </c>
      <c r="K236" s="22">
        <v>24.725666762052633</v>
      </c>
      <c r="L236" s="22">
        <v>14.124628587160204</v>
      </c>
      <c r="M236" s="22">
        <v>10.151648674185948</v>
      </c>
      <c r="N236" s="22">
        <v>9.7511488288075689</v>
      </c>
      <c r="O236" s="22">
        <v>24.819504953052633</v>
      </c>
      <c r="P236" s="22">
        <v>13.950387978109493</v>
      </c>
      <c r="Q236" s="22">
        <v>10.026418517729521</v>
      </c>
      <c r="R236" s="22">
        <v>9.6206696590960021</v>
      </c>
      <c r="S236" s="22">
        <v>24.945441465052632</v>
      </c>
      <c r="T236" s="22">
        <v>13.650992026476921</v>
      </c>
      <c r="U236" s="22">
        <v>9.8112367522981554</v>
      </c>
      <c r="V236" s="22">
        <v>9.1796589361152279</v>
      </c>
      <c r="W236" s="22">
        <v>25.110739047052633</v>
      </c>
      <c r="X236" s="22">
        <v>13.338086624374721</v>
      </c>
      <c r="Y236" s="22">
        <v>9.586345478818302</v>
      </c>
      <c r="Z236" s="22">
        <v>8.937665775576928</v>
      </c>
      <c r="AA236" s="22">
        <v>25.306994766052632</v>
      </c>
      <c r="AB236" s="22">
        <v>12.689884037733338</v>
      </c>
      <c r="AC236" s="22">
        <v>9.1204695169354064</v>
      </c>
      <c r="AD236" s="22">
        <v>8.3621325461062774</v>
      </c>
      <c r="AE236" s="22">
        <v>25.528256489052634</v>
      </c>
      <c r="AF236" s="22">
        <v>12.568915726026544</v>
      </c>
      <c r="AG236" s="22">
        <v>9.0335272094914352</v>
      </c>
      <c r="AH236" s="22">
        <v>7.8840999091132637</v>
      </c>
      <c r="AI236" s="22">
        <v>25.767133270052632</v>
      </c>
      <c r="AJ236" s="22">
        <v>12.458667577011742</v>
      </c>
      <c r="AK236" s="22">
        <v>8.9542896940501464</v>
      </c>
      <c r="AL236" s="22">
        <v>7.1967427726433826</v>
      </c>
      <c r="AM236" s="22">
        <v>26.024114246052633</v>
      </c>
      <c r="AN236" s="22">
        <v>12.297970509725703</v>
      </c>
      <c r="AO236" s="22">
        <v>8.838793547727203</v>
      </c>
      <c r="AP236" s="22">
        <v>6.5210654418504213</v>
      </c>
      <c r="AQ236" s="22">
        <v>26.330098010052634</v>
      </c>
      <c r="AR236" s="22">
        <v>12.074105371902467</v>
      </c>
      <c r="AS236" s="22">
        <v>8.6778972653537636</v>
      </c>
      <c r="AT236" s="22">
        <v>5.7565041949883771</v>
      </c>
      <c r="AU236" s="22">
        <v>27.837165626052631</v>
      </c>
      <c r="AV236" s="22">
        <v>11.003957925514394</v>
      </c>
      <c r="AW236" s="22">
        <v>7.9087612248362431</v>
      </c>
      <c r="AX236" s="22">
        <v>3.0375370053350146</v>
      </c>
      <c r="AY236" s="22">
        <v>29.329502059052633</v>
      </c>
      <c r="AZ236" s="22">
        <v>10.066980375255881</v>
      </c>
      <c r="BA236" s="22">
        <v>7.2353370107319188</v>
      </c>
      <c r="BB236" s="22">
        <v>1.4146580703166052</v>
      </c>
      <c r="BC236" s="22">
        <v>30.450626131052633</v>
      </c>
      <c r="BD236" s="22">
        <v>9.4239813599240687</v>
      </c>
      <c r="BE236" s="22">
        <v>6.773200958005563</v>
      </c>
      <c r="BF236" s="22">
        <v>0.87103890776272408</v>
      </c>
      <c r="BG236" s="22">
        <v>31.495131791052632</v>
      </c>
      <c r="BH236" s="22">
        <v>9.1559184076601099</v>
      </c>
      <c r="BI236" s="22">
        <v>6.580538836155327</v>
      </c>
      <c r="BJ236" s="22">
        <v>0.41981611233819294</v>
      </c>
      <c r="BK236" s="25">
        <v>24.573546345052634</v>
      </c>
      <c r="BL236" s="25">
        <v>14.440562679987865</v>
      </c>
      <c r="BM236" s="25">
        <v>10.378716727323965</v>
      </c>
      <c r="BN236" s="25">
        <v>10.753939216818697</v>
      </c>
      <c r="BO236" s="25">
        <v>24.654242946052634</v>
      </c>
      <c r="BP236" s="25">
        <v>14.314433554901049</v>
      </c>
      <c r="BQ236" s="25">
        <v>10.28806524168931</v>
      </c>
      <c r="BR236" s="25">
        <v>10.361468193212957</v>
      </c>
      <c r="BS236" s="25">
        <v>24.771466152052632</v>
      </c>
      <c r="BT236" s="25">
        <v>14.19890429276829</v>
      </c>
      <c r="BU236" s="25">
        <v>10.205032086267027</v>
      </c>
      <c r="BV236" s="25">
        <v>10.152304485783105</v>
      </c>
      <c r="BW236" s="25">
        <v>24.880371518052634</v>
      </c>
      <c r="BX236" s="25">
        <v>14.05217938745329</v>
      </c>
      <c r="BY236" s="25">
        <v>10.099578007859252</v>
      </c>
      <c r="BZ236" s="25">
        <v>9.7045686597930576</v>
      </c>
      <c r="CA236" s="25">
        <v>25.016780762052633</v>
      </c>
      <c r="CB236" s="25">
        <v>13.932376285228305</v>
      </c>
      <c r="CC236" s="25">
        <v>10.01347315941239</v>
      </c>
      <c r="CD236" s="25">
        <v>9.4889699338503739</v>
      </c>
      <c r="CE236" s="25">
        <v>25.176584598052635</v>
      </c>
      <c r="CF236" s="25">
        <v>13.760516763019034</v>
      </c>
      <c r="CG236" s="25">
        <v>9.8899543369516039</v>
      </c>
      <c r="CH236" s="25">
        <v>8.9765539962047391</v>
      </c>
      <c r="CI236" s="25">
        <v>25.356146048052633</v>
      </c>
      <c r="CJ236" s="25">
        <v>13.623384117406353</v>
      </c>
      <c r="CK236" s="25">
        <v>9.7913944044598527</v>
      </c>
      <c r="CL236" s="25">
        <v>8.5743053845741528</v>
      </c>
      <c r="CM236" s="25">
        <v>25.546488240052632</v>
      </c>
      <c r="CN236" s="25">
        <v>13.457619516395658</v>
      </c>
      <c r="CO236" s="25">
        <v>9.6722561218711771</v>
      </c>
      <c r="CP236" s="25">
        <v>8.0909064474093739</v>
      </c>
      <c r="CQ236" s="25">
        <v>25.748739107052632</v>
      </c>
      <c r="CR236" s="25">
        <v>13.272377667206886</v>
      </c>
      <c r="CS236" s="25">
        <v>9.539119157517268</v>
      </c>
      <c r="CT236" s="25">
        <v>7.5098508174541188</v>
      </c>
      <c r="CU236" s="25">
        <v>25.958079312052632</v>
      </c>
      <c r="CV236" s="25">
        <v>13.078591219189146</v>
      </c>
      <c r="CW236" s="25">
        <v>9.3998410217450612</v>
      </c>
      <c r="CX236" s="25">
        <v>6.9041883610658914</v>
      </c>
      <c r="CY236" s="25">
        <v>26.912426570052631</v>
      </c>
      <c r="CZ236" s="25">
        <v>12.323221566780749</v>
      </c>
      <c r="DA236" s="25">
        <v>8.8569419796164262</v>
      </c>
      <c r="DB236" s="25">
        <v>4.8338971334934584</v>
      </c>
      <c r="DC236" s="25">
        <v>27.863150632052633</v>
      </c>
      <c r="DD236" s="25">
        <v>11.532678241226829</v>
      </c>
      <c r="DE236" s="25">
        <v>8.2887629260417857</v>
      </c>
      <c r="DF236" s="25">
        <v>3.3528700750730174</v>
      </c>
      <c r="DG236" s="25">
        <v>28.676181047052633</v>
      </c>
      <c r="DH236" s="25">
        <v>11.362005040888874</v>
      </c>
      <c r="DI236" s="25">
        <v>8.1660967364681447</v>
      </c>
      <c r="DJ236" s="25">
        <v>2.4466207345659008</v>
      </c>
      <c r="DK236" s="25">
        <v>29.308319318052632</v>
      </c>
      <c r="DL236" s="25">
        <v>11.141651145664753</v>
      </c>
      <c r="DM236" s="25">
        <v>8.0077240532857257</v>
      </c>
      <c r="DN236" s="25">
        <v>1.8735590351287499</v>
      </c>
      <c r="DO236" s="27">
        <v>24.609902605052632</v>
      </c>
      <c r="DP236" s="27">
        <v>14.43168254403759</v>
      </c>
      <c r="DQ236" s="27">
        <v>10.372334398769986</v>
      </c>
      <c r="DR236" s="27">
        <v>10.402100461948208</v>
      </c>
      <c r="DS236" s="27">
        <v>24.727586721052631</v>
      </c>
      <c r="DT236" s="27">
        <v>14.163585131735122</v>
      </c>
      <c r="DU236" s="27">
        <v>10.179647509811568</v>
      </c>
      <c r="DV236" s="27">
        <v>9.8191176986143134</v>
      </c>
      <c r="DW236" s="27">
        <v>24.822565331052633</v>
      </c>
      <c r="DX236" s="27">
        <v>13.78098765453522</v>
      </c>
      <c r="DY236" s="27">
        <v>9.9046671697483983</v>
      </c>
      <c r="DZ236" s="27">
        <v>9.7025059598229753</v>
      </c>
      <c r="EA236" s="27">
        <v>24.949872915052634</v>
      </c>
      <c r="EB236" s="27">
        <v>13.511759354568781</v>
      </c>
      <c r="EC236" s="27">
        <v>9.7111674895591342</v>
      </c>
      <c r="ED236" s="27">
        <v>9.2742881552222336</v>
      </c>
      <c r="EE236" s="27">
        <v>25.116173160052632</v>
      </c>
      <c r="EF236" s="27">
        <v>13.594385027106581</v>
      </c>
      <c r="EG236" s="27">
        <v>9.7705521872802876</v>
      </c>
      <c r="EH236" s="27">
        <v>9.046735687965004</v>
      </c>
      <c r="EI236" s="27">
        <v>25.312584123052634</v>
      </c>
      <c r="EJ236" s="27">
        <v>13.437022162738705</v>
      </c>
      <c r="EK236" s="27">
        <v>9.657452398243823</v>
      </c>
      <c r="EL236" s="27">
        <v>8.4891299592807137</v>
      </c>
      <c r="EM236" s="27">
        <v>25.533725050052631</v>
      </c>
      <c r="EN236" s="27">
        <v>13.278941323368915</v>
      </c>
      <c r="EO236" s="27">
        <v>9.5438365864368251</v>
      </c>
      <c r="EP236" s="27">
        <v>8.0020868155984282</v>
      </c>
      <c r="EQ236" s="27">
        <v>25.772354799052632</v>
      </c>
      <c r="ER236" s="27">
        <v>13.110802671096781</v>
      </c>
      <c r="ES236" s="27">
        <v>9.4229920264623814</v>
      </c>
      <c r="ET236" s="27">
        <v>7.3320544824200624</v>
      </c>
      <c r="EU236" s="27">
        <v>26.026491201052632</v>
      </c>
      <c r="EV236" s="27">
        <v>12.914595202118941</v>
      </c>
      <c r="EW236" s="27">
        <v>9.2819738552571636</v>
      </c>
      <c r="EX236" s="27">
        <v>6.6840945715779334</v>
      </c>
      <c r="EY236" s="27">
        <v>26.320640445052632</v>
      </c>
      <c r="EZ236" s="27">
        <v>12.639912757288185</v>
      </c>
      <c r="FA236" s="27">
        <v>9.0845541737638662</v>
      </c>
      <c r="FB236" s="27">
        <v>5.9866285641178081</v>
      </c>
      <c r="FC236" s="27">
        <v>27.661633173052635</v>
      </c>
      <c r="FD236" s="27">
        <v>11.772672909483386</v>
      </c>
      <c r="FE236" s="27">
        <v>8.4612518195220066</v>
      </c>
      <c r="FF236" s="27">
        <v>3.5840343770263097</v>
      </c>
      <c r="FG236" s="27">
        <v>28.658803262052633</v>
      </c>
      <c r="FH236" s="27">
        <v>10.99092447134848</v>
      </c>
      <c r="FI236" s="27">
        <v>7.8993938247034192</v>
      </c>
      <c r="FJ236" s="27">
        <v>2.4100889708279603</v>
      </c>
      <c r="FK236" s="27">
        <v>29.526124391052633</v>
      </c>
      <c r="FL236" s="27">
        <v>10.386528184437314</v>
      </c>
      <c r="FM236" s="27">
        <v>7.4650023129661003</v>
      </c>
      <c r="FN236" s="27">
        <v>2.1084212198382204</v>
      </c>
      <c r="FO236" s="27">
        <v>30.217264251052633</v>
      </c>
      <c r="FP236" s="27">
        <v>9.7914409210487872</v>
      </c>
      <c r="FQ236" s="27">
        <v>7.0373013797256565</v>
      </c>
      <c r="FR236" s="27">
        <v>1.9773841732779829</v>
      </c>
      <c r="FS236" s="28">
        <v>24.616157782052632</v>
      </c>
      <c r="FT236" s="28">
        <v>14.383232754649384</v>
      </c>
      <c r="FU236" s="28">
        <v>10.337512581178656</v>
      </c>
      <c r="FV236" s="28">
        <v>10.413772107838657</v>
      </c>
      <c r="FW236" s="28">
        <v>24.747661671052633</v>
      </c>
      <c r="FX236" s="28">
        <v>14.118092356134644</v>
      </c>
      <c r="FY236" s="28">
        <v>10.146950956251962</v>
      </c>
      <c r="FZ236" s="28">
        <v>9.7831518179800554</v>
      </c>
      <c r="GA236" s="28">
        <v>24.868463042052632</v>
      </c>
      <c r="GB236" s="28">
        <v>13.75126382287376</v>
      </c>
      <c r="GC236" s="28">
        <v>9.8833040666823049</v>
      </c>
      <c r="GD236" s="28">
        <v>9.6740041833135066</v>
      </c>
      <c r="GE236" s="28">
        <v>25.036190579052633</v>
      </c>
      <c r="GF236" s="28">
        <v>13.308811499544275</v>
      </c>
      <c r="GG236" s="28">
        <v>9.5653048701865266</v>
      </c>
      <c r="GH236" s="28">
        <v>9.2526318993040348</v>
      </c>
      <c r="GI236" s="28">
        <v>25.249527851052633</v>
      </c>
      <c r="GJ236" s="28">
        <v>13.004370036242836</v>
      </c>
      <c r="GK236" s="28">
        <v>9.3464967961745327</v>
      </c>
      <c r="GL236" s="28">
        <v>9.0469059955478315</v>
      </c>
      <c r="GM236" s="28">
        <v>25.528220013052632</v>
      </c>
      <c r="GN236" s="28">
        <v>12.99388851261627</v>
      </c>
      <c r="GO236" s="28">
        <v>9.3389635187668834</v>
      </c>
      <c r="GP236" s="28">
        <v>8.5011921069680234</v>
      </c>
      <c r="GQ236" s="28">
        <v>25.876432314052632</v>
      </c>
      <c r="GR236" s="28">
        <v>12.828052957402129</v>
      </c>
      <c r="GS236" s="28">
        <v>9.2197742399951288</v>
      </c>
      <c r="GT236" s="28">
        <v>8.0604711540153247</v>
      </c>
      <c r="GU236" s="28">
        <v>26.278678964052631</v>
      </c>
      <c r="GV236" s="28">
        <v>12.632089994981028</v>
      </c>
      <c r="GW236" s="28">
        <v>9.0789318004664814</v>
      </c>
      <c r="GX236" s="28">
        <v>7.6048686627870943</v>
      </c>
      <c r="GY236" s="28">
        <v>26.705068262052635</v>
      </c>
      <c r="GZ236" s="28">
        <v>12.391975706248822</v>
      </c>
      <c r="HA236" s="28">
        <v>8.9063569333951289</v>
      </c>
      <c r="HB236" s="28">
        <v>7.0875344062260339</v>
      </c>
      <c r="HC236" s="28">
        <v>27.182422830052634</v>
      </c>
      <c r="HD236" s="28">
        <v>12.129320873064803</v>
      </c>
      <c r="HE236" s="28">
        <v>8.717581733211464</v>
      </c>
      <c r="HF236" s="28">
        <v>6.5845385511343331</v>
      </c>
      <c r="HG236" s="28">
        <v>29.581242991052633</v>
      </c>
      <c r="HH236" s="28">
        <v>10.47015022905053</v>
      </c>
      <c r="HI236" s="28">
        <v>7.5251031229160459</v>
      </c>
      <c r="HJ236" s="28">
        <v>3.2789692256589476</v>
      </c>
      <c r="HK236" s="28">
        <v>31.97508831105263</v>
      </c>
      <c r="HL236" s="28">
        <v>8.5171560105416368</v>
      </c>
      <c r="HM236" s="28">
        <v>6.1214477243563072</v>
      </c>
      <c r="HN236" s="28">
        <v>-2.1703921905829162</v>
      </c>
      <c r="HO236" s="28">
        <v>33.355338401052634</v>
      </c>
      <c r="HP236" s="28">
        <v>6.7917304841829349</v>
      </c>
      <c r="HQ236" s="28">
        <v>4.8813504255863771</v>
      </c>
      <c r="HR236" s="28">
        <v>-6.2737517143687711</v>
      </c>
      <c r="HS236" s="28">
        <v>33.217548781936642</v>
      </c>
      <c r="HT236" s="28">
        <v>5.4690161287399066</v>
      </c>
      <c r="HU236" s="28">
        <v>3.9306895745841621</v>
      </c>
      <c r="HV236" s="28">
        <v>-9.2434164442783953</v>
      </c>
      <c r="HW236" s="29">
        <v>24.615849582052633</v>
      </c>
      <c r="HX236" s="29">
        <v>14.380786689414036</v>
      </c>
      <c r="HY236" s="29">
        <v>10.335754545931911</v>
      </c>
      <c r="HZ236" s="29">
        <v>10.401283918757038</v>
      </c>
      <c r="IA236" s="29">
        <v>24.762134616052634</v>
      </c>
      <c r="IB236" s="29">
        <v>14.104409092107131</v>
      </c>
      <c r="IC236" s="29">
        <v>10.137116524977095</v>
      </c>
      <c r="ID236" s="29">
        <v>9.7174419041708511</v>
      </c>
      <c r="IE236" s="29">
        <v>24.895809415052632</v>
      </c>
      <c r="IF236" s="29">
        <v>13.870711572092224</v>
      </c>
      <c r="IG236" s="29">
        <v>9.9691535159266138</v>
      </c>
      <c r="IH236" s="29">
        <v>9.6022842682200498</v>
      </c>
      <c r="II236" s="29">
        <v>25.073400730052633</v>
      </c>
      <c r="IJ236" s="29">
        <v>13.3602242515695</v>
      </c>
      <c r="IK236" s="29">
        <v>9.6022562273646948</v>
      </c>
      <c r="IL236" s="29">
        <v>9.2067424276148486</v>
      </c>
      <c r="IM236" s="29">
        <v>25.296250237052632</v>
      </c>
      <c r="IN236" s="29">
        <v>13.278958235545002</v>
      </c>
      <c r="IO236" s="29">
        <v>9.5438487415507733</v>
      </c>
      <c r="IP236" s="29">
        <v>9.0335732697906579</v>
      </c>
      <c r="IQ236" s="29">
        <v>25.596182281052634</v>
      </c>
      <c r="IR236" s="29">
        <v>13.172259591951125</v>
      </c>
      <c r="IS236" s="29">
        <v>9.4671623255439226</v>
      </c>
      <c r="IT236" s="29">
        <v>8.5274980449236075</v>
      </c>
      <c r="IU236" s="29">
        <v>25.984814142052635</v>
      </c>
      <c r="IV236" s="29">
        <v>12.974804960895076</v>
      </c>
      <c r="IW236" s="29">
        <v>9.3252477943969474</v>
      </c>
      <c r="IX236" s="29">
        <v>8.1087473905411329</v>
      </c>
      <c r="IY236" s="29">
        <v>26.437324265052631</v>
      </c>
      <c r="IZ236" s="29">
        <v>12.744216010884081</v>
      </c>
      <c r="JA236" s="29">
        <v>9.1595189758148443</v>
      </c>
      <c r="JB236" s="29">
        <v>7.6146204362760734</v>
      </c>
      <c r="JC236" s="29">
        <v>26.993485602052633</v>
      </c>
      <c r="JD236" s="29">
        <v>12.482036179467427</v>
      </c>
      <c r="JE236" s="29">
        <v>8.971085168753989</v>
      </c>
      <c r="JF236" s="29">
        <v>7.0094491308770976</v>
      </c>
      <c r="JG236" s="29">
        <v>27.791350641052631</v>
      </c>
      <c r="JH236" s="29">
        <v>11.996225264100383</v>
      </c>
      <c r="JI236" s="29">
        <v>8.6219232984465428</v>
      </c>
      <c r="JJ236" s="29">
        <v>5.6873455597282963</v>
      </c>
      <c r="JK236" s="29">
        <v>30.465129141052635</v>
      </c>
      <c r="JL236" s="29">
        <v>9.822625098035255</v>
      </c>
      <c r="JM236" s="29">
        <v>7.059714061730479</v>
      </c>
      <c r="JN236" s="29">
        <v>-0.31498651220683627</v>
      </c>
      <c r="JO236" s="29">
        <v>32.379681831052636</v>
      </c>
      <c r="JP236" s="29">
        <v>7.9749288988308633</v>
      </c>
      <c r="JQ236" s="29">
        <v>5.7317384229230548</v>
      </c>
      <c r="JR236" s="29">
        <v>-5.1997734906323245</v>
      </c>
      <c r="JS236" s="29">
        <v>33.223046401052635</v>
      </c>
      <c r="JT236" s="29">
        <v>6.758836477958643</v>
      </c>
      <c r="JU236" s="29">
        <v>4.8577088556424393</v>
      </c>
      <c r="JV236" s="29">
        <v>-8.1954523129881878</v>
      </c>
      <c r="JW236" s="29">
        <v>33.242952571052633</v>
      </c>
      <c r="JX236" s="29">
        <v>6.3266274750717955</v>
      </c>
      <c r="JY236" s="29">
        <v>4.547071735235888</v>
      </c>
      <c r="JZ236" s="29">
        <v>-7.8880824195030712</v>
      </c>
    </row>
    <row r="237" spans="1:286" ht="15" thickBot="1" x14ac:dyDescent="0.4">
      <c r="A237" s="2"/>
      <c r="B237" s="74" t="s">
        <v>714</v>
      </c>
      <c r="C237" s="74" t="s">
        <v>687</v>
      </c>
      <c r="D237" s="74" t="s">
        <v>869</v>
      </c>
      <c r="E237" s="87">
        <v>384007</v>
      </c>
      <c r="F237" s="84">
        <v>395893</v>
      </c>
      <c r="G237" s="22">
        <v>34.257959683999999</v>
      </c>
      <c r="H237" s="22">
        <v>11.453475396733163</v>
      </c>
      <c r="I237" s="22">
        <v>8.3551508408469264</v>
      </c>
      <c r="J237" s="22">
        <v>10.73806254151064</v>
      </c>
      <c r="K237" s="22">
        <v>34.406452731999998</v>
      </c>
      <c r="L237" s="22">
        <v>11.089685082564472</v>
      </c>
      <c r="M237" s="22">
        <v>8.0897708715333785</v>
      </c>
      <c r="N237" s="22">
        <v>10.502069942972707</v>
      </c>
      <c r="O237" s="22">
        <v>34.415988298999999</v>
      </c>
      <c r="P237" s="22">
        <v>10.173751111100847</v>
      </c>
      <c r="Q237" s="22">
        <v>7.4216097914460768</v>
      </c>
      <c r="R237" s="22">
        <v>8.1605892360548928</v>
      </c>
      <c r="S237" s="22">
        <v>34.470438428999998</v>
      </c>
      <c r="T237" s="22">
        <v>9.7887494751418647</v>
      </c>
      <c r="U237" s="22">
        <v>7.1407564582012482</v>
      </c>
      <c r="V237" s="22">
        <v>6.0067769663133816</v>
      </c>
      <c r="W237" s="22">
        <v>34.560586696999998</v>
      </c>
      <c r="X237" s="22">
        <v>9.2064988656053721</v>
      </c>
      <c r="Y237" s="22">
        <v>6.7160127449314739</v>
      </c>
      <c r="Z237" s="22">
        <v>3.8520327933756811</v>
      </c>
      <c r="AA237" s="22">
        <v>34.678034320000002</v>
      </c>
      <c r="AB237" s="22">
        <v>8.6394944361280146</v>
      </c>
      <c r="AC237" s="22">
        <v>6.3023909077498166</v>
      </c>
      <c r="AD237" s="22">
        <v>1.6460081486511022</v>
      </c>
      <c r="AE237" s="22">
        <v>34.796937010000001</v>
      </c>
      <c r="AF237" s="22">
        <v>8.1091766699402754</v>
      </c>
      <c r="AG237" s="22">
        <v>5.9155314806676795</v>
      </c>
      <c r="AH237" s="22">
        <v>-1.0365686936017866</v>
      </c>
      <c r="AI237" s="22">
        <v>34.916457344000001</v>
      </c>
      <c r="AJ237" s="22">
        <v>7.8632274181780133</v>
      </c>
      <c r="AK237" s="22">
        <v>5.7361149257368274</v>
      </c>
      <c r="AL237" s="22">
        <v>-2.1671662876329627</v>
      </c>
      <c r="AM237" s="22">
        <v>35.047975025</v>
      </c>
      <c r="AN237" s="22">
        <v>7.6138233840976373</v>
      </c>
      <c r="AO237" s="22">
        <v>5.554178155204136</v>
      </c>
      <c r="AP237" s="22">
        <v>-3.1900152497945164</v>
      </c>
      <c r="AQ237" s="22">
        <v>36.897070763000002</v>
      </c>
      <c r="AR237" s="22">
        <v>6.9618972803123516</v>
      </c>
      <c r="AS237" s="22">
        <v>5.0786071389372918</v>
      </c>
      <c r="AT237" s="22">
        <v>-6.4434217035089958</v>
      </c>
      <c r="AU237" s="22">
        <v>38.081820950182021</v>
      </c>
      <c r="AV237" s="22">
        <v>6.1772450369369851</v>
      </c>
      <c r="AW237" s="22">
        <v>4.5062142517198414</v>
      </c>
      <c r="AX237" s="22">
        <v>-9.294680788471652</v>
      </c>
      <c r="AY237" s="22">
        <v>35.989414082152123</v>
      </c>
      <c r="AZ237" s="22">
        <v>5.8378361111479791</v>
      </c>
      <c r="BA237" s="22">
        <v>4.2586201657792708</v>
      </c>
      <c r="BB237" s="22">
        <v>-10.268718283201771</v>
      </c>
      <c r="BC237" s="22">
        <v>36.702166393016959</v>
      </c>
      <c r="BD237" s="22">
        <v>5.9534515298700743</v>
      </c>
      <c r="BE237" s="22">
        <v>4.3429600040807799</v>
      </c>
      <c r="BF237" s="22">
        <v>-11.123301544104791</v>
      </c>
      <c r="BG237" s="22">
        <v>36.904638736955611</v>
      </c>
      <c r="BH237" s="22">
        <v>5.986294530821846</v>
      </c>
      <c r="BI237" s="22">
        <v>4.3669185160182478</v>
      </c>
      <c r="BJ237" s="22">
        <v>-10.966328006945979</v>
      </c>
      <c r="BK237" s="25">
        <v>34.115869025000002</v>
      </c>
      <c r="BL237" s="25">
        <v>11.298387823678256</v>
      </c>
      <c r="BM237" s="25">
        <v>8.2420166155109005</v>
      </c>
      <c r="BN237" s="25">
        <v>10.971602933301462</v>
      </c>
      <c r="BO237" s="25">
        <v>34.144987252</v>
      </c>
      <c r="BP237" s="25">
        <v>10.737493197994606</v>
      </c>
      <c r="BQ237" s="25">
        <v>7.8328517951329797</v>
      </c>
      <c r="BR237" s="25">
        <v>10.929841789602566</v>
      </c>
      <c r="BS237" s="25">
        <v>34.218151089000003</v>
      </c>
      <c r="BT237" s="25">
        <v>10.077317541419168</v>
      </c>
      <c r="BU237" s="25">
        <v>7.3512628449601598</v>
      </c>
      <c r="BV237" s="25">
        <v>8.4894568203658451</v>
      </c>
      <c r="BW237" s="25">
        <v>34.302845844000004</v>
      </c>
      <c r="BX237" s="25">
        <v>9.4503616307549514</v>
      </c>
      <c r="BY237" s="25">
        <v>6.8939072369274941</v>
      </c>
      <c r="BZ237" s="25">
        <v>6.2720733500020636</v>
      </c>
      <c r="CA237" s="25">
        <v>34.410151835999997</v>
      </c>
      <c r="CB237" s="25">
        <v>8.8617121745361018</v>
      </c>
      <c r="CC237" s="25">
        <v>6.4644956540909142</v>
      </c>
      <c r="CD237" s="25">
        <v>4.0755872414205179</v>
      </c>
      <c r="CE237" s="25">
        <v>34.526668493999999</v>
      </c>
      <c r="CF237" s="25">
        <v>8.2995441368251388</v>
      </c>
      <c r="CG237" s="25">
        <v>6.0544018973681544</v>
      </c>
      <c r="CH237" s="25">
        <v>1.8453026131570773</v>
      </c>
      <c r="CI237" s="25">
        <v>34.649671773999998</v>
      </c>
      <c r="CJ237" s="25">
        <v>7.7697422772904625</v>
      </c>
      <c r="CK237" s="25">
        <v>5.6679188170067123</v>
      </c>
      <c r="CL237" s="25">
        <v>-0.87156820106652333</v>
      </c>
      <c r="CM237" s="25">
        <v>34.774841862999999</v>
      </c>
      <c r="CN237" s="25">
        <v>7.5351117740250668</v>
      </c>
      <c r="CO237" s="25">
        <v>5.4967591315189903</v>
      </c>
      <c r="CP237" s="25">
        <v>-2.0449186218688489</v>
      </c>
      <c r="CQ237" s="25">
        <v>34.901133862000002</v>
      </c>
      <c r="CR237" s="25">
        <v>7.3221188658612411</v>
      </c>
      <c r="CS237" s="25">
        <v>5.3413837704083349</v>
      </c>
      <c r="CT237" s="25">
        <v>-3.1071065110600173</v>
      </c>
      <c r="CU237" s="25">
        <v>35.028995858000002</v>
      </c>
      <c r="CV237" s="25">
        <v>7.0211772529123797</v>
      </c>
      <c r="CW237" s="25">
        <v>5.1218510536232893</v>
      </c>
      <c r="CX237" s="25">
        <v>-4.6310432952222698</v>
      </c>
      <c r="CY237" s="25">
        <v>35.515263533000002</v>
      </c>
      <c r="CZ237" s="25">
        <v>6.760405370318054</v>
      </c>
      <c r="DA237" s="25">
        <v>4.9316215958686005</v>
      </c>
      <c r="DB237" s="25">
        <v>-5.6630349393201698</v>
      </c>
      <c r="DC237" s="25">
        <v>36.036331957999998</v>
      </c>
      <c r="DD237" s="25">
        <v>6.6032482832533894</v>
      </c>
      <c r="DE237" s="25">
        <v>4.8169776888752782</v>
      </c>
      <c r="DF237" s="25">
        <v>-6.6600727057753915</v>
      </c>
      <c r="DG237" s="25">
        <v>36.235951620000002</v>
      </c>
      <c r="DH237" s="25">
        <v>6.5588801099750604</v>
      </c>
      <c r="DI237" s="25">
        <v>4.7846117241848569</v>
      </c>
      <c r="DJ237" s="25">
        <v>-7.6178148462638262</v>
      </c>
      <c r="DK237" s="25">
        <v>36.296658393999998</v>
      </c>
      <c r="DL237" s="25">
        <v>6.5074925565026023</v>
      </c>
      <c r="DM237" s="25">
        <v>4.7471252193701758</v>
      </c>
      <c r="DN237" s="25">
        <v>-8.0834159805482244</v>
      </c>
      <c r="DO237" s="27">
        <v>34.257988814999997</v>
      </c>
      <c r="DP237" s="27">
        <v>11.278835375847784</v>
      </c>
      <c r="DQ237" s="27">
        <v>8.2277533770376277</v>
      </c>
      <c r="DR237" s="27">
        <v>10.746856250531831</v>
      </c>
      <c r="DS237" s="27">
        <v>34.406540093000004</v>
      </c>
      <c r="DT237" s="27">
        <v>11.128638513915037</v>
      </c>
      <c r="DU237" s="27">
        <v>8.1181868573742673</v>
      </c>
      <c r="DV237" s="27">
        <v>10.52237245598225</v>
      </c>
      <c r="DW237" s="27">
        <v>34.416162376000003</v>
      </c>
      <c r="DX237" s="27">
        <v>10.47442545321041</v>
      </c>
      <c r="DY237" s="27">
        <v>7.6409475378749336</v>
      </c>
      <c r="DZ237" s="27">
        <v>8.1952893026588001</v>
      </c>
      <c r="EA237" s="27">
        <v>34.470726546999998</v>
      </c>
      <c r="EB237" s="27">
        <v>9.7999726314824827</v>
      </c>
      <c r="EC237" s="27">
        <v>7.1489435944972781</v>
      </c>
      <c r="ED237" s="27">
        <v>6.0518450653197711</v>
      </c>
      <c r="EE237" s="27">
        <v>34.560842393999998</v>
      </c>
      <c r="EF237" s="27">
        <v>9.1685600970394496</v>
      </c>
      <c r="EG237" s="27">
        <v>6.6883369414653329</v>
      </c>
      <c r="EH237" s="27">
        <v>3.9089197482415798</v>
      </c>
      <c r="EI237" s="27">
        <v>34.678138498999999</v>
      </c>
      <c r="EJ237" s="27">
        <v>8.6321040687104507</v>
      </c>
      <c r="EK237" s="27">
        <v>6.2969997376111317</v>
      </c>
      <c r="EL237" s="27">
        <v>1.715028778945495</v>
      </c>
      <c r="EM237" s="27">
        <v>34.796923593999999</v>
      </c>
      <c r="EN237" s="27">
        <v>8.0973239883626125</v>
      </c>
      <c r="EO237" s="27">
        <v>5.9068851144757941</v>
      </c>
      <c r="EP237" s="27">
        <v>-0.95199003333795318</v>
      </c>
      <c r="EQ237" s="27">
        <v>34.916500284000001</v>
      </c>
      <c r="ER237" s="27">
        <v>7.8406818754593379</v>
      </c>
      <c r="ES237" s="27">
        <v>5.7196682662139882</v>
      </c>
      <c r="ET237" s="27">
        <v>-2.0708829013998269</v>
      </c>
      <c r="EU237" s="27">
        <v>35.047440692999999</v>
      </c>
      <c r="EV237" s="27">
        <v>7.5903237000175956</v>
      </c>
      <c r="EW237" s="27">
        <v>5.5370354628422174</v>
      </c>
      <c r="EX237" s="27">
        <v>-3.0771066010149148</v>
      </c>
      <c r="EY237" s="27">
        <v>36.893191465999998</v>
      </c>
      <c r="EZ237" s="27">
        <v>7.2638747103328392</v>
      </c>
      <c r="FA237" s="27">
        <v>5.2988954698549193</v>
      </c>
      <c r="FB237" s="27">
        <v>-6.288675382117205</v>
      </c>
      <c r="FC237" s="27">
        <v>38.871784460000001</v>
      </c>
      <c r="FD237" s="27">
        <v>6.8847391903244999</v>
      </c>
      <c r="FE237" s="27">
        <v>5.0223213865250571</v>
      </c>
      <c r="FF237" s="27">
        <v>-8.9983227128628158</v>
      </c>
      <c r="FG237" s="27">
        <v>39.014860139999996</v>
      </c>
      <c r="FH237" s="27">
        <v>6.7245837969093545</v>
      </c>
      <c r="FI237" s="27">
        <v>4.9054902567929943</v>
      </c>
      <c r="FJ237" s="27">
        <v>-9.8538797176870929</v>
      </c>
      <c r="FK237" s="27">
        <v>39.18112035</v>
      </c>
      <c r="FL237" s="27">
        <v>6.6815435096244702</v>
      </c>
      <c r="FM237" s="27">
        <v>4.8740929664472912</v>
      </c>
      <c r="FN237" s="27">
        <v>-10.64688120582673</v>
      </c>
      <c r="FO237" s="27">
        <v>39.062449659999999</v>
      </c>
      <c r="FP237" s="27">
        <v>6.7669890976920621</v>
      </c>
      <c r="FQ237" s="27">
        <v>4.9364243333259621</v>
      </c>
      <c r="FR237" s="27">
        <v>-10.487572678997608</v>
      </c>
      <c r="FS237" s="28">
        <v>34.246965025000002</v>
      </c>
      <c r="FT237" s="28">
        <v>11.456187140442156</v>
      </c>
      <c r="FU237" s="28">
        <v>8.3571290201283706</v>
      </c>
      <c r="FV237" s="28">
        <v>10.753673425321043</v>
      </c>
      <c r="FW237" s="28">
        <v>34.389375025</v>
      </c>
      <c r="FX237" s="28">
        <v>11.081733875018262</v>
      </c>
      <c r="FY237" s="28">
        <v>8.083970576329147</v>
      </c>
      <c r="FZ237" s="28">
        <v>10.534702222252633</v>
      </c>
      <c r="GA237" s="28">
        <v>34.401777109000001</v>
      </c>
      <c r="GB237" s="28">
        <v>10.335802970750011</v>
      </c>
      <c r="GC237" s="28">
        <v>7.5398243668922955</v>
      </c>
      <c r="GD237" s="28">
        <v>8.2118590806762768</v>
      </c>
      <c r="GE237" s="28">
        <v>34.468816103000002</v>
      </c>
      <c r="GF237" s="28">
        <v>9.7998499164192481</v>
      </c>
      <c r="GG237" s="28">
        <v>7.148854075567149</v>
      </c>
      <c r="GH237" s="28">
        <v>6.0677594661806253</v>
      </c>
      <c r="GI237" s="28">
        <v>34.576003534000002</v>
      </c>
      <c r="GJ237" s="28">
        <v>9.1662532557066498</v>
      </c>
      <c r="GK237" s="28">
        <v>6.686654132830065</v>
      </c>
      <c r="GL237" s="28">
        <v>3.9314299059240732</v>
      </c>
      <c r="GM237" s="28">
        <v>34.732720106999999</v>
      </c>
      <c r="GN237" s="28">
        <v>8.6242482560688938</v>
      </c>
      <c r="GO237" s="28">
        <v>6.2912690316617077</v>
      </c>
      <c r="GP237" s="28">
        <v>1.7310587278196508</v>
      </c>
      <c r="GQ237" s="28">
        <v>34.929691351999999</v>
      </c>
      <c r="GR237" s="28">
        <v>8.0784377876666529</v>
      </c>
      <c r="GS237" s="28">
        <v>5.8931078940113171</v>
      </c>
      <c r="GT237" s="28">
        <v>-0.99636267753771435</v>
      </c>
      <c r="GU237" s="28">
        <v>35.141714328999996</v>
      </c>
      <c r="GV237" s="28">
        <v>7.793638727505046</v>
      </c>
      <c r="GW237" s="28">
        <v>5.6853509447397998</v>
      </c>
      <c r="GX237" s="28">
        <v>-2.1797123783848171</v>
      </c>
      <c r="GY237" s="28">
        <v>35.350494439000002</v>
      </c>
      <c r="GZ237" s="28">
        <v>7.530724584882198</v>
      </c>
      <c r="HA237" s="28">
        <v>5.4935587381199307</v>
      </c>
      <c r="HB237" s="28">
        <v>-3.1976518891645789</v>
      </c>
      <c r="HC237" s="28">
        <v>37.19531465</v>
      </c>
      <c r="HD237" s="28">
        <v>6.8930724611067147</v>
      </c>
      <c r="HE237" s="28">
        <v>5.0284003915406768</v>
      </c>
      <c r="HF237" s="28">
        <v>-6.3227566579134873</v>
      </c>
      <c r="HG237" s="28">
        <v>35.828510750997914</v>
      </c>
      <c r="HH237" s="28">
        <v>5.8117360119668175</v>
      </c>
      <c r="HI237" s="28">
        <v>4.2395805068053782</v>
      </c>
      <c r="HJ237" s="28">
        <v>-9.9070202381735157</v>
      </c>
      <c r="HK237" s="28">
        <v>27.880823742322566</v>
      </c>
      <c r="HL237" s="28">
        <v>4.5225431922827664</v>
      </c>
      <c r="HM237" s="28">
        <v>3.2991322936395027</v>
      </c>
      <c r="HN237" s="28">
        <v>-15.530681925828318</v>
      </c>
      <c r="HO237" s="28">
        <v>24.193682275696524</v>
      </c>
      <c r="HP237" s="28">
        <v>3.9244526662284596</v>
      </c>
      <c r="HQ237" s="28">
        <v>2.8628335818013007</v>
      </c>
      <c r="HR237" s="28">
        <v>-19.241701055261856</v>
      </c>
      <c r="HS237" s="28">
        <v>21.506701531190767</v>
      </c>
      <c r="HT237" s="28">
        <v>3.4885980234040836</v>
      </c>
      <c r="HU237" s="28">
        <v>2.544883688049417</v>
      </c>
      <c r="HV237" s="28">
        <v>-21.188017101230386</v>
      </c>
      <c r="HW237" s="29">
        <v>34.232445873000003</v>
      </c>
      <c r="HX237" s="29">
        <v>11.464970149523522</v>
      </c>
      <c r="HY237" s="29">
        <v>8.3635361029717377</v>
      </c>
      <c r="HZ237" s="29">
        <v>10.792123676663437</v>
      </c>
      <c r="IA237" s="29">
        <v>34.363701059</v>
      </c>
      <c r="IB237" s="29">
        <v>11.254982641612175</v>
      </c>
      <c r="IC237" s="29">
        <v>8.2103531395025655</v>
      </c>
      <c r="ID237" s="29">
        <v>10.607090788099423</v>
      </c>
      <c r="IE237" s="29">
        <v>34.368725452999996</v>
      </c>
      <c r="IF237" s="29">
        <v>10.642652471167482</v>
      </c>
      <c r="IG237" s="29">
        <v>7.7636668053330977</v>
      </c>
      <c r="IH237" s="29">
        <v>8.3219146663095955</v>
      </c>
      <c r="II237" s="29">
        <v>34.433907925</v>
      </c>
      <c r="IJ237" s="29">
        <v>10.212479302211499</v>
      </c>
      <c r="IK237" s="29">
        <v>7.4498614676678585</v>
      </c>
      <c r="IL237" s="29">
        <v>6.2210293968627433</v>
      </c>
      <c r="IM237" s="29">
        <v>34.558405712999999</v>
      </c>
      <c r="IN237" s="29">
        <v>9.6780710774474805</v>
      </c>
      <c r="IO237" s="29">
        <v>7.0600181080037547</v>
      </c>
      <c r="IP237" s="29">
        <v>4.0922089408553433</v>
      </c>
      <c r="IQ237" s="29">
        <v>34.723029183999998</v>
      </c>
      <c r="IR237" s="29">
        <v>9.2133033563406865</v>
      </c>
      <c r="IS237" s="29">
        <v>6.7209765261873278</v>
      </c>
      <c r="IT237" s="29">
        <v>1.9210111973029385</v>
      </c>
      <c r="IU237" s="29">
        <v>34.908259618999999</v>
      </c>
      <c r="IV237" s="29">
        <v>8.652984808566579</v>
      </c>
      <c r="IW237" s="29">
        <v>6.31223194662397</v>
      </c>
      <c r="IX237" s="29">
        <v>-0.74002481752516758</v>
      </c>
      <c r="IY237" s="29">
        <v>35.107004396000001</v>
      </c>
      <c r="IZ237" s="29">
        <v>8.3689921124598641</v>
      </c>
      <c r="JA237" s="29">
        <v>6.1050632287038882</v>
      </c>
      <c r="JB237" s="29">
        <v>-1.8582554220455876</v>
      </c>
      <c r="JC237" s="29">
        <v>35.340393814000002</v>
      </c>
      <c r="JD237" s="29">
        <v>8.1033609532169049</v>
      </c>
      <c r="JE237" s="29">
        <v>5.9112889962873254</v>
      </c>
      <c r="JF237" s="29">
        <v>-2.9301354414340821</v>
      </c>
      <c r="JG237" s="29">
        <v>39.168334389999998</v>
      </c>
      <c r="JH237" s="29">
        <v>6.9609039072806969</v>
      </c>
      <c r="JI237" s="29">
        <v>5.0778824871409398</v>
      </c>
      <c r="JJ237" s="29">
        <v>-8.8074392719347827</v>
      </c>
      <c r="JK237" s="29">
        <v>33.776822494384163</v>
      </c>
      <c r="JL237" s="29">
        <v>5.4789320445018994</v>
      </c>
      <c r="JM237" s="29">
        <v>3.9968046460046636</v>
      </c>
      <c r="JN237" s="29">
        <v>-14.470178278222456</v>
      </c>
      <c r="JO237" s="29">
        <v>27.748032310782786</v>
      </c>
      <c r="JP237" s="29">
        <v>4.5010031190677813</v>
      </c>
      <c r="JQ237" s="29">
        <v>3.2834191101209509</v>
      </c>
      <c r="JR237" s="29">
        <v>-18.197650150758967</v>
      </c>
      <c r="JS237" s="29">
        <v>23.443536442485385</v>
      </c>
      <c r="JT237" s="29">
        <v>3.8027716512569234</v>
      </c>
      <c r="JU237" s="29">
        <v>2.7740689754841195</v>
      </c>
      <c r="JV237" s="29">
        <v>-20.715836345181728</v>
      </c>
      <c r="JW237" s="29">
        <v>23.512057827735592</v>
      </c>
      <c r="JX237" s="29">
        <v>3.8138864923123079</v>
      </c>
      <c r="JY237" s="29">
        <v>2.7821770972875908</v>
      </c>
      <c r="JZ237" s="29">
        <v>-19.780982284438274</v>
      </c>
    </row>
    <row r="238" spans="1:286" ht="15" thickBot="1" x14ac:dyDescent="0.4">
      <c r="A238" s="2"/>
      <c r="B238" s="74" t="s">
        <v>715</v>
      </c>
      <c r="C238" s="74" t="s">
        <v>472</v>
      </c>
      <c r="D238" s="74" t="s">
        <v>863</v>
      </c>
      <c r="E238" s="87">
        <v>397437</v>
      </c>
      <c r="F238" s="84">
        <v>401979</v>
      </c>
      <c r="G238" s="22">
        <v>25.823081026368421</v>
      </c>
      <c r="H238" s="22">
        <v>4.3348390786682254</v>
      </c>
      <c r="I238" s="22">
        <v>3.1155341971805579</v>
      </c>
      <c r="J238" s="22">
        <v>14.316446574781352</v>
      </c>
      <c r="K238" s="22">
        <v>24.591885502003834</v>
      </c>
      <c r="L238" s="22">
        <v>4.0488664389264066</v>
      </c>
      <c r="M238" s="22">
        <v>2.9100000303050124</v>
      </c>
      <c r="N238" s="22">
        <v>14.045360547855607</v>
      </c>
      <c r="O238" s="22">
        <v>23.889412664092418</v>
      </c>
      <c r="P238" s="22">
        <v>3.9332096424011809</v>
      </c>
      <c r="Q238" s="22">
        <v>2.8268752134037589</v>
      </c>
      <c r="R238" s="22">
        <v>13.753425092011264</v>
      </c>
      <c r="S238" s="22">
        <v>21.134876377626224</v>
      </c>
      <c r="T238" s="22">
        <v>3.4796962457090408</v>
      </c>
      <c r="U238" s="22">
        <v>2.5009262056938888</v>
      </c>
      <c r="V238" s="22">
        <v>13.346345101732572</v>
      </c>
      <c r="W238" s="22">
        <v>21.082255149680325</v>
      </c>
      <c r="X238" s="22">
        <v>3.4710325617557349</v>
      </c>
      <c r="Y238" s="22">
        <v>2.4946994454519884</v>
      </c>
      <c r="Z238" s="22">
        <v>12.995943877553925</v>
      </c>
      <c r="AA238" s="22">
        <v>20.09503158101295</v>
      </c>
      <c r="AB238" s="22">
        <v>3.3084937285878269</v>
      </c>
      <c r="AC238" s="22">
        <v>2.3778795857260717</v>
      </c>
      <c r="AD238" s="22">
        <v>12.473489699613303</v>
      </c>
      <c r="AE238" s="22">
        <v>18.902461892353465</v>
      </c>
      <c r="AF238" s="22">
        <v>3.1121462224927434</v>
      </c>
      <c r="AG238" s="22">
        <v>2.236760767087413</v>
      </c>
      <c r="AH238" s="22">
        <v>11.863178102028115</v>
      </c>
      <c r="AI238" s="22">
        <v>18.048148034583988</v>
      </c>
      <c r="AJ238" s="22">
        <v>2.9714899598100493</v>
      </c>
      <c r="AK238" s="22">
        <v>2.1356683416287554</v>
      </c>
      <c r="AL238" s="22">
        <v>11.280924293610845</v>
      </c>
      <c r="AM238" s="22">
        <v>17.031325025197162</v>
      </c>
      <c r="AN238" s="22">
        <v>2.804077804418426</v>
      </c>
      <c r="AO238" s="22">
        <v>2.0153459292667835</v>
      </c>
      <c r="AP238" s="22">
        <v>10.673072633556533</v>
      </c>
      <c r="AQ238" s="22">
        <v>15.986053664451893</v>
      </c>
      <c r="AR238" s="22">
        <v>2.6319818448895154</v>
      </c>
      <c r="AS238" s="22">
        <v>1.8916571746490116</v>
      </c>
      <c r="AT238" s="22">
        <v>9.9594877983332921</v>
      </c>
      <c r="AU238" s="22">
        <v>11.436804622354041</v>
      </c>
      <c r="AV238" s="22">
        <v>1.8829826773646328</v>
      </c>
      <c r="AW238" s="22">
        <v>1.3533367254385964</v>
      </c>
      <c r="AX238" s="22">
        <v>7.5924239339629409</v>
      </c>
      <c r="AY238" s="22">
        <v>8.9350146713657388</v>
      </c>
      <c r="AZ238" s="22">
        <v>1.4710820376607558</v>
      </c>
      <c r="BA238" s="22">
        <v>1.0572956255156356</v>
      </c>
      <c r="BB238" s="22">
        <v>6.539604912138401</v>
      </c>
      <c r="BC238" s="22">
        <v>13.476884408450893</v>
      </c>
      <c r="BD238" s="22">
        <v>2.2188662588812536</v>
      </c>
      <c r="BE238" s="22">
        <v>1.5947428688952561</v>
      </c>
      <c r="BF238" s="22">
        <v>6.4377954108331323</v>
      </c>
      <c r="BG238" s="22">
        <v>13.199184100032975</v>
      </c>
      <c r="BH238" s="22">
        <v>2.1731450205182496</v>
      </c>
      <c r="BI238" s="22">
        <v>1.5618821146498769</v>
      </c>
      <c r="BJ238" s="22">
        <v>6.6996657425069515</v>
      </c>
      <c r="BK238" s="25">
        <v>25.77631182136842</v>
      </c>
      <c r="BL238" s="25">
        <v>4.3526885164552827</v>
      </c>
      <c r="BM238" s="25">
        <v>3.1283629395667942</v>
      </c>
      <c r="BN238" s="25">
        <v>14.372386261356514</v>
      </c>
      <c r="BO238" s="25">
        <v>25.812402170368422</v>
      </c>
      <c r="BP238" s="25">
        <v>4.2785523098691156</v>
      </c>
      <c r="BQ238" s="25">
        <v>3.075079788179452</v>
      </c>
      <c r="BR238" s="25">
        <v>14.143284287977481</v>
      </c>
      <c r="BS238" s="25">
        <v>24.820439760597111</v>
      </c>
      <c r="BT238" s="25">
        <v>4.0864961549161229</v>
      </c>
      <c r="BU238" s="25">
        <v>2.9370452481016951</v>
      </c>
      <c r="BV238" s="25">
        <v>13.799842660207172</v>
      </c>
      <c r="BW238" s="25">
        <v>23.729565028719708</v>
      </c>
      <c r="BX238" s="25">
        <v>3.9068919480483193</v>
      </c>
      <c r="BY238" s="25">
        <v>2.8079601682869106</v>
      </c>
      <c r="BZ238" s="25">
        <v>13.435555555921502</v>
      </c>
      <c r="CA238" s="25">
        <v>22.513225803058383</v>
      </c>
      <c r="CB238" s="25">
        <v>3.7066309689245922</v>
      </c>
      <c r="CC238" s="25">
        <v>2.6640286595277622</v>
      </c>
      <c r="CD238" s="25">
        <v>13.22441103772643</v>
      </c>
      <c r="CE238" s="25">
        <v>21.218946513076755</v>
      </c>
      <c r="CF238" s="25">
        <v>3.4935377524903695</v>
      </c>
      <c r="CG238" s="25">
        <v>2.5108743691516624</v>
      </c>
      <c r="CH238" s="25">
        <v>12.786317248997253</v>
      </c>
      <c r="CI238" s="25">
        <v>20.647079432171804</v>
      </c>
      <c r="CJ238" s="25">
        <v>3.3993841980093928</v>
      </c>
      <c r="CK238" s="25">
        <v>2.4432043556983127</v>
      </c>
      <c r="CL238" s="25">
        <v>12.337778999219502</v>
      </c>
      <c r="CM238" s="25">
        <v>20.002259796963425</v>
      </c>
      <c r="CN238" s="25">
        <v>3.2932195617132765</v>
      </c>
      <c r="CO238" s="25">
        <v>2.3669017412507642</v>
      </c>
      <c r="CP238" s="25">
        <v>11.863396946733793</v>
      </c>
      <c r="CQ238" s="25">
        <v>19.32195525442215</v>
      </c>
      <c r="CR238" s="25">
        <v>3.1812126059912309</v>
      </c>
      <c r="CS238" s="25">
        <v>2.2864001367987412</v>
      </c>
      <c r="CT238" s="25">
        <v>11.34934763895432</v>
      </c>
      <c r="CU238" s="25">
        <v>18.614893947077547</v>
      </c>
      <c r="CV238" s="25">
        <v>3.0648003529601358</v>
      </c>
      <c r="CW238" s="25">
        <v>2.2027323584320668</v>
      </c>
      <c r="CX238" s="25">
        <v>10.821938124556276</v>
      </c>
      <c r="CY238" s="25">
        <v>16.118379455662428</v>
      </c>
      <c r="CZ238" s="25">
        <v>2.6537682774504945</v>
      </c>
      <c r="DA238" s="25">
        <v>1.9073155126972032</v>
      </c>
      <c r="DB238" s="25">
        <v>9.2013816693762216</v>
      </c>
      <c r="DC238" s="25">
        <v>14.194508788515545</v>
      </c>
      <c r="DD238" s="25">
        <v>2.3370176412940573</v>
      </c>
      <c r="DE238" s="25">
        <v>1.6796605937913642</v>
      </c>
      <c r="DF238" s="25">
        <v>8.1080666212193861</v>
      </c>
      <c r="DG238" s="25">
        <v>16.598059363715311</v>
      </c>
      <c r="DH238" s="25">
        <v>2.7327439168330199</v>
      </c>
      <c r="DI238" s="25">
        <v>1.9640768597218894</v>
      </c>
      <c r="DJ238" s="25">
        <v>7.4943071264063228</v>
      </c>
      <c r="DK238" s="25">
        <v>20.295807466437463</v>
      </c>
      <c r="DL238" s="25">
        <v>3.3415499472407157</v>
      </c>
      <c r="DM238" s="25">
        <v>2.4016377409363439</v>
      </c>
      <c r="DN238" s="25">
        <v>7.1872456704775409</v>
      </c>
      <c r="DO238" s="27">
        <v>25.82311533236842</v>
      </c>
      <c r="DP238" s="27">
        <v>4.340575195094452</v>
      </c>
      <c r="DQ238" s="27">
        <v>3.1196568569980498</v>
      </c>
      <c r="DR238" s="27">
        <v>14.323752430824923</v>
      </c>
      <c r="DS238" s="27">
        <v>25.897421042368421</v>
      </c>
      <c r="DT238" s="27">
        <v>4.2744084419120165</v>
      </c>
      <c r="DU238" s="27">
        <v>3.0721015086874921</v>
      </c>
      <c r="DV238" s="27">
        <v>14.065109208234128</v>
      </c>
      <c r="DW238" s="27">
        <v>24.475549571498828</v>
      </c>
      <c r="DX238" s="27">
        <v>4.0297126150106033</v>
      </c>
      <c r="DY238" s="27">
        <v>2.8962337999251768</v>
      </c>
      <c r="DZ238" s="27">
        <v>13.78661006877547</v>
      </c>
      <c r="EA238" s="27">
        <v>23.222950218624074</v>
      </c>
      <c r="EB238" s="27">
        <v>3.8234816824185383</v>
      </c>
      <c r="EC238" s="27">
        <v>2.7480115680622088</v>
      </c>
      <c r="ED238" s="27">
        <v>13.394586810022286</v>
      </c>
      <c r="EE238" s="27">
        <v>21.842570482329467</v>
      </c>
      <c r="EF238" s="27">
        <v>3.5962126840002635</v>
      </c>
      <c r="EG238" s="27">
        <v>2.5846688640583855</v>
      </c>
      <c r="EH238" s="27">
        <v>13.045696367892257</v>
      </c>
      <c r="EI238" s="27">
        <v>20.744816178951762</v>
      </c>
      <c r="EJ238" s="27">
        <v>3.4154758081405059</v>
      </c>
      <c r="EK238" s="27">
        <v>2.4547697127372601</v>
      </c>
      <c r="EL238" s="27">
        <v>12.542205943114714</v>
      </c>
      <c r="EM238" s="27">
        <v>19.881424712865496</v>
      </c>
      <c r="EN238" s="27">
        <v>3.2733249864636846</v>
      </c>
      <c r="EO238" s="27">
        <v>2.3526031183022216</v>
      </c>
      <c r="EP238" s="27">
        <v>11.950832976384214</v>
      </c>
      <c r="EQ238" s="27">
        <v>19.142645183641712</v>
      </c>
      <c r="ER238" s="27">
        <v>3.1516905700462736</v>
      </c>
      <c r="ES238" s="27">
        <v>2.26518206828738</v>
      </c>
      <c r="ET238" s="27">
        <v>11.385759447904341</v>
      </c>
      <c r="EU238" s="27">
        <v>18.006072299538605</v>
      </c>
      <c r="EV238" s="27">
        <v>2.9645625108552087</v>
      </c>
      <c r="EW238" s="27">
        <v>2.1306894476660618</v>
      </c>
      <c r="EX238" s="27">
        <v>10.80463594509536</v>
      </c>
      <c r="EY238" s="27">
        <v>17.15758275306721</v>
      </c>
      <c r="EZ238" s="27">
        <v>2.8248651766183532</v>
      </c>
      <c r="FA238" s="27">
        <v>2.0302862229623666</v>
      </c>
      <c r="FB238" s="27">
        <v>10.15762070262106</v>
      </c>
      <c r="FC238" s="27">
        <v>14.346332551467118</v>
      </c>
      <c r="FD238" s="27">
        <v>2.3620142662334525</v>
      </c>
      <c r="FE238" s="27">
        <v>1.6976261603093972</v>
      </c>
      <c r="FF238" s="27">
        <v>8.0307547817246956</v>
      </c>
      <c r="FG238" s="27">
        <v>11.332935459507198</v>
      </c>
      <c r="FH238" s="27">
        <v>1.865881411686745</v>
      </c>
      <c r="FI238" s="27">
        <v>1.3410457090784462</v>
      </c>
      <c r="FJ238" s="27">
        <v>7.1432371482220418</v>
      </c>
      <c r="FK238" s="27">
        <v>16.817618658257462</v>
      </c>
      <c r="FL238" s="27">
        <v>2.7688926805768022</v>
      </c>
      <c r="FM238" s="27">
        <v>1.9900576879800298</v>
      </c>
      <c r="FN238" s="27">
        <v>7.0913255904600945</v>
      </c>
      <c r="FO238" s="27">
        <v>16.045498894613928</v>
      </c>
      <c r="FP238" s="27">
        <v>2.6417690487758421</v>
      </c>
      <c r="FQ238" s="27">
        <v>1.898691430788457</v>
      </c>
      <c r="FR238" s="27">
        <v>7.3895464081276927</v>
      </c>
      <c r="FS238" s="28">
        <v>25.818959342368423</v>
      </c>
      <c r="FT238" s="28">
        <v>4.3325276348634976</v>
      </c>
      <c r="FU238" s="28">
        <v>3.1138729170066455</v>
      </c>
      <c r="FV238" s="28">
        <v>14.325252467990355</v>
      </c>
      <c r="FW238" s="28">
        <v>24.72672739861531</v>
      </c>
      <c r="FX238" s="28">
        <v>4.0710671290567717</v>
      </c>
      <c r="FY238" s="28">
        <v>2.925956103424896</v>
      </c>
      <c r="FZ238" s="28">
        <v>14.058364266946285</v>
      </c>
      <c r="GA238" s="28">
        <v>23.573315303407782</v>
      </c>
      <c r="GB238" s="28">
        <v>3.8811666221535077</v>
      </c>
      <c r="GC238" s="28">
        <v>2.789470870044374</v>
      </c>
      <c r="GD238" s="28">
        <v>13.780450805589521</v>
      </c>
      <c r="GE238" s="28">
        <v>21.741706022712371</v>
      </c>
      <c r="GF238" s="28">
        <v>3.5796061197987976</v>
      </c>
      <c r="GG238" s="28">
        <v>2.5727333993898247</v>
      </c>
      <c r="GH238" s="28">
        <v>13.399554029111398</v>
      </c>
      <c r="GI238" s="28">
        <v>21.320427871637236</v>
      </c>
      <c r="GJ238" s="28">
        <v>3.5102458843991129</v>
      </c>
      <c r="GK238" s="28">
        <v>2.5228828325312733</v>
      </c>
      <c r="GL238" s="28">
        <v>13.131984653128223</v>
      </c>
      <c r="GM238" s="28">
        <v>19.697042434337327</v>
      </c>
      <c r="GN238" s="28">
        <v>3.2429678501877919</v>
      </c>
      <c r="GO238" s="28">
        <v>2.3307848467402073</v>
      </c>
      <c r="GP238" s="28">
        <v>12.67282020916657</v>
      </c>
      <c r="GQ238" s="28">
        <v>18.642480138032997</v>
      </c>
      <c r="GR238" s="28">
        <v>3.0693422089608982</v>
      </c>
      <c r="GS238" s="28">
        <v>2.2059966797672415</v>
      </c>
      <c r="GT238" s="28">
        <v>12.113579424963131</v>
      </c>
      <c r="GU238" s="28">
        <v>17.72286251417593</v>
      </c>
      <c r="GV238" s="28">
        <v>2.9179341791220827</v>
      </c>
      <c r="GW238" s="28">
        <v>2.0971767475552507</v>
      </c>
      <c r="GX238" s="28">
        <v>11.592799591305564</v>
      </c>
      <c r="GY238" s="28">
        <v>16.691239784429186</v>
      </c>
      <c r="GZ238" s="28">
        <v>2.7480853626185708</v>
      </c>
      <c r="HA238" s="28">
        <v>1.975103058875229</v>
      </c>
      <c r="HB238" s="28">
        <v>11.123230361426863</v>
      </c>
      <c r="HC238" s="28">
        <v>15.622556088281495</v>
      </c>
      <c r="HD238" s="28">
        <v>2.5721347405807591</v>
      </c>
      <c r="HE238" s="28">
        <v>1.8486438824154632</v>
      </c>
      <c r="HF238" s="28">
        <v>10.64564689047371</v>
      </c>
      <c r="HG238" s="28">
        <v>9.006772759943539</v>
      </c>
      <c r="HH238" s="28">
        <v>1.4828964598017704</v>
      </c>
      <c r="HI238" s="28">
        <v>1.0657868833298856</v>
      </c>
      <c r="HJ238" s="28">
        <v>7.7859887885887673</v>
      </c>
      <c r="HK238" s="28">
        <v>2.6844262295081971</v>
      </c>
      <c r="HL238" s="28">
        <v>0.44197031039136303</v>
      </c>
      <c r="HM238" s="28">
        <v>0.31765276430649858</v>
      </c>
      <c r="HN238" s="28">
        <v>2.187331200479683</v>
      </c>
      <c r="HO238" s="28">
        <v>0.14618018053153084</v>
      </c>
      <c r="HP238" s="28">
        <v>2.4067452125299274E-2</v>
      </c>
      <c r="HQ238" s="28">
        <v>1.7297751721480858E-2</v>
      </c>
      <c r="HR238" s="28">
        <v>-1.9395355960489837</v>
      </c>
      <c r="HS238" s="28">
        <v>2.6844262295081971</v>
      </c>
      <c r="HT238" s="28">
        <v>0.44197031039136303</v>
      </c>
      <c r="HU238" s="28">
        <v>0.31765276430649858</v>
      </c>
      <c r="HV238" s="28">
        <v>-4.658290250470273</v>
      </c>
      <c r="HW238" s="29">
        <v>25.818299077368422</v>
      </c>
      <c r="HX238" s="29">
        <v>4.3365396298632506</v>
      </c>
      <c r="HY238" s="29">
        <v>3.116756416807632</v>
      </c>
      <c r="HZ238" s="29">
        <v>14.335292999416772</v>
      </c>
      <c r="IA238" s="29">
        <v>25.036883015713183</v>
      </c>
      <c r="IB238" s="29">
        <v>4.1221318865276766</v>
      </c>
      <c r="IC238" s="29">
        <v>2.9626573500649935</v>
      </c>
      <c r="ID238" s="29">
        <v>14.03831933903604</v>
      </c>
      <c r="IE238" s="29">
        <v>24.965490916552486</v>
      </c>
      <c r="IF238" s="29">
        <v>4.1103777217535811</v>
      </c>
      <c r="IG238" s="29">
        <v>2.9542094004067931</v>
      </c>
      <c r="IH238" s="29">
        <v>13.760330204717407</v>
      </c>
      <c r="II238" s="29">
        <v>22.858879248831549</v>
      </c>
      <c r="IJ238" s="29">
        <v>3.7635401732219282</v>
      </c>
      <c r="IK238" s="29">
        <v>2.704930425176963</v>
      </c>
      <c r="IL238" s="29">
        <v>13.414798025493392</v>
      </c>
      <c r="IM238" s="29">
        <v>23.161242158867694</v>
      </c>
      <c r="IN238" s="29">
        <v>3.8133219208931961</v>
      </c>
      <c r="IO238" s="29">
        <v>2.7407095474120839</v>
      </c>
      <c r="IP238" s="29">
        <v>13.101202768618061</v>
      </c>
      <c r="IQ238" s="29">
        <v>22.47521609342229</v>
      </c>
      <c r="IR238" s="29">
        <v>3.7003729600506334</v>
      </c>
      <c r="IS238" s="29">
        <v>2.6595309053322209</v>
      </c>
      <c r="IT238" s="29">
        <v>12.707388345558668</v>
      </c>
      <c r="IU238" s="29">
        <v>21.406040780566105</v>
      </c>
      <c r="IV238" s="29">
        <v>3.5243413970702626</v>
      </c>
      <c r="IW238" s="29">
        <v>2.5330135550233415</v>
      </c>
      <c r="IX238" s="29">
        <v>12.22611592367428</v>
      </c>
      <c r="IY238" s="29">
        <v>20.56631511090967</v>
      </c>
      <c r="IZ238" s="29">
        <v>3.3860869683279078</v>
      </c>
      <c r="JA238" s="29">
        <v>2.4336473749088068</v>
      </c>
      <c r="JB238" s="29">
        <v>11.808560409138797</v>
      </c>
      <c r="JC238" s="29">
        <v>19.60008584832617</v>
      </c>
      <c r="JD238" s="29">
        <v>3.2270046875786678</v>
      </c>
      <c r="JE238" s="29">
        <v>2.3193118074643966</v>
      </c>
      <c r="JF238" s="29">
        <v>11.268485198613213</v>
      </c>
      <c r="JG238" s="29">
        <v>17.590541123374376</v>
      </c>
      <c r="JH238" s="29">
        <v>2.8961484710548908</v>
      </c>
      <c r="JI238" s="29">
        <v>2.081518930215009</v>
      </c>
      <c r="JJ238" s="29">
        <v>9.852092663584834</v>
      </c>
      <c r="JK238" s="29">
        <v>11.481572850183229</v>
      </c>
      <c r="JL238" s="29">
        <v>1.8903534247265235</v>
      </c>
      <c r="JM238" s="29">
        <v>1.3586342266948148</v>
      </c>
      <c r="JN238" s="29">
        <v>3.3817116454523841</v>
      </c>
      <c r="JO238" s="29">
        <v>2.3681339668168699</v>
      </c>
      <c r="JP238" s="29">
        <v>0.38989520101438341</v>
      </c>
      <c r="JQ238" s="29">
        <v>0.2802253578580583</v>
      </c>
      <c r="JR238" s="29">
        <v>-1.5127488407290173</v>
      </c>
      <c r="JS238" s="29">
        <v>2.6844262295081971</v>
      </c>
      <c r="JT238" s="29">
        <v>0.44197031039136303</v>
      </c>
      <c r="JU238" s="29">
        <v>0.31765276430649858</v>
      </c>
      <c r="JV238" s="29">
        <v>-4.1333817322588331</v>
      </c>
      <c r="JW238" s="29">
        <v>2.6844262295081971</v>
      </c>
      <c r="JX238" s="29">
        <v>0.44197031039136303</v>
      </c>
      <c r="JY238" s="29">
        <v>0.31765276430649858</v>
      </c>
      <c r="JZ238" s="29">
        <v>-2.9873791212090168</v>
      </c>
    </row>
    <row r="239" spans="1:286" ht="15" thickBot="1" x14ac:dyDescent="0.4">
      <c r="A239" s="2"/>
      <c r="B239" s="74" t="s">
        <v>716</v>
      </c>
      <c r="C239" s="74" t="s">
        <v>493</v>
      </c>
      <c r="D239" s="74" t="s">
        <v>866</v>
      </c>
      <c r="E239" s="87">
        <v>376250</v>
      </c>
      <c r="F239" s="84">
        <v>397574</v>
      </c>
      <c r="G239" s="22">
        <v>30.594307724</v>
      </c>
      <c r="H239" s="22">
        <v>6.1749124710637808</v>
      </c>
      <c r="I239" s="22">
        <v>4.5045126773904993</v>
      </c>
      <c r="J239" s="22">
        <v>15.836645280709106</v>
      </c>
      <c r="K239" s="22">
        <v>30.71901613</v>
      </c>
      <c r="L239" s="22">
        <v>5.6344252213327417</v>
      </c>
      <c r="M239" s="22">
        <v>4.1102347536482116</v>
      </c>
      <c r="N239" s="22">
        <v>14.63855163279376</v>
      </c>
      <c r="O239" s="22">
        <v>30.787859759</v>
      </c>
      <c r="P239" s="22">
        <v>5.4661738319724744</v>
      </c>
      <c r="Q239" s="22">
        <v>3.9874977075907272</v>
      </c>
      <c r="R239" s="22">
        <v>14.07899694807854</v>
      </c>
      <c r="S239" s="22">
        <v>30.886546435</v>
      </c>
      <c r="T239" s="22">
        <v>5.26043660452748</v>
      </c>
      <c r="U239" s="22">
        <v>3.8374152645472073</v>
      </c>
      <c r="V239" s="22">
        <v>13.690009111874707</v>
      </c>
      <c r="W239" s="22">
        <v>31.016219041999999</v>
      </c>
      <c r="X239" s="22">
        <v>5.0694952870596479</v>
      </c>
      <c r="Y239" s="22">
        <v>3.6981262318358943</v>
      </c>
      <c r="Z239" s="22">
        <v>13.488533126917329</v>
      </c>
      <c r="AA239" s="22">
        <v>29.766235803454979</v>
      </c>
      <c r="AB239" s="22">
        <v>4.8283755292512973</v>
      </c>
      <c r="AC239" s="22">
        <v>3.5222327255057668</v>
      </c>
      <c r="AD239" s="22">
        <v>12.899916216183344</v>
      </c>
      <c r="AE239" s="22">
        <v>28.850093391165839</v>
      </c>
      <c r="AF239" s="22">
        <v>4.6797682403077383</v>
      </c>
      <c r="AG239" s="22">
        <v>3.4138257772071827</v>
      </c>
      <c r="AH239" s="22">
        <v>12.2540862177344</v>
      </c>
      <c r="AI239" s="22">
        <v>28.08304634697955</v>
      </c>
      <c r="AJ239" s="22">
        <v>4.5553456830724786</v>
      </c>
      <c r="AK239" s="22">
        <v>3.3230612539777518</v>
      </c>
      <c r="AL239" s="22">
        <v>11.714765230459598</v>
      </c>
      <c r="AM239" s="22">
        <v>27.234509601397473</v>
      </c>
      <c r="AN239" s="22">
        <v>4.4177046966510956</v>
      </c>
      <c r="AO239" s="22">
        <v>3.2226540706906914</v>
      </c>
      <c r="AP239" s="22">
        <v>11.078011113897666</v>
      </c>
      <c r="AQ239" s="22">
        <v>26.304258889542137</v>
      </c>
      <c r="AR239" s="22">
        <v>4.266808903079859</v>
      </c>
      <c r="AS239" s="22">
        <v>3.1125776901279338</v>
      </c>
      <c r="AT239" s="22">
        <v>10.443659913122513</v>
      </c>
      <c r="AU239" s="22">
        <v>21.908850780056721</v>
      </c>
      <c r="AV239" s="22">
        <v>3.5538305776696713</v>
      </c>
      <c r="AW239" s="22">
        <v>2.5924699281855919</v>
      </c>
      <c r="AX239" s="22">
        <v>7.9961831312800307</v>
      </c>
      <c r="AY239" s="22">
        <v>20.592762540326728</v>
      </c>
      <c r="AZ239" s="22">
        <v>3.3403481510368036</v>
      </c>
      <c r="BA239" s="22">
        <v>2.4367374701670941</v>
      </c>
      <c r="BB239" s="22">
        <v>6.514295490400194</v>
      </c>
      <c r="BC239" s="22">
        <v>22.521685139389959</v>
      </c>
      <c r="BD239" s="22">
        <v>3.6532383242059514</v>
      </c>
      <c r="BE239" s="22">
        <v>2.6649864952789479</v>
      </c>
      <c r="BF239" s="22">
        <v>6.1417135421326208</v>
      </c>
      <c r="BG239" s="22">
        <v>22.288592380806595</v>
      </c>
      <c r="BH239" s="22">
        <v>3.6154283915352252</v>
      </c>
      <c r="BI239" s="22">
        <v>2.6374046758046341</v>
      </c>
      <c r="BJ239" s="22">
        <v>5.4621583362470894</v>
      </c>
      <c r="BK239" s="25">
        <v>30.527058732</v>
      </c>
      <c r="BL239" s="25">
        <v>6.3912590283098929</v>
      </c>
      <c r="BM239" s="25">
        <v>4.6623344788154863</v>
      </c>
      <c r="BN239" s="25">
        <v>16.459065940983059</v>
      </c>
      <c r="BO239" s="25">
        <v>30.591645620000001</v>
      </c>
      <c r="BP239" s="25">
        <v>5.9673566406032901</v>
      </c>
      <c r="BQ239" s="25">
        <v>4.3531035887666851</v>
      </c>
      <c r="BR239" s="25">
        <v>15.854262881878988</v>
      </c>
      <c r="BS239" s="25">
        <v>30.695901734</v>
      </c>
      <c r="BT239" s="25">
        <v>5.5314370937641595</v>
      </c>
      <c r="BU239" s="25">
        <v>4.0351063484396645</v>
      </c>
      <c r="BV239" s="25">
        <v>15.280845736361716</v>
      </c>
      <c r="BW239" s="25">
        <v>30.812137358000001</v>
      </c>
      <c r="BX239" s="25">
        <v>5.1855053495878254</v>
      </c>
      <c r="BY239" s="25">
        <v>3.7827539572995104</v>
      </c>
      <c r="BZ239" s="25">
        <v>14.868092247110553</v>
      </c>
      <c r="CA239" s="25">
        <v>30.465894153391609</v>
      </c>
      <c r="CB239" s="25">
        <v>4.9418669790260203</v>
      </c>
      <c r="CC239" s="25">
        <v>3.6050231580311358</v>
      </c>
      <c r="CD239" s="25">
        <v>14.719059004582114</v>
      </c>
      <c r="CE239" s="25">
        <v>28.747348667444705</v>
      </c>
      <c r="CF239" s="25">
        <v>4.6631020379350074</v>
      </c>
      <c r="CG239" s="25">
        <v>3.4016680146115634</v>
      </c>
      <c r="CH239" s="25">
        <v>14.191156819332489</v>
      </c>
      <c r="CI239" s="25">
        <v>28.021079777753979</v>
      </c>
      <c r="CJ239" s="25">
        <v>4.5452940974955851</v>
      </c>
      <c r="CK239" s="25">
        <v>3.3157287622426597</v>
      </c>
      <c r="CL239" s="25">
        <v>13.598806304979778</v>
      </c>
      <c r="CM239" s="25">
        <v>27.369344547086286</v>
      </c>
      <c r="CN239" s="25">
        <v>4.4395762479130871</v>
      </c>
      <c r="CO239" s="25">
        <v>3.2386090628295299</v>
      </c>
      <c r="CP239" s="25">
        <v>13.09516926776165</v>
      </c>
      <c r="CQ239" s="25">
        <v>26.614995249526757</v>
      </c>
      <c r="CR239" s="25">
        <v>4.3172133897776428</v>
      </c>
      <c r="CS239" s="25">
        <v>3.149347061417243</v>
      </c>
      <c r="CT239" s="25">
        <v>12.496531294527488</v>
      </c>
      <c r="CU239" s="25">
        <v>25.931521391915624</v>
      </c>
      <c r="CV239" s="25">
        <v>4.2063472234688506</v>
      </c>
      <c r="CW239" s="25">
        <v>3.0684717366297476</v>
      </c>
      <c r="CX239" s="25">
        <v>11.959052773900998</v>
      </c>
      <c r="CY239" s="25">
        <v>23.717113507044601</v>
      </c>
      <c r="CZ239" s="25">
        <v>3.8471485356101947</v>
      </c>
      <c r="DA239" s="25">
        <v>2.8064412947824309</v>
      </c>
      <c r="DB239" s="25">
        <v>10.024714143105683</v>
      </c>
      <c r="DC239" s="25">
        <v>23.091721541109781</v>
      </c>
      <c r="DD239" s="25">
        <v>3.7457038220613099</v>
      </c>
      <c r="DE239" s="25">
        <v>2.7324387886130639</v>
      </c>
      <c r="DF239" s="25">
        <v>8.5074016734698183</v>
      </c>
      <c r="DG239" s="25">
        <v>24.650470295523562</v>
      </c>
      <c r="DH239" s="25">
        <v>3.9985481652882373</v>
      </c>
      <c r="DI239" s="25">
        <v>2.9168852167704431</v>
      </c>
      <c r="DJ239" s="25">
        <v>7.7695523810680704</v>
      </c>
      <c r="DK239" s="25">
        <v>24.633548477681178</v>
      </c>
      <c r="DL239" s="25">
        <v>3.9958032803884436</v>
      </c>
      <c r="DM239" s="25">
        <v>2.9148828614517175</v>
      </c>
      <c r="DN239" s="25">
        <v>7.2026830487579225</v>
      </c>
      <c r="DO239" s="27">
        <v>30.597051112999999</v>
      </c>
      <c r="DP239" s="27">
        <v>6.3881771822496134</v>
      </c>
      <c r="DQ239" s="27">
        <v>4.6600863150215295</v>
      </c>
      <c r="DR239" s="27">
        <v>15.85110328695157</v>
      </c>
      <c r="DS239" s="27">
        <v>30.722738712000002</v>
      </c>
      <c r="DT239" s="27">
        <v>5.9711411065213902</v>
      </c>
      <c r="DU239" s="27">
        <v>4.3558643039646929</v>
      </c>
      <c r="DV239" s="27">
        <v>14.664417623758716</v>
      </c>
      <c r="DW239" s="27">
        <v>30.792289084</v>
      </c>
      <c r="DX239" s="27">
        <v>5.5333059374918667</v>
      </c>
      <c r="DY239" s="27">
        <v>4.0364696439200403</v>
      </c>
      <c r="DZ239" s="27">
        <v>14.131562297585393</v>
      </c>
      <c r="EA239" s="27">
        <v>30.891403005000001</v>
      </c>
      <c r="EB239" s="27">
        <v>5.1585774850839199</v>
      </c>
      <c r="EC239" s="27">
        <v>3.7631104550472427</v>
      </c>
      <c r="ED239" s="27">
        <v>13.716421473350668</v>
      </c>
      <c r="EE239" s="27">
        <v>30.111353387397195</v>
      </c>
      <c r="EF239" s="27">
        <v>4.8843569878416204</v>
      </c>
      <c r="EG239" s="27">
        <v>3.5630704201452637</v>
      </c>
      <c r="EH239" s="27">
        <v>13.527204627027903</v>
      </c>
      <c r="EI239" s="27">
        <v>28.280930663823415</v>
      </c>
      <c r="EJ239" s="27">
        <v>4.5874444610093459</v>
      </c>
      <c r="EK239" s="27">
        <v>3.3464768655872956</v>
      </c>
      <c r="EL239" s="27">
        <v>12.956293451401185</v>
      </c>
      <c r="EM239" s="27">
        <v>27.53302896815465</v>
      </c>
      <c r="EN239" s="27">
        <v>4.4661274671678379</v>
      </c>
      <c r="EO239" s="27">
        <v>3.2579778076163843</v>
      </c>
      <c r="EP239" s="27">
        <v>12.328791122313302</v>
      </c>
      <c r="EQ239" s="27">
        <v>26.818480888207436</v>
      </c>
      <c r="ER239" s="27">
        <v>4.3502207570795512</v>
      </c>
      <c r="ES239" s="27">
        <v>3.1734254763187448</v>
      </c>
      <c r="ET239" s="27">
        <v>11.806179141325797</v>
      </c>
      <c r="EU239" s="27">
        <v>25.960442773958015</v>
      </c>
      <c r="EV239" s="27">
        <v>4.2110385554279084</v>
      </c>
      <c r="EW239" s="27">
        <v>3.0718939979787874</v>
      </c>
      <c r="EX239" s="27">
        <v>11.196102622757113</v>
      </c>
      <c r="EY239" s="27">
        <v>25.184215029643386</v>
      </c>
      <c r="EZ239" s="27">
        <v>4.0851267985459829</v>
      </c>
      <c r="FA239" s="27">
        <v>2.980043124340503</v>
      </c>
      <c r="FB239" s="27">
        <v>10.618303269934156</v>
      </c>
      <c r="FC239" s="27">
        <v>22.236139620428414</v>
      </c>
      <c r="FD239" s="27">
        <v>3.6069200391078655</v>
      </c>
      <c r="FE239" s="27">
        <v>2.6311979511664556</v>
      </c>
      <c r="FF239" s="27">
        <v>8.3766353673795706</v>
      </c>
      <c r="FG239" s="27">
        <v>21.905648615628344</v>
      </c>
      <c r="FH239" s="27">
        <v>3.5533111551780703</v>
      </c>
      <c r="FI239" s="27">
        <v>2.5920910167096314</v>
      </c>
      <c r="FJ239" s="27">
        <v>7.0860776149041556</v>
      </c>
      <c r="FK239" s="27">
        <v>24.826051968662519</v>
      </c>
      <c r="FL239" s="27">
        <v>4.0270292355709207</v>
      </c>
      <c r="FM239" s="27">
        <v>2.9376617610138136</v>
      </c>
      <c r="FN239" s="27">
        <v>6.7724592665899159</v>
      </c>
      <c r="FO239" s="27">
        <v>24.986116624502838</v>
      </c>
      <c r="FP239" s="27">
        <v>4.0529932933866473</v>
      </c>
      <c r="FQ239" s="27">
        <v>2.9566021797056576</v>
      </c>
      <c r="FR239" s="27">
        <v>6.6904250485454391</v>
      </c>
      <c r="FS239" s="28">
        <v>30.592595526</v>
      </c>
      <c r="FT239" s="28">
        <v>6.1753655420666584</v>
      </c>
      <c r="FU239" s="28">
        <v>4.5048431863792153</v>
      </c>
      <c r="FV239" s="28">
        <v>15.855891727060191</v>
      </c>
      <c r="FW239" s="28">
        <v>30.718558267999999</v>
      </c>
      <c r="FX239" s="28">
        <v>5.652819242632015</v>
      </c>
      <c r="FY239" s="28">
        <v>4.1236529360951746</v>
      </c>
      <c r="FZ239" s="28">
        <v>14.671098459962709</v>
      </c>
      <c r="GA239" s="28">
        <v>30.802125653000001</v>
      </c>
      <c r="GB239" s="28">
        <v>5.4748813936554974</v>
      </c>
      <c r="GC239" s="28">
        <v>3.9938497526074199</v>
      </c>
      <c r="GD239" s="28">
        <v>14.105556079105456</v>
      </c>
      <c r="GE239" s="28">
        <v>30.928527199000001</v>
      </c>
      <c r="GF239" s="28">
        <v>5.263631251160902</v>
      </c>
      <c r="GG239" s="28">
        <v>3.8397457147888043</v>
      </c>
      <c r="GH239" s="28">
        <v>13.747262705160013</v>
      </c>
      <c r="GI239" s="28">
        <v>31.100804036</v>
      </c>
      <c r="GJ239" s="28">
        <v>5.0647793801245937</v>
      </c>
      <c r="GK239" s="28">
        <v>3.694686043384011</v>
      </c>
      <c r="GL239" s="28">
        <v>13.606713098806175</v>
      </c>
      <c r="GM239" s="28">
        <v>29.654898485636132</v>
      </c>
      <c r="GN239" s="28">
        <v>4.810315523800873</v>
      </c>
      <c r="GO239" s="28">
        <v>3.5090582029702011</v>
      </c>
      <c r="GP239" s="28">
        <v>13.065324502711141</v>
      </c>
      <c r="GQ239" s="28">
        <v>28.699530107501158</v>
      </c>
      <c r="GR239" s="28">
        <v>4.6553453982913524</v>
      </c>
      <c r="GS239" s="28">
        <v>3.3960096539833722</v>
      </c>
      <c r="GT239" s="28">
        <v>12.444349331104219</v>
      </c>
      <c r="GU239" s="28">
        <v>27.903858709859875</v>
      </c>
      <c r="GV239" s="28">
        <v>4.5262796900485105</v>
      </c>
      <c r="GW239" s="28">
        <v>3.3018580167382039</v>
      </c>
      <c r="GX239" s="28">
        <v>11.932005292036694</v>
      </c>
      <c r="GY239" s="28">
        <v>26.998949929161615</v>
      </c>
      <c r="GZ239" s="28">
        <v>4.379494606379283</v>
      </c>
      <c r="HA239" s="28">
        <v>3.194780341817582</v>
      </c>
      <c r="HB239" s="28">
        <v>11.383057090241902</v>
      </c>
      <c r="HC239" s="28">
        <v>25.966740248909954</v>
      </c>
      <c r="HD239" s="28">
        <v>4.2120600676592428</v>
      </c>
      <c r="HE239" s="28">
        <v>3.0726391769295365</v>
      </c>
      <c r="HF239" s="28">
        <v>10.902814575786223</v>
      </c>
      <c r="HG239" s="28">
        <v>19.618515137049872</v>
      </c>
      <c r="HH239" s="28">
        <v>3.1823156623983651</v>
      </c>
      <c r="HI239" s="28">
        <v>2.3214549699134861</v>
      </c>
      <c r="HJ239" s="28">
        <v>7.4767754936902975</v>
      </c>
      <c r="HK239" s="28">
        <v>14.293692212070658</v>
      </c>
      <c r="HL239" s="28">
        <v>2.3185771340090362</v>
      </c>
      <c r="HM239" s="28">
        <v>1.6913697388575595</v>
      </c>
      <c r="HN239" s="28">
        <v>2.5757089874865891</v>
      </c>
      <c r="HO239" s="28">
        <v>12.043010676948366</v>
      </c>
      <c r="HP239" s="28">
        <v>1.9534945041435272</v>
      </c>
      <c r="HQ239" s="28">
        <v>1.4250470432354563</v>
      </c>
      <c r="HR239" s="28">
        <v>-1.1132922657951525</v>
      </c>
      <c r="HS239" s="28">
        <v>9.2275282417093898</v>
      </c>
      <c r="HT239" s="28">
        <v>1.4967956261561788</v>
      </c>
      <c r="HU239" s="28">
        <v>1.0918915701361553</v>
      </c>
      <c r="HV239" s="28">
        <v>-3.892994760603969</v>
      </c>
      <c r="HW239" s="29">
        <v>30.598064875999999</v>
      </c>
      <c r="HX239" s="29">
        <v>6.1698238029076631</v>
      </c>
      <c r="HY239" s="29">
        <v>4.5008005648176201</v>
      </c>
      <c r="HZ239" s="29">
        <v>15.832283659461062</v>
      </c>
      <c r="IA239" s="29">
        <v>30.743190569999999</v>
      </c>
      <c r="IB239" s="29">
        <v>5.7357602234830161</v>
      </c>
      <c r="IC239" s="29">
        <v>4.1841572268797496</v>
      </c>
      <c r="ID239" s="29">
        <v>14.601427650614328</v>
      </c>
      <c r="IE239" s="29">
        <v>30.841476789000001</v>
      </c>
      <c r="IF239" s="29">
        <v>5.6792165690191156</v>
      </c>
      <c r="IG239" s="29">
        <v>4.1429094181776529</v>
      </c>
      <c r="IH239" s="29">
        <v>13.998925044341927</v>
      </c>
      <c r="II239" s="29">
        <v>30.97669659</v>
      </c>
      <c r="IJ239" s="29">
        <v>5.5874377215588762</v>
      </c>
      <c r="IK239" s="29">
        <v>4.0759580267468829</v>
      </c>
      <c r="IL239" s="29">
        <v>13.561947900050065</v>
      </c>
      <c r="IM239" s="29">
        <v>31.156183785</v>
      </c>
      <c r="IN239" s="29">
        <v>5.535517569986748</v>
      </c>
      <c r="IO239" s="29">
        <v>4.038082999033592</v>
      </c>
      <c r="IP239" s="29">
        <v>13.39881680797356</v>
      </c>
      <c r="IQ239" s="29">
        <v>31.383959044000001</v>
      </c>
      <c r="IR239" s="29">
        <v>5.4254530662399745</v>
      </c>
      <c r="IS239" s="29">
        <v>3.957792475923938</v>
      </c>
      <c r="IT239" s="29">
        <v>12.871910156647026</v>
      </c>
      <c r="IU239" s="29">
        <v>31.665792107999998</v>
      </c>
      <c r="IV239" s="29">
        <v>5.2828322231036804</v>
      </c>
      <c r="IW239" s="29">
        <v>3.8537525564954311</v>
      </c>
      <c r="IX239" s="29">
        <v>12.27637512214101</v>
      </c>
      <c r="IY239" s="29">
        <v>31.84363220400634</v>
      </c>
      <c r="IZ239" s="29">
        <v>5.1653496099246983</v>
      </c>
      <c r="JA239" s="29">
        <v>3.7680506258336477</v>
      </c>
      <c r="JB239" s="29">
        <v>11.807218379590946</v>
      </c>
      <c r="JC239" s="29">
        <v>30.825956949405217</v>
      </c>
      <c r="JD239" s="29">
        <v>5.000272697664589</v>
      </c>
      <c r="JE239" s="29">
        <v>3.6476293166240552</v>
      </c>
      <c r="JF239" s="29">
        <v>11.195667682338165</v>
      </c>
      <c r="JG239" s="29">
        <v>28.93550803162929</v>
      </c>
      <c r="JH239" s="29">
        <v>4.693623333124199</v>
      </c>
      <c r="JI239" s="29">
        <v>3.4239328745191902</v>
      </c>
      <c r="JJ239" s="29">
        <v>9.928349081601322</v>
      </c>
      <c r="JK239" s="29">
        <v>21.859307014106243</v>
      </c>
      <c r="JL239" s="29">
        <v>3.5457940926830656</v>
      </c>
      <c r="JM239" s="29">
        <v>2.5866074242758663</v>
      </c>
      <c r="JN239" s="29">
        <v>3.9501339092089047</v>
      </c>
      <c r="JO239" s="29">
        <v>14.758435822722822</v>
      </c>
      <c r="JP239" s="29">
        <v>2.3939631079650829</v>
      </c>
      <c r="JQ239" s="29">
        <v>1.7463627572968867</v>
      </c>
      <c r="JR239" s="29">
        <v>-0.65845657400291202</v>
      </c>
      <c r="JS239" s="29">
        <v>11.48694649452773</v>
      </c>
      <c r="JT239" s="29">
        <v>1.8632954373612471</v>
      </c>
      <c r="JU239" s="29">
        <v>1.3592480798147526</v>
      </c>
      <c r="JV239" s="29">
        <v>-3.4372474673182367</v>
      </c>
      <c r="JW239" s="29">
        <v>11.039335753262471</v>
      </c>
      <c r="JX239" s="29">
        <v>1.7906885829364645</v>
      </c>
      <c r="JY239" s="29">
        <v>1.3062823903811767</v>
      </c>
      <c r="JZ239" s="29">
        <v>-2.8857281209548944</v>
      </c>
    </row>
    <row r="240" spans="1:286" ht="15" thickBot="1" x14ac:dyDescent="0.4">
      <c r="A240" s="2"/>
      <c r="B240" s="74" t="s">
        <v>717</v>
      </c>
      <c r="C240" s="74" t="s">
        <v>489</v>
      </c>
      <c r="D240" s="74" t="s">
        <v>867</v>
      </c>
      <c r="E240" s="87">
        <v>370045</v>
      </c>
      <c r="F240" s="84">
        <v>409863</v>
      </c>
      <c r="G240" s="22">
        <v>31.571231132000001</v>
      </c>
      <c r="H240" s="22">
        <v>6.1256966108071076</v>
      </c>
      <c r="I240" s="22">
        <v>4.468610392541323</v>
      </c>
      <c r="J240" s="22">
        <v>14.225753602996795</v>
      </c>
      <c r="K240" s="22">
        <v>31.63074641</v>
      </c>
      <c r="L240" s="22">
        <v>5.9675104133991832</v>
      </c>
      <c r="M240" s="22">
        <v>4.353215763880387</v>
      </c>
      <c r="N240" s="22">
        <v>13.952245893633849</v>
      </c>
      <c r="O240" s="22">
        <v>31.645758813</v>
      </c>
      <c r="P240" s="22">
        <v>5.8505013060411137</v>
      </c>
      <c r="Q240" s="22">
        <v>4.267859249122572</v>
      </c>
      <c r="R240" s="22">
        <v>13.821092040789283</v>
      </c>
      <c r="S240" s="22">
        <v>31.693026922000001</v>
      </c>
      <c r="T240" s="22">
        <v>5.5845307177095229</v>
      </c>
      <c r="U240" s="22">
        <v>4.0738374079115554</v>
      </c>
      <c r="V240" s="22">
        <v>13.473061323142842</v>
      </c>
      <c r="W240" s="22">
        <v>31.761367646</v>
      </c>
      <c r="X240" s="22">
        <v>5.5122955536133</v>
      </c>
      <c r="Y240" s="22">
        <v>4.021142861397804</v>
      </c>
      <c r="Z240" s="22">
        <v>13.299157560645314</v>
      </c>
      <c r="AA240" s="22">
        <v>31.850566566000001</v>
      </c>
      <c r="AB240" s="22">
        <v>5.4140438064481922</v>
      </c>
      <c r="AC240" s="22">
        <v>3.9494695797513106</v>
      </c>
      <c r="AD240" s="22">
        <v>12.935798144201442</v>
      </c>
      <c r="AE240" s="22">
        <v>31.951124217</v>
      </c>
      <c r="AF240" s="22">
        <v>5.2164199807896461</v>
      </c>
      <c r="AG240" s="22">
        <v>3.8053057503521268</v>
      </c>
      <c r="AH240" s="22">
        <v>12.540588166594363</v>
      </c>
      <c r="AI240" s="22">
        <v>32.060842164</v>
      </c>
      <c r="AJ240" s="22">
        <v>5.2193027046753988</v>
      </c>
      <c r="AK240" s="22">
        <v>3.8074086572920454</v>
      </c>
      <c r="AL240" s="22">
        <v>12.17136821379928</v>
      </c>
      <c r="AM240" s="22">
        <v>31.947840087059156</v>
      </c>
      <c r="AN240" s="22">
        <v>5.1822531510983154</v>
      </c>
      <c r="AO240" s="22">
        <v>3.7803815237801626</v>
      </c>
      <c r="AP240" s="22">
        <v>11.792530064177797</v>
      </c>
      <c r="AQ240" s="22">
        <v>31.423457448048751</v>
      </c>
      <c r="AR240" s="22">
        <v>5.0971931415331095</v>
      </c>
      <c r="AS240" s="22">
        <v>3.718331431050764</v>
      </c>
      <c r="AT240" s="22">
        <v>11.342423124820662</v>
      </c>
      <c r="AU240" s="22">
        <v>27.509611318951716</v>
      </c>
      <c r="AV240" s="22">
        <v>4.462328894680855</v>
      </c>
      <c r="AW240" s="22">
        <v>3.2552068018727756</v>
      </c>
      <c r="AX240" s="22">
        <v>9.7658444323434885</v>
      </c>
      <c r="AY240" s="22">
        <v>30.48614821965818</v>
      </c>
      <c r="AZ240" s="22">
        <v>4.9451523873179877</v>
      </c>
      <c r="BA240" s="22">
        <v>3.6074198176390126</v>
      </c>
      <c r="BB240" s="22">
        <v>8.9456742009271757</v>
      </c>
      <c r="BC240" s="22">
        <v>34.028629011438618</v>
      </c>
      <c r="BD240" s="22">
        <v>5.5197775324258584</v>
      </c>
      <c r="BE240" s="22">
        <v>4.0266008607736765</v>
      </c>
      <c r="BF240" s="22">
        <v>8.6264628610280205</v>
      </c>
      <c r="BG240" s="22">
        <v>34.490029892999999</v>
      </c>
      <c r="BH240" s="22">
        <v>5.7089399083152026</v>
      </c>
      <c r="BI240" s="22">
        <v>4.1645921803708053</v>
      </c>
      <c r="BJ240" s="22">
        <v>8.6969059866596226</v>
      </c>
      <c r="BK240" s="25">
        <v>31.520949824999999</v>
      </c>
      <c r="BL240" s="25">
        <v>6.1171232286467658</v>
      </c>
      <c r="BM240" s="25">
        <v>4.4623562296183108</v>
      </c>
      <c r="BN240" s="25">
        <v>14.303908610839496</v>
      </c>
      <c r="BO240" s="25">
        <v>31.541716649999998</v>
      </c>
      <c r="BP240" s="25">
        <v>6.0274823705761369</v>
      </c>
      <c r="BQ240" s="25">
        <v>4.3969644716810929</v>
      </c>
      <c r="BR240" s="25">
        <v>14.094914449721783</v>
      </c>
      <c r="BS240" s="25">
        <v>31.591906102999999</v>
      </c>
      <c r="BT240" s="25">
        <v>5.9842790561129133</v>
      </c>
      <c r="BU240" s="25">
        <v>4.3654482552785385</v>
      </c>
      <c r="BV240" s="25">
        <v>13.917829204321517</v>
      </c>
      <c r="BW240" s="25">
        <v>31.657871147999998</v>
      </c>
      <c r="BX240" s="25">
        <v>5.8810700536446578</v>
      </c>
      <c r="BY240" s="25">
        <v>4.2901587249058117</v>
      </c>
      <c r="BZ240" s="25">
        <v>13.585988792470451</v>
      </c>
      <c r="CA240" s="25">
        <v>31.733164145</v>
      </c>
      <c r="CB240" s="25">
        <v>5.8136002593451028</v>
      </c>
      <c r="CC240" s="25">
        <v>4.2409404493128431</v>
      </c>
      <c r="CD240" s="25">
        <v>13.449738372604324</v>
      </c>
      <c r="CE240" s="25">
        <v>31.813654282999998</v>
      </c>
      <c r="CF240" s="25">
        <v>5.7057904520379408</v>
      </c>
      <c r="CG240" s="25">
        <v>4.1622946958648637</v>
      </c>
      <c r="CH240" s="25">
        <v>13.127553769515041</v>
      </c>
      <c r="CI240" s="25">
        <v>31.898127317</v>
      </c>
      <c r="CJ240" s="25">
        <v>5.5832216272277595</v>
      </c>
      <c r="CK240" s="25">
        <v>4.0728824446309284</v>
      </c>
      <c r="CL240" s="25">
        <v>12.769372315499078</v>
      </c>
      <c r="CM240" s="25">
        <v>31.988477993</v>
      </c>
      <c r="CN240" s="25">
        <v>5.5054439476880006</v>
      </c>
      <c r="CO240" s="25">
        <v>4.0161447102668157</v>
      </c>
      <c r="CP240" s="25">
        <v>12.435852682788772</v>
      </c>
      <c r="CQ240" s="25">
        <v>32.084403499000004</v>
      </c>
      <c r="CR240" s="25">
        <v>5.4788770654322212</v>
      </c>
      <c r="CS240" s="25">
        <v>3.9967645395387792</v>
      </c>
      <c r="CT240" s="25">
        <v>12.086751197584327</v>
      </c>
      <c r="CU240" s="25">
        <v>32.184540171999998</v>
      </c>
      <c r="CV240" s="25">
        <v>5.4389795626495667</v>
      </c>
      <c r="CW240" s="25">
        <v>3.9676598667320202</v>
      </c>
      <c r="CX240" s="25">
        <v>11.724034022347979</v>
      </c>
      <c r="CY240" s="25">
        <v>32.487114556000002</v>
      </c>
      <c r="CZ240" s="25">
        <v>5.3413865355362971</v>
      </c>
      <c r="DA240" s="25">
        <v>3.89646711219231</v>
      </c>
      <c r="DB240" s="25">
        <v>10.619623955840254</v>
      </c>
      <c r="DC240" s="25">
        <v>32.794795514</v>
      </c>
      <c r="DD240" s="25">
        <v>5.4648436345480649</v>
      </c>
      <c r="DE240" s="25">
        <v>3.9865273470893006</v>
      </c>
      <c r="DF240" s="25">
        <v>9.8562629448444739</v>
      </c>
      <c r="DG240" s="25">
        <v>33.091847770000001</v>
      </c>
      <c r="DH240" s="25">
        <v>5.7207154108753242</v>
      </c>
      <c r="DI240" s="25">
        <v>4.1731822455439191</v>
      </c>
      <c r="DJ240" s="25">
        <v>9.2806493758239554</v>
      </c>
      <c r="DK240" s="25">
        <v>33.334499207</v>
      </c>
      <c r="DL240" s="25">
        <v>5.8776731369177755</v>
      </c>
      <c r="DM240" s="25">
        <v>4.287680721447142</v>
      </c>
      <c r="DN240" s="25">
        <v>8.9897983135715833</v>
      </c>
      <c r="DO240" s="27">
        <v>31.571361639999999</v>
      </c>
      <c r="DP240" s="27">
        <v>6.1047060279230019</v>
      </c>
      <c r="DQ240" s="27">
        <v>4.4532980545688661</v>
      </c>
      <c r="DR240" s="27">
        <v>14.235103836198965</v>
      </c>
      <c r="DS240" s="27">
        <v>31.631143729999998</v>
      </c>
      <c r="DT240" s="27">
        <v>6.037983958572684</v>
      </c>
      <c r="DU240" s="27">
        <v>4.4046252339161613</v>
      </c>
      <c r="DV240" s="27">
        <v>13.968727809039681</v>
      </c>
      <c r="DW240" s="27">
        <v>31.646538682999999</v>
      </c>
      <c r="DX240" s="27">
        <v>5.9129768785780596</v>
      </c>
      <c r="DY240" s="27">
        <v>4.3134343094717948</v>
      </c>
      <c r="DZ240" s="27">
        <v>13.852120301507163</v>
      </c>
      <c r="EA240" s="27">
        <v>31.694317689999998</v>
      </c>
      <c r="EB240" s="27">
        <v>5.8830160468908597</v>
      </c>
      <c r="EC240" s="27">
        <v>4.2915782998858152</v>
      </c>
      <c r="ED240" s="27">
        <v>13.516551271604945</v>
      </c>
      <c r="EE240" s="27">
        <v>31.762948161000001</v>
      </c>
      <c r="EF240" s="27">
        <v>5.85811484740106</v>
      </c>
      <c r="EG240" s="27">
        <v>4.2734132215450842</v>
      </c>
      <c r="EH240" s="27">
        <v>13.355275758388281</v>
      </c>
      <c r="EI240" s="27">
        <v>31.852179020000001</v>
      </c>
      <c r="EJ240" s="27">
        <v>5.7773917508189765</v>
      </c>
      <c r="EK240" s="27">
        <v>4.21452684645618</v>
      </c>
      <c r="EL240" s="27">
        <v>13.006607177186893</v>
      </c>
      <c r="EM240" s="27">
        <v>31.952813666000001</v>
      </c>
      <c r="EN240" s="27">
        <v>5.7131523177172916</v>
      </c>
      <c r="EO240" s="27">
        <v>4.1676650743823371</v>
      </c>
      <c r="EP240" s="27">
        <v>12.625552991735031</v>
      </c>
      <c r="EQ240" s="27">
        <v>32.062730166999998</v>
      </c>
      <c r="ER240" s="27">
        <v>5.6390278925797945</v>
      </c>
      <c r="ES240" s="27">
        <v>4.1135923382422224</v>
      </c>
      <c r="ET240" s="27">
        <v>12.269273553347098</v>
      </c>
      <c r="EU240" s="27">
        <v>32.179302665999998</v>
      </c>
      <c r="EV240" s="27">
        <v>5.5578102210176521</v>
      </c>
      <c r="EW240" s="27">
        <v>4.0543451775910873</v>
      </c>
      <c r="EX240" s="27">
        <v>11.910468457452801</v>
      </c>
      <c r="EY240" s="27">
        <v>32.303902887999996</v>
      </c>
      <c r="EZ240" s="27">
        <v>5.4560188810412935</v>
      </c>
      <c r="FA240" s="27">
        <v>3.9800898122687869</v>
      </c>
      <c r="FB240" s="27">
        <v>11.506499409170653</v>
      </c>
      <c r="FC240" s="27">
        <v>31.101981543361148</v>
      </c>
      <c r="FD240" s="27">
        <v>5.045046595302451</v>
      </c>
      <c r="FE240" s="27">
        <v>3.680291251586056</v>
      </c>
      <c r="FF240" s="27">
        <v>10.110999388395918</v>
      </c>
      <c r="FG240" s="27">
        <v>33.270390254600514</v>
      </c>
      <c r="FH240" s="27">
        <v>5.3967837658300137</v>
      </c>
      <c r="FI240" s="27">
        <v>3.9368786204233532</v>
      </c>
      <c r="FJ240" s="27">
        <v>9.4781667683691282</v>
      </c>
      <c r="FK240" s="27">
        <v>33.707023008</v>
      </c>
      <c r="FL240" s="27">
        <v>6.126301384124984</v>
      </c>
      <c r="FM240" s="27">
        <v>4.4690515662567538</v>
      </c>
      <c r="FN240" s="27">
        <v>9.2377966600823243</v>
      </c>
      <c r="FO240" s="27">
        <v>34.014589110999999</v>
      </c>
      <c r="FP240" s="27">
        <v>6.2304354476911481</v>
      </c>
      <c r="FQ240" s="27">
        <v>4.5450159158212378</v>
      </c>
      <c r="FR240" s="27">
        <v>9.3956334884184969</v>
      </c>
      <c r="FS240" s="28">
        <v>31.565992038000001</v>
      </c>
      <c r="FT240" s="28">
        <v>6.1239407698948787</v>
      </c>
      <c r="FU240" s="28">
        <v>4.4673295310415559</v>
      </c>
      <c r="FV240" s="28">
        <v>14.235788206870389</v>
      </c>
      <c r="FW240" s="28">
        <v>31.624081658999998</v>
      </c>
      <c r="FX240" s="28">
        <v>5.9490708079981749</v>
      </c>
      <c r="FY240" s="28">
        <v>4.3397643284658516</v>
      </c>
      <c r="FZ240" s="28">
        <v>13.975107919263667</v>
      </c>
      <c r="GA240" s="28">
        <v>31.646801842999999</v>
      </c>
      <c r="GB240" s="28">
        <v>5.8035030792356048</v>
      </c>
      <c r="GC240" s="28">
        <v>4.2335746970010062</v>
      </c>
      <c r="GD240" s="28">
        <v>13.863176232676345</v>
      </c>
      <c r="GE240" s="28">
        <v>31.711499840999998</v>
      </c>
      <c r="GF240" s="28">
        <v>5.5401597006271519</v>
      </c>
      <c r="GG240" s="28">
        <v>4.0414693687056786</v>
      </c>
      <c r="GH240" s="28">
        <v>13.536015884461287</v>
      </c>
      <c r="GI240" s="28">
        <v>31.808048230000001</v>
      </c>
      <c r="GJ240" s="28">
        <v>5.5321961758927651</v>
      </c>
      <c r="GK240" s="28">
        <v>4.0356600882841569</v>
      </c>
      <c r="GL240" s="28">
        <v>13.39440117832657</v>
      </c>
      <c r="GM240" s="28">
        <v>31.943394163000001</v>
      </c>
      <c r="GN240" s="28">
        <v>5.379090779333481</v>
      </c>
      <c r="GO240" s="28">
        <v>3.9239718331048281</v>
      </c>
      <c r="GP240" s="28">
        <v>13.059897405431432</v>
      </c>
      <c r="GQ240" s="28">
        <v>32.110045579999998</v>
      </c>
      <c r="GR240" s="28">
        <v>5.2631037286258087</v>
      </c>
      <c r="GS240" s="28">
        <v>3.8393608944438893</v>
      </c>
      <c r="GT240" s="28">
        <v>12.675781122208795</v>
      </c>
      <c r="GU240" s="28">
        <v>32.304245403000003</v>
      </c>
      <c r="GV240" s="28">
        <v>5.2433898282344016</v>
      </c>
      <c r="GW240" s="28">
        <v>3.8249798785752365</v>
      </c>
      <c r="GX240" s="28">
        <v>12.316926490306274</v>
      </c>
      <c r="GY240" s="28">
        <v>31.95399955347284</v>
      </c>
      <c r="GZ240" s="28">
        <v>5.1832522769905331</v>
      </c>
      <c r="HA240" s="28">
        <v>3.7811103722081998</v>
      </c>
      <c r="HB240" s="28">
        <v>12.005076760081666</v>
      </c>
      <c r="HC240" s="28">
        <v>31.318423399466244</v>
      </c>
      <c r="HD240" s="28">
        <v>5.080155588203807</v>
      </c>
      <c r="HE240" s="28">
        <v>3.7059027731024612</v>
      </c>
      <c r="HF240" s="28">
        <v>11.677931927066384</v>
      </c>
      <c r="HG240" s="28">
        <v>26.908568566805553</v>
      </c>
      <c r="HH240" s="28">
        <v>4.3648338625357583</v>
      </c>
      <c r="HI240" s="28">
        <v>3.184085533298012</v>
      </c>
      <c r="HJ240" s="28">
        <v>9.2818511386241873</v>
      </c>
      <c r="HK240" s="28">
        <v>23.345812023289504</v>
      </c>
      <c r="HL240" s="28">
        <v>3.7869197915400519</v>
      </c>
      <c r="HM240" s="28">
        <v>2.7625052645182597</v>
      </c>
      <c r="HN240" s="28">
        <v>4.1043808425819606</v>
      </c>
      <c r="HO240" s="28">
        <v>21.88935065359717</v>
      </c>
      <c r="HP240" s="28">
        <v>3.5506674658124551</v>
      </c>
      <c r="HQ240" s="28">
        <v>2.5901624821241938</v>
      </c>
      <c r="HR240" s="28">
        <v>-4.4355523077769021E-2</v>
      </c>
      <c r="HS240" s="28">
        <v>19.385557848885341</v>
      </c>
      <c r="HT240" s="28">
        <v>3.1445277043588802</v>
      </c>
      <c r="HU240" s="28">
        <v>2.2938891806267216</v>
      </c>
      <c r="HV240" s="28">
        <v>-2.5314681474307612</v>
      </c>
      <c r="HW240" s="29">
        <v>31.559908538000002</v>
      </c>
      <c r="HX240" s="29">
        <v>6.1272711508875153</v>
      </c>
      <c r="HY240" s="29">
        <v>4.4697589976084382</v>
      </c>
      <c r="HZ240" s="29">
        <v>14.243369816046647</v>
      </c>
      <c r="IA240" s="29">
        <v>31.622762432999998</v>
      </c>
      <c r="IB240" s="29">
        <v>5.9326455436653385</v>
      </c>
      <c r="IC240" s="29">
        <v>4.3277823268158739</v>
      </c>
      <c r="ID240" s="29">
        <v>13.94390424912433</v>
      </c>
      <c r="IE240" s="29">
        <v>31.647505405</v>
      </c>
      <c r="IF240" s="29">
        <v>5.7143670070192707</v>
      </c>
      <c r="IG240" s="29">
        <v>4.1685511733166134</v>
      </c>
      <c r="IH240" s="29">
        <v>13.841653093034193</v>
      </c>
      <c r="II240" s="29">
        <v>31.706712057000001</v>
      </c>
      <c r="IJ240" s="29">
        <v>5.5974488078213076</v>
      </c>
      <c r="IK240" s="29">
        <v>4.0832609747959268</v>
      </c>
      <c r="IL240" s="29">
        <v>13.559624473175838</v>
      </c>
      <c r="IM240" s="29">
        <v>31.797852546000001</v>
      </c>
      <c r="IN240" s="29">
        <v>5.7183244500586206</v>
      </c>
      <c r="IO240" s="29">
        <v>4.1714380729162972</v>
      </c>
      <c r="IP240" s="29">
        <v>13.457891171325102</v>
      </c>
      <c r="IQ240" s="29">
        <v>31.929054522999998</v>
      </c>
      <c r="IR240" s="29">
        <v>5.6914937724988235</v>
      </c>
      <c r="IS240" s="29">
        <v>4.1518654671866715</v>
      </c>
      <c r="IT240" s="29">
        <v>13.180511236357841</v>
      </c>
      <c r="IU240" s="29">
        <v>32.100593181000001</v>
      </c>
      <c r="IV240" s="29">
        <v>5.5748638638533992</v>
      </c>
      <c r="IW240" s="29">
        <v>4.0667855726103355</v>
      </c>
      <c r="IX240" s="29">
        <v>12.851100509108365</v>
      </c>
      <c r="IY240" s="29">
        <v>32.299000489000001</v>
      </c>
      <c r="IZ240" s="29">
        <v>5.481028565032263</v>
      </c>
      <c r="JA240" s="29">
        <v>3.9983340285427458</v>
      </c>
      <c r="JB240" s="29">
        <v>12.554283501660146</v>
      </c>
      <c r="JC240" s="29">
        <v>32.531177804000002</v>
      </c>
      <c r="JD240" s="29">
        <v>5.3640513973121804</v>
      </c>
      <c r="JE240" s="29">
        <v>3.9130008133061622</v>
      </c>
      <c r="JF240" s="29">
        <v>12.135618864576179</v>
      </c>
      <c r="JG240" s="29">
        <v>30.925273514332194</v>
      </c>
      <c r="JH240" s="29">
        <v>5.0163828190420148</v>
      </c>
      <c r="JI240" s="29">
        <v>3.6593814258756394</v>
      </c>
      <c r="JJ240" s="29">
        <v>10.897481135544346</v>
      </c>
      <c r="JK240" s="29">
        <v>31.812938845016589</v>
      </c>
      <c r="JL240" s="29">
        <v>5.1603708459172104</v>
      </c>
      <c r="JM240" s="29">
        <v>3.7644186868070526</v>
      </c>
      <c r="JN240" s="29">
        <v>5.0488143709979241</v>
      </c>
      <c r="JO240" s="29">
        <v>24.445995194145187</v>
      </c>
      <c r="JP240" s="29">
        <v>3.9653802974276351</v>
      </c>
      <c r="JQ240" s="29">
        <v>2.892689718945944</v>
      </c>
      <c r="JR240" s="29">
        <v>0.40368685801582771</v>
      </c>
      <c r="JS240" s="29">
        <v>21.084592877000876</v>
      </c>
      <c r="JT240" s="29">
        <v>3.4201278577427909</v>
      </c>
      <c r="JU240" s="29">
        <v>2.4949356554757363</v>
      </c>
      <c r="JV240" s="29">
        <v>-2.2994151346303333</v>
      </c>
      <c r="JW240" s="29">
        <v>21.20984998432035</v>
      </c>
      <c r="JX240" s="29">
        <v>3.4404457896384977</v>
      </c>
      <c r="JY240" s="29">
        <v>2.5097573039171435</v>
      </c>
      <c r="JZ240" s="29">
        <v>-1.2065709741616288</v>
      </c>
    </row>
    <row r="241" spans="1:286" ht="15" thickBot="1" x14ac:dyDescent="0.4">
      <c r="A241" s="2"/>
      <c r="B241" s="74" t="s">
        <v>573</v>
      </c>
      <c r="C241" s="74" t="s">
        <v>573</v>
      </c>
      <c r="D241" s="74" t="s">
        <v>510</v>
      </c>
      <c r="E241" s="87">
        <v>386020</v>
      </c>
      <c r="F241" s="84">
        <v>438507</v>
      </c>
      <c r="G241" s="22">
        <v>32.812109727421053</v>
      </c>
      <c r="H241" s="22">
        <v>12.171944553900499</v>
      </c>
      <c r="I241" s="22">
        <v>8.8792640881099736</v>
      </c>
      <c r="J241" s="22">
        <v>9.3447708490268582</v>
      </c>
      <c r="K241" s="22">
        <v>32.918646192421051</v>
      </c>
      <c r="L241" s="22">
        <v>11.860795798421535</v>
      </c>
      <c r="M241" s="22">
        <v>8.6522854029582117</v>
      </c>
      <c r="N241" s="22">
        <v>8.1226954785791392</v>
      </c>
      <c r="O241" s="22">
        <v>32.92880271942105</v>
      </c>
      <c r="P241" s="22">
        <v>11.615534049684433</v>
      </c>
      <c r="Q241" s="22">
        <v>8.4733703719124502</v>
      </c>
      <c r="R241" s="22">
        <v>7.6921809504373329</v>
      </c>
      <c r="S241" s="22">
        <v>32.97677255342105</v>
      </c>
      <c r="T241" s="22">
        <v>11.496697553736112</v>
      </c>
      <c r="U241" s="22">
        <v>8.3866808026198747</v>
      </c>
      <c r="V241" s="22">
        <v>7.4807161381132232</v>
      </c>
      <c r="W241" s="22">
        <v>33.051382710421052</v>
      </c>
      <c r="X241" s="22">
        <v>11.36111781597616</v>
      </c>
      <c r="Y241" s="22">
        <v>8.2877772715335833</v>
      </c>
      <c r="Z241" s="22">
        <v>7.2701913987728695</v>
      </c>
      <c r="AA241" s="22">
        <v>33.153927592421049</v>
      </c>
      <c r="AB241" s="22">
        <v>11.192891187938356</v>
      </c>
      <c r="AC241" s="22">
        <v>8.1650582885160965</v>
      </c>
      <c r="AD241" s="22">
        <v>6.9614432095598104</v>
      </c>
      <c r="AE241" s="22">
        <v>33.267492099421048</v>
      </c>
      <c r="AF241" s="22">
        <v>11.056361639945903</v>
      </c>
      <c r="AG241" s="22">
        <v>8.0654618840889345</v>
      </c>
      <c r="AH241" s="22">
        <v>6.633736783111182</v>
      </c>
      <c r="AI241" s="22">
        <v>33.389396947421048</v>
      </c>
      <c r="AJ241" s="22">
        <v>10.916298668221666</v>
      </c>
      <c r="AK241" s="22">
        <v>7.9632878962435436</v>
      </c>
      <c r="AL241" s="22">
        <v>6.2958925815030575</v>
      </c>
      <c r="AM241" s="22">
        <v>33.519172013421048</v>
      </c>
      <c r="AN241" s="22">
        <v>10.746846687733756</v>
      </c>
      <c r="AO241" s="22">
        <v>7.8396750356736806</v>
      </c>
      <c r="AP241" s="22">
        <v>5.9539423819199442</v>
      </c>
      <c r="AQ241" s="22">
        <v>33.662185190421049</v>
      </c>
      <c r="AR241" s="22">
        <v>10.544135140742943</v>
      </c>
      <c r="AS241" s="22">
        <v>7.6917997843964345</v>
      </c>
      <c r="AT241" s="22">
        <v>5.5393137394767535</v>
      </c>
      <c r="AU241" s="22">
        <v>34.264515024421051</v>
      </c>
      <c r="AV241" s="22">
        <v>9.805292996752657</v>
      </c>
      <c r="AW241" s="22">
        <v>7.1528247268890572</v>
      </c>
      <c r="AX241" s="22">
        <v>4.1101548684930904</v>
      </c>
      <c r="AY241" s="22">
        <v>34.901732498421055</v>
      </c>
      <c r="AZ241" s="22">
        <v>9.3254864707071459</v>
      </c>
      <c r="BA241" s="22">
        <v>6.8028125462476758</v>
      </c>
      <c r="BB241" s="22">
        <v>3.1929725296749005</v>
      </c>
      <c r="BC241" s="22">
        <v>35.366249975421056</v>
      </c>
      <c r="BD241" s="22">
        <v>9.268468681699412</v>
      </c>
      <c r="BE241" s="22">
        <v>6.7612188629969934</v>
      </c>
      <c r="BF241" s="22">
        <v>2.9005774941040698</v>
      </c>
      <c r="BG241" s="22">
        <v>35.814227172421049</v>
      </c>
      <c r="BH241" s="22">
        <v>9.1675618799350644</v>
      </c>
      <c r="BI241" s="22">
        <v>6.6876087559853667</v>
      </c>
      <c r="BJ241" s="22">
        <v>2.9024321188855104</v>
      </c>
      <c r="BK241" s="25">
        <v>32.716658927421051</v>
      </c>
      <c r="BL241" s="25">
        <v>12.280377562256179</v>
      </c>
      <c r="BM241" s="25">
        <v>8.9583644580463275</v>
      </c>
      <c r="BN241" s="25">
        <v>10.046316309705329</v>
      </c>
      <c r="BO241" s="25">
        <v>32.753393134421053</v>
      </c>
      <c r="BP241" s="25">
        <v>12.188331378839484</v>
      </c>
      <c r="BQ241" s="25">
        <v>8.8912180487573078</v>
      </c>
      <c r="BR241" s="25">
        <v>9.5086991521555113</v>
      </c>
      <c r="BS241" s="25">
        <v>32.834313924421053</v>
      </c>
      <c r="BT241" s="25">
        <v>12.03622814927229</v>
      </c>
      <c r="BU241" s="25">
        <v>8.7802608604460346</v>
      </c>
      <c r="BV241" s="25">
        <v>9.0560570953040873</v>
      </c>
      <c r="BW241" s="25">
        <v>32.93613642042105</v>
      </c>
      <c r="BX241" s="25">
        <v>11.903317118520349</v>
      </c>
      <c r="BY241" s="25">
        <v>8.6833041139669991</v>
      </c>
      <c r="BZ241" s="25">
        <v>8.7478476178776745</v>
      </c>
      <c r="CA241" s="25">
        <v>33.052217292421048</v>
      </c>
      <c r="CB241" s="25">
        <v>11.732461304121815</v>
      </c>
      <c r="CC241" s="25">
        <v>8.5586671761042208</v>
      </c>
      <c r="CD241" s="25">
        <v>8.4647978646064175</v>
      </c>
      <c r="CE241" s="25">
        <v>33.182937449421054</v>
      </c>
      <c r="CF241" s="25">
        <v>11.575666719485579</v>
      </c>
      <c r="CG241" s="25">
        <v>8.4442877095854953</v>
      </c>
      <c r="CH241" s="25">
        <v>8.1094552208820332</v>
      </c>
      <c r="CI241" s="25">
        <v>33.323731592421055</v>
      </c>
      <c r="CJ241" s="25">
        <v>11.52148188932437</v>
      </c>
      <c r="CK241" s="25">
        <v>8.4047606303714684</v>
      </c>
      <c r="CL241" s="25">
        <v>7.7165426361649203</v>
      </c>
      <c r="CM241" s="25">
        <v>33.445937451421052</v>
      </c>
      <c r="CN241" s="25">
        <v>11.442839119124733</v>
      </c>
      <c r="CO241" s="25">
        <v>8.3473918244152046</v>
      </c>
      <c r="CP241" s="25">
        <v>7.2979420772371775</v>
      </c>
      <c r="CQ241" s="25">
        <v>33.576452433421053</v>
      </c>
      <c r="CR241" s="25">
        <v>11.345392422314617</v>
      </c>
      <c r="CS241" s="25">
        <v>8.2763058157943608</v>
      </c>
      <c r="CT241" s="25">
        <v>6.8641918281203154</v>
      </c>
      <c r="CU241" s="25">
        <v>33.714210776421055</v>
      </c>
      <c r="CV241" s="25">
        <v>11.228169513951524</v>
      </c>
      <c r="CW241" s="25">
        <v>8.1907933361800289</v>
      </c>
      <c r="CX241" s="25">
        <v>6.4099916892344844</v>
      </c>
      <c r="CY241" s="25">
        <v>34.027231697421051</v>
      </c>
      <c r="CZ241" s="25">
        <v>10.934597220821777</v>
      </c>
      <c r="DA241" s="25">
        <v>7.9766364356036323</v>
      </c>
      <c r="DB241" s="25">
        <v>5.4817434369801354</v>
      </c>
      <c r="DC241" s="25">
        <v>34.363022323421049</v>
      </c>
      <c r="DD241" s="25">
        <v>10.604232125214919</v>
      </c>
      <c r="DE241" s="25">
        <v>7.7356396978681667</v>
      </c>
      <c r="DF241" s="25">
        <v>4.6689975891258761</v>
      </c>
      <c r="DG241" s="25">
        <v>34.682913352421053</v>
      </c>
      <c r="DH241" s="25">
        <v>10.561987467565242</v>
      </c>
      <c r="DI241" s="25">
        <v>7.7048228082641899</v>
      </c>
      <c r="DJ241" s="25">
        <v>4.2094716768343972</v>
      </c>
      <c r="DK241" s="25">
        <v>34.923343172421049</v>
      </c>
      <c r="DL241" s="25">
        <v>10.286442556636477</v>
      </c>
      <c r="DM241" s="25">
        <v>7.5038166320170907</v>
      </c>
      <c r="DN241" s="25">
        <v>3.9395271615286305</v>
      </c>
      <c r="DO241" s="27">
        <v>32.812276358421052</v>
      </c>
      <c r="DP241" s="27">
        <v>12.276766505484231</v>
      </c>
      <c r="DQ241" s="27">
        <v>8.9557302424061476</v>
      </c>
      <c r="DR241" s="27">
        <v>9.3569154611286649</v>
      </c>
      <c r="DS241" s="27">
        <v>32.919145885421052</v>
      </c>
      <c r="DT241" s="27">
        <v>12.173063656198201</v>
      </c>
      <c r="DU241" s="27">
        <v>8.8800804576554384</v>
      </c>
      <c r="DV241" s="27">
        <v>8.1502826678917728</v>
      </c>
      <c r="DW241" s="27">
        <v>32.929798448421053</v>
      </c>
      <c r="DX241" s="27">
        <v>11.978041201596648</v>
      </c>
      <c r="DY241" s="27">
        <v>8.7378142922247317</v>
      </c>
      <c r="DZ241" s="27">
        <v>7.7348805603194641</v>
      </c>
      <c r="EA241" s="27">
        <v>32.978420588421052</v>
      </c>
      <c r="EB241" s="27">
        <v>11.815130465682016</v>
      </c>
      <c r="EC241" s="27">
        <v>8.6189731785005623</v>
      </c>
      <c r="ED241" s="27">
        <v>7.5491684611089092</v>
      </c>
      <c r="EE241" s="27">
        <v>33.053514881421052</v>
      </c>
      <c r="EF241" s="27">
        <v>11.682098036222259</v>
      </c>
      <c r="EG241" s="27">
        <v>8.5219278733543504</v>
      </c>
      <c r="EH241" s="27">
        <v>7.4032473787097217</v>
      </c>
      <c r="EI241" s="27">
        <v>33.156273923421054</v>
      </c>
      <c r="EJ241" s="27">
        <v>11.522935325432684</v>
      </c>
      <c r="EK241" s="27">
        <v>8.4058208917770116</v>
      </c>
      <c r="EL241" s="27">
        <v>7.1148059300175603</v>
      </c>
      <c r="EM241" s="27">
        <v>33.270065983421048</v>
      </c>
      <c r="EN241" s="27">
        <v>11.346136359431414</v>
      </c>
      <c r="EO241" s="27">
        <v>8.2768485075635958</v>
      </c>
      <c r="EP241" s="27">
        <v>6.8075890450442884</v>
      </c>
      <c r="EQ241" s="27">
        <v>33.392301839421052</v>
      </c>
      <c r="ER241" s="27">
        <v>11.24156068237653</v>
      </c>
      <c r="ES241" s="27">
        <v>8.2005620071074592</v>
      </c>
      <c r="ET241" s="27">
        <v>6.490452089002936</v>
      </c>
      <c r="EU241" s="27">
        <v>33.521063043421051</v>
      </c>
      <c r="EV241" s="27">
        <v>11.125615781847321</v>
      </c>
      <c r="EW241" s="27">
        <v>8.1159818164148714</v>
      </c>
      <c r="EX241" s="27">
        <v>6.1756787779570104</v>
      </c>
      <c r="EY241" s="27">
        <v>33.657902926421052</v>
      </c>
      <c r="EZ241" s="27">
        <v>10.976805065110302</v>
      </c>
      <c r="FA241" s="27">
        <v>8.0074264703731828</v>
      </c>
      <c r="FB241" s="27">
        <v>5.8096864012762595</v>
      </c>
      <c r="FC241" s="27">
        <v>34.18631589242105</v>
      </c>
      <c r="FD241" s="27">
        <v>10.153799075452079</v>
      </c>
      <c r="FE241" s="27">
        <v>7.4070550592226203</v>
      </c>
      <c r="FF241" s="27">
        <v>4.5422691812753833</v>
      </c>
      <c r="FG241" s="27">
        <v>34.618203353421052</v>
      </c>
      <c r="FH241" s="27">
        <v>9.9915172889591162</v>
      </c>
      <c r="FI241" s="27">
        <v>7.2886727553450079</v>
      </c>
      <c r="FJ241" s="27">
        <v>3.8304078077082266</v>
      </c>
      <c r="FK241" s="27">
        <v>34.97913853342105</v>
      </c>
      <c r="FL241" s="27">
        <v>10.0074367689637</v>
      </c>
      <c r="FM241" s="27">
        <v>7.3002857943693087</v>
      </c>
      <c r="FN241" s="27">
        <v>3.6330288805698636</v>
      </c>
      <c r="FO241" s="27">
        <v>35.242687695421054</v>
      </c>
      <c r="FP241" s="27">
        <v>9.8302078069292484</v>
      </c>
      <c r="FQ241" s="27">
        <v>7.1709997340363092</v>
      </c>
      <c r="FR241" s="27">
        <v>3.7415440646431932</v>
      </c>
      <c r="FS241" s="28">
        <v>32.802043722421054</v>
      </c>
      <c r="FT241" s="28">
        <v>12.173497315338592</v>
      </c>
      <c r="FU241" s="28">
        <v>8.8803968059607321</v>
      </c>
      <c r="FV241" s="28">
        <v>9.3656971270548013</v>
      </c>
      <c r="FW241" s="28">
        <v>32.90200849742105</v>
      </c>
      <c r="FX241" s="28">
        <v>11.844658749488653</v>
      </c>
      <c r="FY241" s="28">
        <v>8.6405136504298206</v>
      </c>
      <c r="FZ241" s="28">
        <v>8.1598765663995785</v>
      </c>
      <c r="GA241" s="28">
        <v>32.914427590421049</v>
      </c>
      <c r="GB241" s="28">
        <v>11.616769127153981</v>
      </c>
      <c r="GC241" s="28">
        <v>8.4742713437311128</v>
      </c>
      <c r="GD241" s="28">
        <v>7.7329162381545409</v>
      </c>
      <c r="GE241" s="28">
        <v>32.973114234421054</v>
      </c>
      <c r="GF241" s="28">
        <v>11.469989408666192</v>
      </c>
      <c r="GG241" s="28">
        <v>8.3671975826356544</v>
      </c>
      <c r="GH241" s="28">
        <v>7.5301599709655491</v>
      </c>
      <c r="GI241" s="28">
        <v>33.069714442421052</v>
      </c>
      <c r="GJ241" s="28">
        <v>11.330415929587367</v>
      </c>
      <c r="GK241" s="28">
        <v>8.2653806728601289</v>
      </c>
      <c r="GL241" s="28">
        <v>7.3249686364411346</v>
      </c>
      <c r="GM241" s="28">
        <v>33.213823662421049</v>
      </c>
      <c r="GN241" s="28">
        <v>11.136670850525119</v>
      </c>
      <c r="GO241" s="28">
        <v>8.1240463351010757</v>
      </c>
      <c r="GP241" s="28">
        <v>7.0103729976989442</v>
      </c>
      <c r="GQ241" s="28">
        <v>33.391814091421054</v>
      </c>
      <c r="GR241" s="28">
        <v>11.003807634863554</v>
      </c>
      <c r="GS241" s="28">
        <v>8.0271244690647645</v>
      </c>
      <c r="GT241" s="28">
        <v>6.651181049794971</v>
      </c>
      <c r="GU241" s="28">
        <v>33.598057496421049</v>
      </c>
      <c r="GV241" s="28">
        <v>10.812364143736684</v>
      </c>
      <c r="GW241" s="28">
        <v>7.8874691076606993</v>
      </c>
      <c r="GX241" s="28">
        <v>6.2751649501282287</v>
      </c>
      <c r="GY241" s="28">
        <v>33.819786314421052</v>
      </c>
      <c r="GZ241" s="28">
        <v>10.611159974759897</v>
      </c>
      <c r="HA241" s="28">
        <v>7.7406934676582075</v>
      </c>
      <c r="HB241" s="28">
        <v>5.931051169711079</v>
      </c>
      <c r="HC241" s="28">
        <v>34.037462573421053</v>
      </c>
      <c r="HD241" s="28">
        <v>10.361071374704773</v>
      </c>
      <c r="HE241" s="28">
        <v>7.5582573157778103</v>
      </c>
      <c r="HF241" s="28">
        <v>5.5820514315917258</v>
      </c>
      <c r="HG241" s="28">
        <v>35.158860294421054</v>
      </c>
      <c r="HH241" s="28">
        <v>9.2744625353508514</v>
      </c>
      <c r="HI241" s="28">
        <v>6.765591295786261</v>
      </c>
      <c r="HJ241" s="28">
        <v>3.2002452468406268</v>
      </c>
      <c r="HK241" s="28">
        <v>36.327833863421048</v>
      </c>
      <c r="HL241" s="28">
        <v>7.8935778492555686</v>
      </c>
      <c r="HM241" s="28">
        <v>5.7582551426538711</v>
      </c>
      <c r="HN241" s="28">
        <v>-2.1554010895074676</v>
      </c>
      <c r="HO241" s="28">
        <v>36.965037006421049</v>
      </c>
      <c r="HP241" s="28">
        <v>7.189697150171094</v>
      </c>
      <c r="HQ241" s="28">
        <v>5.2447839724543881</v>
      </c>
      <c r="HR241" s="28">
        <v>-6.1124397123520637</v>
      </c>
      <c r="HS241" s="28">
        <v>37.204047508421056</v>
      </c>
      <c r="HT241" s="28">
        <v>6.5888141320317066</v>
      </c>
      <c r="HU241" s="28">
        <v>4.8064481765186056</v>
      </c>
      <c r="HV241" s="28">
        <v>-8.4703889162857777</v>
      </c>
      <c r="HW241" s="29">
        <v>32.789429583421054</v>
      </c>
      <c r="HX241" s="29">
        <v>12.180490798039695</v>
      </c>
      <c r="HY241" s="29">
        <v>8.8854984542243898</v>
      </c>
      <c r="HZ241" s="29">
        <v>9.3861053063723183</v>
      </c>
      <c r="IA241" s="29">
        <v>32.885281620421054</v>
      </c>
      <c r="IB241" s="29">
        <v>11.879082023748063</v>
      </c>
      <c r="IC241" s="29">
        <v>8.6656249497438491</v>
      </c>
      <c r="ID241" s="29">
        <v>8.1838883875092421</v>
      </c>
      <c r="IE241" s="29">
        <v>32.89461068742105</v>
      </c>
      <c r="IF241" s="29">
        <v>11.716805440758019</v>
      </c>
      <c r="IG241" s="29">
        <v>8.54724644174917</v>
      </c>
      <c r="IH241" s="29">
        <v>7.7795855316495377</v>
      </c>
      <c r="II241" s="29">
        <v>32.943836653421052</v>
      </c>
      <c r="IJ241" s="29">
        <v>11.637853854991235</v>
      </c>
      <c r="IK241" s="29">
        <v>8.4896523591361586</v>
      </c>
      <c r="IL241" s="29">
        <v>7.6174286348562816</v>
      </c>
      <c r="IM241" s="29">
        <v>33.031664593421048</v>
      </c>
      <c r="IN241" s="29">
        <v>11.452069780176974</v>
      </c>
      <c r="IO241" s="29">
        <v>8.3541254631388888</v>
      </c>
      <c r="IP241" s="29">
        <v>7.4773267369963499</v>
      </c>
      <c r="IQ241" s="29">
        <v>33.16991840142105</v>
      </c>
      <c r="IR241" s="29">
        <v>11.180273118741825</v>
      </c>
      <c r="IS241" s="29">
        <v>8.1558535827123606</v>
      </c>
      <c r="IT241" s="29">
        <v>7.2098012053359213</v>
      </c>
      <c r="IU241" s="29">
        <v>33.352710756421054</v>
      </c>
      <c r="IV241" s="29">
        <v>10.952369428180745</v>
      </c>
      <c r="IW241" s="29">
        <v>7.9896010134383522</v>
      </c>
      <c r="IX241" s="29">
        <v>6.9033217634916078</v>
      </c>
      <c r="IY241" s="29">
        <v>33.56432177742105</v>
      </c>
      <c r="IZ241" s="29">
        <v>10.748744817232353</v>
      </c>
      <c r="JA241" s="29">
        <v>7.8410596947161899</v>
      </c>
      <c r="JB241" s="29">
        <v>6.5852936966142472</v>
      </c>
      <c r="JC241" s="29">
        <v>33.812425344421051</v>
      </c>
      <c r="JD241" s="29">
        <v>10.448785201518216</v>
      </c>
      <c r="JE241" s="29">
        <v>7.6222433312420144</v>
      </c>
      <c r="JF241" s="29">
        <v>6.1331311787092773</v>
      </c>
      <c r="JG241" s="29">
        <v>34.12487247542105</v>
      </c>
      <c r="JH241" s="29">
        <v>9.963518079917991</v>
      </c>
      <c r="JI241" s="29">
        <v>7.2682477221686383</v>
      </c>
      <c r="JJ241" s="29">
        <v>4.8187901454737734</v>
      </c>
      <c r="JK241" s="29">
        <v>35.363057538421053</v>
      </c>
      <c r="JL241" s="29">
        <v>8.5069872728803162</v>
      </c>
      <c r="JM241" s="29">
        <v>6.20572877699228</v>
      </c>
      <c r="JN241" s="29">
        <v>-1.2127545239686235</v>
      </c>
      <c r="JO241" s="29">
        <v>36.254638930421052</v>
      </c>
      <c r="JP241" s="29">
        <v>7.0844355062246009</v>
      </c>
      <c r="JQ241" s="29">
        <v>5.1679970687011982</v>
      </c>
      <c r="JR241" s="29">
        <v>-6.031869693579786</v>
      </c>
      <c r="JS241" s="29">
        <v>36.567164347421055</v>
      </c>
      <c r="JT241" s="29">
        <v>6.5346273354951121</v>
      </c>
      <c r="JU241" s="29">
        <v>4.7669196628611115</v>
      </c>
      <c r="JV241" s="29">
        <v>-8.4587388343370691</v>
      </c>
      <c r="JW241" s="29">
        <v>36.449065386421054</v>
      </c>
      <c r="JX241" s="29">
        <v>6.5527564065585482</v>
      </c>
      <c r="JY241" s="29">
        <v>4.7801445677998036</v>
      </c>
      <c r="JZ241" s="29">
        <v>-7.2367475468019862</v>
      </c>
    </row>
    <row r="242" spans="1:286" ht="15" thickBot="1" x14ac:dyDescent="0.4">
      <c r="A242" s="2"/>
      <c r="B242" s="74" t="s">
        <v>718</v>
      </c>
      <c r="C242" s="74" t="s">
        <v>551</v>
      </c>
      <c r="D242" s="74" t="s">
        <v>861</v>
      </c>
      <c r="E242" s="87">
        <v>388333</v>
      </c>
      <c r="F242" s="84">
        <v>402657</v>
      </c>
      <c r="G242" s="22">
        <v>30.612846949999998</v>
      </c>
      <c r="H242" s="22">
        <v>15.21978354181647</v>
      </c>
      <c r="I242" s="22">
        <v>11.102620196240743</v>
      </c>
      <c r="J242" s="22">
        <v>15.227642414921631</v>
      </c>
      <c r="K242" s="22">
        <v>30.664791333</v>
      </c>
      <c r="L242" s="22">
        <v>14.891103161211456</v>
      </c>
      <c r="M242" s="22">
        <v>10.862852434643669</v>
      </c>
      <c r="N242" s="22">
        <v>14.934969517687827</v>
      </c>
      <c r="O242" s="22">
        <v>30.696206481000001</v>
      </c>
      <c r="P242" s="22">
        <v>14.527450275986192</v>
      </c>
      <c r="Q242" s="22">
        <v>10.597572717830998</v>
      </c>
      <c r="R242" s="22">
        <v>14.733126320195407</v>
      </c>
      <c r="S242" s="22">
        <v>30.75267405</v>
      </c>
      <c r="T242" s="22">
        <v>14.510766785758173</v>
      </c>
      <c r="U242" s="22">
        <v>10.585402343985637</v>
      </c>
      <c r="V242" s="22">
        <v>14.376139924445035</v>
      </c>
      <c r="W242" s="22">
        <v>30.832126454000001</v>
      </c>
      <c r="X242" s="22">
        <v>14.346398340889627</v>
      </c>
      <c r="Y242" s="22">
        <v>10.465497851874547</v>
      </c>
      <c r="Z242" s="22">
        <v>14.016635337708868</v>
      </c>
      <c r="AA242" s="22">
        <v>30.929686262000001</v>
      </c>
      <c r="AB242" s="22">
        <v>14.148885628026747</v>
      </c>
      <c r="AC242" s="22">
        <v>10.321415077712834</v>
      </c>
      <c r="AD242" s="22">
        <v>13.543569598489144</v>
      </c>
      <c r="AE242" s="22">
        <v>31.037471970999999</v>
      </c>
      <c r="AF242" s="22">
        <v>14.035687864283947</v>
      </c>
      <c r="AG242" s="22">
        <v>10.238838885058907</v>
      </c>
      <c r="AH242" s="22">
        <v>13.079165201874154</v>
      </c>
      <c r="AI242" s="22">
        <v>31.15468547</v>
      </c>
      <c r="AJ242" s="22">
        <v>13.887035606264995</v>
      </c>
      <c r="AK242" s="22">
        <v>10.130399132445906</v>
      </c>
      <c r="AL242" s="22">
        <v>12.562203506890611</v>
      </c>
      <c r="AM242" s="22">
        <v>31.280739428</v>
      </c>
      <c r="AN242" s="22">
        <v>13.747202096916084</v>
      </c>
      <c r="AO242" s="22">
        <v>10.028392534208626</v>
      </c>
      <c r="AP242" s="22">
        <v>12.000348590973333</v>
      </c>
      <c r="AQ242" s="22">
        <v>31.422905135000001</v>
      </c>
      <c r="AR242" s="22">
        <v>13.563873176203618</v>
      </c>
      <c r="AS242" s="22">
        <v>9.8946566389467208</v>
      </c>
      <c r="AT242" s="22">
        <v>11.341379350704155</v>
      </c>
      <c r="AU242" s="22">
        <v>31.994242440000001</v>
      </c>
      <c r="AV242" s="22">
        <v>12.90862319727986</v>
      </c>
      <c r="AW242" s="22">
        <v>9.416660902043029</v>
      </c>
      <c r="AX242" s="22">
        <v>8.9060197038276456</v>
      </c>
      <c r="AY242" s="22">
        <v>32.447172858999998</v>
      </c>
      <c r="AZ242" s="22">
        <v>12.681336819947473</v>
      </c>
      <c r="BA242" s="22">
        <v>9.2508586541748059</v>
      </c>
      <c r="BB242" s="22">
        <v>7.5266911916073411</v>
      </c>
      <c r="BC242" s="22">
        <v>32.735779858999997</v>
      </c>
      <c r="BD242" s="22">
        <v>12.878041784628371</v>
      </c>
      <c r="BE242" s="22">
        <v>9.3943521872836424</v>
      </c>
      <c r="BF242" s="22">
        <v>7.0416558461176031</v>
      </c>
      <c r="BG242" s="22">
        <v>32.924939469000002</v>
      </c>
      <c r="BH242" s="22">
        <v>12.847496936709408</v>
      </c>
      <c r="BI242" s="22">
        <v>9.3720701459875606</v>
      </c>
      <c r="BJ242" s="22">
        <v>7.1856151469103082</v>
      </c>
      <c r="BK242" s="25">
        <v>30.590935577</v>
      </c>
      <c r="BL242" s="25">
        <v>15.287004350337156</v>
      </c>
      <c r="BM242" s="25">
        <v>11.151656840174532</v>
      </c>
      <c r="BN242" s="25">
        <v>15.333141071083906</v>
      </c>
      <c r="BO242" s="25">
        <v>30.62949579</v>
      </c>
      <c r="BP242" s="25">
        <v>15.136221945929558</v>
      </c>
      <c r="BQ242" s="25">
        <v>11.041663175427988</v>
      </c>
      <c r="BR242" s="25">
        <v>15.126127207579804</v>
      </c>
      <c r="BS242" s="25">
        <v>30.694508213999999</v>
      </c>
      <c r="BT242" s="25">
        <v>14.979963135138105</v>
      </c>
      <c r="BU242" s="25">
        <v>10.927674548469717</v>
      </c>
      <c r="BV242" s="25">
        <v>14.857172236497581</v>
      </c>
      <c r="BW242" s="25">
        <v>30.772102818</v>
      </c>
      <c r="BX242" s="25">
        <v>14.814632996563999</v>
      </c>
      <c r="BY242" s="25">
        <v>10.807068514189607</v>
      </c>
      <c r="BZ242" s="25">
        <v>14.522186747529735</v>
      </c>
      <c r="CA242" s="25">
        <v>30.860095486999999</v>
      </c>
      <c r="CB242" s="25">
        <v>14.665069768066168</v>
      </c>
      <c r="CC242" s="25">
        <v>10.697964221295257</v>
      </c>
      <c r="CD242" s="25">
        <v>14.215629497147248</v>
      </c>
      <c r="CE242" s="25">
        <v>30.954152657999998</v>
      </c>
      <c r="CF242" s="25">
        <v>14.497989947308051</v>
      </c>
      <c r="CG242" s="25">
        <v>10.576081818221871</v>
      </c>
      <c r="CH242" s="25">
        <v>13.802800326833221</v>
      </c>
      <c r="CI242" s="25">
        <v>31.057159693999999</v>
      </c>
      <c r="CJ242" s="25">
        <v>14.400745840689227</v>
      </c>
      <c r="CK242" s="25">
        <v>10.505143596325011</v>
      </c>
      <c r="CL242" s="25">
        <v>13.393819377056746</v>
      </c>
      <c r="CM242" s="25">
        <v>31.167620205999999</v>
      </c>
      <c r="CN242" s="25">
        <v>14.295468353346077</v>
      </c>
      <c r="CO242" s="25">
        <v>10.42834513503454</v>
      </c>
      <c r="CP242" s="25">
        <v>12.932218297025395</v>
      </c>
      <c r="CQ242" s="25">
        <v>31.284910322000002</v>
      </c>
      <c r="CR242" s="25">
        <v>14.179969558781059</v>
      </c>
      <c r="CS242" s="25">
        <v>10.34409037243192</v>
      </c>
      <c r="CT242" s="25">
        <v>12.438391808395723</v>
      </c>
      <c r="CU242" s="25">
        <v>31.408515614999999</v>
      </c>
      <c r="CV242" s="25">
        <v>14.061821527914823</v>
      </c>
      <c r="CW242" s="25">
        <v>10.257903028831565</v>
      </c>
      <c r="CX242" s="25">
        <v>11.961841221851458</v>
      </c>
      <c r="CY242" s="25">
        <v>31.721450912999998</v>
      </c>
      <c r="CZ242" s="25">
        <v>13.734568353173898</v>
      </c>
      <c r="DA242" s="25">
        <v>10.019176394042063</v>
      </c>
      <c r="DB242" s="25">
        <v>10.27403408941716</v>
      </c>
      <c r="DC242" s="25">
        <v>31.965276320000001</v>
      </c>
      <c r="DD242" s="25">
        <v>13.558272221551967</v>
      </c>
      <c r="DE242" s="25">
        <v>9.8905708205076603</v>
      </c>
      <c r="DF242" s="25">
        <v>8.7991200024886034</v>
      </c>
      <c r="DG242" s="25">
        <v>32.148059011999997</v>
      </c>
      <c r="DH242" s="25">
        <v>13.66142768379812</v>
      </c>
      <c r="DI242" s="25">
        <v>9.9658212940337787</v>
      </c>
      <c r="DJ242" s="25">
        <v>7.8190819392896778</v>
      </c>
      <c r="DK242" s="25">
        <v>32.282821323999997</v>
      </c>
      <c r="DL242" s="25">
        <v>13.54431100985015</v>
      </c>
      <c r="DM242" s="25">
        <v>9.8803863109462267</v>
      </c>
      <c r="DN242" s="25">
        <v>7.1514860347093681</v>
      </c>
      <c r="DO242" s="27">
        <v>30.612873343</v>
      </c>
      <c r="DP242" s="27">
        <v>15.285359748719166</v>
      </c>
      <c r="DQ242" s="27">
        <v>11.150457126191183</v>
      </c>
      <c r="DR242" s="27">
        <v>15.237949697483854</v>
      </c>
      <c r="DS242" s="27">
        <v>30.664870484000001</v>
      </c>
      <c r="DT242" s="27">
        <v>15.125921803488776</v>
      </c>
      <c r="DU242" s="27">
        <v>11.034149364921223</v>
      </c>
      <c r="DV242" s="27">
        <v>14.955582222044443</v>
      </c>
      <c r="DW242" s="27">
        <v>30.696364197000001</v>
      </c>
      <c r="DX242" s="27">
        <v>14.947293047010886</v>
      </c>
      <c r="DY242" s="27">
        <v>10.90384217403038</v>
      </c>
      <c r="DZ242" s="27">
        <v>14.763416673789399</v>
      </c>
      <c r="EA242" s="27">
        <v>30.752935089000001</v>
      </c>
      <c r="EB242" s="27">
        <v>14.749384510895421</v>
      </c>
      <c r="EC242" s="27">
        <v>10.759470652316757</v>
      </c>
      <c r="ED242" s="27">
        <v>14.416388191315177</v>
      </c>
      <c r="EE242" s="27">
        <v>30.832213493000001</v>
      </c>
      <c r="EF242" s="27">
        <v>14.565645014677683</v>
      </c>
      <c r="EG242" s="27">
        <v>10.625435247939995</v>
      </c>
      <c r="EH242" s="27">
        <v>14.069108598662289</v>
      </c>
      <c r="EI242" s="27">
        <v>30.929369248</v>
      </c>
      <c r="EJ242" s="27">
        <v>14.421417369021214</v>
      </c>
      <c r="EK242" s="27">
        <v>10.520223188443737</v>
      </c>
      <c r="EL242" s="27">
        <v>13.609933460192932</v>
      </c>
      <c r="EM242" s="27">
        <v>31.036798310999998</v>
      </c>
      <c r="EN242" s="27">
        <v>14.313633812031876</v>
      </c>
      <c r="EO242" s="27">
        <v>10.441596584237139</v>
      </c>
      <c r="EP242" s="27">
        <v>13.158612738898823</v>
      </c>
      <c r="EQ242" s="27">
        <v>31.153795182</v>
      </c>
      <c r="ER242" s="27">
        <v>14.207820740125985</v>
      </c>
      <c r="ES242" s="27">
        <v>10.364407421464827</v>
      </c>
      <c r="ET242" s="27">
        <v>12.654552091483746</v>
      </c>
      <c r="EU242" s="27">
        <v>31.278415887000001</v>
      </c>
      <c r="EV242" s="27">
        <v>14.085657255203252</v>
      </c>
      <c r="EW242" s="27">
        <v>10.275290860035438</v>
      </c>
      <c r="EX242" s="27">
        <v>12.114936769216111</v>
      </c>
      <c r="EY242" s="27">
        <v>31.414381170999999</v>
      </c>
      <c r="EZ242" s="27">
        <v>13.960963113852264</v>
      </c>
      <c r="FA242" s="27">
        <v>10.184328219974716</v>
      </c>
      <c r="FB242" s="27">
        <v>11.511167668853169</v>
      </c>
      <c r="FC242" s="27">
        <v>31.948123927000001</v>
      </c>
      <c r="FD242" s="27">
        <v>13.485367756746129</v>
      </c>
      <c r="FE242" s="27">
        <v>9.8373880284445878</v>
      </c>
      <c r="FF242" s="27">
        <v>9.2769212770911871</v>
      </c>
      <c r="FG242" s="27">
        <v>32.346014451999999</v>
      </c>
      <c r="FH242" s="27">
        <v>13.340599710498203</v>
      </c>
      <c r="FI242" s="27">
        <v>9.7317817542405916</v>
      </c>
      <c r="FJ242" s="27">
        <v>8.0435785263464439</v>
      </c>
      <c r="FK242" s="27">
        <v>32.614258024999998</v>
      </c>
      <c r="FL242" s="27">
        <v>13.567597615036215</v>
      </c>
      <c r="FM242" s="27">
        <v>9.8973735652215815</v>
      </c>
      <c r="FN242" s="27">
        <v>7.6131563374069984</v>
      </c>
      <c r="FO242" s="27">
        <v>32.774436661000003</v>
      </c>
      <c r="FP242" s="27">
        <v>13.412519120918542</v>
      </c>
      <c r="FQ242" s="27">
        <v>9.7842459628438672</v>
      </c>
      <c r="FR242" s="27">
        <v>7.7513145139336252</v>
      </c>
      <c r="FS242" s="28">
        <v>30.609767933000001</v>
      </c>
      <c r="FT242" s="28">
        <v>15.217868879459154</v>
      </c>
      <c r="FU242" s="28">
        <v>11.101223476707977</v>
      </c>
      <c r="FV242" s="28">
        <v>15.235107798524272</v>
      </c>
      <c r="FW242" s="28">
        <v>30.661516200000001</v>
      </c>
      <c r="FX242" s="28">
        <v>14.882334273540302</v>
      </c>
      <c r="FY242" s="28">
        <v>10.856455653172445</v>
      </c>
      <c r="FZ242" s="28">
        <v>14.947376169648335</v>
      </c>
      <c r="GA242" s="28">
        <v>30.700837347</v>
      </c>
      <c r="GB242" s="28">
        <v>14.574146763478373</v>
      </c>
      <c r="GC242" s="28">
        <v>10.631637155324457</v>
      </c>
      <c r="GD242" s="28">
        <v>14.75200821171731</v>
      </c>
      <c r="GE242" s="28">
        <v>30.774587051000001</v>
      </c>
      <c r="GF242" s="28">
        <v>14.49491763624488</v>
      </c>
      <c r="GG242" s="28">
        <v>10.573840610075553</v>
      </c>
      <c r="GH242" s="28">
        <v>14.398895271506595</v>
      </c>
      <c r="GI242" s="28">
        <v>30.881567989000001</v>
      </c>
      <c r="GJ242" s="28">
        <v>14.329186324073392</v>
      </c>
      <c r="GK242" s="28">
        <v>10.452941925241497</v>
      </c>
      <c r="GL242" s="28">
        <v>14.072569172820868</v>
      </c>
      <c r="GM242" s="28">
        <v>31.019889174999999</v>
      </c>
      <c r="GN242" s="28">
        <v>14.134572197279207</v>
      </c>
      <c r="GO242" s="28">
        <v>10.310973629261316</v>
      </c>
      <c r="GP242" s="28">
        <v>13.614420871381656</v>
      </c>
      <c r="GQ242" s="28">
        <v>31.185678624000001</v>
      </c>
      <c r="GR242" s="28">
        <v>13.966603788290925</v>
      </c>
      <c r="GS242" s="28">
        <v>10.188443013445401</v>
      </c>
      <c r="GT242" s="28">
        <v>13.096819027665056</v>
      </c>
      <c r="GU242" s="28">
        <v>31.374200036000001</v>
      </c>
      <c r="GV242" s="28">
        <v>13.810851324030278</v>
      </c>
      <c r="GW242" s="28">
        <v>10.074823759231739</v>
      </c>
      <c r="GX242" s="28">
        <v>12.530917093607057</v>
      </c>
      <c r="GY242" s="28">
        <v>31.581279074000001</v>
      </c>
      <c r="GZ242" s="28">
        <v>13.631271950434222</v>
      </c>
      <c r="HA242" s="28">
        <v>9.9438231063881659</v>
      </c>
      <c r="HB242" s="28">
        <v>12.007510950070396</v>
      </c>
      <c r="HC242" s="28">
        <v>31.811328928999998</v>
      </c>
      <c r="HD242" s="28">
        <v>13.463765586702294</v>
      </c>
      <c r="HE242" s="28">
        <v>9.8216295461539325</v>
      </c>
      <c r="HF242" s="28">
        <v>11.504953086386701</v>
      </c>
      <c r="HG242" s="28">
        <v>32.580210018999999</v>
      </c>
      <c r="HH242" s="28">
        <v>12.581425350375124</v>
      </c>
      <c r="HI242" s="28">
        <v>9.1779746281397241</v>
      </c>
      <c r="HJ242" s="28">
        <v>8.6730329373476138</v>
      </c>
      <c r="HK242" s="28">
        <v>33.244044840000001</v>
      </c>
      <c r="HL242" s="28">
        <v>11.569921858461115</v>
      </c>
      <c r="HM242" s="28">
        <v>8.440096913451006</v>
      </c>
      <c r="HN242" s="28">
        <v>3.8312343649402969</v>
      </c>
      <c r="HO242" s="28">
        <v>33.634271667</v>
      </c>
      <c r="HP242" s="28">
        <v>11.059215591247918</v>
      </c>
      <c r="HQ242" s="28">
        <v>8.0675438018296024</v>
      </c>
      <c r="HR242" s="28">
        <v>0.42790652143084884</v>
      </c>
      <c r="HS242" s="28">
        <v>33.863248876</v>
      </c>
      <c r="HT242" s="28">
        <v>10.470327277777876</v>
      </c>
      <c r="HU242" s="28">
        <v>7.6379579759537695</v>
      </c>
      <c r="HV242" s="28">
        <v>-2.0150635801151005</v>
      </c>
      <c r="HW242" s="29">
        <v>30.594543681000001</v>
      </c>
      <c r="HX242" s="29">
        <v>15.225490979334042</v>
      </c>
      <c r="HY242" s="29">
        <v>11.106783692447983</v>
      </c>
      <c r="HZ242" s="29">
        <v>15.265787357176176</v>
      </c>
      <c r="IA242" s="29">
        <v>30.640939775</v>
      </c>
      <c r="IB242" s="29">
        <v>14.94483526664745</v>
      </c>
      <c r="IC242" s="29">
        <v>10.902049257473713</v>
      </c>
      <c r="ID242" s="29">
        <v>14.958956056796483</v>
      </c>
      <c r="IE242" s="29">
        <v>30.678814711000001</v>
      </c>
      <c r="IF242" s="29">
        <v>14.708341575364194</v>
      </c>
      <c r="IG242" s="29">
        <v>10.729530402267208</v>
      </c>
      <c r="IH242" s="29">
        <v>14.747657104573671</v>
      </c>
      <c r="II242" s="29">
        <v>30.744540233999999</v>
      </c>
      <c r="IJ242" s="29">
        <v>14.642425977140116</v>
      </c>
      <c r="IK242" s="29">
        <v>10.681445891072997</v>
      </c>
      <c r="IL242" s="29">
        <v>14.397767181453501</v>
      </c>
      <c r="IM242" s="29">
        <v>30.844814406000001</v>
      </c>
      <c r="IN242" s="29">
        <v>14.501439928833111</v>
      </c>
      <c r="IO242" s="29">
        <v>10.578598531712016</v>
      </c>
      <c r="IP242" s="29">
        <v>14.031157514334689</v>
      </c>
      <c r="IQ242" s="29">
        <v>30.969917293999998</v>
      </c>
      <c r="IR242" s="29">
        <v>14.3051724039783</v>
      </c>
      <c r="IS242" s="29">
        <v>10.435424104866053</v>
      </c>
      <c r="IT242" s="29">
        <v>13.580191489011479</v>
      </c>
      <c r="IU242" s="29">
        <v>31.121956589</v>
      </c>
      <c r="IV242" s="29">
        <v>14.161822848165254</v>
      </c>
      <c r="IW242" s="29">
        <v>10.330852599685361</v>
      </c>
      <c r="IX242" s="29">
        <v>13.126685817096304</v>
      </c>
      <c r="IY242" s="29">
        <v>31.290569116</v>
      </c>
      <c r="IZ242" s="29">
        <v>14.068063735355217</v>
      </c>
      <c r="JA242" s="29">
        <v>10.262456632252169</v>
      </c>
      <c r="JB242" s="29">
        <v>12.639952728466971</v>
      </c>
      <c r="JC242" s="29">
        <v>31.479515933000002</v>
      </c>
      <c r="JD242" s="29">
        <v>13.927616207745785</v>
      </c>
      <c r="JE242" s="29">
        <v>10.160002116242511</v>
      </c>
      <c r="JF242" s="29">
        <v>12.081569737525022</v>
      </c>
      <c r="JG242" s="29">
        <v>31.719336517000002</v>
      </c>
      <c r="JH242" s="29">
        <v>13.651886962181493</v>
      </c>
      <c r="JI242" s="29">
        <v>9.9588614704451928</v>
      </c>
      <c r="JJ242" s="29">
        <v>10.871356660589189</v>
      </c>
      <c r="JK242" s="29">
        <v>32.522921078000003</v>
      </c>
      <c r="JL242" s="29">
        <v>12.852938320093156</v>
      </c>
      <c r="JM242" s="29">
        <v>9.3760395594083157</v>
      </c>
      <c r="JN242" s="29">
        <v>5.2115263857490355</v>
      </c>
      <c r="JO242" s="29">
        <v>33.025656388999998</v>
      </c>
      <c r="JP242" s="29">
        <v>11.64821765658062</v>
      </c>
      <c r="JQ242" s="29">
        <v>8.4972126081055332</v>
      </c>
      <c r="JR242" s="29">
        <v>0.96316213089406588</v>
      </c>
      <c r="JS242" s="29">
        <v>33.216899368</v>
      </c>
      <c r="JT242" s="29">
        <v>10.990969766194226</v>
      </c>
      <c r="JU242" s="29">
        <v>8.0177594226057831</v>
      </c>
      <c r="JV242" s="29">
        <v>-1.2581944780244179</v>
      </c>
      <c r="JW242" s="29">
        <v>33.178518851</v>
      </c>
      <c r="JX242" s="29">
        <v>10.920593089105015</v>
      </c>
      <c r="JY242" s="29">
        <v>7.9664206164888514</v>
      </c>
      <c r="JZ242" s="29">
        <v>-0.64592047638046068</v>
      </c>
    </row>
    <row r="243" spans="1:286" ht="15" thickBot="1" x14ac:dyDescent="0.4">
      <c r="A243" s="2"/>
      <c r="B243" s="74" t="s">
        <v>719</v>
      </c>
      <c r="C243" s="74" t="s">
        <v>452</v>
      </c>
      <c r="D243" s="74" t="s">
        <v>860</v>
      </c>
      <c r="E243" s="87">
        <v>369770</v>
      </c>
      <c r="F243" s="84">
        <v>505803</v>
      </c>
      <c r="G243" s="22">
        <v>3.125524543</v>
      </c>
      <c r="H243" s="22">
        <v>3.125524543</v>
      </c>
      <c r="I243" s="22">
        <v>3.125524543</v>
      </c>
      <c r="J243" s="22">
        <v>2.0688352370629364</v>
      </c>
      <c r="K243" s="22">
        <v>3.1403053719999998</v>
      </c>
      <c r="L243" s="22">
        <v>3.1403053719999998</v>
      </c>
      <c r="M243" s="22">
        <v>3.1403053719999998</v>
      </c>
      <c r="N243" s="22">
        <v>1.9932683778066069</v>
      </c>
      <c r="O243" s="22">
        <v>3.1641550139999999</v>
      </c>
      <c r="P243" s="22">
        <v>3.1641550139999999</v>
      </c>
      <c r="Q243" s="22">
        <v>3.1641550139999999</v>
      </c>
      <c r="R243" s="22">
        <v>1.9656111432196983</v>
      </c>
      <c r="S243" s="22">
        <v>3.189798777</v>
      </c>
      <c r="T243" s="22">
        <v>3.189798777</v>
      </c>
      <c r="U243" s="22">
        <v>3.189798777</v>
      </c>
      <c r="V243" s="22">
        <v>1.9060402334288629</v>
      </c>
      <c r="W243" s="22">
        <v>3.2176712799999998</v>
      </c>
      <c r="X243" s="22">
        <v>3.2176712799999998</v>
      </c>
      <c r="Y243" s="22">
        <v>3.2176712799999998</v>
      </c>
      <c r="Z243" s="22">
        <v>1.8812186313484354</v>
      </c>
      <c r="AA243" s="22">
        <v>3.2483735039999999</v>
      </c>
      <c r="AB243" s="22">
        <v>3.2483735039999999</v>
      </c>
      <c r="AC243" s="22">
        <v>3.2483735039999999</v>
      </c>
      <c r="AD243" s="22">
        <v>1.820411269100167</v>
      </c>
      <c r="AE243" s="22">
        <v>3.266000268</v>
      </c>
      <c r="AF243" s="22">
        <v>3.266000268</v>
      </c>
      <c r="AG243" s="22">
        <v>3.266000268</v>
      </c>
      <c r="AH243" s="22">
        <v>1.7487188283897641</v>
      </c>
      <c r="AI243" s="22">
        <v>3.2810971970000002</v>
      </c>
      <c r="AJ243" s="22">
        <v>3.2810971970000002</v>
      </c>
      <c r="AK243" s="22">
        <v>3.2810971970000002</v>
      </c>
      <c r="AL243" s="22">
        <v>1.7062825515941169</v>
      </c>
      <c r="AM243" s="22">
        <v>3.29783808</v>
      </c>
      <c r="AN243" s="22">
        <v>3.29783808</v>
      </c>
      <c r="AO243" s="22">
        <v>3.29783808</v>
      </c>
      <c r="AP243" s="22">
        <v>1.6251682926915554</v>
      </c>
      <c r="AQ243" s="22">
        <v>3.3176606839999998</v>
      </c>
      <c r="AR243" s="22">
        <v>3.3176606839999998</v>
      </c>
      <c r="AS243" s="22">
        <v>3.3176606839999998</v>
      </c>
      <c r="AT243" s="22">
        <v>1.5231054698734043</v>
      </c>
      <c r="AU243" s="22">
        <v>3.3886940980000002</v>
      </c>
      <c r="AV243" s="22">
        <v>3.3886940980000002</v>
      </c>
      <c r="AW243" s="22">
        <v>3.3886940980000002</v>
      </c>
      <c r="AX243" s="22">
        <v>1.161354186459266</v>
      </c>
      <c r="AY243" s="22">
        <v>3.4361726429999999</v>
      </c>
      <c r="AZ243" s="22">
        <v>3.4361726429999999</v>
      </c>
      <c r="BA243" s="22">
        <v>3.4361726429999999</v>
      </c>
      <c r="BB243" s="22">
        <v>0.98326505942804321</v>
      </c>
      <c r="BC243" s="22">
        <v>3.4612531029999998</v>
      </c>
      <c r="BD243" s="22">
        <v>3.4612531029999998</v>
      </c>
      <c r="BE243" s="22">
        <v>3.4612531029999998</v>
      </c>
      <c r="BF243" s="22">
        <v>0.90075012392470022</v>
      </c>
      <c r="BG243" s="22">
        <v>3.4704580489999999</v>
      </c>
      <c r="BH243" s="22">
        <v>3.4704580489999999</v>
      </c>
      <c r="BI243" s="22">
        <v>3.4704580489999999</v>
      </c>
      <c r="BJ243" s="22">
        <v>0.98399905199053084</v>
      </c>
      <c r="BK243" s="25">
        <v>3.126648662</v>
      </c>
      <c r="BL243" s="25">
        <v>3.126648662</v>
      </c>
      <c r="BM243" s="25">
        <v>3.126648662</v>
      </c>
      <c r="BN243" s="25">
        <v>2.0870648180621907</v>
      </c>
      <c r="BO243" s="25">
        <v>3.1412824669999999</v>
      </c>
      <c r="BP243" s="25">
        <v>3.1412824669999999</v>
      </c>
      <c r="BQ243" s="25">
        <v>3.1412824669999999</v>
      </c>
      <c r="BR243" s="25">
        <v>2.0298556087194997</v>
      </c>
      <c r="BS243" s="25">
        <v>3.1615871969999998</v>
      </c>
      <c r="BT243" s="25">
        <v>3.1615871969999998</v>
      </c>
      <c r="BU243" s="25">
        <v>3.1615871969999998</v>
      </c>
      <c r="BV243" s="25">
        <v>1.9999071022376</v>
      </c>
      <c r="BW243" s="25">
        <v>3.1789892489999998</v>
      </c>
      <c r="BX243" s="25">
        <v>3.1789892489999998</v>
      </c>
      <c r="BY243" s="25">
        <v>3.1789892489999998</v>
      </c>
      <c r="BZ243" s="25">
        <v>1.9550288675125189</v>
      </c>
      <c r="CA243" s="25">
        <v>3.1979880239999998</v>
      </c>
      <c r="CB243" s="25">
        <v>3.1979880239999998</v>
      </c>
      <c r="CC243" s="25">
        <v>3.1979880239999998</v>
      </c>
      <c r="CD243" s="25">
        <v>1.9340525983850112</v>
      </c>
      <c r="CE243" s="25">
        <v>3.2200043969999999</v>
      </c>
      <c r="CF243" s="25">
        <v>3.2200043969999999</v>
      </c>
      <c r="CG243" s="25">
        <v>3.2200043969999999</v>
      </c>
      <c r="CH243" s="25">
        <v>1.8798403095026077</v>
      </c>
      <c r="CI243" s="25">
        <v>3.2474162240000002</v>
      </c>
      <c r="CJ243" s="25">
        <v>3.2474162240000002</v>
      </c>
      <c r="CK243" s="25">
        <v>3.2474162240000002</v>
      </c>
      <c r="CL243" s="25">
        <v>1.8177511242912594</v>
      </c>
      <c r="CM243" s="25">
        <v>3.275967074</v>
      </c>
      <c r="CN243" s="25">
        <v>3.275967074</v>
      </c>
      <c r="CO243" s="25">
        <v>3.275967074</v>
      </c>
      <c r="CP243" s="25">
        <v>1.7794598643455843</v>
      </c>
      <c r="CQ243" s="25">
        <v>3.305575852</v>
      </c>
      <c r="CR243" s="25">
        <v>3.305575852</v>
      </c>
      <c r="CS243" s="25">
        <v>3.305575852</v>
      </c>
      <c r="CT243" s="25">
        <v>1.711085936158051</v>
      </c>
      <c r="CU243" s="25">
        <v>3.3351602919999999</v>
      </c>
      <c r="CV243" s="25">
        <v>3.3351602919999999</v>
      </c>
      <c r="CW243" s="25">
        <v>3.3351602919999999</v>
      </c>
      <c r="CX243" s="25">
        <v>1.6495766468945301</v>
      </c>
      <c r="CY243" s="25">
        <v>3.3647115059999999</v>
      </c>
      <c r="CZ243" s="25">
        <v>3.3647115059999999</v>
      </c>
      <c r="DA243" s="25">
        <v>3.3647115059999999</v>
      </c>
      <c r="DB243" s="25">
        <v>1.4591161572775142</v>
      </c>
      <c r="DC243" s="25">
        <v>3.390816085</v>
      </c>
      <c r="DD243" s="25">
        <v>3.390816085</v>
      </c>
      <c r="DE243" s="25">
        <v>3.390816085</v>
      </c>
      <c r="DF243" s="25">
        <v>1.2172162318480857</v>
      </c>
      <c r="DG243" s="25">
        <v>3.4084813789999999</v>
      </c>
      <c r="DH243" s="25">
        <v>3.4084813789999999</v>
      </c>
      <c r="DI243" s="25">
        <v>3.4084813789999999</v>
      </c>
      <c r="DJ243" s="25">
        <v>1.007862575293228</v>
      </c>
      <c r="DK243" s="25">
        <v>3.4186612059999999</v>
      </c>
      <c r="DL243" s="25">
        <v>3.4186612059999999</v>
      </c>
      <c r="DM243" s="25">
        <v>3.4186612059999999</v>
      </c>
      <c r="DN243" s="25">
        <v>0.88279736164768652</v>
      </c>
      <c r="DO243" s="27">
        <v>3.125524543</v>
      </c>
      <c r="DP243" s="27">
        <v>3.125524543</v>
      </c>
      <c r="DQ243" s="27">
        <v>3.125524543</v>
      </c>
      <c r="DR243" s="27">
        <v>2.069801991999777</v>
      </c>
      <c r="DS243" s="27">
        <v>3.1403053750000001</v>
      </c>
      <c r="DT243" s="27">
        <v>3.1403053750000001</v>
      </c>
      <c r="DU243" s="27">
        <v>3.1403053750000001</v>
      </c>
      <c r="DV243" s="27">
        <v>1.9982199424702312</v>
      </c>
      <c r="DW243" s="27">
        <v>3.1641550120000002</v>
      </c>
      <c r="DX243" s="27">
        <v>3.1641550120000002</v>
      </c>
      <c r="DY243" s="27">
        <v>3.1641550120000002</v>
      </c>
      <c r="DZ243" s="27">
        <v>1.9684357293378212</v>
      </c>
      <c r="EA243" s="27">
        <v>3.189798777</v>
      </c>
      <c r="EB243" s="27">
        <v>3.189798777</v>
      </c>
      <c r="EC243" s="27">
        <v>3.189798777</v>
      </c>
      <c r="ED243" s="27">
        <v>1.9115113060800324</v>
      </c>
      <c r="EE243" s="27">
        <v>3.217498993</v>
      </c>
      <c r="EF243" s="27">
        <v>3.217498993</v>
      </c>
      <c r="EG243" s="27">
        <v>3.217498993</v>
      </c>
      <c r="EH243" s="27">
        <v>1.8883227805345917</v>
      </c>
      <c r="EI243" s="27">
        <v>3.247929638</v>
      </c>
      <c r="EJ243" s="27">
        <v>3.247929638</v>
      </c>
      <c r="EK243" s="27">
        <v>3.247929638</v>
      </c>
      <c r="EL243" s="27">
        <v>1.8298058114827338</v>
      </c>
      <c r="EM243" s="27">
        <v>3.26582566</v>
      </c>
      <c r="EN243" s="27">
        <v>3.26582566</v>
      </c>
      <c r="EO243" s="27">
        <v>3.26582566</v>
      </c>
      <c r="EP243" s="27">
        <v>1.7602579433470065</v>
      </c>
      <c r="EQ243" s="27">
        <v>3.2808751640000002</v>
      </c>
      <c r="ER243" s="27">
        <v>3.2808751640000002</v>
      </c>
      <c r="ES243" s="27">
        <v>3.2808751640000002</v>
      </c>
      <c r="ET243" s="27">
        <v>1.7189223711429831</v>
      </c>
      <c r="EU243" s="27">
        <v>3.2973997370000001</v>
      </c>
      <c r="EV243" s="27">
        <v>3.2973997370000001</v>
      </c>
      <c r="EW243" s="27">
        <v>3.2973997370000001</v>
      </c>
      <c r="EX243" s="27">
        <v>1.6421518832726023</v>
      </c>
      <c r="EY243" s="27">
        <v>3.316328108</v>
      </c>
      <c r="EZ243" s="27">
        <v>3.316328108</v>
      </c>
      <c r="FA243" s="27">
        <v>3.316328108</v>
      </c>
      <c r="FB243" s="27">
        <v>1.5519082901137073</v>
      </c>
      <c r="FC243" s="27">
        <v>3.3831170749999999</v>
      </c>
      <c r="FD243" s="27">
        <v>3.3831170749999999</v>
      </c>
      <c r="FE243" s="27">
        <v>3.3831170749999999</v>
      </c>
      <c r="FF243" s="27">
        <v>1.2347701457539282</v>
      </c>
      <c r="FG243" s="27">
        <v>3.427072817</v>
      </c>
      <c r="FH243" s="27">
        <v>3.427072817</v>
      </c>
      <c r="FI243" s="27">
        <v>3.427072817</v>
      </c>
      <c r="FJ243" s="27">
        <v>1.086658695478937</v>
      </c>
      <c r="FK243" s="27">
        <v>3.4504924689999998</v>
      </c>
      <c r="FL243" s="27">
        <v>3.4504924689999998</v>
      </c>
      <c r="FM243" s="27">
        <v>3.4504924689999998</v>
      </c>
      <c r="FN243" s="27">
        <v>1.0239967687441753</v>
      </c>
      <c r="FO243" s="27">
        <v>3.45931992</v>
      </c>
      <c r="FP243" s="27">
        <v>3.45931992</v>
      </c>
      <c r="FQ243" s="27">
        <v>3.45931992</v>
      </c>
      <c r="FR243" s="27">
        <v>1.1026834901019611</v>
      </c>
      <c r="FS243" s="28">
        <v>3.1257560720000002</v>
      </c>
      <c r="FT243" s="28">
        <v>3.1257560720000002</v>
      </c>
      <c r="FU243" s="28">
        <v>3.1257560720000002</v>
      </c>
      <c r="FV243" s="28">
        <v>2.0698718116280399</v>
      </c>
      <c r="FW243" s="28">
        <v>3.1426988169999999</v>
      </c>
      <c r="FX243" s="28">
        <v>3.1426988169999999</v>
      </c>
      <c r="FY243" s="28">
        <v>3.1426988169999999</v>
      </c>
      <c r="FZ243" s="28">
        <v>1.9902770998916126</v>
      </c>
      <c r="GA243" s="28">
        <v>3.1698154920000001</v>
      </c>
      <c r="GB243" s="28">
        <v>3.1698154920000001</v>
      </c>
      <c r="GC243" s="28">
        <v>3.1698154920000001</v>
      </c>
      <c r="GD243" s="28">
        <v>1.9589191208366405</v>
      </c>
      <c r="GE243" s="28">
        <v>3.1998644770000002</v>
      </c>
      <c r="GF243" s="28">
        <v>3.1998644770000002</v>
      </c>
      <c r="GG243" s="28">
        <v>3.1998644770000002</v>
      </c>
      <c r="GH243" s="28">
        <v>1.8977131623285395</v>
      </c>
      <c r="GI243" s="28">
        <v>3.2355120149999999</v>
      </c>
      <c r="GJ243" s="28">
        <v>3.2355120149999999</v>
      </c>
      <c r="GK243" s="28">
        <v>3.2355120149999999</v>
      </c>
      <c r="GL243" s="28">
        <v>1.8642708439269047</v>
      </c>
      <c r="GM243" s="28">
        <v>3.2641905009999999</v>
      </c>
      <c r="GN243" s="28">
        <v>3.2641905009999999</v>
      </c>
      <c r="GO243" s="28">
        <v>3.2641905009999999</v>
      </c>
      <c r="GP243" s="28">
        <v>1.7917356010188157</v>
      </c>
      <c r="GQ243" s="28">
        <v>3.2853767830000002</v>
      </c>
      <c r="GR243" s="28">
        <v>3.2853767830000002</v>
      </c>
      <c r="GS243" s="28">
        <v>3.2853767830000002</v>
      </c>
      <c r="GT243" s="28">
        <v>1.7043300928539713</v>
      </c>
      <c r="GU243" s="28">
        <v>3.3092385480000002</v>
      </c>
      <c r="GV243" s="28">
        <v>3.3092385480000002</v>
      </c>
      <c r="GW243" s="28">
        <v>3.3092385480000002</v>
      </c>
      <c r="GX243" s="28">
        <v>1.6515002102291749</v>
      </c>
      <c r="GY243" s="28">
        <v>3.33581897</v>
      </c>
      <c r="GZ243" s="28">
        <v>3.33581897</v>
      </c>
      <c r="HA243" s="28">
        <v>3.33581897</v>
      </c>
      <c r="HB243" s="28">
        <v>1.5728017305910837</v>
      </c>
      <c r="HC243" s="28">
        <v>3.365793531</v>
      </c>
      <c r="HD243" s="28">
        <v>3.365793531</v>
      </c>
      <c r="HE243" s="28">
        <v>3.365793531</v>
      </c>
      <c r="HF243" s="28">
        <v>1.5063230554105451</v>
      </c>
      <c r="HG243" s="28">
        <v>3.4572257990000002</v>
      </c>
      <c r="HH243" s="28">
        <v>3.4572257990000002</v>
      </c>
      <c r="HI243" s="28">
        <v>3.4572257990000002</v>
      </c>
      <c r="HJ243" s="28">
        <v>1.2310900616894158</v>
      </c>
      <c r="HK243" s="28">
        <v>3.5082692560000002</v>
      </c>
      <c r="HL243" s="28">
        <v>3.5082692560000002</v>
      </c>
      <c r="HM243" s="28">
        <v>3.5082692560000002</v>
      </c>
      <c r="HN243" s="28">
        <v>1.082007145913809</v>
      </c>
      <c r="HO243" s="28">
        <v>3.5226463739999998</v>
      </c>
      <c r="HP243" s="28">
        <v>3.5226463739999998</v>
      </c>
      <c r="HQ243" s="28">
        <v>3.5226463739999998</v>
      </c>
      <c r="HR243" s="28">
        <v>0.99606931895049255</v>
      </c>
      <c r="HS243" s="28">
        <v>3.5253629709999998</v>
      </c>
      <c r="HT243" s="28">
        <v>3.5253629709999998</v>
      </c>
      <c r="HU243" s="28">
        <v>3.5253629709999998</v>
      </c>
      <c r="HV243" s="28">
        <v>0.95625971269780674</v>
      </c>
      <c r="HW243" s="29">
        <v>3.1346057529999998</v>
      </c>
      <c r="HX243" s="29">
        <v>3.1346057529999998</v>
      </c>
      <c r="HY243" s="29">
        <v>3.1346057529999998</v>
      </c>
      <c r="HZ243" s="29">
        <v>2.0617185388340724</v>
      </c>
      <c r="IA243" s="29">
        <v>3.1601841749999999</v>
      </c>
      <c r="IB243" s="29">
        <v>3.1601841749999999</v>
      </c>
      <c r="IC243" s="29">
        <v>3.1601841749999999</v>
      </c>
      <c r="ID243" s="29">
        <v>1.9748776687848326</v>
      </c>
      <c r="IE243" s="29">
        <v>3.1891118880000002</v>
      </c>
      <c r="IF243" s="29">
        <v>3.1891118880000002</v>
      </c>
      <c r="IG243" s="29">
        <v>3.1891118880000002</v>
      </c>
      <c r="IH243" s="29">
        <v>1.9400148551514391</v>
      </c>
      <c r="II243" s="29">
        <v>3.2193917779999999</v>
      </c>
      <c r="IJ243" s="29">
        <v>3.2193917779999999</v>
      </c>
      <c r="IK243" s="29">
        <v>3.2193917779999999</v>
      </c>
      <c r="IL243" s="29">
        <v>1.8780663763643837</v>
      </c>
      <c r="IM243" s="29">
        <v>3.2466675070000002</v>
      </c>
      <c r="IN243" s="29">
        <v>3.2466675070000002</v>
      </c>
      <c r="IO243" s="29">
        <v>3.2466675070000002</v>
      </c>
      <c r="IP243" s="29">
        <v>1.8373760174042344</v>
      </c>
      <c r="IQ243" s="29">
        <v>3.2613796019999999</v>
      </c>
      <c r="IR243" s="29">
        <v>3.2613796019999999</v>
      </c>
      <c r="IS243" s="29">
        <v>3.2613796019999999</v>
      </c>
      <c r="IT243" s="29">
        <v>1.7632427392365404</v>
      </c>
      <c r="IU243" s="29">
        <v>3.2808623180000001</v>
      </c>
      <c r="IV243" s="29">
        <v>3.2808623180000001</v>
      </c>
      <c r="IW243" s="29">
        <v>3.2808623180000001</v>
      </c>
      <c r="IX243" s="29">
        <v>1.6810906666303103</v>
      </c>
      <c r="IY243" s="29">
        <v>3.3019082050000002</v>
      </c>
      <c r="IZ243" s="29">
        <v>3.3019082050000002</v>
      </c>
      <c r="JA243" s="29">
        <v>3.3019082050000002</v>
      </c>
      <c r="JB243" s="29">
        <v>1.636989289377826</v>
      </c>
      <c r="JC243" s="29">
        <v>3.3247383450000001</v>
      </c>
      <c r="JD243" s="29">
        <v>3.3247383450000001</v>
      </c>
      <c r="JE243" s="29">
        <v>3.3247383450000001</v>
      </c>
      <c r="JF243" s="29">
        <v>1.5679027822191434</v>
      </c>
      <c r="JG243" s="29">
        <v>3.3499793879999999</v>
      </c>
      <c r="JH243" s="29">
        <v>3.3499793879999999</v>
      </c>
      <c r="JI243" s="29">
        <v>3.3499793879999999</v>
      </c>
      <c r="JJ243" s="29">
        <v>1.4978350438329238</v>
      </c>
      <c r="JK243" s="29">
        <v>3.4235700140000001</v>
      </c>
      <c r="JL243" s="29">
        <v>3.4235700140000001</v>
      </c>
      <c r="JM243" s="29">
        <v>3.4235700140000001</v>
      </c>
      <c r="JN243" s="29">
        <v>1.2022437021911703</v>
      </c>
      <c r="JO243" s="29">
        <v>3.453589794</v>
      </c>
      <c r="JP243" s="29">
        <v>3.453589794</v>
      </c>
      <c r="JQ243" s="29">
        <v>3.453589794</v>
      </c>
      <c r="JR243" s="29">
        <v>1.0977113486719738</v>
      </c>
      <c r="JS243" s="29">
        <v>3.4506758689999999</v>
      </c>
      <c r="JT243" s="29">
        <v>3.4506758689999999</v>
      </c>
      <c r="JU243" s="29">
        <v>3.4506758689999999</v>
      </c>
      <c r="JV243" s="29">
        <v>1.1255712730479397</v>
      </c>
      <c r="JW243" s="29">
        <v>3.4403340739999999</v>
      </c>
      <c r="JX243" s="29">
        <v>3.4403340739999999</v>
      </c>
      <c r="JY243" s="29">
        <v>3.4403340739999999</v>
      </c>
      <c r="JZ243" s="29">
        <v>1.2164928709390384</v>
      </c>
    </row>
    <row r="244" spans="1:286" ht="15" thickBot="1" x14ac:dyDescent="0.4">
      <c r="A244" s="2"/>
      <c r="B244" s="74" t="s">
        <v>720</v>
      </c>
      <c r="C244" s="74" t="s">
        <v>452</v>
      </c>
      <c r="D244" s="74" t="s">
        <v>860</v>
      </c>
      <c r="E244" s="87">
        <v>360520</v>
      </c>
      <c r="F244" s="84">
        <v>521151</v>
      </c>
      <c r="G244" s="22">
        <v>15.658780596</v>
      </c>
      <c r="H244" s="22">
        <v>15.658780596</v>
      </c>
      <c r="I244" s="22">
        <v>15.658780596</v>
      </c>
      <c r="J244" s="22">
        <v>8.3792430396491522</v>
      </c>
      <c r="K244" s="22">
        <v>15.699062439</v>
      </c>
      <c r="L244" s="22">
        <v>15.699062439</v>
      </c>
      <c r="M244" s="22">
        <v>15.699062439</v>
      </c>
      <c r="N244" s="22">
        <v>8.2117107301105285</v>
      </c>
      <c r="O244" s="22">
        <v>15.735534331</v>
      </c>
      <c r="P244" s="22">
        <v>15.735534331</v>
      </c>
      <c r="Q244" s="22">
        <v>15.735534331</v>
      </c>
      <c r="R244" s="22">
        <v>8.1544879796156291</v>
      </c>
      <c r="S244" s="22">
        <v>15.787043101</v>
      </c>
      <c r="T244" s="22">
        <v>15.787043101</v>
      </c>
      <c r="U244" s="22">
        <v>15.787043101</v>
      </c>
      <c r="V244" s="22">
        <v>8.0690144980370864</v>
      </c>
      <c r="W244" s="22">
        <v>15.851539879000001</v>
      </c>
      <c r="X244" s="22">
        <v>15.851539879000001</v>
      </c>
      <c r="Y244" s="22">
        <v>15.851539879000001</v>
      </c>
      <c r="Z244" s="22">
        <v>7.9685757844705938</v>
      </c>
      <c r="AA244" s="22">
        <v>15.927385939000001</v>
      </c>
      <c r="AB244" s="22">
        <v>15.927385939000001</v>
      </c>
      <c r="AC244" s="22">
        <v>15.927385939000001</v>
      </c>
      <c r="AD244" s="22">
        <v>7.8089123202475834</v>
      </c>
      <c r="AE244" s="22">
        <v>16.017823055000001</v>
      </c>
      <c r="AF244" s="22">
        <v>16.017823055000001</v>
      </c>
      <c r="AG244" s="22">
        <v>16.017823055000001</v>
      </c>
      <c r="AH244" s="22">
        <v>7.6504579006709781</v>
      </c>
      <c r="AI244" s="22">
        <v>16.115110499</v>
      </c>
      <c r="AJ244" s="22">
        <v>16.115110499</v>
      </c>
      <c r="AK244" s="22">
        <v>16.115110499</v>
      </c>
      <c r="AL244" s="22">
        <v>7.5056670645414867</v>
      </c>
      <c r="AM244" s="22">
        <v>16.217666542</v>
      </c>
      <c r="AN244" s="22">
        <v>16.217666542</v>
      </c>
      <c r="AO244" s="22">
        <v>16.217666542</v>
      </c>
      <c r="AP244" s="22">
        <v>7.3523273516007217</v>
      </c>
      <c r="AQ244" s="22">
        <v>16.332344413000001</v>
      </c>
      <c r="AR244" s="22">
        <v>16.332344413000001</v>
      </c>
      <c r="AS244" s="22">
        <v>16.332344413000001</v>
      </c>
      <c r="AT244" s="22">
        <v>7.1577005774309557</v>
      </c>
      <c r="AU244" s="22">
        <v>16.624974552000001</v>
      </c>
      <c r="AV244" s="22">
        <v>16.624974552000001</v>
      </c>
      <c r="AW244" s="22">
        <v>16.624974552000001</v>
      </c>
      <c r="AX244" s="22">
        <v>6.2200149200540436</v>
      </c>
      <c r="AY244" s="22">
        <v>16.814646064000002</v>
      </c>
      <c r="AZ244" s="22">
        <v>16.814646064000002</v>
      </c>
      <c r="BA244" s="22">
        <v>16.814646064000002</v>
      </c>
      <c r="BB244" s="22">
        <v>5.642375721223658</v>
      </c>
      <c r="BC244" s="22">
        <v>16.915788302999999</v>
      </c>
      <c r="BD244" s="22">
        <v>16.915788302999999</v>
      </c>
      <c r="BE244" s="22">
        <v>16.915788302999999</v>
      </c>
      <c r="BF244" s="22">
        <v>5.317563936174043</v>
      </c>
      <c r="BG244" s="22">
        <v>16.980280950000001</v>
      </c>
      <c r="BH244" s="22">
        <v>16.980280950000001</v>
      </c>
      <c r="BI244" s="22">
        <v>16.980280950000001</v>
      </c>
      <c r="BJ244" s="22">
        <v>5.4186072181493543</v>
      </c>
      <c r="BK244" s="25">
        <v>15.646522360000001</v>
      </c>
      <c r="BL244" s="25">
        <v>15.646522360000001</v>
      </c>
      <c r="BM244" s="25">
        <v>15.646522360000001</v>
      </c>
      <c r="BN244" s="25">
        <v>8.4479114606405972</v>
      </c>
      <c r="BO244" s="25">
        <v>15.678507492</v>
      </c>
      <c r="BP244" s="25">
        <v>15.678507492</v>
      </c>
      <c r="BQ244" s="25">
        <v>15.678507492</v>
      </c>
      <c r="BR244" s="25">
        <v>8.3362556924996198</v>
      </c>
      <c r="BS244" s="25">
        <v>15.728872787</v>
      </c>
      <c r="BT244" s="25">
        <v>15.728872787</v>
      </c>
      <c r="BU244" s="25">
        <v>15.728872787</v>
      </c>
      <c r="BV244" s="25">
        <v>8.2047853631009975</v>
      </c>
      <c r="BW244" s="25">
        <v>15.784813878</v>
      </c>
      <c r="BX244" s="25">
        <v>15.784813878</v>
      </c>
      <c r="BY244" s="25">
        <v>15.784813878</v>
      </c>
      <c r="BZ244" s="25">
        <v>8.0500228279074335</v>
      </c>
      <c r="CA244" s="25">
        <v>15.847710855999999</v>
      </c>
      <c r="CB244" s="25">
        <v>15.847710855999999</v>
      </c>
      <c r="CC244" s="25">
        <v>15.847710855999999</v>
      </c>
      <c r="CD244" s="25">
        <v>7.8850876876000937</v>
      </c>
      <c r="CE244" s="25">
        <v>15.91813191</v>
      </c>
      <c r="CF244" s="25">
        <v>15.91813191</v>
      </c>
      <c r="CG244" s="25">
        <v>15.91813191</v>
      </c>
      <c r="CH244" s="25">
        <v>7.6577312593271536</v>
      </c>
      <c r="CI244" s="25">
        <v>15.999407805000001</v>
      </c>
      <c r="CJ244" s="25">
        <v>15.999407805000001</v>
      </c>
      <c r="CK244" s="25">
        <v>15.999407805000001</v>
      </c>
      <c r="CL244" s="25">
        <v>7.3557290877143773</v>
      </c>
      <c r="CM244" s="25">
        <v>16.084333293</v>
      </c>
      <c r="CN244" s="25">
        <v>16.084333293</v>
      </c>
      <c r="CO244" s="25">
        <v>16.084333293</v>
      </c>
      <c r="CP244" s="25">
        <v>7.0392422212531089</v>
      </c>
      <c r="CQ244" s="25">
        <v>16.166389718000001</v>
      </c>
      <c r="CR244" s="25">
        <v>16.166389718000001</v>
      </c>
      <c r="CS244" s="25">
        <v>16.166389718000001</v>
      </c>
      <c r="CT244" s="25">
        <v>6.698768777017599</v>
      </c>
      <c r="CU244" s="25">
        <v>16.252966554</v>
      </c>
      <c r="CV244" s="25">
        <v>16.252966554</v>
      </c>
      <c r="CW244" s="25">
        <v>16.252966554</v>
      </c>
      <c r="CX244" s="25">
        <v>6.2676127302744957</v>
      </c>
      <c r="CY244" s="25">
        <v>16.485891209999998</v>
      </c>
      <c r="CZ244" s="25">
        <v>16.485891209999998</v>
      </c>
      <c r="DA244" s="25">
        <v>16.485891209999998</v>
      </c>
      <c r="DB244" s="25">
        <v>5.9762525785938276</v>
      </c>
      <c r="DC244" s="25">
        <v>16.631457444999999</v>
      </c>
      <c r="DD244" s="25">
        <v>16.631457444999999</v>
      </c>
      <c r="DE244" s="25">
        <v>16.631457444999999</v>
      </c>
      <c r="DF244" s="25">
        <v>5.7829668155340279</v>
      </c>
      <c r="DG244" s="25">
        <v>16.707005472999999</v>
      </c>
      <c r="DH244" s="25">
        <v>16.707005472999999</v>
      </c>
      <c r="DI244" s="25">
        <v>16.707005472999999</v>
      </c>
      <c r="DJ244" s="25">
        <v>5.5181678534206284</v>
      </c>
      <c r="DK244" s="25">
        <v>16.750424965000001</v>
      </c>
      <c r="DL244" s="25">
        <v>16.750424965000001</v>
      </c>
      <c r="DM244" s="25">
        <v>16.750424965000001</v>
      </c>
      <c r="DN244" s="25">
        <v>5.1654759620192436</v>
      </c>
      <c r="DO244" s="27">
        <v>15.658799897</v>
      </c>
      <c r="DP244" s="27">
        <v>15.658799897</v>
      </c>
      <c r="DQ244" s="27">
        <v>15.658799897</v>
      </c>
      <c r="DR244" s="27">
        <v>8.3911190796811184</v>
      </c>
      <c r="DS244" s="27">
        <v>15.699120323000001</v>
      </c>
      <c r="DT244" s="27">
        <v>15.699120323000001</v>
      </c>
      <c r="DU244" s="27">
        <v>15.699120323000001</v>
      </c>
      <c r="DV244" s="27">
        <v>8.2296716184110537</v>
      </c>
      <c r="DW244" s="27">
        <v>15.735649665</v>
      </c>
      <c r="DX244" s="27">
        <v>15.735649665</v>
      </c>
      <c r="DY244" s="27">
        <v>15.735649665</v>
      </c>
      <c r="DZ244" s="27">
        <v>8.181628827986394</v>
      </c>
      <c r="EA244" s="27">
        <v>15.787233995999999</v>
      </c>
      <c r="EB244" s="27">
        <v>15.787233995999999</v>
      </c>
      <c r="EC244" s="27">
        <v>15.787233995999999</v>
      </c>
      <c r="ED244" s="27">
        <v>8.1057495373247335</v>
      </c>
      <c r="EE244" s="27">
        <v>15.851502579</v>
      </c>
      <c r="EF244" s="27">
        <v>15.851502579</v>
      </c>
      <c r="EG244" s="27">
        <v>15.851502579</v>
      </c>
      <c r="EH244" s="27">
        <v>8.0156148296791176</v>
      </c>
      <c r="EI244" s="27">
        <v>15.926903278999999</v>
      </c>
      <c r="EJ244" s="27">
        <v>15.926903278999999</v>
      </c>
      <c r="EK244" s="27">
        <v>15.926903278999999</v>
      </c>
      <c r="EL244" s="27">
        <v>7.8661634672613667</v>
      </c>
      <c r="EM244" s="27">
        <v>16.016938705000001</v>
      </c>
      <c r="EN244" s="27">
        <v>16.016938705000001</v>
      </c>
      <c r="EO244" s="27">
        <v>16.016938705000001</v>
      </c>
      <c r="EP244" s="27">
        <v>7.7091439099451948</v>
      </c>
      <c r="EQ244" s="27">
        <v>16.113977096999999</v>
      </c>
      <c r="ER244" s="27">
        <v>16.113977096999999</v>
      </c>
      <c r="ES244" s="27">
        <v>16.113977096999999</v>
      </c>
      <c r="ET244" s="27">
        <v>7.5997113025676146</v>
      </c>
      <c r="EU244" s="27">
        <v>16.215049851</v>
      </c>
      <c r="EV244" s="27">
        <v>16.215049851</v>
      </c>
      <c r="EW244" s="27">
        <v>16.215049851</v>
      </c>
      <c r="EX244" s="27">
        <v>7.4413949372694903</v>
      </c>
      <c r="EY244" s="27">
        <v>16.323424619000001</v>
      </c>
      <c r="EZ244" s="27">
        <v>16.323424619000001</v>
      </c>
      <c r="FA244" s="27">
        <v>16.323424619000001</v>
      </c>
      <c r="FB244" s="27">
        <v>7.217674409841579</v>
      </c>
      <c r="FC244" s="27">
        <v>16.603420011000001</v>
      </c>
      <c r="FD244" s="27">
        <v>16.603420011000001</v>
      </c>
      <c r="FE244" s="27">
        <v>16.603420011000001</v>
      </c>
      <c r="FF244" s="27">
        <v>6.3768990069069558</v>
      </c>
      <c r="FG244" s="27">
        <v>16.756724466000001</v>
      </c>
      <c r="FH244" s="27">
        <v>16.756724466000001</v>
      </c>
      <c r="FI244" s="27">
        <v>16.756724466000001</v>
      </c>
      <c r="FJ244" s="27">
        <v>5.8835320578690258</v>
      </c>
      <c r="FK244" s="27">
        <v>16.846360285999999</v>
      </c>
      <c r="FL244" s="27">
        <v>16.846360285999999</v>
      </c>
      <c r="FM244" s="27">
        <v>16.846360285999999</v>
      </c>
      <c r="FN244" s="27">
        <v>5.6214530451818998</v>
      </c>
      <c r="FO244" s="27">
        <v>16.884234891999998</v>
      </c>
      <c r="FP244" s="27">
        <v>16.884234891999998</v>
      </c>
      <c r="FQ244" s="27">
        <v>16.884234891999998</v>
      </c>
      <c r="FR244" s="27">
        <v>5.7177857053805212</v>
      </c>
      <c r="FS244" s="28">
        <v>15.656717889999999</v>
      </c>
      <c r="FT244" s="28">
        <v>15.656717889999999</v>
      </c>
      <c r="FU244" s="28">
        <v>15.656717889999999</v>
      </c>
      <c r="FV244" s="28">
        <v>8.3901230778705926</v>
      </c>
      <c r="FW244" s="28">
        <v>15.696958383</v>
      </c>
      <c r="FX244" s="28">
        <v>15.696958383</v>
      </c>
      <c r="FY244" s="28">
        <v>15.696958383</v>
      </c>
      <c r="FZ244" s="28">
        <v>8.2338186656630885</v>
      </c>
      <c r="GA244" s="28">
        <v>15.738194971</v>
      </c>
      <c r="GB244" s="28">
        <v>15.738194971</v>
      </c>
      <c r="GC244" s="28">
        <v>15.738194971</v>
      </c>
      <c r="GD244" s="28">
        <v>8.1947114556412721</v>
      </c>
      <c r="GE244" s="28">
        <v>15.801964499</v>
      </c>
      <c r="GF244" s="28">
        <v>15.801964499</v>
      </c>
      <c r="GG244" s="28">
        <v>15.801964499</v>
      </c>
      <c r="GH244" s="28">
        <v>8.0993957565720862</v>
      </c>
      <c r="GI244" s="28">
        <v>15.887210114</v>
      </c>
      <c r="GJ244" s="28">
        <v>15.887210114</v>
      </c>
      <c r="GK244" s="28">
        <v>15.887210114</v>
      </c>
      <c r="GL244" s="28">
        <v>7.9816973239712539</v>
      </c>
      <c r="GM244" s="28">
        <v>15.993646722999999</v>
      </c>
      <c r="GN244" s="28">
        <v>15.993646722999999</v>
      </c>
      <c r="GO244" s="28">
        <v>15.993646722999999</v>
      </c>
      <c r="GP244" s="28">
        <v>7.7657180086559761</v>
      </c>
      <c r="GQ244" s="28">
        <v>16.128275093999999</v>
      </c>
      <c r="GR244" s="28">
        <v>16.128275093999999</v>
      </c>
      <c r="GS244" s="28">
        <v>16.128275093999999</v>
      </c>
      <c r="GT244" s="28">
        <v>7.5095222041403664</v>
      </c>
      <c r="GU244" s="28">
        <v>16.280662471999999</v>
      </c>
      <c r="GV244" s="28">
        <v>16.280662471999999</v>
      </c>
      <c r="GW244" s="28">
        <v>16.280662471999999</v>
      </c>
      <c r="GX244" s="28">
        <v>7.3106603511245334</v>
      </c>
      <c r="GY244" s="28">
        <v>16.445505733000001</v>
      </c>
      <c r="GZ244" s="28">
        <v>16.445505733000001</v>
      </c>
      <c r="HA244" s="28">
        <v>16.445505733000001</v>
      </c>
      <c r="HB244" s="28">
        <v>7.1211157805940255</v>
      </c>
      <c r="HC244" s="28">
        <v>16.540323518000001</v>
      </c>
      <c r="HD244" s="28">
        <v>16.540323518000001</v>
      </c>
      <c r="HE244" s="28">
        <v>16.540323518000001</v>
      </c>
      <c r="HF244" s="28">
        <v>6.894871312469264</v>
      </c>
      <c r="HG244" s="28">
        <v>16.855232487999999</v>
      </c>
      <c r="HH244" s="28">
        <v>16.855232487999999</v>
      </c>
      <c r="HI244" s="28">
        <v>16.855232487999999</v>
      </c>
      <c r="HJ244" s="28">
        <v>5.9375423723276963</v>
      </c>
      <c r="HK244" s="28">
        <v>17.076784735</v>
      </c>
      <c r="HL244" s="28">
        <v>17.076784735</v>
      </c>
      <c r="HM244" s="28">
        <v>17.076784735</v>
      </c>
      <c r="HN244" s="28">
        <v>4.601085416126331</v>
      </c>
      <c r="HO244" s="28">
        <v>17.169174945999998</v>
      </c>
      <c r="HP244" s="28">
        <v>17.169174945999998</v>
      </c>
      <c r="HQ244" s="28">
        <v>17.169174945999998</v>
      </c>
      <c r="HR244" s="28">
        <v>3.7797670925078286</v>
      </c>
      <c r="HS244" s="28">
        <v>17.191104932000002</v>
      </c>
      <c r="HT244" s="28">
        <v>17.191104932000002</v>
      </c>
      <c r="HU244" s="28">
        <v>17.191104932000002</v>
      </c>
      <c r="HV244" s="28">
        <v>3.2168773548347112</v>
      </c>
      <c r="HW244" s="29">
        <v>15.659439686000001</v>
      </c>
      <c r="HX244" s="29">
        <v>15.659439686000001</v>
      </c>
      <c r="HY244" s="29">
        <v>15.659439686000001</v>
      </c>
      <c r="HZ244" s="29">
        <v>8.3970738843799815</v>
      </c>
      <c r="IA244" s="29">
        <v>15.710318288</v>
      </c>
      <c r="IB244" s="29">
        <v>15.710318288</v>
      </c>
      <c r="IC244" s="29">
        <v>15.710318288</v>
      </c>
      <c r="ID244" s="29">
        <v>8.2391588753681884</v>
      </c>
      <c r="IE244" s="29">
        <v>15.7571341</v>
      </c>
      <c r="IF244" s="29">
        <v>15.7571341</v>
      </c>
      <c r="IG244" s="29">
        <v>15.7571341</v>
      </c>
      <c r="IH244" s="29">
        <v>8.2095540663971285</v>
      </c>
      <c r="II244" s="29">
        <v>15.820442272999999</v>
      </c>
      <c r="IJ244" s="29">
        <v>15.820442272999999</v>
      </c>
      <c r="IK244" s="29">
        <v>15.820442272999999</v>
      </c>
      <c r="IL244" s="29">
        <v>8.1249299065105234</v>
      </c>
      <c r="IM244" s="29">
        <v>15.904635828</v>
      </c>
      <c r="IN244" s="29">
        <v>15.904635828</v>
      </c>
      <c r="IO244" s="29">
        <v>15.904635828</v>
      </c>
      <c r="IP244" s="29">
        <v>7.9999983857781425</v>
      </c>
      <c r="IQ244" s="29">
        <v>16.005185864000001</v>
      </c>
      <c r="IR244" s="29">
        <v>16.005185864000001</v>
      </c>
      <c r="IS244" s="29">
        <v>16.005185864000001</v>
      </c>
      <c r="IT244" s="29">
        <v>7.7929159611914898</v>
      </c>
      <c r="IU244" s="29">
        <v>16.136085998999999</v>
      </c>
      <c r="IV244" s="29">
        <v>16.136085998999999</v>
      </c>
      <c r="IW244" s="29">
        <v>16.136085998999999</v>
      </c>
      <c r="IX244" s="29">
        <v>7.5652925203170671</v>
      </c>
      <c r="IY244" s="29">
        <v>16.278085925999999</v>
      </c>
      <c r="IZ244" s="29">
        <v>16.278085925999999</v>
      </c>
      <c r="JA244" s="29">
        <v>16.278085925999999</v>
      </c>
      <c r="JB244" s="29">
        <v>7.4019603363273037</v>
      </c>
      <c r="JC244" s="29">
        <v>16.349484802999999</v>
      </c>
      <c r="JD244" s="29">
        <v>16.349484802999999</v>
      </c>
      <c r="JE244" s="29">
        <v>16.349484802999999</v>
      </c>
      <c r="JF244" s="29">
        <v>7.2431489150537383</v>
      </c>
      <c r="JG244" s="29">
        <v>16.465333076</v>
      </c>
      <c r="JH244" s="29">
        <v>16.465333076</v>
      </c>
      <c r="JI244" s="29">
        <v>16.465333076</v>
      </c>
      <c r="JJ244" s="29">
        <v>6.8572766151449196</v>
      </c>
      <c r="JK244" s="29">
        <v>16.787085191999999</v>
      </c>
      <c r="JL244" s="29">
        <v>16.787085191999999</v>
      </c>
      <c r="JM244" s="29">
        <v>16.787085191999999</v>
      </c>
      <c r="JN244" s="29">
        <v>5.1568739938955694</v>
      </c>
      <c r="JO244" s="29">
        <v>16.949383496999999</v>
      </c>
      <c r="JP244" s="29">
        <v>16.949383496999999</v>
      </c>
      <c r="JQ244" s="29">
        <v>16.949383496999999</v>
      </c>
      <c r="JR244" s="29">
        <v>4.0100735748785183</v>
      </c>
      <c r="JS244" s="29">
        <v>16.969884345000001</v>
      </c>
      <c r="JT244" s="29">
        <v>16.969884345000001</v>
      </c>
      <c r="JU244" s="29">
        <v>16.969884345000001</v>
      </c>
      <c r="JV244" s="29">
        <v>3.4722696538926954</v>
      </c>
      <c r="JW244" s="29">
        <v>16.914844433999999</v>
      </c>
      <c r="JX244" s="29">
        <v>16.914844433999999</v>
      </c>
      <c r="JY244" s="29">
        <v>16.914844433999999</v>
      </c>
      <c r="JZ244" s="29">
        <v>3.7082274999344236</v>
      </c>
    </row>
    <row r="245" spans="1:286" ht="15" thickBot="1" x14ac:dyDescent="0.4">
      <c r="A245" s="2"/>
      <c r="B245" s="74" t="s">
        <v>721</v>
      </c>
      <c r="C245" s="74" t="s">
        <v>594</v>
      </c>
      <c r="D245" s="74" t="s">
        <v>863</v>
      </c>
      <c r="E245" s="87">
        <v>396385</v>
      </c>
      <c r="F245" s="84">
        <v>396464</v>
      </c>
      <c r="G245" s="22">
        <v>13.122085980894736</v>
      </c>
      <c r="H245" s="22">
        <v>13.122085980894736</v>
      </c>
      <c r="I245" s="22">
        <v>9.9310123192257667</v>
      </c>
      <c r="J245" s="22">
        <v>13.122085980894736</v>
      </c>
      <c r="K245" s="22">
        <v>13.136012140894737</v>
      </c>
      <c r="L245" s="22">
        <v>13.136012140894737</v>
      </c>
      <c r="M245" s="22">
        <v>9.8802185652609076</v>
      </c>
      <c r="N245" s="22">
        <v>13.136012140894737</v>
      </c>
      <c r="O245" s="22">
        <v>13.167790127894737</v>
      </c>
      <c r="P245" s="22">
        <v>13.167790127894737</v>
      </c>
      <c r="Q245" s="22">
        <v>9.8231058563925053</v>
      </c>
      <c r="R245" s="22">
        <v>13.167790127894737</v>
      </c>
      <c r="S245" s="22">
        <v>13.203525273894737</v>
      </c>
      <c r="T245" s="22">
        <v>13.203525273894737</v>
      </c>
      <c r="U245" s="22">
        <v>9.740175566222403</v>
      </c>
      <c r="V245" s="22">
        <v>13.203525273894737</v>
      </c>
      <c r="W245" s="22">
        <v>13.246535149894736</v>
      </c>
      <c r="X245" s="22">
        <v>13.246535149894736</v>
      </c>
      <c r="Y245" s="22">
        <v>9.653287539122962</v>
      </c>
      <c r="Z245" s="22">
        <v>13.246535149894736</v>
      </c>
      <c r="AA245" s="22">
        <v>13.294552787894736</v>
      </c>
      <c r="AB245" s="22">
        <v>13.294552787894736</v>
      </c>
      <c r="AC245" s="22">
        <v>9.599185682818602</v>
      </c>
      <c r="AD245" s="22">
        <v>13.294552787894736</v>
      </c>
      <c r="AE245" s="22">
        <v>13.350545649894736</v>
      </c>
      <c r="AF245" s="22">
        <v>13.311702033735001</v>
      </c>
      <c r="AG245" s="22">
        <v>9.5673823540229268</v>
      </c>
      <c r="AH245" s="22">
        <v>13.350545649894736</v>
      </c>
      <c r="AI245" s="22">
        <v>13.411855433894736</v>
      </c>
      <c r="AJ245" s="22">
        <v>13.232727817676086</v>
      </c>
      <c r="AK245" s="22">
        <v>9.5106220299689426</v>
      </c>
      <c r="AL245" s="22">
        <v>13.411855433894736</v>
      </c>
      <c r="AM245" s="22">
        <v>13.478156749894737</v>
      </c>
      <c r="AN245" s="22">
        <v>13.121480837254216</v>
      </c>
      <c r="AO245" s="22">
        <v>9.430666634728782</v>
      </c>
      <c r="AP245" s="22">
        <v>13.478156749894737</v>
      </c>
      <c r="AQ245" s="22">
        <v>13.554162334894736</v>
      </c>
      <c r="AR245" s="22">
        <v>12.99871358728814</v>
      </c>
      <c r="AS245" s="22">
        <v>9.3424313949374511</v>
      </c>
      <c r="AT245" s="22">
        <v>13.554162334894736</v>
      </c>
      <c r="AU245" s="22">
        <v>13.851328551894737</v>
      </c>
      <c r="AV245" s="22">
        <v>12.855747509192456</v>
      </c>
      <c r="AW245" s="22">
        <v>9.2396788596620851</v>
      </c>
      <c r="AX245" s="22">
        <v>13.851328551894737</v>
      </c>
      <c r="AY245" s="22">
        <v>14.067294153894736</v>
      </c>
      <c r="AZ245" s="22">
        <v>13.008119250320743</v>
      </c>
      <c r="BA245" s="22">
        <v>9.3491914301529295</v>
      </c>
      <c r="BB245" s="22">
        <v>14.067294153894736</v>
      </c>
      <c r="BC245" s="22">
        <v>14.190948972894736</v>
      </c>
      <c r="BD245" s="22">
        <v>13.532881870027387</v>
      </c>
      <c r="BE245" s="22">
        <v>9.726348657313574</v>
      </c>
      <c r="BF245" s="22">
        <v>14.190948972894736</v>
      </c>
      <c r="BG245" s="22">
        <v>14.280957218894736</v>
      </c>
      <c r="BH245" s="22">
        <v>13.563673742763923</v>
      </c>
      <c r="BI245" s="22">
        <v>9.7484793825296485</v>
      </c>
      <c r="BJ245" s="22">
        <v>14.280957218894736</v>
      </c>
      <c r="BK245" s="25">
        <v>13.129416247894737</v>
      </c>
      <c r="BL245" s="25">
        <v>13.129416247894737</v>
      </c>
      <c r="BM245" s="25">
        <v>9.9389984546780461</v>
      </c>
      <c r="BN245" s="25">
        <v>13.129416247894737</v>
      </c>
      <c r="BO245" s="25">
        <v>13.147684556894736</v>
      </c>
      <c r="BP245" s="25">
        <v>13.147684556894736</v>
      </c>
      <c r="BQ245" s="25">
        <v>9.8878567337840479</v>
      </c>
      <c r="BR245" s="25">
        <v>13.147684556894736</v>
      </c>
      <c r="BS245" s="25">
        <v>13.174215796894737</v>
      </c>
      <c r="BT245" s="25">
        <v>13.174215796894737</v>
      </c>
      <c r="BU245" s="25">
        <v>9.9447481435969465</v>
      </c>
      <c r="BV245" s="25">
        <v>13.174215796894737</v>
      </c>
      <c r="BW245" s="25">
        <v>13.199113614894737</v>
      </c>
      <c r="BX245" s="25">
        <v>13.199113614894737</v>
      </c>
      <c r="BY245" s="25">
        <v>9.952231490260619</v>
      </c>
      <c r="BZ245" s="25">
        <v>13.199113614894737</v>
      </c>
      <c r="CA245" s="25">
        <v>13.227325138894736</v>
      </c>
      <c r="CB245" s="25">
        <v>13.227325138894736</v>
      </c>
      <c r="CC245" s="25">
        <v>9.9300037747280001</v>
      </c>
      <c r="CD245" s="25">
        <v>13.227325138894736</v>
      </c>
      <c r="CE245" s="25">
        <v>13.260035277894737</v>
      </c>
      <c r="CF245" s="25">
        <v>13.260035277894737</v>
      </c>
      <c r="CG245" s="25">
        <v>9.8934148452441164</v>
      </c>
      <c r="CH245" s="25">
        <v>13.260035277894737</v>
      </c>
      <c r="CI245" s="25">
        <v>13.297263331894737</v>
      </c>
      <c r="CJ245" s="25">
        <v>13.297263331894737</v>
      </c>
      <c r="CK245" s="25">
        <v>9.8631479719018174</v>
      </c>
      <c r="CL245" s="25">
        <v>13.297263331894737</v>
      </c>
      <c r="CM245" s="25">
        <v>13.337352913894737</v>
      </c>
      <c r="CN245" s="25">
        <v>13.337352913894737</v>
      </c>
      <c r="CO245" s="25">
        <v>9.8329780698658453</v>
      </c>
      <c r="CP245" s="25">
        <v>13.337352913894737</v>
      </c>
      <c r="CQ245" s="25">
        <v>13.380059369894736</v>
      </c>
      <c r="CR245" s="25">
        <v>13.380059369894736</v>
      </c>
      <c r="CS245" s="25">
        <v>9.7997736754880673</v>
      </c>
      <c r="CT245" s="25">
        <v>13.380059369894736</v>
      </c>
      <c r="CU245" s="25">
        <v>13.424403764894736</v>
      </c>
      <c r="CV245" s="25">
        <v>13.424403764894736</v>
      </c>
      <c r="CW245" s="25">
        <v>9.7653228450509424</v>
      </c>
      <c r="CX245" s="25">
        <v>13.424403764894736</v>
      </c>
      <c r="CY245" s="25">
        <v>13.569716026894737</v>
      </c>
      <c r="CZ245" s="25">
        <v>13.461453681553376</v>
      </c>
      <c r="DA245" s="25">
        <v>9.6750118118632908</v>
      </c>
      <c r="DB245" s="25">
        <v>13.569716026894737</v>
      </c>
      <c r="DC245" s="25">
        <v>13.676104932894736</v>
      </c>
      <c r="DD245" s="25">
        <v>13.567811935450198</v>
      </c>
      <c r="DE245" s="25">
        <v>9.7514535830927223</v>
      </c>
      <c r="DF245" s="25">
        <v>13.676104932894736</v>
      </c>
      <c r="DG245" s="25">
        <v>13.756685111894736</v>
      </c>
      <c r="DH245" s="25">
        <v>13.756685111894736</v>
      </c>
      <c r="DI245" s="25">
        <v>9.9988959749869988</v>
      </c>
      <c r="DJ245" s="25">
        <v>13.756685111894736</v>
      </c>
      <c r="DK245" s="25">
        <v>13.819912142894736</v>
      </c>
      <c r="DL245" s="25">
        <v>13.819912142894736</v>
      </c>
      <c r="DM245" s="25">
        <v>10.041270070696978</v>
      </c>
      <c r="DN245" s="25">
        <v>13.819912142894736</v>
      </c>
      <c r="DO245" s="27">
        <v>13.122109555894736</v>
      </c>
      <c r="DP245" s="27">
        <v>13.122109555894736</v>
      </c>
      <c r="DQ245" s="27">
        <v>9.9358171685865244</v>
      </c>
      <c r="DR245" s="27">
        <v>13.122109555894736</v>
      </c>
      <c r="DS245" s="27">
        <v>13.136082839894737</v>
      </c>
      <c r="DT245" s="27">
        <v>13.136082839894737</v>
      </c>
      <c r="DU245" s="27">
        <v>9.9135230884909973</v>
      </c>
      <c r="DV245" s="27">
        <v>13.136082839894737</v>
      </c>
      <c r="DW245" s="27">
        <v>13.167931001894736</v>
      </c>
      <c r="DX245" s="27">
        <v>13.167931001894736</v>
      </c>
      <c r="DY245" s="27">
        <v>9.9626216253786541</v>
      </c>
      <c r="DZ245" s="27">
        <v>13.167931001894736</v>
      </c>
      <c r="EA245" s="27">
        <v>13.203758436894736</v>
      </c>
      <c r="EB245" s="27">
        <v>13.203758436894736</v>
      </c>
      <c r="EC245" s="27">
        <v>9.9493908717127955</v>
      </c>
      <c r="ED245" s="27">
        <v>13.203758436894736</v>
      </c>
      <c r="EE245" s="27">
        <v>13.246649087894736</v>
      </c>
      <c r="EF245" s="27">
        <v>13.246649087894736</v>
      </c>
      <c r="EG245" s="27">
        <v>9.910762936626849</v>
      </c>
      <c r="EH245" s="27">
        <v>13.246649087894736</v>
      </c>
      <c r="EI245" s="27">
        <v>13.294388382894736</v>
      </c>
      <c r="EJ245" s="27">
        <v>13.294388382894736</v>
      </c>
      <c r="EK245" s="27">
        <v>9.8699401249942618</v>
      </c>
      <c r="EL245" s="27">
        <v>13.294388382894736</v>
      </c>
      <c r="EM245" s="27">
        <v>13.350146975894736</v>
      </c>
      <c r="EN245" s="27">
        <v>13.350146975894736</v>
      </c>
      <c r="EO245" s="27">
        <v>9.8328117068593688</v>
      </c>
      <c r="EP245" s="27">
        <v>13.350146975894736</v>
      </c>
      <c r="EQ245" s="27">
        <v>13.411331180894736</v>
      </c>
      <c r="ER245" s="27">
        <v>13.411331180894736</v>
      </c>
      <c r="ES245" s="27">
        <v>9.7936279571306866</v>
      </c>
      <c r="ET245" s="27">
        <v>13.411331180894736</v>
      </c>
      <c r="EU245" s="27">
        <v>13.476635730894737</v>
      </c>
      <c r="EV245" s="27">
        <v>13.476635730894737</v>
      </c>
      <c r="EW245" s="27">
        <v>9.7530251061865059</v>
      </c>
      <c r="EX245" s="27">
        <v>13.476635730894737</v>
      </c>
      <c r="EY245" s="27">
        <v>13.548277370894736</v>
      </c>
      <c r="EZ245" s="27">
        <v>13.513317613071905</v>
      </c>
      <c r="FA245" s="27">
        <v>9.7122874406268505</v>
      </c>
      <c r="FB245" s="27">
        <v>13.548277370894736</v>
      </c>
      <c r="FC245" s="27">
        <v>13.820016132894736</v>
      </c>
      <c r="FD245" s="27">
        <v>13.317047226723572</v>
      </c>
      <c r="FE245" s="27">
        <v>9.5712240494686398</v>
      </c>
      <c r="FF245" s="27">
        <v>13.820016132894736</v>
      </c>
      <c r="FG245" s="27">
        <v>13.996826880894737</v>
      </c>
      <c r="FH245" s="27">
        <v>13.487616400547502</v>
      </c>
      <c r="FI245" s="27">
        <v>9.6938154731384092</v>
      </c>
      <c r="FJ245" s="27">
        <v>13.996826880894737</v>
      </c>
      <c r="FK245" s="27">
        <v>14.102528904894736</v>
      </c>
      <c r="FL245" s="27">
        <v>14.102528904894736</v>
      </c>
      <c r="FM245" s="27">
        <v>10.148029564352578</v>
      </c>
      <c r="FN245" s="27">
        <v>14.102528904894736</v>
      </c>
      <c r="FO245" s="27">
        <v>14.166856545894737</v>
      </c>
      <c r="FP245" s="27">
        <v>14.162370308156801</v>
      </c>
      <c r="FQ245" s="27">
        <v>10.178774392186412</v>
      </c>
      <c r="FR245" s="27">
        <v>14.166856545894737</v>
      </c>
      <c r="FS245" s="28">
        <v>13.123837489894736</v>
      </c>
      <c r="FT245" s="28">
        <v>13.123837489894736</v>
      </c>
      <c r="FU245" s="28">
        <v>9.9311297808305738</v>
      </c>
      <c r="FV245" s="28">
        <v>13.123837489894736</v>
      </c>
      <c r="FW245" s="28">
        <v>13.140224066894737</v>
      </c>
      <c r="FX245" s="28">
        <v>13.140224066894737</v>
      </c>
      <c r="FY245" s="28">
        <v>9.8763663040583261</v>
      </c>
      <c r="FZ245" s="28">
        <v>13.140224066894737</v>
      </c>
      <c r="GA245" s="28">
        <v>13.175757605894736</v>
      </c>
      <c r="GB245" s="28">
        <v>13.175757605894736</v>
      </c>
      <c r="GC245" s="28">
        <v>9.8100628239075895</v>
      </c>
      <c r="GD245" s="28">
        <v>13.175757605894736</v>
      </c>
      <c r="GE245" s="28">
        <v>13.216607925894737</v>
      </c>
      <c r="GF245" s="28">
        <v>13.216607925894737</v>
      </c>
      <c r="GG245" s="28">
        <v>9.7017560327477348</v>
      </c>
      <c r="GH245" s="28">
        <v>13.216607925894737</v>
      </c>
      <c r="GI245" s="28">
        <v>13.266606114894737</v>
      </c>
      <c r="GJ245" s="28">
        <v>13.266606114894737</v>
      </c>
      <c r="GK245" s="28">
        <v>9.6552244570144818</v>
      </c>
      <c r="GL245" s="28">
        <v>13.266606114894737</v>
      </c>
      <c r="GM245" s="28">
        <v>13.324782125894735</v>
      </c>
      <c r="GN245" s="28">
        <v>13.324782125894735</v>
      </c>
      <c r="GO245" s="28">
        <v>9.6129958114981786</v>
      </c>
      <c r="GP245" s="28">
        <v>13.324782125894735</v>
      </c>
      <c r="GQ245" s="28">
        <v>13.395710444894736</v>
      </c>
      <c r="GR245" s="28">
        <v>13.280056313574214</v>
      </c>
      <c r="GS245" s="28">
        <v>9.5446379518511097</v>
      </c>
      <c r="GT245" s="28">
        <v>13.395710444894736</v>
      </c>
      <c r="GU245" s="28">
        <v>13.476134717894736</v>
      </c>
      <c r="GV245" s="28">
        <v>13.191142779842536</v>
      </c>
      <c r="GW245" s="28">
        <v>9.4807340444843078</v>
      </c>
      <c r="GX245" s="28">
        <v>13.476134717894736</v>
      </c>
      <c r="GY245" s="28">
        <v>13.564329565894736</v>
      </c>
      <c r="GZ245" s="28">
        <v>13.050851645630607</v>
      </c>
      <c r="HA245" s="28">
        <v>9.3799040440468282</v>
      </c>
      <c r="HB245" s="28">
        <v>13.564329565894736</v>
      </c>
      <c r="HC245" s="28">
        <v>13.663491048894736</v>
      </c>
      <c r="HD245" s="28">
        <v>12.99120239822806</v>
      </c>
      <c r="HE245" s="28">
        <v>9.3370329554674996</v>
      </c>
      <c r="HF245" s="28">
        <v>13.663491048894736</v>
      </c>
      <c r="HG245" s="28">
        <v>14.084082658894737</v>
      </c>
      <c r="HH245" s="28">
        <v>12.740474771578974</v>
      </c>
      <c r="HI245" s="28">
        <v>9.1568300734626771</v>
      </c>
      <c r="HJ245" s="28">
        <v>14.084082658894737</v>
      </c>
      <c r="HK245" s="28">
        <v>14.462253386894737</v>
      </c>
      <c r="HL245" s="28">
        <v>12.530588401608719</v>
      </c>
      <c r="HM245" s="28">
        <v>9.005980606781824</v>
      </c>
      <c r="HN245" s="28">
        <v>13.630284908641908</v>
      </c>
      <c r="HO245" s="28">
        <v>14.467416295894736</v>
      </c>
      <c r="HP245" s="28">
        <v>12.699666868315152</v>
      </c>
      <c r="HQ245" s="28">
        <v>9.1275006298947901</v>
      </c>
      <c r="HR245" s="28">
        <v>12.538208221313687</v>
      </c>
      <c r="HS245" s="28">
        <v>14.391379417894736</v>
      </c>
      <c r="HT245" s="28">
        <v>12.586805582606821</v>
      </c>
      <c r="HU245" s="28">
        <v>9.0463850016601892</v>
      </c>
      <c r="HV245" s="28">
        <v>11.858444917853866</v>
      </c>
      <c r="HW245" s="29">
        <v>13.129524537894737</v>
      </c>
      <c r="HX245" s="29">
        <v>13.129524537894737</v>
      </c>
      <c r="HY245" s="29">
        <v>9.9297488261329843</v>
      </c>
      <c r="HZ245" s="29">
        <v>13.129524537894737</v>
      </c>
      <c r="IA245" s="29">
        <v>13.156657506894737</v>
      </c>
      <c r="IB245" s="29">
        <v>13.156657506894737</v>
      </c>
      <c r="IC245" s="29">
        <v>9.8909479113906524</v>
      </c>
      <c r="ID245" s="29">
        <v>13.156657506894737</v>
      </c>
      <c r="IE245" s="29">
        <v>13.198798022894737</v>
      </c>
      <c r="IF245" s="29">
        <v>13.198798022894737</v>
      </c>
      <c r="IG245" s="29">
        <v>9.8383391831727547</v>
      </c>
      <c r="IH245" s="29">
        <v>13.198798022894737</v>
      </c>
      <c r="II245" s="29">
        <v>13.243267787894736</v>
      </c>
      <c r="IJ245" s="29">
        <v>13.243267787894736</v>
      </c>
      <c r="IK245" s="29">
        <v>9.7435566941083245</v>
      </c>
      <c r="IL245" s="29">
        <v>13.243267787894736</v>
      </c>
      <c r="IM245" s="29">
        <v>13.296337507894735</v>
      </c>
      <c r="IN245" s="29">
        <v>13.296337507894735</v>
      </c>
      <c r="IO245" s="29">
        <v>9.6550908002710152</v>
      </c>
      <c r="IP245" s="29">
        <v>13.296337507894735</v>
      </c>
      <c r="IQ245" s="29">
        <v>13.355490030894737</v>
      </c>
      <c r="IR245" s="29">
        <v>13.355490030894737</v>
      </c>
      <c r="IS245" s="29">
        <v>9.6231170821916212</v>
      </c>
      <c r="IT245" s="29">
        <v>13.355490030894737</v>
      </c>
      <c r="IU245" s="29">
        <v>13.429095123894736</v>
      </c>
      <c r="IV245" s="29">
        <v>13.319396801861821</v>
      </c>
      <c r="IW245" s="29">
        <v>9.5729127353827437</v>
      </c>
      <c r="IX245" s="29">
        <v>13.429095123894736</v>
      </c>
      <c r="IY245" s="29">
        <v>13.509635425894736</v>
      </c>
      <c r="IZ245" s="29">
        <v>13.243073729195757</v>
      </c>
      <c r="JA245" s="29">
        <v>9.5180578402852145</v>
      </c>
      <c r="JB245" s="29">
        <v>13.509635425894736</v>
      </c>
      <c r="JC245" s="29">
        <v>13.601618119894736</v>
      </c>
      <c r="JD245" s="29">
        <v>13.13474786484019</v>
      </c>
      <c r="JE245" s="29">
        <v>9.4402019086775759</v>
      </c>
      <c r="JF245" s="29">
        <v>13.601618119894736</v>
      </c>
      <c r="JG245" s="29">
        <v>13.746380209894737</v>
      </c>
      <c r="JH245" s="29">
        <v>13.014478071663353</v>
      </c>
      <c r="JI245" s="29">
        <v>9.3537616402546515</v>
      </c>
      <c r="JJ245" s="29">
        <v>13.746380209894737</v>
      </c>
      <c r="JK245" s="29">
        <v>14.314413922894737</v>
      </c>
      <c r="JL245" s="29">
        <v>13.718616202142329</v>
      </c>
      <c r="JM245" s="29">
        <v>9.8598395788433226</v>
      </c>
      <c r="JN245" s="29">
        <v>13.845933377526308</v>
      </c>
      <c r="JO245" s="29">
        <v>14.472940614894735</v>
      </c>
      <c r="JP245" s="29">
        <v>13.180825881222729</v>
      </c>
      <c r="JQ245" s="29">
        <v>9.4733190863104184</v>
      </c>
      <c r="JR245" s="29">
        <v>12.489028060316464</v>
      </c>
      <c r="JS245" s="29">
        <v>14.425654995894735</v>
      </c>
      <c r="JT245" s="29">
        <v>12.853963809020595</v>
      </c>
      <c r="JU245" s="29">
        <v>9.238396879228187</v>
      </c>
      <c r="JV245" s="29">
        <v>11.779013046113393</v>
      </c>
      <c r="JW245" s="29">
        <v>14.257395808894737</v>
      </c>
      <c r="JX245" s="29">
        <v>12.801248423647735</v>
      </c>
      <c r="JY245" s="29">
        <v>9.2005092938147168</v>
      </c>
      <c r="JZ245" s="29">
        <v>12.170604319339677</v>
      </c>
    </row>
    <row r="246" spans="1:286" ht="15" thickBot="1" x14ac:dyDescent="0.4">
      <c r="A246" s="2"/>
      <c r="B246" s="74" t="s">
        <v>722</v>
      </c>
      <c r="C246" s="74" t="s">
        <v>551</v>
      </c>
      <c r="D246" s="74" t="s">
        <v>861</v>
      </c>
      <c r="E246" s="87">
        <v>388030</v>
      </c>
      <c r="F246" s="84">
        <v>400511</v>
      </c>
      <c r="G246" s="22">
        <v>12.138501932</v>
      </c>
      <c r="H246" s="22">
        <v>12.138501932</v>
      </c>
      <c r="I246" s="22">
        <v>12.138501932</v>
      </c>
      <c r="J246" s="22">
        <v>1.9018478878303462</v>
      </c>
      <c r="K246" s="22">
        <v>12.187304889</v>
      </c>
      <c r="L246" s="22">
        <v>12.187304889</v>
      </c>
      <c r="M246" s="22">
        <v>12.187304889</v>
      </c>
      <c r="N246" s="22">
        <v>1.4187984363898654</v>
      </c>
      <c r="O246" s="22">
        <v>12.225905597000001</v>
      </c>
      <c r="P246" s="22">
        <v>12.225905597000001</v>
      </c>
      <c r="Q246" s="22">
        <v>12.225905597000001</v>
      </c>
      <c r="R246" s="22">
        <v>1.1667284666919748</v>
      </c>
      <c r="S246" s="22">
        <v>12.274604776</v>
      </c>
      <c r="T246" s="22">
        <v>12.274604776</v>
      </c>
      <c r="U246" s="22">
        <v>12.274604776</v>
      </c>
      <c r="V246" s="22">
        <v>0.97700327954510335</v>
      </c>
      <c r="W246" s="22">
        <v>12.337369445</v>
      </c>
      <c r="X246" s="22">
        <v>12.337369445</v>
      </c>
      <c r="Y246" s="22">
        <v>12.337369445</v>
      </c>
      <c r="Z246" s="22">
        <v>0.81301101379967378</v>
      </c>
      <c r="AA246" s="22">
        <v>12.397495467999999</v>
      </c>
      <c r="AB246" s="22">
        <v>12.397495467999999</v>
      </c>
      <c r="AC246" s="22">
        <v>12.397495467999999</v>
      </c>
      <c r="AD246" s="22">
        <v>0.57688649660880387</v>
      </c>
      <c r="AE246" s="22">
        <v>12.464920543</v>
      </c>
      <c r="AF246" s="22">
        <v>12.464920543</v>
      </c>
      <c r="AG246" s="22">
        <v>12.464920543</v>
      </c>
      <c r="AH246" s="22">
        <v>0.33597874496482483</v>
      </c>
      <c r="AI246" s="22">
        <v>12.537560966000001</v>
      </c>
      <c r="AJ246" s="22">
        <v>12.537560966000001</v>
      </c>
      <c r="AK246" s="22">
        <v>12.537560966000001</v>
      </c>
      <c r="AL246" s="22">
        <v>6.4591064905947349E-2</v>
      </c>
      <c r="AM246" s="22">
        <v>12.615043419999999</v>
      </c>
      <c r="AN246" s="22">
        <v>12.615043419999999</v>
      </c>
      <c r="AO246" s="22">
        <v>12.615043419999999</v>
      </c>
      <c r="AP246" s="22">
        <v>-0.22431711257605258</v>
      </c>
      <c r="AQ246" s="22">
        <v>12.701417807</v>
      </c>
      <c r="AR246" s="22">
        <v>12.701417807</v>
      </c>
      <c r="AS246" s="22">
        <v>12.701417807</v>
      </c>
      <c r="AT246" s="22">
        <v>-0.55014853862905966</v>
      </c>
      <c r="AU246" s="22">
        <v>13.000441607999999</v>
      </c>
      <c r="AV246" s="22">
        <v>13.000441607999999</v>
      </c>
      <c r="AW246" s="22">
        <v>13.000441607999999</v>
      </c>
      <c r="AX246" s="22">
        <v>-1.757615855820001</v>
      </c>
      <c r="AY246" s="22">
        <v>13.219803571</v>
      </c>
      <c r="AZ246" s="22">
        <v>13.219803571</v>
      </c>
      <c r="BA246" s="22">
        <v>13.219803571</v>
      </c>
      <c r="BB246" s="22">
        <v>-2.4489569670971694</v>
      </c>
      <c r="BC246" s="22">
        <v>13.349633476000001</v>
      </c>
      <c r="BD246" s="22">
        <v>13.349633476000001</v>
      </c>
      <c r="BE246" s="22">
        <v>13.349633476000001</v>
      </c>
      <c r="BF246" s="22">
        <v>-2.6848635949389372</v>
      </c>
      <c r="BG246" s="22">
        <v>13.437553998</v>
      </c>
      <c r="BH246" s="22">
        <v>13.437553998</v>
      </c>
      <c r="BI246" s="22">
        <v>13.437553998</v>
      </c>
      <c r="BJ246" s="22">
        <v>-2.6654962274946143</v>
      </c>
      <c r="BK246" s="25">
        <v>12.124855021</v>
      </c>
      <c r="BL246" s="25">
        <v>12.124855021</v>
      </c>
      <c r="BM246" s="25">
        <v>12.124855021</v>
      </c>
      <c r="BN246" s="25">
        <v>2.134546384374028</v>
      </c>
      <c r="BO246" s="25">
        <v>12.162265858</v>
      </c>
      <c r="BP246" s="25">
        <v>12.162265858</v>
      </c>
      <c r="BQ246" s="25">
        <v>12.162265858</v>
      </c>
      <c r="BR246" s="25">
        <v>1.8621130956233465</v>
      </c>
      <c r="BS246" s="25">
        <v>12.213846479000001</v>
      </c>
      <c r="BT246" s="25">
        <v>12.213846479000001</v>
      </c>
      <c r="BU246" s="25">
        <v>12.213846479000001</v>
      </c>
      <c r="BV246" s="25">
        <v>1.6383692293100669</v>
      </c>
      <c r="BW246" s="25">
        <v>12.25619865</v>
      </c>
      <c r="BX246" s="25">
        <v>12.25619865</v>
      </c>
      <c r="BY246" s="25">
        <v>12.25619865</v>
      </c>
      <c r="BZ246" s="25">
        <v>1.4434589592841434</v>
      </c>
      <c r="CA246" s="25">
        <v>12.316936131</v>
      </c>
      <c r="CB246" s="25">
        <v>12.316936131</v>
      </c>
      <c r="CC246" s="25">
        <v>12.316936131</v>
      </c>
      <c r="CD246" s="25">
        <v>1.2945878082686555</v>
      </c>
      <c r="CE246" s="25">
        <v>12.383719537999999</v>
      </c>
      <c r="CF246" s="25">
        <v>12.383719537999999</v>
      </c>
      <c r="CG246" s="25">
        <v>12.383719537999999</v>
      </c>
      <c r="CH246" s="25">
        <v>1.0733027276995699</v>
      </c>
      <c r="CI246" s="25">
        <v>12.450528514</v>
      </c>
      <c r="CJ246" s="25">
        <v>12.450528514</v>
      </c>
      <c r="CK246" s="25">
        <v>12.450528514</v>
      </c>
      <c r="CL246" s="25">
        <v>0.84361556790639014</v>
      </c>
      <c r="CM246" s="25">
        <v>12.522023666999999</v>
      </c>
      <c r="CN246" s="25">
        <v>12.522023666999999</v>
      </c>
      <c r="CO246" s="25">
        <v>12.522023666999999</v>
      </c>
      <c r="CP246" s="25">
        <v>0.58266634480882118</v>
      </c>
      <c r="CQ246" s="25">
        <v>12.598311265</v>
      </c>
      <c r="CR246" s="25">
        <v>12.598311265</v>
      </c>
      <c r="CS246" s="25">
        <v>12.598311265</v>
      </c>
      <c r="CT246" s="25">
        <v>0.30251937717706312</v>
      </c>
      <c r="CU246" s="25">
        <v>12.679094476</v>
      </c>
      <c r="CV246" s="25">
        <v>12.679094476</v>
      </c>
      <c r="CW246" s="25">
        <v>12.679094476</v>
      </c>
      <c r="CX246" s="25">
        <v>3.0104180130326341E-2</v>
      </c>
      <c r="CY246" s="25">
        <v>12.854810543999999</v>
      </c>
      <c r="CZ246" s="25">
        <v>12.854810543999999</v>
      </c>
      <c r="DA246" s="25">
        <v>12.854810543999999</v>
      </c>
      <c r="DB246" s="25">
        <v>-0.84778176148520501</v>
      </c>
      <c r="DC246" s="25">
        <v>12.996948072</v>
      </c>
      <c r="DD246" s="25">
        <v>12.996948072</v>
      </c>
      <c r="DE246" s="25">
        <v>12.996948072</v>
      </c>
      <c r="DF246" s="25">
        <v>-1.5186997057253571</v>
      </c>
      <c r="DG246" s="25">
        <v>13.097806212</v>
      </c>
      <c r="DH246" s="25">
        <v>13.097806212</v>
      </c>
      <c r="DI246" s="25">
        <v>13.097806212</v>
      </c>
      <c r="DJ246" s="25">
        <v>-1.918273326317383</v>
      </c>
      <c r="DK246" s="25">
        <v>13.166576668999999</v>
      </c>
      <c r="DL246" s="25">
        <v>13.166576668999999</v>
      </c>
      <c r="DM246" s="25">
        <v>13.166576668999999</v>
      </c>
      <c r="DN246" s="25">
        <v>-2.1929404570941564</v>
      </c>
      <c r="DO246" s="27">
        <v>12.138519410000001</v>
      </c>
      <c r="DP246" s="27">
        <v>12.138519410000001</v>
      </c>
      <c r="DQ246" s="27">
        <v>12.138519410000001</v>
      </c>
      <c r="DR246" s="27">
        <v>1.9152025639699026</v>
      </c>
      <c r="DS246" s="27">
        <v>12.187357306999999</v>
      </c>
      <c r="DT246" s="27">
        <v>12.187357306999999</v>
      </c>
      <c r="DU246" s="27">
        <v>12.187357306999999</v>
      </c>
      <c r="DV246" s="27">
        <v>1.4408850057100864</v>
      </c>
      <c r="DW246" s="27">
        <v>12.226010042</v>
      </c>
      <c r="DX246" s="27">
        <v>12.226010042</v>
      </c>
      <c r="DY246" s="27">
        <v>12.226010042</v>
      </c>
      <c r="DZ246" s="27">
        <v>1.2059115590177463</v>
      </c>
      <c r="EA246" s="27">
        <v>12.274777646</v>
      </c>
      <c r="EB246" s="27">
        <v>12.274777646</v>
      </c>
      <c r="EC246" s="27">
        <v>12.274777646</v>
      </c>
      <c r="ED246" s="27">
        <v>1.0269102301790802</v>
      </c>
      <c r="EE246" s="27">
        <v>12.33743718</v>
      </c>
      <c r="EF246" s="27">
        <v>12.33743718</v>
      </c>
      <c r="EG246" s="27">
        <v>12.33743718</v>
      </c>
      <c r="EH246" s="27">
        <v>0.87099527584754988</v>
      </c>
      <c r="EI246" s="27">
        <v>12.397319464999999</v>
      </c>
      <c r="EJ246" s="27">
        <v>12.397319464999999</v>
      </c>
      <c r="EK246" s="27">
        <v>12.397319464999999</v>
      </c>
      <c r="EL246" s="27">
        <v>0.64880782617951205</v>
      </c>
      <c r="EM246" s="27">
        <v>12.464526423000001</v>
      </c>
      <c r="EN246" s="27">
        <v>12.464526423000001</v>
      </c>
      <c r="EO246" s="27">
        <v>12.464526423000001</v>
      </c>
      <c r="EP246" s="27">
        <v>0.42146061242885047</v>
      </c>
      <c r="EQ246" s="27">
        <v>12.537034255</v>
      </c>
      <c r="ER246" s="27">
        <v>12.537034255</v>
      </c>
      <c r="ES246" s="27">
        <v>12.537034255</v>
      </c>
      <c r="ET246" s="27">
        <v>0.16391845288916329</v>
      </c>
      <c r="EU246" s="27">
        <v>12.613620828</v>
      </c>
      <c r="EV246" s="27">
        <v>12.613620828</v>
      </c>
      <c r="EW246" s="27">
        <v>12.613620828</v>
      </c>
      <c r="EX246" s="27">
        <v>-0.10625787818959331</v>
      </c>
      <c r="EY246" s="27">
        <v>12.696097480000001</v>
      </c>
      <c r="EZ246" s="27">
        <v>12.696097480000001</v>
      </c>
      <c r="FA246" s="27">
        <v>12.696097480000001</v>
      </c>
      <c r="FB246" s="27">
        <v>-0.39692807313474709</v>
      </c>
      <c r="FC246" s="27">
        <v>12.976175091</v>
      </c>
      <c r="FD246" s="27">
        <v>12.976175091</v>
      </c>
      <c r="FE246" s="27">
        <v>12.976175091</v>
      </c>
      <c r="FF246" s="27">
        <v>-1.4868933966216193</v>
      </c>
      <c r="FG246" s="27">
        <v>13.167292406</v>
      </c>
      <c r="FH246" s="27">
        <v>13.167292406</v>
      </c>
      <c r="FI246" s="27">
        <v>13.167292406</v>
      </c>
      <c r="FJ246" s="27">
        <v>-2.0838457025254549</v>
      </c>
      <c r="FK246" s="27">
        <v>13.283373383000001</v>
      </c>
      <c r="FL246" s="27">
        <v>13.283373383000001</v>
      </c>
      <c r="FM246" s="27">
        <v>13.283373383000001</v>
      </c>
      <c r="FN246" s="27">
        <v>-2.2648770009077932</v>
      </c>
      <c r="FO246" s="27">
        <v>13.354006261</v>
      </c>
      <c r="FP246" s="27">
        <v>13.354006261</v>
      </c>
      <c r="FQ246" s="27">
        <v>13.354006261</v>
      </c>
      <c r="FR246" s="27">
        <v>-2.2184122723311521</v>
      </c>
      <c r="FS246" s="28">
        <v>12.139753000999999</v>
      </c>
      <c r="FT246" s="28">
        <v>12.139753000999999</v>
      </c>
      <c r="FU246" s="28">
        <v>12.139753000999999</v>
      </c>
      <c r="FV246" s="28">
        <v>1.9037267663061943</v>
      </c>
      <c r="FW246" s="28">
        <v>12.195928572</v>
      </c>
      <c r="FX246" s="28">
        <v>12.195928572</v>
      </c>
      <c r="FY246" s="28">
        <v>12.195928572</v>
      </c>
      <c r="FZ246" s="28">
        <v>1.4201935779706805</v>
      </c>
      <c r="GA246" s="28">
        <v>12.253240140999999</v>
      </c>
      <c r="GB246" s="28">
        <v>12.253240140999999</v>
      </c>
      <c r="GC246" s="28">
        <v>12.253240140999999</v>
      </c>
      <c r="GD246" s="28">
        <v>1.1635139358890658</v>
      </c>
      <c r="GE246" s="28">
        <v>12.301089447999999</v>
      </c>
      <c r="GF246" s="28">
        <v>12.301089447999999</v>
      </c>
      <c r="GG246" s="28">
        <v>12.301089447999999</v>
      </c>
      <c r="GH246" s="28">
        <v>0.96205606955493472</v>
      </c>
      <c r="GI246" s="28">
        <v>12.365219188000001</v>
      </c>
      <c r="GJ246" s="28">
        <v>12.365219188000001</v>
      </c>
      <c r="GK246" s="28">
        <v>12.365219188000001</v>
      </c>
      <c r="GL246" s="28">
        <v>0.80574625294566005</v>
      </c>
      <c r="GM246" s="28">
        <v>12.443631371</v>
      </c>
      <c r="GN246" s="28">
        <v>12.443631371</v>
      </c>
      <c r="GO246" s="28">
        <v>12.443631371</v>
      </c>
      <c r="GP246" s="28">
        <v>0.56577252088892749</v>
      </c>
      <c r="GQ246" s="28">
        <v>12.526584082999999</v>
      </c>
      <c r="GR246" s="28">
        <v>12.526584082999999</v>
      </c>
      <c r="GS246" s="28">
        <v>12.526584082999999</v>
      </c>
      <c r="GT246" s="28">
        <v>0.29749677334503666</v>
      </c>
      <c r="GU246" s="28">
        <v>12.619347587</v>
      </c>
      <c r="GV246" s="28">
        <v>12.619347587</v>
      </c>
      <c r="GW246" s="28">
        <v>12.619347587</v>
      </c>
      <c r="GX246" s="28">
        <v>-6.2913948820106924E-3</v>
      </c>
      <c r="GY246" s="28">
        <v>12.719839903</v>
      </c>
      <c r="GZ246" s="28">
        <v>12.719839903</v>
      </c>
      <c r="HA246" s="28">
        <v>12.719839903</v>
      </c>
      <c r="HB246" s="28">
        <v>-0.28357357059023158</v>
      </c>
      <c r="HC246" s="28">
        <v>12.831262944000001</v>
      </c>
      <c r="HD246" s="28">
        <v>12.831262944000001</v>
      </c>
      <c r="HE246" s="28">
        <v>12.831262944000001</v>
      </c>
      <c r="HF246" s="28">
        <v>-0.55257021846871801</v>
      </c>
      <c r="HG246" s="28">
        <v>13.235938836999999</v>
      </c>
      <c r="HH246" s="28">
        <v>13.235938836999999</v>
      </c>
      <c r="HI246" s="28">
        <v>13.235938836999999</v>
      </c>
      <c r="HJ246" s="28">
        <v>-2.2243402068146576</v>
      </c>
      <c r="HK246" s="28">
        <v>13.672112545000001</v>
      </c>
      <c r="HL246" s="28">
        <v>13.672112545000001</v>
      </c>
      <c r="HM246" s="28">
        <v>13.672112545000001</v>
      </c>
      <c r="HN246" s="28">
        <v>-5.7250144594377996</v>
      </c>
      <c r="HO246" s="28">
        <v>13.948791118999999</v>
      </c>
      <c r="HP246" s="28">
        <v>13.948791118999999</v>
      </c>
      <c r="HQ246" s="28">
        <v>13.948791118999999</v>
      </c>
      <c r="HR246" s="28">
        <v>-8.4461355621735308</v>
      </c>
      <c r="HS246" s="28">
        <v>14.114243859</v>
      </c>
      <c r="HT246" s="28">
        <v>14.114243859</v>
      </c>
      <c r="HU246" s="28">
        <v>14.114243859</v>
      </c>
      <c r="HV246" s="28">
        <v>-10.384470810946674</v>
      </c>
      <c r="HW246" s="29">
        <v>12.134138358</v>
      </c>
      <c r="HX246" s="29">
        <v>12.134138358</v>
      </c>
      <c r="HY246" s="29">
        <v>12.134138358</v>
      </c>
      <c r="HZ246" s="29">
        <v>1.9148582855630174</v>
      </c>
      <c r="IA246" s="29">
        <v>12.189779249000001</v>
      </c>
      <c r="IB246" s="29">
        <v>12.189779249000001</v>
      </c>
      <c r="IC246" s="29">
        <v>12.189779249000001</v>
      </c>
      <c r="ID246" s="29">
        <v>1.4182682199487253</v>
      </c>
      <c r="IE246" s="29">
        <v>12.248379263</v>
      </c>
      <c r="IF246" s="29">
        <v>12.248379263</v>
      </c>
      <c r="IG246" s="29">
        <v>12.248379263</v>
      </c>
      <c r="IH246" s="29">
        <v>1.1841577973099238</v>
      </c>
      <c r="II246" s="29">
        <v>12.293941955000001</v>
      </c>
      <c r="IJ246" s="29">
        <v>12.293941955000001</v>
      </c>
      <c r="IK246" s="29">
        <v>12.293941955000001</v>
      </c>
      <c r="IL246" s="29">
        <v>0.99926900617825609</v>
      </c>
      <c r="IM246" s="29">
        <v>12.343800908</v>
      </c>
      <c r="IN246" s="29">
        <v>12.343800908</v>
      </c>
      <c r="IO246" s="29">
        <v>12.343800908</v>
      </c>
      <c r="IP246" s="29">
        <v>0.83612394461649053</v>
      </c>
      <c r="IQ246" s="29">
        <v>12.403534671999999</v>
      </c>
      <c r="IR246" s="29">
        <v>12.403534671999999</v>
      </c>
      <c r="IS246" s="29">
        <v>12.403534671999999</v>
      </c>
      <c r="IT246" s="29">
        <v>0.62215684977634389</v>
      </c>
      <c r="IU246" s="29">
        <v>12.477256723</v>
      </c>
      <c r="IV246" s="29">
        <v>12.477256723</v>
      </c>
      <c r="IW246" s="29">
        <v>12.477256723</v>
      </c>
      <c r="IX246" s="29">
        <v>0.38971510999503955</v>
      </c>
      <c r="IY246" s="29">
        <v>12.558124352</v>
      </c>
      <c r="IZ246" s="29">
        <v>12.558124352</v>
      </c>
      <c r="JA246" s="29">
        <v>12.558124352</v>
      </c>
      <c r="JB246" s="29">
        <v>0.12933798905463512</v>
      </c>
      <c r="JC246" s="29">
        <v>12.649513845</v>
      </c>
      <c r="JD246" s="29">
        <v>12.649513845</v>
      </c>
      <c r="JE246" s="29">
        <v>12.649513845</v>
      </c>
      <c r="JF246" s="29">
        <v>-0.18924366248065461</v>
      </c>
      <c r="JG246" s="29">
        <v>12.787188992000001</v>
      </c>
      <c r="JH246" s="29">
        <v>12.787188992000001</v>
      </c>
      <c r="JI246" s="29">
        <v>12.787188992000001</v>
      </c>
      <c r="JJ246" s="29">
        <v>-1.0294321990179576</v>
      </c>
      <c r="JK246" s="29">
        <v>13.303502799</v>
      </c>
      <c r="JL246" s="29">
        <v>13.303502799</v>
      </c>
      <c r="JM246" s="29">
        <v>13.303502799</v>
      </c>
      <c r="JN246" s="29">
        <v>-4.983953729986716</v>
      </c>
      <c r="JO246" s="29">
        <v>13.659053303</v>
      </c>
      <c r="JP246" s="29">
        <v>13.659053303</v>
      </c>
      <c r="JQ246" s="29">
        <v>13.659053303</v>
      </c>
      <c r="JR246" s="29">
        <v>-8.1424943077726795</v>
      </c>
      <c r="JS246" s="29">
        <v>13.813361005000001</v>
      </c>
      <c r="JT246" s="29">
        <v>13.813361005000001</v>
      </c>
      <c r="JU246" s="29">
        <v>13.813361005000001</v>
      </c>
      <c r="JV246" s="29">
        <v>-9.9782984510529644</v>
      </c>
      <c r="JW246" s="29">
        <v>13.763631642</v>
      </c>
      <c r="JX246" s="29">
        <v>13.763631642</v>
      </c>
      <c r="JY246" s="29">
        <v>13.763631642</v>
      </c>
      <c r="JZ246" s="29">
        <v>-9.5762825589077849</v>
      </c>
    </row>
    <row r="247" spans="1:286" ht="15" thickBot="1" x14ac:dyDescent="0.4">
      <c r="A247" s="2"/>
      <c r="B247" s="74" t="s">
        <v>723</v>
      </c>
      <c r="C247" s="74" t="s">
        <v>582</v>
      </c>
      <c r="D247" s="74" t="s">
        <v>870</v>
      </c>
      <c r="E247" s="87">
        <v>357891</v>
      </c>
      <c r="F247" s="84">
        <v>395944</v>
      </c>
      <c r="G247" s="22">
        <v>27.598546086631579</v>
      </c>
      <c r="H247" s="22">
        <v>12.141030111772892</v>
      </c>
      <c r="I247" s="22">
        <v>8.7259973936214479</v>
      </c>
      <c r="J247" s="22">
        <v>13.034713439106598</v>
      </c>
      <c r="K247" s="22">
        <v>27.729180709631578</v>
      </c>
      <c r="L247" s="22">
        <v>11.907288676131744</v>
      </c>
      <c r="M247" s="22">
        <v>8.5580028215457045</v>
      </c>
      <c r="N247" s="22">
        <v>12.72886238006202</v>
      </c>
      <c r="O247" s="22">
        <v>27.927554734631578</v>
      </c>
      <c r="P247" s="22">
        <v>11.537643593959672</v>
      </c>
      <c r="Q247" s="22">
        <v>8.2923316228167963</v>
      </c>
      <c r="R247" s="22">
        <v>12.462805698023708</v>
      </c>
      <c r="S247" s="22">
        <v>27.99188049163158</v>
      </c>
      <c r="T247" s="22">
        <v>11.113192411141751</v>
      </c>
      <c r="U247" s="22">
        <v>7.9872702004423255</v>
      </c>
      <c r="V247" s="22">
        <v>12.103743684652802</v>
      </c>
      <c r="W247" s="22">
        <v>28.080475747631578</v>
      </c>
      <c r="X247" s="22">
        <v>10.678793024494167</v>
      </c>
      <c r="Y247" s="22">
        <v>7.6750588080991067</v>
      </c>
      <c r="Z247" s="22">
        <v>11.712499777820284</v>
      </c>
      <c r="AA247" s="22">
        <v>28.19127859963158</v>
      </c>
      <c r="AB247" s="22">
        <v>10.324081827286211</v>
      </c>
      <c r="AC247" s="22">
        <v>7.4201208865364521</v>
      </c>
      <c r="AD247" s="22">
        <v>11.163990273387753</v>
      </c>
      <c r="AE247" s="22">
        <v>28.317774153631579</v>
      </c>
      <c r="AF247" s="22">
        <v>10.168688699956977</v>
      </c>
      <c r="AG247" s="22">
        <v>7.3084367862930364</v>
      </c>
      <c r="AH247" s="22">
        <v>10.604102330732239</v>
      </c>
      <c r="AI247" s="22">
        <v>28.45590858963158</v>
      </c>
      <c r="AJ247" s="22">
        <v>10.012872104024423</v>
      </c>
      <c r="AK247" s="22">
        <v>7.1964483308264766</v>
      </c>
      <c r="AL247" s="22">
        <v>10.053093652316736</v>
      </c>
      <c r="AM247" s="22">
        <v>28.604088491631579</v>
      </c>
      <c r="AN247" s="22">
        <v>9.857230850560434</v>
      </c>
      <c r="AO247" s="22">
        <v>7.0845858974445024</v>
      </c>
      <c r="AP247" s="22">
        <v>9.5120634486360629</v>
      </c>
      <c r="AQ247" s="22">
        <v>28.76723552663158</v>
      </c>
      <c r="AR247" s="22">
        <v>9.6637487073712673</v>
      </c>
      <c r="AS247" s="22">
        <v>6.9455264715442384</v>
      </c>
      <c r="AT247" s="22">
        <v>8.8271160611405612</v>
      </c>
      <c r="AU247" s="22">
        <v>29.651236483631578</v>
      </c>
      <c r="AV247" s="22">
        <v>9.0931975480579972</v>
      </c>
      <c r="AW247" s="22">
        <v>6.5354601194092883</v>
      </c>
      <c r="AX247" s="22">
        <v>6.4965585923386264</v>
      </c>
      <c r="AY247" s="22">
        <v>30.703913823631581</v>
      </c>
      <c r="AZ247" s="22">
        <v>9.0839010888756473</v>
      </c>
      <c r="BA247" s="22">
        <v>6.528778571151169</v>
      </c>
      <c r="BB247" s="22">
        <v>5.1664713638595252</v>
      </c>
      <c r="BC247" s="22">
        <v>31.533283706631579</v>
      </c>
      <c r="BD247" s="22">
        <v>10.071287612843937</v>
      </c>
      <c r="BE247" s="22">
        <v>7.2384327071943337</v>
      </c>
      <c r="BF247" s="22">
        <v>4.7156310553596761</v>
      </c>
      <c r="BG247" s="22">
        <v>32.407448377631582</v>
      </c>
      <c r="BH247" s="22">
        <v>10.337116720232281</v>
      </c>
      <c r="BI247" s="22">
        <v>7.4294893207489041</v>
      </c>
      <c r="BJ247" s="22">
        <v>4.4435319029588172</v>
      </c>
      <c r="BK247" s="25">
        <v>27.60854522263158</v>
      </c>
      <c r="BL247" s="25">
        <v>12.224570842274895</v>
      </c>
      <c r="BM247" s="25">
        <v>8.7860397615186212</v>
      </c>
      <c r="BN247" s="25">
        <v>13.197945864357322</v>
      </c>
      <c r="BO247" s="25">
        <v>27.75149265363158</v>
      </c>
      <c r="BP247" s="25">
        <v>11.952818522189791</v>
      </c>
      <c r="BQ247" s="25">
        <v>8.5907260183730703</v>
      </c>
      <c r="BR247" s="25">
        <v>13.02295612030545</v>
      </c>
      <c r="BS247" s="25">
        <v>27.874038066631577</v>
      </c>
      <c r="BT247" s="25">
        <v>11.672939716699675</v>
      </c>
      <c r="BU247" s="25">
        <v>8.3895716101595159</v>
      </c>
      <c r="BV247" s="25">
        <v>12.677111244870817</v>
      </c>
      <c r="BW247" s="25">
        <v>27.961880046631578</v>
      </c>
      <c r="BX247" s="25">
        <v>11.396662384171131</v>
      </c>
      <c r="BY247" s="25">
        <v>8.1910056514750824</v>
      </c>
      <c r="BZ247" s="25">
        <v>12.324316565659823</v>
      </c>
      <c r="CA247" s="25">
        <v>28.062772250631578</v>
      </c>
      <c r="CB247" s="25">
        <v>11.143877380326627</v>
      </c>
      <c r="CC247" s="25">
        <v>8.0093240919709316</v>
      </c>
      <c r="CD247" s="25">
        <v>11.975980997454959</v>
      </c>
      <c r="CE247" s="25">
        <v>28.176370008631579</v>
      </c>
      <c r="CF247" s="25">
        <v>11.008918139411229</v>
      </c>
      <c r="CG247" s="25">
        <v>7.9123262282286344</v>
      </c>
      <c r="CH247" s="25">
        <v>11.483558510199174</v>
      </c>
      <c r="CI247" s="25">
        <v>28.303199556631579</v>
      </c>
      <c r="CJ247" s="25">
        <v>10.896818983305193</v>
      </c>
      <c r="CK247" s="25">
        <v>7.8317583575452465</v>
      </c>
      <c r="CL247" s="25">
        <v>10.978608688493889</v>
      </c>
      <c r="CM247" s="25">
        <v>28.43897251263158</v>
      </c>
      <c r="CN247" s="25">
        <v>10.788847618360048</v>
      </c>
      <c r="CO247" s="25">
        <v>7.7541572116438378</v>
      </c>
      <c r="CP247" s="25">
        <v>10.480345841588377</v>
      </c>
      <c r="CQ247" s="25">
        <v>28.58503686863158</v>
      </c>
      <c r="CR247" s="25">
        <v>10.677665381381161</v>
      </c>
      <c r="CS247" s="25">
        <v>7.6742483487909219</v>
      </c>
      <c r="CT247" s="25">
        <v>9.9815573099369992</v>
      </c>
      <c r="CU247" s="25">
        <v>28.73983917363158</v>
      </c>
      <c r="CV247" s="25">
        <v>10.552183178231365</v>
      </c>
      <c r="CW247" s="25">
        <v>7.584061818690051</v>
      </c>
      <c r="CX247" s="25">
        <v>9.3982100841893796</v>
      </c>
      <c r="CY247" s="25">
        <v>29.216834423631578</v>
      </c>
      <c r="CZ247" s="25">
        <v>10.226180361485335</v>
      </c>
      <c r="DA247" s="25">
        <v>7.3497571754225355</v>
      </c>
      <c r="DB247" s="25">
        <v>7.7550740198424712</v>
      </c>
      <c r="DC247" s="25">
        <v>29.735318322631578</v>
      </c>
      <c r="DD247" s="25">
        <v>10.258411558384934</v>
      </c>
      <c r="DE247" s="25">
        <v>7.3729223712543508</v>
      </c>
      <c r="DF247" s="25">
        <v>6.606324471107083</v>
      </c>
      <c r="DG247" s="25">
        <v>30.28373736063158</v>
      </c>
      <c r="DH247" s="25">
        <v>10.853187535597121</v>
      </c>
      <c r="DI247" s="25">
        <v>7.8003995769907544</v>
      </c>
      <c r="DJ247" s="25">
        <v>5.896766331882656</v>
      </c>
      <c r="DK247" s="25">
        <v>30.768590907631577</v>
      </c>
      <c r="DL247" s="25">
        <v>11.064436433998885</v>
      </c>
      <c r="DM247" s="25">
        <v>7.9522283196830008</v>
      </c>
      <c r="DN247" s="25">
        <v>5.457499217746058</v>
      </c>
      <c r="DO247" s="27">
        <v>27.598780596631578</v>
      </c>
      <c r="DP247" s="27">
        <v>12.219227347190037</v>
      </c>
      <c r="DQ247" s="27">
        <v>8.7821992863897353</v>
      </c>
      <c r="DR247" s="27">
        <v>13.047980127626436</v>
      </c>
      <c r="DS247" s="27">
        <v>27.72988397163158</v>
      </c>
      <c r="DT247" s="27">
        <v>11.77060387981752</v>
      </c>
      <c r="DU247" s="27">
        <v>8.4597647671627367</v>
      </c>
      <c r="DV247" s="27">
        <v>12.754173276496145</v>
      </c>
      <c r="DW247" s="27">
        <v>27.92922105763158</v>
      </c>
      <c r="DX247" s="27">
        <v>11.291536143231538</v>
      </c>
      <c r="DY247" s="27">
        <v>8.1154493522158777</v>
      </c>
      <c r="DZ247" s="27">
        <v>12.500490301668561</v>
      </c>
      <c r="EA247" s="27">
        <v>27.994638426631578</v>
      </c>
      <c r="EB247" s="27">
        <v>10.837159480263383</v>
      </c>
      <c r="EC247" s="27">
        <v>7.7888798980360487</v>
      </c>
      <c r="ED247" s="27">
        <v>12.152839042206361</v>
      </c>
      <c r="EE247" s="27">
        <v>28.084197080631579</v>
      </c>
      <c r="EF247" s="27">
        <v>10.410181666515625</v>
      </c>
      <c r="EG247" s="27">
        <v>7.4820025362638978</v>
      </c>
      <c r="EH247" s="27">
        <v>11.776133015891221</v>
      </c>
      <c r="EI247" s="27">
        <v>28.19562809563158</v>
      </c>
      <c r="EJ247" s="27">
        <v>10.073007329933498</v>
      </c>
      <c r="EK247" s="27">
        <v>7.2396687017271795</v>
      </c>
      <c r="EL247" s="27">
        <v>11.244851373425959</v>
      </c>
      <c r="EM247" s="27">
        <v>28.322760303631579</v>
      </c>
      <c r="EN247" s="27">
        <v>9.9353940691155618</v>
      </c>
      <c r="EO247" s="27">
        <v>7.1407633416242797</v>
      </c>
      <c r="EP247" s="27">
        <v>10.701495716971557</v>
      </c>
      <c r="EQ247" s="27">
        <v>28.461629392631579</v>
      </c>
      <c r="ER247" s="27">
        <v>9.8017266133321641</v>
      </c>
      <c r="ES247" s="27">
        <v>7.0446939092911096</v>
      </c>
      <c r="ET247" s="27">
        <v>10.166053533950951</v>
      </c>
      <c r="EU247" s="27">
        <v>28.60894492863158</v>
      </c>
      <c r="EV247" s="27">
        <v>9.662252998127153</v>
      </c>
      <c r="EW247" s="27">
        <v>6.9444514758605438</v>
      </c>
      <c r="EX247" s="27">
        <v>9.6490563361435022</v>
      </c>
      <c r="EY247" s="27">
        <v>28.765196670631578</v>
      </c>
      <c r="EZ247" s="27">
        <v>9.5233454338121586</v>
      </c>
      <c r="FA247" s="27">
        <v>6.8446158743499614</v>
      </c>
      <c r="FB247" s="27">
        <v>9.0224511886551007</v>
      </c>
      <c r="FC247" s="27">
        <v>29.52903976163158</v>
      </c>
      <c r="FD247" s="27">
        <v>9.0821633839879592</v>
      </c>
      <c r="FE247" s="27">
        <v>6.5275296484336351</v>
      </c>
      <c r="FF247" s="27">
        <v>6.9935646657845183</v>
      </c>
      <c r="FG247" s="27">
        <v>30.239344159631578</v>
      </c>
      <c r="FH247" s="27">
        <v>9.2223420801261486</v>
      </c>
      <c r="FI247" s="27">
        <v>6.6282788374136539</v>
      </c>
      <c r="FJ247" s="27">
        <v>5.9919958295307971</v>
      </c>
      <c r="FK247" s="27">
        <v>30.895918441631579</v>
      </c>
      <c r="FL247" s="27">
        <v>10.290159016396887</v>
      </c>
      <c r="FM247" s="27">
        <v>7.3957398944229809</v>
      </c>
      <c r="FN247" s="27">
        <v>5.6766256248325071</v>
      </c>
      <c r="FO247" s="27">
        <v>31.457499542631581</v>
      </c>
      <c r="FP247" s="27">
        <v>10.489567821161437</v>
      </c>
      <c r="FQ247" s="27">
        <v>7.5390589286911975</v>
      </c>
      <c r="FR247" s="27">
        <v>5.7079389540910128</v>
      </c>
      <c r="FS247" s="28">
        <v>27.597006314631578</v>
      </c>
      <c r="FT247" s="28">
        <v>12.147444999443561</v>
      </c>
      <c r="FU247" s="28">
        <v>8.7306078996970697</v>
      </c>
      <c r="FV247" s="28">
        <v>13.043907097432575</v>
      </c>
      <c r="FW247" s="28">
        <v>27.727654965631579</v>
      </c>
      <c r="FX247" s="28">
        <v>11.896890536911046</v>
      </c>
      <c r="FY247" s="28">
        <v>8.5505294741523628</v>
      </c>
      <c r="FZ247" s="28">
        <v>12.749376674664516</v>
      </c>
      <c r="GA247" s="28">
        <v>27.932866776631577</v>
      </c>
      <c r="GB247" s="28">
        <v>11.504960419489043</v>
      </c>
      <c r="GC247" s="28">
        <v>8.2688415818054146</v>
      </c>
      <c r="GD247" s="28">
        <v>12.497889859026763</v>
      </c>
      <c r="GE247" s="28">
        <v>28.017066887631579</v>
      </c>
      <c r="GF247" s="28">
        <v>11.071034126671739</v>
      </c>
      <c r="GG247" s="28">
        <v>7.9569702113130552</v>
      </c>
      <c r="GH247" s="28">
        <v>12.15241497682662</v>
      </c>
      <c r="GI247" s="28">
        <v>28.136874584631578</v>
      </c>
      <c r="GJ247" s="28">
        <v>10.650321377617541</v>
      </c>
      <c r="GK247" s="28">
        <v>7.6545956748929171</v>
      </c>
      <c r="GL247" s="28">
        <v>11.8043159732312</v>
      </c>
      <c r="GM247" s="28">
        <v>28.304321916631579</v>
      </c>
      <c r="GN247" s="28">
        <v>10.289873504173924</v>
      </c>
      <c r="GO247" s="28">
        <v>7.3955346911667101</v>
      </c>
      <c r="GP247" s="28">
        <v>11.303707350730683</v>
      </c>
      <c r="GQ247" s="28">
        <v>28.515874800631579</v>
      </c>
      <c r="GR247" s="28">
        <v>10.113564997858624</v>
      </c>
      <c r="GS247" s="28">
        <v>7.2688182962301084</v>
      </c>
      <c r="GT247" s="28">
        <v>10.787501221332754</v>
      </c>
      <c r="GU247" s="28">
        <v>28.76556372363158</v>
      </c>
      <c r="GV247" s="28">
        <v>9.933074739085507</v>
      </c>
      <c r="GW247" s="28">
        <v>7.1390963934649472</v>
      </c>
      <c r="GX247" s="28">
        <v>10.278942128234569</v>
      </c>
      <c r="GY247" s="28">
        <v>29.047705226631578</v>
      </c>
      <c r="GZ247" s="28">
        <v>9.7228424276257783</v>
      </c>
      <c r="HA247" s="28">
        <v>6.9879982918241543</v>
      </c>
      <c r="HB247" s="28">
        <v>9.8449410646534403</v>
      </c>
      <c r="HC247" s="28">
        <v>29.36592722563158</v>
      </c>
      <c r="HD247" s="28">
        <v>9.5693979175415418</v>
      </c>
      <c r="HE247" s="28">
        <v>6.8777147011622528</v>
      </c>
      <c r="HF247" s="28">
        <v>9.3255824919014358</v>
      </c>
      <c r="HG247" s="28">
        <v>31.05981156063158</v>
      </c>
      <c r="HH247" s="28">
        <v>8.7787820351351282</v>
      </c>
      <c r="HI247" s="28">
        <v>6.3094834995491089</v>
      </c>
      <c r="HJ247" s="28">
        <v>6.2201305064412971</v>
      </c>
      <c r="HK247" s="28">
        <v>32.889536510631579</v>
      </c>
      <c r="HL247" s="28">
        <v>7.7873328592537003</v>
      </c>
      <c r="HM247" s="28">
        <v>5.5969094555838916</v>
      </c>
      <c r="HN247" s="28">
        <v>-2.7100638943345245E-2</v>
      </c>
      <c r="HO247" s="28">
        <v>34.007056836631577</v>
      </c>
      <c r="HP247" s="28">
        <v>7.7977309984743872</v>
      </c>
      <c r="HQ247" s="28">
        <v>5.6043828029772271</v>
      </c>
      <c r="HR247" s="28">
        <v>-4.9820931906088646</v>
      </c>
      <c r="HS247" s="28">
        <v>34.532678582631576</v>
      </c>
      <c r="HT247" s="28">
        <v>7.4091588547427962</v>
      </c>
      <c r="HU247" s="28">
        <v>5.3251083524388099</v>
      </c>
      <c r="HV247" s="28">
        <v>-8.2656957767717714</v>
      </c>
      <c r="HW247" s="29">
        <v>27.615565706631578</v>
      </c>
      <c r="HX247" s="29">
        <v>12.155026856980292</v>
      </c>
      <c r="HY247" s="29">
        <v>8.7360571299926253</v>
      </c>
      <c r="HZ247" s="29">
        <v>13.039361762115062</v>
      </c>
      <c r="IA247" s="29">
        <v>27.80448976663158</v>
      </c>
      <c r="IB247" s="29">
        <v>11.723322484701947</v>
      </c>
      <c r="IC247" s="29">
        <v>8.4257826975403916</v>
      </c>
      <c r="ID247" s="29">
        <v>12.695521562197285</v>
      </c>
      <c r="IE247" s="29">
        <v>27.948125349631578</v>
      </c>
      <c r="IF247" s="29">
        <v>11.40330019200967</v>
      </c>
      <c r="IG247" s="29">
        <v>8.1957763746645647</v>
      </c>
      <c r="IH247" s="29">
        <v>12.425176125250296</v>
      </c>
      <c r="II247" s="29">
        <v>28.035909991631577</v>
      </c>
      <c r="IJ247" s="29">
        <v>11.080713803699442</v>
      </c>
      <c r="IK247" s="29">
        <v>7.9639271857820439</v>
      </c>
      <c r="IL247" s="29">
        <v>12.100857103185273</v>
      </c>
      <c r="IM247" s="29">
        <v>28.159031091631579</v>
      </c>
      <c r="IN247" s="29">
        <v>10.726822289277031</v>
      </c>
      <c r="IO247" s="29">
        <v>7.7095783863766059</v>
      </c>
      <c r="IP247" s="29">
        <v>11.79327460303158</v>
      </c>
      <c r="IQ247" s="29">
        <v>28.339116232631579</v>
      </c>
      <c r="IR247" s="29">
        <v>10.415590708916181</v>
      </c>
      <c r="IS247" s="29">
        <v>7.4858901215391755</v>
      </c>
      <c r="IT247" s="29">
        <v>11.348051595996745</v>
      </c>
      <c r="IU247" s="29">
        <v>28.58171067663158</v>
      </c>
      <c r="IV247" s="29">
        <v>10.268196567265552</v>
      </c>
      <c r="IW247" s="29">
        <v>7.3799550497999746</v>
      </c>
      <c r="IX247" s="29">
        <v>10.867135269008422</v>
      </c>
      <c r="IY247" s="29">
        <v>28.868227511631581</v>
      </c>
      <c r="IZ247" s="29">
        <v>10.13842355240349</v>
      </c>
      <c r="JA247" s="29">
        <v>7.2866846288370377</v>
      </c>
      <c r="JB247" s="29">
        <v>10.404384099474481</v>
      </c>
      <c r="JC247" s="29">
        <v>29.20250231263158</v>
      </c>
      <c r="JD247" s="29">
        <v>9.9915323043450126</v>
      </c>
      <c r="JE247" s="29">
        <v>7.1811109966243016</v>
      </c>
      <c r="JF247" s="29">
        <v>9.8468089274656769</v>
      </c>
      <c r="JG247" s="29">
        <v>29.61899501563158</v>
      </c>
      <c r="JH247" s="29">
        <v>9.6939913403287363</v>
      </c>
      <c r="JI247" s="29">
        <v>6.9672624473167746</v>
      </c>
      <c r="JJ247" s="29">
        <v>8.3153814557593719</v>
      </c>
      <c r="JK247" s="29">
        <v>31.558612364631578</v>
      </c>
      <c r="JL247" s="29">
        <v>9.6499451403782288</v>
      </c>
      <c r="JM247" s="29">
        <v>6.9356055761593298</v>
      </c>
      <c r="JN247" s="29">
        <v>1.3450900191393558</v>
      </c>
      <c r="JO247" s="29">
        <v>33.129509368631581</v>
      </c>
      <c r="JP247" s="29">
        <v>8.2206520727287575</v>
      </c>
      <c r="JQ247" s="29">
        <v>5.908344506199815</v>
      </c>
      <c r="JR247" s="29">
        <v>-4.2912225517450864</v>
      </c>
      <c r="JS247" s="29">
        <v>33.783125612631579</v>
      </c>
      <c r="JT247" s="29">
        <v>7.8091693164721701</v>
      </c>
      <c r="JU247" s="29">
        <v>5.6126037473383885</v>
      </c>
      <c r="JV247" s="29">
        <v>-7.5802219523591816</v>
      </c>
      <c r="JW247" s="29">
        <v>33.812026455631582</v>
      </c>
      <c r="JX247" s="29">
        <v>7.7213879165557806</v>
      </c>
      <c r="JY247" s="29">
        <v>5.5495135268359208</v>
      </c>
      <c r="JZ247" s="29">
        <v>-6.792788932838306</v>
      </c>
    </row>
    <row r="248" spans="1:286" ht="15" thickBot="1" x14ac:dyDescent="0.4">
      <c r="A248" s="2"/>
      <c r="B248" s="74" t="s">
        <v>724</v>
      </c>
      <c r="C248" s="74" t="s">
        <v>452</v>
      </c>
      <c r="D248" s="74" t="s">
        <v>860</v>
      </c>
      <c r="E248" s="87">
        <v>349973</v>
      </c>
      <c r="F248" s="84">
        <v>530340</v>
      </c>
      <c r="G248" s="22">
        <v>33.207557303999998</v>
      </c>
      <c r="H248" s="22">
        <v>8.2758188227880289</v>
      </c>
      <c r="I248" s="22">
        <v>5.9479939356798548</v>
      </c>
      <c r="J248" s="22">
        <v>9.8999843230588951</v>
      </c>
      <c r="K248" s="22">
        <v>33.338423689999999</v>
      </c>
      <c r="L248" s="22">
        <v>7.9380262776913053</v>
      </c>
      <c r="M248" s="22">
        <v>5.705215782511404</v>
      </c>
      <c r="N248" s="22">
        <v>9.3438251881470364</v>
      </c>
      <c r="O248" s="22">
        <v>33.361784837999998</v>
      </c>
      <c r="P248" s="22">
        <v>7.5300908885139597</v>
      </c>
      <c r="Q248" s="22">
        <v>5.4120245862161438</v>
      </c>
      <c r="R248" s="22">
        <v>8.9618732970406825</v>
      </c>
      <c r="S248" s="22">
        <v>33.434480313999998</v>
      </c>
      <c r="T248" s="22">
        <v>7.2502931839272318</v>
      </c>
      <c r="U248" s="22">
        <v>5.2109284668186993</v>
      </c>
      <c r="V248" s="22">
        <v>8.6524072128584706</v>
      </c>
      <c r="W248" s="22">
        <v>33.537513793999999</v>
      </c>
      <c r="X248" s="22">
        <v>6.7618755744458596</v>
      </c>
      <c r="Y248" s="22">
        <v>4.8598931141264625</v>
      </c>
      <c r="Z248" s="22">
        <v>8.3501486201707813</v>
      </c>
      <c r="AA248" s="22">
        <v>33.675380834000002</v>
      </c>
      <c r="AB248" s="22">
        <v>6.5981184503354147</v>
      </c>
      <c r="AC248" s="22">
        <v>4.7421976447124559</v>
      </c>
      <c r="AD248" s="22">
        <v>8.0584420884851156</v>
      </c>
      <c r="AE248" s="22">
        <v>33.834782642</v>
      </c>
      <c r="AF248" s="22">
        <v>6.3144795334464678</v>
      </c>
      <c r="AG248" s="22">
        <v>4.5383407704013896</v>
      </c>
      <c r="AH248" s="22">
        <v>7.4847162979703761</v>
      </c>
      <c r="AI248" s="22">
        <v>34.008594528000003</v>
      </c>
      <c r="AJ248" s="22">
        <v>6.0224659593473584</v>
      </c>
      <c r="AK248" s="22">
        <v>4.328464865059547</v>
      </c>
      <c r="AL248" s="22">
        <v>7.2335573203419479</v>
      </c>
      <c r="AM248" s="22">
        <v>34.190797768000003</v>
      </c>
      <c r="AN248" s="22">
        <v>5.7461328110862242</v>
      </c>
      <c r="AO248" s="22">
        <v>4.1298587905091102</v>
      </c>
      <c r="AP248" s="22">
        <v>6.8924273753740266</v>
      </c>
      <c r="AQ248" s="22">
        <v>31.714843289611903</v>
      </c>
      <c r="AR248" s="22">
        <v>5.2216071273045239</v>
      </c>
      <c r="AS248" s="22">
        <v>3.7528718538629025</v>
      </c>
      <c r="AT248" s="22">
        <v>6.284658993684296</v>
      </c>
      <c r="AU248" s="22">
        <v>21.814839878771892</v>
      </c>
      <c r="AV248" s="22">
        <v>3.5916470515656829</v>
      </c>
      <c r="AW248" s="22">
        <v>2.5813874541320767</v>
      </c>
      <c r="AX248" s="22">
        <v>-0.83291443804242249</v>
      </c>
      <c r="AY248" s="22">
        <v>12.644083909231091</v>
      </c>
      <c r="AZ248" s="22">
        <v>2.0817520066480339</v>
      </c>
      <c r="BA248" s="22">
        <v>1.4961961560874812</v>
      </c>
      <c r="BB248" s="22">
        <v>-6.4498011108189033</v>
      </c>
      <c r="BC248" s="22">
        <v>8.2785539434624411</v>
      </c>
      <c r="BD248" s="22">
        <v>1.3630007842137892</v>
      </c>
      <c r="BE248" s="22">
        <v>0.97961550058430447</v>
      </c>
      <c r="BF248" s="22">
        <v>-8.3835990397045563</v>
      </c>
      <c r="BG248" s="22">
        <v>5.3088229126215492</v>
      </c>
      <c r="BH248" s="22">
        <v>0.87405721368397982</v>
      </c>
      <c r="BI248" s="22">
        <v>0.62820212933058106</v>
      </c>
      <c r="BJ248" s="22">
        <v>-9.3144643178574285</v>
      </c>
      <c r="BK248" s="25">
        <v>33.11239088</v>
      </c>
      <c r="BL248" s="25">
        <v>8.3723449178709028</v>
      </c>
      <c r="BM248" s="25">
        <v>6.0173691407782153</v>
      </c>
      <c r="BN248" s="25">
        <v>10.402392173977592</v>
      </c>
      <c r="BO248" s="25">
        <v>33.177231761999998</v>
      </c>
      <c r="BP248" s="25">
        <v>8.2527614985330509</v>
      </c>
      <c r="BQ248" s="25">
        <v>5.9314221827478093</v>
      </c>
      <c r="BR248" s="25">
        <v>10.273770155752302</v>
      </c>
      <c r="BS248" s="25">
        <v>33.291830548</v>
      </c>
      <c r="BT248" s="25">
        <v>8.1344552889263451</v>
      </c>
      <c r="BU248" s="25">
        <v>5.8463931804989553</v>
      </c>
      <c r="BV248" s="25">
        <v>9.8240010573234571</v>
      </c>
      <c r="BW248" s="25">
        <v>33.442096702999997</v>
      </c>
      <c r="BX248" s="25">
        <v>7.9827722350985297</v>
      </c>
      <c r="BY248" s="25">
        <v>5.7373755831309516</v>
      </c>
      <c r="BZ248" s="25">
        <v>9.4567092694253034</v>
      </c>
      <c r="CA248" s="25">
        <v>33.602116942999999</v>
      </c>
      <c r="CB248" s="25">
        <v>7.8217455620703609</v>
      </c>
      <c r="CC248" s="25">
        <v>5.621642542671327</v>
      </c>
      <c r="CD248" s="25">
        <v>9.1315336841716004</v>
      </c>
      <c r="CE248" s="25">
        <v>33.763559534000002</v>
      </c>
      <c r="CF248" s="25">
        <v>7.715445801501386</v>
      </c>
      <c r="CG248" s="25">
        <v>5.545242811748329</v>
      </c>
      <c r="CH248" s="25">
        <v>8.8458139581964481</v>
      </c>
      <c r="CI248" s="25">
        <v>33.947331488000003</v>
      </c>
      <c r="CJ248" s="25">
        <v>7.5875283345809068</v>
      </c>
      <c r="CK248" s="25">
        <v>5.4533060096260453</v>
      </c>
      <c r="CL248" s="25">
        <v>8.2772884603697037</v>
      </c>
      <c r="CM248" s="25">
        <v>34.147046005999997</v>
      </c>
      <c r="CN248" s="25">
        <v>7.481828218898956</v>
      </c>
      <c r="CO248" s="25">
        <v>5.3773372552901328</v>
      </c>
      <c r="CP248" s="25">
        <v>7.9706625479382218</v>
      </c>
      <c r="CQ248" s="25">
        <v>34.36054188</v>
      </c>
      <c r="CR248" s="25">
        <v>7.3795430300313578</v>
      </c>
      <c r="CS248" s="25">
        <v>5.3038228760943129</v>
      </c>
      <c r="CT248" s="25">
        <v>7.591230316669094</v>
      </c>
      <c r="CU248" s="25">
        <v>34.578590122999998</v>
      </c>
      <c r="CV248" s="25">
        <v>7.2108835890342435</v>
      </c>
      <c r="CW248" s="25">
        <v>5.1826040150090931</v>
      </c>
      <c r="CX248" s="25">
        <v>6.9951737058628503</v>
      </c>
      <c r="CY248" s="25">
        <v>35.447800776000001</v>
      </c>
      <c r="CZ248" s="25">
        <v>6.6948773063499853</v>
      </c>
      <c r="DA248" s="25">
        <v>4.8117401396754023</v>
      </c>
      <c r="DB248" s="25">
        <v>5.3686516530554051</v>
      </c>
      <c r="DC248" s="25">
        <v>36.365093449789121</v>
      </c>
      <c r="DD248" s="25">
        <v>5.9872353588046865</v>
      </c>
      <c r="DE248" s="25">
        <v>4.3031439387723305</v>
      </c>
      <c r="DF248" s="25">
        <v>3.5857882450302654</v>
      </c>
      <c r="DG248" s="25">
        <v>33.366982229000961</v>
      </c>
      <c r="DH248" s="25">
        <v>5.4936192063942206</v>
      </c>
      <c r="DI248" s="25">
        <v>3.9483722909196097</v>
      </c>
      <c r="DJ248" s="25">
        <v>2.0528386541117456</v>
      </c>
      <c r="DK248" s="25">
        <v>30.729892135909036</v>
      </c>
      <c r="DL248" s="25">
        <v>5.0594424299337417</v>
      </c>
      <c r="DM248" s="25">
        <v>3.6363208929009727</v>
      </c>
      <c r="DN248" s="25">
        <v>0.95167416721012899</v>
      </c>
      <c r="DO248" s="27">
        <v>33.209144887000001</v>
      </c>
      <c r="DP248" s="27">
        <v>8.362944277022736</v>
      </c>
      <c r="DQ248" s="27">
        <v>6.0106127151055748</v>
      </c>
      <c r="DR248" s="27">
        <v>9.9081543374968497</v>
      </c>
      <c r="DS248" s="27">
        <v>33.341848931999998</v>
      </c>
      <c r="DT248" s="27">
        <v>8.1272475561166342</v>
      </c>
      <c r="DU248" s="27">
        <v>5.8412128410110826</v>
      </c>
      <c r="DV248" s="27">
        <v>9.3674313015727506</v>
      </c>
      <c r="DW248" s="27">
        <v>33.367724140999997</v>
      </c>
      <c r="DX248" s="27">
        <v>7.7865019890823817</v>
      </c>
      <c r="DY248" s="27">
        <v>5.5963122928322457</v>
      </c>
      <c r="DZ248" s="27">
        <v>9.0036944822232599</v>
      </c>
      <c r="EA248" s="27">
        <v>33.443576759999999</v>
      </c>
      <c r="EB248" s="27">
        <v>7.4725005634141262</v>
      </c>
      <c r="EC248" s="27">
        <v>5.3706332856351775</v>
      </c>
      <c r="ED248" s="27">
        <v>8.7094384393811737</v>
      </c>
      <c r="EE248" s="27">
        <v>33.550037211999999</v>
      </c>
      <c r="EF248" s="27">
        <v>7.0869600841501521</v>
      </c>
      <c r="EG248" s="27">
        <v>5.0935377520419625</v>
      </c>
      <c r="EH248" s="27">
        <v>8.4223860348699553</v>
      </c>
      <c r="EI248" s="27">
        <v>33.690448592999999</v>
      </c>
      <c r="EJ248" s="27">
        <v>6.731131553173487</v>
      </c>
      <c r="EK248" s="27">
        <v>4.8377967806998585</v>
      </c>
      <c r="EL248" s="27">
        <v>8.1449979093990628</v>
      </c>
      <c r="EM248" s="27">
        <v>33.851902690000003</v>
      </c>
      <c r="EN248" s="27">
        <v>6.3660032162619622</v>
      </c>
      <c r="EO248" s="27">
        <v>4.5753718557227101</v>
      </c>
      <c r="EP248" s="27">
        <v>7.5886625668206591</v>
      </c>
      <c r="EQ248" s="27">
        <v>34.027337406000001</v>
      </c>
      <c r="ER248" s="27">
        <v>6.1301743669655284</v>
      </c>
      <c r="ES248" s="27">
        <v>4.4058770183525287</v>
      </c>
      <c r="ET248" s="27">
        <v>7.3506065346300886</v>
      </c>
      <c r="EU248" s="27">
        <v>34.209992225000001</v>
      </c>
      <c r="EV248" s="27">
        <v>5.8757899485961804</v>
      </c>
      <c r="EW248" s="27">
        <v>4.2230459281375072</v>
      </c>
      <c r="EX248" s="27">
        <v>7.0328441893039404</v>
      </c>
      <c r="EY248" s="27">
        <v>32.04514046533302</v>
      </c>
      <c r="EZ248" s="27">
        <v>5.2759880388267586</v>
      </c>
      <c r="FA248" s="27">
        <v>3.7919564857135097</v>
      </c>
      <c r="FB248" s="27">
        <v>6.4651453486268942</v>
      </c>
      <c r="FC248" s="27">
        <v>29.780353719136986</v>
      </c>
      <c r="FD248" s="27">
        <v>4.9031081696824721</v>
      </c>
      <c r="FE248" s="27">
        <v>3.5239603818959382</v>
      </c>
      <c r="FF248" s="27">
        <v>-0.2531227170958914</v>
      </c>
      <c r="FG248" s="27">
        <v>24.961421217958947</v>
      </c>
      <c r="FH248" s="27">
        <v>4.1097076769109195</v>
      </c>
      <c r="FI248" s="27">
        <v>2.9537278259854429</v>
      </c>
      <c r="FJ248" s="27">
        <v>-5.0087827379624983</v>
      </c>
      <c r="FK248" s="27">
        <v>20.924696368678408</v>
      </c>
      <c r="FL248" s="27">
        <v>3.4450917098228961</v>
      </c>
      <c r="FM248" s="27">
        <v>2.476055244402295</v>
      </c>
      <c r="FN248" s="27">
        <v>-6.4918068461359724</v>
      </c>
      <c r="FO248" s="27">
        <v>17.44650313477835</v>
      </c>
      <c r="FP248" s="27">
        <v>2.87243371449792</v>
      </c>
      <c r="FQ248" s="27">
        <v>2.0644746677429282</v>
      </c>
      <c r="FR248" s="27">
        <v>-6.7413570838177179</v>
      </c>
      <c r="FS248" s="28">
        <v>33.198528066999998</v>
      </c>
      <c r="FT248" s="28">
        <v>8.2742205798601542</v>
      </c>
      <c r="FU248" s="28">
        <v>5.9468452470187927</v>
      </c>
      <c r="FV248" s="28">
        <v>9.9166858791743309</v>
      </c>
      <c r="FW248" s="28">
        <v>33.323127501999998</v>
      </c>
      <c r="FX248" s="28">
        <v>7.9385454521455774</v>
      </c>
      <c r="FY248" s="28">
        <v>5.7055889234140382</v>
      </c>
      <c r="FZ248" s="28">
        <v>9.3665781649432205</v>
      </c>
      <c r="GA248" s="28">
        <v>33.348772253999996</v>
      </c>
      <c r="GB248" s="28">
        <v>7.5006608228804064</v>
      </c>
      <c r="GC248" s="28">
        <v>5.3908726185784497</v>
      </c>
      <c r="GD248" s="28">
        <v>8.984749710657681</v>
      </c>
      <c r="GE248" s="28">
        <v>33.436272559999999</v>
      </c>
      <c r="GF248" s="28">
        <v>6.992002196276454</v>
      </c>
      <c r="GG248" s="28">
        <v>5.0252896483422438</v>
      </c>
      <c r="GH248" s="28">
        <v>8.6613549094469064</v>
      </c>
      <c r="GI248" s="28">
        <v>33.566504041000002</v>
      </c>
      <c r="GJ248" s="28">
        <v>6.8264534113041915</v>
      </c>
      <c r="GK248" s="28">
        <v>4.9063064769897249</v>
      </c>
      <c r="GL248" s="28">
        <v>8.3278202551693887</v>
      </c>
      <c r="GM248" s="28">
        <v>33.782562138999999</v>
      </c>
      <c r="GN248" s="28">
        <v>6.424649709962635</v>
      </c>
      <c r="GO248" s="28">
        <v>4.617522245472661</v>
      </c>
      <c r="GP248" s="28">
        <v>7.9601176156993105</v>
      </c>
      <c r="GQ248" s="28">
        <v>34.067738353999999</v>
      </c>
      <c r="GR248" s="28">
        <v>5.9649461804295187</v>
      </c>
      <c r="GS248" s="28">
        <v>4.2871242674086067</v>
      </c>
      <c r="GT248" s="28">
        <v>7.2432931626108115</v>
      </c>
      <c r="GU248" s="28">
        <v>33.950524724055974</v>
      </c>
      <c r="GV248" s="28">
        <v>5.5896950287919411</v>
      </c>
      <c r="GW248" s="28">
        <v>4.017423876173452</v>
      </c>
      <c r="GX248" s="28">
        <v>6.8250782806954717</v>
      </c>
      <c r="GY248" s="28">
        <v>29.270814276271505</v>
      </c>
      <c r="GZ248" s="28">
        <v>4.8192163855669685</v>
      </c>
      <c r="HA248" s="28">
        <v>3.4636657048546304</v>
      </c>
      <c r="HB248" s="28">
        <v>6.327963057293843</v>
      </c>
      <c r="HC248" s="28">
        <v>29.623370778853651</v>
      </c>
      <c r="HD248" s="28">
        <v>4.8772621255332602</v>
      </c>
      <c r="HE248" s="28">
        <v>3.5053843210670665</v>
      </c>
      <c r="HF248" s="28">
        <v>5.5715725224016275</v>
      </c>
      <c r="HG248" s="28">
        <v>11.45131514540922</v>
      </c>
      <c r="HH248" s="28">
        <v>1.8853717243453778</v>
      </c>
      <c r="HI248" s="28">
        <v>1.3550537805430893</v>
      </c>
      <c r="HJ248" s="28">
        <v>-6.5334081665425714</v>
      </c>
      <c r="HK248" s="28">
        <v>2.6844262295081971</v>
      </c>
      <c r="HL248" s="28">
        <v>0.44197031039136303</v>
      </c>
      <c r="HM248" s="28">
        <v>0.31765276430649858</v>
      </c>
      <c r="HN248" s="28">
        <v>-15.721101550922597</v>
      </c>
      <c r="HO248" s="28">
        <v>2.6844262295081971</v>
      </c>
      <c r="HP248" s="28">
        <v>0.44197031039136303</v>
      </c>
      <c r="HQ248" s="28">
        <v>0.31765276430649858</v>
      </c>
      <c r="HR248" s="28">
        <v>-20.136139050229531</v>
      </c>
      <c r="HS248" s="28">
        <v>2.6844262295081971</v>
      </c>
      <c r="HT248" s="28">
        <v>0.44197031039136303</v>
      </c>
      <c r="HU248" s="28">
        <v>0.31765276430649858</v>
      </c>
      <c r="HV248" s="28">
        <v>-22.007225775941585</v>
      </c>
      <c r="HW248" s="29">
        <v>33.193625095999998</v>
      </c>
      <c r="HX248" s="29">
        <v>8.273863709298297</v>
      </c>
      <c r="HY248" s="29">
        <v>5.946588757119339</v>
      </c>
      <c r="HZ248" s="29">
        <v>9.8984843930675517</v>
      </c>
      <c r="IA248" s="29">
        <v>33.325712922000001</v>
      </c>
      <c r="IB248" s="29">
        <v>7.9732083389347048</v>
      </c>
      <c r="IC248" s="29">
        <v>5.7305018226485132</v>
      </c>
      <c r="ID248" s="29">
        <v>9.3015371173898913</v>
      </c>
      <c r="IE248" s="29">
        <v>33.3645742</v>
      </c>
      <c r="IF248" s="29">
        <v>7.5867076670568974</v>
      </c>
      <c r="IG248" s="29">
        <v>5.452716179717906</v>
      </c>
      <c r="IH248" s="29">
        <v>8.8924263757326223</v>
      </c>
      <c r="II248" s="29">
        <v>33.463884032000003</v>
      </c>
      <c r="IJ248" s="29">
        <v>7.2294509989916333</v>
      </c>
      <c r="IK248" s="29">
        <v>5.195948778130747</v>
      </c>
      <c r="IL248" s="29">
        <v>8.554303991397493</v>
      </c>
      <c r="IM248" s="29">
        <v>33.612174748000001</v>
      </c>
      <c r="IN248" s="29">
        <v>6.8329161522155397</v>
      </c>
      <c r="IO248" s="29">
        <v>4.9109513761316341</v>
      </c>
      <c r="IP248" s="29">
        <v>8.1798485522104798</v>
      </c>
      <c r="IQ248" s="29">
        <v>33.887592036999997</v>
      </c>
      <c r="IR248" s="29">
        <v>6.2656544175517759</v>
      </c>
      <c r="IS248" s="29">
        <v>4.5032491982598115</v>
      </c>
      <c r="IT248" s="29">
        <v>7.7665201927257286</v>
      </c>
      <c r="IU248" s="29">
        <v>34.271117380999996</v>
      </c>
      <c r="IV248" s="29">
        <v>5.7290313589640611</v>
      </c>
      <c r="IW248" s="29">
        <v>4.1175676401477883</v>
      </c>
      <c r="IX248" s="29">
        <v>6.9898315592746343</v>
      </c>
      <c r="IY248" s="29">
        <v>33.583192396882012</v>
      </c>
      <c r="IZ248" s="29">
        <v>5.5292165619697782</v>
      </c>
      <c r="JA248" s="29">
        <v>3.973956811270229</v>
      </c>
      <c r="JB248" s="29">
        <v>6.5008479421644516</v>
      </c>
      <c r="JC248" s="29">
        <v>31.523378117487162</v>
      </c>
      <c r="JD248" s="29">
        <v>5.1900838466038239</v>
      </c>
      <c r="JE248" s="29">
        <v>3.7302154513418371</v>
      </c>
      <c r="JF248" s="29">
        <v>5.8562504558290271</v>
      </c>
      <c r="JG248" s="29">
        <v>27.307292376112283</v>
      </c>
      <c r="JH248" s="29">
        <v>4.4959374762290123</v>
      </c>
      <c r="JI248" s="29">
        <v>3.2313187874740046</v>
      </c>
      <c r="JJ248" s="29">
        <v>3.4609671710234764</v>
      </c>
      <c r="JK248" s="29">
        <v>3.6932137856475684</v>
      </c>
      <c r="JL248" s="29">
        <v>0.60805948967476831</v>
      </c>
      <c r="JM248" s="29">
        <v>0.4370243276905949</v>
      </c>
      <c r="JN248" s="29">
        <v>-13.847629937572073</v>
      </c>
      <c r="JO248" s="29">
        <v>2.6844262295081971</v>
      </c>
      <c r="JP248" s="29">
        <v>0.44197031039136303</v>
      </c>
      <c r="JQ248" s="29">
        <v>0.31765276430649858</v>
      </c>
      <c r="JR248" s="29">
        <v>-18.847205435796049</v>
      </c>
      <c r="JS248" s="29">
        <v>2.6844262295081971</v>
      </c>
      <c r="JT248" s="29">
        <v>0.44197031039136303</v>
      </c>
      <c r="JU248" s="29">
        <v>0.31765276430649858</v>
      </c>
      <c r="JV248" s="29">
        <v>-21.914376021926394</v>
      </c>
      <c r="JW248" s="29">
        <v>2.6844262295081971</v>
      </c>
      <c r="JX248" s="29">
        <v>0.44197031039136303</v>
      </c>
      <c r="JY248" s="29">
        <v>0.31765276430649858</v>
      </c>
      <c r="JZ248" s="29">
        <v>-20.884763744938446</v>
      </c>
    </row>
    <row r="249" spans="1:286" ht="15" thickBot="1" x14ac:dyDescent="0.4">
      <c r="A249" s="2"/>
      <c r="B249" s="74" t="s">
        <v>725</v>
      </c>
      <c r="C249" s="74" t="s">
        <v>452</v>
      </c>
      <c r="D249" s="74" t="s">
        <v>860</v>
      </c>
      <c r="E249" s="87">
        <v>349973</v>
      </c>
      <c r="F249" s="84">
        <v>530340</v>
      </c>
      <c r="G249" s="22">
        <v>14.523492034263157</v>
      </c>
      <c r="H249" s="22">
        <v>14.523492034263157</v>
      </c>
      <c r="I249" s="22">
        <v>14.523492034263157</v>
      </c>
      <c r="J249" s="22">
        <v>10.96466478248189</v>
      </c>
      <c r="K249" s="22">
        <v>14.547013925263158</v>
      </c>
      <c r="L249" s="22">
        <v>14.547013925263158</v>
      </c>
      <c r="M249" s="22">
        <v>14.547013925263158</v>
      </c>
      <c r="N249" s="22">
        <v>10.619273420135805</v>
      </c>
      <c r="O249" s="22">
        <v>14.554909714263157</v>
      </c>
      <c r="P249" s="22">
        <v>14.554909714263157</v>
      </c>
      <c r="Q249" s="22">
        <v>14.554909714263157</v>
      </c>
      <c r="R249" s="22">
        <v>10.639071807864282</v>
      </c>
      <c r="S249" s="22">
        <v>14.578246842263157</v>
      </c>
      <c r="T249" s="22">
        <v>14.578246842263157</v>
      </c>
      <c r="U249" s="22">
        <v>14.578246842263157</v>
      </c>
      <c r="V249" s="22">
        <v>10.482554940486342</v>
      </c>
      <c r="W249" s="22">
        <v>14.610159155263158</v>
      </c>
      <c r="X249" s="22">
        <v>14.610159155263158</v>
      </c>
      <c r="Y249" s="22">
        <v>14.610159155263158</v>
      </c>
      <c r="Z249" s="22">
        <v>10.50006374188952</v>
      </c>
      <c r="AA249" s="22">
        <v>14.652591801263158</v>
      </c>
      <c r="AB249" s="22">
        <v>14.652591801263158</v>
      </c>
      <c r="AC249" s="22">
        <v>14.652591801263158</v>
      </c>
      <c r="AD249" s="22">
        <v>10.284224391963171</v>
      </c>
      <c r="AE249" s="22">
        <v>14.702800796263158</v>
      </c>
      <c r="AF249" s="22">
        <v>14.702800796263158</v>
      </c>
      <c r="AG249" s="22">
        <v>14.675124082648749</v>
      </c>
      <c r="AH249" s="22">
        <v>10.105902787844673</v>
      </c>
      <c r="AI249" s="22">
        <v>14.758870648263157</v>
      </c>
      <c r="AJ249" s="22">
        <v>14.758870648263157</v>
      </c>
      <c r="AK249" s="22">
        <v>14.49543502007074</v>
      </c>
      <c r="AL249" s="22">
        <v>10.063780138969511</v>
      </c>
      <c r="AM249" s="22">
        <v>14.819941097263158</v>
      </c>
      <c r="AN249" s="22">
        <v>14.819941097263158</v>
      </c>
      <c r="AO249" s="22">
        <v>14.485263253663907</v>
      </c>
      <c r="AP249" s="22">
        <v>9.8300917541092172</v>
      </c>
      <c r="AQ249" s="22">
        <v>14.888654347263158</v>
      </c>
      <c r="AR249" s="22">
        <v>14.888654347263158</v>
      </c>
      <c r="AS249" s="22">
        <v>14.413843512241721</v>
      </c>
      <c r="AT249" s="22">
        <v>9.6255684893805782</v>
      </c>
      <c r="AU249" s="22">
        <v>15.372224304263158</v>
      </c>
      <c r="AV249" s="22">
        <v>15.372224304263158</v>
      </c>
      <c r="AW249" s="22">
        <v>14.252064336359988</v>
      </c>
      <c r="AX249" s="22">
        <v>8.8195662691041203</v>
      </c>
      <c r="AY249" s="22">
        <v>16.069443394263157</v>
      </c>
      <c r="AZ249" s="22">
        <v>16.069443394263157</v>
      </c>
      <c r="BA249" s="22">
        <v>15.260071085909281</v>
      </c>
      <c r="BB249" s="22">
        <v>8.0488218667110125</v>
      </c>
      <c r="BC249" s="22">
        <v>16.616581914263158</v>
      </c>
      <c r="BD249" s="22">
        <v>16.616581914263158</v>
      </c>
      <c r="BE249" s="22">
        <v>16.616581914263158</v>
      </c>
      <c r="BF249" s="22">
        <v>7.4651975224342806</v>
      </c>
      <c r="BG249" s="22">
        <v>17.216208185263156</v>
      </c>
      <c r="BH249" s="22">
        <v>17.216208185263156</v>
      </c>
      <c r="BI249" s="22">
        <v>17.216208185263156</v>
      </c>
      <c r="BJ249" s="22">
        <v>7.0707605610677451</v>
      </c>
      <c r="BK249" s="25">
        <v>14.519639354263157</v>
      </c>
      <c r="BL249" s="25">
        <v>14.519639354263157</v>
      </c>
      <c r="BM249" s="25">
        <v>14.519639354263157</v>
      </c>
      <c r="BN249" s="25">
        <v>11.043635887823271</v>
      </c>
      <c r="BO249" s="25">
        <v>14.544582695263157</v>
      </c>
      <c r="BP249" s="25">
        <v>14.544582695263157</v>
      </c>
      <c r="BQ249" s="25">
        <v>14.544582695263157</v>
      </c>
      <c r="BR249" s="25">
        <v>10.765102814671449</v>
      </c>
      <c r="BS249" s="25">
        <v>14.580939102263157</v>
      </c>
      <c r="BT249" s="25">
        <v>14.580939102263157</v>
      </c>
      <c r="BU249" s="25">
        <v>14.580939102263157</v>
      </c>
      <c r="BV249" s="25">
        <v>10.735932745534566</v>
      </c>
      <c r="BW249" s="25">
        <v>14.630179911263157</v>
      </c>
      <c r="BX249" s="25">
        <v>14.630179911263157</v>
      </c>
      <c r="BY249" s="25">
        <v>14.630179911263157</v>
      </c>
      <c r="BZ249" s="25">
        <v>10.542109676261781</v>
      </c>
      <c r="CA249" s="25">
        <v>14.687432421263157</v>
      </c>
      <c r="CB249" s="25">
        <v>14.687432421263157</v>
      </c>
      <c r="CC249" s="25">
        <v>14.687432421263157</v>
      </c>
      <c r="CD249" s="25">
        <v>10.526274051428292</v>
      </c>
      <c r="CE249" s="25">
        <v>14.754197615263157</v>
      </c>
      <c r="CF249" s="25">
        <v>14.754197615263157</v>
      </c>
      <c r="CG249" s="25">
        <v>14.754197615263157</v>
      </c>
      <c r="CH249" s="25">
        <v>10.278906855173009</v>
      </c>
      <c r="CI249" s="25">
        <v>14.831579004263158</v>
      </c>
      <c r="CJ249" s="25">
        <v>14.831579004263158</v>
      </c>
      <c r="CK249" s="25">
        <v>14.831579004263158</v>
      </c>
      <c r="CL249" s="25">
        <v>10.061508557735655</v>
      </c>
      <c r="CM249" s="25">
        <v>14.900962191263158</v>
      </c>
      <c r="CN249" s="25">
        <v>14.900962191263158</v>
      </c>
      <c r="CO249" s="25">
        <v>14.900962191263158</v>
      </c>
      <c r="CP249" s="25">
        <v>9.9767095424307985</v>
      </c>
      <c r="CQ249" s="25">
        <v>14.976015796263157</v>
      </c>
      <c r="CR249" s="25">
        <v>14.976015796263157</v>
      </c>
      <c r="CS249" s="25">
        <v>14.976015796263157</v>
      </c>
      <c r="CT249" s="25">
        <v>9.6918975810873391</v>
      </c>
      <c r="CU249" s="25">
        <v>15.057467810263157</v>
      </c>
      <c r="CV249" s="25">
        <v>15.057467810263157</v>
      </c>
      <c r="CW249" s="25">
        <v>15.057467810263157</v>
      </c>
      <c r="CX249" s="25">
        <v>9.4640687499737144</v>
      </c>
      <c r="CY249" s="25">
        <v>15.418982802263157</v>
      </c>
      <c r="CZ249" s="25">
        <v>15.418982802263157</v>
      </c>
      <c r="DA249" s="25">
        <v>15.418982802263157</v>
      </c>
      <c r="DB249" s="25">
        <v>8.9140438281885643</v>
      </c>
      <c r="DC249" s="25">
        <v>15.849822802263157</v>
      </c>
      <c r="DD249" s="25">
        <v>15.849822802263157</v>
      </c>
      <c r="DE249" s="25">
        <v>15.849822802263157</v>
      </c>
      <c r="DF249" s="25">
        <v>8.3440107115304123</v>
      </c>
      <c r="DG249" s="25">
        <v>16.254184989263159</v>
      </c>
      <c r="DH249" s="25">
        <v>16.254184989263159</v>
      </c>
      <c r="DI249" s="25">
        <v>16.254184989263159</v>
      </c>
      <c r="DJ249" s="25">
        <v>7.7951743221316026</v>
      </c>
      <c r="DK249" s="25">
        <v>16.609455694263158</v>
      </c>
      <c r="DL249" s="25">
        <v>16.609455694263158</v>
      </c>
      <c r="DM249" s="25">
        <v>16.609455694263158</v>
      </c>
      <c r="DN249" s="25">
        <v>7.3982837182411121</v>
      </c>
      <c r="DO249" s="27">
        <v>14.524818183263157</v>
      </c>
      <c r="DP249" s="27">
        <v>14.524818183263157</v>
      </c>
      <c r="DQ249" s="27">
        <v>14.524818183263157</v>
      </c>
      <c r="DR249" s="27">
        <v>10.970339085562014</v>
      </c>
      <c r="DS249" s="27">
        <v>14.549185550263157</v>
      </c>
      <c r="DT249" s="27">
        <v>14.549185550263157</v>
      </c>
      <c r="DU249" s="27">
        <v>14.549185550263157</v>
      </c>
      <c r="DV249" s="27">
        <v>10.640603428672792</v>
      </c>
      <c r="DW249" s="27">
        <v>14.558039324263158</v>
      </c>
      <c r="DX249" s="27">
        <v>14.558039324263158</v>
      </c>
      <c r="DY249" s="27">
        <v>14.558039324263158</v>
      </c>
      <c r="DZ249" s="27">
        <v>10.671021081008345</v>
      </c>
      <c r="EA249" s="27">
        <v>14.582434966263158</v>
      </c>
      <c r="EB249" s="27">
        <v>14.582434966263158</v>
      </c>
      <c r="EC249" s="27">
        <v>14.582434966263158</v>
      </c>
      <c r="ED249" s="27">
        <v>10.526023160545936</v>
      </c>
      <c r="EE249" s="27">
        <v>14.615416309263157</v>
      </c>
      <c r="EF249" s="27">
        <v>14.615416309263157</v>
      </c>
      <c r="EG249" s="27">
        <v>14.615416309263157</v>
      </c>
      <c r="EH249" s="27">
        <v>10.552945623564737</v>
      </c>
      <c r="EI249" s="27">
        <v>14.658201061263158</v>
      </c>
      <c r="EJ249" s="27">
        <v>14.658201061263158</v>
      </c>
      <c r="EK249" s="27">
        <v>14.658201061263158</v>
      </c>
      <c r="EL249" s="27">
        <v>10.351440505836539</v>
      </c>
      <c r="EM249" s="27">
        <v>14.708212696263157</v>
      </c>
      <c r="EN249" s="27">
        <v>14.708212696263157</v>
      </c>
      <c r="EO249" s="27">
        <v>14.612095525979477</v>
      </c>
      <c r="EP249" s="27">
        <v>10.186623177916994</v>
      </c>
      <c r="EQ249" s="27">
        <v>14.763570292263157</v>
      </c>
      <c r="ER249" s="27">
        <v>14.763570292263157</v>
      </c>
      <c r="ES249" s="27">
        <v>14.618842174951645</v>
      </c>
      <c r="ET249" s="27">
        <v>10.154671366706074</v>
      </c>
      <c r="EU249" s="27">
        <v>14.823087113263158</v>
      </c>
      <c r="EV249" s="27">
        <v>14.823087113263158</v>
      </c>
      <c r="EW249" s="27">
        <v>14.542129874353574</v>
      </c>
      <c r="EX249" s="27">
        <v>9.9389571677731432</v>
      </c>
      <c r="EY249" s="27">
        <v>14.888517220263157</v>
      </c>
      <c r="EZ249" s="27">
        <v>14.888517220263157</v>
      </c>
      <c r="FA249" s="27">
        <v>14.475200214765152</v>
      </c>
      <c r="FB249" s="27">
        <v>9.7592308531386358</v>
      </c>
      <c r="FC249" s="27">
        <v>15.286689945263157</v>
      </c>
      <c r="FD249" s="27">
        <v>15.286689945263157</v>
      </c>
      <c r="FE249" s="27">
        <v>14.408987537764634</v>
      </c>
      <c r="FF249" s="27">
        <v>9.0675870233640303</v>
      </c>
      <c r="FG249" s="27">
        <v>15.710479502263158</v>
      </c>
      <c r="FH249" s="27">
        <v>15.710479502263158</v>
      </c>
      <c r="FI249" s="27">
        <v>15.46501099990251</v>
      </c>
      <c r="FJ249" s="27">
        <v>8.5109405503696962</v>
      </c>
      <c r="FK249" s="27">
        <v>16.127648092263158</v>
      </c>
      <c r="FL249" s="27">
        <v>16.127648092263158</v>
      </c>
      <c r="FM249" s="27">
        <v>16.127648092263158</v>
      </c>
      <c r="FN249" s="27">
        <v>8.0467630922372848</v>
      </c>
      <c r="FO249" s="27">
        <v>16.478310127263157</v>
      </c>
      <c r="FP249" s="27">
        <v>16.478310127263157</v>
      </c>
      <c r="FQ249" s="27">
        <v>16.478310127263157</v>
      </c>
      <c r="FR249" s="27">
        <v>7.8194173109083707</v>
      </c>
      <c r="FS249" s="28">
        <v>14.523348385263157</v>
      </c>
      <c r="FT249" s="28">
        <v>14.523348385263157</v>
      </c>
      <c r="FU249" s="28">
        <v>14.523348385263157</v>
      </c>
      <c r="FV249" s="28">
        <v>10.967162041792736</v>
      </c>
      <c r="FW249" s="28">
        <v>14.546295527263158</v>
      </c>
      <c r="FX249" s="28">
        <v>14.546295527263158</v>
      </c>
      <c r="FY249" s="28">
        <v>14.546295527263158</v>
      </c>
      <c r="FZ249" s="28">
        <v>10.623734138918174</v>
      </c>
      <c r="GA249" s="28">
        <v>14.555246422263158</v>
      </c>
      <c r="GB249" s="28">
        <v>14.555246422263158</v>
      </c>
      <c r="GC249" s="28">
        <v>14.555246422263158</v>
      </c>
      <c r="GD249" s="28">
        <v>10.64336842212148</v>
      </c>
      <c r="GE249" s="28">
        <v>14.582714186263157</v>
      </c>
      <c r="GF249" s="28">
        <v>14.582714186263157</v>
      </c>
      <c r="GG249" s="28">
        <v>14.582714186263157</v>
      </c>
      <c r="GH249" s="28">
        <v>10.479191737273407</v>
      </c>
      <c r="GI249" s="28">
        <v>14.620752105263158</v>
      </c>
      <c r="GJ249" s="28">
        <v>14.620752105263158</v>
      </c>
      <c r="GK249" s="28">
        <v>14.620752105263158</v>
      </c>
      <c r="GL249" s="28">
        <v>10.494701242709443</v>
      </c>
      <c r="GM249" s="28">
        <v>14.684899349263157</v>
      </c>
      <c r="GN249" s="28">
        <v>14.684899349263157</v>
      </c>
      <c r="GO249" s="28">
        <v>14.676693080045794</v>
      </c>
      <c r="GP249" s="28">
        <v>10.266005220922001</v>
      </c>
      <c r="GQ249" s="28">
        <v>14.772901011263158</v>
      </c>
      <c r="GR249" s="28">
        <v>14.772901011263158</v>
      </c>
      <c r="GS249" s="28">
        <v>14.439753828389783</v>
      </c>
      <c r="GT249" s="28">
        <v>10.05409893721893</v>
      </c>
      <c r="GU249" s="28">
        <v>14.878188396263157</v>
      </c>
      <c r="GV249" s="28">
        <v>14.878188396263157</v>
      </c>
      <c r="GW249" s="28">
        <v>14.432953220476907</v>
      </c>
      <c r="GX249" s="28">
        <v>9.9714455378058027</v>
      </c>
      <c r="GY249" s="28">
        <v>14.998397183263158</v>
      </c>
      <c r="GZ249" s="28">
        <v>14.998397183263158</v>
      </c>
      <c r="HA249" s="28">
        <v>14.316145493207621</v>
      </c>
      <c r="HB249" s="28">
        <v>9.7131595300614464</v>
      </c>
      <c r="HC249" s="28">
        <v>15.136508543263158</v>
      </c>
      <c r="HD249" s="28">
        <v>15.136508543263158</v>
      </c>
      <c r="HE249" s="28">
        <v>14.190341533185011</v>
      </c>
      <c r="HF249" s="28">
        <v>9.5120068163705138</v>
      </c>
      <c r="HG249" s="28">
        <v>16.134544926263157</v>
      </c>
      <c r="HH249" s="28">
        <v>16.134544926263157</v>
      </c>
      <c r="HI249" s="28">
        <v>13.840332459823253</v>
      </c>
      <c r="HJ249" s="28">
        <v>8.1227386370606443</v>
      </c>
      <c r="HK249" s="28">
        <v>17.369909187263158</v>
      </c>
      <c r="HL249" s="28">
        <v>17.369909187263158</v>
      </c>
      <c r="HM249" s="28">
        <v>14.473889236929621</v>
      </c>
      <c r="HN249" s="28">
        <v>5.3123429627320036</v>
      </c>
      <c r="HO249" s="28">
        <v>18.215680490263157</v>
      </c>
      <c r="HP249" s="28">
        <v>18.215680490263157</v>
      </c>
      <c r="HQ249" s="28">
        <v>15.930668102649699</v>
      </c>
      <c r="HR249" s="28">
        <v>2.9942681933951008</v>
      </c>
      <c r="HS249" s="28">
        <v>18.632572344263156</v>
      </c>
      <c r="HT249" s="28">
        <v>18.632572344263156</v>
      </c>
      <c r="HU249" s="28">
        <v>16.028709795262266</v>
      </c>
      <c r="HV249" s="28">
        <v>1.4822539286646581</v>
      </c>
      <c r="HW249" s="29">
        <v>14.516728414263158</v>
      </c>
      <c r="HX249" s="29">
        <v>14.516728414263158</v>
      </c>
      <c r="HY249" s="29">
        <v>14.516728414263158</v>
      </c>
      <c r="HZ249" s="29">
        <v>10.993511736847267</v>
      </c>
      <c r="IA249" s="29">
        <v>14.536355926263157</v>
      </c>
      <c r="IB249" s="29">
        <v>14.536355926263157</v>
      </c>
      <c r="IC249" s="29">
        <v>14.536355926263157</v>
      </c>
      <c r="ID249" s="29">
        <v>10.669408120131347</v>
      </c>
      <c r="IE249" s="29">
        <v>14.545506361263158</v>
      </c>
      <c r="IF249" s="29">
        <v>14.545506361263158</v>
      </c>
      <c r="IG249" s="29">
        <v>14.545506361263158</v>
      </c>
      <c r="IH249" s="29">
        <v>10.702135696469476</v>
      </c>
      <c r="II249" s="29">
        <v>14.572733939263157</v>
      </c>
      <c r="IJ249" s="29">
        <v>14.572733939263157</v>
      </c>
      <c r="IK249" s="29">
        <v>14.572733939263157</v>
      </c>
      <c r="IL249" s="29">
        <v>10.557121414654183</v>
      </c>
      <c r="IM249" s="29">
        <v>14.612604788263157</v>
      </c>
      <c r="IN249" s="29">
        <v>14.612604788263157</v>
      </c>
      <c r="IO249" s="29">
        <v>14.612604788263157</v>
      </c>
      <c r="IP249" s="29">
        <v>10.584162187756647</v>
      </c>
      <c r="IQ249" s="29">
        <v>14.691433402263158</v>
      </c>
      <c r="IR249" s="29">
        <v>14.691433402263158</v>
      </c>
      <c r="IS249" s="29">
        <v>14.691433402263158</v>
      </c>
      <c r="IT249" s="29">
        <v>10.369002871069167</v>
      </c>
      <c r="IU249" s="29">
        <v>14.805631037263158</v>
      </c>
      <c r="IV249" s="29">
        <v>14.805631037263158</v>
      </c>
      <c r="IW249" s="29">
        <v>14.805631037263158</v>
      </c>
      <c r="IX249" s="29">
        <v>10.168561875163732</v>
      </c>
      <c r="IY249" s="29">
        <v>14.950990836263157</v>
      </c>
      <c r="IZ249" s="29">
        <v>14.950990836263157</v>
      </c>
      <c r="JA249" s="29">
        <v>14.950990836263157</v>
      </c>
      <c r="JB249" s="29">
        <v>10.090566833722242</v>
      </c>
      <c r="JC249" s="29">
        <v>15.127401075263158</v>
      </c>
      <c r="JD249" s="29">
        <v>15.127401075263158</v>
      </c>
      <c r="JE249" s="29">
        <v>15.127401075263158</v>
      </c>
      <c r="JF249" s="29">
        <v>9.7789337982956681</v>
      </c>
      <c r="JG249" s="29">
        <v>15.344811460263157</v>
      </c>
      <c r="JH249" s="29">
        <v>15.344811460263157</v>
      </c>
      <c r="JI249" s="29">
        <v>15.344811460263157</v>
      </c>
      <c r="JJ249" s="29">
        <v>9.1714457659379391</v>
      </c>
      <c r="JK249" s="29">
        <v>16.561136601263158</v>
      </c>
      <c r="JL249" s="29">
        <v>16.561136601263158</v>
      </c>
      <c r="JM249" s="29">
        <v>16.561136601263158</v>
      </c>
      <c r="JN249" s="29">
        <v>6.2295717902173191</v>
      </c>
      <c r="JO249" s="29">
        <v>17.700396729263158</v>
      </c>
      <c r="JP249" s="29">
        <v>17.700396729263158</v>
      </c>
      <c r="JQ249" s="29">
        <v>16.77938836279889</v>
      </c>
      <c r="JR249" s="29">
        <v>3.652558532463793</v>
      </c>
      <c r="JS249" s="29">
        <v>18.273540494263159</v>
      </c>
      <c r="JT249" s="29">
        <v>18.273540494263159</v>
      </c>
      <c r="JU249" s="29">
        <v>16.38689235483314</v>
      </c>
      <c r="JV249" s="29">
        <v>2.0123776648994038</v>
      </c>
      <c r="JW249" s="29">
        <v>18.383572921263159</v>
      </c>
      <c r="JX249" s="29">
        <v>18.383572921263159</v>
      </c>
      <c r="JY249" s="29">
        <v>16.264690405874575</v>
      </c>
      <c r="JZ249" s="29">
        <v>2.1216674093625549</v>
      </c>
    </row>
    <row r="250" spans="1:286" ht="15" thickBot="1" x14ac:dyDescent="0.4">
      <c r="A250" s="2"/>
      <c r="B250" s="74" t="s">
        <v>726</v>
      </c>
      <c r="C250" s="74" t="s">
        <v>500</v>
      </c>
      <c r="D250" s="74" t="s">
        <v>862</v>
      </c>
      <c r="E250" s="87">
        <v>331831</v>
      </c>
      <c r="F250" s="84">
        <v>441463</v>
      </c>
      <c r="G250" s="22">
        <v>28.455269686000001</v>
      </c>
      <c r="H250" s="22">
        <v>12.847652363706688</v>
      </c>
      <c r="I250" s="22">
        <v>9.3721835278181427</v>
      </c>
      <c r="J250" s="22">
        <v>22.90690332669622</v>
      </c>
      <c r="K250" s="22">
        <v>28.461692993</v>
      </c>
      <c r="L250" s="22">
        <v>12.733253375011214</v>
      </c>
      <c r="M250" s="22">
        <v>9.2887310582853004</v>
      </c>
      <c r="N250" s="22">
        <v>22.844192866044811</v>
      </c>
      <c r="O250" s="22">
        <v>28.468948351000002</v>
      </c>
      <c r="P250" s="22">
        <v>12.237112751409844</v>
      </c>
      <c r="Q250" s="22">
        <v>8.9268033808884777</v>
      </c>
      <c r="R250" s="22">
        <v>22.790366446376247</v>
      </c>
      <c r="S250" s="22">
        <v>28.486403250999999</v>
      </c>
      <c r="T250" s="22">
        <v>12.028462052892857</v>
      </c>
      <c r="U250" s="22">
        <v>8.7745956012607547</v>
      </c>
      <c r="V250" s="22">
        <v>22.682710349649497</v>
      </c>
      <c r="W250" s="22">
        <v>28.511491510999999</v>
      </c>
      <c r="X250" s="22">
        <v>11.711802825440131</v>
      </c>
      <c r="Y250" s="22">
        <v>8.543597103523707</v>
      </c>
      <c r="Z250" s="22">
        <v>22.587298607461285</v>
      </c>
      <c r="AA250" s="22">
        <v>28.541977246999998</v>
      </c>
      <c r="AB250" s="22">
        <v>11.508307568919937</v>
      </c>
      <c r="AC250" s="22">
        <v>8.3951501470559791</v>
      </c>
      <c r="AD250" s="22">
        <v>22.446716436540235</v>
      </c>
      <c r="AE250" s="22">
        <v>28.577609477999999</v>
      </c>
      <c r="AF250" s="22">
        <v>11.426873795499093</v>
      </c>
      <c r="AG250" s="22">
        <v>8.3357453431076003</v>
      </c>
      <c r="AH250" s="22">
        <v>22.305702189440041</v>
      </c>
      <c r="AI250" s="22">
        <v>28.617238645</v>
      </c>
      <c r="AJ250" s="22">
        <v>11.358759368960333</v>
      </c>
      <c r="AK250" s="22">
        <v>8.2860568172710281</v>
      </c>
      <c r="AL250" s="22">
        <v>22.148013265113899</v>
      </c>
      <c r="AM250" s="22">
        <v>28.661502630000001</v>
      </c>
      <c r="AN250" s="22">
        <v>11.304943554069379</v>
      </c>
      <c r="AO250" s="22">
        <v>8.2467989295590343</v>
      </c>
      <c r="AP250" s="22">
        <v>21.99843144203199</v>
      </c>
      <c r="AQ250" s="22">
        <v>28.71313112</v>
      </c>
      <c r="AR250" s="22">
        <v>11.231845309255641</v>
      </c>
      <c r="AS250" s="22">
        <v>8.1934747776781034</v>
      </c>
      <c r="AT250" s="22">
        <v>21.802817304711898</v>
      </c>
      <c r="AU250" s="22">
        <v>28.924423339000001</v>
      </c>
      <c r="AV250" s="22">
        <v>10.972619455536275</v>
      </c>
      <c r="AW250" s="22">
        <v>8.0043731264631024</v>
      </c>
      <c r="AX250" s="22">
        <v>21.212836641734647</v>
      </c>
      <c r="AY250" s="22">
        <v>29.051747336999998</v>
      </c>
      <c r="AZ250" s="22">
        <v>11.047551718553835</v>
      </c>
      <c r="BA250" s="22">
        <v>8.0590351690895972</v>
      </c>
      <c r="BB250" s="22">
        <v>20.976501560013503</v>
      </c>
      <c r="BC250" s="22">
        <v>29.118769511</v>
      </c>
      <c r="BD250" s="22">
        <v>11.898764996757773</v>
      </c>
      <c r="BE250" s="22">
        <v>8.6799834045181399</v>
      </c>
      <c r="BF250" s="22">
        <v>21.009895255581419</v>
      </c>
      <c r="BG250" s="22">
        <v>29.15108742</v>
      </c>
      <c r="BH250" s="22">
        <v>12.030222037334319</v>
      </c>
      <c r="BI250" s="22">
        <v>8.7758794854074083</v>
      </c>
      <c r="BJ250" s="22">
        <v>21.19871969060852</v>
      </c>
      <c r="BK250" s="25">
        <v>28.447836721000002</v>
      </c>
      <c r="BL250" s="25">
        <v>13.091363369358755</v>
      </c>
      <c r="BM250" s="25">
        <v>9.5499673133736014</v>
      </c>
      <c r="BN250" s="25">
        <v>22.954397810703739</v>
      </c>
      <c r="BO250" s="25">
        <v>28.449123848999999</v>
      </c>
      <c r="BP250" s="25">
        <v>12.548552144814964</v>
      </c>
      <c r="BQ250" s="25">
        <v>9.1539940823609616</v>
      </c>
      <c r="BR250" s="25">
        <v>22.931852666981541</v>
      </c>
      <c r="BS250" s="25">
        <v>28.459115339</v>
      </c>
      <c r="BT250" s="25">
        <v>12.388103261415544</v>
      </c>
      <c r="BU250" s="25">
        <v>9.0369488557714863</v>
      </c>
      <c r="BV250" s="25">
        <v>22.857363302590969</v>
      </c>
      <c r="BW250" s="25">
        <v>28.473356279000001</v>
      </c>
      <c r="BX250" s="25">
        <v>12.002025862460604</v>
      </c>
      <c r="BY250" s="25">
        <v>8.7553107683984237</v>
      </c>
      <c r="BZ250" s="25">
        <v>22.762196051195211</v>
      </c>
      <c r="CA250" s="25">
        <v>28.490848273000001</v>
      </c>
      <c r="CB250" s="25">
        <v>11.674845721478052</v>
      </c>
      <c r="CC250" s="25">
        <v>8.5166374107188396</v>
      </c>
      <c r="CD250" s="25">
        <v>22.693271947254836</v>
      </c>
      <c r="CE250" s="25">
        <v>28.510922833999999</v>
      </c>
      <c r="CF250" s="25">
        <v>11.526357512005335</v>
      </c>
      <c r="CG250" s="25">
        <v>8.4083173292363504</v>
      </c>
      <c r="CH250" s="25">
        <v>22.582667637949868</v>
      </c>
      <c r="CI250" s="25">
        <v>28.533676245999999</v>
      </c>
      <c r="CJ250" s="25">
        <v>11.484303863022319</v>
      </c>
      <c r="CK250" s="25">
        <v>8.3776397777953839</v>
      </c>
      <c r="CL250" s="25">
        <v>22.471609543041446</v>
      </c>
      <c r="CM250" s="25">
        <v>28.558029224999999</v>
      </c>
      <c r="CN250" s="25">
        <v>11.440713180184519</v>
      </c>
      <c r="CO250" s="25">
        <v>8.3458409815567141</v>
      </c>
      <c r="CP250" s="25">
        <v>22.344932414886529</v>
      </c>
      <c r="CQ250" s="25">
        <v>28.583932165</v>
      </c>
      <c r="CR250" s="25">
        <v>11.398783702058761</v>
      </c>
      <c r="CS250" s="25">
        <v>8.3152540110273492</v>
      </c>
      <c r="CT250" s="25">
        <v>22.227470906515229</v>
      </c>
      <c r="CU250" s="25">
        <v>28.610574490000001</v>
      </c>
      <c r="CV250" s="25">
        <v>11.352770009519768</v>
      </c>
      <c r="CW250" s="25">
        <v>8.2816876629460232</v>
      </c>
      <c r="CX250" s="25">
        <v>22.094887222510991</v>
      </c>
      <c r="CY250" s="25">
        <v>28.689718800000001</v>
      </c>
      <c r="CZ250" s="25">
        <v>11.223914219371181</v>
      </c>
      <c r="DA250" s="25">
        <v>8.1876891580280287</v>
      </c>
      <c r="DB250" s="25">
        <v>21.711531499395157</v>
      </c>
      <c r="DC250" s="25">
        <v>28.752676564000001</v>
      </c>
      <c r="DD250" s="25">
        <v>11.293842547825346</v>
      </c>
      <c r="DE250" s="25">
        <v>8.2387009000578288</v>
      </c>
      <c r="DF250" s="25">
        <v>21.428672249383158</v>
      </c>
      <c r="DG250" s="25">
        <v>28.792693150000002</v>
      </c>
      <c r="DH250" s="25">
        <v>11.836170512816544</v>
      </c>
      <c r="DI250" s="25">
        <v>8.6343215999550367</v>
      </c>
      <c r="DJ250" s="25">
        <v>21.29030687284525</v>
      </c>
      <c r="DK250" s="25">
        <v>28.815686382999999</v>
      </c>
      <c r="DL250" s="25">
        <v>12.233010504724044</v>
      </c>
      <c r="DM250" s="25">
        <v>8.9238108490447363</v>
      </c>
      <c r="DN250" s="25">
        <v>21.230456420846213</v>
      </c>
      <c r="DO250" s="27">
        <v>28.455269686000001</v>
      </c>
      <c r="DP250" s="27">
        <v>13.089624474710954</v>
      </c>
      <c r="DQ250" s="27">
        <v>9.5486988139377988</v>
      </c>
      <c r="DR250" s="27">
        <v>22.908016759870279</v>
      </c>
      <c r="DS250" s="27">
        <v>28.461692995</v>
      </c>
      <c r="DT250" s="27">
        <v>12.656925833834229</v>
      </c>
      <c r="DU250" s="27">
        <v>9.2330511796672745</v>
      </c>
      <c r="DV250" s="27">
        <v>22.850005314816229</v>
      </c>
      <c r="DW250" s="27">
        <v>28.468948349000001</v>
      </c>
      <c r="DX250" s="27">
        <v>12.3592221347433</v>
      </c>
      <c r="DY250" s="27">
        <v>9.015880475961719</v>
      </c>
      <c r="DZ250" s="27">
        <v>22.8010266425702</v>
      </c>
      <c r="EA250" s="27">
        <v>28.486403250999999</v>
      </c>
      <c r="EB250" s="27">
        <v>11.946105730916166</v>
      </c>
      <c r="EC250" s="27">
        <v>8.7145178109850736</v>
      </c>
      <c r="ED250" s="27">
        <v>22.696174723726514</v>
      </c>
      <c r="EE250" s="27">
        <v>28.511354299000001</v>
      </c>
      <c r="EF250" s="27">
        <v>11.625749058374529</v>
      </c>
      <c r="EG250" s="27">
        <v>8.4808220785333646</v>
      </c>
      <c r="EH250" s="27">
        <v>22.604003460774774</v>
      </c>
      <c r="EI250" s="27">
        <v>28.541602790999999</v>
      </c>
      <c r="EJ250" s="27">
        <v>11.431450310092883</v>
      </c>
      <c r="EK250" s="27">
        <v>8.3390838467872221</v>
      </c>
      <c r="EL250" s="27">
        <v>22.466954606790022</v>
      </c>
      <c r="EM250" s="27">
        <v>28.577019194999998</v>
      </c>
      <c r="EN250" s="27">
        <v>11.360437433320046</v>
      </c>
      <c r="EO250" s="27">
        <v>8.2872809418585796</v>
      </c>
      <c r="EP250" s="27">
        <v>22.32906320936365</v>
      </c>
      <c r="EQ250" s="27">
        <v>28.616499323999999</v>
      </c>
      <c r="ER250" s="27">
        <v>11.284786569982943</v>
      </c>
      <c r="ES250" s="27">
        <v>8.2320946903036951</v>
      </c>
      <c r="ET250" s="27">
        <v>22.17423551175585</v>
      </c>
      <c r="EU250" s="27">
        <v>28.660061749</v>
      </c>
      <c r="EV250" s="27">
        <v>11.246427534939778</v>
      </c>
      <c r="EW250" s="27">
        <v>8.2041123082935687</v>
      </c>
      <c r="EX250" s="27">
        <v>22.030491146140442</v>
      </c>
      <c r="EY250" s="27">
        <v>28.708749428000001</v>
      </c>
      <c r="EZ250" s="27">
        <v>11.215404707298562</v>
      </c>
      <c r="FA250" s="27">
        <v>8.1814815874447788</v>
      </c>
      <c r="FB250" s="27">
        <v>21.852869820102555</v>
      </c>
      <c r="FC250" s="27">
        <v>28.906230115</v>
      </c>
      <c r="FD250" s="27">
        <v>11.106227443254429</v>
      </c>
      <c r="FE250" s="27">
        <v>8.101838293345601</v>
      </c>
      <c r="FF250" s="27">
        <v>21.328166872554696</v>
      </c>
      <c r="FG250" s="27">
        <v>29.023413695999999</v>
      </c>
      <c r="FH250" s="27">
        <v>11.299781160409264</v>
      </c>
      <c r="FI250" s="27">
        <v>8.2430330352574348</v>
      </c>
      <c r="FJ250" s="27">
        <v>21.132360068301843</v>
      </c>
      <c r="FK250" s="27">
        <v>29.084903821000001</v>
      </c>
      <c r="FL250" s="27">
        <v>12.307851902949258</v>
      </c>
      <c r="FM250" s="27">
        <v>8.9784066070702799</v>
      </c>
      <c r="FN250" s="27">
        <v>21.177755801475389</v>
      </c>
      <c r="FO250" s="27">
        <v>29.115587098999999</v>
      </c>
      <c r="FP250" s="27">
        <v>12.389278435517273</v>
      </c>
      <c r="FQ250" s="27">
        <v>9.0378061289173299</v>
      </c>
      <c r="FR250" s="27">
        <v>21.357808505409231</v>
      </c>
      <c r="FS250" s="28">
        <v>28.454357519999999</v>
      </c>
      <c r="FT250" s="28">
        <v>12.843583871948109</v>
      </c>
      <c r="FU250" s="28">
        <v>9.3692156197238567</v>
      </c>
      <c r="FV250" s="28">
        <v>22.91325863647247</v>
      </c>
      <c r="FW250" s="28">
        <v>28.461010273999999</v>
      </c>
      <c r="FX250" s="28">
        <v>12.735592168867477</v>
      </c>
      <c r="FY250" s="28">
        <v>9.2904371758415749</v>
      </c>
      <c r="FZ250" s="28">
        <v>22.858111085676395</v>
      </c>
      <c r="GA250" s="28">
        <v>28.471305115</v>
      </c>
      <c r="GB250" s="28">
        <v>12.288132109186348</v>
      </c>
      <c r="GC250" s="28">
        <v>8.964021292069166</v>
      </c>
      <c r="GD250" s="28">
        <v>22.816866748782694</v>
      </c>
      <c r="GE250" s="28">
        <v>28.495280403999999</v>
      </c>
      <c r="GF250" s="28">
        <v>11.998555778071948</v>
      </c>
      <c r="GG250" s="28">
        <v>8.7527793901491666</v>
      </c>
      <c r="GH250" s="28">
        <v>22.725854946634016</v>
      </c>
      <c r="GI250" s="28">
        <v>28.531102643000001</v>
      </c>
      <c r="GJ250" s="28">
        <v>11.699725226663018</v>
      </c>
      <c r="GK250" s="28">
        <v>8.5347866633662353</v>
      </c>
      <c r="GL250" s="28">
        <v>22.652899919698392</v>
      </c>
      <c r="GM250" s="28">
        <v>28.577908693000001</v>
      </c>
      <c r="GN250" s="28">
        <v>11.483280792072517</v>
      </c>
      <c r="GO250" s="28">
        <v>8.376893461781215</v>
      </c>
      <c r="GP250" s="28">
        <v>22.534793140960819</v>
      </c>
      <c r="GQ250" s="28">
        <v>28.637712099000002</v>
      </c>
      <c r="GR250" s="28">
        <v>11.414745719156729</v>
      </c>
      <c r="GS250" s="28">
        <v>8.3268980802690518</v>
      </c>
      <c r="GT250" s="28">
        <v>22.407252184956622</v>
      </c>
      <c r="GU250" s="28">
        <v>28.706627023999999</v>
      </c>
      <c r="GV250" s="28">
        <v>11.346718787064384</v>
      </c>
      <c r="GW250" s="28">
        <v>8.2772733804129963</v>
      </c>
      <c r="GX250" s="28">
        <v>22.26809291217036</v>
      </c>
      <c r="GY250" s="28">
        <v>28.782733532999998</v>
      </c>
      <c r="GZ250" s="28">
        <v>11.275407448060255</v>
      </c>
      <c r="HA250" s="28">
        <v>8.2252527514419675</v>
      </c>
      <c r="HB250" s="28">
        <v>22.160220165737091</v>
      </c>
      <c r="HC250" s="28">
        <v>28.866797251000001</v>
      </c>
      <c r="HD250" s="28">
        <v>11.200717477355861</v>
      </c>
      <c r="HE250" s="28">
        <v>8.1707674576846117</v>
      </c>
      <c r="HF250" s="28">
        <v>22.038662726600627</v>
      </c>
      <c r="HG250" s="28">
        <v>29.128704362000001</v>
      </c>
      <c r="HH250" s="28">
        <v>10.831130840160464</v>
      </c>
      <c r="HI250" s="28">
        <v>7.9011591514224193</v>
      </c>
      <c r="HJ250" s="28">
        <v>21.205346939000428</v>
      </c>
      <c r="HK250" s="28">
        <v>29.360892514</v>
      </c>
      <c r="HL250" s="28">
        <v>10.555005097597776</v>
      </c>
      <c r="HM250" s="28">
        <v>7.6997292665850052</v>
      </c>
      <c r="HN250" s="28">
        <v>19.21383736364529</v>
      </c>
      <c r="HO250" s="28">
        <v>29.487696402000001</v>
      </c>
      <c r="HP250" s="28">
        <v>10.940670521908544</v>
      </c>
      <c r="HQ250" s="28">
        <v>7.9810668241908633</v>
      </c>
      <c r="HR250" s="28">
        <v>17.645464214781288</v>
      </c>
      <c r="HS250" s="28">
        <v>29.555873395999999</v>
      </c>
      <c r="HT250" s="28">
        <v>10.819914725163482</v>
      </c>
      <c r="HU250" s="28">
        <v>7.8929771516885392</v>
      </c>
      <c r="HV250" s="28">
        <v>16.577883963005331</v>
      </c>
      <c r="HW250" s="29">
        <v>28.452788528999999</v>
      </c>
      <c r="HX250" s="29">
        <v>12.843346504149926</v>
      </c>
      <c r="HY250" s="29">
        <v>9.3690424632198379</v>
      </c>
      <c r="HZ250" s="29">
        <v>22.912711983392491</v>
      </c>
      <c r="IA250" s="29">
        <v>28.461632452</v>
      </c>
      <c r="IB250" s="29">
        <v>12.843837821990828</v>
      </c>
      <c r="IC250" s="29">
        <v>9.3694008727444</v>
      </c>
      <c r="ID250" s="29">
        <v>22.842669149829142</v>
      </c>
      <c r="IE250" s="29">
        <v>28.474289625000001</v>
      </c>
      <c r="IF250" s="29">
        <v>12.211935774768515</v>
      </c>
      <c r="IG250" s="29">
        <v>8.9084371269552136</v>
      </c>
      <c r="IH250" s="29">
        <v>22.794376202517373</v>
      </c>
      <c r="II250" s="29">
        <v>28.498632825000001</v>
      </c>
      <c r="IJ250" s="29">
        <v>12.34900335680995</v>
      </c>
      <c r="IK250" s="29">
        <v>9.0084260197303276</v>
      </c>
      <c r="IL250" s="29">
        <v>22.7073247538831</v>
      </c>
      <c r="IM250" s="29">
        <v>28.536587204</v>
      </c>
      <c r="IN250" s="29">
        <v>12.080165002874958</v>
      </c>
      <c r="IO250" s="29">
        <v>8.8123121834381113</v>
      </c>
      <c r="IP250" s="29">
        <v>22.629794734337349</v>
      </c>
      <c r="IQ250" s="29">
        <v>28.582175782</v>
      </c>
      <c r="IR250" s="29">
        <v>11.956497610165705</v>
      </c>
      <c r="IS250" s="29">
        <v>8.7220985422166191</v>
      </c>
      <c r="IT250" s="29">
        <v>22.520118981891926</v>
      </c>
      <c r="IU250" s="29">
        <v>28.639204731</v>
      </c>
      <c r="IV250" s="29">
        <v>11.888100109367974</v>
      </c>
      <c r="IW250" s="29">
        <v>8.6722035176492298</v>
      </c>
      <c r="IX250" s="29">
        <v>22.410544361970331</v>
      </c>
      <c r="IY250" s="29">
        <v>28.702345664999999</v>
      </c>
      <c r="IZ250" s="29">
        <v>11.83662278736538</v>
      </c>
      <c r="JA250" s="29">
        <v>8.6346515279416174</v>
      </c>
      <c r="JB250" s="29">
        <v>22.29559045272962</v>
      </c>
      <c r="JC250" s="29">
        <v>28.774661199000001</v>
      </c>
      <c r="JD250" s="29">
        <v>11.776150310645324</v>
      </c>
      <c r="JE250" s="29">
        <v>8.590537698102704</v>
      </c>
      <c r="JF250" s="29">
        <v>22.140541898303567</v>
      </c>
      <c r="JG250" s="29">
        <v>28.862634015000001</v>
      </c>
      <c r="JH250" s="29">
        <v>11.639826435746635</v>
      </c>
      <c r="JI250" s="29">
        <v>8.4910913293339565</v>
      </c>
      <c r="JJ250" s="29">
        <v>21.64812794649994</v>
      </c>
      <c r="JK250" s="29">
        <v>29.143314923999998</v>
      </c>
      <c r="JL250" s="29">
        <v>11.711653065858645</v>
      </c>
      <c r="JM250" s="29">
        <v>8.5434878559940426</v>
      </c>
      <c r="JN250" s="29">
        <v>19.422009589266395</v>
      </c>
      <c r="JO250" s="29">
        <v>29.308217738</v>
      </c>
      <c r="JP250" s="29">
        <v>11.177641050651339</v>
      </c>
      <c r="JQ250" s="29">
        <v>8.1539335256853303</v>
      </c>
      <c r="JR250" s="29">
        <v>17.619344676911048</v>
      </c>
      <c r="JS250" s="29">
        <v>29.354087204999999</v>
      </c>
      <c r="JT250" s="29">
        <v>10.911461197362348</v>
      </c>
      <c r="JU250" s="29">
        <v>7.9597590286013844</v>
      </c>
      <c r="JV250" s="29">
        <v>16.610409167660336</v>
      </c>
      <c r="JW250" s="29">
        <v>29.305787080000002</v>
      </c>
      <c r="JX250" s="29">
        <v>10.931827331425232</v>
      </c>
      <c r="JY250" s="29">
        <v>7.9746158398526523</v>
      </c>
      <c r="JZ250" s="29">
        <v>16.984678218537631</v>
      </c>
    </row>
    <row r="251" spans="1:286" ht="15" thickBot="1" x14ac:dyDescent="0.4">
      <c r="A251" s="2"/>
      <c r="B251" s="74" t="s">
        <v>727</v>
      </c>
      <c r="C251" s="74" t="s">
        <v>522</v>
      </c>
      <c r="D251" s="74" t="s">
        <v>869</v>
      </c>
      <c r="E251" s="87">
        <v>392447</v>
      </c>
      <c r="F251" s="84">
        <v>385492</v>
      </c>
      <c r="G251" s="22">
        <v>24.430288981726513</v>
      </c>
      <c r="H251" s="22">
        <v>4.0222608040089529</v>
      </c>
      <c r="I251" s="22">
        <v>2.8908780366349509</v>
      </c>
      <c r="J251" s="22">
        <v>16.229835525606926</v>
      </c>
      <c r="K251" s="22">
        <v>23.45106686420046</v>
      </c>
      <c r="L251" s="22">
        <v>3.8610393487617491</v>
      </c>
      <c r="M251" s="22">
        <v>2.7750050023593174</v>
      </c>
      <c r="N251" s="22">
        <v>15.800383788258824</v>
      </c>
      <c r="O251" s="22">
        <v>22.876632469805259</v>
      </c>
      <c r="P251" s="22">
        <v>3.7664631056899349</v>
      </c>
      <c r="Q251" s="22">
        <v>2.7070311942931542</v>
      </c>
      <c r="R251" s="22">
        <v>15.595853212549414</v>
      </c>
      <c r="S251" s="22">
        <v>22.03522412758451</v>
      </c>
      <c r="T251" s="22">
        <v>3.6279316377399593</v>
      </c>
      <c r="U251" s="22">
        <v>2.6074659006453058</v>
      </c>
      <c r="V251" s="22">
        <v>15.281659639170199</v>
      </c>
      <c r="W251" s="22">
        <v>21.141070016007497</v>
      </c>
      <c r="X251" s="22">
        <v>3.4807159810430695</v>
      </c>
      <c r="Y251" s="22">
        <v>2.501659109556658</v>
      </c>
      <c r="Z251" s="22">
        <v>14.934138635538721</v>
      </c>
      <c r="AA251" s="22">
        <v>19.635523414807682</v>
      </c>
      <c r="AB251" s="22">
        <v>3.2328392126943823</v>
      </c>
      <c r="AC251" s="22">
        <v>2.3235051955446533</v>
      </c>
      <c r="AD251" s="22">
        <v>14.487918870167174</v>
      </c>
      <c r="AE251" s="22">
        <v>18.584625771833174</v>
      </c>
      <c r="AF251" s="22">
        <v>3.0598169286958803</v>
      </c>
      <c r="AG251" s="22">
        <v>2.1991506732916077</v>
      </c>
      <c r="AH251" s="22">
        <v>14.023869292174632</v>
      </c>
      <c r="AI251" s="22">
        <v>17.240793372678141</v>
      </c>
      <c r="AJ251" s="22">
        <v>2.8385651706703547</v>
      </c>
      <c r="AK251" s="22">
        <v>2.0401326784352407</v>
      </c>
      <c r="AL251" s="22">
        <v>13.420375461047835</v>
      </c>
      <c r="AM251" s="22">
        <v>16.5391561682973</v>
      </c>
      <c r="AN251" s="22">
        <v>2.7230459548343733</v>
      </c>
      <c r="AO251" s="22">
        <v>1.9571067434842588</v>
      </c>
      <c r="AP251" s="22">
        <v>12.909179548050783</v>
      </c>
      <c r="AQ251" s="22">
        <v>14.997243831584274</v>
      </c>
      <c r="AR251" s="22">
        <v>2.4691818454160344</v>
      </c>
      <c r="AS251" s="22">
        <v>1.7746496095570143</v>
      </c>
      <c r="AT251" s="22">
        <v>12.251685711757165</v>
      </c>
      <c r="AU251" s="22">
        <v>10.42860514696406</v>
      </c>
      <c r="AV251" s="22">
        <v>1.7169903210925983</v>
      </c>
      <c r="AW251" s="22">
        <v>1.2340347506591809</v>
      </c>
      <c r="AX251" s="22">
        <v>10.42860514696406</v>
      </c>
      <c r="AY251" s="22">
        <v>6.4094959939619534</v>
      </c>
      <c r="AZ251" s="22">
        <v>1.0552746440801055</v>
      </c>
      <c r="BA251" s="22">
        <v>0.7584466646589314</v>
      </c>
      <c r="BB251" s="22">
        <v>6.4094959939619534</v>
      </c>
      <c r="BC251" s="22">
        <v>4.0226211567414447</v>
      </c>
      <c r="BD251" s="22">
        <v>0.66229390164973845</v>
      </c>
      <c r="BE251" s="22">
        <v>0.47600366743206235</v>
      </c>
      <c r="BF251" s="22">
        <v>4.0226211567414447</v>
      </c>
      <c r="BG251" s="22">
        <v>3.4892141112644586</v>
      </c>
      <c r="BH251" s="22">
        <v>0.57447249875069362</v>
      </c>
      <c r="BI251" s="22">
        <v>0.41288469599831618</v>
      </c>
      <c r="BJ251" s="22">
        <v>3.4892141112644586</v>
      </c>
      <c r="BK251" s="25">
        <v>24.77379045939665</v>
      </c>
      <c r="BL251" s="25">
        <v>4.0788157031665202</v>
      </c>
      <c r="BM251" s="25">
        <v>2.9315251562040658</v>
      </c>
      <c r="BN251" s="25">
        <v>16.499704355982669</v>
      </c>
      <c r="BO251" s="25">
        <v>24.05447701084465</v>
      </c>
      <c r="BP251" s="25">
        <v>3.9603862285061369</v>
      </c>
      <c r="BQ251" s="25">
        <v>2.8464075609340909</v>
      </c>
      <c r="BR251" s="25">
        <v>16.278119057525867</v>
      </c>
      <c r="BS251" s="25">
        <v>23.321145618022488</v>
      </c>
      <c r="BT251" s="25">
        <v>3.8396488062061316</v>
      </c>
      <c r="BU251" s="25">
        <v>2.7596311982529036</v>
      </c>
      <c r="BV251" s="25">
        <v>16.028389147629589</v>
      </c>
      <c r="BW251" s="25">
        <v>22.366922288699971</v>
      </c>
      <c r="BX251" s="25">
        <v>3.6825432108250964</v>
      </c>
      <c r="BY251" s="25">
        <v>2.6467163135028096</v>
      </c>
      <c r="BZ251" s="25">
        <v>15.728782026077782</v>
      </c>
      <c r="CA251" s="25">
        <v>21.52101008473889</v>
      </c>
      <c r="CB251" s="25">
        <v>3.5432702163807619</v>
      </c>
      <c r="CC251" s="25">
        <v>2.5466180701630892</v>
      </c>
      <c r="CD251" s="25">
        <v>15.441853502280496</v>
      </c>
      <c r="CE251" s="25">
        <v>20.55379765109258</v>
      </c>
      <c r="CF251" s="25">
        <v>3.3840260640125432</v>
      </c>
      <c r="CG251" s="25">
        <v>2.4321661623989281</v>
      </c>
      <c r="CH251" s="25">
        <v>15.07706157765627</v>
      </c>
      <c r="CI251" s="25">
        <v>19.575293699034226</v>
      </c>
      <c r="CJ251" s="25">
        <v>3.2229228492337052</v>
      </c>
      <c r="CK251" s="25">
        <v>2.3163781098760192</v>
      </c>
      <c r="CL251" s="25">
        <v>14.722961237785176</v>
      </c>
      <c r="CM251" s="25">
        <v>18.861587428190308</v>
      </c>
      <c r="CN251" s="25">
        <v>3.1054165536291736</v>
      </c>
      <c r="CO251" s="25">
        <v>2.2319240215705314</v>
      </c>
      <c r="CP251" s="25">
        <v>14.261790063849755</v>
      </c>
      <c r="CQ251" s="25">
        <v>18.195722214855785</v>
      </c>
      <c r="CR251" s="25">
        <v>2.9957869233635708</v>
      </c>
      <c r="CS251" s="25">
        <v>2.1531310477326926</v>
      </c>
      <c r="CT251" s="25">
        <v>13.884825056915945</v>
      </c>
      <c r="CU251" s="25">
        <v>17.56442602372147</v>
      </c>
      <c r="CV251" s="25">
        <v>2.8918488190202689</v>
      </c>
      <c r="CW251" s="25">
        <v>2.0784286856392042</v>
      </c>
      <c r="CX251" s="25">
        <v>13.487317566891617</v>
      </c>
      <c r="CY251" s="25">
        <v>15.304321871384095</v>
      </c>
      <c r="CZ251" s="25">
        <v>2.5197399032508225</v>
      </c>
      <c r="DA251" s="25">
        <v>1.8109866811919104</v>
      </c>
      <c r="DB251" s="25">
        <v>12.16290437843934</v>
      </c>
      <c r="DC251" s="25">
        <v>13.633228588382451</v>
      </c>
      <c r="DD251" s="25">
        <v>2.2446071360089865</v>
      </c>
      <c r="DE251" s="25">
        <v>1.6132433441150913</v>
      </c>
      <c r="DF251" s="25">
        <v>11.447788561388155</v>
      </c>
      <c r="DG251" s="25">
        <v>13.122126623990891</v>
      </c>
      <c r="DH251" s="25">
        <v>2.1604580946381762</v>
      </c>
      <c r="DI251" s="25">
        <v>1.5527637712190967</v>
      </c>
      <c r="DJ251" s="25">
        <v>11.067088938644122</v>
      </c>
      <c r="DK251" s="25">
        <v>12.667199320674637</v>
      </c>
      <c r="DL251" s="25">
        <v>2.0855577828911009</v>
      </c>
      <c r="DM251" s="25">
        <v>1.4989314424076683</v>
      </c>
      <c r="DN251" s="25">
        <v>11.025386779407967</v>
      </c>
      <c r="DO251" s="27">
        <v>24.746779757178842</v>
      </c>
      <c r="DP251" s="27">
        <v>4.074368596998406</v>
      </c>
      <c r="DQ251" s="27">
        <v>2.9283289334392033</v>
      </c>
      <c r="DR251" s="27">
        <v>16.233431173876951</v>
      </c>
      <c r="DS251" s="27">
        <v>24.07832641859811</v>
      </c>
      <c r="DT251" s="27">
        <v>3.9643128516450328</v>
      </c>
      <c r="DU251" s="27">
        <v>2.8492297022977393</v>
      </c>
      <c r="DV251" s="27">
        <v>15.807635755716463</v>
      </c>
      <c r="DW251" s="27">
        <v>23.23185378048225</v>
      </c>
      <c r="DX251" s="27">
        <v>3.8249475859903299</v>
      </c>
      <c r="DY251" s="27">
        <v>2.7490651418223422</v>
      </c>
      <c r="DZ251" s="27">
        <v>15.612094820479228</v>
      </c>
      <c r="EA251" s="27">
        <v>22.142157548029761</v>
      </c>
      <c r="EB251" s="27">
        <v>3.6455374100669777</v>
      </c>
      <c r="EC251" s="27">
        <v>2.6201195158677311</v>
      </c>
      <c r="ED251" s="27">
        <v>15.30208211351043</v>
      </c>
      <c r="EE251" s="27">
        <v>20.793701865595654</v>
      </c>
      <c r="EF251" s="27">
        <v>3.4235244637013085</v>
      </c>
      <c r="EG251" s="27">
        <v>2.4605544399637922</v>
      </c>
      <c r="EH251" s="27">
        <v>14.960975062999076</v>
      </c>
      <c r="EI251" s="27">
        <v>19.992576435264809</v>
      </c>
      <c r="EJ251" s="27">
        <v>3.2916252700435988</v>
      </c>
      <c r="EK251" s="27">
        <v>2.3657558924367672</v>
      </c>
      <c r="EL251" s="27">
        <v>14.523125914653177</v>
      </c>
      <c r="EM251" s="27">
        <v>19.132728557189573</v>
      </c>
      <c r="EN251" s="27">
        <v>3.1500578731135329</v>
      </c>
      <c r="EO251" s="27">
        <v>2.2640086168546345</v>
      </c>
      <c r="EP251" s="27">
        <v>14.050308406441198</v>
      </c>
      <c r="EQ251" s="27">
        <v>18.257550596391869</v>
      </c>
      <c r="ER251" s="27">
        <v>3.0059664949525073</v>
      </c>
      <c r="ES251" s="27">
        <v>2.1604473062655751</v>
      </c>
      <c r="ET251" s="27">
        <v>13.453926156861199</v>
      </c>
      <c r="EU251" s="27">
        <v>17.897447982103333</v>
      </c>
      <c r="EV251" s="27">
        <v>2.9466783452315881</v>
      </c>
      <c r="EW251" s="27">
        <v>2.1178357456999097</v>
      </c>
      <c r="EX251" s="27">
        <v>12.958196967774139</v>
      </c>
      <c r="EY251" s="27">
        <v>17.03615969357093</v>
      </c>
      <c r="EZ251" s="27">
        <v>2.804873795702636</v>
      </c>
      <c r="FA251" s="27">
        <v>2.0159180238755123</v>
      </c>
      <c r="FB251" s="27">
        <v>12.348067114123557</v>
      </c>
      <c r="FC251" s="27">
        <v>13.427134128325166</v>
      </c>
      <c r="FD251" s="27">
        <v>2.2106752545960462</v>
      </c>
      <c r="FE251" s="27">
        <v>1.5888558328377016</v>
      </c>
      <c r="FF251" s="27">
        <v>10.706540634101366</v>
      </c>
      <c r="FG251" s="27">
        <v>11.416604067906178</v>
      </c>
      <c r="FH251" s="27">
        <v>1.8796568101006124</v>
      </c>
      <c r="FI251" s="27">
        <v>1.3509463591508768</v>
      </c>
      <c r="FJ251" s="27">
        <v>9.1275129482219626</v>
      </c>
      <c r="FK251" s="27">
        <v>9.9918837960887572</v>
      </c>
      <c r="FL251" s="27">
        <v>1.6450874805976092</v>
      </c>
      <c r="FM251" s="27">
        <v>1.1823567634557017</v>
      </c>
      <c r="FN251" s="27">
        <v>9.1101476710437979</v>
      </c>
      <c r="FO251" s="27">
        <v>7.7143890904055041</v>
      </c>
      <c r="FP251" s="27">
        <v>1.2701153428197995</v>
      </c>
      <c r="FQ251" s="27">
        <v>0.91285690497523908</v>
      </c>
      <c r="FR251" s="27">
        <v>7.7143890904055041</v>
      </c>
      <c r="FS251" s="28">
        <v>24.452747141335287</v>
      </c>
      <c r="FT251" s="28">
        <v>4.02595836874886</v>
      </c>
      <c r="FU251" s="28">
        <v>2.893535549217173</v>
      </c>
      <c r="FV251" s="28">
        <v>16.254977544186392</v>
      </c>
      <c r="FW251" s="28">
        <v>23.43520192576138</v>
      </c>
      <c r="FX251" s="28">
        <v>3.858427307615234</v>
      </c>
      <c r="FY251" s="28">
        <v>2.7731276769572148</v>
      </c>
      <c r="FZ251" s="28">
        <v>15.860678514309226</v>
      </c>
      <c r="GA251" s="28">
        <v>22.847993165350132</v>
      </c>
      <c r="GB251" s="28">
        <v>3.7617478625812635</v>
      </c>
      <c r="GC251" s="28">
        <v>2.7036422562295988</v>
      </c>
      <c r="GD251" s="28">
        <v>15.712082354397641</v>
      </c>
      <c r="GE251" s="28">
        <v>22.041791593983824</v>
      </c>
      <c r="GF251" s="28">
        <v>3.6290129210067832</v>
      </c>
      <c r="GG251" s="28">
        <v>2.6082430402192305</v>
      </c>
      <c r="GH251" s="28">
        <v>15.477041441449543</v>
      </c>
      <c r="GI251" s="28">
        <v>21.041785376911676</v>
      </c>
      <c r="GJ251" s="28">
        <v>3.4643695222445676</v>
      </c>
      <c r="GK251" s="28">
        <v>2.4899105877625844</v>
      </c>
      <c r="GL251" s="28">
        <v>15.2330707597393</v>
      </c>
      <c r="GM251" s="28">
        <v>19.891062244667232</v>
      </c>
      <c r="GN251" s="28">
        <v>3.2749117325902866</v>
      </c>
      <c r="GO251" s="28">
        <v>2.3537435439858414</v>
      </c>
      <c r="GP251" s="28">
        <v>14.914937357185073</v>
      </c>
      <c r="GQ251" s="28">
        <v>18.789917045045311</v>
      </c>
      <c r="GR251" s="28">
        <v>3.0936165715189312</v>
      </c>
      <c r="GS251" s="28">
        <v>2.2234431420907157</v>
      </c>
      <c r="GT251" s="28">
        <v>14.620635538630555</v>
      </c>
      <c r="GU251" s="28">
        <v>18.112927155739726</v>
      </c>
      <c r="GV251" s="28">
        <v>2.9821553481784702</v>
      </c>
      <c r="GW251" s="28">
        <v>2.1433337662466019</v>
      </c>
      <c r="GX251" s="28">
        <v>14.242511191049834</v>
      </c>
      <c r="GY251" s="28">
        <v>17.106739793821081</v>
      </c>
      <c r="GZ251" s="28">
        <v>2.8164942710474654</v>
      </c>
      <c r="HA251" s="28">
        <v>2.0242698883086052</v>
      </c>
      <c r="HB251" s="28">
        <v>13.983164421514607</v>
      </c>
      <c r="HC251" s="28">
        <v>15.320826764295015</v>
      </c>
      <c r="HD251" s="28">
        <v>2.5224573080215813</v>
      </c>
      <c r="HE251" s="28">
        <v>1.8129397335053268</v>
      </c>
      <c r="HF251" s="28">
        <v>13.456263913081342</v>
      </c>
      <c r="HG251" s="28">
        <v>5.2310092194489606</v>
      </c>
      <c r="HH251" s="28">
        <v>0.86124578241939698</v>
      </c>
      <c r="HI251" s="28">
        <v>0.61899430142848999</v>
      </c>
      <c r="HJ251" s="28">
        <v>5.2310092194489606</v>
      </c>
      <c r="HK251" s="28">
        <v>2.6844262295081971</v>
      </c>
      <c r="HL251" s="28">
        <v>0.44197031039136303</v>
      </c>
      <c r="HM251" s="28">
        <v>0.31765276430649858</v>
      </c>
      <c r="HN251" s="28">
        <v>2.6844262295081971</v>
      </c>
      <c r="HO251" s="28">
        <v>2.6844262295081971</v>
      </c>
      <c r="HP251" s="28">
        <v>0.44197031039136303</v>
      </c>
      <c r="HQ251" s="28">
        <v>0.31765276430649858</v>
      </c>
      <c r="HR251" s="28">
        <v>2.6844262295081971</v>
      </c>
      <c r="HS251" s="28">
        <v>2.6844262295081971</v>
      </c>
      <c r="HT251" s="28">
        <v>0.44197031039136303</v>
      </c>
      <c r="HU251" s="28">
        <v>0.31765276430649858</v>
      </c>
      <c r="HV251" s="28">
        <v>2.1809754057194901</v>
      </c>
      <c r="HW251" s="29">
        <v>24.415367453408283</v>
      </c>
      <c r="HX251" s="29">
        <v>4.0198040881454933</v>
      </c>
      <c r="HY251" s="29">
        <v>2.8891123465720763</v>
      </c>
      <c r="HZ251" s="29">
        <v>16.219084883519027</v>
      </c>
      <c r="IA251" s="29">
        <v>23.331353608682463</v>
      </c>
      <c r="IB251" s="29">
        <v>3.8413294740340893</v>
      </c>
      <c r="IC251" s="29">
        <v>2.7608391273125705</v>
      </c>
      <c r="ID251" s="29">
        <v>15.750548756173401</v>
      </c>
      <c r="IE251" s="29">
        <v>22.981777236840355</v>
      </c>
      <c r="IF251" s="29">
        <v>3.7837743898711516</v>
      </c>
      <c r="IG251" s="29">
        <v>2.7194731550868316</v>
      </c>
      <c r="IH251" s="29">
        <v>15.579583840562679</v>
      </c>
      <c r="II251" s="29">
        <v>21.81145745959838</v>
      </c>
      <c r="IJ251" s="29">
        <v>3.5910901620391393</v>
      </c>
      <c r="IK251" s="29">
        <v>2.580987206664406</v>
      </c>
      <c r="IL251" s="29">
        <v>15.36699052845349</v>
      </c>
      <c r="IM251" s="29">
        <v>20.709054347246092</v>
      </c>
      <c r="IN251" s="29">
        <v>3.4095878952281016</v>
      </c>
      <c r="IO251" s="29">
        <v>2.4505379537963372</v>
      </c>
      <c r="IP251" s="29">
        <v>15.146863865208381</v>
      </c>
      <c r="IQ251" s="29">
        <v>19.983528200131015</v>
      </c>
      <c r="IR251" s="29">
        <v>3.2901355471200859</v>
      </c>
      <c r="IS251" s="29">
        <v>2.3646851992395579</v>
      </c>
      <c r="IT251" s="29">
        <v>14.763120516786719</v>
      </c>
      <c r="IU251" s="29">
        <v>13.759611032675307</v>
      </c>
      <c r="IV251" s="29">
        <v>2.2654150418169872</v>
      </c>
      <c r="IW251" s="29">
        <v>1.6281983957190955</v>
      </c>
      <c r="IX251" s="29">
        <v>10.410119148161748</v>
      </c>
      <c r="IY251" s="29">
        <v>12.030221462198485</v>
      </c>
      <c r="IZ251" s="29">
        <v>1.9806842353417209</v>
      </c>
      <c r="JA251" s="29">
        <v>1.4235567588634483</v>
      </c>
      <c r="JB251" s="29">
        <v>10.27870715210198</v>
      </c>
      <c r="JC251" s="29">
        <v>12.481273624584846</v>
      </c>
      <c r="JD251" s="29">
        <v>2.0549465346819855</v>
      </c>
      <c r="JE251" s="29">
        <v>1.4769305355958791</v>
      </c>
      <c r="JF251" s="29">
        <v>10.208711018259194</v>
      </c>
      <c r="JG251" s="29">
        <v>11.327694777254999</v>
      </c>
      <c r="JH251" s="29">
        <v>1.8650185733132387</v>
      </c>
      <c r="JI251" s="29">
        <v>1.3404255701504462</v>
      </c>
      <c r="JJ251" s="29">
        <v>9.8783519764362424</v>
      </c>
      <c r="JK251" s="29">
        <v>3.3999630291728105</v>
      </c>
      <c r="JL251" s="29">
        <v>0.55977798860874883</v>
      </c>
      <c r="JM251" s="29">
        <v>0.4023234622299543</v>
      </c>
      <c r="JN251" s="29">
        <v>3.3999630291728105</v>
      </c>
      <c r="JO251" s="29">
        <v>2.6844262295081971</v>
      </c>
      <c r="JP251" s="29">
        <v>0.44197031039136303</v>
      </c>
      <c r="JQ251" s="29">
        <v>0.31765276430649858</v>
      </c>
      <c r="JR251" s="29">
        <v>2.6844262295081971</v>
      </c>
      <c r="JS251" s="29">
        <v>2.6844262295081971</v>
      </c>
      <c r="JT251" s="29">
        <v>0.44197031039136303</v>
      </c>
      <c r="JU251" s="29">
        <v>0.31765276430649858</v>
      </c>
      <c r="JV251" s="29">
        <v>2.5579245590744186</v>
      </c>
      <c r="JW251" s="29">
        <v>2.6844262295081971</v>
      </c>
      <c r="JX251" s="29">
        <v>0.44197031039136303</v>
      </c>
      <c r="JY251" s="29">
        <v>0.31765276430649858</v>
      </c>
      <c r="JZ251" s="29">
        <v>2.6844262295081971</v>
      </c>
    </row>
    <row r="252" spans="1:286" ht="15" thickBot="1" x14ac:dyDescent="0.4">
      <c r="A252" s="2"/>
      <c r="B252" s="74" t="s">
        <v>728</v>
      </c>
      <c r="C252" s="74" t="s">
        <v>498</v>
      </c>
      <c r="D252" s="74" t="s">
        <v>859</v>
      </c>
      <c r="E252" s="87">
        <v>382555</v>
      </c>
      <c r="F252" s="84">
        <v>390327</v>
      </c>
      <c r="G252" s="22">
        <v>21.487071314315788</v>
      </c>
      <c r="H252" s="22">
        <v>12.479775618844814</v>
      </c>
      <c r="I252" s="22">
        <v>9.1038225642072721</v>
      </c>
      <c r="J252" s="22">
        <v>10.899356203871386</v>
      </c>
      <c r="K252" s="22">
        <v>21.553360897315788</v>
      </c>
      <c r="L252" s="22">
        <v>12.405879412705612</v>
      </c>
      <c r="M252" s="22">
        <v>9.0499163106490332</v>
      </c>
      <c r="N252" s="22">
        <v>10.494353433451765</v>
      </c>
      <c r="O252" s="22">
        <v>21.594577918315789</v>
      </c>
      <c r="P252" s="22">
        <v>12.346995928151713</v>
      </c>
      <c r="Q252" s="22">
        <v>9.0069616284725793</v>
      </c>
      <c r="R252" s="22">
        <v>10.216692474694359</v>
      </c>
      <c r="S252" s="22">
        <v>21.666194906315788</v>
      </c>
      <c r="T252" s="22">
        <v>12.241046858370741</v>
      </c>
      <c r="U252" s="22">
        <v>8.9296732571438255</v>
      </c>
      <c r="V252" s="22">
        <v>10.012210779948603</v>
      </c>
      <c r="W252" s="22">
        <v>21.746455593315787</v>
      </c>
      <c r="X252" s="22">
        <v>12.038847636739982</v>
      </c>
      <c r="Y252" s="22">
        <v>8.7821717400838875</v>
      </c>
      <c r="Z252" s="22">
        <v>9.7073759818023095</v>
      </c>
      <c r="AA252" s="22">
        <v>21.848823969315788</v>
      </c>
      <c r="AB252" s="22">
        <v>11.808012735971191</v>
      </c>
      <c r="AC252" s="22">
        <v>8.6137808937731446</v>
      </c>
      <c r="AD252" s="22">
        <v>9.3698601341566548</v>
      </c>
      <c r="AE252" s="22">
        <v>21.969227841315789</v>
      </c>
      <c r="AF252" s="22">
        <v>11.721301270434708</v>
      </c>
      <c r="AG252" s="22">
        <v>8.5505260869051032</v>
      </c>
      <c r="AH252" s="22">
        <v>8.96123003193504</v>
      </c>
      <c r="AI252" s="22">
        <v>22.104940525315786</v>
      </c>
      <c r="AJ252" s="22">
        <v>11.73202043866749</v>
      </c>
      <c r="AK252" s="22">
        <v>8.558345570893243</v>
      </c>
      <c r="AL252" s="22">
        <v>8.5718671879003772</v>
      </c>
      <c r="AM252" s="22">
        <v>22.255301359315787</v>
      </c>
      <c r="AN252" s="22">
        <v>11.665082862790429</v>
      </c>
      <c r="AO252" s="22">
        <v>8.5095155412296695</v>
      </c>
      <c r="AP252" s="22">
        <v>8.1765283685092545</v>
      </c>
      <c r="AQ252" s="22">
        <v>22.427827001315787</v>
      </c>
      <c r="AR252" s="22">
        <v>11.509530662160456</v>
      </c>
      <c r="AS252" s="22">
        <v>8.3960423765464149</v>
      </c>
      <c r="AT252" s="22">
        <v>7.6919689392385475</v>
      </c>
      <c r="AU252" s="22">
        <v>23.353980523315787</v>
      </c>
      <c r="AV252" s="22">
        <v>11.053969282300383</v>
      </c>
      <c r="AW252" s="22">
        <v>8.0637166924941379</v>
      </c>
      <c r="AX252" s="22">
        <v>5.7228555212887908</v>
      </c>
      <c r="AY252" s="22">
        <v>24.215648516315788</v>
      </c>
      <c r="AZ252" s="22">
        <v>10.697149819449754</v>
      </c>
      <c r="BA252" s="22">
        <v>7.8034218621654041</v>
      </c>
      <c r="BB252" s="22">
        <v>4.4180466949808803</v>
      </c>
      <c r="BC252" s="22">
        <v>24.634437739315786</v>
      </c>
      <c r="BD252" s="22">
        <v>10.450010534053558</v>
      </c>
      <c r="BE252" s="22">
        <v>7.6231371942668478</v>
      </c>
      <c r="BF252" s="22">
        <v>3.8674978364886243</v>
      </c>
      <c r="BG252" s="22">
        <v>24.929720274315788</v>
      </c>
      <c r="BH252" s="22">
        <v>10.271430760911317</v>
      </c>
      <c r="BI252" s="22">
        <v>7.4928657360373894</v>
      </c>
      <c r="BJ252" s="22">
        <v>3.3223052008281897</v>
      </c>
      <c r="BK252" s="25">
        <v>21.458470392315789</v>
      </c>
      <c r="BL252" s="25">
        <v>12.649309469010419</v>
      </c>
      <c r="BM252" s="25">
        <v>9.2274951475671827</v>
      </c>
      <c r="BN252" s="25">
        <v>11.075185883079275</v>
      </c>
      <c r="BO252" s="25">
        <v>21.500419030315786</v>
      </c>
      <c r="BP252" s="25">
        <v>12.560741674748483</v>
      </c>
      <c r="BQ252" s="25">
        <v>9.1628861747386701</v>
      </c>
      <c r="BR252" s="25">
        <v>10.832441912609262</v>
      </c>
      <c r="BS252" s="25">
        <v>21.571095010315787</v>
      </c>
      <c r="BT252" s="25">
        <v>12.466594248132537</v>
      </c>
      <c r="BU252" s="25">
        <v>9.094206937790366</v>
      </c>
      <c r="BV252" s="25">
        <v>10.552715712011068</v>
      </c>
      <c r="BW252" s="25">
        <v>21.654371142315789</v>
      </c>
      <c r="BX252" s="25">
        <v>12.428039956132725</v>
      </c>
      <c r="BY252" s="25">
        <v>9.0660821185488327</v>
      </c>
      <c r="BZ252" s="25">
        <v>10.356145906941325</v>
      </c>
      <c r="CA252" s="25">
        <v>21.739848997315789</v>
      </c>
      <c r="CB252" s="25">
        <v>12.388198800948363</v>
      </c>
      <c r="CC252" s="25">
        <v>9.0370185505305276</v>
      </c>
      <c r="CD252" s="25">
        <v>10.079694237404549</v>
      </c>
      <c r="CE252" s="25">
        <v>21.838855824315786</v>
      </c>
      <c r="CF252" s="25">
        <v>12.347070782579465</v>
      </c>
      <c r="CG252" s="25">
        <v>9.0070162337354631</v>
      </c>
      <c r="CH252" s="25">
        <v>9.7734009267519042</v>
      </c>
      <c r="CI252" s="25">
        <v>21.952987158315786</v>
      </c>
      <c r="CJ252" s="25">
        <v>12.323442813431834</v>
      </c>
      <c r="CK252" s="25">
        <v>8.9897799592027887</v>
      </c>
      <c r="CL252" s="25">
        <v>9.3977211368877391</v>
      </c>
      <c r="CM252" s="25">
        <v>22.079357875315786</v>
      </c>
      <c r="CN252" s="25">
        <v>12.286256015141898</v>
      </c>
      <c r="CO252" s="25">
        <v>8.9626527075836684</v>
      </c>
      <c r="CP252" s="25">
        <v>9.0400998769099559</v>
      </c>
      <c r="CQ252" s="25">
        <v>22.216883802315788</v>
      </c>
      <c r="CR252" s="25">
        <v>12.242899369052406</v>
      </c>
      <c r="CS252" s="25">
        <v>8.9310246378945113</v>
      </c>
      <c r="CT252" s="25">
        <v>8.6743955397147463</v>
      </c>
      <c r="CU252" s="25">
        <v>22.364369149315788</v>
      </c>
      <c r="CV252" s="25">
        <v>12.178875506706037</v>
      </c>
      <c r="CW252" s="25">
        <v>8.8843201216853878</v>
      </c>
      <c r="CX252" s="25">
        <v>8.2735729785172456</v>
      </c>
      <c r="CY252" s="25">
        <v>23.016433338315789</v>
      </c>
      <c r="CZ252" s="25">
        <v>11.843442845600311</v>
      </c>
      <c r="DA252" s="25">
        <v>8.6396266654717042</v>
      </c>
      <c r="DB252" s="25">
        <v>6.8334387784755357</v>
      </c>
      <c r="DC252" s="25">
        <v>23.559065376315786</v>
      </c>
      <c r="DD252" s="25">
        <v>11.519627430586544</v>
      </c>
      <c r="DE252" s="25">
        <v>8.403407828540935</v>
      </c>
      <c r="DF252" s="25">
        <v>5.6538616375128399</v>
      </c>
      <c r="DG252" s="25">
        <v>23.911430764315789</v>
      </c>
      <c r="DH252" s="25">
        <v>11.570269850946376</v>
      </c>
      <c r="DI252" s="25">
        <v>8.4403507691240769</v>
      </c>
      <c r="DJ252" s="25">
        <v>4.9672666075827294</v>
      </c>
      <c r="DK252" s="25">
        <v>24.154012803315787</v>
      </c>
      <c r="DL252" s="25">
        <v>11.526458448693935</v>
      </c>
      <c r="DM252" s="25">
        <v>8.4083909611453933</v>
      </c>
      <c r="DN252" s="25">
        <v>4.536313825486836</v>
      </c>
      <c r="DO252" s="27">
        <v>21.494703875315789</v>
      </c>
      <c r="DP252" s="27">
        <v>12.656892707833681</v>
      </c>
      <c r="DQ252" s="27">
        <v>9.2330270147110713</v>
      </c>
      <c r="DR252" s="27">
        <v>10.909810845109789</v>
      </c>
      <c r="DS252" s="27">
        <v>21.563561411315789</v>
      </c>
      <c r="DT252" s="27">
        <v>12.596122380525768</v>
      </c>
      <c r="DU252" s="27">
        <v>9.1886959070151413</v>
      </c>
      <c r="DV252" s="27">
        <v>10.51806283091052</v>
      </c>
      <c r="DW252" s="27">
        <v>21.606485842315788</v>
      </c>
      <c r="DX252" s="27">
        <v>12.524189432327674</v>
      </c>
      <c r="DY252" s="27">
        <v>9.1362218227914713</v>
      </c>
      <c r="DZ252" s="27">
        <v>10.254221607089757</v>
      </c>
      <c r="EA252" s="27">
        <v>21.674896524315788</v>
      </c>
      <c r="EB252" s="27">
        <v>12.519583762685613</v>
      </c>
      <c r="EC252" s="27">
        <v>9.1328620509100489</v>
      </c>
      <c r="ED252" s="27">
        <v>10.060495297268204</v>
      </c>
      <c r="EE252" s="27">
        <v>21.753930210315787</v>
      </c>
      <c r="EF252" s="27">
        <v>12.483983355466385</v>
      </c>
      <c r="EG252" s="27">
        <v>9.1068920494904742</v>
      </c>
      <c r="EH252" s="27">
        <v>9.771562315378107</v>
      </c>
      <c r="EI252" s="27">
        <v>21.853540097315786</v>
      </c>
      <c r="EJ252" s="27">
        <v>12.44329348977714</v>
      </c>
      <c r="EK252" s="27">
        <v>9.0772093589750327</v>
      </c>
      <c r="EL252" s="27">
        <v>9.4516893303712575</v>
      </c>
      <c r="EM252" s="27">
        <v>21.969123624315788</v>
      </c>
      <c r="EN252" s="27">
        <v>12.366229154743957</v>
      </c>
      <c r="EO252" s="27">
        <v>9.0209919994969248</v>
      </c>
      <c r="EP252" s="27">
        <v>9.0624974229765591</v>
      </c>
      <c r="EQ252" s="27">
        <v>22.098163643315786</v>
      </c>
      <c r="ER252" s="27">
        <v>12.268332872779363</v>
      </c>
      <c r="ES252" s="27">
        <v>8.9495780247652412</v>
      </c>
      <c r="ET252" s="27">
        <v>8.6927945819853445</v>
      </c>
      <c r="EU252" s="27">
        <v>22.239108133315789</v>
      </c>
      <c r="EV252" s="27">
        <v>12.152407393826579</v>
      </c>
      <c r="EW252" s="27">
        <v>8.8650120018422598</v>
      </c>
      <c r="EX252" s="27">
        <v>8.3245405142747213</v>
      </c>
      <c r="EY252" s="27">
        <v>22.396875663315789</v>
      </c>
      <c r="EZ252" s="27">
        <v>11.998414184632024</v>
      </c>
      <c r="FA252" s="27">
        <v>8.7526760997060773</v>
      </c>
      <c r="FB252" s="27">
        <v>7.8916299129448486</v>
      </c>
      <c r="FC252" s="27">
        <v>23.238123143315789</v>
      </c>
      <c r="FD252" s="27">
        <v>11.71332387884026</v>
      </c>
      <c r="FE252" s="27">
        <v>8.5447066908022293</v>
      </c>
      <c r="FF252" s="27">
        <v>6.1102596605506321</v>
      </c>
      <c r="FG252" s="27">
        <v>23.945845430315789</v>
      </c>
      <c r="FH252" s="27">
        <v>11.429478522965759</v>
      </c>
      <c r="FI252" s="27">
        <v>8.3376454555302022</v>
      </c>
      <c r="FJ252" s="27">
        <v>5.0819613932975294</v>
      </c>
      <c r="FK252" s="27">
        <v>24.257574840315787</v>
      </c>
      <c r="FL252" s="27">
        <v>11.076944829299261</v>
      </c>
      <c r="FM252" s="27">
        <v>8.0804770341526488</v>
      </c>
      <c r="FN252" s="27">
        <v>4.7456146306639084</v>
      </c>
      <c r="FO252" s="27">
        <v>24.432224104315786</v>
      </c>
      <c r="FP252" s="27">
        <v>11.03159446456746</v>
      </c>
      <c r="FQ252" s="27">
        <v>8.0473945744714861</v>
      </c>
      <c r="FR252" s="27">
        <v>4.7724166027271124</v>
      </c>
      <c r="FS252" s="28">
        <v>21.494256562315787</v>
      </c>
      <c r="FT252" s="28">
        <v>12.476113181864733</v>
      </c>
      <c r="FU252" s="28">
        <v>9.1011508674205999</v>
      </c>
      <c r="FV252" s="28">
        <v>10.897038277520771</v>
      </c>
      <c r="FW252" s="28">
        <v>21.563290332315788</v>
      </c>
      <c r="FX252" s="28">
        <v>12.384522827065492</v>
      </c>
      <c r="FY252" s="28">
        <v>9.034336978761738</v>
      </c>
      <c r="FZ252" s="28">
        <v>10.493244204131031</v>
      </c>
      <c r="GA252" s="28">
        <v>21.613591612315787</v>
      </c>
      <c r="GB252" s="28">
        <v>12.295607359274932</v>
      </c>
      <c r="GC252" s="28">
        <v>8.96947438293458</v>
      </c>
      <c r="GD252" s="28">
        <v>10.219468410466074</v>
      </c>
      <c r="GE252" s="28">
        <v>21.692448417315788</v>
      </c>
      <c r="GF252" s="28">
        <v>12.200177985712633</v>
      </c>
      <c r="GG252" s="28">
        <v>8.8998599835368264</v>
      </c>
      <c r="GH252" s="28">
        <v>10.015847277063184</v>
      </c>
      <c r="GI252" s="28">
        <v>21.789478005315786</v>
      </c>
      <c r="GJ252" s="28">
        <v>11.974444336451818</v>
      </c>
      <c r="GK252" s="28">
        <v>8.7351904291789495</v>
      </c>
      <c r="GL252" s="28">
        <v>9.7288422982773834</v>
      </c>
      <c r="GM252" s="28">
        <v>21.927207426315789</v>
      </c>
      <c r="GN252" s="28">
        <v>11.69983023363897</v>
      </c>
      <c r="GO252" s="28">
        <v>8.5348632644932305</v>
      </c>
      <c r="GP252" s="28">
        <v>9.401093814610098</v>
      </c>
      <c r="GQ252" s="28">
        <v>22.105208647315788</v>
      </c>
      <c r="GR252" s="28">
        <v>11.759285973970995</v>
      </c>
      <c r="GS252" s="28">
        <v>8.5782353992925948</v>
      </c>
      <c r="GT252" s="28">
        <v>8.9752929726649029</v>
      </c>
      <c r="GU252" s="28">
        <v>22.314791596315786</v>
      </c>
      <c r="GV252" s="28">
        <v>11.708747613678868</v>
      </c>
      <c r="GW252" s="28">
        <v>8.5413683690800681</v>
      </c>
      <c r="GX252" s="28">
        <v>8.5682257672894391</v>
      </c>
      <c r="GY252" s="28">
        <v>22.547411447315788</v>
      </c>
      <c r="GZ252" s="28">
        <v>11.588740671953808</v>
      </c>
      <c r="HA252" s="28">
        <v>8.4538249758888977</v>
      </c>
      <c r="HB252" s="28">
        <v>8.203172307231295</v>
      </c>
      <c r="HC252" s="28">
        <v>22.809061725315786</v>
      </c>
      <c r="HD252" s="28">
        <v>11.388215707228227</v>
      </c>
      <c r="HE252" s="28">
        <v>8.3075448059314354</v>
      </c>
      <c r="HF252" s="28">
        <v>7.8038791231378841</v>
      </c>
      <c r="HG252" s="28">
        <v>24.027518906315787</v>
      </c>
      <c r="HH252" s="28">
        <v>10.87764910197353</v>
      </c>
      <c r="HI252" s="28">
        <v>7.9350935757643128</v>
      </c>
      <c r="HJ252" s="28">
        <v>5.4170381458391983</v>
      </c>
      <c r="HK252" s="28">
        <v>25.061465707315786</v>
      </c>
      <c r="HL252" s="28">
        <v>9.7177193400180233</v>
      </c>
      <c r="HM252" s="28">
        <v>7.088940963545828</v>
      </c>
      <c r="HN252" s="28">
        <v>0.94508099592686534</v>
      </c>
      <c r="HO252" s="28">
        <v>25.485787507315788</v>
      </c>
      <c r="HP252" s="28">
        <v>8.8407259149060096</v>
      </c>
      <c r="HQ252" s="28">
        <v>6.4491864698720702</v>
      </c>
      <c r="HR252" s="28">
        <v>-3.2555947628227813</v>
      </c>
      <c r="HS252" s="28">
        <v>25.683664555315787</v>
      </c>
      <c r="HT252" s="28">
        <v>8.2769558724495678</v>
      </c>
      <c r="HU252" s="28">
        <v>6.0379240729914008</v>
      </c>
      <c r="HV252" s="28">
        <v>-5.7963303381013702</v>
      </c>
      <c r="HW252" s="29">
        <v>21.491161331315787</v>
      </c>
      <c r="HX252" s="29">
        <v>12.476530072116276</v>
      </c>
      <c r="HY252" s="29">
        <v>9.1014549830549445</v>
      </c>
      <c r="HZ252" s="29">
        <v>10.900448650281282</v>
      </c>
      <c r="IA252" s="29">
        <v>21.567812058315788</v>
      </c>
      <c r="IB252" s="29">
        <v>12.344641212282317</v>
      </c>
      <c r="IC252" s="29">
        <v>9.0052438960293983</v>
      </c>
      <c r="ID252" s="29">
        <v>10.474041271377622</v>
      </c>
      <c r="IE252" s="29">
        <v>21.622479763315788</v>
      </c>
      <c r="IF252" s="29">
        <v>12.20040453099805</v>
      </c>
      <c r="IG252" s="29">
        <v>8.9000252451684592</v>
      </c>
      <c r="IH252" s="29">
        <v>10.19832701975035</v>
      </c>
      <c r="II252" s="29">
        <v>21.694042130315786</v>
      </c>
      <c r="IJ252" s="29">
        <v>11.992963746697061</v>
      </c>
      <c r="IK252" s="29">
        <v>8.7487000811162705</v>
      </c>
      <c r="IL252" s="29">
        <v>10.011225907605647</v>
      </c>
      <c r="IM252" s="29">
        <v>21.795992533315786</v>
      </c>
      <c r="IN252" s="29">
        <v>11.963984299214948</v>
      </c>
      <c r="IO252" s="29">
        <v>8.7275599776445763</v>
      </c>
      <c r="IP252" s="29">
        <v>9.7296590942665926</v>
      </c>
      <c r="IQ252" s="29">
        <v>21.947193756315787</v>
      </c>
      <c r="IR252" s="29">
        <v>11.952915078979444</v>
      </c>
      <c r="IS252" s="29">
        <v>8.7194851355940521</v>
      </c>
      <c r="IT252" s="29">
        <v>9.4204551099809475</v>
      </c>
      <c r="IU252" s="29">
        <v>22.149602160315787</v>
      </c>
      <c r="IV252" s="29">
        <v>11.854691691028622</v>
      </c>
      <c r="IW252" s="29">
        <v>8.6478325415995485</v>
      </c>
      <c r="IX252" s="29">
        <v>9.0195675584895785</v>
      </c>
      <c r="IY252" s="29">
        <v>22.390776756315788</v>
      </c>
      <c r="IZ252" s="29">
        <v>11.716213620330686</v>
      </c>
      <c r="JA252" s="29">
        <v>8.5468147169870541</v>
      </c>
      <c r="JB252" s="29">
        <v>8.6409620218228635</v>
      </c>
      <c r="JC252" s="29">
        <v>22.673740606315789</v>
      </c>
      <c r="JD252" s="29">
        <v>11.524671964178875</v>
      </c>
      <c r="JE252" s="29">
        <v>8.407087745563997</v>
      </c>
      <c r="JF252" s="29">
        <v>8.2388667689160773</v>
      </c>
      <c r="JG252" s="29">
        <v>23.062346740315789</v>
      </c>
      <c r="JH252" s="29">
        <v>11.124031593250617</v>
      </c>
      <c r="JI252" s="29">
        <v>8.1148261728894511</v>
      </c>
      <c r="JJ252" s="29">
        <v>7.2937360245731853</v>
      </c>
      <c r="JK252" s="29">
        <v>24.233029101315786</v>
      </c>
      <c r="JL252" s="29">
        <v>10.399650048752418</v>
      </c>
      <c r="JM252" s="29">
        <v>7.5863999213837809</v>
      </c>
      <c r="JN252" s="29">
        <v>2.8444666992756709</v>
      </c>
      <c r="JO252" s="29">
        <v>24.981109847315786</v>
      </c>
      <c r="JP252" s="29">
        <v>9.2168490927525664</v>
      </c>
      <c r="JQ252" s="29">
        <v>6.7235630915342615</v>
      </c>
      <c r="JR252" s="29">
        <v>-0.78587696550677322</v>
      </c>
      <c r="JS252" s="29">
        <v>25.184173468315787</v>
      </c>
      <c r="JT252" s="29">
        <v>8.9360604177921541</v>
      </c>
      <c r="JU252" s="29">
        <v>6.5187316624324074</v>
      </c>
      <c r="JV252" s="29">
        <v>-3.0674825115270608</v>
      </c>
      <c r="JW252" s="29">
        <v>25.071542414315786</v>
      </c>
      <c r="JX252" s="29">
        <v>8.6126168214870322</v>
      </c>
      <c r="JY252" s="29">
        <v>6.282784062072948</v>
      </c>
      <c r="JZ252" s="29">
        <v>-4.1352489393727936</v>
      </c>
    </row>
    <row r="253" spans="1:286" ht="15" thickBot="1" x14ac:dyDescent="0.4">
      <c r="A253" s="2"/>
      <c r="B253" s="74" t="s">
        <v>729</v>
      </c>
      <c r="C253" s="74" t="s">
        <v>668</v>
      </c>
      <c r="D253" s="74" t="s">
        <v>866</v>
      </c>
      <c r="E253" s="87">
        <v>372569</v>
      </c>
      <c r="F253" s="84">
        <v>392079</v>
      </c>
      <c r="G253" s="22">
        <v>22.112628693000001</v>
      </c>
      <c r="H253" s="22">
        <v>12.396161456229549</v>
      </c>
      <c r="I253" s="22">
        <v>9.0428271966980436</v>
      </c>
      <c r="J253" s="22">
        <v>15.798134826087779</v>
      </c>
      <c r="K253" s="22">
        <v>22.135647964</v>
      </c>
      <c r="L253" s="22">
        <v>12.044924167019147</v>
      </c>
      <c r="M253" s="22">
        <v>8.7866044843220141</v>
      </c>
      <c r="N253" s="22">
        <v>15.423650582090826</v>
      </c>
      <c r="O253" s="22">
        <v>22.151053703999999</v>
      </c>
      <c r="P253" s="22">
        <v>11.71453980251222</v>
      </c>
      <c r="Q253" s="22">
        <v>8.54559369019222</v>
      </c>
      <c r="R253" s="22">
        <v>15.178413762325542</v>
      </c>
      <c r="S253" s="22">
        <v>22.178380031</v>
      </c>
      <c r="T253" s="22">
        <v>11.370972554572065</v>
      </c>
      <c r="U253" s="22">
        <v>8.2949661661366481</v>
      </c>
      <c r="V253" s="22">
        <v>15.080927204944551</v>
      </c>
      <c r="W253" s="22">
        <v>22.215216781999999</v>
      </c>
      <c r="X253" s="22">
        <v>11.034446164829196</v>
      </c>
      <c r="Y253" s="22">
        <v>8.0494748501096112</v>
      </c>
      <c r="Z253" s="22">
        <v>15.037890476656662</v>
      </c>
      <c r="AA253" s="22">
        <v>22.263546114</v>
      </c>
      <c r="AB253" s="22">
        <v>10.934625770954094</v>
      </c>
      <c r="AC253" s="22">
        <v>7.9766572625276684</v>
      </c>
      <c r="AD253" s="22">
        <v>14.901411316684914</v>
      </c>
      <c r="AE253" s="22">
        <v>22.321469768</v>
      </c>
      <c r="AF253" s="22">
        <v>10.879324240753901</v>
      </c>
      <c r="AG253" s="22">
        <v>7.9363155661824649</v>
      </c>
      <c r="AH253" s="22">
        <v>14.747244362097266</v>
      </c>
      <c r="AI253" s="22">
        <v>22.380245517999999</v>
      </c>
      <c r="AJ253" s="22">
        <v>10.910969819015589</v>
      </c>
      <c r="AK253" s="22">
        <v>7.9594005749386421</v>
      </c>
      <c r="AL253" s="22">
        <v>14.607635636769936</v>
      </c>
      <c r="AM253" s="22">
        <v>23.554388304</v>
      </c>
      <c r="AN253" s="22">
        <v>10.751446942440603</v>
      </c>
      <c r="AO253" s="22">
        <v>7.8430308574352567</v>
      </c>
      <c r="AP253" s="22">
        <v>13.323196419317638</v>
      </c>
      <c r="AQ253" s="22">
        <v>23.607398911000001</v>
      </c>
      <c r="AR253" s="22">
        <v>10.748247762900377</v>
      </c>
      <c r="AS253" s="22">
        <v>7.8406971005012549</v>
      </c>
      <c r="AT253" s="22">
        <v>13.162982800759503</v>
      </c>
      <c r="AU253" s="22">
        <v>27.007204993999999</v>
      </c>
      <c r="AV253" s="22">
        <v>10.237041509645271</v>
      </c>
      <c r="AW253" s="22">
        <v>7.467779256023336</v>
      </c>
      <c r="AX253" s="22">
        <v>9.3727102656773056</v>
      </c>
      <c r="AY253" s="22">
        <v>29.786173501</v>
      </c>
      <c r="AZ253" s="22">
        <v>10.045403664262125</v>
      </c>
      <c r="BA253" s="22">
        <v>7.3279821158952156</v>
      </c>
      <c r="BB253" s="22">
        <v>6.4040906294778424</v>
      </c>
      <c r="BC253" s="22">
        <v>29.831700675</v>
      </c>
      <c r="BD253" s="22">
        <v>11.744008207600851</v>
      </c>
      <c r="BE253" s="22">
        <v>8.5670904814303555</v>
      </c>
      <c r="BF253" s="22">
        <v>6.3093460311581353</v>
      </c>
      <c r="BG253" s="22">
        <v>30.150534812</v>
      </c>
      <c r="BH253" s="22">
        <v>11.806620245886748</v>
      </c>
      <c r="BI253" s="22">
        <v>8.6127650916434924</v>
      </c>
      <c r="BJ253" s="22">
        <v>5.9374802683902992</v>
      </c>
      <c r="BK253" s="25">
        <v>22.101763119000001</v>
      </c>
      <c r="BL253" s="25">
        <v>12.57674029739419</v>
      </c>
      <c r="BM253" s="25">
        <v>9.1745569472178072</v>
      </c>
      <c r="BN253" s="25">
        <v>15.983229593648041</v>
      </c>
      <c r="BO253" s="25">
        <v>22.115698639000001</v>
      </c>
      <c r="BP253" s="25">
        <v>12.240381396049097</v>
      </c>
      <c r="BQ253" s="25">
        <v>8.9291878116450896</v>
      </c>
      <c r="BR253" s="25">
        <v>15.794018113429775</v>
      </c>
      <c r="BS253" s="25">
        <v>22.140796025</v>
      </c>
      <c r="BT253" s="25">
        <v>11.962117843169503</v>
      </c>
      <c r="BU253" s="25">
        <v>8.7261984239451671</v>
      </c>
      <c r="BV253" s="25">
        <v>15.60321947982162</v>
      </c>
      <c r="BW253" s="25">
        <v>22.172308677</v>
      </c>
      <c r="BX253" s="25">
        <v>11.667491433094428</v>
      </c>
      <c r="BY253" s="25">
        <v>8.5112725597331043</v>
      </c>
      <c r="BZ253" s="25">
        <v>15.50823368194777</v>
      </c>
      <c r="CA253" s="25">
        <v>22.208911275999998</v>
      </c>
      <c r="CB253" s="25">
        <v>11.452599562335651</v>
      </c>
      <c r="CC253" s="25">
        <v>8.3545119318477497</v>
      </c>
      <c r="CD253" s="25">
        <v>15.468620570027122</v>
      </c>
      <c r="CE253" s="25">
        <v>22.252379269999999</v>
      </c>
      <c r="CF253" s="25">
        <v>11.421950319414226</v>
      </c>
      <c r="CG253" s="25">
        <v>8.3321537358508095</v>
      </c>
      <c r="CH253" s="25">
        <v>15.34382208132854</v>
      </c>
      <c r="CI253" s="25">
        <v>22.303106243999999</v>
      </c>
      <c r="CJ253" s="25">
        <v>11.389820689893055</v>
      </c>
      <c r="CK253" s="25">
        <v>8.3087156184400488</v>
      </c>
      <c r="CL253" s="25">
        <v>15.200455341843771</v>
      </c>
      <c r="CM253" s="25">
        <v>22.359888132000002</v>
      </c>
      <c r="CN253" s="25">
        <v>11.354579628359122</v>
      </c>
      <c r="CO253" s="25">
        <v>8.2830077546949035</v>
      </c>
      <c r="CP253" s="25">
        <v>15.06973881293532</v>
      </c>
      <c r="CQ253" s="25">
        <v>22.422170705999999</v>
      </c>
      <c r="CR253" s="25">
        <v>11.322191258702148</v>
      </c>
      <c r="CS253" s="25">
        <v>8.2593808899573844</v>
      </c>
      <c r="CT253" s="25">
        <v>14.917034217134695</v>
      </c>
      <c r="CU253" s="25">
        <v>22.484836587</v>
      </c>
      <c r="CV253" s="25">
        <v>11.290556183111411</v>
      </c>
      <c r="CW253" s="25">
        <v>8.2363035427534435</v>
      </c>
      <c r="CX253" s="25">
        <v>14.776675247832646</v>
      </c>
      <c r="CY253" s="25">
        <v>22.828808317</v>
      </c>
      <c r="CZ253" s="25">
        <v>11.192359388788889</v>
      </c>
      <c r="DA253" s="25">
        <v>8.1646703484405361</v>
      </c>
      <c r="DB253" s="25">
        <v>14.176731536009271</v>
      </c>
      <c r="DC253" s="25">
        <v>23.234938164999999</v>
      </c>
      <c r="DD253" s="25">
        <v>11.174172249876449</v>
      </c>
      <c r="DE253" s="25">
        <v>8.1514030838144453</v>
      </c>
      <c r="DF253" s="25">
        <v>13.578018607316846</v>
      </c>
      <c r="DG253" s="25">
        <v>23.603314169000001</v>
      </c>
      <c r="DH253" s="25">
        <v>12.212673275177618</v>
      </c>
      <c r="DI253" s="25">
        <v>8.9089751232358019</v>
      </c>
      <c r="DJ253" s="25">
        <v>13.101898047319922</v>
      </c>
      <c r="DK253" s="25">
        <v>23.942504380999999</v>
      </c>
      <c r="DL253" s="25">
        <v>13.066309386238901</v>
      </c>
      <c r="DM253" s="25">
        <v>9.5316907815018741</v>
      </c>
      <c r="DN253" s="25">
        <v>12.653874204144818</v>
      </c>
      <c r="DO253" s="27">
        <v>22.114629205</v>
      </c>
      <c r="DP253" s="27">
        <v>12.575582998306619</v>
      </c>
      <c r="DQ253" s="27">
        <v>9.1737127136459264</v>
      </c>
      <c r="DR253" s="27">
        <v>15.802776269567183</v>
      </c>
      <c r="DS253" s="27">
        <v>22.138680021999999</v>
      </c>
      <c r="DT253" s="27">
        <v>12.219911530297303</v>
      </c>
      <c r="DU253" s="27">
        <v>8.9142553295709668</v>
      </c>
      <c r="DV253" s="27">
        <v>15.413615538471088</v>
      </c>
      <c r="DW253" s="27">
        <v>22.155126999</v>
      </c>
      <c r="DX253" s="27">
        <v>11.934660360033448</v>
      </c>
      <c r="DY253" s="27">
        <v>8.7061685722743647</v>
      </c>
      <c r="DZ253" s="27">
        <v>15.175954300935992</v>
      </c>
      <c r="EA253" s="27">
        <v>22.183491794999998</v>
      </c>
      <c r="EB253" s="27">
        <v>11.472813122882599</v>
      </c>
      <c r="EC253" s="27">
        <v>8.3692574428433471</v>
      </c>
      <c r="ED253" s="27">
        <v>15.08194719084533</v>
      </c>
      <c r="EE253" s="27">
        <v>22.221225442000001</v>
      </c>
      <c r="EF253" s="27">
        <v>11.397990942426109</v>
      </c>
      <c r="EG253" s="27">
        <v>8.3146757039125276</v>
      </c>
      <c r="EH253" s="27">
        <v>15.033905715770784</v>
      </c>
      <c r="EI253" s="27">
        <v>22.269312568</v>
      </c>
      <c r="EJ253" s="27">
        <v>11.355046384310745</v>
      </c>
      <c r="EK253" s="27">
        <v>8.2833482466632002</v>
      </c>
      <c r="EL253" s="27">
        <v>14.900489385054684</v>
      </c>
      <c r="EM253" s="27">
        <v>22.326126165000002</v>
      </c>
      <c r="EN253" s="27">
        <v>11.315809364312107</v>
      </c>
      <c r="EO253" s="27">
        <v>8.254725386851808</v>
      </c>
      <c r="EP253" s="27">
        <v>14.758452833117826</v>
      </c>
      <c r="EQ253" s="27">
        <v>22.384538378999999</v>
      </c>
      <c r="ER253" s="27">
        <v>11.272720696941319</v>
      </c>
      <c r="ES253" s="27">
        <v>8.2232928039070092</v>
      </c>
      <c r="ET253" s="27">
        <v>14.618071870747567</v>
      </c>
      <c r="EU253" s="27">
        <v>23.556800403</v>
      </c>
      <c r="EV253" s="27">
        <v>11.2280075252367</v>
      </c>
      <c r="EW253" s="27">
        <v>8.1906751676678518</v>
      </c>
      <c r="EX253" s="27">
        <v>13.341752627177776</v>
      </c>
      <c r="EY253" s="27">
        <v>23.605905509999999</v>
      </c>
      <c r="EZ253" s="27">
        <v>11.188059784592015</v>
      </c>
      <c r="FA253" s="27">
        <v>8.1615338470401788</v>
      </c>
      <c r="FB253" s="27">
        <v>13.189456628558929</v>
      </c>
      <c r="FC253" s="27">
        <v>26.919263285</v>
      </c>
      <c r="FD253" s="27">
        <v>11.099586527394759</v>
      </c>
      <c r="FE253" s="27">
        <v>8.0969938376841561</v>
      </c>
      <c r="FF253" s="27">
        <v>9.5013182128636338</v>
      </c>
      <c r="FG253" s="27">
        <v>29.466780644</v>
      </c>
      <c r="FH253" s="27">
        <v>11.36950971321842</v>
      </c>
      <c r="FI253" s="27">
        <v>8.2938990437355784</v>
      </c>
      <c r="FJ253" s="27">
        <v>6.7897178703217023</v>
      </c>
      <c r="FK253" s="27">
        <v>29.403390671</v>
      </c>
      <c r="FL253" s="27">
        <v>13.340848997535398</v>
      </c>
      <c r="FM253" s="27">
        <v>9.7319636056635233</v>
      </c>
      <c r="FN253" s="27">
        <v>6.8604186320857785</v>
      </c>
      <c r="FO253" s="27">
        <v>29.527297602000001</v>
      </c>
      <c r="FP253" s="27">
        <v>13.323745849085233</v>
      </c>
      <c r="FQ253" s="27">
        <v>9.7194870969878018</v>
      </c>
      <c r="FR253" s="27">
        <v>6.7002968205817055</v>
      </c>
      <c r="FS253" s="28">
        <v>22.114401231999999</v>
      </c>
      <c r="FT253" s="28">
        <v>12.39623469447085</v>
      </c>
      <c r="FU253" s="28">
        <v>9.0428806229754137</v>
      </c>
      <c r="FV253" s="28">
        <v>15.794804051263489</v>
      </c>
      <c r="FW253" s="28">
        <v>22.139267785000001</v>
      </c>
      <c r="FX253" s="28">
        <v>12.037437221352148</v>
      </c>
      <c r="FY253" s="28">
        <v>8.7811428616949794</v>
      </c>
      <c r="FZ253" s="28">
        <v>15.416987900489918</v>
      </c>
      <c r="GA253" s="28">
        <v>22.160498262000001</v>
      </c>
      <c r="GB253" s="28">
        <v>11.692331970344778</v>
      </c>
      <c r="GC253" s="28">
        <v>8.5293933858147284</v>
      </c>
      <c r="GD253" s="28">
        <v>15.165395001119522</v>
      </c>
      <c r="GE253" s="28">
        <v>22.197964529</v>
      </c>
      <c r="GF253" s="28">
        <v>11.351777477330646</v>
      </c>
      <c r="GG253" s="28">
        <v>8.2809636245325926</v>
      </c>
      <c r="GH253" s="28">
        <v>15.059490413493521</v>
      </c>
      <c r="GI253" s="28">
        <v>22.249984651999998</v>
      </c>
      <c r="GJ253" s="28">
        <v>11.00218139052747</v>
      </c>
      <c r="GK253" s="28">
        <v>8.0259381464629875</v>
      </c>
      <c r="GL253" s="28">
        <v>15.01093731791175</v>
      </c>
      <c r="GM253" s="28">
        <v>22.331658267999998</v>
      </c>
      <c r="GN253" s="28">
        <v>10.903416293129222</v>
      </c>
      <c r="GO253" s="28">
        <v>7.9538903829685399</v>
      </c>
      <c r="GP253" s="28">
        <v>14.85673345648075</v>
      </c>
      <c r="GQ253" s="28">
        <v>22.425937270999999</v>
      </c>
      <c r="GR253" s="28">
        <v>10.868598167415042</v>
      </c>
      <c r="GS253" s="28">
        <v>7.9284910450155799</v>
      </c>
      <c r="GT253" s="28">
        <v>14.661754779419926</v>
      </c>
      <c r="GU253" s="28">
        <v>22.538561558000001</v>
      </c>
      <c r="GV253" s="28">
        <v>10.88431775720588</v>
      </c>
      <c r="GW253" s="28">
        <v>7.9399582669119253</v>
      </c>
      <c r="GX253" s="28">
        <v>14.470236020124176</v>
      </c>
      <c r="GY253" s="28">
        <v>23.771728826</v>
      </c>
      <c r="GZ253" s="28">
        <v>10.716299244640595</v>
      </c>
      <c r="HA253" s="28">
        <v>7.8173911012341533</v>
      </c>
      <c r="HB253" s="28">
        <v>13.166201949981026</v>
      </c>
      <c r="HC253" s="28">
        <v>23.903187208999999</v>
      </c>
      <c r="HD253" s="28">
        <v>10.709371572816204</v>
      </c>
      <c r="HE253" s="28">
        <v>7.8123374610888066</v>
      </c>
      <c r="HF253" s="28">
        <v>12.971824763357759</v>
      </c>
      <c r="HG253" s="28">
        <v>31.985137770000001</v>
      </c>
      <c r="HH253" s="28">
        <v>9.3487615130572337</v>
      </c>
      <c r="HI253" s="28">
        <v>6.8197913655951679</v>
      </c>
      <c r="HJ253" s="28">
        <v>4.2301189257466092</v>
      </c>
      <c r="HK253" s="28">
        <v>36.892808799999997</v>
      </c>
      <c r="HL253" s="28">
        <v>8.4782917251479333</v>
      </c>
      <c r="HM253" s="28">
        <v>6.1847957744354174</v>
      </c>
      <c r="HN253" s="28">
        <v>-2.3911362084133643</v>
      </c>
      <c r="HO253" s="28">
        <v>37.008842810000004</v>
      </c>
      <c r="HP253" s="28">
        <v>9.8454399624480313</v>
      </c>
      <c r="HQ253" s="28">
        <v>7.1821113794174982</v>
      </c>
      <c r="HR253" s="28">
        <v>-4.0884414972854159</v>
      </c>
      <c r="HS253" s="28">
        <v>37.06524211</v>
      </c>
      <c r="HT253" s="28">
        <v>9.7500338371164883</v>
      </c>
      <c r="HU253" s="28">
        <v>7.1125139392804053</v>
      </c>
      <c r="HV253" s="28">
        <v>-5.3746438593836601</v>
      </c>
      <c r="HW253" s="29">
        <v>22.115188709999998</v>
      </c>
      <c r="HX253" s="29">
        <v>12.398191212420658</v>
      </c>
      <c r="HY253" s="29">
        <v>9.0443078755801665</v>
      </c>
      <c r="HZ253" s="29">
        <v>15.806628615274803</v>
      </c>
      <c r="IA253" s="29">
        <v>22.146769990999999</v>
      </c>
      <c r="IB253" s="29">
        <v>12.035068453695672</v>
      </c>
      <c r="IC253" s="29">
        <v>8.7794148786687582</v>
      </c>
      <c r="ID253" s="29">
        <v>15.417398324009261</v>
      </c>
      <c r="IE253" s="29">
        <v>22.178099711000002</v>
      </c>
      <c r="IF253" s="29">
        <v>11.674931825213049</v>
      </c>
      <c r="IG253" s="29">
        <v>8.5167002221947428</v>
      </c>
      <c r="IH253" s="29">
        <v>15.160367705728127</v>
      </c>
      <c r="II253" s="29">
        <v>22.225393413999999</v>
      </c>
      <c r="IJ253" s="29">
        <v>11.271990667570678</v>
      </c>
      <c r="IK253" s="29">
        <v>8.2227602576449641</v>
      </c>
      <c r="IL253" s="29">
        <v>15.054307175249921</v>
      </c>
      <c r="IM253" s="29">
        <v>25.331713261000001</v>
      </c>
      <c r="IN253" s="29">
        <v>10.510187895807819</v>
      </c>
      <c r="IO253" s="29">
        <v>7.6670357418469539</v>
      </c>
      <c r="IP253" s="29">
        <v>11.951501723905555</v>
      </c>
      <c r="IQ253" s="29">
        <v>25.243595882000001</v>
      </c>
      <c r="IR253" s="29">
        <v>10.576794912406664</v>
      </c>
      <c r="IS253" s="29">
        <v>7.7156246331192806</v>
      </c>
      <c r="IT253" s="29">
        <v>11.977243912475835</v>
      </c>
      <c r="IU253" s="29">
        <v>25.189759559999999</v>
      </c>
      <c r="IV253" s="29">
        <v>10.602378425129682</v>
      </c>
      <c r="IW253" s="29">
        <v>7.7342874494641354</v>
      </c>
      <c r="IX253" s="29">
        <v>11.957601508197463</v>
      </c>
      <c r="IY253" s="29">
        <v>25.188927741000001</v>
      </c>
      <c r="IZ253" s="29">
        <v>10.63198339307319</v>
      </c>
      <c r="JA253" s="29">
        <v>7.755883861403607</v>
      </c>
      <c r="JB253" s="29">
        <v>11.905113462512052</v>
      </c>
      <c r="JC253" s="29">
        <v>26.336387365</v>
      </c>
      <c r="JD253" s="29">
        <v>10.477054167488724</v>
      </c>
      <c r="JE253" s="29">
        <v>7.6428651483426755</v>
      </c>
      <c r="JF253" s="29">
        <v>10.679389778046154</v>
      </c>
      <c r="JG253" s="29">
        <v>26.374475647000001</v>
      </c>
      <c r="JH253" s="29">
        <v>10.45793893911455</v>
      </c>
      <c r="JI253" s="29">
        <v>7.628920855375581</v>
      </c>
      <c r="JJ253" s="29">
        <v>10.301406725566615</v>
      </c>
      <c r="JK253" s="29">
        <v>34.915233149999999</v>
      </c>
      <c r="JL253" s="29">
        <v>11.044512126075645</v>
      </c>
      <c r="JM253" s="29">
        <v>8.0568178286954968</v>
      </c>
      <c r="JN253" s="29">
        <v>-8.0257375802254671E-2</v>
      </c>
      <c r="JO253" s="29">
        <v>34.581350919999998</v>
      </c>
      <c r="JP253" s="29">
        <v>10.392883245473261</v>
      </c>
      <c r="JQ253" s="29">
        <v>7.5814636326024889</v>
      </c>
      <c r="JR253" s="29">
        <v>-1.5581689388210833</v>
      </c>
      <c r="JS253" s="29">
        <v>34.575787130000002</v>
      </c>
      <c r="JT253" s="29">
        <v>10.241529386533493</v>
      </c>
      <c r="JU253" s="29">
        <v>7.4710530997308053</v>
      </c>
      <c r="JV253" s="29">
        <v>-2.6673131279493703</v>
      </c>
      <c r="JW253" s="29">
        <v>34.431914689999999</v>
      </c>
      <c r="JX253" s="29">
        <v>10.202633125940689</v>
      </c>
      <c r="JY253" s="29">
        <v>7.4426788191617419</v>
      </c>
      <c r="JZ253" s="29">
        <v>-2.5860004961790182</v>
      </c>
    </row>
    <row r="254" spans="1:286" ht="15" thickBot="1" x14ac:dyDescent="0.4">
      <c r="A254" s="2"/>
      <c r="B254" s="74" t="s">
        <v>730</v>
      </c>
      <c r="C254" s="74" t="s">
        <v>646</v>
      </c>
      <c r="D254" s="74" t="s">
        <v>869</v>
      </c>
      <c r="E254" s="87">
        <v>391010</v>
      </c>
      <c r="F254" s="84">
        <v>389489</v>
      </c>
      <c r="G254" s="22">
        <v>29.508861442000001</v>
      </c>
      <c r="H254" s="22">
        <v>13.021458581590643</v>
      </c>
      <c r="I254" s="22">
        <v>9.4989727439465295</v>
      </c>
      <c r="J254" s="22">
        <v>18.81256086230367</v>
      </c>
      <c r="K254" s="22">
        <v>29.534862930999999</v>
      </c>
      <c r="L254" s="22">
        <v>12.643722003901907</v>
      </c>
      <c r="M254" s="22">
        <v>9.2234191695620353</v>
      </c>
      <c r="N254" s="22">
        <v>18.732195568164155</v>
      </c>
      <c r="O254" s="22">
        <v>29.549487320000001</v>
      </c>
      <c r="P254" s="22">
        <v>12.653083265434194</v>
      </c>
      <c r="Q254" s="22">
        <v>9.2302480795176276</v>
      </c>
      <c r="R254" s="22">
        <v>18.517942877138704</v>
      </c>
      <c r="S254" s="22">
        <v>29.585696158000001</v>
      </c>
      <c r="T254" s="22">
        <v>12.532761362931025</v>
      </c>
      <c r="U254" s="22">
        <v>9.1424749268238692</v>
      </c>
      <c r="V254" s="22">
        <v>18.349774700767217</v>
      </c>
      <c r="W254" s="22">
        <v>29.635961976000001</v>
      </c>
      <c r="X254" s="22">
        <v>12.164956529925711</v>
      </c>
      <c r="Y254" s="22">
        <v>8.8741664219111644</v>
      </c>
      <c r="Z254" s="22">
        <v>18.164707240514588</v>
      </c>
      <c r="AA254" s="22">
        <v>29.698164966</v>
      </c>
      <c r="AB254" s="22">
        <v>12.319917769025414</v>
      </c>
      <c r="AC254" s="22">
        <v>8.9872084883857539</v>
      </c>
      <c r="AD254" s="22">
        <v>17.931704293506865</v>
      </c>
      <c r="AE254" s="22">
        <v>29.769959776</v>
      </c>
      <c r="AF254" s="22">
        <v>12.243166100168645</v>
      </c>
      <c r="AG254" s="22">
        <v>8.9312192145302429</v>
      </c>
      <c r="AH254" s="22">
        <v>17.550967083234294</v>
      </c>
      <c r="AI254" s="22">
        <v>29.848515579000001</v>
      </c>
      <c r="AJ254" s="22">
        <v>12.188249590516754</v>
      </c>
      <c r="AK254" s="22">
        <v>8.8911583853145757</v>
      </c>
      <c r="AL254" s="22">
        <v>17.312367730985745</v>
      </c>
      <c r="AM254" s="22">
        <v>29.933491172</v>
      </c>
      <c r="AN254" s="22">
        <v>12.150557668637962</v>
      </c>
      <c r="AO254" s="22">
        <v>8.8636626530699729</v>
      </c>
      <c r="AP254" s="22">
        <v>17.07630311658977</v>
      </c>
      <c r="AQ254" s="22">
        <v>30.02747755</v>
      </c>
      <c r="AR254" s="22">
        <v>12.053922493461705</v>
      </c>
      <c r="AS254" s="22">
        <v>8.7931686381826157</v>
      </c>
      <c r="AT254" s="22">
        <v>16.703910348085707</v>
      </c>
      <c r="AU254" s="22">
        <v>30.429068216000001</v>
      </c>
      <c r="AV254" s="22">
        <v>11.535990515426635</v>
      </c>
      <c r="AW254" s="22">
        <v>8.415344471116649</v>
      </c>
      <c r="AX254" s="22">
        <v>15.486015873090658</v>
      </c>
      <c r="AY254" s="22">
        <v>30.7767287</v>
      </c>
      <c r="AZ254" s="22">
        <v>11.22292537565793</v>
      </c>
      <c r="BA254" s="22">
        <v>8.1869678103063919</v>
      </c>
      <c r="BB254" s="22">
        <v>14.970063459906278</v>
      </c>
      <c r="BC254" s="22">
        <v>31.009043556999998</v>
      </c>
      <c r="BD254" s="22">
        <v>11.11049348866576</v>
      </c>
      <c r="BE254" s="22">
        <v>8.1049503140791277</v>
      </c>
      <c r="BF254" s="22">
        <v>14.921593863158996</v>
      </c>
      <c r="BG254" s="22">
        <v>31.178580189999998</v>
      </c>
      <c r="BH254" s="22">
        <v>10.893149416568036</v>
      </c>
      <c r="BI254" s="22">
        <v>7.9464008394577963</v>
      </c>
      <c r="BJ254" s="22">
        <v>15.155347663393112</v>
      </c>
      <c r="BK254" s="25">
        <v>29.493545957999999</v>
      </c>
      <c r="BL254" s="25">
        <v>13.033224354799868</v>
      </c>
      <c r="BM254" s="25">
        <v>9.5075557116936213</v>
      </c>
      <c r="BN254" s="25">
        <v>18.864460471695686</v>
      </c>
      <c r="BO254" s="25">
        <v>29.509242364999999</v>
      </c>
      <c r="BP254" s="25">
        <v>12.791947200177104</v>
      </c>
      <c r="BQ254" s="25">
        <v>9.3315473865787357</v>
      </c>
      <c r="BR254" s="25">
        <v>18.824733618446309</v>
      </c>
      <c r="BS254" s="25">
        <v>29.540833116999998</v>
      </c>
      <c r="BT254" s="25">
        <v>12.605105801573414</v>
      </c>
      <c r="BU254" s="25">
        <v>9.1952491875976747</v>
      </c>
      <c r="BV254" s="25">
        <v>18.578555079333231</v>
      </c>
      <c r="BW254" s="25">
        <v>29.585410109000001</v>
      </c>
      <c r="BX254" s="25">
        <v>12.613625920818533</v>
      </c>
      <c r="BY254" s="25">
        <v>9.2014644959655847</v>
      </c>
      <c r="BZ254" s="25">
        <v>18.429500233365339</v>
      </c>
      <c r="CA254" s="25">
        <v>29.637233842000001</v>
      </c>
      <c r="CB254" s="25">
        <v>12.584292130154347</v>
      </c>
      <c r="CC254" s="25">
        <v>9.1800659040759118</v>
      </c>
      <c r="CD254" s="25">
        <v>18.282197445076999</v>
      </c>
      <c r="CE254" s="25">
        <v>29.696088595999999</v>
      </c>
      <c r="CF254" s="25">
        <v>12.530298158096141</v>
      </c>
      <c r="CG254" s="25">
        <v>9.1406780531908041</v>
      </c>
      <c r="CH254" s="25">
        <v>18.088615366600166</v>
      </c>
      <c r="CI254" s="25">
        <v>29.762615684</v>
      </c>
      <c r="CJ254" s="25">
        <v>12.470464665713193</v>
      </c>
      <c r="CK254" s="25">
        <v>9.0970303535295471</v>
      </c>
      <c r="CL254" s="25">
        <v>17.749973049686787</v>
      </c>
      <c r="CM254" s="25">
        <v>29.834607397999999</v>
      </c>
      <c r="CN254" s="25">
        <v>12.433876317375978</v>
      </c>
      <c r="CO254" s="25">
        <v>9.0703396628190163</v>
      </c>
      <c r="CP254" s="25">
        <v>17.550974448662558</v>
      </c>
      <c r="CQ254" s="25">
        <v>29.912641750999999</v>
      </c>
      <c r="CR254" s="25">
        <v>12.389937082532166</v>
      </c>
      <c r="CS254" s="25">
        <v>9.0382866027446767</v>
      </c>
      <c r="CT254" s="25">
        <v>17.349276222954217</v>
      </c>
      <c r="CU254" s="25">
        <v>29.982121796000001</v>
      </c>
      <c r="CV254" s="25">
        <v>12.321553575748858</v>
      </c>
      <c r="CW254" s="25">
        <v>8.9884017866159773</v>
      </c>
      <c r="CX254" s="25">
        <v>17.049378050457932</v>
      </c>
      <c r="CY254" s="25">
        <v>30.179426356</v>
      </c>
      <c r="CZ254" s="25">
        <v>12.083525027996158</v>
      </c>
      <c r="DA254" s="25">
        <v>8.8147632749840596</v>
      </c>
      <c r="DB254" s="25">
        <v>16.24237724699471</v>
      </c>
      <c r="DC254" s="25">
        <v>30.339614074</v>
      </c>
      <c r="DD254" s="25">
        <v>11.728227751265097</v>
      </c>
      <c r="DE254" s="25">
        <v>8.5555788582369061</v>
      </c>
      <c r="DF254" s="25">
        <v>15.749814829351877</v>
      </c>
      <c r="DG254" s="25">
        <v>30.473554518</v>
      </c>
      <c r="DH254" s="25">
        <v>11.935813065925595</v>
      </c>
      <c r="DI254" s="25">
        <v>8.7070094551741324</v>
      </c>
      <c r="DJ254" s="25">
        <v>15.386483023074831</v>
      </c>
      <c r="DK254" s="25">
        <v>30.578036408999999</v>
      </c>
      <c r="DL254" s="25">
        <v>11.957543522105532</v>
      </c>
      <c r="DM254" s="25">
        <v>8.7228615204150088</v>
      </c>
      <c r="DN254" s="25">
        <v>15.304497419084479</v>
      </c>
      <c r="DO254" s="27">
        <v>29.508902754000001</v>
      </c>
      <c r="DP254" s="27">
        <v>13.025557763988798</v>
      </c>
      <c r="DQ254" s="27">
        <v>9.5019630404350952</v>
      </c>
      <c r="DR254" s="27">
        <v>18.81710003865</v>
      </c>
      <c r="DS254" s="27">
        <v>29.534986817</v>
      </c>
      <c r="DT254" s="27">
        <v>12.878028077896403</v>
      </c>
      <c r="DU254" s="27">
        <v>9.3943421884135034</v>
      </c>
      <c r="DV254" s="27">
        <v>18.746077846883992</v>
      </c>
      <c r="DW254" s="27">
        <v>29.549734180999998</v>
      </c>
      <c r="DX254" s="27">
        <v>12.655198926454592</v>
      </c>
      <c r="DY254" s="27">
        <v>9.2317914247767039</v>
      </c>
      <c r="DZ254" s="27">
        <v>18.542747156500354</v>
      </c>
      <c r="EA254" s="27">
        <v>29.586104741</v>
      </c>
      <c r="EB254" s="27">
        <v>12.616687214369318</v>
      </c>
      <c r="EC254" s="27">
        <v>9.2036976669900081</v>
      </c>
      <c r="ED254" s="27">
        <v>18.381099740966221</v>
      </c>
      <c r="EE254" s="27">
        <v>29.636336173</v>
      </c>
      <c r="EF254" s="27">
        <v>12.594890262954486</v>
      </c>
      <c r="EG254" s="27">
        <v>9.1877970944010556</v>
      </c>
      <c r="EH254" s="27">
        <v>18.20365925172311</v>
      </c>
      <c r="EI254" s="27">
        <v>29.698327536000001</v>
      </c>
      <c r="EJ254" s="27">
        <v>12.528908147303131</v>
      </c>
      <c r="EK254" s="27">
        <v>9.1396640596697356</v>
      </c>
      <c r="EL254" s="27">
        <v>17.978683655026924</v>
      </c>
      <c r="EM254" s="27">
        <v>29.769938940999999</v>
      </c>
      <c r="EN254" s="27">
        <v>12.449014780123989</v>
      </c>
      <c r="EO254" s="27">
        <v>9.081382960628364</v>
      </c>
      <c r="EP254" s="27">
        <v>17.607097541892237</v>
      </c>
      <c r="EQ254" s="27">
        <v>29.848411144</v>
      </c>
      <c r="ER254" s="27">
        <v>12.388287583268466</v>
      </c>
      <c r="ES254" s="27">
        <v>9.0370833159969717</v>
      </c>
      <c r="ET254" s="27">
        <v>17.375255415088567</v>
      </c>
      <c r="EU254" s="27">
        <v>29.932354888999999</v>
      </c>
      <c r="EV254" s="27">
        <v>12.309739501874601</v>
      </c>
      <c r="EW254" s="27">
        <v>8.9797835842062117</v>
      </c>
      <c r="EX254" s="27">
        <v>17.115500574133961</v>
      </c>
      <c r="EY254" s="27">
        <v>30.021603149000001</v>
      </c>
      <c r="EZ254" s="27">
        <v>12.186850136659258</v>
      </c>
      <c r="FA254" s="27">
        <v>8.8901375032094361</v>
      </c>
      <c r="FB254" s="27">
        <v>16.810213128519671</v>
      </c>
      <c r="FC254" s="27">
        <v>30.387731057</v>
      </c>
      <c r="FD254" s="27">
        <v>11.847336543080875</v>
      </c>
      <c r="FE254" s="27">
        <v>8.6424670635737524</v>
      </c>
      <c r="FF254" s="27">
        <v>15.73331829426675</v>
      </c>
      <c r="FG254" s="27">
        <v>30.669516910999999</v>
      </c>
      <c r="FH254" s="27">
        <v>11.746071401228923</v>
      </c>
      <c r="FI254" s="27">
        <v>8.5685955524572091</v>
      </c>
      <c r="FJ254" s="27">
        <v>15.318856659900499</v>
      </c>
      <c r="FK254" s="27">
        <v>30.872908719000002</v>
      </c>
      <c r="FL254" s="27">
        <v>11.669835218369759</v>
      </c>
      <c r="FM254" s="27">
        <v>8.5129823184600966</v>
      </c>
      <c r="FN254" s="27">
        <v>15.302537039227362</v>
      </c>
      <c r="FO254" s="27">
        <v>31.002717816000001</v>
      </c>
      <c r="FP254" s="27">
        <v>11.581242336445813</v>
      </c>
      <c r="FQ254" s="27">
        <v>8.4483550445314304</v>
      </c>
      <c r="FR254" s="27">
        <v>15.468522051239274</v>
      </c>
      <c r="FS254" s="28">
        <v>29.506416773000002</v>
      </c>
      <c r="FT254" s="28">
        <v>13.019623694262497</v>
      </c>
      <c r="FU254" s="28">
        <v>9.4976342191868746</v>
      </c>
      <c r="FV254" s="28">
        <v>18.821648225358917</v>
      </c>
      <c r="FW254" s="28">
        <v>29.531687287</v>
      </c>
      <c r="FX254" s="28">
        <v>12.616305451060692</v>
      </c>
      <c r="FY254" s="28">
        <v>9.203419175971467</v>
      </c>
      <c r="FZ254" s="28">
        <v>18.749935617179965</v>
      </c>
      <c r="GA254" s="28">
        <v>29.551102972999999</v>
      </c>
      <c r="GB254" s="28">
        <v>12.645880498631552</v>
      </c>
      <c r="GC254" s="28">
        <v>9.2249937614156572</v>
      </c>
      <c r="GD254" s="28">
        <v>18.549796668112641</v>
      </c>
      <c r="GE254" s="28">
        <v>29.598949114</v>
      </c>
      <c r="GF254" s="28">
        <v>12.499513204545099</v>
      </c>
      <c r="GG254" s="28">
        <v>9.1182208581789919</v>
      </c>
      <c r="GH254" s="28">
        <v>18.397662392800317</v>
      </c>
      <c r="GI254" s="28">
        <v>29.668389476000002</v>
      </c>
      <c r="GJ254" s="28">
        <v>12.189080294052591</v>
      </c>
      <c r="GK254" s="28">
        <v>8.8917643719784945</v>
      </c>
      <c r="GL254" s="28">
        <v>18.239512211367842</v>
      </c>
      <c r="GM254" s="28">
        <v>29.759706384000001</v>
      </c>
      <c r="GN254" s="28">
        <v>12.309555659859571</v>
      </c>
      <c r="GO254" s="28">
        <v>8.9796494740157886</v>
      </c>
      <c r="GP254" s="28">
        <v>18.033176291409475</v>
      </c>
      <c r="GQ254" s="28">
        <v>29.872481229000002</v>
      </c>
      <c r="GR254" s="28">
        <v>12.200226400531356</v>
      </c>
      <c r="GS254" s="28">
        <v>8.8998953014730304</v>
      </c>
      <c r="GT254" s="28">
        <v>17.678583095023182</v>
      </c>
      <c r="GU254" s="28">
        <v>30.002870411</v>
      </c>
      <c r="GV254" s="28">
        <v>12.167528708343884</v>
      </c>
      <c r="GW254" s="28">
        <v>8.8760427902560544</v>
      </c>
      <c r="GX254" s="28">
        <v>17.467529432975656</v>
      </c>
      <c r="GY254" s="28">
        <v>30.149121507</v>
      </c>
      <c r="GZ254" s="28">
        <v>12.106123369867934</v>
      </c>
      <c r="HA254" s="28">
        <v>8.8312484507539892</v>
      </c>
      <c r="HB254" s="28">
        <v>17.297072121114816</v>
      </c>
      <c r="HC254" s="28">
        <v>30.313282182000002</v>
      </c>
      <c r="HD254" s="28">
        <v>11.993624759700198</v>
      </c>
      <c r="HE254" s="28">
        <v>8.7491822808991024</v>
      </c>
      <c r="HF254" s="28">
        <v>17.029071505913322</v>
      </c>
      <c r="HG254" s="28">
        <v>30.913887617</v>
      </c>
      <c r="HH254" s="28">
        <v>11.276140444332812</v>
      </c>
      <c r="HI254" s="28">
        <v>8.225787462017653</v>
      </c>
      <c r="HJ254" s="28">
        <v>15.424664049791019</v>
      </c>
      <c r="HK254" s="28">
        <v>31.474418315000001</v>
      </c>
      <c r="HL254" s="28">
        <v>10.253200767370348</v>
      </c>
      <c r="HM254" s="28">
        <v>7.4795672095564321</v>
      </c>
      <c r="HN254" s="28">
        <v>11.880826643517498</v>
      </c>
      <c r="HO254" s="28">
        <v>31.801277521999999</v>
      </c>
      <c r="HP254" s="28">
        <v>9.4191243750140714</v>
      </c>
      <c r="HQ254" s="28">
        <v>6.8711200937653745</v>
      </c>
      <c r="HR254" s="28">
        <v>8.94121326529973</v>
      </c>
      <c r="HS254" s="28">
        <v>31.966584781999998</v>
      </c>
      <c r="HT254" s="28">
        <v>8.893405802390129</v>
      </c>
      <c r="HU254" s="28">
        <v>6.4876157143557309</v>
      </c>
      <c r="HV254" s="28">
        <v>7.2124964453791591</v>
      </c>
      <c r="HW254" s="29">
        <v>29.502419281999998</v>
      </c>
      <c r="HX254" s="29">
        <v>13.022137010531338</v>
      </c>
      <c r="HY254" s="29">
        <v>9.4994676484133347</v>
      </c>
      <c r="HZ254" s="29">
        <v>18.824741337712634</v>
      </c>
      <c r="IA254" s="29">
        <v>29.530680619000002</v>
      </c>
      <c r="IB254" s="29">
        <v>12.585683530600617</v>
      </c>
      <c r="IC254" s="29">
        <v>9.181080911329687</v>
      </c>
      <c r="ID254" s="29">
        <v>18.731802001438719</v>
      </c>
      <c r="IE254" s="29">
        <v>29.552905306</v>
      </c>
      <c r="IF254" s="29">
        <v>12.710410738575002</v>
      </c>
      <c r="IG254" s="29">
        <v>9.2720676730318079</v>
      </c>
      <c r="IH254" s="29">
        <v>18.525412122753366</v>
      </c>
      <c r="II254" s="29">
        <v>29.598501257999999</v>
      </c>
      <c r="IJ254" s="29">
        <v>12.489751843076323</v>
      </c>
      <c r="IK254" s="29">
        <v>9.1111000808901252</v>
      </c>
      <c r="IL254" s="29">
        <v>18.392133955711685</v>
      </c>
      <c r="IM254" s="29">
        <v>29.664859031999999</v>
      </c>
      <c r="IN254" s="29">
        <v>12.463715434596127</v>
      </c>
      <c r="IO254" s="29">
        <v>9.0921068833958518</v>
      </c>
      <c r="IP254" s="29">
        <v>18.257793900553068</v>
      </c>
      <c r="IQ254" s="29">
        <v>29.750812829000001</v>
      </c>
      <c r="IR254" s="29">
        <v>12.498232692686354</v>
      </c>
      <c r="IS254" s="29">
        <v>9.1172867426059714</v>
      </c>
      <c r="IT254" s="29">
        <v>18.089062956122611</v>
      </c>
      <c r="IU254" s="29">
        <v>29.861759991</v>
      </c>
      <c r="IV254" s="29">
        <v>12.438983515572076</v>
      </c>
      <c r="IW254" s="29">
        <v>9.0740652927980765</v>
      </c>
      <c r="IX254" s="29">
        <v>17.769252800188116</v>
      </c>
      <c r="IY254" s="29">
        <v>29.986723779000002</v>
      </c>
      <c r="IZ254" s="29">
        <v>12.375150275765359</v>
      </c>
      <c r="JA254" s="29">
        <v>9.0274998330776839</v>
      </c>
      <c r="JB254" s="29">
        <v>17.601029403040524</v>
      </c>
      <c r="JC254" s="29">
        <v>30.131322294</v>
      </c>
      <c r="JD254" s="29">
        <v>12.258290040009868</v>
      </c>
      <c r="JE254" s="29">
        <v>8.9422519180812845</v>
      </c>
      <c r="JF254" s="29">
        <v>17.35029628835288</v>
      </c>
      <c r="JG254" s="29">
        <v>30.318578814999999</v>
      </c>
      <c r="JH254" s="29">
        <v>12.019902098552228</v>
      </c>
      <c r="JI254" s="29">
        <v>8.7683512337452729</v>
      </c>
      <c r="JJ254" s="29">
        <v>16.436917596061136</v>
      </c>
      <c r="JK254" s="29">
        <v>30.973329612000001</v>
      </c>
      <c r="JL254" s="29">
        <v>10.916053796890719</v>
      </c>
      <c r="JM254" s="29">
        <v>7.9631092660168399</v>
      </c>
      <c r="JN254" s="29">
        <v>12.388178604956273</v>
      </c>
      <c r="JO254" s="29">
        <v>31.410571429000001</v>
      </c>
      <c r="JP254" s="29">
        <v>9.9763843344540319</v>
      </c>
      <c r="JQ254" s="29">
        <v>7.2776334757221841</v>
      </c>
      <c r="JR254" s="29">
        <v>9.218548885377416</v>
      </c>
      <c r="JS254" s="29">
        <v>31.565278960000001</v>
      </c>
      <c r="JT254" s="29">
        <v>9.4107563717534006</v>
      </c>
      <c r="JU254" s="29">
        <v>6.8650157518902839</v>
      </c>
      <c r="JV254" s="29">
        <v>7.2715700160130652</v>
      </c>
      <c r="JW254" s="29">
        <v>31.504989980000001</v>
      </c>
      <c r="JX254" s="29">
        <v>9.2515385960101462</v>
      </c>
      <c r="JY254" s="29">
        <v>6.7488686011958796</v>
      </c>
      <c r="JZ254" s="29">
        <v>8.0569094506523982</v>
      </c>
    </row>
    <row r="255" spans="1:286" ht="15" thickBot="1" x14ac:dyDescent="0.4">
      <c r="A255" s="2"/>
      <c r="B255" s="74" t="s">
        <v>731</v>
      </c>
      <c r="C255" s="74" t="s">
        <v>586</v>
      </c>
      <c r="D255" s="74" t="s">
        <v>863</v>
      </c>
      <c r="E255" s="87">
        <v>388606</v>
      </c>
      <c r="F255" s="84">
        <v>397346</v>
      </c>
      <c r="G255" s="22">
        <v>26.090957900999999</v>
      </c>
      <c r="H255" s="22">
        <v>12.655928361626932</v>
      </c>
      <c r="I255" s="22">
        <v>9.2323235375793633</v>
      </c>
      <c r="J255" s="22">
        <v>5.5172444579934083</v>
      </c>
      <c r="K255" s="22">
        <v>26.193724123999999</v>
      </c>
      <c r="L255" s="22">
        <v>12.425315096661427</v>
      </c>
      <c r="M255" s="22">
        <v>9.0640943715013904</v>
      </c>
      <c r="N255" s="22">
        <v>4.9241396031437787</v>
      </c>
      <c r="O255" s="22">
        <v>26.225624543000002</v>
      </c>
      <c r="P255" s="22">
        <v>12.219577670078774</v>
      </c>
      <c r="Q255" s="22">
        <v>8.9140117831897214</v>
      </c>
      <c r="R255" s="22">
        <v>4.779183630601608</v>
      </c>
      <c r="S255" s="22">
        <v>26.295447442</v>
      </c>
      <c r="T255" s="22">
        <v>11.948500591307019</v>
      </c>
      <c r="U255" s="22">
        <v>8.716264828297744</v>
      </c>
      <c r="V255" s="22">
        <v>4.5218396586932812</v>
      </c>
      <c r="W255" s="22">
        <v>26.397163974999998</v>
      </c>
      <c r="X255" s="22">
        <v>11.794462510327502</v>
      </c>
      <c r="Y255" s="22">
        <v>8.6038961928191586</v>
      </c>
      <c r="Z255" s="22">
        <v>4.358404982348155</v>
      </c>
      <c r="AA255" s="22">
        <v>26.529834812000001</v>
      </c>
      <c r="AB255" s="22">
        <v>11.544929033798363</v>
      </c>
      <c r="AC255" s="22">
        <v>8.4218649958222578</v>
      </c>
      <c r="AD255" s="22">
        <v>3.9072708630110213</v>
      </c>
      <c r="AE255" s="22">
        <v>26.682734818</v>
      </c>
      <c r="AF255" s="22">
        <v>11.422573695046806</v>
      </c>
      <c r="AG255" s="22">
        <v>8.3326084796958266</v>
      </c>
      <c r="AH255" s="22">
        <v>3.5138456757344869</v>
      </c>
      <c r="AI255" s="22">
        <v>26.849385239</v>
      </c>
      <c r="AJ255" s="22">
        <v>11.290221647874551</v>
      </c>
      <c r="AK255" s="22">
        <v>8.2360595039557243</v>
      </c>
      <c r="AL255" s="22">
        <v>3.163244883765806</v>
      </c>
      <c r="AM255" s="22">
        <v>27.028608974000001</v>
      </c>
      <c r="AN255" s="22">
        <v>11.072294729248101</v>
      </c>
      <c r="AO255" s="22">
        <v>8.0770848509063704</v>
      </c>
      <c r="AP255" s="22">
        <v>2.6463886188461032</v>
      </c>
      <c r="AQ255" s="22">
        <v>27.226751435000001</v>
      </c>
      <c r="AR255" s="22">
        <v>10.931976451541791</v>
      </c>
      <c r="AS255" s="22">
        <v>7.974724620901557</v>
      </c>
      <c r="AT255" s="22">
        <v>2.0973245028266305</v>
      </c>
      <c r="AU255" s="22">
        <v>28.189500776999999</v>
      </c>
      <c r="AV255" s="22">
        <v>10.225757693340352</v>
      </c>
      <c r="AW255" s="22">
        <v>7.4595478691278876</v>
      </c>
      <c r="AX255" s="22">
        <v>-0.1800644073381541</v>
      </c>
      <c r="AY255" s="22">
        <v>29.121847414999998</v>
      </c>
      <c r="AZ255" s="22">
        <v>9.7955746197773887</v>
      </c>
      <c r="BA255" s="22">
        <v>7.1457353061897537</v>
      </c>
      <c r="BB255" s="22">
        <v>-1.6362429971848229</v>
      </c>
      <c r="BC255" s="22">
        <v>29.818795528000003</v>
      </c>
      <c r="BD255" s="22">
        <v>9.9578671067822224</v>
      </c>
      <c r="BE255" s="22">
        <v>7.2641254159417974</v>
      </c>
      <c r="BF255" s="22">
        <v>-2.2544648354722696</v>
      </c>
      <c r="BG255" s="22">
        <v>30.510213542999999</v>
      </c>
      <c r="BH255" s="22">
        <v>9.7385754950247758</v>
      </c>
      <c r="BI255" s="22">
        <v>7.1041552382533286</v>
      </c>
      <c r="BJ255" s="22">
        <v>-2.4443211633279489</v>
      </c>
      <c r="BK255" s="25">
        <v>26.010237627000002</v>
      </c>
      <c r="BL255" s="25">
        <v>12.707052036404036</v>
      </c>
      <c r="BM255" s="25">
        <v>9.2696175465596369</v>
      </c>
      <c r="BN255" s="25">
        <v>5.7989578025795527</v>
      </c>
      <c r="BO255" s="25">
        <v>26.053072785000001</v>
      </c>
      <c r="BP255" s="25">
        <v>12.475984128493531</v>
      </c>
      <c r="BQ255" s="25">
        <v>9.1010567247830547</v>
      </c>
      <c r="BR255" s="25">
        <v>5.4406712810698767</v>
      </c>
      <c r="BS255" s="25">
        <v>26.137364832999999</v>
      </c>
      <c r="BT255" s="25">
        <v>12.133269489335577</v>
      </c>
      <c r="BU255" s="25">
        <v>8.8510511669636482</v>
      </c>
      <c r="BV255" s="25">
        <v>5.1985234553938664</v>
      </c>
      <c r="BW255" s="25">
        <v>26.240889907</v>
      </c>
      <c r="BX255" s="25">
        <v>11.951321640088024</v>
      </c>
      <c r="BY255" s="25">
        <v>8.7183227441074198</v>
      </c>
      <c r="BZ255" s="25">
        <v>4.8954216000445676</v>
      </c>
      <c r="CA255" s="25">
        <v>26.361328460999999</v>
      </c>
      <c r="CB255" s="25">
        <v>11.48321923540885</v>
      </c>
      <c r="CC255" s="25">
        <v>8.3768485570520923</v>
      </c>
      <c r="CD255" s="25">
        <v>4.7091624442373927</v>
      </c>
      <c r="CE255" s="25">
        <v>26.497739717999998</v>
      </c>
      <c r="CF255" s="25">
        <v>11.466726683187744</v>
      </c>
      <c r="CG255" s="25">
        <v>8.3648174698244375</v>
      </c>
      <c r="CH255" s="25">
        <v>4.2596761166532389</v>
      </c>
      <c r="CI255" s="25">
        <v>26.651650135000001</v>
      </c>
      <c r="CJ255" s="25">
        <v>11.37575110301767</v>
      </c>
      <c r="CK255" s="25">
        <v>8.2984520506983515</v>
      </c>
      <c r="CL255" s="25">
        <v>3.8571202505896593</v>
      </c>
      <c r="CM255" s="25">
        <v>26.817772610999999</v>
      </c>
      <c r="CN255" s="25">
        <v>11.293189009134247</v>
      </c>
      <c r="CO255" s="25">
        <v>8.2382241526815694</v>
      </c>
      <c r="CP255" s="25">
        <v>3.4838923501278174</v>
      </c>
      <c r="CQ255" s="25">
        <v>26.996354220000001</v>
      </c>
      <c r="CR255" s="25">
        <v>11.179731110236734</v>
      </c>
      <c r="CS255" s="25">
        <v>8.1554581950540115</v>
      </c>
      <c r="CT255" s="25">
        <v>2.9553255383080881</v>
      </c>
      <c r="CU255" s="25">
        <v>27.186377521000001</v>
      </c>
      <c r="CV255" s="25">
        <v>11.077266038758237</v>
      </c>
      <c r="CW255" s="25">
        <v>8.0807113519809324</v>
      </c>
      <c r="CX255" s="25">
        <v>2.4580783452813293</v>
      </c>
      <c r="CY255" s="25">
        <v>27.742659490000001</v>
      </c>
      <c r="CZ255" s="25">
        <v>10.737451916714447</v>
      </c>
      <c r="DA255" s="25">
        <v>7.8328216810138427</v>
      </c>
      <c r="DB255" s="25">
        <v>0.85225460847334489</v>
      </c>
      <c r="DC255" s="25">
        <v>28.301658845999999</v>
      </c>
      <c r="DD255" s="25">
        <v>10.403839471103147</v>
      </c>
      <c r="DE255" s="25">
        <v>7.5894560466613825</v>
      </c>
      <c r="DF255" s="25">
        <v>-0.38176106347341943</v>
      </c>
      <c r="DG255" s="25">
        <v>28.802226461</v>
      </c>
      <c r="DH255" s="25">
        <v>10.594488871693216</v>
      </c>
      <c r="DI255" s="25">
        <v>7.7285321300745808</v>
      </c>
      <c r="DJ255" s="25">
        <v>-1.206632614943743</v>
      </c>
      <c r="DK255" s="25">
        <v>29.205794406999999</v>
      </c>
      <c r="DL255" s="25">
        <v>10.69528515250329</v>
      </c>
      <c r="DM255" s="25">
        <v>7.8020616135887941</v>
      </c>
      <c r="DN255" s="25">
        <v>-1.7562611527975847</v>
      </c>
      <c r="DO255" s="27">
        <v>26.091685223999999</v>
      </c>
      <c r="DP255" s="27">
        <v>12.706203620501634</v>
      </c>
      <c r="DQ255" s="27">
        <v>9.2689986389709098</v>
      </c>
      <c r="DR255" s="27">
        <v>5.5343092529398437</v>
      </c>
      <c r="DS255" s="27">
        <v>26.195071085999999</v>
      </c>
      <c r="DT255" s="27">
        <v>12.462970322983953</v>
      </c>
      <c r="DU255" s="27">
        <v>9.0915633348485922</v>
      </c>
      <c r="DV255" s="27">
        <v>4.9607098963297958</v>
      </c>
      <c r="DW255" s="27">
        <v>26.227755170000002</v>
      </c>
      <c r="DX255" s="27">
        <v>12.138503633759417</v>
      </c>
      <c r="DY255" s="27">
        <v>8.8548694024484362</v>
      </c>
      <c r="DZ255" s="27">
        <v>4.8324544598701031</v>
      </c>
      <c r="EA255" s="27">
        <v>26.298515623</v>
      </c>
      <c r="EB255" s="27">
        <v>11.799225997601997</v>
      </c>
      <c r="EC255" s="27">
        <v>8.6073710904662271</v>
      </c>
      <c r="ED255" s="27">
        <v>4.591037094714288</v>
      </c>
      <c r="EE255" s="27">
        <v>26.400915418</v>
      </c>
      <c r="EF255" s="27">
        <v>11.644010717381475</v>
      </c>
      <c r="EG255" s="27">
        <v>8.4941437045308898</v>
      </c>
      <c r="EH255" s="27">
        <v>4.4455985260946633</v>
      </c>
      <c r="EI255" s="27">
        <v>26.533645526000001</v>
      </c>
      <c r="EJ255" s="27">
        <v>11.423243835007916</v>
      </c>
      <c r="EK255" s="27">
        <v>8.3330973374674304</v>
      </c>
      <c r="EL255" s="27">
        <v>4.0163090398671173</v>
      </c>
      <c r="EM255" s="27">
        <v>26.686369260999999</v>
      </c>
      <c r="EN255" s="27">
        <v>11.323630034979034</v>
      </c>
      <c r="EO255" s="27">
        <v>8.2604304572200036</v>
      </c>
      <c r="EP255" s="27">
        <v>3.6433682336611284</v>
      </c>
      <c r="EQ255" s="27">
        <v>26.852743375999999</v>
      </c>
      <c r="ER255" s="27">
        <v>11.215761441589152</v>
      </c>
      <c r="ES255" s="27">
        <v>8.1817418201431291</v>
      </c>
      <c r="ET255" s="27">
        <v>3.3023956691939986</v>
      </c>
      <c r="EU255" s="27">
        <v>27.029760115000002</v>
      </c>
      <c r="EV255" s="27">
        <v>11.078370289993659</v>
      </c>
      <c r="EW255" s="27">
        <v>8.0815168878832289</v>
      </c>
      <c r="EX255" s="27">
        <v>2.8137657870388182</v>
      </c>
      <c r="EY255" s="27">
        <v>27.218870379999998</v>
      </c>
      <c r="EZ255" s="27">
        <v>10.915175045071988</v>
      </c>
      <c r="FA255" s="27">
        <v>7.9624682287995041</v>
      </c>
      <c r="FB255" s="27">
        <v>2.3162516544360585</v>
      </c>
      <c r="FC255" s="27">
        <v>28.087733622999998</v>
      </c>
      <c r="FD255" s="27">
        <v>10.389801983132635</v>
      </c>
      <c r="FE255" s="27">
        <v>7.5792158946238937</v>
      </c>
      <c r="FF255" s="27">
        <v>0.29012403790902397</v>
      </c>
      <c r="FG255" s="27">
        <v>28.736462997</v>
      </c>
      <c r="FH255" s="27">
        <v>10.046898595378627</v>
      </c>
      <c r="FI255" s="27">
        <v>7.3290726473315182</v>
      </c>
      <c r="FJ255" s="27">
        <v>-0.87691077143646368</v>
      </c>
      <c r="FK255" s="27">
        <v>29.28334478</v>
      </c>
      <c r="FL255" s="27">
        <v>10.434575876364612</v>
      </c>
      <c r="FM255" s="27">
        <v>7.6118778263718614</v>
      </c>
      <c r="FN255" s="27">
        <v>-1.3644596746915099</v>
      </c>
      <c r="FO255" s="27">
        <v>29.717601547000001</v>
      </c>
      <c r="FP255" s="27">
        <v>10.204948253102962</v>
      </c>
      <c r="FQ255" s="27">
        <v>7.4443676721942502</v>
      </c>
      <c r="FR255" s="27">
        <v>-1.4190219496903254</v>
      </c>
      <c r="FS255" s="28">
        <v>26.084745915999999</v>
      </c>
      <c r="FT255" s="28">
        <v>12.656766389204943</v>
      </c>
      <c r="FU255" s="28">
        <v>9.2329348670300782</v>
      </c>
      <c r="FV255" s="28">
        <v>5.520011852790299</v>
      </c>
      <c r="FW255" s="28">
        <v>26.185486883999999</v>
      </c>
      <c r="FX255" s="28">
        <v>12.427514505008462</v>
      </c>
      <c r="FY255" s="28">
        <v>9.0656988092692785</v>
      </c>
      <c r="FZ255" s="28">
        <v>4.9256061338630488</v>
      </c>
      <c r="GA255" s="28">
        <v>26.227330829</v>
      </c>
      <c r="GB255" s="28">
        <v>12.204913843644567</v>
      </c>
      <c r="GC255" s="28">
        <v>8.9033147259631651</v>
      </c>
      <c r="GD255" s="28">
        <v>4.7725420849018647</v>
      </c>
      <c r="GE255" s="28">
        <v>26.319215250999999</v>
      </c>
      <c r="GF255" s="28">
        <v>11.906831077744259</v>
      </c>
      <c r="GG255" s="28">
        <v>8.6858674982977266</v>
      </c>
      <c r="GH255" s="28">
        <v>4.4957308265760894</v>
      </c>
      <c r="GI255" s="28">
        <v>26.457342345000001</v>
      </c>
      <c r="GJ255" s="28">
        <v>11.741723083066285</v>
      </c>
      <c r="GK255" s="28">
        <v>8.5654235148970468</v>
      </c>
      <c r="GL255" s="28">
        <v>4.3228122275323031</v>
      </c>
      <c r="GM255" s="28">
        <v>26.653908362999999</v>
      </c>
      <c r="GN255" s="28">
        <v>11.483587402505144</v>
      </c>
      <c r="GO255" s="28">
        <v>8.3771171298230307</v>
      </c>
      <c r="GP255" s="28">
        <v>3.8460709547312852</v>
      </c>
      <c r="GQ255" s="28">
        <v>26.903600574999999</v>
      </c>
      <c r="GR255" s="28">
        <v>11.308469449958581</v>
      </c>
      <c r="GS255" s="28">
        <v>8.249371021520906</v>
      </c>
      <c r="GT255" s="28">
        <v>3.3939267142212231</v>
      </c>
      <c r="GU255" s="28">
        <v>27.195532604</v>
      </c>
      <c r="GV255" s="28">
        <v>11.075732960971322</v>
      </c>
      <c r="GW255" s="28">
        <v>8.0795929930796611</v>
      </c>
      <c r="GX255" s="28">
        <v>2.9741731944996559</v>
      </c>
      <c r="GY255" s="28">
        <v>27.525033952000001</v>
      </c>
      <c r="GZ255" s="28">
        <v>10.959780417904724</v>
      </c>
      <c r="HA255" s="28">
        <v>7.9950072272624526</v>
      </c>
      <c r="HB255" s="28">
        <v>2.452290735208102</v>
      </c>
      <c r="HC255" s="28">
        <v>27.824381442</v>
      </c>
      <c r="HD255" s="28">
        <v>10.765609759315804</v>
      </c>
      <c r="HE255" s="28">
        <v>7.8533624351638247</v>
      </c>
      <c r="HF255" s="28">
        <v>1.95601461550525</v>
      </c>
      <c r="HG255" s="28">
        <v>29.349693836</v>
      </c>
      <c r="HH255" s="28">
        <v>9.8188837109491764</v>
      </c>
      <c r="HI255" s="28">
        <v>7.1627389636786303</v>
      </c>
      <c r="HJ255" s="28">
        <v>-1.0303927214120066</v>
      </c>
      <c r="HK255" s="28">
        <v>31.08033739</v>
      </c>
      <c r="HL255" s="28">
        <v>8.3228388661013391</v>
      </c>
      <c r="HM255" s="28">
        <v>6.0713950780541541</v>
      </c>
      <c r="HN255" s="28">
        <v>-7.3518995590385501</v>
      </c>
      <c r="HO255" s="28">
        <v>32.082687559999997</v>
      </c>
      <c r="HP255" s="28">
        <v>7.5680376949090382</v>
      </c>
      <c r="HQ255" s="28">
        <v>5.5207781323925449</v>
      </c>
      <c r="HR255" s="28">
        <v>-12.487756095575563</v>
      </c>
      <c r="HS255" s="28">
        <v>32.539831390000003</v>
      </c>
      <c r="HT255" s="28">
        <v>6.6513183336143511</v>
      </c>
      <c r="HU255" s="28">
        <v>4.8520441213580776</v>
      </c>
      <c r="HV255" s="28">
        <v>-15.928698186446937</v>
      </c>
      <c r="HW255" s="29">
        <v>26.076930068999999</v>
      </c>
      <c r="HX255" s="29">
        <v>12.66302397968699</v>
      </c>
      <c r="HY255" s="29">
        <v>9.2374996921653967</v>
      </c>
      <c r="HZ255" s="29">
        <v>5.5451844877205207</v>
      </c>
      <c r="IA255" s="29">
        <v>26.181233653</v>
      </c>
      <c r="IB255" s="29">
        <v>12.575983911835733</v>
      </c>
      <c r="IC255" s="29">
        <v>9.1740051744836943</v>
      </c>
      <c r="ID255" s="29">
        <v>4.959391992972062</v>
      </c>
      <c r="IE255" s="29">
        <v>26.228020769</v>
      </c>
      <c r="IF255" s="29">
        <v>12.494376395030143</v>
      </c>
      <c r="IG255" s="29">
        <v>9.1144736271550872</v>
      </c>
      <c r="IH255" s="29">
        <v>4.8207557483547703</v>
      </c>
      <c r="II255" s="29">
        <v>26.317947480000001</v>
      </c>
      <c r="IJ255" s="29">
        <v>12.311044359894339</v>
      </c>
      <c r="IK255" s="29">
        <v>8.980735459964718</v>
      </c>
      <c r="IL255" s="29">
        <v>4.5727269555137653</v>
      </c>
      <c r="IM255" s="29">
        <v>26.454835441</v>
      </c>
      <c r="IN255" s="29">
        <v>12.26133651782644</v>
      </c>
      <c r="IO255" s="29">
        <v>8.9444742812338713</v>
      </c>
      <c r="IP255" s="29">
        <v>4.424212799783664</v>
      </c>
      <c r="IQ255" s="29">
        <v>26.656753999999999</v>
      </c>
      <c r="IR255" s="29">
        <v>12.108811022156953</v>
      </c>
      <c r="IS255" s="29">
        <v>8.8332090556799763</v>
      </c>
      <c r="IT255" s="29">
        <v>3.9840829392284256</v>
      </c>
      <c r="IU255" s="29">
        <v>26.928521257</v>
      </c>
      <c r="IV255" s="29">
        <v>11.91903280145111</v>
      </c>
      <c r="IW255" s="29">
        <v>8.6947684858633139</v>
      </c>
      <c r="IX255" s="29">
        <v>3.5686979870182682</v>
      </c>
      <c r="IY255" s="29">
        <v>27.245014207000001</v>
      </c>
      <c r="IZ255" s="29">
        <v>11.756616087841149</v>
      </c>
      <c r="JA255" s="29">
        <v>8.576287754532375</v>
      </c>
      <c r="JB255" s="29">
        <v>3.1881799783451044</v>
      </c>
      <c r="JC255" s="29">
        <v>27.609708753</v>
      </c>
      <c r="JD255" s="29">
        <v>11.583874214713285</v>
      </c>
      <c r="JE255" s="29">
        <v>8.4502749630852136</v>
      </c>
      <c r="JF255" s="29">
        <v>2.5758075334452961</v>
      </c>
      <c r="JG255" s="29">
        <v>28.044340759000001</v>
      </c>
      <c r="JH255" s="29">
        <v>11.207534241024357</v>
      </c>
      <c r="JI255" s="29">
        <v>8.1757401918743522</v>
      </c>
      <c r="JJ255" s="29">
        <v>1.0977571564068569</v>
      </c>
      <c r="JK255" s="29">
        <v>29.800453746999999</v>
      </c>
      <c r="JL255" s="29">
        <v>9.5399398218706217</v>
      </c>
      <c r="JM255" s="29">
        <v>6.9592532801935514</v>
      </c>
      <c r="JN255" s="29">
        <v>-5.8679388885694586</v>
      </c>
      <c r="JO255" s="29">
        <v>31.169758379999998</v>
      </c>
      <c r="JP255" s="29">
        <v>7.9976220173487471</v>
      </c>
      <c r="JQ255" s="29">
        <v>5.834153914722382</v>
      </c>
      <c r="JR255" s="29">
        <v>-11.834986151202287</v>
      </c>
      <c r="JS255" s="29">
        <v>31.742359739999998</v>
      </c>
      <c r="JT255" s="29">
        <v>7.2073415291663885</v>
      </c>
      <c r="JU255" s="29">
        <v>5.2576553012774987</v>
      </c>
      <c r="JV255" s="29">
        <v>-15.289765205114875</v>
      </c>
      <c r="JW255" s="29">
        <v>31.745362010000001</v>
      </c>
      <c r="JX255" s="29">
        <v>7.0875339034225746</v>
      </c>
      <c r="JY255" s="29">
        <v>5.1702573063196695</v>
      </c>
      <c r="JZ255" s="29">
        <v>-14.684607161133982</v>
      </c>
    </row>
    <row r="256" spans="1:286" ht="15" thickBot="1" x14ac:dyDescent="0.4">
      <c r="A256" s="2"/>
      <c r="B256" s="74" t="s">
        <v>732</v>
      </c>
      <c r="C256" s="74" t="s">
        <v>733</v>
      </c>
      <c r="D256" s="74" t="s">
        <v>864</v>
      </c>
      <c r="E256" s="87">
        <v>341294</v>
      </c>
      <c r="F256" s="84">
        <v>408158</v>
      </c>
      <c r="G256" s="22">
        <v>29.530854218368422</v>
      </c>
      <c r="H256" s="22">
        <v>14.514765332827036</v>
      </c>
      <c r="I256" s="22">
        <v>10.432047634941643</v>
      </c>
      <c r="J256" s="22">
        <v>13.291619932418296</v>
      </c>
      <c r="K256" s="22">
        <v>29.584430432368421</v>
      </c>
      <c r="L256" s="22">
        <v>14.07085670623702</v>
      </c>
      <c r="M256" s="22">
        <v>10.113001764618462</v>
      </c>
      <c r="N256" s="22">
        <v>12.856906277772916</v>
      </c>
      <c r="O256" s="22">
        <v>29.60910891336842</v>
      </c>
      <c r="P256" s="22">
        <v>13.736711944914974</v>
      </c>
      <c r="Q256" s="22">
        <v>9.8728453454723546</v>
      </c>
      <c r="R256" s="22">
        <v>12.670298164457158</v>
      </c>
      <c r="S256" s="22">
        <v>29.66349618736842</v>
      </c>
      <c r="T256" s="22">
        <v>13.659084533395843</v>
      </c>
      <c r="U256" s="22">
        <v>9.8170529963591857</v>
      </c>
      <c r="V256" s="22">
        <v>12.47158360628401</v>
      </c>
      <c r="W256" s="22">
        <v>29.737561374368422</v>
      </c>
      <c r="X256" s="22">
        <v>13.863113337937239</v>
      </c>
      <c r="Y256" s="22">
        <v>9.9636925154330704</v>
      </c>
      <c r="Z256" s="22">
        <v>12.210426010256072</v>
      </c>
      <c r="AA256" s="22">
        <v>29.82971689236842</v>
      </c>
      <c r="AB256" s="22">
        <v>13.770783689701489</v>
      </c>
      <c r="AC256" s="22">
        <v>9.8973333793101883</v>
      </c>
      <c r="AD256" s="22">
        <v>11.899295195825982</v>
      </c>
      <c r="AE256" s="22">
        <v>29.93490379336842</v>
      </c>
      <c r="AF256" s="22">
        <v>13.6913703663843</v>
      </c>
      <c r="AG256" s="22">
        <v>9.8402574602238282</v>
      </c>
      <c r="AH256" s="22">
        <v>11.557765790557157</v>
      </c>
      <c r="AI256" s="22">
        <v>30.046597347368422</v>
      </c>
      <c r="AJ256" s="22">
        <v>13.586755105575008</v>
      </c>
      <c r="AK256" s="22">
        <v>9.7650684124452791</v>
      </c>
      <c r="AL256" s="22">
        <v>11.230387716438109</v>
      </c>
      <c r="AM256" s="22">
        <v>30.165946950368422</v>
      </c>
      <c r="AN256" s="22">
        <v>13.46643178783569</v>
      </c>
      <c r="AO256" s="22">
        <v>9.6785896748654192</v>
      </c>
      <c r="AP256" s="22">
        <v>10.873439828858466</v>
      </c>
      <c r="AQ256" s="22">
        <v>30.299462641368422</v>
      </c>
      <c r="AR256" s="22">
        <v>13.329082556319088</v>
      </c>
      <c r="AS256" s="22">
        <v>9.5798740778200244</v>
      </c>
      <c r="AT256" s="22">
        <v>10.423865661185367</v>
      </c>
      <c r="AU256" s="22">
        <v>30.796806526368421</v>
      </c>
      <c r="AV256" s="22">
        <v>12.667800579782204</v>
      </c>
      <c r="AW256" s="22">
        <v>9.1045977008909933</v>
      </c>
      <c r="AX256" s="22">
        <v>8.7419704581801412</v>
      </c>
      <c r="AY256" s="22">
        <v>31.212150943368421</v>
      </c>
      <c r="AZ256" s="22">
        <v>12.144063687542761</v>
      </c>
      <c r="BA256" s="22">
        <v>8.7281776842572132</v>
      </c>
      <c r="BB256" s="22">
        <v>7.8509901424019404</v>
      </c>
      <c r="BC256" s="22">
        <v>31.494608831368421</v>
      </c>
      <c r="BD256" s="22">
        <v>12.424574662766245</v>
      </c>
      <c r="BE256" s="22">
        <v>8.9297864453053233</v>
      </c>
      <c r="BF256" s="22">
        <v>7.5451252577900547</v>
      </c>
      <c r="BG256" s="22">
        <v>31.70628520736842</v>
      </c>
      <c r="BH256" s="22">
        <v>12.714330553152482</v>
      </c>
      <c r="BI256" s="22">
        <v>9.1380397089097869</v>
      </c>
      <c r="BJ256" s="22">
        <v>7.7786605494474585</v>
      </c>
      <c r="BK256" s="25">
        <v>29.508241159368421</v>
      </c>
      <c r="BL256" s="25">
        <v>14.692713020438037</v>
      </c>
      <c r="BM256" s="25">
        <v>10.559942141750327</v>
      </c>
      <c r="BN256" s="25">
        <v>13.547557733443634</v>
      </c>
      <c r="BO256" s="25">
        <v>29.55081825936842</v>
      </c>
      <c r="BP256" s="25">
        <v>14.611470052834795</v>
      </c>
      <c r="BQ256" s="25">
        <v>10.501551221290576</v>
      </c>
      <c r="BR256" s="25">
        <v>13.327145332909794</v>
      </c>
      <c r="BS256" s="25">
        <v>29.619819832368421</v>
      </c>
      <c r="BT256" s="25">
        <v>14.516787410111679</v>
      </c>
      <c r="BU256" s="25">
        <v>10.433500941700052</v>
      </c>
      <c r="BV256" s="25">
        <v>13.079388668248658</v>
      </c>
      <c r="BW256" s="25">
        <v>29.70922466236842</v>
      </c>
      <c r="BX256" s="25">
        <v>14.438634778763985</v>
      </c>
      <c r="BY256" s="25">
        <v>10.377331106754717</v>
      </c>
      <c r="BZ256" s="25">
        <v>12.835500023245045</v>
      </c>
      <c r="CA256" s="25">
        <v>29.812630298368422</v>
      </c>
      <c r="CB256" s="25">
        <v>14.298008041177827</v>
      </c>
      <c r="CC256" s="25">
        <v>10.276259901564277</v>
      </c>
      <c r="CD256" s="25">
        <v>12.548054593488585</v>
      </c>
      <c r="CE256" s="25">
        <v>29.930124299368423</v>
      </c>
      <c r="CF256" s="25">
        <v>14.203808674443616</v>
      </c>
      <c r="CG256" s="25">
        <v>10.208556961942502</v>
      </c>
      <c r="CH256" s="25">
        <v>12.21888331359453</v>
      </c>
      <c r="CI256" s="25">
        <v>30.063190776368423</v>
      </c>
      <c r="CJ256" s="25">
        <v>14.115822856138101</v>
      </c>
      <c r="CK256" s="25">
        <v>10.145319821918848</v>
      </c>
      <c r="CL256" s="25">
        <v>11.84666933874634</v>
      </c>
      <c r="CM256" s="25">
        <v>30.20751177436842</v>
      </c>
      <c r="CN256" s="25">
        <v>14.029089610293624</v>
      </c>
      <c r="CO256" s="25">
        <v>10.082982930385622</v>
      </c>
      <c r="CP256" s="25">
        <v>11.471950940741259</v>
      </c>
      <c r="CQ256" s="25">
        <v>30.364499647368422</v>
      </c>
      <c r="CR256" s="25">
        <v>13.928522178317925</v>
      </c>
      <c r="CS256" s="25">
        <v>10.010703136889994</v>
      </c>
      <c r="CT256" s="25">
        <v>11.070963024908288</v>
      </c>
      <c r="CU256" s="25">
        <v>30.534990676368423</v>
      </c>
      <c r="CV256" s="25">
        <v>13.752780673130193</v>
      </c>
      <c r="CW256" s="25">
        <v>9.8843942568278109</v>
      </c>
      <c r="CX256" s="25">
        <v>10.31179243503377</v>
      </c>
      <c r="CY256" s="25">
        <v>30.753800733368422</v>
      </c>
      <c r="CZ256" s="25">
        <v>13.578170099508313</v>
      </c>
      <c r="DA256" s="25">
        <v>9.7588981995496216</v>
      </c>
      <c r="DB256" s="25">
        <v>9.6605052610294848</v>
      </c>
      <c r="DC256" s="25">
        <v>30.949765807368422</v>
      </c>
      <c r="DD256" s="25">
        <v>13.408796659562068</v>
      </c>
      <c r="DE256" s="25">
        <v>9.6371661733612939</v>
      </c>
      <c r="DF256" s="25">
        <v>8.7050048710540011</v>
      </c>
      <c r="DG256" s="25">
        <v>31.114748424368422</v>
      </c>
      <c r="DH256" s="25">
        <v>13.705235521079445</v>
      </c>
      <c r="DI256" s="25">
        <v>9.8502226199028797</v>
      </c>
      <c r="DJ256" s="25">
        <v>8.0209582581373837</v>
      </c>
      <c r="DK256" s="25">
        <v>31.229315357368421</v>
      </c>
      <c r="DL256" s="25">
        <v>13.631136490373315</v>
      </c>
      <c r="DM256" s="25">
        <v>9.7969661875524992</v>
      </c>
      <c r="DN256" s="25">
        <v>7.6095791484639008</v>
      </c>
      <c r="DO256" s="27">
        <v>29.53090082936842</v>
      </c>
      <c r="DP256" s="27">
        <v>14.689488496498543</v>
      </c>
      <c r="DQ256" s="27">
        <v>10.557624612905355</v>
      </c>
      <c r="DR256" s="27">
        <v>13.303507185530863</v>
      </c>
      <c r="DS256" s="27">
        <v>29.584570210368422</v>
      </c>
      <c r="DT256" s="27">
        <v>14.595507536511485</v>
      </c>
      <c r="DU256" s="27">
        <v>10.490078646513105</v>
      </c>
      <c r="DV256" s="27">
        <v>12.889302198408284</v>
      </c>
      <c r="DW256" s="27">
        <v>29.609387436368422</v>
      </c>
      <c r="DX256" s="27">
        <v>14.502463558739368</v>
      </c>
      <c r="DY256" s="27">
        <v>10.423206107687559</v>
      </c>
      <c r="DZ256" s="27">
        <v>12.723553253227049</v>
      </c>
      <c r="EA256" s="27">
        <v>29.66395717636842</v>
      </c>
      <c r="EB256" s="27">
        <v>14.36142965327779</v>
      </c>
      <c r="EC256" s="27">
        <v>10.321842262928072</v>
      </c>
      <c r="ED256" s="27">
        <v>12.542283935808646</v>
      </c>
      <c r="EE256" s="27">
        <v>29.73791236436842</v>
      </c>
      <c r="EF256" s="27">
        <v>14.270621282193954</v>
      </c>
      <c r="EG256" s="27">
        <v>10.256576498647643</v>
      </c>
      <c r="EH256" s="27">
        <v>12.300667128895643</v>
      </c>
      <c r="EI256" s="27">
        <v>29.82972990236842</v>
      </c>
      <c r="EJ256" s="27">
        <v>14.033429987881121</v>
      </c>
      <c r="EK256" s="27">
        <v>10.086102445218149</v>
      </c>
      <c r="EL256" s="27">
        <v>12.009047680573623</v>
      </c>
      <c r="EM256" s="27">
        <v>29.934634809368422</v>
      </c>
      <c r="EN256" s="27">
        <v>14.001181361402674</v>
      </c>
      <c r="EO256" s="27">
        <v>10.062924722404832</v>
      </c>
      <c r="EP256" s="27">
        <v>11.686954484236196</v>
      </c>
      <c r="EQ256" s="27">
        <v>30.046199850368421</v>
      </c>
      <c r="ER256" s="27">
        <v>13.866410442325176</v>
      </c>
      <c r="ES256" s="27">
        <v>9.9660622092754174</v>
      </c>
      <c r="ET256" s="27">
        <v>11.378381756593903</v>
      </c>
      <c r="EU256" s="27">
        <v>30.16415837836842</v>
      </c>
      <c r="EV256" s="27">
        <v>13.671113759819358</v>
      </c>
      <c r="EW256" s="27">
        <v>9.8256986382406843</v>
      </c>
      <c r="EX256" s="27">
        <v>11.044650053557312</v>
      </c>
      <c r="EY256" s="27">
        <v>30.29140112036842</v>
      </c>
      <c r="EZ256" s="27">
        <v>13.459135506230698</v>
      </c>
      <c r="FA256" s="27">
        <v>9.6733456936148858</v>
      </c>
      <c r="FB256" s="27">
        <v>10.64952735975185</v>
      </c>
      <c r="FC256" s="27">
        <v>30.745151100368421</v>
      </c>
      <c r="FD256" s="27">
        <v>12.749550655713417</v>
      </c>
      <c r="FE256" s="27">
        <v>9.163353090090828</v>
      </c>
      <c r="FF256" s="27">
        <v>9.1675321292023142</v>
      </c>
      <c r="FG256" s="27">
        <v>31.08330110336842</v>
      </c>
      <c r="FH256" s="27">
        <v>12.425213440097275</v>
      </c>
      <c r="FI256" s="27">
        <v>8.9302455471504185</v>
      </c>
      <c r="FJ256" s="27">
        <v>8.4399738165117952</v>
      </c>
      <c r="FK256" s="27">
        <v>31.325771928368422</v>
      </c>
      <c r="FL256" s="27">
        <v>12.982375941670311</v>
      </c>
      <c r="FM256" s="27">
        <v>9.330689207349856</v>
      </c>
      <c r="FN256" s="27">
        <v>8.2149416597978338</v>
      </c>
      <c r="FO256" s="27">
        <v>31.481392158368422</v>
      </c>
      <c r="FP256" s="27">
        <v>13.097838451806229</v>
      </c>
      <c r="FQ256" s="27">
        <v>9.4136743867976893</v>
      </c>
      <c r="FR256" s="27">
        <v>8.4716059709041787</v>
      </c>
      <c r="FS256" s="28">
        <v>29.527570520368421</v>
      </c>
      <c r="FT256" s="28">
        <v>14.513580257526099</v>
      </c>
      <c r="FU256" s="28">
        <v>10.431195897989175</v>
      </c>
      <c r="FV256" s="28">
        <v>13.304534582409838</v>
      </c>
      <c r="FW256" s="28">
        <v>29.581062640368422</v>
      </c>
      <c r="FX256" s="28">
        <v>14.062647487135587</v>
      </c>
      <c r="FY256" s="28">
        <v>10.107101637213843</v>
      </c>
      <c r="FZ256" s="28">
        <v>12.87765431023686</v>
      </c>
      <c r="GA256" s="28">
        <v>29.613296722368421</v>
      </c>
      <c r="GB256" s="28">
        <v>13.808005676674508</v>
      </c>
      <c r="GC256" s="28">
        <v>9.9240855542345408</v>
      </c>
      <c r="GD256" s="28">
        <v>12.7002886728894</v>
      </c>
      <c r="GE256" s="28">
        <v>29.684386489368421</v>
      </c>
      <c r="GF256" s="28">
        <v>13.822923683403893</v>
      </c>
      <c r="GG256" s="28">
        <v>9.9348074194008582</v>
      </c>
      <c r="GH256" s="28">
        <v>12.504421762979218</v>
      </c>
      <c r="GI256" s="28">
        <v>29.785065642368423</v>
      </c>
      <c r="GJ256" s="28">
        <v>13.835544569381906</v>
      </c>
      <c r="GK256" s="28">
        <v>9.9438782986537273</v>
      </c>
      <c r="GL256" s="28">
        <v>12.244489635913173</v>
      </c>
      <c r="GM256" s="28">
        <v>29.917249568368423</v>
      </c>
      <c r="GN256" s="28">
        <v>13.762245836272912</v>
      </c>
      <c r="GO256" s="28">
        <v>9.8911970559439659</v>
      </c>
      <c r="GP256" s="28">
        <v>11.919643783686913</v>
      </c>
      <c r="GQ256" s="28">
        <v>30.079315326368423</v>
      </c>
      <c r="GR256" s="28">
        <v>13.619655053215208</v>
      </c>
      <c r="GS256" s="28">
        <v>9.7887142526018138</v>
      </c>
      <c r="GT256" s="28">
        <v>11.527222468865343</v>
      </c>
      <c r="GU256" s="28">
        <v>30.260182608368421</v>
      </c>
      <c r="GV256" s="28">
        <v>13.441618236366562</v>
      </c>
      <c r="GW256" s="28">
        <v>9.660755686855115</v>
      </c>
      <c r="GX256" s="28">
        <v>11.15007052644156</v>
      </c>
      <c r="GY256" s="28">
        <v>30.45979268836842</v>
      </c>
      <c r="GZ256" s="28">
        <v>13.223285539747513</v>
      </c>
      <c r="HA256" s="28">
        <v>9.5038356789067979</v>
      </c>
      <c r="HB256" s="28">
        <v>10.79178919920254</v>
      </c>
      <c r="HC256" s="28">
        <v>30.681856746368421</v>
      </c>
      <c r="HD256" s="28">
        <v>13.04056153431366</v>
      </c>
      <c r="HE256" s="28">
        <v>9.3725083384349386</v>
      </c>
      <c r="HF256" s="28">
        <v>10.439347392186107</v>
      </c>
      <c r="HG256" s="28">
        <v>31.43440768736842</v>
      </c>
      <c r="HH256" s="28">
        <v>12.000835553062704</v>
      </c>
      <c r="HI256" s="28">
        <v>8.6252368038986074</v>
      </c>
      <c r="HJ256" s="28">
        <v>8.5821903614624944</v>
      </c>
      <c r="HK256" s="28">
        <v>32.073481618368419</v>
      </c>
      <c r="HL256" s="28">
        <v>10.860544148165308</v>
      </c>
      <c r="HM256" s="28">
        <v>7.8056869192924285</v>
      </c>
      <c r="HN256" s="28">
        <v>5.1061931131330311</v>
      </c>
      <c r="HO256" s="28">
        <v>32.362745566368417</v>
      </c>
      <c r="HP256" s="28">
        <v>10.882230694218531</v>
      </c>
      <c r="HQ256" s="28">
        <v>7.8212734669407684</v>
      </c>
      <c r="HR256" s="28">
        <v>2.5457930913110616</v>
      </c>
      <c r="HS256" s="28">
        <v>32.470482876368422</v>
      </c>
      <c r="HT256" s="28">
        <v>10.717803985867999</v>
      </c>
      <c r="HU256" s="28">
        <v>7.7030967541495512</v>
      </c>
      <c r="HV256" s="28">
        <v>0.88249330451658636</v>
      </c>
      <c r="HW256" s="29">
        <v>29.523780042368422</v>
      </c>
      <c r="HX256" s="29">
        <v>14.514403613810728</v>
      </c>
      <c r="HY256" s="29">
        <v>10.431787660362513</v>
      </c>
      <c r="HZ256" s="29">
        <v>13.295033309957804</v>
      </c>
      <c r="IA256" s="29">
        <v>29.577334908368421</v>
      </c>
      <c r="IB256" s="29">
        <v>14.074973766171519</v>
      </c>
      <c r="IC256" s="29">
        <v>10.115960776656738</v>
      </c>
      <c r="ID256" s="29">
        <v>12.861230354730385</v>
      </c>
      <c r="IE256" s="29">
        <v>29.602248703368421</v>
      </c>
      <c r="IF256" s="29">
        <v>13.884614139787004</v>
      </c>
      <c r="IG256" s="29">
        <v>9.979145565065151</v>
      </c>
      <c r="IH256" s="29">
        <v>12.709151559505459</v>
      </c>
      <c r="II256" s="29">
        <v>29.65978324236842</v>
      </c>
      <c r="IJ256" s="29">
        <v>13.981417241506435</v>
      </c>
      <c r="IK256" s="29">
        <v>10.04871986028736</v>
      </c>
      <c r="IL256" s="29">
        <v>12.546499541556395</v>
      </c>
      <c r="IM256" s="29">
        <v>29.747780932368421</v>
      </c>
      <c r="IN256" s="29">
        <v>14.023556351044046</v>
      </c>
      <c r="IO256" s="29">
        <v>10.079006068015168</v>
      </c>
      <c r="IP256" s="29">
        <v>12.288857831298223</v>
      </c>
      <c r="IQ256" s="29">
        <v>29.86316123736842</v>
      </c>
      <c r="IR256" s="29">
        <v>13.873231202446187</v>
      </c>
      <c r="IS256" s="29">
        <v>9.9709644238725748</v>
      </c>
      <c r="IT256" s="29">
        <v>11.991932220918018</v>
      </c>
      <c r="IU256" s="29">
        <v>30.01109971436842</v>
      </c>
      <c r="IV256" s="29">
        <v>13.637701664018318</v>
      </c>
      <c r="IW256" s="29">
        <v>9.8016847071169479</v>
      </c>
      <c r="IX256" s="29">
        <v>11.656227911057918</v>
      </c>
      <c r="IY256" s="29">
        <v>30.171893015368422</v>
      </c>
      <c r="IZ256" s="29">
        <v>13.605992764199238</v>
      </c>
      <c r="JA256" s="29">
        <v>9.7788948964807343</v>
      </c>
      <c r="JB256" s="29">
        <v>11.345881079536568</v>
      </c>
      <c r="JC256" s="29">
        <v>30.352313774368422</v>
      </c>
      <c r="JD256" s="29">
        <v>13.429323203021378</v>
      </c>
      <c r="JE256" s="29">
        <v>9.6519190043053751</v>
      </c>
      <c r="JF256" s="29">
        <v>10.970723465939002</v>
      </c>
      <c r="JG256" s="29">
        <v>30.57124563236842</v>
      </c>
      <c r="JH256" s="29">
        <v>13.156471306902365</v>
      </c>
      <c r="JI256" s="29">
        <v>9.4558149742140181</v>
      </c>
      <c r="JJ256" s="29">
        <v>10.055735679704398</v>
      </c>
      <c r="JK256" s="29">
        <v>31.31923239036842</v>
      </c>
      <c r="JL256" s="29">
        <v>12.162275135983885</v>
      </c>
      <c r="JM256" s="29">
        <v>8.7412666108283794</v>
      </c>
      <c r="JN256" s="29">
        <v>5.9511339131097571</v>
      </c>
      <c r="JO256" s="29">
        <v>31.78669691336842</v>
      </c>
      <c r="JP256" s="29">
        <v>11.212415655390309</v>
      </c>
      <c r="JQ256" s="29">
        <v>8.0585838997519108</v>
      </c>
      <c r="JR256" s="29">
        <v>2.852015399939603</v>
      </c>
      <c r="JS256" s="29">
        <v>31.914298676368421</v>
      </c>
      <c r="JT256" s="29">
        <v>11.109793280075518</v>
      </c>
      <c r="JU256" s="29">
        <v>7.9848271780174196</v>
      </c>
      <c r="JV256" s="29">
        <v>1.2290099805875343</v>
      </c>
      <c r="JW256" s="29">
        <v>31.811854525368421</v>
      </c>
      <c r="JX256" s="29">
        <v>10.998337426701845</v>
      </c>
      <c r="JY256" s="29">
        <v>7.9047216616741682</v>
      </c>
      <c r="JZ256" s="29">
        <v>1.9244116068156814</v>
      </c>
    </row>
    <row r="257" spans="1:286" ht="15" thickBot="1" x14ac:dyDescent="0.4">
      <c r="A257" s="2"/>
      <c r="B257" s="74" t="s">
        <v>510</v>
      </c>
      <c r="C257" s="74" t="s">
        <v>510</v>
      </c>
      <c r="D257" s="74" t="s">
        <v>510</v>
      </c>
      <c r="E257" s="87">
        <v>378428</v>
      </c>
      <c r="F257" s="84">
        <v>433238</v>
      </c>
      <c r="G257" s="22">
        <v>14.326355254678814</v>
      </c>
      <c r="H257" s="22">
        <v>2.3587251566407765</v>
      </c>
      <c r="I257" s="22">
        <v>1.695262212483817</v>
      </c>
      <c r="J257" s="22">
        <v>14.326355254678814</v>
      </c>
      <c r="K257" s="22">
        <v>11.793166015775919</v>
      </c>
      <c r="L257" s="22">
        <v>1.9416548635960351</v>
      </c>
      <c r="M257" s="22">
        <v>1.395505580916258</v>
      </c>
      <c r="N257" s="22">
        <v>11.793166015775919</v>
      </c>
      <c r="O257" s="22">
        <v>10.457717635153948</v>
      </c>
      <c r="P257" s="22">
        <v>1.7217834702952517</v>
      </c>
      <c r="Q257" s="22">
        <v>1.2374796813664226</v>
      </c>
      <c r="R257" s="22">
        <v>10.457717635153948</v>
      </c>
      <c r="S257" s="22">
        <v>8.6325906411902906</v>
      </c>
      <c r="T257" s="22">
        <v>1.4212902270245822</v>
      </c>
      <c r="U257" s="22">
        <v>1.021509270829501</v>
      </c>
      <c r="V257" s="22">
        <v>8.6325906411902906</v>
      </c>
      <c r="W257" s="22">
        <v>6.5778158041479049</v>
      </c>
      <c r="X257" s="22">
        <v>1.0829872174170638</v>
      </c>
      <c r="Y257" s="22">
        <v>0.77836423676628941</v>
      </c>
      <c r="Z257" s="22">
        <v>6.5778158041479049</v>
      </c>
      <c r="AA257" s="22">
        <v>5.3188625822147113</v>
      </c>
      <c r="AB257" s="22">
        <v>0.87571016873170693</v>
      </c>
      <c r="AC257" s="22">
        <v>0.62939014066944221</v>
      </c>
      <c r="AD257" s="22">
        <v>5.3188625822147113</v>
      </c>
      <c r="AE257" s="22">
        <v>5.0959529701481516</v>
      </c>
      <c r="AF257" s="22">
        <v>0.83900980075313691</v>
      </c>
      <c r="AG257" s="22">
        <v>0.60301286358688122</v>
      </c>
      <c r="AH257" s="22">
        <v>5.0959529701481516</v>
      </c>
      <c r="AI257" s="22">
        <v>4.3133642665445864</v>
      </c>
      <c r="AJ257" s="22">
        <v>0.71016253781165928</v>
      </c>
      <c r="AK257" s="22">
        <v>0.5104077987569734</v>
      </c>
      <c r="AL257" s="22">
        <v>4.3133642665445864</v>
      </c>
      <c r="AM257" s="22">
        <v>3.031862325772761</v>
      </c>
      <c r="AN257" s="22">
        <v>0.49917301449969886</v>
      </c>
      <c r="AO257" s="22">
        <v>0.35876547404876519</v>
      </c>
      <c r="AP257" s="22">
        <v>3.031862325772761</v>
      </c>
      <c r="AQ257" s="22">
        <v>1.5928846789071966</v>
      </c>
      <c r="AR257" s="22">
        <v>0.26225631690509849</v>
      </c>
      <c r="AS257" s="22">
        <v>0.18848877868736955</v>
      </c>
      <c r="AT257" s="22">
        <v>1.5928846789071966</v>
      </c>
      <c r="AU257" s="22">
        <v>2.6844262295081971</v>
      </c>
      <c r="AV257" s="22">
        <v>0.44197031039136303</v>
      </c>
      <c r="AW257" s="22">
        <v>0.31765276430649858</v>
      </c>
      <c r="AX257" s="22">
        <v>2.6844262295081971</v>
      </c>
      <c r="AY257" s="22">
        <v>2.6844262295081971</v>
      </c>
      <c r="AZ257" s="22">
        <v>0.44197031039136303</v>
      </c>
      <c r="BA257" s="22">
        <v>0.31765276430649858</v>
      </c>
      <c r="BB257" s="22">
        <v>2.6844262295081971</v>
      </c>
      <c r="BC257" s="22">
        <v>2.6844262295081971</v>
      </c>
      <c r="BD257" s="22">
        <v>0.44197031039136303</v>
      </c>
      <c r="BE257" s="22">
        <v>0.31765276430649858</v>
      </c>
      <c r="BF257" s="22">
        <v>2.6844262295081971</v>
      </c>
      <c r="BG257" s="22">
        <v>2.6844262295081971</v>
      </c>
      <c r="BH257" s="22">
        <v>0.44197031039136303</v>
      </c>
      <c r="BI257" s="22">
        <v>0.31765276430649858</v>
      </c>
      <c r="BJ257" s="22">
        <v>2.6844262295081971</v>
      </c>
      <c r="BK257" s="25">
        <v>15.839887729955883</v>
      </c>
      <c r="BL257" s="25">
        <v>2.6079167382653408</v>
      </c>
      <c r="BM257" s="25">
        <v>1.8743611086853713</v>
      </c>
      <c r="BN257" s="25">
        <v>15.839887729955883</v>
      </c>
      <c r="BO257" s="25">
        <v>15.010016201552261</v>
      </c>
      <c r="BP257" s="25">
        <v>2.4712847187440969</v>
      </c>
      <c r="BQ257" s="25">
        <v>1.776160986022673</v>
      </c>
      <c r="BR257" s="25">
        <v>15.010016201552261</v>
      </c>
      <c r="BS257" s="25">
        <v>14.298115921045701</v>
      </c>
      <c r="BT257" s="25">
        <v>2.3540757656782394</v>
      </c>
      <c r="BU257" s="25">
        <v>1.6919206036542926</v>
      </c>
      <c r="BV257" s="25">
        <v>14.298115921045701</v>
      </c>
      <c r="BW257" s="25">
        <v>14.00110149306051</v>
      </c>
      <c r="BX257" s="25">
        <v>2.3051746047953876</v>
      </c>
      <c r="BY257" s="25">
        <v>1.656774376482427</v>
      </c>
      <c r="BZ257" s="25">
        <v>14.00110149306051</v>
      </c>
      <c r="CA257" s="25">
        <v>13.556647961044249</v>
      </c>
      <c r="CB257" s="25">
        <v>2.2319987196321165</v>
      </c>
      <c r="CC257" s="25">
        <v>1.6041814270100858</v>
      </c>
      <c r="CD257" s="25">
        <v>13.556647961044249</v>
      </c>
      <c r="CE257" s="25">
        <v>12.994602509902219</v>
      </c>
      <c r="CF257" s="25">
        <v>2.1394622216033343</v>
      </c>
      <c r="CG257" s="25">
        <v>1.5376736238681579</v>
      </c>
      <c r="CH257" s="25">
        <v>12.994602509902219</v>
      </c>
      <c r="CI257" s="25">
        <v>12.393805630063602</v>
      </c>
      <c r="CJ257" s="25">
        <v>2.0405455963127657</v>
      </c>
      <c r="CK257" s="25">
        <v>1.4665802976408917</v>
      </c>
      <c r="CL257" s="25">
        <v>12.393805630063602</v>
      </c>
      <c r="CM257" s="25">
        <v>11.660163821555683</v>
      </c>
      <c r="CN257" s="25">
        <v>1.9197570664369681</v>
      </c>
      <c r="CO257" s="25">
        <v>1.379767202938694</v>
      </c>
      <c r="CP257" s="25">
        <v>11.660163821555683</v>
      </c>
      <c r="CQ257" s="25">
        <v>10.892222706246807</v>
      </c>
      <c r="CR257" s="25">
        <v>1.7933214172228211</v>
      </c>
      <c r="CS257" s="25">
        <v>1.2888954123783807</v>
      </c>
      <c r="CT257" s="25">
        <v>10.892222706246807</v>
      </c>
      <c r="CU257" s="25">
        <v>10.126278058155604</v>
      </c>
      <c r="CV257" s="25">
        <v>1.6672144711133383</v>
      </c>
      <c r="CW257" s="25">
        <v>1.1982598672114295</v>
      </c>
      <c r="CX257" s="25">
        <v>10.126278058155604</v>
      </c>
      <c r="CY257" s="25">
        <v>7.061121903410676</v>
      </c>
      <c r="CZ257" s="25">
        <v>1.1625598815332017</v>
      </c>
      <c r="DA257" s="25">
        <v>0.83555467722221388</v>
      </c>
      <c r="DB257" s="25">
        <v>7.061121903410676</v>
      </c>
      <c r="DC257" s="25">
        <v>5.014782934557581</v>
      </c>
      <c r="DD257" s="25">
        <v>0.82564577330097821</v>
      </c>
      <c r="DE257" s="25">
        <v>0.59340787392436944</v>
      </c>
      <c r="DF257" s="25">
        <v>5.014782934557581</v>
      </c>
      <c r="DG257" s="25">
        <v>7.6889309847055216</v>
      </c>
      <c r="DH257" s="25">
        <v>1.2659238598300588</v>
      </c>
      <c r="DI257" s="25">
        <v>0.90984440362179797</v>
      </c>
      <c r="DJ257" s="25">
        <v>7.6889309847055216</v>
      </c>
      <c r="DK257" s="25">
        <v>9.7335529917512922</v>
      </c>
      <c r="DL257" s="25">
        <v>1.6025552833922507</v>
      </c>
      <c r="DM257" s="25">
        <v>1.1517880358813364</v>
      </c>
      <c r="DN257" s="25">
        <v>9.7335529917512922</v>
      </c>
      <c r="DO257" s="27">
        <v>15.923543287684259</v>
      </c>
      <c r="DP257" s="27">
        <v>2.6216899879858024</v>
      </c>
      <c r="DQ257" s="27">
        <v>1.8842602144495437</v>
      </c>
      <c r="DR257" s="27">
        <v>15.923543287684259</v>
      </c>
      <c r="DS257" s="27">
        <v>15.31575726627411</v>
      </c>
      <c r="DT257" s="27">
        <v>2.5216226538265065</v>
      </c>
      <c r="DU257" s="27">
        <v>1.8123398511013014</v>
      </c>
      <c r="DV257" s="27">
        <v>15.31575726627411</v>
      </c>
      <c r="DW257" s="27">
        <v>14.679859993364689</v>
      </c>
      <c r="DX257" s="27">
        <v>2.4169270164514063</v>
      </c>
      <c r="DY257" s="27">
        <v>1.7370930351023202</v>
      </c>
      <c r="DZ257" s="27">
        <v>14.679859993364689</v>
      </c>
      <c r="EA257" s="27">
        <v>14.228003570115451</v>
      </c>
      <c r="EB257" s="27">
        <v>2.3425323016924224</v>
      </c>
      <c r="EC257" s="27">
        <v>1.6836240888012466</v>
      </c>
      <c r="ED257" s="27">
        <v>14.228003570115451</v>
      </c>
      <c r="EE257" s="27">
        <v>13.515958347476744</v>
      </c>
      <c r="EF257" s="27">
        <v>2.2252994850096663</v>
      </c>
      <c r="EG257" s="27">
        <v>1.5993665551815353</v>
      </c>
      <c r="EH257" s="27">
        <v>13.515958347476744</v>
      </c>
      <c r="EI257" s="27">
        <v>12.532663506321571</v>
      </c>
      <c r="EJ257" s="27">
        <v>2.0634074868707581</v>
      </c>
      <c r="EK257" s="27">
        <v>1.483011588526898</v>
      </c>
      <c r="EL257" s="27">
        <v>12.532663506321571</v>
      </c>
      <c r="EM257" s="27">
        <v>11.490011597902374</v>
      </c>
      <c r="EN257" s="27">
        <v>1.8917428001944527</v>
      </c>
      <c r="EO257" s="27">
        <v>1.3596327981998928</v>
      </c>
      <c r="EP257" s="27">
        <v>11.490011597902374</v>
      </c>
      <c r="EQ257" s="27">
        <v>10.32123839990793</v>
      </c>
      <c r="ER257" s="27">
        <v>1.699313204843141</v>
      </c>
      <c r="ES257" s="27">
        <v>1.2213298591549637</v>
      </c>
      <c r="ET257" s="27">
        <v>10.32123839990793</v>
      </c>
      <c r="EU257" s="27">
        <v>8.9765103301349463</v>
      </c>
      <c r="EV257" s="27">
        <v>1.4779139814797075</v>
      </c>
      <c r="EW257" s="27">
        <v>1.0622058780567056</v>
      </c>
      <c r="EX257" s="27">
        <v>8.9765103301349463</v>
      </c>
      <c r="EY257" s="27">
        <v>7.4327673775875827</v>
      </c>
      <c r="EZ257" s="27">
        <v>1.2237484751223822</v>
      </c>
      <c r="FA257" s="27">
        <v>0.87953212421501958</v>
      </c>
      <c r="FB257" s="27">
        <v>7.4327673775875827</v>
      </c>
      <c r="FC257" s="27">
        <v>5.5899430703091024</v>
      </c>
      <c r="FD257" s="27">
        <v>0.9203415041534555</v>
      </c>
      <c r="FE257" s="27">
        <v>0.66146756021116448</v>
      </c>
      <c r="FF257" s="27">
        <v>5.5899430703091024</v>
      </c>
      <c r="FG257" s="27">
        <v>3.8079532682287396</v>
      </c>
      <c r="FH257" s="27">
        <v>0.62695047061255904</v>
      </c>
      <c r="FI257" s="27">
        <v>0.45060164764685379</v>
      </c>
      <c r="FJ257" s="27">
        <v>3.8079532682287396</v>
      </c>
      <c r="FK257" s="27">
        <v>6.9104132064374246</v>
      </c>
      <c r="FL257" s="27">
        <v>1.1377468437049469</v>
      </c>
      <c r="FM257" s="27">
        <v>0.81772105837571851</v>
      </c>
      <c r="FN257" s="27">
        <v>6.9104132064374246</v>
      </c>
      <c r="FO257" s="27">
        <v>5.7598683980872973</v>
      </c>
      <c r="FP257" s="27">
        <v>0.94831841372017589</v>
      </c>
      <c r="FQ257" s="27">
        <v>0.68157511597153286</v>
      </c>
      <c r="FR257" s="27">
        <v>5.7598683980872973</v>
      </c>
      <c r="FS257" s="28">
        <v>14.347402078653436</v>
      </c>
      <c r="FT257" s="28">
        <v>2.3621903557297155</v>
      </c>
      <c r="FU257" s="28">
        <v>1.697752719297497</v>
      </c>
      <c r="FV257" s="28">
        <v>14.347402078653436</v>
      </c>
      <c r="FW257" s="28">
        <v>11.842099374119986</v>
      </c>
      <c r="FX257" s="28">
        <v>1.949711367938783</v>
      </c>
      <c r="FY257" s="28">
        <v>1.4012959492169139</v>
      </c>
      <c r="FZ257" s="28">
        <v>11.842099374119986</v>
      </c>
      <c r="GA257" s="28">
        <v>10.23091121479116</v>
      </c>
      <c r="GB257" s="28">
        <v>1.6844415225432141</v>
      </c>
      <c r="GC257" s="28">
        <v>1.2106412882682072</v>
      </c>
      <c r="GD257" s="28">
        <v>10.23091121479116</v>
      </c>
      <c r="GE257" s="28">
        <v>8.3437397262370343</v>
      </c>
      <c r="GF257" s="28">
        <v>1.3737331263170285</v>
      </c>
      <c r="GG257" s="28">
        <v>0.98732904616965877</v>
      </c>
      <c r="GH257" s="28">
        <v>8.3437397262370343</v>
      </c>
      <c r="GI257" s="28">
        <v>5.7734699208909133</v>
      </c>
      <c r="GJ257" s="28">
        <v>0.95055780074047413</v>
      </c>
      <c r="GK257" s="28">
        <v>0.68318460751570453</v>
      </c>
      <c r="GL257" s="28">
        <v>5.7734699208909133</v>
      </c>
      <c r="GM257" s="28">
        <v>5.8916731058746041</v>
      </c>
      <c r="GN257" s="28">
        <v>0.97001905386869325</v>
      </c>
      <c r="GO257" s="28">
        <v>0.69717179332366808</v>
      </c>
      <c r="GP257" s="28">
        <v>5.8916731058746041</v>
      </c>
      <c r="GQ257" s="28">
        <v>5.2909557519687826</v>
      </c>
      <c r="GR257" s="28">
        <v>0.87111552191658781</v>
      </c>
      <c r="GS257" s="28">
        <v>0.62608787753655826</v>
      </c>
      <c r="GT257" s="28">
        <v>5.2909557519687826</v>
      </c>
      <c r="GU257" s="28">
        <v>4.1836939113144709</v>
      </c>
      <c r="GV257" s="28">
        <v>0.68881330253760531</v>
      </c>
      <c r="GW257" s="28">
        <v>0.49506368300714404</v>
      </c>
      <c r="GX257" s="28">
        <v>4.1836939113144709</v>
      </c>
      <c r="GY257" s="28">
        <v>2.6099922359597163</v>
      </c>
      <c r="GZ257" s="28">
        <v>0.42971532090025016</v>
      </c>
      <c r="HA257" s="28">
        <v>0.30884486206312844</v>
      </c>
      <c r="HB257" s="28">
        <v>2.6099922359597163</v>
      </c>
      <c r="HC257" s="28">
        <v>0.79160347300822875</v>
      </c>
      <c r="HD257" s="28">
        <v>0.13033147598785952</v>
      </c>
      <c r="HE257" s="28">
        <v>9.3671797969935897E-2</v>
      </c>
      <c r="HF257" s="28">
        <v>0.79160347300822875</v>
      </c>
      <c r="HG257" s="28">
        <v>2.6844262295081971</v>
      </c>
      <c r="HH257" s="28">
        <v>0.44197031039136303</v>
      </c>
      <c r="HI257" s="28">
        <v>0.31765276430649858</v>
      </c>
      <c r="HJ257" s="28">
        <v>2.6844262295081971</v>
      </c>
      <c r="HK257" s="28">
        <v>2.6844262295081971</v>
      </c>
      <c r="HL257" s="28">
        <v>0.44197031039136303</v>
      </c>
      <c r="HM257" s="28">
        <v>0.31765276430649858</v>
      </c>
      <c r="HN257" s="28">
        <v>2.6844262295081971</v>
      </c>
      <c r="HO257" s="28">
        <v>2.6844262295081971</v>
      </c>
      <c r="HP257" s="28">
        <v>0.44197031039136303</v>
      </c>
      <c r="HQ257" s="28">
        <v>0.31765276430649858</v>
      </c>
      <c r="HR257" s="28">
        <v>2.6844262295081971</v>
      </c>
      <c r="HS257" s="28">
        <v>2.6844262295081971</v>
      </c>
      <c r="HT257" s="28">
        <v>0.44197031039136303</v>
      </c>
      <c r="HU257" s="28">
        <v>0.31765276430649858</v>
      </c>
      <c r="HV257" s="28">
        <v>2.6844262295081971</v>
      </c>
      <c r="HW257" s="29">
        <v>14.389496915679118</v>
      </c>
      <c r="HX257" s="29">
        <v>2.3691209496799628</v>
      </c>
      <c r="HY257" s="29">
        <v>1.7027338736303128</v>
      </c>
      <c r="HZ257" s="29">
        <v>14.389496915679118</v>
      </c>
      <c r="IA257" s="29">
        <v>12.088607503280935</v>
      </c>
      <c r="IB257" s="29">
        <v>1.990297051822232</v>
      </c>
      <c r="IC257" s="29">
        <v>1.430465679340712</v>
      </c>
      <c r="ID257" s="29">
        <v>12.088607503280935</v>
      </c>
      <c r="IE257" s="29">
        <v>10.505880879814532</v>
      </c>
      <c r="IF257" s="29">
        <v>1.729713181292001</v>
      </c>
      <c r="IG257" s="29">
        <v>1.2431789207927961</v>
      </c>
      <c r="IH257" s="29">
        <v>10.505880879814532</v>
      </c>
      <c r="II257" s="29">
        <v>8.4225126105918857</v>
      </c>
      <c r="IJ257" s="29">
        <v>1.3867024810960999</v>
      </c>
      <c r="IK257" s="29">
        <v>0.99665037681106705</v>
      </c>
      <c r="IL257" s="29">
        <v>8.4225126105918857</v>
      </c>
      <c r="IM257" s="29">
        <v>5.9237493879091536</v>
      </c>
      <c r="IN257" s="29">
        <v>0.97530016912944228</v>
      </c>
      <c r="IO257" s="29">
        <v>0.70096743484473023</v>
      </c>
      <c r="IP257" s="29">
        <v>5.9237493879091536</v>
      </c>
      <c r="IQ257" s="29">
        <v>6.466019835069968</v>
      </c>
      <c r="IR257" s="29">
        <v>1.064580863533787</v>
      </c>
      <c r="IS257" s="29">
        <v>0.765135227816233</v>
      </c>
      <c r="IT257" s="29">
        <v>6.466019835069968</v>
      </c>
      <c r="IU257" s="29">
        <v>5.5467966333082339</v>
      </c>
      <c r="IV257" s="29">
        <v>0.91323777228556624</v>
      </c>
      <c r="IW257" s="29">
        <v>0.65636196824791915</v>
      </c>
      <c r="IX257" s="29">
        <v>5.5467966333082339</v>
      </c>
      <c r="IY257" s="29">
        <v>4.3343248100480327</v>
      </c>
      <c r="IZ257" s="29">
        <v>0.71361353147889339</v>
      </c>
      <c r="JA257" s="29">
        <v>0.51288809585437445</v>
      </c>
      <c r="JB257" s="29">
        <v>4.3343248100480327</v>
      </c>
      <c r="JC257" s="29">
        <v>2.8182123875616232</v>
      </c>
      <c r="JD257" s="29">
        <v>0.46399718121797306</v>
      </c>
      <c r="JE257" s="29">
        <v>0.33348391007033762</v>
      </c>
      <c r="JF257" s="29">
        <v>2.8182123875616232</v>
      </c>
      <c r="JG257" s="29">
        <v>2.6844262295081971</v>
      </c>
      <c r="JH257" s="29">
        <v>0.44197031039136303</v>
      </c>
      <c r="JI257" s="29">
        <v>0.31765276430649858</v>
      </c>
      <c r="JJ257" s="29">
        <v>2.6844262295081971</v>
      </c>
      <c r="JK257" s="29">
        <v>2.6844262295081971</v>
      </c>
      <c r="JL257" s="29">
        <v>0.44197031039136303</v>
      </c>
      <c r="JM257" s="29">
        <v>0.31765276430649858</v>
      </c>
      <c r="JN257" s="29">
        <v>2.6844262295081971</v>
      </c>
      <c r="JO257" s="29">
        <v>2.6844262295081971</v>
      </c>
      <c r="JP257" s="29">
        <v>0.44197031039136303</v>
      </c>
      <c r="JQ257" s="29">
        <v>0.31765276430649858</v>
      </c>
      <c r="JR257" s="29">
        <v>2.6844262295081971</v>
      </c>
      <c r="JS257" s="29">
        <v>2.6844262295081971</v>
      </c>
      <c r="JT257" s="29">
        <v>0.44197031039136303</v>
      </c>
      <c r="JU257" s="29">
        <v>0.31765276430649858</v>
      </c>
      <c r="JV257" s="29">
        <v>2.6844262295081971</v>
      </c>
      <c r="JW257" s="29">
        <v>2.6844262295081971</v>
      </c>
      <c r="JX257" s="29">
        <v>0.44197031039136303</v>
      </c>
      <c r="JY257" s="29">
        <v>0.31765276430649858</v>
      </c>
      <c r="JZ257" s="29">
        <v>2.6844262295081971</v>
      </c>
    </row>
    <row r="258" spans="1:286" ht="15" thickBot="1" x14ac:dyDescent="0.4">
      <c r="A258" s="2"/>
      <c r="B258" s="74" t="s">
        <v>734</v>
      </c>
      <c r="C258" s="74" t="s">
        <v>510</v>
      </c>
      <c r="D258" s="74" t="s">
        <v>510</v>
      </c>
      <c r="E258" s="87">
        <v>374463</v>
      </c>
      <c r="F258" s="84">
        <v>441514</v>
      </c>
      <c r="G258" s="22">
        <v>22.177059566199588</v>
      </c>
      <c r="H258" s="22">
        <v>22.177059566199588</v>
      </c>
      <c r="I258" s="22">
        <v>22.177059566199588</v>
      </c>
      <c r="J258" s="22">
        <v>11.657436288654509</v>
      </c>
      <c r="K258" s="22">
        <v>22.270821304851832</v>
      </c>
      <c r="L258" s="22">
        <v>22.270821304851832</v>
      </c>
      <c r="M258" s="22">
        <v>22.270821304851832</v>
      </c>
      <c r="N258" s="22">
        <v>11.308067220979705</v>
      </c>
      <c r="O258" s="22">
        <v>22.312356099512733</v>
      </c>
      <c r="P258" s="22">
        <v>22.312356099512733</v>
      </c>
      <c r="Q258" s="22">
        <v>22.223903923253459</v>
      </c>
      <c r="R258" s="22">
        <v>11.034569124919777</v>
      </c>
      <c r="S258" s="22">
        <v>22.378311846075313</v>
      </c>
      <c r="T258" s="22">
        <v>22.378311846075313</v>
      </c>
      <c r="U258" s="22">
        <v>22.154849320442057</v>
      </c>
      <c r="V258" s="22">
        <v>10.806974902583471</v>
      </c>
      <c r="W258" s="22">
        <v>22.464304942496117</v>
      </c>
      <c r="X258" s="22">
        <v>22.464304942496117</v>
      </c>
      <c r="Y258" s="22">
        <v>22.078559416130418</v>
      </c>
      <c r="Z258" s="22">
        <v>10.550663964826816</v>
      </c>
      <c r="AA258" s="22">
        <v>22.570789961422868</v>
      </c>
      <c r="AB258" s="22">
        <v>22.570789961422868</v>
      </c>
      <c r="AC258" s="22">
        <v>21.995097942154302</v>
      </c>
      <c r="AD258" s="22">
        <v>10.263400832207116</v>
      </c>
      <c r="AE258" s="22">
        <v>22.691446522947988</v>
      </c>
      <c r="AF258" s="22">
        <v>22.691446522947988</v>
      </c>
      <c r="AG258" s="22">
        <v>21.910362410843227</v>
      </c>
      <c r="AH258" s="22">
        <v>9.9438816221744268</v>
      </c>
      <c r="AI258" s="22">
        <v>22.821245821184938</v>
      </c>
      <c r="AJ258" s="22">
        <v>22.821245821184938</v>
      </c>
      <c r="AK258" s="22">
        <v>21.814530587545246</v>
      </c>
      <c r="AL258" s="22">
        <v>9.5803592112365372</v>
      </c>
      <c r="AM258" s="22">
        <v>24.189636699062039</v>
      </c>
      <c r="AN258" s="22">
        <v>24.189636699062039</v>
      </c>
      <c r="AO258" s="22">
        <v>21.575457407704434</v>
      </c>
      <c r="AP258" s="22">
        <v>7.9562701661769442</v>
      </c>
      <c r="AQ258" s="22">
        <v>24.328904999458853</v>
      </c>
      <c r="AR258" s="22">
        <v>24.328904999458853</v>
      </c>
      <c r="AS258" s="22">
        <v>21.472806277979647</v>
      </c>
      <c r="AT258" s="22">
        <v>7.5252685633367946</v>
      </c>
      <c r="AU258" s="22">
        <v>25.766036933053584</v>
      </c>
      <c r="AV258" s="22">
        <v>25.766036933053584</v>
      </c>
      <c r="AW258" s="22">
        <v>20.914396044336318</v>
      </c>
      <c r="AX258" s="22">
        <v>5.2018980814028204</v>
      </c>
      <c r="AY258" s="22">
        <v>29.82578748023046</v>
      </c>
      <c r="AZ258" s="22">
        <v>27.990104106304624</v>
      </c>
      <c r="BA258" s="22">
        <v>20.117038935763073</v>
      </c>
      <c r="BB258" s="22">
        <v>0.85950793728985886</v>
      </c>
      <c r="BC258" s="22">
        <v>30.289341518796576</v>
      </c>
      <c r="BD258" s="22">
        <v>27.434541399511282</v>
      </c>
      <c r="BE258" s="22">
        <v>19.717745079571156</v>
      </c>
      <c r="BF258" s="22">
        <v>0.46579664752941952</v>
      </c>
      <c r="BG258" s="22">
        <v>30.628007710392293</v>
      </c>
      <c r="BH258" s="22">
        <v>27.023315975684714</v>
      </c>
      <c r="BI258" s="22">
        <v>19.422189270593961</v>
      </c>
      <c r="BJ258" s="22">
        <v>0.31305749128289051</v>
      </c>
      <c r="BK258" s="25">
        <v>22.118888852306362</v>
      </c>
      <c r="BL258" s="25">
        <v>22.118888852306362</v>
      </c>
      <c r="BM258" s="25">
        <v>22.118888852306362</v>
      </c>
      <c r="BN258" s="25">
        <v>11.762831396112599</v>
      </c>
      <c r="BO258" s="25">
        <v>22.163261357851145</v>
      </c>
      <c r="BP258" s="25">
        <v>22.163261357851145</v>
      </c>
      <c r="BQ258" s="25">
        <v>22.163261357851145</v>
      </c>
      <c r="BR258" s="25">
        <v>11.514591882545245</v>
      </c>
      <c r="BS258" s="25">
        <v>22.236124469874742</v>
      </c>
      <c r="BT258" s="25">
        <v>22.236124469874742</v>
      </c>
      <c r="BU258" s="25">
        <v>22.236124469874742</v>
      </c>
      <c r="BV258" s="25">
        <v>11.243387863811172</v>
      </c>
      <c r="BW258" s="25">
        <v>22.31997628471694</v>
      </c>
      <c r="BX258" s="25">
        <v>22.31997628471694</v>
      </c>
      <c r="BY258" s="25">
        <v>22.237574758639436</v>
      </c>
      <c r="BZ258" s="25">
        <v>11.021932959533718</v>
      </c>
      <c r="CA258" s="25">
        <v>22.41279676176266</v>
      </c>
      <c r="CB258" s="25">
        <v>22.41279676176266</v>
      </c>
      <c r="CC258" s="25">
        <v>22.188834064789937</v>
      </c>
      <c r="CD258" s="25">
        <v>10.778945960458064</v>
      </c>
      <c r="CE258" s="25">
        <v>22.514770061013468</v>
      </c>
      <c r="CF258" s="25">
        <v>22.514770061013468</v>
      </c>
      <c r="CG258" s="25">
        <v>22.129889367391055</v>
      </c>
      <c r="CH258" s="25">
        <v>10.502884109006093</v>
      </c>
      <c r="CI258" s="25">
        <v>22.628213538295938</v>
      </c>
      <c r="CJ258" s="25">
        <v>22.628213538295938</v>
      </c>
      <c r="CK258" s="25">
        <v>22.069163804300491</v>
      </c>
      <c r="CL258" s="25">
        <v>10.182733728499826</v>
      </c>
      <c r="CM258" s="25">
        <v>22.7485051587777</v>
      </c>
      <c r="CN258" s="25">
        <v>22.7485051587777</v>
      </c>
      <c r="CO258" s="25">
        <v>21.989611946755172</v>
      </c>
      <c r="CP258" s="25">
        <v>9.7967777207107574</v>
      </c>
      <c r="CQ258" s="25">
        <v>22.876527234279422</v>
      </c>
      <c r="CR258" s="25">
        <v>22.876527234279422</v>
      </c>
      <c r="CS258" s="25">
        <v>21.926287033482456</v>
      </c>
      <c r="CT258" s="25">
        <v>9.3907394553369166</v>
      </c>
      <c r="CU258" s="25">
        <v>23.010769457434666</v>
      </c>
      <c r="CV258" s="25">
        <v>23.010769457434666</v>
      </c>
      <c r="CW258" s="25">
        <v>21.86753688443644</v>
      </c>
      <c r="CX258" s="25">
        <v>8.9706110374616159</v>
      </c>
      <c r="CY258" s="25">
        <v>23.407331436505359</v>
      </c>
      <c r="CZ258" s="25">
        <v>23.407331436505359</v>
      </c>
      <c r="DA258" s="25">
        <v>21.667565352332318</v>
      </c>
      <c r="DB258" s="25">
        <v>7.8508989972564684</v>
      </c>
      <c r="DC258" s="25">
        <v>23.788962848928129</v>
      </c>
      <c r="DD258" s="25">
        <v>23.788962848928129</v>
      </c>
      <c r="DE258" s="25">
        <v>21.464410824987436</v>
      </c>
      <c r="DF258" s="25">
        <v>7.0394586657129068</v>
      </c>
      <c r="DG258" s="25">
        <v>24.118107472545077</v>
      </c>
      <c r="DH258" s="25">
        <v>24.118107472545077</v>
      </c>
      <c r="DI258" s="25">
        <v>21.280739912271809</v>
      </c>
      <c r="DJ258" s="25">
        <v>6.4890439695375335</v>
      </c>
      <c r="DK258" s="25">
        <v>24.375671835045523</v>
      </c>
      <c r="DL258" s="25">
        <v>24.375671835045523</v>
      </c>
      <c r="DM258" s="25">
        <v>21.091446667275573</v>
      </c>
      <c r="DN258" s="25">
        <v>6.0360146738636651</v>
      </c>
      <c r="DO258" s="27">
        <v>22.177715756735818</v>
      </c>
      <c r="DP258" s="27">
        <v>22.177715756735818</v>
      </c>
      <c r="DQ258" s="27">
        <v>22.177715756735818</v>
      </c>
      <c r="DR258" s="27">
        <v>11.663608049260223</v>
      </c>
      <c r="DS258" s="27">
        <v>22.271888613101563</v>
      </c>
      <c r="DT258" s="27">
        <v>22.271888613101563</v>
      </c>
      <c r="DU258" s="27">
        <v>22.271888613101563</v>
      </c>
      <c r="DV258" s="27">
        <v>11.323645644070426</v>
      </c>
      <c r="DW258" s="27">
        <v>22.313885437439779</v>
      </c>
      <c r="DX258" s="27">
        <v>22.313885437439779</v>
      </c>
      <c r="DY258" s="27">
        <v>22.260803644232073</v>
      </c>
      <c r="DZ258" s="27">
        <v>11.059973318195356</v>
      </c>
      <c r="EA258" s="27">
        <v>22.380348388105006</v>
      </c>
      <c r="EB258" s="27">
        <v>22.380348388105006</v>
      </c>
      <c r="EC258" s="27">
        <v>22.19811096331054</v>
      </c>
      <c r="ED258" s="27">
        <v>10.842257313763861</v>
      </c>
      <c r="EE258" s="27">
        <v>22.466551575938649</v>
      </c>
      <c r="EF258" s="27">
        <v>22.466551575938649</v>
      </c>
      <c r="EG258" s="27">
        <v>22.131790847964922</v>
      </c>
      <c r="EH258" s="27">
        <v>10.597161228526785</v>
      </c>
      <c r="EI258" s="27">
        <v>22.572692069216401</v>
      </c>
      <c r="EJ258" s="27">
        <v>22.572692069216401</v>
      </c>
      <c r="EK258" s="27">
        <v>22.048841633839288</v>
      </c>
      <c r="EL258" s="27">
        <v>10.32171788411744</v>
      </c>
      <c r="EM258" s="27">
        <v>22.69278013856966</v>
      </c>
      <c r="EN258" s="27">
        <v>22.69278013856966</v>
      </c>
      <c r="EO258" s="27">
        <v>21.981525154008104</v>
      </c>
      <c r="EP258" s="27">
        <v>10.014072774316112</v>
      </c>
      <c r="EQ258" s="27">
        <v>22.821892043250024</v>
      </c>
      <c r="ER258" s="27">
        <v>22.821892043250024</v>
      </c>
      <c r="ES258" s="27">
        <v>21.884580213443005</v>
      </c>
      <c r="ET258" s="27">
        <v>9.6685780167914537</v>
      </c>
      <c r="EU258" s="27">
        <v>24.188015444360634</v>
      </c>
      <c r="EV258" s="27">
        <v>24.188015444360634</v>
      </c>
      <c r="EW258" s="27">
        <v>21.79252327242239</v>
      </c>
      <c r="EX258" s="27">
        <v>8.071313982422847</v>
      </c>
      <c r="EY258" s="27">
        <v>24.31955835493855</v>
      </c>
      <c r="EZ258" s="27">
        <v>24.31955835493855</v>
      </c>
      <c r="FA258" s="27">
        <v>21.696050324276801</v>
      </c>
      <c r="FB258" s="27">
        <v>7.6831711819365047</v>
      </c>
      <c r="FC258" s="27">
        <v>25.685281990776915</v>
      </c>
      <c r="FD258" s="27">
        <v>25.685281990776915</v>
      </c>
      <c r="FE258" s="27">
        <v>21.330888208519085</v>
      </c>
      <c r="FF258" s="27">
        <v>5.533911639868986</v>
      </c>
      <c r="FG258" s="27">
        <v>29.582030167509977</v>
      </c>
      <c r="FH258" s="27">
        <v>29.201095169485431</v>
      </c>
      <c r="FI258" s="27">
        <v>20.987402056827069</v>
      </c>
      <c r="FJ258" s="27">
        <v>1.2986373392397468</v>
      </c>
      <c r="FK258" s="27">
        <v>29.95429479033487</v>
      </c>
      <c r="FL258" s="27">
        <v>28.727110303756447</v>
      </c>
      <c r="FM258" s="27">
        <v>20.646739801244934</v>
      </c>
      <c r="FN258" s="27">
        <v>0.9434772160703595</v>
      </c>
      <c r="FO258" s="27">
        <v>30.214232440054271</v>
      </c>
      <c r="FP258" s="27">
        <v>28.20205720829555</v>
      </c>
      <c r="FQ258" s="27">
        <v>20.269373803440352</v>
      </c>
      <c r="FR258" s="27">
        <v>0.87266396627564902</v>
      </c>
      <c r="FS258" s="28">
        <v>22.173096135754598</v>
      </c>
      <c r="FT258" s="28">
        <v>22.173096135754598</v>
      </c>
      <c r="FU258" s="28">
        <v>22.173096135754598</v>
      </c>
      <c r="FV258" s="28">
        <v>11.658940201716753</v>
      </c>
      <c r="FW258" s="28">
        <v>22.266887500867171</v>
      </c>
      <c r="FX258" s="28">
        <v>22.266887500867171</v>
      </c>
      <c r="FY258" s="28">
        <v>22.266887500867171</v>
      </c>
      <c r="FZ258" s="28">
        <v>11.307487986984874</v>
      </c>
      <c r="GA258" s="28">
        <v>22.317969382102056</v>
      </c>
      <c r="GB258" s="28">
        <v>22.317969382102056</v>
      </c>
      <c r="GC258" s="28">
        <v>22.206460519804736</v>
      </c>
      <c r="GD258" s="28">
        <v>11.034662867296866</v>
      </c>
      <c r="GE258" s="28">
        <v>22.402578581820471</v>
      </c>
      <c r="GF258" s="28">
        <v>22.402578581820471</v>
      </c>
      <c r="GG258" s="28">
        <v>22.127212878933303</v>
      </c>
      <c r="GH258" s="28">
        <v>10.804381969097227</v>
      </c>
      <c r="GI258" s="28">
        <v>22.51796818923685</v>
      </c>
      <c r="GJ258" s="28">
        <v>22.51796818923685</v>
      </c>
      <c r="GK258" s="28">
        <v>22.040536423533037</v>
      </c>
      <c r="GL258" s="28">
        <v>10.555978524558572</v>
      </c>
      <c r="GM258" s="28">
        <v>22.672080481502309</v>
      </c>
      <c r="GN258" s="28">
        <v>22.672080481502309</v>
      </c>
      <c r="GO258" s="28">
        <v>21.943181988740609</v>
      </c>
      <c r="GP258" s="28">
        <v>10.27489635812764</v>
      </c>
      <c r="GQ258" s="28">
        <v>22.862313003651952</v>
      </c>
      <c r="GR258" s="28">
        <v>22.862313003651952</v>
      </c>
      <c r="GS258" s="28">
        <v>21.840598067133538</v>
      </c>
      <c r="GT258" s="28">
        <v>9.9535261106858091</v>
      </c>
      <c r="GU258" s="28">
        <v>23.094069122611344</v>
      </c>
      <c r="GV258" s="28">
        <v>23.094069122611344</v>
      </c>
      <c r="GW258" s="28">
        <v>21.731737139084004</v>
      </c>
      <c r="GX258" s="28">
        <v>9.6119665793503284</v>
      </c>
      <c r="GY258" s="28">
        <v>24.539295909908564</v>
      </c>
      <c r="GZ258" s="28">
        <v>24.539295909908564</v>
      </c>
      <c r="HA258" s="28">
        <v>21.481655733065708</v>
      </c>
      <c r="HB258" s="28">
        <v>8.1069095844261856</v>
      </c>
      <c r="HC258" s="28">
        <v>24.884519014210596</v>
      </c>
      <c r="HD258" s="28">
        <v>24.884519014210596</v>
      </c>
      <c r="HE258" s="28">
        <v>21.35637284908065</v>
      </c>
      <c r="HF258" s="28">
        <v>7.707225283506931</v>
      </c>
      <c r="HG258" s="28">
        <v>29.200000455830107</v>
      </c>
      <c r="HH258" s="28">
        <v>28.22583216151348</v>
      </c>
      <c r="HI258" s="28">
        <v>20.286461330437916</v>
      </c>
      <c r="HJ258" s="28">
        <v>2.550047918555272</v>
      </c>
      <c r="HK258" s="28">
        <v>30.859600152539574</v>
      </c>
      <c r="HL258" s="28">
        <v>27.006358259490973</v>
      </c>
      <c r="HM258" s="28">
        <v>19.410001426074505</v>
      </c>
      <c r="HN258" s="28">
        <v>-1.1196274039352261</v>
      </c>
      <c r="HO258" s="28">
        <v>31.437223419354634</v>
      </c>
      <c r="HP258" s="28">
        <v>25.954249503184368</v>
      </c>
      <c r="HQ258" s="28">
        <v>18.653830147293519</v>
      </c>
      <c r="HR258" s="28">
        <v>-3.3879720882035933</v>
      </c>
      <c r="HS258" s="28">
        <v>31.672053812655591</v>
      </c>
      <c r="HT258" s="28">
        <v>25.003682287436607</v>
      </c>
      <c r="HU258" s="28">
        <v>17.9706387730267</v>
      </c>
      <c r="HV258" s="28">
        <v>-4.920290978643834</v>
      </c>
      <c r="HW258" s="29">
        <v>22.174561864169895</v>
      </c>
      <c r="HX258" s="29">
        <v>22.174561864169895</v>
      </c>
      <c r="HY258" s="29">
        <v>22.174561864169895</v>
      </c>
      <c r="HZ258" s="29">
        <v>11.658031216496575</v>
      </c>
      <c r="IA258" s="29">
        <v>22.280931915123389</v>
      </c>
      <c r="IB258" s="29">
        <v>22.280931915123389</v>
      </c>
      <c r="IC258" s="29">
        <v>22.280931915123389</v>
      </c>
      <c r="ID258" s="29">
        <v>11.287921814205433</v>
      </c>
      <c r="IE258" s="29">
        <v>22.339021343119065</v>
      </c>
      <c r="IF258" s="29">
        <v>22.339021343119065</v>
      </c>
      <c r="IG258" s="29">
        <v>22.201138844693773</v>
      </c>
      <c r="IH258" s="29">
        <v>11.023414435215816</v>
      </c>
      <c r="II258" s="29">
        <v>22.424183502589717</v>
      </c>
      <c r="IJ258" s="29">
        <v>22.424183502589717</v>
      </c>
      <c r="IK258" s="29">
        <v>22.113671157601654</v>
      </c>
      <c r="IL258" s="29">
        <v>10.819333984627981</v>
      </c>
      <c r="IM258" s="29">
        <v>22.539777076109722</v>
      </c>
      <c r="IN258" s="29">
        <v>22.539777076109722</v>
      </c>
      <c r="IO258" s="29">
        <v>22.019558939420516</v>
      </c>
      <c r="IP258" s="29">
        <v>10.595162531071342</v>
      </c>
      <c r="IQ258" s="29">
        <v>22.710366508883688</v>
      </c>
      <c r="IR258" s="29">
        <v>22.710366508883688</v>
      </c>
      <c r="IS258" s="29">
        <v>21.916832066691526</v>
      </c>
      <c r="IT258" s="29">
        <v>10.336128198705261</v>
      </c>
      <c r="IU258" s="29">
        <v>22.911729001575459</v>
      </c>
      <c r="IV258" s="29">
        <v>22.911729001575459</v>
      </c>
      <c r="IW258" s="29">
        <v>21.814885131073027</v>
      </c>
      <c r="IX258" s="29">
        <v>10.052849038273207</v>
      </c>
      <c r="IY258" s="29">
        <v>23.271644232395634</v>
      </c>
      <c r="IZ258" s="29">
        <v>23.271644232395634</v>
      </c>
      <c r="JA258" s="29">
        <v>21.696835333418811</v>
      </c>
      <c r="JB258" s="29">
        <v>9.6375746977852046</v>
      </c>
      <c r="JC258" s="29">
        <v>24.182284925037067</v>
      </c>
      <c r="JD258" s="29">
        <v>24.182284925037067</v>
      </c>
      <c r="JE258" s="29">
        <v>21.493307673365905</v>
      </c>
      <c r="JF258" s="29">
        <v>8.6367624868097383</v>
      </c>
      <c r="JG258" s="29">
        <v>24.448074226225934</v>
      </c>
      <c r="JH258" s="29">
        <v>24.448074226225934</v>
      </c>
      <c r="JI258" s="29">
        <v>21.32856247304851</v>
      </c>
      <c r="JJ258" s="29">
        <v>7.917174690866311</v>
      </c>
      <c r="JK258" s="29">
        <v>30.141784167997642</v>
      </c>
      <c r="JL258" s="29">
        <v>27.699703762212771</v>
      </c>
      <c r="JM258" s="29">
        <v>19.908322490591331</v>
      </c>
      <c r="JN258" s="29">
        <v>-0.11292311820318446</v>
      </c>
      <c r="JO258" s="29">
        <v>30.869341610698651</v>
      </c>
      <c r="JP258" s="29">
        <v>26.554101720597487</v>
      </c>
      <c r="JQ258" s="29">
        <v>19.08495574681158</v>
      </c>
      <c r="JR258" s="29">
        <v>-2.9708828327433743</v>
      </c>
      <c r="JS258" s="29">
        <v>31.205861721513322</v>
      </c>
      <c r="JT258" s="29">
        <v>25.902473894895333</v>
      </c>
      <c r="JU258" s="29">
        <v>18.61661799817405</v>
      </c>
      <c r="JV258" s="29">
        <v>-4.4479056685977447</v>
      </c>
      <c r="JW258" s="29">
        <v>31.193552817003635</v>
      </c>
      <c r="JX258" s="29">
        <v>25.499290021436465</v>
      </c>
      <c r="JY258" s="29">
        <v>18.326841809781204</v>
      </c>
      <c r="JZ258" s="29">
        <v>-4.1934069677684853</v>
      </c>
    </row>
    <row r="259" spans="1:286" ht="15" thickBot="1" x14ac:dyDescent="0.4">
      <c r="A259" s="2"/>
      <c r="B259" s="74" t="s">
        <v>735</v>
      </c>
      <c r="C259" s="74" t="s">
        <v>504</v>
      </c>
      <c r="D259" s="74" t="s">
        <v>867</v>
      </c>
      <c r="E259" s="87">
        <v>381161</v>
      </c>
      <c r="F259" s="84">
        <v>398842</v>
      </c>
      <c r="G259" s="22">
        <v>31.650831556</v>
      </c>
      <c r="H259" s="22">
        <v>9.2872510932879138</v>
      </c>
      <c r="I259" s="22">
        <v>6.774920370752584</v>
      </c>
      <c r="J259" s="22">
        <v>13.239259708760152</v>
      </c>
      <c r="K259" s="22">
        <v>31.743522924000001</v>
      </c>
      <c r="L259" s="22">
        <v>9.1194074408763104</v>
      </c>
      <c r="M259" s="22">
        <v>6.6524807631224299</v>
      </c>
      <c r="N259" s="22">
        <v>12.376457185323451</v>
      </c>
      <c r="O259" s="22">
        <v>31.76328015</v>
      </c>
      <c r="P259" s="22">
        <v>9.0258764984139148</v>
      </c>
      <c r="Q259" s="22">
        <v>6.5842512427811393</v>
      </c>
      <c r="R259" s="22">
        <v>12.075578338627549</v>
      </c>
      <c r="S259" s="22">
        <v>31.816639055</v>
      </c>
      <c r="T259" s="22">
        <v>8.9737932643121532</v>
      </c>
      <c r="U259" s="22">
        <v>6.5462572486329966</v>
      </c>
      <c r="V259" s="22">
        <v>11.90990998713008</v>
      </c>
      <c r="W259" s="22">
        <v>31.885726570999999</v>
      </c>
      <c r="X259" s="22">
        <v>8.9046009945700941</v>
      </c>
      <c r="Y259" s="22">
        <v>6.495782451185895</v>
      </c>
      <c r="Z259" s="22">
        <v>11.763684868833817</v>
      </c>
      <c r="AA259" s="22">
        <v>31.971668368</v>
      </c>
      <c r="AB259" s="22">
        <v>8.8055085377117308</v>
      </c>
      <c r="AC259" s="22">
        <v>6.4234958835229579</v>
      </c>
      <c r="AD259" s="22">
        <v>11.408958407471474</v>
      </c>
      <c r="AE259" s="22">
        <v>32.061692303999997</v>
      </c>
      <c r="AF259" s="22">
        <v>8.7293353569359677</v>
      </c>
      <c r="AG259" s="22">
        <v>6.3679286086685387</v>
      </c>
      <c r="AH259" s="22">
        <v>11.090459027634527</v>
      </c>
      <c r="AI259" s="22">
        <v>32.154636187000001</v>
      </c>
      <c r="AJ259" s="22">
        <v>8.6710240226340787</v>
      </c>
      <c r="AK259" s="22">
        <v>6.3253913021351602</v>
      </c>
      <c r="AL259" s="22">
        <v>10.828851412656377</v>
      </c>
      <c r="AM259" s="22">
        <v>32.251051652999998</v>
      </c>
      <c r="AN259" s="22">
        <v>8.5857905810772781</v>
      </c>
      <c r="AO259" s="22">
        <v>6.2632146931825012</v>
      </c>
      <c r="AP259" s="22">
        <v>10.512860015865996</v>
      </c>
      <c r="AQ259" s="22">
        <v>32.355629473999997</v>
      </c>
      <c r="AR259" s="22">
        <v>8.4915001950867666</v>
      </c>
      <c r="AS259" s="22">
        <v>6.1944311693608052</v>
      </c>
      <c r="AT259" s="22">
        <v>10.188273300829593</v>
      </c>
      <c r="AU259" s="22">
        <v>32.873984194999998</v>
      </c>
      <c r="AV259" s="22">
        <v>8.0014468732158228</v>
      </c>
      <c r="AW259" s="22">
        <v>5.8369440938258386</v>
      </c>
      <c r="AX259" s="22">
        <v>8.6229195664234908</v>
      </c>
      <c r="AY259" s="22">
        <v>33.470372523000002</v>
      </c>
      <c r="AZ259" s="22">
        <v>7.5800618382160216</v>
      </c>
      <c r="BA259" s="22">
        <v>5.5295495775287931</v>
      </c>
      <c r="BB259" s="22">
        <v>7.2452894648975672</v>
      </c>
      <c r="BC259" s="22">
        <v>33.977131096999997</v>
      </c>
      <c r="BD259" s="22">
        <v>7.2584822747407349</v>
      </c>
      <c r="BE259" s="22">
        <v>5.2949617631666914</v>
      </c>
      <c r="BF259" s="22">
        <v>6.2287563544188487</v>
      </c>
      <c r="BG259" s="22">
        <v>34.434358615000001</v>
      </c>
      <c r="BH259" s="22">
        <v>6.9664281511385928</v>
      </c>
      <c r="BI259" s="22">
        <v>5.0819123461239624</v>
      </c>
      <c r="BJ259" s="22">
        <v>5.6754296235894302</v>
      </c>
      <c r="BK259" s="25">
        <v>31.591933660999999</v>
      </c>
      <c r="BL259" s="25">
        <v>9.344590488339616</v>
      </c>
      <c r="BM259" s="25">
        <v>6.8167486611347794</v>
      </c>
      <c r="BN259" s="25">
        <v>13.648799380055843</v>
      </c>
      <c r="BO259" s="25">
        <v>31.637605691000001</v>
      </c>
      <c r="BP259" s="25">
        <v>9.2114566412053911</v>
      </c>
      <c r="BQ259" s="25">
        <v>6.7196293732070309</v>
      </c>
      <c r="BR259" s="25">
        <v>13.188386393708793</v>
      </c>
      <c r="BS259" s="25">
        <v>31.709336964999999</v>
      </c>
      <c r="BT259" s="25">
        <v>9.1291277717233896</v>
      </c>
      <c r="BU259" s="25">
        <v>6.6595716091440194</v>
      </c>
      <c r="BV259" s="25">
        <v>12.939776357077228</v>
      </c>
      <c r="BW259" s="25">
        <v>31.805929266</v>
      </c>
      <c r="BX259" s="25">
        <v>9.0391304779993611</v>
      </c>
      <c r="BY259" s="25">
        <v>6.593919836360123</v>
      </c>
      <c r="BZ259" s="25">
        <v>12.697991775342366</v>
      </c>
      <c r="CA259" s="25">
        <v>31.910335386</v>
      </c>
      <c r="CB259" s="25">
        <v>8.9520305149998265</v>
      </c>
      <c r="CC259" s="25">
        <v>6.5303816260016436</v>
      </c>
      <c r="CD259" s="25">
        <v>12.50249814779087</v>
      </c>
      <c r="CE259" s="25">
        <v>32.023486003000002</v>
      </c>
      <c r="CF259" s="25">
        <v>8.8452427062832299</v>
      </c>
      <c r="CG259" s="25">
        <v>6.4524814062967</v>
      </c>
      <c r="CH259" s="25">
        <v>12.114931890076143</v>
      </c>
      <c r="CI259" s="25">
        <v>32.146102325000001</v>
      </c>
      <c r="CJ259" s="25">
        <v>8.7697253979866669</v>
      </c>
      <c r="CK259" s="25">
        <v>6.3973925812844694</v>
      </c>
      <c r="CL259" s="25">
        <v>11.77999113230972</v>
      </c>
      <c r="CM259" s="25">
        <v>32.275922958000002</v>
      </c>
      <c r="CN259" s="25">
        <v>8.691914230612479</v>
      </c>
      <c r="CO259" s="25">
        <v>6.3406304180113757</v>
      </c>
      <c r="CP259" s="25">
        <v>11.442934521824057</v>
      </c>
      <c r="CQ259" s="25">
        <v>32.414032317</v>
      </c>
      <c r="CR259" s="25">
        <v>8.6084684384691403</v>
      </c>
      <c r="CS259" s="25">
        <v>6.2797578744172791</v>
      </c>
      <c r="CT259" s="25">
        <v>11.114261018676483</v>
      </c>
      <c r="CU259" s="25">
        <v>32.559823610000002</v>
      </c>
      <c r="CV259" s="25">
        <v>8.516894116629258</v>
      </c>
      <c r="CW259" s="25">
        <v>6.2129556815790501</v>
      </c>
      <c r="CX259" s="25">
        <v>10.693606597395608</v>
      </c>
      <c r="CY259" s="25">
        <v>32.951261103</v>
      </c>
      <c r="CZ259" s="25">
        <v>8.2633793452850473</v>
      </c>
      <c r="DA259" s="25">
        <v>6.0280201854441531</v>
      </c>
      <c r="DB259" s="25">
        <v>9.6249918221839188</v>
      </c>
      <c r="DC259" s="25">
        <v>33.357772635000003</v>
      </c>
      <c r="DD259" s="25">
        <v>8.0402848794992501</v>
      </c>
      <c r="DE259" s="25">
        <v>5.8652758786872559</v>
      </c>
      <c r="DF259" s="25">
        <v>8.5321256303794151</v>
      </c>
      <c r="DG259" s="25">
        <v>33.751904498000002</v>
      </c>
      <c r="DH259" s="25">
        <v>7.9391950434042409</v>
      </c>
      <c r="DI259" s="25">
        <v>5.7915322506797091</v>
      </c>
      <c r="DJ259" s="25">
        <v>7.5421532262469313</v>
      </c>
      <c r="DK259" s="25">
        <v>34.087365581</v>
      </c>
      <c r="DL259" s="25">
        <v>7.7803152954017554</v>
      </c>
      <c r="DM259" s="25">
        <v>5.6756316865160015</v>
      </c>
      <c r="DN259" s="25">
        <v>6.6943484158015316</v>
      </c>
      <c r="DO259" s="27">
        <v>31.650991196</v>
      </c>
      <c r="DP259" s="27">
        <v>9.3453583676092578</v>
      </c>
      <c r="DQ259" s="27">
        <v>6.8173088183711794</v>
      </c>
      <c r="DR259" s="27">
        <v>13.247636857687084</v>
      </c>
      <c r="DS259" s="27">
        <v>31.743959483000001</v>
      </c>
      <c r="DT259" s="27">
        <v>9.2327978832928324</v>
      </c>
      <c r="DU259" s="27">
        <v>6.7351975121862662</v>
      </c>
      <c r="DV259" s="27">
        <v>12.402005441407063</v>
      </c>
      <c r="DW259" s="27">
        <v>31.764234102</v>
      </c>
      <c r="DX259" s="27">
        <v>9.1359678600251399</v>
      </c>
      <c r="DY259" s="27">
        <v>6.6645613583289807</v>
      </c>
      <c r="DZ259" s="27">
        <v>12.114148377138008</v>
      </c>
      <c r="EA259" s="27">
        <v>31.818217941</v>
      </c>
      <c r="EB259" s="27">
        <v>9.0119546131605226</v>
      </c>
      <c r="EC259" s="27">
        <v>6.5740954213163079</v>
      </c>
      <c r="ED259" s="27">
        <v>11.960338291075706</v>
      </c>
      <c r="EE259" s="27">
        <v>31.887930539999999</v>
      </c>
      <c r="EF259" s="27">
        <v>8.9303882716819345</v>
      </c>
      <c r="EG259" s="27">
        <v>6.5145939108154849</v>
      </c>
      <c r="EH259" s="27">
        <v>11.827814863126145</v>
      </c>
      <c r="EI259" s="27">
        <v>31.974362751000001</v>
      </c>
      <c r="EJ259" s="27">
        <v>8.7950756325972854</v>
      </c>
      <c r="EK259" s="27">
        <v>6.4158852244941444</v>
      </c>
      <c r="EL259" s="27">
        <v>11.488860406624958</v>
      </c>
      <c r="EM259" s="27">
        <v>32.064875561999997</v>
      </c>
      <c r="EN259" s="27">
        <v>8.6879697973431078</v>
      </c>
      <c r="EO259" s="27">
        <v>6.3377530088577627</v>
      </c>
      <c r="EP259" s="27">
        <v>11.185850335885874</v>
      </c>
      <c r="EQ259" s="27">
        <v>32.158329109999997</v>
      </c>
      <c r="ER259" s="27">
        <v>8.5674373901001282</v>
      </c>
      <c r="ES259" s="27">
        <v>6.2498262958870665</v>
      </c>
      <c r="ET259" s="27">
        <v>10.939221037042998</v>
      </c>
      <c r="EU259" s="27">
        <v>32.25465406</v>
      </c>
      <c r="EV259" s="27">
        <v>8.4904988315667822</v>
      </c>
      <c r="EW259" s="27">
        <v>6.1937006886144657</v>
      </c>
      <c r="EX259" s="27">
        <v>10.643877441256386</v>
      </c>
      <c r="EY259" s="27">
        <v>32.356947984999998</v>
      </c>
      <c r="EZ259" s="27">
        <v>8.3783717851342754</v>
      </c>
      <c r="FA259" s="27">
        <v>6.1119055693313307</v>
      </c>
      <c r="FB259" s="27">
        <v>10.357784488475517</v>
      </c>
      <c r="FC259" s="27">
        <v>32.814639815999996</v>
      </c>
      <c r="FD259" s="27">
        <v>8.0754620528880778</v>
      </c>
      <c r="FE259" s="27">
        <v>5.8909371369200292</v>
      </c>
      <c r="FF259" s="27">
        <v>8.9643614019620088</v>
      </c>
      <c r="FG259" s="27">
        <v>33.229677565000003</v>
      </c>
      <c r="FH259" s="27">
        <v>7.762676605163648</v>
      </c>
      <c r="FI259" s="27">
        <v>5.6627645075620574</v>
      </c>
      <c r="FJ259" s="27">
        <v>7.8172996904195315</v>
      </c>
      <c r="FK259" s="27">
        <v>33.657698002000004</v>
      </c>
      <c r="FL259" s="27">
        <v>7.5881211668964044</v>
      </c>
      <c r="FM259" s="27">
        <v>5.5354287455950875</v>
      </c>
      <c r="FN259" s="27">
        <v>6.9421206233054207</v>
      </c>
      <c r="FO259" s="27">
        <v>33.960552710999998</v>
      </c>
      <c r="FP259" s="27">
        <v>7.3488901280731795</v>
      </c>
      <c r="FQ259" s="27">
        <v>5.3609130334689086</v>
      </c>
      <c r="FR259" s="27">
        <v>6.5355434651194884</v>
      </c>
      <c r="FS259" s="28">
        <v>31.643834337000001</v>
      </c>
      <c r="FT259" s="28">
        <v>9.2906868290745717</v>
      </c>
      <c r="FU259" s="28">
        <v>6.7774266921749025</v>
      </c>
      <c r="FV259" s="28">
        <v>13.252136942833198</v>
      </c>
      <c r="FW259" s="28">
        <v>31.731106642</v>
      </c>
      <c r="FX259" s="28">
        <v>9.1361450456207631</v>
      </c>
      <c r="FY259" s="28">
        <v>6.6646906127541206</v>
      </c>
      <c r="FZ259" s="28">
        <v>12.405253031396247</v>
      </c>
      <c r="GA259" s="28">
        <v>31.747114744000001</v>
      </c>
      <c r="GB259" s="28">
        <v>9.0477279106709432</v>
      </c>
      <c r="GC259" s="28">
        <v>6.6001915437962424</v>
      </c>
      <c r="GD259" s="28">
        <v>12.114363106668335</v>
      </c>
      <c r="GE259" s="28">
        <v>31.802985088</v>
      </c>
      <c r="GF259" s="28">
        <v>8.97859865152728</v>
      </c>
      <c r="GG259" s="28">
        <v>6.5497627117034041</v>
      </c>
      <c r="GH259" s="28">
        <v>11.947184896955331</v>
      </c>
      <c r="GI259" s="28">
        <v>31.878488039</v>
      </c>
      <c r="GJ259" s="28">
        <v>8.9015963839304195</v>
      </c>
      <c r="GK259" s="28">
        <v>6.4935906295559596</v>
      </c>
      <c r="GL259" s="28">
        <v>11.797943762323525</v>
      </c>
      <c r="GM259" s="28">
        <v>31.984029454000002</v>
      </c>
      <c r="GN259" s="28">
        <v>8.772321850436569</v>
      </c>
      <c r="GO259" s="28">
        <v>6.3992866571975506</v>
      </c>
      <c r="GP259" s="28">
        <v>11.41802367646779</v>
      </c>
      <c r="GQ259" s="28">
        <v>32.108959970999997</v>
      </c>
      <c r="GR259" s="28">
        <v>8.7013321204663558</v>
      </c>
      <c r="GS259" s="28">
        <v>6.3475006375391594</v>
      </c>
      <c r="GT259" s="28">
        <v>11.025809950496814</v>
      </c>
      <c r="GU259" s="28">
        <v>32.248505393000002</v>
      </c>
      <c r="GV259" s="28">
        <v>8.6098042517637516</v>
      </c>
      <c r="GW259" s="28">
        <v>6.2807323316178305</v>
      </c>
      <c r="GX259" s="28">
        <v>10.679630291421368</v>
      </c>
      <c r="GY259" s="28">
        <v>32.400652604999998</v>
      </c>
      <c r="GZ259" s="28">
        <v>8.5055780893091004</v>
      </c>
      <c r="HA259" s="28">
        <v>6.2047007971964447</v>
      </c>
      <c r="HB259" s="28">
        <v>10.298156067557215</v>
      </c>
      <c r="HC259" s="28">
        <v>32.601879511999996</v>
      </c>
      <c r="HD259" s="28">
        <v>8.3735576202637727</v>
      </c>
      <c r="HE259" s="28">
        <v>6.1083937030835349</v>
      </c>
      <c r="HF259" s="28">
        <v>9.9197752700218871</v>
      </c>
      <c r="HG259" s="28">
        <v>33.399626943000001</v>
      </c>
      <c r="HH259" s="28">
        <v>7.6991319711157091</v>
      </c>
      <c r="HI259" s="28">
        <v>5.6164095817245796</v>
      </c>
      <c r="HJ259" s="28">
        <v>7.6883944338121069</v>
      </c>
      <c r="HK259" s="28">
        <v>34.285965179999998</v>
      </c>
      <c r="HL259" s="28">
        <v>6.6545654852066427</v>
      </c>
      <c r="HM259" s="28">
        <v>4.8544128732361687</v>
      </c>
      <c r="HN259" s="28">
        <v>3.7643876969339374</v>
      </c>
      <c r="HO259" s="28">
        <v>34.820579234</v>
      </c>
      <c r="HP259" s="28">
        <v>5.9140682491111498</v>
      </c>
      <c r="HQ259" s="28">
        <v>4.3142304490810721</v>
      </c>
      <c r="HR259" s="28">
        <v>0.71061586901526397</v>
      </c>
      <c r="HS259" s="28">
        <v>32.509234233154579</v>
      </c>
      <c r="HT259" s="28">
        <v>5.273316790289047</v>
      </c>
      <c r="HU259" s="28">
        <v>3.8468111807358181</v>
      </c>
      <c r="HV259" s="28">
        <v>-1.3214889798091747</v>
      </c>
      <c r="HW259" s="29">
        <v>31.632716895000002</v>
      </c>
      <c r="HX259" s="29">
        <v>9.2959379517585639</v>
      </c>
      <c r="HY259" s="29">
        <v>6.7812573130640921</v>
      </c>
      <c r="HZ259" s="29">
        <v>13.272361585589879</v>
      </c>
      <c r="IA259" s="29">
        <v>31.712553192000001</v>
      </c>
      <c r="IB259" s="29">
        <v>9.1987920324834214</v>
      </c>
      <c r="IC259" s="29">
        <v>6.7103907174674342</v>
      </c>
      <c r="ID259" s="29">
        <v>12.423104414466817</v>
      </c>
      <c r="IE259" s="29">
        <v>31.725286054999998</v>
      </c>
      <c r="IF259" s="29">
        <v>9.1364292076148619</v>
      </c>
      <c r="IG259" s="29">
        <v>6.6648979049725687</v>
      </c>
      <c r="IH259" s="29">
        <v>12.137513813079662</v>
      </c>
      <c r="II259" s="29">
        <v>31.7733776</v>
      </c>
      <c r="IJ259" s="29">
        <v>9.0909438777343912</v>
      </c>
      <c r="IK259" s="29">
        <v>6.6317169900945041</v>
      </c>
      <c r="IL259" s="29">
        <v>11.97804359817777</v>
      </c>
      <c r="IM259" s="29">
        <v>31.843832987999999</v>
      </c>
      <c r="IN259" s="29">
        <v>8.9893671600107989</v>
      </c>
      <c r="IO259" s="29">
        <v>6.557618188717516</v>
      </c>
      <c r="IP259" s="29">
        <v>11.809484952238206</v>
      </c>
      <c r="IQ259" s="29">
        <v>32.003879263000002</v>
      </c>
      <c r="IR259" s="29">
        <v>8.8979620432163831</v>
      </c>
      <c r="IS259" s="29">
        <v>6.4909394286041975</v>
      </c>
      <c r="IT259" s="29">
        <v>11.368815035333348</v>
      </c>
      <c r="IU259" s="29">
        <v>32.13344687</v>
      </c>
      <c r="IV259" s="29">
        <v>8.7652735588424999</v>
      </c>
      <c r="IW259" s="29">
        <v>6.3941450266095528</v>
      </c>
      <c r="IX259" s="29">
        <v>10.997038105123437</v>
      </c>
      <c r="IY259" s="29">
        <v>32.270333626999999</v>
      </c>
      <c r="IZ259" s="29">
        <v>8.6406673018779472</v>
      </c>
      <c r="JA259" s="29">
        <v>6.3032464969851638</v>
      </c>
      <c r="JB259" s="29">
        <v>10.671201615786693</v>
      </c>
      <c r="JC259" s="29">
        <v>32.424593360999999</v>
      </c>
      <c r="JD259" s="29">
        <v>8.5332967182191606</v>
      </c>
      <c r="JE259" s="29">
        <v>6.2249211510735796</v>
      </c>
      <c r="JF259" s="29">
        <v>10.264783243908923</v>
      </c>
      <c r="JG259" s="29">
        <v>32.614413626000001</v>
      </c>
      <c r="JH259" s="29">
        <v>8.3385538403058543</v>
      </c>
      <c r="JI259" s="29">
        <v>6.0828589329445384</v>
      </c>
      <c r="JJ259" s="29">
        <v>9.4851849466277613</v>
      </c>
      <c r="JK259" s="29">
        <v>33.540130427999998</v>
      </c>
      <c r="JL259" s="29">
        <v>7.1891629353110424</v>
      </c>
      <c r="JM259" s="29">
        <v>5.2443942701515898</v>
      </c>
      <c r="JN259" s="29">
        <v>5.180558098761864</v>
      </c>
      <c r="JO259" s="29">
        <v>34.325216572999999</v>
      </c>
      <c r="JP259" s="29">
        <v>6.1422740420271866</v>
      </c>
      <c r="JQ259" s="29">
        <v>4.4807033978169999</v>
      </c>
      <c r="JR259" s="29">
        <v>1.4619390832383701</v>
      </c>
      <c r="JS259" s="29">
        <v>34.203331000807474</v>
      </c>
      <c r="JT259" s="29">
        <v>5.5481159093691135</v>
      </c>
      <c r="JU259" s="29">
        <v>4.0472733122125826</v>
      </c>
      <c r="JV259" s="29">
        <v>-0.63291441191007181</v>
      </c>
      <c r="JW259" s="29">
        <v>33.063594822276642</v>
      </c>
      <c r="JX259" s="29">
        <v>5.3632395175217473</v>
      </c>
      <c r="JY259" s="29">
        <v>3.9124085583024417</v>
      </c>
      <c r="JZ259" s="29">
        <v>-0.41466468288802361</v>
      </c>
    </row>
    <row r="260" spans="1:286" ht="15" thickBot="1" x14ac:dyDescent="0.4">
      <c r="A260" s="2"/>
      <c r="B260" s="74" t="s">
        <v>736</v>
      </c>
      <c r="C260" s="74" t="s">
        <v>542</v>
      </c>
      <c r="D260" s="74" t="s">
        <v>860</v>
      </c>
      <c r="E260" s="87">
        <v>341768</v>
      </c>
      <c r="F260" s="84">
        <v>553686</v>
      </c>
      <c r="G260" s="22">
        <v>31.318512608999999</v>
      </c>
      <c r="H260" s="22">
        <v>11.284950071254947</v>
      </c>
      <c r="I260" s="22">
        <v>8.1107158126090368</v>
      </c>
      <c r="J260" s="22">
        <v>12.645389286620246</v>
      </c>
      <c r="K260" s="22">
        <v>31.381576158999998</v>
      </c>
      <c r="L260" s="22">
        <v>11.681054347721568</v>
      </c>
      <c r="M260" s="22">
        <v>8.3954037552489655</v>
      </c>
      <c r="N260" s="22">
        <v>12.429615166942193</v>
      </c>
      <c r="O260" s="22">
        <v>31.405477183999999</v>
      </c>
      <c r="P260" s="22">
        <v>11.558205942342239</v>
      </c>
      <c r="Q260" s="22">
        <v>8.3071101874642093</v>
      </c>
      <c r="R260" s="22">
        <v>12.160966068125779</v>
      </c>
      <c r="S260" s="22">
        <v>31.465777566</v>
      </c>
      <c r="T260" s="22">
        <v>11.351890037602203</v>
      </c>
      <c r="U260" s="22">
        <v>8.1588268844454248</v>
      </c>
      <c r="V260" s="22">
        <v>11.807071261038177</v>
      </c>
      <c r="W260" s="22">
        <v>31.554075830000002</v>
      </c>
      <c r="X260" s="22">
        <v>11.074145816744583</v>
      </c>
      <c r="Y260" s="22">
        <v>7.9592066442364073</v>
      </c>
      <c r="Z260" s="22">
        <v>11.524839574692702</v>
      </c>
      <c r="AA260" s="22">
        <v>31.667963534000002</v>
      </c>
      <c r="AB260" s="22">
        <v>10.447156613060711</v>
      </c>
      <c r="AC260" s="22">
        <v>7.5085771583685617</v>
      </c>
      <c r="AD260" s="22">
        <v>11.041374328063002</v>
      </c>
      <c r="AE260" s="22">
        <v>31.800575602000002</v>
      </c>
      <c r="AF260" s="22">
        <v>10.303598573267861</v>
      </c>
      <c r="AG260" s="22">
        <v>7.4053991685659417</v>
      </c>
      <c r="AH260" s="22">
        <v>10.500751998434318</v>
      </c>
      <c r="AI260" s="22">
        <v>31.947242275000001</v>
      </c>
      <c r="AJ260" s="22">
        <v>10.083135969618557</v>
      </c>
      <c r="AK260" s="22">
        <v>7.2469483544979161</v>
      </c>
      <c r="AL260" s="22">
        <v>10.045002925563605</v>
      </c>
      <c r="AM260" s="22">
        <v>32.104203779000002</v>
      </c>
      <c r="AN260" s="22">
        <v>9.7906523110705326</v>
      </c>
      <c r="AO260" s="22">
        <v>7.0367345902068532</v>
      </c>
      <c r="AP260" s="22">
        <v>9.4576293866437737</v>
      </c>
      <c r="AQ260" s="22">
        <v>32.280000780000002</v>
      </c>
      <c r="AR260" s="22">
        <v>9.4679389746856426</v>
      </c>
      <c r="AS260" s="22">
        <v>6.8047941612435121</v>
      </c>
      <c r="AT260" s="22">
        <v>8.8130171450398365</v>
      </c>
      <c r="AU260" s="22">
        <v>33.020931044000001</v>
      </c>
      <c r="AV260" s="22">
        <v>8.6108913850848499</v>
      </c>
      <c r="AW260" s="22">
        <v>6.1888171836545816</v>
      </c>
      <c r="AX260" s="22">
        <v>6.4338920540565638</v>
      </c>
      <c r="AY260" s="22">
        <v>33.609090483000003</v>
      </c>
      <c r="AZ260" s="22">
        <v>8.0950900977584723</v>
      </c>
      <c r="BA260" s="22">
        <v>5.8181006425208812</v>
      </c>
      <c r="BB260" s="22">
        <v>5.3109421355133151</v>
      </c>
      <c r="BC260" s="22">
        <v>33.962097417999999</v>
      </c>
      <c r="BD260" s="22">
        <v>8.3566097409797013</v>
      </c>
      <c r="BE260" s="22">
        <v>6.0060599593268273</v>
      </c>
      <c r="BF260" s="22">
        <v>5.0770783269261699</v>
      </c>
      <c r="BG260" s="22">
        <v>34.205839552</v>
      </c>
      <c r="BH260" s="22">
        <v>8.2128936375118808</v>
      </c>
      <c r="BI260" s="22">
        <v>5.9027683660487922</v>
      </c>
      <c r="BJ260" s="22">
        <v>5.3325679303273716</v>
      </c>
      <c r="BK260" s="25">
        <v>31.267116631</v>
      </c>
      <c r="BL260" s="25">
        <v>11.339735042263255</v>
      </c>
      <c r="BM260" s="25">
        <v>8.1500908499680627</v>
      </c>
      <c r="BN260" s="25">
        <v>12.702715854034624</v>
      </c>
      <c r="BO260" s="25">
        <v>31.293984676000001</v>
      </c>
      <c r="BP260" s="25">
        <v>11.194891082238604</v>
      </c>
      <c r="BQ260" s="25">
        <v>8.0459886439755621</v>
      </c>
      <c r="BR260" s="25">
        <v>12.544195673456798</v>
      </c>
      <c r="BS260" s="25">
        <v>31.354925213999998</v>
      </c>
      <c r="BT260" s="25">
        <v>11.006859793276607</v>
      </c>
      <c r="BU260" s="25">
        <v>7.9108468543336246</v>
      </c>
      <c r="BV260" s="25">
        <v>12.236017831184439</v>
      </c>
      <c r="BW260" s="25">
        <v>31.433831767000001</v>
      </c>
      <c r="BX260" s="25">
        <v>10.784522837643921</v>
      </c>
      <c r="BY260" s="25">
        <v>7.75104890658986</v>
      </c>
      <c r="BZ260" s="25">
        <v>11.926488992213272</v>
      </c>
      <c r="CA260" s="25">
        <v>31.526959736000002</v>
      </c>
      <c r="CB260" s="25">
        <v>10.582282858381756</v>
      </c>
      <c r="CC260" s="25">
        <v>7.6056950514654531</v>
      </c>
      <c r="CD260" s="25">
        <v>11.702293119640226</v>
      </c>
      <c r="CE260" s="25">
        <v>31.633081892</v>
      </c>
      <c r="CF260" s="25">
        <v>10.249003897473903</v>
      </c>
      <c r="CG260" s="25">
        <v>7.3661609001243091</v>
      </c>
      <c r="CH260" s="25">
        <v>11.276569660628358</v>
      </c>
      <c r="CI260" s="25">
        <v>31.753126496</v>
      </c>
      <c r="CJ260" s="25">
        <v>9.9856360253610816</v>
      </c>
      <c r="CK260" s="25">
        <v>7.1768732248230469</v>
      </c>
      <c r="CL260" s="25">
        <v>10.797233411743509</v>
      </c>
      <c r="CM260" s="25">
        <v>31.883426912000001</v>
      </c>
      <c r="CN260" s="25">
        <v>9.7785449386229004</v>
      </c>
      <c r="CO260" s="25">
        <v>7.0280327832391558</v>
      </c>
      <c r="CP260" s="25">
        <v>10.40280661729081</v>
      </c>
      <c r="CQ260" s="25">
        <v>32.022913113999998</v>
      </c>
      <c r="CR260" s="25">
        <v>9.5867391073081354</v>
      </c>
      <c r="CS260" s="25">
        <v>6.8901781556889707</v>
      </c>
      <c r="CT260" s="25">
        <v>9.9715587099814442</v>
      </c>
      <c r="CU260" s="25">
        <v>32.169504410999998</v>
      </c>
      <c r="CV260" s="25">
        <v>9.3873776268663107</v>
      </c>
      <c r="CW260" s="25">
        <v>6.7468931343432947</v>
      </c>
      <c r="CX260" s="25">
        <v>9.4629987858230464</v>
      </c>
      <c r="CY260" s="25">
        <v>32.503234907</v>
      </c>
      <c r="CZ260" s="25">
        <v>8.9095533871112718</v>
      </c>
      <c r="DA260" s="25">
        <v>6.4034714450528147</v>
      </c>
      <c r="DB260" s="25">
        <v>7.9260286809885514</v>
      </c>
      <c r="DC260" s="25">
        <v>32.766403521999997</v>
      </c>
      <c r="DD260" s="25">
        <v>8.7035552765500217</v>
      </c>
      <c r="DE260" s="25">
        <v>6.255416546967572</v>
      </c>
      <c r="DF260" s="25">
        <v>6.8395177818140169</v>
      </c>
      <c r="DG260" s="25">
        <v>32.935395763999999</v>
      </c>
      <c r="DH260" s="25">
        <v>8.8115793964759614</v>
      </c>
      <c r="DI260" s="25">
        <v>6.333055608912403</v>
      </c>
      <c r="DJ260" s="25">
        <v>6.2232194748379612</v>
      </c>
      <c r="DK260" s="25">
        <v>33.035250093999998</v>
      </c>
      <c r="DL260" s="25">
        <v>8.8959978567486608</v>
      </c>
      <c r="DM260" s="25">
        <v>6.3937288184779426</v>
      </c>
      <c r="DN260" s="25">
        <v>5.8728445884706417</v>
      </c>
      <c r="DO260" s="27">
        <v>31.319049473</v>
      </c>
      <c r="DP260" s="27">
        <v>11.334657930373021</v>
      </c>
      <c r="DQ260" s="27">
        <v>8.1464418296861396</v>
      </c>
      <c r="DR260" s="27">
        <v>12.657997192199765</v>
      </c>
      <c r="DS260" s="27">
        <v>31.382351981999999</v>
      </c>
      <c r="DT260" s="27">
        <v>11.173974642262483</v>
      </c>
      <c r="DU260" s="27">
        <v>8.0309555867279343</v>
      </c>
      <c r="DV260" s="27">
        <v>12.462772015400857</v>
      </c>
      <c r="DW260" s="27">
        <v>31.406316105999998</v>
      </c>
      <c r="DX260" s="27">
        <v>10.934736976461878</v>
      </c>
      <c r="DY260" s="27">
        <v>7.8590107658178967</v>
      </c>
      <c r="DZ260" s="27">
        <v>12.203948913875584</v>
      </c>
      <c r="EA260" s="27">
        <v>31.466799225999999</v>
      </c>
      <c r="EB260" s="27">
        <v>10.623923313673593</v>
      </c>
      <c r="EC260" s="27">
        <v>7.63562286656851</v>
      </c>
      <c r="ED260" s="27">
        <v>11.868760370953151</v>
      </c>
      <c r="EE260" s="27">
        <v>31.554882698</v>
      </c>
      <c r="EF260" s="27">
        <v>10.38762339515832</v>
      </c>
      <c r="EG260" s="27">
        <v>7.4657894624755734</v>
      </c>
      <c r="EH260" s="27">
        <v>11.617284462067593</v>
      </c>
      <c r="EI260" s="27">
        <v>31.668034950999999</v>
      </c>
      <c r="EJ260" s="27">
        <v>9.9100014873495059</v>
      </c>
      <c r="EK260" s="27">
        <v>7.1225131931386851</v>
      </c>
      <c r="EL260" s="27">
        <v>11.155544248483633</v>
      </c>
      <c r="EM260" s="27">
        <v>31.799751751999999</v>
      </c>
      <c r="EN260" s="27">
        <v>9.6946334285421489</v>
      </c>
      <c r="EO260" s="27">
        <v>6.9677239287582271</v>
      </c>
      <c r="EP260" s="27">
        <v>10.636818820857634</v>
      </c>
      <c r="EQ260" s="27">
        <v>31.945514104000001</v>
      </c>
      <c r="ER260" s="27">
        <v>9.4219152908863428</v>
      </c>
      <c r="ES260" s="27">
        <v>6.7717160335080306</v>
      </c>
      <c r="ET260" s="27">
        <v>10.200703436132475</v>
      </c>
      <c r="EU260" s="27">
        <v>32.099771562999997</v>
      </c>
      <c r="EV260" s="27">
        <v>9.1973729263108055</v>
      </c>
      <c r="EW260" s="27">
        <v>6.6103330149333726</v>
      </c>
      <c r="EX260" s="27">
        <v>9.6575439328287587</v>
      </c>
      <c r="EY260" s="27">
        <v>32.266212381000003</v>
      </c>
      <c r="EZ260" s="27">
        <v>8.9509369590613481</v>
      </c>
      <c r="FA260" s="27">
        <v>6.4332146330402127</v>
      </c>
      <c r="FB260" s="27">
        <v>9.0748159095389624</v>
      </c>
      <c r="FC260" s="27">
        <v>32.949913827000003</v>
      </c>
      <c r="FD260" s="27">
        <v>8.3878479408441322</v>
      </c>
      <c r="FE260" s="27">
        <v>6.028511468637733</v>
      </c>
      <c r="FF260" s="27">
        <v>6.9681346613347728</v>
      </c>
      <c r="FG260" s="27">
        <v>33.444878363999997</v>
      </c>
      <c r="FH260" s="27">
        <v>8.1682587166636562</v>
      </c>
      <c r="FI260" s="27">
        <v>5.8706883695904652</v>
      </c>
      <c r="FJ260" s="27">
        <v>5.9938747911138321</v>
      </c>
      <c r="FK260" s="27">
        <v>33.740017631999997</v>
      </c>
      <c r="FL260" s="27">
        <v>8.5099138023491481</v>
      </c>
      <c r="FM260" s="27">
        <v>6.1162426067320261</v>
      </c>
      <c r="FN260" s="27">
        <v>5.8255462764328243</v>
      </c>
      <c r="FO260" s="27">
        <v>33.924204406999998</v>
      </c>
      <c r="FP260" s="27">
        <v>8.248378798772821</v>
      </c>
      <c r="FQ260" s="27">
        <v>5.9282722501364313</v>
      </c>
      <c r="FR260" s="27">
        <v>6.114836633678344</v>
      </c>
      <c r="FS260" s="28">
        <v>31.314184916999999</v>
      </c>
      <c r="FT260" s="28">
        <v>11.25265568666385</v>
      </c>
      <c r="FU260" s="28">
        <v>8.0875052025391998</v>
      </c>
      <c r="FV260" s="28">
        <v>12.64450949328608</v>
      </c>
      <c r="FW260" s="28">
        <v>31.377232419999999</v>
      </c>
      <c r="FX260" s="28">
        <v>11.58809644187658</v>
      </c>
      <c r="FY260" s="28">
        <v>8.3285930780121689</v>
      </c>
      <c r="FZ260" s="28">
        <v>12.414811316073216</v>
      </c>
      <c r="GA260" s="28">
        <v>31.409723596999999</v>
      </c>
      <c r="GB260" s="28">
        <v>11.667441113715292</v>
      </c>
      <c r="GC260" s="28">
        <v>8.3856196559292258</v>
      </c>
      <c r="GD260" s="28">
        <v>12.118687257339644</v>
      </c>
      <c r="GE260" s="28">
        <v>31.492321807</v>
      </c>
      <c r="GF260" s="28">
        <v>11.396052369788505</v>
      </c>
      <c r="GG260" s="28">
        <v>8.1905672221273349</v>
      </c>
      <c r="GH260" s="28">
        <v>11.729385654793589</v>
      </c>
      <c r="GI260" s="28">
        <v>31.616893334</v>
      </c>
      <c r="GJ260" s="28">
        <v>11.059738971370253</v>
      </c>
      <c r="GK260" s="28">
        <v>7.9488521608005414</v>
      </c>
      <c r="GL260" s="28">
        <v>11.433524839608319</v>
      </c>
      <c r="GM260" s="28">
        <v>31.785396669000001</v>
      </c>
      <c r="GN260" s="28">
        <v>10.588577500248316</v>
      </c>
      <c r="GO260" s="28">
        <v>7.6102191345140673</v>
      </c>
      <c r="GP260" s="28">
        <v>10.918650843399771</v>
      </c>
      <c r="GQ260" s="28">
        <v>31.996357064999998</v>
      </c>
      <c r="GR260" s="28">
        <v>10.210123667485997</v>
      </c>
      <c r="GS260" s="28">
        <v>7.3382169132949793</v>
      </c>
      <c r="GT260" s="28">
        <v>10.319695913247077</v>
      </c>
      <c r="GU260" s="28">
        <v>32.242074987999999</v>
      </c>
      <c r="GV260" s="28">
        <v>9.8310507519967469</v>
      </c>
      <c r="GW260" s="28">
        <v>7.0657697451305426</v>
      </c>
      <c r="GX260" s="28">
        <v>9.7991268500690616</v>
      </c>
      <c r="GY260" s="28">
        <v>32.515058891999999</v>
      </c>
      <c r="GZ260" s="28">
        <v>9.4877298639884255</v>
      </c>
      <c r="HA260" s="28">
        <v>6.8190182630605474</v>
      </c>
      <c r="HB260" s="28">
        <v>9.3408958684519163</v>
      </c>
      <c r="HC260" s="28">
        <v>32.821928899</v>
      </c>
      <c r="HD260" s="28">
        <v>9.1401676007019041</v>
      </c>
      <c r="HE260" s="28">
        <v>6.569218421067033</v>
      </c>
      <c r="HF260" s="28">
        <v>8.7986502820490884</v>
      </c>
      <c r="HG260" s="28">
        <v>33.935786618999998</v>
      </c>
      <c r="HH260" s="28">
        <v>7.9464246254683593</v>
      </c>
      <c r="HI260" s="28">
        <v>5.7112518404190631</v>
      </c>
      <c r="HJ260" s="28">
        <v>5.9887386839445256</v>
      </c>
      <c r="HK260" s="28">
        <v>34.790005389999997</v>
      </c>
      <c r="HL260" s="28">
        <v>6.5966826820250102</v>
      </c>
      <c r="HM260" s="28">
        <v>4.7411657297580341</v>
      </c>
      <c r="HN260" s="28">
        <v>0.76768230307562391</v>
      </c>
      <c r="HO260" s="28">
        <v>35.176715385000001</v>
      </c>
      <c r="HP260" s="28">
        <v>5.98012568088875</v>
      </c>
      <c r="HQ260" s="28">
        <v>4.2980340732672788</v>
      </c>
      <c r="HR260" s="28">
        <v>-3.2285847620712005</v>
      </c>
      <c r="HS260" s="28">
        <v>31.744608338189302</v>
      </c>
      <c r="HT260" s="28">
        <v>5.2265077155993183</v>
      </c>
      <c r="HU260" s="28">
        <v>3.7563940031611009</v>
      </c>
      <c r="HV260" s="28">
        <v>-6.1734584410013866</v>
      </c>
      <c r="HW260" s="29">
        <v>31.301642513000001</v>
      </c>
      <c r="HX260" s="29">
        <v>11.258078206226793</v>
      </c>
      <c r="HY260" s="29">
        <v>8.0914024741164443</v>
      </c>
      <c r="HZ260" s="29">
        <v>12.690770299310493</v>
      </c>
      <c r="IA260" s="29">
        <v>31.363719283000002</v>
      </c>
      <c r="IB260" s="29">
        <v>11.345714058331742</v>
      </c>
      <c r="IC260" s="29">
        <v>8.154388086541049</v>
      </c>
      <c r="ID260" s="29">
        <v>12.466771166807648</v>
      </c>
      <c r="IE260" s="29">
        <v>31.398265523999999</v>
      </c>
      <c r="IF260" s="29">
        <v>11.76218357312387</v>
      </c>
      <c r="IG260" s="29">
        <v>8.4537129269493594</v>
      </c>
      <c r="IH260" s="29">
        <v>12.183446399801468</v>
      </c>
      <c r="II260" s="29">
        <v>31.475231973</v>
      </c>
      <c r="IJ260" s="29">
        <v>11.563944255310908</v>
      </c>
      <c r="IK260" s="29">
        <v>8.3112344259800039</v>
      </c>
      <c r="IL260" s="29">
        <v>11.831825713410122</v>
      </c>
      <c r="IM260" s="29">
        <v>31.592876339</v>
      </c>
      <c r="IN260" s="29">
        <v>11.241294560845457</v>
      </c>
      <c r="IO260" s="29">
        <v>8.07933973771725</v>
      </c>
      <c r="IP260" s="29">
        <v>11.582531021297157</v>
      </c>
      <c r="IQ260" s="29">
        <v>31.749512563</v>
      </c>
      <c r="IR260" s="29">
        <v>10.868600165084018</v>
      </c>
      <c r="IS260" s="29">
        <v>7.8114769372718316</v>
      </c>
      <c r="IT260" s="29">
        <v>11.143657671514417</v>
      </c>
      <c r="IU260" s="29">
        <v>31.953912941999999</v>
      </c>
      <c r="IV260" s="29">
        <v>10.513463233943604</v>
      </c>
      <c r="IW260" s="29">
        <v>7.5562330323493807</v>
      </c>
      <c r="IX260" s="29">
        <v>10.62497546399797</v>
      </c>
      <c r="IY260" s="29">
        <v>32.185521256000001</v>
      </c>
      <c r="IZ260" s="29">
        <v>10.237157079815013</v>
      </c>
      <c r="JA260" s="29">
        <v>7.3576463590135059</v>
      </c>
      <c r="JB260" s="29">
        <v>10.20047138979163</v>
      </c>
      <c r="JC260" s="29">
        <v>32.444416642</v>
      </c>
      <c r="JD260" s="29">
        <v>9.9462537312631234</v>
      </c>
      <c r="JE260" s="29">
        <v>7.1485683946323713</v>
      </c>
      <c r="JF260" s="29">
        <v>9.7051632012590545</v>
      </c>
      <c r="JG260" s="29">
        <v>32.772722877</v>
      </c>
      <c r="JH260" s="29">
        <v>9.4706051552990438</v>
      </c>
      <c r="JI260" s="29">
        <v>6.8067103977464516</v>
      </c>
      <c r="JJ260" s="29">
        <v>8.3930796971238664</v>
      </c>
      <c r="JK260" s="29">
        <v>33.918612863999996</v>
      </c>
      <c r="JL260" s="29">
        <v>8.0021432019863763</v>
      </c>
      <c r="JM260" s="29">
        <v>5.7512978784402566</v>
      </c>
      <c r="JN260" s="29">
        <v>2.2279799945649259</v>
      </c>
      <c r="JO260" s="29">
        <v>34.580444331999999</v>
      </c>
      <c r="JP260" s="29">
        <v>6.6933086328508979</v>
      </c>
      <c r="JQ260" s="29">
        <v>4.8106127031450203</v>
      </c>
      <c r="JR260" s="29">
        <v>-2.4260215619727461</v>
      </c>
      <c r="JS260" s="29">
        <v>34.754113232999998</v>
      </c>
      <c r="JT260" s="29">
        <v>5.8966008079224874</v>
      </c>
      <c r="JU260" s="29">
        <v>4.2380031024932725</v>
      </c>
      <c r="JV260" s="29">
        <v>-5.1208032524503224</v>
      </c>
      <c r="JW260" s="29">
        <v>34.607717801999996</v>
      </c>
      <c r="JX260" s="29">
        <v>5.8225249031748723</v>
      </c>
      <c r="JY260" s="29">
        <v>4.1847632912246171</v>
      </c>
      <c r="JZ260" s="29">
        <v>-4.448213459944931</v>
      </c>
    </row>
    <row r="261" spans="1:286" ht="15" thickBot="1" x14ac:dyDescent="0.4">
      <c r="A261" s="2"/>
      <c r="B261" s="74" t="s">
        <v>737</v>
      </c>
      <c r="C261" s="74" t="s">
        <v>573</v>
      </c>
      <c r="D261" s="74" t="s">
        <v>510</v>
      </c>
      <c r="E261" s="87">
        <v>387571</v>
      </c>
      <c r="F261" s="84">
        <v>439522</v>
      </c>
      <c r="G261" s="22">
        <v>19.163041773</v>
      </c>
      <c r="H261" s="22">
        <v>19.163041773</v>
      </c>
      <c r="I261" s="22">
        <v>19.13027574905481</v>
      </c>
      <c r="J261" s="22">
        <v>12.368900601850715</v>
      </c>
      <c r="K261" s="22">
        <v>19.182719856999999</v>
      </c>
      <c r="L261" s="22">
        <v>19.182719856999999</v>
      </c>
      <c r="M261" s="22">
        <v>18.011163243596346</v>
      </c>
      <c r="N261" s="22">
        <v>12.264157547240757</v>
      </c>
      <c r="O261" s="22">
        <v>19.200309131000001</v>
      </c>
      <c r="P261" s="22">
        <v>19.200309131000001</v>
      </c>
      <c r="Q261" s="22">
        <v>16.885276479906015</v>
      </c>
      <c r="R261" s="22">
        <v>12.225493431668667</v>
      </c>
      <c r="S261" s="22">
        <v>19.226060703999998</v>
      </c>
      <c r="T261" s="22">
        <v>19.226060703999998</v>
      </c>
      <c r="U261" s="22">
        <v>15.781095213242331</v>
      </c>
      <c r="V261" s="22">
        <v>12.146831968721248</v>
      </c>
      <c r="W261" s="22">
        <v>19.259354908999999</v>
      </c>
      <c r="X261" s="22">
        <v>19.259354908999999</v>
      </c>
      <c r="Y261" s="22">
        <v>14.670593788295653</v>
      </c>
      <c r="Z261" s="22">
        <v>12.053699662685077</v>
      </c>
      <c r="AA261" s="22">
        <v>19.299995850999998</v>
      </c>
      <c r="AB261" s="22">
        <v>18.577278064870999</v>
      </c>
      <c r="AC261" s="22">
        <v>13.551865706074317</v>
      </c>
      <c r="AD261" s="22">
        <v>11.92747711475514</v>
      </c>
      <c r="AE261" s="22">
        <v>19.347045655999999</v>
      </c>
      <c r="AF261" s="22">
        <v>18.555520453735152</v>
      </c>
      <c r="AG261" s="22">
        <v>13.535993831671167</v>
      </c>
      <c r="AH261" s="22">
        <v>11.798705734176899</v>
      </c>
      <c r="AI261" s="22">
        <v>19.398657674999999</v>
      </c>
      <c r="AJ261" s="22">
        <v>18.456573715354423</v>
      </c>
      <c r="AK261" s="22">
        <v>13.463813563608898</v>
      </c>
      <c r="AL261" s="22">
        <v>11.659957010410881</v>
      </c>
      <c r="AM261" s="22">
        <v>19.454428751000002</v>
      </c>
      <c r="AN261" s="22">
        <v>18.463546295247639</v>
      </c>
      <c r="AO261" s="22">
        <v>13.468899963565219</v>
      </c>
      <c r="AP261" s="22">
        <v>11.50734482253967</v>
      </c>
      <c r="AQ261" s="22">
        <v>19.516152010999999</v>
      </c>
      <c r="AR261" s="22">
        <v>18.485460353027289</v>
      </c>
      <c r="AS261" s="22">
        <v>13.484885963616891</v>
      </c>
      <c r="AT261" s="22">
        <v>11.3306408817049</v>
      </c>
      <c r="AU261" s="22">
        <v>19.758044509000001</v>
      </c>
      <c r="AV261" s="22">
        <v>18.714600341572854</v>
      </c>
      <c r="AW261" s="22">
        <v>13.652040395058219</v>
      </c>
      <c r="AX261" s="22">
        <v>10.744272425548694</v>
      </c>
      <c r="AY261" s="22">
        <v>19.980947233999999</v>
      </c>
      <c r="AZ261" s="22">
        <v>19.980947233999999</v>
      </c>
      <c r="BA261" s="22">
        <v>15.40015581169539</v>
      </c>
      <c r="BB261" s="22">
        <v>10.427674761521976</v>
      </c>
      <c r="BC261" s="22">
        <v>20.136500999999999</v>
      </c>
      <c r="BD261" s="22">
        <v>20.136500999999999</v>
      </c>
      <c r="BE261" s="22">
        <v>18.417301588337391</v>
      </c>
      <c r="BF261" s="22">
        <v>10.368495663633921</v>
      </c>
      <c r="BG261" s="22">
        <v>20.279695374999999</v>
      </c>
      <c r="BH261" s="22">
        <v>20.279695374999999</v>
      </c>
      <c r="BI261" s="22">
        <v>18.955986662596814</v>
      </c>
      <c r="BJ261" s="22">
        <v>10.4105874591688</v>
      </c>
      <c r="BK261" s="25">
        <v>19.166566946</v>
      </c>
      <c r="BL261" s="25">
        <v>19.166566946</v>
      </c>
      <c r="BM261" s="25">
        <v>19.121939031824514</v>
      </c>
      <c r="BN261" s="25">
        <v>12.453355706833586</v>
      </c>
      <c r="BO261" s="25">
        <v>19.193189541999999</v>
      </c>
      <c r="BP261" s="25">
        <v>19.193189541999999</v>
      </c>
      <c r="BQ261" s="25">
        <v>17.966740599082161</v>
      </c>
      <c r="BR261" s="25">
        <v>12.411791157029816</v>
      </c>
      <c r="BS261" s="25">
        <v>19.229787468000001</v>
      </c>
      <c r="BT261" s="25">
        <v>19.229787468000001</v>
      </c>
      <c r="BU261" s="25">
        <v>16.818274840551361</v>
      </c>
      <c r="BV261" s="25">
        <v>12.320610763078021</v>
      </c>
      <c r="BW261" s="25">
        <v>19.271500935999999</v>
      </c>
      <c r="BX261" s="25">
        <v>19.271500935999999</v>
      </c>
      <c r="BY261" s="25">
        <v>15.661674783018407</v>
      </c>
      <c r="BZ261" s="25">
        <v>12.211340608943434</v>
      </c>
      <c r="CA261" s="25">
        <v>19.319199384000001</v>
      </c>
      <c r="CB261" s="25">
        <v>19.319199384000001</v>
      </c>
      <c r="CC261" s="25">
        <v>14.498233577703163</v>
      </c>
      <c r="CD261" s="25">
        <v>12.099962470141374</v>
      </c>
      <c r="CE261" s="25">
        <v>19.374044501</v>
      </c>
      <c r="CF261" s="25">
        <v>18.27347753836677</v>
      </c>
      <c r="CG261" s="25">
        <v>13.330247451653866</v>
      </c>
      <c r="CH261" s="25">
        <v>11.964551807125858</v>
      </c>
      <c r="CI261" s="25">
        <v>19.436328423999999</v>
      </c>
      <c r="CJ261" s="25">
        <v>18.258328657926565</v>
      </c>
      <c r="CK261" s="25">
        <v>13.319196554283105</v>
      </c>
      <c r="CL261" s="25">
        <v>11.815853445576654</v>
      </c>
      <c r="CM261" s="25">
        <v>19.499413062999999</v>
      </c>
      <c r="CN261" s="25">
        <v>18.220784763322861</v>
      </c>
      <c r="CO261" s="25">
        <v>13.291808805874767</v>
      </c>
      <c r="CP261" s="25">
        <v>11.653518890764278</v>
      </c>
      <c r="CQ261" s="25">
        <v>19.563086832</v>
      </c>
      <c r="CR261" s="25">
        <v>18.208915606308718</v>
      </c>
      <c r="CS261" s="25">
        <v>13.283150421081348</v>
      </c>
      <c r="CT261" s="25">
        <v>11.484436277021659</v>
      </c>
      <c r="CU261" s="25">
        <v>19.632001885000001</v>
      </c>
      <c r="CV261" s="25">
        <v>18.17189299224955</v>
      </c>
      <c r="CW261" s="25">
        <v>13.256142939572721</v>
      </c>
      <c r="CX261" s="25">
        <v>11.308369754984721</v>
      </c>
      <c r="CY261" s="25">
        <v>19.744185663</v>
      </c>
      <c r="CZ261" s="25">
        <v>18.388032279571366</v>
      </c>
      <c r="DA261" s="25">
        <v>13.413813540473649</v>
      </c>
      <c r="DB261" s="25">
        <v>10.928056592638219</v>
      </c>
      <c r="DC261" s="25">
        <v>19.845256751000001</v>
      </c>
      <c r="DD261" s="25">
        <v>19.845256751000001</v>
      </c>
      <c r="DE261" s="25">
        <v>14.530514824836942</v>
      </c>
      <c r="DF261" s="25">
        <v>10.655244834673852</v>
      </c>
      <c r="DG261" s="25">
        <v>19.936277991000001</v>
      </c>
      <c r="DH261" s="25">
        <v>19.936277991000001</v>
      </c>
      <c r="DI261" s="25">
        <v>16.555578665884465</v>
      </c>
      <c r="DJ261" s="25">
        <v>10.527054312976357</v>
      </c>
      <c r="DK261" s="25">
        <v>20.010602053</v>
      </c>
      <c r="DL261" s="25">
        <v>20.010602053</v>
      </c>
      <c r="DM261" s="25">
        <v>17.147041170238843</v>
      </c>
      <c r="DN261" s="25">
        <v>10.457280972052988</v>
      </c>
      <c r="DO261" s="27">
        <v>19.163078495000001</v>
      </c>
      <c r="DP261" s="27">
        <v>19.163078495000001</v>
      </c>
      <c r="DQ261" s="27">
        <v>19.122083729080032</v>
      </c>
      <c r="DR261" s="27">
        <v>12.373298949219508</v>
      </c>
      <c r="DS261" s="27">
        <v>19.182829978000001</v>
      </c>
      <c r="DT261" s="27">
        <v>19.182829978000001</v>
      </c>
      <c r="DU261" s="27">
        <v>17.958046660009654</v>
      </c>
      <c r="DV261" s="27">
        <v>12.273084321399182</v>
      </c>
      <c r="DW261" s="27">
        <v>19.200528563999999</v>
      </c>
      <c r="DX261" s="27">
        <v>19.200528563999999</v>
      </c>
      <c r="DY261" s="27">
        <v>16.812282053985466</v>
      </c>
      <c r="DZ261" s="27">
        <v>12.239187446656864</v>
      </c>
      <c r="EA261" s="27">
        <v>19.226423888999999</v>
      </c>
      <c r="EB261" s="27">
        <v>19.226423888999999</v>
      </c>
      <c r="EC261" s="27">
        <v>15.674912640428071</v>
      </c>
      <c r="ED261" s="27">
        <v>12.165647540122634</v>
      </c>
      <c r="EE261" s="27">
        <v>19.259761026</v>
      </c>
      <c r="EF261" s="27">
        <v>19.259761026</v>
      </c>
      <c r="EG261" s="27">
        <v>14.510925542741424</v>
      </c>
      <c r="EH261" s="27">
        <v>12.078172130123878</v>
      </c>
      <c r="EI261" s="27">
        <v>19.300340361</v>
      </c>
      <c r="EJ261" s="27">
        <v>18.329232382207611</v>
      </c>
      <c r="EK261" s="27">
        <v>13.370919833988662</v>
      </c>
      <c r="EL261" s="27">
        <v>11.958382308392057</v>
      </c>
      <c r="EM261" s="27">
        <v>19.347340081999999</v>
      </c>
      <c r="EN261" s="27">
        <v>18.322398872447103</v>
      </c>
      <c r="EO261" s="27">
        <v>13.365934883757946</v>
      </c>
      <c r="EP261" s="27">
        <v>11.836056749518303</v>
      </c>
      <c r="EQ261" s="27">
        <v>19.398956387999998</v>
      </c>
      <c r="ER261" s="27">
        <v>18.283818781033911</v>
      </c>
      <c r="ES261" s="27">
        <v>13.337791244203544</v>
      </c>
      <c r="ET261" s="27">
        <v>11.710253597943101</v>
      </c>
      <c r="EU261" s="27">
        <v>19.454181375000001</v>
      </c>
      <c r="EV261" s="27">
        <v>18.238685871703684</v>
      </c>
      <c r="EW261" s="27">
        <v>13.304867415210303</v>
      </c>
      <c r="EX261" s="27">
        <v>11.575114880444959</v>
      </c>
      <c r="EY261" s="27">
        <v>19.513219271000001</v>
      </c>
      <c r="EZ261" s="27">
        <v>18.182305239217531</v>
      </c>
      <c r="FA261" s="27">
        <v>13.263738528771299</v>
      </c>
      <c r="FB261" s="27">
        <v>11.417530430908567</v>
      </c>
      <c r="FC261" s="27">
        <v>19.730918386999999</v>
      </c>
      <c r="FD261" s="27">
        <v>18.333180446648708</v>
      </c>
      <c r="FE261" s="27">
        <v>13.373799892031496</v>
      </c>
      <c r="FF261" s="27">
        <v>10.890918357418101</v>
      </c>
      <c r="FG261" s="27">
        <v>19.901701889999998</v>
      </c>
      <c r="FH261" s="27">
        <v>19.901701889999998</v>
      </c>
      <c r="FI261" s="27">
        <v>15.184963942788595</v>
      </c>
      <c r="FJ261" s="27">
        <v>10.634614391994507</v>
      </c>
      <c r="FK261" s="27">
        <v>20.030912134000001</v>
      </c>
      <c r="FL261" s="27">
        <v>20.030912134000001</v>
      </c>
      <c r="FM261" s="27">
        <v>18.294126154256254</v>
      </c>
      <c r="FN261" s="27">
        <v>10.598729062313282</v>
      </c>
      <c r="FO261" s="27">
        <v>20.131880045999999</v>
      </c>
      <c r="FP261" s="27">
        <v>20.131880045999999</v>
      </c>
      <c r="FQ261" s="27">
        <v>18.831497695056356</v>
      </c>
      <c r="FR261" s="27">
        <v>10.662042921855729</v>
      </c>
      <c r="FS261" s="28">
        <v>19.162470520999999</v>
      </c>
      <c r="FT261" s="28">
        <v>19.162470520999999</v>
      </c>
      <c r="FU261" s="28">
        <v>19.131713732226217</v>
      </c>
      <c r="FV261" s="28">
        <v>12.376265049443777</v>
      </c>
      <c r="FW261" s="28">
        <v>19.182873859000001</v>
      </c>
      <c r="FX261" s="28">
        <v>19.182873859000001</v>
      </c>
      <c r="FY261" s="28">
        <v>18.024716565350534</v>
      </c>
      <c r="FZ261" s="28">
        <v>12.277970965534369</v>
      </c>
      <c r="GA261" s="28">
        <v>19.204256821000001</v>
      </c>
      <c r="GB261" s="28">
        <v>19.204256821000001</v>
      </c>
      <c r="GC261" s="28">
        <v>16.90690629360785</v>
      </c>
      <c r="GD261" s="28">
        <v>12.244250091063277</v>
      </c>
      <c r="GE261" s="28">
        <v>19.236910801000001</v>
      </c>
      <c r="GF261" s="28">
        <v>19.236910801000001</v>
      </c>
      <c r="GG261" s="28">
        <v>15.797735934119746</v>
      </c>
      <c r="GH261" s="28">
        <v>12.169380224472423</v>
      </c>
      <c r="GI261" s="28">
        <v>19.281246554999999</v>
      </c>
      <c r="GJ261" s="28">
        <v>19.281246554999999</v>
      </c>
      <c r="GK261" s="28">
        <v>14.681686801332189</v>
      </c>
      <c r="GL261" s="28">
        <v>12.078687764352978</v>
      </c>
      <c r="GM261" s="28">
        <v>19.339030593</v>
      </c>
      <c r="GN261" s="28">
        <v>18.584054674757773</v>
      </c>
      <c r="GO261" s="28">
        <v>13.556809148639331</v>
      </c>
      <c r="GP261" s="28">
        <v>11.951402732854888</v>
      </c>
      <c r="GQ261" s="28">
        <v>19.410803308999999</v>
      </c>
      <c r="GR261" s="28">
        <v>18.500879404879008</v>
      </c>
      <c r="GS261" s="28">
        <v>13.496133947270893</v>
      </c>
      <c r="GT261" s="28">
        <v>11.812972297996733</v>
      </c>
      <c r="GU261" s="28">
        <v>19.493689858</v>
      </c>
      <c r="GV261" s="28">
        <v>18.47610319692118</v>
      </c>
      <c r="GW261" s="28">
        <v>13.478060048512539</v>
      </c>
      <c r="GX261" s="28">
        <v>11.650979251608232</v>
      </c>
      <c r="GY261" s="28">
        <v>19.586495752000001</v>
      </c>
      <c r="GZ261" s="28">
        <v>18.495886286731576</v>
      </c>
      <c r="HA261" s="28">
        <v>13.492491537099054</v>
      </c>
      <c r="HB261" s="28">
        <v>11.503016433393121</v>
      </c>
      <c r="HC261" s="28">
        <v>19.690691531999999</v>
      </c>
      <c r="HD261" s="28">
        <v>18.496057554636369</v>
      </c>
      <c r="HE261" s="28">
        <v>13.492616474651122</v>
      </c>
      <c r="HF261" s="28">
        <v>11.351686893036721</v>
      </c>
      <c r="HG261" s="28">
        <v>20.096578072</v>
      </c>
      <c r="HH261" s="28">
        <v>18.536274222934011</v>
      </c>
      <c r="HI261" s="28">
        <v>13.521953974257483</v>
      </c>
      <c r="HJ261" s="28">
        <v>10.435454896645759</v>
      </c>
      <c r="HK261" s="28">
        <v>20.483428449999998</v>
      </c>
      <c r="HL261" s="28">
        <v>20.483428449999998</v>
      </c>
      <c r="HM261" s="28">
        <v>15.004446148584208</v>
      </c>
      <c r="HN261" s="28">
        <v>8.4859313371758773</v>
      </c>
      <c r="HO261" s="28">
        <v>20.711776154999999</v>
      </c>
      <c r="HP261" s="28">
        <v>20.711776154999999</v>
      </c>
      <c r="HQ261" s="28">
        <v>17.799568284619777</v>
      </c>
      <c r="HR261" s="28">
        <v>7.0407953188087014</v>
      </c>
      <c r="HS261" s="28">
        <v>20.820096909</v>
      </c>
      <c r="HT261" s="28">
        <v>20.820096909</v>
      </c>
      <c r="HU261" s="28">
        <v>18.249897281791924</v>
      </c>
      <c r="HV261" s="28">
        <v>6.1383594510877373</v>
      </c>
      <c r="HW261" s="29">
        <v>19.155882176999999</v>
      </c>
      <c r="HX261" s="29">
        <v>19.155882176999999</v>
      </c>
      <c r="HY261" s="29">
        <v>19.132688156155343</v>
      </c>
      <c r="HZ261" s="29">
        <v>12.378957780223399</v>
      </c>
      <c r="IA261" s="29">
        <v>19.172703073000001</v>
      </c>
      <c r="IB261" s="29">
        <v>19.172703073000001</v>
      </c>
      <c r="IC261" s="29">
        <v>19.130720244894878</v>
      </c>
      <c r="ID261" s="29">
        <v>12.275113088292056</v>
      </c>
      <c r="IE261" s="29">
        <v>19.190429090999999</v>
      </c>
      <c r="IF261" s="29">
        <v>19.190429090999999</v>
      </c>
      <c r="IG261" s="29">
        <v>19.023666112607618</v>
      </c>
      <c r="IH261" s="29">
        <v>12.244945327417604</v>
      </c>
      <c r="II261" s="29">
        <v>19.216351036999999</v>
      </c>
      <c r="IJ261" s="29">
        <v>19.216351036999999</v>
      </c>
      <c r="IK261" s="29">
        <v>19.147773072996884</v>
      </c>
      <c r="IL261" s="29">
        <v>12.18407691702993</v>
      </c>
      <c r="IM261" s="29">
        <v>19.253741773000002</v>
      </c>
      <c r="IN261" s="29">
        <v>19.253741773000002</v>
      </c>
      <c r="IO261" s="29">
        <v>19.179226013655644</v>
      </c>
      <c r="IP261" s="29">
        <v>12.108071394986064</v>
      </c>
      <c r="IQ261" s="29">
        <v>19.30391719</v>
      </c>
      <c r="IR261" s="29">
        <v>19.30391719</v>
      </c>
      <c r="IS261" s="29">
        <v>19.172486097800192</v>
      </c>
      <c r="IT261" s="29">
        <v>12.001671741810174</v>
      </c>
      <c r="IU261" s="29">
        <v>19.370760004000001</v>
      </c>
      <c r="IV261" s="29">
        <v>19.370760004000001</v>
      </c>
      <c r="IW261" s="29">
        <v>19.13356758902632</v>
      </c>
      <c r="IX261" s="29">
        <v>11.884396170202509</v>
      </c>
      <c r="IY261" s="29">
        <v>19.447205138000001</v>
      </c>
      <c r="IZ261" s="29">
        <v>19.447205138000001</v>
      </c>
      <c r="JA261" s="29">
        <v>19.092378413413449</v>
      </c>
      <c r="JB261" s="29">
        <v>11.766087399198387</v>
      </c>
      <c r="JC261" s="29">
        <v>19.536059456</v>
      </c>
      <c r="JD261" s="29">
        <v>19.536059456</v>
      </c>
      <c r="JE261" s="29">
        <v>19.077008762158769</v>
      </c>
      <c r="JF261" s="29">
        <v>11.597986204169732</v>
      </c>
      <c r="JG261" s="29">
        <v>19.648864563</v>
      </c>
      <c r="JH261" s="29">
        <v>19.648864563</v>
      </c>
      <c r="JI261" s="29">
        <v>19.028308364811807</v>
      </c>
      <c r="JJ261" s="29">
        <v>11.108406280493785</v>
      </c>
      <c r="JK261" s="29">
        <v>20.087612735</v>
      </c>
      <c r="JL261" s="29">
        <v>20.087612735</v>
      </c>
      <c r="JM261" s="29">
        <v>19.00076601704243</v>
      </c>
      <c r="JN261" s="29">
        <v>8.8915529878145421</v>
      </c>
      <c r="JO261" s="29">
        <v>20.394184005</v>
      </c>
      <c r="JP261" s="29">
        <v>20.394184005</v>
      </c>
      <c r="JQ261" s="29">
        <v>18.546963037274235</v>
      </c>
      <c r="JR261" s="29">
        <v>7.1597991649119077</v>
      </c>
      <c r="JS261" s="29">
        <v>20.515836228000001</v>
      </c>
      <c r="JT261" s="29">
        <v>20.515836228000001</v>
      </c>
      <c r="JU261" s="29">
        <v>18.313650217450281</v>
      </c>
      <c r="JV261" s="29">
        <v>6.2777912348996274</v>
      </c>
      <c r="JW261" s="29">
        <v>20.503185684000002</v>
      </c>
      <c r="JX261" s="29">
        <v>20.503185684000002</v>
      </c>
      <c r="JY261" s="29">
        <v>18.252193237830024</v>
      </c>
      <c r="JZ261" s="29">
        <v>6.6959519300295458</v>
      </c>
    </row>
    <row r="262" spans="1:286" ht="15" thickBot="1" x14ac:dyDescent="0.4">
      <c r="A262" s="2"/>
      <c r="B262" s="74" t="s">
        <v>738</v>
      </c>
      <c r="C262" s="74" t="s">
        <v>524</v>
      </c>
      <c r="D262" s="74" t="s">
        <v>859</v>
      </c>
      <c r="E262" s="87">
        <v>384427</v>
      </c>
      <c r="F262" s="84">
        <v>398261</v>
      </c>
      <c r="G262" s="22">
        <v>30.152292531000001</v>
      </c>
      <c r="H262" s="22">
        <v>9.0223340502183209</v>
      </c>
      <c r="I262" s="22">
        <v>6.5816670761422058</v>
      </c>
      <c r="J262" s="22">
        <v>17.416861343409376</v>
      </c>
      <c r="K262" s="22">
        <v>30.229634474000001</v>
      </c>
      <c r="L262" s="22">
        <v>8.8421658575442841</v>
      </c>
      <c r="M262" s="22">
        <v>6.4502368879790817</v>
      </c>
      <c r="N262" s="22">
        <v>16.49307154044844</v>
      </c>
      <c r="O262" s="22">
        <v>30.223947354</v>
      </c>
      <c r="P262" s="22">
        <v>8.7702297747335471</v>
      </c>
      <c r="Q262" s="22">
        <v>6.3977605170991314</v>
      </c>
      <c r="R262" s="22">
        <v>16.304671337946182</v>
      </c>
      <c r="S262" s="22">
        <v>30.235947616000001</v>
      </c>
      <c r="T262" s="22">
        <v>8.7078336590645247</v>
      </c>
      <c r="U262" s="22">
        <v>6.3522434194288193</v>
      </c>
      <c r="V262" s="22">
        <v>16.253449874426835</v>
      </c>
      <c r="W262" s="22">
        <v>30.257208472999999</v>
      </c>
      <c r="X262" s="22">
        <v>8.6124970618103074</v>
      </c>
      <c r="Y262" s="22">
        <v>6.2826966990561326</v>
      </c>
      <c r="Z262" s="22">
        <v>16.162972236185581</v>
      </c>
      <c r="AA262" s="22">
        <v>30.289809908999999</v>
      </c>
      <c r="AB262" s="22">
        <v>8.5021519674891799</v>
      </c>
      <c r="AC262" s="22">
        <v>6.2022014890290107</v>
      </c>
      <c r="AD262" s="22">
        <v>15.99660170451631</v>
      </c>
      <c r="AE262" s="22">
        <v>30.320874406000001</v>
      </c>
      <c r="AF262" s="22">
        <v>8.4155259121342763</v>
      </c>
      <c r="AG262" s="22">
        <v>6.1390089876993086</v>
      </c>
      <c r="AH262" s="22">
        <v>15.869854891420138</v>
      </c>
      <c r="AI262" s="22">
        <v>30.349616178000002</v>
      </c>
      <c r="AJ262" s="22">
        <v>8.4192094432488247</v>
      </c>
      <c r="AK262" s="22">
        <v>6.1416960723633904</v>
      </c>
      <c r="AL262" s="22">
        <v>15.766399091384695</v>
      </c>
      <c r="AM262" s="22">
        <v>30.376156414</v>
      </c>
      <c r="AN262" s="22">
        <v>8.3633919627723969</v>
      </c>
      <c r="AO262" s="22">
        <v>6.1009779974749936</v>
      </c>
      <c r="AP262" s="22">
        <v>15.652052850888829</v>
      </c>
      <c r="AQ262" s="22">
        <v>30.400970594</v>
      </c>
      <c r="AR262" s="22">
        <v>8.2970064062986637</v>
      </c>
      <c r="AS262" s="22">
        <v>6.0525506582806567</v>
      </c>
      <c r="AT262" s="22">
        <v>15.528299224060078</v>
      </c>
      <c r="AU262" s="22">
        <v>30.468920589</v>
      </c>
      <c r="AV262" s="22">
        <v>8.0670947750374289</v>
      </c>
      <c r="AW262" s="22">
        <v>5.8848333242214501</v>
      </c>
      <c r="AX262" s="22">
        <v>15.259470190687054</v>
      </c>
      <c r="AY262" s="22">
        <v>30.493805103</v>
      </c>
      <c r="AZ262" s="22">
        <v>7.9722028506317946</v>
      </c>
      <c r="BA262" s="22">
        <v>5.8156109865008432</v>
      </c>
      <c r="BB262" s="22">
        <v>15.154400289155614</v>
      </c>
      <c r="BC262" s="22">
        <v>30.486069842999999</v>
      </c>
      <c r="BD262" s="22">
        <v>9.2417375259370118</v>
      </c>
      <c r="BE262" s="22">
        <v>6.7417188570329758</v>
      </c>
      <c r="BF262" s="22">
        <v>15.210757433607037</v>
      </c>
      <c r="BG262" s="22">
        <v>30.455863737000001</v>
      </c>
      <c r="BH262" s="22">
        <v>9.4568204214956406</v>
      </c>
      <c r="BI262" s="22">
        <v>6.8986188348502804</v>
      </c>
      <c r="BJ262" s="22">
        <v>15.317281885795357</v>
      </c>
      <c r="BK262" s="25">
        <v>30.06928074</v>
      </c>
      <c r="BL262" s="25">
        <v>9.1755680130536206</v>
      </c>
      <c r="BM262" s="25">
        <v>6.6934491186299248</v>
      </c>
      <c r="BN262" s="25">
        <v>18.008354499500307</v>
      </c>
      <c r="BO262" s="25">
        <v>30.077837145</v>
      </c>
      <c r="BP262" s="25">
        <v>9.0938347881287225</v>
      </c>
      <c r="BQ262" s="25">
        <v>6.6338258689784544</v>
      </c>
      <c r="BR262" s="25">
        <v>17.624109632563439</v>
      </c>
      <c r="BS262" s="25">
        <v>30.108531557999999</v>
      </c>
      <c r="BT262" s="25">
        <v>8.9909557133210747</v>
      </c>
      <c r="BU262" s="25">
        <v>6.5587770162407208</v>
      </c>
      <c r="BV262" s="25">
        <v>17.401153545343423</v>
      </c>
      <c r="BW262" s="25">
        <v>30.149849857</v>
      </c>
      <c r="BX262" s="25">
        <v>8.9135087245749567</v>
      </c>
      <c r="BY262" s="25">
        <v>6.5022805162065254</v>
      </c>
      <c r="BZ262" s="25">
        <v>17.220938460096825</v>
      </c>
      <c r="CA262" s="25">
        <v>30.195641316</v>
      </c>
      <c r="CB262" s="25">
        <v>8.8421383457150728</v>
      </c>
      <c r="CC262" s="25">
        <v>6.4502168184827067</v>
      </c>
      <c r="CD262" s="25">
        <v>17.020098487453129</v>
      </c>
      <c r="CE262" s="25">
        <v>30.244080488000002</v>
      </c>
      <c r="CF262" s="25">
        <v>8.76642529157529</v>
      </c>
      <c r="CG262" s="25">
        <v>6.3949851996031182</v>
      </c>
      <c r="CH262" s="25">
        <v>16.764962980477577</v>
      </c>
      <c r="CI262" s="25">
        <v>30.295967844</v>
      </c>
      <c r="CJ262" s="25">
        <v>8.763857312474757</v>
      </c>
      <c r="CK262" s="25">
        <v>6.393111894601982</v>
      </c>
      <c r="CL262" s="25">
        <v>16.528502805092941</v>
      </c>
      <c r="CM262" s="25">
        <v>30.349325606000001</v>
      </c>
      <c r="CN262" s="25">
        <v>8.7324332751786589</v>
      </c>
      <c r="CO262" s="25">
        <v>6.370188496895798</v>
      </c>
      <c r="CP262" s="25">
        <v>16.3010197679241</v>
      </c>
      <c r="CQ262" s="25">
        <v>30.403971628000001</v>
      </c>
      <c r="CR262" s="25">
        <v>8.690875283727614</v>
      </c>
      <c r="CS262" s="25">
        <v>6.3398725207236097</v>
      </c>
      <c r="CT262" s="25">
        <v>16.034347229698916</v>
      </c>
      <c r="CU262" s="25">
        <v>30.459375545</v>
      </c>
      <c r="CV262" s="25">
        <v>8.6379604909308654</v>
      </c>
      <c r="CW262" s="25">
        <v>6.3012719160848558</v>
      </c>
      <c r="CX262" s="25">
        <v>15.741054856794248</v>
      </c>
      <c r="CY262" s="25">
        <v>30.541143119000001</v>
      </c>
      <c r="CZ262" s="25">
        <v>8.5450617305029262</v>
      </c>
      <c r="DA262" s="25">
        <v>6.2335035637361429</v>
      </c>
      <c r="DB262" s="25">
        <v>15.422757606280582</v>
      </c>
      <c r="DC262" s="25">
        <v>30.589860340000001</v>
      </c>
      <c r="DD262" s="25">
        <v>8.5030961233216331</v>
      </c>
      <c r="DE262" s="25">
        <v>6.2028902375637704</v>
      </c>
      <c r="DF262" s="25">
        <v>15.225740548994736</v>
      </c>
      <c r="DG262" s="25">
        <v>30.599831379000001</v>
      </c>
      <c r="DH262" s="25">
        <v>9.2346221258489383</v>
      </c>
      <c r="DI262" s="25">
        <v>6.7365282717329205</v>
      </c>
      <c r="DJ262" s="25">
        <v>15.202048948306652</v>
      </c>
      <c r="DK262" s="25">
        <v>30.573370957000002</v>
      </c>
      <c r="DL262" s="25">
        <v>10.032661609035012</v>
      </c>
      <c r="DM262" s="25">
        <v>7.318686964008366</v>
      </c>
      <c r="DN262" s="25">
        <v>15.280450165572701</v>
      </c>
      <c r="DO262" s="27">
        <v>30.152292531000001</v>
      </c>
      <c r="DP262" s="27">
        <v>9.1758907504741778</v>
      </c>
      <c r="DQ262" s="27">
        <v>6.6936845510849068</v>
      </c>
      <c r="DR262" s="27">
        <v>17.42556763782855</v>
      </c>
      <c r="DS262" s="27">
        <v>30.229634475000001</v>
      </c>
      <c r="DT262" s="27">
        <v>9.1114879380380405</v>
      </c>
      <c r="DU262" s="27">
        <v>6.6467035960612311</v>
      </c>
      <c r="DV262" s="27">
        <v>16.512599416162139</v>
      </c>
      <c r="DW262" s="27">
        <v>30.223947354</v>
      </c>
      <c r="DX262" s="27">
        <v>9.0331322280682702</v>
      </c>
      <c r="DY262" s="27">
        <v>6.5895441965460577</v>
      </c>
      <c r="DZ262" s="27">
        <v>16.333853863937971</v>
      </c>
      <c r="EA262" s="27">
        <v>30.235947616000001</v>
      </c>
      <c r="EB262" s="27">
        <v>8.9384312473472978</v>
      </c>
      <c r="EC262" s="27">
        <v>6.5204611495849978</v>
      </c>
      <c r="ED262" s="27">
        <v>16.293483393729367</v>
      </c>
      <c r="EE262" s="27">
        <v>30.257180246000001</v>
      </c>
      <c r="EF262" s="27">
        <v>8.897729547822788</v>
      </c>
      <c r="EG262" s="27">
        <v>6.4907698264514879</v>
      </c>
      <c r="EH262" s="27">
        <v>16.214575468671491</v>
      </c>
      <c r="EI262" s="27">
        <v>30.289740331000001</v>
      </c>
      <c r="EJ262" s="27">
        <v>8.8467215170189366</v>
      </c>
      <c r="EK262" s="27">
        <v>6.4535601781396492</v>
      </c>
      <c r="EL262" s="27">
        <v>16.061107217890758</v>
      </c>
      <c r="EM262" s="27">
        <v>30.320771747999999</v>
      </c>
      <c r="EN262" s="27">
        <v>8.7817292338555326</v>
      </c>
      <c r="EO262" s="27">
        <v>6.4061492124273407</v>
      </c>
      <c r="EP262" s="27">
        <v>15.947139018097023</v>
      </c>
      <c r="EQ262" s="27">
        <v>30.349493877</v>
      </c>
      <c r="ER262" s="27">
        <v>8.7092839085713507</v>
      </c>
      <c r="ES262" s="27">
        <v>6.3533013562529428</v>
      </c>
      <c r="ET262" s="27">
        <v>15.856697559089858</v>
      </c>
      <c r="EU262" s="27">
        <v>30.375927419</v>
      </c>
      <c r="EV262" s="27">
        <v>8.6129430704548522</v>
      </c>
      <c r="EW262" s="27">
        <v>6.2830220561527703</v>
      </c>
      <c r="EX262" s="27">
        <v>15.756878719832981</v>
      </c>
      <c r="EY262" s="27">
        <v>30.400305543000002</v>
      </c>
      <c r="EZ262" s="27">
        <v>8.5428807119404677</v>
      </c>
      <c r="FA262" s="27">
        <v>6.2319125410600709</v>
      </c>
      <c r="FB262" s="27">
        <v>15.650216917207308</v>
      </c>
      <c r="FC262" s="27">
        <v>30.466279723</v>
      </c>
      <c r="FD262" s="27">
        <v>8.4193615107180051</v>
      </c>
      <c r="FE262" s="27">
        <v>6.1418070034649972</v>
      </c>
      <c r="FF262" s="27">
        <v>15.389363340371583</v>
      </c>
      <c r="FG262" s="27">
        <v>30.489613258999999</v>
      </c>
      <c r="FH262" s="27">
        <v>8.4332328857042533</v>
      </c>
      <c r="FI262" s="27">
        <v>6.1519259783931766</v>
      </c>
      <c r="FJ262" s="27">
        <v>15.289512876225025</v>
      </c>
      <c r="FK262" s="27">
        <v>30.481129337999999</v>
      </c>
      <c r="FL262" s="27">
        <v>9.5950514697974825</v>
      </c>
      <c r="FM262" s="27">
        <v>6.9994564600639944</v>
      </c>
      <c r="FN262" s="27">
        <v>15.346626573942507</v>
      </c>
      <c r="FO262" s="27">
        <v>30.450720168</v>
      </c>
      <c r="FP262" s="27">
        <v>9.7170248781021584</v>
      </c>
      <c r="FQ262" s="27">
        <v>7.0884343632468534</v>
      </c>
      <c r="FR262" s="27">
        <v>15.452945711491628</v>
      </c>
      <c r="FS262" s="28">
        <v>30.145492484000002</v>
      </c>
      <c r="FT262" s="28">
        <v>9.0260301961654594</v>
      </c>
      <c r="FU262" s="28">
        <v>6.5843633631510325</v>
      </c>
      <c r="FV262" s="28">
        <v>17.439837666015102</v>
      </c>
      <c r="FW262" s="28">
        <v>30.216733207000001</v>
      </c>
      <c r="FX262" s="28">
        <v>8.8440423138911761</v>
      </c>
      <c r="FY262" s="28">
        <v>6.4516057367591664</v>
      </c>
      <c r="FZ262" s="28">
        <v>16.540352535887173</v>
      </c>
      <c r="GA262" s="28">
        <v>30.205875157000001</v>
      </c>
      <c r="GB262" s="28">
        <v>8.7475419983310783</v>
      </c>
      <c r="GC262" s="28">
        <v>6.3812101000842132</v>
      </c>
      <c r="GD262" s="28">
        <v>16.375168116898294</v>
      </c>
      <c r="GE262" s="28">
        <v>30.212964475</v>
      </c>
      <c r="GF262" s="28">
        <v>8.69217865182768</v>
      </c>
      <c r="GG262" s="28">
        <v>6.340823309606459</v>
      </c>
      <c r="GH262" s="28">
        <v>16.347791639372609</v>
      </c>
      <c r="GI262" s="28">
        <v>30.230169740000001</v>
      </c>
      <c r="GJ262" s="28">
        <v>8.6058458913303468</v>
      </c>
      <c r="GK262" s="28">
        <v>6.2778447627919558</v>
      </c>
      <c r="GL262" s="28">
        <v>16.279977041437853</v>
      </c>
      <c r="GM262" s="28">
        <v>30.260269339000001</v>
      </c>
      <c r="GN262" s="28">
        <v>8.4133876980112738</v>
      </c>
      <c r="GO262" s="28">
        <v>6.1374491902658752</v>
      </c>
      <c r="GP262" s="28">
        <v>16.138016465599797</v>
      </c>
      <c r="GQ262" s="28">
        <v>30.28976651</v>
      </c>
      <c r="GR262" s="28">
        <v>8.4736802903469073</v>
      </c>
      <c r="GS262" s="28">
        <v>6.1814317969507933</v>
      </c>
      <c r="GT262" s="28">
        <v>16.035657453952005</v>
      </c>
      <c r="GU262" s="28">
        <v>30.317673451000001</v>
      </c>
      <c r="GV262" s="28">
        <v>8.4465899373725772</v>
      </c>
      <c r="GW262" s="28">
        <v>6.1616697616215985</v>
      </c>
      <c r="GX262" s="28">
        <v>15.956591297657285</v>
      </c>
      <c r="GY262" s="28">
        <v>30.343417519999999</v>
      </c>
      <c r="GZ262" s="28">
        <v>8.4008517081308369</v>
      </c>
      <c r="HA262" s="28">
        <v>6.1283043601804792</v>
      </c>
      <c r="HB262" s="28">
        <v>15.867637803528577</v>
      </c>
      <c r="HC262" s="28">
        <v>30.367262133000001</v>
      </c>
      <c r="HD262" s="28">
        <v>8.3440029650906524</v>
      </c>
      <c r="HE262" s="28">
        <v>6.0868339936095817</v>
      </c>
      <c r="HF262" s="28">
        <v>15.774175392159234</v>
      </c>
      <c r="HG262" s="28">
        <v>30.407257077000001</v>
      </c>
      <c r="HH262" s="28">
        <v>8.1326509062687684</v>
      </c>
      <c r="HI262" s="28">
        <v>5.9326556092491387</v>
      </c>
      <c r="HJ262" s="28">
        <v>15.607054827799567</v>
      </c>
      <c r="HK262" s="28">
        <v>30.409856071</v>
      </c>
      <c r="HL262" s="28">
        <v>7.9502593493517884</v>
      </c>
      <c r="HM262" s="28">
        <v>5.7996035078255881</v>
      </c>
      <c r="HN262" s="28">
        <v>15.330253160157525</v>
      </c>
      <c r="HO262" s="28">
        <v>30.365673400999999</v>
      </c>
      <c r="HP262" s="28">
        <v>9.1412603844047844</v>
      </c>
      <c r="HQ262" s="28">
        <v>6.668422181178733</v>
      </c>
      <c r="HR262" s="28">
        <v>15.189537801984114</v>
      </c>
      <c r="HS262" s="28">
        <v>30.295811780000001</v>
      </c>
      <c r="HT262" s="28">
        <v>9.2755452772623581</v>
      </c>
      <c r="HU262" s="28">
        <v>6.7663811409362244</v>
      </c>
      <c r="HV262" s="28">
        <v>15.053073417430063</v>
      </c>
      <c r="HW262" s="29">
        <v>30.143585986000001</v>
      </c>
      <c r="HX262" s="29">
        <v>9.0268552178607298</v>
      </c>
      <c r="HY262" s="29">
        <v>6.584965204991363</v>
      </c>
      <c r="HZ262" s="29">
        <v>17.451914143659536</v>
      </c>
      <c r="IA262" s="29">
        <v>30.213141817</v>
      </c>
      <c r="IB262" s="29">
        <v>8.8408617005648562</v>
      </c>
      <c r="IC262" s="29">
        <v>6.4492855236197224</v>
      </c>
      <c r="ID262" s="29">
        <v>16.563469193108098</v>
      </c>
      <c r="IE262" s="29">
        <v>30.198646804999999</v>
      </c>
      <c r="IF262" s="29">
        <v>8.7317431489771469</v>
      </c>
      <c r="IG262" s="29">
        <v>6.3696850594400818</v>
      </c>
      <c r="IH262" s="29">
        <v>16.414460877818506</v>
      </c>
      <c r="II262" s="29">
        <v>30.201143180999999</v>
      </c>
      <c r="IJ262" s="29">
        <v>8.5770849475360542</v>
      </c>
      <c r="IK262" s="29">
        <v>6.2568640547184069</v>
      </c>
      <c r="IL262" s="29">
        <v>16.406722474072566</v>
      </c>
      <c r="IM262" s="29">
        <v>30.213443382000001</v>
      </c>
      <c r="IN262" s="29">
        <v>8.613529282280199</v>
      </c>
      <c r="IO262" s="29">
        <v>6.2834496895178225</v>
      </c>
      <c r="IP262" s="29">
        <v>16.360554839069273</v>
      </c>
      <c r="IQ262" s="29">
        <v>30.238153495999999</v>
      </c>
      <c r="IR262" s="29">
        <v>8.5470111178267913</v>
      </c>
      <c r="IS262" s="29">
        <v>6.2349256146485486</v>
      </c>
      <c r="IT262" s="29">
        <v>16.243396434146575</v>
      </c>
      <c r="IU262" s="29">
        <v>30.262317528000001</v>
      </c>
      <c r="IV262" s="29">
        <v>8.4836277464450074</v>
      </c>
      <c r="IW262" s="29">
        <v>6.1886883276808486</v>
      </c>
      <c r="IX262" s="29">
        <v>16.166307590663621</v>
      </c>
      <c r="IY262" s="29">
        <v>30.284176125000002</v>
      </c>
      <c r="IZ262" s="29">
        <v>8.4273402346317727</v>
      </c>
      <c r="JA262" s="29">
        <v>6.1476273714762666</v>
      </c>
      <c r="JB262" s="29">
        <v>16.115343407026103</v>
      </c>
      <c r="JC262" s="29">
        <v>30.302362712000001</v>
      </c>
      <c r="JD262" s="29">
        <v>8.3907255992579834</v>
      </c>
      <c r="JE262" s="29">
        <v>6.1209175047385358</v>
      </c>
      <c r="JF262" s="29">
        <v>16.058238501814735</v>
      </c>
      <c r="JG262" s="29">
        <v>30.323283458999999</v>
      </c>
      <c r="JH262" s="29">
        <v>8.3333500556442459</v>
      </c>
      <c r="JI262" s="29">
        <v>6.0790628444836141</v>
      </c>
      <c r="JJ262" s="29">
        <v>15.922795650520172</v>
      </c>
      <c r="JK262" s="29">
        <v>30.377095279999999</v>
      </c>
      <c r="JL262" s="29">
        <v>8.9503145459811346</v>
      </c>
      <c r="JM262" s="29">
        <v>6.5291298504930957</v>
      </c>
      <c r="JN262" s="29">
        <v>15.474367763510664</v>
      </c>
      <c r="JO262" s="29">
        <v>30.368913044999999</v>
      </c>
      <c r="JP262" s="29">
        <v>8.6356872864263163</v>
      </c>
      <c r="JQ262" s="29">
        <v>6.2996136450474891</v>
      </c>
      <c r="JR262" s="29">
        <v>15.106716606720392</v>
      </c>
      <c r="JS262" s="29">
        <v>30.312411068999999</v>
      </c>
      <c r="JT262" s="29">
        <v>8.9419761225592254</v>
      </c>
      <c r="JU262" s="29">
        <v>6.523047086698555</v>
      </c>
      <c r="JV262" s="29">
        <v>14.920411853968526</v>
      </c>
      <c r="JW262" s="29">
        <v>30.216013840999999</v>
      </c>
      <c r="JX262" s="29">
        <v>8.9608132644272462</v>
      </c>
      <c r="JY262" s="29">
        <v>6.5367885194310729</v>
      </c>
      <c r="JZ262" s="29">
        <v>15.236723865033008</v>
      </c>
    </row>
    <row r="263" spans="1:286" ht="15" thickBot="1" x14ac:dyDescent="0.4">
      <c r="A263" s="2"/>
      <c r="B263" s="74" t="s">
        <v>739</v>
      </c>
      <c r="C263" s="74" t="s">
        <v>733</v>
      </c>
      <c r="D263" s="74" t="s">
        <v>864</v>
      </c>
      <c r="E263" s="87">
        <v>349148</v>
      </c>
      <c r="F263" s="84">
        <v>404549</v>
      </c>
      <c r="G263" s="22">
        <v>40.09738680509971</v>
      </c>
      <c r="H263" s="22">
        <v>6.6017290016493453</v>
      </c>
      <c r="I263" s="22">
        <v>4.7447926190321681</v>
      </c>
      <c r="J263" s="22">
        <v>24.448325003116391</v>
      </c>
      <c r="K263" s="22">
        <v>35.021984291954496</v>
      </c>
      <c r="L263" s="22">
        <v>5.7661026769479742</v>
      </c>
      <c r="M263" s="22">
        <v>4.1442115263030548</v>
      </c>
      <c r="N263" s="22">
        <v>24.053287311094198</v>
      </c>
      <c r="O263" s="22">
        <v>28.423423392051969</v>
      </c>
      <c r="P263" s="22">
        <v>4.6796999376927664</v>
      </c>
      <c r="Q263" s="22">
        <v>3.363392486741358</v>
      </c>
      <c r="R263" s="22">
        <v>24.078512705379048</v>
      </c>
      <c r="S263" s="22">
        <v>22.30327069507458</v>
      </c>
      <c r="T263" s="22">
        <v>3.67206346126734</v>
      </c>
      <c r="U263" s="22">
        <v>2.6391843111533451</v>
      </c>
      <c r="V263" s="22">
        <v>22.30327069507458</v>
      </c>
      <c r="W263" s="22">
        <v>15.44095096184431</v>
      </c>
      <c r="X263" s="22">
        <v>2.54223484122133</v>
      </c>
      <c r="Y263" s="22">
        <v>1.8271542360281336</v>
      </c>
      <c r="Z263" s="22">
        <v>15.44095096184431</v>
      </c>
      <c r="AA263" s="22">
        <v>8.8760293008362794</v>
      </c>
      <c r="AB263" s="22">
        <v>1.4613705461565802</v>
      </c>
      <c r="AC263" s="22">
        <v>1.0503157853559904</v>
      </c>
      <c r="AD263" s="22">
        <v>8.8760293008362794</v>
      </c>
      <c r="AE263" s="22">
        <v>8.2533315008844372</v>
      </c>
      <c r="AF263" s="22">
        <v>1.3588481013601907</v>
      </c>
      <c r="AG263" s="22">
        <v>0.97663088565266865</v>
      </c>
      <c r="AH263" s="22">
        <v>8.2533315008844372</v>
      </c>
      <c r="AI263" s="22">
        <v>7.5457812177326096</v>
      </c>
      <c r="AJ263" s="22">
        <v>1.242355342190794</v>
      </c>
      <c r="AK263" s="22">
        <v>0.89290524593926135</v>
      </c>
      <c r="AL263" s="22">
        <v>7.5457812177326096</v>
      </c>
      <c r="AM263" s="22">
        <v>6.8252469958793789</v>
      </c>
      <c r="AN263" s="22">
        <v>1.1237248765145536</v>
      </c>
      <c r="AO263" s="22">
        <v>0.80764319446875288</v>
      </c>
      <c r="AP263" s="22">
        <v>6.8252469958793789</v>
      </c>
      <c r="AQ263" s="22">
        <v>6.1071140589250419</v>
      </c>
      <c r="AR263" s="22">
        <v>1.0054897640875238</v>
      </c>
      <c r="AS263" s="22">
        <v>0.72266529116280809</v>
      </c>
      <c r="AT263" s="22">
        <v>6.1071140589250419</v>
      </c>
      <c r="AU263" s="22">
        <v>2.8815934309590236</v>
      </c>
      <c r="AV263" s="22">
        <v>0.47443238674359095</v>
      </c>
      <c r="AW263" s="22">
        <v>0.34098389774684862</v>
      </c>
      <c r="AX263" s="22">
        <v>2.8815934309590236</v>
      </c>
      <c r="AY263" s="22">
        <v>2.8860347455066893</v>
      </c>
      <c r="AZ263" s="22">
        <v>0.47516361531958984</v>
      </c>
      <c r="BA263" s="22">
        <v>0.3415094461220331</v>
      </c>
      <c r="BB263" s="22">
        <v>2.8860347455066893</v>
      </c>
      <c r="BC263" s="22">
        <v>21.410205215745638</v>
      </c>
      <c r="BD263" s="22">
        <v>3.5250270395694572</v>
      </c>
      <c r="BE263" s="22">
        <v>2.5335063397875537</v>
      </c>
      <c r="BF263" s="22">
        <v>19.49554566015459</v>
      </c>
      <c r="BG263" s="22">
        <v>35.948731510795554</v>
      </c>
      <c r="BH263" s="22">
        <v>5.9186845402389441</v>
      </c>
      <c r="BI263" s="22">
        <v>4.2538751157294445</v>
      </c>
      <c r="BJ263" s="22">
        <v>18.857316765327059</v>
      </c>
      <c r="BK263" s="25">
        <v>41.163648152007305</v>
      </c>
      <c r="BL263" s="25">
        <v>6.7772808023547784</v>
      </c>
      <c r="BM263" s="25">
        <v>4.8709651547477124</v>
      </c>
      <c r="BN263" s="25">
        <v>24.985170210124764</v>
      </c>
      <c r="BO263" s="25">
        <v>34.943354910809077</v>
      </c>
      <c r="BP263" s="25">
        <v>5.7531569488781482</v>
      </c>
      <c r="BQ263" s="25">
        <v>4.1349071766427814</v>
      </c>
      <c r="BR263" s="25">
        <v>25.004487847763762</v>
      </c>
      <c r="BS263" s="25">
        <v>28.828098669224062</v>
      </c>
      <c r="BT263" s="25">
        <v>4.7463266364984289</v>
      </c>
      <c r="BU263" s="25">
        <v>3.411278407027484</v>
      </c>
      <c r="BV263" s="25">
        <v>24.843913497922639</v>
      </c>
      <c r="BW263" s="25">
        <v>22.495567711957932</v>
      </c>
      <c r="BX263" s="25">
        <v>3.7037236988648687</v>
      </c>
      <c r="BY263" s="25">
        <v>2.6619391472927916</v>
      </c>
      <c r="BZ263" s="25">
        <v>22.495567711957932</v>
      </c>
      <c r="CA263" s="25">
        <v>16.206538428141194</v>
      </c>
      <c r="CB263" s="25">
        <v>2.6682829800718291</v>
      </c>
      <c r="CC263" s="25">
        <v>1.9177475152601606</v>
      </c>
      <c r="CD263" s="25">
        <v>16.206538428141194</v>
      </c>
      <c r="CE263" s="25">
        <v>9.8542957750932736</v>
      </c>
      <c r="CF263" s="25">
        <v>1.6224346620261532</v>
      </c>
      <c r="CG263" s="25">
        <v>1.1660757367229675</v>
      </c>
      <c r="CH263" s="25">
        <v>9.8542957750932736</v>
      </c>
      <c r="CI263" s="25">
        <v>9.1989668545540759</v>
      </c>
      <c r="CJ263" s="25">
        <v>1.5145397520318451</v>
      </c>
      <c r="CK263" s="25">
        <v>1.0885295405000943</v>
      </c>
      <c r="CL263" s="25">
        <v>9.1989668545540759</v>
      </c>
      <c r="CM263" s="25">
        <v>8.6548985617144467</v>
      </c>
      <c r="CN263" s="25">
        <v>1.4249630560447537</v>
      </c>
      <c r="CO263" s="25">
        <v>1.0241490053629123</v>
      </c>
      <c r="CP263" s="25">
        <v>8.6548985617144467</v>
      </c>
      <c r="CQ263" s="25">
        <v>8.0668188101894742</v>
      </c>
      <c r="CR263" s="25">
        <v>1.3281402089650687</v>
      </c>
      <c r="CS263" s="25">
        <v>0.95456051876150916</v>
      </c>
      <c r="CT263" s="25">
        <v>8.0668188101894742</v>
      </c>
      <c r="CU263" s="25">
        <v>7.461002780671258</v>
      </c>
      <c r="CV263" s="25">
        <v>1.2283972189499237</v>
      </c>
      <c r="CW263" s="25">
        <v>0.88287326793588117</v>
      </c>
      <c r="CX263" s="25">
        <v>7.461002780671258</v>
      </c>
      <c r="CY263" s="25">
        <v>5.6097601791974485</v>
      </c>
      <c r="CZ263" s="25">
        <v>0.92360424002980934</v>
      </c>
      <c r="DA263" s="25">
        <v>0.66381255272753514</v>
      </c>
      <c r="DB263" s="25">
        <v>5.6097601791974485</v>
      </c>
      <c r="DC263" s="25">
        <v>5.9737043554103018</v>
      </c>
      <c r="DD263" s="25">
        <v>0.98352487363030616</v>
      </c>
      <c r="DE263" s="25">
        <v>0.70687869191082142</v>
      </c>
      <c r="DF263" s="25">
        <v>5.9737043554103018</v>
      </c>
      <c r="DG263" s="25">
        <v>19.921300958849496</v>
      </c>
      <c r="DH263" s="25">
        <v>3.279890306315302</v>
      </c>
      <c r="DI263" s="25">
        <v>2.3573217429482431</v>
      </c>
      <c r="DJ263" s="25">
        <v>19.921300958849496</v>
      </c>
      <c r="DK263" s="25">
        <v>31.45867544982988</v>
      </c>
      <c r="DL263" s="25">
        <v>5.1794310457209791</v>
      </c>
      <c r="DM263" s="25">
        <v>3.7225590735977163</v>
      </c>
      <c r="DN263" s="25">
        <v>20.261378493253218</v>
      </c>
      <c r="DO263" s="27">
        <v>41.131934221703219</v>
      </c>
      <c r="DP263" s="27">
        <v>6.77205934554358</v>
      </c>
      <c r="DQ263" s="27">
        <v>4.8672123909289944</v>
      </c>
      <c r="DR263" s="27">
        <v>24.452780500599879</v>
      </c>
      <c r="DS263" s="27">
        <v>34.915631442997949</v>
      </c>
      <c r="DT263" s="27">
        <v>5.748592491289811</v>
      </c>
      <c r="DU263" s="27">
        <v>4.1316266111016011</v>
      </c>
      <c r="DV263" s="27">
        <v>24.06194493490699</v>
      </c>
      <c r="DW263" s="27">
        <v>28.583840225056367</v>
      </c>
      <c r="DX263" s="27">
        <v>4.7061113460956498</v>
      </c>
      <c r="DY263" s="27">
        <v>3.3823748859911511</v>
      </c>
      <c r="DZ263" s="27">
        <v>24.091395232422894</v>
      </c>
      <c r="EA263" s="27">
        <v>22.085985255422774</v>
      </c>
      <c r="EB263" s="27">
        <v>3.6362890703934929</v>
      </c>
      <c r="EC263" s="27">
        <v>2.6134725520480875</v>
      </c>
      <c r="ED263" s="27">
        <v>22.085985255422774</v>
      </c>
      <c r="EE263" s="27">
        <v>15.491185419746467</v>
      </c>
      <c r="EF263" s="27">
        <v>2.5505055616856529</v>
      </c>
      <c r="EG263" s="27">
        <v>1.8330985656731997</v>
      </c>
      <c r="EH263" s="27">
        <v>15.491185419746467</v>
      </c>
      <c r="EI263" s="27">
        <v>8.8984884635044601</v>
      </c>
      <c r="EJ263" s="27">
        <v>1.4650682760425697</v>
      </c>
      <c r="EK263" s="27">
        <v>1.0529734166319538</v>
      </c>
      <c r="EL263" s="27">
        <v>8.8984884635044601</v>
      </c>
      <c r="EM263" s="27">
        <v>8.0990331779542988</v>
      </c>
      <c r="EN263" s="27">
        <v>1.3334440589884271</v>
      </c>
      <c r="EO263" s="27">
        <v>0.95837250020409748</v>
      </c>
      <c r="EP263" s="27">
        <v>8.0990331779542988</v>
      </c>
      <c r="EQ263" s="27">
        <v>7.2772746256764256</v>
      </c>
      <c r="ER263" s="27">
        <v>1.1981477791262132</v>
      </c>
      <c r="ES263" s="27">
        <v>0.86113239993455282</v>
      </c>
      <c r="ET263" s="27">
        <v>7.2772746256764256</v>
      </c>
      <c r="EU263" s="27">
        <v>6.498550757579701</v>
      </c>
      <c r="EV263" s="27">
        <v>1.069936831882218</v>
      </c>
      <c r="EW263" s="27">
        <v>0.7689846677252411</v>
      </c>
      <c r="EX263" s="27">
        <v>6.498550757579701</v>
      </c>
      <c r="EY263" s="27">
        <v>5.6274488828177187</v>
      </c>
      <c r="EZ263" s="27">
        <v>0.92651655020750567</v>
      </c>
      <c r="FA263" s="27">
        <v>0.66590568739453126</v>
      </c>
      <c r="FB263" s="27">
        <v>5.6274488828177187</v>
      </c>
      <c r="FC263" s="27">
        <v>2.4076855743981267</v>
      </c>
      <c r="FD263" s="27">
        <v>0.39640707162830152</v>
      </c>
      <c r="FE263" s="27">
        <v>0.28490556748455043</v>
      </c>
      <c r="FF263" s="27">
        <v>2.4076855743981267</v>
      </c>
      <c r="FG263" s="27">
        <v>3.4449574068840918</v>
      </c>
      <c r="FH263" s="27">
        <v>0.56718596982437142</v>
      </c>
      <c r="FI263" s="27">
        <v>0.40764772418997014</v>
      </c>
      <c r="FJ263" s="27">
        <v>3.4449574068840918</v>
      </c>
      <c r="FK263" s="27">
        <v>22.911163641932283</v>
      </c>
      <c r="FL263" s="27">
        <v>3.7721483998862868</v>
      </c>
      <c r="FM263" s="27">
        <v>2.7111173271733646</v>
      </c>
      <c r="FN263" s="27">
        <v>20.252843868620779</v>
      </c>
      <c r="FO263" s="27">
        <v>37.636332606878831</v>
      </c>
      <c r="FP263" s="27">
        <v>6.1965351930353805</v>
      </c>
      <c r="FQ263" s="27">
        <v>4.453571850668494</v>
      </c>
      <c r="FR263" s="27">
        <v>19.990951561436511</v>
      </c>
      <c r="FS263" s="28">
        <v>40.128752260948268</v>
      </c>
      <c r="FT263" s="28">
        <v>6.6068930847985001</v>
      </c>
      <c r="FU263" s="28">
        <v>4.7485041472703093</v>
      </c>
      <c r="FV263" s="28">
        <v>24.484166214810941</v>
      </c>
      <c r="FW263" s="28">
        <v>35.035796992700803</v>
      </c>
      <c r="FX263" s="28">
        <v>5.7683768328063394</v>
      </c>
      <c r="FY263" s="28">
        <v>4.1458460068957308</v>
      </c>
      <c r="FZ263" s="28">
        <v>24.125571523257769</v>
      </c>
      <c r="GA263" s="28">
        <v>27.537158011551945</v>
      </c>
      <c r="GB263" s="28">
        <v>4.5337831004174589</v>
      </c>
      <c r="GC263" s="28">
        <v>3.2585191827442652</v>
      </c>
      <c r="GD263" s="28">
        <v>24.182474192048048</v>
      </c>
      <c r="GE263" s="28">
        <v>22.269248950620991</v>
      </c>
      <c r="GF263" s="28">
        <v>3.6664620404531187</v>
      </c>
      <c r="GG263" s="28">
        <v>2.6351584597243076</v>
      </c>
      <c r="GH263" s="28">
        <v>22.269248950620991</v>
      </c>
      <c r="GI263" s="28">
        <v>15.361007299986504</v>
      </c>
      <c r="GJ263" s="28">
        <v>2.5290727268533786</v>
      </c>
      <c r="GK263" s="28">
        <v>1.8176943652748339</v>
      </c>
      <c r="GL263" s="28">
        <v>15.361007299986504</v>
      </c>
      <c r="GM263" s="28">
        <v>8.4885936700570888</v>
      </c>
      <c r="GN263" s="28">
        <v>1.3975822236801145</v>
      </c>
      <c r="GO263" s="28">
        <v>1.0044698620242143</v>
      </c>
      <c r="GP263" s="28">
        <v>8.4885936700570888</v>
      </c>
      <c r="GQ263" s="28">
        <v>7.5385348624180839</v>
      </c>
      <c r="GR263" s="28">
        <v>1.2411622850404942</v>
      </c>
      <c r="GS263" s="28">
        <v>0.89204777227449683</v>
      </c>
      <c r="GT263" s="28">
        <v>7.5385348624180839</v>
      </c>
      <c r="GU263" s="28">
        <v>6.5327577449993193</v>
      </c>
      <c r="GV263" s="28">
        <v>1.0755687515383494</v>
      </c>
      <c r="GW263" s="28">
        <v>0.77303243927247045</v>
      </c>
      <c r="GX263" s="28">
        <v>6.5327577449993193</v>
      </c>
      <c r="GY263" s="28">
        <v>5.5383070421926544</v>
      </c>
      <c r="GZ263" s="28">
        <v>0.91184002584008605</v>
      </c>
      <c r="HA263" s="28">
        <v>0.65535738035645374</v>
      </c>
      <c r="HB263" s="28">
        <v>5.5383070421926544</v>
      </c>
      <c r="HC263" s="28">
        <v>4.545683865946148</v>
      </c>
      <c r="HD263" s="28">
        <v>0.74841218845537116</v>
      </c>
      <c r="HE263" s="28">
        <v>0.5378985757957615</v>
      </c>
      <c r="HF263" s="28">
        <v>4.545683865946148</v>
      </c>
      <c r="HG263" s="28">
        <v>2.6844262295081971</v>
      </c>
      <c r="HH263" s="28">
        <v>0.44197031039136303</v>
      </c>
      <c r="HI263" s="28">
        <v>0.31765276430649858</v>
      </c>
      <c r="HJ263" s="28">
        <v>2.6844262295081971</v>
      </c>
      <c r="HK263" s="28">
        <v>2.6844262295081971</v>
      </c>
      <c r="HL263" s="28">
        <v>0.44197031039136303</v>
      </c>
      <c r="HM263" s="28">
        <v>0.31765276430649858</v>
      </c>
      <c r="HN263" s="28">
        <v>2.6844262295081971</v>
      </c>
      <c r="HO263" s="28">
        <v>8.2594940904481309</v>
      </c>
      <c r="HP263" s="28">
        <v>1.3598627247431472</v>
      </c>
      <c r="HQ263" s="28">
        <v>0.97736011545555002</v>
      </c>
      <c r="HR263" s="28">
        <v>8.2594940904481309</v>
      </c>
      <c r="HS263" s="28">
        <v>20.412651967848216</v>
      </c>
      <c r="HT263" s="28">
        <v>3.3607875034783841</v>
      </c>
      <c r="HU263" s="28">
        <v>2.4154641513845614</v>
      </c>
      <c r="HV263" s="28">
        <v>9.375515157941976</v>
      </c>
      <c r="HW263" s="29">
        <v>40.141345107379003</v>
      </c>
      <c r="HX263" s="29">
        <v>6.6089664009449907</v>
      </c>
      <c r="HY263" s="29">
        <v>4.749994280407603</v>
      </c>
      <c r="HZ263" s="29">
        <v>24.489007737818245</v>
      </c>
      <c r="IA263" s="29">
        <v>40.906085766137231</v>
      </c>
      <c r="IB263" s="29">
        <v>6.734875119391015</v>
      </c>
      <c r="IC263" s="29">
        <v>4.8404873554497989</v>
      </c>
      <c r="ID263" s="29">
        <v>24.117910469261581</v>
      </c>
      <c r="IE263" s="29">
        <v>38.822222190980817</v>
      </c>
      <c r="IF263" s="29">
        <v>6.3917828708497426</v>
      </c>
      <c r="IG263" s="29">
        <v>4.593900201066595</v>
      </c>
      <c r="IH263" s="29">
        <v>24.168847098823697</v>
      </c>
      <c r="II263" s="29">
        <v>39.729914760469846</v>
      </c>
      <c r="IJ263" s="29">
        <v>6.541227531413389</v>
      </c>
      <c r="IK263" s="29">
        <v>4.7013090211225235</v>
      </c>
      <c r="IL263" s="29">
        <v>24.10881742585044</v>
      </c>
      <c r="IM263" s="29">
        <v>38.536403371398869</v>
      </c>
      <c r="IN263" s="29">
        <v>6.34472498152586</v>
      </c>
      <c r="IO263" s="29">
        <v>4.5600787694574807</v>
      </c>
      <c r="IP263" s="29">
        <v>23.952704962526226</v>
      </c>
      <c r="IQ263" s="29">
        <v>37.336516841370624</v>
      </c>
      <c r="IR263" s="29">
        <v>6.1471728132890906</v>
      </c>
      <c r="IS263" s="29">
        <v>4.4180941364182509</v>
      </c>
      <c r="IT263" s="29">
        <v>23.473049906118849</v>
      </c>
      <c r="IU263" s="29">
        <v>36.386089576998401</v>
      </c>
      <c r="IV263" s="29">
        <v>5.9906922110577661</v>
      </c>
      <c r="IW263" s="29">
        <v>4.305628446550732</v>
      </c>
      <c r="IX263" s="29">
        <v>23.189280620637508</v>
      </c>
      <c r="IY263" s="29">
        <v>35.559701305183822</v>
      </c>
      <c r="IZ263" s="29">
        <v>5.8546336831746641</v>
      </c>
      <c r="JA263" s="29">
        <v>4.2078405036202007</v>
      </c>
      <c r="JB263" s="29">
        <v>22.878930322044283</v>
      </c>
      <c r="JC263" s="29">
        <v>34.716206405133967</v>
      </c>
      <c r="JD263" s="29">
        <v>5.715758679387779</v>
      </c>
      <c r="JE263" s="29">
        <v>4.108028304002274</v>
      </c>
      <c r="JF263" s="29">
        <v>22.537904409956823</v>
      </c>
      <c r="JG263" s="29">
        <v>33.239532505213106</v>
      </c>
      <c r="JH263" s="29">
        <v>5.4726355811551937</v>
      </c>
      <c r="JI263" s="29">
        <v>3.9332909463006778</v>
      </c>
      <c r="JJ263" s="29">
        <v>21.649665320849042</v>
      </c>
      <c r="JK263" s="29">
        <v>33.888203097610287</v>
      </c>
      <c r="JL263" s="29">
        <v>5.579434248189548</v>
      </c>
      <c r="JM263" s="29">
        <v>4.0100492511236228</v>
      </c>
      <c r="JN263" s="29">
        <v>16.577358664607821</v>
      </c>
      <c r="JO263" s="29">
        <v>26.463522684603042</v>
      </c>
      <c r="JP263" s="29">
        <v>4.3570172301235779</v>
      </c>
      <c r="JQ263" s="29">
        <v>3.1314740713109321</v>
      </c>
      <c r="JR263" s="29">
        <v>11.998532261319568</v>
      </c>
      <c r="JS263" s="29">
        <v>23.920840214755511</v>
      </c>
      <c r="JT263" s="29">
        <v>3.9383839489880872</v>
      </c>
      <c r="JU263" s="29">
        <v>2.8305940894279074</v>
      </c>
      <c r="JV263" s="29">
        <v>9.4813999845019907</v>
      </c>
      <c r="JW263" s="29">
        <v>23.335496022533466</v>
      </c>
      <c r="JX263" s="29">
        <v>3.8420114908894507</v>
      </c>
      <c r="JY263" s="29">
        <v>2.7613293062551727</v>
      </c>
      <c r="JZ263" s="29">
        <v>10.103470270925911</v>
      </c>
    </row>
    <row r="264" spans="1:286" ht="15" thickBot="1" x14ac:dyDescent="0.4">
      <c r="A264" s="2"/>
      <c r="B264" s="74" t="s">
        <v>709</v>
      </c>
      <c r="C264" s="74" t="s">
        <v>542</v>
      </c>
      <c r="D264" s="74" t="s">
        <v>860</v>
      </c>
      <c r="E264" s="87">
        <v>339059</v>
      </c>
      <c r="F264" s="84">
        <v>553548</v>
      </c>
      <c r="G264" s="22">
        <v>3.4354105517978883</v>
      </c>
      <c r="H264" s="22">
        <v>0.56561415292758754</v>
      </c>
      <c r="I264" s="22">
        <v>0.40651802843777146</v>
      </c>
      <c r="J264" s="22">
        <v>3.4354105517978883</v>
      </c>
      <c r="K264" s="22">
        <v>1.1574271997634786</v>
      </c>
      <c r="L264" s="22">
        <v>0.19056156325390605</v>
      </c>
      <c r="M264" s="22">
        <v>0.13696034759567838</v>
      </c>
      <c r="N264" s="22">
        <v>1.1574271997634786</v>
      </c>
      <c r="O264" s="22">
        <v>0.41238206777986447</v>
      </c>
      <c r="P264" s="22">
        <v>6.7895563116252985E-2</v>
      </c>
      <c r="Q264" s="22">
        <v>4.879787804960569E-2</v>
      </c>
      <c r="R264" s="22">
        <v>0.41238206777986447</v>
      </c>
      <c r="S264" s="22">
        <v>2.6844262295081971</v>
      </c>
      <c r="T264" s="22">
        <v>0.44197031039136303</v>
      </c>
      <c r="U264" s="22">
        <v>0.31765276430649858</v>
      </c>
      <c r="V264" s="22">
        <v>2.6844262295081971</v>
      </c>
      <c r="W264" s="22">
        <v>2.6844262295081971</v>
      </c>
      <c r="X264" s="22">
        <v>0.44197031039136303</v>
      </c>
      <c r="Y264" s="22">
        <v>0.31765276430649858</v>
      </c>
      <c r="Z264" s="22">
        <v>2.6844262295081971</v>
      </c>
      <c r="AA264" s="22">
        <v>2.6844262295081971</v>
      </c>
      <c r="AB264" s="22">
        <v>0.44197031039136303</v>
      </c>
      <c r="AC264" s="22">
        <v>0.31765276430649858</v>
      </c>
      <c r="AD264" s="22">
        <v>1.3680453618381492</v>
      </c>
      <c r="AE264" s="22">
        <v>2.6844262295081971</v>
      </c>
      <c r="AF264" s="22">
        <v>0.44197031039136303</v>
      </c>
      <c r="AG264" s="22">
        <v>0.31765276430649858</v>
      </c>
      <c r="AH264" s="22">
        <v>-2.2486125721506198</v>
      </c>
      <c r="AI264" s="22">
        <v>2.6844262295081971</v>
      </c>
      <c r="AJ264" s="22">
        <v>0.44197031039136303</v>
      </c>
      <c r="AK264" s="22">
        <v>0.31765276430649858</v>
      </c>
      <c r="AL264" s="22">
        <v>-4.5281738386810844</v>
      </c>
      <c r="AM264" s="22">
        <v>2.6844262295081971</v>
      </c>
      <c r="AN264" s="22">
        <v>0.44197031039136303</v>
      </c>
      <c r="AO264" s="22">
        <v>0.31765276430649858</v>
      </c>
      <c r="AP264" s="22">
        <v>-7.7380508440540723</v>
      </c>
      <c r="AQ264" s="22">
        <v>0.16478992246320262</v>
      </c>
      <c r="AR264" s="22">
        <v>6.2547999767055024E-2</v>
      </c>
      <c r="AS264" s="22">
        <v>5.110780895479048E-2</v>
      </c>
      <c r="AT264" s="22">
        <v>-10.442054765180288</v>
      </c>
      <c r="AU264" s="22">
        <v>-5.6104587042911955</v>
      </c>
      <c r="AV264" s="22">
        <v>-2.129517172431695</v>
      </c>
      <c r="AW264" s="22">
        <v>-1.7400229778716232</v>
      </c>
      <c r="AX264" s="22">
        <v>-15.671500567678294</v>
      </c>
      <c r="AY264" s="22">
        <v>-8.9352332661125686</v>
      </c>
      <c r="AZ264" s="22">
        <v>-3.3914754002763039</v>
      </c>
      <c r="BA264" s="22">
        <v>-2.7711657843211945</v>
      </c>
      <c r="BB264" s="22">
        <v>-18.102402034186312</v>
      </c>
      <c r="BC264" s="22">
        <v>-9.3026815363840356</v>
      </c>
      <c r="BD264" s="22">
        <v>-3.5309448167297073</v>
      </c>
      <c r="BE264" s="22">
        <v>-2.8851258840475342</v>
      </c>
      <c r="BF264" s="22">
        <v>-18.785874054832846</v>
      </c>
      <c r="BG264" s="22">
        <v>-10.378107170419062</v>
      </c>
      <c r="BH264" s="22">
        <v>-3.9391355683342426</v>
      </c>
      <c r="BI264" s="22">
        <v>-3.2186574922174427</v>
      </c>
      <c r="BJ264" s="22">
        <v>-18.447355129158211</v>
      </c>
      <c r="BK264" s="25">
        <v>4.0818410717576734</v>
      </c>
      <c r="BL264" s="25">
        <v>0.67204400911529838</v>
      </c>
      <c r="BM264" s="25">
        <v>0.48301126164348801</v>
      </c>
      <c r="BN264" s="25">
        <v>4.0818410717576734</v>
      </c>
      <c r="BO264" s="25">
        <v>2.4482243211294041</v>
      </c>
      <c r="BP264" s="25">
        <v>0.40308146717650112</v>
      </c>
      <c r="BQ264" s="25">
        <v>0.28970258698136503</v>
      </c>
      <c r="BR264" s="25">
        <v>2.4482243211294041</v>
      </c>
      <c r="BS264" s="25">
        <v>1.4399014165802759</v>
      </c>
      <c r="BT264" s="25">
        <v>0.23706878923453936</v>
      </c>
      <c r="BU264" s="25">
        <v>0.17038600661764663</v>
      </c>
      <c r="BV264" s="25">
        <v>1.4399014165802759</v>
      </c>
      <c r="BW264" s="25">
        <v>2.6844262295081971</v>
      </c>
      <c r="BX264" s="25">
        <v>0.44197031039136303</v>
      </c>
      <c r="BY264" s="25">
        <v>0.31765276430649858</v>
      </c>
      <c r="BZ264" s="25">
        <v>2.6844262295081971</v>
      </c>
      <c r="CA264" s="25">
        <v>2.6844262295081971</v>
      </c>
      <c r="CB264" s="25">
        <v>0.44197031039136303</v>
      </c>
      <c r="CC264" s="25">
        <v>0.31765276430649858</v>
      </c>
      <c r="CD264" s="25">
        <v>2.6844262295081971</v>
      </c>
      <c r="CE264" s="25">
        <v>2.6844262295081971</v>
      </c>
      <c r="CF264" s="25">
        <v>0.44197031039136303</v>
      </c>
      <c r="CG264" s="25">
        <v>0.31765276430649858</v>
      </c>
      <c r="CH264" s="25">
        <v>2.6844262295081971</v>
      </c>
      <c r="CI264" s="25">
        <v>2.6844262295081971</v>
      </c>
      <c r="CJ264" s="25">
        <v>0.44197031039136303</v>
      </c>
      <c r="CK264" s="25">
        <v>0.31765276430649858</v>
      </c>
      <c r="CL264" s="25">
        <v>2.6844262295081971</v>
      </c>
      <c r="CM264" s="25">
        <v>2.6844262295081971</v>
      </c>
      <c r="CN264" s="25">
        <v>0.44197031039136303</v>
      </c>
      <c r="CO264" s="25">
        <v>0.31765276430649858</v>
      </c>
      <c r="CP264" s="25">
        <v>2.6844262295081971</v>
      </c>
      <c r="CQ264" s="25">
        <v>2.6844262295081971</v>
      </c>
      <c r="CR264" s="25">
        <v>0.44197031039136303</v>
      </c>
      <c r="CS264" s="25">
        <v>0.31765276430649858</v>
      </c>
      <c r="CT264" s="25">
        <v>2.6844262295081971</v>
      </c>
      <c r="CU264" s="25">
        <v>2.6844262295081971</v>
      </c>
      <c r="CV264" s="25">
        <v>0.44197031039136303</v>
      </c>
      <c r="CW264" s="25">
        <v>0.31765276430649858</v>
      </c>
      <c r="CX264" s="25">
        <v>2.6844262295081971</v>
      </c>
      <c r="CY264" s="25">
        <v>2.6844262295081971</v>
      </c>
      <c r="CZ264" s="25">
        <v>0.44197031039136303</v>
      </c>
      <c r="DA264" s="25">
        <v>0.31765276430649858</v>
      </c>
      <c r="DB264" s="25">
        <v>2.4102514848165093</v>
      </c>
      <c r="DC264" s="25">
        <v>2.6844262295081971</v>
      </c>
      <c r="DD264" s="25">
        <v>0.44197031039136303</v>
      </c>
      <c r="DE264" s="25">
        <v>0.31765276430649858</v>
      </c>
      <c r="DF264" s="25">
        <v>1.1877129051946724</v>
      </c>
      <c r="DG264" s="25">
        <v>2.6844262295081971</v>
      </c>
      <c r="DH264" s="25">
        <v>0.44197031039136303</v>
      </c>
      <c r="DI264" s="25">
        <v>0.31765276430649858</v>
      </c>
      <c r="DJ264" s="25">
        <v>0.5027554795320448</v>
      </c>
      <c r="DK264" s="25">
        <v>2.6844262295081971</v>
      </c>
      <c r="DL264" s="25">
        <v>0.44197031039136303</v>
      </c>
      <c r="DM264" s="25">
        <v>0.31765276430649858</v>
      </c>
      <c r="DN264" s="25">
        <v>0.21551951082191323</v>
      </c>
      <c r="DO264" s="27">
        <v>4.0477868548132037</v>
      </c>
      <c r="DP264" s="27">
        <v>0.66643724195305099</v>
      </c>
      <c r="DQ264" s="27">
        <v>0.4789815676888563</v>
      </c>
      <c r="DR264" s="27">
        <v>4.0477868548132037</v>
      </c>
      <c r="DS264" s="27">
        <v>2.3442574711107813</v>
      </c>
      <c r="DT264" s="27">
        <v>0.38596411805062797</v>
      </c>
      <c r="DU264" s="27">
        <v>0.27740001113047075</v>
      </c>
      <c r="DV264" s="27">
        <v>2.3442574711107813</v>
      </c>
      <c r="DW264" s="27">
        <v>1.1045388309642894</v>
      </c>
      <c r="DX264" s="27">
        <v>0.18185389659600984</v>
      </c>
      <c r="DY264" s="27">
        <v>0.13070197611798573</v>
      </c>
      <c r="DZ264" s="27">
        <v>1.1045388309642894</v>
      </c>
      <c r="EA264" s="27">
        <v>2.6844262295081971</v>
      </c>
      <c r="EB264" s="27">
        <v>0.44197031039136303</v>
      </c>
      <c r="EC264" s="27">
        <v>0.31765276430649858</v>
      </c>
      <c r="ED264" s="27">
        <v>2.6844262295081971</v>
      </c>
      <c r="EE264" s="27">
        <v>2.6844262295081971</v>
      </c>
      <c r="EF264" s="27">
        <v>0.44197031039136303</v>
      </c>
      <c r="EG264" s="27">
        <v>0.31765276430649858</v>
      </c>
      <c r="EH264" s="27">
        <v>2.6844262295081971</v>
      </c>
      <c r="EI264" s="27">
        <v>2.6844262295081971</v>
      </c>
      <c r="EJ264" s="27">
        <v>0.44197031039136303</v>
      </c>
      <c r="EK264" s="27">
        <v>0.31765276430649858</v>
      </c>
      <c r="EL264" s="27">
        <v>1.5004446426172251</v>
      </c>
      <c r="EM264" s="27">
        <v>2.6844262295081971</v>
      </c>
      <c r="EN264" s="27">
        <v>0.44197031039136303</v>
      </c>
      <c r="EO264" s="27">
        <v>0.31765276430649858</v>
      </c>
      <c r="EP264" s="27">
        <v>-2.0889998045518468</v>
      </c>
      <c r="EQ264" s="27">
        <v>2.6844262295081971</v>
      </c>
      <c r="ER264" s="27">
        <v>0.44197031039136303</v>
      </c>
      <c r="ES264" s="27">
        <v>0.31765276430649858</v>
      </c>
      <c r="ET264" s="27">
        <v>-4.4129847439301741</v>
      </c>
      <c r="EU264" s="27">
        <v>2.6844262295081971</v>
      </c>
      <c r="EV264" s="27">
        <v>0.44197031039136303</v>
      </c>
      <c r="EW264" s="27">
        <v>0.31765276430649858</v>
      </c>
      <c r="EX264" s="27">
        <v>-7.5175637154401898</v>
      </c>
      <c r="EY264" s="27">
        <v>2.6844262295081971</v>
      </c>
      <c r="EZ264" s="27">
        <v>0.44197031039136303</v>
      </c>
      <c r="FA264" s="27">
        <v>0.31765276430649858</v>
      </c>
      <c r="FB264" s="27">
        <v>-10.153424368002227</v>
      </c>
      <c r="FC264" s="27">
        <v>2.6844262295081971</v>
      </c>
      <c r="FD264" s="27">
        <v>0.44197031039136303</v>
      </c>
      <c r="FE264" s="27">
        <v>0.31765276430649858</v>
      </c>
      <c r="FF264" s="27">
        <v>-15.284236302163521</v>
      </c>
      <c r="FG264" s="27">
        <v>2.6844262295081971</v>
      </c>
      <c r="FH264" s="27">
        <v>0.44197031039136303</v>
      </c>
      <c r="FI264" s="27">
        <v>0.31765276430649858</v>
      </c>
      <c r="FJ264" s="27">
        <v>-17.526038648851305</v>
      </c>
      <c r="FK264" s="27">
        <v>2.6844262295081971</v>
      </c>
      <c r="FL264" s="27">
        <v>0.44197031039136303</v>
      </c>
      <c r="FM264" s="27">
        <v>0.31765276430649858</v>
      </c>
      <c r="FN264" s="27">
        <v>-17.958928425543675</v>
      </c>
      <c r="FO264" s="27">
        <v>2.6844262295081971</v>
      </c>
      <c r="FP264" s="27">
        <v>0.44197031039136303</v>
      </c>
      <c r="FQ264" s="27">
        <v>0.31765276430649858</v>
      </c>
      <c r="FR264" s="27">
        <v>-17.609803522750582</v>
      </c>
      <c r="FS264" s="28">
        <v>3.4484974469118241</v>
      </c>
      <c r="FT264" s="28">
        <v>0.56776881042272942</v>
      </c>
      <c r="FU264" s="28">
        <v>0.40806662320392101</v>
      </c>
      <c r="FV264" s="28">
        <v>3.4484974469118241</v>
      </c>
      <c r="FW264" s="28">
        <v>0.79560001505768929</v>
      </c>
      <c r="FX264" s="28">
        <v>0.13098947616334425</v>
      </c>
      <c r="FY264" s="28">
        <v>9.4144715651831329E-2</v>
      </c>
      <c r="FZ264" s="28">
        <v>0.79560001505768929</v>
      </c>
      <c r="GA264" s="28">
        <v>0.56608111851695375</v>
      </c>
      <c r="GB264" s="28">
        <v>9.3200939890780501E-2</v>
      </c>
      <c r="GC264" s="28">
        <v>6.6985350590754958E-2</v>
      </c>
      <c r="GD264" s="28">
        <v>0.56608111851695375</v>
      </c>
      <c r="GE264" s="28">
        <v>2.6844262295081971</v>
      </c>
      <c r="GF264" s="28">
        <v>0.44197031039136303</v>
      </c>
      <c r="GG264" s="28">
        <v>0.31765276430649858</v>
      </c>
      <c r="GH264" s="28">
        <v>2.6844262295081971</v>
      </c>
      <c r="GI264" s="28">
        <v>2.6844262295081971</v>
      </c>
      <c r="GJ264" s="28">
        <v>0.44197031039136303</v>
      </c>
      <c r="GK264" s="28">
        <v>0.31765276430649858</v>
      </c>
      <c r="GL264" s="28">
        <v>2.6844262295081971</v>
      </c>
      <c r="GM264" s="28">
        <v>2.6844262295081971</v>
      </c>
      <c r="GN264" s="28">
        <v>0.44197031039136303</v>
      </c>
      <c r="GO264" s="28">
        <v>0.31765276430649858</v>
      </c>
      <c r="GP264" s="28">
        <v>1.4349943048142926</v>
      </c>
      <c r="GQ264" s="28">
        <v>2.6844262295081971</v>
      </c>
      <c r="GR264" s="28">
        <v>0.44197031039136303</v>
      </c>
      <c r="GS264" s="28">
        <v>0.31765276430649858</v>
      </c>
      <c r="GT264" s="28">
        <v>-2.1939981908050754</v>
      </c>
      <c r="GU264" s="28">
        <v>2.6844262295081971</v>
      </c>
      <c r="GV264" s="28">
        <v>0.44197031039136303</v>
      </c>
      <c r="GW264" s="28">
        <v>0.31765276430649858</v>
      </c>
      <c r="GX264" s="28">
        <v>-4.4891885188404359</v>
      </c>
      <c r="GY264" s="28">
        <v>1.8592209714774901</v>
      </c>
      <c r="GZ264" s="28">
        <v>0.44197031039136303</v>
      </c>
      <c r="HA264" s="28">
        <v>0.31765276430649858</v>
      </c>
      <c r="HB264" s="28">
        <v>-7.6165253342616381</v>
      </c>
      <c r="HC264" s="28">
        <v>-2.6184208426838103</v>
      </c>
      <c r="HD264" s="28">
        <v>-0.99385316656611788</v>
      </c>
      <c r="HE264" s="28">
        <v>-0.81207485379458133</v>
      </c>
      <c r="HF264" s="28">
        <v>-11.98616646121387</v>
      </c>
      <c r="HG264" s="28">
        <v>-12.557942524125474</v>
      </c>
      <c r="HH264" s="28">
        <v>-4.7665183303249981</v>
      </c>
      <c r="HI264" s="28">
        <v>-3.8947098086750973</v>
      </c>
      <c r="HJ264" s="28">
        <v>-20.353071729396355</v>
      </c>
      <c r="HK264" s="28">
        <v>-21.053007706881338</v>
      </c>
      <c r="HL264" s="28">
        <v>-7.9909226332688297</v>
      </c>
      <c r="HM264" s="28">
        <v>-6.5293622311600172</v>
      </c>
      <c r="HN264" s="28">
        <v>-26.85418830239518</v>
      </c>
      <c r="HO264" s="28">
        <v>-26.047524845396264</v>
      </c>
      <c r="HP264" s="28">
        <v>-9.8866517661358095</v>
      </c>
      <c r="HQ264" s="28">
        <v>-8.0783576061268736</v>
      </c>
      <c r="HR264" s="28">
        <v>-31.088523179271554</v>
      </c>
      <c r="HS264" s="28">
        <v>-30.372514127406404</v>
      </c>
      <c r="HT264" s="28">
        <v>-11.528253537409732</v>
      </c>
      <c r="HU264" s="28">
        <v>-9.4197061707264407</v>
      </c>
      <c r="HV264" s="28">
        <v>-33.782255387314677</v>
      </c>
      <c r="HW264" s="29">
        <v>3.5534602425427666</v>
      </c>
      <c r="HX264" s="29">
        <v>0.58505013439975373</v>
      </c>
      <c r="HY264" s="29">
        <v>0.4204870510089404</v>
      </c>
      <c r="HZ264" s="29">
        <v>3.5534602425427666</v>
      </c>
      <c r="IA264" s="29">
        <v>1.9046779590245013</v>
      </c>
      <c r="IB264" s="29">
        <v>0.31359070310524856</v>
      </c>
      <c r="IC264" s="29">
        <v>0.22538381280406322</v>
      </c>
      <c r="ID264" s="29">
        <v>1.9046779590245013</v>
      </c>
      <c r="IE264" s="29">
        <v>0.82694739028605446</v>
      </c>
      <c r="IF264" s="29">
        <v>0.13615058247624648</v>
      </c>
      <c r="IG264" s="29">
        <v>9.7854104379145143E-2</v>
      </c>
      <c r="IH264" s="29">
        <v>0.82694739028605446</v>
      </c>
      <c r="II264" s="29">
        <v>2.6844262295081971</v>
      </c>
      <c r="IJ264" s="29">
        <v>0.44197031039136303</v>
      </c>
      <c r="IK264" s="29">
        <v>0.31765276430649858</v>
      </c>
      <c r="IL264" s="29">
        <v>2.6844262295081971</v>
      </c>
      <c r="IM264" s="29">
        <v>2.6844262295081971</v>
      </c>
      <c r="IN264" s="29">
        <v>0.44197031039136303</v>
      </c>
      <c r="IO264" s="29">
        <v>0.31765276430649858</v>
      </c>
      <c r="IP264" s="29">
        <v>2.6844262295081971</v>
      </c>
      <c r="IQ264" s="29">
        <v>2.6844262295081971</v>
      </c>
      <c r="IR264" s="29">
        <v>0.44197031039136303</v>
      </c>
      <c r="IS264" s="29">
        <v>0.31765276430649858</v>
      </c>
      <c r="IT264" s="29">
        <v>1.1069630061149986</v>
      </c>
      <c r="IU264" s="29">
        <v>2.6844262295081971</v>
      </c>
      <c r="IV264" s="29">
        <v>0.44197031039136303</v>
      </c>
      <c r="IW264" s="29">
        <v>0.31765276430649858</v>
      </c>
      <c r="IX264" s="29">
        <v>-6.443340881800907</v>
      </c>
      <c r="IY264" s="29">
        <v>1.4138609410142413</v>
      </c>
      <c r="IZ264" s="29">
        <v>0.44197031039136303</v>
      </c>
      <c r="JA264" s="29">
        <v>0.31765276430649858</v>
      </c>
      <c r="JB264" s="29">
        <v>-11.62481365427908</v>
      </c>
      <c r="JC264" s="29">
        <v>-2.4205521101985656</v>
      </c>
      <c r="JD264" s="29">
        <v>-0.91874970606076956</v>
      </c>
      <c r="JE264" s="29">
        <v>-0.75070801032003232</v>
      </c>
      <c r="JF264" s="29">
        <v>-15.540989100847597</v>
      </c>
      <c r="JG264" s="29">
        <v>-5.6672432921124081</v>
      </c>
      <c r="JH264" s="29">
        <v>-2.1510704466412061</v>
      </c>
      <c r="JI264" s="29">
        <v>-1.7576341025239277</v>
      </c>
      <c r="JJ264" s="29">
        <v>-18.6605892157894</v>
      </c>
      <c r="JK264" s="29">
        <v>-13.803286651597848</v>
      </c>
      <c r="JL264" s="29">
        <v>-5.2392036925772851</v>
      </c>
      <c r="JM264" s="29">
        <v>-4.2809397965194114</v>
      </c>
      <c r="JN264" s="29">
        <v>-25.555835802615952</v>
      </c>
      <c r="JO264" s="29">
        <v>-20.985919223441726</v>
      </c>
      <c r="JP264" s="29">
        <v>-7.9654583913793422</v>
      </c>
      <c r="JQ264" s="29">
        <v>-6.5085554649242727</v>
      </c>
      <c r="JR264" s="29">
        <v>-30.415040039721838</v>
      </c>
      <c r="JS264" s="29">
        <v>-25.519937288000172</v>
      </c>
      <c r="JT264" s="29">
        <v>-9.6863995545694088</v>
      </c>
      <c r="JU264" s="29">
        <v>-7.9147320416064151</v>
      </c>
      <c r="JV264" s="29">
        <v>-33.291391530526624</v>
      </c>
      <c r="JW264" s="29">
        <v>-26.087220851583499</v>
      </c>
      <c r="JX264" s="29">
        <v>-9.901718863374759</v>
      </c>
      <c r="JY264" s="29">
        <v>-8.0906688923400125</v>
      </c>
      <c r="JZ264" s="29">
        <v>-32.141347294503817</v>
      </c>
    </row>
    <row r="265" spans="1:286" ht="15" thickBot="1" x14ac:dyDescent="0.4">
      <c r="A265" s="2"/>
      <c r="B265" s="74" t="s">
        <v>740</v>
      </c>
      <c r="C265" s="74" t="s">
        <v>646</v>
      </c>
      <c r="D265" s="74" t="s">
        <v>869</v>
      </c>
      <c r="E265" s="87">
        <v>389826</v>
      </c>
      <c r="F265" s="84">
        <v>390619</v>
      </c>
      <c r="G265" s="22">
        <v>29.053995737315788</v>
      </c>
      <c r="H265" s="22">
        <v>9.6126201721056095</v>
      </c>
      <c r="I265" s="22">
        <v>7.0122725837974249</v>
      </c>
      <c r="J265" s="22">
        <v>8.5125026769322325</v>
      </c>
      <c r="K265" s="22">
        <v>29.157211104315788</v>
      </c>
      <c r="L265" s="22">
        <v>8.866599239640788</v>
      </c>
      <c r="M265" s="22">
        <v>6.4680607000445942</v>
      </c>
      <c r="N265" s="22">
        <v>4.6666501819819928</v>
      </c>
      <c r="O265" s="22">
        <v>29.189142490315788</v>
      </c>
      <c r="P265" s="22">
        <v>8.2474325912937161</v>
      </c>
      <c r="Q265" s="22">
        <v>6.0163872504262406</v>
      </c>
      <c r="R265" s="22">
        <v>2.1690858103337689</v>
      </c>
      <c r="S265" s="22">
        <v>29.248656593315786</v>
      </c>
      <c r="T265" s="22">
        <v>7.7243301215440034</v>
      </c>
      <c r="U265" s="22">
        <v>5.6347912816406414</v>
      </c>
      <c r="V265" s="22">
        <v>-8.5726300033158509E-2</v>
      </c>
      <c r="W265" s="22">
        <v>29.326001307315789</v>
      </c>
      <c r="X265" s="22">
        <v>7.2183966410562572</v>
      </c>
      <c r="Y265" s="22">
        <v>5.2657198514863053</v>
      </c>
      <c r="Z265" s="22">
        <v>-1.8469834932130063</v>
      </c>
      <c r="AA265" s="22">
        <v>29.422105120315788</v>
      </c>
      <c r="AB265" s="22">
        <v>6.3278431711442273</v>
      </c>
      <c r="AC265" s="22">
        <v>4.6160734939207293</v>
      </c>
      <c r="AD265" s="22">
        <v>-4.8112070314053241</v>
      </c>
      <c r="AE265" s="22">
        <v>29.527094881315787</v>
      </c>
      <c r="AF265" s="22">
        <v>5.9819000900988462</v>
      </c>
      <c r="AG265" s="22">
        <v>4.3637128326924435</v>
      </c>
      <c r="AH265" s="22">
        <v>-7.214627897091404</v>
      </c>
      <c r="AI265" s="22">
        <v>29.637883775315789</v>
      </c>
      <c r="AJ265" s="22">
        <v>5.9503766443212784</v>
      </c>
      <c r="AK265" s="22">
        <v>4.3407169178830429</v>
      </c>
      <c r="AL265" s="22">
        <v>-7.245914927538962</v>
      </c>
      <c r="AM265" s="22">
        <v>29.754430211315785</v>
      </c>
      <c r="AN265" s="22">
        <v>5.9306545445343195</v>
      </c>
      <c r="AO265" s="22">
        <v>4.3263299206694921</v>
      </c>
      <c r="AP265" s="22">
        <v>-6.8774135011980064</v>
      </c>
      <c r="AQ265" s="22">
        <v>29.878261207315788</v>
      </c>
      <c r="AR265" s="22">
        <v>5.7743647973156795</v>
      </c>
      <c r="AS265" s="22">
        <v>4.2123187260183004</v>
      </c>
      <c r="AT265" s="22">
        <v>-7.1943984700464085</v>
      </c>
      <c r="AU265" s="22">
        <v>30.239347666315787</v>
      </c>
      <c r="AV265" s="22">
        <v>5.2907302927963897</v>
      </c>
      <c r="AW265" s="22">
        <v>3.8595140883753469</v>
      </c>
      <c r="AX265" s="22">
        <v>-7.9896834401131613</v>
      </c>
      <c r="AY265" s="22">
        <v>30.516203697315788</v>
      </c>
      <c r="AZ265" s="22">
        <v>4.979396797777575</v>
      </c>
      <c r="BA265" s="22">
        <v>3.6324006383013012</v>
      </c>
      <c r="BB265" s="22">
        <v>-8.2933038826965699</v>
      </c>
      <c r="BC265" s="22">
        <v>30.669492508315788</v>
      </c>
      <c r="BD265" s="22">
        <v>5.489655627745214</v>
      </c>
      <c r="BE265" s="22">
        <v>4.0046273506815178</v>
      </c>
      <c r="BF265" s="22">
        <v>-8.7974811097147665</v>
      </c>
      <c r="BG265" s="22">
        <v>30.733820301315788</v>
      </c>
      <c r="BH265" s="22">
        <v>6.105345700058221</v>
      </c>
      <c r="BI265" s="22">
        <v>4.4537646864856697</v>
      </c>
      <c r="BJ265" s="22">
        <v>-8.7392977825545444</v>
      </c>
      <c r="BK265" s="25">
        <v>29.011197018315787</v>
      </c>
      <c r="BL265" s="25">
        <v>9.7117436248240363</v>
      </c>
      <c r="BM265" s="25">
        <v>7.0845817625087397</v>
      </c>
      <c r="BN265" s="25">
        <v>9.2218581567724272</v>
      </c>
      <c r="BO265" s="25">
        <v>29.091720238315787</v>
      </c>
      <c r="BP265" s="25">
        <v>9.0708984316149941</v>
      </c>
      <c r="BQ265" s="25">
        <v>6.61709411623323</v>
      </c>
      <c r="BR265" s="25">
        <v>5.9601979974705195</v>
      </c>
      <c r="BS265" s="25">
        <v>29.207833218315788</v>
      </c>
      <c r="BT265" s="25">
        <v>8.5658870621823588</v>
      </c>
      <c r="BU265" s="25">
        <v>6.2486953532555018</v>
      </c>
      <c r="BV265" s="25">
        <v>3.4101256849066992</v>
      </c>
      <c r="BW265" s="25">
        <v>29.348498050315786</v>
      </c>
      <c r="BX265" s="25">
        <v>8.0776019421323646</v>
      </c>
      <c r="BY265" s="25">
        <v>5.8924981563311176</v>
      </c>
      <c r="BZ265" s="25">
        <v>0.99924766515757213</v>
      </c>
      <c r="CA265" s="25">
        <v>29.506899892315786</v>
      </c>
      <c r="CB265" s="25">
        <v>7.701305400995091</v>
      </c>
      <c r="CC265" s="25">
        <v>5.6179950685620001</v>
      </c>
      <c r="CD265" s="25">
        <v>-0.87650965512064261</v>
      </c>
      <c r="CE265" s="25">
        <v>29.683163142315788</v>
      </c>
      <c r="CF265" s="25">
        <v>7.1561361170536006</v>
      </c>
      <c r="CG265" s="25">
        <v>5.2203016660488322</v>
      </c>
      <c r="CH265" s="25">
        <v>-3.7572327676593886</v>
      </c>
      <c r="CI265" s="25">
        <v>29.839989422315789</v>
      </c>
      <c r="CJ265" s="25">
        <v>6.6903639727129747</v>
      </c>
      <c r="CK265" s="25">
        <v>4.8805273714674131</v>
      </c>
      <c r="CL265" s="25">
        <v>-6.1930777660324807</v>
      </c>
      <c r="CM265" s="25">
        <v>29.997346556315787</v>
      </c>
      <c r="CN265" s="25">
        <v>6.631496660080332</v>
      </c>
      <c r="CO265" s="25">
        <v>4.8375844864823616</v>
      </c>
      <c r="CP265" s="25">
        <v>-6.2793667579925128</v>
      </c>
      <c r="CQ265" s="25">
        <v>30.168879854315787</v>
      </c>
      <c r="CR265" s="25">
        <v>6.5760261252915084</v>
      </c>
      <c r="CS265" s="25">
        <v>4.7971195036427199</v>
      </c>
      <c r="CT265" s="25">
        <v>-6.3457572163072626</v>
      </c>
      <c r="CU265" s="25">
        <v>30.353873776315787</v>
      </c>
      <c r="CV265" s="25">
        <v>6.4552608419500022</v>
      </c>
      <c r="CW265" s="25">
        <v>4.7090229108003676</v>
      </c>
      <c r="CX265" s="25">
        <v>-6.779705712091662</v>
      </c>
      <c r="CY265" s="25">
        <v>30.572493257315788</v>
      </c>
      <c r="CZ265" s="25">
        <v>6.2471793840344061</v>
      </c>
      <c r="DA265" s="25">
        <v>4.5572303842661048</v>
      </c>
      <c r="DB265" s="25">
        <v>-7.1639582318572792</v>
      </c>
      <c r="DC265" s="25">
        <v>30.751194263315789</v>
      </c>
      <c r="DD265" s="25">
        <v>6.0718792053101529</v>
      </c>
      <c r="DE265" s="25">
        <v>4.4293513445043988</v>
      </c>
      <c r="DF265" s="25">
        <v>-7.6552097952401823</v>
      </c>
      <c r="DG265" s="25">
        <v>30.841000397315788</v>
      </c>
      <c r="DH265" s="25">
        <v>6.3095350044527576</v>
      </c>
      <c r="DI265" s="25">
        <v>4.6027179412148467</v>
      </c>
      <c r="DJ265" s="25">
        <v>-8.2214573029551872</v>
      </c>
      <c r="DK265" s="25">
        <v>30.860371072315786</v>
      </c>
      <c r="DL265" s="25">
        <v>6.9751475219401975</v>
      </c>
      <c r="DM265" s="25">
        <v>5.0882730057282473</v>
      </c>
      <c r="DN265" s="25">
        <v>-8.1377933393756265</v>
      </c>
      <c r="DO265" s="27">
        <v>29.054702379315788</v>
      </c>
      <c r="DP265" s="27">
        <v>9.7010760827972042</v>
      </c>
      <c r="DQ265" s="27">
        <v>7.0767999391190735</v>
      </c>
      <c r="DR265" s="27">
        <v>8.5187894006434703</v>
      </c>
      <c r="DS265" s="27">
        <v>29.158143356315787</v>
      </c>
      <c r="DT265" s="27">
        <v>9.0728836861634452</v>
      </c>
      <c r="DU265" s="27">
        <v>6.6185423317866086</v>
      </c>
      <c r="DV265" s="27">
        <v>4.7684355128821707</v>
      </c>
      <c r="DW265" s="27">
        <v>29.190212709315787</v>
      </c>
      <c r="DX265" s="27">
        <v>8.554322405536027</v>
      </c>
      <c r="DY265" s="27">
        <v>6.2402590972409939</v>
      </c>
      <c r="DZ265" s="27">
        <v>2.1652555665125917</v>
      </c>
      <c r="EA265" s="27">
        <v>29.249775937315789</v>
      </c>
      <c r="EB265" s="27">
        <v>8.0382900306767286</v>
      </c>
      <c r="EC265" s="27">
        <v>5.8638206642445203</v>
      </c>
      <c r="ED265" s="27">
        <v>-8.9432496246629967E-2</v>
      </c>
      <c r="EE265" s="27">
        <v>29.32689318931579</v>
      </c>
      <c r="EF265" s="27">
        <v>7.6239969586492782</v>
      </c>
      <c r="EG265" s="27">
        <v>5.5615996361979141</v>
      </c>
      <c r="EH265" s="27">
        <v>-1.8521503442735217</v>
      </c>
      <c r="EI265" s="27">
        <v>29.422245367315789</v>
      </c>
      <c r="EJ265" s="27">
        <v>7.0588068592009865</v>
      </c>
      <c r="EK265" s="27">
        <v>5.1493013275124415</v>
      </c>
      <c r="EL265" s="27">
        <v>-4.81123837708423</v>
      </c>
      <c r="EM265" s="27">
        <v>29.526171986315788</v>
      </c>
      <c r="EN265" s="27">
        <v>6.57507057717386</v>
      </c>
      <c r="EO265" s="27">
        <v>4.7964224445945192</v>
      </c>
      <c r="EP265" s="27">
        <v>-7.212322014311539</v>
      </c>
      <c r="EQ265" s="27">
        <v>29.635671517315789</v>
      </c>
      <c r="ER265" s="27">
        <v>6.4925692639318537</v>
      </c>
      <c r="ES265" s="27">
        <v>4.7362388852094321</v>
      </c>
      <c r="ET265" s="27">
        <v>-7.2319860053508478</v>
      </c>
      <c r="EU265" s="27">
        <v>29.749893203315786</v>
      </c>
      <c r="EV265" s="27">
        <v>6.3913486240792352</v>
      </c>
      <c r="EW265" s="27">
        <v>4.6623998376818241</v>
      </c>
      <c r="EX265" s="27">
        <v>-6.6579456419150418</v>
      </c>
      <c r="EY265" s="27">
        <v>29.868181231315788</v>
      </c>
      <c r="EZ265" s="27">
        <v>6.2402176898246102</v>
      </c>
      <c r="FA265" s="27">
        <v>4.5521519252642815</v>
      </c>
      <c r="FB265" s="27">
        <v>-6.9390373229668043</v>
      </c>
      <c r="FC265" s="27">
        <v>30.203962342315787</v>
      </c>
      <c r="FD265" s="27">
        <v>5.7912589470401761</v>
      </c>
      <c r="FE265" s="27">
        <v>4.2246427730334339</v>
      </c>
      <c r="FF265" s="27">
        <v>-7.8380211997018705</v>
      </c>
      <c r="FG265" s="27">
        <v>30.442415641315787</v>
      </c>
      <c r="FH265" s="27">
        <v>5.6052148753783317</v>
      </c>
      <c r="FI265" s="27">
        <v>4.0889262129556609</v>
      </c>
      <c r="FJ265" s="27">
        <v>-7.9411650922201389</v>
      </c>
      <c r="FK265" s="27">
        <v>30.558926546315789</v>
      </c>
      <c r="FL265" s="27">
        <v>6.2064130674122593</v>
      </c>
      <c r="FM265" s="27">
        <v>4.5274919238595004</v>
      </c>
      <c r="FN265" s="27">
        <v>-8.5498943029530921</v>
      </c>
      <c r="FO265" s="27">
        <v>30.604538491315786</v>
      </c>
      <c r="FP265" s="27">
        <v>6.7900512971421465</v>
      </c>
      <c r="FQ265" s="27">
        <v>4.9532478867412078</v>
      </c>
      <c r="FR265" s="27">
        <v>-8.4985077615615481</v>
      </c>
      <c r="FS265" s="28">
        <v>29.047707945315789</v>
      </c>
      <c r="FT265" s="28">
        <v>9.6180421368774791</v>
      </c>
      <c r="FU265" s="28">
        <v>7.0162278316111726</v>
      </c>
      <c r="FV265" s="28">
        <v>8.5428433033358466</v>
      </c>
      <c r="FW265" s="28">
        <v>29.145614392315789</v>
      </c>
      <c r="FX265" s="28">
        <v>8.8671967761466437</v>
      </c>
      <c r="FY265" s="28">
        <v>6.4684965946064104</v>
      </c>
      <c r="FZ265" s="28">
        <v>4.7274064522411336</v>
      </c>
      <c r="GA265" s="28">
        <v>29.176520812315786</v>
      </c>
      <c r="GB265" s="28">
        <v>8.2570780527319592</v>
      </c>
      <c r="GC265" s="28">
        <v>6.0234234802564517</v>
      </c>
      <c r="GD265" s="28">
        <v>2.2560231294827062</v>
      </c>
      <c r="GE265" s="28">
        <v>29.239155621315788</v>
      </c>
      <c r="GF265" s="28">
        <v>7.705704637049041</v>
      </c>
      <c r="GG265" s="28">
        <v>5.6212042500149693</v>
      </c>
      <c r="GH265" s="28">
        <v>2.7349955285988159E-2</v>
      </c>
      <c r="GI265" s="28">
        <v>29.325012188315789</v>
      </c>
      <c r="GJ265" s="28">
        <v>7.2130731340040954</v>
      </c>
      <c r="GK265" s="28">
        <v>5.2618364272083085</v>
      </c>
      <c r="GL265" s="28">
        <v>-1.7195355427866197</v>
      </c>
      <c r="GM265" s="28">
        <v>29.437220734315787</v>
      </c>
      <c r="GN265" s="28">
        <v>6.4012145428942748</v>
      </c>
      <c r="GO265" s="28">
        <v>4.6695968880990897</v>
      </c>
      <c r="GP265" s="28">
        <v>-4.6694198292776647</v>
      </c>
      <c r="GQ265" s="28">
        <v>29.567978199315789</v>
      </c>
      <c r="GR265" s="28">
        <v>6.022406954026934</v>
      </c>
      <c r="GS265" s="28">
        <v>4.3932620259709623</v>
      </c>
      <c r="GT265" s="28">
        <v>-7.0801598119850269</v>
      </c>
      <c r="GU265" s="28">
        <v>29.712294659315788</v>
      </c>
      <c r="GV265" s="28">
        <v>5.9444148596378721</v>
      </c>
      <c r="GW265" s="28">
        <v>4.3363678789594751</v>
      </c>
      <c r="GX265" s="28">
        <v>-7.1221218074664705</v>
      </c>
      <c r="GY265" s="28">
        <v>29.869294099315788</v>
      </c>
      <c r="GZ265" s="28">
        <v>5.9299823159652272</v>
      </c>
      <c r="HA265" s="28">
        <v>4.3258395392874442</v>
      </c>
      <c r="HB265" s="28">
        <v>-6.7219656988775043</v>
      </c>
      <c r="HC265" s="28">
        <v>30.039145203315787</v>
      </c>
      <c r="HD265" s="28">
        <v>5.8297964935149817</v>
      </c>
      <c r="HE265" s="28">
        <v>4.2527553766476167</v>
      </c>
      <c r="HF265" s="28">
        <v>-6.9931598915328195</v>
      </c>
      <c r="HG265" s="28">
        <v>30.494264140315789</v>
      </c>
      <c r="HH265" s="28">
        <v>5.1857607832055255</v>
      </c>
      <c r="HI265" s="28">
        <v>3.7829402925673463</v>
      </c>
      <c r="HJ265" s="28">
        <v>-7.9610827867134901</v>
      </c>
      <c r="HK265" s="28">
        <v>27.504704482965558</v>
      </c>
      <c r="HL265" s="28">
        <v>4.4615329577354501</v>
      </c>
      <c r="HM265" s="28">
        <v>3.2546261769525389</v>
      </c>
      <c r="HN265" s="28">
        <v>-9.5827318745292089</v>
      </c>
      <c r="HO265" s="28">
        <v>27.864286374396773</v>
      </c>
      <c r="HP265" s="28">
        <v>4.5198606689318677</v>
      </c>
      <c r="HQ265" s="28">
        <v>3.2971754302024672</v>
      </c>
      <c r="HR265" s="28">
        <v>-11.551178947817341</v>
      </c>
      <c r="HS265" s="28">
        <v>29.89910546072127</v>
      </c>
      <c r="HT265" s="28">
        <v>4.8499282914467141</v>
      </c>
      <c r="HU265" s="28">
        <v>3.5379551654588814</v>
      </c>
      <c r="HV265" s="28">
        <v>-12.51279692024977</v>
      </c>
      <c r="HW265" s="29">
        <v>29.029895067315788</v>
      </c>
      <c r="HX265" s="29">
        <v>9.6169909812527994</v>
      </c>
      <c r="HY265" s="29">
        <v>7.015461028217687</v>
      </c>
      <c r="HZ265" s="29">
        <v>8.5282905482423423</v>
      </c>
      <c r="IA265" s="29">
        <v>29.114039497315787</v>
      </c>
      <c r="IB265" s="29">
        <v>8.8989387319059841</v>
      </c>
      <c r="IC265" s="29">
        <v>6.4916519094053076</v>
      </c>
      <c r="ID265" s="29">
        <v>4.7164666266496553</v>
      </c>
      <c r="IE265" s="29">
        <v>29.127694356315786</v>
      </c>
      <c r="IF265" s="29">
        <v>8.3095623799853069</v>
      </c>
      <c r="IG265" s="29">
        <v>6.061710066274455</v>
      </c>
      <c r="IH265" s="29">
        <v>2.2024635443763252</v>
      </c>
      <c r="II265" s="29">
        <v>29.168123511315788</v>
      </c>
      <c r="IJ265" s="29">
        <v>7.7348971801371293</v>
      </c>
      <c r="IK265" s="29">
        <v>5.642499803764399</v>
      </c>
      <c r="IL265" s="29">
        <v>-1.5996236203374536E-2</v>
      </c>
      <c r="IM265" s="29">
        <v>29.230644853315788</v>
      </c>
      <c r="IN265" s="29">
        <v>7.2057947914619946</v>
      </c>
      <c r="IO265" s="29">
        <v>5.2565269776566064</v>
      </c>
      <c r="IP265" s="29">
        <v>-1.7584187530318225</v>
      </c>
      <c r="IQ265" s="29">
        <v>29.316011971315788</v>
      </c>
      <c r="IR265" s="29">
        <v>6.5255847994426661</v>
      </c>
      <c r="IS265" s="29">
        <v>4.7603232587056068</v>
      </c>
      <c r="IT265" s="29">
        <v>-4.6851273186393669</v>
      </c>
      <c r="IU265" s="29">
        <v>29.420354339315786</v>
      </c>
      <c r="IV265" s="29">
        <v>5.9642489287051728</v>
      </c>
      <c r="IW265" s="29">
        <v>4.3508365562041433</v>
      </c>
      <c r="IX265" s="29">
        <v>-7.0614540673041759</v>
      </c>
      <c r="IY265" s="29">
        <v>29.533386683315786</v>
      </c>
      <c r="IZ265" s="29">
        <v>5.9432499728850985</v>
      </c>
      <c r="JA265" s="29">
        <v>4.3355181102914688</v>
      </c>
      <c r="JB265" s="29">
        <v>-7.0539954992094707</v>
      </c>
      <c r="JC265" s="29">
        <v>29.655363446315789</v>
      </c>
      <c r="JD265" s="29">
        <v>5.9337605498427202</v>
      </c>
      <c r="JE265" s="29">
        <v>4.3285957082985949</v>
      </c>
      <c r="JF265" s="29">
        <v>-6.5197460100656457</v>
      </c>
      <c r="JG265" s="29">
        <v>29.792927080315788</v>
      </c>
      <c r="JH265" s="29">
        <v>5.6643356285723083</v>
      </c>
      <c r="JI265" s="29">
        <v>4.1320539793016771</v>
      </c>
      <c r="JJ265" s="29">
        <v>-7.0908220492341698</v>
      </c>
      <c r="JK265" s="29">
        <v>28.111766948178474</v>
      </c>
      <c r="JL265" s="29">
        <v>4.5600044464085592</v>
      </c>
      <c r="JM265" s="29">
        <v>3.3264597569697658</v>
      </c>
      <c r="JN265" s="29">
        <v>-9.4881951451015638</v>
      </c>
      <c r="JO265" s="29">
        <v>23.413211772775426</v>
      </c>
      <c r="JP265" s="29">
        <v>3.7978526922683908</v>
      </c>
      <c r="JQ265" s="29">
        <v>2.7704806633862167</v>
      </c>
      <c r="JR265" s="29">
        <v>-10.739351040059425</v>
      </c>
      <c r="JS265" s="29">
        <v>28.268704296241207</v>
      </c>
      <c r="JT265" s="29">
        <v>4.5854612242159751</v>
      </c>
      <c r="JU265" s="29">
        <v>3.3450301219581564</v>
      </c>
      <c r="JV265" s="29">
        <v>-12.185587805211895</v>
      </c>
      <c r="JW265" s="29">
        <v>28.207796363077371</v>
      </c>
      <c r="JX265" s="29">
        <v>4.5755813597961881</v>
      </c>
      <c r="JY265" s="29">
        <v>3.3378228984163849</v>
      </c>
      <c r="JZ265" s="29">
        <v>-11.583824668641519</v>
      </c>
    </row>
    <row r="266" spans="1:286" ht="15" thickBot="1" x14ac:dyDescent="0.4">
      <c r="A266" s="2"/>
      <c r="B266" s="74" t="s">
        <v>741</v>
      </c>
      <c r="C266" s="74" t="s">
        <v>500</v>
      </c>
      <c r="D266" s="74" t="s">
        <v>862</v>
      </c>
      <c r="E266" s="87">
        <v>335679</v>
      </c>
      <c r="F266" s="84">
        <v>439130</v>
      </c>
      <c r="G266" s="22">
        <v>20.371951773789473</v>
      </c>
      <c r="H266" s="22">
        <v>9.2306299135166867</v>
      </c>
      <c r="I266" s="22">
        <v>6.7336160084181396</v>
      </c>
      <c r="J266" s="22">
        <v>15.85257687941046</v>
      </c>
      <c r="K266" s="22">
        <v>20.524979352789472</v>
      </c>
      <c r="L266" s="22">
        <v>8.7812416799922151</v>
      </c>
      <c r="M266" s="22">
        <v>6.4057935486720226</v>
      </c>
      <c r="N266" s="22">
        <v>15.40999657709771</v>
      </c>
      <c r="O266" s="22">
        <v>20.779293225789473</v>
      </c>
      <c r="P266" s="22">
        <v>8.759929768778429</v>
      </c>
      <c r="Q266" s="22">
        <v>6.3902468061567586</v>
      </c>
      <c r="R266" s="22">
        <v>15.154672701303129</v>
      </c>
      <c r="S266" s="22">
        <v>20.894289096789471</v>
      </c>
      <c r="T266" s="22">
        <v>8.7852453917115358</v>
      </c>
      <c r="U266" s="22">
        <v>6.4087142006295688</v>
      </c>
      <c r="V266" s="22">
        <v>14.880893958387373</v>
      </c>
      <c r="W266" s="22">
        <v>20.990239603789473</v>
      </c>
      <c r="X266" s="22">
        <v>8.6948443883662101</v>
      </c>
      <c r="Y266" s="22">
        <v>6.3427679272975865</v>
      </c>
      <c r="Z266" s="22">
        <v>14.653270979892469</v>
      </c>
      <c r="AA266" s="22">
        <v>21.108003324789472</v>
      </c>
      <c r="AB266" s="22">
        <v>8.6638674234860638</v>
      </c>
      <c r="AC266" s="22">
        <v>6.3201706626944727</v>
      </c>
      <c r="AD266" s="22">
        <v>14.403828852416053</v>
      </c>
      <c r="AE266" s="22">
        <v>21.244290216789473</v>
      </c>
      <c r="AF266" s="22">
        <v>8.564068726188534</v>
      </c>
      <c r="AG266" s="22">
        <v>6.2473689024637986</v>
      </c>
      <c r="AH266" s="22">
        <v>14.064999524909965</v>
      </c>
      <c r="AI266" s="22">
        <v>21.394124766789474</v>
      </c>
      <c r="AJ266" s="22">
        <v>8.428346909299167</v>
      </c>
      <c r="AK266" s="22">
        <v>6.1483617266306974</v>
      </c>
      <c r="AL266" s="22">
        <v>13.720737385218722</v>
      </c>
      <c r="AM266" s="22">
        <v>21.555773807789471</v>
      </c>
      <c r="AN266" s="22">
        <v>8.1997944576621773</v>
      </c>
      <c r="AO266" s="22">
        <v>5.9816358951841933</v>
      </c>
      <c r="AP266" s="22">
        <v>13.259232815005156</v>
      </c>
      <c r="AQ266" s="22">
        <v>21.733737876789473</v>
      </c>
      <c r="AR266" s="22">
        <v>8.1166489285594654</v>
      </c>
      <c r="AS266" s="22">
        <v>5.9209823892978184</v>
      </c>
      <c r="AT266" s="22">
        <v>12.780094730062746</v>
      </c>
      <c r="AU266" s="22">
        <v>22.566836266789473</v>
      </c>
      <c r="AV266" s="22">
        <v>7.9070222026875268</v>
      </c>
      <c r="AW266" s="22">
        <v>5.7680626113034057</v>
      </c>
      <c r="AX266" s="22">
        <v>10.71569482198251</v>
      </c>
      <c r="AY266" s="22">
        <v>23.41682858078947</v>
      </c>
      <c r="AZ266" s="22">
        <v>9.4849524996008423</v>
      </c>
      <c r="BA266" s="22">
        <v>6.9191407941590226</v>
      </c>
      <c r="BB266" s="22">
        <v>9.4064676686027795</v>
      </c>
      <c r="BC266" s="22">
        <v>24.032726065789472</v>
      </c>
      <c r="BD266" s="22">
        <v>12.952013116699575</v>
      </c>
      <c r="BE266" s="22">
        <v>9.4483132441633355</v>
      </c>
      <c r="BF266" s="22">
        <v>8.9347611408269145</v>
      </c>
      <c r="BG266" s="22">
        <v>24.594624375789472</v>
      </c>
      <c r="BH266" s="22">
        <v>13.441401705456572</v>
      </c>
      <c r="BI266" s="22">
        <v>9.8053154061464305</v>
      </c>
      <c r="BJ266" s="22">
        <v>8.7713208988857083</v>
      </c>
      <c r="BK266" s="25">
        <v>20.390552687789473</v>
      </c>
      <c r="BL266" s="25">
        <v>9.2547737035365198</v>
      </c>
      <c r="BM266" s="25">
        <v>6.7512285670955681</v>
      </c>
      <c r="BN266" s="25">
        <v>16.124139048874927</v>
      </c>
      <c r="BO266" s="25">
        <v>20.552964103789471</v>
      </c>
      <c r="BP266" s="25">
        <v>9.2849843429803638</v>
      </c>
      <c r="BQ266" s="25">
        <v>6.7732668079620693</v>
      </c>
      <c r="BR266" s="25">
        <v>15.907237630536567</v>
      </c>
      <c r="BS266" s="25">
        <v>20.786217398789471</v>
      </c>
      <c r="BT266" s="25">
        <v>9.2884062385035673</v>
      </c>
      <c r="BU266" s="25">
        <v>6.7757630331048873</v>
      </c>
      <c r="BV266" s="25">
        <v>15.598292521598228</v>
      </c>
      <c r="BW266" s="25">
        <v>20.904019901789471</v>
      </c>
      <c r="BX266" s="25">
        <v>8.994822929506574</v>
      </c>
      <c r="BY266" s="25">
        <v>6.5615980966067067</v>
      </c>
      <c r="BZ266" s="25">
        <v>15.160116426437057</v>
      </c>
      <c r="CA266" s="25">
        <v>21.016631206789473</v>
      </c>
      <c r="CB266" s="25">
        <v>8.8818537301745568</v>
      </c>
      <c r="CC266" s="25">
        <v>6.4791886385082558</v>
      </c>
      <c r="CD266" s="25">
        <v>14.71544391783387</v>
      </c>
      <c r="CE266" s="25">
        <v>21.143720639789471</v>
      </c>
      <c r="CF266" s="25">
        <v>8.7550236882169337</v>
      </c>
      <c r="CG266" s="25">
        <v>6.3866678886920782</v>
      </c>
      <c r="CH266" s="25">
        <v>14.215866864305749</v>
      </c>
      <c r="CI266" s="25">
        <v>21.287886774789474</v>
      </c>
      <c r="CJ266" s="25">
        <v>8.6261678307986323</v>
      </c>
      <c r="CK266" s="25">
        <v>6.2926693347017641</v>
      </c>
      <c r="CL266" s="25">
        <v>13.609257347862686</v>
      </c>
      <c r="CM266" s="25">
        <v>21.445655188789473</v>
      </c>
      <c r="CN266" s="25">
        <v>8.4800292352315356</v>
      </c>
      <c r="CO266" s="25">
        <v>6.1860632638509125</v>
      </c>
      <c r="CP266" s="25">
        <v>13.00163520468077</v>
      </c>
      <c r="CQ266" s="25">
        <v>21.617003044789474</v>
      </c>
      <c r="CR266" s="25">
        <v>8.3005779702964624</v>
      </c>
      <c r="CS266" s="25">
        <v>6.055156064491932</v>
      </c>
      <c r="CT266" s="25">
        <v>12.324978315728817</v>
      </c>
      <c r="CU266" s="25">
        <v>21.801237719789473</v>
      </c>
      <c r="CV266" s="25">
        <v>8.2034321223175688</v>
      </c>
      <c r="CW266" s="25">
        <v>5.9842895209048956</v>
      </c>
      <c r="CX266" s="25">
        <v>11.531891543932044</v>
      </c>
      <c r="CY266" s="25">
        <v>22.235387285789471</v>
      </c>
      <c r="CZ266" s="25">
        <v>8.2997283272989826</v>
      </c>
      <c r="DA266" s="25">
        <v>6.0545362617544303</v>
      </c>
      <c r="DB266" s="25">
        <v>10.852134650185082</v>
      </c>
      <c r="DC266" s="25">
        <v>22.657316871789472</v>
      </c>
      <c r="DD266" s="25">
        <v>9.5351725523725719</v>
      </c>
      <c r="DE266" s="25">
        <v>6.9557756234670567</v>
      </c>
      <c r="DF266" s="25">
        <v>10.401657680695202</v>
      </c>
      <c r="DG266" s="25">
        <v>23.024176798789473</v>
      </c>
      <c r="DH266" s="25">
        <v>11.877505019100568</v>
      </c>
      <c r="DI266" s="25">
        <v>8.6644745468093554</v>
      </c>
      <c r="DJ266" s="25">
        <v>10.169577551200462</v>
      </c>
      <c r="DK266" s="25">
        <v>23.318591636789471</v>
      </c>
      <c r="DL266" s="25">
        <v>12.45157713913332</v>
      </c>
      <c r="DM266" s="25">
        <v>9.0832521658512153</v>
      </c>
      <c r="DN266" s="25">
        <v>9.9845562580284906</v>
      </c>
      <c r="DO266" s="27">
        <v>20.372990761789474</v>
      </c>
      <c r="DP266" s="27">
        <v>9.2562041782604645</v>
      </c>
      <c r="DQ266" s="27">
        <v>6.7522720784908943</v>
      </c>
      <c r="DR266" s="27">
        <v>15.822376795416805</v>
      </c>
      <c r="DS266" s="27">
        <v>20.526552035789472</v>
      </c>
      <c r="DT266" s="27">
        <v>9.3544371468022263</v>
      </c>
      <c r="DU266" s="27">
        <v>6.8239316613931003</v>
      </c>
      <c r="DV266" s="27">
        <v>15.370803413187051</v>
      </c>
      <c r="DW266" s="27">
        <v>20.781403190789472</v>
      </c>
      <c r="DX266" s="27">
        <v>9.3037079918585874</v>
      </c>
      <c r="DY266" s="27">
        <v>6.7869254491386357</v>
      </c>
      <c r="DZ266" s="27">
        <v>15.123529312081468</v>
      </c>
      <c r="EA266" s="27">
        <v>20.896989323789473</v>
      </c>
      <c r="EB266" s="27">
        <v>9.0957267865001814</v>
      </c>
      <c r="EC266" s="27">
        <v>6.6352060554490757</v>
      </c>
      <c r="ED266" s="27">
        <v>14.906325535420066</v>
      </c>
      <c r="EE266" s="27">
        <v>20.993189600789471</v>
      </c>
      <c r="EF266" s="27">
        <v>8.8718254561946033</v>
      </c>
      <c r="EG266" s="27">
        <v>6.4718731522585751</v>
      </c>
      <c r="EH266" s="27">
        <v>14.656256086865795</v>
      </c>
      <c r="EI266" s="27">
        <v>21.110448301789472</v>
      </c>
      <c r="EJ266" s="27">
        <v>8.6898568953448923</v>
      </c>
      <c r="EK266" s="27">
        <v>6.3391296205769327</v>
      </c>
      <c r="EL266" s="27">
        <v>14.424343429627783</v>
      </c>
      <c r="EM266" s="27">
        <v>21.245890683789472</v>
      </c>
      <c r="EN266" s="27">
        <v>8.5371862957050002</v>
      </c>
      <c r="EO266" s="27">
        <v>6.2277585436968375</v>
      </c>
      <c r="EP266" s="27">
        <v>14.11402077264631</v>
      </c>
      <c r="EQ266" s="27">
        <v>21.394673504789473</v>
      </c>
      <c r="ER266" s="27">
        <v>8.3564472296450596</v>
      </c>
      <c r="ES266" s="27">
        <v>6.0959119113466844</v>
      </c>
      <c r="ET266" s="27">
        <v>13.702198542347462</v>
      </c>
      <c r="EU266" s="27">
        <v>21.553307454789472</v>
      </c>
      <c r="EV266" s="27">
        <v>8.1168556799220983</v>
      </c>
      <c r="EW266" s="27">
        <v>5.921133211538363</v>
      </c>
      <c r="EX266" s="27">
        <v>13.25957671493588</v>
      </c>
      <c r="EY266" s="27">
        <v>21.721640718789473</v>
      </c>
      <c r="EZ266" s="27">
        <v>7.9451895523785154</v>
      </c>
      <c r="FA266" s="27">
        <v>5.7959051615178607</v>
      </c>
      <c r="FB266" s="27">
        <v>12.82396440284027</v>
      </c>
      <c r="FC266" s="27">
        <v>22.464425659789473</v>
      </c>
      <c r="FD266" s="27">
        <v>7.8937840087023012</v>
      </c>
      <c r="FE266" s="27">
        <v>5.7584055331000075</v>
      </c>
      <c r="FF266" s="27">
        <v>11.117057217195171</v>
      </c>
      <c r="FG266" s="27">
        <v>23.092561851789473</v>
      </c>
      <c r="FH266" s="27">
        <v>10.024055328129814</v>
      </c>
      <c r="FI266" s="27">
        <v>7.3124088019090134</v>
      </c>
      <c r="FJ266" s="27">
        <v>10.094391821844987</v>
      </c>
      <c r="FK266" s="27">
        <v>23.576197137789471</v>
      </c>
      <c r="FL266" s="27">
        <v>13.558876172459179</v>
      </c>
      <c r="FM266" s="27">
        <v>9.8910113942859628</v>
      </c>
      <c r="FN266" s="27">
        <v>9.766460172824786</v>
      </c>
      <c r="FO266" s="27">
        <v>23.952936078789474</v>
      </c>
      <c r="FP266" s="27">
        <v>14.369902914430979</v>
      </c>
      <c r="FQ266" s="27">
        <v>10.482644111030417</v>
      </c>
      <c r="FR266" s="27">
        <v>9.7560213277242411</v>
      </c>
      <c r="FS266" s="28">
        <v>20.372509197789473</v>
      </c>
      <c r="FT266" s="28">
        <v>9.2276655626860986</v>
      </c>
      <c r="FU266" s="28">
        <v>6.7314535557584154</v>
      </c>
      <c r="FV266" s="28">
        <v>15.870071091006421</v>
      </c>
      <c r="FW266" s="28">
        <v>20.525010302789472</v>
      </c>
      <c r="FX266" s="28">
        <v>8.7899241867090829</v>
      </c>
      <c r="FY266" s="28">
        <v>6.4121273164397321</v>
      </c>
      <c r="FZ266" s="28">
        <v>15.442727590995464</v>
      </c>
      <c r="GA266" s="28">
        <v>20.774023267789474</v>
      </c>
      <c r="GB266" s="28">
        <v>8.9545910346510826</v>
      </c>
      <c r="GC266" s="28">
        <v>6.5322494894383878</v>
      </c>
      <c r="GD266" s="28">
        <v>15.186153885729427</v>
      </c>
      <c r="GE266" s="28">
        <v>20.928425922789472</v>
      </c>
      <c r="GF266" s="28">
        <v>8.9138587822010678</v>
      </c>
      <c r="GG266" s="28">
        <v>6.5025358783710949</v>
      </c>
      <c r="GH266" s="28">
        <v>14.937595856101119</v>
      </c>
      <c r="GI266" s="28">
        <v>21.059643664789473</v>
      </c>
      <c r="GJ266" s="28">
        <v>8.7649394214222145</v>
      </c>
      <c r="GK266" s="28">
        <v>6.3939012780134856</v>
      </c>
      <c r="GL266" s="28">
        <v>14.683329751669014</v>
      </c>
      <c r="GM266" s="28">
        <v>21.234387701789473</v>
      </c>
      <c r="GN266" s="28">
        <v>8.6107296802997144</v>
      </c>
      <c r="GO266" s="28">
        <v>6.2814074188505318</v>
      </c>
      <c r="GP266" s="28">
        <v>14.419582835248509</v>
      </c>
      <c r="GQ266" s="28">
        <v>21.452768266789473</v>
      </c>
      <c r="GR266" s="28">
        <v>8.443740144841076</v>
      </c>
      <c r="GS266" s="28">
        <v>6.1595908776461181</v>
      </c>
      <c r="GT266" s="28">
        <v>14.058326179817639</v>
      </c>
      <c r="GU266" s="28">
        <v>21.707477294789474</v>
      </c>
      <c r="GV266" s="28">
        <v>8.2761323400434765</v>
      </c>
      <c r="GW266" s="28">
        <v>6.0373233175667913</v>
      </c>
      <c r="GX266" s="28">
        <v>13.682010469208629</v>
      </c>
      <c r="GY266" s="28">
        <v>21.994487719789472</v>
      </c>
      <c r="GZ266" s="28">
        <v>8.1376834540698333</v>
      </c>
      <c r="HA266" s="28">
        <v>5.9363267828043433</v>
      </c>
      <c r="HB266" s="28">
        <v>13.343025144137849</v>
      </c>
      <c r="HC266" s="28">
        <v>22.316880975789473</v>
      </c>
      <c r="HD266" s="28">
        <v>8.1282657081390717</v>
      </c>
      <c r="HE266" s="28">
        <v>5.9294566682664689</v>
      </c>
      <c r="HF266" s="28">
        <v>12.959886703278757</v>
      </c>
      <c r="HG266" s="28">
        <v>23.729100155789475</v>
      </c>
      <c r="HH266" s="28">
        <v>7.310749884208132</v>
      </c>
      <c r="HI266" s="28">
        <v>5.3330902565770968</v>
      </c>
      <c r="HJ266" s="28">
        <v>10.333914198599373</v>
      </c>
      <c r="HK266" s="28">
        <v>25.110312901789474</v>
      </c>
      <c r="HL266" s="28">
        <v>8.5175080319701504</v>
      </c>
      <c r="HM266" s="28">
        <v>6.2134035242729917</v>
      </c>
      <c r="HN266" s="28">
        <v>5.9333111367954814</v>
      </c>
      <c r="HO266" s="28">
        <v>25.928062178789475</v>
      </c>
      <c r="HP266" s="28">
        <v>11.093752817508632</v>
      </c>
      <c r="HQ266" s="28">
        <v>8.0927382275420836</v>
      </c>
      <c r="HR266" s="28">
        <v>2.5800019743981473</v>
      </c>
      <c r="HS266" s="28">
        <v>26.274782357789473</v>
      </c>
      <c r="HT266" s="28">
        <v>11.141015330976639</v>
      </c>
      <c r="HU266" s="28">
        <v>8.127215573104408</v>
      </c>
      <c r="HV266" s="28">
        <v>-7.0546358612048721E-2</v>
      </c>
      <c r="HW266" s="29">
        <v>20.430697600789472</v>
      </c>
      <c r="HX266" s="29">
        <v>9.2278014570001723</v>
      </c>
      <c r="HY266" s="29">
        <v>6.7315526887685415</v>
      </c>
      <c r="HZ266" s="29">
        <v>15.859227895529477</v>
      </c>
      <c r="IA266" s="29">
        <v>20.674775328789472</v>
      </c>
      <c r="IB266" s="29">
        <v>8.8639088787598261</v>
      </c>
      <c r="IC266" s="29">
        <v>6.4660981192384961</v>
      </c>
      <c r="ID266" s="29">
        <v>15.396203333495105</v>
      </c>
      <c r="IE266" s="29">
        <v>20.852639886789472</v>
      </c>
      <c r="IF266" s="29">
        <v>8.90674060899069</v>
      </c>
      <c r="IG266" s="29">
        <v>6.4973432701169269</v>
      </c>
      <c r="IH266" s="29">
        <v>15.129431701957262</v>
      </c>
      <c r="II266" s="29">
        <v>20.948264554789471</v>
      </c>
      <c r="IJ266" s="29">
        <v>9.0151600971632782</v>
      </c>
      <c r="IK266" s="29">
        <v>6.5764337772679502</v>
      </c>
      <c r="IL266" s="29">
        <v>14.903945333508283</v>
      </c>
      <c r="IM266" s="29">
        <v>21.077952337789473</v>
      </c>
      <c r="IN266" s="29">
        <v>8.9391518230808131</v>
      </c>
      <c r="IO266" s="29">
        <v>6.5209867995503776</v>
      </c>
      <c r="IP266" s="29">
        <v>14.647683321726129</v>
      </c>
      <c r="IQ266" s="29">
        <v>21.253682794789473</v>
      </c>
      <c r="IR266" s="29">
        <v>8.8371256791600903</v>
      </c>
      <c r="IS266" s="29">
        <v>6.4465601480197225</v>
      </c>
      <c r="IT266" s="29">
        <v>14.406124958838479</v>
      </c>
      <c r="IU266" s="29">
        <v>21.484668928789471</v>
      </c>
      <c r="IV266" s="29">
        <v>8.7770222275002787</v>
      </c>
      <c r="IW266" s="29">
        <v>6.4027155168245038</v>
      </c>
      <c r="IX266" s="29">
        <v>14.06267090718308</v>
      </c>
      <c r="IY266" s="29">
        <v>21.750703858789471</v>
      </c>
      <c r="IZ266" s="29">
        <v>8.7854675912872136</v>
      </c>
      <c r="JA266" s="29">
        <v>6.4088762921264522</v>
      </c>
      <c r="JB266" s="29">
        <v>13.711981747407309</v>
      </c>
      <c r="JC266" s="29">
        <v>22.055291008789474</v>
      </c>
      <c r="JD266" s="29">
        <v>8.794691653041065</v>
      </c>
      <c r="JE266" s="29">
        <v>6.4156051167538388</v>
      </c>
      <c r="JF266" s="29">
        <v>13.312879502742716</v>
      </c>
      <c r="JG266" s="29">
        <v>22.422419695789472</v>
      </c>
      <c r="JH266" s="29">
        <v>8.7100976490145339</v>
      </c>
      <c r="JI266" s="29">
        <v>6.3538949685769399</v>
      </c>
      <c r="JJ266" s="29">
        <v>12.406269904478673</v>
      </c>
      <c r="JK266" s="29">
        <v>23.897170644789473</v>
      </c>
      <c r="JL266" s="29">
        <v>13.917301084447047</v>
      </c>
      <c r="JM266" s="29">
        <v>10.152477377408438</v>
      </c>
      <c r="JN266" s="29">
        <v>7.457832054176361</v>
      </c>
      <c r="JO266" s="29">
        <v>25.014285131789471</v>
      </c>
      <c r="JP266" s="29">
        <v>12.414220169350632</v>
      </c>
      <c r="JQ266" s="29">
        <v>9.0560007764973474</v>
      </c>
      <c r="JR266" s="29">
        <v>3.2634674218119706</v>
      </c>
      <c r="JS266" s="29">
        <v>25.505213544789473</v>
      </c>
      <c r="JT266" s="29">
        <v>11.595464374848362</v>
      </c>
      <c r="JU266" s="29">
        <v>8.4587298235396879</v>
      </c>
      <c r="JV266" s="29">
        <v>0.72470738734893558</v>
      </c>
      <c r="JW266" s="29">
        <v>25.547066651789471</v>
      </c>
      <c r="JX266" s="29">
        <v>11.401825919044928</v>
      </c>
      <c r="JY266" s="29">
        <v>8.3174732659634749</v>
      </c>
      <c r="JZ266" s="29">
        <v>1.0159069479504694</v>
      </c>
    </row>
    <row r="267" spans="1:286" ht="15" thickBot="1" x14ac:dyDescent="0.4">
      <c r="A267" s="2"/>
      <c r="B267" s="74" t="s">
        <v>742</v>
      </c>
      <c r="C267" s="74" t="s">
        <v>522</v>
      </c>
      <c r="D267" s="74" t="s">
        <v>869</v>
      </c>
      <c r="E267" s="87">
        <v>392096</v>
      </c>
      <c r="F267" s="84">
        <v>383493</v>
      </c>
      <c r="G267" s="22">
        <v>23.639891605999999</v>
      </c>
      <c r="H267" s="22">
        <v>13.274545758183546</v>
      </c>
      <c r="I267" s="22">
        <v>9.5406774071910849</v>
      </c>
      <c r="J267" s="22">
        <v>11.558462541549483</v>
      </c>
      <c r="K267" s="22">
        <v>23.684986625000001</v>
      </c>
      <c r="L267" s="22">
        <v>13.145788523474723</v>
      </c>
      <c r="M267" s="22">
        <v>9.4481370474246074</v>
      </c>
      <c r="N267" s="22">
        <v>11.094809774914165</v>
      </c>
      <c r="O267" s="22">
        <v>23.710514476</v>
      </c>
      <c r="P267" s="22">
        <v>13.033111470260074</v>
      </c>
      <c r="Q267" s="22">
        <v>9.3671538307106843</v>
      </c>
      <c r="R267" s="22">
        <v>10.917392699955839</v>
      </c>
      <c r="S267" s="22">
        <v>23.766261319999998</v>
      </c>
      <c r="T267" s="22">
        <v>12.865240096491076</v>
      </c>
      <c r="U267" s="22">
        <v>9.2465013690590574</v>
      </c>
      <c r="V267" s="22">
        <v>10.614693989997933</v>
      </c>
      <c r="W267" s="22">
        <v>23.823565160000001</v>
      </c>
      <c r="X267" s="22">
        <v>12.70190468243198</v>
      </c>
      <c r="Y267" s="22">
        <v>9.1291089909622674</v>
      </c>
      <c r="Z267" s="22">
        <v>10.502363957628356</v>
      </c>
      <c r="AA267" s="22">
        <v>23.894482490000001</v>
      </c>
      <c r="AB267" s="22">
        <v>12.770631963862648</v>
      </c>
      <c r="AC267" s="22">
        <v>9.1785046413406626</v>
      </c>
      <c r="AD267" s="22">
        <v>10.210678457478494</v>
      </c>
      <c r="AE267" s="22">
        <v>23.972841331000001</v>
      </c>
      <c r="AF267" s="22">
        <v>12.713404634339208</v>
      </c>
      <c r="AG267" s="22">
        <v>9.1373742328276961</v>
      </c>
      <c r="AH267" s="22">
        <v>9.8331698564045418</v>
      </c>
      <c r="AI267" s="22">
        <v>24.056149550000001</v>
      </c>
      <c r="AJ267" s="22">
        <v>12.692825952261831</v>
      </c>
      <c r="AK267" s="22">
        <v>9.1225839288322188</v>
      </c>
      <c r="AL267" s="22">
        <v>9.7517607741571251</v>
      </c>
      <c r="AM267" s="22">
        <v>24.145079917</v>
      </c>
      <c r="AN267" s="22">
        <v>12.633395345011415</v>
      </c>
      <c r="AO267" s="22">
        <v>9.0798699812351682</v>
      </c>
      <c r="AP267" s="22">
        <v>9.4441642166857296</v>
      </c>
      <c r="AQ267" s="22">
        <v>24.243232328000001</v>
      </c>
      <c r="AR267" s="22">
        <v>12.535422701727281</v>
      </c>
      <c r="AS267" s="22">
        <v>9.0094551134625771</v>
      </c>
      <c r="AT267" s="22">
        <v>9.0482996348732048</v>
      </c>
      <c r="AU267" s="22">
        <v>24.751543669</v>
      </c>
      <c r="AV267" s="22">
        <v>12.124496081459791</v>
      </c>
      <c r="AW267" s="22">
        <v>8.7141140604866205</v>
      </c>
      <c r="AX267" s="22">
        <v>7.8136640292429487</v>
      </c>
      <c r="AY267" s="22">
        <v>25.334123023</v>
      </c>
      <c r="AZ267" s="22">
        <v>11.748450718931604</v>
      </c>
      <c r="BA267" s="22">
        <v>8.4438428542466717</v>
      </c>
      <c r="BB267" s="22">
        <v>6.9526827689452713</v>
      </c>
      <c r="BC267" s="22">
        <v>25.775751587000002</v>
      </c>
      <c r="BD267" s="22">
        <v>11.502630307805141</v>
      </c>
      <c r="BE267" s="22">
        <v>8.2671668846591757</v>
      </c>
      <c r="BF267" s="22">
        <v>6.5011742736233771</v>
      </c>
      <c r="BG267" s="22">
        <v>26.204010752999999</v>
      </c>
      <c r="BH267" s="22">
        <v>11.302469166791784</v>
      </c>
      <c r="BI267" s="22">
        <v>8.123307131515725</v>
      </c>
      <c r="BJ267" s="22">
        <v>6.3739193645295806</v>
      </c>
      <c r="BK267" s="25">
        <v>23.616912114000002</v>
      </c>
      <c r="BL267" s="25">
        <v>13.299491129585816</v>
      </c>
      <c r="BM267" s="25">
        <v>9.5586061367828226</v>
      </c>
      <c r="BN267" s="25">
        <v>11.71177819331149</v>
      </c>
      <c r="BO267" s="25">
        <v>23.644802406</v>
      </c>
      <c r="BP267" s="25">
        <v>13.095463603825749</v>
      </c>
      <c r="BQ267" s="25">
        <v>9.4119675367942577</v>
      </c>
      <c r="BR267" s="25">
        <v>11.391315229285965</v>
      </c>
      <c r="BS267" s="25">
        <v>23.687692311999999</v>
      </c>
      <c r="BT267" s="25">
        <v>13.01689389228973</v>
      </c>
      <c r="BU267" s="25">
        <v>9.3554979381054224</v>
      </c>
      <c r="BV267" s="25">
        <v>11.195901082419349</v>
      </c>
      <c r="BW267" s="25">
        <v>23.738673141</v>
      </c>
      <c r="BX267" s="25">
        <v>12.959236077814516</v>
      </c>
      <c r="BY267" s="25">
        <v>9.3140581315815307</v>
      </c>
      <c r="BZ267" s="25">
        <v>10.882601598924536</v>
      </c>
      <c r="CA267" s="25">
        <v>23.799193655</v>
      </c>
      <c r="CB267" s="25">
        <v>12.931869137751802</v>
      </c>
      <c r="CC267" s="25">
        <v>9.2943889729137581</v>
      </c>
      <c r="CD267" s="25">
        <v>10.769110236340413</v>
      </c>
      <c r="CE267" s="25">
        <v>23.866751035</v>
      </c>
      <c r="CF267" s="25">
        <v>12.871704609257462</v>
      </c>
      <c r="CG267" s="25">
        <v>9.25114754166807</v>
      </c>
      <c r="CH267" s="25">
        <v>10.484272248031376</v>
      </c>
      <c r="CI267" s="25">
        <v>23.941290325000001</v>
      </c>
      <c r="CJ267" s="25">
        <v>12.831848195556798</v>
      </c>
      <c r="CK267" s="25">
        <v>9.2225019523836931</v>
      </c>
      <c r="CL267" s="25">
        <v>10.110127412926094</v>
      </c>
      <c r="CM267" s="25">
        <v>24.020119444999999</v>
      </c>
      <c r="CN267" s="25">
        <v>12.822096094332169</v>
      </c>
      <c r="CO267" s="25">
        <v>9.2154929252183688</v>
      </c>
      <c r="CP267" s="25">
        <v>10.021081950668849</v>
      </c>
      <c r="CQ267" s="25">
        <v>24.102237916</v>
      </c>
      <c r="CR267" s="25">
        <v>12.777972500339143</v>
      </c>
      <c r="CS267" s="25">
        <v>9.1837804294387055</v>
      </c>
      <c r="CT267" s="25">
        <v>9.7051952655554956</v>
      </c>
      <c r="CU267" s="25">
        <v>24.186581845999999</v>
      </c>
      <c r="CV267" s="25">
        <v>12.718581355872354</v>
      </c>
      <c r="CW267" s="25">
        <v>9.1410948445212554</v>
      </c>
      <c r="CX267" s="25">
        <v>9.3367077009500861</v>
      </c>
      <c r="CY267" s="25">
        <v>24.496156765999999</v>
      </c>
      <c r="CZ267" s="25">
        <v>12.57168587913017</v>
      </c>
      <c r="DA267" s="25">
        <v>9.0355181730702778</v>
      </c>
      <c r="DB267" s="25">
        <v>8.3913890509017577</v>
      </c>
      <c r="DC267" s="25">
        <v>24.818641775</v>
      </c>
      <c r="DD267" s="25">
        <v>12.401856852342874</v>
      </c>
      <c r="DE267" s="25">
        <v>8.9134587076489531</v>
      </c>
      <c r="DF267" s="25">
        <v>7.5874930037188602</v>
      </c>
      <c r="DG267" s="25">
        <v>25.131509183999999</v>
      </c>
      <c r="DH267" s="25">
        <v>12.291252760297159</v>
      </c>
      <c r="DI267" s="25">
        <v>8.8339653689429642</v>
      </c>
      <c r="DJ267" s="25">
        <v>6.9115130619702843</v>
      </c>
      <c r="DK267" s="25">
        <v>25.402462651</v>
      </c>
      <c r="DL267" s="25">
        <v>12.153037501653696</v>
      </c>
      <c r="DM267" s="25">
        <v>8.7346273411497481</v>
      </c>
      <c r="DN267" s="25">
        <v>6.5093700373846843</v>
      </c>
      <c r="DO267" s="27">
        <v>23.640052489999999</v>
      </c>
      <c r="DP267" s="27">
        <v>13.291380053887318</v>
      </c>
      <c r="DQ267" s="27">
        <v>9.5527765469743002</v>
      </c>
      <c r="DR267" s="27">
        <v>11.562724690359039</v>
      </c>
      <c r="DS267" s="27">
        <v>23.685469084000001</v>
      </c>
      <c r="DT267" s="27">
        <v>13.174492947747368</v>
      </c>
      <c r="DU267" s="27">
        <v>9.4687674823286141</v>
      </c>
      <c r="DV267" s="27">
        <v>11.118828844879967</v>
      </c>
      <c r="DW267" s="27">
        <v>23.711475857</v>
      </c>
      <c r="DX267" s="27">
        <v>13.052806072165813</v>
      </c>
      <c r="DY267" s="27">
        <v>9.3813087288796009</v>
      </c>
      <c r="DZ267" s="27">
        <v>10.959212479318039</v>
      </c>
      <c r="EA267" s="27">
        <v>23.767852508000001</v>
      </c>
      <c r="EB267" s="27">
        <v>12.957885967371304</v>
      </c>
      <c r="EC267" s="27">
        <v>9.3130877806228298</v>
      </c>
      <c r="ED267" s="27">
        <v>10.668659165731649</v>
      </c>
      <c r="EE267" s="27">
        <v>23.825455586</v>
      </c>
      <c r="EF267" s="27">
        <v>12.962414371756132</v>
      </c>
      <c r="EG267" s="27">
        <v>9.3163424340167751</v>
      </c>
      <c r="EH267" s="27">
        <v>10.570270361608445</v>
      </c>
      <c r="EI267" s="27">
        <v>23.896649703000001</v>
      </c>
      <c r="EJ267" s="27">
        <v>12.917523807240155</v>
      </c>
      <c r="EK267" s="27">
        <v>9.2840787014209081</v>
      </c>
      <c r="EL267" s="27">
        <v>10.295327860109699</v>
      </c>
      <c r="EM267" s="27">
        <v>23.975311968</v>
      </c>
      <c r="EN267" s="27">
        <v>12.867009201922636</v>
      </c>
      <c r="EO267" s="27">
        <v>9.2477728599657354</v>
      </c>
      <c r="EP267" s="27">
        <v>9.9357920507964081</v>
      </c>
      <c r="EQ267" s="27">
        <v>24.058996520000001</v>
      </c>
      <c r="ER267" s="27">
        <v>12.845686692587027</v>
      </c>
      <c r="ES267" s="27">
        <v>9.2324479526740912</v>
      </c>
      <c r="ET267" s="27">
        <v>9.8666973118936774</v>
      </c>
      <c r="EU267" s="27">
        <v>24.147401106</v>
      </c>
      <c r="EV267" s="27">
        <v>12.781719164580215</v>
      </c>
      <c r="EW267" s="27">
        <v>9.1864732307991659</v>
      </c>
      <c r="EX267" s="27">
        <v>9.5804675128574583</v>
      </c>
      <c r="EY267" s="27">
        <v>24.241668525000001</v>
      </c>
      <c r="EZ267" s="27">
        <v>12.689000508808723</v>
      </c>
      <c r="FA267" s="27">
        <v>9.1198345073009346</v>
      </c>
      <c r="FB267" s="27">
        <v>9.2231775279992121</v>
      </c>
      <c r="FC267" s="27">
        <v>24.687587856</v>
      </c>
      <c r="FD267" s="27">
        <v>12.353854487509635</v>
      </c>
      <c r="FE267" s="27">
        <v>8.8789584628948983</v>
      </c>
      <c r="FF267" s="27">
        <v>8.0857507429564581</v>
      </c>
      <c r="FG267" s="27">
        <v>25.093372367000001</v>
      </c>
      <c r="FH267" s="27">
        <v>12.137403542041222</v>
      </c>
      <c r="FI267" s="27">
        <v>8.7233909065495112</v>
      </c>
      <c r="FJ267" s="27">
        <v>7.3964029319873639</v>
      </c>
      <c r="FK267" s="27">
        <v>25.458914452000002</v>
      </c>
      <c r="FL267" s="27">
        <v>11.938499739556105</v>
      </c>
      <c r="FM267" s="27">
        <v>8.5804348273628275</v>
      </c>
      <c r="FN267" s="27">
        <v>7.0186019934530091</v>
      </c>
      <c r="FO267" s="27">
        <v>25.749612118999998</v>
      </c>
      <c r="FP267" s="27">
        <v>11.770484064657714</v>
      </c>
      <c r="FQ267" s="27">
        <v>8.45967865364827</v>
      </c>
      <c r="FR267" s="27">
        <v>6.978139863625092</v>
      </c>
      <c r="FS267" s="28">
        <v>23.637911719999998</v>
      </c>
      <c r="FT267" s="28">
        <v>13.274133707789467</v>
      </c>
      <c r="FU267" s="28">
        <v>9.5403812584597443</v>
      </c>
      <c r="FV267" s="28">
        <v>11.569555613346383</v>
      </c>
      <c r="FW267" s="28">
        <v>23.684490537999999</v>
      </c>
      <c r="FX267" s="28">
        <v>13.137414705962174</v>
      </c>
      <c r="FY267" s="28">
        <v>9.4421186199010396</v>
      </c>
      <c r="FZ267" s="28">
        <v>11.121630880676941</v>
      </c>
      <c r="GA267" s="28">
        <v>23.72085925</v>
      </c>
      <c r="GB267" s="28">
        <v>12.998710370418008</v>
      </c>
      <c r="GC267" s="28">
        <v>9.3424290829095487</v>
      </c>
      <c r="GD267" s="28">
        <v>10.962681415070284</v>
      </c>
      <c r="GE267" s="28">
        <v>23.775721325999999</v>
      </c>
      <c r="GF267" s="28">
        <v>12.796567301062932</v>
      </c>
      <c r="GG267" s="28">
        <v>9.1971448788434849</v>
      </c>
      <c r="GH267" s="28">
        <v>10.670982280832058</v>
      </c>
      <c r="GI267" s="28">
        <v>23.847168088</v>
      </c>
      <c r="GJ267" s="28">
        <v>12.724948856123465</v>
      </c>
      <c r="GK267" s="28">
        <v>9.1456712923254013</v>
      </c>
      <c r="GL267" s="28">
        <v>10.593313859200444</v>
      </c>
      <c r="GM267" s="28">
        <v>23.945909193999999</v>
      </c>
      <c r="GN267" s="28">
        <v>12.775321165454674</v>
      </c>
      <c r="GO267" s="28">
        <v>9.1818748628534568</v>
      </c>
      <c r="GP267" s="28">
        <v>10.336696739491993</v>
      </c>
      <c r="GQ267" s="28">
        <v>24.066768554999999</v>
      </c>
      <c r="GR267" s="28">
        <v>12.70900488963559</v>
      </c>
      <c r="GS267" s="28">
        <v>9.1342120496798955</v>
      </c>
      <c r="GT267" s="28">
        <v>9.984942862574659</v>
      </c>
      <c r="GU267" s="28">
        <v>24.204912749000002</v>
      </c>
      <c r="GV267" s="28">
        <v>12.677995543450477</v>
      </c>
      <c r="GW267" s="28">
        <v>9.1119250220143595</v>
      </c>
      <c r="GX267" s="28">
        <v>9.9261012426936244</v>
      </c>
      <c r="GY267" s="28">
        <v>24.35854088</v>
      </c>
      <c r="GZ267" s="28">
        <v>12.605593862224767</v>
      </c>
      <c r="HA267" s="28">
        <v>9.0598885081557263</v>
      </c>
      <c r="HB267" s="28">
        <v>9.6749940393424776</v>
      </c>
      <c r="HC267" s="28">
        <v>24.523456727999999</v>
      </c>
      <c r="HD267" s="28">
        <v>12.519424249236886</v>
      </c>
      <c r="HE267" s="28">
        <v>8.9979567106542522</v>
      </c>
      <c r="HF267" s="28">
        <v>9.3741486835091496</v>
      </c>
      <c r="HG267" s="28">
        <v>25.446044534000002</v>
      </c>
      <c r="HH267" s="28">
        <v>11.782841602648185</v>
      </c>
      <c r="HI267" s="28">
        <v>8.46856025951727</v>
      </c>
      <c r="HJ267" s="28">
        <v>7.7459099980679618</v>
      </c>
      <c r="HK267" s="28">
        <v>26.604721041000001</v>
      </c>
      <c r="HL267" s="28">
        <v>10.772889059908067</v>
      </c>
      <c r="HM267" s="28">
        <v>7.7426874814664188</v>
      </c>
      <c r="HN267" s="28">
        <v>4.2795047581681516</v>
      </c>
      <c r="HO267" s="28">
        <v>27.368379517000001</v>
      </c>
      <c r="HP267" s="28">
        <v>9.9312778327087088</v>
      </c>
      <c r="HQ267" s="28">
        <v>7.1378049214715364</v>
      </c>
      <c r="HR267" s="28">
        <v>1.4892251581699369</v>
      </c>
      <c r="HS267" s="28">
        <v>27.646640079000001</v>
      </c>
      <c r="HT267" s="28">
        <v>9.3257578598105386</v>
      </c>
      <c r="HU267" s="28">
        <v>6.7026057944904078</v>
      </c>
      <c r="HV267" s="28">
        <v>-0.25762367854840562</v>
      </c>
      <c r="HW267" s="29">
        <v>23.642265350999999</v>
      </c>
      <c r="HX267" s="29">
        <v>13.272878556549271</v>
      </c>
      <c r="HY267" s="29">
        <v>9.5394791565499624</v>
      </c>
      <c r="HZ267" s="29">
        <v>11.557236459758261</v>
      </c>
      <c r="IA267" s="29">
        <v>23.700714865999998</v>
      </c>
      <c r="IB267" s="29">
        <v>13.101670123332763</v>
      </c>
      <c r="IC267" s="29">
        <v>9.4164282845679708</v>
      </c>
      <c r="ID267" s="29">
        <v>11.093864467806634</v>
      </c>
      <c r="IE267" s="29">
        <v>23.735676570999999</v>
      </c>
      <c r="IF267" s="29">
        <v>12.894384471986067</v>
      </c>
      <c r="IG267" s="29">
        <v>9.2674480055690349</v>
      </c>
      <c r="IH267" s="29">
        <v>10.947568215028596</v>
      </c>
      <c r="II267" s="29">
        <v>23.786740438999999</v>
      </c>
      <c r="IJ267" s="29">
        <v>12.860129163587757</v>
      </c>
      <c r="IK267" s="29">
        <v>9.2428280409491066</v>
      </c>
      <c r="IL267" s="29">
        <v>10.681689740560035</v>
      </c>
      <c r="IM267" s="29">
        <v>23.859089125000001</v>
      </c>
      <c r="IN267" s="29">
        <v>12.913506010574041</v>
      </c>
      <c r="IO267" s="29">
        <v>9.2811910318480741</v>
      </c>
      <c r="IP267" s="29">
        <v>10.62902469211315</v>
      </c>
      <c r="IQ267" s="29">
        <v>23.963224385</v>
      </c>
      <c r="IR267" s="29">
        <v>12.909313915471317</v>
      </c>
      <c r="IS267" s="29">
        <v>9.2781780905569811</v>
      </c>
      <c r="IT267" s="29">
        <v>10.406146873004804</v>
      </c>
      <c r="IU267" s="29">
        <v>24.098103124000001</v>
      </c>
      <c r="IV267" s="29">
        <v>12.781844937575215</v>
      </c>
      <c r="IW267" s="29">
        <v>9.1865636263270947</v>
      </c>
      <c r="IX267" s="29">
        <v>10.087531327892636</v>
      </c>
      <c r="IY267" s="29">
        <v>24.253437443999999</v>
      </c>
      <c r="IZ267" s="29">
        <v>12.74893477748363</v>
      </c>
      <c r="JA267" s="29">
        <v>9.1629104462806694</v>
      </c>
      <c r="JB267" s="29">
        <v>10.06164221187675</v>
      </c>
      <c r="JC267" s="29">
        <v>24.437932370999999</v>
      </c>
      <c r="JD267" s="29">
        <v>12.644554674320647</v>
      </c>
      <c r="JE267" s="29">
        <v>9.0878904109326868</v>
      </c>
      <c r="JF267" s="29">
        <v>9.7349001409452693</v>
      </c>
      <c r="JG267" s="29">
        <v>24.700072648999999</v>
      </c>
      <c r="JH267" s="29">
        <v>12.396836248680959</v>
      </c>
      <c r="JI267" s="29">
        <v>8.9098503009433472</v>
      </c>
      <c r="JJ267" s="29">
        <v>8.8944442222062197</v>
      </c>
      <c r="JK267" s="29">
        <v>25.895567504999999</v>
      </c>
      <c r="JL267" s="29">
        <v>11.250647295557574</v>
      </c>
      <c r="JM267" s="29">
        <v>8.086061732306657</v>
      </c>
      <c r="JN267" s="29">
        <v>5.2455316482351257</v>
      </c>
      <c r="JO267" s="29">
        <v>26.883984128999998</v>
      </c>
      <c r="JP267" s="29">
        <v>10.276555595164766</v>
      </c>
      <c r="JQ267" s="29">
        <v>7.385962847737237</v>
      </c>
      <c r="JR267" s="29">
        <v>2.0843401391885124</v>
      </c>
      <c r="JS267" s="29">
        <v>27.202679489000001</v>
      </c>
      <c r="JT267" s="29">
        <v>9.6880208593051371</v>
      </c>
      <c r="JU267" s="29">
        <v>6.9629713450486008</v>
      </c>
      <c r="JV267" s="29">
        <v>0.18042187616990901</v>
      </c>
      <c r="JW267" s="29">
        <v>27.188829052999999</v>
      </c>
      <c r="JX267" s="29">
        <v>9.512078866224476</v>
      </c>
      <c r="JY267" s="29">
        <v>6.8365183703902401</v>
      </c>
      <c r="JZ267" s="29">
        <v>0.57457066796096967</v>
      </c>
    </row>
    <row r="268" spans="1:286" ht="15" thickBot="1" x14ac:dyDescent="0.4">
      <c r="A268" s="2"/>
      <c r="B268" s="74" t="s">
        <v>743</v>
      </c>
      <c r="C268" s="74" t="s">
        <v>577</v>
      </c>
      <c r="D268" s="74" t="s">
        <v>862</v>
      </c>
      <c r="E268" s="87">
        <v>336965</v>
      </c>
      <c r="F268" s="84">
        <v>446547</v>
      </c>
      <c r="G268" s="22">
        <v>30.133736151000001</v>
      </c>
      <c r="H268" s="22">
        <v>14.91323460695782</v>
      </c>
      <c r="I268" s="22">
        <v>10.718435347968715</v>
      </c>
      <c r="J268" s="22">
        <v>16.426580921396802</v>
      </c>
      <c r="K268" s="22">
        <v>30.315202142</v>
      </c>
      <c r="L268" s="22">
        <v>14.696104764843968</v>
      </c>
      <c r="M268" s="22">
        <v>10.562379855237033</v>
      </c>
      <c r="N268" s="22">
        <v>16.021823130293846</v>
      </c>
      <c r="O268" s="22">
        <v>30.458565242999999</v>
      </c>
      <c r="P268" s="22">
        <v>14.38504229403504</v>
      </c>
      <c r="Q268" s="22">
        <v>10.338813132764272</v>
      </c>
      <c r="R268" s="22">
        <v>15.695548370886334</v>
      </c>
      <c r="S268" s="22">
        <v>30.526666448</v>
      </c>
      <c r="T268" s="22">
        <v>14.029758769887209</v>
      </c>
      <c r="U268" s="22">
        <v>10.083463868561031</v>
      </c>
      <c r="V268" s="22">
        <v>15.267476661722485</v>
      </c>
      <c r="W268" s="22">
        <v>30.610905762000002</v>
      </c>
      <c r="X268" s="22">
        <v>13.685824826988338</v>
      </c>
      <c r="Y268" s="22">
        <v>9.8362717718703774</v>
      </c>
      <c r="Z268" s="22">
        <v>14.998043012942466</v>
      </c>
      <c r="AA268" s="22">
        <v>30.711349205000001</v>
      </c>
      <c r="AB268" s="22">
        <v>13.269705363421917</v>
      </c>
      <c r="AC268" s="22">
        <v>9.5371985201703584</v>
      </c>
      <c r="AD268" s="22">
        <v>14.555405874361458</v>
      </c>
      <c r="AE268" s="22">
        <v>30.826937900000001</v>
      </c>
      <c r="AF268" s="22">
        <v>13.169766943085769</v>
      </c>
      <c r="AG268" s="22">
        <v>9.4653708097250782</v>
      </c>
      <c r="AH268" s="22">
        <v>14.107839462706062</v>
      </c>
      <c r="AI268" s="22">
        <v>30.951863937999999</v>
      </c>
      <c r="AJ268" s="22">
        <v>13.221805762702873</v>
      </c>
      <c r="AK268" s="22">
        <v>9.5027721340085645</v>
      </c>
      <c r="AL268" s="22">
        <v>13.614824097374823</v>
      </c>
      <c r="AM268" s="22">
        <v>31.085884496999999</v>
      </c>
      <c r="AN268" s="22">
        <v>13.219157754570221</v>
      </c>
      <c r="AO268" s="22">
        <v>9.5008689584253485</v>
      </c>
      <c r="AP268" s="22">
        <v>13.160886739339357</v>
      </c>
      <c r="AQ268" s="22">
        <v>31.251034883999999</v>
      </c>
      <c r="AR268" s="22">
        <v>13.13644503662276</v>
      </c>
      <c r="AS268" s="22">
        <v>9.4414216994543789</v>
      </c>
      <c r="AT268" s="22">
        <v>12.479809373874453</v>
      </c>
      <c r="AU268" s="22">
        <v>31.926713505999999</v>
      </c>
      <c r="AV268" s="22">
        <v>12.745078989285989</v>
      </c>
      <c r="AW268" s="22">
        <v>9.1601392153840138</v>
      </c>
      <c r="AX268" s="22">
        <v>10.176332074258312</v>
      </c>
      <c r="AY268" s="22">
        <v>32.335715340999997</v>
      </c>
      <c r="AZ268" s="22">
        <v>12.658285062927893</v>
      </c>
      <c r="BA268" s="22">
        <v>9.097758711570874</v>
      </c>
      <c r="BB268" s="22">
        <v>9.0361515122643539</v>
      </c>
      <c r="BC268" s="22">
        <v>32.521796879</v>
      </c>
      <c r="BD268" s="22">
        <v>12.838974081783316</v>
      </c>
      <c r="BE268" s="22">
        <v>9.2276234671206954</v>
      </c>
      <c r="BF268" s="22">
        <v>8.8373484664306901</v>
      </c>
      <c r="BG268" s="22">
        <v>32.589897891</v>
      </c>
      <c r="BH268" s="22">
        <v>12.653292748626273</v>
      </c>
      <c r="BI268" s="22">
        <v>9.0941706369855169</v>
      </c>
      <c r="BJ268" s="22">
        <v>9.3316988680243682</v>
      </c>
      <c r="BK268" s="25">
        <v>30.152279882999999</v>
      </c>
      <c r="BL268" s="25">
        <v>14.906446022996995</v>
      </c>
      <c r="BM268" s="25">
        <v>10.713556259011421</v>
      </c>
      <c r="BN268" s="25">
        <v>16.594958429566574</v>
      </c>
      <c r="BO268" s="25">
        <v>30.335597747000001</v>
      </c>
      <c r="BP268" s="25">
        <v>14.824464346127474</v>
      </c>
      <c r="BQ268" s="25">
        <v>10.654634413657089</v>
      </c>
      <c r="BR268" s="25">
        <v>16.340055497091441</v>
      </c>
      <c r="BS268" s="25">
        <v>30.424882729</v>
      </c>
      <c r="BT268" s="25">
        <v>14.858688442979355</v>
      </c>
      <c r="BU268" s="25">
        <v>10.679231945924057</v>
      </c>
      <c r="BV268" s="25">
        <v>15.997234977762961</v>
      </c>
      <c r="BW268" s="25">
        <v>30.500390001</v>
      </c>
      <c r="BX268" s="25">
        <v>14.771968712338795</v>
      </c>
      <c r="BY268" s="25">
        <v>10.616904768033994</v>
      </c>
      <c r="BZ268" s="25">
        <v>15.645417810309663</v>
      </c>
      <c r="CA268" s="25">
        <v>30.587427581</v>
      </c>
      <c r="CB268" s="25">
        <v>14.660517675676372</v>
      </c>
      <c r="CC268" s="25">
        <v>10.536802713555957</v>
      </c>
      <c r="CD268" s="25">
        <v>15.449616498571199</v>
      </c>
      <c r="CE268" s="25">
        <v>30.684837135999999</v>
      </c>
      <c r="CF268" s="25">
        <v>14.611428769282233</v>
      </c>
      <c r="CG268" s="25">
        <v>10.501521549988492</v>
      </c>
      <c r="CH268" s="25">
        <v>15.08481209441112</v>
      </c>
      <c r="CI268" s="25">
        <v>30.795241486999998</v>
      </c>
      <c r="CJ268" s="25">
        <v>14.532386687745312</v>
      </c>
      <c r="CK268" s="25">
        <v>10.444712449679221</v>
      </c>
      <c r="CL268" s="25">
        <v>14.713131400091253</v>
      </c>
      <c r="CM268" s="25">
        <v>30.914392997</v>
      </c>
      <c r="CN268" s="25">
        <v>14.467335211463347</v>
      </c>
      <c r="CO268" s="25">
        <v>10.397958672836412</v>
      </c>
      <c r="CP268" s="25">
        <v>14.291596875244936</v>
      </c>
      <c r="CQ268" s="25">
        <v>31.042190896000001</v>
      </c>
      <c r="CR268" s="25">
        <v>14.368323234278733</v>
      </c>
      <c r="CS268" s="25">
        <v>10.326796815325453</v>
      </c>
      <c r="CT268" s="25">
        <v>13.885361838202176</v>
      </c>
      <c r="CU268" s="25">
        <v>31.178172164999999</v>
      </c>
      <c r="CV268" s="25">
        <v>14.33577080287707</v>
      </c>
      <c r="CW268" s="25">
        <v>10.303400741932018</v>
      </c>
      <c r="CX268" s="25">
        <v>13.424223584961414</v>
      </c>
      <c r="CY268" s="25">
        <v>31.469574978000001</v>
      </c>
      <c r="CZ268" s="25">
        <v>14.162481491187275</v>
      </c>
      <c r="DA268" s="25">
        <v>10.178854301619566</v>
      </c>
      <c r="DB268" s="25">
        <v>12.181022195530037</v>
      </c>
      <c r="DC268" s="25">
        <v>31.746333628000002</v>
      </c>
      <c r="DD268" s="25">
        <v>13.866703479543075</v>
      </c>
      <c r="DE268" s="25">
        <v>9.9662728208937139</v>
      </c>
      <c r="DF268" s="25">
        <v>11.017176734425306</v>
      </c>
      <c r="DG268" s="25">
        <v>31.907593591999998</v>
      </c>
      <c r="DH268" s="25">
        <v>13.995915544531757</v>
      </c>
      <c r="DI268" s="25">
        <v>10.059140076137762</v>
      </c>
      <c r="DJ268" s="25">
        <v>10.239725309286499</v>
      </c>
      <c r="DK268" s="25">
        <v>31.958115687999999</v>
      </c>
      <c r="DL268" s="25">
        <v>14.014273834565786</v>
      </c>
      <c r="DM268" s="25">
        <v>10.072334540653006</v>
      </c>
      <c r="DN268" s="25">
        <v>9.7216695744240909</v>
      </c>
      <c r="DO268" s="27">
        <v>30.134287398000001</v>
      </c>
      <c r="DP268" s="27">
        <v>14.897385966399199</v>
      </c>
      <c r="DQ268" s="27">
        <v>10.707044617945495</v>
      </c>
      <c r="DR268" s="27">
        <v>16.432893075235434</v>
      </c>
      <c r="DS268" s="27">
        <v>30.315929413999999</v>
      </c>
      <c r="DT268" s="27">
        <v>14.907646953051026</v>
      </c>
      <c r="DU268" s="27">
        <v>10.714419391087111</v>
      </c>
      <c r="DV268" s="27">
        <v>16.043149318803465</v>
      </c>
      <c r="DW268" s="27">
        <v>30.459107859</v>
      </c>
      <c r="DX268" s="27">
        <v>14.898610610984951</v>
      </c>
      <c r="DY268" s="27">
        <v>10.707924794122066</v>
      </c>
      <c r="DZ268" s="27">
        <v>15.734946045490654</v>
      </c>
      <c r="EA268" s="27">
        <v>30.527233974000001</v>
      </c>
      <c r="EB268" s="27">
        <v>14.949661939370781</v>
      </c>
      <c r="EC268" s="27">
        <v>10.744616389014306</v>
      </c>
      <c r="ED268" s="27">
        <v>15.331313339859555</v>
      </c>
      <c r="EE268" s="27">
        <v>30.611127435</v>
      </c>
      <c r="EF268" s="27">
        <v>14.809014678756755</v>
      </c>
      <c r="EG268" s="27">
        <v>10.643530433519647</v>
      </c>
      <c r="EH268" s="27">
        <v>15.082844487295773</v>
      </c>
      <c r="EI268" s="27">
        <v>30.710803061</v>
      </c>
      <c r="EJ268" s="27">
        <v>14.751639913068418</v>
      </c>
      <c r="EK268" s="27">
        <v>10.602294059732007</v>
      </c>
      <c r="EL268" s="27">
        <v>14.664150910003384</v>
      </c>
      <c r="EM268" s="27">
        <v>30.825496769000001</v>
      </c>
      <c r="EN268" s="27">
        <v>14.608446593002244</v>
      </c>
      <c r="EO268" s="27">
        <v>10.499378201178141</v>
      </c>
      <c r="EP268" s="27">
        <v>14.239766894745266</v>
      </c>
      <c r="EQ268" s="27">
        <v>30.949520559</v>
      </c>
      <c r="ER268" s="27">
        <v>14.54219899365302</v>
      </c>
      <c r="ES268" s="27">
        <v>10.451764747135684</v>
      </c>
      <c r="ET268" s="27">
        <v>13.770321648294267</v>
      </c>
      <c r="EU268" s="27">
        <v>31.081196415000001</v>
      </c>
      <c r="EV268" s="27">
        <v>14.435528112254918</v>
      </c>
      <c r="EW268" s="27">
        <v>10.375098284365563</v>
      </c>
      <c r="EX268" s="27">
        <v>13.343082423232996</v>
      </c>
      <c r="EY268" s="27">
        <v>31.238730239999999</v>
      </c>
      <c r="EZ268" s="27">
        <v>14.226357482244007</v>
      </c>
      <c r="FA268" s="27">
        <v>10.22476323408614</v>
      </c>
      <c r="FB268" s="27">
        <v>12.732609623040235</v>
      </c>
      <c r="FC268" s="27">
        <v>31.878393775999999</v>
      </c>
      <c r="FD268" s="27">
        <v>13.782685767043628</v>
      </c>
      <c r="FE268" s="27">
        <v>9.9058876366433832</v>
      </c>
      <c r="FF268" s="27">
        <v>10.696233120115057</v>
      </c>
      <c r="FG268" s="27">
        <v>32.257762255999999</v>
      </c>
      <c r="FH268" s="27">
        <v>13.30691301392759</v>
      </c>
      <c r="FI268" s="27">
        <v>9.5639403911933503</v>
      </c>
      <c r="FJ268" s="27">
        <v>9.6757518883938047</v>
      </c>
      <c r="FK268" s="27">
        <v>32.420114261000002</v>
      </c>
      <c r="FL268" s="27">
        <v>13.337355609447815</v>
      </c>
      <c r="FM268" s="27">
        <v>9.5858200839969268</v>
      </c>
      <c r="FN268" s="27">
        <v>9.5618875503906757</v>
      </c>
      <c r="FO268" s="27">
        <v>32.481392575999998</v>
      </c>
      <c r="FP268" s="27">
        <v>13.057772921114839</v>
      </c>
      <c r="FQ268" s="27">
        <v>9.3848785010146436</v>
      </c>
      <c r="FR268" s="27">
        <v>9.9955974561771512</v>
      </c>
      <c r="FS268" s="28">
        <v>30.134294323999999</v>
      </c>
      <c r="FT268" s="28">
        <v>14.91371916514704</v>
      </c>
      <c r="FU268" s="28">
        <v>10.718783609480075</v>
      </c>
      <c r="FV268" s="28">
        <v>16.442003483929053</v>
      </c>
      <c r="FW268" s="28">
        <v>30.338984610000001</v>
      </c>
      <c r="FX268" s="28">
        <v>14.681107347649403</v>
      </c>
      <c r="FY268" s="28">
        <v>10.551600916205828</v>
      </c>
      <c r="FZ268" s="28">
        <v>16.02318035813488</v>
      </c>
      <c r="GA268" s="28">
        <v>30.470311253999999</v>
      </c>
      <c r="GB268" s="28">
        <v>14.125404414152646</v>
      </c>
      <c r="GC268" s="28">
        <v>10.152206276321156</v>
      </c>
      <c r="GD268" s="28">
        <v>15.684831838714619</v>
      </c>
      <c r="GE268" s="28">
        <v>30.563107914</v>
      </c>
      <c r="GF268" s="28">
        <v>13.644797762840369</v>
      </c>
      <c r="GG268" s="28">
        <v>9.8067848130598581</v>
      </c>
      <c r="GH268" s="28">
        <v>15.262836947377277</v>
      </c>
      <c r="GI268" s="28">
        <v>30.691322437</v>
      </c>
      <c r="GJ268" s="28">
        <v>13.564774001604915</v>
      </c>
      <c r="GK268" s="28">
        <v>9.7492701602223502</v>
      </c>
      <c r="GL268" s="28">
        <v>14.979128455868786</v>
      </c>
      <c r="GM268" s="28">
        <v>30.85671996</v>
      </c>
      <c r="GN268" s="28">
        <v>13.559150396704654</v>
      </c>
      <c r="GO268" s="28">
        <v>9.7452283646538795</v>
      </c>
      <c r="GP268" s="28">
        <v>14.499457759367205</v>
      </c>
      <c r="GQ268" s="28">
        <v>31.059295298999999</v>
      </c>
      <c r="GR268" s="28">
        <v>13.527306051480602</v>
      </c>
      <c r="GS268" s="28">
        <v>9.7223412067382409</v>
      </c>
      <c r="GT268" s="28">
        <v>13.979040904738895</v>
      </c>
      <c r="GU268" s="28">
        <v>31.287578971999999</v>
      </c>
      <c r="GV268" s="28">
        <v>13.278297740326547</v>
      </c>
      <c r="GW268" s="28">
        <v>9.5433740306323678</v>
      </c>
      <c r="GX268" s="28">
        <v>13.410914001769033</v>
      </c>
      <c r="GY268" s="28">
        <v>31.478221997999999</v>
      </c>
      <c r="GZ268" s="28">
        <v>13.343044269075072</v>
      </c>
      <c r="HA268" s="28">
        <v>9.5899086356785936</v>
      </c>
      <c r="HB268" s="28">
        <v>12.957646649160203</v>
      </c>
      <c r="HC268" s="28">
        <v>31.674529245000002</v>
      </c>
      <c r="HD268" s="28">
        <v>13.317175004057548</v>
      </c>
      <c r="HE268" s="28">
        <v>9.5713158855544567</v>
      </c>
      <c r="HF268" s="28">
        <v>12.448648926959892</v>
      </c>
      <c r="HG268" s="28">
        <v>32.311201361999998</v>
      </c>
      <c r="HH268" s="28">
        <v>12.777981172810453</v>
      </c>
      <c r="HI268" s="28">
        <v>9.1837866625145939</v>
      </c>
      <c r="HJ268" s="28">
        <v>10.543642614775173</v>
      </c>
      <c r="HK268" s="28">
        <v>32.821647851000002</v>
      </c>
      <c r="HL268" s="28">
        <v>11.722371157591308</v>
      </c>
      <c r="HM268" s="28">
        <v>8.4250989600147044</v>
      </c>
      <c r="HN268" s="28">
        <v>8.1829410209886078</v>
      </c>
      <c r="HO268" s="28">
        <v>33.047104105000003</v>
      </c>
      <c r="HP268" s="28">
        <v>11.756133261282566</v>
      </c>
      <c r="HQ268" s="28">
        <v>8.4493644487006616</v>
      </c>
      <c r="HR268" s="28">
        <v>7.1020128133777405</v>
      </c>
      <c r="HS268" s="28">
        <v>33.136371969999999</v>
      </c>
      <c r="HT268" s="28">
        <v>11.311226946418438</v>
      </c>
      <c r="HU268" s="28">
        <v>8.1296015201707696</v>
      </c>
      <c r="HV268" s="28">
        <v>6.1412829115475276</v>
      </c>
      <c r="HW268" s="29">
        <v>30.198142812</v>
      </c>
      <c r="HX268" s="29">
        <v>14.907887331969379</v>
      </c>
      <c r="HY268" s="29">
        <v>10.714592156148701</v>
      </c>
      <c r="HZ268" s="29">
        <v>16.407052017369992</v>
      </c>
      <c r="IA268" s="29">
        <v>30.423169076000001</v>
      </c>
      <c r="IB268" s="29">
        <v>14.762209127470596</v>
      </c>
      <c r="IC268" s="29">
        <v>10.609890362226686</v>
      </c>
      <c r="ID268" s="29">
        <v>15.934486500290227</v>
      </c>
      <c r="IE268" s="29">
        <v>30.488481276000002</v>
      </c>
      <c r="IF268" s="29">
        <v>14.430859545281372</v>
      </c>
      <c r="IG268" s="29">
        <v>10.371742893359357</v>
      </c>
      <c r="IH268" s="29">
        <v>15.58873586098162</v>
      </c>
      <c r="II268" s="29">
        <v>30.579110247999999</v>
      </c>
      <c r="IJ268" s="29">
        <v>14.004904951695719</v>
      </c>
      <c r="IK268" s="29">
        <v>10.065600940064527</v>
      </c>
      <c r="IL268" s="29">
        <v>15.16626446812969</v>
      </c>
      <c r="IM268" s="29">
        <v>30.703177387</v>
      </c>
      <c r="IN268" s="29">
        <v>13.923881239727876</v>
      </c>
      <c r="IO268" s="29">
        <v>10.007367602947001</v>
      </c>
      <c r="IP268" s="29">
        <v>14.87376861263397</v>
      </c>
      <c r="IQ268" s="29">
        <v>30.852971599</v>
      </c>
      <c r="IR268" s="29">
        <v>14.004959549884374</v>
      </c>
      <c r="IS268" s="29">
        <v>10.065640180857732</v>
      </c>
      <c r="IT268" s="29">
        <v>14.424585500556242</v>
      </c>
      <c r="IU268" s="29">
        <v>31.037973795999999</v>
      </c>
      <c r="IV268" s="29">
        <v>13.799895578060109</v>
      </c>
      <c r="IW268" s="29">
        <v>9.9182566666755978</v>
      </c>
      <c r="IX268" s="29">
        <v>13.973056615817701</v>
      </c>
      <c r="IY268" s="29">
        <v>31.238805178</v>
      </c>
      <c r="IZ268" s="29">
        <v>13.930555868291265</v>
      </c>
      <c r="JA268" s="29">
        <v>10.012164789916419</v>
      </c>
      <c r="JB268" s="29">
        <v>13.507263810435425</v>
      </c>
      <c r="JC268" s="29">
        <v>31.445884847999999</v>
      </c>
      <c r="JD268" s="29">
        <v>13.919994531172813</v>
      </c>
      <c r="JE268" s="29">
        <v>10.004574148980655</v>
      </c>
      <c r="JF268" s="29">
        <v>13.166516347333465</v>
      </c>
      <c r="JG268" s="29">
        <v>31.647742817000001</v>
      </c>
      <c r="JH268" s="29">
        <v>13.800642890767357</v>
      </c>
      <c r="JI268" s="29">
        <v>9.9187937750326007</v>
      </c>
      <c r="JJ268" s="29">
        <v>12.456993403595021</v>
      </c>
      <c r="JK268" s="29">
        <v>32.254846964000002</v>
      </c>
      <c r="JL268" s="29">
        <v>12.881728076566063</v>
      </c>
      <c r="JM268" s="29">
        <v>9.2583516049810406</v>
      </c>
      <c r="JN268" s="29">
        <v>9.422810875437321</v>
      </c>
      <c r="JO268" s="29">
        <v>32.552466893000002</v>
      </c>
      <c r="JP268" s="29">
        <v>12.217063377395913</v>
      </c>
      <c r="JQ268" s="29">
        <v>8.7806439986909517</v>
      </c>
      <c r="JR268" s="29">
        <v>7.6444973233589621</v>
      </c>
      <c r="JS268" s="29">
        <v>32.598300051000002</v>
      </c>
      <c r="JT268" s="29">
        <v>11.802437907956714</v>
      </c>
      <c r="JU268" s="29">
        <v>8.4826445099863488</v>
      </c>
      <c r="JV268" s="29">
        <v>7.0744031376277476</v>
      </c>
      <c r="JW268" s="29">
        <v>32.515428589000003</v>
      </c>
      <c r="JX268" s="29">
        <v>11.632490808599648</v>
      </c>
      <c r="JY268" s="29">
        <v>8.3605001834843264</v>
      </c>
      <c r="JZ268" s="29">
        <v>7.5738952181920851</v>
      </c>
    </row>
    <row r="269" spans="1:286" ht="15" thickBot="1" x14ac:dyDescent="0.4">
      <c r="A269" s="2"/>
      <c r="B269" s="74" t="s">
        <v>485</v>
      </c>
      <c r="C269" s="74" t="s">
        <v>485</v>
      </c>
      <c r="D269" s="74" t="s">
        <v>865</v>
      </c>
      <c r="E269" s="87">
        <v>356777</v>
      </c>
      <c r="F269" s="84">
        <v>432926</v>
      </c>
      <c r="G269" s="22">
        <v>2.6914375645502386</v>
      </c>
      <c r="H269" s="22">
        <v>0.43657758276824887</v>
      </c>
      <c r="I269" s="22">
        <v>0.31847726837580376</v>
      </c>
      <c r="J269" s="22">
        <v>2.6914375645502386</v>
      </c>
      <c r="K269" s="22">
        <v>2.6914375645502386</v>
      </c>
      <c r="L269" s="22">
        <v>0.43657758276824887</v>
      </c>
      <c r="M269" s="22">
        <v>0.31847726837580376</v>
      </c>
      <c r="N269" s="22">
        <v>2.6914375645502386</v>
      </c>
      <c r="O269" s="22">
        <v>2.6914375645502386</v>
      </c>
      <c r="P269" s="22">
        <v>0.43657758276824887</v>
      </c>
      <c r="Q269" s="22">
        <v>0.31847726837580376</v>
      </c>
      <c r="R269" s="22">
        <v>2.6914375645502386</v>
      </c>
      <c r="S269" s="22">
        <v>2.6914375645502386</v>
      </c>
      <c r="T269" s="22">
        <v>0.43657758276824887</v>
      </c>
      <c r="U269" s="22">
        <v>0.31847726837580376</v>
      </c>
      <c r="V269" s="22">
        <v>2.6914375645502386</v>
      </c>
      <c r="W269" s="22">
        <v>2.6914375645502386</v>
      </c>
      <c r="X269" s="22">
        <v>0.43657758276824887</v>
      </c>
      <c r="Y269" s="22">
        <v>0.31847726837580376</v>
      </c>
      <c r="Z269" s="22">
        <v>2.6914375645502386</v>
      </c>
      <c r="AA269" s="22">
        <v>2.6914375645502386</v>
      </c>
      <c r="AB269" s="22">
        <v>0.43657758276824887</v>
      </c>
      <c r="AC269" s="22">
        <v>0.31847726837580376</v>
      </c>
      <c r="AD269" s="22">
        <v>2.6914375645502386</v>
      </c>
      <c r="AE269" s="22">
        <v>2.6914375645502386</v>
      </c>
      <c r="AF269" s="22">
        <v>0.43657758276824887</v>
      </c>
      <c r="AG269" s="22">
        <v>0.31847726837580376</v>
      </c>
      <c r="AH269" s="22">
        <v>2.6914375645502386</v>
      </c>
      <c r="AI269" s="22">
        <v>2.6914375645502386</v>
      </c>
      <c r="AJ269" s="22">
        <v>0.43657758276824887</v>
      </c>
      <c r="AK269" s="22">
        <v>0.31847726837580376</v>
      </c>
      <c r="AL269" s="22">
        <v>2.6914375645502386</v>
      </c>
      <c r="AM269" s="22">
        <v>2.6914375645502386</v>
      </c>
      <c r="AN269" s="22">
        <v>0.43657758276824887</v>
      </c>
      <c r="AO269" s="22">
        <v>0.31847726837580376</v>
      </c>
      <c r="AP269" s="22">
        <v>2.6914375645502386</v>
      </c>
      <c r="AQ269" s="22">
        <v>2.6914375645502386</v>
      </c>
      <c r="AR269" s="22">
        <v>0.43657758276824887</v>
      </c>
      <c r="AS269" s="22">
        <v>0.31847726837580376</v>
      </c>
      <c r="AT269" s="22">
        <v>2.6914375645502386</v>
      </c>
      <c r="AU269" s="22">
        <v>2.6914375645502386</v>
      </c>
      <c r="AV269" s="22">
        <v>0.43657758276824887</v>
      </c>
      <c r="AW269" s="22">
        <v>0.31847726837580376</v>
      </c>
      <c r="AX269" s="22">
        <v>2.6914375645502386</v>
      </c>
      <c r="AY269" s="22">
        <v>2.6914375645502386</v>
      </c>
      <c r="AZ269" s="22">
        <v>0.43657758276824887</v>
      </c>
      <c r="BA269" s="22">
        <v>0.31847726837580376</v>
      </c>
      <c r="BB269" s="22">
        <v>2.6914375645502386</v>
      </c>
      <c r="BC269" s="22">
        <v>4.8314637469936415</v>
      </c>
      <c r="BD269" s="22">
        <v>0.78371082862083541</v>
      </c>
      <c r="BE269" s="22">
        <v>0.57170613826087091</v>
      </c>
      <c r="BF269" s="22">
        <v>4.8314637469936415</v>
      </c>
      <c r="BG269" s="22">
        <v>9.7725100515578625</v>
      </c>
      <c r="BH269" s="22">
        <v>1.5851970233611967</v>
      </c>
      <c r="BI269" s="22">
        <v>1.1563791586283101</v>
      </c>
      <c r="BJ269" s="22">
        <v>9.7725100515578625</v>
      </c>
      <c r="BK269" s="25">
        <v>2.6914375645502386</v>
      </c>
      <c r="BL269" s="25">
        <v>0.43657758276824887</v>
      </c>
      <c r="BM269" s="25">
        <v>0.31847726837580376</v>
      </c>
      <c r="BN269" s="25">
        <v>2.6914375645502386</v>
      </c>
      <c r="BO269" s="25">
        <v>2.6914375645502386</v>
      </c>
      <c r="BP269" s="25">
        <v>0.43657758276824887</v>
      </c>
      <c r="BQ269" s="25">
        <v>0.31847726837580376</v>
      </c>
      <c r="BR269" s="25">
        <v>2.6914375645502386</v>
      </c>
      <c r="BS269" s="25">
        <v>2.6914375645502386</v>
      </c>
      <c r="BT269" s="25">
        <v>0.43657758276824887</v>
      </c>
      <c r="BU269" s="25">
        <v>0.31847726837580376</v>
      </c>
      <c r="BV269" s="25">
        <v>2.6914375645502386</v>
      </c>
      <c r="BW269" s="25">
        <v>2.6914375645502386</v>
      </c>
      <c r="BX269" s="25">
        <v>0.43657758276824887</v>
      </c>
      <c r="BY269" s="25">
        <v>0.31847726837580376</v>
      </c>
      <c r="BZ269" s="25">
        <v>2.6914375645502386</v>
      </c>
      <c r="CA269" s="25">
        <v>2.6914375645502386</v>
      </c>
      <c r="CB269" s="25">
        <v>0.43657758276824887</v>
      </c>
      <c r="CC269" s="25">
        <v>0.31847726837580376</v>
      </c>
      <c r="CD269" s="25">
        <v>2.6914375645502386</v>
      </c>
      <c r="CE269" s="25">
        <v>2.6914375645502386</v>
      </c>
      <c r="CF269" s="25">
        <v>0.43657758276824887</v>
      </c>
      <c r="CG269" s="25">
        <v>0.31847726837580376</v>
      </c>
      <c r="CH269" s="25">
        <v>2.6914375645502386</v>
      </c>
      <c r="CI269" s="25">
        <v>2.6914375645502386</v>
      </c>
      <c r="CJ269" s="25">
        <v>0.43657758276824887</v>
      </c>
      <c r="CK269" s="25">
        <v>0.31847726837580376</v>
      </c>
      <c r="CL269" s="25">
        <v>2.6914375645502386</v>
      </c>
      <c r="CM269" s="25">
        <v>2.6914375645502386</v>
      </c>
      <c r="CN269" s="25">
        <v>0.43657758276824887</v>
      </c>
      <c r="CO269" s="25">
        <v>0.31847726837580376</v>
      </c>
      <c r="CP269" s="25">
        <v>2.6914375645502386</v>
      </c>
      <c r="CQ269" s="25">
        <v>2.6914375645502386</v>
      </c>
      <c r="CR269" s="25">
        <v>0.43657758276824887</v>
      </c>
      <c r="CS269" s="25">
        <v>0.31847726837580376</v>
      </c>
      <c r="CT269" s="25">
        <v>2.6914375645502386</v>
      </c>
      <c r="CU269" s="25">
        <v>2.6914375645502386</v>
      </c>
      <c r="CV269" s="25">
        <v>0.43657758276824887</v>
      </c>
      <c r="CW269" s="25">
        <v>0.31847726837580376</v>
      </c>
      <c r="CX269" s="25">
        <v>2.6914375645502386</v>
      </c>
      <c r="CY269" s="25">
        <v>2.6914375645502386</v>
      </c>
      <c r="CZ269" s="25">
        <v>0.43657758276824887</v>
      </c>
      <c r="DA269" s="25">
        <v>0.31847726837580376</v>
      </c>
      <c r="DB269" s="25">
        <v>2.6914375645502386</v>
      </c>
      <c r="DC269" s="25">
        <v>2.6914375645502386</v>
      </c>
      <c r="DD269" s="25">
        <v>0.43657758276824887</v>
      </c>
      <c r="DE269" s="25">
        <v>0.31847726837580376</v>
      </c>
      <c r="DF269" s="25">
        <v>2.6914375645502386</v>
      </c>
      <c r="DG269" s="25">
        <v>2.6914375645502386</v>
      </c>
      <c r="DH269" s="25">
        <v>0.43657758276824887</v>
      </c>
      <c r="DI269" s="25">
        <v>0.31847726837580376</v>
      </c>
      <c r="DJ269" s="25">
        <v>2.6914375645502386</v>
      </c>
      <c r="DK269" s="25">
        <v>0.95991526793820592</v>
      </c>
      <c r="DL269" s="25">
        <v>0.15570767565207452</v>
      </c>
      <c r="DM269" s="25">
        <v>0.11358658154727599</v>
      </c>
      <c r="DN269" s="25">
        <v>0.95991526793820592</v>
      </c>
      <c r="DO269" s="27">
        <v>2.6914375645502386</v>
      </c>
      <c r="DP269" s="27">
        <v>0.43657758276824887</v>
      </c>
      <c r="DQ269" s="27">
        <v>0.31847726837580376</v>
      </c>
      <c r="DR269" s="27">
        <v>2.6914375645502386</v>
      </c>
      <c r="DS269" s="27">
        <v>2.6914375645502386</v>
      </c>
      <c r="DT269" s="27">
        <v>0.43657758276824887</v>
      </c>
      <c r="DU269" s="27">
        <v>0.31847726837580376</v>
      </c>
      <c r="DV269" s="27">
        <v>2.6914375645502386</v>
      </c>
      <c r="DW269" s="27">
        <v>2.6914375645502386</v>
      </c>
      <c r="DX269" s="27">
        <v>0.43657758276824887</v>
      </c>
      <c r="DY269" s="27">
        <v>0.31847726837580376</v>
      </c>
      <c r="DZ269" s="27">
        <v>2.6914375645502386</v>
      </c>
      <c r="EA269" s="27">
        <v>2.6914375645502386</v>
      </c>
      <c r="EB269" s="27">
        <v>0.43657758276824887</v>
      </c>
      <c r="EC269" s="27">
        <v>0.31847726837580376</v>
      </c>
      <c r="ED269" s="27">
        <v>2.6914375645502386</v>
      </c>
      <c r="EE269" s="27">
        <v>2.6914375645502386</v>
      </c>
      <c r="EF269" s="27">
        <v>0.43657758276824887</v>
      </c>
      <c r="EG269" s="27">
        <v>0.31847726837580376</v>
      </c>
      <c r="EH269" s="27">
        <v>2.6914375645502386</v>
      </c>
      <c r="EI269" s="27">
        <v>2.6914375645502386</v>
      </c>
      <c r="EJ269" s="27">
        <v>0.43657758276824887</v>
      </c>
      <c r="EK269" s="27">
        <v>0.31847726837580376</v>
      </c>
      <c r="EL269" s="27">
        <v>2.6914375645502386</v>
      </c>
      <c r="EM269" s="27">
        <v>2.6914375645502386</v>
      </c>
      <c r="EN269" s="27">
        <v>0.43657758276824887</v>
      </c>
      <c r="EO269" s="27">
        <v>0.31847726837580376</v>
      </c>
      <c r="EP269" s="27">
        <v>2.6914375645502386</v>
      </c>
      <c r="EQ269" s="27">
        <v>2.6914375645502386</v>
      </c>
      <c r="ER269" s="27">
        <v>0.43657758276824887</v>
      </c>
      <c r="ES269" s="27">
        <v>0.31847726837580376</v>
      </c>
      <c r="ET269" s="27">
        <v>2.6914375645502386</v>
      </c>
      <c r="EU269" s="27">
        <v>2.6914375645502386</v>
      </c>
      <c r="EV269" s="27">
        <v>0.43657758276824887</v>
      </c>
      <c r="EW269" s="27">
        <v>0.31847726837580376</v>
      </c>
      <c r="EX269" s="27">
        <v>2.6914375645502386</v>
      </c>
      <c r="EY269" s="27">
        <v>2.6914375645502386</v>
      </c>
      <c r="EZ269" s="27">
        <v>0.43657758276824887</v>
      </c>
      <c r="FA269" s="27">
        <v>0.31847726837580376</v>
      </c>
      <c r="FB269" s="27">
        <v>2.6914375645502386</v>
      </c>
      <c r="FC269" s="27">
        <v>2.6914375645502386</v>
      </c>
      <c r="FD269" s="27">
        <v>0.43657758276824887</v>
      </c>
      <c r="FE269" s="27">
        <v>0.31847726837580376</v>
      </c>
      <c r="FF269" s="27">
        <v>2.6914375645502386</v>
      </c>
      <c r="FG269" s="27">
        <v>2.6914375645502386</v>
      </c>
      <c r="FH269" s="27">
        <v>0.43657758276824887</v>
      </c>
      <c r="FI269" s="27">
        <v>0.31847726837580376</v>
      </c>
      <c r="FJ269" s="27">
        <v>2.6914375645502386</v>
      </c>
      <c r="FK269" s="27">
        <v>5.6656736287898646</v>
      </c>
      <c r="FL269" s="27">
        <v>0.91902785715344493</v>
      </c>
      <c r="FM269" s="27">
        <v>0.67041802662338623</v>
      </c>
      <c r="FN269" s="27">
        <v>5.6656736287898646</v>
      </c>
      <c r="FO269" s="27">
        <v>10.754160779858433</v>
      </c>
      <c r="FP269" s="27">
        <v>1.7444304039637935</v>
      </c>
      <c r="FQ269" s="27">
        <v>1.2725376928503469</v>
      </c>
      <c r="FR269" s="27">
        <v>10.754160779858433</v>
      </c>
      <c r="FS269" s="28">
        <v>2.6914375645502386</v>
      </c>
      <c r="FT269" s="28">
        <v>0.43657758276824887</v>
      </c>
      <c r="FU269" s="28">
        <v>0.31847726837580376</v>
      </c>
      <c r="FV269" s="28">
        <v>2.6914375645502386</v>
      </c>
      <c r="FW269" s="28">
        <v>2.6914375645502386</v>
      </c>
      <c r="FX269" s="28">
        <v>0.43657758276824887</v>
      </c>
      <c r="FY269" s="28">
        <v>0.31847726837580376</v>
      </c>
      <c r="FZ269" s="28">
        <v>2.6914375645502386</v>
      </c>
      <c r="GA269" s="28">
        <v>2.6914375645502386</v>
      </c>
      <c r="GB269" s="28">
        <v>0.43657758276824887</v>
      </c>
      <c r="GC269" s="28">
        <v>0.31847726837580376</v>
      </c>
      <c r="GD269" s="28">
        <v>2.6914375645502386</v>
      </c>
      <c r="GE269" s="28">
        <v>2.6914375645502386</v>
      </c>
      <c r="GF269" s="28">
        <v>0.43657758276824887</v>
      </c>
      <c r="GG269" s="28">
        <v>0.31847726837580376</v>
      </c>
      <c r="GH269" s="28">
        <v>2.6914375645502386</v>
      </c>
      <c r="GI269" s="28">
        <v>2.6914375645502386</v>
      </c>
      <c r="GJ269" s="28">
        <v>0.43657758276824887</v>
      </c>
      <c r="GK269" s="28">
        <v>0.31847726837580376</v>
      </c>
      <c r="GL269" s="28">
        <v>2.6914375645502386</v>
      </c>
      <c r="GM269" s="28">
        <v>2.6914375645502386</v>
      </c>
      <c r="GN269" s="28">
        <v>0.43657758276824887</v>
      </c>
      <c r="GO269" s="28">
        <v>0.31847726837580376</v>
      </c>
      <c r="GP269" s="28">
        <v>2.6914375645502386</v>
      </c>
      <c r="GQ269" s="28">
        <v>2.6914375645502386</v>
      </c>
      <c r="GR269" s="28">
        <v>0.43657758276824887</v>
      </c>
      <c r="GS269" s="28">
        <v>0.31847726837580376</v>
      </c>
      <c r="GT269" s="28">
        <v>2.6914375645502386</v>
      </c>
      <c r="GU269" s="28">
        <v>2.6914375645502386</v>
      </c>
      <c r="GV269" s="28">
        <v>0.43657758276824887</v>
      </c>
      <c r="GW269" s="28">
        <v>0.31847726837580376</v>
      </c>
      <c r="GX269" s="28">
        <v>2.6914375645502386</v>
      </c>
      <c r="GY269" s="28">
        <v>2.6914375645502386</v>
      </c>
      <c r="GZ269" s="28">
        <v>0.43657758276824887</v>
      </c>
      <c r="HA269" s="28">
        <v>0.31847726837580376</v>
      </c>
      <c r="HB269" s="28">
        <v>2.6914375645502386</v>
      </c>
      <c r="HC269" s="28">
        <v>2.6914375645502386</v>
      </c>
      <c r="HD269" s="28">
        <v>0.43657758276824887</v>
      </c>
      <c r="HE269" s="28">
        <v>0.31847726837580376</v>
      </c>
      <c r="HF269" s="28">
        <v>2.6914375645502386</v>
      </c>
      <c r="HG269" s="28">
        <v>2.6914375645502386</v>
      </c>
      <c r="HH269" s="28">
        <v>0.43657758276824887</v>
      </c>
      <c r="HI269" s="28">
        <v>0.31847726837580376</v>
      </c>
      <c r="HJ269" s="28">
        <v>2.6914375645502386</v>
      </c>
      <c r="HK269" s="28">
        <v>2.6914375645502386</v>
      </c>
      <c r="HL269" s="28">
        <v>0.43657758276824887</v>
      </c>
      <c r="HM269" s="28">
        <v>0.31847726837580376</v>
      </c>
      <c r="HN269" s="28">
        <v>2.6914375645502386</v>
      </c>
      <c r="HO269" s="28">
        <v>2.6914375645502386</v>
      </c>
      <c r="HP269" s="28">
        <v>0.43657758276824887</v>
      </c>
      <c r="HQ269" s="28">
        <v>0.31847726837580376</v>
      </c>
      <c r="HR269" s="28">
        <v>2.6914375645502386</v>
      </c>
      <c r="HS269" s="28">
        <v>0.43712184973224605</v>
      </c>
      <c r="HT269" s="28">
        <v>7.0905453295618343E-2</v>
      </c>
      <c r="HU269" s="28">
        <v>5.1724540997616635E-2</v>
      </c>
      <c r="HV269" s="28">
        <v>0.43712184973224605</v>
      </c>
      <c r="HW269" s="29">
        <v>2.6914375645502386</v>
      </c>
      <c r="HX269" s="29">
        <v>0.43657758276824887</v>
      </c>
      <c r="HY269" s="29">
        <v>0.31847726837580376</v>
      </c>
      <c r="HZ269" s="29">
        <v>2.6914375645502386</v>
      </c>
      <c r="IA269" s="29">
        <v>2.6914375645502386</v>
      </c>
      <c r="IB269" s="29">
        <v>0.43657758276824887</v>
      </c>
      <c r="IC269" s="29">
        <v>0.31847726837580376</v>
      </c>
      <c r="ID269" s="29">
        <v>2.6914375645502386</v>
      </c>
      <c r="IE269" s="29">
        <v>2.6914375645502386</v>
      </c>
      <c r="IF269" s="29">
        <v>0.43657758276824887</v>
      </c>
      <c r="IG269" s="29">
        <v>0.31847726837580376</v>
      </c>
      <c r="IH269" s="29">
        <v>2.6914375645502386</v>
      </c>
      <c r="II269" s="29">
        <v>2.6914375645502386</v>
      </c>
      <c r="IJ269" s="29">
        <v>0.43657758276824887</v>
      </c>
      <c r="IK269" s="29">
        <v>0.31847726837580376</v>
      </c>
      <c r="IL269" s="29">
        <v>2.6914375645502386</v>
      </c>
      <c r="IM269" s="29">
        <v>2.6914375645502386</v>
      </c>
      <c r="IN269" s="29">
        <v>0.43657758276824887</v>
      </c>
      <c r="IO269" s="29">
        <v>0.31847726837580376</v>
      </c>
      <c r="IP269" s="29">
        <v>2.6914375645502386</v>
      </c>
      <c r="IQ269" s="29">
        <v>2.6914375645502386</v>
      </c>
      <c r="IR269" s="29">
        <v>0.43657758276824887</v>
      </c>
      <c r="IS269" s="29">
        <v>0.31847726837580376</v>
      </c>
      <c r="IT269" s="29">
        <v>2.6914375645502386</v>
      </c>
      <c r="IU269" s="29">
        <v>2.6914375645502386</v>
      </c>
      <c r="IV269" s="29">
        <v>0.43657758276824887</v>
      </c>
      <c r="IW269" s="29">
        <v>0.31847726837580376</v>
      </c>
      <c r="IX269" s="29">
        <v>2.6914375645502386</v>
      </c>
      <c r="IY269" s="29">
        <v>2.6914375645502386</v>
      </c>
      <c r="IZ269" s="29">
        <v>0.43657758276824887</v>
      </c>
      <c r="JA269" s="29">
        <v>0.31847726837580376</v>
      </c>
      <c r="JB269" s="29">
        <v>2.6914375645502386</v>
      </c>
      <c r="JC269" s="29">
        <v>2.6914375645502386</v>
      </c>
      <c r="JD269" s="29">
        <v>0.43657758276824887</v>
      </c>
      <c r="JE269" s="29">
        <v>0.31847726837580376</v>
      </c>
      <c r="JF269" s="29">
        <v>2.6914375645502386</v>
      </c>
      <c r="JG269" s="29">
        <v>2.6914375645502386</v>
      </c>
      <c r="JH269" s="29">
        <v>0.43657758276824887</v>
      </c>
      <c r="JI269" s="29">
        <v>0.31847726837580376</v>
      </c>
      <c r="JJ269" s="29">
        <v>2.6914375645502386</v>
      </c>
      <c r="JK269" s="29">
        <v>6.5332265628839439</v>
      </c>
      <c r="JL269" s="29">
        <v>1.0597534559482986</v>
      </c>
      <c r="JM269" s="29">
        <v>0.77307539169136152</v>
      </c>
      <c r="JN269" s="29">
        <v>6.5332265628839439</v>
      </c>
      <c r="JO269" s="29">
        <v>1.4136640393274038</v>
      </c>
      <c r="JP269" s="29">
        <v>0.22931017879253371</v>
      </c>
      <c r="JQ269" s="29">
        <v>0.16727858285701375</v>
      </c>
      <c r="JR269" s="29">
        <v>1.4136640393274038</v>
      </c>
      <c r="JS269" s="29">
        <v>1.8032049539639812</v>
      </c>
      <c r="JT269" s="29">
        <v>0.2924975375265228</v>
      </c>
      <c r="JU269" s="29">
        <v>0.21337288132713292</v>
      </c>
      <c r="JV269" s="29">
        <v>1.8032049539639812</v>
      </c>
      <c r="JW269" s="29">
        <v>1.7966154379471284</v>
      </c>
      <c r="JX269" s="29">
        <v>0.29142865336879903</v>
      </c>
      <c r="JY269" s="29">
        <v>0.21259314521561865</v>
      </c>
      <c r="JZ269" s="29">
        <v>1.7966154379471284</v>
      </c>
    </row>
    <row r="270" spans="1:286" ht="15" thickBot="1" x14ac:dyDescent="0.4">
      <c r="A270" s="2"/>
      <c r="B270" s="74" t="s">
        <v>744</v>
      </c>
      <c r="C270" s="74" t="s">
        <v>506</v>
      </c>
      <c r="D270" s="74" t="s">
        <v>862</v>
      </c>
      <c r="E270" s="87">
        <v>332562</v>
      </c>
      <c r="F270" s="84">
        <v>434929</v>
      </c>
      <c r="G270" s="22">
        <v>30.721745751</v>
      </c>
      <c r="H270" s="22">
        <v>12.123640820270619</v>
      </c>
      <c r="I270" s="22">
        <v>8.8440271869359552</v>
      </c>
      <c r="J270" s="22">
        <v>15.808846414167983</v>
      </c>
      <c r="K270" s="22">
        <v>30.766129953</v>
      </c>
      <c r="L270" s="22">
        <v>12.046145351644441</v>
      </c>
      <c r="M270" s="22">
        <v>8.7874953215042186</v>
      </c>
      <c r="N270" s="22">
        <v>15.559613299719997</v>
      </c>
      <c r="O270" s="22">
        <v>30.776432601</v>
      </c>
      <c r="P270" s="22">
        <v>11.863268486522228</v>
      </c>
      <c r="Q270" s="22">
        <v>8.6540891945016547</v>
      </c>
      <c r="R270" s="22">
        <v>15.403835422345155</v>
      </c>
      <c r="S270" s="22">
        <v>30.817976012999999</v>
      </c>
      <c r="T270" s="22">
        <v>11.950521808325082</v>
      </c>
      <c r="U270" s="22">
        <v>8.7177392779720169</v>
      </c>
      <c r="V270" s="22">
        <v>15.198175467358274</v>
      </c>
      <c r="W270" s="22">
        <v>30.881826153999999</v>
      </c>
      <c r="X270" s="22">
        <v>11.941399668174986</v>
      </c>
      <c r="Y270" s="22">
        <v>8.7110848037355648</v>
      </c>
      <c r="Z270" s="22">
        <v>14.998984880109743</v>
      </c>
      <c r="AA270" s="22">
        <v>30.964440849999999</v>
      </c>
      <c r="AB270" s="22">
        <v>11.870917549712917</v>
      </c>
      <c r="AC270" s="22">
        <v>8.6596690796051412</v>
      </c>
      <c r="AD270" s="22">
        <v>14.758894905651573</v>
      </c>
      <c r="AE270" s="22">
        <v>31.059651469999999</v>
      </c>
      <c r="AF270" s="22">
        <v>11.742161737148505</v>
      </c>
      <c r="AG270" s="22">
        <v>8.565743506942864</v>
      </c>
      <c r="AH270" s="22">
        <v>14.454637755024185</v>
      </c>
      <c r="AI270" s="22">
        <v>31.164033652000001</v>
      </c>
      <c r="AJ270" s="22">
        <v>11.587392957674242</v>
      </c>
      <c r="AK270" s="22">
        <v>8.4528418370855132</v>
      </c>
      <c r="AL270" s="22">
        <v>14.156069152257038</v>
      </c>
      <c r="AM270" s="22">
        <v>31.277564856000001</v>
      </c>
      <c r="AN270" s="22">
        <v>11.481488635946688</v>
      </c>
      <c r="AO270" s="22">
        <v>8.3755861088387249</v>
      </c>
      <c r="AP270" s="22">
        <v>13.854233929253246</v>
      </c>
      <c r="AQ270" s="22">
        <v>31.380679481000001</v>
      </c>
      <c r="AR270" s="22">
        <v>11.336945949889108</v>
      </c>
      <c r="AS270" s="22">
        <v>8.2701442317560083</v>
      </c>
      <c r="AT270" s="22">
        <v>13.456464851651294</v>
      </c>
      <c r="AU270" s="22">
        <v>31.703606928999999</v>
      </c>
      <c r="AV270" s="22">
        <v>10.678032815660309</v>
      </c>
      <c r="AW270" s="22">
        <v>7.7894762740575869</v>
      </c>
      <c r="AX270" s="22">
        <v>12.260757908364386</v>
      </c>
      <c r="AY270" s="22">
        <v>31.907898967000001</v>
      </c>
      <c r="AZ270" s="22">
        <v>10.559229671554908</v>
      </c>
      <c r="BA270" s="22">
        <v>7.7028110344700806</v>
      </c>
      <c r="BB270" s="22">
        <v>11.734378671062126</v>
      </c>
      <c r="BC270" s="22">
        <v>32.000793420000001</v>
      </c>
      <c r="BD270" s="22">
        <v>10.623252125392145</v>
      </c>
      <c r="BE270" s="22">
        <v>7.7495145231914035</v>
      </c>
      <c r="BF270" s="22">
        <v>11.756707220264463</v>
      </c>
      <c r="BG270" s="22">
        <v>32.024041109999999</v>
      </c>
      <c r="BH270" s="22">
        <v>10.73122080555008</v>
      </c>
      <c r="BI270" s="22">
        <v>7.8282761721721137</v>
      </c>
      <c r="BJ270" s="22">
        <v>12.16054149935511</v>
      </c>
      <c r="BK270" s="25">
        <v>30.677398802999999</v>
      </c>
      <c r="BL270" s="25">
        <v>12.219888022640253</v>
      </c>
      <c r="BM270" s="25">
        <v>8.9142381810624336</v>
      </c>
      <c r="BN270" s="25">
        <v>16.002172073317297</v>
      </c>
      <c r="BO270" s="25">
        <v>30.688426574000001</v>
      </c>
      <c r="BP270" s="25">
        <v>12.193290871437787</v>
      </c>
      <c r="BQ270" s="25">
        <v>8.8948359295592105</v>
      </c>
      <c r="BR270" s="25">
        <v>15.913578585816271</v>
      </c>
      <c r="BS270" s="25">
        <v>30.72902075</v>
      </c>
      <c r="BT270" s="25">
        <v>12.19231842909106</v>
      </c>
      <c r="BU270" s="25">
        <v>8.8941265464061061</v>
      </c>
      <c r="BV270" s="25">
        <v>15.703860202765544</v>
      </c>
      <c r="BW270" s="25">
        <v>30.785657091000001</v>
      </c>
      <c r="BX270" s="25">
        <v>12.162868780338199</v>
      </c>
      <c r="BY270" s="25">
        <v>8.8726434376537799</v>
      </c>
      <c r="BZ270" s="25">
        <v>15.493961882325348</v>
      </c>
      <c r="CA270" s="25">
        <v>30.852842549999998</v>
      </c>
      <c r="CB270" s="25">
        <v>12.111810439017635</v>
      </c>
      <c r="CC270" s="25">
        <v>8.8353970885204482</v>
      </c>
      <c r="CD270" s="25">
        <v>15.317595930648233</v>
      </c>
      <c r="CE270" s="25">
        <v>30.929318938999998</v>
      </c>
      <c r="CF270" s="25">
        <v>12.047069663274758</v>
      </c>
      <c r="CG270" s="25">
        <v>8.7881695939697995</v>
      </c>
      <c r="CH270" s="25">
        <v>15.108220453388736</v>
      </c>
      <c r="CI270" s="25">
        <v>31.015759992</v>
      </c>
      <c r="CJ270" s="25">
        <v>11.973355121314757</v>
      </c>
      <c r="CK270" s="25">
        <v>8.7343958619010671</v>
      </c>
      <c r="CL270" s="25">
        <v>14.830522147642411</v>
      </c>
      <c r="CM270" s="25">
        <v>31.109529333000001</v>
      </c>
      <c r="CN270" s="25">
        <v>11.888234001231615</v>
      </c>
      <c r="CO270" s="25">
        <v>8.6723011898996454</v>
      </c>
      <c r="CP270" s="25">
        <v>14.554453006958182</v>
      </c>
      <c r="CQ270" s="25">
        <v>31.211274461999999</v>
      </c>
      <c r="CR270" s="25">
        <v>11.784871909971002</v>
      </c>
      <c r="CS270" s="25">
        <v>8.5968999833842741</v>
      </c>
      <c r="CT270" s="25">
        <v>14.274890177635331</v>
      </c>
      <c r="CU270" s="25">
        <v>31.319484694</v>
      </c>
      <c r="CV270" s="25">
        <v>11.679428450880559</v>
      </c>
      <c r="CW270" s="25">
        <v>8.5199804480148966</v>
      </c>
      <c r="CX270" s="25">
        <v>13.964334290338249</v>
      </c>
      <c r="CY270" s="25">
        <v>31.501223307</v>
      </c>
      <c r="CZ270" s="25">
        <v>11.443831260857692</v>
      </c>
      <c r="DA270" s="25">
        <v>8.3481155779962997</v>
      </c>
      <c r="DB270" s="25">
        <v>13.210465747448136</v>
      </c>
      <c r="DC270" s="25">
        <v>31.637113881000001</v>
      </c>
      <c r="DD270" s="25">
        <v>11.263837300596897</v>
      </c>
      <c r="DE270" s="25">
        <v>8.2168124899528845</v>
      </c>
      <c r="DF270" s="25">
        <v>12.599544365563764</v>
      </c>
      <c r="DG270" s="25">
        <v>31.713891594</v>
      </c>
      <c r="DH270" s="25">
        <v>10.95818331666907</v>
      </c>
      <c r="DI270" s="25">
        <v>7.9938421641466926</v>
      </c>
      <c r="DJ270" s="25">
        <v>12.286059952029484</v>
      </c>
      <c r="DK270" s="25">
        <v>31.738568692000001</v>
      </c>
      <c r="DL270" s="25">
        <v>11.240863776665373</v>
      </c>
      <c r="DM270" s="25">
        <v>8.200053624093842</v>
      </c>
      <c r="DN270" s="25">
        <v>12.185533240282515</v>
      </c>
      <c r="DO270" s="27">
        <v>30.721745751</v>
      </c>
      <c r="DP270" s="27">
        <v>12.220954847883947</v>
      </c>
      <c r="DQ270" s="27">
        <v>8.9150164152248284</v>
      </c>
      <c r="DR270" s="27">
        <v>15.814576213175997</v>
      </c>
      <c r="DS270" s="27">
        <v>30.766129957</v>
      </c>
      <c r="DT270" s="27">
        <v>12.28038341964206</v>
      </c>
      <c r="DU270" s="27">
        <v>8.9583687309277789</v>
      </c>
      <c r="DV270" s="27">
        <v>15.579451232685452</v>
      </c>
      <c r="DW270" s="27">
        <v>30.776432596999999</v>
      </c>
      <c r="DX270" s="27">
        <v>12.272590179824892</v>
      </c>
      <c r="DY270" s="27">
        <v>8.9526836709825748</v>
      </c>
      <c r="DZ270" s="27">
        <v>15.438570123347299</v>
      </c>
      <c r="EA270" s="27">
        <v>30.817976012999999</v>
      </c>
      <c r="EB270" s="27">
        <v>12.150494951988847</v>
      </c>
      <c r="EC270" s="27">
        <v>8.8636169021476157</v>
      </c>
      <c r="ED270" s="27">
        <v>15.243813060451942</v>
      </c>
      <c r="EE270" s="27">
        <v>30.881476872</v>
      </c>
      <c r="EF270" s="27">
        <v>11.984090174124049</v>
      </c>
      <c r="EG270" s="27">
        <v>8.7422269334666183</v>
      </c>
      <c r="EH270" s="27">
        <v>15.056342695537628</v>
      </c>
      <c r="EI270" s="27">
        <v>30.963493765999999</v>
      </c>
      <c r="EJ270" s="27">
        <v>11.783165165422885</v>
      </c>
      <c r="EK270" s="27">
        <v>8.5956549369985833</v>
      </c>
      <c r="EL270" s="27">
        <v>14.827730540475471</v>
      </c>
      <c r="EM270" s="27">
        <v>31.058164017999999</v>
      </c>
      <c r="EN270" s="27">
        <v>11.594663618269138</v>
      </c>
      <c r="EO270" s="27">
        <v>8.4581456827636803</v>
      </c>
      <c r="EP270" s="27">
        <v>14.534725827294833</v>
      </c>
      <c r="EQ270" s="27">
        <v>31.162175412</v>
      </c>
      <c r="ER270" s="27">
        <v>11.404496965585283</v>
      </c>
      <c r="ES270" s="27">
        <v>8.3194217572270048</v>
      </c>
      <c r="ET270" s="27">
        <v>14.246586002053537</v>
      </c>
      <c r="EU270" s="27">
        <v>31.273949293000001</v>
      </c>
      <c r="EV270" s="27">
        <v>11.265917875421424</v>
      </c>
      <c r="EW270" s="27">
        <v>8.2183302403205634</v>
      </c>
      <c r="EX270" s="27">
        <v>13.962104426893843</v>
      </c>
      <c r="EY270" s="27">
        <v>31.372798287999998</v>
      </c>
      <c r="EZ270" s="27">
        <v>11.268367764295652</v>
      </c>
      <c r="FA270" s="27">
        <v>8.2201174001457229</v>
      </c>
      <c r="FB270" s="27">
        <v>13.607659862457833</v>
      </c>
      <c r="FC270" s="27">
        <v>31.672142538999999</v>
      </c>
      <c r="FD270" s="27">
        <v>11.056684399577181</v>
      </c>
      <c r="FE270" s="27">
        <v>8.0656973327463284</v>
      </c>
      <c r="FF270" s="27">
        <v>12.560355455279158</v>
      </c>
      <c r="FG270" s="27">
        <v>31.857397120000002</v>
      </c>
      <c r="FH270" s="27">
        <v>10.843410995561529</v>
      </c>
      <c r="FI270" s="27">
        <v>7.9101173538169709</v>
      </c>
      <c r="FJ270" s="27">
        <v>12.134561227503285</v>
      </c>
      <c r="FK270" s="27">
        <v>31.940813356</v>
      </c>
      <c r="FL270" s="27">
        <v>10.90564090264796</v>
      </c>
      <c r="FM270" s="27">
        <v>7.9555132046403214</v>
      </c>
      <c r="FN270" s="27">
        <v>12.196346851143122</v>
      </c>
      <c r="FO270" s="27">
        <v>31.961498333000002</v>
      </c>
      <c r="FP270" s="27">
        <v>10.893715607918988</v>
      </c>
      <c r="FQ270" s="27">
        <v>7.9468138681655134</v>
      </c>
      <c r="FR270" s="27">
        <v>12.588925290024727</v>
      </c>
      <c r="FS270" s="28">
        <v>30.717003291000001</v>
      </c>
      <c r="FT270" s="28">
        <v>12.125001109435003</v>
      </c>
      <c r="FU270" s="28">
        <v>8.8450194989427402</v>
      </c>
      <c r="FV270" s="28">
        <v>15.825528816458711</v>
      </c>
      <c r="FW270" s="28">
        <v>30.760106013000001</v>
      </c>
      <c r="FX270" s="28">
        <v>12.046299153183135</v>
      </c>
      <c r="FY270" s="28">
        <v>8.7876075175853927</v>
      </c>
      <c r="FZ270" s="28">
        <v>15.594645371837693</v>
      </c>
      <c r="GA270" s="28">
        <v>30.778854593999998</v>
      </c>
      <c r="GB270" s="28">
        <v>12.177580728793972</v>
      </c>
      <c r="GC270" s="28">
        <v>8.8833755992250882</v>
      </c>
      <c r="GD270" s="28">
        <v>15.4657091060418</v>
      </c>
      <c r="GE270" s="28">
        <v>30.839186060999999</v>
      </c>
      <c r="GF270" s="28">
        <v>12.06856619817296</v>
      </c>
      <c r="GG270" s="28">
        <v>8.8038510168924198</v>
      </c>
      <c r="GH270" s="28">
        <v>15.293284513788402</v>
      </c>
      <c r="GI270" s="28">
        <v>30.934766461999999</v>
      </c>
      <c r="GJ270" s="28">
        <v>11.9271473922567</v>
      </c>
      <c r="GK270" s="28">
        <v>8.7006879668805599</v>
      </c>
      <c r="GL270" s="28">
        <v>15.134357369200096</v>
      </c>
      <c r="GM270" s="28">
        <v>31.062726108</v>
      </c>
      <c r="GN270" s="28">
        <v>11.742339463370991</v>
      </c>
      <c r="GO270" s="28">
        <v>8.5658731557477736</v>
      </c>
      <c r="GP270" s="28">
        <v>14.930325339229137</v>
      </c>
      <c r="GQ270" s="28">
        <v>31.167086201</v>
      </c>
      <c r="GR270" s="28">
        <v>11.51270351267611</v>
      </c>
      <c r="GS270" s="28">
        <v>8.3983569268235581</v>
      </c>
      <c r="GT270" s="28">
        <v>14.634266924455362</v>
      </c>
      <c r="GU270" s="28">
        <v>31.283608440000002</v>
      </c>
      <c r="GV270" s="28">
        <v>11.219708163666333</v>
      </c>
      <c r="GW270" s="28">
        <v>8.1846208989501736</v>
      </c>
      <c r="GX270" s="28">
        <v>14.349387611255276</v>
      </c>
      <c r="GY270" s="28">
        <v>31.413632715999999</v>
      </c>
      <c r="GZ270" s="28">
        <v>11.301783500333396</v>
      </c>
      <c r="HA270" s="28">
        <v>8.2444937143544994</v>
      </c>
      <c r="HB270" s="28">
        <v>14.111007327063859</v>
      </c>
      <c r="HC270" s="28">
        <v>31.560097517999999</v>
      </c>
      <c r="HD270" s="28">
        <v>11.264833535116956</v>
      </c>
      <c r="HE270" s="28">
        <v>8.2175392291651868</v>
      </c>
      <c r="HF270" s="28">
        <v>13.844789462036188</v>
      </c>
      <c r="HG270" s="28">
        <v>31.99407407</v>
      </c>
      <c r="HH270" s="28">
        <v>10.643140373250301</v>
      </c>
      <c r="HI270" s="28">
        <v>7.7640227231096954</v>
      </c>
      <c r="HJ270" s="28">
        <v>12.083236194419186</v>
      </c>
      <c r="HK270" s="28">
        <v>32.378650804999999</v>
      </c>
      <c r="HL270" s="28">
        <v>9.5879763725615419</v>
      </c>
      <c r="HM270" s="28">
        <v>6.9942952751334539</v>
      </c>
      <c r="HN270" s="28">
        <v>7.8723657999609387</v>
      </c>
      <c r="HO270" s="28">
        <v>32.566734557000004</v>
      </c>
      <c r="HP270" s="28">
        <v>8.9889672287451674</v>
      </c>
      <c r="HQ270" s="28">
        <v>6.5573264444272841</v>
      </c>
      <c r="HR270" s="28">
        <v>4.6630985503136699</v>
      </c>
      <c r="HS270" s="28">
        <v>32.638630194999998</v>
      </c>
      <c r="HT270" s="28">
        <v>8.5690001650197392</v>
      </c>
      <c r="HU270" s="28">
        <v>6.2509663184331803</v>
      </c>
      <c r="HV270" s="28">
        <v>2.6248743590227974</v>
      </c>
      <c r="HW270" s="29">
        <v>30.713404248</v>
      </c>
      <c r="HX270" s="29">
        <v>12.125320640044951</v>
      </c>
      <c r="HY270" s="29">
        <v>8.845252592074031</v>
      </c>
      <c r="HZ270" s="29">
        <v>15.82120245186</v>
      </c>
      <c r="IA270" s="29">
        <v>30.762491785999998</v>
      </c>
      <c r="IB270" s="29">
        <v>12.016164480847019</v>
      </c>
      <c r="IC270" s="29">
        <v>8.7656246936663251</v>
      </c>
      <c r="ID270" s="29">
        <v>15.564250017404362</v>
      </c>
      <c r="IE270" s="29">
        <v>30.784686595</v>
      </c>
      <c r="IF270" s="29">
        <v>11.96690817416486</v>
      </c>
      <c r="IG270" s="29">
        <v>8.7296929037128734</v>
      </c>
      <c r="IH270" s="29">
        <v>15.434755637889269</v>
      </c>
      <c r="II270" s="29">
        <v>30.841473186999998</v>
      </c>
      <c r="IJ270" s="29">
        <v>11.995468697281652</v>
      </c>
      <c r="IK270" s="29">
        <v>8.7505274076925428</v>
      </c>
      <c r="IL270" s="29">
        <v>15.281232219500074</v>
      </c>
      <c r="IM270" s="29">
        <v>30.933597992999999</v>
      </c>
      <c r="IN270" s="29">
        <v>11.947001940723958</v>
      </c>
      <c r="IO270" s="29">
        <v>8.7151715835623715</v>
      </c>
      <c r="IP270" s="29">
        <v>15.115686532587285</v>
      </c>
      <c r="IQ270" s="29">
        <v>31.019477139999999</v>
      </c>
      <c r="IR270" s="29">
        <v>11.798727161723289</v>
      </c>
      <c r="IS270" s="29">
        <v>8.6070071966377544</v>
      </c>
      <c r="IT270" s="29">
        <v>14.932347688746672</v>
      </c>
      <c r="IU270" s="29">
        <v>31.107471408999999</v>
      </c>
      <c r="IV270" s="29">
        <v>11.64301830687543</v>
      </c>
      <c r="IW270" s="29">
        <v>8.4934197548835701</v>
      </c>
      <c r="IX270" s="29">
        <v>14.682021120727986</v>
      </c>
      <c r="IY270" s="29">
        <v>31.203936669000001</v>
      </c>
      <c r="IZ270" s="29">
        <v>11.479294321976255</v>
      </c>
      <c r="JA270" s="29">
        <v>8.3739853873476413</v>
      </c>
      <c r="JB270" s="29">
        <v>14.455071550810263</v>
      </c>
      <c r="JC270" s="29">
        <v>31.317258199000001</v>
      </c>
      <c r="JD270" s="29">
        <v>11.272726134435976</v>
      </c>
      <c r="JE270" s="29">
        <v>8.2232967704836586</v>
      </c>
      <c r="JF270" s="29">
        <v>14.130500728808485</v>
      </c>
      <c r="JG270" s="29">
        <v>31.473739623</v>
      </c>
      <c r="JH270" s="29">
        <v>10.85417570135913</v>
      </c>
      <c r="JI270" s="29">
        <v>7.9179700568246494</v>
      </c>
      <c r="JJ270" s="29">
        <v>13.083941946100717</v>
      </c>
      <c r="JK270" s="29">
        <v>31.954400080999999</v>
      </c>
      <c r="JL270" s="29">
        <v>9.8458210714137149</v>
      </c>
      <c r="JM270" s="29">
        <v>7.182389393101972</v>
      </c>
      <c r="JN270" s="29">
        <v>8.3637945918865739</v>
      </c>
      <c r="JO270" s="29">
        <v>32.217893578000002</v>
      </c>
      <c r="JP270" s="29">
        <v>8.8669053818231163</v>
      </c>
      <c r="JQ270" s="29">
        <v>6.4682840265043362</v>
      </c>
      <c r="JR270" s="29">
        <v>4.5929546679008197</v>
      </c>
      <c r="JS270" s="29">
        <v>32.258518619</v>
      </c>
      <c r="JT270" s="29">
        <v>8.4937557898856237</v>
      </c>
      <c r="JU270" s="29">
        <v>6.1960765943630429</v>
      </c>
      <c r="JV270" s="29">
        <v>2.5872908059479442</v>
      </c>
      <c r="JW270" s="29">
        <v>32.114797959000001</v>
      </c>
      <c r="JX270" s="29">
        <v>8.5997229868925551</v>
      </c>
      <c r="JY270" s="29">
        <v>6.2733781892507556</v>
      </c>
      <c r="JZ270" s="29">
        <v>3.5644453830933855</v>
      </c>
    </row>
    <row r="271" spans="1:286" ht="15" thickBot="1" x14ac:dyDescent="0.4">
      <c r="A271" s="2"/>
      <c r="B271" s="74" t="s">
        <v>745</v>
      </c>
      <c r="C271" s="74" t="s">
        <v>559</v>
      </c>
      <c r="D271" s="74" t="s">
        <v>867</v>
      </c>
      <c r="E271" s="87">
        <v>381392</v>
      </c>
      <c r="F271" s="84">
        <v>404001</v>
      </c>
      <c r="G271" s="22">
        <v>31.835227541999998</v>
      </c>
      <c r="H271" s="22">
        <v>8.0329561174660871</v>
      </c>
      <c r="I271" s="22">
        <v>5.8599296488187909</v>
      </c>
      <c r="J271" s="22">
        <v>11.58668781646961</v>
      </c>
      <c r="K271" s="22">
        <v>31.952750241</v>
      </c>
      <c r="L271" s="22">
        <v>7.7152215514694289</v>
      </c>
      <c r="M271" s="22">
        <v>5.628146706585353</v>
      </c>
      <c r="N271" s="22">
        <v>10.890297308664238</v>
      </c>
      <c r="O271" s="22">
        <v>32.054569733000001</v>
      </c>
      <c r="P271" s="22">
        <v>7.467995049330229</v>
      </c>
      <c r="Q271" s="22">
        <v>5.4477984152870498</v>
      </c>
      <c r="R271" s="22">
        <v>10.881186937351131</v>
      </c>
      <c r="S271" s="22">
        <v>32.178185722000002</v>
      </c>
      <c r="T271" s="22">
        <v>7.1221205833974572</v>
      </c>
      <c r="U271" s="22">
        <v>5.1954878078281181</v>
      </c>
      <c r="V271" s="22">
        <v>10.379401595459875</v>
      </c>
      <c r="W271" s="22">
        <v>32.336626410000001</v>
      </c>
      <c r="X271" s="22">
        <v>6.7796157063354032</v>
      </c>
      <c r="Y271" s="22">
        <v>4.9456352685372558</v>
      </c>
      <c r="Z271" s="22">
        <v>10.159916613398707</v>
      </c>
      <c r="AA271" s="22">
        <v>32.515448835999997</v>
      </c>
      <c r="AB271" s="22">
        <v>6.5652318636739349</v>
      </c>
      <c r="AC271" s="22">
        <v>4.7892452400758625</v>
      </c>
      <c r="AD271" s="22">
        <v>9.4838363115278455</v>
      </c>
      <c r="AE271" s="22">
        <v>32.709229334</v>
      </c>
      <c r="AF271" s="22">
        <v>6.5291962604393952</v>
      </c>
      <c r="AG271" s="22">
        <v>4.7629577692221368</v>
      </c>
      <c r="AH271" s="22">
        <v>8.9654370833234935</v>
      </c>
      <c r="AI271" s="22">
        <v>32.918876230000002</v>
      </c>
      <c r="AJ271" s="22">
        <v>6.4418835802751868</v>
      </c>
      <c r="AK271" s="22">
        <v>4.699264384653584</v>
      </c>
      <c r="AL271" s="22">
        <v>8.4059823877406927</v>
      </c>
      <c r="AM271" s="22">
        <v>33.145160865000001</v>
      </c>
      <c r="AN271" s="22">
        <v>6.3320403157726792</v>
      </c>
      <c r="AO271" s="22">
        <v>4.6191352524924172</v>
      </c>
      <c r="AP271" s="22">
        <v>7.8406746530582083</v>
      </c>
      <c r="AQ271" s="22">
        <v>33.417899976999998</v>
      </c>
      <c r="AR271" s="22">
        <v>6.1779591154829037</v>
      </c>
      <c r="AS271" s="22">
        <v>4.5067351620773275</v>
      </c>
      <c r="AT271" s="22">
        <v>7.1046174870697882</v>
      </c>
      <c r="AU271" s="22">
        <v>34.455825249</v>
      </c>
      <c r="AV271" s="22">
        <v>5.5953202042508661</v>
      </c>
      <c r="AW271" s="22">
        <v>4.0817081881267834</v>
      </c>
      <c r="AX271" s="22">
        <v>5.0552409621043921</v>
      </c>
      <c r="AY271" s="22">
        <v>33.987772651561102</v>
      </c>
      <c r="AZ271" s="22">
        <v>5.5131502299496757</v>
      </c>
      <c r="BA271" s="22">
        <v>4.0217663358859532</v>
      </c>
      <c r="BB271" s="22">
        <v>4.1407789814743268</v>
      </c>
      <c r="BC271" s="22">
        <v>35.361915601683869</v>
      </c>
      <c r="BD271" s="22">
        <v>5.7360497002715451</v>
      </c>
      <c r="BE271" s="22">
        <v>4.1843683961667395</v>
      </c>
      <c r="BF271" s="22">
        <v>3.927939077457772</v>
      </c>
      <c r="BG271" s="22">
        <v>34.853685303659276</v>
      </c>
      <c r="BH271" s="22">
        <v>5.6536097589094858</v>
      </c>
      <c r="BI271" s="22">
        <v>4.124229606713623</v>
      </c>
      <c r="BJ271" s="22">
        <v>4.3046991590283454</v>
      </c>
      <c r="BK271" s="25">
        <v>31.797208340000001</v>
      </c>
      <c r="BL271" s="25">
        <v>7.9174566912496118</v>
      </c>
      <c r="BM271" s="25">
        <v>5.7756744254352261</v>
      </c>
      <c r="BN271" s="25">
        <v>11.746151334796048</v>
      </c>
      <c r="BO271" s="25">
        <v>31.880980862000001</v>
      </c>
      <c r="BP271" s="25">
        <v>7.6820301530745061</v>
      </c>
      <c r="BQ271" s="25">
        <v>5.6039340435636706</v>
      </c>
      <c r="BR271" s="25">
        <v>11.194852319777745</v>
      </c>
      <c r="BS271" s="25">
        <v>32.001461190999997</v>
      </c>
      <c r="BT271" s="25">
        <v>7.5792491056099029</v>
      </c>
      <c r="BU271" s="25">
        <v>5.5289567004079023</v>
      </c>
      <c r="BV271" s="25">
        <v>11.086410413552233</v>
      </c>
      <c r="BW271" s="25">
        <v>32.097242915999999</v>
      </c>
      <c r="BX271" s="25">
        <v>7.3700183971490922</v>
      </c>
      <c r="BY271" s="25">
        <v>5.3763258116013519</v>
      </c>
      <c r="BZ271" s="25">
        <v>10.551425255952591</v>
      </c>
      <c r="CA271" s="25">
        <v>32.213896972000001</v>
      </c>
      <c r="CB271" s="25">
        <v>7.155871813076585</v>
      </c>
      <c r="CC271" s="25">
        <v>5.2201088599773726</v>
      </c>
      <c r="CD271" s="25">
        <v>10.400668581274527</v>
      </c>
      <c r="CE271" s="25">
        <v>32.343552504000002</v>
      </c>
      <c r="CF271" s="25">
        <v>6.9666471883805716</v>
      </c>
      <c r="CG271" s="25">
        <v>5.0820721307424384</v>
      </c>
      <c r="CH271" s="25">
        <v>9.8082490427973035</v>
      </c>
      <c r="CI271" s="25">
        <v>32.483790278000001</v>
      </c>
      <c r="CJ271" s="25">
        <v>6.8559867706019437</v>
      </c>
      <c r="CK271" s="25">
        <v>5.0013468966431631</v>
      </c>
      <c r="CL271" s="25">
        <v>9.3460932303863906</v>
      </c>
      <c r="CM271" s="25">
        <v>32.632576966999999</v>
      </c>
      <c r="CN271" s="25">
        <v>6.724591868003766</v>
      </c>
      <c r="CO271" s="25">
        <v>4.9054961445439966</v>
      </c>
      <c r="CP271" s="25">
        <v>8.8408044598581128</v>
      </c>
      <c r="CQ271" s="25">
        <v>32.789619067000004</v>
      </c>
      <c r="CR271" s="25">
        <v>6.6023568581218237</v>
      </c>
      <c r="CS271" s="25">
        <v>4.8163274066526727</v>
      </c>
      <c r="CT271" s="25">
        <v>8.3335663944425775</v>
      </c>
      <c r="CU271" s="25">
        <v>32.951500508999999</v>
      </c>
      <c r="CV271" s="25">
        <v>6.4664152694876531</v>
      </c>
      <c r="CW271" s="25">
        <v>4.7171599103915085</v>
      </c>
      <c r="CX271" s="25">
        <v>7.6835358855105795</v>
      </c>
      <c r="CY271" s="25">
        <v>33.475906827999999</v>
      </c>
      <c r="CZ271" s="25">
        <v>6.2110890805785886</v>
      </c>
      <c r="DA271" s="25">
        <v>4.5309030103625201</v>
      </c>
      <c r="DB271" s="25">
        <v>6.2636635858746637</v>
      </c>
      <c r="DC271" s="25">
        <v>33.940802238000003</v>
      </c>
      <c r="DD271" s="25">
        <v>6.1663140349191243</v>
      </c>
      <c r="DE271" s="25">
        <v>4.4982402379347439</v>
      </c>
      <c r="DF271" s="25">
        <v>5.289476111731954</v>
      </c>
      <c r="DG271" s="25">
        <v>34.279991854999999</v>
      </c>
      <c r="DH271" s="25">
        <v>6.3080528977016073</v>
      </c>
      <c r="DI271" s="25">
        <v>4.6016367649745211</v>
      </c>
      <c r="DJ271" s="25">
        <v>4.6450993345793883</v>
      </c>
      <c r="DK271" s="25">
        <v>34.393862804000001</v>
      </c>
      <c r="DL271" s="25">
        <v>6.2618875705768708</v>
      </c>
      <c r="DM271" s="25">
        <v>4.5679598015740304</v>
      </c>
      <c r="DN271" s="25">
        <v>4.3968050385720545</v>
      </c>
      <c r="DO271" s="27">
        <v>31.835245285999999</v>
      </c>
      <c r="DP271" s="27">
        <v>7.908942481131457</v>
      </c>
      <c r="DQ271" s="27">
        <v>5.7694634276931662</v>
      </c>
      <c r="DR271" s="27">
        <v>11.598033031157648</v>
      </c>
      <c r="DS271" s="27">
        <v>31.952803459999998</v>
      </c>
      <c r="DT271" s="27">
        <v>7.7267965187357417</v>
      </c>
      <c r="DU271" s="27">
        <v>5.6365904840535865</v>
      </c>
      <c r="DV271" s="27">
        <v>10.937824791196242</v>
      </c>
      <c r="DW271" s="27">
        <v>32.054675760999999</v>
      </c>
      <c r="DX271" s="27">
        <v>7.5995940246090141</v>
      </c>
      <c r="DY271" s="27">
        <v>5.5437980355655156</v>
      </c>
      <c r="DZ271" s="27">
        <v>10.96857538899004</v>
      </c>
      <c r="EA271" s="27">
        <v>32.178361221000003</v>
      </c>
      <c r="EB271" s="27">
        <v>7.3189130269527505</v>
      </c>
      <c r="EC271" s="27">
        <v>5.3390451555579004</v>
      </c>
      <c r="ED271" s="27">
        <v>10.489206366631155</v>
      </c>
      <c r="EE271" s="27">
        <v>32.336274617999997</v>
      </c>
      <c r="EF271" s="27">
        <v>7.072952948556738</v>
      </c>
      <c r="EG271" s="27">
        <v>5.1596207027484606</v>
      </c>
      <c r="EH271" s="27">
        <v>10.228202999670771</v>
      </c>
      <c r="EI271" s="27">
        <v>32.514143754999999</v>
      </c>
      <c r="EJ271" s="27">
        <v>6.8808919502078858</v>
      </c>
      <c r="EK271" s="27">
        <v>5.0195148784232071</v>
      </c>
      <c r="EL271" s="27">
        <v>9.5568979193200505</v>
      </c>
      <c r="EM271" s="27">
        <v>32.707098278000004</v>
      </c>
      <c r="EN271" s="27">
        <v>6.7723154880628975</v>
      </c>
      <c r="EO271" s="27">
        <v>4.9403098609447893</v>
      </c>
      <c r="EP271" s="27">
        <v>9.0410794173114581</v>
      </c>
      <c r="EQ271" s="27">
        <v>32.916209004999999</v>
      </c>
      <c r="ER271" s="27">
        <v>6.6587465841313787</v>
      </c>
      <c r="ES271" s="27">
        <v>4.8574629266903928</v>
      </c>
      <c r="ET271" s="27">
        <v>8.4976943977082051</v>
      </c>
      <c r="EU271" s="27">
        <v>33.139611670000001</v>
      </c>
      <c r="EV271" s="27">
        <v>6.537687354481486</v>
      </c>
      <c r="EW271" s="27">
        <v>4.7691519041085417</v>
      </c>
      <c r="EX271" s="27">
        <v>7.9579633681320132</v>
      </c>
      <c r="EY271" s="27">
        <v>33.400301255999999</v>
      </c>
      <c r="EZ271" s="27">
        <v>6.3773072408872817</v>
      </c>
      <c r="FA271" s="27">
        <v>4.6521568441345229</v>
      </c>
      <c r="FB271" s="27">
        <v>7.2867595042708508</v>
      </c>
      <c r="FC271" s="27">
        <v>34.388181033000002</v>
      </c>
      <c r="FD271" s="27">
        <v>5.9454726676220711</v>
      </c>
      <c r="FE271" s="27">
        <v>4.3371395351566111</v>
      </c>
      <c r="FF271" s="27">
        <v>5.434442986998274</v>
      </c>
      <c r="FG271" s="27">
        <v>34.901335500999998</v>
      </c>
      <c r="FH271" s="27">
        <v>5.8916633916576799</v>
      </c>
      <c r="FI271" s="27">
        <v>4.297886417500508</v>
      </c>
      <c r="FJ271" s="27">
        <v>4.7174941082743764</v>
      </c>
      <c r="FK271" s="27">
        <v>35.231821091999997</v>
      </c>
      <c r="FL271" s="27">
        <v>6.192693329253995</v>
      </c>
      <c r="FM271" s="27">
        <v>4.5174835658861721</v>
      </c>
      <c r="FN271" s="27">
        <v>4.56301059219998</v>
      </c>
      <c r="FO271" s="27">
        <v>35.445442854999996</v>
      </c>
      <c r="FP271" s="27">
        <v>6.0953157688380246</v>
      </c>
      <c r="FQ271" s="27">
        <v>4.4464479913023052</v>
      </c>
      <c r="FR271" s="27">
        <v>4.9364884516334016</v>
      </c>
      <c r="FS271" s="28">
        <v>31.833348752999999</v>
      </c>
      <c r="FT271" s="28">
        <v>8.034982536885849</v>
      </c>
      <c r="FU271" s="28">
        <v>5.8614078935726734</v>
      </c>
      <c r="FV271" s="28">
        <v>11.605777031614853</v>
      </c>
      <c r="FW271" s="28">
        <v>31.965243911999998</v>
      </c>
      <c r="FX271" s="28">
        <v>7.7133684442368686</v>
      </c>
      <c r="FY271" s="28">
        <v>5.6267948906590952</v>
      </c>
      <c r="FZ271" s="28">
        <v>10.928621611870938</v>
      </c>
      <c r="GA271" s="28">
        <v>32.105878736000001</v>
      </c>
      <c r="GB271" s="28">
        <v>7.4403184262022446</v>
      </c>
      <c r="GC271" s="28">
        <v>5.427608704043112</v>
      </c>
      <c r="GD271" s="28">
        <v>10.949997426152017</v>
      </c>
      <c r="GE271" s="28">
        <v>32.289859464000003</v>
      </c>
      <c r="GF271" s="28">
        <v>7.090441115330087</v>
      </c>
      <c r="GG271" s="28">
        <v>5.1723780769305279</v>
      </c>
      <c r="GH271" s="28">
        <v>10.478013675266382</v>
      </c>
      <c r="GI271" s="28">
        <v>32.536178602999996</v>
      </c>
      <c r="GJ271" s="28">
        <v>6.7187697969153231</v>
      </c>
      <c r="GK271" s="28">
        <v>4.9012490247427927</v>
      </c>
      <c r="GL271" s="28">
        <v>10.312814764352765</v>
      </c>
      <c r="GM271" s="28">
        <v>32.843706914000002</v>
      </c>
      <c r="GN271" s="28">
        <v>6.6307538692222154</v>
      </c>
      <c r="GO271" s="28">
        <v>4.8370426308928751</v>
      </c>
      <c r="GP271" s="28">
        <v>9.7027695933779299</v>
      </c>
      <c r="GQ271" s="28">
        <v>33.213544654000003</v>
      </c>
      <c r="GR271" s="28">
        <v>6.5755606034467702</v>
      </c>
      <c r="GS271" s="28">
        <v>4.7967799119382137</v>
      </c>
      <c r="GT271" s="28">
        <v>9.2401989974447076</v>
      </c>
      <c r="GU271" s="28">
        <v>33.588913634000001</v>
      </c>
      <c r="GV271" s="28">
        <v>6.4697635119304708</v>
      </c>
      <c r="GW271" s="28">
        <v>4.7196024066376223</v>
      </c>
      <c r="GX271" s="28">
        <v>8.7497948599249469</v>
      </c>
      <c r="GY271" s="28">
        <v>33.93488009</v>
      </c>
      <c r="GZ271" s="28">
        <v>6.3852171609083905</v>
      </c>
      <c r="HA271" s="28">
        <v>4.6579270206640198</v>
      </c>
      <c r="HB271" s="28">
        <v>8.3425264699605961</v>
      </c>
      <c r="HC271" s="28">
        <v>34.257339403000003</v>
      </c>
      <c r="HD271" s="28">
        <v>6.2504436048599912</v>
      </c>
      <c r="HE271" s="28">
        <v>4.5596115879122374</v>
      </c>
      <c r="HF271" s="28">
        <v>7.8036822341007266</v>
      </c>
      <c r="HG271" s="28">
        <v>33.773796087031968</v>
      </c>
      <c r="HH271" s="28">
        <v>5.4784411315326764</v>
      </c>
      <c r="HI271" s="28">
        <v>3.9964465318283531</v>
      </c>
      <c r="HJ271" s="28">
        <v>5.2818953936152937</v>
      </c>
      <c r="HK271" s="28">
        <v>27.860592560119112</v>
      </c>
      <c r="HL271" s="28">
        <v>4.5192614960103858</v>
      </c>
      <c r="HM271" s="28">
        <v>3.2967383418982346</v>
      </c>
      <c r="HN271" s="28">
        <v>0.40682902670935306</v>
      </c>
      <c r="HO271" s="28">
        <v>24.046923632468275</v>
      </c>
      <c r="HP271" s="28">
        <v>3.9006469742239922</v>
      </c>
      <c r="HQ271" s="28">
        <v>2.8454676609189105</v>
      </c>
      <c r="HR271" s="28">
        <v>-3.4898619704932585</v>
      </c>
      <c r="HS271" s="28">
        <v>20.191708650133528</v>
      </c>
      <c r="HT271" s="28">
        <v>3.2752932746961707</v>
      </c>
      <c r="HU271" s="28">
        <v>2.3892808436034518</v>
      </c>
      <c r="HV271" s="28">
        <v>-5.9901522769279012</v>
      </c>
      <c r="HW271" s="29">
        <v>31.833167451999998</v>
      </c>
      <c r="HX271" s="29">
        <v>8.0350388120241139</v>
      </c>
      <c r="HY271" s="29">
        <v>5.8614489455025467</v>
      </c>
      <c r="HZ271" s="29">
        <v>11.593008364790588</v>
      </c>
      <c r="IA271" s="29">
        <v>31.984638851</v>
      </c>
      <c r="IB271" s="29">
        <v>7.7547678519073182</v>
      </c>
      <c r="IC271" s="29">
        <v>5.6569951821712223</v>
      </c>
      <c r="ID271" s="29">
        <v>10.873069639854346</v>
      </c>
      <c r="IE271" s="29">
        <v>32.140489396</v>
      </c>
      <c r="IF271" s="29">
        <v>7.4797198081935923</v>
      </c>
      <c r="IG271" s="29">
        <v>5.4563514636398578</v>
      </c>
      <c r="IH271" s="29">
        <v>10.866896190495432</v>
      </c>
      <c r="II271" s="29">
        <v>32.333392091</v>
      </c>
      <c r="IJ271" s="29">
        <v>7.0622664656145204</v>
      </c>
      <c r="IK271" s="29">
        <v>5.1518250622247264</v>
      </c>
      <c r="IL271" s="29">
        <v>10.434917869891819</v>
      </c>
      <c r="IM271" s="29">
        <v>32.589043814</v>
      </c>
      <c r="IN271" s="29">
        <v>7.0665027941073957</v>
      </c>
      <c r="IO271" s="29">
        <v>5.1549154048799739</v>
      </c>
      <c r="IP271" s="29">
        <v>10.284078923738001</v>
      </c>
      <c r="IQ271" s="29">
        <v>32.891167684000003</v>
      </c>
      <c r="IR271" s="29">
        <v>6.9667540900899914</v>
      </c>
      <c r="IS271" s="29">
        <v>5.08215011405112</v>
      </c>
      <c r="IT271" s="29">
        <v>9.7349175620875954</v>
      </c>
      <c r="IU271" s="29">
        <v>33.206553006</v>
      </c>
      <c r="IV271" s="29">
        <v>6.8525065434730603</v>
      </c>
      <c r="IW271" s="29">
        <v>4.9988081194061227</v>
      </c>
      <c r="IX271" s="29">
        <v>9.34046317687298</v>
      </c>
      <c r="IY271" s="29">
        <v>33.499870415000004</v>
      </c>
      <c r="IZ271" s="29">
        <v>6.7595672958765318</v>
      </c>
      <c r="JA271" s="29">
        <v>4.9310102322316061</v>
      </c>
      <c r="JB271" s="29">
        <v>8.9453050368064737</v>
      </c>
      <c r="JC271" s="29">
        <v>33.822962906999997</v>
      </c>
      <c r="JD271" s="29">
        <v>6.6305542612789479</v>
      </c>
      <c r="JE271" s="29">
        <v>4.8368970196773047</v>
      </c>
      <c r="JF271" s="29">
        <v>8.4950925800617156</v>
      </c>
      <c r="JG271" s="29">
        <v>34.209402793999999</v>
      </c>
      <c r="JH271" s="29">
        <v>6.3305682082940677</v>
      </c>
      <c r="JI271" s="29">
        <v>4.6180613705821942</v>
      </c>
      <c r="JJ271" s="29">
        <v>7.1287668098173214</v>
      </c>
      <c r="JK271" s="29">
        <v>33.98643640533156</v>
      </c>
      <c r="JL271" s="29">
        <v>5.5129334776992946</v>
      </c>
      <c r="JM271" s="29">
        <v>4.0216082181370352</v>
      </c>
      <c r="JN271" s="29">
        <v>1.3067553628837913</v>
      </c>
      <c r="JO271" s="29">
        <v>25.690868079885171</v>
      </c>
      <c r="JP271" s="29">
        <v>4.1673108948408863</v>
      </c>
      <c r="JQ271" s="29">
        <v>3.0399952783791333</v>
      </c>
      <c r="JR271" s="29">
        <v>-3.0691214604817816</v>
      </c>
      <c r="JS271" s="29">
        <v>21.292204613811126</v>
      </c>
      <c r="JT271" s="29">
        <v>3.4538045186487567</v>
      </c>
      <c r="JU271" s="29">
        <v>2.5195023107431544</v>
      </c>
      <c r="JV271" s="29">
        <v>-5.62511992591336</v>
      </c>
      <c r="JW271" s="29">
        <v>21.19801314597369</v>
      </c>
      <c r="JX271" s="29">
        <v>3.4385257383093979</v>
      </c>
      <c r="JY271" s="29">
        <v>2.5083566532044896</v>
      </c>
      <c r="JZ271" s="29">
        <v>-4.5615140154705358</v>
      </c>
    </row>
    <row r="272" spans="1:286" ht="15" thickBot="1" x14ac:dyDescent="0.4">
      <c r="A272" s="2"/>
      <c r="B272" s="74" t="s">
        <v>746</v>
      </c>
      <c r="C272" s="74" t="s">
        <v>502</v>
      </c>
      <c r="D272" s="74" t="s">
        <v>865</v>
      </c>
      <c r="E272" s="87">
        <v>369088</v>
      </c>
      <c r="F272" s="84">
        <v>427387</v>
      </c>
      <c r="G272" s="22">
        <v>30.102821341736842</v>
      </c>
      <c r="H272" s="22">
        <v>13.715935809277731</v>
      </c>
      <c r="I272" s="22">
        <v>10.005584212681496</v>
      </c>
      <c r="J272" s="22">
        <v>15.875028331068151</v>
      </c>
      <c r="K272" s="22">
        <v>30.174802432736843</v>
      </c>
      <c r="L272" s="22">
        <v>11.902948295066503</v>
      </c>
      <c r="M272" s="22">
        <v>8.6830350623923653</v>
      </c>
      <c r="N272" s="22">
        <v>15.505053784960694</v>
      </c>
      <c r="O272" s="22">
        <v>30.216700464736842</v>
      </c>
      <c r="P272" s="22">
        <v>9.868184120768154</v>
      </c>
      <c r="Q272" s="22">
        <v>7.1987029262563667</v>
      </c>
      <c r="R272" s="22">
        <v>15.492627728037615</v>
      </c>
      <c r="S272" s="22">
        <v>30.289480499736843</v>
      </c>
      <c r="T272" s="22">
        <v>7.7393849579380385</v>
      </c>
      <c r="U272" s="22">
        <v>5.645773575189053</v>
      </c>
      <c r="V272" s="22">
        <v>15.053379918107794</v>
      </c>
      <c r="W272" s="22">
        <v>30.389239424736843</v>
      </c>
      <c r="X272" s="22">
        <v>5.6229286091050383</v>
      </c>
      <c r="Y272" s="22">
        <v>4.1018481350897442</v>
      </c>
      <c r="Z272" s="22">
        <v>15.10917778786431</v>
      </c>
      <c r="AA272" s="22">
        <v>21.362382293306784</v>
      </c>
      <c r="AB272" s="22">
        <v>3.4651880268831818</v>
      </c>
      <c r="AC272" s="22">
        <v>2.5278064215132154</v>
      </c>
      <c r="AD272" s="22">
        <v>14.695229393136406</v>
      </c>
      <c r="AE272" s="22">
        <v>23.192497705946277</v>
      </c>
      <c r="AF272" s="22">
        <v>3.7620507048664193</v>
      </c>
      <c r="AG272" s="22">
        <v>2.7443636120298316</v>
      </c>
      <c r="AH272" s="22">
        <v>14.470806585065867</v>
      </c>
      <c r="AI272" s="22">
        <v>22.857434758071999</v>
      </c>
      <c r="AJ272" s="22">
        <v>3.7077002069076825</v>
      </c>
      <c r="AK272" s="22">
        <v>2.7047156804640196</v>
      </c>
      <c r="AL272" s="22">
        <v>14.285293215984332</v>
      </c>
      <c r="AM272" s="22">
        <v>22.213566138703506</v>
      </c>
      <c r="AN272" s="22">
        <v>3.603258398869233</v>
      </c>
      <c r="AO272" s="22">
        <v>2.6285268355915785</v>
      </c>
      <c r="AP272" s="22">
        <v>13.917208754327412</v>
      </c>
      <c r="AQ272" s="22">
        <v>21.393623008106704</v>
      </c>
      <c r="AR272" s="22">
        <v>3.4702555773740218</v>
      </c>
      <c r="AS272" s="22">
        <v>2.5315031290432857</v>
      </c>
      <c r="AT272" s="22">
        <v>13.514836746699721</v>
      </c>
      <c r="AU272" s="22">
        <v>19.561979061834247</v>
      </c>
      <c r="AV272" s="22">
        <v>3.1731449562367429</v>
      </c>
      <c r="AW272" s="22">
        <v>2.3147650674477864</v>
      </c>
      <c r="AX272" s="22">
        <v>12.435102504867153</v>
      </c>
      <c r="AY272" s="22">
        <v>32.680423640736841</v>
      </c>
      <c r="AZ272" s="22">
        <v>5.6099744284267077</v>
      </c>
      <c r="BA272" s="22">
        <v>4.0923982406395494</v>
      </c>
      <c r="BB272" s="22">
        <v>11.803919003160985</v>
      </c>
      <c r="BC272" s="22">
        <v>33.070806124736841</v>
      </c>
      <c r="BD272" s="22">
        <v>10.368356788584688</v>
      </c>
      <c r="BE272" s="22">
        <v>7.5635719237719963</v>
      </c>
      <c r="BF272" s="22">
        <v>10.991925026080231</v>
      </c>
      <c r="BG272" s="22">
        <v>33.267401076736846</v>
      </c>
      <c r="BH272" s="22">
        <v>10.577661568375303</v>
      </c>
      <c r="BI272" s="22">
        <v>7.7162568465823806</v>
      </c>
      <c r="BJ272" s="22">
        <v>10.319227982079489</v>
      </c>
      <c r="BK272" s="25">
        <v>30.073298898736844</v>
      </c>
      <c r="BL272" s="25">
        <v>13.757418843223096</v>
      </c>
      <c r="BM272" s="25">
        <v>10.035845508396889</v>
      </c>
      <c r="BN272" s="25">
        <v>16.001090518364407</v>
      </c>
      <c r="BO272" s="25">
        <v>30.121806002736843</v>
      </c>
      <c r="BP272" s="25">
        <v>11.883083163699077</v>
      </c>
      <c r="BQ272" s="25">
        <v>8.6685437256322206</v>
      </c>
      <c r="BR272" s="25">
        <v>15.730572115257583</v>
      </c>
      <c r="BS272" s="25">
        <v>30.203476694736842</v>
      </c>
      <c r="BT272" s="25">
        <v>10.027670390886897</v>
      </c>
      <c r="BU272" s="25">
        <v>7.3150459398595764</v>
      </c>
      <c r="BV272" s="25">
        <v>15.633401308557804</v>
      </c>
      <c r="BW272" s="25">
        <v>30.302444491736843</v>
      </c>
      <c r="BX272" s="25">
        <v>8.1199701101835249</v>
      </c>
      <c r="BY272" s="25">
        <v>5.923405145053402</v>
      </c>
      <c r="BZ272" s="25">
        <v>15.171930202098638</v>
      </c>
      <c r="CA272" s="25">
        <v>30.418655569736842</v>
      </c>
      <c r="CB272" s="25">
        <v>6.3221365607678219</v>
      </c>
      <c r="CC272" s="25">
        <v>4.6119106011014539</v>
      </c>
      <c r="CD272" s="25">
        <v>15.220427087692965</v>
      </c>
      <c r="CE272" s="25">
        <v>27.488844867125071</v>
      </c>
      <c r="CF272" s="25">
        <v>4.4589603724232472</v>
      </c>
      <c r="CG272" s="25">
        <v>3.2527495117841188</v>
      </c>
      <c r="CH272" s="25">
        <v>14.813293333600326</v>
      </c>
      <c r="CI272" s="25">
        <v>27.016951901168291</v>
      </c>
      <c r="CJ272" s="25">
        <v>4.3824147028835654</v>
      </c>
      <c r="CK272" s="25">
        <v>3.1969105115623973</v>
      </c>
      <c r="CL272" s="25">
        <v>14.587129534116166</v>
      </c>
      <c r="CM272" s="25">
        <v>26.547041071493755</v>
      </c>
      <c r="CN272" s="25">
        <v>4.3061905552986239</v>
      </c>
      <c r="CO272" s="25">
        <v>3.1413060571302682</v>
      </c>
      <c r="CP272" s="25">
        <v>14.393552755999146</v>
      </c>
      <c r="CQ272" s="25">
        <v>25.850650524314062</v>
      </c>
      <c r="CR272" s="25">
        <v>4.1932291751964721</v>
      </c>
      <c r="CS272" s="25">
        <v>3.0589023030511422</v>
      </c>
      <c r="CT272" s="25">
        <v>14.009246544078604</v>
      </c>
      <c r="CU272" s="25">
        <v>25.071258020313302</v>
      </c>
      <c r="CV272" s="25">
        <v>4.0668040632391733</v>
      </c>
      <c r="CW272" s="25">
        <v>2.9666769440325615</v>
      </c>
      <c r="CX272" s="25">
        <v>13.622467193151191</v>
      </c>
      <c r="CY272" s="25">
        <v>24.064477319678019</v>
      </c>
      <c r="CZ272" s="25">
        <v>3.9034943545354062</v>
      </c>
      <c r="DA272" s="25">
        <v>2.8475447852134201</v>
      </c>
      <c r="DB272" s="25">
        <v>12.906243973947905</v>
      </c>
      <c r="DC272" s="25">
        <v>31.562238163506173</v>
      </c>
      <c r="DD272" s="25">
        <v>5.1197047353695337</v>
      </c>
      <c r="DE272" s="25">
        <v>3.7347533253366549</v>
      </c>
      <c r="DF272" s="25">
        <v>12.377122116918061</v>
      </c>
      <c r="DG272" s="25">
        <v>32.322603669736843</v>
      </c>
      <c r="DH272" s="25">
        <v>8.676541359790825</v>
      </c>
      <c r="DI272" s="25">
        <v>6.3294161227758519</v>
      </c>
      <c r="DJ272" s="25">
        <v>12.010864545514282</v>
      </c>
      <c r="DK272" s="25">
        <v>32.42446317573684</v>
      </c>
      <c r="DL272" s="25">
        <v>10.038277266206631</v>
      </c>
      <c r="DM272" s="25">
        <v>7.3227835077310459</v>
      </c>
      <c r="DN272" s="25">
        <v>11.956045815514091</v>
      </c>
      <c r="DO272" s="27">
        <v>30.111527979736842</v>
      </c>
      <c r="DP272" s="27">
        <v>13.752405845395614</v>
      </c>
      <c r="DQ272" s="27">
        <v>10.032188596275228</v>
      </c>
      <c r="DR272" s="27">
        <v>15.889001149648648</v>
      </c>
      <c r="DS272" s="27">
        <v>30.186314645736843</v>
      </c>
      <c r="DT272" s="27">
        <v>11.765928802831397</v>
      </c>
      <c r="DU272" s="27">
        <v>8.5830812504614382</v>
      </c>
      <c r="DV272" s="27">
        <v>15.534359761607424</v>
      </c>
      <c r="DW272" s="27">
        <v>30.229955409736842</v>
      </c>
      <c r="DX272" s="27">
        <v>9.7346424461333818</v>
      </c>
      <c r="DY272" s="27">
        <v>7.1012861338449493</v>
      </c>
      <c r="DZ272" s="27">
        <v>15.533430836203857</v>
      </c>
      <c r="EA272" s="27">
        <v>30.303399833736844</v>
      </c>
      <c r="EB272" s="27">
        <v>7.5989506219495428</v>
      </c>
      <c r="EC272" s="27">
        <v>5.5433286822832075</v>
      </c>
      <c r="ED272" s="27">
        <v>15.11163487763276</v>
      </c>
      <c r="EE272" s="27">
        <v>30.402430440736843</v>
      </c>
      <c r="EF272" s="27">
        <v>5.5936676672198971</v>
      </c>
      <c r="EG272" s="27">
        <v>4.0805026853701465</v>
      </c>
      <c r="EH272" s="27">
        <v>15.177197949125716</v>
      </c>
      <c r="EI272" s="27">
        <v>22.882422758866511</v>
      </c>
      <c r="EJ272" s="27">
        <v>3.7117535058319331</v>
      </c>
      <c r="EK272" s="27">
        <v>2.7076725055971851</v>
      </c>
      <c r="EL272" s="27">
        <v>14.781746336799296</v>
      </c>
      <c r="EM272" s="27">
        <v>23.276439042764174</v>
      </c>
      <c r="EN272" s="27">
        <v>3.7756668133747424</v>
      </c>
      <c r="EO272" s="27">
        <v>2.7542963736163126</v>
      </c>
      <c r="EP272" s="27">
        <v>14.571740420449576</v>
      </c>
      <c r="EQ272" s="27">
        <v>23.384921019161922</v>
      </c>
      <c r="ER272" s="27">
        <v>3.793263654428555</v>
      </c>
      <c r="ES272" s="27">
        <v>2.767133024172959</v>
      </c>
      <c r="ET272" s="27">
        <v>14.399718447327309</v>
      </c>
      <c r="EU272" s="27">
        <v>22.992060995385753</v>
      </c>
      <c r="EV272" s="27">
        <v>3.7295379036232825</v>
      </c>
      <c r="EW272" s="27">
        <v>2.7206459761826052</v>
      </c>
      <c r="EX272" s="27">
        <v>14.053581754577372</v>
      </c>
      <c r="EY272" s="27">
        <v>22.497759793451603</v>
      </c>
      <c r="EZ272" s="27">
        <v>3.6493573983266967</v>
      </c>
      <c r="FA272" s="27">
        <v>2.6621554138822416</v>
      </c>
      <c r="FB272" s="27">
        <v>13.688507451358305</v>
      </c>
      <c r="FC272" s="27">
        <v>22.882030456325285</v>
      </c>
      <c r="FD272" s="27">
        <v>3.7116898705102677</v>
      </c>
      <c r="FE272" s="27">
        <v>2.7076260845159936</v>
      </c>
      <c r="FF272" s="27">
        <v>12.71272962724766</v>
      </c>
      <c r="FG272" s="27">
        <v>32.44878490073684</v>
      </c>
      <c r="FH272" s="27">
        <v>5.9513685087479322</v>
      </c>
      <c r="FI272" s="27">
        <v>4.3414404691730493</v>
      </c>
      <c r="FJ272" s="27">
        <v>12.176012598010557</v>
      </c>
      <c r="FK272" s="27">
        <v>32.718930089736844</v>
      </c>
      <c r="FL272" s="27">
        <v>10.696945828018164</v>
      </c>
      <c r="FM272" s="27">
        <v>7.803273053256131</v>
      </c>
      <c r="FN272" s="27">
        <v>11.938001267512925</v>
      </c>
      <c r="FO272" s="27">
        <v>32.841429766736844</v>
      </c>
      <c r="FP272" s="27">
        <v>11.447407224083618</v>
      </c>
      <c r="FQ272" s="27">
        <v>8.3507241933832468</v>
      </c>
      <c r="FR272" s="27">
        <v>12.097467602232319</v>
      </c>
      <c r="FS272" s="28">
        <v>30.111610184736843</v>
      </c>
      <c r="FT272" s="28">
        <v>13.711330180279356</v>
      </c>
      <c r="FU272" s="28">
        <v>10.002224470449075</v>
      </c>
      <c r="FV272" s="28">
        <v>15.874292682725763</v>
      </c>
      <c r="FW272" s="28">
        <v>30.187158390736844</v>
      </c>
      <c r="FX272" s="28">
        <v>11.883075481445921</v>
      </c>
      <c r="FY272" s="28">
        <v>8.6685381215355015</v>
      </c>
      <c r="FZ272" s="28">
        <v>15.50159497482025</v>
      </c>
      <c r="GA272" s="28">
        <v>30.239238081736843</v>
      </c>
      <c r="GB272" s="28">
        <v>9.7882377377564946</v>
      </c>
      <c r="GC272" s="28">
        <v>7.1403831529032882</v>
      </c>
      <c r="GD272" s="28">
        <v>15.483877280517897</v>
      </c>
      <c r="GE272" s="28">
        <v>30.328537533736842</v>
      </c>
      <c r="GF272" s="28">
        <v>7.5722169284083938</v>
      </c>
      <c r="GG272" s="28">
        <v>5.5238268250449254</v>
      </c>
      <c r="GH272" s="28">
        <v>15.034708424587951</v>
      </c>
      <c r="GI272" s="28">
        <v>30.453298800736842</v>
      </c>
      <c r="GJ272" s="28">
        <v>5.237737031614552</v>
      </c>
      <c r="GK272" s="28">
        <v>3.8208562421421464</v>
      </c>
      <c r="GL272" s="28">
        <v>15.082576810853112</v>
      </c>
      <c r="GM272" s="28">
        <v>22.624260093184617</v>
      </c>
      <c r="GN272" s="28">
        <v>3.6698769882307367</v>
      </c>
      <c r="GO272" s="28">
        <v>2.6771241690331431</v>
      </c>
      <c r="GP272" s="28">
        <v>14.654730034901085</v>
      </c>
      <c r="GQ272" s="28">
        <v>22.914723361083144</v>
      </c>
      <c r="GR272" s="28">
        <v>3.716992980461935</v>
      </c>
      <c r="GS272" s="28">
        <v>2.7114946293931594</v>
      </c>
      <c r="GT272" s="28">
        <v>14.406638008946995</v>
      </c>
      <c r="GU272" s="28">
        <v>22.176190350554737</v>
      </c>
      <c r="GV272" s="28">
        <v>3.5971956792806501</v>
      </c>
      <c r="GW272" s="28">
        <v>2.6241041660599516</v>
      </c>
      <c r="GX272" s="28">
        <v>14.189081825145818</v>
      </c>
      <c r="GY272" s="28">
        <v>21.156281518658201</v>
      </c>
      <c r="GZ272" s="28">
        <v>3.4317564588661922</v>
      </c>
      <c r="HA272" s="28">
        <v>2.5034185580959987</v>
      </c>
      <c r="HB272" s="28">
        <v>13.821753966302211</v>
      </c>
      <c r="HC272" s="28">
        <v>19.906359783224591</v>
      </c>
      <c r="HD272" s="28">
        <v>3.2290068884906713</v>
      </c>
      <c r="HE272" s="28">
        <v>2.3555155692889889</v>
      </c>
      <c r="HF272" s="28">
        <v>13.456783031790014</v>
      </c>
      <c r="HG272" s="28">
        <v>13.681814869874051</v>
      </c>
      <c r="HH272" s="28">
        <v>2.2193246250430723</v>
      </c>
      <c r="HI272" s="28">
        <v>1.6189664154104535</v>
      </c>
      <c r="HJ272" s="28">
        <v>11.701287806574509</v>
      </c>
      <c r="HK272" s="28">
        <v>26.681134926811438</v>
      </c>
      <c r="HL272" s="28">
        <v>4.3279418944304506</v>
      </c>
      <c r="HM272" s="28">
        <v>3.1571733561938049</v>
      </c>
      <c r="HN272" s="28">
        <v>7.4608904353181842</v>
      </c>
      <c r="HO272" s="28">
        <v>34.67965332873684</v>
      </c>
      <c r="HP272" s="28">
        <v>8.1983820797756923</v>
      </c>
      <c r="HQ272" s="28">
        <v>5.9806055851798403</v>
      </c>
      <c r="HR272" s="28">
        <v>3.8001627741400696</v>
      </c>
      <c r="HS272" s="28">
        <v>34.912923181736844</v>
      </c>
      <c r="HT272" s="28">
        <v>8.2122193456602055</v>
      </c>
      <c r="HU272" s="28">
        <v>5.9906996779931871</v>
      </c>
      <c r="HV272" s="28">
        <v>1.2992093244769123</v>
      </c>
      <c r="HW272" s="29">
        <v>30.106413814736843</v>
      </c>
      <c r="HX272" s="29">
        <v>13.713696640334645</v>
      </c>
      <c r="HY272" s="29">
        <v>10.003950770112358</v>
      </c>
      <c r="HZ272" s="29">
        <v>15.88799951565762</v>
      </c>
      <c r="IA272" s="29">
        <v>30.184490010736841</v>
      </c>
      <c r="IB272" s="29">
        <v>13.472726005591904</v>
      </c>
      <c r="IC272" s="29">
        <v>9.8281660469824246</v>
      </c>
      <c r="ID272" s="29">
        <v>15.520817664164547</v>
      </c>
      <c r="IE272" s="29">
        <v>30.238245150736844</v>
      </c>
      <c r="IF272" s="29">
        <v>13.10881262512854</v>
      </c>
      <c r="IG272" s="29">
        <v>9.5626963025203064</v>
      </c>
      <c r="IH272" s="29">
        <v>15.523417571733862</v>
      </c>
      <c r="II272" s="29">
        <v>30.324496307736844</v>
      </c>
      <c r="IJ272" s="29">
        <v>13.174186672727293</v>
      </c>
      <c r="IK272" s="29">
        <v>9.6103857600730827</v>
      </c>
      <c r="IL272" s="29">
        <v>15.118340412620269</v>
      </c>
      <c r="IM272" s="29">
        <v>30.447058859736842</v>
      </c>
      <c r="IN272" s="29">
        <v>12.870983830362357</v>
      </c>
      <c r="IO272" s="29">
        <v>9.3892035079109899</v>
      </c>
      <c r="IP272" s="29">
        <v>15.214109880744251</v>
      </c>
      <c r="IQ272" s="29">
        <v>30.637814433736843</v>
      </c>
      <c r="IR272" s="29">
        <v>12.254918261423461</v>
      </c>
      <c r="IS272" s="29">
        <v>8.9397922525461055</v>
      </c>
      <c r="IT272" s="29">
        <v>14.847545028964685</v>
      </c>
      <c r="IU272" s="29">
        <v>30.873855499736841</v>
      </c>
      <c r="IV272" s="29">
        <v>12.518554299586301</v>
      </c>
      <c r="IW272" s="29">
        <v>9.1321110719118046</v>
      </c>
      <c r="IX272" s="29">
        <v>14.647043555037696</v>
      </c>
      <c r="IY272" s="29">
        <v>31.067762304736842</v>
      </c>
      <c r="IZ272" s="29">
        <v>12.465584575873381</v>
      </c>
      <c r="JA272" s="29">
        <v>9.0934703959344798</v>
      </c>
      <c r="JB272" s="29">
        <v>14.482993812967745</v>
      </c>
      <c r="JC272" s="29">
        <v>31.304606780736844</v>
      </c>
      <c r="JD272" s="29">
        <v>12.297382351571516</v>
      </c>
      <c r="JE272" s="29">
        <v>8.9707692151025995</v>
      </c>
      <c r="JF272" s="29">
        <v>14.068371483131296</v>
      </c>
      <c r="JG272" s="29">
        <v>31.668350461736843</v>
      </c>
      <c r="JH272" s="29">
        <v>12.060039268282789</v>
      </c>
      <c r="JI272" s="29">
        <v>8.7976307402537675</v>
      </c>
      <c r="JJ272" s="29">
        <v>12.95556496799748</v>
      </c>
      <c r="JK272" s="29">
        <v>33.095924744736841</v>
      </c>
      <c r="JL272" s="29">
        <v>10.892677586094743</v>
      </c>
      <c r="JM272" s="29">
        <v>7.9460566456965918</v>
      </c>
      <c r="JN272" s="29">
        <v>8.295135456551364</v>
      </c>
      <c r="JO272" s="29">
        <v>33.940038730736845</v>
      </c>
      <c r="JP272" s="29">
        <v>9.9103006485590335</v>
      </c>
      <c r="JQ272" s="29">
        <v>7.2294263469122386</v>
      </c>
      <c r="JR272" s="29">
        <v>4.4623875567706719</v>
      </c>
      <c r="JS272" s="29">
        <v>34.139446086736839</v>
      </c>
      <c r="JT272" s="29">
        <v>8.956179891309807</v>
      </c>
      <c r="JU272" s="29">
        <v>6.5334085382500611</v>
      </c>
      <c r="JV272" s="29">
        <v>1.9602922769440525</v>
      </c>
      <c r="JW272" s="29">
        <v>33.960265925736842</v>
      </c>
      <c r="JX272" s="29">
        <v>8.5372044915383345</v>
      </c>
      <c r="JY272" s="29">
        <v>6.2277718173039229</v>
      </c>
      <c r="JZ272" s="29">
        <v>2.5201089414129854</v>
      </c>
    </row>
    <row r="273" spans="1:286" ht="15" thickBot="1" x14ac:dyDescent="0.4">
      <c r="A273" s="2"/>
      <c r="B273" s="74" t="s">
        <v>619</v>
      </c>
      <c r="C273" s="74" t="s">
        <v>620</v>
      </c>
      <c r="D273" s="74" t="s">
        <v>510</v>
      </c>
      <c r="E273" s="87">
        <v>378328</v>
      </c>
      <c r="F273" s="84">
        <v>423395</v>
      </c>
      <c r="G273" s="22">
        <v>25.553647511000001</v>
      </c>
      <c r="H273" s="22">
        <v>12.300196165444035</v>
      </c>
      <c r="I273" s="22">
        <v>8.9728218531472628</v>
      </c>
      <c r="J273" s="22">
        <v>14.306242769725859</v>
      </c>
      <c r="K273" s="22">
        <v>25.630932749999999</v>
      </c>
      <c r="L273" s="22">
        <v>12.211016434772725</v>
      </c>
      <c r="M273" s="22">
        <v>8.9077664812278012</v>
      </c>
      <c r="N273" s="22">
        <v>14.075337444656087</v>
      </c>
      <c r="O273" s="22">
        <v>25.647267385000003</v>
      </c>
      <c r="P273" s="22">
        <v>12.11355510643399</v>
      </c>
      <c r="Q273" s="22">
        <v>8.8366697991105365</v>
      </c>
      <c r="R273" s="22">
        <v>13.976864576541557</v>
      </c>
      <c r="S273" s="22">
        <v>25.686581274000002</v>
      </c>
      <c r="T273" s="22">
        <v>11.906156407278601</v>
      </c>
      <c r="U273" s="22">
        <v>8.6853753355861336</v>
      </c>
      <c r="V273" s="22">
        <v>13.820269866136314</v>
      </c>
      <c r="W273" s="22">
        <v>25.742316493000001</v>
      </c>
      <c r="X273" s="22">
        <v>11.742153950475215</v>
      </c>
      <c r="Y273" s="22">
        <v>8.5657378266731072</v>
      </c>
      <c r="Z273" s="22">
        <v>13.623395132760548</v>
      </c>
      <c r="AA273" s="22">
        <v>25.813586556000001</v>
      </c>
      <c r="AB273" s="22">
        <v>11.396948795559174</v>
      </c>
      <c r="AC273" s="22">
        <v>8.3139154722823942</v>
      </c>
      <c r="AD273" s="22">
        <v>13.391624635484677</v>
      </c>
      <c r="AE273" s="22">
        <v>25.892223977</v>
      </c>
      <c r="AF273" s="22">
        <v>11.526265775492323</v>
      </c>
      <c r="AG273" s="22">
        <v>8.4082504087273122</v>
      </c>
      <c r="AH273" s="22">
        <v>13.138690138002021</v>
      </c>
      <c r="AI273" s="22">
        <v>25.976027247000001</v>
      </c>
      <c r="AJ273" s="22">
        <v>11.557206092607693</v>
      </c>
      <c r="AK273" s="22">
        <v>8.4308209392962485</v>
      </c>
      <c r="AL273" s="22">
        <v>12.881368848712304</v>
      </c>
      <c r="AM273" s="22">
        <v>26.061298145000002</v>
      </c>
      <c r="AN273" s="22">
        <v>11.588377757997995</v>
      </c>
      <c r="AO273" s="22">
        <v>8.453560235210805</v>
      </c>
      <c r="AP273" s="22">
        <v>12.612238778567848</v>
      </c>
      <c r="AQ273" s="22">
        <v>26.139832979000001</v>
      </c>
      <c r="AR273" s="22">
        <v>11.575107084488819</v>
      </c>
      <c r="AS273" s="22">
        <v>8.4438794636468799</v>
      </c>
      <c r="AT273" s="22">
        <v>12.322220398742772</v>
      </c>
      <c r="AU273" s="22">
        <v>26.439957986000003</v>
      </c>
      <c r="AV273" s="22">
        <v>11.362357199148313</v>
      </c>
      <c r="AW273" s="22">
        <v>8.2886813843023504</v>
      </c>
      <c r="AX273" s="22">
        <v>11.434697142492723</v>
      </c>
      <c r="AY273" s="22">
        <v>26.636687555000002</v>
      </c>
      <c r="AZ273" s="22">
        <v>11.125684561031674</v>
      </c>
      <c r="BA273" s="22">
        <v>8.1160319898722779</v>
      </c>
      <c r="BB273" s="22">
        <v>11.155324408450896</v>
      </c>
      <c r="BC273" s="22">
        <v>26.734195111000002</v>
      </c>
      <c r="BD273" s="22">
        <v>11.413465050664328</v>
      </c>
      <c r="BE273" s="22">
        <v>8.3259638504339595</v>
      </c>
      <c r="BF273" s="22">
        <v>11.27595417450369</v>
      </c>
      <c r="BG273" s="22">
        <v>26.775125287000002</v>
      </c>
      <c r="BH273" s="22">
        <v>11.28254539717449</v>
      </c>
      <c r="BI273" s="22">
        <v>8.2304597859426689</v>
      </c>
      <c r="BJ273" s="22">
        <v>11.531178983284336</v>
      </c>
      <c r="BK273" s="25">
        <v>25.481135834</v>
      </c>
      <c r="BL273" s="25">
        <v>12.356341155119832</v>
      </c>
      <c r="BM273" s="25">
        <v>9.0137788414368512</v>
      </c>
      <c r="BN273" s="25">
        <v>14.500527649457155</v>
      </c>
      <c r="BO273" s="25">
        <v>25.497863058</v>
      </c>
      <c r="BP273" s="25">
        <v>12.233479459321982</v>
      </c>
      <c r="BQ273" s="25">
        <v>8.9241529448949102</v>
      </c>
      <c r="BR273" s="25">
        <v>14.432157283918881</v>
      </c>
      <c r="BS273" s="25">
        <v>25.541666086000003</v>
      </c>
      <c r="BT273" s="25">
        <v>12.020527288267152</v>
      </c>
      <c r="BU273" s="25">
        <v>8.7688073009381036</v>
      </c>
      <c r="BV273" s="25">
        <v>14.272192654233352</v>
      </c>
      <c r="BW273" s="25">
        <v>25.597197109</v>
      </c>
      <c r="BX273" s="25">
        <v>11.912474754450439</v>
      </c>
      <c r="BY273" s="25">
        <v>8.6899844818807672</v>
      </c>
      <c r="BZ273" s="25">
        <v>14.088045797890526</v>
      </c>
      <c r="CA273" s="25">
        <v>25.658452679</v>
      </c>
      <c r="CB273" s="25">
        <v>11.835289550735245</v>
      </c>
      <c r="CC273" s="25">
        <v>8.6336789503819293</v>
      </c>
      <c r="CD273" s="25">
        <v>13.89684338110216</v>
      </c>
      <c r="CE273" s="25">
        <v>25.723940249000002</v>
      </c>
      <c r="CF273" s="25">
        <v>11.762273326971449</v>
      </c>
      <c r="CG273" s="25">
        <v>8.580414631714989</v>
      </c>
      <c r="CH273" s="25">
        <v>13.684944759923548</v>
      </c>
      <c r="CI273" s="25">
        <v>25.795305899000002</v>
      </c>
      <c r="CJ273" s="25">
        <v>11.733917511917532</v>
      </c>
      <c r="CK273" s="25">
        <v>8.5597294594171363</v>
      </c>
      <c r="CL273" s="25">
        <v>13.449614886895258</v>
      </c>
      <c r="CM273" s="25">
        <v>25.870179133000001</v>
      </c>
      <c r="CN273" s="25">
        <v>11.679427087322283</v>
      </c>
      <c r="CO273" s="25">
        <v>8.5199794533181183</v>
      </c>
      <c r="CP273" s="25">
        <v>13.207249897337491</v>
      </c>
      <c r="CQ273" s="25">
        <v>25.948386655</v>
      </c>
      <c r="CR273" s="25">
        <v>11.630371527279031</v>
      </c>
      <c r="CS273" s="25">
        <v>8.4841941052428531</v>
      </c>
      <c r="CT273" s="25">
        <v>12.958303793862726</v>
      </c>
      <c r="CU273" s="25">
        <v>26.029193159000002</v>
      </c>
      <c r="CV273" s="25">
        <v>11.576920815902428</v>
      </c>
      <c r="CW273" s="25">
        <v>8.4452025554614227</v>
      </c>
      <c r="CX273" s="25">
        <v>12.712443499144912</v>
      </c>
      <c r="CY273" s="25">
        <v>26.188975117000002</v>
      </c>
      <c r="CZ273" s="25">
        <v>11.401884420405386</v>
      </c>
      <c r="DA273" s="25">
        <v>8.3175159418914433</v>
      </c>
      <c r="DB273" s="25">
        <v>12.034619125711925</v>
      </c>
      <c r="DC273" s="25">
        <v>26.296256645</v>
      </c>
      <c r="DD273" s="25">
        <v>11.351917423449681</v>
      </c>
      <c r="DE273" s="25">
        <v>8.2810657132780285</v>
      </c>
      <c r="DF273" s="25">
        <v>11.60623542444652</v>
      </c>
      <c r="DG273" s="25">
        <v>26.348376096000003</v>
      </c>
      <c r="DH273" s="25">
        <v>11.604149149738703</v>
      </c>
      <c r="DI273" s="25">
        <v>8.4650652459083684</v>
      </c>
      <c r="DJ273" s="25">
        <v>11.448215150244399</v>
      </c>
      <c r="DK273" s="25">
        <v>26.353118339000002</v>
      </c>
      <c r="DL273" s="25">
        <v>11.830668228019917</v>
      </c>
      <c r="DM273" s="25">
        <v>8.6303077598014859</v>
      </c>
      <c r="DN273" s="25">
        <v>11.451124639102011</v>
      </c>
      <c r="DO273" s="27">
        <v>25.553647511000001</v>
      </c>
      <c r="DP273" s="27">
        <v>12.361674858101699</v>
      </c>
      <c r="DQ273" s="27">
        <v>9.017669703503616</v>
      </c>
      <c r="DR273" s="27">
        <v>14.309121270378997</v>
      </c>
      <c r="DS273" s="27">
        <v>25.630932753000003</v>
      </c>
      <c r="DT273" s="27">
        <v>12.266027642933448</v>
      </c>
      <c r="DU273" s="27">
        <v>8.9478963916872196</v>
      </c>
      <c r="DV273" s="27">
        <v>14.082031639612074</v>
      </c>
      <c r="DW273" s="27">
        <v>25.647267382000003</v>
      </c>
      <c r="DX273" s="27">
        <v>12.084816442345929</v>
      </c>
      <c r="DY273" s="27">
        <v>8.8157053437724944</v>
      </c>
      <c r="DZ273" s="27">
        <v>13.987575250275427</v>
      </c>
      <c r="EA273" s="27">
        <v>25.686581274000002</v>
      </c>
      <c r="EB273" s="27">
        <v>11.959486656309659</v>
      </c>
      <c r="EC273" s="27">
        <v>8.7242790097636238</v>
      </c>
      <c r="ED273" s="27">
        <v>13.83464033535234</v>
      </c>
      <c r="EE273" s="27">
        <v>25.742073262000002</v>
      </c>
      <c r="EF273" s="27">
        <v>11.919595954621116</v>
      </c>
      <c r="EG273" s="27">
        <v>8.6951792982603298</v>
      </c>
      <c r="EH273" s="27">
        <v>13.647619156517777</v>
      </c>
      <c r="EI273" s="27">
        <v>25.812931019000001</v>
      </c>
      <c r="EJ273" s="27">
        <v>11.737264020094312</v>
      </c>
      <c r="EK273" s="27">
        <v>8.5621706905403201</v>
      </c>
      <c r="EL273" s="27">
        <v>13.421704708737989</v>
      </c>
      <c r="EM273" s="27">
        <v>25.891193219000002</v>
      </c>
      <c r="EN273" s="27">
        <v>11.735437763886008</v>
      </c>
      <c r="EO273" s="27">
        <v>8.5608384620624243</v>
      </c>
      <c r="EP273" s="27">
        <v>13.174502655673383</v>
      </c>
      <c r="EQ273" s="27">
        <v>25.974734259000002</v>
      </c>
      <c r="ER273" s="27">
        <v>11.657425229738395</v>
      </c>
      <c r="ES273" s="27">
        <v>8.5039294045316467</v>
      </c>
      <c r="ET273" s="27">
        <v>12.920174430238935</v>
      </c>
      <c r="EU273" s="27">
        <v>26.059190589</v>
      </c>
      <c r="EV273" s="27">
        <v>11.545713036205436</v>
      </c>
      <c r="EW273" s="27">
        <v>8.4224369146629403</v>
      </c>
      <c r="EX273" s="27">
        <v>12.654418195335754</v>
      </c>
      <c r="EY273" s="27">
        <v>26.133515185</v>
      </c>
      <c r="EZ273" s="27">
        <v>11.424305818956697</v>
      </c>
      <c r="FA273" s="27">
        <v>8.3338720399725883</v>
      </c>
      <c r="FB273" s="27">
        <v>12.389213201258457</v>
      </c>
      <c r="FC273" s="27">
        <v>26.413757121000003</v>
      </c>
      <c r="FD273" s="27">
        <v>11.137553212911589</v>
      </c>
      <c r="FE273" s="27">
        <v>8.1246900061773104</v>
      </c>
      <c r="FF273" s="27">
        <v>11.579952298122612</v>
      </c>
      <c r="FG273" s="27">
        <v>26.593547101000002</v>
      </c>
      <c r="FH273" s="27">
        <v>11.001174745600323</v>
      </c>
      <c r="FI273" s="27">
        <v>8.0252038130036514</v>
      </c>
      <c r="FJ273" s="27">
        <v>11.34183130441451</v>
      </c>
      <c r="FK273" s="27">
        <v>26.682049409000001</v>
      </c>
      <c r="FL273" s="27">
        <v>11.37650246560038</v>
      </c>
      <c r="FM273" s="27">
        <v>8.2990001592415883</v>
      </c>
      <c r="FN273" s="27">
        <v>11.478653004366322</v>
      </c>
      <c r="FO273" s="27">
        <v>26.719968957000003</v>
      </c>
      <c r="FP273" s="27">
        <v>11.154111044153211</v>
      </c>
      <c r="FQ273" s="27">
        <v>8.1367687135415832</v>
      </c>
      <c r="FR273" s="27">
        <v>11.7464966245882</v>
      </c>
      <c r="FS273" s="28">
        <v>25.547031838000002</v>
      </c>
      <c r="FT273" s="28">
        <v>12.29813079533751</v>
      </c>
      <c r="FU273" s="28">
        <v>8.9713151944096801</v>
      </c>
      <c r="FV273" s="28">
        <v>14.323322518046062</v>
      </c>
      <c r="FW273" s="28">
        <v>25.619948141000002</v>
      </c>
      <c r="FX273" s="28">
        <v>12.199599900336462</v>
      </c>
      <c r="FY273" s="28">
        <v>8.8994382783033075</v>
      </c>
      <c r="FZ273" s="28">
        <v>14.115869595359765</v>
      </c>
      <c r="GA273" s="28">
        <v>25.638242422000001</v>
      </c>
      <c r="GB273" s="28">
        <v>12.073468150275401</v>
      </c>
      <c r="GC273" s="28">
        <v>8.8074269227036979</v>
      </c>
      <c r="GD273" s="28">
        <v>14.048728291679463</v>
      </c>
      <c r="GE273" s="28">
        <v>25.685472982</v>
      </c>
      <c r="GF273" s="28">
        <v>11.892057574002681</v>
      </c>
      <c r="GG273" s="28">
        <v>8.6750904330024277</v>
      </c>
      <c r="GH273" s="28">
        <v>13.928849078158585</v>
      </c>
      <c r="GI273" s="28">
        <v>25.756546679000003</v>
      </c>
      <c r="GJ273" s="28">
        <v>11.621229213036631</v>
      </c>
      <c r="GK273" s="28">
        <v>8.4775249142869384</v>
      </c>
      <c r="GL273" s="28">
        <v>13.786209894458812</v>
      </c>
      <c r="GM273" s="28">
        <v>25.851212572000001</v>
      </c>
      <c r="GN273" s="28">
        <v>11.595204208544907</v>
      </c>
      <c r="GO273" s="28">
        <v>8.4585400358434839</v>
      </c>
      <c r="GP273" s="28">
        <v>13.619776022319096</v>
      </c>
      <c r="GQ273" s="28">
        <v>25.954434630000002</v>
      </c>
      <c r="GR273" s="28">
        <v>11.668330380660903</v>
      </c>
      <c r="GS273" s="28">
        <v>8.5118845603025957</v>
      </c>
      <c r="GT273" s="28">
        <v>13.440771981728991</v>
      </c>
      <c r="GU273" s="28">
        <v>26.057177355</v>
      </c>
      <c r="GV273" s="28">
        <v>11.736497652797089</v>
      </c>
      <c r="GW273" s="28">
        <v>8.5616116362667487</v>
      </c>
      <c r="GX273" s="28">
        <v>13.269868930273653</v>
      </c>
      <c r="GY273" s="28">
        <v>26.169395377000001</v>
      </c>
      <c r="GZ273" s="28">
        <v>11.69961604375189</v>
      </c>
      <c r="HA273" s="28">
        <v>8.5347070159526659</v>
      </c>
      <c r="HB273" s="28">
        <v>13.119773592497188</v>
      </c>
      <c r="HC273" s="28">
        <v>26.293000341000003</v>
      </c>
      <c r="HD273" s="28">
        <v>11.703126502358288</v>
      </c>
      <c r="HE273" s="28">
        <v>8.5372678466316554</v>
      </c>
      <c r="HF273" s="28">
        <v>12.979071003625865</v>
      </c>
      <c r="HG273" s="28">
        <v>26.665677771000002</v>
      </c>
      <c r="HH273" s="28">
        <v>11.294548684481933</v>
      </c>
      <c r="HI273" s="28">
        <v>8.2392160169176183</v>
      </c>
      <c r="HJ273" s="28">
        <v>12.28558791738911</v>
      </c>
      <c r="HK273" s="28">
        <v>26.886597222000002</v>
      </c>
      <c r="HL273" s="28">
        <v>10.531853773794806</v>
      </c>
      <c r="HM273" s="28">
        <v>7.6828406981951636</v>
      </c>
      <c r="HN273" s="28">
        <v>11.165544022888284</v>
      </c>
      <c r="HO273" s="28">
        <v>26.949554527</v>
      </c>
      <c r="HP273" s="28">
        <v>10.624302556176945</v>
      </c>
      <c r="HQ273" s="28">
        <v>7.7502807978242867</v>
      </c>
      <c r="HR273" s="28">
        <v>10.4720493979257</v>
      </c>
      <c r="HS273" s="28">
        <v>26.934455296000003</v>
      </c>
      <c r="HT273" s="28">
        <v>10.293648872466013</v>
      </c>
      <c r="HU273" s="28">
        <v>7.5090735390847687</v>
      </c>
      <c r="HV273" s="28">
        <v>10.079820760833236</v>
      </c>
      <c r="HW273" s="29">
        <v>25.548942284000002</v>
      </c>
      <c r="HX273" s="29">
        <v>12.296739067037951</v>
      </c>
      <c r="HY273" s="29">
        <v>8.9702999479914958</v>
      </c>
      <c r="HZ273" s="29">
        <v>14.305962087285121</v>
      </c>
      <c r="IA273" s="29">
        <v>25.631133078000001</v>
      </c>
      <c r="IB273" s="29">
        <v>12.182894672476241</v>
      </c>
      <c r="IC273" s="29">
        <v>8.8872520471578955</v>
      </c>
      <c r="ID273" s="29">
        <v>14.064292684821227</v>
      </c>
      <c r="IE273" s="29">
        <v>25.654435192000001</v>
      </c>
      <c r="IF273" s="29">
        <v>12.025231217051982</v>
      </c>
      <c r="IG273" s="29">
        <v>8.7722387514961646</v>
      </c>
      <c r="IH273" s="29">
        <v>13.988840001083444</v>
      </c>
      <c r="II273" s="29">
        <v>25.701746332000003</v>
      </c>
      <c r="IJ273" s="29">
        <v>12.094542382875735</v>
      </c>
      <c r="IK273" s="29">
        <v>8.8228002819795304</v>
      </c>
      <c r="IL273" s="29">
        <v>13.876516149656648</v>
      </c>
      <c r="IM273" s="29">
        <v>25.771752465000002</v>
      </c>
      <c r="IN273" s="29">
        <v>12.210770689922963</v>
      </c>
      <c r="IO273" s="29">
        <v>8.9075872137812837</v>
      </c>
      <c r="IP273" s="29">
        <v>13.736489181672745</v>
      </c>
      <c r="IQ273" s="29">
        <v>25.860675514</v>
      </c>
      <c r="IR273" s="29">
        <v>12.183464665616238</v>
      </c>
      <c r="IS273" s="29">
        <v>8.8876678492177916</v>
      </c>
      <c r="IT273" s="29">
        <v>13.594120867300685</v>
      </c>
      <c r="IU273" s="29">
        <v>25.953930755000002</v>
      </c>
      <c r="IV273" s="29">
        <v>12.148249148266828</v>
      </c>
      <c r="IW273" s="29">
        <v>8.8619786195996166</v>
      </c>
      <c r="IX273" s="29">
        <v>13.438306012241485</v>
      </c>
      <c r="IY273" s="29">
        <v>26.046992811000003</v>
      </c>
      <c r="IZ273" s="29">
        <v>12.124658138072563</v>
      </c>
      <c r="JA273" s="29">
        <v>8.8447693061088604</v>
      </c>
      <c r="JB273" s="29">
        <v>13.300693742835744</v>
      </c>
      <c r="JC273" s="29">
        <v>26.146761109000003</v>
      </c>
      <c r="JD273" s="29">
        <v>12.12113423930705</v>
      </c>
      <c r="JE273" s="29">
        <v>8.8421986710209186</v>
      </c>
      <c r="JF273" s="29">
        <v>13.1626772818655</v>
      </c>
      <c r="JG273" s="29">
        <v>26.259305471000001</v>
      </c>
      <c r="JH273" s="29">
        <v>12.046287434223668</v>
      </c>
      <c r="JI273" s="29">
        <v>8.7875989687676181</v>
      </c>
      <c r="JJ273" s="29">
        <v>12.842198126240296</v>
      </c>
      <c r="JK273" s="29">
        <v>26.570608060000001</v>
      </c>
      <c r="JL273" s="29">
        <v>11.757002504071407</v>
      </c>
      <c r="JM273" s="29">
        <v>8.5765696397924671</v>
      </c>
      <c r="JN273" s="29">
        <v>11.448462326593463</v>
      </c>
      <c r="JO273" s="29">
        <v>26.690105331000002</v>
      </c>
      <c r="JP273" s="29">
        <v>10.947209897175487</v>
      </c>
      <c r="JQ273" s="29">
        <v>7.9858372074036135</v>
      </c>
      <c r="JR273" s="29">
        <v>10.579994339255499</v>
      </c>
      <c r="JS273" s="29">
        <v>26.656278799000003</v>
      </c>
      <c r="JT273" s="29">
        <v>10.527587653310636</v>
      </c>
      <c r="JU273" s="29">
        <v>7.6797286226970458</v>
      </c>
      <c r="JV273" s="29">
        <v>10.245138725828461</v>
      </c>
      <c r="JW273" s="29">
        <v>26.545596696</v>
      </c>
      <c r="JX273" s="29">
        <v>10.397293927308752</v>
      </c>
      <c r="JY273" s="29">
        <v>7.5846811635937392</v>
      </c>
      <c r="JZ273" s="29">
        <v>10.627521948647138</v>
      </c>
    </row>
    <row r="274" spans="1:286" ht="15" thickBot="1" x14ac:dyDescent="0.4">
      <c r="A274" s="2"/>
      <c r="B274" s="74" t="s">
        <v>747</v>
      </c>
      <c r="C274" s="74" t="s">
        <v>463</v>
      </c>
      <c r="D274" s="74" t="s">
        <v>863</v>
      </c>
      <c r="E274" s="87">
        <v>385893</v>
      </c>
      <c r="F274" s="84">
        <v>400645</v>
      </c>
      <c r="G274" s="22">
        <v>26.07854008357895</v>
      </c>
      <c r="H274" s="22">
        <v>12.427688717906682</v>
      </c>
      <c r="I274" s="22">
        <v>9.0658258951530488</v>
      </c>
      <c r="J274" s="22">
        <v>5.8554859683384848</v>
      </c>
      <c r="K274" s="22">
        <v>26.227009126578949</v>
      </c>
      <c r="L274" s="22">
        <v>10.009755582276913</v>
      </c>
      <c r="M274" s="22">
        <v>7.3019773363976075</v>
      </c>
      <c r="N274" s="22">
        <v>4.9503037531739693</v>
      </c>
      <c r="O274" s="22">
        <v>26.267768063578949</v>
      </c>
      <c r="P274" s="22">
        <v>7.1129118378817378</v>
      </c>
      <c r="Q274" s="22">
        <v>5.1887701561832067</v>
      </c>
      <c r="R274" s="22">
        <v>1.7029136431258536</v>
      </c>
      <c r="S274" s="22">
        <v>23.144979352455312</v>
      </c>
      <c r="T274" s="22">
        <v>3.7543427616551566</v>
      </c>
      <c r="U274" s="22">
        <v>2.7387407747710943</v>
      </c>
      <c r="V274" s="22">
        <v>-4.1619056126106955</v>
      </c>
      <c r="W274" s="22">
        <v>3.2536759105292563</v>
      </c>
      <c r="X274" s="22">
        <v>0.52777815946383222</v>
      </c>
      <c r="Y274" s="22">
        <v>0.3850068193347353</v>
      </c>
      <c r="Z274" s="22">
        <v>-9.8923124674112657</v>
      </c>
      <c r="AA274" s="22">
        <v>2.6914375645502386</v>
      </c>
      <c r="AB274" s="22">
        <v>0.43657758276824887</v>
      </c>
      <c r="AC274" s="22">
        <v>0.31847726837580376</v>
      </c>
      <c r="AD274" s="22">
        <v>-15.73934088610153</v>
      </c>
      <c r="AE274" s="22">
        <v>2.6914375645502386</v>
      </c>
      <c r="AF274" s="22">
        <v>0.43657758276824887</v>
      </c>
      <c r="AG274" s="22">
        <v>0.31847726837580376</v>
      </c>
      <c r="AH274" s="22">
        <v>-21.76706250550351</v>
      </c>
      <c r="AI274" s="22">
        <v>2.6914375645502386</v>
      </c>
      <c r="AJ274" s="22">
        <v>0.43657758276824887</v>
      </c>
      <c r="AK274" s="22">
        <v>0.31847726837580376</v>
      </c>
      <c r="AL274" s="22">
        <v>-22.091842632828218</v>
      </c>
      <c r="AM274" s="22">
        <v>2.6914375645502386</v>
      </c>
      <c r="AN274" s="22">
        <v>0.43657758276824887</v>
      </c>
      <c r="AO274" s="22">
        <v>0.31847726837580376</v>
      </c>
      <c r="AP274" s="22">
        <v>-22.435695357591861</v>
      </c>
      <c r="AQ274" s="22">
        <v>2.6914375645502386</v>
      </c>
      <c r="AR274" s="22">
        <v>0.43657758276824887</v>
      </c>
      <c r="AS274" s="22">
        <v>0.31847726837580376</v>
      </c>
      <c r="AT274" s="22">
        <v>-23.083715254118452</v>
      </c>
      <c r="AU274" s="22">
        <v>2.6914375645502386</v>
      </c>
      <c r="AV274" s="22">
        <v>0.43657758276824887</v>
      </c>
      <c r="AW274" s="22">
        <v>0.31847726837580376</v>
      </c>
      <c r="AX274" s="22">
        <v>-25.025675561800199</v>
      </c>
      <c r="AY274" s="22">
        <v>2.6914375645502386</v>
      </c>
      <c r="AZ274" s="22">
        <v>0.43657758276824887</v>
      </c>
      <c r="BA274" s="22">
        <v>0.31847726837580376</v>
      </c>
      <c r="BB274" s="22">
        <v>-26.691064950188419</v>
      </c>
      <c r="BC274" s="22">
        <v>18.286206361266398</v>
      </c>
      <c r="BD274" s="22">
        <v>2.9662021056532084</v>
      </c>
      <c r="BE274" s="22">
        <v>2.1638031391099961</v>
      </c>
      <c r="BF274" s="22">
        <v>-27.74247025786957</v>
      </c>
      <c r="BG274" s="22">
        <v>29.666220089010654</v>
      </c>
      <c r="BH274" s="22">
        <v>4.8121519989617365</v>
      </c>
      <c r="BI274" s="22">
        <v>3.5103978860317158</v>
      </c>
      <c r="BJ274" s="22">
        <v>-28.400259346813563</v>
      </c>
      <c r="BK274" s="25">
        <v>25.956097806578949</v>
      </c>
      <c r="BL274" s="25">
        <v>12.54295674556799</v>
      </c>
      <c r="BM274" s="25">
        <v>9.1499123165122676</v>
      </c>
      <c r="BN274" s="25">
        <v>6.3894694993861627</v>
      </c>
      <c r="BO274" s="25">
        <v>26.002174929578949</v>
      </c>
      <c r="BP274" s="25">
        <v>10.218475334898047</v>
      </c>
      <c r="BQ274" s="25">
        <v>7.4542354900328993</v>
      </c>
      <c r="BR274" s="25">
        <v>5.9762782621126469</v>
      </c>
      <c r="BS274" s="25">
        <v>26.094689960578947</v>
      </c>
      <c r="BT274" s="25">
        <v>7.2567544027700777</v>
      </c>
      <c r="BU274" s="25">
        <v>5.293701304620404</v>
      </c>
      <c r="BV274" s="25">
        <v>2.7657950456978071</v>
      </c>
      <c r="BW274" s="25">
        <v>25.280804711828136</v>
      </c>
      <c r="BX274" s="25">
        <v>4.1007945927850136</v>
      </c>
      <c r="BY274" s="25">
        <v>2.9914725621029303</v>
      </c>
      <c r="BZ274" s="25">
        <v>-3.1186327610272286</v>
      </c>
      <c r="CA274" s="25">
        <v>4.9939253156648418</v>
      </c>
      <c r="CB274" s="25">
        <v>0.81006368921749683</v>
      </c>
      <c r="CC274" s="25">
        <v>0.59093018316829871</v>
      </c>
      <c r="CD274" s="25">
        <v>-8.8473779257952785</v>
      </c>
      <c r="CE274" s="25">
        <v>2.6914375645502386</v>
      </c>
      <c r="CF274" s="25">
        <v>0.43657758276824887</v>
      </c>
      <c r="CG274" s="25">
        <v>0.31847726837580376</v>
      </c>
      <c r="CH274" s="25">
        <v>-14.667466092607484</v>
      </c>
      <c r="CI274" s="25">
        <v>2.6914375645502386</v>
      </c>
      <c r="CJ274" s="25">
        <v>0.43657758276824887</v>
      </c>
      <c r="CK274" s="25">
        <v>0.31847726837580376</v>
      </c>
      <c r="CL274" s="25">
        <v>-20.670931664265744</v>
      </c>
      <c r="CM274" s="25">
        <v>2.6914375645502386</v>
      </c>
      <c r="CN274" s="25">
        <v>0.43657758276824887</v>
      </c>
      <c r="CO274" s="25">
        <v>0.31847726837580376</v>
      </c>
      <c r="CP274" s="25">
        <v>-20.978856843880145</v>
      </c>
      <c r="CQ274" s="25">
        <v>2.6914375645502386</v>
      </c>
      <c r="CR274" s="25">
        <v>0.43657758276824887</v>
      </c>
      <c r="CS274" s="25">
        <v>0.31847726837580376</v>
      </c>
      <c r="CT274" s="25">
        <v>-21.305278860258689</v>
      </c>
      <c r="CU274" s="25">
        <v>2.6914375645502386</v>
      </c>
      <c r="CV274" s="25">
        <v>0.43657758276824887</v>
      </c>
      <c r="CW274" s="25">
        <v>0.31847726837580376</v>
      </c>
      <c r="CX274" s="25">
        <v>-21.866491013471126</v>
      </c>
      <c r="CY274" s="25">
        <v>2.6914375645502386</v>
      </c>
      <c r="CZ274" s="25">
        <v>0.43657758276824887</v>
      </c>
      <c r="DA274" s="25">
        <v>0.31847726837580376</v>
      </c>
      <c r="DB274" s="25">
        <v>-23.131772040842669</v>
      </c>
      <c r="DC274" s="25">
        <v>2.6914375645502386</v>
      </c>
      <c r="DD274" s="25">
        <v>0.43657758276824887</v>
      </c>
      <c r="DE274" s="25">
        <v>0.31847726837580376</v>
      </c>
      <c r="DF274" s="25">
        <v>-24.340132739374631</v>
      </c>
      <c r="DG274" s="25">
        <v>7.4312505320650022</v>
      </c>
      <c r="DH274" s="25">
        <v>1.2054217556320519</v>
      </c>
      <c r="DI274" s="25">
        <v>0.87933838824301047</v>
      </c>
      <c r="DJ274" s="25">
        <v>-25.308023217677935</v>
      </c>
      <c r="DK274" s="25">
        <v>14.932067128412122</v>
      </c>
      <c r="DL274" s="25">
        <v>2.4221278095094032</v>
      </c>
      <c r="DM274" s="25">
        <v>1.7669085149502668</v>
      </c>
      <c r="DN274" s="25">
        <v>-25.949882993232642</v>
      </c>
      <c r="DO274" s="27">
        <v>26.078862859578948</v>
      </c>
      <c r="DP274" s="27">
        <v>12.541864201676976</v>
      </c>
      <c r="DQ274" s="27">
        <v>9.1491153209547225</v>
      </c>
      <c r="DR274" s="27">
        <v>5.8669925473344549</v>
      </c>
      <c r="DS274" s="27">
        <v>26.227977059578947</v>
      </c>
      <c r="DT274" s="27">
        <v>10.08616448218589</v>
      </c>
      <c r="DU274" s="27">
        <v>7.3577165650779053</v>
      </c>
      <c r="DV274" s="27">
        <v>4.9759013642829402</v>
      </c>
      <c r="DW274" s="27">
        <v>26.26969685557895</v>
      </c>
      <c r="DX274" s="27">
        <v>7.3313474447894533</v>
      </c>
      <c r="DY274" s="27">
        <v>5.3481158902515284</v>
      </c>
      <c r="DZ274" s="27">
        <v>1.7434745608100357</v>
      </c>
      <c r="EA274" s="27">
        <v>23.952653209690492</v>
      </c>
      <c r="EB274" s="27">
        <v>3.8853553866185626</v>
      </c>
      <c r="EC274" s="27">
        <v>2.8343126606579565</v>
      </c>
      <c r="ED274" s="27">
        <v>-4.1083152690038389</v>
      </c>
      <c r="EE274" s="27">
        <v>4.6525095608256919</v>
      </c>
      <c r="EF274" s="27">
        <v>0.75468270363198076</v>
      </c>
      <c r="EG274" s="27">
        <v>0.55053052522572044</v>
      </c>
      <c r="EH274" s="27">
        <v>-9.8233874435774453</v>
      </c>
      <c r="EI274" s="27">
        <v>2.6914375645502386</v>
      </c>
      <c r="EJ274" s="27">
        <v>0.43657758276824887</v>
      </c>
      <c r="EK274" s="27">
        <v>0.31847726837580376</v>
      </c>
      <c r="EL274" s="27">
        <v>-15.654550769491216</v>
      </c>
      <c r="EM274" s="27">
        <v>2.6914375645502386</v>
      </c>
      <c r="EN274" s="27">
        <v>0.43657758276824887</v>
      </c>
      <c r="EO274" s="27">
        <v>0.31847726837580376</v>
      </c>
      <c r="EP274" s="27">
        <v>-21.665666795187782</v>
      </c>
      <c r="EQ274" s="27">
        <v>2.6914375645502386</v>
      </c>
      <c r="ER274" s="27">
        <v>0.43657758276824887</v>
      </c>
      <c r="ES274" s="27">
        <v>0.31847726837580376</v>
      </c>
      <c r="ET274" s="27">
        <v>-21.974650163903505</v>
      </c>
      <c r="EU274" s="27">
        <v>2.6914375645502386</v>
      </c>
      <c r="EV274" s="27">
        <v>0.43657758276824887</v>
      </c>
      <c r="EW274" s="27">
        <v>0.31847726837580376</v>
      </c>
      <c r="EX274" s="27">
        <v>-22.296292896609856</v>
      </c>
      <c r="EY274" s="27">
        <v>2.6914375645502386</v>
      </c>
      <c r="EZ274" s="27">
        <v>0.43657758276824887</v>
      </c>
      <c r="FA274" s="27">
        <v>0.31847726837580376</v>
      </c>
      <c r="FB274" s="27">
        <v>-22.894620588719725</v>
      </c>
      <c r="FC274" s="27">
        <v>2.6914375645502386</v>
      </c>
      <c r="FD274" s="27">
        <v>0.43657758276824887</v>
      </c>
      <c r="FE274" s="27">
        <v>0.31847726837580376</v>
      </c>
      <c r="FF274" s="27">
        <v>-24.57027010091538</v>
      </c>
      <c r="FG274" s="27">
        <v>2.6914375645502386</v>
      </c>
      <c r="FH274" s="27">
        <v>0.43657758276824887</v>
      </c>
      <c r="FI274" s="27">
        <v>0.31847726837580376</v>
      </c>
      <c r="FJ274" s="27">
        <v>-25.80792346721443</v>
      </c>
      <c r="FK274" s="27">
        <v>23.498792444371674</v>
      </c>
      <c r="FL274" s="27">
        <v>3.811734716963775</v>
      </c>
      <c r="FM274" s="27">
        <v>2.7806074071289393</v>
      </c>
      <c r="FN274" s="27">
        <v>-26.643200734591602</v>
      </c>
      <c r="FO274" s="27">
        <v>29.999141391578949</v>
      </c>
      <c r="FP274" s="27">
        <v>5.470918144861316</v>
      </c>
      <c r="FQ274" s="27">
        <v>3.9909586177904162</v>
      </c>
      <c r="FR274" s="27">
        <v>-27.018189034406753</v>
      </c>
      <c r="FS274" s="28">
        <v>26.071343083578949</v>
      </c>
      <c r="FT274" s="28">
        <v>12.42801752230965</v>
      </c>
      <c r="FU274" s="28">
        <v>9.0660657533872335</v>
      </c>
      <c r="FV274" s="28">
        <v>5.8627514965140648</v>
      </c>
      <c r="FW274" s="28">
        <v>26.22253370657895</v>
      </c>
      <c r="FX274" s="28">
        <v>10.0088041482598</v>
      </c>
      <c r="FY274" s="28">
        <v>7.3012832785284685</v>
      </c>
      <c r="FZ274" s="28">
        <v>4.9587517932626994</v>
      </c>
      <c r="GA274" s="28">
        <v>26.282880412578947</v>
      </c>
      <c r="GB274" s="28">
        <v>7.0712341308455908</v>
      </c>
      <c r="GC274" s="28">
        <v>5.1583668491584271</v>
      </c>
      <c r="GD274" s="28">
        <v>1.7044950226683184</v>
      </c>
      <c r="GE274" s="28">
        <v>22.904905502231379</v>
      </c>
      <c r="GF274" s="28">
        <v>3.715400427418194</v>
      </c>
      <c r="GG274" s="28">
        <v>2.7103328841200782</v>
      </c>
      <c r="GH274" s="28">
        <v>-4.1796831055727566</v>
      </c>
      <c r="GI274" s="28">
        <v>2.8365818288773017</v>
      </c>
      <c r="GJ274" s="28">
        <v>0.46012140667381074</v>
      </c>
      <c r="GK274" s="28">
        <v>0.3356521601259021</v>
      </c>
      <c r="GL274" s="28">
        <v>-9.9307440276735193</v>
      </c>
      <c r="GM274" s="28">
        <v>2.6914375645502386</v>
      </c>
      <c r="GN274" s="28">
        <v>0.43657758276824887</v>
      </c>
      <c r="GO274" s="28">
        <v>0.31847726837580376</v>
      </c>
      <c r="GP274" s="28">
        <v>-15.828744014047672</v>
      </c>
      <c r="GQ274" s="28">
        <v>2.6914375645502386</v>
      </c>
      <c r="GR274" s="28">
        <v>0.43657758276824887</v>
      </c>
      <c r="GS274" s="28">
        <v>0.31847726837580376</v>
      </c>
      <c r="GT274" s="28">
        <v>-21.958515585856055</v>
      </c>
      <c r="GU274" s="28">
        <v>2.6914375645502386</v>
      </c>
      <c r="GV274" s="28">
        <v>0.43657758276824887</v>
      </c>
      <c r="GW274" s="28">
        <v>0.31847726837580376</v>
      </c>
      <c r="GX274" s="28">
        <v>-22.412650757394481</v>
      </c>
      <c r="GY274" s="28">
        <v>2.6914375645502386</v>
      </c>
      <c r="GZ274" s="28">
        <v>0.43657758276824887</v>
      </c>
      <c r="HA274" s="28">
        <v>0.31847726837580376</v>
      </c>
      <c r="HB274" s="28">
        <v>-22.859571973030768</v>
      </c>
      <c r="HC274" s="28">
        <v>2.6914375645502386</v>
      </c>
      <c r="HD274" s="28">
        <v>0.43657758276824887</v>
      </c>
      <c r="HE274" s="28">
        <v>0.31847726837580376</v>
      </c>
      <c r="HF274" s="28">
        <v>-23.562430437998209</v>
      </c>
      <c r="HG274" s="28">
        <v>2.6914375645502386</v>
      </c>
      <c r="HH274" s="28">
        <v>0.43657758276824887</v>
      </c>
      <c r="HI274" s="28">
        <v>0.31847726837580376</v>
      </c>
      <c r="HJ274" s="28">
        <v>-26.56074218976709</v>
      </c>
      <c r="HK274" s="28">
        <v>2.6914375645502386</v>
      </c>
      <c r="HL274" s="28">
        <v>0.43657758276824887</v>
      </c>
      <c r="HM274" s="28">
        <v>0.31847726837580376</v>
      </c>
      <c r="HN274" s="28">
        <v>-31.610898650307902</v>
      </c>
      <c r="HO274" s="28">
        <v>6.5873017598033288</v>
      </c>
      <c r="HP274" s="28">
        <v>1.0685249835028408</v>
      </c>
      <c r="HQ274" s="28">
        <v>0.77947409892076269</v>
      </c>
      <c r="HR274" s="28">
        <v>-35.397076985853474</v>
      </c>
      <c r="HS274" s="28">
        <v>14.785221026535758</v>
      </c>
      <c r="HT274" s="28">
        <v>2.3983079308540214</v>
      </c>
      <c r="HU274" s="28">
        <v>1.7495322451035484</v>
      </c>
      <c r="HV274" s="28">
        <v>-38.010035692745689</v>
      </c>
      <c r="HW274" s="29">
        <v>26.061827170578947</v>
      </c>
      <c r="HX274" s="29">
        <v>12.431113974847493</v>
      </c>
      <c r="HY274" s="29">
        <v>9.0683245724032151</v>
      </c>
      <c r="HZ274" s="29">
        <v>5.8715580292812195</v>
      </c>
      <c r="IA274" s="29">
        <v>26.214714346578948</v>
      </c>
      <c r="IB274" s="29">
        <v>12.226765303940503</v>
      </c>
      <c r="IC274" s="29">
        <v>8.9192550620219819</v>
      </c>
      <c r="ID274" s="29">
        <v>4.9526419102529999</v>
      </c>
      <c r="IE274" s="29">
        <v>26.284709791578948</v>
      </c>
      <c r="IF274" s="29">
        <v>11.52393502376481</v>
      </c>
      <c r="IG274" s="29">
        <v>8.4065501577919939</v>
      </c>
      <c r="IH274" s="29">
        <v>1.6931065808104719</v>
      </c>
      <c r="II274" s="29">
        <v>26.416897978578948</v>
      </c>
      <c r="IJ274" s="29">
        <v>10.369570368259312</v>
      </c>
      <c r="IK274" s="29">
        <v>7.5644572132485663</v>
      </c>
      <c r="IL274" s="29">
        <v>-4.1843227753717542</v>
      </c>
      <c r="IM274" s="29">
        <v>26.608200568578948</v>
      </c>
      <c r="IN274" s="29">
        <v>9.1041428502577215</v>
      </c>
      <c r="IO274" s="29">
        <v>6.6413454567875112</v>
      </c>
      <c r="IP274" s="29">
        <v>-9.9413947136384024</v>
      </c>
      <c r="IQ274" s="29">
        <v>26.806859599578949</v>
      </c>
      <c r="IR274" s="29">
        <v>8.0919141724468382</v>
      </c>
      <c r="IS274" s="29">
        <v>5.9029387290834272</v>
      </c>
      <c r="IT274" s="29">
        <v>-15.837263703146164</v>
      </c>
      <c r="IU274" s="29">
        <v>27.046359792578947</v>
      </c>
      <c r="IV274" s="29">
        <v>6.8376244230810741</v>
      </c>
      <c r="IW274" s="29">
        <v>4.9879518197765664</v>
      </c>
      <c r="IX274" s="29">
        <v>-21.9620290789655</v>
      </c>
      <c r="IY274" s="29">
        <v>27.32652697557895</v>
      </c>
      <c r="IZ274" s="29">
        <v>6.6742133483879957</v>
      </c>
      <c r="JA274" s="29">
        <v>4.8687457158794905</v>
      </c>
      <c r="JB274" s="29">
        <v>-22.412719419404759</v>
      </c>
      <c r="JC274" s="29">
        <v>27.651098810578951</v>
      </c>
      <c r="JD274" s="29">
        <v>6.5180397244824704</v>
      </c>
      <c r="JE274" s="29">
        <v>4.7548192315684892</v>
      </c>
      <c r="JF274" s="29">
        <v>-22.92610914999802</v>
      </c>
      <c r="JG274" s="29">
        <v>28.081752414578951</v>
      </c>
      <c r="JH274" s="29">
        <v>6.1899198011754875</v>
      </c>
      <c r="JI274" s="29">
        <v>4.515460315767359</v>
      </c>
      <c r="JJ274" s="29">
        <v>-24.291057083742068</v>
      </c>
      <c r="JK274" s="29">
        <v>29.187762954662443</v>
      </c>
      <c r="JL274" s="29">
        <v>4.7345415568978977</v>
      </c>
      <c r="JM274" s="29">
        <v>3.4537821490779228</v>
      </c>
      <c r="JN274" s="29">
        <v>-29.814157745189846</v>
      </c>
      <c r="JO274" s="29">
        <v>21.466548341417504</v>
      </c>
      <c r="JP274" s="29">
        <v>3.4820847820186844</v>
      </c>
      <c r="JQ274" s="29">
        <v>2.5401323691394047</v>
      </c>
      <c r="JR274" s="29">
        <v>-34.423755730380122</v>
      </c>
      <c r="JS274" s="29">
        <v>17.75541833259755</v>
      </c>
      <c r="JT274" s="29">
        <v>2.8801030790323572</v>
      </c>
      <c r="JU274" s="29">
        <v>2.1009950979042245</v>
      </c>
      <c r="JV274" s="29">
        <v>-37.249499400148522</v>
      </c>
      <c r="JW274" s="29">
        <v>17.407274136431653</v>
      </c>
      <c r="JX274" s="29">
        <v>2.8236306742406443</v>
      </c>
      <c r="JY274" s="29">
        <v>2.0597992648460153</v>
      </c>
      <c r="JZ274" s="29">
        <v>-36.75231840709948</v>
      </c>
    </row>
    <row r="275" spans="1:286" ht="15" thickBot="1" x14ac:dyDescent="0.4">
      <c r="A275" s="2"/>
      <c r="B275" s="74" t="s">
        <v>748</v>
      </c>
      <c r="C275" s="74" t="s">
        <v>875</v>
      </c>
      <c r="D275" s="74" t="s">
        <v>867</v>
      </c>
      <c r="E275" s="87">
        <v>377524</v>
      </c>
      <c r="F275" s="84">
        <v>406160</v>
      </c>
      <c r="G275" s="22">
        <v>51.461277336999999</v>
      </c>
      <c r="H275" s="22">
        <v>13.561960744521553</v>
      </c>
      <c r="I275" s="22">
        <v>9.7472482169645698</v>
      </c>
      <c r="J275" s="22">
        <v>17.255053214333795</v>
      </c>
      <c r="K275" s="22">
        <v>51.607501065000001</v>
      </c>
      <c r="L275" s="22">
        <v>13.21871344823742</v>
      </c>
      <c r="M275" s="22">
        <v>9.5005496267157401</v>
      </c>
      <c r="N275" s="22">
        <v>15.50225804290541</v>
      </c>
      <c r="O275" s="22">
        <v>51.700948226000001</v>
      </c>
      <c r="P275" s="22">
        <v>13.112155048138609</v>
      </c>
      <c r="Q275" s="22">
        <v>9.4239640064701344</v>
      </c>
      <c r="R275" s="22">
        <v>15.391014167828459</v>
      </c>
      <c r="S275" s="22">
        <v>51.855106984000003</v>
      </c>
      <c r="T275" s="22">
        <v>12.774104873930117</v>
      </c>
      <c r="U275" s="22">
        <v>9.1810006901864369</v>
      </c>
      <c r="V275" s="22">
        <v>14.016618959152076</v>
      </c>
      <c r="W275" s="22">
        <v>52.058228980000003</v>
      </c>
      <c r="X275" s="22">
        <v>12.604206746233737</v>
      </c>
      <c r="Y275" s="22">
        <v>9.0588915605811842</v>
      </c>
      <c r="Z275" s="22">
        <v>13.650975997467214</v>
      </c>
      <c r="AA275" s="22">
        <v>52.304095400999998</v>
      </c>
      <c r="AB275" s="22">
        <v>12.229586926062652</v>
      </c>
      <c r="AC275" s="22">
        <v>8.7896449197016739</v>
      </c>
      <c r="AD275" s="22">
        <v>12.29721157785324</v>
      </c>
      <c r="AE275" s="22">
        <v>52.580995176000002</v>
      </c>
      <c r="AF275" s="22">
        <v>11.993258633600171</v>
      </c>
      <c r="AG275" s="22">
        <v>8.6197911226942061</v>
      </c>
      <c r="AH275" s="22">
        <v>11.040878866729926</v>
      </c>
      <c r="AI275" s="22">
        <v>52.881245894000003</v>
      </c>
      <c r="AJ275" s="22">
        <v>11.776988132422957</v>
      </c>
      <c r="AK275" s="22">
        <v>8.4643532552137835</v>
      </c>
      <c r="AL275" s="22">
        <v>10.040804797582453</v>
      </c>
      <c r="AM275" s="22">
        <v>53.201719111999999</v>
      </c>
      <c r="AN275" s="22">
        <v>11.442265634674357</v>
      </c>
      <c r="AO275" s="22">
        <v>8.2237816055225004</v>
      </c>
      <c r="AP275" s="22">
        <v>8.4400976707170656</v>
      </c>
      <c r="AQ275" s="22">
        <v>53.554696673999999</v>
      </c>
      <c r="AR275" s="22">
        <v>11.117905749171536</v>
      </c>
      <c r="AS275" s="22">
        <v>7.9906577692881759</v>
      </c>
      <c r="AT275" s="22">
        <v>7.0356330205215869</v>
      </c>
      <c r="AU275" s="22">
        <v>55.297698539999999</v>
      </c>
      <c r="AV275" s="22">
        <v>9.6693795736719714</v>
      </c>
      <c r="AW275" s="22">
        <v>6.9495734860241818</v>
      </c>
      <c r="AX275" s="22">
        <v>1.9642602677520387</v>
      </c>
      <c r="AY275" s="22">
        <v>54.879677620164514</v>
      </c>
      <c r="AZ275" s="22">
        <v>9.0355204718759374</v>
      </c>
      <c r="BA275" s="22">
        <v>6.4940064691174308</v>
      </c>
      <c r="BB275" s="22">
        <v>-2.5578046989167547E-3</v>
      </c>
      <c r="BC275" s="22">
        <v>51.281792400528659</v>
      </c>
      <c r="BD275" s="22">
        <v>8.4431561037307645</v>
      </c>
      <c r="BE275" s="22">
        <v>6.0682625343011605</v>
      </c>
      <c r="BF275" s="22">
        <v>-0.34780643104905806</v>
      </c>
      <c r="BG275" s="22">
        <v>50.271330521075043</v>
      </c>
      <c r="BH275" s="22">
        <v>8.2767912598801008</v>
      </c>
      <c r="BI275" s="22">
        <v>5.9486928453648451</v>
      </c>
      <c r="BJ275" s="22">
        <v>0.29582732552919566</v>
      </c>
      <c r="BK275" s="25">
        <v>51.376182970999999</v>
      </c>
      <c r="BL275" s="25">
        <v>13.691556809793244</v>
      </c>
      <c r="BM275" s="25">
        <v>9.8403914607728371</v>
      </c>
      <c r="BN275" s="25">
        <v>17.96424148857491</v>
      </c>
      <c r="BO275" s="25">
        <v>51.456511843999998</v>
      </c>
      <c r="BP275" s="25">
        <v>13.54592078516202</v>
      </c>
      <c r="BQ275" s="25">
        <v>9.7357199823521405</v>
      </c>
      <c r="BR275" s="25">
        <v>16.836597517304043</v>
      </c>
      <c r="BS275" s="25">
        <v>51.604217364999997</v>
      </c>
      <c r="BT275" s="25">
        <v>13.458456790663842</v>
      </c>
      <c r="BU275" s="25">
        <v>9.6728578873733344</v>
      </c>
      <c r="BV275" s="25">
        <v>16.559034232117099</v>
      </c>
      <c r="BW275" s="25">
        <v>51.779538232</v>
      </c>
      <c r="BX275" s="25">
        <v>13.205359251851934</v>
      </c>
      <c r="BY275" s="25">
        <v>9.4909517028344172</v>
      </c>
      <c r="BZ275" s="25">
        <v>15.312642426698293</v>
      </c>
      <c r="CA275" s="25">
        <v>51.977945423000001</v>
      </c>
      <c r="CB275" s="25">
        <v>13.13393729279718</v>
      </c>
      <c r="CC275" s="25">
        <v>9.4396193345904074</v>
      </c>
      <c r="CD275" s="25">
        <v>15.133714045795134</v>
      </c>
      <c r="CE275" s="25">
        <v>52.201294640999997</v>
      </c>
      <c r="CF275" s="25">
        <v>12.90393437380728</v>
      </c>
      <c r="CG275" s="25">
        <v>9.2743117080418962</v>
      </c>
      <c r="CH275" s="25">
        <v>14.007408915193846</v>
      </c>
      <c r="CI275" s="25">
        <v>52.450420870999999</v>
      </c>
      <c r="CJ275" s="25">
        <v>12.714297517346347</v>
      </c>
      <c r="CK275" s="25">
        <v>9.1380159654254545</v>
      </c>
      <c r="CL275" s="25">
        <v>12.963002708004311</v>
      </c>
      <c r="CM275" s="25">
        <v>52.719150913999997</v>
      </c>
      <c r="CN275" s="25">
        <v>12.558656444345663</v>
      </c>
      <c r="CO275" s="25">
        <v>9.0261536617460099</v>
      </c>
      <c r="CP275" s="25">
        <v>12.149491649355042</v>
      </c>
      <c r="CQ275" s="25">
        <v>53.007632403999999</v>
      </c>
      <c r="CR275" s="25">
        <v>12.30375409793977</v>
      </c>
      <c r="CS275" s="25">
        <v>8.842950326453316</v>
      </c>
      <c r="CT275" s="25">
        <v>10.744441108918792</v>
      </c>
      <c r="CU275" s="25">
        <v>53.311679527000003</v>
      </c>
      <c r="CV275" s="25">
        <v>12.094006528288665</v>
      </c>
      <c r="CW275" s="25">
        <v>8.6922006182947644</v>
      </c>
      <c r="CX275" s="25">
        <v>9.6294083743770926</v>
      </c>
      <c r="CY275" s="25">
        <v>54.005958933000002</v>
      </c>
      <c r="CZ275" s="25">
        <v>11.470344888114703</v>
      </c>
      <c r="DA275" s="25">
        <v>8.2439627178399562</v>
      </c>
      <c r="DB275" s="25">
        <v>6.4079037727847776</v>
      </c>
      <c r="DC275" s="25">
        <v>54.567728226</v>
      </c>
      <c r="DD275" s="25">
        <v>10.950896737305076</v>
      </c>
      <c r="DE275" s="25">
        <v>7.870625104115482</v>
      </c>
      <c r="DF275" s="25">
        <v>4.4182262478417442</v>
      </c>
      <c r="DG275" s="25">
        <v>55.007194409999997</v>
      </c>
      <c r="DH275" s="25">
        <v>10.745054343667446</v>
      </c>
      <c r="DI275" s="25">
        <v>7.7226821228492515</v>
      </c>
      <c r="DJ275" s="25">
        <v>3.1625890914829569</v>
      </c>
      <c r="DK275" s="25">
        <v>55.324727190000004</v>
      </c>
      <c r="DL275" s="25">
        <v>10.576179063065561</v>
      </c>
      <c r="DM275" s="25">
        <v>7.6013081335902832</v>
      </c>
      <c r="DN275" s="25">
        <v>2.8043418826743505</v>
      </c>
      <c r="DO275" s="27">
        <v>51.461406392000001</v>
      </c>
      <c r="DP275" s="27">
        <v>13.697742588826081</v>
      </c>
      <c r="DQ275" s="27">
        <v>9.8448373019593856</v>
      </c>
      <c r="DR275" s="27">
        <v>17.271775913662495</v>
      </c>
      <c r="DS275" s="27">
        <v>51.607888084000002</v>
      </c>
      <c r="DT275" s="27">
        <v>13.552818366445493</v>
      </c>
      <c r="DU275" s="27">
        <v>9.7406774098313402</v>
      </c>
      <c r="DV275" s="27">
        <v>15.563430570095655</v>
      </c>
      <c r="DW275" s="27">
        <v>51.701719406000002</v>
      </c>
      <c r="DX275" s="27">
        <v>13.443730580655728</v>
      </c>
      <c r="DY275" s="27">
        <v>9.6622738702869988</v>
      </c>
      <c r="DZ275" s="27">
        <v>15.485559263233863</v>
      </c>
      <c r="EA275" s="27">
        <v>51.856383381000001</v>
      </c>
      <c r="EB275" s="27">
        <v>13.159155251992006</v>
      </c>
      <c r="EC275" s="27">
        <v>9.4577439783958059</v>
      </c>
      <c r="ED275" s="27">
        <v>14.079450516020792</v>
      </c>
      <c r="EE275" s="27">
        <v>52.059142504999997</v>
      </c>
      <c r="EF275" s="27">
        <v>13.052648997696599</v>
      </c>
      <c r="EG275" s="27">
        <v>9.3811958363658388</v>
      </c>
      <c r="EH275" s="27">
        <v>13.731779792853665</v>
      </c>
      <c r="EI275" s="27">
        <v>52.303952803000001</v>
      </c>
      <c r="EJ275" s="27">
        <v>12.785235665252317</v>
      </c>
      <c r="EK275" s="27">
        <v>9.1890006090707743</v>
      </c>
      <c r="EL275" s="27">
        <v>12.412494252493318</v>
      </c>
      <c r="EM275" s="27">
        <v>52.579971950000001</v>
      </c>
      <c r="EN275" s="27">
        <v>12.544005539572245</v>
      </c>
      <c r="EO275" s="27">
        <v>9.0156237680145814</v>
      </c>
      <c r="EP275" s="27">
        <v>11.186807872586463</v>
      </c>
      <c r="EQ275" s="27">
        <v>52.879784440000002</v>
      </c>
      <c r="ER275" s="27">
        <v>12.350494441855897</v>
      </c>
      <c r="ES275" s="27">
        <v>8.8765435319255293</v>
      </c>
      <c r="ET275" s="27">
        <v>10.211359860218145</v>
      </c>
      <c r="EU275" s="27">
        <v>53.196056784</v>
      </c>
      <c r="EV275" s="27">
        <v>12.030887636482648</v>
      </c>
      <c r="EW275" s="27">
        <v>8.6468358279666759</v>
      </c>
      <c r="EX275" s="27">
        <v>8.6636942764133167</v>
      </c>
      <c r="EY275" s="27">
        <v>53.530251143999998</v>
      </c>
      <c r="EZ275" s="27">
        <v>11.745284097345548</v>
      </c>
      <c r="FA275" s="27">
        <v>8.4415669409631935</v>
      </c>
      <c r="FB275" s="27">
        <v>7.3839366466649707</v>
      </c>
      <c r="FC275" s="27">
        <v>55.149946</v>
      </c>
      <c r="FD275" s="27">
        <v>11.049839636765418</v>
      </c>
      <c r="FE275" s="27">
        <v>7.9417373141058931</v>
      </c>
      <c r="FF275" s="27">
        <v>2.765184950822885</v>
      </c>
      <c r="FG275" s="27">
        <v>56.047261540000001</v>
      </c>
      <c r="FH275" s="27">
        <v>10.490543449234929</v>
      </c>
      <c r="FI275" s="27">
        <v>7.5397601317973644</v>
      </c>
      <c r="FJ275" s="27">
        <v>1.1541222986030704</v>
      </c>
      <c r="FK275" s="27">
        <v>56.61051621</v>
      </c>
      <c r="FL275" s="27">
        <v>10.081174183972351</v>
      </c>
      <c r="FM275" s="27">
        <v>7.2455383805271714</v>
      </c>
      <c r="FN275" s="27">
        <v>0.98008512339842468</v>
      </c>
      <c r="FO275" s="27">
        <v>57.002341100000002</v>
      </c>
      <c r="FP275" s="27">
        <v>9.6588217962491782</v>
      </c>
      <c r="FQ275" s="27">
        <v>6.9419854035117767</v>
      </c>
      <c r="FR275" s="27">
        <v>1.7572087525907349</v>
      </c>
      <c r="FS275" s="28">
        <v>51.454516235</v>
      </c>
      <c r="FT275" s="28">
        <v>13.567724077705879</v>
      </c>
      <c r="FU275" s="28">
        <v>9.7513904380019962</v>
      </c>
      <c r="FV275" s="28">
        <v>17.309000731537505</v>
      </c>
      <c r="FW275" s="28">
        <v>51.599737914999999</v>
      </c>
      <c r="FX275" s="28">
        <v>13.228449748754077</v>
      </c>
      <c r="FY275" s="28">
        <v>9.5075472976011373</v>
      </c>
      <c r="FZ275" s="28">
        <v>15.618540329193834</v>
      </c>
      <c r="GA275" s="28">
        <v>51.707109856999999</v>
      </c>
      <c r="GB275" s="28">
        <v>13.092049808995069</v>
      </c>
      <c r="GC275" s="28">
        <v>9.4095139752331214</v>
      </c>
      <c r="GD275" s="28">
        <v>15.590116173172873</v>
      </c>
      <c r="GE275" s="28">
        <v>51.891224035</v>
      </c>
      <c r="GF275" s="28">
        <v>12.758668504040179</v>
      </c>
      <c r="GG275" s="28">
        <v>9.1699062672102549</v>
      </c>
      <c r="GH275" s="28">
        <v>14.370754625407542</v>
      </c>
      <c r="GI275" s="28">
        <v>52.143842278999998</v>
      </c>
      <c r="GJ275" s="28">
        <v>12.605864258082573</v>
      </c>
      <c r="GK275" s="28">
        <v>9.0600828469827235</v>
      </c>
      <c r="GL275" s="28">
        <v>14.161897774134992</v>
      </c>
      <c r="GM275" s="28">
        <v>52.465710547</v>
      </c>
      <c r="GN275" s="28">
        <v>12.381068958369841</v>
      </c>
      <c r="GO275" s="28">
        <v>8.8985180389447649</v>
      </c>
      <c r="GP275" s="28">
        <v>13.002034161659502</v>
      </c>
      <c r="GQ275" s="28">
        <v>52.850190179000002</v>
      </c>
      <c r="GR275" s="28">
        <v>12.134529886808041</v>
      </c>
      <c r="GS275" s="28">
        <v>8.7213255539522407</v>
      </c>
      <c r="GT275" s="28">
        <v>11.927457553098336</v>
      </c>
      <c r="GU275" s="28">
        <v>53.287543673999998</v>
      </c>
      <c r="GV275" s="28">
        <v>11.910579158972476</v>
      </c>
      <c r="GW275" s="28">
        <v>8.5603677563517024</v>
      </c>
      <c r="GX275" s="28">
        <v>11.126663964888706</v>
      </c>
      <c r="GY275" s="28">
        <v>53.771262780000001</v>
      </c>
      <c r="GZ275" s="28">
        <v>11.592485553951615</v>
      </c>
      <c r="HA275" s="28">
        <v>8.3317476192804545</v>
      </c>
      <c r="HB275" s="28">
        <v>9.8770257736843945</v>
      </c>
      <c r="HC275" s="28">
        <v>54.310313112999999</v>
      </c>
      <c r="HD275" s="28">
        <v>11.321918886962782</v>
      </c>
      <c r="HE275" s="28">
        <v>8.1372860283602542</v>
      </c>
      <c r="HF275" s="28">
        <v>8.9622881689225196</v>
      </c>
      <c r="HG275" s="28">
        <v>56.964375349999997</v>
      </c>
      <c r="HH275" s="28">
        <v>9.6880234187808369</v>
      </c>
      <c r="HI275" s="28">
        <v>6.9629731845941816</v>
      </c>
      <c r="HJ275" s="28">
        <v>2.7793065453239336</v>
      </c>
      <c r="HK275" s="28">
        <v>45.231028932200488</v>
      </c>
      <c r="HL275" s="28">
        <v>7.4469440347212679</v>
      </c>
      <c r="HM275" s="28">
        <v>5.3522653052652371</v>
      </c>
      <c r="HN275" s="28">
        <v>-7.4186182956010356</v>
      </c>
      <c r="HO275" s="28">
        <v>34.354471364142825</v>
      </c>
      <c r="HP275" s="28">
        <v>5.6562017630572532</v>
      </c>
      <c r="HQ275" s="28">
        <v>4.0652235755823716</v>
      </c>
      <c r="HR275" s="28">
        <v>-14.871814470039254</v>
      </c>
      <c r="HS275" s="28">
        <v>27.5671969601783</v>
      </c>
      <c r="HT275" s="28">
        <v>4.5387287842668727</v>
      </c>
      <c r="HU275" s="28">
        <v>3.2620737431054829</v>
      </c>
      <c r="HV275" s="28">
        <v>-19.639786305380639</v>
      </c>
      <c r="HW275" s="29">
        <v>51.455357821999996</v>
      </c>
      <c r="HX275" s="29">
        <v>13.560511731433955</v>
      </c>
      <c r="HY275" s="29">
        <v>9.7462067827279935</v>
      </c>
      <c r="HZ275" s="29">
        <v>17.241257337132161</v>
      </c>
      <c r="IA275" s="29">
        <v>51.625866481000003</v>
      </c>
      <c r="IB275" s="29">
        <v>13.21421060432904</v>
      </c>
      <c r="IC275" s="29">
        <v>9.4973133441394957</v>
      </c>
      <c r="ID275" s="29">
        <v>15.394330120703309</v>
      </c>
      <c r="IE275" s="29">
        <v>51.746585674000002</v>
      </c>
      <c r="IF275" s="29">
        <v>13.033134129129106</v>
      </c>
      <c r="IG275" s="29">
        <v>9.3671701160860028</v>
      </c>
      <c r="IH275" s="29">
        <v>15.304780673638263</v>
      </c>
      <c r="II275" s="29">
        <v>51.925759816999999</v>
      </c>
      <c r="IJ275" s="29">
        <v>12.764247853286275</v>
      </c>
      <c r="IK275" s="29">
        <v>9.1739162553687006</v>
      </c>
      <c r="IL275" s="29">
        <v>13.998113979619575</v>
      </c>
      <c r="IM275" s="29">
        <v>52.170360803000001</v>
      </c>
      <c r="IN275" s="29">
        <v>12.640416357999653</v>
      </c>
      <c r="IO275" s="29">
        <v>9.084916121510906</v>
      </c>
      <c r="IP275" s="29">
        <v>13.785335306508657</v>
      </c>
      <c r="IQ275" s="29">
        <v>52.882428742999998</v>
      </c>
      <c r="IR275" s="29">
        <v>12.253275670180724</v>
      </c>
      <c r="IS275" s="29">
        <v>8.8066704865217424</v>
      </c>
      <c r="IT275" s="29">
        <v>12.323919300345423</v>
      </c>
      <c r="IU275" s="29">
        <v>53.644958973000001</v>
      </c>
      <c r="IV275" s="29">
        <v>11.820803386309743</v>
      </c>
      <c r="IW275" s="29">
        <v>8.4958441408879928</v>
      </c>
      <c r="IX275" s="29">
        <v>10.971936845001373</v>
      </c>
      <c r="IY275" s="29">
        <v>54.011282657000002</v>
      </c>
      <c r="IZ275" s="29">
        <v>11.640312141065817</v>
      </c>
      <c r="JA275" s="29">
        <v>8.3661215291268398</v>
      </c>
      <c r="JB275" s="29">
        <v>10.393081465949301</v>
      </c>
      <c r="JC275" s="29">
        <v>54.435913802999998</v>
      </c>
      <c r="JD275" s="29">
        <v>11.358060478389788</v>
      </c>
      <c r="JE275" s="29">
        <v>8.1632617017331075</v>
      </c>
      <c r="JF275" s="29">
        <v>9.0598655513159159</v>
      </c>
      <c r="JG275" s="29">
        <v>55.016954229999996</v>
      </c>
      <c r="JH275" s="29">
        <v>10.86048847957429</v>
      </c>
      <c r="JI275" s="29">
        <v>7.8056469091799698</v>
      </c>
      <c r="JJ275" s="29">
        <v>6.5703208984983519</v>
      </c>
      <c r="JK275" s="29">
        <v>50.16140050890737</v>
      </c>
      <c r="JL275" s="29">
        <v>8.2586921215744926</v>
      </c>
      <c r="JM275" s="29">
        <v>5.9356846382994179</v>
      </c>
      <c r="JN275" s="29">
        <v>-5.1979447918868473</v>
      </c>
      <c r="JO275" s="29">
        <v>36.738891731502228</v>
      </c>
      <c r="JP275" s="29">
        <v>6.0487783957399079</v>
      </c>
      <c r="JQ275" s="29">
        <v>4.3473761311767918</v>
      </c>
      <c r="JR275" s="29">
        <v>-14.006944835434595</v>
      </c>
      <c r="JS275" s="29">
        <v>28.671018387691877</v>
      </c>
      <c r="JT275" s="29">
        <v>4.7204645658548028</v>
      </c>
      <c r="JU275" s="29">
        <v>3.392690827641522</v>
      </c>
      <c r="JV275" s="29">
        <v>-19.094852726303017</v>
      </c>
      <c r="JW275" s="29">
        <v>29.295716568276092</v>
      </c>
      <c r="JX275" s="29">
        <v>4.8233163580697482</v>
      </c>
      <c r="JY275" s="29">
        <v>3.4666124358192856</v>
      </c>
      <c r="JZ275" s="29">
        <v>-16.630660560235015</v>
      </c>
    </row>
    <row r="276" spans="1:286" ht="15" thickBot="1" x14ac:dyDescent="0.4">
      <c r="A276" s="2"/>
      <c r="B276" s="74" t="s">
        <v>749</v>
      </c>
      <c r="C276" s="74" t="s">
        <v>502</v>
      </c>
      <c r="D276" s="74" t="s">
        <v>865</v>
      </c>
      <c r="E276" s="87">
        <v>368092</v>
      </c>
      <c r="F276" s="84">
        <v>428515</v>
      </c>
      <c r="G276" s="22">
        <v>35.681750997000002</v>
      </c>
      <c r="H276" s="22">
        <v>14.07094382731557</v>
      </c>
      <c r="I276" s="22">
        <v>10.264557619239151</v>
      </c>
      <c r="J276" s="22">
        <v>17.831156948905871</v>
      </c>
      <c r="K276" s="22">
        <v>35.762992148000002</v>
      </c>
      <c r="L276" s="22">
        <v>13.729975624909436</v>
      </c>
      <c r="M276" s="22">
        <v>10.015826062715421</v>
      </c>
      <c r="N276" s="22">
        <v>17.552879711024794</v>
      </c>
      <c r="O276" s="22">
        <v>35.797872310999999</v>
      </c>
      <c r="P276" s="22">
        <v>13.0598704456549</v>
      </c>
      <c r="Q276" s="22">
        <v>9.5269936639920285</v>
      </c>
      <c r="R276" s="22">
        <v>17.355523075859228</v>
      </c>
      <c r="S276" s="22">
        <v>35.850367245000001</v>
      </c>
      <c r="T276" s="22">
        <v>12.56802525671754</v>
      </c>
      <c r="U276" s="22">
        <v>9.1681994463793899</v>
      </c>
      <c r="V276" s="22">
        <v>16.987087263721868</v>
      </c>
      <c r="W276" s="22">
        <v>35.927945133999998</v>
      </c>
      <c r="X276" s="22">
        <v>12.258328827245021</v>
      </c>
      <c r="Y276" s="22">
        <v>8.9422802128293153</v>
      </c>
      <c r="Z276" s="22">
        <v>16.924956207888087</v>
      </c>
      <c r="AA276" s="22">
        <v>36.026263907999997</v>
      </c>
      <c r="AB276" s="22">
        <v>12.121872280674349</v>
      </c>
      <c r="AC276" s="22">
        <v>8.8427370619229784</v>
      </c>
      <c r="AD276" s="22">
        <v>16.735875535614746</v>
      </c>
      <c r="AE276" s="22">
        <v>36.135140222000004</v>
      </c>
      <c r="AF276" s="22">
        <v>12.040818325598861</v>
      </c>
      <c r="AG276" s="22">
        <v>8.7836093301695151</v>
      </c>
      <c r="AH276" s="22">
        <v>16.360639794463584</v>
      </c>
      <c r="AI276" s="22">
        <v>36.251320468000003</v>
      </c>
      <c r="AJ276" s="22">
        <v>11.915675161705352</v>
      </c>
      <c r="AK276" s="22">
        <v>8.6923191344155395</v>
      </c>
      <c r="AL276" s="22">
        <v>16.065069997591749</v>
      </c>
      <c r="AM276" s="22">
        <v>36.375400216000003</v>
      </c>
      <c r="AN276" s="22">
        <v>11.835933954823894</v>
      </c>
      <c r="AO276" s="22">
        <v>8.6341490341928786</v>
      </c>
      <c r="AP276" s="22">
        <v>15.735315122399994</v>
      </c>
      <c r="AQ276" s="22">
        <v>36.513958868000003</v>
      </c>
      <c r="AR276" s="22">
        <v>11.692831208225659</v>
      </c>
      <c r="AS276" s="22">
        <v>8.5297575728981894</v>
      </c>
      <c r="AT276" s="22">
        <v>15.226561541180445</v>
      </c>
      <c r="AU276" s="22">
        <v>36.980111260999998</v>
      </c>
      <c r="AV276" s="22">
        <v>11.1044528499551</v>
      </c>
      <c r="AW276" s="22">
        <v>8.1005437522405241</v>
      </c>
      <c r="AX276" s="22">
        <v>13.856400506370491</v>
      </c>
      <c r="AY276" s="22">
        <v>37.280455787000001</v>
      </c>
      <c r="AZ276" s="22">
        <v>10.686537153532683</v>
      </c>
      <c r="BA276" s="22">
        <v>7.7956800701337974</v>
      </c>
      <c r="BB276" s="22">
        <v>13.352664147348314</v>
      </c>
      <c r="BC276" s="22">
        <v>37.429812265000002</v>
      </c>
      <c r="BD276" s="22">
        <v>11.447654043636003</v>
      </c>
      <c r="BE276" s="22">
        <v>8.3509042448103656</v>
      </c>
      <c r="BF276" s="22">
        <v>13.298009563197084</v>
      </c>
      <c r="BG276" s="22">
        <v>37.488808880000001</v>
      </c>
      <c r="BH276" s="22">
        <v>11.354082803645099</v>
      </c>
      <c r="BI276" s="22">
        <v>8.2826453279830687</v>
      </c>
      <c r="BJ276" s="22">
        <v>13.709447114258062</v>
      </c>
      <c r="BK276" s="25">
        <v>35.633996668999998</v>
      </c>
      <c r="BL276" s="25">
        <v>14.139714161171364</v>
      </c>
      <c r="BM276" s="25">
        <v>10.314724620331626</v>
      </c>
      <c r="BN276" s="25">
        <v>18.157636956933519</v>
      </c>
      <c r="BO276" s="25">
        <v>35.672433374999997</v>
      </c>
      <c r="BP276" s="25">
        <v>13.694351535688117</v>
      </c>
      <c r="BQ276" s="25">
        <v>9.9898387856050341</v>
      </c>
      <c r="BR276" s="25">
        <v>18.092984248208275</v>
      </c>
      <c r="BS276" s="25">
        <v>35.744993698000002</v>
      </c>
      <c r="BT276" s="25">
        <v>13.205053675054168</v>
      </c>
      <c r="BU276" s="25">
        <v>9.6329028085245412</v>
      </c>
      <c r="BV276" s="25">
        <v>17.812785595800328</v>
      </c>
      <c r="BW276" s="25">
        <v>35.831157070000003</v>
      </c>
      <c r="BX276" s="25">
        <v>12.781839041557996</v>
      </c>
      <c r="BY276" s="25">
        <v>9.3241736255969876</v>
      </c>
      <c r="BZ276" s="25">
        <v>17.312723790387174</v>
      </c>
      <c r="CA276" s="25">
        <v>35.932799000000003</v>
      </c>
      <c r="CB276" s="25">
        <v>12.477956147315615</v>
      </c>
      <c r="CC276" s="25">
        <v>9.1024952850583229</v>
      </c>
      <c r="CD276" s="25">
        <v>17.248391804310941</v>
      </c>
      <c r="CE276" s="25">
        <v>36.046318073999998</v>
      </c>
      <c r="CF276" s="25">
        <v>12.112987555508132</v>
      </c>
      <c r="CG276" s="25">
        <v>8.8362557786118536</v>
      </c>
      <c r="CH276" s="25">
        <v>16.91167022516381</v>
      </c>
      <c r="CI276" s="25">
        <v>36.173183512000001</v>
      </c>
      <c r="CJ276" s="25">
        <v>12.0039421221563</v>
      </c>
      <c r="CK276" s="25">
        <v>8.7567086531672977</v>
      </c>
      <c r="CL276" s="25">
        <v>16.564930992293412</v>
      </c>
      <c r="CM276" s="25">
        <v>36.309829544000003</v>
      </c>
      <c r="CN276" s="25">
        <v>11.888413138848897</v>
      </c>
      <c r="CO276" s="25">
        <v>8.6724318682974086</v>
      </c>
      <c r="CP276" s="25">
        <v>16.223822967322171</v>
      </c>
      <c r="CQ276" s="25">
        <v>36.457671830000002</v>
      </c>
      <c r="CR276" s="25">
        <v>11.805440909453177</v>
      </c>
      <c r="CS276" s="25">
        <v>8.6119047821345198</v>
      </c>
      <c r="CT276" s="25">
        <v>15.781509217491553</v>
      </c>
      <c r="CU276" s="25">
        <v>36.615344637</v>
      </c>
      <c r="CV276" s="25">
        <v>11.671881104217253</v>
      </c>
      <c r="CW276" s="25">
        <v>8.5144747637019869</v>
      </c>
      <c r="CX276" s="25">
        <v>15.237365214716757</v>
      </c>
      <c r="CY276" s="25">
        <v>36.841014334999997</v>
      </c>
      <c r="CZ276" s="25">
        <v>11.392330552636116</v>
      </c>
      <c r="DA276" s="25">
        <v>8.310546528367535</v>
      </c>
      <c r="DB276" s="25">
        <v>14.219726068714333</v>
      </c>
      <c r="DC276" s="25">
        <v>36.998048951000001</v>
      </c>
      <c r="DD276" s="25">
        <v>11.175772041026606</v>
      </c>
      <c r="DE276" s="25">
        <v>8.152570109185385</v>
      </c>
      <c r="DF276" s="25">
        <v>13.628839665028384</v>
      </c>
      <c r="DG276" s="25">
        <v>37.077759157000003</v>
      </c>
      <c r="DH276" s="25">
        <v>11.547138132611586</v>
      </c>
      <c r="DI276" s="25">
        <v>8.4234765026503133</v>
      </c>
      <c r="DJ276" s="25">
        <v>13.251319867683229</v>
      </c>
      <c r="DK276" s="25">
        <v>37.100791647000001</v>
      </c>
      <c r="DL276" s="25">
        <v>12.013702198123118</v>
      </c>
      <c r="DM276" s="25">
        <v>8.7638284927003838</v>
      </c>
      <c r="DN276" s="25">
        <v>13.24798834915774</v>
      </c>
      <c r="DO276" s="27">
        <v>35.681750997000002</v>
      </c>
      <c r="DP276" s="27">
        <v>14.131159813325455</v>
      </c>
      <c r="DQ276" s="27">
        <v>10.308484342675987</v>
      </c>
      <c r="DR276" s="27">
        <v>17.842289331935312</v>
      </c>
      <c r="DS276" s="27">
        <v>35.762992152999999</v>
      </c>
      <c r="DT276" s="27">
        <v>13.648013046972087</v>
      </c>
      <c r="DU276" s="27">
        <v>9.9560355032345367</v>
      </c>
      <c r="DV276" s="27">
        <v>17.576843244083449</v>
      </c>
      <c r="DW276" s="27">
        <v>35.797872306999999</v>
      </c>
      <c r="DX276" s="27">
        <v>13.15408342418686</v>
      </c>
      <c r="DY276" s="27">
        <v>9.5957207201504175</v>
      </c>
      <c r="DZ276" s="27">
        <v>17.395745553627322</v>
      </c>
      <c r="EA276" s="27">
        <v>35.850367245000001</v>
      </c>
      <c r="EB276" s="27">
        <v>12.608668806111892</v>
      </c>
      <c r="EC276" s="27">
        <v>9.1978483498025447</v>
      </c>
      <c r="ED276" s="27">
        <v>17.038671520945734</v>
      </c>
      <c r="EE276" s="27">
        <v>35.927609392000001</v>
      </c>
      <c r="EF276" s="27">
        <v>12.218205622176507</v>
      </c>
      <c r="EG276" s="27">
        <v>8.9130108933473622</v>
      </c>
      <c r="EH276" s="27">
        <v>16.997685612632406</v>
      </c>
      <c r="EI276" s="27">
        <v>36.025363935999998</v>
      </c>
      <c r="EJ276" s="27">
        <v>11.732500492403307</v>
      </c>
      <c r="EK276" s="27">
        <v>8.5586957634099718</v>
      </c>
      <c r="EL276" s="27">
        <v>16.820781576580757</v>
      </c>
      <c r="EM276" s="27">
        <v>36.133741334</v>
      </c>
      <c r="EN276" s="27">
        <v>11.60081262421201</v>
      </c>
      <c r="EO276" s="27">
        <v>8.4626312969894393</v>
      </c>
      <c r="EP276" s="27">
        <v>16.469392723322283</v>
      </c>
      <c r="EQ276" s="27">
        <v>36.249586072</v>
      </c>
      <c r="ER276" s="27">
        <v>11.434184726753939</v>
      </c>
      <c r="ES276" s="27">
        <v>8.3410785656715323</v>
      </c>
      <c r="ET276" s="27">
        <v>16.19209178049838</v>
      </c>
      <c r="EU276" s="27">
        <v>36.372044336999998</v>
      </c>
      <c r="EV276" s="27">
        <v>11.203399164491817</v>
      </c>
      <c r="EW276" s="27">
        <v>8.1727237111144895</v>
      </c>
      <c r="EX276" s="27">
        <v>15.917583385769664</v>
      </c>
      <c r="EY276" s="27">
        <v>36.503937014000002</v>
      </c>
      <c r="EZ276" s="27">
        <v>10.979656548358314</v>
      </c>
      <c r="FA276" s="27">
        <v>8.009506587702818</v>
      </c>
      <c r="FB276" s="27">
        <v>15.458789146394185</v>
      </c>
      <c r="FC276" s="27">
        <v>36.940545649999997</v>
      </c>
      <c r="FD276" s="27">
        <v>10.58061804796653</v>
      </c>
      <c r="FE276" s="27">
        <v>7.7184135572825783</v>
      </c>
      <c r="FF276" s="27">
        <v>14.227625967777964</v>
      </c>
      <c r="FG276" s="27">
        <v>37.217234779000002</v>
      </c>
      <c r="FH276" s="27">
        <v>10.324761848052065</v>
      </c>
      <c r="FI276" s="27">
        <v>7.5317700216042303</v>
      </c>
      <c r="FJ276" s="27">
        <v>13.799774666511667</v>
      </c>
      <c r="FK276" s="27">
        <v>37.354821201</v>
      </c>
      <c r="FL276" s="27">
        <v>11.416948042807615</v>
      </c>
      <c r="FM276" s="27">
        <v>8.3285046447105096</v>
      </c>
      <c r="FN276" s="27">
        <v>13.765062558787939</v>
      </c>
      <c r="FO276" s="27">
        <v>37.410667023999999</v>
      </c>
      <c r="FP276" s="27">
        <v>10.946331630797729</v>
      </c>
      <c r="FQ276" s="27">
        <v>7.9851965243087077</v>
      </c>
      <c r="FR276" s="27">
        <v>14.093736937744694</v>
      </c>
      <c r="FS276" s="28">
        <v>35.677344597000001</v>
      </c>
      <c r="FT276" s="28">
        <v>14.07204877868492</v>
      </c>
      <c r="FU276" s="28">
        <v>10.2653636658794</v>
      </c>
      <c r="FV276" s="28">
        <v>17.850501512162936</v>
      </c>
      <c r="FW276" s="28">
        <v>35.760464515000002</v>
      </c>
      <c r="FX276" s="28">
        <v>13.703258890307362</v>
      </c>
      <c r="FY276" s="28">
        <v>9.9963365767870815</v>
      </c>
      <c r="FZ276" s="28">
        <v>17.589990128314373</v>
      </c>
      <c r="GA276" s="28">
        <v>35.791884228000001</v>
      </c>
      <c r="GB276" s="28">
        <v>13.107647223520468</v>
      </c>
      <c r="GC276" s="28">
        <v>9.5618461582725267</v>
      </c>
      <c r="GD276" s="28">
        <v>17.408830409188329</v>
      </c>
      <c r="GE276" s="28">
        <v>35.854488379000003</v>
      </c>
      <c r="GF276" s="28">
        <v>12.464852484081383</v>
      </c>
      <c r="GG276" s="28">
        <v>9.0929363451647696</v>
      </c>
      <c r="GH276" s="28">
        <v>17.044729925803484</v>
      </c>
      <c r="GI276" s="28">
        <v>35.949232316999996</v>
      </c>
      <c r="GJ276" s="28">
        <v>12.402183600446881</v>
      </c>
      <c r="GK276" s="28">
        <v>9.0472202670612543</v>
      </c>
      <c r="GL276" s="28">
        <v>17.003991027453139</v>
      </c>
      <c r="GM276" s="28">
        <v>36.074005280000002</v>
      </c>
      <c r="GN276" s="28">
        <v>12.14862529726169</v>
      </c>
      <c r="GO276" s="28">
        <v>8.8622530150544314</v>
      </c>
      <c r="GP276" s="28">
        <v>16.817708062792722</v>
      </c>
      <c r="GQ276" s="28">
        <v>36.220587817999998</v>
      </c>
      <c r="GR276" s="28">
        <v>11.964946097691252</v>
      </c>
      <c r="GS276" s="28">
        <v>8.7282615962423957</v>
      </c>
      <c r="GT276" s="28">
        <v>16.455250707313542</v>
      </c>
      <c r="GU276" s="28">
        <v>36.384753754999998</v>
      </c>
      <c r="GV276" s="28">
        <v>11.895377040132367</v>
      </c>
      <c r="GW276" s="28">
        <v>8.6775119373287488</v>
      </c>
      <c r="GX276" s="28">
        <v>16.160497966150849</v>
      </c>
      <c r="GY276" s="28">
        <v>36.563304244000001</v>
      </c>
      <c r="GZ276" s="28">
        <v>11.781375744076614</v>
      </c>
      <c r="HA276" s="28">
        <v>8.5943495790397062</v>
      </c>
      <c r="HB276" s="28">
        <v>15.942614874500704</v>
      </c>
      <c r="HC276" s="28">
        <v>36.762589216999999</v>
      </c>
      <c r="HD276" s="28">
        <v>11.626662762194519</v>
      </c>
      <c r="HE276" s="28">
        <v>8.4814886127490006</v>
      </c>
      <c r="HF276" s="28">
        <v>15.564867995426736</v>
      </c>
      <c r="HG276" s="28">
        <v>37.452907995000004</v>
      </c>
      <c r="HH276" s="28">
        <v>10.723805349121433</v>
      </c>
      <c r="HI276" s="28">
        <v>7.8228666999491461</v>
      </c>
      <c r="HJ276" s="28">
        <v>13.955217635961105</v>
      </c>
      <c r="HK276" s="28">
        <v>38.310201962999997</v>
      </c>
      <c r="HL276" s="28">
        <v>9.6045687726698947</v>
      </c>
      <c r="HM276" s="28">
        <v>7.0063992000047213</v>
      </c>
      <c r="HN276" s="28">
        <v>10.15072204297423</v>
      </c>
      <c r="HO276" s="28">
        <v>38.710304413999999</v>
      </c>
      <c r="HP276" s="28">
        <v>9.6364804278890439</v>
      </c>
      <c r="HQ276" s="28">
        <v>7.0296783081969068</v>
      </c>
      <c r="HR276" s="28">
        <v>6.9689839590383755</v>
      </c>
      <c r="HS276" s="28">
        <v>38.750186178</v>
      </c>
      <c r="HT276" s="28">
        <v>9.0752047126092652</v>
      </c>
      <c r="HU276" s="28">
        <v>6.6202354882643313</v>
      </c>
      <c r="HV276" s="28">
        <v>5.2322659768203863</v>
      </c>
      <c r="HW276" s="29">
        <v>35.668226083999997</v>
      </c>
      <c r="HX276" s="29">
        <v>14.07515162446464</v>
      </c>
      <c r="HY276" s="29">
        <v>10.26762714867632</v>
      </c>
      <c r="HZ276" s="29">
        <v>17.855754956137396</v>
      </c>
      <c r="IA276" s="29">
        <v>35.751617394999997</v>
      </c>
      <c r="IB276" s="29">
        <v>13.842662292606617</v>
      </c>
      <c r="IC276" s="29">
        <v>10.098029417919806</v>
      </c>
      <c r="ID276" s="29">
        <v>17.583214002985564</v>
      </c>
      <c r="IE276" s="29">
        <v>35.770841296</v>
      </c>
      <c r="IF276" s="29">
        <v>14.111891021448759</v>
      </c>
      <c r="IG276" s="29">
        <v>10.294428027271792</v>
      </c>
      <c r="IH276" s="29">
        <v>17.412437967132909</v>
      </c>
      <c r="II276" s="29">
        <v>35.819411889999998</v>
      </c>
      <c r="IJ276" s="29">
        <v>13.998931724472538</v>
      </c>
      <c r="IK276" s="29">
        <v>10.212025792804029</v>
      </c>
      <c r="IL276" s="29">
        <v>17.106016566366577</v>
      </c>
      <c r="IM276" s="29">
        <v>35.898769881999996</v>
      </c>
      <c r="IN276" s="29">
        <v>13.803178491035423</v>
      </c>
      <c r="IO276" s="29">
        <v>10.069226534387051</v>
      </c>
      <c r="IP276" s="29">
        <v>17.079033059670447</v>
      </c>
      <c r="IQ276" s="29">
        <v>36.001879780000003</v>
      </c>
      <c r="IR276" s="29">
        <v>13.481621355499431</v>
      </c>
      <c r="IS276" s="29">
        <v>9.8346550808944109</v>
      </c>
      <c r="IT276" s="29">
        <v>16.954252895504116</v>
      </c>
      <c r="IU276" s="29">
        <v>36.127859509000004</v>
      </c>
      <c r="IV276" s="29">
        <v>13.087614577715341</v>
      </c>
      <c r="IW276" s="29">
        <v>9.5472326220622996</v>
      </c>
      <c r="IX276" s="29">
        <v>16.635830546252414</v>
      </c>
      <c r="IY276" s="29">
        <v>36.264417778999999</v>
      </c>
      <c r="IZ276" s="29">
        <v>13.014267726275321</v>
      </c>
      <c r="JA276" s="29">
        <v>9.4937271151087224</v>
      </c>
      <c r="JB276" s="29">
        <v>16.405623068512625</v>
      </c>
      <c r="JC276" s="29">
        <v>36.436445096</v>
      </c>
      <c r="JD276" s="29">
        <v>12.846209229512537</v>
      </c>
      <c r="JE276" s="29">
        <v>9.3711307815155536</v>
      </c>
      <c r="JF276" s="29">
        <v>16.158269612781851</v>
      </c>
      <c r="JG276" s="29">
        <v>36.720402284000002</v>
      </c>
      <c r="JH276" s="29">
        <v>12.501835932283313</v>
      </c>
      <c r="JI276" s="29">
        <v>9.1199152557258305</v>
      </c>
      <c r="JJ276" s="29">
        <v>15.229172237628362</v>
      </c>
      <c r="JK276" s="29">
        <v>37.729716742999997</v>
      </c>
      <c r="JL276" s="29">
        <v>11.116112828168411</v>
      </c>
      <c r="JM276" s="29">
        <v>8.1090495440110288</v>
      </c>
      <c r="JN276" s="29">
        <v>10.86562547653255</v>
      </c>
      <c r="JO276" s="29">
        <v>38.076080117000004</v>
      </c>
      <c r="JP276" s="29">
        <v>9.9126122512212085</v>
      </c>
      <c r="JQ276" s="29">
        <v>7.2311126288709948</v>
      </c>
      <c r="JR276" s="29">
        <v>7.3631520483343493</v>
      </c>
      <c r="JS276" s="29">
        <v>38.134704235999997</v>
      </c>
      <c r="JT276" s="29">
        <v>9.3310293781867166</v>
      </c>
      <c r="JU276" s="29">
        <v>6.8068560200828649</v>
      </c>
      <c r="JV276" s="29">
        <v>5.3395773820595096</v>
      </c>
      <c r="JW276" s="29">
        <v>37.982282429999998</v>
      </c>
      <c r="JX276" s="29">
        <v>9.2538660891178068</v>
      </c>
      <c r="JY276" s="29">
        <v>6.7505664750133825</v>
      </c>
      <c r="JZ276" s="29">
        <v>6.4286892252603351</v>
      </c>
    </row>
    <row r="277" spans="1:286" ht="15" thickBot="1" x14ac:dyDescent="0.4">
      <c r="A277" s="2"/>
      <c r="B277" s="74" t="s">
        <v>750</v>
      </c>
      <c r="C277" s="74" t="s">
        <v>620</v>
      </c>
      <c r="D277" s="74" t="s">
        <v>510</v>
      </c>
      <c r="E277" s="87">
        <v>379395</v>
      </c>
      <c r="F277" s="84">
        <v>422143</v>
      </c>
      <c r="G277" s="22">
        <v>31.031618260999998</v>
      </c>
      <c r="H277" s="22">
        <v>16.990156705380141</v>
      </c>
      <c r="I277" s="22">
        <v>12.394082771030998</v>
      </c>
      <c r="J277" s="22">
        <v>14.444992279831606</v>
      </c>
      <c r="K277" s="22">
        <v>31.097272144999998</v>
      </c>
      <c r="L277" s="22">
        <v>16.856673704174675</v>
      </c>
      <c r="M277" s="22">
        <v>12.296708780069379</v>
      </c>
      <c r="N277" s="22">
        <v>14.075088499480133</v>
      </c>
      <c r="O277" s="22">
        <v>31.126131448999999</v>
      </c>
      <c r="P277" s="22">
        <v>16.702465197645754</v>
      </c>
      <c r="Q277" s="22">
        <v>12.184215821525253</v>
      </c>
      <c r="R277" s="22">
        <v>13.844078432802645</v>
      </c>
      <c r="S277" s="22">
        <v>31.178113932999999</v>
      </c>
      <c r="T277" s="22">
        <v>16.515789845452424</v>
      </c>
      <c r="U277" s="22">
        <v>12.048038751088765</v>
      </c>
      <c r="V277" s="22">
        <v>13.611860840416282</v>
      </c>
      <c r="W277" s="22">
        <v>31.248057540000001</v>
      </c>
      <c r="X277" s="22">
        <v>16.287832222399395</v>
      </c>
      <c r="Y277" s="22">
        <v>11.881746838812758</v>
      </c>
      <c r="Z277" s="22">
        <v>13.31109090410621</v>
      </c>
      <c r="AA277" s="22">
        <v>31.334413994000002</v>
      </c>
      <c r="AB277" s="22">
        <v>16.00156926898023</v>
      </c>
      <c r="AC277" s="22">
        <v>11.672921999790914</v>
      </c>
      <c r="AD277" s="22">
        <v>12.964385247301518</v>
      </c>
      <c r="AE277" s="22">
        <v>31.430167749999999</v>
      </c>
      <c r="AF277" s="22">
        <v>15.73440340002518</v>
      </c>
      <c r="AG277" s="22">
        <v>11.478028218006383</v>
      </c>
      <c r="AH277" s="22">
        <v>12.596205535721994</v>
      </c>
      <c r="AI277" s="22">
        <v>31.533434573000001</v>
      </c>
      <c r="AJ277" s="22">
        <v>15.731841176459787</v>
      </c>
      <c r="AK277" s="22">
        <v>11.476159111587998</v>
      </c>
      <c r="AL277" s="22">
        <v>12.213108105639346</v>
      </c>
      <c r="AM277" s="22">
        <v>31.643454582</v>
      </c>
      <c r="AN277" s="22">
        <v>15.648116753484457</v>
      </c>
      <c r="AO277" s="22">
        <v>11.415083310681204</v>
      </c>
      <c r="AP277" s="22">
        <v>11.811554150913597</v>
      </c>
      <c r="AQ277" s="22">
        <v>31.765952065</v>
      </c>
      <c r="AR277" s="22">
        <v>15.504003145683152</v>
      </c>
      <c r="AS277" s="22">
        <v>11.309954440212595</v>
      </c>
      <c r="AT277" s="22">
        <v>11.342114135449222</v>
      </c>
      <c r="AU277" s="22">
        <v>32.242237645000003</v>
      </c>
      <c r="AV277" s="22">
        <v>14.784788301475219</v>
      </c>
      <c r="AW277" s="22">
        <v>10.785297224635263</v>
      </c>
      <c r="AX277" s="22">
        <v>9.629729014781006</v>
      </c>
      <c r="AY277" s="22">
        <v>32.663133584000001</v>
      </c>
      <c r="AZ277" s="22">
        <v>14.254005013848168</v>
      </c>
      <c r="BA277" s="22">
        <v>10.398098206144374</v>
      </c>
      <c r="BB277" s="22">
        <v>8.5669913521156147</v>
      </c>
      <c r="BC277" s="22">
        <v>32.953904461</v>
      </c>
      <c r="BD277" s="22">
        <v>14.157040251451111</v>
      </c>
      <c r="BE277" s="22">
        <v>10.327363761968121</v>
      </c>
      <c r="BF277" s="22">
        <v>8.1270798525634333</v>
      </c>
      <c r="BG277" s="22">
        <v>33.196975928000001</v>
      </c>
      <c r="BH277" s="22">
        <v>13.944247911994594</v>
      </c>
      <c r="BI277" s="22">
        <v>10.172134712937028</v>
      </c>
      <c r="BJ277" s="22">
        <v>8.0432885156367888</v>
      </c>
      <c r="BK277" s="25">
        <v>31.003152292999999</v>
      </c>
      <c r="BL277" s="25">
        <v>17.019583612233205</v>
      </c>
      <c r="BM277" s="25">
        <v>12.415549289884046</v>
      </c>
      <c r="BN277" s="25">
        <v>14.582890730140615</v>
      </c>
      <c r="BO277" s="25">
        <v>31.051348232999999</v>
      </c>
      <c r="BP277" s="25">
        <v>16.903640843168624</v>
      </c>
      <c r="BQ277" s="25">
        <v>12.330970654065229</v>
      </c>
      <c r="BR277" s="25">
        <v>14.344077438092983</v>
      </c>
      <c r="BS277" s="25">
        <v>31.125611238000001</v>
      </c>
      <c r="BT277" s="25">
        <v>16.756574865836882</v>
      </c>
      <c r="BU277" s="25">
        <v>12.223688071128549</v>
      </c>
      <c r="BV277" s="25">
        <v>14.04184688792369</v>
      </c>
      <c r="BW277" s="25">
        <v>31.213680771</v>
      </c>
      <c r="BX277" s="25">
        <v>16.616670786224113</v>
      </c>
      <c r="BY277" s="25">
        <v>12.1216299928663</v>
      </c>
      <c r="BZ277" s="25">
        <v>13.764463556700544</v>
      </c>
      <c r="CA277" s="25">
        <v>31.314066852</v>
      </c>
      <c r="CB277" s="25">
        <v>16.479330100325093</v>
      </c>
      <c r="CC277" s="25">
        <v>12.021441874629367</v>
      </c>
      <c r="CD277" s="25">
        <v>13.442258277428484</v>
      </c>
      <c r="CE277" s="25">
        <v>31.425915901</v>
      </c>
      <c r="CF277" s="25">
        <v>16.331379857818799</v>
      </c>
      <c r="CG277" s="25">
        <v>11.913514232559034</v>
      </c>
      <c r="CH277" s="25">
        <v>13.072163968486624</v>
      </c>
      <c r="CI277" s="25">
        <v>31.550463547</v>
      </c>
      <c r="CJ277" s="25">
        <v>16.225534616813729</v>
      </c>
      <c r="CK277" s="25">
        <v>11.836301602876748</v>
      </c>
      <c r="CL277" s="25">
        <v>12.669195633300506</v>
      </c>
      <c r="CM277" s="25">
        <v>31.685956361999999</v>
      </c>
      <c r="CN277" s="25">
        <v>16.116002770264714</v>
      </c>
      <c r="CO277" s="25">
        <v>11.756399645776934</v>
      </c>
      <c r="CP277" s="25">
        <v>12.240680290877638</v>
      </c>
      <c r="CQ277" s="25">
        <v>31.832879561999999</v>
      </c>
      <c r="CR277" s="25">
        <v>15.997595762221028</v>
      </c>
      <c r="CS277" s="25">
        <v>11.670023381931243</v>
      </c>
      <c r="CT277" s="25">
        <v>11.770038754434987</v>
      </c>
      <c r="CU277" s="25">
        <v>31.991359559999999</v>
      </c>
      <c r="CV277" s="25">
        <v>15.863460537579794</v>
      </c>
      <c r="CW277" s="25">
        <v>11.572173603053816</v>
      </c>
      <c r="CX277" s="25">
        <v>11.224065196183155</v>
      </c>
      <c r="CY277" s="25">
        <v>32.237315100000004</v>
      </c>
      <c r="CZ277" s="25">
        <v>15.5298715004764</v>
      </c>
      <c r="DA277" s="25">
        <v>11.328825044881967</v>
      </c>
      <c r="DB277" s="25">
        <v>10.148769005737662</v>
      </c>
      <c r="DC277" s="25">
        <v>32.459489734000002</v>
      </c>
      <c r="DD277" s="25">
        <v>15.179790267672455</v>
      </c>
      <c r="DE277" s="25">
        <v>11.073445659559248</v>
      </c>
      <c r="DF277" s="25">
        <v>9.1687027267459627</v>
      </c>
      <c r="DG277" s="25">
        <v>32.645135651000004</v>
      </c>
      <c r="DH277" s="25">
        <v>15.118190795144535</v>
      </c>
      <c r="DI277" s="25">
        <v>11.028509701969103</v>
      </c>
      <c r="DJ277" s="25">
        <v>8.5451344325602463</v>
      </c>
      <c r="DK277" s="25">
        <v>32.787100527999996</v>
      </c>
      <c r="DL277" s="25">
        <v>14.983031513407768</v>
      </c>
      <c r="DM277" s="25">
        <v>10.929912887697924</v>
      </c>
      <c r="DN277" s="25">
        <v>8.0887444000432893</v>
      </c>
      <c r="DO277" s="27">
        <v>31.031670697999999</v>
      </c>
      <c r="DP277" s="27">
        <v>17.014515280851608</v>
      </c>
      <c r="DQ277" s="27">
        <v>12.41185201270504</v>
      </c>
      <c r="DR277" s="27">
        <v>14.456540769803178</v>
      </c>
      <c r="DS277" s="27">
        <v>31.097429392999999</v>
      </c>
      <c r="DT277" s="27">
        <v>16.88719155920408</v>
      </c>
      <c r="DU277" s="27">
        <v>12.318971130428336</v>
      </c>
      <c r="DV277" s="27">
        <v>14.116712135284216</v>
      </c>
      <c r="DW277" s="27">
        <v>31.126444788000001</v>
      </c>
      <c r="DX277" s="27">
        <v>16.72108293307144</v>
      </c>
      <c r="DY277" s="27">
        <v>12.197797200312772</v>
      </c>
      <c r="DZ277" s="27">
        <v>13.901979628427886</v>
      </c>
      <c r="EA277" s="27">
        <v>31.178632545999999</v>
      </c>
      <c r="EB277" s="27">
        <v>16.554485025453037</v>
      </c>
      <c r="EC277" s="27">
        <v>12.076266346165371</v>
      </c>
      <c r="ED277" s="27">
        <v>13.679054359430584</v>
      </c>
      <c r="EE277" s="27">
        <v>31.248580886999999</v>
      </c>
      <c r="EF277" s="27">
        <v>16.382149032636292</v>
      </c>
      <c r="EG277" s="27">
        <v>11.950549638754298</v>
      </c>
      <c r="EH277" s="27">
        <v>13.399917351840747</v>
      </c>
      <c r="EI277" s="27">
        <v>31.334761395000001</v>
      </c>
      <c r="EJ277" s="27">
        <v>16.201563526397003</v>
      </c>
      <c r="EK277" s="27">
        <v>11.818815026155375</v>
      </c>
      <c r="EL277" s="27">
        <v>13.076409705129374</v>
      </c>
      <c r="EM277" s="27">
        <v>31.430373124999999</v>
      </c>
      <c r="EN277" s="27">
        <v>16.061798075540377</v>
      </c>
      <c r="EO277" s="27">
        <v>11.716858075640673</v>
      </c>
      <c r="EP277" s="27">
        <v>12.731503164763227</v>
      </c>
      <c r="EQ277" s="27">
        <v>31.533598251000001</v>
      </c>
      <c r="ER277" s="27">
        <v>15.914603998803734</v>
      </c>
      <c r="ES277" s="27">
        <v>11.609482045971578</v>
      </c>
      <c r="ET277" s="27">
        <v>12.371758728745254</v>
      </c>
      <c r="EU277" s="27">
        <v>31.642595214</v>
      </c>
      <c r="EV277" s="27">
        <v>15.756889557363515</v>
      </c>
      <c r="EW277" s="27">
        <v>11.494431556721057</v>
      </c>
      <c r="EX277" s="27">
        <v>12.00051851351402</v>
      </c>
      <c r="EY277" s="27">
        <v>31.760252079000001</v>
      </c>
      <c r="EZ277" s="27">
        <v>15.57987694383413</v>
      </c>
      <c r="FA277" s="27">
        <v>11.365303319610391</v>
      </c>
      <c r="FB277" s="27">
        <v>11.584566252415478</v>
      </c>
      <c r="FC277" s="27">
        <v>32.197256412999998</v>
      </c>
      <c r="FD277" s="27">
        <v>15.086326842861888</v>
      </c>
      <c r="FE277" s="27">
        <v>11.005265392404951</v>
      </c>
      <c r="FF277" s="27">
        <v>10.054477524379305</v>
      </c>
      <c r="FG277" s="27">
        <v>32.539423958</v>
      </c>
      <c r="FH277" s="27">
        <v>14.80106435802983</v>
      </c>
      <c r="FI277" s="27">
        <v>10.797170381288373</v>
      </c>
      <c r="FJ277" s="27">
        <v>9.1496847344348531</v>
      </c>
      <c r="FK277" s="27">
        <v>32.789869049000004</v>
      </c>
      <c r="FL277" s="27">
        <v>14.625752038301423</v>
      </c>
      <c r="FM277" s="27">
        <v>10.669282484833168</v>
      </c>
      <c r="FN277" s="27">
        <v>8.7813198049242125</v>
      </c>
      <c r="FO277" s="27">
        <v>32.971369967000001</v>
      </c>
      <c r="FP277" s="27">
        <v>14.329845649254425</v>
      </c>
      <c r="FQ277" s="27">
        <v>10.453422893781601</v>
      </c>
      <c r="FR277" s="27">
        <v>8.7372287222775853</v>
      </c>
      <c r="FS277" s="28">
        <v>31.027166708999999</v>
      </c>
      <c r="FT277" s="28">
        <v>16.987637076324148</v>
      </c>
      <c r="FU277" s="28">
        <v>12.392244736714199</v>
      </c>
      <c r="FV277" s="28">
        <v>14.450950840314533</v>
      </c>
      <c r="FW277" s="28">
        <v>31.091075666999998</v>
      </c>
      <c r="FX277" s="28">
        <v>16.842679769586667</v>
      </c>
      <c r="FY277" s="28">
        <v>12.286500399618051</v>
      </c>
      <c r="FZ277" s="28">
        <v>14.090013063537976</v>
      </c>
      <c r="GA277" s="28">
        <v>31.124689477</v>
      </c>
      <c r="GB277" s="28">
        <v>16.665571799504544</v>
      </c>
      <c r="GC277" s="28">
        <v>12.157302601229766</v>
      </c>
      <c r="GD277" s="28">
        <v>13.865849388112714</v>
      </c>
      <c r="GE277" s="28">
        <v>31.188118807999999</v>
      </c>
      <c r="GF277" s="28">
        <v>16.462204314377786</v>
      </c>
      <c r="GG277" s="28">
        <v>12.008948852214649</v>
      </c>
      <c r="GH277" s="28">
        <v>13.63535502227311</v>
      </c>
      <c r="GI277" s="28">
        <v>31.276583649999999</v>
      </c>
      <c r="GJ277" s="28">
        <v>16.208689985685208</v>
      </c>
      <c r="GK277" s="28">
        <v>11.824013678987953</v>
      </c>
      <c r="GL277" s="28">
        <v>13.352683497265307</v>
      </c>
      <c r="GM277" s="28">
        <v>31.392738325</v>
      </c>
      <c r="GN277" s="28">
        <v>15.902612394143578</v>
      </c>
      <c r="GO277" s="28">
        <v>11.600734337325171</v>
      </c>
      <c r="GP277" s="28">
        <v>13.018142487782075</v>
      </c>
      <c r="GQ277" s="28">
        <v>31.53231546</v>
      </c>
      <c r="GR277" s="28">
        <v>15.754766852018758</v>
      </c>
      <c r="GS277" s="28">
        <v>11.492883072725434</v>
      </c>
      <c r="GT277" s="28">
        <v>12.631142387917349</v>
      </c>
      <c r="GU277" s="28">
        <v>31.691401023000001</v>
      </c>
      <c r="GV277" s="28">
        <v>15.68744786816359</v>
      </c>
      <c r="GW277" s="28">
        <v>11.443774811251986</v>
      </c>
      <c r="GX277" s="28">
        <v>12.225267549022423</v>
      </c>
      <c r="GY277" s="28">
        <v>31.866658895</v>
      </c>
      <c r="GZ277" s="28">
        <v>15.540405068715897</v>
      </c>
      <c r="HA277" s="28">
        <v>11.336509136259023</v>
      </c>
      <c r="HB277" s="28">
        <v>11.855588106637082</v>
      </c>
      <c r="HC277" s="28">
        <v>32.061789646999998</v>
      </c>
      <c r="HD277" s="28">
        <v>15.375842819902234</v>
      </c>
      <c r="HE277" s="28">
        <v>11.216463266868208</v>
      </c>
      <c r="HF277" s="28">
        <v>11.486169062549749</v>
      </c>
      <c r="HG277" s="28">
        <v>32.813388443999997</v>
      </c>
      <c r="HH277" s="28">
        <v>14.254191774389371</v>
      </c>
      <c r="HI277" s="28">
        <v>10.398234445359005</v>
      </c>
      <c r="HJ277" s="28">
        <v>8.7042706948368647</v>
      </c>
      <c r="HK277" s="28">
        <v>33.604594392999999</v>
      </c>
      <c r="HL277" s="28">
        <v>12.711087717375205</v>
      </c>
      <c r="HM277" s="28">
        <v>9.2725615196413145</v>
      </c>
      <c r="HN277" s="28">
        <v>2.2017448943436904</v>
      </c>
      <c r="HO277" s="28">
        <v>34.106041316999999</v>
      </c>
      <c r="HP277" s="28">
        <v>11.55469593469617</v>
      </c>
      <c r="HQ277" s="28">
        <v>8.4289898140474815</v>
      </c>
      <c r="HR277" s="28">
        <v>-2.9863986289881979</v>
      </c>
      <c r="HS277" s="28">
        <v>34.357815141000003</v>
      </c>
      <c r="HT277" s="28">
        <v>10.666426759183308</v>
      </c>
      <c r="HU277" s="28">
        <v>7.781009817442996</v>
      </c>
      <c r="HV277" s="28">
        <v>-6.4437042428305844</v>
      </c>
      <c r="HW277" s="29">
        <v>31.014086030000001</v>
      </c>
      <c r="HX277" s="29">
        <v>16.996494295105446</v>
      </c>
      <c r="HY277" s="29">
        <v>12.398705954500482</v>
      </c>
      <c r="HZ277" s="29">
        <v>14.490662170078471</v>
      </c>
      <c r="IA277" s="29">
        <v>31.072173561</v>
      </c>
      <c r="IB277" s="29">
        <v>16.880721438605004</v>
      </c>
      <c r="IC277" s="29">
        <v>12.314251267531599</v>
      </c>
      <c r="ID277" s="29">
        <v>14.133741187073769</v>
      </c>
      <c r="IE277" s="29">
        <v>31.098431086000001</v>
      </c>
      <c r="IF277" s="29">
        <v>16.722761334616084</v>
      </c>
      <c r="IG277" s="29">
        <v>12.199021570872038</v>
      </c>
      <c r="IH277" s="29">
        <v>13.936789773431425</v>
      </c>
      <c r="II277" s="29">
        <v>31.148209023</v>
      </c>
      <c r="IJ277" s="29">
        <v>16.475945702527362</v>
      </c>
      <c r="IK277" s="29">
        <v>12.018973003555217</v>
      </c>
      <c r="IL277" s="29">
        <v>13.744072999922709</v>
      </c>
      <c r="IM277" s="29">
        <v>31.223104931999998</v>
      </c>
      <c r="IN277" s="29">
        <v>16.225622248897107</v>
      </c>
      <c r="IO277" s="29">
        <v>11.836365529261514</v>
      </c>
      <c r="IP277" s="29">
        <v>13.491048301780996</v>
      </c>
      <c r="IQ277" s="29">
        <v>31.323484346000001</v>
      </c>
      <c r="IR277" s="29">
        <v>16.226575799638432</v>
      </c>
      <c r="IS277" s="29">
        <v>11.837061131251495</v>
      </c>
      <c r="IT277" s="29">
        <v>13.207430308820502</v>
      </c>
      <c r="IU277" s="29">
        <v>31.450619584999998</v>
      </c>
      <c r="IV277" s="29">
        <v>16.100246710446687</v>
      </c>
      <c r="IW277" s="29">
        <v>11.744905819503508</v>
      </c>
      <c r="IX277" s="29">
        <v>12.886762627735163</v>
      </c>
      <c r="IY277" s="29">
        <v>31.594164785</v>
      </c>
      <c r="IZ277" s="29">
        <v>15.948858242236879</v>
      </c>
      <c r="JA277" s="29">
        <v>11.634470039651179</v>
      </c>
      <c r="JB277" s="29">
        <v>12.554978680756728</v>
      </c>
      <c r="JC277" s="29">
        <v>31.764212618999998</v>
      </c>
      <c r="JD277" s="29">
        <v>15.74908772352669</v>
      </c>
      <c r="JE277" s="29">
        <v>11.488740227558166</v>
      </c>
      <c r="JF277" s="29">
        <v>12.039641994372031</v>
      </c>
      <c r="JG277" s="29">
        <v>31.998350862999999</v>
      </c>
      <c r="JH277" s="29">
        <v>15.365727557448727</v>
      </c>
      <c r="JI277" s="29">
        <v>11.209084323738168</v>
      </c>
      <c r="JJ277" s="29">
        <v>10.525585122209122</v>
      </c>
      <c r="JK277" s="29">
        <v>32.897910351999997</v>
      </c>
      <c r="JL277" s="29">
        <v>13.501919244545704</v>
      </c>
      <c r="JM277" s="29">
        <v>9.8494621083562031</v>
      </c>
      <c r="JN277" s="29">
        <v>3.3953344155394234</v>
      </c>
      <c r="JO277" s="29">
        <v>33.535012895000001</v>
      </c>
      <c r="JP277" s="29">
        <v>11.941756221830161</v>
      </c>
      <c r="JQ277" s="29">
        <v>8.7113449046628944</v>
      </c>
      <c r="JR277" s="29">
        <v>-2.5054719143801023</v>
      </c>
      <c r="JS277" s="29">
        <v>33.799109651999999</v>
      </c>
      <c r="JT277" s="29">
        <v>11.027261739222782</v>
      </c>
      <c r="JU277" s="29">
        <v>8.0442339116549331</v>
      </c>
      <c r="JV277" s="29">
        <v>-5.9296964737400302</v>
      </c>
      <c r="JW277" s="29">
        <v>33.733302606000002</v>
      </c>
      <c r="JX277" s="29">
        <v>10.926447505176395</v>
      </c>
      <c r="JY277" s="29">
        <v>7.970691331504784</v>
      </c>
      <c r="JZ277" s="29">
        <v>-5.062390510252385</v>
      </c>
    </row>
    <row r="278" spans="1:286" ht="15" thickBot="1" x14ac:dyDescent="0.4">
      <c r="A278" s="2"/>
      <c r="B278" s="74" t="s">
        <v>751</v>
      </c>
      <c r="C278" s="74" t="s">
        <v>646</v>
      </c>
      <c r="D278" s="74" t="s">
        <v>869</v>
      </c>
      <c r="E278" s="87">
        <v>390147</v>
      </c>
      <c r="F278" s="84">
        <v>393309</v>
      </c>
      <c r="G278" s="22">
        <v>30.051047985</v>
      </c>
      <c r="H278" s="22">
        <v>10.080057068420441</v>
      </c>
      <c r="I278" s="22">
        <v>7.3532612917665103</v>
      </c>
      <c r="J278" s="22">
        <v>16.624266043517878</v>
      </c>
      <c r="K278" s="22">
        <v>30.083700184000001</v>
      </c>
      <c r="L278" s="22">
        <v>10.311852818634602</v>
      </c>
      <c r="M278" s="22">
        <v>7.5223530643702201</v>
      </c>
      <c r="N278" s="22">
        <v>16.532776172121377</v>
      </c>
      <c r="O278" s="22">
        <v>30.111651520999999</v>
      </c>
      <c r="P278" s="22">
        <v>10.374607690335953</v>
      </c>
      <c r="Q278" s="22">
        <v>7.5681318695713333</v>
      </c>
      <c r="R278" s="22">
        <v>16.237193898718573</v>
      </c>
      <c r="S278" s="22">
        <v>30.164240775</v>
      </c>
      <c r="T278" s="22">
        <v>10.294124666863549</v>
      </c>
      <c r="U278" s="22">
        <v>7.5094206244735213</v>
      </c>
      <c r="V278" s="22">
        <v>15.890988995596141</v>
      </c>
      <c r="W278" s="22">
        <v>30.235371093000001</v>
      </c>
      <c r="X278" s="22">
        <v>10.185769380833019</v>
      </c>
      <c r="Y278" s="22">
        <v>7.4303769518912741</v>
      </c>
      <c r="Z278" s="22">
        <v>15.617725722314139</v>
      </c>
      <c r="AA278" s="22">
        <v>30.321409968000001</v>
      </c>
      <c r="AB278" s="22">
        <v>9.9279385165981768</v>
      </c>
      <c r="AC278" s="22">
        <v>7.2422929260834863</v>
      </c>
      <c r="AD278" s="22">
        <v>15.260749432904532</v>
      </c>
      <c r="AE278" s="22">
        <v>30.420382035999999</v>
      </c>
      <c r="AF278" s="22">
        <v>9.7545203166604129</v>
      </c>
      <c r="AG278" s="22">
        <v>7.1157867636446648</v>
      </c>
      <c r="AH278" s="22">
        <v>14.710721422310433</v>
      </c>
      <c r="AI278" s="22">
        <v>30.529061120000001</v>
      </c>
      <c r="AJ278" s="22">
        <v>9.575577406499951</v>
      </c>
      <c r="AK278" s="22">
        <v>6.9852504020161916</v>
      </c>
      <c r="AL278" s="22">
        <v>14.286071802279382</v>
      </c>
      <c r="AM278" s="22">
        <v>30.647366228999999</v>
      </c>
      <c r="AN278" s="22">
        <v>9.3819306757347505</v>
      </c>
      <c r="AO278" s="22">
        <v>6.8439878079705787</v>
      </c>
      <c r="AP278" s="22">
        <v>13.843857047014607</v>
      </c>
      <c r="AQ278" s="22">
        <v>30.779466312</v>
      </c>
      <c r="AR278" s="22">
        <v>9.1289679235088759</v>
      </c>
      <c r="AS278" s="22">
        <v>6.659455002097018</v>
      </c>
      <c r="AT278" s="22">
        <v>13.271715101412136</v>
      </c>
      <c r="AU278" s="22">
        <v>31.26244599</v>
      </c>
      <c r="AV278" s="22">
        <v>8.4826464666569663</v>
      </c>
      <c r="AW278" s="22">
        <v>6.1879724977373458</v>
      </c>
      <c r="AX278" s="22">
        <v>11.411119047745117</v>
      </c>
      <c r="AY278" s="22">
        <v>31.592290523999999</v>
      </c>
      <c r="AZ278" s="22">
        <v>8.0857262141442821</v>
      </c>
      <c r="BA278" s="22">
        <v>5.8984246996535932</v>
      </c>
      <c r="BB278" s="22">
        <v>10.611919518658816</v>
      </c>
      <c r="BC278" s="22">
        <v>31.783503598999999</v>
      </c>
      <c r="BD278" s="22">
        <v>7.6431160111823671</v>
      </c>
      <c r="BE278" s="22">
        <v>5.5755467188356951</v>
      </c>
      <c r="BF278" s="22">
        <v>10.480048332741646</v>
      </c>
      <c r="BG278" s="22">
        <v>31.896200648000001</v>
      </c>
      <c r="BH278" s="22">
        <v>7.8426522289556804</v>
      </c>
      <c r="BI278" s="22">
        <v>5.7211056116573129</v>
      </c>
      <c r="BJ278" s="22">
        <v>10.823844494129823</v>
      </c>
      <c r="BK278" s="25">
        <v>30.043396516000001</v>
      </c>
      <c r="BL278" s="25">
        <v>10.28286451124462</v>
      </c>
      <c r="BM278" s="25">
        <v>7.5012064977190862</v>
      </c>
      <c r="BN278" s="25">
        <v>16.671438056569642</v>
      </c>
      <c r="BO278" s="25">
        <v>30.073329137000002</v>
      </c>
      <c r="BP278" s="25">
        <v>10.379256287755677</v>
      </c>
      <c r="BQ278" s="25">
        <v>7.5715229566689004</v>
      </c>
      <c r="BR278" s="25">
        <v>16.615261246141547</v>
      </c>
      <c r="BS278" s="25">
        <v>30.123684823000001</v>
      </c>
      <c r="BT278" s="25">
        <v>10.305164126082412</v>
      </c>
      <c r="BU278" s="25">
        <v>7.5174737562767531</v>
      </c>
      <c r="BV278" s="25">
        <v>16.25928288037305</v>
      </c>
      <c r="BW278" s="25">
        <v>30.187594699999998</v>
      </c>
      <c r="BX278" s="25">
        <v>10.241936559621596</v>
      </c>
      <c r="BY278" s="25">
        <v>7.4713501268297078</v>
      </c>
      <c r="BZ278" s="25">
        <v>15.968733031534898</v>
      </c>
      <c r="CA278" s="25">
        <v>30.261955417999999</v>
      </c>
      <c r="CB278" s="25">
        <v>10.14958418389466</v>
      </c>
      <c r="CC278" s="25">
        <v>7.4039803545133314</v>
      </c>
      <c r="CD278" s="25">
        <v>15.750898246846564</v>
      </c>
      <c r="CE278" s="25">
        <v>30.346359192000001</v>
      </c>
      <c r="CF278" s="25">
        <v>10.091271553363306</v>
      </c>
      <c r="CG278" s="25">
        <v>7.3614421023986063</v>
      </c>
      <c r="CH278" s="25">
        <v>15.449284686294176</v>
      </c>
      <c r="CI278" s="25">
        <v>30.441631954999998</v>
      </c>
      <c r="CJ278" s="25">
        <v>10.002991742630535</v>
      </c>
      <c r="CK278" s="25">
        <v>7.2970432095451665</v>
      </c>
      <c r="CL278" s="25">
        <v>14.926467600465028</v>
      </c>
      <c r="CM278" s="25">
        <v>30.545069577</v>
      </c>
      <c r="CN278" s="25">
        <v>9.9459227699760628</v>
      </c>
      <c r="CO278" s="25">
        <v>7.2554121885367939</v>
      </c>
      <c r="CP278" s="25">
        <v>14.620832096575915</v>
      </c>
      <c r="CQ278" s="25">
        <v>30.657509593</v>
      </c>
      <c r="CR278" s="25">
        <v>9.8840184554962605</v>
      </c>
      <c r="CS278" s="25">
        <v>7.2102538529869138</v>
      </c>
      <c r="CT278" s="25">
        <v>14.259029917964506</v>
      </c>
      <c r="CU278" s="25">
        <v>30.777313904</v>
      </c>
      <c r="CV278" s="25">
        <v>9.8012074230007684</v>
      </c>
      <c r="CW278" s="25">
        <v>7.1498443577184769</v>
      </c>
      <c r="CX278" s="25">
        <v>13.829772182303634</v>
      </c>
      <c r="CY278" s="25">
        <v>30.996712164000002</v>
      </c>
      <c r="CZ278" s="25">
        <v>9.5029285178088045</v>
      </c>
      <c r="DA278" s="25">
        <v>6.9322540491705249</v>
      </c>
      <c r="DB278" s="25">
        <v>12.541318347093155</v>
      </c>
      <c r="DC278" s="25">
        <v>31.155207186999998</v>
      </c>
      <c r="DD278" s="25">
        <v>9.2379630616123158</v>
      </c>
      <c r="DE278" s="25">
        <v>6.7389654378581083</v>
      </c>
      <c r="DF278" s="25">
        <v>11.679390955651328</v>
      </c>
      <c r="DG278" s="25">
        <v>31.258111522</v>
      </c>
      <c r="DH278" s="25">
        <v>9.0411998033841634</v>
      </c>
      <c r="DI278" s="25">
        <v>6.5954293804181425</v>
      </c>
      <c r="DJ278" s="25">
        <v>11.149596630337768</v>
      </c>
      <c r="DK278" s="25">
        <v>31.324429930000001</v>
      </c>
      <c r="DL278" s="25">
        <v>8.8396973795398335</v>
      </c>
      <c r="DM278" s="25">
        <v>6.4484361676422326</v>
      </c>
      <c r="DN278" s="25">
        <v>10.904734290003024</v>
      </c>
      <c r="DO278" s="27">
        <v>30.051047985</v>
      </c>
      <c r="DP278" s="27">
        <v>10.290841454120354</v>
      </c>
      <c r="DQ278" s="27">
        <v>7.5070255664879069</v>
      </c>
      <c r="DR278" s="27">
        <v>16.63102907992382</v>
      </c>
      <c r="DS278" s="27">
        <v>30.083700186999998</v>
      </c>
      <c r="DT278" s="27">
        <v>10.321774148561262</v>
      </c>
      <c r="DU278" s="27">
        <v>7.529590536421952</v>
      </c>
      <c r="DV278" s="27">
        <v>16.565021699422275</v>
      </c>
      <c r="DW278" s="27">
        <v>30.111651517999999</v>
      </c>
      <c r="DX278" s="27">
        <v>10.263371151980969</v>
      </c>
      <c r="DY278" s="27">
        <v>7.4869863635326475</v>
      </c>
      <c r="DZ278" s="27">
        <v>16.274041975404671</v>
      </c>
      <c r="EA278" s="27">
        <v>30.164240775</v>
      </c>
      <c r="EB278" s="27">
        <v>10.219693272085323</v>
      </c>
      <c r="EC278" s="27">
        <v>7.4551239582542799</v>
      </c>
      <c r="ED278" s="27">
        <v>15.941311894093849</v>
      </c>
      <c r="EE278" s="27">
        <v>30.235051973000001</v>
      </c>
      <c r="EF278" s="27">
        <v>10.163429397185574</v>
      </c>
      <c r="EG278" s="27">
        <v>7.414080244849</v>
      </c>
      <c r="EH278" s="27">
        <v>15.682610404255112</v>
      </c>
      <c r="EI278" s="27">
        <v>30.320539182000001</v>
      </c>
      <c r="EJ278" s="27">
        <v>10.071692583533823</v>
      </c>
      <c r="EK278" s="27">
        <v>7.3471595164963066</v>
      </c>
      <c r="EL278" s="27">
        <v>15.34105831281413</v>
      </c>
      <c r="EM278" s="27">
        <v>30.419009342999999</v>
      </c>
      <c r="EN278" s="27">
        <v>9.930009765992283</v>
      </c>
      <c r="EO278" s="27">
        <v>7.2438038736795054</v>
      </c>
      <c r="EP278" s="27">
        <v>14.788234687203628</v>
      </c>
      <c r="EQ278" s="27">
        <v>30.527339260000002</v>
      </c>
      <c r="ER278" s="27">
        <v>9.8419078009635932</v>
      </c>
      <c r="ES278" s="27">
        <v>7.1795347167911361</v>
      </c>
      <c r="ET278" s="27">
        <v>14.376232885570106</v>
      </c>
      <c r="EU278" s="27">
        <v>30.644005891999999</v>
      </c>
      <c r="EV278" s="27">
        <v>9.7606278100385726</v>
      </c>
      <c r="EW278" s="27">
        <v>7.1202420950324248</v>
      </c>
      <c r="EX278" s="27">
        <v>13.955165194655896</v>
      </c>
      <c r="EY278" s="27">
        <v>30.769362505</v>
      </c>
      <c r="EZ278" s="27">
        <v>9.6367942217755704</v>
      </c>
      <c r="FA278" s="27">
        <v>7.0299072164683318</v>
      </c>
      <c r="FB278" s="27">
        <v>13.436511218623005</v>
      </c>
      <c r="FC278" s="27">
        <v>31.221539327999999</v>
      </c>
      <c r="FD278" s="27">
        <v>9.1345914640718195</v>
      </c>
      <c r="FE278" s="27">
        <v>6.6635572966439129</v>
      </c>
      <c r="FF278" s="27">
        <v>11.760776852784042</v>
      </c>
      <c r="FG278" s="27">
        <v>31.526170997000001</v>
      </c>
      <c r="FH278" s="27">
        <v>8.6591890820276518</v>
      </c>
      <c r="FI278" s="27">
        <v>6.3167578777347932</v>
      </c>
      <c r="FJ278" s="27">
        <v>11.075960050971879</v>
      </c>
      <c r="FK278" s="27">
        <v>31.704594878000002</v>
      </c>
      <c r="FL278" s="27">
        <v>8.3233569275862518</v>
      </c>
      <c r="FM278" s="27">
        <v>6.0717729966946843</v>
      </c>
      <c r="FN278" s="27">
        <v>10.979679074628876</v>
      </c>
      <c r="FO278" s="27">
        <v>31.813582906000001</v>
      </c>
      <c r="FP278" s="27">
        <v>8.1500250585759115</v>
      </c>
      <c r="FQ278" s="27">
        <v>5.9453298114654762</v>
      </c>
      <c r="FR278" s="27">
        <v>11.305475539212267</v>
      </c>
      <c r="FS278" s="28">
        <v>30.048677376000001</v>
      </c>
      <c r="FT278" s="28">
        <v>10.072108250651038</v>
      </c>
      <c r="FU278" s="28">
        <v>7.3474627398711867</v>
      </c>
      <c r="FV278" s="28">
        <v>16.62956608445193</v>
      </c>
      <c r="FW278" s="28">
        <v>30.080895830999999</v>
      </c>
      <c r="FX278" s="28">
        <v>10.327455316592477</v>
      </c>
      <c r="FY278" s="28">
        <v>7.5337348694046327</v>
      </c>
      <c r="FZ278" s="28">
        <v>16.543153168374651</v>
      </c>
      <c r="GA278" s="28">
        <v>30.114437044999999</v>
      </c>
      <c r="GB278" s="28">
        <v>10.376143068987284</v>
      </c>
      <c r="GC278" s="28">
        <v>7.5692519069211617</v>
      </c>
      <c r="GD278" s="28">
        <v>16.260603401753187</v>
      </c>
      <c r="GE278" s="28">
        <v>30.180063555</v>
      </c>
      <c r="GF278" s="28">
        <v>10.290108806071416</v>
      </c>
      <c r="GG278" s="28">
        <v>7.5064911099365021</v>
      </c>
      <c r="GH278" s="28">
        <v>15.934153014030471</v>
      </c>
      <c r="GI278" s="28">
        <v>30.272649475000001</v>
      </c>
      <c r="GJ278" s="28">
        <v>10.138103003437374</v>
      </c>
      <c r="GK278" s="28">
        <v>7.3956049932165353</v>
      </c>
      <c r="GL278" s="28">
        <v>15.696893620495869</v>
      </c>
      <c r="GM278" s="28">
        <v>30.389533816</v>
      </c>
      <c r="GN278" s="28">
        <v>9.8906848583497613</v>
      </c>
      <c r="GO278" s="28">
        <v>7.2151169010555147</v>
      </c>
      <c r="GP278" s="28">
        <v>15.376744675987908</v>
      </c>
      <c r="GQ278" s="28">
        <v>30.531337108999999</v>
      </c>
      <c r="GR278" s="28">
        <v>9.680978000568631</v>
      </c>
      <c r="GS278" s="28">
        <v>7.0621386679489815</v>
      </c>
      <c r="GT278" s="28">
        <v>14.851838980749315</v>
      </c>
      <c r="GU278" s="28">
        <v>30.693509746</v>
      </c>
      <c r="GV278" s="28">
        <v>9.4582486115482673</v>
      </c>
      <c r="GW278" s="28">
        <v>6.8996606796096875</v>
      </c>
      <c r="GX278" s="28">
        <v>14.486458021275842</v>
      </c>
      <c r="GY278" s="28">
        <v>30.874314568999999</v>
      </c>
      <c r="GZ278" s="28">
        <v>9.23664339825749</v>
      </c>
      <c r="HA278" s="28">
        <v>6.7380027618137834</v>
      </c>
      <c r="HB278" s="28">
        <v>14.165000587565638</v>
      </c>
      <c r="HC278" s="28">
        <v>31.077619642999998</v>
      </c>
      <c r="HD278" s="28">
        <v>8.9627391423963321</v>
      </c>
      <c r="HE278" s="28">
        <v>6.5381934205964756</v>
      </c>
      <c r="HF278" s="28">
        <v>13.781313530207177</v>
      </c>
      <c r="HG278" s="28">
        <v>31.740865254999999</v>
      </c>
      <c r="HH278" s="28">
        <v>8.1845210322444064</v>
      </c>
      <c r="HI278" s="28">
        <v>5.9704941439862731</v>
      </c>
      <c r="HJ278" s="28">
        <v>11.355310414400652</v>
      </c>
      <c r="HK278" s="28">
        <v>32.325796353999998</v>
      </c>
      <c r="HL278" s="28">
        <v>6.5933978558004149</v>
      </c>
      <c r="HM278" s="28">
        <v>4.8097919391909594</v>
      </c>
      <c r="HN278" s="28">
        <v>6.2021743433277479</v>
      </c>
      <c r="HO278" s="28">
        <v>32.667566483000002</v>
      </c>
      <c r="HP278" s="28">
        <v>5.7614249120890504</v>
      </c>
      <c r="HQ278" s="28">
        <v>4.2028792599010929</v>
      </c>
      <c r="HR278" s="28">
        <v>2.0606219039068776</v>
      </c>
      <c r="HS278" s="28">
        <v>31.416259904602544</v>
      </c>
      <c r="HT278" s="28">
        <v>5.0960256293600601</v>
      </c>
      <c r="HU278" s="28">
        <v>3.717479747175219</v>
      </c>
      <c r="HV278" s="28">
        <v>-0.57219267077850589</v>
      </c>
      <c r="HW278" s="29">
        <v>30.038170994000001</v>
      </c>
      <c r="HX278" s="29">
        <v>10.077221283215787</v>
      </c>
      <c r="HY278" s="29">
        <v>7.351192625940949</v>
      </c>
      <c r="HZ278" s="29">
        <v>16.647938115279423</v>
      </c>
      <c r="IA278" s="29">
        <v>30.069112544999999</v>
      </c>
      <c r="IB278" s="29">
        <v>10.384451231658675</v>
      </c>
      <c r="IC278" s="29">
        <v>7.5753125959195033</v>
      </c>
      <c r="ID278" s="29">
        <v>16.54059029224608</v>
      </c>
      <c r="IE278" s="29">
        <v>30.102151587999998</v>
      </c>
      <c r="IF278" s="29">
        <v>10.429669171113996</v>
      </c>
      <c r="IG278" s="29">
        <v>7.6082984532051672</v>
      </c>
      <c r="IH278" s="29">
        <v>16.237457307680874</v>
      </c>
      <c r="II278" s="29">
        <v>30.159794235</v>
      </c>
      <c r="IJ278" s="29">
        <v>10.302286239510179</v>
      </c>
      <c r="IK278" s="29">
        <v>7.5153743780897013</v>
      </c>
      <c r="IL278" s="29">
        <v>15.934451158427805</v>
      </c>
      <c r="IM278" s="29">
        <v>30.243886947</v>
      </c>
      <c r="IN278" s="29">
        <v>10.164115338925944</v>
      </c>
      <c r="IO278" s="29">
        <v>7.4145806297985724</v>
      </c>
      <c r="IP278" s="29">
        <v>15.712661200352413</v>
      </c>
      <c r="IQ278" s="29">
        <v>30.345704146999999</v>
      </c>
      <c r="IR278" s="29">
        <v>9.8556915174941278</v>
      </c>
      <c r="IS278" s="29">
        <v>7.1895897460962965</v>
      </c>
      <c r="IT278" s="29">
        <v>15.438435959456751</v>
      </c>
      <c r="IU278" s="29">
        <v>30.473084858</v>
      </c>
      <c r="IV278" s="29">
        <v>9.6139554514350127</v>
      </c>
      <c r="IW278" s="29">
        <v>7.0132466514777914</v>
      </c>
      <c r="IX278" s="29">
        <v>14.974099406924291</v>
      </c>
      <c r="IY278" s="29">
        <v>30.613772776000001</v>
      </c>
      <c r="IZ278" s="29">
        <v>9.3759038100722734</v>
      </c>
      <c r="JA278" s="29">
        <v>6.8395912933788701</v>
      </c>
      <c r="JB278" s="29">
        <v>14.679224580539186</v>
      </c>
      <c r="JC278" s="29">
        <v>30.77684885</v>
      </c>
      <c r="JD278" s="29">
        <v>9.0928995343628589</v>
      </c>
      <c r="JE278" s="29">
        <v>6.6331436143773326</v>
      </c>
      <c r="JF278" s="29">
        <v>14.264624560074287</v>
      </c>
      <c r="JG278" s="29">
        <v>30.995748210999999</v>
      </c>
      <c r="JH278" s="29">
        <v>8.8031996209739329</v>
      </c>
      <c r="JI278" s="29">
        <v>6.4218115609086386</v>
      </c>
      <c r="JJ278" s="29">
        <v>12.973911015221974</v>
      </c>
      <c r="JK278" s="29">
        <v>31.708128757000001</v>
      </c>
      <c r="JL278" s="29">
        <v>7.5657569005870089</v>
      </c>
      <c r="JM278" s="29">
        <v>5.5191143246889958</v>
      </c>
      <c r="JN278" s="29">
        <v>7.0542059509603163</v>
      </c>
      <c r="JO278" s="29">
        <v>32.131160589000004</v>
      </c>
      <c r="JP278" s="29">
        <v>6.2263839574572755</v>
      </c>
      <c r="JQ278" s="29">
        <v>4.5420604101025202</v>
      </c>
      <c r="JR278" s="29">
        <v>2.4131898881263112</v>
      </c>
      <c r="JS278" s="29">
        <v>32.279085358000003</v>
      </c>
      <c r="JT278" s="29">
        <v>5.5181851330581928</v>
      </c>
      <c r="JU278" s="29">
        <v>4.025439227605152</v>
      </c>
      <c r="JV278" s="29">
        <v>-0.31145222015177154</v>
      </c>
      <c r="JW278" s="29">
        <v>32.200671165999999</v>
      </c>
      <c r="JX278" s="29">
        <v>5.5824154998620399</v>
      </c>
      <c r="JY278" s="29">
        <v>4.0722943859409479</v>
      </c>
      <c r="JZ278" s="29">
        <v>0.67948513944019595</v>
      </c>
    </row>
    <row r="279" spans="1:286" ht="15" thickBot="1" x14ac:dyDescent="0.4">
      <c r="A279" s="2"/>
      <c r="B279" s="74" t="s">
        <v>752</v>
      </c>
      <c r="C279" s="74" t="s">
        <v>510</v>
      </c>
      <c r="D279" s="74" t="s">
        <v>510</v>
      </c>
      <c r="E279" s="87">
        <v>374759</v>
      </c>
      <c r="F279" s="84">
        <v>443587</v>
      </c>
      <c r="G279" s="22">
        <v>22.180379606800415</v>
      </c>
      <c r="H279" s="22">
        <v>18.438440711024032</v>
      </c>
      <c r="I279" s="22">
        <v>13.252070384935799</v>
      </c>
      <c r="J279" s="22">
        <v>4.6932903163525541</v>
      </c>
      <c r="K279" s="22">
        <v>22.303751439148165</v>
      </c>
      <c r="L279" s="22">
        <v>18.333105014092656</v>
      </c>
      <c r="M279" s="22">
        <v>13.176363545531192</v>
      </c>
      <c r="N279" s="22">
        <v>4.3665063695051778</v>
      </c>
      <c r="O279" s="22">
        <v>22.358402982487267</v>
      </c>
      <c r="P279" s="22">
        <v>18.228377509912214</v>
      </c>
      <c r="Q279" s="22">
        <v>13.101093826231766</v>
      </c>
      <c r="R279" s="22">
        <v>4.0720131355150126</v>
      </c>
      <c r="S279" s="22">
        <v>22.445187649924687</v>
      </c>
      <c r="T279" s="22">
        <v>18.101258649912673</v>
      </c>
      <c r="U279" s="22">
        <v>13.009730998627829</v>
      </c>
      <c r="V279" s="22">
        <v>3.7688456562003569</v>
      </c>
      <c r="W279" s="22">
        <v>22.558337491503885</v>
      </c>
      <c r="X279" s="22">
        <v>17.964176935147336</v>
      </c>
      <c r="Y279" s="22">
        <v>12.911207671138873</v>
      </c>
      <c r="Z279" s="22">
        <v>3.436563074010186</v>
      </c>
      <c r="AA279" s="22">
        <v>22.698450634577132</v>
      </c>
      <c r="AB279" s="22">
        <v>17.801141827559551</v>
      </c>
      <c r="AC279" s="22">
        <v>12.794031129215934</v>
      </c>
      <c r="AD279" s="22">
        <v>3.0587390523501412</v>
      </c>
      <c r="AE279" s="22">
        <v>22.857210714052012</v>
      </c>
      <c r="AF279" s="22">
        <v>17.664147232296376</v>
      </c>
      <c r="AG279" s="22">
        <v>12.695570416228533</v>
      </c>
      <c r="AH279" s="22">
        <v>2.6383172258831156</v>
      </c>
      <c r="AI279" s="22">
        <v>23.028000819815063</v>
      </c>
      <c r="AJ279" s="22">
        <v>17.501922500455084</v>
      </c>
      <c r="AK279" s="22">
        <v>12.57897630731059</v>
      </c>
      <c r="AL279" s="22">
        <v>2.1352182287296841</v>
      </c>
      <c r="AM279" s="22">
        <v>24.828531530937962</v>
      </c>
      <c r="AN279" s="22">
        <v>17.066375946349268</v>
      </c>
      <c r="AO279" s="22">
        <v>12.265940423127844</v>
      </c>
      <c r="AP279" s="22">
        <v>-1.892273221475449E-3</v>
      </c>
      <c r="AQ279" s="22">
        <v>25.011780963541145</v>
      </c>
      <c r="AR279" s="22">
        <v>16.891145752223391</v>
      </c>
      <c r="AS279" s="22">
        <v>12.139999032393341</v>
      </c>
      <c r="AT279" s="22">
        <v>-0.56978230129750074</v>
      </c>
      <c r="AU279" s="22">
        <v>26.902761255946416</v>
      </c>
      <c r="AV279" s="22">
        <v>16.008487119159092</v>
      </c>
      <c r="AW279" s="22">
        <v>11.505614893595428</v>
      </c>
      <c r="AX279" s="22">
        <v>-3.6433070768197169</v>
      </c>
      <c r="AY279" s="22">
        <v>32.244586941769541</v>
      </c>
      <c r="AZ279" s="22">
        <v>14.571041633760164</v>
      </c>
      <c r="BA279" s="22">
        <v>10.47249452048136</v>
      </c>
      <c r="BB279" s="22">
        <v>-9.3766141378854897</v>
      </c>
      <c r="BC279" s="22">
        <v>32.854532021203418</v>
      </c>
      <c r="BD279" s="22">
        <v>13.56266791531602</v>
      </c>
      <c r="BE279" s="22">
        <v>9.7477564745384786</v>
      </c>
      <c r="BF279" s="22">
        <v>-9.8882560557641099</v>
      </c>
      <c r="BG279" s="22">
        <v>33.300149489607705</v>
      </c>
      <c r="BH279" s="22">
        <v>13.275725862959233</v>
      </c>
      <c r="BI279" s="22">
        <v>9.5415255717291867</v>
      </c>
      <c r="BJ279" s="22">
        <v>-10.089798254711496</v>
      </c>
      <c r="BK279" s="25">
        <v>22.103838496693641</v>
      </c>
      <c r="BL279" s="25">
        <v>18.465988258199356</v>
      </c>
      <c r="BM279" s="25">
        <v>13.271869349491489</v>
      </c>
      <c r="BN279" s="25">
        <v>4.7665884755071257</v>
      </c>
      <c r="BO279" s="25">
        <v>22.162223904148853</v>
      </c>
      <c r="BP279" s="25">
        <v>18.400259977978141</v>
      </c>
      <c r="BQ279" s="25">
        <v>13.224629140331526</v>
      </c>
      <c r="BR279" s="25">
        <v>4.5074919434817105</v>
      </c>
      <c r="BS279" s="25">
        <v>22.258097293125257</v>
      </c>
      <c r="BT279" s="25">
        <v>18.320308331252615</v>
      </c>
      <c r="BU279" s="25">
        <v>13.16716631761221</v>
      </c>
      <c r="BV279" s="25">
        <v>4.18264885672661</v>
      </c>
      <c r="BW279" s="25">
        <v>22.368429633283061</v>
      </c>
      <c r="BX279" s="25">
        <v>18.241541286136524</v>
      </c>
      <c r="BY279" s="25">
        <v>13.110554891393951</v>
      </c>
      <c r="BZ279" s="25">
        <v>3.88745785092528</v>
      </c>
      <c r="CA279" s="25">
        <v>22.49056295223734</v>
      </c>
      <c r="CB279" s="25">
        <v>18.154594460993888</v>
      </c>
      <c r="CC279" s="25">
        <v>13.048064496213842</v>
      </c>
      <c r="CD279" s="25">
        <v>3.5727841148468276</v>
      </c>
      <c r="CE279" s="25">
        <v>22.624739567986531</v>
      </c>
      <c r="CF279" s="25">
        <v>18.054706637251492</v>
      </c>
      <c r="CG279" s="25">
        <v>12.97627315053672</v>
      </c>
      <c r="CH279" s="25">
        <v>3.2097716115918313</v>
      </c>
      <c r="CI279" s="25">
        <v>22.774008660704062</v>
      </c>
      <c r="CJ279" s="25">
        <v>17.947176748105822</v>
      </c>
      <c r="CK279" s="25">
        <v>12.898989301984884</v>
      </c>
      <c r="CL279" s="25">
        <v>2.7762067478778647</v>
      </c>
      <c r="CM279" s="25">
        <v>22.9322885502223</v>
      </c>
      <c r="CN279" s="25">
        <v>17.823779389259272</v>
      </c>
      <c r="CO279" s="25">
        <v>12.810301190534549</v>
      </c>
      <c r="CP279" s="25">
        <v>2.2682525398838891</v>
      </c>
      <c r="CQ279" s="25">
        <v>23.100740183720578</v>
      </c>
      <c r="CR279" s="25">
        <v>17.682068773895146</v>
      </c>
      <c r="CS279" s="25">
        <v>12.70845098104394</v>
      </c>
      <c r="CT279" s="25">
        <v>1.7338708285052249</v>
      </c>
      <c r="CU279" s="25">
        <v>23.277376296565333</v>
      </c>
      <c r="CV279" s="25">
        <v>17.566957108561525</v>
      </c>
      <c r="CW279" s="25">
        <v>12.625717960663522</v>
      </c>
      <c r="CX279" s="25">
        <v>1.1803605381556181</v>
      </c>
      <c r="CY279" s="25">
        <v>23.79917312649464</v>
      </c>
      <c r="CZ279" s="25">
        <v>17.199337915022255</v>
      </c>
      <c r="DA279" s="25">
        <v>12.361502807983989</v>
      </c>
      <c r="DB279" s="25">
        <v>-0.28846414501870044</v>
      </c>
      <c r="DC279" s="25">
        <v>24.301324295071872</v>
      </c>
      <c r="DD279" s="25">
        <v>16.865239525209262</v>
      </c>
      <c r="DE279" s="25">
        <v>12.121379716954475</v>
      </c>
      <c r="DF279" s="25">
        <v>-1.3724031429088015</v>
      </c>
      <c r="DG279" s="25">
        <v>24.734413270454922</v>
      </c>
      <c r="DH279" s="25">
        <v>16.495938751393609</v>
      </c>
      <c r="DI279" s="25">
        <v>11.855955979420628</v>
      </c>
      <c r="DJ279" s="25">
        <v>-2.0814198204682555</v>
      </c>
      <c r="DK279" s="25">
        <v>25.073316833954479</v>
      </c>
      <c r="DL279" s="25">
        <v>16.157041665927601</v>
      </c>
      <c r="DM279" s="25">
        <v>11.612383971340789</v>
      </c>
      <c r="DN279" s="25">
        <v>-2.6772540526675783</v>
      </c>
      <c r="DO279" s="27">
        <v>22.181243023264184</v>
      </c>
      <c r="DP279" s="27">
        <v>18.462768018450493</v>
      </c>
      <c r="DQ279" s="27">
        <v>13.269554899778676</v>
      </c>
      <c r="DR279" s="27">
        <v>4.7014157283155846</v>
      </c>
      <c r="DS279" s="27">
        <v>22.305155804898437</v>
      </c>
      <c r="DT279" s="27">
        <v>18.385992138479185</v>
      </c>
      <c r="DU279" s="27">
        <v>13.214374563155264</v>
      </c>
      <c r="DV279" s="27">
        <v>4.3869712297506389</v>
      </c>
      <c r="DW279" s="27">
        <v>22.360415287560222</v>
      </c>
      <c r="DX279" s="27">
        <v>18.29179482302505</v>
      </c>
      <c r="DY279" s="27">
        <v>13.146673097828868</v>
      </c>
      <c r="DZ279" s="27">
        <v>4.1054331489900662</v>
      </c>
      <c r="EA279" s="27">
        <v>22.447867334894994</v>
      </c>
      <c r="EB279" s="27">
        <v>18.184161932268719</v>
      </c>
      <c r="EC279" s="27">
        <v>13.069315219991388</v>
      </c>
      <c r="ED279" s="27">
        <v>3.8153430643519606</v>
      </c>
      <c r="EE279" s="27">
        <v>22.561293615061352</v>
      </c>
      <c r="EF279" s="27">
        <v>18.063085318499269</v>
      </c>
      <c r="EG279" s="27">
        <v>12.982295073722559</v>
      </c>
      <c r="EH279" s="27">
        <v>3.4977142572274751</v>
      </c>
      <c r="EI279" s="27">
        <v>22.700953430783599</v>
      </c>
      <c r="EJ279" s="27">
        <v>17.91806747097116</v>
      </c>
      <c r="EK279" s="27">
        <v>12.878067891357546</v>
      </c>
      <c r="EL279" s="27">
        <v>3.1354363778235079</v>
      </c>
      <c r="EM279" s="27">
        <v>22.858965487430343</v>
      </c>
      <c r="EN279" s="27">
        <v>17.780369526930933</v>
      </c>
      <c r="EO279" s="27">
        <v>12.779101667755405</v>
      </c>
      <c r="EP279" s="27">
        <v>2.7306384443395668</v>
      </c>
      <c r="EQ279" s="27">
        <v>23.028851119749977</v>
      </c>
      <c r="ER279" s="27">
        <v>17.632074670072004</v>
      </c>
      <c r="ES279" s="27">
        <v>12.672519234261257</v>
      </c>
      <c r="ET279" s="27">
        <v>2.2577296193538032</v>
      </c>
      <c r="EU279" s="27">
        <v>24.826398281639367</v>
      </c>
      <c r="EV279" s="27">
        <v>17.492910138066701</v>
      </c>
      <c r="EW279" s="27">
        <v>12.572498945012054</v>
      </c>
      <c r="EX279" s="27">
        <v>0.15471096423408426</v>
      </c>
      <c r="EY279" s="27">
        <v>24.999482635061447</v>
      </c>
      <c r="EZ279" s="27">
        <v>17.33883855416758</v>
      </c>
      <c r="FA279" s="27">
        <v>12.46176466405255</v>
      </c>
      <c r="FB279" s="27">
        <v>-0.35467441491822527</v>
      </c>
      <c r="FC279" s="27">
        <v>26.796503785223084</v>
      </c>
      <c r="FD279" s="27">
        <v>16.746982314984773</v>
      </c>
      <c r="FE279" s="27">
        <v>12.036385931526398</v>
      </c>
      <c r="FF279" s="27">
        <v>-3.2042080650202642</v>
      </c>
      <c r="FG279" s="27">
        <v>31.923850714490023</v>
      </c>
      <c r="FH279" s="27">
        <v>16.158727364027289</v>
      </c>
      <c r="FI279" s="27">
        <v>11.613595515755792</v>
      </c>
      <c r="FJ279" s="27">
        <v>-8.8053280554217039</v>
      </c>
      <c r="FK279" s="27">
        <v>32.413677047665125</v>
      </c>
      <c r="FL279" s="27">
        <v>15.307760881345018</v>
      </c>
      <c r="FM279" s="27">
        <v>11.001989149443899</v>
      </c>
      <c r="FN279" s="27">
        <v>-9.2580213373891631</v>
      </c>
      <c r="FO279" s="27">
        <v>32.755703385945729</v>
      </c>
      <c r="FP279" s="27">
        <v>15.016571470422969</v>
      </c>
      <c r="FQ279" s="27">
        <v>10.792705586404869</v>
      </c>
      <c r="FR279" s="27">
        <v>-9.3517407601121079</v>
      </c>
      <c r="FS279" s="28">
        <v>22.175164519245403</v>
      </c>
      <c r="FT279" s="28">
        <v>18.437033648875957</v>
      </c>
      <c r="FU279" s="28">
        <v>13.251059101665454</v>
      </c>
      <c r="FV279" s="28">
        <v>4.6952696959835762</v>
      </c>
      <c r="FW279" s="28">
        <v>22.298575334132828</v>
      </c>
      <c r="FX279" s="28">
        <v>18.321662771554358</v>
      </c>
      <c r="FY279" s="28">
        <v>13.16813978052549</v>
      </c>
      <c r="FZ279" s="28">
        <v>4.3657441980597689</v>
      </c>
      <c r="GA279" s="28">
        <v>22.365788947897947</v>
      </c>
      <c r="GB279" s="28">
        <v>18.202953409159463</v>
      </c>
      <c r="GC279" s="28">
        <v>13.082821024429837</v>
      </c>
      <c r="GD279" s="28">
        <v>4.0721365022534428</v>
      </c>
      <c r="GE279" s="28">
        <v>22.477117856179529</v>
      </c>
      <c r="GF279" s="28">
        <v>18.067814623668703</v>
      </c>
      <c r="GG279" s="28">
        <v>12.985694118466062</v>
      </c>
      <c r="GH279" s="28">
        <v>3.7654319287959161</v>
      </c>
      <c r="GI279" s="28">
        <v>22.62894766976315</v>
      </c>
      <c r="GJ279" s="28">
        <v>17.915095780147912</v>
      </c>
      <c r="GK279" s="28">
        <v>12.87593207865141</v>
      </c>
      <c r="GL279" s="28">
        <v>3.4435561969768536</v>
      </c>
      <c r="GM279" s="28">
        <v>22.83172884849769</v>
      </c>
      <c r="GN279" s="28">
        <v>17.748697531023925</v>
      </c>
      <c r="GO279" s="28">
        <v>12.756338380687421</v>
      </c>
      <c r="GP279" s="28">
        <v>3.0738648871224683</v>
      </c>
      <c r="GQ279" s="28">
        <v>23.082037078348048</v>
      </c>
      <c r="GR279" s="28">
        <v>17.583837845183375</v>
      </c>
      <c r="GS279" s="28">
        <v>12.637850478448964</v>
      </c>
      <c r="GT279" s="28">
        <v>2.6510074583601781</v>
      </c>
      <c r="GU279" s="28">
        <v>23.386982117388655</v>
      </c>
      <c r="GV279" s="28">
        <v>17.424001502712585</v>
      </c>
      <c r="GW279" s="28">
        <v>12.522972951998087</v>
      </c>
      <c r="GX279" s="28">
        <v>2.2015066884669849</v>
      </c>
      <c r="GY279" s="28">
        <v>25.288613630091437</v>
      </c>
      <c r="GZ279" s="28">
        <v>16.925809451497575</v>
      </c>
      <c r="HA279" s="28">
        <v>12.164912515576821</v>
      </c>
      <c r="HB279" s="28">
        <v>0.21373818778160114</v>
      </c>
      <c r="HC279" s="28">
        <v>25.742858693789401</v>
      </c>
      <c r="HD279" s="28">
        <v>16.818371380165043</v>
      </c>
      <c r="HE279" s="28">
        <v>12.087694658295147</v>
      </c>
      <c r="HF279" s="28">
        <v>-0.32361611986739902</v>
      </c>
      <c r="HG279" s="28">
        <v>31.421175463169895</v>
      </c>
      <c r="HH279" s="28">
        <v>15.114039409312044</v>
      </c>
      <c r="HI279" s="28">
        <v>10.862757713191295</v>
      </c>
      <c r="HJ279" s="28">
        <v>-7.1442058777149491</v>
      </c>
      <c r="HK279" s="28">
        <v>33.604879162460428</v>
      </c>
      <c r="HL279" s="28">
        <v>13.679250246846888</v>
      </c>
      <c r="HM279" s="28">
        <v>9.8315464916717215</v>
      </c>
      <c r="HN279" s="28">
        <v>-11.989347983946914</v>
      </c>
      <c r="HO279" s="28">
        <v>34.364916698645359</v>
      </c>
      <c r="HP279" s="28">
        <v>12.367079318024432</v>
      </c>
      <c r="HQ279" s="28">
        <v>8.8884634089777936</v>
      </c>
      <c r="HR279" s="28">
        <v>-14.934416983411275</v>
      </c>
      <c r="HS279" s="28">
        <v>34.673906872344411</v>
      </c>
      <c r="HT279" s="28">
        <v>11.94237996381953</v>
      </c>
      <c r="HU279" s="28">
        <v>8.5832236209410979</v>
      </c>
      <c r="HV279" s="28">
        <v>-16.950676960633345</v>
      </c>
      <c r="HW279" s="29">
        <v>22.177093126830105</v>
      </c>
      <c r="HX279" s="29">
        <v>18.438483002591756</v>
      </c>
      <c r="HY279" s="29">
        <v>13.252100780718228</v>
      </c>
      <c r="HZ279" s="29">
        <v>4.6940733323938932</v>
      </c>
      <c r="IA279" s="29">
        <v>22.31705499487661</v>
      </c>
      <c r="IB279" s="29">
        <v>18.327861740642579</v>
      </c>
      <c r="IC279" s="29">
        <v>13.17259510166455</v>
      </c>
      <c r="ID279" s="29">
        <v>4.3399985092335971</v>
      </c>
      <c r="IE279" s="29">
        <v>22.393489148880935</v>
      </c>
      <c r="IF279" s="29">
        <v>18.20977937481079</v>
      </c>
      <c r="IG279" s="29">
        <v>13.087726980344129</v>
      </c>
      <c r="IH279" s="29">
        <v>4.0573333532253972</v>
      </c>
      <c r="II279" s="29">
        <v>22.505545642410283</v>
      </c>
      <c r="IJ279" s="29">
        <v>18.069293972006978</v>
      </c>
      <c r="IK279" s="29">
        <v>12.98675735524459</v>
      </c>
      <c r="IL279" s="29">
        <v>3.7851170095894489</v>
      </c>
      <c r="IM279" s="29">
        <v>22.657643834890276</v>
      </c>
      <c r="IN279" s="29">
        <v>17.918245658088498</v>
      </c>
      <c r="IO279" s="29">
        <v>12.878195957947213</v>
      </c>
      <c r="IP279" s="29">
        <v>3.4951161736637566</v>
      </c>
      <c r="IQ279" s="29">
        <v>22.882105659116313</v>
      </c>
      <c r="IR279" s="29">
        <v>17.718917969387928</v>
      </c>
      <c r="IS279" s="29">
        <v>12.734935223391325</v>
      </c>
      <c r="IT279" s="29">
        <v>3.1544338588933929</v>
      </c>
      <c r="IU279" s="29">
        <v>23.147058720424539</v>
      </c>
      <c r="IV279" s="29">
        <v>17.586247082525496</v>
      </c>
      <c r="IW279" s="29">
        <v>12.639582044763717</v>
      </c>
      <c r="IX279" s="29">
        <v>2.7816967157426706</v>
      </c>
      <c r="IY279" s="29">
        <v>23.620635705604364</v>
      </c>
      <c r="IZ279" s="29">
        <v>17.381636294490569</v>
      </c>
      <c r="JA279" s="29">
        <v>12.492524242693998</v>
      </c>
      <c r="JB279" s="29">
        <v>2.2163432979839932</v>
      </c>
      <c r="JC279" s="29">
        <v>24.818858055962934</v>
      </c>
      <c r="JD279" s="29">
        <v>17.07048245528695</v>
      </c>
      <c r="JE279" s="29">
        <v>12.268891851956965</v>
      </c>
      <c r="JF279" s="29">
        <v>0.89819963959222804</v>
      </c>
      <c r="JG279" s="29">
        <v>25.168584005774065</v>
      </c>
      <c r="JH279" s="29">
        <v>16.801609848528422</v>
      </c>
      <c r="JI279" s="29">
        <v>12.075647815479691</v>
      </c>
      <c r="JJ279" s="29">
        <v>-4.7364303276708597E-2</v>
      </c>
      <c r="JK279" s="29">
        <v>32.66037584400236</v>
      </c>
      <c r="JL279" s="29">
        <v>14.277780916234422</v>
      </c>
      <c r="JM279" s="29">
        <v>10.261722268603014</v>
      </c>
      <c r="JN279" s="29">
        <v>-10.625342308651188</v>
      </c>
      <c r="JO279" s="29">
        <v>33.617696987301343</v>
      </c>
      <c r="JP279" s="29">
        <v>13.003173203957992</v>
      </c>
      <c r="JQ279" s="29">
        <v>9.3456366092462382</v>
      </c>
      <c r="JR279" s="29">
        <v>-14.429167581677341</v>
      </c>
      <c r="JS279" s="29">
        <v>34.060490639486673</v>
      </c>
      <c r="JT279" s="29">
        <v>12.031125664637502</v>
      </c>
      <c r="JU279" s="29">
        <v>8.6470069034882542</v>
      </c>
      <c r="JV279" s="29">
        <v>-16.329086756359402</v>
      </c>
      <c r="JW279" s="29">
        <v>34.044294564996363</v>
      </c>
      <c r="JX279" s="29">
        <v>12.090735594401469</v>
      </c>
      <c r="JY279" s="29">
        <v>8.6898497337065841</v>
      </c>
      <c r="JZ279" s="29">
        <v>-15.994236036525692</v>
      </c>
    </row>
    <row r="280" spans="1:286" ht="15" thickBot="1" x14ac:dyDescent="0.4">
      <c r="A280" s="2"/>
      <c r="B280" s="74" t="s">
        <v>753</v>
      </c>
      <c r="C280" s="74" t="s">
        <v>485</v>
      </c>
      <c r="D280" s="74" t="s">
        <v>865</v>
      </c>
      <c r="E280" s="87">
        <v>356730</v>
      </c>
      <c r="F280" s="84">
        <v>431506</v>
      </c>
      <c r="G280" s="22">
        <v>29.795400614000002</v>
      </c>
      <c r="H280" s="22">
        <v>8.2052834605189879</v>
      </c>
      <c r="I280" s="22">
        <v>5.985640046347565</v>
      </c>
      <c r="J280" s="22">
        <v>18.120050564852541</v>
      </c>
      <c r="K280" s="22">
        <v>29.836121559999999</v>
      </c>
      <c r="L280" s="22">
        <v>7.9463987623123096</v>
      </c>
      <c r="M280" s="22">
        <v>5.7967872633293318</v>
      </c>
      <c r="N280" s="22">
        <v>17.80158964866142</v>
      </c>
      <c r="O280" s="22">
        <v>29.847546459</v>
      </c>
      <c r="P280" s="22">
        <v>7.7659773303763329</v>
      </c>
      <c r="Q280" s="22">
        <v>5.6651723406503471</v>
      </c>
      <c r="R280" s="22">
        <v>17.857904207412673</v>
      </c>
      <c r="S280" s="22">
        <v>29.879752431</v>
      </c>
      <c r="T280" s="22">
        <v>7.4942116842437505</v>
      </c>
      <c r="U280" s="22">
        <v>5.4669230854552291</v>
      </c>
      <c r="V280" s="22">
        <v>17.552433989316903</v>
      </c>
      <c r="W280" s="22">
        <v>29.927487515999999</v>
      </c>
      <c r="X280" s="22">
        <v>7.2264510651856808</v>
      </c>
      <c r="Y280" s="22">
        <v>5.271595441750959</v>
      </c>
      <c r="Z280" s="22">
        <v>17.543515487580073</v>
      </c>
      <c r="AA280" s="22">
        <v>29.991386986999998</v>
      </c>
      <c r="AB280" s="22">
        <v>7.0988475020976658</v>
      </c>
      <c r="AC280" s="22">
        <v>5.1785104190395135</v>
      </c>
      <c r="AD280" s="22">
        <v>17.231719635583122</v>
      </c>
      <c r="AE280" s="22">
        <v>30.064559725999999</v>
      </c>
      <c r="AF280" s="22">
        <v>7.0892788878843156</v>
      </c>
      <c r="AG280" s="22">
        <v>5.1715302481899545</v>
      </c>
      <c r="AH280" s="22">
        <v>17.074472053731299</v>
      </c>
      <c r="AI280" s="22">
        <v>30.144559662999999</v>
      </c>
      <c r="AJ280" s="22">
        <v>7.0473331562126296</v>
      </c>
      <c r="AK280" s="22">
        <v>5.1409314209251242</v>
      </c>
      <c r="AL280" s="22">
        <v>16.884591902709467</v>
      </c>
      <c r="AM280" s="22">
        <v>30.231261911000001</v>
      </c>
      <c r="AN280" s="22">
        <v>6.9908030806659003</v>
      </c>
      <c r="AO280" s="22">
        <v>5.0996935178540514</v>
      </c>
      <c r="AP280" s="22">
        <v>16.655831094216204</v>
      </c>
      <c r="AQ280" s="22">
        <v>30.327957900000001</v>
      </c>
      <c r="AR280" s="22">
        <v>6.8890747632525695</v>
      </c>
      <c r="AS280" s="22">
        <v>5.0254841266140469</v>
      </c>
      <c r="AT280" s="22">
        <v>16.253721672634846</v>
      </c>
      <c r="AU280" s="22">
        <v>30.996364141000001</v>
      </c>
      <c r="AV280" s="22">
        <v>6.4878856596537968</v>
      </c>
      <c r="AW280" s="22">
        <v>4.7328222610960937</v>
      </c>
      <c r="AX280" s="22">
        <v>14.991380231053933</v>
      </c>
      <c r="AY280" s="22">
        <v>31.957410323000001</v>
      </c>
      <c r="AZ280" s="22">
        <v>6.2873950118586954</v>
      </c>
      <c r="BA280" s="22">
        <v>4.5865671248616389</v>
      </c>
      <c r="BB280" s="22">
        <v>14.037571292317892</v>
      </c>
      <c r="BC280" s="22">
        <v>32.691628545</v>
      </c>
      <c r="BD280" s="22">
        <v>8.2842505037801946</v>
      </c>
      <c r="BE280" s="22">
        <v>6.0432454049875508</v>
      </c>
      <c r="BF280" s="22">
        <v>13.369198889537474</v>
      </c>
      <c r="BG280" s="22">
        <v>33.515248096999997</v>
      </c>
      <c r="BH280" s="22">
        <v>9.6353174201831777</v>
      </c>
      <c r="BI280" s="22">
        <v>7.0288299102674587</v>
      </c>
      <c r="BJ280" s="22">
        <v>12.758030645943231</v>
      </c>
      <c r="BK280" s="25">
        <v>29.761032401000001</v>
      </c>
      <c r="BL280" s="25">
        <v>8.233376769554237</v>
      </c>
      <c r="BM280" s="25">
        <v>6.0061337241595405</v>
      </c>
      <c r="BN280" s="25">
        <v>18.218403022920789</v>
      </c>
      <c r="BO280" s="25">
        <v>29.777208633000001</v>
      </c>
      <c r="BP280" s="25">
        <v>7.9856902052062102</v>
      </c>
      <c r="BQ280" s="25">
        <v>5.8254498238851165</v>
      </c>
      <c r="BR280" s="25">
        <v>18.041079136278732</v>
      </c>
      <c r="BS280" s="25">
        <v>29.814679846000001</v>
      </c>
      <c r="BT280" s="25">
        <v>7.7063891892052316</v>
      </c>
      <c r="BU280" s="25">
        <v>5.6217036212822293</v>
      </c>
      <c r="BV280" s="25">
        <v>17.969256840494566</v>
      </c>
      <c r="BW280" s="25">
        <v>29.861890219999999</v>
      </c>
      <c r="BX280" s="25">
        <v>7.3081585318751117</v>
      </c>
      <c r="BY280" s="25">
        <v>5.3311999011282749</v>
      </c>
      <c r="BZ280" s="25">
        <v>17.695317279259662</v>
      </c>
      <c r="CA280" s="25">
        <v>29.917688206000001</v>
      </c>
      <c r="CB280" s="25">
        <v>7.0335293972639414</v>
      </c>
      <c r="CC280" s="25">
        <v>5.1308617709549607</v>
      </c>
      <c r="CD280" s="25">
        <v>17.673258213933089</v>
      </c>
      <c r="CE280" s="25">
        <v>29.983219156000001</v>
      </c>
      <c r="CF280" s="25">
        <v>6.6898211007456325</v>
      </c>
      <c r="CG280" s="25">
        <v>4.8801313539253739</v>
      </c>
      <c r="CH280" s="25">
        <v>17.368713678759313</v>
      </c>
      <c r="CI280" s="25">
        <v>30.057722159000001</v>
      </c>
      <c r="CJ280" s="25">
        <v>6.670957459027048</v>
      </c>
      <c r="CK280" s="25">
        <v>4.8663705899208152</v>
      </c>
      <c r="CL280" s="25">
        <v>17.15961112712796</v>
      </c>
      <c r="CM280" s="25">
        <v>30.138349682000001</v>
      </c>
      <c r="CN280" s="25">
        <v>6.6295861721480618</v>
      </c>
      <c r="CO280" s="25">
        <v>4.8361908121345492</v>
      </c>
      <c r="CP280" s="25">
        <v>16.9143131256739</v>
      </c>
      <c r="CQ280" s="25">
        <v>30.225539292000001</v>
      </c>
      <c r="CR280" s="25">
        <v>6.6024194540457888</v>
      </c>
      <c r="CS280" s="25">
        <v>4.816373069507712</v>
      </c>
      <c r="CT280" s="25">
        <v>16.695329456732619</v>
      </c>
      <c r="CU280" s="25">
        <v>30.317725829</v>
      </c>
      <c r="CV280" s="25">
        <v>6.5422325571280373</v>
      </c>
      <c r="CW280" s="25">
        <v>4.7724675661585936</v>
      </c>
      <c r="CX280" s="25">
        <v>16.32096395225928</v>
      </c>
      <c r="CY280" s="25">
        <v>30.723980503</v>
      </c>
      <c r="CZ280" s="25">
        <v>6.3925434280466122</v>
      </c>
      <c r="DA280" s="25">
        <v>4.6632714305413607</v>
      </c>
      <c r="DB280" s="25">
        <v>15.410322252033955</v>
      </c>
      <c r="DC280" s="25">
        <v>31.218275896000002</v>
      </c>
      <c r="DD280" s="25">
        <v>6.2594156221647355</v>
      </c>
      <c r="DE280" s="25">
        <v>4.5661565496230914</v>
      </c>
      <c r="DF280" s="25">
        <v>14.736266598482262</v>
      </c>
      <c r="DG280" s="25">
        <v>31.784548545</v>
      </c>
      <c r="DH280" s="25">
        <v>7.5634949417613653</v>
      </c>
      <c r="DI280" s="25">
        <v>5.5174642572178216</v>
      </c>
      <c r="DJ280" s="25">
        <v>14.107409516624555</v>
      </c>
      <c r="DK280" s="25">
        <v>32.305501065000001</v>
      </c>
      <c r="DL280" s="25">
        <v>9.4251260006280511</v>
      </c>
      <c r="DM280" s="25">
        <v>6.8754981960931092</v>
      </c>
      <c r="DN280" s="25">
        <v>13.737011613214724</v>
      </c>
      <c r="DO280" s="27">
        <v>29.795726886000001</v>
      </c>
      <c r="DP280" s="27">
        <v>8.2315194754340499</v>
      </c>
      <c r="DQ280" s="27">
        <v>6.0047788539570508</v>
      </c>
      <c r="DR280" s="27">
        <v>18.130187241204016</v>
      </c>
      <c r="DS280" s="27">
        <v>29.837099975000001</v>
      </c>
      <c r="DT280" s="27">
        <v>7.9741903367328124</v>
      </c>
      <c r="DU280" s="27">
        <v>5.8170608299407505</v>
      </c>
      <c r="DV280" s="27">
        <v>17.823752291213189</v>
      </c>
      <c r="DW280" s="27">
        <v>29.849496140999999</v>
      </c>
      <c r="DX280" s="27">
        <v>7.6490521632866457</v>
      </c>
      <c r="DY280" s="27">
        <v>5.5798770591496583</v>
      </c>
      <c r="DZ280" s="27">
        <v>17.888403878974916</v>
      </c>
      <c r="EA280" s="27">
        <v>29.882930299000002</v>
      </c>
      <c r="EB280" s="27">
        <v>7.2812451483229017</v>
      </c>
      <c r="EC280" s="27">
        <v>5.3115669625286586</v>
      </c>
      <c r="ED280" s="27">
        <v>17.593695340039023</v>
      </c>
      <c r="EE280" s="27">
        <v>29.932005124</v>
      </c>
      <c r="EF280" s="27">
        <v>6.8654665074848724</v>
      </c>
      <c r="EG280" s="27">
        <v>5.0082622327175743</v>
      </c>
      <c r="EH280" s="27">
        <v>17.593093399195951</v>
      </c>
      <c r="EI280" s="27">
        <v>29.997025096000002</v>
      </c>
      <c r="EJ280" s="27">
        <v>6.7752583322960076</v>
      </c>
      <c r="EK280" s="27">
        <v>4.9424566248410784</v>
      </c>
      <c r="EL280" s="27">
        <v>17.293855957234072</v>
      </c>
      <c r="EM280" s="27">
        <v>30.071296238999999</v>
      </c>
      <c r="EN280" s="27">
        <v>6.725852136740686</v>
      </c>
      <c r="EO280" s="27">
        <v>4.9064154930414823</v>
      </c>
      <c r="EP280" s="27">
        <v>17.150574305706353</v>
      </c>
      <c r="EQ280" s="27">
        <v>30.152399113000001</v>
      </c>
      <c r="ER280" s="27">
        <v>6.6603294474249104</v>
      </c>
      <c r="ES280" s="27">
        <v>4.8586176034256017</v>
      </c>
      <c r="ET280" s="27">
        <v>16.954502214931601</v>
      </c>
      <c r="EU280" s="27">
        <v>30.239298302999998</v>
      </c>
      <c r="EV280" s="27">
        <v>6.5906567529604212</v>
      </c>
      <c r="EW280" s="27">
        <v>4.8077923428322027</v>
      </c>
      <c r="EX280" s="27">
        <v>16.746218723302079</v>
      </c>
      <c r="EY280" s="27">
        <v>30.332960919000001</v>
      </c>
      <c r="EZ280" s="27">
        <v>6.5190659619804165</v>
      </c>
      <c r="FA280" s="27">
        <v>4.7555678575354436</v>
      </c>
      <c r="FB280" s="27">
        <v>16.365704628842437</v>
      </c>
      <c r="FC280" s="27">
        <v>30.886464607000001</v>
      </c>
      <c r="FD280" s="27">
        <v>6.2575227748411235</v>
      </c>
      <c r="FE280" s="27">
        <v>4.5647757438536933</v>
      </c>
      <c r="FF280" s="27">
        <v>15.263999985132191</v>
      </c>
      <c r="FG280" s="27">
        <v>31.473284036999999</v>
      </c>
      <c r="FH280" s="27">
        <v>6.1725853623643046</v>
      </c>
      <c r="FI280" s="27">
        <v>4.502815083993414</v>
      </c>
      <c r="FJ280" s="27">
        <v>14.621454347245958</v>
      </c>
      <c r="FK280" s="27">
        <v>32.066256672000002</v>
      </c>
      <c r="FL280" s="27">
        <v>8.1931479386306663</v>
      </c>
      <c r="FM280" s="27">
        <v>5.9767873520868999</v>
      </c>
      <c r="FN280" s="27">
        <v>14.173467184685906</v>
      </c>
      <c r="FO280" s="27">
        <v>32.560547665000001</v>
      </c>
      <c r="FP280" s="27">
        <v>9.7583595255806301</v>
      </c>
      <c r="FQ280" s="27">
        <v>7.118587413100558</v>
      </c>
      <c r="FR280" s="27">
        <v>13.863228009523752</v>
      </c>
      <c r="FS280" s="28">
        <v>29.792621760999999</v>
      </c>
      <c r="FT280" s="28">
        <v>8.2048615472894397</v>
      </c>
      <c r="FU280" s="28">
        <v>5.9853322665206985</v>
      </c>
      <c r="FV280" s="28">
        <v>18.12776447242549</v>
      </c>
      <c r="FW280" s="28">
        <v>29.833533020000001</v>
      </c>
      <c r="FX280" s="28">
        <v>7.9478187837042897</v>
      </c>
      <c r="FY280" s="28">
        <v>5.7978231491645253</v>
      </c>
      <c r="FZ280" s="28">
        <v>17.814174991140607</v>
      </c>
      <c r="GA280" s="28">
        <v>29.852111465</v>
      </c>
      <c r="GB280" s="28">
        <v>7.7451618948500363</v>
      </c>
      <c r="GC280" s="28">
        <v>5.6499877702369217</v>
      </c>
      <c r="GD280" s="28">
        <v>17.868307366828908</v>
      </c>
      <c r="GE280" s="28">
        <v>29.897964715000001</v>
      </c>
      <c r="GF280" s="28">
        <v>7.4452540065855199</v>
      </c>
      <c r="GG280" s="28">
        <v>5.4312091412170682</v>
      </c>
      <c r="GH280" s="28">
        <v>17.551690161007549</v>
      </c>
      <c r="GI280" s="28">
        <v>29.965538039999998</v>
      </c>
      <c r="GJ280" s="28">
        <v>7.157798855804991</v>
      </c>
      <c r="GK280" s="28">
        <v>5.2215146108184829</v>
      </c>
      <c r="GL280" s="28">
        <v>17.532586541000782</v>
      </c>
      <c r="GM280" s="28">
        <v>30.072507365</v>
      </c>
      <c r="GN280" s="28">
        <v>7.1033594547688583</v>
      </c>
      <c r="GO280" s="28">
        <v>5.1818018256954641</v>
      </c>
      <c r="GP280" s="28">
        <v>17.188669460132388</v>
      </c>
      <c r="GQ280" s="28">
        <v>30.213634720999998</v>
      </c>
      <c r="GR280" s="28">
        <v>7.0647008679601893</v>
      </c>
      <c r="GS280" s="28">
        <v>5.1536009248429133</v>
      </c>
      <c r="GT280" s="28">
        <v>16.980224826559166</v>
      </c>
      <c r="GU280" s="28">
        <v>30.383802135</v>
      </c>
      <c r="GV280" s="28">
        <v>6.9949466464127799</v>
      </c>
      <c r="GW280" s="28">
        <v>5.1027161913775849</v>
      </c>
      <c r="GX280" s="28">
        <v>16.720759554294958</v>
      </c>
      <c r="GY280" s="28">
        <v>30.576855722000001</v>
      </c>
      <c r="GZ280" s="28">
        <v>6.9030671691637684</v>
      </c>
      <c r="HA280" s="28">
        <v>5.0356913919169237</v>
      </c>
      <c r="HB280" s="28">
        <v>16.406713561218247</v>
      </c>
      <c r="HC280" s="28">
        <v>30.79560171</v>
      </c>
      <c r="HD280" s="28">
        <v>6.79461657753341</v>
      </c>
      <c r="HE280" s="28">
        <v>4.9565781952264949</v>
      </c>
      <c r="HF280" s="28">
        <v>16.044717779726607</v>
      </c>
      <c r="HG280" s="28">
        <v>32.169796228000003</v>
      </c>
      <c r="HH280" s="28">
        <v>6.1806005870846192</v>
      </c>
      <c r="HI280" s="28">
        <v>4.5086620788348766</v>
      </c>
      <c r="HJ280" s="28">
        <v>14.017997456851905</v>
      </c>
      <c r="HK280" s="28">
        <v>33.315828533138742</v>
      </c>
      <c r="HL280" s="28">
        <v>5.4041543004731558</v>
      </c>
      <c r="HM280" s="28">
        <v>3.9422553228292192</v>
      </c>
      <c r="HN280" s="28">
        <v>10.156691438294541</v>
      </c>
      <c r="HO280" s="28">
        <v>34.712885059999998</v>
      </c>
      <c r="HP280" s="28">
        <v>6.8418645620301328</v>
      </c>
      <c r="HQ280" s="28">
        <v>4.9910449421065479</v>
      </c>
      <c r="HR280" s="28">
        <v>6.8246783254250367</v>
      </c>
      <c r="HS280" s="28">
        <v>35.180976528000002</v>
      </c>
      <c r="HT280" s="28">
        <v>7.8900198198627356</v>
      </c>
      <c r="HU280" s="28">
        <v>5.7556596097484825</v>
      </c>
      <c r="HV280" s="28">
        <v>4.6259819472807315</v>
      </c>
      <c r="HW280" s="29">
        <v>29.790393459000001</v>
      </c>
      <c r="HX280" s="29">
        <v>8.2073139326074109</v>
      </c>
      <c r="HY280" s="29">
        <v>5.9871212474668116</v>
      </c>
      <c r="HZ280" s="29">
        <v>18.134451721738941</v>
      </c>
      <c r="IA280" s="29">
        <v>29.837575569999998</v>
      </c>
      <c r="IB280" s="29">
        <v>8.119214757074662</v>
      </c>
      <c r="IC280" s="29">
        <v>5.9228541254768947</v>
      </c>
      <c r="ID280" s="29">
        <v>17.812503078099354</v>
      </c>
      <c r="IE280" s="29">
        <v>29.861771861000001</v>
      </c>
      <c r="IF280" s="29">
        <v>8.0890034779739857</v>
      </c>
      <c r="IG280" s="29">
        <v>5.9008154179896399</v>
      </c>
      <c r="IH280" s="29">
        <v>17.865561298075299</v>
      </c>
      <c r="II280" s="29">
        <v>29.911827431999999</v>
      </c>
      <c r="IJ280" s="29">
        <v>7.9789487788175837</v>
      </c>
      <c r="IK280" s="29">
        <v>5.8205320471921569</v>
      </c>
      <c r="IL280" s="29">
        <v>17.559801682772491</v>
      </c>
      <c r="IM280" s="29">
        <v>29.986145383</v>
      </c>
      <c r="IN280" s="29">
        <v>7.8890044954627472</v>
      </c>
      <c r="IO280" s="29">
        <v>5.7549189447345501</v>
      </c>
      <c r="IP280" s="29">
        <v>17.552614169905375</v>
      </c>
      <c r="IQ280" s="29">
        <v>30.115170603999999</v>
      </c>
      <c r="IR280" s="29">
        <v>7.6254815363119928</v>
      </c>
      <c r="IS280" s="29">
        <v>5.5626826149338244</v>
      </c>
      <c r="IT280" s="29">
        <v>17.21606996195737</v>
      </c>
      <c r="IU280" s="29">
        <v>30.297900814999998</v>
      </c>
      <c r="IV280" s="29">
        <v>7.6904318505682241</v>
      </c>
      <c r="IW280" s="29">
        <v>5.610062964912661</v>
      </c>
      <c r="IX280" s="29">
        <v>17.001148467058879</v>
      </c>
      <c r="IY280" s="29">
        <v>30.522488693</v>
      </c>
      <c r="IZ280" s="29">
        <v>7.6489547083490406</v>
      </c>
      <c r="JA280" s="29">
        <v>5.5798059671294924</v>
      </c>
      <c r="JB280" s="29">
        <v>16.783897987566725</v>
      </c>
      <c r="JC280" s="29">
        <v>30.79019061</v>
      </c>
      <c r="JD280" s="29">
        <v>7.5740389226645979</v>
      </c>
      <c r="JE280" s="29">
        <v>5.5251559444881018</v>
      </c>
      <c r="JF280" s="29">
        <v>16.330559420317424</v>
      </c>
      <c r="JG280" s="29">
        <v>31.089070254999999</v>
      </c>
      <c r="JH280" s="29">
        <v>7.3999344226258712</v>
      </c>
      <c r="JI280" s="29">
        <v>5.3981491356806446</v>
      </c>
      <c r="JJ280" s="29">
        <v>15.511586253617672</v>
      </c>
      <c r="JK280" s="29">
        <v>32.663340531000003</v>
      </c>
      <c r="JL280" s="29">
        <v>6.5166158163077101</v>
      </c>
      <c r="JM280" s="29">
        <v>4.7537805103793707</v>
      </c>
      <c r="JN280" s="29">
        <v>11.250328157640737</v>
      </c>
      <c r="JO280" s="29">
        <v>34.040983725000004</v>
      </c>
      <c r="JP280" s="29">
        <v>5.905390789433361</v>
      </c>
      <c r="JQ280" s="29">
        <v>4.3079003630581019</v>
      </c>
      <c r="JR280" s="29">
        <v>7.6774377508231773</v>
      </c>
      <c r="JS280" s="29">
        <v>34.662473583999997</v>
      </c>
      <c r="JT280" s="29">
        <v>8.1617435477794817</v>
      </c>
      <c r="JU280" s="29">
        <v>5.9538782861887531</v>
      </c>
      <c r="JV280" s="29">
        <v>5.2774742822902283</v>
      </c>
      <c r="JW280" s="29">
        <v>34.747449486999997</v>
      </c>
      <c r="JX280" s="29">
        <v>8.0712136158667729</v>
      </c>
      <c r="JY280" s="29">
        <v>5.8878379612618739</v>
      </c>
      <c r="JZ280" s="29">
        <v>5.487324460772065</v>
      </c>
    </row>
    <row r="281" spans="1:286" ht="15" thickBot="1" x14ac:dyDescent="0.4">
      <c r="A281" s="2"/>
      <c r="B281" s="74" t="s">
        <v>754</v>
      </c>
      <c r="C281" s="74" t="s">
        <v>539</v>
      </c>
      <c r="D281" s="74" t="s">
        <v>867</v>
      </c>
      <c r="E281" s="87">
        <v>376120</v>
      </c>
      <c r="F281" s="84">
        <v>405531</v>
      </c>
      <c r="G281" s="22">
        <v>23.347491731368422</v>
      </c>
      <c r="H281" s="22">
        <v>12.700147264232324</v>
      </c>
      <c r="I281" s="22">
        <v>9.1278458998992758</v>
      </c>
      <c r="J281" s="22">
        <v>19.276126923561662</v>
      </c>
      <c r="K281" s="22">
        <v>23.359161958368421</v>
      </c>
      <c r="L281" s="22">
        <v>12.41095132029999</v>
      </c>
      <c r="M281" s="22">
        <v>8.9199950808363653</v>
      </c>
      <c r="N281" s="22">
        <v>19.212614398062858</v>
      </c>
      <c r="O281" s="22">
        <v>23.36143967736842</v>
      </c>
      <c r="P281" s="22">
        <v>12.07636710986629</v>
      </c>
      <c r="Q281" s="22">
        <v>8.679522820961127</v>
      </c>
      <c r="R281" s="22">
        <v>19.126279432433076</v>
      </c>
      <c r="S281" s="22">
        <v>23.380077206368423</v>
      </c>
      <c r="T281" s="22">
        <v>11.811689237590503</v>
      </c>
      <c r="U281" s="22">
        <v>8.489293622749333</v>
      </c>
      <c r="V281" s="22">
        <v>19.001095411639067</v>
      </c>
      <c r="W281" s="22">
        <v>23.407574284368422</v>
      </c>
      <c r="X281" s="22">
        <v>11.498310853790059</v>
      </c>
      <c r="Y281" s="22">
        <v>8.2640624080101208</v>
      </c>
      <c r="Z281" s="22">
        <v>18.889330934484537</v>
      </c>
      <c r="AA281" s="22">
        <v>23.44280281536842</v>
      </c>
      <c r="AB281" s="22">
        <v>11.208799619389787</v>
      </c>
      <c r="AC281" s="22">
        <v>8.055984983479954</v>
      </c>
      <c r="AD281" s="22">
        <v>18.730369801114172</v>
      </c>
      <c r="AE281" s="22">
        <v>23.48356704036842</v>
      </c>
      <c r="AF281" s="22">
        <v>11.142090258772264</v>
      </c>
      <c r="AG281" s="22">
        <v>8.008039652522065</v>
      </c>
      <c r="AH281" s="22">
        <v>18.537578897925258</v>
      </c>
      <c r="AI281" s="22">
        <v>23.52855275436842</v>
      </c>
      <c r="AJ281" s="22">
        <v>11.088195930076999</v>
      </c>
      <c r="AK281" s="22">
        <v>7.969304737329832</v>
      </c>
      <c r="AL281" s="22">
        <v>18.370857846438099</v>
      </c>
      <c r="AM281" s="22">
        <v>23.577550340368422</v>
      </c>
      <c r="AN281" s="22">
        <v>11.012516047113897</v>
      </c>
      <c r="AO281" s="22">
        <v>7.9149121153359818</v>
      </c>
      <c r="AP281" s="22">
        <v>18.193436718361504</v>
      </c>
      <c r="AQ281" s="22">
        <v>23.633351517368421</v>
      </c>
      <c r="AR281" s="22">
        <v>10.940229774456135</v>
      </c>
      <c r="AS281" s="22">
        <v>7.8629585478874846</v>
      </c>
      <c r="AT281" s="22">
        <v>17.980790032584537</v>
      </c>
      <c r="AU281" s="22">
        <v>23.91841045436842</v>
      </c>
      <c r="AV281" s="22">
        <v>10.656393768478583</v>
      </c>
      <c r="AW281" s="22">
        <v>7.6589600217678289</v>
      </c>
      <c r="AX281" s="22">
        <v>17.203939099839044</v>
      </c>
      <c r="AY281" s="22">
        <v>24.249278218368421</v>
      </c>
      <c r="AZ281" s="22">
        <v>10.406680327659112</v>
      </c>
      <c r="BA281" s="22">
        <v>7.4794860550876843</v>
      </c>
      <c r="BB281" s="22">
        <v>16.734827336878581</v>
      </c>
      <c r="BC281" s="22">
        <v>24.505985198368421</v>
      </c>
      <c r="BD281" s="22">
        <v>10.255998605749955</v>
      </c>
      <c r="BE281" s="22">
        <v>7.3711881346854682</v>
      </c>
      <c r="BF281" s="22">
        <v>16.549293747890886</v>
      </c>
      <c r="BG281" s="22">
        <v>24.76718394836842</v>
      </c>
      <c r="BH281" s="22">
        <v>10.090637230871652</v>
      </c>
      <c r="BI281" s="22">
        <v>7.2523396586575117</v>
      </c>
      <c r="BJ281" s="22">
        <v>16.518000200272553</v>
      </c>
      <c r="BK281" s="25">
        <v>23.33800119736842</v>
      </c>
      <c r="BL281" s="25">
        <v>12.737043836132035</v>
      </c>
      <c r="BM281" s="25">
        <v>9.1543641926031416</v>
      </c>
      <c r="BN281" s="25">
        <v>19.34871669821241</v>
      </c>
      <c r="BO281" s="25">
        <v>23.34400218136842</v>
      </c>
      <c r="BP281" s="25">
        <v>12.708575175719965</v>
      </c>
      <c r="BQ281" s="25">
        <v>9.1339032058278313</v>
      </c>
      <c r="BR281" s="25">
        <v>19.343114090624265</v>
      </c>
      <c r="BS281" s="25">
        <v>23.360238947368423</v>
      </c>
      <c r="BT281" s="25">
        <v>12.651038193716142</v>
      </c>
      <c r="BU281" s="25">
        <v>9.0925502439802735</v>
      </c>
      <c r="BV281" s="25">
        <v>19.227728296327676</v>
      </c>
      <c r="BW281" s="25">
        <v>23.386235456368421</v>
      </c>
      <c r="BX281" s="25">
        <v>12.582859766710012</v>
      </c>
      <c r="BY281" s="25">
        <v>9.0435490660835303</v>
      </c>
      <c r="BZ281" s="25">
        <v>19.10052400358606</v>
      </c>
      <c r="CA281" s="25">
        <v>23.417607623368422</v>
      </c>
      <c r="CB281" s="25">
        <v>12.526935432850442</v>
      </c>
      <c r="CC281" s="25">
        <v>9.0033551462096781</v>
      </c>
      <c r="CD281" s="25">
        <v>19.00192854492543</v>
      </c>
      <c r="CE281" s="25">
        <v>23.453998114368421</v>
      </c>
      <c r="CF281" s="25">
        <v>12.447722562554766</v>
      </c>
      <c r="CG281" s="25">
        <v>8.9464232966567234</v>
      </c>
      <c r="CH281" s="25">
        <v>18.861336349323139</v>
      </c>
      <c r="CI281" s="25">
        <v>23.495605863368421</v>
      </c>
      <c r="CJ281" s="25">
        <v>12.412572931259362</v>
      </c>
      <c r="CK281" s="25">
        <v>8.921160564561772</v>
      </c>
      <c r="CL281" s="25">
        <v>18.686249644871459</v>
      </c>
      <c r="CM281" s="25">
        <v>23.540912716368421</v>
      </c>
      <c r="CN281" s="25">
        <v>12.381932616518585</v>
      </c>
      <c r="CO281" s="25">
        <v>8.8991387670613697</v>
      </c>
      <c r="CP281" s="25">
        <v>18.536435478995031</v>
      </c>
      <c r="CQ281" s="25">
        <v>23.58983370536842</v>
      </c>
      <c r="CR281" s="25">
        <v>12.34323244897282</v>
      </c>
      <c r="CS281" s="25">
        <v>8.8713241946545693</v>
      </c>
      <c r="CT281" s="25">
        <v>18.371603184973395</v>
      </c>
      <c r="CU281" s="25">
        <v>23.641937595368422</v>
      </c>
      <c r="CV281" s="25">
        <v>12.300964805595347</v>
      </c>
      <c r="CW281" s="25">
        <v>8.8409456071252688</v>
      </c>
      <c r="CX281" s="25">
        <v>18.194552009187525</v>
      </c>
      <c r="CY281" s="25">
        <v>23.801024309368422</v>
      </c>
      <c r="CZ281" s="25">
        <v>12.132151713721901</v>
      </c>
      <c r="DA281" s="25">
        <v>8.7196163141299028</v>
      </c>
      <c r="DB281" s="25">
        <v>17.648398825993166</v>
      </c>
      <c r="DC281" s="25">
        <v>23.97457085936842</v>
      </c>
      <c r="DD281" s="25">
        <v>12.004329020792365</v>
      </c>
      <c r="DE281" s="25">
        <v>8.6277476279409733</v>
      </c>
      <c r="DF281" s="25">
        <v>17.252453562728512</v>
      </c>
      <c r="DG281" s="25">
        <v>24.153085918368422</v>
      </c>
      <c r="DH281" s="25">
        <v>11.890769455357139</v>
      </c>
      <c r="DI281" s="25">
        <v>8.5461301323177903</v>
      </c>
      <c r="DJ281" s="25">
        <v>16.983636513318473</v>
      </c>
      <c r="DK281" s="25">
        <v>24.310664084368423</v>
      </c>
      <c r="DL281" s="25">
        <v>11.895607399789899</v>
      </c>
      <c r="DM281" s="25">
        <v>8.5496072582389093</v>
      </c>
      <c r="DN281" s="25">
        <v>16.830085448412131</v>
      </c>
      <c r="DO281" s="27">
        <v>23.347576740368421</v>
      </c>
      <c r="DP281" s="27">
        <v>12.738317537367507</v>
      </c>
      <c r="DQ281" s="27">
        <v>9.1552796267597714</v>
      </c>
      <c r="DR281" s="27">
        <v>19.280606226910866</v>
      </c>
      <c r="DS281" s="27">
        <v>23.359416883368421</v>
      </c>
      <c r="DT281" s="27">
        <v>12.460879339744263</v>
      </c>
      <c r="DU281" s="27">
        <v>8.9558793314747813</v>
      </c>
      <c r="DV281" s="27">
        <v>19.223482939408459</v>
      </c>
      <c r="DW281" s="27">
        <v>23.361947662368422</v>
      </c>
      <c r="DX281" s="27">
        <v>12.147230866675951</v>
      </c>
      <c r="DY281" s="27">
        <v>8.7304539982607956</v>
      </c>
      <c r="DZ281" s="27">
        <v>19.144133698474164</v>
      </c>
      <c r="EA281" s="27">
        <v>23.380917974368423</v>
      </c>
      <c r="EB281" s="27">
        <v>11.851179340712946</v>
      </c>
      <c r="EC281" s="27">
        <v>8.5176759374086259</v>
      </c>
      <c r="ED281" s="27">
        <v>19.023236574534614</v>
      </c>
      <c r="EE281" s="27">
        <v>23.40870559136842</v>
      </c>
      <c r="EF281" s="27">
        <v>11.520862215400081</v>
      </c>
      <c r="EG281" s="27">
        <v>8.2802705156270218</v>
      </c>
      <c r="EH281" s="27">
        <v>18.916540420142706</v>
      </c>
      <c r="EI281" s="27">
        <v>23.444115594368419</v>
      </c>
      <c r="EJ281" s="27">
        <v>11.216012215884406</v>
      </c>
      <c r="EK281" s="27">
        <v>8.0611688185939343</v>
      </c>
      <c r="EL281" s="27">
        <v>18.763176676076945</v>
      </c>
      <c r="EM281" s="27">
        <v>23.485061975368421</v>
      </c>
      <c r="EN281" s="27">
        <v>11.170773087140212</v>
      </c>
      <c r="EO281" s="27">
        <v>8.028654566024148</v>
      </c>
      <c r="EP281" s="27">
        <v>18.576000133133185</v>
      </c>
      <c r="EQ281" s="27">
        <v>23.530261451368421</v>
      </c>
      <c r="ER281" s="27">
        <v>11.119411955427324</v>
      </c>
      <c r="ES281" s="27">
        <v>7.991740309380841</v>
      </c>
      <c r="ET281" s="27">
        <v>18.414272796115128</v>
      </c>
      <c r="EU281" s="27">
        <v>23.578956013368423</v>
      </c>
      <c r="EV281" s="27">
        <v>11.058313891488647</v>
      </c>
      <c r="EW281" s="27">
        <v>7.9478279278303479</v>
      </c>
      <c r="EX281" s="27">
        <v>18.24497868254873</v>
      </c>
      <c r="EY281" s="27">
        <v>23.632489856368423</v>
      </c>
      <c r="EZ281" s="27">
        <v>10.98490745080111</v>
      </c>
      <c r="FA281" s="27">
        <v>7.8950692735631653</v>
      </c>
      <c r="FB281" s="27">
        <v>18.051963044822436</v>
      </c>
      <c r="FC281" s="27">
        <v>23.880492885368422</v>
      </c>
      <c r="FD281" s="27">
        <v>10.764437421367319</v>
      </c>
      <c r="FE281" s="27">
        <v>7.7366131224376185</v>
      </c>
      <c r="FF281" s="27">
        <v>17.362000964523045</v>
      </c>
      <c r="FG281" s="27">
        <v>24.107011964368422</v>
      </c>
      <c r="FH281" s="27">
        <v>10.59366165842197</v>
      </c>
      <c r="FI281" s="27">
        <v>7.6138732190986227</v>
      </c>
      <c r="FJ281" s="27">
        <v>17.005765530468793</v>
      </c>
      <c r="FK281" s="27">
        <v>24.311338417368422</v>
      </c>
      <c r="FL281" s="27">
        <v>10.53327167340994</v>
      </c>
      <c r="FM281" s="27">
        <v>7.5704697478145162</v>
      </c>
      <c r="FN281" s="27">
        <v>16.868590507179196</v>
      </c>
      <c r="FO281" s="27">
        <v>24.477598359368422</v>
      </c>
      <c r="FP281" s="27">
        <v>10.369779975977959</v>
      </c>
      <c r="FQ281" s="27">
        <v>7.4529650457804735</v>
      </c>
      <c r="FR281" s="27">
        <v>16.902788903075212</v>
      </c>
      <c r="FS281" s="28">
        <v>23.34574859936842</v>
      </c>
      <c r="FT281" s="28">
        <v>12.699696364960987</v>
      </c>
      <c r="FU281" s="28">
        <v>9.1275218297149294</v>
      </c>
      <c r="FV281" s="28">
        <v>19.2827807381395</v>
      </c>
      <c r="FW281" s="28">
        <v>23.356474311368423</v>
      </c>
      <c r="FX281" s="28">
        <v>12.401648556386057</v>
      </c>
      <c r="FY281" s="28">
        <v>8.9133090012435208</v>
      </c>
      <c r="FZ281" s="28">
        <v>19.227692133929445</v>
      </c>
      <c r="GA281" s="28">
        <v>23.360629898368423</v>
      </c>
      <c r="GB281" s="28">
        <v>12.101671712582618</v>
      </c>
      <c r="GC281" s="28">
        <v>8.6977097371714081</v>
      </c>
      <c r="GD281" s="28">
        <v>19.152796329034686</v>
      </c>
      <c r="GE281" s="28">
        <v>23.385532597368421</v>
      </c>
      <c r="GF281" s="28">
        <v>11.810156858111974</v>
      </c>
      <c r="GG281" s="28">
        <v>8.4881922714461417</v>
      </c>
      <c r="GH281" s="28">
        <v>19.038454321629942</v>
      </c>
      <c r="GI281" s="28">
        <v>23.423076684368421</v>
      </c>
      <c r="GJ281" s="28">
        <v>11.501463758469335</v>
      </c>
      <c r="GK281" s="28">
        <v>8.2663284626826172</v>
      </c>
      <c r="GL281" s="28">
        <v>18.943682840260806</v>
      </c>
      <c r="GM281" s="28">
        <v>23.47728437836842</v>
      </c>
      <c r="GN281" s="28">
        <v>11.193919943435613</v>
      </c>
      <c r="GO281" s="28">
        <v>8.0452906673964986</v>
      </c>
      <c r="GP281" s="28">
        <v>18.800562421815638</v>
      </c>
      <c r="GQ281" s="28">
        <v>23.547336980368421</v>
      </c>
      <c r="GR281" s="28">
        <v>11.133991022988607</v>
      </c>
      <c r="GS281" s="28">
        <v>8.0022185722934616</v>
      </c>
      <c r="GT281" s="28">
        <v>18.616885232269055</v>
      </c>
      <c r="GU281" s="28">
        <v>23.630371230368421</v>
      </c>
      <c r="GV281" s="28">
        <v>11.048093016688545</v>
      </c>
      <c r="GW281" s="28">
        <v>7.9404819838663556</v>
      </c>
      <c r="GX281" s="28">
        <v>18.458071624624903</v>
      </c>
      <c r="GY281" s="28">
        <v>23.722479210368419</v>
      </c>
      <c r="GZ281" s="28">
        <v>10.989147260066252</v>
      </c>
      <c r="HA281" s="28">
        <v>7.8981165079622633</v>
      </c>
      <c r="HB281" s="28">
        <v>18.311906590542023</v>
      </c>
      <c r="HC281" s="28">
        <v>23.827114804368421</v>
      </c>
      <c r="HD281" s="28">
        <v>10.906052965776693</v>
      </c>
      <c r="HE281" s="28">
        <v>7.8383950025611346</v>
      </c>
      <c r="HF281" s="28">
        <v>18.152170509426405</v>
      </c>
      <c r="HG281" s="28">
        <v>24.41124232136842</v>
      </c>
      <c r="HH281" s="28">
        <v>10.381558796827381</v>
      </c>
      <c r="HI281" s="28">
        <v>7.4614307162454798</v>
      </c>
      <c r="HJ281" s="28">
        <v>17.036508651542196</v>
      </c>
      <c r="HK281" s="28">
        <v>24.989006879368421</v>
      </c>
      <c r="HL281" s="28">
        <v>9.8458497798360476</v>
      </c>
      <c r="HM281" s="28">
        <v>7.0764060978259087</v>
      </c>
      <c r="HN281" s="28">
        <v>14.776911083565992</v>
      </c>
      <c r="HO281" s="28">
        <v>25.324597271368422</v>
      </c>
      <c r="HP281" s="28">
        <v>9.2643219383925199</v>
      </c>
      <c r="HQ281" s="28">
        <v>6.6584505881172236</v>
      </c>
      <c r="HR281" s="28">
        <v>13.03123629754765</v>
      </c>
      <c r="HS281" s="28">
        <v>25.475509553368422</v>
      </c>
      <c r="HT281" s="28">
        <v>8.9443495765262515</v>
      </c>
      <c r="HU281" s="28">
        <v>6.4284801515091683</v>
      </c>
      <c r="HV281" s="28">
        <v>11.558305024622488</v>
      </c>
      <c r="HW281" s="29">
        <v>23.340273100368421</v>
      </c>
      <c r="HX281" s="29">
        <v>12.669413614898589</v>
      </c>
      <c r="HY281" s="29">
        <v>9.1057570209891896</v>
      </c>
      <c r="HZ281" s="29">
        <v>19.296769549864937</v>
      </c>
      <c r="IA281" s="29">
        <v>23.349451853368421</v>
      </c>
      <c r="IB281" s="29">
        <v>12.339201584366371</v>
      </c>
      <c r="IC281" s="29">
        <v>8.8684271328957145</v>
      </c>
      <c r="ID281" s="29">
        <v>19.234879946476987</v>
      </c>
      <c r="IE281" s="29">
        <v>23.35456469336842</v>
      </c>
      <c r="IF281" s="29">
        <v>12.068549768951112</v>
      </c>
      <c r="IG281" s="29">
        <v>8.6739043441249013</v>
      </c>
      <c r="IH281" s="29">
        <v>19.153509430866652</v>
      </c>
      <c r="II281" s="29">
        <v>23.378128230368421</v>
      </c>
      <c r="IJ281" s="29">
        <v>11.739439575276419</v>
      </c>
      <c r="IK281" s="29">
        <v>8.437366367875681</v>
      </c>
      <c r="IL281" s="29">
        <v>19.050104069808249</v>
      </c>
      <c r="IM281" s="29">
        <v>23.415146824368421</v>
      </c>
      <c r="IN281" s="29">
        <v>11.378891433356092</v>
      </c>
      <c r="IO281" s="29">
        <v>8.1782333192210146</v>
      </c>
      <c r="IP281" s="29">
        <v>18.967194955012786</v>
      </c>
      <c r="IQ281" s="29">
        <v>23.47131117336842</v>
      </c>
      <c r="IR281" s="29">
        <v>11.064105118829225</v>
      </c>
      <c r="IS281" s="29">
        <v>7.9519901969470963</v>
      </c>
      <c r="IT281" s="29">
        <v>18.843880753529934</v>
      </c>
      <c r="IU281" s="29">
        <v>23.548203830368422</v>
      </c>
      <c r="IV281" s="29">
        <v>10.921944432337691</v>
      </c>
      <c r="IW281" s="29">
        <v>7.8498165124754902</v>
      </c>
      <c r="IX281" s="29">
        <v>18.676871652679509</v>
      </c>
      <c r="IY281" s="29">
        <v>23.640073707368423</v>
      </c>
      <c r="IZ281" s="29">
        <v>10.92786044869578</v>
      </c>
      <c r="JA281" s="29">
        <v>7.8540684699161716</v>
      </c>
      <c r="JB281" s="29">
        <v>18.53796019722958</v>
      </c>
      <c r="JC281" s="29">
        <v>23.754318659368423</v>
      </c>
      <c r="JD281" s="29">
        <v>10.871737964574319</v>
      </c>
      <c r="JE281" s="29">
        <v>7.8137321355475953</v>
      </c>
      <c r="JF281" s="29">
        <v>18.351995562591753</v>
      </c>
      <c r="JG281" s="29">
        <v>23.932951774368419</v>
      </c>
      <c r="JH281" s="29">
        <v>10.714904201407784</v>
      </c>
      <c r="JI281" s="29">
        <v>7.7010126219623354</v>
      </c>
      <c r="JJ281" s="29">
        <v>17.833968421831536</v>
      </c>
      <c r="JK281" s="29">
        <v>24.560454997368421</v>
      </c>
      <c r="JL281" s="29">
        <v>10.014783501067168</v>
      </c>
      <c r="JM281" s="29">
        <v>7.1978220895157827</v>
      </c>
      <c r="JN281" s="29">
        <v>15.346700058255582</v>
      </c>
      <c r="JO281" s="29">
        <v>25.035770833368421</v>
      </c>
      <c r="JP281" s="29">
        <v>9.3687409536938837</v>
      </c>
      <c r="JQ281" s="29">
        <v>6.7334985903852269</v>
      </c>
      <c r="JR281" s="29">
        <v>13.316709441463843</v>
      </c>
      <c r="JS281" s="29">
        <v>25.220750694368419</v>
      </c>
      <c r="JT281" s="29">
        <v>8.9260669778145036</v>
      </c>
      <c r="JU281" s="29">
        <v>6.415340087837583</v>
      </c>
      <c r="JV281" s="29">
        <v>11.860130133883693</v>
      </c>
      <c r="JW281" s="29">
        <v>25.201532536368422</v>
      </c>
      <c r="JX281" s="29">
        <v>8.8810171065443608</v>
      </c>
      <c r="JY281" s="29">
        <v>6.3829618583408072</v>
      </c>
      <c r="JZ281" s="29">
        <v>12.082142347130361</v>
      </c>
    </row>
    <row r="282" spans="1:286" ht="15" thickBot="1" x14ac:dyDescent="0.4">
      <c r="A282" s="2"/>
      <c r="B282" s="74" t="s">
        <v>755</v>
      </c>
      <c r="C282" s="74" t="s">
        <v>875</v>
      </c>
      <c r="D282" s="74" t="s">
        <v>870</v>
      </c>
      <c r="E282" s="87">
        <v>365181</v>
      </c>
      <c r="F282" s="84">
        <v>392989</v>
      </c>
      <c r="G282" s="22">
        <v>7.3718749887185675</v>
      </c>
      <c r="H282" s="22">
        <v>1.2137230075892917</v>
      </c>
      <c r="I282" s="22">
        <v>0.87232662330132427</v>
      </c>
      <c r="J282" s="22">
        <v>7.3718749887185675</v>
      </c>
      <c r="K282" s="22">
        <v>2.6844262295081971</v>
      </c>
      <c r="L282" s="22">
        <v>0.44197031039136303</v>
      </c>
      <c r="M282" s="22">
        <v>0.31765276430649858</v>
      </c>
      <c r="N282" s="22">
        <v>2.6844262295081971</v>
      </c>
      <c r="O282" s="22">
        <v>2.6844262295081971</v>
      </c>
      <c r="P282" s="22">
        <v>0.44197031039136303</v>
      </c>
      <c r="Q282" s="22">
        <v>0.31765276430649858</v>
      </c>
      <c r="R282" s="22">
        <v>2.6844262295081971</v>
      </c>
      <c r="S282" s="22">
        <v>2.6844262295081971</v>
      </c>
      <c r="T282" s="22">
        <v>0.44197031039136303</v>
      </c>
      <c r="U282" s="22">
        <v>0.31765276430649858</v>
      </c>
      <c r="V282" s="22">
        <v>2.6844262295081971</v>
      </c>
      <c r="W282" s="22">
        <v>2.6844262295081971</v>
      </c>
      <c r="X282" s="22">
        <v>0.44197031039136303</v>
      </c>
      <c r="Y282" s="22">
        <v>0.31765276430649858</v>
      </c>
      <c r="Z282" s="22">
        <v>2.6844262295081971</v>
      </c>
      <c r="AA282" s="22">
        <v>2.6844262295081971</v>
      </c>
      <c r="AB282" s="22">
        <v>0.44197031039136303</v>
      </c>
      <c r="AC282" s="22">
        <v>0.31765276430649858</v>
      </c>
      <c r="AD282" s="22">
        <v>2.6844262295081971</v>
      </c>
      <c r="AE282" s="22">
        <v>2.6844262295081971</v>
      </c>
      <c r="AF282" s="22">
        <v>0.44197031039136303</v>
      </c>
      <c r="AG282" s="22">
        <v>0.31765276430649858</v>
      </c>
      <c r="AH282" s="22">
        <v>2.6844262295081971</v>
      </c>
      <c r="AI282" s="22">
        <v>2.6844262295081971</v>
      </c>
      <c r="AJ282" s="22">
        <v>0.44197031039136303</v>
      </c>
      <c r="AK282" s="22">
        <v>0.31765276430649858</v>
      </c>
      <c r="AL282" s="22">
        <v>2.6844262295081971</v>
      </c>
      <c r="AM282" s="22">
        <v>2.6844262295081971</v>
      </c>
      <c r="AN282" s="22">
        <v>0.44197031039136303</v>
      </c>
      <c r="AO282" s="22">
        <v>0.31765276430649858</v>
      </c>
      <c r="AP282" s="22">
        <v>2.6844262295081971</v>
      </c>
      <c r="AQ282" s="22">
        <v>2.6844262295081971</v>
      </c>
      <c r="AR282" s="22">
        <v>0.44197031039136303</v>
      </c>
      <c r="AS282" s="22">
        <v>0.31765276430649858</v>
      </c>
      <c r="AT282" s="22">
        <v>2.6844262295081971</v>
      </c>
      <c r="AU282" s="22">
        <v>2.6844262295081971</v>
      </c>
      <c r="AV282" s="22">
        <v>0.44197031039136303</v>
      </c>
      <c r="AW282" s="22">
        <v>0.31765276430649858</v>
      </c>
      <c r="AX282" s="22">
        <v>2.6844262295081971</v>
      </c>
      <c r="AY282" s="22">
        <v>2.6844262295081971</v>
      </c>
      <c r="AZ282" s="22">
        <v>0.44197031039136303</v>
      </c>
      <c r="BA282" s="22">
        <v>0.31765276430649858</v>
      </c>
      <c r="BB282" s="22">
        <v>2.6844262295081971</v>
      </c>
      <c r="BC282" s="22">
        <v>2.6844262295081971</v>
      </c>
      <c r="BD282" s="22">
        <v>0.44197031039136303</v>
      </c>
      <c r="BE282" s="22">
        <v>0.31765276430649858</v>
      </c>
      <c r="BF282" s="22">
        <v>2.6844262295081971</v>
      </c>
      <c r="BG282" s="22">
        <v>2.6844262295081971</v>
      </c>
      <c r="BH282" s="22">
        <v>0.44197031039136303</v>
      </c>
      <c r="BI282" s="22">
        <v>0.31765276430649858</v>
      </c>
      <c r="BJ282" s="22">
        <v>2.6844262295081971</v>
      </c>
      <c r="BK282" s="25">
        <v>8.3413295065909612</v>
      </c>
      <c r="BL282" s="25">
        <v>1.3733363020298208</v>
      </c>
      <c r="BM282" s="25">
        <v>0.9870438407411225</v>
      </c>
      <c r="BN282" s="25">
        <v>8.3413295065909612</v>
      </c>
      <c r="BO282" s="25">
        <v>2.6844262295081971</v>
      </c>
      <c r="BP282" s="25">
        <v>0.44197031039136303</v>
      </c>
      <c r="BQ282" s="25">
        <v>0.31765276430649858</v>
      </c>
      <c r="BR282" s="25">
        <v>2.6844262295081971</v>
      </c>
      <c r="BS282" s="25">
        <v>2.6844262295081971</v>
      </c>
      <c r="BT282" s="25">
        <v>0.44197031039136303</v>
      </c>
      <c r="BU282" s="25">
        <v>0.31765276430649858</v>
      </c>
      <c r="BV282" s="25">
        <v>2.6844262295081971</v>
      </c>
      <c r="BW282" s="25">
        <v>2.6844262295081971</v>
      </c>
      <c r="BX282" s="25">
        <v>0.44197031039136303</v>
      </c>
      <c r="BY282" s="25">
        <v>0.31765276430649858</v>
      </c>
      <c r="BZ282" s="25">
        <v>2.6844262295081971</v>
      </c>
      <c r="CA282" s="25">
        <v>2.6844262295081971</v>
      </c>
      <c r="CB282" s="25">
        <v>0.44197031039136303</v>
      </c>
      <c r="CC282" s="25">
        <v>0.31765276430649858</v>
      </c>
      <c r="CD282" s="25">
        <v>2.6844262295081971</v>
      </c>
      <c r="CE282" s="25">
        <v>2.6844262295081971</v>
      </c>
      <c r="CF282" s="25">
        <v>0.44197031039136303</v>
      </c>
      <c r="CG282" s="25">
        <v>0.31765276430649858</v>
      </c>
      <c r="CH282" s="25">
        <v>2.6844262295081971</v>
      </c>
      <c r="CI282" s="25">
        <v>2.6844262295081971</v>
      </c>
      <c r="CJ282" s="25">
        <v>0.44197031039136303</v>
      </c>
      <c r="CK282" s="25">
        <v>0.31765276430649858</v>
      </c>
      <c r="CL282" s="25">
        <v>2.6844262295081971</v>
      </c>
      <c r="CM282" s="25">
        <v>2.6844262295081971</v>
      </c>
      <c r="CN282" s="25">
        <v>0.44197031039136303</v>
      </c>
      <c r="CO282" s="25">
        <v>0.31765276430649858</v>
      </c>
      <c r="CP282" s="25">
        <v>2.6844262295081971</v>
      </c>
      <c r="CQ282" s="25">
        <v>2.6844262295081971</v>
      </c>
      <c r="CR282" s="25">
        <v>0.44197031039136303</v>
      </c>
      <c r="CS282" s="25">
        <v>0.31765276430649858</v>
      </c>
      <c r="CT282" s="25">
        <v>2.6844262295081971</v>
      </c>
      <c r="CU282" s="25">
        <v>2.6844262295081971</v>
      </c>
      <c r="CV282" s="25">
        <v>0.44197031039136303</v>
      </c>
      <c r="CW282" s="25">
        <v>0.31765276430649858</v>
      </c>
      <c r="CX282" s="25">
        <v>2.6844262295081971</v>
      </c>
      <c r="CY282" s="25">
        <v>2.6844262295081971</v>
      </c>
      <c r="CZ282" s="25">
        <v>0.44197031039136303</v>
      </c>
      <c r="DA282" s="25">
        <v>0.31765276430649858</v>
      </c>
      <c r="DB282" s="25">
        <v>2.6844262295081971</v>
      </c>
      <c r="DC282" s="25">
        <v>2.6844262295081971</v>
      </c>
      <c r="DD282" s="25">
        <v>0.44197031039136303</v>
      </c>
      <c r="DE282" s="25">
        <v>0.31765276430649858</v>
      </c>
      <c r="DF282" s="25">
        <v>2.6844262295081971</v>
      </c>
      <c r="DG282" s="25">
        <v>2.6844262295081971</v>
      </c>
      <c r="DH282" s="25">
        <v>0.44197031039136303</v>
      </c>
      <c r="DI282" s="25">
        <v>0.31765276430649858</v>
      </c>
      <c r="DJ282" s="25">
        <v>2.6844262295081971</v>
      </c>
      <c r="DK282" s="25">
        <v>2.6844262295081971</v>
      </c>
      <c r="DL282" s="25">
        <v>0.44197031039136303</v>
      </c>
      <c r="DM282" s="25">
        <v>0.31765276430649858</v>
      </c>
      <c r="DN282" s="25">
        <v>2.6844262295081971</v>
      </c>
      <c r="DO282" s="27">
        <v>8.3190086757888437</v>
      </c>
      <c r="DP282" s="27">
        <v>1.3696613474308217</v>
      </c>
      <c r="DQ282" s="27">
        <v>0.98440257851235591</v>
      </c>
      <c r="DR282" s="27">
        <v>8.3190086757888437</v>
      </c>
      <c r="DS282" s="27">
        <v>2.6844262295081971</v>
      </c>
      <c r="DT282" s="27">
        <v>0.44197031039136303</v>
      </c>
      <c r="DU282" s="27">
        <v>0.31765276430649858</v>
      </c>
      <c r="DV282" s="27">
        <v>2.6844262295081971</v>
      </c>
      <c r="DW282" s="27">
        <v>2.6844262295081971</v>
      </c>
      <c r="DX282" s="27">
        <v>0.44197031039136303</v>
      </c>
      <c r="DY282" s="27">
        <v>0.31765276430649858</v>
      </c>
      <c r="DZ282" s="27">
        <v>2.6844262295081971</v>
      </c>
      <c r="EA282" s="27">
        <v>2.6844262295081971</v>
      </c>
      <c r="EB282" s="27">
        <v>0.44197031039136303</v>
      </c>
      <c r="EC282" s="27">
        <v>0.31765276430649858</v>
      </c>
      <c r="ED282" s="27">
        <v>2.6844262295081971</v>
      </c>
      <c r="EE282" s="27">
        <v>2.6844262295081971</v>
      </c>
      <c r="EF282" s="27">
        <v>0.44197031039136303</v>
      </c>
      <c r="EG282" s="27">
        <v>0.31765276430649858</v>
      </c>
      <c r="EH282" s="27">
        <v>2.6844262295081971</v>
      </c>
      <c r="EI282" s="27">
        <v>2.6844262295081971</v>
      </c>
      <c r="EJ282" s="27">
        <v>0.44197031039136303</v>
      </c>
      <c r="EK282" s="27">
        <v>0.31765276430649858</v>
      </c>
      <c r="EL282" s="27">
        <v>2.6844262295081971</v>
      </c>
      <c r="EM282" s="27">
        <v>2.6844262295081971</v>
      </c>
      <c r="EN282" s="27">
        <v>0.44197031039136303</v>
      </c>
      <c r="EO282" s="27">
        <v>0.31765276430649858</v>
      </c>
      <c r="EP282" s="27">
        <v>2.6844262295081971</v>
      </c>
      <c r="EQ282" s="27">
        <v>2.6844262295081971</v>
      </c>
      <c r="ER282" s="27">
        <v>0.44197031039136303</v>
      </c>
      <c r="ES282" s="27">
        <v>0.31765276430649858</v>
      </c>
      <c r="ET282" s="27">
        <v>2.6844262295081971</v>
      </c>
      <c r="EU282" s="27">
        <v>2.6844262295081971</v>
      </c>
      <c r="EV282" s="27">
        <v>0.44197031039136303</v>
      </c>
      <c r="EW282" s="27">
        <v>0.31765276430649858</v>
      </c>
      <c r="EX282" s="27">
        <v>2.6844262295081971</v>
      </c>
      <c r="EY282" s="27">
        <v>2.6844262295081971</v>
      </c>
      <c r="EZ282" s="27">
        <v>0.44197031039136303</v>
      </c>
      <c r="FA282" s="27">
        <v>0.31765276430649858</v>
      </c>
      <c r="FB282" s="27">
        <v>2.6844262295081971</v>
      </c>
      <c r="FC282" s="27">
        <v>2.6844262295081971</v>
      </c>
      <c r="FD282" s="27">
        <v>0.44197031039136303</v>
      </c>
      <c r="FE282" s="27">
        <v>0.31765276430649858</v>
      </c>
      <c r="FF282" s="27">
        <v>2.6844262295081971</v>
      </c>
      <c r="FG282" s="27">
        <v>2.6844262295081971</v>
      </c>
      <c r="FH282" s="27">
        <v>0.44197031039136303</v>
      </c>
      <c r="FI282" s="27">
        <v>0.31765276430649858</v>
      </c>
      <c r="FJ282" s="27">
        <v>2.6844262295081971</v>
      </c>
      <c r="FK282" s="27">
        <v>2.6844262295081971</v>
      </c>
      <c r="FL282" s="27">
        <v>0.44197031039136303</v>
      </c>
      <c r="FM282" s="27">
        <v>0.31765276430649858</v>
      </c>
      <c r="FN282" s="27">
        <v>2.6844262295081971</v>
      </c>
      <c r="FO282" s="27">
        <v>2.6844262295081971</v>
      </c>
      <c r="FP282" s="27">
        <v>0.44197031039136303</v>
      </c>
      <c r="FQ282" s="27">
        <v>0.31765276430649858</v>
      </c>
      <c r="FR282" s="27">
        <v>2.6844262295081971</v>
      </c>
      <c r="FS282" s="28">
        <v>7.3679571658144658</v>
      </c>
      <c r="FT282" s="28">
        <v>1.2130779679208703</v>
      </c>
      <c r="FU282" s="28">
        <v>0.87186302059104259</v>
      </c>
      <c r="FV282" s="28">
        <v>7.3679571658144658</v>
      </c>
      <c r="FW282" s="28">
        <v>2.6844262295081971</v>
      </c>
      <c r="FX282" s="28">
        <v>0.44197031039136303</v>
      </c>
      <c r="FY282" s="28">
        <v>0.31765276430649858</v>
      </c>
      <c r="FZ282" s="28">
        <v>2.6844262295081971</v>
      </c>
      <c r="GA282" s="28">
        <v>2.6844262295081971</v>
      </c>
      <c r="GB282" s="28">
        <v>0.44197031039136303</v>
      </c>
      <c r="GC282" s="28">
        <v>0.31765276430649858</v>
      </c>
      <c r="GD282" s="28">
        <v>2.6844262295081971</v>
      </c>
      <c r="GE282" s="28">
        <v>2.6844262295081971</v>
      </c>
      <c r="GF282" s="28">
        <v>0.44197031039136303</v>
      </c>
      <c r="GG282" s="28">
        <v>0.31765276430649858</v>
      </c>
      <c r="GH282" s="28">
        <v>2.6844262295081971</v>
      </c>
      <c r="GI282" s="28">
        <v>2.6844262295081971</v>
      </c>
      <c r="GJ282" s="28">
        <v>0.44197031039136303</v>
      </c>
      <c r="GK282" s="28">
        <v>0.31765276430649858</v>
      </c>
      <c r="GL282" s="28">
        <v>2.6844262295081971</v>
      </c>
      <c r="GM282" s="28">
        <v>2.6844262295081971</v>
      </c>
      <c r="GN282" s="28">
        <v>0.44197031039136303</v>
      </c>
      <c r="GO282" s="28">
        <v>0.31765276430649858</v>
      </c>
      <c r="GP282" s="28">
        <v>2.6844262295081971</v>
      </c>
      <c r="GQ282" s="28">
        <v>2.6844262295081971</v>
      </c>
      <c r="GR282" s="28">
        <v>0.44197031039136303</v>
      </c>
      <c r="GS282" s="28">
        <v>0.31765276430649858</v>
      </c>
      <c r="GT282" s="28">
        <v>2.6844262295081971</v>
      </c>
      <c r="GU282" s="28">
        <v>2.6844262295081971</v>
      </c>
      <c r="GV282" s="28">
        <v>0.44197031039136303</v>
      </c>
      <c r="GW282" s="28">
        <v>0.31765276430649858</v>
      </c>
      <c r="GX282" s="28">
        <v>2.6844262295081971</v>
      </c>
      <c r="GY282" s="28">
        <v>2.6844262295081971</v>
      </c>
      <c r="GZ282" s="28">
        <v>0.44197031039136303</v>
      </c>
      <c r="HA282" s="28">
        <v>0.31765276430649858</v>
      </c>
      <c r="HB282" s="28">
        <v>2.6844262295081971</v>
      </c>
      <c r="HC282" s="28">
        <v>2.6844262295081971</v>
      </c>
      <c r="HD282" s="28">
        <v>0.44197031039136303</v>
      </c>
      <c r="HE282" s="28">
        <v>0.31765276430649858</v>
      </c>
      <c r="HF282" s="28">
        <v>2.6844262295081971</v>
      </c>
      <c r="HG282" s="28">
        <v>2.6844262295081971</v>
      </c>
      <c r="HH282" s="28">
        <v>0.44197031039136303</v>
      </c>
      <c r="HI282" s="28">
        <v>0.31765276430649858</v>
      </c>
      <c r="HJ282" s="28">
        <v>2.6844262295081971</v>
      </c>
      <c r="HK282" s="28">
        <v>2.6844262295081971</v>
      </c>
      <c r="HL282" s="28">
        <v>0.44197031039136303</v>
      </c>
      <c r="HM282" s="28">
        <v>0.31765276430649858</v>
      </c>
      <c r="HN282" s="28">
        <v>1.161607221055398</v>
      </c>
      <c r="HO282" s="28">
        <v>2.6844262295081971</v>
      </c>
      <c r="HP282" s="28">
        <v>0.44197031039136303</v>
      </c>
      <c r="HQ282" s="28">
        <v>0.31765276430649858</v>
      </c>
      <c r="HR282" s="28">
        <v>-2.8723043530647416</v>
      </c>
      <c r="HS282" s="28">
        <v>2.6844262295081971</v>
      </c>
      <c r="HT282" s="28">
        <v>0.44197031039136303</v>
      </c>
      <c r="HU282" s="28">
        <v>0.31765276430649858</v>
      </c>
      <c r="HV282" s="28">
        <v>-5.6653905711518249</v>
      </c>
      <c r="HW282" s="29">
        <v>7.3338504728907621</v>
      </c>
      <c r="HX282" s="29">
        <v>1.2074625609887624</v>
      </c>
      <c r="HY282" s="29">
        <v>0.86782711706369831</v>
      </c>
      <c r="HZ282" s="29">
        <v>7.3338504728907621</v>
      </c>
      <c r="IA282" s="29">
        <v>5.7627387466773659</v>
      </c>
      <c r="IB282" s="29">
        <v>0.94879099472960682</v>
      </c>
      <c r="IC282" s="29">
        <v>0.68191476924795225</v>
      </c>
      <c r="ID282" s="29">
        <v>5.7627387466773659</v>
      </c>
      <c r="IE282" s="29">
        <v>4.4832090206589603</v>
      </c>
      <c r="IF282" s="29">
        <v>0.73812618153899201</v>
      </c>
      <c r="IG282" s="29">
        <v>0.53050582009737457</v>
      </c>
      <c r="IH282" s="29">
        <v>4.4832090206589603</v>
      </c>
      <c r="II282" s="29">
        <v>3.1129160865179588</v>
      </c>
      <c r="IJ282" s="29">
        <v>0.51251789818514304</v>
      </c>
      <c r="IK282" s="29">
        <v>0.36835670470920562</v>
      </c>
      <c r="IL282" s="29">
        <v>3.1129160865179588</v>
      </c>
      <c r="IM282" s="29">
        <v>1.776637094989274</v>
      </c>
      <c r="IN282" s="29">
        <v>0.2925097511318373</v>
      </c>
      <c r="IO282" s="29">
        <v>0.21023251754480257</v>
      </c>
      <c r="IP282" s="29">
        <v>1.776637094989274</v>
      </c>
      <c r="IQ282" s="29">
        <v>0.3067658210015366</v>
      </c>
      <c r="IR282" s="29">
        <v>5.0506653390266491E-2</v>
      </c>
      <c r="IS282" s="29">
        <v>3.630012624848445E-2</v>
      </c>
      <c r="IT282" s="29">
        <v>0.3067658210015366</v>
      </c>
      <c r="IU282" s="29">
        <v>2.6844262295081971</v>
      </c>
      <c r="IV282" s="29">
        <v>0.44197031039136303</v>
      </c>
      <c r="IW282" s="29">
        <v>0.31765276430649858</v>
      </c>
      <c r="IX282" s="29">
        <v>2.6844262295081971</v>
      </c>
      <c r="IY282" s="29">
        <v>2.6844262295081971</v>
      </c>
      <c r="IZ282" s="29">
        <v>0.44197031039136303</v>
      </c>
      <c r="JA282" s="29">
        <v>0.31765276430649858</v>
      </c>
      <c r="JB282" s="29">
        <v>2.6844262295081971</v>
      </c>
      <c r="JC282" s="29">
        <v>2.6844262295081971</v>
      </c>
      <c r="JD282" s="29">
        <v>0.44197031039136303</v>
      </c>
      <c r="JE282" s="29">
        <v>0.31765276430649858</v>
      </c>
      <c r="JF282" s="29">
        <v>2.6844262295081971</v>
      </c>
      <c r="JG282" s="29">
        <v>2.6844262295081971</v>
      </c>
      <c r="JH282" s="29">
        <v>0.44197031039136303</v>
      </c>
      <c r="JI282" s="29">
        <v>0.31765276430649858</v>
      </c>
      <c r="JJ282" s="29">
        <v>2.6844262295081971</v>
      </c>
      <c r="JK282" s="29">
        <v>2.6844262295081971</v>
      </c>
      <c r="JL282" s="29">
        <v>0.44197031039136303</v>
      </c>
      <c r="JM282" s="29">
        <v>0.31765276430649858</v>
      </c>
      <c r="JN282" s="29">
        <v>2.5718477395707495</v>
      </c>
      <c r="JO282" s="29">
        <v>2.6844262295081971</v>
      </c>
      <c r="JP282" s="29">
        <v>0.44197031039136303</v>
      </c>
      <c r="JQ282" s="29">
        <v>0.31765276430649858</v>
      </c>
      <c r="JR282" s="29">
        <v>-2.0397959456704911</v>
      </c>
      <c r="JS282" s="29">
        <v>2.6844262295081971</v>
      </c>
      <c r="JT282" s="29">
        <v>0.44197031039136303</v>
      </c>
      <c r="JU282" s="29">
        <v>0.31765276430649858</v>
      </c>
      <c r="JV282" s="29">
        <v>-4.7756489126699506</v>
      </c>
      <c r="JW282" s="29">
        <v>2.6844262295081971</v>
      </c>
      <c r="JX282" s="29">
        <v>0.44197031039136303</v>
      </c>
      <c r="JY282" s="29">
        <v>0.31765276430649858</v>
      </c>
      <c r="JZ282" s="29">
        <v>-4.4540495225952768</v>
      </c>
    </row>
    <row r="283" spans="1:286" ht="15" thickBot="1" x14ac:dyDescent="0.4">
      <c r="A283" s="2"/>
      <c r="B283" s="74" t="s">
        <v>756</v>
      </c>
      <c r="C283" s="74" t="s">
        <v>504</v>
      </c>
      <c r="D283" s="74" t="s">
        <v>867</v>
      </c>
      <c r="E283" s="87">
        <v>381359</v>
      </c>
      <c r="F283" s="84">
        <v>397718</v>
      </c>
      <c r="G283" s="22">
        <v>31.313761227684211</v>
      </c>
      <c r="H283" s="22">
        <v>8.9236191458368292</v>
      </c>
      <c r="I283" s="22">
        <v>6.5096559277546699</v>
      </c>
      <c r="J283" s="22">
        <v>14.181643154781879</v>
      </c>
      <c r="K283" s="22">
        <v>31.402854226684212</v>
      </c>
      <c r="L283" s="22">
        <v>8.7332515369147963</v>
      </c>
      <c r="M283" s="22">
        <v>6.3707854074400574</v>
      </c>
      <c r="N283" s="22">
        <v>13.215328492739948</v>
      </c>
      <c r="O283" s="22">
        <v>31.421092393684212</v>
      </c>
      <c r="P283" s="22">
        <v>8.6497668037832725</v>
      </c>
      <c r="Q283" s="22">
        <v>6.3098844569372368</v>
      </c>
      <c r="R283" s="22">
        <v>13.045250956570921</v>
      </c>
      <c r="S283" s="22">
        <v>31.475198521684213</v>
      </c>
      <c r="T283" s="22">
        <v>8.5643072060304082</v>
      </c>
      <c r="U283" s="22">
        <v>6.2475428701882096</v>
      </c>
      <c r="V283" s="22">
        <v>12.793220734967244</v>
      </c>
      <c r="W283" s="22">
        <v>31.542032150684211</v>
      </c>
      <c r="X283" s="22">
        <v>8.49425955853199</v>
      </c>
      <c r="Y283" s="22">
        <v>6.1964440865768449</v>
      </c>
      <c r="Z283" s="22">
        <v>12.671158026577233</v>
      </c>
      <c r="AA283" s="22">
        <v>31.624295813684213</v>
      </c>
      <c r="AB283" s="22">
        <v>8.3651561198313313</v>
      </c>
      <c r="AC283" s="22">
        <v>6.1022649254880017</v>
      </c>
      <c r="AD283" s="22">
        <v>12.226805040465544</v>
      </c>
      <c r="AE283" s="22">
        <v>31.707113982684213</v>
      </c>
      <c r="AF283" s="22">
        <v>8.307604828534874</v>
      </c>
      <c r="AG283" s="22">
        <v>6.0602820597453837</v>
      </c>
      <c r="AH283" s="22">
        <v>12.033159069535921</v>
      </c>
      <c r="AI283" s="22">
        <v>31.788969714684214</v>
      </c>
      <c r="AJ283" s="22">
        <v>8.204791775105905</v>
      </c>
      <c r="AK283" s="22">
        <v>5.9852813686842143</v>
      </c>
      <c r="AL283" s="22">
        <v>11.686256281463734</v>
      </c>
      <c r="AM283" s="22">
        <v>31.874561281684212</v>
      </c>
      <c r="AN283" s="22">
        <v>8.1031796528656059</v>
      </c>
      <c r="AO283" s="22">
        <v>5.9111567402052083</v>
      </c>
      <c r="AP283" s="22">
        <v>11.424583516967356</v>
      </c>
      <c r="AQ283" s="22">
        <v>31.972357971684211</v>
      </c>
      <c r="AR283" s="22">
        <v>7.9460878456292772</v>
      </c>
      <c r="AS283" s="22">
        <v>5.796560453937798</v>
      </c>
      <c r="AT283" s="22">
        <v>10.940267207946064</v>
      </c>
      <c r="AU283" s="22">
        <v>32.304463078684208</v>
      </c>
      <c r="AV283" s="22">
        <v>7.4973932661870455</v>
      </c>
      <c r="AW283" s="22">
        <v>5.4692440051872726</v>
      </c>
      <c r="AX283" s="22">
        <v>9.5326914520184296</v>
      </c>
      <c r="AY283" s="22">
        <v>32.551663744684213</v>
      </c>
      <c r="AZ283" s="22">
        <v>7.4197297134005513</v>
      </c>
      <c r="BA283" s="22">
        <v>5.4125895247007367</v>
      </c>
      <c r="BB283" s="22">
        <v>8.4790954430136836</v>
      </c>
      <c r="BC283" s="22">
        <v>32.707031197684209</v>
      </c>
      <c r="BD283" s="22">
        <v>7.4780816254894358</v>
      </c>
      <c r="BE283" s="22">
        <v>5.4551564321647827</v>
      </c>
      <c r="BF283" s="22">
        <v>7.7614118206520502</v>
      </c>
      <c r="BG283" s="22">
        <v>32.789802884684214</v>
      </c>
      <c r="BH283" s="22">
        <v>7.400544837661748</v>
      </c>
      <c r="BI283" s="22">
        <v>5.3985944249508098</v>
      </c>
      <c r="BJ283" s="22">
        <v>7.5365726782915274</v>
      </c>
      <c r="BK283" s="25">
        <v>31.256624188684214</v>
      </c>
      <c r="BL283" s="25">
        <v>8.975388447483148</v>
      </c>
      <c r="BM283" s="25">
        <v>6.5474209125472917</v>
      </c>
      <c r="BN283" s="25">
        <v>14.619520575997276</v>
      </c>
      <c r="BO283" s="25">
        <v>31.300193999684211</v>
      </c>
      <c r="BP283" s="25">
        <v>8.858485864406509</v>
      </c>
      <c r="BQ283" s="25">
        <v>6.4621421057696953</v>
      </c>
      <c r="BR283" s="25">
        <v>14.146278850802378</v>
      </c>
      <c r="BS283" s="25">
        <v>31.368372733684211</v>
      </c>
      <c r="BT283" s="25">
        <v>8.7937065175813025</v>
      </c>
      <c r="BU283" s="25">
        <v>6.414886474151495</v>
      </c>
      <c r="BV283" s="25">
        <v>13.97151019268062</v>
      </c>
      <c r="BW283" s="25">
        <v>31.464505966684211</v>
      </c>
      <c r="BX283" s="25">
        <v>8.6984193535945558</v>
      </c>
      <c r="BY283" s="25">
        <v>6.3453758146591932</v>
      </c>
      <c r="BZ283" s="25">
        <v>13.616491487599744</v>
      </c>
      <c r="CA283" s="25">
        <v>31.566883086684211</v>
      </c>
      <c r="CB283" s="25">
        <v>8.6337202993027287</v>
      </c>
      <c r="CC283" s="25">
        <v>6.2981787553262203</v>
      </c>
      <c r="CD283" s="25">
        <v>13.486068560088169</v>
      </c>
      <c r="CE283" s="25">
        <v>31.676887905684211</v>
      </c>
      <c r="CF283" s="25">
        <v>8.5259844471201127</v>
      </c>
      <c r="CG283" s="25">
        <v>6.2195869511119559</v>
      </c>
      <c r="CH283" s="25">
        <v>13.054250160305207</v>
      </c>
      <c r="CI283" s="25">
        <v>31.794667997684211</v>
      </c>
      <c r="CJ283" s="25">
        <v>8.4525435432567235</v>
      </c>
      <c r="CK283" s="25">
        <v>6.1660128342249738</v>
      </c>
      <c r="CL283" s="25">
        <v>12.768519129822502</v>
      </c>
      <c r="CM283" s="25">
        <v>31.918194560684213</v>
      </c>
      <c r="CN283" s="25">
        <v>8.363067551373236</v>
      </c>
      <c r="CO283" s="25">
        <v>6.1007413438759253</v>
      </c>
      <c r="CP283" s="25">
        <v>12.382916044791735</v>
      </c>
      <c r="CQ283" s="25">
        <v>32.04854301568421</v>
      </c>
      <c r="CR283" s="25">
        <v>8.2901652765879277</v>
      </c>
      <c r="CS283" s="25">
        <v>6.0475601494023383</v>
      </c>
      <c r="CT283" s="25">
        <v>12.078400378471601</v>
      </c>
      <c r="CU283" s="25">
        <v>32.185276739684213</v>
      </c>
      <c r="CV283" s="25">
        <v>8.1917701224549955</v>
      </c>
      <c r="CW283" s="25">
        <v>5.9757822543694008</v>
      </c>
      <c r="CX283" s="25">
        <v>11.612147740486325</v>
      </c>
      <c r="CY283" s="25">
        <v>32.446549793684213</v>
      </c>
      <c r="CZ283" s="25">
        <v>7.9518025043649185</v>
      </c>
      <c r="DA283" s="25">
        <v>5.8007292179230836</v>
      </c>
      <c r="DB283" s="25">
        <v>10.650763266705827</v>
      </c>
      <c r="DC283" s="25">
        <v>32.683343780684211</v>
      </c>
      <c r="DD283" s="25">
        <v>7.6913067619077795</v>
      </c>
      <c r="DE283" s="25">
        <v>5.6107012005539101</v>
      </c>
      <c r="DF283" s="25">
        <v>9.6024333018620354</v>
      </c>
      <c r="DG283" s="25">
        <v>32.825821240684213</v>
      </c>
      <c r="DH283" s="25">
        <v>7.7929102718536232</v>
      </c>
      <c r="DI283" s="25">
        <v>5.6848195464840146</v>
      </c>
      <c r="DJ283" s="25">
        <v>8.620608867186462</v>
      </c>
      <c r="DK283" s="25">
        <v>32.915174745684212</v>
      </c>
      <c r="DL283" s="25">
        <v>7.816954540078215</v>
      </c>
      <c r="DM283" s="25">
        <v>5.702359505397407</v>
      </c>
      <c r="DN283" s="25">
        <v>7.9347019725885879</v>
      </c>
      <c r="DO283" s="27">
        <v>31.313761227684211</v>
      </c>
      <c r="DP283" s="27">
        <v>8.9745809860544803</v>
      </c>
      <c r="DQ283" s="27">
        <v>6.5468318806769652</v>
      </c>
      <c r="DR283" s="27">
        <v>14.230262310647486</v>
      </c>
      <c r="DS283" s="27">
        <v>31.402854229684213</v>
      </c>
      <c r="DT283" s="27">
        <v>8.8590926414384388</v>
      </c>
      <c r="DU283" s="27">
        <v>6.4625847411666317</v>
      </c>
      <c r="DV283" s="27">
        <v>13.181575699426626</v>
      </c>
      <c r="DW283" s="27">
        <v>31.421092391684212</v>
      </c>
      <c r="DX283" s="27">
        <v>8.7801443808286628</v>
      </c>
      <c r="DY283" s="27">
        <v>6.4049930842093632</v>
      </c>
      <c r="DZ283" s="27">
        <v>13.024169705853627</v>
      </c>
      <c r="EA283" s="27">
        <v>31.475198521684213</v>
      </c>
      <c r="EB283" s="27">
        <v>8.6595273099004473</v>
      </c>
      <c r="EC283" s="27">
        <v>6.3170046102590192</v>
      </c>
      <c r="ED283" s="27">
        <v>12.805135950878295</v>
      </c>
      <c r="EE283" s="27">
        <v>31.541883627684211</v>
      </c>
      <c r="EF283" s="27">
        <v>8.5756309826137667</v>
      </c>
      <c r="EG283" s="27">
        <v>6.2558034075504318</v>
      </c>
      <c r="EH283" s="27">
        <v>12.670719877836472</v>
      </c>
      <c r="EI283" s="27">
        <v>31.62391392268421</v>
      </c>
      <c r="EJ283" s="27">
        <v>8.4467570972442729</v>
      </c>
      <c r="EK283" s="27">
        <v>6.1617917024207154</v>
      </c>
      <c r="EL283" s="27">
        <v>12.23843556422352</v>
      </c>
      <c r="EM283" s="27">
        <v>31.706604413684211</v>
      </c>
      <c r="EN283" s="27">
        <v>8.342459613368117</v>
      </c>
      <c r="EO283" s="27">
        <v>6.0857081400153135</v>
      </c>
      <c r="EP283" s="27">
        <v>12.050640560742114</v>
      </c>
      <c r="EQ283" s="27">
        <v>31.788351803684211</v>
      </c>
      <c r="ER283" s="27">
        <v>8.2205846160906635</v>
      </c>
      <c r="ES283" s="27">
        <v>5.9968020263066855</v>
      </c>
      <c r="ET283" s="27">
        <v>11.713004407245098</v>
      </c>
      <c r="EU283" s="27">
        <v>31.873385922684211</v>
      </c>
      <c r="EV283" s="27">
        <v>8.1128980912789324</v>
      </c>
      <c r="EW283" s="27">
        <v>5.9182462057227214</v>
      </c>
      <c r="EX283" s="27">
        <v>11.470224875911896</v>
      </c>
      <c r="EY283" s="27">
        <v>31.968896208684214</v>
      </c>
      <c r="EZ283" s="27">
        <v>7.9656370696982712</v>
      </c>
      <c r="FA283" s="27">
        <v>5.8108213407219571</v>
      </c>
      <c r="FB283" s="27">
        <v>11.031165520072527</v>
      </c>
      <c r="FC283" s="27">
        <v>32.288582561684208</v>
      </c>
      <c r="FD283" s="27">
        <v>7.6093996878019663</v>
      </c>
      <c r="FE283" s="27">
        <v>5.5509511303453785</v>
      </c>
      <c r="FF283" s="27">
        <v>9.7442754347264611</v>
      </c>
      <c r="FG283" s="27">
        <v>32.525771628684211</v>
      </c>
      <c r="FH283" s="27">
        <v>7.6376829573669651</v>
      </c>
      <c r="FI283" s="27">
        <v>5.5715833817190799</v>
      </c>
      <c r="FJ283" s="27">
        <v>8.8053083962701493</v>
      </c>
      <c r="FK283" s="27">
        <v>32.675718119684213</v>
      </c>
      <c r="FL283" s="27">
        <v>7.7619132210004427</v>
      </c>
      <c r="FM283" s="27">
        <v>5.6622076294432189</v>
      </c>
      <c r="FN283" s="27">
        <v>8.1560289713487251</v>
      </c>
      <c r="FO283" s="27">
        <v>32.756613770684211</v>
      </c>
      <c r="FP283" s="27">
        <v>7.6682177812751533</v>
      </c>
      <c r="FQ283" s="27">
        <v>5.5938581106388598</v>
      </c>
      <c r="FR283" s="27">
        <v>7.9306651720380685</v>
      </c>
      <c r="FS283" s="28">
        <v>31.307181158684212</v>
      </c>
      <c r="FT283" s="28">
        <v>8.926811621246685</v>
      </c>
      <c r="FU283" s="28">
        <v>6.5119847941189049</v>
      </c>
      <c r="FV283" s="28">
        <v>14.192751832861113</v>
      </c>
      <c r="FW283" s="28">
        <v>31.390208615684212</v>
      </c>
      <c r="FX283" s="28">
        <v>8.7472557289425197</v>
      </c>
      <c r="FY283" s="28">
        <v>6.381001270550847</v>
      </c>
      <c r="FZ283" s="28">
        <v>13.241172157479872</v>
      </c>
      <c r="GA283" s="28">
        <v>31.401883006684212</v>
      </c>
      <c r="GB283" s="28">
        <v>8.6591807699343644</v>
      </c>
      <c r="GC283" s="28">
        <v>6.316751814178466</v>
      </c>
      <c r="GD283" s="28">
        <v>13.077520498057671</v>
      </c>
      <c r="GE283" s="28">
        <v>31.455791679684211</v>
      </c>
      <c r="GF283" s="28">
        <v>8.5680501082350666</v>
      </c>
      <c r="GG283" s="28">
        <v>6.2502732652359327</v>
      </c>
      <c r="GH283" s="28">
        <v>12.828066650161386</v>
      </c>
      <c r="GI283" s="28">
        <v>31.526367773684211</v>
      </c>
      <c r="GJ283" s="28">
        <v>8.4830308519180395</v>
      </c>
      <c r="GK283" s="28">
        <v>6.1882529014336924</v>
      </c>
      <c r="GL283" s="28">
        <v>12.689725090159603</v>
      </c>
      <c r="GM283" s="28">
        <v>31.61744255868421</v>
      </c>
      <c r="GN283" s="28">
        <v>8.3400800094281582</v>
      </c>
      <c r="GO283" s="28">
        <v>6.0839722520711623</v>
      </c>
      <c r="GP283" s="28">
        <v>12.212811738782062</v>
      </c>
      <c r="GQ283" s="28">
        <v>31.71789458468421</v>
      </c>
      <c r="GR283" s="28">
        <v>8.259047177473489</v>
      </c>
      <c r="GS283" s="28">
        <v>6.0248599293402494</v>
      </c>
      <c r="GT283" s="28">
        <v>11.928877892573857</v>
      </c>
      <c r="GU283" s="28">
        <v>31.823902230684212</v>
      </c>
      <c r="GV283" s="28">
        <v>8.1253001381766818</v>
      </c>
      <c r="GW283" s="28">
        <v>5.9272933262670691</v>
      </c>
      <c r="GX283" s="28">
        <v>11.480471666027469</v>
      </c>
      <c r="GY283" s="28">
        <v>31.93458021268421</v>
      </c>
      <c r="GZ283" s="28">
        <v>7.9957697017200529</v>
      </c>
      <c r="HA283" s="28">
        <v>5.8328026762601226</v>
      </c>
      <c r="HB283" s="28">
        <v>11.139966373413582</v>
      </c>
      <c r="HC283" s="28">
        <v>32.051557620684214</v>
      </c>
      <c r="HD283" s="28">
        <v>7.8224986826365352</v>
      </c>
      <c r="HE283" s="28">
        <v>5.7064038802053485</v>
      </c>
      <c r="HF283" s="28">
        <v>10.685770209374979</v>
      </c>
      <c r="HG283" s="28">
        <v>32.392328133684209</v>
      </c>
      <c r="HH283" s="28">
        <v>7.3057746872768092</v>
      </c>
      <c r="HI283" s="28">
        <v>5.3294609196829024</v>
      </c>
      <c r="HJ283" s="28">
        <v>8.873263224588527</v>
      </c>
      <c r="HK283" s="28">
        <v>32.679666140684212</v>
      </c>
      <c r="HL283" s="28">
        <v>6.7332374149242415</v>
      </c>
      <c r="HM283" s="28">
        <v>4.9118029506548124</v>
      </c>
      <c r="HN283" s="28">
        <v>5.7124060929511877</v>
      </c>
      <c r="HO283" s="28">
        <v>32.797986675684214</v>
      </c>
      <c r="HP283" s="28">
        <v>6.3023666558736515</v>
      </c>
      <c r="HQ283" s="28">
        <v>4.5974887307277585</v>
      </c>
      <c r="HR283" s="28">
        <v>3.2003112391343365</v>
      </c>
      <c r="HS283" s="28">
        <v>32.841405858684212</v>
      </c>
      <c r="HT283" s="28">
        <v>5.8841523771835513</v>
      </c>
      <c r="HU283" s="28">
        <v>4.2924072370137694</v>
      </c>
      <c r="HV283" s="28">
        <v>1.2779748102979553</v>
      </c>
      <c r="HW283" s="29">
        <v>31.296091130684211</v>
      </c>
      <c r="HX283" s="29">
        <v>8.9313466256629273</v>
      </c>
      <c r="HY283" s="29">
        <v>6.5152930167019303</v>
      </c>
      <c r="HZ283" s="29">
        <v>14.210868271032819</v>
      </c>
      <c r="IA283" s="29">
        <v>31.371022028684212</v>
      </c>
      <c r="IB283" s="29">
        <v>8.7906094881055612</v>
      </c>
      <c r="IC283" s="29">
        <v>6.4126272342673509</v>
      </c>
      <c r="ID283" s="29">
        <v>13.240027438230165</v>
      </c>
      <c r="IE283" s="29">
        <v>31.375505702684212</v>
      </c>
      <c r="IF283" s="29">
        <v>8.7188331476370831</v>
      </c>
      <c r="IG283" s="29">
        <v>6.360267393202065</v>
      </c>
      <c r="IH283" s="29">
        <v>13.065592986663455</v>
      </c>
      <c r="II283" s="29">
        <v>31.414007683684211</v>
      </c>
      <c r="IJ283" s="29">
        <v>8.603956308988046</v>
      </c>
      <c r="IK283" s="29">
        <v>6.2764663387809678</v>
      </c>
      <c r="IL283" s="29">
        <v>12.828904522222524</v>
      </c>
      <c r="IM283" s="29">
        <v>31.470843504684211</v>
      </c>
      <c r="IN283" s="29">
        <v>8.4723029683769386</v>
      </c>
      <c r="IO283" s="29">
        <v>6.1804270597494737</v>
      </c>
      <c r="IP283" s="29">
        <v>12.643408534520596</v>
      </c>
      <c r="IQ283" s="29">
        <v>31.544692999684212</v>
      </c>
      <c r="IR283" s="29">
        <v>8.2532743763459386</v>
      </c>
      <c r="IS283" s="29">
        <v>6.0206487512895546</v>
      </c>
      <c r="IT283" s="29">
        <v>12.151132613601623</v>
      </c>
      <c r="IU283" s="29">
        <v>31.626261490684211</v>
      </c>
      <c r="IV283" s="29">
        <v>8.0692365834957265</v>
      </c>
      <c r="IW283" s="29">
        <v>5.8863957436724386</v>
      </c>
      <c r="IX283" s="29">
        <v>11.875287370418247</v>
      </c>
      <c r="IY283" s="29">
        <v>31.710288432684212</v>
      </c>
      <c r="IZ283" s="29">
        <v>7.8894287776186554</v>
      </c>
      <c r="JA283" s="29">
        <v>5.7552284526602149</v>
      </c>
      <c r="JB283" s="29">
        <v>11.456454330446849</v>
      </c>
      <c r="JC283" s="29">
        <v>31.798668042684213</v>
      </c>
      <c r="JD283" s="29">
        <v>7.9086538682544569</v>
      </c>
      <c r="JE283" s="29">
        <v>5.7692528886176087</v>
      </c>
      <c r="JF283" s="29">
        <v>11.123096186530159</v>
      </c>
      <c r="JG283" s="29">
        <v>31.905896465684211</v>
      </c>
      <c r="JH283" s="29">
        <v>7.7755760761941941</v>
      </c>
      <c r="JI283" s="29">
        <v>5.6721744920858894</v>
      </c>
      <c r="JJ283" s="29">
        <v>10.237903140057945</v>
      </c>
      <c r="JK283" s="29">
        <v>32.259208484684208</v>
      </c>
      <c r="JL283" s="29">
        <v>7.3398006832123306</v>
      </c>
      <c r="JM283" s="29">
        <v>5.3542824099907618</v>
      </c>
      <c r="JN283" s="29">
        <v>6.6660657695229055</v>
      </c>
      <c r="JO283" s="29">
        <v>32.475362467684214</v>
      </c>
      <c r="JP283" s="29">
        <v>6.4210361704104395</v>
      </c>
      <c r="JQ283" s="29">
        <v>4.684056489405422</v>
      </c>
      <c r="JR283" s="29">
        <v>3.778695867025597</v>
      </c>
      <c r="JS283" s="29">
        <v>32.512957477684211</v>
      </c>
      <c r="JT283" s="29">
        <v>5.997643830775818</v>
      </c>
      <c r="JU283" s="29">
        <v>4.375197672323984</v>
      </c>
      <c r="JV283" s="29">
        <v>1.9157436337046541</v>
      </c>
      <c r="JW283" s="29">
        <v>32.438506045684214</v>
      </c>
      <c r="JX283" s="29">
        <v>5.8768757011216097</v>
      </c>
      <c r="JY283" s="29">
        <v>4.2870990031361433</v>
      </c>
      <c r="JZ283" s="29">
        <v>2.0251934754894023</v>
      </c>
    </row>
    <row r="284" spans="1:286" ht="15" thickBot="1" x14ac:dyDescent="0.4">
      <c r="A284" s="2"/>
      <c r="B284" s="74" t="s">
        <v>757</v>
      </c>
      <c r="C284" s="74" t="s">
        <v>757</v>
      </c>
      <c r="D284" s="74" t="s">
        <v>858</v>
      </c>
      <c r="E284" s="87">
        <v>389111</v>
      </c>
      <c r="F284" s="84">
        <v>413393</v>
      </c>
      <c r="G284" s="22">
        <v>1.8057644225007763</v>
      </c>
      <c r="H284" s="22">
        <v>0.29291270843803974</v>
      </c>
      <c r="I284" s="22">
        <v>0.2136757427268654</v>
      </c>
      <c r="J284" s="22">
        <v>1.8057644225007763</v>
      </c>
      <c r="K284" s="22">
        <v>2.6914375645502386</v>
      </c>
      <c r="L284" s="22">
        <v>0.43657758276824887</v>
      </c>
      <c r="M284" s="22">
        <v>0.31847726837580376</v>
      </c>
      <c r="N284" s="22">
        <v>2.6914375645502386</v>
      </c>
      <c r="O284" s="22">
        <v>2.6914375645502386</v>
      </c>
      <c r="P284" s="22">
        <v>0.43657758276824887</v>
      </c>
      <c r="Q284" s="22">
        <v>0.31847726837580376</v>
      </c>
      <c r="R284" s="22">
        <v>2.6914375645502386</v>
      </c>
      <c r="S284" s="22">
        <v>2.6914375645502386</v>
      </c>
      <c r="T284" s="22">
        <v>0.43657758276824887</v>
      </c>
      <c r="U284" s="22">
        <v>0.31847726837580376</v>
      </c>
      <c r="V284" s="22">
        <v>2.6914375645502386</v>
      </c>
      <c r="W284" s="22">
        <v>2.6914375645502386</v>
      </c>
      <c r="X284" s="22">
        <v>0.43657758276824887</v>
      </c>
      <c r="Y284" s="22">
        <v>0.31847726837580376</v>
      </c>
      <c r="Z284" s="22">
        <v>2.6914375645502386</v>
      </c>
      <c r="AA284" s="22">
        <v>2.6914375645502386</v>
      </c>
      <c r="AB284" s="22">
        <v>0.43657758276824887</v>
      </c>
      <c r="AC284" s="22">
        <v>0.31847726837580376</v>
      </c>
      <c r="AD284" s="22">
        <v>2.6914375645502386</v>
      </c>
      <c r="AE284" s="22">
        <v>2.6914375645502386</v>
      </c>
      <c r="AF284" s="22">
        <v>0.43657758276824887</v>
      </c>
      <c r="AG284" s="22">
        <v>0.31847726837580376</v>
      </c>
      <c r="AH284" s="22">
        <v>2.6914375645502386</v>
      </c>
      <c r="AI284" s="22">
        <v>2.6914375645502386</v>
      </c>
      <c r="AJ284" s="22">
        <v>0.43657758276824887</v>
      </c>
      <c r="AK284" s="22">
        <v>0.31847726837580376</v>
      </c>
      <c r="AL284" s="22">
        <v>2.6914375645502386</v>
      </c>
      <c r="AM284" s="22">
        <v>2.6914375645502386</v>
      </c>
      <c r="AN284" s="22">
        <v>0.43657758276824887</v>
      </c>
      <c r="AO284" s="22">
        <v>0.31847726837580376</v>
      </c>
      <c r="AP284" s="22">
        <v>2.6914375645502386</v>
      </c>
      <c r="AQ284" s="22">
        <v>2.6914375645502386</v>
      </c>
      <c r="AR284" s="22">
        <v>0.43657758276824887</v>
      </c>
      <c r="AS284" s="22">
        <v>0.31847726837580376</v>
      </c>
      <c r="AT284" s="22">
        <v>2.6914375645502386</v>
      </c>
      <c r="AU284" s="22">
        <v>2.6914375645502386</v>
      </c>
      <c r="AV284" s="22">
        <v>0.43657758276824887</v>
      </c>
      <c r="AW284" s="22">
        <v>0.31847726837580376</v>
      </c>
      <c r="AX284" s="22">
        <v>2.6914375645502386</v>
      </c>
      <c r="AY284" s="22">
        <v>2.6914375645502386</v>
      </c>
      <c r="AZ284" s="22">
        <v>0.43657758276824887</v>
      </c>
      <c r="BA284" s="22">
        <v>0.31847726837580376</v>
      </c>
      <c r="BB284" s="22">
        <v>2.6914375645502386</v>
      </c>
      <c r="BC284" s="22">
        <v>2.6914375645502386</v>
      </c>
      <c r="BD284" s="22">
        <v>0.43657758276824887</v>
      </c>
      <c r="BE284" s="22">
        <v>0.31847726837580376</v>
      </c>
      <c r="BF284" s="22">
        <v>2.6914375645502386</v>
      </c>
      <c r="BG284" s="22">
        <v>2.6914375645502386</v>
      </c>
      <c r="BH284" s="22">
        <v>0.43657758276824887</v>
      </c>
      <c r="BI284" s="22">
        <v>0.31847726837580376</v>
      </c>
      <c r="BJ284" s="22">
        <v>2.6914375645502386</v>
      </c>
      <c r="BK284" s="25">
        <v>2.4485848381840576</v>
      </c>
      <c r="BL284" s="25">
        <v>0.3971844875532225</v>
      </c>
      <c r="BM284" s="25">
        <v>0.28974055386701203</v>
      </c>
      <c r="BN284" s="25">
        <v>2.4485848381840576</v>
      </c>
      <c r="BO284" s="25">
        <v>0.76830758735547477</v>
      </c>
      <c r="BP284" s="25">
        <v>0.124627029706413</v>
      </c>
      <c r="BQ284" s="25">
        <v>9.0913683050368399E-2</v>
      </c>
      <c r="BR284" s="25">
        <v>0.76830758735547477</v>
      </c>
      <c r="BS284" s="25">
        <v>2.6914375645502386</v>
      </c>
      <c r="BT284" s="25">
        <v>0.43657758276824887</v>
      </c>
      <c r="BU284" s="25">
        <v>0.31847726837580376</v>
      </c>
      <c r="BV284" s="25">
        <v>2.6914375645502386</v>
      </c>
      <c r="BW284" s="25">
        <v>2.6914375645502386</v>
      </c>
      <c r="BX284" s="25">
        <v>0.43657758276824887</v>
      </c>
      <c r="BY284" s="25">
        <v>0.31847726837580376</v>
      </c>
      <c r="BZ284" s="25">
        <v>2.6914375645502386</v>
      </c>
      <c r="CA284" s="25">
        <v>2.6914375645502386</v>
      </c>
      <c r="CB284" s="25">
        <v>0.43657758276824887</v>
      </c>
      <c r="CC284" s="25">
        <v>0.31847726837580376</v>
      </c>
      <c r="CD284" s="25">
        <v>2.6914375645502386</v>
      </c>
      <c r="CE284" s="25">
        <v>2.6914375645502386</v>
      </c>
      <c r="CF284" s="25">
        <v>0.43657758276824887</v>
      </c>
      <c r="CG284" s="25">
        <v>0.31847726837580376</v>
      </c>
      <c r="CH284" s="25">
        <v>2.6914375645502386</v>
      </c>
      <c r="CI284" s="25">
        <v>2.6914375645502386</v>
      </c>
      <c r="CJ284" s="25">
        <v>0.43657758276824887</v>
      </c>
      <c r="CK284" s="25">
        <v>0.31847726837580376</v>
      </c>
      <c r="CL284" s="25">
        <v>2.6914375645502386</v>
      </c>
      <c r="CM284" s="25">
        <v>2.6914375645502386</v>
      </c>
      <c r="CN284" s="25">
        <v>0.43657758276824887</v>
      </c>
      <c r="CO284" s="25">
        <v>0.31847726837580376</v>
      </c>
      <c r="CP284" s="25">
        <v>2.6914375645502386</v>
      </c>
      <c r="CQ284" s="25">
        <v>2.6914375645502386</v>
      </c>
      <c r="CR284" s="25">
        <v>0.43657758276824887</v>
      </c>
      <c r="CS284" s="25">
        <v>0.31847726837580376</v>
      </c>
      <c r="CT284" s="25">
        <v>2.6914375645502386</v>
      </c>
      <c r="CU284" s="25">
        <v>2.6914375645502386</v>
      </c>
      <c r="CV284" s="25">
        <v>0.43657758276824887</v>
      </c>
      <c r="CW284" s="25">
        <v>0.31847726837580376</v>
      </c>
      <c r="CX284" s="25">
        <v>2.6914375645502386</v>
      </c>
      <c r="CY284" s="25">
        <v>2.6914375645502386</v>
      </c>
      <c r="CZ284" s="25">
        <v>0.43657758276824887</v>
      </c>
      <c r="DA284" s="25">
        <v>0.31847726837580376</v>
      </c>
      <c r="DB284" s="25">
        <v>2.6914375645502386</v>
      </c>
      <c r="DC284" s="25">
        <v>2.6914375645502386</v>
      </c>
      <c r="DD284" s="25">
        <v>0.43657758276824887</v>
      </c>
      <c r="DE284" s="25">
        <v>0.31847726837580376</v>
      </c>
      <c r="DF284" s="25">
        <v>2.6914375645502386</v>
      </c>
      <c r="DG284" s="25">
        <v>2.6914375645502386</v>
      </c>
      <c r="DH284" s="25">
        <v>0.43657758276824887</v>
      </c>
      <c r="DI284" s="25">
        <v>0.31847726837580376</v>
      </c>
      <c r="DJ284" s="25">
        <v>2.6914375645502386</v>
      </c>
      <c r="DK284" s="25">
        <v>2.6914375645502386</v>
      </c>
      <c r="DL284" s="25">
        <v>0.43657758276824887</v>
      </c>
      <c r="DM284" s="25">
        <v>0.31847726837580376</v>
      </c>
      <c r="DN284" s="25">
        <v>2.6914375645502386</v>
      </c>
      <c r="DO284" s="27">
        <v>2.431875764080607</v>
      </c>
      <c r="DP284" s="27">
        <v>0.39447411177543662</v>
      </c>
      <c r="DQ284" s="27">
        <v>0.28776337247233791</v>
      </c>
      <c r="DR284" s="27">
        <v>2.431875764080607</v>
      </c>
      <c r="DS284" s="27">
        <v>0.51645202576015892</v>
      </c>
      <c r="DT284" s="27">
        <v>8.3773586276675804E-2</v>
      </c>
      <c r="DU284" s="27">
        <v>6.1111664850650664E-2</v>
      </c>
      <c r="DV284" s="27">
        <v>0.51645202576015892</v>
      </c>
      <c r="DW284" s="27">
        <v>2.6914375645502386</v>
      </c>
      <c r="DX284" s="27">
        <v>0.43657758276824887</v>
      </c>
      <c r="DY284" s="27">
        <v>0.31847726837580376</v>
      </c>
      <c r="DZ284" s="27">
        <v>2.6914375645502386</v>
      </c>
      <c r="EA284" s="27">
        <v>2.6914375645502386</v>
      </c>
      <c r="EB284" s="27">
        <v>0.43657758276824887</v>
      </c>
      <c r="EC284" s="27">
        <v>0.31847726837580376</v>
      </c>
      <c r="ED284" s="27">
        <v>2.6914375645502386</v>
      </c>
      <c r="EE284" s="27">
        <v>2.6914375645502386</v>
      </c>
      <c r="EF284" s="27">
        <v>0.43657758276824887</v>
      </c>
      <c r="EG284" s="27">
        <v>0.31847726837580376</v>
      </c>
      <c r="EH284" s="27">
        <v>2.6914375645502386</v>
      </c>
      <c r="EI284" s="27">
        <v>2.6914375645502386</v>
      </c>
      <c r="EJ284" s="27">
        <v>0.43657758276824887</v>
      </c>
      <c r="EK284" s="27">
        <v>0.31847726837580376</v>
      </c>
      <c r="EL284" s="27">
        <v>2.6914375645502386</v>
      </c>
      <c r="EM284" s="27">
        <v>2.6914375645502386</v>
      </c>
      <c r="EN284" s="27">
        <v>0.43657758276824887</v>
      </c>
      <c r="EO284" s="27">
        <v>0.31847726837580376</v>
      </c>
      <c r="EP284" s="27">
        <v>2.6914375645502386</v>
      </c>
      <c r="EQ284" s="27">
        <v>2.6914375645502386</v>
      </c>
      <c r="ER284" s="27">
        <v>0.43657758276824887</v>
      </c>
      <c r="ES284" s="27">
        <v>0.31847726837580376</v>
      </c>
      <c r="ET284" s="27">
        <v>2.6914375645502386</v>
      </c>
      <c r="EU284" s="27">
        <v>2.6914375645502386</v>
      </c>
      <c r="EV284" s="27">
        <v>0.43657758276824887</v>
      </c>
      <c r="EW284" s="27">
        <v>0.31847726837580376</v>
      </c>
      <c r="EX284" s="27">
        <v>2.6914375645502386</v>
      </c>
      <c r="EY284" s="27">
        <v>2.6914375645502386</v>
      </c>
      <c r="EZ284" s="27">
        <v>0.43657758276824887</v>
      </c>
      <c r="FA284" s="27">
        <v>0.31847726837580376</v>
      </c>
      <c r="FB284" s="27">
        <v>2.6914375645502386</v>
      </c>
      <c r="FC284" s="27">
        <v>2.6914375645502386</v>
      </c>
      <c r="FD284" s="27">
        <v>0.43657758276824887</v>
      </c>
      <c r="FE284" s="27">
        <v>0.31847726837580376</v>
      </c>
      <c r="FF284" s="27">
        <v>2.6914375645502386</v>
      </c>
      <c r="FG284" s="27">
        <v>2.6914375645502386</v>
      </c>
      <c r="FH284" s="27">
        <v>0.43657758276824887</v>
      </c>
      <c r="FI284" s="27">
        <v>0.31847726837580376</v>
      </c>
      <c r="FJ284" s="27">
        <v>2.6914375645502386</v>
      </c>
      <c r="FK284" s="27">
        <v>2.6914375645502386</v>
      </c>
      <c r="FL284" s="27">
        <v>0.43657758276824887</v>
      </c>
      <c r="FM284" s="27">
        <v>0.31847726837580376</v>
      </c>
      <c r="FN284" s="27">
        <v>2.6914375645502386</v>
      </c>
      <c r="FO284" s="27">
        <v>2.6914375645502386</v>
      </c>
      <c r="FP284" s="27">
        <v>0.43657758276824887</v>
      </c>
      <c r="FQ284" s="27">
        <v>0.31847726837580376</v>
      </c>
      <c r="FR284" s="27">
        <v>2.6914375645502386</v>
      </c>
      <c r="FS284" s="28">
        <v>1.8211607365255378</v>
      </c>
      <c r="FT284" s="28">
        <v>0.29541014164957125</v>
      </c>
      <c r="FU284" s="28">
        <v>0.21549758548415096</v>
      </c>
      <c r="FV284" s="28">
        <v>1.8211607365255378</v>
      </c>
      <c r="FW284" s="28">
        <v>0.16903034110132811</v>
      </c>
      <c r="FX284" s="28">
        <v>2.7418379941071436E-2</v>
      </c>
      <c r="FY284" s="28">
        <v>2.0001326434476347E-2</v>
      </c>
      <c r="FZ284" s="28">
        <v>0.16903034110132811</v>
      </c>
      <c r="GA284" s="28">
        <v>2.6914375645502386</v>
      </c>
      <c r="GB284" s="28">
        <v>0.43657758276824887</v>
      </c>
      <c r="GC284" s="28">
        <v>0.31847726837580376</v>
      </c>
      <c r="GD284" s="28">
        <v>2.6914375645502386</v>
      </c>
      <c r="GE284" s="28">
        <v>2.6914375645502386</v>
      </c>
      <c r="GF284" s="28">
        <v>0.43657758276824887</v>
      </c>
      <c r="GG284" s="28">
        <v>0.31847726837580376</v>
      </c>
      <c r="GH284" s="28">
        <v>2.6914375645502386</v>
      </c>
      <c r="GI284" s="28">
        <v>2.6914375645502386</v>
      </c>
      <c r="GJ284" s="28">
        <v>0.43657758276824887</v>
      </c>
      <c r="GK284" s="28">
        <v>0.31847726837580376</v>
      </c>
      <c r="GL284" s="28">
        <v>2.6914375645502386</v>
      </c>
      <c r="GM284" s="28">
        <v>2.6914375645502386</v>
      </c>
      <c r="GN284" s="28">
        <v>0.43657758276824887</v>
      </c>
      <c r="GO284" s="28">
        <v>0.31847726837580376</v>
      </c>
      <c r="GP284" s="28">
        <v>2.6914375645502386</v>
      </c>
      <c r="GQ284" s="28">
        <v>2.6914375645502386</v>
      </c>
      <c r="GR284" s="28">
        <v>0.43657758276824887</v>
      </c>
      <c r="GS284" s="28">
        <v>0.31847726837580376</v>
      </c>
      <c r="GT284" s="28">
        <v>2.6914375645502386</v>
      </c>
      <c r="GU284" s="28">
        <v>2.6914375645502386</v>
      </c>
      <c r="GV284" s="28">
        <v>0.43657758276824887</v>
      </c>
      <c r="GW284" s="28">
        <v>0.31847726837580376</v>
      </c>
      <c r="GX284" s="28">
        <v>2.6914375645502386</v>
      </c>
      <c r="GY284" s="28">
        <v>2.6914375645502386</v>
      </c>
      <c r="GZ284" s="28">
        <v>0.43657758276824887</v>
      </c>
      <c r="HA284" s="28">
        <v>0.31847726837580376</v>
      </c>
      <c r="HB284" s="28">
        <v>2.6914375645502386</v>
      </c>
      <c r="HC284" s="28">
        <v>2.6914375645502386</v>
      </c>
      <c r="HD284" s="28">
        <v>0.43657758276824887</v>
      </c>
      <c r="HE284" s="28">
        <v>0.31847726837580376</v>
      </c>
      <c r="HF284" s="28">
        <v>2.6914375645502386</v>
      </c>
      <c r="HG284" s="28">
        <v>2.6914375645502386</v>
      </c>
      <c r="HH284" s="28">
        <v>0.43657758276824887</v>
      </c>
      <c r="HI284" s="28">
        <v>0.31847726837580376</v>
      </c>
      <c r="HJ284" s="28">
        <v>2.6914375645502386</v>
      </c>
      <c r="HK284" s="28">
        <v>2.6914375645502386</v>
      </c>
      <c r="HL284" s="28">
        <v>0.43657758276824887</v>
      </c>
      <c r="HM284" s="28">
        <v>0.31847726837580376</v>
      </c>
      <c r="HN284" s="28">
        <v>2.6914375645502386</v>
      </c>
      <c r="HO284" s="28">
        <v>2.6914375645502386</v>
      </c>
      <c r="HP284" s="28">
        <v>0.43657758276824887</v>
      </c>
      <c r="HQ284" s="28">
        <v>0.31847726837580376</v>
      </c>
      <c r="HR284" s="28">
        <v>2.6914375645502386</v>
      </c>
      <c r="HS284" s="28">
        <v>2.6914375645502386</v>
      </c>
      <c r="HT284" s="28">
        <v>0.43657758276824887</v>
      </c>
      <c r="HU284" s="28">
        <v>0.31847726837580376</v>
      </c>
      <c r="HV284" s="28">
        <v>2.6914375645502386</v>
      </c>
      <c r="HW284" s="29">
        <v>1.8694333445658233</v>
      </c>
      <c r="HX284" s="29">
        <v>0.30324043234987547</v>
      </c>
      <c r="HY284" s="29">
        <v>0.22120967353276044</v>
      </c>
      <c r="HZ284" s="29">
        <v>1.8694333445658233</v>
      </c>
      <c r="IA284" s="29">
        <v>1.3481534160960005</v>
      </c>
      <c r="IB284" s="29">
        <v>0.21868371287977645</v>
      </c>
      <c r="IC284" s="29">
        <v>0.15952672392068346</v>
      </c>
      <c r="ID284" s="29">
        <v>1.3481534160960005</v>
      </c>
      <c r="IE284" s="29">
        <v>2.6914375645502386</v>
      </c>
      <c r="IF284" s="29">
        <v>0.43657758276824887</v>
      </c>
      <c r="IG284" s="29">
        <v>0.31847726837580376</v>
      </c>
      <c r="IH284" s="29">
        <v>2.6914375645502386</v>
      </c>
      <c r="II284" s="29">
        <v>2.6914375645502386</v>
      </c>
      <c r="IJ284" s="29">
        <v>0.43657758276824887</v>
      </c>
      <c r="IK284" s="29">
        <v>0.31847726837580376</v>
      </c>
      <c r="IL284" s="29">
        <v>2.6914375645502386</v>
      </c>
      <c r="IM284" s="29">
        <v>2.6914375645502386</v>
      </c>
      <c r="IN284" s="29">
        <v>0.43657758276824887</v>
      </c>
      <c r="IO284" s="29">
        <v>0.31847726837580376</v>
      </c>
      <c r="IP284" s="29">
        <v>2.6914375645502386</v>
      </c>
      <c r="IQ284" s="29">
        <v>2.6914375645502386</v>
      </c>
      <c r="IR284" s="29">
        <v>0.43657758276824887</v>
      </c>
      <c r="IS284" s="29">
        <v>0.31847726837580376</v>
      </c>
      <c r="IT284" s="29">
        <v>2.6914375645502386</v>
      </c>
      <c r="IU284" s="29">
        <v>2.6914375645502386</v>
      </c>
      <c r="IV284" s="29">
        <v>0.43657758276824887</v>
      </c>
      <c r="IW284" s="29">
        <v>0.31847726837580376</v>
      </c>
      <c r="IX284" s="29">
        <v>2.6914375645502386</v>
      </c>
      <c r="IY284" s="29">
        <v>2.6914375645502386</v>
      </c>
      <c r="IZ284" s="29">
        <v>0.43657758276824887</v>
      </c>
      <c r="JA284" s="29">
        <v>0.31847726837580376</v>
      </c>
      <c r="JB284" s="29">
        <v>2.6914375645502386</v>
      </c>
      <c r="JC284" s="29">
        <v>2.6914375645502386</v>
      </c>
      <c r="JD284" s="29">
        <v>0.43657758276824887</v>
      </c>
      <c r="JE284" s="29">
        <v>0.31847726837580376</v>
      </c>
      <c r="JF284" s="29">
        <v>2.6914375645502386</v>
      </c>
      <c r="JG284" s="29">
        <v>2.6914375645502386</v>
      </c>
      <c r="JH284" s="29">
        <v>0.43657758276824887</v>
      </c>
      <c r="JI284" s="29">
        <v>0.31847726837580376</v>
      </c>
      <c r="JJ284" s="29">
        <v>2.6914375645502386</v>
      </c>
      <c r="JK284" s="29">
        <v>2.6914375645502386</v>
      </c>
      <c r="JL284" s="29">
        <v>0.43657758276824887</v>
      </c>
      <c r="JM284" s="29">
        <v>0.31847726837580376</v>
      </c>
      <c r="JN284" s="29">
        <v>2.6914375645502386</v>
      </c>
      <c r="JO284" s="29">
        <v>2.6914375645502386</v>
      </c>
      <c r="JP284" s="29">
        <v>0.43657758276824887</v>
      </c>
      <c r="JQ284" s="29">
        <v>0.31847726837580376</v>
      </c>
      <c r="JR284" s="29">
        <v>2.6914375645502386</v>
      </c>
      <c r="JS284" s="29">
        <v>2.6914375645502386</v>
      </c>
      <c r="JT284" s="29">
        <v>0.43657758276824887</v>
      </c>
      <c r="JU284" s="29">
        <v>0.31847726837580376</v>
      </c>
      <c r="JV284" s="29">
        <v>2.6914375645502386</v>
      </c>
      <c r="JW284" s="29">
        <v>2.6914375645502386</v>
      </c>
      <c r="JX284" s="29">
        <v>0.43657758276824887</v>
      </c>
      <c r="JY284" s="29">
        <v>0.31847726837580376</v>
      </c>
      <c r="JZ284" s="29">
        <v>2.6914375645502386</v>
      </c>
    </row>
    <row r="285" spans="1:286" ht="15" thickBot="1" x14ac:dyDescent="0.4">
      <c r="A285" s="2"/>
      <c r="B285" s="74" t="s">
        <v>758</v>
      </c>
      <c r="C285" s="74" t="s">
        <v>448</v>
      </c>
      <c r="D285" s="74" t="s">
        <v>858</v>
      </c>
      <c r="E285" s="87">
        <v>369058</v>
      </c>
      <c r="F285" s="84">
        <v>426505</v>
      </c>
      <c r="G285" s="22">
        <v>32.803308749000003</v>
      </c>
      <c r="H285" s="22">
        <v>16.577943274096558</v>
      </c>
      <c r="I285" s="22">
        <v>12.093378811953235</v>
      </c>
      <c r="J285" s="22">
        <v>13.037880755752127</v>
      </c>
      <c r="K285" s="22">
        <v>32.917621308000001</v>
      </c>
      <c r="L285" s="22">
        <v>15.746942199987615</v>
      </c>
      <c r="M285" s="22">
        <v>11.487175098007473</v>
      </c>
      <c r="N285" s="22">
        <v>12.220363206477936</v>
      </c>
      <c r="O285" s="22">
        <v>32.905596326000001</v>
      </c>
      <c r="P285" s="22">
        <v>14.904298057231472</v>
      </c>
      <c r="Q285" s="22">
        <v>10.872477927584264</v>
      </c>
      <c r="R285" s="22">
        <v>12.240671627282275</v>
      </c>
      <c r="S285" s="22">
        <v>32.929550441000004</v>
      </c>
      <c r="T285" s="22">
        <v>14.571634882971868</v>
      </c>
      <c r="U285" s="22">
        <v>10.629804773466631</v>
      </c>
      <c r="V285" s="22">
        <v>11.986563533422586</v>
      </c>
      <c r="W285" s="22">
        <v>32.978560430000002</v>
      </c>
      <c r="X285" s="22">
        <v>14.064851168236521</v>
      </c>
      <c r="Y285" s="22">
        <v>10.260113109266062</v>
      </c>
      <c r="Z285" s="22">
        <v>11.923925442213793</v>
      </c>
      <c r="AA285" s="22">
        <v>33.051002568999998</v>
      </c>
      <c r="AB285" s="22">
        <v>13.527082582397679</v>
      </c>
      <c r="AC285" s="22">
        <v>9.8678184129825173</v>
      </c>
      <c r="AD285" s="22">
        <v>11.773804183549023</v>
      </c>
      <c r="AE285" s="22">
        <v>33.129527121000002</v>
      </c>
      <c r="AF285" s="22">
        <v>13.37174986476615</v>
      </c>
      <c r="AG285" s="22">
        <v>9.7545053580908743</v>
      </c>
      <c r="AH285" s="22">
        <v>11.601030210825005</v>
      </c>
      <c r="AI285" s="22">
        <v>33.210128681999997</v>
      </c>
      <c r="AJ285" s="22">
        <v>13.316348737959622</v>
      </c>
      <c r="AK285" s="22">
        <v>9.7140910074079851</v>
      </c>
      <c r="AL285" s="22">
        <v>11.615996279062726</v>
      </c>
      <c r="AM285" s="22">
        <v>33.294261304999999</v>
      </c>
      <c r="AN285" s="22">
        <v>13.269539043537137</v>
      </c>
      <c r="AO285" s="22">
        <v>9.6799439870349939</v>
      </c>
      <c r="AP285" s="22">
        <v>11.391467722262867</v>
      </c>
      <c r="AQ285" s="22">
        <v>33.391201369000001</v>
      </c>
      <c r="AR285" s="22">
        <v>13.186233172270324</v>
      </c>
      <c r="AS285" s="22">
        <v>9.6191735137722727</v>
      </c>
      <c r="AT285" s="22">
        <v>11.146160369659796</v>
      </c>
      <c r="AU285" s="22">
        <v>33.976327271000002</v>
      </c>
      <c r="AV285" s="22">
        <v>13.021432151668765</v>
      </c>
      <c r="AW285" s="22">
        <v>9.4989534636864903</v>
      </c>
      <c r="AX285" s="22">
        <v>10.595310407197331</v>
      </c>
      <c r="AY285" s="22">
        <v>34.668480328000001</v>
      </c>
      <c r="AZ285" s="22">
        <v>13.898239425702892</v>
      </c>
      <c r="BA285" s="22">
        <v>10.138572162740617</v>
      </c>
      <c r="BB285" s="22">
        <v>10.141585096552461</v>
      </c>
      <c r="BC285" s="22">
        <v>35.082254079000002</v>
      </c>
      <c r="BD285" s="22">
        <v>15.727274340959612</v>
      </c>
      <c r="BE285" s="22">
        <v>11.472827668672414</v>
      </c>
      <c r="BF285" s="22">
        <v>9.7469027323777837</v>
      </c>
      <c r="BG285" s="22">
        <v>35.490477464000001</v>
      </c>
      <c r="BH285" s="22">
        <v>15.864575813617135</v>
      </c>
      <c r="BI285" s="22">
        <v>11.57298718139562</v>
      </c>
      <c r="BJ285" s="22">
        <v>9.6527058214091355</v>
      </c>
      <c r="BK285" s="25">
        <v>32.658755675000002</v>
      </c>
      <c r="BL285" s="25">
        <v>16.693638200446735</v>
      </c>
      <c r="BM285" s="25">
        <v>12.177776649962482</v>
      </c>
      <c r="BN285" s="25">
        <v>13.603206623038059</v>
      </c>
      <c r="BO285" s="25">
        <v>32.654722706000001</v>
      </c>
      <c r="BP285" s="25">
        <v>16.013389040460385</v>
      </c>
      <c r="BQ285" s="25">
        <v>11.681544358524857</v>
      </c>
      <c r="BR285" s="25">
        <v>13.304163742060451</v>
      </c>
      <c r="BS285" s="25">
        <v>32.692278196000004</v>
      </c>
      <c r="BT285" s="25">
        <v>15.481118868747947</v>
      </c>
      <c r="BU285" s="25">
        <v>11.293260678794827</v>
      </c>
      <c r="BV285" s="25">
        <v>13.258543349073273</v>
      </c>
      <c r="BW285" s="25">
        <v>32.741106758000001</v>
      </c>
      <c r="BX285" s="25">
        <v>14.844978042842479</v>
      </c>
      <c r="BY285" s="25">
        <v>10.829204802970697</v>
      </c>
      <c r="BZ285" s="25">
        <v>12.924409716897767</v>
      </c>
      <c r="CA285" s="25">
        <v>32.801583045999998</v>
      </c>
      <c r="CB285" s="25">
        <v>14.244923276888789</v>
      </c>
      <c r="CC285" s="25">
        <v>10.391473205473035</v>
      </c>
      <c r="CD285" s="25">
        <v>12.823326264532483</v>
      </c>
      <c r="CE285" s="25">
        <v>32.867325127999997</v>
      </c>
      <c r="CF285" s="25">
        <v>13.634449318622924</v>
      </c>
      <c r="CG285" s="25">
        <v>9.9461409522448996</v>
      </c>
      <c r="CH285" s="25">
        <v>12.670461223375698</v>
      </c>
      <c r="CI285" s="25">
        <v>32.940333078000002</v>
      </c>
      <c r="CJ285" s="25">
        <v>13.596394699059575</v>
      </c>
      <c r="CK285" s="25">
        <v>9.9183806370890721</v>
      </c>
      <c r="CL285" s="25">
        <v>12.484443331356259</v>
      </c>
      <c r="CM285" s="25">
        <v>33.015110763000003</v>
      </c>
      <c r="CN285" s="25">
        <v>13.586627493690774</v>
      </c>
      <c r="CO285" s="25">
        <v>9.911255596756499</v>
      </c>
      <c r="CP285" s="25">
        <v>12.459674036132521</v>
      </c>
      <c r="CQ285" s="25">
        <v>33.092734823999997</v>
      </c>
      <c r="CR285" s="25">
        <v>13.546402734011616</v>
      </c>
      <c r="CS285" s="25">
        <v>9.8819121945999751</v>
      </c>
      <c r="CT285" s="25">
        <v>12.220018215183654</v>
      </c>
      <c r="CU285" s="25">
        <v>33.171005766</v>
      </c>
      <c r="CV285" s="25">
        <v>13.490372802923028</v>
      </c>
      <c r="CW285" s="25">
        <v>9.8410391399478527</v>
      </c>
      <c r="CX285" s="25">
        <v>11.961537960904739</v>
      </c>
      <c r="CY285" s="25">
        <v>33.543065788</v>
      </c>
      <c r="CZ285" s="25">
        <v>13.448522800428554</v>
      </c>
      <c r="DA285" s="25">
        <v>9.8105101457850097</v>
      </c>
      <c r="DB285" s="25">
        <v>11.566047888635241</v>
      </c>
      <c r="DC285" s="25">
        <v>33.938052794000001</v>
      </c>
      <c r="DD285" s="25">
        <v>14.045260937148662</v>
      </c>
      <c r="DE285" s="25">
        <v>10.24582230843256</v>
      </c>
      <c r="DF285" s="25">
        <v>11.236757183762229</v>
      </c>
      <c r="DG285" s="25">
        <v>34.275730977999999</v>
      </c>
      <c r="DH285" s="25">
        <v>15.456302418860542</v>
      </c>
      <c r="DI285" s="25">
        <v>11.275157424109116</v>
      </c>
      <c r="DJ285" s="25">
        <v>10.879420845551699</v>
      </c>
      <c r="DK285" s="25">
        <v>34.522102795999999</v>
      </c>
      <c r="DL285" s="25">
        <v>15.986887503545473</v>
      </c>
      <c r="DM285" s="25">
        <v>11.662211856313212</v>
      </c>
      <c r="DN285" s="25">
        <v>10.900260661320097</v>
      </c>
      <c r="DO285" s="27">
        <v>32.804471722999999</v>
      </c>
      <c r="DP285" s="27">
        <v>16.691499976948759</v>
      </c>
      <c r="DQ285" s="27">
        <v>12.176216845690135</v>
      </c>
      <c r="DR285" s="27">
        <v>13.054093560217339</v>
      </c>
      <c r="DS285" s="27">
        <v>32.919439355999998</v>
      </c>
      <c r="DT285" s="27">
        <v>16.054949977599328</v>
      </c>
      <c r="DU285" s="27">
        <v>11.711862483535356</v>
      </c>
      <c r="DV285" s="27">
        <v>12.225405880910825</v>
      </c>
      <c r="DW285" s="27">
        <v>32.908111429000002</v>
      </c>
      <c r="DX285" s="27">
        <v>15.458999935159781</v>
      </c>
      <c r="DY285" s="27">
        <v>11.277125224693226</v>
      </c>
      <c r="DZ285" s="27">
        <v>12.247534587987969</v>
      </c>
      <c r="EA285" s="27">
        <v>32.932796072000002</v>
      </c>
      <c r="EB285" s="27">
        <v>14.837704054609004</v>
      </c>
      <c r="EC285" s="27">
        <v>10.823898529826515</v>
      </c>
      <c r="ED285" s="27">
        <v>12.023666169112573</v>
      </c>
      <c r="EE285" s="27">
        <v>32.98237855</v>
      </c>
      <c r="EF285" s="27">
        <v>14.262964261186605</v>
      </c>
      <c r="EG285" s="27">
        <v>10.404633852342595</v>
      </c>
      <c r="EH285" s="27">
        <v>11.936786347048816</v>
      </c>
      <c r="EI285" s="27">
        <v>33.054675748999998</v>
      </c>
      <c r="EJ285" s="27">
        <v>13.666314979768481</v>
      </c>
      <c r="EK285" s="27">
        <v>9.9693865084007527</v>
      </c>
      <c r="EL285" s="27">
        <v>11.790138508322238</v>
      </c>
      <c r="EM285" s="27">
        <v>33.132581778000002</v>
      </c>
      <c r="EN285" s="27">
        <v>13.594803620444834</v>
      </c>
      <c r="EO285" s="27">
        <v>9.9172199673914196</v>
      </c>
      <c r="EP285" s="27">
        <v>11.620940101004377</v>
      </c>
      <c r="EQ285" s="27">
        <v>33.212168816999998</v>
      </c>
      <c r="ER285" s="27">
        <v>13.563016594445266</v>
      </c>
      <c r="ES285" s="27">
        <v>9.8940317744797674</v>
      </c>
      <c r="ET285" s="27">
        <v>11.650900261616551</v>
      </c>
      <c r="EU285" s="27">
        <v>33.294133404</v>
      </c>
      <c r="EV285" s="27">
        <v>13.480330010364742</v>
      </c>
      <c r="EW285" s="27">
        <v>9.8337130625974147</v>
      </c>
      <c r="EX285" s="27">
        <v>11.419834161852705</v>
      </c>
      <c r="EY285" s="27">
        <v>33.385796466000002</v>
      </c>
      <c r="EZ285" s="27">
        <v>13.386852467993057</v>
      </c>
      <c r="FA285" s="27">
        <v>9.7655224968788339</v>
      </c>
      <c r="FB285" s="27">
        <v>11.187608746195675</v>
      </c>
      <c r="FC285" s="27">
        <v>33.894882760000002</v>
      </c>
      <c r="FD285" s="27">
        <v>13.29896568772493</v>
      </c>
      <c r="FE285" s="27">
        <v>9.7014103142773838</v>
      </c>
      <c r="FF285" s="27">
        <v>10.748432605315589</v>
      </c>
      <c r="FG285" s="27">
        <v>34.374465932999996</v>
      </c>
      <c r="FH285" s="27">
        <v>14.140821070417964</v>
      </c>
      <c r="FI285" s="27">
        <v>10.315532095216071</v>
      </c>
      <c r="FJ285" s="27">
        <v>10.458165087495573</v>
      </c>
      <c r="FK285" s="27">
        <v>34.659154118000004</v>
      </c>
      <c r="FL285" s="27">
        <v>16.389186209364091</v>
      </c>
      <c r="FM285" s="27">
        <v>11.955683161202099</v>
      </c>
      <c r="FN285" s="27">
        <v>10.179409590513885</v>
      </c>
      <c r="FO285" s="27">
        <v>34.865441232000002</v>
      </c>
      <c r="FP285" s="27">
        <v>16.5961011022485</v>
      </c>
      <c r="FQ285" s="27">
        <v>12.106624694787619</v>
      </c>
      <c r="FR285" s="27">
        <v>10.231982179958152</v>
      </c>
      <c r="FS285" s="28">
        <v>32.795670799</v>
      </c>
      <c r="FT285" s="28">
        <v>16.58034912841191</v>
      </c>
      <c r="FU285" s="28">
        <v>12.095133849180764</v>
      </c>
      <c r="FV285" s="28">
        <v>13.062657317317409</v>
      </c>
      <c r="FW285" s="28">
        <v>32.905173988000001</v>
      </c>
      <c r="FX285" s="28">
        <v>15.762057929403136</v>
      </c>
      <c r="FY285" s="28">
        <v>11.498201812167276</v>
      </c>
      <c r="FZ285" s="28">
        <v>12.273220432780681</v>
      </c>
      <c r="GA285" s="28">
        <v>32.896047707999998</v>
      </c>
      <c r="GB285" s="28">
        <v>14.82365761929824</v>
      </c>
      <c r="GC285" s="28">
        <v>10.813651850828881</v>
      </c>
      <c r="GD285" s="28">
        <v>12.316547686077783</v>
      </c>
      <c r="GE285" s="28">
        <v>32.929695266000003</v>
      </c>
      <c r="GF285" s="28">
        <v>14.526262369943026</v>
      </c>
      <c r="GG285" s="28">
        <v>10.596706156911136</v>
      </c>
      <c r="GH285" s="28">
        <v>12.07205760412684</v>
      </c>
      <c r="GI285" s="28">
        <v>32.995161158000002</v>
      </c>
      <c r="GJ285" s="28">
        <v>14.069954111863289</v>
      </c>
      <c r="GK285" s="28">
        <v>10.263835635596029</v>
      </c>
      <c r="GL285" s="28">
        <v>12.044217039360092</v>
      </c>
      <c r="GM285" s="28">
        <v>33.103758395</v>
      </c>
      <c r="GN285" s="28">
        <v>13.478794553810356</v>
      </c>
      <c r="GO285" s="28">
        <v>9.8325929684183926</v>
      </c>
      <c r="GP285" s="28">
        <v>11.908201468174713</v>
      </c>
      <c r="GQ285" s="28">
        <v>33.240485970000002</v>
      </c>
      <c r="GR285" s="28">
        <v>13.348884751976959</v>
      </c>
      <c r="GS285" s="28">
        <v>9.7378255766508115</v>
      </c>
      <c r="GT285" s="28">
        <v>11.740474115489596</v>
      </c>
      <c r="GU285" s="28">
        <v>33.397765116999999</v>
      </c>
      <c r="GV285" s="28">
        <v>13.290856179010261</v>
      </c>
      <c r="GW285" s="28">
        <v>9.6954945405747086</v>
      </c>
      <c r="GX285" s="28">
        <v>11.702073303278212</v>
      </c>
      <c r="GY285" s="28">
        <v>33.563965912999997</v>
      </c>
      <c r="GZ285" s="28">
        <v>13.19960149170943</v>
      </c>
      <c r="HA285" s="28">
        <v>9.6289255166826049</v>
      </c>
      <c r="HB285" s="28">
        <v>11.525968591217543</v>
      </c>
      <c r="HC285" s="28">
        <v>33.748631009</v>
      </c>
      <c r="HD285" s="28">
        <v>13.072211505711595</v>
      </c>
      <c r="HE285" s="28">
        <v>9.5359962954849173</v>
      </c>
      <c r="HF285" s="28">
        <v>11.286333143152305</v>
      </c>
      <c r="HG285" s="28">
        <v>34.654103047</v>
      </c>
      <c r="HH285" s="28">
        <v>12.79879882516309</v>
      </c>
      <c r="HI285" s="28">
        <v>9.3365455516142291</v>
      </c>
      <c r="HJ285" s="28">
        <v>10.133094303658019</v>
      </c>
      <c r="HK285" s="28">
        <v>35.575445037000001</v>
      </c>
      <c r="HL285" s="28">
        <v>12.934938523434122</v>
      </c>
      <c r="HM285" s="28">
        <v>9.4358575660972992</v>
      </c>
      <c r="HN285" s="28">
        <v>7.6074240740665644</v>
      </c>
      <c r="HO285" s="28">
        <v>36.133410361000003</v>
      </c>
      <c r="HP285" s="28">
        <v>14.389207813912599</v>
      </c>
      <c r="HQ285" s="28">
        <v>10.496726766429697</v>
      </c>
      <c r="HR285" s="28">
        <v>5.4157413245700781</v>
      </c>
      <c r="HS285" s="28">
        <v>36.301092818000001</v>
      </c>
      <c r="HT285" s="28">
        <v>14.354512862207011</v>
      </c>
      <c r="HU285" s="28">
        <v>10.471417282201115</v>
      </c>
      <c r="HV285" s="28">
        <v>4.2281548283764749</v>
      </c>
      <c r="HW285" s="29">
        <v>32.798783276999998</v>
      </c>
      <c r="HX285" s="29">
        <v>16.581959651231223</v>
      </c>
      <c r="HY285" s="29">
        <v>12.096308703154939</v>
      </c>
      <c r="HZ285" s="29">
        <v>13.052489558666492</v>
      </c>
      <c r="IA285" s="29">
        <v>32.912763040000002</v>
      </c>
      <c r="IB285" s="29">
        <v>16.366291417618132</v>
      </c>
      <c r="IC285" s="29">
        <v>11.938981729376279</v>
      </c>
      <c r="ID285" s="29">
        <v>12.249427357422832</v>
      </c>
      <c r="IE285" s="29">
        <v>32.907502848</v>
      </c>
      <c r="IF285" s="29">
        <v>16.390078331871933</v>
      </c>
      <c r="IG285" s="29">
        <v>11.956333952150992</v>
      </c>
      <c r="IH285" s="29">
        <v>12.293947722365997</v>
      </c>
      <c r="II285" s="29">
        <v>32.944594766999998</v>
      </c>
      <c r="IJ285" s="29">
        <v>16.316982796854592</v>
      </c>
      <c r="IK285" s="29">
        <v>11.903011777028803</v>
      </c>
      <c r="IL285" s="29">
        <v>12.061305803606031</v>
      </c>
      <c r="IM285" s="29">
        <v>33.01359162</v>
      </c>
      <c r="IN285" s="29">
        <v>16.32818930157358</v>
      </c>
      <c r="IO285" s="29">
        <v>11.911186766198682</v>
      </c>
      <c r="IP285" s="29">
        <v>12.041470631615587</v>
      </c>
      <c r="IQ285" s="29">
        <v>33.135194128999998</v>
      </c>
      <c r="IR285" s="29">
        <v>16.245995604250488</v>
      </c>
      <c r="IS285" s="29">
        <v>11.85122760834366</v>
      </c>
      <c r="IT285" s="29">
        <v>11.915112395933788</v>
      </c>
      <c r="IU285" s="29">
        <v>33.298703789000001</v>
      </c>
      <c r="IV285" s="29">
        <v>16.150366763981811</v>
      </c>
      <c r="IW285" s="29">
        <v>11.781467700760679</v>
      </c>
      <c r="IX285" s="29">
        <v>11.745287968538076</v>
      </c>
      <c r="IY285" s="29">
        <v>33.489437211000002</v>
      </c>
      <c r="IZ285" s="29">
        <v>16.13611487577705</v>
      </c>
      <c r="JA285" s="29">
        <v>11.771071146737292</v>
      </c>
      <c r="JB285" s="29">
        <v>11.715528624576219</v>
      </c>
      <c r="JC285" s="29">
        <v>33.723898665</v>
      </c>
      <c r="JD285" s="29">
        <v>16.058210673904295</v>
      </c>
      <c r="JE285" s="29">
        <v>11.714241116092767</v>
      </c>
      <c r="JF285" s="29">
        <v>11.49729348402094</v>
      </c>
      <c r="JG285" s="29">
        <v>34.037403771000001</v>
      </c>
      <c r="JH285" s="29">
        <v>15.860703942430428</v>
      </c>
      <c r="JI285" s="29">
        <v>11.570162705271063</v>
      </c>
      <c r="JJ285" s="29">
        <v>10.899481976183182</v>
      </c>
      <c r="JK285" s="29">
        <v>34.960787408000002</v>
      </c>
      <c r="JL285" s="29">
        <v>16.111536541698456</v>
      </c>
      <c r="JM285" s="29">
        <v>11.75314159421894</v>
      </c>
      <c r="JN285" s="29">
        <v>8.1331584178166452</v>
      </c>
      <c r="JO285" s="29">
        <v>35.754746170000004</v>
      </c>
      <c r="JP285" s="29">
        <v>15.198852205678152</v>
      </c>
      <c r="JQ285" s="29">
        <v>11.087351077944476</v>
      </c>
      <c r="JR285" s="29">
        <v>5.7683364805282906</v>
      </c>
      <c r="JS285" s="29">
        <v>36.071756616000002</v>
      </c>
      <c r="JT285" s="29">
        <v>14.729125545591206</v>
      </c>
      <c r="JU285" s="29">
        <v>10.74469201918288</v>
      </c>
      <c r="JV285" s="29">
        <v>4.3280540512323356</v>
      </c>
      <c r="JW285" s="29">
        <v>36.003973195</v>
      </c>
      <c r="JX285" s="29">
        <v>14.676204884747349</v>
      </c>
      <c r="JY285" s="29">
        <v>10.706087133885459</v>
      </c>
      <c r="JZ285" s="29">
        <v>4.9168946624632923</v>
      </c>
    </row>
    <row r="286" spans="1:286" ht="15" thickBot="1" x14ac:dyDescent="0.4">
      <c r="A286" s="2"/>
      <c r="B286" s="74" t="s">
        <v>759</v>
      </c>
      <c r="C286" s="74" t="s">
        <v>646</v>
      </c>
      <c r="D286" s="74" t="s">
        <v>869</v>
      </c>
      <c r="E286" s="87">
        <v>393626</v>
      </c>
      <c r="F286" s="84">
        <v>390716</v>
      </c>
      <c r="G286" s="22">
        <v>22.203652317789473</v>
      </c>
      <c r="H286" s="22">
        <v>11.131148318007707</v>
      </c>
      <c r="I286" s="22">
        <v>8.0001754642519014</v>
      </c>
      <c r="J286" s="22">
        <v>6.280837468756129</v>
      </c>
      <c r="K286" s="22">
        <v>22.246941717789472</v>
      </c>
      <c r="L286" s="22">
        <v>11.07106952392752</v>
      </c>
      <c r="M286" s="22">
        <v>7.9569956520177429</v>
      </c>
      <c r="N286" s="22">
        <v>6.0640708942937902</v>
      </c>
      <c r="O286" s="22">
        <v>22.277411893789473</v>
      </c>
      <c r="P286" s="22">
        <v>10.923961236476208</v>
      </c>
      <c r="Q286" s="22">
        <v>7.8512660293199525</v>
      </c>
      <c r="R286" s="22">
        <v>5.7910224505602184</v>
      </c>
      <c r="S286" s="22">
        <v>22.338824338789472</v>
      </c>
      <c r="T286" s="22">
        <v>10.751796246607997</v>
      </c>
      <c r="U286" s="22">
        <v>7.7275276612381436</v>
      </c>
      <c r="V286" s="22">
        <v>5.3913972846543778</v>
      </c>
      <c r="W286" s="22">
        <v>22.421515127789473</v>
      </c>
      <c r="X286" s="22">
        <v>10.549155431594382</v>
      </c>
      <c r="Y286" s="22">
        <v>7.5818857175668644</v>
      </c>
      <c r="Z286" s="22">
        <v>5.1631264487062634</v>
      </c>
      <c r="AA286" s="22">
        <v>22.522099695789471</v>
      </c>
      <c r="AB286" s="22">
        <v>10.34416228594363</v>
      </c>
      <c r="AC286" s="22">
        <v>7.4345531075501752</v>
      </c>
      <c r="AD286" s="22">
        <v>4.77041957547614</v>
      </c>
      <c r="AE286" s="22">
        <v>22.637637866789472</v>
      </c>
      <c r="AF286" s="22">
        <v>10.153141579865254</v>
      </c>
      <c r="AG286" s="22">
        <v>7.2972627649662014</v>
      </c>
      <c r="AH286" s="22">
        <v>4.0277753667270701</v>
      </c>
      <c r="AI286" s="22">
        <v>22.763857615789473</v>
      </c>
      <c r="AJ286" s="22">
        <v>9.9833457711401508</v>
      </c>
      <c r="AK286" s="22">
        <v>7.1752271740202254</v>
      </c>
      <c r="AL286" s="22">
        <v>3.7112961274188407</v>
      </c>
      <c r="AM286" s="22">
        <v>22.900577424789471</v>
      </c>
      <c r="AN286" s="22">
        <v>9.7610707465393229</v>
      </c>
      <c r="AO286" s="22">
        <v>7.0154737373284561</v>
      </c>
      <c r="AP286" s="22">
        <v>3.3448919629431515</v>
      </c>
      <c r="AQ286" s="22">
        <v>23.052771843789472</v>
      </c>
      <c r="AR286" s="22">
        <v>9.6619493300650721</v>
      </c>
      <c r="AS286" s="22">
        <v>6.9442332236452176</v>
      </c>
      <c r="AT286" s="22">
        <v>2.6917580147582534</v>
      </c>
      <c r="AU286" s="22">
        <v>27.049869864789471</v>
      </c>
      <c r="AV286" s="22">
        <v>8.4271577310407864</v>
      </c>
      <c r="AW286" s="22">
        <v>6.0567641888469677</v>
      </c>
      <c r="AX286" s="22">
        <v>-2.547757968657649</v>
      </c>
      <c r="AY286" s="22">
        <v>27.505167051789471</v>
      </c>
      <c r="AZ286" s="22">
        <v>7.9405892600860737</v>
      </c>
      <c r="BA286" s="22">
        <v>5.7070578484226777</v>
      </c>
      <c r="BB286" s="22">
        <v>-3.3928647576782787</v>
      </c>
      <c r="BC286" s="22">
        <v>29.056911429789473</v>
      </c>
      <c r="BD286" s="22">
        <v>8.3842630829759059</v>
      </c>
      <c r="BE286" s="22">
        <v>6.025934960703343</v>
      </c>
      <c r="BF286" s="22">
        <v>-4.9770032408911291</v>
      </c>
      <c r="BG286" s="22">
        <v>29.182078240789473</v>
      </c>
      <c r="BH286" s="22">
        <v>9.2048860951103428</v>
      </c>
      <c r="BI286" s="22">
        <v>6.6157328772810526</v>
      </c>
      <c r="BJ286" s="22">
        <v>-4.4530399116060586</v>
      </c>
      <c r="BK286" s="25">
        <v>22.187093734789471</v>
      </c>
      <c r="BL286" s="25">
        <v>11.149372637149645</v>
      </c>
      <c r="BM286" s="25">
        <v>8.0132736412491639</v>
      </c>
      <c r="BN286" s="25">
        <v>6.4168379899176156</v>
      </c>
      <c r="BO286" s="25">
        <v>22.220060502789472</v>
      </c>
      <c r="BP286" s="25">
        <v>11.100507172079853</v>
      </c>
      <c r="BQ286" s="25">
        <v>7.9781530693609808</v>
      </c>
      <c r="BR286" s="25">
        <v>6.3121781442214591</v>
      </c>
      <c r="BS286" s="25">
        <v>22.277333490789474</v>
      </c>
      <c r="BT286" s="25">
        <v>10.945206352530359</v>
      </c>
      <c r="BU286" s="25">
        <v>7.86653531253637</v>
      </c>
      <c r="BV286" s="25">
        <v>5.9480073286144961</v>
      </c>
      <c r="BW286" s="25">
        <v>22.352446372789473</v>
      </c>
      <c r="BX286" s="25">
        <v>10.804040951748554</v>
      </c>
      <c r="BY286" s="25">
        <v>7.765076959501144</v>
      </c>
      <c r="BZ286" s="25">
        <v>5.5832933312730528</v>
      </c>
      <c r="CA286" s="25">
        <v>22.439151531789474</v>
      </c>
      <c r="CB286" s="25">
        <v>10.694315311383509</v>
      </c>
      <c r="CC286" s="25">
        <v>7.6862149813144329</v>
      </c>
      <c r="CD286" s="25">
        <v>5.3609333123491822</v>
      </c>
      <c r="CE286" s="25">
        <v>22.537259563789473</v>
      </c>
      <c r="CF286" s="25">
        <v>10.564008528262264</v>
      </c>
      <c r="CG286" s="25">
        <v>7.592560930593927</v>
      </c>
      <c r="CH286" s="25">
        <v>5.0398634622297767</v>
      </c>
      <c r="CI286" s="25">
        <v>22.647778002789472</v>
      </c>
      <c r="CJ286" s="25">
        <v>10.397104057055634</v>
      </c>
      <c r="CK286" s="25">
        <v>7.4726034008518187</v>
      </c>
      <c r="CL286" s="25">
        <v>4.3170507701838901</v>
      </c>
      <c r="CM286" s="25">
        <v>22.767416269789472</v>
      </c>
      <c r="CN286" s="25">
        <v>10.313029836056993</v>
      </c>
      <c r="CO286" s="25">
        <v>7.4121776028304875</v>
      </c>
      <c r="CP286" s="25">
        <v>4.0216214039460638</v>
      </c>
      <c r="CQ286" s="25">
        <v>22.897126792789471</v>
      </c>
      <c r="CR286" s="25">
        <v>10.22310996370056</v>
      </c>
      <c r="CS286" s="25">
        <v>7.3475504200796466</v>
      </c>
      <c r="CT286" s="25">
        <v>3.7336383075816784</v>
      </c>
      <c r="CU286" s="25">
        <v>23.035176930789472</v>
      </c>
      <c r="CV286" s="25">
        <v>10.057887718576708</v>
      </c>
      <c r="CW286" s="25">
        <v>7.2288019393456269</v>
      </c>
      <c r="CX286" s="25">
        <v>3.1452156139251599</v>
      </c>
      <c r="CY286" s="25">
        <v>23.322457030789472</v>
      </c>
      <c r="CZ286" s="25">
        <v>9.7424484152917916</v>
      </c>
      <c r="DA286" s="25">
        <v>7.0020895011941979</v>
      </c>
      <c r="DB286" s="25">
        <v>1.8448702027790773</v>
      </c>
      <c r="DC286" s="25">
        <v>23.570037773789473</v>
      </c>
      <c r="DD286" s="25">
        <v>9.4700390393025344</v>
      </c>
      <c r="DE286" s="25">
        <v>6.8063035190331513</v>
      </c>
      <c r="DF286" s="25">
        <v>0.85966129145388948</v>
      </c>
      <c r="DG286" s="25">
        <v>23.774323260789473</v>
      </c>
      <c r="DH286" s="25">
        <v>10.04140257720441</v>
      </c>
      <c r="DI286" s="25">
        <v>7.216953743655159</v>
      </c>
      <c r="DJ286" s="25">
        <v>0.12281604817550829</v>
      </c>
      <c r="DK286" s="25">
        <v>23.932229296789473</v>
      </c>
      <c r="DL286" s="25">
        <v>10.662036123522642</v>
      </c>
      <c r="DM286" s="25">
        <v>7.6630152934338289</v>
      </c>
      <c r="DN286" s="25">
        <v>-0.15480606816888809</v>
      </c>
      <c r="DO286" s="27">
        <v>22.203705104789471</v>
      </c>
      <c r="DP286" s="27">
        <v>11.145597040735172</v>
      </c>
      <c r="DQ286" s="27">
        <v>8.0105600457660167</v>
      </c>
      <c r="DR286" s="27">
        <v>6.2907216820383152</v>
      </c>
      <c r="DS286" s="27">
        <v>22.247100017789471</v>
      </c>
      <c r="DT286" s="27">
        <v>11.079888390924923</v>
      </c>
      <c r="DU286" s="27">
        <v>7.963333945368932</v>
      </c>
      <c r="DV286" s="27">
        <v>6.1026180810067867</v>
      </c>
      <c r="DW286" s="27">
        <v>22.277727325789471</v>
      </c>
      <c r="DX286" s="27">
        <v>10.913181052506339</v>
      </c>
      <c r="DY286" s="27">
        <v>7.8435180988430631</v>
      </c>
      <c r="DZ286" s="27">
        <v>5.8363569023571351</v>
      </c>
      <c r="EA286" s="27">
        <v>22.339346416789471</v>
      </c>
      <c r="EB286" s="27">
        <v>10.764368204529134</v>
      </c>
      <c r="EC286" s="27">
        <v>7.7365633749331604</v>
      </c>
      <c r="ED286" s="27">
        <v>5.4725965214844727</v>
      </c>
      <c r="EE286" s="27">
        <v>22.421912712789471</v>
      </c>
      <c r="EF286" s="27">
        <v>10.632344083454331</v>
      </c>
      <c r="EG286" s="27">
        <v>7.6416750396116981</v>
      </c>
      <c r="EH286" s="27">
        <v>5.2370760463262975</v>
      </c>
      <c r="EI286" s="27">
        <v>22.522093515789471</v>
      </c>
      <c r="EJ286" s="27">
        <v>10.442398854566214</v>
      </c>
      <c r="EK286" s="27">
        <v>7.5051576636601025</v>
      </c>
      <c r="EL286" s="27">
        <v>4.8870002231631275</v>
      </c>
      <c r="EM286" s="27">
        <v>22.637281436789472</v>
      </c>
      <c r="EN286" s="27">
        <v>10.294873816564239</v>
      </c>
      <c r="EO286" s="27">
        <v>7.3991285141358887</v>
      </c>
      <c r="EP286" s="27">
        <v>4.1469616257402961</v>
      </c>
      <c r="EQ286" s="27">
        <v>22.763317404789472</v>
      </c>
      <c r="ER286" s="27">
        <v>10.181283582779097</v>
      </c>
      <c r="ES286" s="27">
        <v>7.3174889765657722</v>
      </c>
      <c r="ET286" s="27">
        <v>3.8339878126363871</v>
      </c>
      <c r="EU286" s="27">
        <v>22.898342003789473</v>
      </c>
      <c r="EV286" s="27">
        <v>10.065495306837249</v>
      </c>
      <c r="EW286" s="27">
        <v>7.2342696628190133</v>
      </c>
      <c r="EX286" s="27">
        <v>3.5220258754740428</v>
      </c>
      <c r="EY286" s="27">
        <v>23.042935527789474</v>
      </c>
      <c r="EZ286" s="27">
        <v>9.897061898504198</v>
      </c>
      <c r="FA286" s="27">
        <v>7.1132132558599528</v>
      </c>
      <c r="FB286" s="27">
        <v>2.9073796275199015</v>
      </c>
      <c r="FC286" s="27">
        <v>26.987558894789473</v>
      </c>
      <c r="FD286" s="27">
        <v>9.3791499009464339</v>
      </c>
      <c r="FE286" s="27">
        <v>6.7409797057238681</v>
      </c>
      <c r="FF286" s="27">
        <v>-2.1498628272808915</v>
      </c>
      <c r="FG286" s="27">
        <v>27.352595536789472</v>
      </c>
      <c r="FH286" s="27">
        <v>8.998568340958327</v>
      </c>
      <c r="FI286" s="27">
        <v>6.4674482450534629</v>
      </c>
      <c r="FJ286" s="27">
        <v>-2.8473149366259136</v>
      </c>
      <c r="FK286" s="27">
        <v>28.857858846789473</v>
      </c>
      <c r="FL286" s="27">
        <v>9.6849474591521556</v>
      </c>
      <c r="FM286" s="27">
        <v>6.9607624318445662</v>
      </c>
      <c r="FN286" s="27">
        <v>-4.3442940263118146</v>
      </c>
      <c r="FO286" s="27">
        <v>28.91905916978947</v>
      </c>
      <c r="FP286" s="27">
        <v>10.312073833563463</v>
      </c>
      <c r="FQ286" s="27">
        <v>7.4114905050150597</v>
      </c>
      <c r="FR286" s="27">
        <v>-3.8284850299759015</v>
      </c>
      <c r="FS286" s="28">
        <v>22.200747114789472</v>
      </c>
      <c r="FT286" s="28">
        <v>11.133271481763277</v>
      </c>
      <c r="FU286" s="28">
        <v>8.0017014238473205</v>
      </c>
      <c r="FV286" s="28">
        <v>6.2957520003786076</v>
      </c>
      <c r="FW286" s="28">
        <v>22.244337907789472</v>
      </c>
      <c r="FX286" s="28">
        <v>11.070179817210894</v>
      </c>
      <c r="FY286" s="28">
        <v>7.9563562022825156</v>
      </c>
      <c r="FZ286" s="28">
        <v>6.0943634315633606</v>
      </c>
      <c r="GA286" s="28">
        <v>22.284210475789472</v>
      </c>
      <c r="GB286" s="28">
        <v>10.884524312241821</v>
      </c>
      <c r="GC286" s="28">
        <v>7.8229219353745778</v>
      </c>
      <c r="GD286" s="28">
        <v>5.8432268576658011</v>
      </c>
      <c r="GE286" s="28">
        <v>22.365700904789474</v>
      </c>
      <c r="GF286" s="28">
        <v>10.730042243366414</v>
      </c>
      <c r="GG286" s="28">
        <v>7.7118926307803228</v>
      </c>
      <c r="GH286" s="28">
        <v>5.4750241202699801</v>
      </c>
      <c r="GI286" s="28">
        <v>22.480427321789474</v>
      </c>
      <c r="GJ286" s="28">
        <v>10.506281004136682</v>
      </c>
      <c r="GK286" s="28">
        <v>7.5510710223717563</v>
      </c>
      <c r="GL286" s="28">
        <v>5.2803131270357984</v>
      </c>
      <c r="GM286" s="28">
        <v>22.628974231789471</v>
      </c>
      <c r="GN286" s="28">
        <v>10.306585657571263</v>
      </c>
      <c r="GO286" s="28">
        <v>7.4075460448693562</v>
      </c>
      <c r="GP286" s="28">
        <v>4.94114419958143</v>
      </c>
      <c r="GQ286" s="28">
        <v>22.812020093789471</v>
      </c>
      <c r="GR286" s="28">
        <v>10.066941131389171</v>
      </c>
      <c r="GS286" s="28">
        <v>7.2353088053922177</v>
      </c>
      <c r="GT286" s="28">
        <v>4.1943028608717832</v>
      </c>
      <c r="GU286" s="28">
        <v>24.895011692789474</v>
      </c>
      <c r="GV286" s="28">
        <v>9.4958404120520186</v>
      </c>
      <c r="GW286" s="28">
        <v>6.8248474736474751</v>
      </c>
      <c r="GX286" s="28">
        <v>1.9722513582309382</v>
      </c>
      <c r="GY286" s="28">
        <v>25.013640339789472</v>
      </c>
      <c r="GZ286" s="28">
        <v>9.4616574755873657</v>
      </c>
      <c r="HA286" s="28">
        <v>6.8002795241612395</v>
      </c>
      <c r="HB286" s="28">
        <v>1.8556290508429534</v>
      </c>
      <c r="HC286" s="28">
        <v>25.159970744789472</v>
      </c>
      <c r="HD286" s="28">
        <v>9.3127562942980351</v>
      </c>
      <c r="HE286" s="28">
        <v>6.6932613133606642</v>
      </c>
      <c r="HF286" s="28">
        <v>1.4507152870887339</v>
      </c>
      <c r="HG286" s="28">
        <v>29.221553535789475</v>
      </c>
      <c r="HH286" s="28">
        <v>7.739545873040921</v>
      </c>
      <c r="HI286" s="28">
        <v>5.5625640076850855</v>
      </c>
      <c r="HJ286" s="28">
        <v>-4.3135393171693188</v>
      </c>
      <c r="HK286" s="28">
        <v>30.056723015789473</v>
      </c>
      <c r="HL286" s="28">
        <v>5.9762819647496359</v>
      </c>
      <c r="HM286" s="28">
        <v>4.2952715187967803</v>
      </c>
      <c r="HN286" s="28">
        <v>-10.287133730698699</v>
      </c>
      <c r="HO286" s="28">
        <v>30.100495095789473</v>
      </c>
      <c r="HP286" s="28">
        <v>5.8067625043228821</v>
      </c>
      <c r="HQ286" s="28">
        <v>4.1734345448140218</v>
      </c>
      <c r="HR286" s="28">
        <v>-14.790988979442076</v>
      </c>
      <c r="HS286" s="28">
        <v>30.26901475578947</v>
      </c>
      <c r="HT286" s="28">
        <v>5.8924001458986872</v>
      </c>
      <c r="HU286" s="28">
        <v>4.2349840039873206</v>
      </c>
      <c r="HV286" s="28">
        <v>-17.821211356211641</v>
      </c>
      <c r="HW286" s="29">
        <v>22.194184596789473</v>
      </c>
      <c r="HX286" s="29">
        <v>11.135849761288442</v>
      </c>
      <c r="HY286" s="29">
        <v>8.003554484107406</v>
      </c>
      <c r="HZ286" s="29">
        <v>6.2996121169250792</v>
      </c>
      <c r="IA286" s="29">
        <v>22.242273196789473</v>
      </c>
      <c r="IB286" s="29">
        <v>11.105807408449911</v>
      </c>
      <c r="IC286" s="29">
        <v>7.9819624535997917</v>
      </c>
      <c r="ID286" s="29">
        <v>6.0416251484857924</v>
      </c>
      <c r="IE286" s="29">
        <v>22.285110643789473</v>
      </c>
      <c r="IF286" s="29">
        <v>10.959329874338586</v>
      </c>
      <c r="IG286" s="29">
        <v>7.8766861657467446</v>
      </c>
      <c r="IH286" s="29">
        <v>5.8106873653667304</v>
      </c>
      <c r="II286" s="29">
        <v>22.361684155789472</v>
      </c>
      <c r="IJ286" s="29">
        <v>10.805650129321293</v>
      </c>
      <c r="IK286" s="29">
        <v>7.7662335071067687</v>
      </c>
      <c r="IL286" s="29">
        <v>5.4368981643336571</v>
      </c>
      <c r="IM286" s="29">
        <v>22.471224698789474</v>
      </c>
      <c r="IN286" s="29">
        <v>10.615133620053909</v>
      </c>
      <c r="IO286" s="29">
        <v>7.6293055406982999</v>
      </c>
      <c r="IP286" s="29">
        <v>5.2912548658641363</v>
      </c>
      <c r="IQ286" s="29">
        <v>27.066234428789471</v>
      </c>
      <c r="IR286" s="29">
        <v>9.5128448460877291</v>
      </c>
      <c r="IS286" s="29">
        <v>6.8370688951998133</v>
      </c>
      <c r="IT286" s="29">
        <v>0.38333649687546867</v>
      </c>
      <c r="IU286" s="29">
        <v>26.949461254789473</v>
      </c>
      <c r="IV286" s="29">
        <v>9.4790547821928222</v>
      </c>
      <c r="IW286" s="29">
        <v>6.812783310964968</v>
      </c>
      <c r="IX286" s="29">
        <v>-3.5416800258801118E-2</v>
      </c>
      <c r="IY286" s="29">
        <v>26.881872912789472</v>
      </c>
      <c r="IZ286" s="29">
        <v>9.4318174457125821</v>
      </c>
      <c r="JA286" s="29">
        <v>6.7788329071513322</v>
      </c>
      <c r="JB286" s="29">
        <v>0.11375299840798903</v>
      </c>
      <c r="JC286" s="29">
        <v>26.867702788789472</v>
      </c>
      <c r="JD286" s="29">
        <v>9.3222373402389458</v>
      </c>
      <c r="JE286" s="29">
        <v>6.7000755277566046</v>
      </c>
      <c r="JF286" s="29">
        <v>-2.0730485340724414E-2</v>
      </c>
      <c r="JG286" s="29">
        <v>26.923185228789471</v>
      </c>
      <c r="JH286" s="29">
        <v>8.9791161937123398</v>
      </c>
      <c r="JI286" s="29">
        <v>6.4534676038223511</v>
      </c>
      <c r="JJ286" s="29">
        <v>-1.3383151615389686</v>
      </c>
      <c r="JK286" s="29">
        <v>28.120200851789473</v>
      </c>
      <c r="JL286" s="29">
        <v>7.1708860519407267</v>
      </c>
      <c r="JM286" s="29">
        <v>5.153856997563607</v>
      </c>
      <c r="JN286" s="29">
        <v>-8.2617099732996984</v>
      </c>
      <c r="JO286" s="29">
        <v>28.668836582789474</v>
      </c>
      <c r="JP286" s="29">
        <v>5.76831529982696</v>
      </c>
      <c r="JQ286" s="29">
        <v>4.1458017819318886</v>
      </c>
      <c r="JR286" s="29">
        <v>-13.555548461810709</v>
      </c>
      <c r="JS286" s="29">
        <v>28.567691461789472</v>
      </c>
      <c r="JT286" s="29">
        <v>6.6871010417814327</v>
      </c>
      <c r="JU286" s="29">
        <v>4.8061511852182752</v>
      </c>
      <c r="JV286" s="29">
        <v>-16.560059049203026</v>
      </c>
      <c r="JW286" s="29">
        <v>28.324892761789471</v>
      </c>
      <c r="JX286" s="29">
        <v>6.6648911354312048</v>
      </c>
      <c r="JY286" s="29">
        <v>4.7901884882197123</v>
      </c>
      <c r="JZ286" s="29">
        <v>-15.2489824189988</v>
      </c>
    </row>
    <row r="287" spans="1:286" ht="15" thickBot="1" x14ac:dyDescent="0.4">
      <c r="A287" s="2"/>
      <c r="B287" s="74" t="s">
        <v>760</v>
      </c>
      <c r="C287" s="74" t="s">
        <v>577</v>
      </c>
      <c r="D287" s="74" t="s">
        <v>862</v>
      </c>
      <c r="E287" s="87">
        <v>331916</v>
      </c>
      <c r="F287" s="84">
        <v>445505</v>
      </c>
      <c r="G287" s="22">
        <v>-4.6367269647368428</v>
      </c>
      <c r="H287" s="22">
        <v>-4.6367269647368428</v>
      </c>
      <c r="I287" s="22">
        <v>-4.6367269647368428</v>
      </c>
      <c r="J287" s="22">
        <v>-4.6367269647368428</v>
      </c>
      <c r="K287" s="22">
        <v>-4.6167324767368427</v>
      </c>
      <c r="L287" s="22">
        <v>-4.6167324767368427</v>
      </c>
      <c r="M287" s="22">
        <v>-4.6167324767368427</v>
      </c>
      <c r="N287" s="22">
        <v>-4.6167324767368427</v>
      </c>
      <c r="O287" s="22">
        <v>-4.5887823987368428</v>
      </c>
      <c r="P287" s="22">
        <v>-4.5887823987368428</v>
      </c>
      <c r="Q287" s="22">
        <v>-4.5887823987368428</v>
      </c>
      <c r="R287" s="22">
        <v>-4.5887823987368428</v>
      </c>
      <c r="S287" s="22">
        <v>-4.5571194527368428</v>
      </c>
      <c r="T287" s="22">
        <v>-4.5571194527368428</v>
      </c>
      <c r="U287" s="22">
        <v>-4.5571194527368428</v>
      </c>
      <c r="V287" s="22">
        <v>-4.5571194527368428</v>
      </c>
      <c r="W287" s="22">
        <v>-4.5210926227368429</v>
      </c>
      <c r="X287" s="22">
        <v>-4.5210926227368429</v>
      </c>
      <c r="Y287" s="22">
        <v>-4.5210926227368429</v>
      </c>
      <c r="Z287" s="22">
        <v>-4.5210926227368429</v>
      </c>
      <c r="AA287" s="22">
        <v>-4.480370082736842</v>
      </c>
      <c r="AB287" s="22">
        <v>-4.480370082736842</v>
      </c>
      <c r="AC287" s="22">
        <v>-4.480370082736842</v>
      </c>
      <c r="AD287" s="22">
        <v>-4.480370082736842</v>
      </c>
      <c r="AE287" s="22">
        <v>-4.4352060767368426</v>
      </c>
      <c r="AF287" s="22">
        <v>-4.4352060767368426</v>
      </c>
      <c r="AG287" s="22">
        <v>-4.4352060767368426</v>
      </c>
      <c r="AH287" s="22">
        <v>-4.4352060767368426</v>
      </c>
      <c r="AI287" s="22">
        <v>-4.3880083877368428</v>
      </c>
      <c r="AJ287" s="22">
        <v>-4.3880083877368428</v>
      </c>
      <c r="AK287" s="22">
        <v>-4.3880083877368428</v>
      </c>
      <c r="AL287" s="22">
        <v>-4.3880083877368428</v>
      </c>
      <c r="AM287" s="22">
        <v>-4.3399623107368424</v>
      </c>
      <c r="AN287" s="22">
        <v>-4.3399623107368424</v>
      </c>
      <c r="AO287" s="22">
        <v>-4.3399623107368424</v>
      </c>
      <c r="AP287" s="22">
        <v>-4.3399623107368424</v>
      </c>
      <c r="AQ287" s="22">
        <v>-4.2887795607368426</v>
      </c>
      <c r="AR287" s="22">
        <v>-4.2887795607368426</v>
      </c>
      <c r="AS287" s="22">
        <v>-4.2887795607368426</v>
      </c>
      <c r="AT287" s="22">
        <v>-4.2887795607368426</v>
      </c>
      <c r="AU287" s="22">
        <v>-4.0821742427368424</v>
      </c>
      <c r="AV287" s="22">
        <v>-4.0821742427368424</v>
      </c>
      <c r="AW287" s="22">
        <v>-4.0821742427368424</v>
      </c>
      <c r="AX287" s="22">
        <v>-4.0821742427368424</v>
      </c>
      <c r="AY287" s="22">
        <v>-3.9242686087368428</v>
      </c>
      <c r="AZ287" s="22">
        <v>-3.9242686087368428</v>
      </c>
      <c r="BA287" s="22">
        <v>-3.9242686087368428</v>
      </c>
      <c r="BB287" s="22">
        <v>-3.9242686087368428</v>
      </c>
      <c r="BC287" s="22">
        <v>-3.8290700087368426</v>
      </c>
      <c r="BD287" s="22">
        <v>-3.8290700087368426</v>
      </c>
      <c r="BE287" s="22">
        <v>-3.8290700087368426</v>
      </c>
      <c r="BF287" s="22">
        <v>-3.8290700087368426</v>
      </c>
      <c r="BG287" s="22">
        <v>-3.7453903237368422</v>
      </c>
      <c r="BH287" s="22">
        <v>-3.7453903237368422</v>
      </c>
      <c r="BI287" s="22">
        <v>-3.7453903237368422</v>
      </c>
      <c r="BJ287" s="22">
        <v>-3.7453903237368422</v>
      </c>
      <c r="BK287" s="25">
        <v>-4.6325567687368423</v>
      </c>
      <c r="BL287" s="25">
        <v>-4.6325567687368423</v>
      </c>
      <c r="BM287" s="25">
        <v>-4.6325567687368423</v>
      </c>
      <c r="BN287" s="25">
        <v>-4.6325567687368423</v>
      </c>
      <c r="BO287" s="25">
        <v>-4.6105054007368427</v>
      </c>
      <c r="BP287" s="25">
        <v>-4.6105054007368427</v>
      </c>
      <c r="BQ287" s="25">
        <v>-4.6105054007368427</v>
      </c>
      <c r="BR287" s="25">
        <v>-4.6105054007368427</v>
      </c>
      <c r="BS287" s="25">
        <v>-4.5801446077368428</v>
      </c>
      <c r="BT287" s="25">
        <v>-4.5801446077368428</v>
      </c>
      <c r="BU287" s="25">
        <v>-4.5801446077368428</v>
      </c>
      <c r="BV287" s="25">
        <v>-4.5801446077368428</v>
      </c>
      <c r="BW287" s="25">
        <v>-4.5501711327368426</v>
      </c>
      <c r="BX287" s="25">
        <v>-4.5501711327368426</v>
      </c>
      <c r="BY287" s="25">
        <v>-4.5501711327368426</v>
      </c>
      <c r="BZ287" s="25">
        <v>-4.5501711327368426</v>
      </c>
      <c r="CA287" s="25">
        <v>-4.5182831887368424</v>
      </c>
      <c r="CB287" s="25">
        <v>-4.5182831887368424</v>
      </c>
      <c r="CC287" s="25">
        <v>-4.5182831887368424</v>
      </c>
      <c r="CD287" s="25">
        <v>-4.5182831887368424</v>
      </c>
      <c r="CE287" s="25">
        <v>-4.481455450736842</v>
      </c>
      <c r="CF287" s="25">
        <v>-4.481455450736842</v>
      </c>
      <c r="CG287" s="25">
        <v>-4.481455450736842</v>
      </c>
      <c r="CH287" s="25">
        <v>-4.481455450736842</v>
      </c>
      <c r="CI287" s="25">
        <v>-4.4404824767368423</v>
      </c>
      <c r="CJ287" s="25">
        <v>-4.4404824767368423</v>
      </c>
      <c r="CK287" s="25">
        <v>-4.4404824767368423</v>
      </c>
      <c r="CL287" s="25">
        <v>-4.4404824767368423</v>
      </c>
      <c r="CM287" s="25">
        <v>-4.3970488357368422</v>
      </c>
      <c r="CN287" s="25">
        <v>-4.3970488357368422</v>
      </c>
      <c r="CO287" s="25">
        <v>-4.3970488357368422</v>
      </c>
      <c r="CP287" s="25">
        <v>-4.3970488357368422</v>
      </c>
      <c r="CQ287" s="25">
        <v>-4.3514785157368427</v>
      </c>
      <c r="CR287" s="25">
        <v>-4.3514785157368427</v>
      </c>
      <c r="CS287" s="25">
        <v>-4.3514785157368427</v>
      </c>
      <c r="CT287" s="25">
        <v>-4.3514785157368427</v>
      </c>
      <c r="CU287" s="25">
        <v>-4.3041953877368426</v>
      </c>
      <c r="CV287" s="25">
        <v>-4.3041953877368426</v>
      </c>
      <c r="CW287" s="25">
        <v>-4.3041953877368426</v>
      </c>
      <c r="CX287" s="25">
        <v>-4.3041953877368426</v>
      </c>
      <c r="CY287" s="25">
        <v>-4.1751709847368428</v>
      </c>
      <c r="CZ287" s="25">
        <v>-4.1751709847368428</v>
      </c>
      <c r="DA287" s="25">
        <v>-4.1751709847368428</v>
      </c>
      <c r="DB287" s="25">
        <v>-4.1751709847368428</v>
      </c>
      <c r="DC287" s="25">
        <v>-4.0765372327368423</v>
      </c>
      <c r="DD287" s="25">
        <v>-4.0765372327368423</v>
      </c>
      <c r="DE287" s="25">
        <v>-4.0765372327368423</v>
      </c>
      <c r="DF287" s="25">
        <v>-4.0765372327368423</v>
      </c>
      <c r="DG287" s="25">
        <v>-3.9956618757368423</v>
      </c>
      <c r="DH287" s="25">
        <v>-3.9956618757368423</v>
      </c>
      <c r="DI287" s="25">
        <v>-3.9956618757368423</v>
      </c>
      <c r="DJ287" s="25">
        <v>-3.9956618757368423</v>
      </c>
      <c r="DK287" s="25">
        <v>-3.9293657327368425</v>
      </c>
      <c r="DL287" s="25">
        <v>-3.9293657327368425</v>
      </c>
      <c r="DM287" s="25">
        <v>-3.9293657327368425</v>
      </c>
      <c r="DN287" s="25">
        <v>-3.9293657327368425</v>
      </c>
      <c r="DO287" s="27">
        <v>-4.6366988367368425</v>
      </c>
      <c r="DP287" s="27">
        <v>-4.6366988367368425</v>
      </c>
      <c r="DQ287" s="27">
        <v>-4.6366988367368425</v>
      </c>
      <c r="DR287" s="27">
        <v>-4.6366988367368425</v>
      </c>
      <c r="DS287" s="27">
        <v>-4.6166481257368428</v>
      </c>
      <c r="DT287" s="27">
        <v>-4.6166481257368428</v>
      </c>
      <c r="DU287" s="27">
        <v>-4.6166481257368428</v>
      </c>
      <c r="DV287" s="27">
        <v>-4.6166481257368428</v>
      </c>
      <c r="DW287" s="27">
        <v>-4.5886143187368429</v>
      </c>
      <c r="DX287" s="27">
        <v>-4.5886143187368429</v>
      </c>
      <c r="DY287" s="27">
        <v>-4.5886143187368429</v>
      </c>
      <c r="DZ287" s="27">
        <v>-4.5886143187368429</v>
      </c>
      <c r="EA287" s="27">
        <v>-4.5568412597368422</v>
      </c>
      <c r="EB287" s="27">
        <v>-4.5568412597368422</v>
      </c>
      <c r="EC287" s="27">
        <v>-4.5568412597368422</v>
      </c>
      <c r="ED287" s="27">
        <v>-4.5568412597368422</v>
      </c>
      <c r="EE287" s="27">
        <v>-4.5208679837368422</v>
      </c>
      <c r="EF287" s="27">
        <v>-4.5208679837368422</v>
      </c>
      <c r="EG287" s="27">
        <v>-4.5208679837368422</v>
      </c>
      <c r="EH287" s="27">
        <v>-4.5208679837368422</v>
      </c>
      <c r="EI287" s="27">
        <v>-4.4803119367368422</v>
      </c>
      <c r="EJ287" s="27">
        <v>-4.4803119367368422</v>
      </c>
      <c r="EK287" s="27">
        <v>-4.4803119367368422</v>
      </c>
      <c r="EL287" s="27">
        <v>-4.4803119367368422</v>
      </c>
      <c r="EM287" s="27">
        <v>-4.4352627147368429</v>
      </c>
      <c r="EN287" s="27">
        <v>-4.4352627147368429</v>
      </c>
      <c r="EO287" s="27">
        <v>-4.4352627147368429</v>
      </c>
      <c r="EP287" s="27">
        <v>-4.4352627147368429</v>
      </c>
      <c r="EQ287" s="27">
        <v>-4.3880884987368427</v>
      </c>
      <c r="ER287" s="27">
        <v>-4.3880884987368427</v>
      </c>
      <c r="ES287" s="27">
        <v>-4.3880884987368427</v>
      </c>
      <c r="ET287" s="27">
        <v>-4.3880884987368427</v>
      </c>
      <c r="EU287" s="27">
        <v>-4.340676528736843</v>
      </c>
      <c r="EV287" s="27">
        <v>-4.340676528736843</v>
      </c>
      <c r="EW287" s="27">
        <v>-4.340676528736843</v>
      </c>
      <c r="EX287" s="27">
        <v>-4.340676528736843</v>
      </c>
      <c r="EY287" s="27">
        <v>-4.2923887707368422</v>
      </c>
      <c r="EZ287" s="27">
        <v>-4.2923887707368422</v>
      </c>
      <c r="FA287" s="27">
        <v>-4.2923887707368422</v>
      </c>
      <c r="FB287" s="27">
        <v>-4.2923887707368422</v>
      </c>
      <c r="FC287" s="27">
        <v>-4.105861444736842</v>
      </c>
      <c r="FD287" s="27">
        <v>-4.105861444736842</v>
      </c>
      <c r="FE287" s="27">
        <v>-4.105861444736842</v>
      </c>
      <c r="FF287" s="27">
        <v>-4.105861444736842</v>
      </c>
      <c r="FG287" s="27">
        <v>-3.9864473537368426</v>
      </c>
      <c r="FH287" s="27">
        <v>-3.9864473537368426</v>
      </c>
      <c r="FI287" s="27">
        <v>-3.9864473537368426</v>
      </c>
      <c r="FJ287" s="27">
        <v>-3.9864473537368426</v>
      </c>
      <c r="FK287" s="27">
        <v>-3.9086655477368426</v>
      </c>
      <c r="FL287" s="27">
        <v>-3.9086655477368426</v>
      </c>
      <c r="FM287" s="27">
        <v>-3.9086655477368426</v>
      </c>
      <c r="FN287" s="27">
        <v>-3.9086655477368426</v>
      </c>
      <c r="FO287" s="27">
        <v>-3.8546199957368428</v>
      </c>
      <c r="FP287" s="27">
        <v>-3.8546199957368428</v>
      </c>
      <c r="FQ287" s="27">
        <v>-3.8546199957368428</v>
      </c>
      <c r="FR287" s="27">
        <v>-3.8546199957368428</v>
      </c>
      <c r="FS287" s="28">
        <v>-4.6345835607368429</v>
      </c>
      <c r="FT287" s="28">
        <v>-4.6345835607368429</v>
      </c>
      <c r="FU287" s="28">
        <v>-4.6345835607368429</v>
      </c>
      <c r="FV287" s="28">
        <v>-4.6345835607368429</v>
      </c>
      <c r="FW287" s="28">
        <v>-4.6124510137368429</v>
      </c>
      <c r="FX287" s="28">
        <v>-4.6124510137368429</v>
      </c>
      <c r="FY287" s="28">
        <v>-4.6124510137368429</v>
      </c>
      <c r="FZ287" s="28">
        <v>-4.6124510137368429</v>
      </c>
      <c r="GA287" s="28">
        <v>-4.5827357437368423</v>
      </c>
      <c r="GB287" s="28">
        <v>-4.5827357437368423</v>
      </c>
      <c r="GC287" s="28">
        <v>-4.5827357437368423</v>
      </c>
      <c r="GD287" s="28">
        <v>-4.5827357437368423</v>
      </c>
      <c r="GE287" s="28">
        <v>-4.5494981577368421</v>
      </c>
      <c r="GF287" s="28">
        <v>-4.5494981577368421</v>
      </c>
      <c r="GG287" s="28">
        <v>-4.5494981577368421</v>
      </c>
      <c r="GH287" s="28">
        <v>-4.5494981577368421</v>
      </c>
      <c r="GI287" s="28">
        <v>-4.5116755567368427</v>
      </c>
      <c r="GJ287" s="28">
        <v>-4.5116755567368427</v>
      </c>
      <c r="GK287" s="28">
        <v>-4.5116755567368427</v>
      </c>
      <c r="GL287" s="28">
        <v>-4.5116755567368427</v>
      </c>
      <c r="GM287" s="28">
        <v>-4.4686745717368428</v>
      </c>
      <c r="GN287" s="28">
        <v>-4.4686745717368428</v>
      </c>
      <c r="GO287" s="28">
        <v>-4.4686745717368428</v>
      </c>
      <c r="GP287" s="28">
        <v>-4.4686745717368428</v>
      </c>
      <c r="GQ287" s="28">
        <v>-4.4203862047368423</v>
      </c>
      <c r="GR287" s="28">
        <v>-4.4203862047368423</v>
      </c>
      <c r="GS287" s="28">
        <v>-4.4203862047368423</v>
      </c>
      <c r="GT287" s="28">
        <v>-4.4203862047368423</v>
      </c>
      <c r="GU287" s="28">
        <v>-4.3694890147368426</v>
      </c>
      <c r="GV287" s="28">
        <v>-4.3694890147368426</v>
      </c>
      <c r="GW287" s="28">
        <v>-4.3694890147368426</v>
      </c>
      <c r="GX287" s="28">
        <v>-4.3694890147368426</v>
      </c>
      <c r="GY287" s="28">
        <v>-4.3175501757368426</v>
      </c>
      <c r="GZ287" s="28">
        <v>-4.3175501757368426</v>
      </c>
      <c r="HA287" s="28">
        <v>-4.3175501757368426</v>
      </c>
      <c r="HB287" s="28">
        <v>-4.3175501757368426</v>
      </c>
      <c r="HC287" s="28">
        <v>-4.2650846387368428</v>
      </c>
      <c r="HD287" s="28">
        <v>-4.2650846387368428</v>
      </c>
      <c r="HE287" s="28">
        <v>-4.2650846387368428</v>
      </c>
      <c r="HF287" s="28">
        <v>-4.2650846387368428</v>
      </c>
      <c r="HG287" s="28">
        <v>-3.9719022217368423</v>
      </c>
      <c r="HH287" s="28">
        <v>-3.9719022217368423</v>
      </c>
      <c r="HI287" s="28">
        <v>-3.9719022217368423</v>
      </c>
      <c r="HJ287" s="28">
        <v>-3.9719022217368423</v>
      </c>
      <c r="HK287" s="28">
        <v>-3.6233187717368427</v>
      </c>
      <c r="HL287" s="28">
        <v>-3.6233187717368427</v>
      </c>
      <c r="HM287" s="28">
        <v>-3.6233187717368427</v>
      </c>
      <c r="HN287" s="28">
        <v>-3.6233187717368427</v>
      </c>
      <c r="HO287" s="28">
        <v>-3.4362519097368427</v>
      </c>
      <c r="HP287" s="28">
        <v>-3.4362519097368427</v>
      </c>
      <c r="HQ287" s="28">
        <v>-3.4362519097368427</v>
      </c>
      <c r="HR287" s="28">
        <v>-3.4362519097368427</v>
      </c>
      <c r="HS287" s="28">
        <v>-3.3321152967368421</v>
      </c>
      <c r="HT287" s="28">
        <v>-3.3321152967368421</v>
      </c>
      <c r="HU287" s="28">
        <v>-3.3321152967368421</v>
      </c>
      <c r="HV287" s="28">
        <v>-3.3321152967368421</v>
      </c>
      <c r="HW287" s="29">
        <v>-4.6329138697368428</v>
      </c>
      <c r="HX287" s="29">
        <v>-4.6329138697368428</v>
      </c>
      <c r="HY287" s="29">
        <v>-4.6329138697368428</v>
      </c>
      <c r="HZ287" s="29">
        <v>-4.6329138697368428</v>
      </c>
      <c r="IA287" s="29">
        <v>-4.6053653317368424</v>
      </c>
      <c r="IB287" s="29">
        <v>-4.6053653317368424</v>
      </c>
      <c r="IC287" s="29">
        <v>-4.6053653317368424</v>
      </c>
      <c r="ID287" s="29">
        <v>-4.6053653317368424</v>
      </c>
      <c r="IE287" s="29">
        <v>-4.5745463267368427</v>
      </c>
      <c r="IF287" s="29">
        <v>-4.5745463267368427</v>
      </c>
      <c r="IG287" s="29">
        <v>-4.5745463267368427</v>
      </c>
      <c r="IH287" s="29">
        <v>-4.5745463267368427</v>
      </c>
      <c r="II287" s="29">
        <v>-4.5440149397368428</v>
      </c>
      <c r="IJ287" s="29">
        <v>-4.5440149397368428</v>
      </c>
      <c r="IK287" s="29">
        <v>-4.5440149397368428</v>
      </c>
      <c r="IL287" s="29">
        <v>-4.5440149397368428</v>
      </c>
      <c r="IM287" s="29">
        <v>-4.5095867427368423</v>
      </c>
      <c r="IN287" s="29">
        <v>-4.5095867427368423</v>
      </c>
      <c r="IO287" s="29">
        <v>-4.5095867427368423</v>
      </c>
      <c r="IP287" s="29">
        <v>-4.5095867427368423</v>
      </c>
      <c r="IQ287" s="29">
        <v>-4.4706233107368423</v>
      </c>
      <c r="IR287" s="29">
        <v>-4.4706233107368423</v>
      </c>
      <c r="IS287" s="29">
        <v>-4.4706233107368423</v>
      </c>
      <c r="IT287" s="29">
        <v>-4.4706233107368423</v>
      </c>
      <c r="IU287" s="29">
        <v>-4.4237882777368425</v>
      </c>
      <c r="IV287" s="29">
        <v>-4.4237882777368425</v>
      </c>
      <c r="IW287" s="29">
        <v>-4.4237882777368425</v>
      </c>
      <c r="IX287" s="29">
        <v>-4.4237882777368425</v>
      </c>
      <c r="IY287" s="29">
        <v>-4.3749968367368428</v>
      </c>
      <c r="IZ287" s="29">
        <v>-4.3749968367368428</v>
      </c>
      <c r="JA287" s="29">
        <v>-4.3749968367368428</v>
      </c>
      <c r="JB287" s="29">
        <v>-4.3749968367368428</v>
      </c>
      <c r="JC287" s="29">
        <v>-4.3238561577368424</v>
      </c>
      <c r="JD287" s="29">
        <v>-4.3238561577368424</v>
      </c>
      <c r="JE287" s="29">
        <v>-4.3238561577368424</v>
      </c>
      <c r="JF287" s="29">
        <v>-4.3238561577368424</v>
      </c>
      <c r="JG287" s="29">
        <v>-4.2296085307368427</v>
      </c>
      <c r="JH287" s="29">
        <v>-4.2296085307368427</v>
      </c>
      <c r="JI287" s="29">
        <v>-4.2296085307368427</v>
      </c>
      <c r="JJ287" s="29">
        <v>-4.2296085307368427</v>
      </c>
      <c r="JK287" s="29">
        <v>-3.8462910187368422</v>
      </c>
      <c r="JL287" s="29">
        <v>-3.8462910187368422</v>
      </c>
      <c r="JM287" s="29">
        <v>-3.8462910187368422</v>
      </c>
      <c r="JN287" s="29">
        <v>-3.8462910187368422</v>
      </c>
      <c r="JO287" s="29">
        <v>-3.6057329917368426</v>
      </c>
      <c r="JP287" s="29">
        <v>-3.6057329917368426</v>
      </c>
      <c r="JQ287" s="29">
        <v>-3.6057329917368426</v>
      </c>
      <c r="JR287" s="29">
        <v>-3.6057329917368426</v>
      </c>
      <c r="JS287" s="29">
        <v>-3.4914691857368423</v>
      </c>
      <c r="JT287" s="29">
        <v>-3.4914691857368423</v>
      </c>
      <c r="JU287" s="29">
        <v>-3.4914691857368423</v>
      </c>
      <c r="JV287" s="29">
        <v>-3.4914691857368423</v>
      </c>
      <c r="JW287" s="29">
        <v>-3.5004051827368423</v>
      </c>
      <c r="JX287" s="29">
        <v>-3.5004051827368423</v>
      </c>
      <c r="JY287" s="29">
        <v>-3.5004051827368423</v>
      </c>
      <c r="JZ287" s="29">
        <v>-3.5004051827368423</v>
      </c>
    </row>
    <row r="288" spans="1:286" ht="15" thickBot="1" x14ac:dyDescent="0.4">
      <c r="A288" s="2"/>
      <c r="B288" s="74" t="s">
        <v>652</v>
      </c>
      <c r="C288" s="74" t="s">
        <v>652</v>
      </c>
      <c r="D288" s="74" t="s">
        <v>861</v>
      </c>
      <c r="E288" s="87">
        <v>392426</v>
      </c>
      <c r="F288" s="84">
        <v>407533</v>
      </c>
      <c r="G288" s="22">
        <v>30.129729831526316</v>
      </c>
      <c r="H288" s="22">
        <v>12.749063582290468</v>
      </c>
      <c r="I288" s="22">
        <v>9.3002643843778241</v>
      </c>
      <c r="J288" s="22">
        <v>15.81011560546473</v>
      </c>
      <c r="K288" s="22">
        <v>30.183247253526314</v>
      </c>
      <c r="L288" s="22">
        <v>12.411154233199733</v>
      </c>
      <c r="M288" s="22">
        <v>9.0537642187607776</v>
      </c>
      <c r="N288" s="22">
        <v>15.443858242022991</v>
      </c>
      <c r="O288" s="22">
        <v>30.209601835526314</v>
      </c>
      <c r="P288" s="22">
        <v>12.141360880524999</v>
      </c>
      <c r="Q288" s="22">
        <v>8.8569537241838958</v>
      </c>
      <c r="R288" s="22">
        <v>15.203303513534847</v>
      </c>
      <c r="S288" s="22">
        <v>30.261659852526314</v>
      </c>
      <c r="T288" s="22">
        <v>11.905275603812436</v>
      </c>
      <c r="U288" s="22">
        <v>8.6847328017205569</v>
      </c>
      <c r="V288" s="22">
        <v>14.914854844993826</v>
      </c>
      <c r="W288" s="22">
        <v>30.333193798526317</v>
      </c>
      <c r="X288" s="22">
        <v>11.619448549742319</v>
      </c>
      <c r="Y288" s="22">
        <v>8.4762259452050301</v>
      </c>
      <c r="Z288" s="22">
        <v>14.662197174807702</v>
      </c>
      <c r="AA288" s="22">
        <v>30.420588673526314</v>
      </c>
      <c r="AB288" s="22">
        <v>11.379002449570153</v>
      </c>
      <c r="AC288" s="22">
        <v>8.3008238627414972</v>
      </c>
      <c r="AD288" s="22">
        <v>14.313776336273898</v>
      </c>
      <c r="AE288" s="22">
        <v>30.517675743526315</v>
      </c>
      <c r="AF288" s="22">
        <v>11.311107630422738</v>
      </c>
      <c r="AG288" s="22">
        <v>8.251295537439427</v>
      </c>
      <c r="AH288" s="22">
        <v>13.987870523967873</v>
      </c>
      <c r="AI288" s="22">
        <v>30.622855643526314</v>
      </c>
      <c r="AJ288" s="22">
        <v>11.217556248120083</v>
      </c>
      <c r="AK288" s="22">
        <v>8.1830511065192386</v>
      </c>
      <c r="AL288" s="22">
        <v>13.603112228007891</v>
      </c>
      <c r="AM288" s="22">
        <v>30.734997168526316</v>
      </c>
      <c r="AN288" s="22">
        <v>11.096380815317801</v>
      </c>
      <c r="AO288" s="22">
        <v>8.0946553153555598</v>
      </c>
      <c r="AP288" s="22">
        <v>13.190674118418697</v>
      </c>
      <c r="AQ288" s="22">
        <v>30.859399659526314</v>
      </c>
      <c r="AR288" s="22">
        <v>10.967243000846656</v>
      </c>
      <c r="AS288" s="22">
        <v>8.0004510776207418</v>
      </c>
      <c r="AT288" s="22">
        <v>12.744153482063222</v>
      </c>
      <c r="AU288" s="22">
        <v>31.405526651526316</v>
      </c>
      <c r="AV288" s="22">
        <v>10.557982525142783</v>
      </c>
      <c r="AW288" s="22">
        <v>7.7019012585258384</v>
      </c>
      <c r="AX288" s="22">
        <v>11.196984156159054</v>
      </c>
      <c r="AY288" s="22">
        <v>31.877014401526317</v>
      </c>
      <c r="AZ288" s="22">
        <v>10.484528563901517</v>
      </c>
      <c r="BA288" s="22">
        <v>7.6483176164634852</v>
      </c>
      <c r="BB288" s="22">
        <v>10.33940416119183</v>
      </c>
      <c r="BC288" s="22">
        <v>32.194541500526313</v>
      </c>
      <c r="BD288" s="22">
        <v>11.507605477212795</v>
      </c>
      <c r="BE288" s="22">
        <v>8.3946379809304936</v>
      </c>
      <c r="BF288" s="22">
        <v>10.084060010233824</v>
      </c>
      <c r="BG288" s="22">
        <v>32.431771015526316</v>
      </c>
      <c r="BH288" s="22">
        <v>11.355623682165957</v>
      </c>
      <c r="BI288" s="22">
        <v>8.2837693774111454</v>
      </c>
      <c r="BJ288" s="22">
        <v>10.134393060288819</v>
      </c>
      <c r="BK288" s="25">
        <v>30.097485085526316</v>
      </c>
      <c r="BL288" s="25">
        <v>12.801506953253728</v>
      </c>
      <c r="BM288" s="25">
        <v>9.3385210933524228</v>
      </c>
      <c r="BN288" s="25">
        <v>15.937683652468017</v>
      </c>
      <c r="BO288" s="25">
        <v>30.125513758526314</v>
      </c>
      <c r="BP288" s="25">
        <v>12.535161452066545</v>
      </c>
      <c r="BQ288" s="25">
        <v>9.1442257584329774</v>
      </c>
      <c r="BR288" s="25">
        <v>15.688885361628808</v>
      </c>
      <c r="BS288" s="25">
        <v>30.179220787526315</v>
      </c>
      <c r="BT288" s="25">
        <v>12.166627610828357</v>
      </c>
      <c r="BU288" s="25">
        <v>8.8753854521640125</v>
      </c>
      <c r="BV288" s="25">
        <v>15.422968402583265</v>
      </c>
      <c r="BW288" s="25">
        <v>30.243538451526316</v>
      </c>
      <c r="BX288" s="25">
        <v>11.911533102822981</v>
      </c>
      <c r="BY288" s="25">
        <v>8.6892975601286864</v>
      </c>
      <c r="BZ288" s="25">
        <v>15.143038578231396</v>
      </c>
      <c r="CA288" s="25">
        <v>30.318404455526316</v>
      </c>
      <c r="CB288" s="25">
        <v>11.725260115065888</v>
      </c>
      <c r="CC288" s="25">
        <v>8.5534140089465129</v>
      </c>
      <c r="CD288" s="25">
        <v>14.917971488818496</v>
      </c>
      <c r="CE288" s="25">
        <v>30.401643593526316</v>
      </c>
      <c r="CF288" s="25">
        <v>11.479502164229709</v>
      </c>
      <c r="CG288" s="25">
        <v>8.3741370053778521</v>
      </c>
      <c r="CH288" s="25">
        <v>14.598505432488404</v>
      </c>
      <c r="CI288" s="25">
        <v>30.493685244526315</v>
      </c>
      <c r="CJ288" s="25">
        <v>11.410549742373739</v>
      </c>
      <c r="CK288" s="25">
        <v>8.3238371736243675</v>
      </c>
      <c r="CL288" s="25">
        <v>14.295744166929905</v>
      </c>
      <c r="CM288" s="25">
        <v>30.592350521526313</v>
      </c>
      <c r="CN288" s="25">
        <v>11.327823198847526</v>
      </c>
      <c r="CO288" s="25">
        <v>8.2634893118827204</v>
      </c>
      <c r="CP288" s="25">
        <v>13.933836624115875</v>
      </c>
      <c r="CQ288" s="25">
        <v>30.697259435526316</v>
      </c>
      <c r="CR288" s="25">
        <v>11.236568415579663</v>
      </c>
      <c r="CS288" s="25">
        <v>8.1969202179840046</v>
      </c>
      <c r="CT288" s="25">
        <v>13.534644438885321</v>
      </c>
      <c r="CU288" s="25">
        <v>30.807288124526316</v>
      </c>
      <c r="CV288" s="25">
        <v>11.151861985237005</v>
      </c>
      <c r="CW288" s="25">
        <v>8.1351280563747466</v>
      </c>
      <c r="CX288" s="25">
        <v>13.14863558666333</v>
      </c>
      <c r="CY288" s="25">
        <v>31.106696121526316</v>
      </c>
      <c r="CZ288" s="25">
        <v>10.917682281601893</v>
      </c>
      <c r="DA288" s="25">
        <v>7.9642972229410551</v>
      </c>
      <c r="DB288" s="25">
        <v>12.032741160774586</v>
      </c>
      <c r="DC288" s="25">
        <v>31.367193537526315</v>
      </c>
      <c r="DD288" s="25">
        <v>10.890052224756612</v>
      </c>
      <c r="DE288" s="25">
        <v>7.9441414811520312</v>
      </c>
      <c r="DF288" s="25">
        <v>11.245969199437631</v>
      </c>
      <c r="DG288" s="25">
        <v>31.556275856526316</v>
      </c>
      <c r="DH288" s="25">
        <v>11.50701768216825</v>
      </c>
      <c r="DI288" s="25">
        <v>8.3942091926290789</v>
      </c>
      <c r="DJ288" s="25">
        <v>10.77132864620225</v>
      </c>
      <c r="DK288" s="25">
        <v>31.693049480526316</v>
      </c>
      <c r="DL288" s="25">
        <v>12.103677027685427</v>
      </c>
      <c r="DM288" s="25">
        <v>8.8294638781910617</v>
      </c>
      <c r="DN288" s="25">
        <v>10.445318702580693</v>
      </c>
      <c r="DO288" s="27">
        <v>30.130480478526316</v>
      </c>
      <c r="DP288" s="27">
        <v>12.802789672786501</v>
      </c>
      <c r="DQ288" s="27">
        <v>9.3394568193929111</v>
      </c>
      <c r="DR288" s="27">
        <v>15.819390722868647</v>
      </c>
      <c r="DS288" s="27">
        <v>30.184296270526314</v>
      </c>
      <c r="DT288" s="27">
        <v>12.485571364536829</v>
      </c>
      <c r="DU288" s="27">
        <v>9.1080504799982975</v>
      </c>
      <c r="DV288" s="27">
        <v>15.466274423344569</v>
      </c>
      <c r="DW288" s="27">
        <v>30.210621481526314</v>
      </c>
      <c r="DX288" s="27">
        <v>12.153479152818806</v>
      </c>
      <c r="DY288" s="27">
        <v>8.8657938351055208</v>
      </c>
      <c r="DZ288" s="27">
        <v>15.238996394704001</v>
      </c>
      <c r="EA288" s="27">
        <v>30.262851626526317</v>
      </c>
      <c r="EB288" s="27">
        <v>11.905531672889216</v>
      </c>
      <c r="EC288" s="27">
        <v>8.6849196005469445</v>
      </c>
      <c r="ED288" s="27">
        <v>14.961951597484271</v>
      </c>
      <c r="EE288" s="27">
        <v>30.334253969526316</v>
      </c>
      <c r="EF288" s="27">
        <v>11.619805459925788</v>
      </c>
      <c r="EG288" s="27">
        <v>8.4764863062147864</v>
      </c>
      <c r="EH288" s="27">
        <v>14.721442125411714</v>
      </c>
      <c r="EI288" s="27">
        <v>30.421015773526314</v>
      </c>
      <c r="EJ288" s="27">
        <v>11.319879496214481</v>
      </c>
      <c r="EK288" s="27">
        <v>8.2576944914081576</v>
      </c>
      <c r="EL288" s="27">
        <v>14.386476090101164</v>
      </c>
      <c r="EM288" s="27">
        <v>30.517253998526314</v>
      </c>
      <c r="EN288" s="27">
        <v>11.238307017039059</v>
      </c>
      <c r="EO288" s="27">
        <v>8.198188503542946</v>
      </c>
      <c r="EP288" s="27">
        <v>14.073047132599136</v>
      </c>
      <c r="EQ288" s="27">
        <v>30.621465920526315</v>
      </c>
      <c r="ER288" s="27">
        <v>11.146566613094411</v>
      </c>
      <c r="ES288" s="27">
        <v>8.1312651561215681</v>
      </c>
      <c r="ET288" s="27">
        <v>13.701158424798509</v>
      </c>
      <c r="EU288" s="27">
        <v>30.731352448526316</v>
      </c>
      <c r="EV288" s="27">
        <v>11.045270257966569</v>
      </c>
      <c r="EW288" s="27">
        <v>8.057370875354831</v>
      </c>
      <c r="EX288" s="27">
        <v>13.307828973815814</v>
      </c>
      <c r="EY288" s="27">
        <v>30.849135461526316</v>
      </c>
      <c r="EZ288" s="27">
        <v>10.947403572989405</v>
      </c>
      <c r="FA288" s="27">
        <v>7.9859784912134133</v>
      </c>
      <c r="FB288" s="27">
        <v>12.903440230220481</v>
      </c>
      <c r="FC288" s="27">
        <v>31.354208043526313</v>
      </c>
      <c r="FD288" s="27">
        <v>10.630875780390301</v>
      </c>
      <c r="FE288" s="27">
        <v>7.7550758733721832</v>
      </c>
      <c r="FF288" s="27">
        <v>11.514477665090032</v>
      </c>
      <c r="FG288" s="27">
        <v>31.748357312526316</v>
      </c>
      <c r="FH288" s="27">
        <v>10.737169374373192</v>
      </c>
      <c r="FI288" s="27">
        <v>7.8326155703095939</v>
      </c>
      <c r="FJ288" s="27">
        <v>10.792727073068512</v>
      </c>
      <c r="FK288" s="27">
        <v>32.013125498526314</v>
      </c>
      <c r="FL288" s="27">
        <v>12.107571316107226</v>
      </c>
      <c r="FM288" s="27">
        <v>8.8323047073765135</v>
      </c>
      <c r="FN288" s="27">
        <v>10.563521916292359</v>
      </c>
      <c r="FO288" s="27">
        <v>32.196115502526311</v>
      </c>
      <c r="FP288" s="27">
        <v>12.047777896905842</v>
      </c>
      <c r="FQ288" s="27">
        <v>8.7886862405432904</v>
      </c>
      <c r="FR288" s="27">
        <v>10.59353362270874</v>
      </c>
      <c r="FS288" s="28">
        <v>30.126671792526317</v>
      </c>
      <c r="FT288" s="28">
        <v>12.74813595822374</v>
      </c>
      <c r="FU288" s="28">
        <v>9.2995876955359975</v>
      </c>
      <c r="FV288" s="28">
        <v>15.814257654891119</v>
      </c>
      <c r="FW288" s="28">
        <v>30.178963512526316</v>
      </c>
      <c r="FX288" s="28">
        <v>12.411768247706531</v>
      </c>
      <c r="FY288" s="28">
        <v>9.0542121337948682</v>
      </c>
      <c r="FZ288" s="28">
        <v>15.451018949268674</v>
      </c>
      <c r="GA288" s="28">
        <v>30.211489102526315</v>
      </c>
      <c r="GB288" s="28">
        <v>12.134867512057895</v>
      </c>
      <c r="GC288" s="28">
        <v>8.852216902291099</v>
      </c>
      <c r="GD288" s="28">
        <v>15.216992560968395</v>
      </c>
      <c r="GE288" s="28">
        <v>30.277981440526315</v>
      </c>
      <c r="GF288" s="28">
        <v>11.882616487819446</v>
      </c>
      <c r="GG288" s="28">
        <v>8.6682032920753294</v>
      </c>
      <c r="GH288" s="28">
        <v>14.934631118905038</v>
      </c>
      <c r="GI288" s="28">
        <v>30.372774903526317</v>
      </c>
      <c r="GJ288" s="28">
        <v>11.564712127498751</v>
      </c>
      <c r="GK288" s="28">
        <v>8.4362964872464676</v>
      </c>
      <c r="GL288" s="28">
        <v>14.700248906617823</v>
      </c>
      <c r="GM288" s="28">
        <v>30.496312478526313</v>
      </c>
      <c r="GN288" s="28">
        <v>11.364203379494896</v>
      </c>
      <c r="GO288" s="28">
        <v>8.2900281471617276</v>
      </c>
      <c r="GP288" s="28">
        <v>14.36734831772436</v>
      </c>
      <c r="GQ288" s="28">
        <v>30.644471158526315</v>
      </c>
      <c r="GR288" s="28">
        <v>11.284691802017155</v>
      </c>
      <c r="GS288" s="28">
        <v>8.2320255583920598</v>
      </c>
      <c r="GT288" s="28">
        <v>14.044568971215172</v>
      </c>
      <c r="GU288" s="28">
        <v>30.814025321526316</v>
      </c>
      <c r="GV288" s="28">
        <v>11.16595592147578</v>
      </c>
      <c r="GW288" s="28">
        <v>8.1454093866380326</v>
      </c>
      <c r="GX288" s="28">
        <v>13.661115304222088</v>
      </c>
      <c r="GY288" s="28">
        <v>30.998287401526316</v>
      </c>
      <c r="GZ288" s="28">
        <v>11.034041837110975</v>
      </c>
      <c r="HA288" s="28">
        <v>8.049179898668422</v>
      </c>
      <c r="HB288" s="28">
        <v>13.301906601934759</v>
      </c>
      <c r="HC288" s="28">
        <v>31.202695032526314</v>
      </c>
      <c r="HD288" s="28">
        <v>10.910955036569773</v>
      </c>
      <c r="HE288" s="28">
        <v>7.9593897913502278</v>
      </c>
      <c r="HF288" s="28">
        <v>12.95779343525156</v>
      </c>
      <c r="HG288" s="28">
        <v>32.088208254526315</v>
      </c>
      <c r="HH288" s="28">
        <v>10.24555807923764</v>
      </c>
      <c r="HI288" s="28">
        <v>7.4739919749689854</v>
      </c>
      <c r="HJ288" s="28">
        <v>10.672909883259802</v>
      </c>
      <c r="HK288" s="28">
        <v>32.883241307526319</v>
      </c>
      <c r="HL288" s="28">
        <v>9.2911913699295887</v>
      </c>
      <c r="HM288" s="28">
        <v>6.7777947477041636</v>
      </c>
      <c r="HN288" s="28">
        <v>5.4783166761603326</v>
      </c>
      <c r="HO288" s="28">
        <v>33.317072739526317</v>
      </c>
      <c r="HP288" s="28">
        <v>9.5088727172043512</v>
      </c>
      <c r="HQ288" s="28">
        <v>6.9365902598714309</v>
      </c>
      <c r="HR288" s="28">
        <v>1.2861881201489496</v>
      </c>
      <c r="HS288" s="28">
        <v>33.547231290526312</v>
      </c>
      <c r="HT288" s="28">
        <v>8.8722189013277823</v>
      </c>
      <c r="HU288" s="28">
        <v>6.4721601650054872</v>
      </c>
      <c r="HV288" s="28">
        <v>-1.6273481493064068</v>
      </c>
      <c r="HW288" s="29">
        <v>30.117348324526315</v>
      </c>
      <c r="HX288" s="29">
        <v>12.755257427094641</v>
      </c>
      <c r="HY288" s="29">
        <v>9.3047827079286325</v>
      </c>
      <c r="HZ288" s="29">
        <v>15.846723760855967</v>
      </c>
      <c r="IA288" s="29">
        <v>30.169425257526314</v>
      </c>
      <c r="IB288" s="29">
        <v>12.621099346091722</v>
      </c>
      <c r="IC288" s="29">
        <v>9.2069162556535744</v>
      </c>
      <c r="ID288" s="29">
        <v>15.483450561465835</v>
      </c>
      <c r="IE288" s="29">
        <v>30.201792897526314</v>
      </c>
      <c r="IF288" s="29">
        <v>12.531049885598675</v>
      </c>
      <c r="IG288" s="29">
        <v>9.1412264279379709</v>
      </c>
      <c r="IH288" s="29">
        <v>15.254115005929936</v>
      </c>
      <c r="II288" s="29">
        <v>30.263534231526314</v>
      </c>
      <c r="IJ288" s="29">
        <v>12.395386413460932</v>
      </c>
      <c r="IK288" s="29">
        <v>9.0422618137888744</v>
      </c>
      <c r="IL288" s="29">
        <v>15.007888689717323</v>
      </c>
      <c r="IM288" s="29">
        <v>30.352902106526315</v>
      </c>
      <c r="IN288" s="29">
        <v>12.366249171890688</v>
      </c>
      <c r="IO288" s="29">
        <v>9.0210066017267767</v>
      </c>
      <c r="IP288" s="29">
        <v>14.814677751282369</v>
      </c>
      <c r="IQ288" s="29">
        <v>30.468449692526313</v>
      </c>
      <c r="IR288" s="29">
        <v>12.255543500146215</v>
      </c>
      <c r="IS288" s="29">
        <v>8.9402483554894658</v>
      </c>
      <c r="IT288" s="29">
        <v>14.541590532944113</v>
      </c>
      <c r="IU288" s="29">
        <v>30.612379686526314</v>
      </c>
      <c r="IV288" s="29">
        <v>12.136997249574499</v>
      </c>
      <c r="IW288" s="29">
        <v>8.8537705161581801</v>
      </c>
      <c r="IX288" s="29">
        <v>14.275122799179245</v>
      </c>
      <c r="IY288" s="29">
        <v>30.774382784526317</v>
      </c>
      <c r="IZ288" s="29">
        <v>12.039453846370767</v>
      </c>
      <c r="JA288" s="29">
        <v>8.7826139615695897</v>
      </c>
      <c r="JB288" s="29">
        <v>13.958736026111728</v>
      </c>
      <c r="JC288" s="29">
        <v>30.968655204526314</v>
      </c>
      <c r="JD288" s="29">
        <v>11.923700492509724</v>
      </c>
      <c r="JE288" s="29">
        <v>8.6981735015046198</v>
      </c>
      <c r="JF288" s="29">
        <v>13.512535746956512</v>
      </c>
      <c r="JG288" s="29">
        <v>31.267933275526314</v>
      </c>
      <c r="JH288" s="29">
        <v>11.672897707631718</v>
      </c>
      <c r="JI288" s="29">
        <v>8.5152163617391725</v>
      </c>
      <c r="JJ288" s="29">
        <v>12.277879827539401</v>
      </c>
      <c r="JK288" s="29">
        <v>32.170313137526314</v>
      </c>
      <c r="JL288" s="29">
        <v>11.182367987124319</v>
      </c>
      <c r="JM288" s="29">
        <v>8.1573817600315728</v>
      </c>
      <c r="JN288" s="29">
        <v>6.5396593496131175</v>
      </c>
      <c r="JO288" s="29">
        <v>32.743231366526317</v>
      </c>
      <c r="JP288" s="29">
        <v>10.003560894845331</v>
      </c>
      <c r="JQ288" s="29">
        <v>7.2974583981618357</v>
      </c>
      <c r="JR288" s="29">
        <v>1.8195006272328378</v>
      </c>
      <c r="JS288" s="29">
        <v>32.977789197526313</v>
      </c>
      <c r="JT288" s="29">
        <v>9.2814386329107776</v>
      </c>
      <c r="JU288" s="29">
        <v>6.7706802618314725</v>
      </c>
      <c r="JV288" s="29">
        <v>-0.99068822123520661</v>
      </c>
      <c r="JW288" s="29">
        <v>32.934575364526317</v>
      </c>
      <c r="JX288" s="29">
        <v>9.1981271182646491</v>
      </c>
      <c r="JY288" s="29">
        <v>6.7099056718021117</v>
      </c>
      <c r="JZ288" s="29">
        <v>-0.33969405514879014</v>
      </c>
    </row>
    <row r="289" spans="1:286" ht="15" thickBot="1" x14ac:dyDescent="0.4">
      <c r="A289" s="2"/>
      <c r="B289" s="74" t="s">
        <v>470</v>
      </c>
      <c r="C289" s="74" t="s">
        <v>470</v>
      </c>
      <c r="D289" s="74" t="s">
        <v>866</v>
      </c>
      <c r="E289" s="87">
        <v>378952</v>
      </c>
      <c r="F289" s="84">
        <v>392177</v>
      </c>
      <c r="G289" s="22">
        <v>30.977091807000001</v>
      </c>
      <c r="H289" s="22">
        <v>8.6274417371767989</v>
      </c>
      <c r="I289" s="22">
        <v>6.2935986316686687</v>
      </c>
      <c r="J289" s="22">
        <v>16.081009132050443</v>
      </c>
      <c r="K289" s="22">
        <v>31.061491313000001</v>
      </c>
      <c r="L289" s="22">
        <v>8.4554957149595431</v>
      </c>
      <c r="M289" s="22">
        <v>6.1681664023805558</v>
      </c>
      <c r="N289" s="22">
        <v>15.424748167566715</v>
      </c>
      <c r="O289" s="22">
        <v>31.123218593000001</v>
      </c>
      <c r="P289" s="22">
        <v>8.3247479904880368</v>
      </c>
      <c r="Q289" s="22">
        <v>6.0727877577144556</v>
      </c>
      <c r="R289" s="22">
        <v>15.129074578208078</v>
      </c>
      <c r="S289" s="22">
        <v>31.220244960999999</v>
      </c>
      <c r="T289" s="22">
        <v>8.1950153985055216</v>
      </c>
      <c r="U289" s="22">
        <v>5.9781496380658883</v>
      </c>
      <c r="V289" s="22">
        <v>15.093859884363233</v>
      </c>
      <c r="W289" s="22">
        <v>31.341552476</v>
      </c>
      <c r="X289" s="22">
        <v>8.0227477501531421</v>
      </c>
      <c r="Y289" s="22">
        <v>5.852482786990044</v>
      </c>
      <c r="Z289" s="22">
        <v>14.913386472258507</v>
      </c>
      <c r="AA289" s="22">
        <v>31.484615031000001</v>
      </c>
      <c r="AB289" s="22">
        <v>7.7513153937437709</v>
      </c>
      <c r="AC289" s="22">
        <v>5.6544766620077809</v>
      </c>
      <c r="AD289" s="22">
        <v>14.296650696044294</v>
      </c>
      <c r="AE289" s="22">
        <v>31.643823656000002</v>
      </c>
      <c r="AF289" s="22">
        <v>7.6475038580887205</v>
      </c>
      <c r="AG289" s="22">
        <v>5.578747592064059</v>
      </c>
      <c r="AH289" s="22">
        <v>13.926596797429816</v>
      </c>
      <c r="AI289" s="22">
        <v>31.804655955000001</v>
      </c>
      <c r="AJ289" s="22">
        <v>7.6609116475966061</v>
      </c>
      <c r="AK289" s="22">
        <v>5.5885283878400438</v>
      </c>
      <c r="AL289" s="22">
        <v>13.798467601951479</v>
      </c>
      <c r="AM289" s="22">
        <v>31.969621813</v>
      </c>
      <c r="AN289" s="22">
        <v>7.5318290084288133</v>
      </c>
      <c r="AO289" s="22">
        <v>5.494364399720844</v>
      </c>
      <c r="AP289" s="22">
        <v>13.014104162072343</v>
      </c>
      <c r="AQ289" s="22">
        <v>32.148586553999998</v>
      </c>
      <c r="AR289" s="22">
        <v>7.4355187323210341</v>
      </c>
      <c r="AS289" s="22">
        <v>5.424107394180532</v>
      </c>
      <c r="AT289" s="22">
        <v>12.592439200483414</v>
      </c>
      <c r="AU289" s="22">
        <v>32.729126616999999</v>
      </c>
      <c r="AV289" s="22">
        <v>6.9700721104439083</v>
      </c>
      <c r="AW289" s="22">
        <v>5.0845705637041476</v>
      </c>
      <c r="AX289" s="22">
        <v>11.247130120765426</v>
      </c>
      <c r="AY289" s="22">
        <v>33.136372858000001</v>
      </c>
      <c r="AZ289" s="22">
        <v>6.6224411621886032</v>
      </c>
      <c r="BA289" s="22">
        <v>4.8309786268455612</v>
      </c>
      <c r="BB289" s="22">
        <v>10.488912132135219</v>
      </c>
      <c r="BC289" s="22">
        <v>33.389466067000001</v>
      </c>
      <c r="BD289" s="22">
        <v>6.7213613003720081</v>
      </c>
      <c r="BE289" s="22">
        <v>4.9031394904342243</v>
      </c>
      <c r="BF289" s="22">
        <v>10.318057293292512</v>
      </c>
      <c r="BG289" s="22">
        <v>33.553560488000002</v>
      </c>
      <c r="BH289" s="22">
        <v>6.8301546908491977</v>
      </c>
      <c r="BI289" s="22">
        <v>4.9825027541107971</v>
      </c>
      <c r="BJ289" s="22">
        <v>10.422400426545728</v>
      </c>
      <c r="BK289" s="25">
        <v>30.964666055999999</v>
      </c>
      <c r="BL289" s="25">
        <v>8.7460631477753985</v>
      </c>
      <c r="BM289" s="25">
        <v>6.3801312991931498</v>
      </c>
      <c r="BN289" s="25">
        <v>16.215622704982106</v>
      </c>
      <c r="BO289" s="25">
        <v>31.046479969</v>
      </c>
      <c r="BP289" s="25">
        <v>8.6377955312100596</v>
      </c>
      <c r="BQ289" s="25">
        <v>6.3011515802651816</v>
      </c>
      <c r="BR289" s="25">
        <v>15.644456954063132</v>
      </c>
      <c r="BS289" s="25">
        <v>31.132096866000001</v>
      </c>
      <c r="BT289" s="25">
        <v>8.532112623477488</v>
      </c>
      <c r="BU289" s="25">
        <v>6.2240573704450943</v>
      </c>
      <c r="BV289" s="25">
        <v>15.292889138534587</v>
      </c>
      <c r="BW289" s="25">
        <v>31.228529673000001</v>
      </c>
      <c r="BX289" s="25">
        <v>8.4644799648714297</v>
      </c>
      <c r="BY289" s="25">
        <v>6.1747202876080109</v>
      </c>
      <c r="BZ289" s="25">
        <v>15.237430778453806</v>
      </c>
      <c r="CA289" s="25">
        <v>31.336106647000001</v>
      </c>
      <c r="CB289" s="25">
        <v>8.3726677720233535</v>
      </c>
      <c r="CC289" s="25">
        <v>6.1077445711810645</v>
      </c>
      <c r="CD289" s="25">
        <v>15.05706250921815</v>
      </c>
      <c r="CE289" s="25">
        <v>31.455525231999999</v>
      </c>
      <c r="CF289" s="25">
        <v>8.2057789591308232</v>
      </c>
      <c r="CG289" s="25">
        <v>5.9860015056863176</v>
      </c>
      <c r="CH289" s="25">
        <v>14.442185996690419</v>
      </c>
      <c r="CI289" s="25">
        <v>31.586850552999998</v>
      </c>
      <c r="CJ289" s="25">
        <v>8.0977681458946762</v>
      </c>
      <c r="CK289" s="25">
        <v>5.9072091212116487</v>
      </c>
      <c r="CL289" s="25">
        <v>14.031535833467537</v>
      </c>
      <c r="CM289" s="25">
        <v>31.727476838000001</v>
      </c>
      <c r="CN289" s="25">
        <v>8.0668983846610054</v>
      </c>
      <c r="CO289" s="25">
        <v>5.8846900601760943</v>
      </c>
      <c r="CP289" s="25">
        <v>13.884819972130305</v>
      </c>
      <c r="CQ289" s="25">
        <v>31.877931359999998</v>
      </c>
      <c r="CR289" s="25">
        <v>7.9210307585722788</v>
      </c>
      <c r="CS289" s="25">
        <v>5.778281657787141</v>
      </c>
      <c r="CT289" s="25">
        <v>13.052154320976781</v>
      </c>
      <c r="CU289" s="25">
        <v>32.036339693999999</v>
      </c>
      <c r="CV289" s="25">
        <v>7.8355285903843095</v>
      </c>
      <c r="CW289" s="25">
        <v>5.7159090164983928</v>
      </c>
      <c r="CX289" s="25">
        <v>12.633025387192435</v>
      </c>
      <c r="CY289" s="25">
        <v>32.344468149999997</v>
      </c>
      <c r="CZ289" s="25">
        <v>7.651517332140279</v>
      </c>
      <c r="DA289" s="25">
        <v>5.5816753655070581</v>
      </c>
      <c r="DB289" s="25">
        <v>11.806550779238087</v>
      </c>
      <c r="DC289" s="25">
        <v>32.588705695000002</v>
      </c>
      <c r="DD289" s="25">
        <v>7.4775480846000741</v>
      </c>
      <c r="DE289" s="25">
        <v>5.4547672215142189</v>
      </c>
      <c r="DF289" s="25">
        <v>11.002353055158874</v>
      </c>
      <c r="DG289" s="25">
        <v>32.763682123999999</v>
      </c>
      <c r="DH289" s="25">
        <v>7.5129736035957544</v>
      </c>
      <c r="DI289" s="25">
        <v>5.480609644409598</v>
      </c>
      <c r="DJ289" s="25">
        <v>10.383277327638339</v>
      </c>
      <c r="DK289" s="25">
        <v>32.876334561999997</v>
      </c>
      <c r="DL289" s="25">
        <v>7.5680629203695124</v>
      </c>
      <c r="DM289" s="25">
        <v>5.5207965340147593</v>
      </c>
      <c r="DN289" s="25">
        <v>10.049575733960804</v>
      </c>
      <c r="DO289" s="27">
        <v>30.977109550999998</v>
      </c>
      <c r="DP289" s="27">
        <v>8.7471270287519332</v>
      </c>
      <c r="DQ289" s="27">
        <v>6.3809073855536429</v>
      </c>
      <c r="DR289" s="27">
        <v>16.090332166055731</v>
      </c>
      <c r="DS289" s="27">
        <v>31.061544531999999</v>
      </c>
      <c r="DT289" s="27">
        <v>8.6429781257145759</v>
      </c>
      <c r="DU289" s="27">
        <v>6.3049322108015264</v>
      </c>
      <c r="DV289" s="27">
        <v>15.468086375083562</v>
      </c>
      <c r="DW289" s="27">
        <v>31.123324621999998</v>
      </c>
      <c r="DX289" s="27">
        <v>8.5018594971050021</v>
      </c>
      <c r="DY289" s="27">
        <v>6.2019881359556726</v>
      </c>
      <c r="DZ289" s="27">
        <v>15.20219267234137</v>
      </c>
      <c r="EA289" s="27">
        <v>31.22042046</v>
      </c>
      <c r="EB289" s="27">
        <v>8.4303346676398085</v>
      </c>
      <c r="EC289" s="27">
        <v>6.1498117686656188</v>
      </c>
      <c r="ED289" s="27">
        <v>15.181813225297939</v>
      </c>
      <c r="EE289" s="27">
        <v>31.341289601</v>
      </c>
      <c r="EF289" s="27">
        <v>8.3423777373271388</v>
      </c>
      <c r="EG289" s="27">
        <v>6.085648412583339</v>
      </c>
      <c r="EH289" s="27">
        <v>15.019953377226553</v>
      </c>
      <c r="EI289" s="27">
        <v>31.483574219000001</v>
      </c>
      <c r="EJ289" s="27">
        <v>8.1733642251193714</v>
      </c>
      <c r="EK289" s="27">
        <v>5.9623554085192634</v>
      </c>
      <c r="EL289" s="27">
        <v>14.431456144713458</v>
      </c>
      <c r="EM289" s="27">
        <v>31.642117210000002</v>
      </c>
      <c r="EN289" s="27">
        <v>8.072807238585515</v>
      </c>
      <c r="EO289" s="27">
        <v>5.8890004868479755</v>
      </c>
      <c r="EP289" s="27">
        <v>14.076099039314668</v>
      </c>
      <c r="EQ289" s="27">
        <v>31.802531819000002</v>
      </c>
      <c r="ER289" s="27">
        <v>8.0095201377773666</v>
      </c>
      <c r="ES289" s="27">
        <v>5.8428334279234173</v>
      </c>
      <c r="ET289" s="27">
        <v>13.966685622078417</v>
      </c>
      <c r="EU289" s="27">
        <v>31.965146017999999</v>
      </c>
      <c r="EV289" s="27">
        <v>7.8269760728725846</v>
      </c>
      <c r="EW289" s="27">
        <v>5.7096700740460573</v>
      </c>
      <c r="EX289" s="27">
        <v>13.218695899911237</v>
      </c>
      <c r="EY289" s="27">
        <v>32.134238916999998</v>
      </c>
      <c r="EZ289" s="27">
        <v>7.7165571577399739</v>
      </c>
      <c r="FA289" s="27">
        <v>5.6291210127647302</v>
      </c>
      <c r="FB289" s="27">
        <v>12.849936716188681</v>
      </c>
      <c r="FC289" s="27">
        <v>32.681410229000001</v>
      </c>
      <c r="FD289" s="27">
        <v>7.3473835147300539</v>
      </c>
      <c r="FE289" s="27">
        <v>5.359813980010931</v>
      </c>
      <c r="FF289" s="27">
        <v>11.646101829903138</v>
      </c>
      <c r="FG289" s="27">
        <v>33.042188338999999</v>
      </c>
      <c r="FH289" s="27">
        <v>7.1220833035162165</v>
      </c>
      <c r="FI289" s="27">
        <v>5.1954606126737817</v>
      </c>
      <c r="FJ289" s="27">
        <v>10.979181322369961</v>
      </c>
      <c r="FK289" s="27">
        <v>33.270919562000003</v>
      </c>
      <c r="FL289" s="27">
        <v>7.1662702132235925</v>
      </c>
      <c r="FM289" s="27">
        <v>5.2276943481128351</v>
      </c>
      <c r="FN289" s="27">
        <v>10.858726601982447</v>
      </c>
      <c r="FO289" s="27">
        <v>33.411024656999999</v>
      </c>
      <c r="FP289" s="27">
        <v>7.1761721631761306</v>
      </c>
      <c r="FQ289" s="27">
        <v>5.2349176827432631</v>
      </c>
      <c r="FR289" s="27">
        <v>10.966861873211805</v>
      </c>
      <c r="FS289" s="28">
        <v>30.974167796</v>
      </c>
      <c r="FT289" s="28">
        <v>8.6265505647607341</v>
      </c>
      <c r="FU289" s="28">
        <v>6.2929485337985014</v>
      </c>
      <c r="FV289" s="28">
        <v>16.08920532636693</v>
      </c>
      <c r="FW289" s="28">
        <v>31.061455153000001</v>
      </c>
      <c r="FX289" s="28">
        <v>8.446989373740017</v>
      </c>
      <c r="FY289" s="28">
        <v>6.1619611448904905</v>
      </c>
      <c r="FZ289" s="28">
        <v>15.43959421855039</v>
      </c>
      <c r="GA289" s="28">
        <v>31.139666570999999</v>
      </c>
      <c r="GB289" s="28">
        <v>8.2992825711853282</v>
      </c>
      <c r="GC289" s="28">
        <v>6.0542110888755607</v>
      </c>
      <c r="GD289" s="28">
        <v>15.157132351520287</v>
      </c>
      <c r="GE289" s="28">
        <v>31.267205927999999</v>
      </c>
      <c r="GF289" s="28">
        <v>8.1661427523338439</v>
      </c>
      <c r="GG289" s="28">
        <v>5.9570874446632134</v>
      </c>
      <c r="GH289" s="28">
        <v>15.132525620719727</v>
      </c>
      <c r="GI289" s="28">
        <v>31.435341790999999</v>
      </c>
      <c r="GJ289" s="28">
        <v>8.0047266357695932</v>
      </c>
      <c r="GK289" s="28">
        <v>5.8393366349463021</v>
      </c>
      <c r="GL289" s="28">
        <v>14.961790692374446</v>
      </c>
      <c r="GM289" s="28">
        <v>31.639216933</v>
      </c>
      <c r="GN289" s="28">
        <v>7.7362358183876925</v>
      </c>
      <c r="GO289" s="28">
        <v>5.6434763217309873</v>
      </c>
      <c r="GP289" s="28">
        <v>14.346700248275983</v>
      </c>
      <c r="GQ289" s="28">
        <v>31.849969860999998</v>
      </c>
      <c r="GR289" s="28">
        <v>7.6676724969786498</v>
      </c>
      <c r="GS289" s="28">
        <v>5.5934603333362842</v>
      </c>
      <c r="GT289" s="28">
        <v>13.974570677113359</v>
      </c>
      <c r="GU289" s="28">
        <v>32.086832880999999</v>
      </c>
      <c r="GV289" s="28">
        <v>7.6643925804548552</v>
      </c>
      <c r="GW289" s="28">
        <v>5.5910676798968311</v>
      </c>
      <c r="GX289" s="28">
        <v>13.816946169271151</v>
      </c>
      <c r="GY289" s="28">
        <v>32.341095414000002</v>
      </c>
      <c r="GZ289" s="28">
        <v>7.5349112588904017</v>
      </c>
      <c r="HA289" s="28">
        <v>5.4966128585199252</v>
      </c>
      <c r="HB289" s="28">
        <v>13.05593485616032</v>
      </c>
      <c r="HC289" s="28">
        <v>32.568146718999998</v>
      </c>
      <c r="HD289" s="28">
        <v>7.4538045182116122</v>
      </c>
      <c r="HE289" s="28">
        <v>5.4374466204037608</v>
      </c>
      <c r="HF289" s="28">
        <v>12.713378266640579</v>
      </c>
      <c r="HG289" s="28">
        <v>33.356141751999999</v>
      </c>
      <c r="HH289" s="28">
        <v>6.8668535729754954</v>
      </c>
      <c r="HI289" s="28">
        <v>5.0092740776815576</v>
      </c>
      <c r="HJ289" s="28">
        <v>11.055642469608372</v>
      </c>
      <c r="HK289" s="28">
        <v>34.030780352999997</v>
      </c>
      <c r="HL289" s="28">
        <v>5.9275812983468841</v>
      </c>
      <c r="HM289" s="28">
        <v>4.3240880303630425</v>
      </c>
      <c r="HN289" s="28">
        <v>7.2454656031397136</v>
      </c>
      <c r="HO289" s="28">
        <v>33.354310309820242</v>
      </c>
      <c r="HP289" s="28">
        <v>5.410396422254288</v>
      </c>
      <c r="HQ289" s="28">
        <v>3.9468088637625827</v>
      </c>
      <c r="HR289" s="28">
        <v>4.2290818756086281</v>
      </c>
      <c r="HS289" s="28">
        <v>31.280220688103185</v>
      </c>
      <c r="HT289" s="28">
        <v>5.0739587335556608</v>
      </c>
      <c r="HU289" s="28">
        <v>3.7013822539123793</v>
      </c>
      <c r="HV289" s="28">
        <v>2.2983174796341075</v>
      </c>
      <c r="HW289" s="29">
        <v>30.971075607</v>
      </c>
      <c r="HX289" s="29">
        <v>8.6238511393897355</v>
      </c>
      <c r="HY289" s="29">
        <v>6.2909793405731209</v>
      </c>
      <c r="HZ289" s="29">
        <v>16.067443590669328</v>
      </c>
      <c r="IA289" s="29">
        <v>31.067539807999999</v>
      </c>
      <c r="IB289" s="29">
        <v>8.4333733640616639</v>
      </c>
      <c r="IC289" s="29">
        <v>6.1520284553990967</v>
      </c>
      <c r="ID289" s="29">
        <v>15.379880511187384</v>
      </c>
      <c r="IE289" s="29">
        <v>31.140594023999999</v>
      </c>
      <c r="IF289" s="29">
        <v>8.2599659515228812</v>
      </c>
      <c r="IG289" s="29">
        <v>6.0255301622176436</v>
      </c>
      <c r="IH289" s="29">
        <v>15.113494040177368</v>
      </c>
      <c r="II289" s="29">
        <v>31.251332034000001</v>
      </c>
      <c r="IJ289" s="29">
        <v>8.0483738628880328</v>
      </c>
      <c r="IK289" s="29">
        <v>5.8711766794504614</v>
      </c>
      <c r="IL289" s="29">
        <v>15.132360428117837</v>
      </c>
      <c r="IM289" s="29">
        <v>31.400094111000001</v>
      </c>
      <c r="IN289" s="29">
        <v>8.0341144980143788</v>
      </c>
      <c r="IO289" s="29">
        <v>5.8607746713012112</v>
      </c>
      <c r="IP289" s="29">
        <v>14.997878470628901</v>
      </c>
      <c r="IQ289" s="29">
        <v>31.557151034</v>
      </c>
      <c r="IR289" s="29">
        <v>7.970272346306853</v>
      </c>
      <c r="IS289" s="29">
        <v>5.8142027104732552</v>
      </c>
      <c r="IT289" s="29">
        <v>14.442368246712665</v>
      </c>
      <c r="IU289" s="29">
        <v>31.740588067000001</v>
      </c>
      <c r="IV289" s="29">
        <v>7.8870480456815608</v>
      </c>
      <c r="IW289" s="29">
        <v>5.7534917418578564</v>
      </c>
      <c r="IX289" s="29">
        <v>14.135577372600345</v>
      </c>
      <c r="IY289" s="29">
        <v>31.939691498000002</v>
      </c>
      <c r="IZ289" s="29">
        <v>7.8337094439925679</v>
      </c>
      <c r="JA289" s="29">
        <v>5.7145819745326918</v>
      </c>
      <c r="JB289" s="29">
        <v>14.053613427355256</v>
      </c>
      <c r="JC289" s="29">
        <v>32.159005295</v>
      </c>
      <c r="JD289" s="29">
        <v>7.6523917023967689</v>
      </c>
      <c r="JE289" s="29">
        <v>5.5823132064357424</v>
      </c>
      <c r="JF289" s="29">
        <v>13.309777235540516</v>
      </c>
      <c r="JG289" s="29">
        <v>32.421249467000003</v>
      </c>
      <c r="JH289" s="29">
        <v>7.3869014928215178</v>
      </c>
      <c r="JI289" s="29">
        <v>5.3886417948394012</v>
      </c>
      <c r="JJ289" s="29">
        <v>12.314820551973392</v>
      </c>
      <c r="JK289" s="29">
        <v>33.222543815000002</v>
      </c>
      <c r="JL289" s="29">
        <v>6.0823806830080951</v>
      </c>
      <c r="JM289" s="29">
        <v>4.43701202627817</v>
      </c>
      <c r="JN289" s="29">
        <v>8.0522894593259693</v>
      </c>
      <c r="JO289" s="29">
        <v>31.157225775641155</v>
      </c>
      <c r="JP289" s="29">
        <v>5.0540077518636748</v>
      </c>
      <c r="JQ289" s="29">
        <v>3.6868282905357201</v>
      </c>
      <c r="JR289" s="29">
        <v>4.6265154068648116</v>
      </c>
      <c r="JS289" s="29">
        <v>29.566721921882191</v>
      </c>
      <c r="JT289" s="29">
        <v>4.7960124199252538</v>
      </c>
      <c r="JU289" s="29">
        <v>3.4986242878279739</v>
      </c>
      <c r="JV289" s="29">
        <v>2.5681908136171714</v>
      </c>
      <c r="JW289" s="29">
        <v>29.71812176147564</v>
      </c>
      <c r="JX289" s="29">
        <v>4.8205709595220112</v>
      </c>
      <c r="JY289" s="29">
        <v>3.5165394005474151</v>
      </c>
      <c r="JZ289" s="29">
        <v>3.3270638011399001</v>
      </c>
    </row>
    <row r="290" spans="1:286" ht="15" thickBot="1" x14ac:dyDescent="0.4">
      <c r="A290" s="2"/>
      <c r="B290" s="74" t="s">
        <v>761</v>
      </c>
      <c r="C290" s="74" t="s">
        <v>470</v>
      </c>
      <c r="D290" s="74" t="s">
        <v>866</v>
      </c>
      <c r="E290" s="87">
        <v>379671</v>
      </c>
      <c r="F290" s="84">
        <v>391133</v>
      </c>
      <c r="G290" s="22">
        <v>11.820237182</v>
      </c>
      <c r="H290" s="22">
        <v>11.820237182</v>
      </c>
      <c r="I290" s="22">
        <v>11.820237182</v>
      </c>
      <c r="J290" s="22">
        <v>1.7747597376710349</v>
      </c>
      <c r="K290" s="22">
        <v>11.852650976</v>
      </c>
      <c r="L290" s="22">
        <v>11.852650976</v>
      </c>
      <c r="M290" s="22">
        <v>11.852650976</v>
      </c>
      <c r="N290" s="22">
        <v>1.653469217158591</v>
      </c>
      <c r="O290" s="22">
        <v>11.888626658</v>
      </c>
      <c r="P290" s="22">
        <v>11.888626658</v>
      </c>
      <c r="Q290" s="22">
        <v>11.888626658</v>
      </c>
      <c r="R290" s="22">
        <v>1.4396348421597924</v>
      </c>
      <c r="S290" s="22">
        <v>11.946884656</v>
      </c>
      <c r="T290" s="22">
        <v>11.946884656</v>
      </c>
      <c r="U290" s="22">
        <v>11.946884656</v>
      </c>
      <c r="V290" s="22">
        <v>1.1505633068342167</v>
      </c>
      <c r="W290" s="22">
        <v>12.02235398</v>
      </c>
      <c r="X290" s="22">
        <v>12.02235398</v>
      </c>
      <c r="Y290" s="22">
        <v>12.02235398</v>
      </c>
      <c r="Z290" s="22">
        <v>1.081850599712725</v>
      </c>
      <c r="AA290" s="22">
        <v>12.112105408</v>
      </c>
      <c r="AB290" s="22">
        <v>12.112105408</v>
      </c>
      <c r="AC290" s="22">
        <v>12.112105408</v>
      </c>
      <c r="AD290" s="22">
        <v>0.80282777494806012</v>
      </c>
      <c r="AE290" s="22">
        <v>12.206664189</v>
      </c>
      <c r="AF290" s="22">
        <v>12.206664189</v>
      </c>
      <c r="AG290" s="22">
        <v>12.206664189</v>
      </c>
      <c r="AH290" s="22">
        <v>0.45717537582370404</v>
      </c>
      <c r="AI290" s="22">
        <v>12.301796398</v>
      </c>
      <c r="AJ290" s="22">
        <v>12.301796398</v>
      </c>
      <c r="AK290" s="22">
        <v>12.301796398</v>
      </c>
      <c r="AL290" s="22">
        <v>0.2673950005671113</v>
      </c>
      <c r="AM290" s="22">
        <v>12.394894468</v>
      </c>
      <c r="AN290" s="22">
        <v>12.394894468</v>
      </c>
      <c r="AO290" s="22">
        <v>12.394894468</v>
      </c>
      <c r="AP290" s="22">
        <v>-5.310929631042427E-2</v>
      </c>
      <c r="AQ290" s="22">
        <v>12.497346847999999</v>
      </c>
      <c r="AR290" s="22">
        <v>12.497346847999999</v>
      </c>
      <c r="AS290" s="22">
        <v>12.497346847999999</v>
      </c>
      <c r="AT290" s="22">
        <v>-0.34509686612990009</v>
      </c>
      <c r="AU290" s="22">
        <v>12.855223695999999</v>
      </c>
      <c r="AV290" s="22">
        <v>12.855223695999999</v>
      </c>
      <c r="AW290" s="22">
        <v>12.855223695999999</v>
      </c>
      <c r="AX290" s="22">
        <v>-1.3632808266306835</v>
      </c>
      <c r="AY290" s="22">
        <v>13.117962558</v>
      </c>
      <c r="AZ290" s="22">
        <v>13.117962558</v>
      </c>
      <c r="BA290" s="22">
        <v>13.117962558</v>
      </c>
      <c r="BB290" s="22">
        <v>-1.9054096516348515</v>
      </c>
      <c r="BC290" s="22">
        <v>13.285037665000001</v>
      </c>
      <c r="BD290" s="22">
        <v>13.285037665000001</v>
      </c>
      <c r="BE290" s="22">
        <v>13.285037665000001</v>
      </c>
      <c r="BF290" s="22">
        <v>-1.9701583556775475</v>
      </c>
      <c r="BG290" s="22">
        <v>13.387957978999999</v>
      </c>
      <c r="BH290" s="22">
        <v>13.387957978999999</v>
      </c>
      <c r="BI290" s="22">
        <v>13.387957978999999</v>
      </c>
      <c r="BJ290" s="22">
        <v>-1.8843666820787526</v>
      </c>
      <c r="BK290" s="25">
        <v>11.813861079</v>
      </c>
      <c r="BL290" s="25">
        <v>11.813861079</v>
      </c>
      <c r="BM290" s="25">
        <v>11.813861079</v>
      </c>
      <c r="BN290" s="25">
        <v>1.8217258750775578</v>
      </c>
      <c r="BO290" s="25">
        <v>11.840758662999999</v>
      </c>
      <c r="BP290" s="25">
        <v>11.840758662999999</v>
      </c>
      <c r="BQ290" s="25">
        <v>11.840758662999999</v>
      </c>
      <c r="BR290" s="25">
        <v>1.7386221481711779</v>
      </c>
      <c r="BS290" s="25">
        <v>11.885720305</v>
      </c>
      <c r="BT290" s="25">
        <v>11.885720305</v>
      </c>
      <c r="BU290" s="25">
        <v>11.885720305</v>
      </c>
      <c r="BV290" s="25">
        <v>1.4866843793270732</v>
      </c>
      <c r="BW290" s="25">
        <v>11.941259788</v>
      </c>
      <c r="BX290" s="25">
        <v>11.941259788</v>
      </c>
      <c r="BY290" s="25">
        <v>11.941259788</v>
      </c>
      <c r="BZ290" s="25">
        <v>1.2177695965125785</v>
      </c>
      <c r="CA290" s="25">
        <v>12.004602112000001</v>
      </c>
      <c r="CB290" s="25">
        <v>12.004602112000001</v>
      </c>
      <c r="CC290" s="25">
        <v>12.004602112000001</v>
      </c>
      <c r="CD290" s="25">
        <v>1.1809237563653951</v>
      </c>
      <c r="CE290" s="25">
        <v>12.076313344999999</v>
      </c>
      <c r="CF290" s="25">
        <v>12.076313344999999</v>
      </c>
      <c r="CG290" s="25">
        <v>12.076313344999999</v>
      </c>
      <c r="CH290" s="25">
        <v>0.93260375436603837</v>
      </c>
      <c r="CI290" s="25">
        <v>12.155799917</v>
      </c>
      <c r="CJ290" s="25">
        <v>12.155799917</v>
      </c>
      <c r="CK290" s="25">
        <v>12.155799917</v>
      </c>
      <c r="CL290" s="25">
        <v>0.61314679657894544</v>
      </c>
      <c r="CM290" s="25">
        <v>12.242078843</v>
      </c>
      <c r="CN290" s="25">
        <v>12.242078843</v>
      </c>
      <c r="CO290" s="25">
        <v>12.242078843</v>
      </c>
      <c r="CP290" s="25">
        <v>0.44504802324302162</v>
      </c>
      <c r="CQ290" s="25">
        <v>12.334982784000001</v>
      </c>
      <c r="CR290" s="25">
        <v>12.334982784000001</v>
      </c>
      <c r="CS290" s="25">
        <v>12.334982784000001</v>
      </c>
      <c r="CT290" s="25">
        <v>0.14087455540445148</v>
      </c>
      <c r="CU290" s="25">
        <v>12.418185653</v>
      </c>
      <c r="CV290" s="25">
        <v>12.418185653</v>
      </c>
      <c r="CW290" s="25">
        <v>12.418185653</v>
      </c>
      <c r="CX290" s="25">
        <v>-0.1051050662182007</v>
      </c>
      <c r="CY290" s="25">
        <v>12.614875885</v>
      </c>
      <c r="CZ290" s="25">
        <v>12.614875885</v>
      </c>
      <c r="DA290" s="25">
        <v>12.614875885</v>
      </c>
      <c r="DB290" s="25">
        <v>-0.84681871618199622</v>
      </c>
      <c r="DC290" s="25">
        <v>12.769515147</v>
      </c>
      <c r="DD290" s="25">
        <v>12.769515147</v>
      </c>
      <c r="DE290" s="25">
        <v>12.769515147</v>
      </c>
      <c r="DF290" s="25">
        <v>-1.4019486367332021</v>
      </c>
      <c r="DG290" s="25">
        <v>12.859821123</v>
      </c>
      <c r="DH290" s="25">
        <v>12.859821123</v>
      </c>
      <c r="DI290" s="25">
        <v>12.859821123</v>
      </c>
      <c r="DJ290" s="25">
        <v>-1.6742883342948964</v>
      </c>
      <c r="DK290" s="25">
        <v>12.910536714999999</v>
      </c>
      <c r="DL290" s="25">
        <v>12.910536714999999</v>
      </c>
      <c r="DM290" s="25">
        <v>12.910536714999999</v>
      </c>
      <c r="DN290" s="25">
        <v>-1.8586879169643495</v>
      </c>
      <c r="DO290" s="27">
        <v>11.820826050000001</v>
      </c>
      <c r="DP290" s="27">
        <v>11.820826050000001</v>
      </c>
      <c r="DQ290" s="27">
        <v>11.820826050000001</v>
      </c>
      <c r="DR290" s="27">
        <v>1.7815210872854816</v>
      </c>
      <c r="DS290" s="27">
        <v>11.853427855</v>
      </c>
      <c r="DT290" s="27">
        <v>11.853427855</v>
      </c>
      <c r="DU290" s="27">
        <v>11.853427855</v>
      </c>
      <c r="DV290" s="27">
        <v>1.6709911049244361</v>
      </c>
      <c r="DW290" s="27">
        <v>11.889518504</v>
      </c>
      <c r="DX290" s="27">
        <v>11.889518504</v>
      </c>
      <c r="DY290" s="27">
        <v>11.889518504</v>
      </c>
      <c r="DZ290" s="27">
        <v>1.4694629169571272</v>
      </c>
      <c r="EA290" s="27">
        <v>11.947817442</v>
      </c>
      <c r="EB290" s="27">
        <v>11.947817442</v>
      </c>
      <c r="EC290" s="27">
        <v>11.947817442</v>
      </c>
      <c r="ED290" s="27">
        <v>1.1900424744799452</v>
      </c>
      <c r="EE290" s="27">
        <v>12.022882624000001</v>
      </c>
      <c r="EF290" s="27">
        <v>12.022882624000001</v>
      </c>
      <c r="EG290" s="27">
        <v>12.022882624000001</v>
      </c>
      <c r="EH290" s="27">
        <v>1.1288999699755973</v>
      </c>
      <c r="EI290" s="27">
        <v>12.111650742</v>
      </c>
      <c r="EJ290" s="27">
        <v>12.111650742</v>
      </c>
      <c r="EK290" s="27">
        <v>12.111650742</v>
      </c>
      <c r="EL290" s="27">
        <v>0.86008569263983858</v>
      </c>
      <c r="EM290" s="27">
        <v>12.205257416</v>
      </c>
      <c r="EN290" s="27">
        <v>12.205257416</v>
      </c>
      <c r="EO290" s="27">
        <v>12.205257416</v>
      </c>
      <c r="EP290" s="27">
        <v>0.52505189148193487</v>
      </c>
      <c r="EQ290" s="27">
        <v>12.299742780999999</v>
      </c>
      <c r="ER290" s="27">
        <v>12.299742780999999</v>
      </c>
      <c r="ES290" s="27">
        <v>12.299742780999999</v>
      </c>
      <c r="ET290" s="27">
        <v>0.34291840871770773</v>
      </c>
      <c r="EU290" s="27">
        <v>12.390790248</v>
      </c>
      <c r="EV290" s="27">
        <v>12.390790248</v>
      </c>
      <c r="EW290" s="27">
        <v>12.390790248</v>
      </c>
      <c r="EX290" s="27">
        <v>3.659544196231046E-2</v>
      </c>
      <c r="EY290" s="27">
        <v>12.487077433</v>
      </c>
      <c r="EZ290" s="27">
        <v>12.487077433</v>
      </c>
      <c r="FA290" s="27">
        <v>12.487077433</v>
      </c>
      <c r="FB290" s="27">
        <v>-0.2248271520746119</v>
      </c>
      <c r="FC290" s="27">
        <v>12.824106970999999</v>
      </c>
      <c r="FD290" s="27">
        <v>12.824106970999999</v>
      </c>
      <c r="FE290" s="27">
        <v>12.824106970999999</v>
      </c>
      <c r="FF290" s="27">
        <v>-1.122317421431692</v>
      </c>
      <c r="FG290" s="27">
        <v>13.060278278</v>
      </c>
      <c r="FH290" s="27">
        <v>13.060278278</v>
      </c>
      <c r="FI290" s="27">
        <v>13.060278278</v>
      </c>
      <c r="FJ290" s="27">
        <v>-1.5955751098096371</v>
      </c>
      <c r="FK290" s="27">
        <v>13.205829417</v>
      </c>
      <c r="FL290" s="27">
        <v>13.205829417</v>
      </c>
      <c r="FM290" s="27">
        <v>13.205829417</v>
      </c>
      <c r="FN290" s="27">
        <v>-1.6479560641192528</v>
      </c>
      <c r="FO290" s="27">
        <v>13.298459392</v>
      </c>
      <c r="FP290" s="27">
        <v>13.298459392</v>
      </c>
      <c r="FQ290" s="27">
        <v>13.298459392</v>
      </c>
      <c r="FR290" s="27">
        <v>-1.5611259341070358</v>
      </c>
      <c r="FS290" s="28">
        <v>11.82026439</v>
      </c>
      <c r="FT290" s="28">
        <v>11.82026439</v>
      </c>
      <c r="FU290" s="28">
        <v>11.82026439</v>
      </c>
      <c r="FV290" s="28">
        <v>1.7810169060549512</v>
      </c>
      <c r="FW290" s="28">
        <v>11.856255051</v>
      </c>
      <c r="FX290" s="28">
        <v>11.856255051</v>
      </c>
      <c r="FY290" s="28">
        <v>11.856255051</v>
      </c>
      <c r="FZ290" s="28">
        <v>1.6647421760029228</v>
      </c>
      <c r="GA290" s="28">
        <v>11.905956659000001</v>
      </c>
      <c r="GB290" s="28">
        <v>11.905956659000001</v>
      </c>
      <c r="GC290" s="28">
        <v>11.905956659000001</v>
      </c>
      <c r="GD290" s="28">
        <v>1.4580840439303806</v>
      </c>
      <c r="GE290" s="28">
        <v>11.988712637999999</v>
      </c>
      <c r="GF290" s="28">
        <v>11.988712637999999</v>
      </c>
      <c r="GG290" s="28">
        <v>11.988712637999999</v>
      </c>
      <c r="GH290" s="28">
        <v>1.1738136769490755</v>
      </c>
      <c r="GI290" s="28">
        <v>12.098641043000001</v>
      </c>
      <c r="GJ290" s="28">
        <v>12.098641043000001</v>
      </c>
      <c r="GK290" s="28">
        <v>12.098641043000001</v>
      </c>
      <c r="GL290" s="28">
        <v>1.1175486037443001</v>
      </c>
      <c r="GM290" s="28">
        <v>12.220768511999999</v>
      </c>
      <c r="GN290" s="28">
        <v>12.220768511999999</v>
      </c>
      <c r="GO290" s="28">
        <v>12.220768511999999</v>
      </c>
      <c r="GP290" s="28">
        <v>0.84634231719564745</v>
      </c>
      <c r="GQ290" s="28">
        <v>12.344849821</v>
      </c>
      <c r="GR290" s="28">
        <v>12.344849821</v>
      </c>
      <c r="GS290" s="28">
        <v>12.344849821</v>
      </c>
      <c r="GT290" s="28">
        <v>0.49883111840521188</v>
      </c>
      <c r="GU290" s="28">
        <v>12.481045494</v>
      </c>
      <c r="GV290" s="28">
        <v>12.481045494</v>
      </c>
      <c r="GW290" s="28">
        <v>12.481045494</v>
      </c>
      <c r="GX290" s="28">
        <v>0.3040076576658528</v>
      </c>
      <c r="GY290" s="28">
        <v>12.607752854000001</v>
      </c>
      <c r="GZ290" s="28">
        <v>12.607752854000001</v>
      </c>
      <c r="HA290" s="28">
        <v>12.607752854000001</v>
      </c>
      <c r="HB290" s="28">
        <v>1.8684687823601109E-2</v>
      </c>
      <c r="HC290" s="28">
        <v>12.748043543</v>
      </c>
      <c r="HD290" s="28">
        <v>12.748043543</v>
      </c>
      <c r="HE290" s="28">
        <v>12.748043543</v>
      </c>
      <c r="HF290" s="28">
        <v>-0.20782572137298594</v>
      </c>
      <c r="HG290" s="28">
        <v>13.234233575000001</v>
      </c>
      <c r="HH290" s="28">
        <v>13.234233575000001</v>
      </c>
      <c r="HI290" s="28">
        <v>13.234233575000001</v>
      </c>
      <c r="HJ290" s="28">
        <v>-1.7198024291105245</v>
      </c>
      <c r="HK290" s="28">
        <v>13.697222914000001</v>
      </c>
      <c r="HL290" s="28">
        <v>13.697222914000001</v>
      </c>
      <c r="HM290" s="28">
        <v>13.697222914000001</v>
      </c>
      <c r="HN290" s="28">
        <v>-5.2645940252336221</v>
      </c>
      <c r="HO290" s="28">
        <v>13.982991819</v>
      </c>
      <c r="HP290" s="28">
        <v>13.982991819</v>
      </c>
      <c r="HQ290" s="28">
        <v>13.982991819</v>
      </c>
      <c r="HR290" s="28">
        <v>-8.0364753315645174</v>
      </c>
      <c r="HS290" s="28">
        <v>14.152035176</v>
      </c>
      <c r="HT290" s="28">
        <v>14.152035176</v>
      </c>
      <c r="HU290" s="28">
        <v>14.152035176</v>
      </c>
      <c r="HV290" s="28">
        <v>-10.020560144994434</v>
      </c>
      <c r="HW290" s="29">
        <v>11.820962862</v>
      </c>
      <c r="HX290" s="29">
        <v>11.820962862</v>
      </c>
      <c r="HY290" s="29">
        <v>11.820962862</v>
      </c>
      <c r="HZ290" s="29">
        <v>1.7784280457268267</v>
      </c>
      <c r="IA290" s="29">
        <v>11.869314006</v>
      </c>
      <c r="IB290" s="29">
        <v>11.869314006</v>
      </c>
      <c r="IC290" s="29">
        <v>11.869314006</v>
      </c>
      <c r="ID290" s="29">
        <v>1.6397066577107609</v>
      </c>
      <c r="IE290" s="29">
        <v>11.926177071</v>
      </c>
      <c r="IF290" s="29">
        <v>11.926177071</v>
      </c>
      <c r="IG290" s="29">
        <v>11.926177071</v>
      </c>
      <c r="IH290" s="29">
        <v>1.4358128744159284</v>
      </c>
      <c r="II290" s="29">
        <v>12.002843657</v>
      </c>
      <c r="IJ290" s="29">
        <v>12.002843657</v>
      </c>
      <c r="IK290" s="29">
        <v>12.002843657</v>
      </c>
      <c r="IL290" s="29">
        <v>1.1780425139930397</v>
      </c>
      <c r="IM290" s="29">
        <v>12.098652817</v>
      </c>
      <c r="IN290" s="29">
        <v>12.098652817</v>
      </c>
      <c r="IO290" s="29">
        <v>12.098652817</v>
      </c>
      <c r="IP290" s="29">
        <v>1.1542413242708189</v>
      </c>
      <c r="IQ290" s="29">
        <v>12.209217924000001</v>
      </c>
      <c r="IR290" s="29">
        <v>12.209217924000001</v>
      </c>
      <c r="IS290" s="29">
        <v>12.209217924000001</v>
      </c>
      <c r="IT290" s="29">
        <v>0.92850730945828097</v>
      </c>
      <c r="IU290" s="29">
        <v>12.326014736999999</v>
      </c>
      <c r="IV290" s="29">
        <v>12.326014736999999</v>
      </c>
      <c r="IW290" s="29">
        <v>12.326014736999999</v>
      </c>
      <c r="IX290" s="29">
        <v>0.62358131679441975</v>
      </c>
      <c r="IY290" s="29">
        <v>12.443634490000001</v>
      </c>
      <c r="IZ290" s="29">
        <v>12.443634490000001</v>
      </c>
      <c r="JA290" s="29">
        <v>12.443634490000001</v>
      </c>
      <c r="JB290" s="29">
        <v>0.47752452282236035</v>
      </c>
      <c r="JC290" s="29">
        <v>12.560546335</v>
      </c>
      <c r="JD290" s="29">
        <v>12.560546335</v>
      </c>
      <c r="JE290" s="29">
        <v>12.560546335</v>
      </c>
      <c r="JF290" s="29">
        <v>0.14527507885618007</v>
      </c>
      <c r="JG290" s="29">
        <v>12.716158103</v>
      </c>
      <c r="JH290" s="29">
        <v>12.716158103</v>
      </c>
      <c r="JI290" s="29">
        <v>12.716158103</v>
      </c>
      <c r="JJ290" s="29">
        <v>-0.69437011848147101</v>
      </c>
      <c r="JK290" s="29">
        <v>13.240905313999999</v>
      </c>
      <c r="JL290" s="29">
        <v>13.240905313999999</v>
      </c>
      <c r="JM290" s="29">
        <v>13.240905313999999</v>
      </c>
      <c r="JN290" s="29">
        <v>-4.6164598502943495</v>
      </c>
      <c r="JO290" s="29">
        <v>13.585110336</v>
      </c>
      <c r="JP290" s="29">
        <v>13.585110336</v>
      </c>
      <c r="JQ290" s="29">
        <v>13.585110336</v>
      </c>
      <c r="JR290" s="29">
        <v>-7.8389318401208712</v>
      </c>
      <c r="JS290" s="29">
        <v>13.731929256000001</v>
      </c>
      <c r="JT290" s="29">
        <v>13.731929256000001</v>
      </c>
      <c r="JU290" s="29">
        <v>13.731929256000001</v>
      </c>
      <c r="JV290" s="29">
        <v>-9.6833834090766047</v>
      </c>
      <c r="JW290" s="29">
        <v>13.697959921999999</v>
      </c>
      <c r="JX290" s="29">
        <v>13.697959921999999</v>
      </c>
      <c r="JY290" s="29">
        <v>13.697959921999999</v>
      </c>
      <c r="JZ290" s="29">
        <v>-9.1827622022186901</v>
      </c>
    </row>
    <row r="291" spans="1:286" ht="15" thickBot="1" x14ac:dyDescent="0.4">
      <c r="A291" s="2"/>
      <c r="B291" s="74" t="s">
        <v>762</v>
      </c>
      <c r="C291" s="74" t="s">
        <v>504</v>
      </c>
      <c r="D291" s="74" t="s">
        <v>867</v>
      </c>
      <c r="E291" s="87">
        <v>380334</v>
      </c>
      <c r="F291" s="84">
        <v>397555</v>
      </c>
      <c r="G291" s="22">
        <v>31.514932782999999</v>
      </c>
      <c r="H291" s="22">
        <v>13.962853616774192</v>
      </c>
      <c r="I291" s="22">
        <v>10.185707315535726</v>
      </c>
      <c r="J291" s="22">
        <v>16.769632414305452</v>
      </c>
      <c r="K291" s="22">
        <v>31.641977387000001</v>
      </c>
      <c r="L291" s="22">
        <v>13.733621783179849</v>
      </c>
      <c r="M291" s="22">
        <v>10.01848588441003</v>
      </c>
      <c r="N291" s="22">
        <v>15.529645570660787</v>
      </c>
      <c r="O291" s="22">
        <v>31.700579989000001</v>
      </c>
      <c r="P291" s="22">
        <v>13.625506660867536</v>
      </c>
      <c r="Q291" s="22">
        <v>9.9396174079165434</v>
      </c>
      <c r="R291" s="22">
        <v>15.120216986454951</v>
      </c>
      <c r="S291" s="22">
        <v>31.785043022</v>
      </c>
      <c r="T291" s="22">
        <v>13.560522196700854</v>
      </c>
      <c r="U291" s="22">
        <v>9.8922121460534829</v>
      </c>
      <c r="V291" s="22">
        <v>14.956857865257323</v>
      </c>
      <c r="W291" s="22">
        <v>31.875827726000001</v>
      </c>
      <c r="X291" s="22">
        <v>13.503014652506678</v>
      </c>
      <c r="Y291" s="22">
        <v>9.8502611932129103</v>
      </c>
      <c r="Z291" s="22">
        <v>14.894994189027436</v>
      </c>
      <c r="AA291" s="22">
        <v>31.976805777999999</v>
      </c>
      <c r="AB291" s="22">
        <v>13.410856330692019</v>
      </c>
      <c r="AC291" s="22">
        <v>9.7830329805238243</v>
      </c>
      <c r="AD291" s="22">
        <v>14.558657433750605</v>
      </c>
      <c r="AE291" s="22">
        <v>32.080324122999997</v>
      </c>
      <c r="AF291" s="22">
        <v>13.369996589918024</v>
      </c>
      <c r="AG291" s="22">
        <v>9.7532263684991456</v>
      </c>
      <c r="AH291" s="22">
        <v>14.458919453031225</v>
      </c>
      <c r="AI291" s="22">
        <v>32.184919461999996</v>
      </c>
      <c r="AJ291" s="22">
        <v>13.302137419418253</v>
      </c>
      <c r="AK291" s="22">
        <v>9.703724048389212</v>
      </c>
      <c r="AL291" s="22">
        <v>14.241878692649362</v>
      </c>
      <c r="AM291" s="22">
        <v>32.290362287999997</v>
      </c>
      <c r="AN291" s="22">
        <v>13.23058171872121</v>
      </c>
      <c r="AO291" s="22">
        <v>9.6515251609653294</v>
      </c>
      <c r="AP291" s="22">
        <v>14.090661403164731</v>
      </c>
      <c r="AQ291" s="22">
        <v>32.401391818</v>
      </c>
      <c r="AR291" s="22">
        <v>13.127957721574893</v>
      </c>
      <c r="AS291" s="22">
        <v>9.5766623838302163</v>
      </c>
      <c r="AT291" s="22">
        <v>13.868870448244108</v>
      </c>
      <c r="AU291" s="22">
        <v>32.804972868</v>
      </c>
      <c r="AV291" s="22">
        <v>12.894452403886804</v>
      </c>
      <c r="AW291" s="22">
        <v>9.4063235055557382</v>
      </c>
      <c r="AX291" s="22">
        <v>13.178705493665589</v>
      </c>
      <c r="AY291" s="22">
        <v>33.040904206</v>
      </c>
      <c r="AZ291" s="22">
        <v>12.833764904495711</v>
      </c>
      <c r="BA291" s="22">
        <v>9.3620528196719572</v>
      </c>
      <c r="BB291" s="22">
        <v>12.73048142675442</v>
      </c>
      <c r="BC291" s="22">
        <v>33.193282574999998</v>
      </c>
      <c r="BD291" s="22">
        <v>12.752146054441315</v>
      </c>
      <c r="BE291" s="22">
        <v>9.3025130048961344</v>
      </c>
      <c r="BF291" s="22">
        <v>12.427536257104515</v>
      </c>
      <c r="BG291" s="22">
        <v>33.313686316000002</v>
      </c>
      <c r="BH291" s="22">
        <v>12.63339082887515</v>
      </c>
      <c r="BI291" s="22">
        <v>9.2158827212158521</v>
      </c>
      <c r="BJ291" s="22">
        <v>12.269204788810422</v>
      </c>
      <c r="BK291" s="25">
        <v>31.460842731</v>
      </c>
      <c r="BL291" s="25">
        <v>14.058603178273939</v>
      </c>
      <c r="BM291" s="25">
        <v>10.25555528757603</v>
      </c>
      <c r="BN291" s="25">
        <v>17.475655095092243</v>
      </c>
      <c r="BO291" s="25">
        <v>31.511661586999999</v>
      </c>
      <c r="BP291" s="25">
        <v>13.934916057286495</v>
      </c>
      <c r="BQ291" s="25">
        <v>10.165327254850265</v>
      </c>
      <c r="BR291" s="25">
        <v>16.915506451344648</v>
      </c>
      <c r="BS291" s="25">
        <v>31.588230265</v>
      </c>
      <c r="BT291" s="25">
        <v>13.851458348903986</v>
      </c>
      <c r="BU291" s="25">
        <v>10.104446018525596</v>
      </c>
      <c r="BV291" s="25">
        <v>16.591521111692785</v>
      </c>
      <c r="BW291" s="25">
        <v>31.679203991000001</v>
      </c>
      <c r="BX291" s="25">
        <v>13.777088063408932</v>
      </c>
      <c r="BY291" s="25">
        <v>10.050193930677636</v>
      </c>
      <c r="BZ291" s="25">
        <v>16.331623083797595</v>
      </c>
      <c r="CA291" s="25">
        <v>31.776437955999999</v>
      </c>
      <c r="CB291" s="25">
        <v>13.721827253197718</v>
      </c>
      <c r="CC291" s="25">
        <v>10.00988193899747</v>
      </c>
      <c r="CD291" s="25">
        <v>16.223906620277564</v>
      </c>
      <c r="CE291" s="25">
        <v>31.880067096000001</v>
      </c>
      <c r="CF291" s="25">
        <v>13.648230222332367</v>
      </c>
      <c r="CG291" s="25">
        <v>9.9561939296362372</v>
      </c>
      <c r="CH291" s="25">
        <v>15.930868341852669</v>
      </c>
      <c r="CI291" s="25">
        <v>31.989726202</v>
      </c>
      <c r="CJ291" s="25">
        <v>13.600436362262862</v>
      </c>
      <c r="CK291" s="25">
        <v>9.9213289741257924</v>
      </c>
      <c r="CL291" s="25">
        <v>15.7705546429832</v>
      </c>
      <c r="CM291" s="25">
        <v>32.102444525999999</v>
      </c>
      <c r="CN291" s="25">
        <v>13.548470289169547</v>
      </c>
      <c r="CO291" s="25">
        <v>9.8834204473021394</v>
      </c>
      <c r="CP291" s="25">
        <v>15.562737919659762</v>
      </c>
      <c r="CQ291" s="25">
        <v>32.218881170000003</v>
      </c>
      <c r="CR291" s="25">
        <v>13.490566965310709</v>
      </c>
      <c r="CS291" s="25">
        <v>9.8411807787064411</v>
      </c>
      <c r="CT291" s="25">
        <v>15.317424136343133</v>
      </c>
      <c r="CU291" s="25">
        <v>32.337481353999998</v>
      </c>
      <c r="CV291" s="25">
        <v>13.435006939177555</v>
      </c>
      <c r="CW291" s="25">
        <v>9.800650513177052</v>
      </c>
      <c r="CX291" s="25">
        <v>15.058527255697983</v>
      </c>
      <c r="CY291" s="25">
        <v>32.649183403999999</v>
      </c>
      <c r="CZ291" s="25">
        <v>13.261364207134058</v>
      </c>
      <c r="DA291" s="25">
        <v>9.6739805576931488</v>
      </c>
      <c r="DB291" s="25">
        <v>14.484076350142882</v>
      </c>
      <c r="DC291" s="25">
        <v>32.890839014999997</v>
      </c>
      <c r="DD291" s="25">
        <v>13.017678053545239</v>
      </c>
      <c r="DE291" s="25">
        <v>9.4962149013718289</v>
      </c>
      <c r="DF291" s="25">
        <v>14.085003860220574</v>
      </c>
      <c r="DG291" s="25">
        <v>33.054358637</v>
      </c>
      <c r="DH291" s="25">
        <v>13.151356969139224</v>
      </c>
      <c r="DI291" s="25">
        <v>9.593731809152251</v>
      </c>
      <c r="DJ291" s="25">
        <v>13.756835133565076</v>
      </c>
      <c r="DK291" s="25">
        <v>33.152252027000003</v>
      </c>
      <c r="DL291" s="25">
        <v>13.192275586957594</v>
      </c>
      <c r="DM291" s="25">
        <v>9.6235813711610874</v>
      </c>
      <c r="DN291" s="25">
        <v>13.622667339175562</v>
      </c>
      <c r="DO291" s="27">
        <v>31.514959898000001</v>
      </c>
      <c r="DP291" s="27">
        <v>14.057785363693972</v>
      </c>
      <c r="DQ291" s="27">
        <v>10.254958703225972</v>
      </c>
      <c r="DR291" s="27">
        <v>16.736907985898686</v>
      </c>
      <c r="DS291" s="27">
        <v>31.642058702</v>
      </c>
      <c r="DT291" s="27">
        <v>13.932826886791354</v>
      </c>
      <c r="DU291" s="27">
        <v>10.163803234060547</v>
      </c>
      <c r="DV291" s="27">
        <v>15.500733187542316</v>
      </c>
      <c r="DW291" s="27">
        <v>31.700742010999999</v>
      </c>
      <c r="DX291" s="27">
        <v>13.83843226894818</v>
      </c>
      <c r="DY291" s="27">
        <v>10.094943674553502</v>
      </c>
      <c r="DZ291" s="27">
        <v>15.094908950627076</v>
      </c>
      <c r="EA291" s="27">
        <v>31.785311190999998</v>
      </c>
      <c r="EB291" s="27">
        <v>13.74122702673216</v>
      </c>
      <c r="EC291" s="27">
        <v>10.024033803697398</v>
      </c>
      <c r="ED291" s="27">
        <v>14.945614877066957</v>
      </c>
      <c r="EE291" s="27">
        <v>31.875978815</v>
      </c>
      <c r="EF291" s="27">
        <v>13.669519123324497</v>
      </c>
      <c r="EG291" s="27">
        <v>9.9717238865151607</v>
      </c>
      <c r="EH291" s="27">
        <v>14.877497014696408</v>
      </c>
      <c r="EI291" s="27">
        <v>31.976670587000001</v>
      </c>
      <c r="EJ291" s="27">
        <v>13.5770273923175</v>
      </c>
      <c r="EK291" s="27">
        <v>9.9042524564621566</v>
      </c>
      <c r="EL291" s="27">
        <v>14.546649287190167</v>
      </c>
      <c r="EM291" s="27">
        <v>32.079967320999998</v>
      </c>
      <c r="EN291" s="27">
        <v>13.50329893239299</v>
      </c>
      <c r="EO291" s="27">
        <v>9.8504685714320868</v>
      </c>
      <c r="EP291" s="27">
        <v>14.45113039631436</v>
      </c>
      <c r="EQ291" s="27">
        <v>32.184461409000001</v>
      </c>
      <c r="ER291" s="27">
        <v>13.424322404710047</v>
      </c>
      <c r="ES291" s="27">
        <v>9.7928562940384918</v>
      </c>
      <c r="ET291" s="27">
        <v>14.239096924388193</v>
      </c>
      <c r="EU291" s="27">
        <v>32.288907926999997</v>
      </c>
      <c r="EV291" s="27">
        <v>13.336090316143745</v>
      </c>
      <c r="EW291" s="27">
        <v>9.7284922138410792</v>
      </c>
      <c r="EX291" s="27">
        <v>14.094168685562996</v>
      </c>
      <c r="EY291" s="27">
        <v>32.395536157000002</v>
      </c>
      <c r="EZ291" s="27">
        <v>13.234706119268068</v>
      </c>
      <c r="FA291" s="27">
        <v>9.654533853742274</v>
      </c>
      <c r="FB291" s="27">
        <v>13.885543403457715</v>
      </c>
      <c r="FC291" s="27">
        <v>32.778810004</v>
      </c>
      <c r="FD291" s="27">
        <v>13.060175086889519</v>
      </c>
      <c r="FE291" s="27">
        <v>9.5272158955313149</v>
      </c>
      <c r="FF291" s="27">
        <v>13.24082586276716</v>
      </c>
      <c r="FG291" s="27">
        <v>32.975113372999999</v>
      </c>
      <c r="FH291" s="27">
        <v>13.056927403702698</v>
      </c>
      <c r="FI291" s="27">
        <v>9.5248467558624164</v>
      </c>
      <c r="FJ291" s="27">
        <v>12.849585771297285</v>
      </c>
      <c r="FK291" s="27">
        <v>33.104162023000001</v>
      </c>
      <c r="FL291" s="27">
        <v>13.085225280911294</v>
      </c>
      <c r="FM291" s="27">
        <v>9.5454896633087465</v>
      </c>
      <c r="FN291" s="27">
        <v>12.574504630719641</v>
      </c>
      <c r="FO291" s="27">
        <v>33.184742487999998</v>
      </c>
      <c r="FP291" s="27">
        <v>13.020382562873714</v>
      </c>
      <c r="FQ291" s="27">
        <v>9.4981878032734048</v>
      </c>
      <c r="FR291" s="27">
        <v>12.444606857908598</v>
      </c>
      <c r="FS291" s="28">
        <v>31.509060564000002</v>
      </c>
      <c r="FT291" s="28">
        <v>13.966727929276775</v>
      </c>
      <c r="FU291" s="28">
        <v>10.188533572566225</v>
      </c>
      <c r="FV291" s="28">
        <v>16.78547624315442</v>
      </c>
      <c r="FW291" s="28">
        <v>31.629610753000001</v>
      </c>
      <c r="FX291" s="28">
        <v>13.749249854131827</v>
      </c>
      <c r="FY291" s="28">
        <v>10.029886344587601</v>
      </c>
      <c r="FZ291" s="28">
        <v>15.561368668577721</v>
      </c>
      <c r="GA291" s="28">
        <v>31.680361732000001</v>
      </c>
      <c r="GB291" s="28">
        <v>13.63612999220579</v>
      </c>
      <c r="GC291" s="28">
        <v>9.9473669802244142</v>
      </c>
      <c r="GD291" s="28">
        <v>15.166689907722086</v>
      </c>
      <c r="GE291" s="28">
        <v>31.757443745</v>
      </c>
      <c r="GF291" s="28">
        <v>13.569008785992219</v>
      </c>
      <c r="GG291" s="28">
        <v>9.8984029947869523</v>
      </c>
      <c r="GH291" s="28">
        <v>15.018830118547644</v>
      </c>
      <c r="GI291" s="28">
        <v>31.844119372000002</v>
      </c>
      <c r="GJ291" s="28">
        <v>13.502092197148926</v>
      </c>
      <c r="GK291" s="28">
        <v>9.8495882748723194</v>
      </c>
      <c r="GL291" s="28">
        <v>14.964308964319397</v>
      </c>
      <c r="GM291" s="28">
        <v>31.941141234</v>
      </c>
      <c r="GN291" s="28">
        <v>13.412577129232124</v>
      </c>
      <c r="GO291" s="28">
        <v>9.7842882791010055</v>
      </c>
      <c r="GP291" s="28">
        <v>14.639070953348218</v>
      </c>
      <c r="GQ291" s="28">
        <v>32.042954717999997</v>
      </c>
      <c r="GR291" s="28">
        <v>13.366316831636356</v>
      </c>
      <c r="GS291" s="28">
        <v>9.7505420360641217</v>
      </c>
      <c r="GT291" s="28">
        <v>14.545861934037504</v>
      </c>
      <c r="GU291" s="28">
        <v>32.148546537000001</v>
      </c>
      <c r="GV291" s="28">
        <v>13.285412465186333</v>
      </c>
      <c r="GW291" s="28">
        <v>9.6915234271302868</v>
      </c>
      <c r="GX291" s="28">
        <v>14.333577257573571</v>
      </c>
      <c r="GY291" s="28">
        <v>32.257151632000003</v>
      </c>
      <c r="GZ291" s="28">
        <v>13.206933317731423</v>
      </c>
      <c r="HA291" s="28">
        <v>9.6342739816882634</v>
      </c>
      <c r="HB291" s="28">
        <v>14.192183139993556</v>
      </c>
      <c r="HC291" s="28">
        <v>32.370932578000001</v>
      </c>
      <c r="HD291" s="28">
        <v>13.08586021342996</v>
      </c>
      <c r="HE291" s="28">
        <v>9.545952837741261</v>
      </c>
      <c r="HF291" s="28">
        <v>13.995542904243708</v>
      </c>
      <c r="HG291" s="28">
        <v>32.820415754000003</v>
      </c>
      <c r="HH291" s="28">
        <v>12.874654834717768</v>
      </c>
      <c r="HI291" s="28">
        <v>9.3918814544786855</v>
      </c>
      <c r="HJ291" s="28">
        <v>13.1322029201901</v>
      </c>
      <c r="HK291" s="28">
        <v>33.142656463000002</v>
      </c>
      <c r="HL291" s="28">
        <v>12.510060224734509</v>
      </c>
      <c r="HM291" s="28">
        <v>9.1259147625662234</v>
      </c>
      <c r="HN291" s="28">
        <v>11.49309103287176</v>
      </c>
      <c r="HO291" s="28">
        <v>33.272407794000003</v>
      </c>
      <c r="HP291" s="28">
        <v>12.108553982908472</v>
      </c>
      <c r="HQ291" s="28">
        <v>8.8330215491268387</v>
      </c>
      <c r="HR291" s="28">
        <v>10.061679965450608</v>
      </c>
      <c r="HS291" s="28">
        <v>33.280644031999998</v>
      </c>
      <c r="HT291" s="28">
        <v>11.826809281584326</v>
      </c>
      <c r="HU291" s="28">
        <v>8.6274927121029243</v>
      </c>
      <c r="HV291" s="28">
        <v>9.0896775326277393</v>
      </c>
      <c r="HW291" s="29">
        <v>31.500705909000001</v>
      </c>
      <c r="HX291" s="29">
        <v>13.968266223995396</v>
      </c>
      <c r="HY291" s="29">
        <v>10.189655737146543</v>
      </c>
      <c r="HZ291" s="29">
        <v>16.786472065042908</v>
      </c>
      <c r="IA291" s="29">
        <v>31.617937894000001</v>
      </c>
      <c r="IB291" s="29">
        <v>13.781625323198918</v>
      </c>
      <c r="IC291" s="29">
        <v>10.05350379852441</v>
      </c>
      <c r="ID291" s="29">
        <v>15.556242686803367</v>
      </c>
      <c r="IE291" s="29">
        <v>31.656706384</v>
      </c>
      <c r="IF291" s="29">
        <v>13.680421944747625</v>
      </c>
      <c r="IG291" s="29">
        <v>9.9796773429487473</v>
      </c>
      <c r="IH291" s="29">
        <v>15.162748404417503</v>
      </c>
      <c r="II291" s="29">
        <v>31.712858445000002</v>
      </c>
      <c r="IJ291" s="29">
        <v>13.590070171509788</v>
      </c>
      <c r="IK291" s="29">
        <v>9.9137669822947707</v>
      </c>
      <c r="IL291" s="29">
        <v>15.030992307249011</v>
      </c>
      <c r="IM291" s="29">
        <v>31.782250341000001</v>
      </c>
      <c r="IN291" s="29">
        <v>13.494173513135054</v>
      </c>
      <c r="IO291" s="29">
        <v>9.8438117051321186</v>
      </c>
      <c r="IP291" s="29">
        <v>14.980860744541848</v>
      </c>
      <c r="IQ291" s="29">
        <v>31.865726471000002</v>
      </c>
      <c r="IR291" s="29">
        <v>13.315720794201335</v>
      </c>
      <c r="IS291" s="29">
        <v>9.7136329311788643</v>
      </c>
      <c r="IT291" s="29">
        <v>14.670802191460341</v>
      </c>
      <c r="IU291" s="29">
        <v>31.955333848999999</v>
      </c>
      <c r="IV291" s="29">
        <v>13.169695422284143</v>
      </c>
      <c r="IW291" s="29">
        <v>9.6071094554042613</v>
      </c>
      <c r="IX291" s="29">
        <v>14.588621571279175</v>
      </c>
      <c r="IY291" s="29">
        <v>32.043377728000003</v>
      </c>
      <c r="IZ291" s="29">
        <v>13.147710439109806</v>
      </c>
      <c r="JA291" s="29">
        <v>9.591071716264624</v>
      </c>
      <c r="JB291" s="29">
        <v>14.390258866437874</v>
      </c>
      <c r="JC291" s="29">
        <v>32.131898024999998</v>
      </c>
      <c r="JD291" s="29">
        <v>13.17727645096496</v>
      </c>
      <c r="JE291" s="29">
        <v>9.6126397102800087</v>
      </c>
      <c r="JF291" s="29">
        <v>14.238965483250954</v>
      </c>
      <c r="JG291" s="29">
        <v>32.254638700000001</v>
      </c>
      <c r="JH291" s="29">
        <v>13.101264897908724</v>
      </c>
      <c r="JI291" s="29">
        <v>9.5571903405967209</v>
      </c>
      <c r="JJ291" s="29">
        <v>13.780864938558011</v>
      </c>
      <c r="JK291" s="29">
        <v>32.777365279000001</v>
      </c>
      <c r="JL291" s="29">
        <v>12.670783228587833</v>
      </c>
      <c r="JM291" s="29">
        <v>9.2431599562103788</v>
      </c>
      <c r="JN291" s="29">
        <v>11.885448852964105</v>
      </c>
      <c r="JO291" s="29">
        <v>33.093603911999999</v>
      </c>
      <c r="JP291" s="29">
        <v>12.116123638587844</v>
      </c>
      <c r="JQ291" s="29">
        <v>8.8385435075563716</v>
      </c>
      <c r="JR291" s="29">
        <v>10.334901394744811</v>
      </c>
      <c r="JS291" s="29">
        <v>33.140799881999996</v>
      </c>
      <c r="JT291" s="29">
        <v>11.816958132880899</v>
      </c>
      <c r="JU291" s="29">
        <v>8.6203064362764401</v>
      </c>
      <c r="JV291" s="29">
        <v>9.2961126539992449</v>
      </c>
      <c r="JW291" s="29">
        <v>33.054698002999999</v>
      </c>
      <c r="JX291" s="29">
        <v>11.762529030502687</v>
      </c>
      <c r="JY291" s="29">
        <v>8.5806011638809938</v>
      </c>
      <c r="JZ291" s="29">
        <v>9.4896595943705009</v>
      </c>
    </row>
    <row r="292" spans="1:286" ht="15" thickBot="1" x14ac:dyDescent="0.4">
      <c r="A292" s="2"/>
      <c r="B292" s="74" t="s">
        <v>763</v>
      </c>
      <c r="C292" s="74" t="s">
        <v>491</v>
      </c>
      <c r="D292" s="74" t="s">
        <v>860</v>
      </c>
      <c r="E292" s="87">
        <v>321492</v>
      </c>
      <c r="F292" s="84">
        <v>468870</v>
      </c>
      <c r="G292" s="22">
        <v>29.980618920473685</v>
      </c>
      <c r="H292" s="22">
        <v>10.59390028018958</v>
      </c>
      <c r="I292" s="22">
        <v>7.6140447212613758</v>
      </c>
      <c r="J292" s="22">
        <v>13.891587318033354</v>
      </c>
      <c r="K292" s="22">
        <v>30.058330709473687</v>
      </c>
      <c r="L292" s="22">
        <v>10.538284808302016</v>
      </c>
      <c r="M292" s="22">
        <v>7.5740727865681814</v>
      </c>
      <c r="N292" s="22">
        <v>13.606714942233204</v>
      </c>
      <c r="O292" s="22">
        <v>30.087139237473686</v>
      </c>
      <c r="P292" s="22">
        <v>10.496140781413608</v>
      </c>
      <c r="Q292" s="22">
        <v>7.5437830446435346</v>
      </c>
      <c r="R292" s="22">
        <v>13.449925925840754</v>
      </c>
      <c r="S292" s="22">
        <v>30.149514372473686</v>
      </c>
      <c r="T292" s="22">
        <v>10.486481375824569</v>
      </c>
      <c r="U292" s="22">
        <v>7.536840639656651</v>
      </c>
      <c r="V292" s="22">
        <v>13.159594276998476</v>
      </c>
      <c r="W292" s="22">
        <v>30.238067777473685</v>
      </c>
      <c r="X292" s="22">
        <v>10.470773086554811</v>
      </c>
      <c r="Y292" s="22">
        <v>7.5255507828682013</v>
      </c>
      <c r="Z292" s="22">
        <v>13.066183311618703</v>
      </c>
      <c r="AA292" s="22">
        <v>30.351328599473685</v>
      </c>
      <c r="AB292" s="22">
        <v>10.188396687077329</v>
      </c>
      <c r="AC292" s="22">
        <v>7.3226013046792451</v>
      </c>
      <c r="AD292" s="22">
        <v>12.73759613220005</v>
      </c>
      <c r="AE292" s="22">
        <v>30.479671998473684</v>
      </c>
      <c r="AF292" s="22">
        <v>9.9083410974962671</v>
      </c>
      <c r="AG292" s="22">
        <v>7.1213198382587137</v>
      </c>
      <c r="AH292" s="22">
        <v>12.345898669468662</v>
      </c>
      <c r="AI292" s="22">
        <v>30.619532414473685</v>
      </c>
      <c r="AJ292" s="22">
        <v>9.671712529565422</v>
      </c>
      <c r="AK292" s="22">
        <v>6.9512502273598242</v>
      </c>
      <c r="AL292" s="22">
        <v>12.125947971092241</v>
      </c>
      <c r="AM292" s="22">
        <v>30.771284774473685</v>
      </c>
      <c r="AN292" s="22">
        <v>9.3885938739561094</v>
      </c>
      <c r="AO292" s="22">
        <v>6.7477672750741773</v>
      </c>
      <c r="AP292" s="22">
        <v>11.795761021746761</v>
      </c>
      <c r="AQ292" s="22">
        <v>30.909412496473685</v>
      </c>
      <c r="AR292" s="22">
        <v>9.1054046872211476</v>
      </c>
      <c r="AS292" s="22">
        <v>6.5442336306797975</v>
      </c>
      <c r="AT292" s="22">
        <v>11.40143853743681</v>
      </c>
      <c r="AU292" s="22">
        <v>31.399507045473683</v>
      </c>
      <c r="AV292" s="22">
        <v>8.4802134308341977</v>
      </c>
      <c r="AW292" s="22">
        <v>6.0948963649351517</v>
      </c>
      <c r="AX292" s="22">
        <v>10.1594583174004</v>
      </c>
      <c r="AY292" s="22">
        <v>31.818741138473683</v>
      </c>
      <c r="AZ292" s="22">
        <v>8.2321151584226495</v>
      </c>
      <c r="BA292" s="22">
        <v>5.9165832515918364</v>
      </c>
      <c r="BB292" s="22">
        <v>9.5580293401819318</v>
      </c>
      <c r="BC292" s="22">
        <v>32.082308283473687</v>
      </c>
      <c r="BD292" s="22">
        <v>9.3166789947933157</v>
      </c>
      <c r="BE292" s="22">
        <v>6.6960806354431117</v>
      </c>
      <c r="BF292" s="22">
        <v>9.4553530802727366</v>
      </c>
      <c r="BG292" s="22">
        <v>32.289267759473688</v>
      </c>
      <c r="BH292" s="22">
        <v>9.2268760787156641</v>
      </c>
      <c r="BI292" s="22">
        <v>6.6315375114726551</v>
      </c>
      <c r="BJ292" s="22">
        <v>9.7682700762768491</v>
      </c>
      <c r="BK292" s="25">
        <v>29.931569467473686</v>
      </c>
      <c r="BL292" s="25">
        <v>10.621435237938606</v>
      </c>
      <c r="BM292" s="25">
        <v>7.633834637548504</v>
      </c>
      <c r="BN292" s="25">
        <v>14.087680723746868</v>
      </c>
      <c r="BO292" s="25">
        <v>29.977125176473685</v>
      </c>
      <c r="BP292" s="25">
        <v>10.579296207896444</v>
      </c>
      <c r="BQ292" s="25">
        <v>7.6035484869556402</v>
      </c>
      <c r="BR292" s="25">
        <v>13.967567556780262</v>
      </c>
      <c r="BS292" s="25">
        <v>30.063403973473683</v>
      </c>
      <c r="BT292" s="25">
        <v>10.479155077858877</v>
      </c>
      <c r="BU292" s="25">
        <v>7.5315750850566721</v>
      </c>
      <c r="BV292" s="25">
        <v>13.713846087445472</v>
      </c>
      <c r="BW292" s="25">
        <v>30.167253784473687</v>
      </c>
      <c r="BX292" s="25">
        <v>10.40502924713641</v>
      </c>
      <c r="BY292" s="25">
        <v>7.4782993910068676</v>
      </c>
      <c r="BZ292" s="25">
        <v>13.380582357509271</v>
      </c>
      <c r="CA292" s="25">
        <v>30.286037175473684</v>
      </c>
      <c r="CB292" s="25">
        <v>10.348831461329045</v>
      </c>
      <c r="CC292" s="25">
        <v>7.4379089358339705</v>
      </c>
      <c r="CD292" s="25">
        <v>13.260700551122888</v>
      </c>
      <c r="CE292" s="25">
        <v>30.421011914473684</v>
      </c>
      <c r="CF292" s="25">
        <v>10.224279619077956</v>
      </c>
      <c r="CG292" s="25">
        <v>7.3483910744294532</v>
      </c>
      <c r="CH292" s="25">
        <v>12.914355752863502</v>
      </c>
      <c r="CI292" s="25">
        <v>30.572780249473684</v>
      </c>
      <c r="CJ292" s="25">
        <v>10.087700143975013</v>
      </c>
      <c r="CK292" s="25">
        <v>7.2502287164747674</v>
      </c>
      <c r="CL292" s="25">
        <v>12.493065929678224</v>
      </c>
      <c r="CM292" s="25">
        <v>30.738510361473686</v>
      </c>
      <c r="CN292" s="25">
        <v>9.9938013316911363</v>
      </c>
      <c r="CO292" s="25">
        <v>7.1827417912542506</v>
      </c>
      <c r="CP292" s="25">
        <v>12.233140252978004</v>
      </c>
      <c r="CQ292" s="25">
        <v>30.892578139473684</v>
      </c>
      <c r="CR292" s="25">
        <v>9.8718019339011498</v>
      </c>
      <c r="CS292" s="25">
        <v>7.0950584219405943</v>
      </c>
      <c r="CT292" s="25">
        <v>11.845577233022235</v>
      </c>
      <c r="CU292" s="25">
        <v>31.029878400473685</v>
      </c>
      <c r="CV292" s="25">
        <v>9.7299686208623513</v>
      </c>
      <c r="CW292" s="25">
        <v>6.9931200272153271</v>
      </c>
      <c r="CX292" s="25">
        <v>11.443452255018599</v>
      </c>
      <c r="CY292" s="25">
        <v>31.260534125473683</v>
      </c>
      <c r="CZ292" s="25">
        <v>9.4347381349981401</v>
      </c>
      <c r="DA292" s="25">
        <v>6.7809320640481303</v>
      </c>
      <c r="DB292" s="25">
        <v>10.685036905005909</v>
      </c>
      <c r="DC292" s="25">
        <v>31.437579220473687</v>
      </c>
      <c r="DD292" s="25">
        <v>9.115208648680623</v>
      </c>
      <c r="DE292" s="25">
        <v>6.5512799308170147</v>
      </c>
      <c r="DF292" s="25">
        <v>10.169586716731949</v>
      </c>
      <c r="DG292" s="25">
        <v>31.568787076473683</v>
      </c>
      <c r="DH292" s="25">
        <v>9.6874335218520766</v>
      </c>
      <c r="DI292" s="25">
        <v>6.9625492140566339</v>
      </c>
      <c r="DJ292" s="25">
        <v>9.8873061223557741</v>
      </c>
      <c r="DK292" s="25">
        <v>31.637489520473686</v>
      </c>
      <c r="DL292" s="25">
        <v>10.361922048505546</v>
      </c>
      <c r="DM292" s="25">
        <v>7.4473173985864305</v>
      </c>
      <c r="DN292" s="25">
        <v>9.8725820086431497</v>
      </c>
      <c r="DO292" s="27">
        <v>29.980676293473685</v>
      </c>
      <c r="DP292" s="27">
        <v>10.623549571632518</v>
      </c>
      <c r="DQ292" s="27">
        <v>7.6353542508047489</v>
      </c>
      <c r="DR292" s="27">
        <v>13.90431311345114</v>
      </c>
      <c r="DS292" s="27">
        <v>30.058502763473683</v>
      </c>
      <c r="DT292" s="27">
        <v>10.583539547324877</v>
      </c>
      <c r="DU292" s="27">
        <v>7.6065982585526033</v>
      </c>
      <c r="DV292" s="27">
        <v>13.664431861529652</v>
      </c>
      <c r="DW292" s="27">
        <v>30.087482075473684</v>
      </c>
      <c r="DX292" s="27">
        <v>10.507405741869349</v>
      </c>
      <c r="DY292" s="27">
        <v>7.5518793935258843</v>
      </c>
      <c r="DZ292" s="27">
        <v>13.491365261419398</v>
      </c>
      <c r="EA292" s="27">
        <v>30.150081811473683</v>
      </c>
      <c r="EB292" s="27">
        <v>10.320466613151469</v>
      </c>
      <c r="EC292" s="27">
        <v>7.4175225609556144</v>
      </c>
      <c r="ED292" s="27">
        <v>13.218646208081147</v>
      </c>
      <c r="EE292" s="27">
        <v>30.238514507473685</v>
      </c>
      <c r="EF292" s="27">
        <v>10.178865859554337</v>
      </c>
      <c r="EG292" s="27">
        <v>7.3157513112800823</v>
      </c>
      <c r="EH292" s="27">
        <v>13.139189467418634</v>
      </c>
      <c r="EI292" s="27">
        <v>30.351345212473685</v>
      </c>
      <c r="EJ292" s="27">
        <v>9.7622253864443156</v>
      </c>
      <c r="EK292" s="27">
        <v>7.0163035997625975</v>
      </c>
      <c r="EL292" s="27">
        <v>12.828806372580868</v>
      </c>
      <c r="EM292" s="27">
        <v>30.479305028473686</v>
      </c>
      <c r="EN292" s="27">
        <v>9.4501681852659409</v>
      </c>
      <c r="EO292" s="27">
        <v>6.792021944987451</v>
      </c>
      <c r="EP292" s="27">
        <v>12.456328933263649</v>
      </c>
      <c r="EQ292" s="27">
        <v>30.618954647473686</v>
      </c>
      <c r="ER292" s="27">
        <v>9.1641400116619458</v>
      </c>
      <c r="ES292" s="27">
        <v>6.5864478648317188</v>
      </c>
      <c r="ET292" s="27">
        <v>12.251671215141942</v>
      </c>
      <c r="EU292" s="27">
        <v>30.768849001473683</v>
      </c>
      <c r="EV292" s="27">
        <v>8.9107725297002194</v>
      </c>
      <c r="EW292" s="27">
        <v>6.4043476668359487</v>
      </c>
      <c r="EX292" s="27">
        <v>11.997318486344531</v>
      </c>
      <c r="EY292" s="27">
        <v>30.902019345473686</v>
      </c>
      <c r="EZ292" s="27">
        <v>8.6372595485714996</v>
      </c>
      <c r="FA292" s="27">
        <v>6.2077685019316018</v>
      </c>
      <c r="FB292" s="27">
        <v>11.642859620662655</v>
      </c>
      <c r="FC292" s="27">
        <v>31.343923979473686</v>
      </c>
      <c r="FD292" s="27">
        <v>8.2251925201555789</v>
      </c>
      <c r="FE292" s="27">
        <v>5.9116078151651639</v>
      </c>
      <c r="FF292" s="27">
        <v>10.525460833156803</v>
      </c>
      <c r="FG292" s="27">
        <v>31.669734903473685</v>
      </c>
      <c r="FH292" s="27">
        <v>8.0640319120488115</v>
      </c>
      <c r="FI292" s="27">
        <v>5.7957785129274191</v>
      </c>
      <c r="FJ292" s="27">
        <v>10.031378413536071</v>
      </c>
      <c r="FK292" s="27">
        <v>31.885336198473684</v>
      </c>
      <c r="FL292" s="27">
        <v>9.1321495954078387</v>
      </c>
      <c r="FM292" s="27">
        <v>6.5634557227906969</v>
      </c>
      <c r="FN292" s="27">
        <v>9.9941316912116953</v>
      </c>
      <c r="FO292" s="27">
        <v>32.020632530473684</v>
      </c>
      <c r="FP292" s="27">
        <v>8.9654473670462504</v>
      </c>
      <c r="FQ292" s="27">
        <v>6.4436435489634061</v>
      </c>
      <c r="FR292" s="27">
        <v>10.325207766247381</v>
      </c>
      <c r="FS292" s="28">
        <v>29.975659103473685</v>
      </c>
      <c r="FT292" s="28">
        <v>10.596654352714967</v>
      </c>
      <c r="FU292" s="28">
        <v>7.6160241274120191</v>
      </c>
      <c r="FV292" s="28">
        <v>13.895715424986747</v>
      </c>
      <c r="FW292" s="28">
        <v>30.052674024473685</v>
      </c>
      <c r="FX292" s="28">
        <v>10.584005770848387</v>
      </c>
      <c r="FY292" s="28">
        <v>7.6069333425787153</v>
      </c>
      <c r="FZ292" s="28">
        <v>13.611230184867242</v>
      </c>
      <c r="GA292" s="28">
        <v>30.092093714473684</v>
      </c>
      <c r="GB292" s="28">
        <v>10.566356196310728</v>
      </c>
      <c r="GC292" s="28">
        <v>7.594248245845054</v>
      </c>
      <c r="GD292" s="28">
        <v>13.454734367016773</v>
      </c>
      <c r="GE292" s="28">
        <v>30.176459185473686</v>
      </c>
      <c r="GF292" s="28">
        <v>10.531587709990285</v>
      </c>
      <c r="GG292" s="28">
        <v>7.5692594501482073</v>
      </c>
      <c r="GH292" s="28">
        <v>13.167627690920096</v>
      </c>
      <c r="GI292" s="28">
        <v>30.302231816473686</v>
      </c>
      <c r="GJ292" s="28">
        <v>10.45451734140498</v>
      </c>
      <c r="GK292" s="28">
        <v>7.5138674587595453</v>
      </c>
      <c r="GL292" s="28">
        <v>13.075593901907627</v>
      </c>
      <c r="GM292" s="28">
        <v>30.470644514473683</v>
      </c>
      <c r="GN292" s="28">
        <v>10.129143824281238</v>
      </c>
      <c r="GO292" s="28">
        <v>7.2800151055212403</v>
      </c>
      <c r="GP292" s="28">
        <v>12.744453937873276</v>
      </c>
      <c r="GQ292" s="28">
        <v>30.675861228473686</v>
      </c>
      <c r="GR292" s="28">
        <v>9.8471435908072422</v>
      </c>
      <c r="GS292" s="28">
        <v>7.0773359852455551</v>
      </c>
      <c r="GT292" s="28">
        <v>12.329104154815424</v>
      </c>
      <c r="GU292" s="28">
        <v>30.859107650473685</v>
      </c>
      <c r="GV292" s="28">
        <v>9.5686564791156226</v>
      </c>
      <c r="GW292" s="28">
        <v>6.8771818147669022</v>
      </c>
      <c r="GX292" s="28">
        <v>12.079042079355817</v>
      </c>
      <c r="GY292" s="28">
        <v>31.056871410473686</v>
      </c>
      <c r="GZ292" s="28">
        <v>9.296869824360753</v>
      </c>
      <c r="HA292" s="28">
        <v>6.6818433946181557</v>
      </c>
      <c r="HB292" s="28">
        <v>11.81687919635241</v>
      </c>
      <c r="HC292" s="28">
        <v>31.276738091473685</v>
      </c>
      <c r="HD292" s="28">
        <v>8.9640300837932045</v>
      </c>
      <c r="HE292" s="28">
        <v>6.4426249195836709</v>
      </c>
      <c r="HF292" s="28">
        <v>11.506693273996488</v>
      </c>
      <c r="HG292" s="28">
        <v>32.095397504473688</v>
      </c>
      <c r="HH292" s="28">
        <v>8.1019046245975854</v>
      </c>
      <c r="HI292" s="28">
        <v>5.8229983771356073</v>
      </c>
      <c r="HJ292" s="28">
        <v>9.1505828419749946</v>
      </c>
      <c r="HK292" s="28">
        <v>32.909346121473682</v>
      </c>
      <c r="HL292" s="28">
        <v>6.802227572244365</v>
      </c>
      <c r="HM292" s="28">
        <v>4.8888948894598201</v>
      </c>
      <c r="HN292" s="28">
        <v>2.97934222434791</v>
      </c>
      <c r="HO292" s="28">
        <v>33.382988394473685</v>
      </c>
      <c r="HP292" s="28">
        <v>6.9958355121537199</v>
      </c>
      <c r="HQ292" s="28">
        <v>5.0280447279397738</v>
      </c>
      <c r="HR292" s="28">
        <v>-1.9746656370192071</v>
      </c>
      <c r="HS292" s="28">
        <v>33.548395846473682</v>
      </c>
      <c r="HT292" s="28">
        <v>6.3125165323560424</v>
      </c>
      <c r="HU292" s="28">
        <v>4.5369299228669524</v>
      </c>
      <c r="HV292" s="28">
        <v>-4.985522818640824</v>
      </c>
      <c r="HW292" s="29">
        <v>29.957967674473686</v>
      </c>
      <c r="HX292" s="29">
        <v>10.611293494303894</v>
      </c>
      <c r="HY292" s="29">
        <v>7.6265455667111413</v>
      </c>
      <c r="HZ292" s="29">
        <v>13.944246947618348</v>
      </c>
      <c r="IA292" s="29">
        <v>30.030515979473684</v>
      </c>
      <c r="IB292" s="29">
        <v>10.59355143546024</v>
      </c>
      <c r="IC292" s="29">
        <v>7.6137939996857797</v>
      </c>
      <c r="ID292" s="29">
        <v>13.668985479309718</v>
      </c>
      <c r="IE292" s="29">
        <v>30.067643465473687</v>
      </c>
      <c r="IF292" s="29">
        <v>10.558147932958896</v>
      </c>
      <c r="IG292" s="29">
        <v>7.5883488053564907</v>
      </c>
      <c r="IH292" s="29">
        <v>13.543853184349167</v>
      </c>
      <c r="II292" s="29">
        <v>30.140466681473683</v>
      </c>
      <c r="IJ292" s="29">
        <v>10.57161402798052</v>
      </c>
      <c r="IK292" s="29">
        <v>7.5980271529908494</v>
      </c>
      <c r="IL292" s="29">
        <v>13.308046170483387</v>
      </c>
      <c r="IM292" s="29">
        <v>30.253382228473683</v>
      </c>
      <c r="IN292" s="29">
        <v>10.476572082698207</v>
      </c>
      <c r="IO292" s="29">
        <v>7.5297186355764998</v>
      </c>
      <c r="IP292" s="29">
        <v>13.260180863092893</v>
      </c>
      <c r="IQ292" s="29">
        <v>30.403155085473685</v>
      </c>
      <c r="IR292" s="29">
        <v>10.138351069997498</v>
      </c>
      <c r="IS292" s="29">
        <v>7.2866325343047009</v>
      </c>
      <c r="IT292" s="29">
        <v>12.993265565703396</v>
      </c>
      <c r="IU292" s="29">
        <v>30.594230314473684</v>
      </c>
      <c r="IV292" s="29">
        <v>9.7632452507534051</v>
      </c>
      <c r="IW292" s="29">
        <v>7.0170365963222832</v>
      </c>
      <c r="IX292" s="29">
        <v>12.645212561543978</v>
      </c>
      <c r="IY292" s="29">
        <v>30.772812169473685</v>
      </c>
      <c r="IZ292" s="29">
        <v>9.5123204075505488</v>
      </c>
      <c r="JA292" s="29">
        <v>6.836691970897145</v>
      </c>
      <c r="JB292" s="29">
        <v>12.467368940688122</v>
      </c>
      <c r="JC292" s="29">
        <v>30.964555847473683</v>
      </c>
      <c r="JD292" s="29">
        <v>9.2052269335291559</v>
      </c>
      <c r="JE292" s="29">
        <v>6.6159778445636324</v>
      </c>
      <c r="JF292" s="29">
        <v>12.068803939062223</v>
      </c>
      <c r="JG292" s="29">
        <v>31.222639189473686</v>
      </c>
      <c r="JH292" s="29">
        <v>8.7546216336662059</v>
      </c>
      <c r="JI292" s="29">
        <v>6.2921189433042271</v>
      </c>
      <c r="JJ292" s="29">
        <v>10.586134409163222</v>
      </c>
      <c r="JK292" s="29">
        <v>32.174706488473689</v>
      </c>
      <c r="JL292" s="29">
        <v>8.3324600585832798</v>
      </c>
      <c r="JM292" s="29">
        <v>5.9887031070904078</v>
      </c>
      <c r="JN292" s="29">
        <v>3.7399889915792812</v>
      </c>
      <c r="JO292" s="29">
        <v>32.804419187473684</v>
      </c>
      <c r="JP292" s="29">
        <v>6.8598221490348958</v>
      </c>
      <c r="JQ292" s="29">
        <v>4.9302892458146053</v>
      </c>
      <c r="JR292" s="29">
        <v>-1.8237779517945469</v>
      </c>
      <c r="JS292" s="29">
        <v>33.012350227473682</v>
      </c>
      <c r="JT292" s="29">
        <v>6.1634211471758853</v>
      </c>
      <c r="JU292" s="29">
        <v>4.4297721339062379</v>
      </c>
      <c r="JV292" s="29">
        <v>-5.0437817870341277</v>
      </c>
      <c r="JW292" s="29">
        <v>32.861307133473687</v>
      </c>
      <c r="JX292" s="29">
        <v>6.2450305870973946</v>
      </c>
      <c r="JY292" s="29">
        <v>4.4884264452368283</v>
      </c>
      <c r="JZ292" s="29">
        <v>-3.6340900901883799</v>
      </c>
    </row>
    <row r="293" spans="1:286" ht="15" thickBot="1" x14ac:dyDescent="0.4">
      <c r="A293" s="2"/>
      <c r="B293" s="74" t="s">
        <v>764</v>
      </c>
      <c r="C293" s="74" t="s">
        <v>733</v>
      </c>
      <c r="D293" s="74" t="s">
        <v>864</v>
      </c>
      <c r="E293" s="87">
        <v>338069</v>
      </c>
      <c r="F293" s="84">
        <v>412086</v>
      </c>
      <c r="G293" s="22">
        <v>6.293629629105264</v>
      </c>
      <c r="H293" s="22">
        <v>6.293629629105264</v>
      </c>
      <c r="I293" s="22">
        <v>6.293629629105264</v>
      </c>
      <c r="J293" s="22">
        <v>2.2546871055487792</v>
      </c>
      <c r="K293" s="22">
        <v>6.3444091311052642</v>
      </c>
      <c r="L293" s="22">
        <v>6.3444091311052642</v>
      </c>
      <c r="M293" s="22">
        <v>6.3444091311052642</v>
      </c>
      <c r="N293" s="22">
        <v>2.1525046095069822</v>
      </c>
      <c r="O293" s="22">
        <v>6.4144785881052639</v>
      </c>
      <c r="P293" s="22">
        <v>6.4144785881052639</v>
      </c>
      <c r="Q293" s="22">
        <v>6.4144785881052639</v>
      </c>
      <c r="R293" s="22">
        <v>2.0927306284346621</v>
      </c>
      <c r="S293" s="22">
        <v>6.500082009105264</v>
      </c>
      <c r="T293" s="22">
        <v>6.500082009105264</v>
      </c>
      <c r="U293" s="22">
        <v>6.500082009105264</v>
      </c>
      <c r="V293" s="22">
        <v>2.0136999362203998</v>
      </c>
      <c r="W293" s="22">
        <v>6.595084749105264</v>
      </c>
      <c r="X293" s="22">
        <v>6.595084749105264</v>
      </c>
      <c r="Y293" s="22">
        <v>6.595084749105264</v>
      </c>
      <c r="Z293" s="22">
        <v>1.9134719760890704</v>
      </c>
      <c r="AA293" s="22">
        <v>6.6950445291052638</v>
      </c>
      <c r="AB293" s="22">
        <v>6.6950445291052638</v>
      </c>
      <c r="AC293" s="22">
        <v>6.6950445291052638</v>
      </c>
      <c r="AD293" s="22">
        <v>1.806597573900925</v>
      </c>
      <c r="AE293" s="22">
        <v>6.7509177361052632</v>
      </c>
      <c r="AF293" s="22">
        <v>6.7509177361052632</v>
      </c>
      <c r="AG293" s="22">
        <v>6.7509177361052632</v>
      </c>
      <c r="AH293" s="22">
        <v>1.6685712126312566</v>
      </c>
      <c r="AI293" s="22">
        <v>6.8081747811052633</v>
      </c>
      <c r="AJ293" s="22">
        <v>6.8081747811052633</v>
      </c>
      <c r="AK293" s="22">
        <v>6.8081747811052633</v>
      </c>
      <c r="AL293" s="22">
        <v>1.5369207696978631</v>
      </c>
      <c r="AM293" s="22">
        <v>6.8621787841052635</v>
      </c>
      <c r="AN293" s="22">
        <v>6.8621787841052635</v>
      </c>
      <c r="AO293" s="22">
        <v>6.8621787841052635</v>
      </c>
      <c r="AP293" s="22">
        <v>1.3551921673506993</v>
      </c>
      <c r="AQ293" s="22">
        <v>6.9260940571052636</v>
      </c>
      <c r="AR293" s="22">
        <v>6.9260940571052636</v>
      </c>
      <c r="AS293" s="22">
        <v>6.9260940571052636</v>
      </c>
      <c r="AT293" s="22">
        <v>1.0932159641375758</v>
      </c>
      <c r="AU293" s="22">
        <v>7.2293015771052636</v>
      </c>
      <c r="AV293" s="22">
        <v>7.2293015771052636</v>
      </c>
      <c r="AW293" s="22">
        <v>7.2293015771052636</v>
      </c>
      <c r="AX293" s="22">
        <v>0.12139506401470257</v>
      </c>
      <c r="AY293" s="22">
        <v>7.5108813741052636</v>
      </c>
      <c r="AZ293" s="22">
        <v>7.5108813741052636</v>
      </c>
      <c r="BA293" s="22">
        <v>7.5108813741052636</v>
      </c>
      <c r="BB293" s="22">
        <v>-0.38419358569114515</v>
      </c>
      <c r="BC293" s="22">
        <v>7.7033853181052638</v>
      </c>
      <c r="BD293" s="22">
        <v>7.7033853181052638</v>
      </c>
      <c r="BE293" s="22">
        <v>7.7033853181052638</v>
      </c>
      <c r="BF293" s="22">
        <v>-0.56808786541419209</v>
      </c>
      <c r="BG293" s="22">
        <v>7.8680849481052633</v>
      </c>
      <c r="BH293" s="22">
        <v>7.8680849481052633</v>
      </c>
      <c r="BI293" s="22">
        <v>7.8680849481052633</v>
      </c>
      <c r="BJ293" s="22">
        <v>-0.41315111038188412</v>
      </c>
      <c r="BK293" s="25">
        <v>6.2853757351052639</v>
      </c>
      <c r="BL293" s="25">
        <v>6.2853757351052639</v>
      </c>
      <c r="BM293" s="25">
        <v>6.2853757351052639</v>
      </c>
      <c r="BN293" s="25">
        <v>2.3321698334356729</v>
      </c>
      <c r="BO293" s="25">
        <v>6.3249344011052635</v>
      </c>
      <c r="BP293" s="25">
        <v>6.3249344011052635</v>
      </c>
      <c r="BQ293" s="25">
        <v>6.3249344011052635</v>
      </c>
      <c r="BR293" s="25">
        <v>2.2928788544165624</v>
      </c>
      <c r="BS293" s="25">
        <v>6.384600053105264</v>
      </c>
      <c r="BT293" s="25">
        <v>6.384600053105264</v>
      </c>
      <c r="BU293" s="25">
        <v>6.384600053105264</v>
      </c>
      <c r="BV293" s="25">
        <v>2.2093187047815679</v>
      </c>
      <c r="BW293" s="25">
        <v>6.4313745211052638</v>
      </c>
      <c r="BX293" s="25">
        <v>6.4313745211052638</v>
      </c>
      <c r="BY293" s="25">
        <v>6.4313745211052638</v>
      </c>
      <c r="BZ293" s="25">
        <v>2.1439313544391325</v>
      </c>
      <c r="CA293" s="25">
        <v>6.4851148621052639</v>
      </c>
      <c r="CB293" s="25">
        <v>6.4851148621052639</v>
      </c>
      <c r="CC293" s="25">
        <v>6.4851148621052639</v>
      </c>
      <c r="CD293" s="25">
        <v>2.058664423778052</v>
      </c>
      <c r="CE293" s="25">
        <v>6.5459249711052632</v>
      </c>
      <c r="CF293" s="25">
        <v>6.5459249711052632</v>
      </c>
      <c r="CG293" s="25">
        <v>6.5459249711052632</v>
      </c>
      <c r="CH293" s="25">
        <v>1.9704001599652781</v>
      </c>
      <c r="CI293" s="25">
        <v>6.617157290105264</v>
      </c>
      <c r="CJ293" s="25">
        <v>6.617157290105264</v>
      </c>
      <c r="CK293" s="25">
        <v>6.617157290105264</v>
      </c>
      <c r="CL293" s="25">
        <v>1.852694088414494</v>
      </c>
      <c r="CM293" s="25">
        <v>6.6922730311052634</v>
      </c>
      <c r="CN293" s="25">
        <v>6.6922730311052634</v>
      </c>
      <c r="CO293" s="25">
        <v>6.6922730311052634</v>
      </c>
      <c r="CP293" s="25">
        <v>1.7487646566143029</v>
      </c>
      <c r="CQ293" s="25">
        <v>6.7501568581052638</v>
      </c>
      <c r="CR293" s="25">
        <v>6.7501568581052638</v>
      </c>
      <c r="CS293" s="25">
        <v>6.7501568581052638</v>
      </c>
      <c r="CT293" s="25">
        <v>1.6270877269541932</v>
      </c>
      <c r="CU293" s="25">
        <v>6.7930803201052639</v>
      </c>
      <c r="CV293" s="25">
        <v>6.7930803201052639</v>
      </c>
      <c r="CW293" s="25">
        <v>6.7930803201052639</v>
      </c>
      <c r="CX293" s="25">
        <v>1.4835257300402009</v>
      </c>
      <c r="CY293" s="25">
        <v>6.9543108531052642</v>
      </c>
      <c r="CZ293" s="25">
        <v>6.9543108531052642</v>
      </c>
      <c r="DA293" s="25">
        <v>6.9543108531052642</v>
      </c>
      <c r="DB293" s="25">
        <v>0.97967419976903614</v>
      </c>
      <c r="DC293" s="25">
        <v>7.0835206541052642</v>
      </c>
      <c r="DD293" s="25">
        <v>7.0835206541052642</v>
      </c>
      <c r="DE293" s="25">
        <v>7.0835206541052642</v>
      </c>
      <c r="DF293" s="25">
        <v>0.47622378220409622</v>
      </c>
      <c r="DG293" s="25">
        <v>7.2031466731052642</v>
      </c>
      <c r="DH293" s="25">
        <v>7.2031466731052642</v>
      </c>
      <c r="DI293" s="25">
        <v>7.2031466731052642</v>
      </c>
      <c r="DJ293" s="25">
        <v>7.8376769645069899E-2</v>
      </c>
      <c r="DK293" s="25">
        <v>7.2951315261052638</v>
      </c>
      <c r="DL293" s="25">
        <v>7.2951315261052638</v>
      </c>
      <c r="DM293" s="25">
        <v>7.2951315261052638</v>
      </c>
      <c r="DN293" s="25">
        <v>-0.16263042631872793</v>
      </c>
      <c r="DO293" s="27">
        <v>6.293670162105264</v>
      </c>
      <c r="DP293" s="27">
        <v>6.293670162105264</v>
      </c>
      <c r="DQ293" s="27">
        <v>6.293670162105264</v>
      </c>
      <c r="DR293" s="27">
        <v>2.2567359707079326</v>
      </c>
      <c r="DS293" s="27">
        <v>6.3445306861052639</v>
      </c>
      <c r="DT293" s="27">
        <v>6.3445306861052639</v>
      </c>
      <c r="DU293" s="27">
        <v>6.3445306861052639</v>
      </c>
      <c r="DV293" s="27">
        <v>2.1594273108660946</v>
      </c>
      <c r="DW293" s="27">
        <v>6.414720792105264</v>
      </c>
      <c r="DX293" s="27">
        <v>6.414720792105264</v>
      </c>
      <c r="DY293" s="27">
        <v>6.414720792105264</v>
      </c>
      <c r="DZ293" s="27">
        <v>2.1057621613465649</v>
      </c>
      <c r="EA293" s="27">
        <v>6.500482889105264</v>
      </c>
      <c r="EB293" s="27">
        <v>6.500482889105264</v>
      </c>
      <c r="EC293" s="27">
        <v>6.500482889105264</v>
      </c>
      <c r="ED293" s="27">
        <v>2.0350853763013923</v>
      </c>
      <c r="EE293" s="27">
        <v>6.5952211041052635</v>
      </c>
      <c r="EF293" s="27">
        <v>6.5952211041052635</v>
      </c>
      <c r="EG293" s="27">
        <v>6.5952211041052635</v>
      </c>
      <c r="EH293" s="27">
        <v>1.9428019570735771</v>
      </c>
      <c r="EI293" s="27">
        <v>6.6955428291052641</v>
      </c>
      <c r="EJ293" s="27">
        <v>6.6955428291052641</v>
      </c>
      <c r="EK293" s="27">
        <v>6.6955428291052641</v>
      </c>
      <c r="EL293" s="27">
        <v>1.843678449948591</v>
      </c>
      <c r="EM293" s="27">
        <v>6.7513600681052637</v>
      </c>
      <c r="EN293" s="27">
        <v>6.7513600681052637</v>
      </c>
      <c r="EO293" s="27">
        <v>6.7513600681052637</v>
      </c>
      <c r="EP293" s="27">
        <v>1.7183037434105906</v>
      </c>
      <c r="EQ293" s="27">
        <v>6.8087475061052638</v>
      </c>
      <c r="ER293" s="27">
        <v>6.8087475061052638</v>
      </c>
      <c r="ES293" s="27">
        <v>6.8087475061052638</v>
      </c>
      <c r="ET293" s="27">
        <v>1.6116403575082492</v>
      </c>
      <c r="EU293" s="27">
        <v>6.8621724921052643</v>
      </c>
      <c r="EV293" s="27">
        <v>6.8621724921052643</v>
      </c>
      <c r="EW293" s="27">
        <v>6.8621724921052643</v>
      </c>
      <c r="EX293" s="27">
        <v>1.4326543576738597</v>
      </c>
      <c r="EY293" s="27">
        <v>6.9231062441052638</v>
      </c>
      <c r="EZ293" s="27">
        <v>6.9231062441052638</v>
      </c>
      <c r="FA293" s="27">
        <v>6.9231062441052638</v>
      </c>
      <c r="FB293" s="27">
        <v>1.1852742113633603</v>
      </c>
      <c r="FC293" s="27">
        <v>7.196366176105264</v>
      </c>
      <c r="FD293" s="27">
        <v>7.196366176105264</v>
      </c>
      <c r="FE293" s="27">
        <v>7.196366176105264</v>
      </c>
      <c r="FF293" s="27">
        <v>0.28865281883499438</v>
      </c>
      <c r="FG293" s="27">
        <v>7.4100217031052633</v>
      </c>
      <c r="FH293" s="27">
        <v>7.4100217031052633</v>
      </c>
      <c r="FI293" s="27">
        <v>7.4100217031052633</v>
      </c>
      <c r="FJ293" s="27">
        <v>-0.11958578231724992</v>
      </c>
      <c r="FK293" s="27">
        <v>7.5680789241052633</v>
      </c>
      <c r="FL293" s="27">
        <v>7.5680789241052633</v>
      </c>
      <c r="FM293" s="27">
        <v>7.5680789241052633</v>
      </c>
      <c r="FN293" s="27">
        <v>-0.21093844382252236</v>
      </c>
      <c r="FO293" s="27">
        <v>7.6765522621052638</v>
      </c>
      <c r="FP293" s="27">
        <v>7.6765522621052638</v>
      </c>
      <c r="FQ293" s="27">
        <v>7.6765522621052638</v>
      </c>
      <c r="FR293" s="27">
        <v>-2.5310584160476601E-2</v>
      </c>
      <c r="FS293" s="28">
        <v>6.2939307781052634</v>
      </c>
      <c r="FT293" s="28">
        <v>6.2939307781052634</v>
      </c>
      <c r="FU293" s="28">
        <v>6.2939307781052634</v>
      </c>
      <c r="FV293" s="28">
        <v>2.2595551129095437</v>
      </c>
      <c r="FW293" s="28">
        <v>6.3564362961052634</v>
      </c>
      <c r="FX293" s="28">
        <v>6.3564362961052634</v>
      </c>
      <c r="FY293" s="28">
        <v>6.3564362961052634</v>
      </c>
      <c r="FZ293" s="28">
        <v>2.1493053415673025</v>
      </c>
      <c r="GA293" s="28">
        <v>6.4460471771052639</v>
      </c>
      <c r="GB293" s="28">
        <v>6.4460471771052639</v>
      </c>
      <c r="GC293" s="28">
        <v>6.4460471771052639</v>
      </c>
      <c r="GD293" s="28">
        <v>2.0770330404092707</v>
      </c>
      <c r="GE293" s="28">
        <v>6.5539432631052641</v>
      </c>
      <c r="GF293" s="28">
        <v>6.5539432631052641</v>
      </c>
      <c r="GG293" s="28">
        <v>6.5539432631052641</v>
      </c>
      <c r="GH293" s="28">
        <v>1.9856990190664785</v>
      </c>
      <c r="GI293" s="28">
        <v>6.6832111981052638</v>
      </c>
      <c r="GJ293" s="28">
        <v>6.6832111981052638</v>
      </c>
      <c r="GK293" s="28">
        <v>6.6832111981052638</v>
      </c>
      <c r="GL293" s="28">
        <v>1.8586750754923518</v>
      </c>
      <c r="GM293" s="28">
        <v>6.7571985021052638</v>
      </c>
      <c r="GN293" s="28">
        <v>6.7571985021052638</v>
      </c>
      <c r="GO293" s="28">
        <v>6.7571985021052638</v>
      </c>
      <c r="GP293" s="28">
        <v>1.6930203385628477</v>
      </c>
      <c r="GQ293" s="28">
        <v>6.8369627481052637</v>
      </c>
      <c r="GR293" s="28">
        <v>6.8369627481052637</v>
      </c>
      <c r="GS293" s="28">
        <v>6.8369627481052637</v>
      </c>
      <c r="GT293" s="28">
        <v>1.4835290958665581</v>
      </c>
      <c r="GU293" s="28">
        <v>6.9293121401052638</v>
      </c>
      <c r="GV293" s="28">
        <v>6.9293121401052638</v>
      </c>
      <c r="GW293" s="28">
        <v>6.9293121401052638</v>
      </c>
      <c r="GX293" s="28">
        <v>1.2883312429476366</v>
      </c>
      <c r="GY293" s="28">
        <v>7.032588700105264</v>
      </c>
      <c r="GZ293" s="28">
        <v>7.032588700105264</v>
      </c>
      <c r="HA293" s="28">
        <v>7.032588700105264</v>
      </c>
      <c r="HB293" s="28">
        <v>1.0982489289885713</v>
      </c>
      <c r="HC293" s="28">
        <v>7.1495242811052639</v>
      </c>
      <c r="HD293" s="28">
        <v>7.1495242811052639</v>
      </c>
      <c r="HE293" s="28">
        <v>7.1495242811052639</v>
      </c>
      <c r="HF293" s="28">
        <v>0.89855590974404898</v>
      </c>
      <c r="HG293" s="28">
        <v>7.6363027141052635</v>
      </c>
      <c r="HH293" s="28">
        <v>7.6363027141052635</v>
      </c>
      <c r="HI293" s="28">
        <v>7.6363027141052635</v>
      </c>
      <c r="HJ293" s="28">
        <v>-4.5939591815884029E-2</v>
      </c>
      <c r="HK293" s="28">
        <v>8.0518627781052636</v>
      </c>
      <c r="HL293" s="28">
        <v>8.0518627781052636</v>
      </c>
      <c r="HM293" s="28">
        <v>7.8668747773702137</v>
      </c>
      <c r="HN293" s="28">
        <v>-1.3646670283119757</v>
      </c>
      <c r="HO293" s="28">
        <v>8.2722006781052642</v>
      </c>
      <c r="HP293" s="28">
        <v>8.2722006781052642</v>
      </c>
      <c r="HQ293" s="28">
        <v>8.2722006781052642</v>
      </c>
      <c r="HR293" s="28">
        <v>-2.1638036974736217</v>
      </c>
      <c r="HS293" s="28">
        <v>8.3587032451052643</v>
      </c>
      <c r="HT293" s="28">
        <v>8.3587032451052643</v>
      </c>
      <c r="HU293" s="28">
        <v>8.3587032451052643</v>
      </c>
      <c r="HV293" s="28">
        <v>-2.7778724127471932</v>
      </c>
      <c r="HW293" s="29">
        <v>6.3064634421052634</v>
      </c>
      <c r="HX293" s="29">
        <v>6.3064634421052634</v>
      </c>
      <c r="HY293" s="29">
        <v>6.3064634421052634</v>
      </c>
      <c r="HZ293" s="29">
        <v>2.2554622595815328</v>
      </c>
      <c r="IA293" s="29">
        <v>6.3926926521052634</v>
      </c>
      <c r="IB293" s="29">
        <v>6.3926926521052634</v>
      </c>
      <c r="IC293" s="29">
        <v>6.3926926521052634</v>
      </c>
      <c r="ID293" s="29">
        <v>2.1340628997022044</v>
      </c>
      <c r="IE293" s="29">
        <v>6.4957171791052639</v>
      </c>
      <c r="IF293" s="29">
        <v>6.4957171791052639</v>
      </c>
      <c r="IG293" s="29">
        <v>6.4957171791052639</v>
      </c>
      <c r="IH293" s="29">
        <v>2.0586117759142812</v>
      </c>
      <c r="II293" s="29">
        <v>6.6151671181052638</v>
      </c>
      <c r="IJ293" s="29">
        <v>6.6151671181052638</v>
      </c>
      <c r="IK293" s="29">
        <v>6.6151671181052638</v>
      </c>
      <c r="IL293" s="29">
        <v>1.9650961184994102</v>
      </c>
      <c r="IM293" s="29">
        <v>6.6957437011052638</v>
      </c>
      <c r="IN293" s="29">
        <v>6.6957437011052638</v>
      </c>
      <c r="IO293" s="29">
        <v>6.6957437011052638</v>
      </c>
      <c r="IP293" s="29">
        <v>1.8295423186790298</v>
      </c>
      <c r="IQ293" s="29">
        <v>6.770233660105264</v>
      </c>
      <c r="IR293" s="29">
        <v>6.770233660105264</v>
      </c>
      <c r="IS293" s="29">
        <v>6.770233660105264</v>
      </c>
      <c r="IT293" s="29">
        <v>1.661949295941179</v>
      </c>
      <c r="IU293" s="29">
        <v>6.8656507891052634</v>
      </c>
      <c r="IV293" s="29">
        <v>6.8656507891052634</v>
      </c>
      <c r="IW293" s="29">
        <v>6.8656507891052634</v>
      </c>
      <c r="IX293" s="29">
        <v>1.4662664972596868</v>
      </c>
      <c r="IY293" s="29">
        <v>6.9628235171052637</v>
      </c>
      <c r="IZ293" s="29">
        <v>6.9628235171052637</v>
      </c>
      <c r="JA293" s="29">
        <v>6.9628235171052637</v>
      </c>
      <c r="JB293" s="29">
        <v>1.2928211171086108</v>
      </c>
      <c r="JC293" s="29">
        <v>7.069375974105264</v>
      </c>
      <c r="JD293" s="29">
        <v>7.069375974105264</v>
      </c>
      <c r="JE293" s="29">
        <v>7.069375974105264</v>
      </c>
      <c r="JF293" s="29">
        <v>1.1264443613413011</v>
      </c>
      <c r="JG293" s="29">
        <v>7.195787543105264</v>
      </c>
      <c r="JH293" s="29">
        <v>7.195787543105264</v>
      </c>
      <c r="JI293" s="29">
        <v>7.195787543105264</v>
      </c>
      <c r="JJ293" s="29">
        <v>0.81583802783388926</v>
      </c>
      <c r="JK293" s="29">
        <v>7.6838511921052639</v>
      </c>
      <c r="JL293" s="29">
        <v>7.6838511921052639</v>
      </c>
      <c r="JM293" s="29">
        <v>7.6838511921052639</v>
      </c>
      <c r="JN293" s="29">
        <v>-0.7321698025905885</v>
      </c>
      <c r="JO293" s="29">
        <v>8.0047768651052635</v>
      </c>
      <c r="JP293" s="29">
        <v>8.0047768651052635</v>
      </c>
      <c r="JQ293" s="29">
        <v>7.9604408745099908</v>
      </c>
      <c r="JR293" s="29">
        <v>-1.8491618171903035</v>
      </c>
      <c r="JS293" s="29">
        <v>8.1051385321052631</v>
      </c>
      <c r="JT293" s="29">
        <v>8.1051385321052631</v>
      </c>
      <c r="JU293" s="29">
        <v>8.1051385321052631</v>
      </c>
      <c r="JV293" s="29">
        <v>-2.335202462303549</v>
      </c>
      <c r="JW293" s="29">
        <v>8.0821161841052636</v>
      </c>
      <c r="JX293" s="29">
        <v>8.0821161841052636</v>
      </c>
      <c r="JY293" s="29">
        <v>8.0821161841052636</v>
      </c>
      <c r="JZ293" s="29">
        <v>-2.1905061586096224</v>
      </c>
    </row>
    <row r="294" spans="1:286" ht="15" thickBot="1" x14ac:dyDescent="0.4">
      <c r="A294" s="2"/>
      <c r="B294" s="74" t="s">
        <v>765</v>
      </c>
      <c r="C294" s="74" t="s">
        <v>542</v>
      </c>
      <c r="D294" s="74" t="s">
        <v>860</v>
      </c>
      <c r="E294" s="87">
        <v>335344</v>
      </c>
      <c r="F294" s="84">
        <v>542653</v>
      </c>
      <c r="G294" s="22">
        <v>1.1742134132105266</v>
      </c>
      <c r="H294" s="22">
        <v>1.1742134132105266</v>
      </c>
      <c r="I294" s="22">
        <v>1.1742134132105266</v>
      </c>
      <c r="J294" s="22">
        <v>1.1742134132105266</v>
      </c>
      <c r="K294" s="22">
        <v>1.1859610602105266</v>
      </c>
      <c r="L294" s="22">
        <v>1.1859610602105266</v>
      </c>
      <c r="M294" s="22">
        <v>1.1859610602105266</v>
      </c>
      <c r="N294" s="22">
        <v>1.1343893341864373</v>
      </c>
      <c r="O294" s="22">
        <v>1.2011135472105265</v>
      </c>
      <c r="P294" s="22">
        <v>1.2011135472105265</v>
      </c>
      <c r="Q294" s="22">
        <v>1.2011135472105265</v>
      </c>
      <c r="R294" s="22">
        <v>1.0959522709595255</v>
      </c>
      <c r="S294" s="22">
        <v>1.2204958462105266</v>
      </c>
      <c r="T294" s="22">
        <v>1.2204958462105266</v>
      </c>
      <c r="U294" s="22">
        <v>1.2204958462105266</v>
      </c>
      <c r="V294" s="22">
        <v>1.0067218564211906</v>
      </c>
      <c r="W294" s="22">
        <v>1.2424564862105265</v>
      </c>
      <c r="X294" s="22">
        <v>1.2424564862105265</v>
      </c>
      <c r="Y294" s="22">
        <v>1.2424564862105265</v>
      </c>
      <c r="Z294" s="22">
        <v>0.93350922362822519</v>
      </c>
      <c r="AA294" s="22">
        <v>1.2677395592105265</v>
      </c>
      <c r="AB294" s="22">
        <v>1.2677395592105265</v>
      </c>
      <c r="AC294" s="22">
        <v>1.2677395592105265</v>
      </c>
      <c r="AD294" s="22">
        <v>0.87503826195027568</v>
      </c>
      <c r="AE294" s="22">
        <v>1.2983656562105266</v>
      </c>
      <c r="AF294" s="22">
        <v>1.2983656562105266</v>
      </c>
      <c r="AG294" s="22">
        <v>1.2983656562105266</v>
      </c>
      <c r="AH294" s="22">
        <v>0.75830412413038495</v>
      </c>
      <c r="AI294" s="22">
        <v>1.3325410512105265</v>
      </c>
      <c r="AJ294" s="22">
        <v>1.3325410512105265</v>
      </c>
      <c r="AK294" s="22">
        <v>1.3325410512105265</v>
      </c>
      <c r="AL294" s="22">
        <v>0.66674164988891871</v>
      </c>
      <c r="AM294" s="22">
        <v>1.3718677692105266</v>
      </c>
      <c r="AN294" s="22">
        <v>1.3718677692105266</v>
      </c>
      <c r="AO294" s="22">
        <v>1.3718677692105266</v>
      </c>
      <c r="AP294" s="22">
        <v>0.56759430338714445</v>
      </c>
      <c r="AQ294" s="22">
        <v>1.4220706412105266</v>
      </c>
      <c r="AR294" s="22">
        <v>1.4220706412105266</v>
      </c>
      <c r="AS294" s="22">
        <v>1.4220706412105266</v>
      </c>
      <c r="AT294" s="22">
        <v>0.45680385137457069</v>
      </c>
      <c r="AU294" s="22">
        <v>1.6644302582105266</v>
      </c>
      <c r="AV294" s="22">
        <v>1.6644302582105266</v>
      </c>
      <c r="AW294" s="22">
        <v>1.6644302582105266</v>
      </c>
      <c r="AX294" s="22">
        <v>-1.5604414430695712E-2</v>
      </c>
      <c r="AY294" s="22">
        <v>1.8977662902105266</v>
      </c>
      <c r="AZ294" s="22">
        <v>1.8977662902105266</v>
      </c>
      <c r="BA294" s="22">
        <v>1.8977662902105266</v>
      </c>
      <c r="BB294" s="22">
        <v>-0.39946016856616939</v>
      </c>
      <c r="BC294" s="22">
        <v>2.0717898312105265</v>
      </c>
      <c r="BD294" s="22">
        <v>2.0717898312105265</v>
      </c>
      <c r="BE294" s="22">
        <v>2.0717898312105265</v>
      </c>
      <c r="BF294" s="22">
        <v>-0.60878102731122308</v>
      </c>
      <c r="BG294" s="22">
        <v>2.2107039072105268</v>
      </c>
      <c r="BH294" s="22">
        <v>2.2107039072105268</v>
      </c>
      <c r="BI294" s="22">
        <v>2.2107039072105268</v>
      </c>
      <c r="BJ294" s="22">
        <v>-0.47000900903578025</v>
      </c>
      <c r="BK294" s="25">
        <v>1.1749885262105266</v>
      </c>
      <c r="BL294" s="25">
        <v>1.1749885262105266</v>
      </c>
      <c r="BM294" s="25">
        <v>1.1749885262105266</v>
      </c>
      <c r="BN294" s="25">
        <v>1.1749885262105266</v>
      </c>
      <c r="BO294" s="25">
        <v>1.1873662972105266</v>
      </c>
      <c r="BP294" s="25">
        <v>1.1873662972105266</v>
      </c>
      <c r="BQ294" s="25">
        <v>1.1873662972105266</v>
      </c>
      <c r="BR294" s="25">
        <v>1.1873662972105266</v>
      </c>
      <c r="BS294" s="25">
        <v>1.2051929822105265</v>
      </c>
      <c r="BT294" s="25">
        <v>1.2051929822105265</v>
      </c>
      <c r="BU294" s="25">
        <v>1.2051929822105265</v>
      </c>
      <c r="BV294" s="25">
        <v>1.2051929822105265</v>
      </c>
      <c r="BW294" s="25">
        <v>1.2230786712105266</v>
      </c>
      <c r="BX294" s="25">
        <v>1.2230786712105266</v>
      </c>
      <c r="BY294" s="25">
        <v>1.2230786712105266</v>
      </c>
      <c r="BZ294" s="25">
        <v>1.1283122847366558</v>
      </c>
      <c r="CA294" s="25">
        <v>1.2430842602105265</v>
      </c>
      <c r="CB294" s="25">
        <v>1.2430842602105265</v>
      </c>
      <c r="CC294" s="25">
        <v>1.2430842602105265</v>
      </c>
      <c r="CD294" s="25">
        <v>1.0322804069497726</v>
      </c>
      <c r="CE294" s="25">
        <v>1.2659590752105265</v>
      </c>
      <c r="CF294" s="25">
        <v>1.2659590752105265</v>
      </c>
      <c r="CG294" s="25">
        <v>1.2659590752105265</v>
      </c>
      <c r="CH294" s="25">
        <v>0.95741411317628788</v>
      </c>
      <c r="CI294" s="25">
        <v>1.2926513972105265</v>
      </c>
      <c r="CJ294" s="25">
        <v>1.2926513972105265</v>
      </c>
      <c r="CK294" s="25">
        <v>1.2926513972105265</v>
      </c>
      <c r="CL294" s="25">
        <v>0.81917701606164961</v>
      </c>
      <c r="CM294" s="25">
        <v>1.3220544272105266</v>
      </c>
      <c r="CN294" s="25">
        <v>1.3220544272105266</v>
      </c>
      <c r="CO294" s="25">
        <v>1.3220544272105266</v>
      </c>
      <c r="CP294" s="25">
        <v>0.69987758810120404</v>
      </c>
      <c r="CQ294" s="25">
        <v>1.3538315052105265</v>
      </c>
      <c r="CR294" s="25">
        <v>1.3538315052105265</v>
      </c>
      <c r="CS294" s="25">
        <v>1.3538315052105265</v>
      </c>
      <c r="CT294" s="25">
        <v>0.57365005907697952</v>
      </c>
      <c r="CU294" s="25">
        <v>1.3878801852105265</v>
      </c>
      <c r="CV294" s="25">
        <v>1.3878801852105265</v>
      </c>
      <c r="CW294" s="25">
        <v>1.3878801852105265</v>
      </c>
      <c r="CX294" s="25">
        <v>0.45945985750090568</v>
      </c>
      <c r="CY294" s="25">
        <v>1.4899098242105264</v>
      </c>
      <c r="CZ294" s="25">
        <v>1.4899098242105264</v>
      </c>
      <c r="DA294" s="25">
        <v>1.4899098242105264</v>
      </c>
      <c r="DB294" s="25">
        <v>0.19821415891161731</v>
      </c>
      <c r="DC294" s="25">
        <v>1.6214536422105266</v>
      </c>
      <c r="DD294" s="25">
        <v>1.6214536422105266</v>
      </c>
      <c r="DE294" s="25">
        <v>1.6214536422105266</v>
      </c>
      <c r="DF294" s="25">
        <v>-9.1944565317810145E-2</v>
      </c>
      <c r="DG294" s="25">
        <v>1.7537135562105266</v>
      </c>
      <c r="DH294" s="25">
        <v>1.7537135562105266</v>
      </c>
      <c r="DI294" s="25">
        <v>1.7537135562105266</v>
      </c>
      <c r="DJ294" s="25">
        <v>-0.3522928393377871</v>
      </c>
      <c r="DK294" s="25">
        <v>1.8628320542105266</v>
      </c>
      <c r="DL294" s="25">
        <v>1.8628320542105266</v>
      </c>
      <c r="DM294" s="25">
        <v>1.8628320542105266</v>
      </c>
      <c r="DN294" s="25">
        <v>-0.63714140344530801</v>
      </c>
      <c r="DO294" s="27">
        <v>1.1742524292105265</v>
      </c>
      <c r="DP294" s="27">
        <v>1.1742524292105265</v>
      </c>
      <c r="DQ294" s="27">
        <v>1.1742524292105265</v>
      </c>
      <c r="DR294" s="27">
        <v>1.1742524292105265</v>
      </c>
      <c r="DS294" s="27">
        <v>1.1860780622105265</v>
      </c>
      <c r="DT294" s="27">
        <v>1.1860780622105265</v>
      </c>
      <c r="DU294" s="27">
        <v>1.1860780622105265</v>
      </c>
      <c r="DV294" s="27">
        <v>1.1412143059416238</v>
      </c>
      <c r="DW294" s="27">
        <v>1.2013466952105265</v>
      </c>
      <c r="DX294" s="27">
        <v>1.2013466952105265</v>
      </c>
      <c r="DY294" s="27">
        <v>1.2013466952105265</v>
      </c>
      <c r="DZ294" s="27">
        <v>1.1068531387574509</v>
      </c>
      <c r="EA294" s="27">
        <v>1.2208817302105266</v>
      </c>
      <c r="EB294" s="27">
        <v>1.2208817302105266</v>
      </c>
      <c r="EC294" s="27">
        <v>1.2208817302105266</v>
      </c>
      <c r="ED294" s="27">
        <v>1.0223718539733069</v>
      </c>
      <c r="EE294" s="27">
        <v>1.2429303502105267</v>
      </c>
      <c r="EF294" s="27">
        <v>1.2429303502105267</v>
      </c>
      <c r="EG294" s="27">
        <v>1.2429303502105267</v>
      </c>
      <c r="EH294" s="27">
        <v>0.95384834394671358</v>
      </c>
      <c r="EI294" s="27">
        <v>1.2682203752105266</v>
      </c>
      <c r="EJ294" s="27">
        <v>1.2682203752105266</v>
      </c>
      <c r="EK294" s="27">
        <v>1.2682203752105266</v>
      </c>
      <c r="EL294" s="27">
        <v>0.89982728518227972</v>
      </c>
      <c r="EM294" s="27">
        <v>1.2988560802105265</v>
      </c>
      <c r="EN294" s="27">
        <v>1.2988560802105265</v>
      </c>
      <c r="EO294" s="27">
        <v>1.2988560802105265</v>
      </c>
      <c r="EP294" s="27">
        <v>0.78886303899310661</v>
      </c>
      <c r="EQ294" s="27">
        <v>1.3330758012105266</v>
      </c>
      <c r="ER294" s="27">
        <v>1.3330758012105266</v>
      </c>
      <c r="ES294" s="27">
        <v>1.3330758012105266</v>
      </c>
      <c r="ET294" s="27">
        <v>0.7026277147896165</v>
      </c>
      <c r="EU294" s="27">
        <v>1.3720198012105267</v>
      </c>
      <c r="EV294" s="27">
        <v>1.3720198012105267</v>
      </c>
      <c r="EW294" s="27">
        <v>1.3720198012105267</v>
      </c>
      <c r="EX294" s="27">
        <v>0.61014637761740875</v>
      </c>
      <c r="EY294" s="27">
        <v>1.4201754422105264</v>
      </c>
      <c r="EZ294" s="27">
        <v>1.4201754422105264</v>
      </c>
      <c r="FA294" s="27">
        <v>1.4201754422105264</v>
      </c>
      <c r="FB294" s="27">
        <v>0.50978724562119471</v>
      </c>
      <c r="FC294" s="27">
        <v>1.6403559402105266</v>
      </c>
      <c r="FD294" s="27">
        <v>1.6403559402105266</v>
      </c>
      <c r="FE294" s="27">
        <v>1.6403559402105266</v>
      </c>
      <c r="FF294" s="27">
        <v>6.7176925394404563E-2</v>
      </c>
      <c r="FG294" s="27">
        <v>1.8211386782105266</v>
      </c>
      <c r="FH294" s="27">
        <v>1.8211386782105266</v>
      </c>
      <c r="FI294" s="27">
        <v>1.8211386782105266</v>
      </c>
      <c r="FJ294" s="27">
        <v>-0.17756875842242348</v>
      </c>
      <c r="FK294" s="27">
        <v>1.9686338102105265</v>
      </c>
      <c r="FL294" s="27">
        <v>1.9686338102105265</v>
      </c>
      <c r="FM294" s="27">
        <v>1.9686338102105265</v>
      </c>
      <c r="FN294" s="27">
        <v>-0.32502602340891862</v>
      </c>
      <c r="FO294" s="27">
        <v>2.0631150922105266</v>
      </c>
      <c r="FP294" s="27">
        <v>2.0631150922105266</v>
      </c>
      <c r="FQ294" s="27">
        <v>2.0631150922105266</v>
      </c>
      <c r="FR294" s="27">
        <v>-0.2548771897322446</v>
      </c>
      <c r="FS294" s="28">
        <v>1.1742570422105265</v>
      </c>
      <c r="FT294" s="28">
        <v>1.1742570422105265</v>
      </c>
      <c r="FU294" s="28">
        <v>1.1742570422105265</v>
      </c>
      <c r="FV294" s="28">
        <v>1.1742570422105265</v>
      </c>
      <c r="FW294" s="28">
        <v>1.1885629962105266</v>
      </c>
      <c r="FX294" s="28">
        <v>1.1885629962105266</v>
      </c>
      <c r="FY294" s="28">
        <v>1.1885629962105266</v>
      </c>
      <c r="FZ294" s="28">
        <v>1.1437190144082061</v>
      </c>
      <c r="GA294" s="28">
        <v>1.2089238032105265</v>
      </c>
      <c r="GB294" s="28">
        <v>1.2089238032105265</v>
      </c>
      <c r="GC294" s="28">
        <v>1.2089238032105265</v>
      </c>
      <c r="GD294" s="28">
        <v>1.1069213982812061</v>
      </c>
      <c r="GE294" s="28">
        <v>1.2367451352105265</v>
      </c>
      <c r="GF294" s="28">
        <v>1.2367451352105265</v>
      </c>
      <c r="GG294" s="28">
        <v>1.2367451352105265</v>
      </c>
      <c r="GH294" s="28">
        <v>1.0177693238881709</v>
      </c>
      <c r="GI294" s="28">
        <v>1.2725939762105265</v>
      </c>
      <c r="GJ294" s="28">
        <v>1.2725939762105265</v>
      </c>
      <c r="GK294" s="28">
        <v>1.2725939762105265</v>
      </c>
      <c r="GL294" s="28">
        <v>0.93627140004750853</v>
      </c>
      <c r="GM294" s="28">
        <v>1.3188015652105265</v>
      </c>
      <c r="GN294" s="28">
        <v>1.3188015652105265</v>
      </c>
      <c r="GO294" s="28">
        <v>1.3188015652105265</v>
      </c>
      <c r="GP294" s="28">
        <v>0.86371186196984162</v>
      </c>
      <c r="GQ294" s="28">
        <v>1.3792826772105267</v>
      </c>
      <c r="GR294" s="28">
        <v>1.3792826772105267</v>
      </c>
      <c r="GS294" s="28">
        <v>1.3792826772105267</v>
      </c>
      <c r="GT294" s="28">
        <v>0.72390378207959571</v>
      </c>
      <c r="GU294" s="28">
        <v>1.4491748662105266</v>
      </c>
      <c r="GV294" s="28">
        <v>1.4491748662105266</v>
      </c>
      <c r="GW294" s="28">
        <v>1.4491748662105266</v>
      </c>
      <c r="GX294" s="28">
        <v>0.60910485793938474</v>
      </c>
      <c r="GY294" s="28">
        <v>1.5273939552105267</v>
      </c>
      <c r="GZ294" s="28">
        <v>1.5273939552105267</v>
      </c>
      <c r="HA294" s="28">
        <v>1.5273939552105267</v>
      </c>
      <c r="HB294" s="28">
        <v>0.49567606606952808</v>
      </c>
      <c r="HC294" s="28">
        <v>1.6149111822105264</v>
      </c>
      <c r="HD294" s="28">
        <v>1.6149111822105264</v>
      </c>
      <c r="HE294" s="28">
        <v>1.6149111822105264</v>
      </c>
      <c r="HF294" s="28">
        <v>0.40066006683386313</v>
      </c>
      <c r="HG294" s="28">
        <v>1.9999256792105264</v>
      </c>
      <c r="HH294" s="28">
        <v>1.9999256792105264</v>
      </c>
      <c r="HI294" s="28">
        <v>1.9999256792105264</v>
      </c>
      <c r="HJ294" s="28">
        <v>-9.6348797251225804E-2</v>
      </c>
      <c r="HK294" s="28">
        <v>2.3202423262105265</v>
      </c>
      <c r="HL294" s="28">
        <v>2.3202423262105265</v>
      </c>
      <c r="HM294" s="28">
        <v>2.3202423262105265</v>
      </c>
      <c r="HN294" s="28">
        <v>-0.57971648451625946</v>
      </c>
      <c r="HO294" s="28">
        <v>2.4904587282105268</v>
      </c>
      <c r="HP294" s="28">
        <v>2.4904587282105268</v>
      </c>
      <c r="HQ294" s="28">
        <v>2.4904587282105268</v>
      </c>
      <c r="HR294" s="28">
        <v>-0.82821787037531092</v>
      </c>
      <c r="HS294" s="28">
        <v>2.5701437482105263</v>
      </c>
      <c r="HT294" s="28">
        <v>2.5701437482105263</v>
      </c>
      <c r="HU294" s="28">
        <v>2.5701437482105263</v>
      </c>
      <c r="HV294" s="28">
        <v>-0.87146057882248584</v>
      </c>
      <c r="HW294" s="29">
        <v>1.1750079972105265</v>
      </c>
      <c r="HX294" s="29">
        <v>1.1750079972105265</v>
      </c>
      <c r="HY294" s="29">
        <v>1.1750079972105265</v>
      </c>
      <c r="HZ294" s="29">
        <v>1.1750079972105265</v>
      </c>
      <c r="IA294" s="29">
        <v>1.1929828402105265</v>
      </c>
      <c r="IB294" s="29">
        <v>1.1929828402105265</v>
      </c>
      <c r="IC294" s="29">
        <v>1.1929828402105265</v>
      </c>
      <c r="ID294" s="29">
        <v>1.1363128478690951</v>
      </c>
      <c r="IE294" s="29">
        <v>1.2161435562105265</v>
      </c>
      <c r="IF294" s="29">
        <v>1.2161435562105265</v>
      </c>
      <c r="IG294" s="29">
        <v>1.2161435562105265</v>
      </c>
      <c r="IH294" s="29">
        <v>1.0998212696601062</v>
      </c>
      <c r="II294" s="29">
        <v>1.2458123212105265</v>
      </c>
      <c r="IJ294" s="29">
        <v>1.2458123212105265</v>
      </c>
      <c r="IK294" s="29">
        <v>1.2458123212105265</v>
      </c>
      <c r="IL294" s="29">
        <v>1.0140065532340081</v>
      </c>
      <c r="IM294" s="29">
        <v>1.2857605832105266</v>
      </c>
      <c r="IN294" s="29">
        <v>1.2857605832105266</v>
      </c>
      <c r="IO294" s="29">
        <v>1.2857605832105266</v>
      </c>
      <c r="IP294" s="29">
        <v>0.92884992866349769</v>
      </c>
      <c r="IQ294" s="29">
        <v>1.3354473392105266</v>
      </c>
      <c r="IR294" s="29">
        <v>1.3354473392105266</v>
      </c>
      <c r="IS294" s="29">
        <v>1.3354473392105266</v>
      </c>
      <c r="IT294" s="29">
        <v>0.85892781674823127</v>
      </c>
      <c r="IU294" s="29">
        <v>1.4000487822105265</v>
      </c>
      <c r="IV294" s="29">
        <v>1.4000487822105265</v>
      </c>
      <c r="IW294" s="29">
        <v>1.4000487822105265</v>
      </c>
      <c r="IX294" s="29">
        <v>0.72692479956693212</v>
      </c>
      <c r="IY294" s="29">
        <v>1.4734191462105266</v>
      </c>
      <c r="IZ294" s="29">
        <v>1.4734191462105266</v>
      </c>
      <c r="JA294" s="29">
        <v>1.4734191462105266</v>
      </c>
      <c r="JB294" s="29">
        <v>0.62280747974174133</v>
      </c>
      <c r="JC294" s="29">
        <v>1.5549063872105267</v>
      </c>
      <c r="JD294" s="29">
        <v>1.5549063872105267</v>
      </c>
      <c r="JE294" s="29">
        <v>1.5549063872105267</v>
      </c>
      <c r="JF294" s="29">
        <v>0.52078956871169346</v>
      </c>
      <c r="JG294" s="29">
        <v>1.6465184292105266</v>
      </c>
      <c r="JH294" s="29">
        <v>1.6465184292105266</v>
      </c>
      <c r="JI294" s="29">
        <v>1.6465184292105266</v>
      </c>
      <c r="JJ294" s="29">
        <v>0.38255185006718495</v>
      </c>
      <c r="JK294" s="29">
        <v>2.0218815452105265</v>
      </c>
      <c r="JL294" s="29">
        <v>2.0218815452105265</v>
      </c>
      <c r="JM294" s="29">
        <v>2.0218815452105265</v>
      </c>
      <c r="JN294" s="29">
        <v>-0.2987464672502762</v>
      </c>
      <c r="JO294" s="29">
        <v>2.2754930912105262</v>
      </c>
      <c r="JP294" s="29">
        <v>2.2754930912105262</v>
      </c>
      <c r="JQ294" s="29">
        <v>2.2754930912105262</v>
      </c>
      <c r="JR294" s="29">
        <v>-0.69963786826836749</v>
      </c>
      <c r="JS294" s="29">
        <v>2.3600205782105266</v>
      </c>
      <c r="JT294" s="29">
        <v>2.3600205782105266</v>
      </c>
      <c r="JU294" s="29">
        <v>2.3600205782105266</v>
      </c>
      <c r="JV294" s="29">
        <v>-0.81673450640349365</v>
      </c>
      <c r="JW294" s="29">
        <v>2.3676566602105265</v>
      </c>
      <c r="JX294" s="29">
        <v>2.3676566602105265</v>
      </c>
      <c r="JY294" s="29">
        <v>2.3676566602105265</v>
      </c>
      <c r="JZ294" s="29">
        <v>-0.61629768613090974</v>
      </c>
    </row>
    <row r="295" spans="1:286" ht="15" thickBot="1" x14ac:dyDescent="0.4">
      <c r="A295" s="2"/>
      <c r="B295" s="74" t="s">
        <v>766</v>
      </c>
      <c r="C295" s="74" t="s">
        <v>454</v>
      </c>
      <c r="D295" s="74" t="s">
        <v>860</v>
      </c>
      <c r="E295" s="87">
        <v>365151</v>
      </c>
      <c r="F295" s="84">
        <v>491747</v>
      </c>
      <c r="G295" s="22">
        <v>18.654976061999999</v>
      </c>
      <c r="H295" s="22">
        <v>18.654976061999999</v>
      </c>
      <c r="I295" s="22">
        <v>18.654976061999999</v>
      </c>
      <c r="J295" s="22">
        <v>12.833379338220034</v>
      </c>
      <c r="K295" s="22">
        <v>18.702617011000001</v>
      </c>
      <c r="L295" s="22">
        <v>18.702617011000001</v>
      </c>
      <c r="M295" s="22">
        <v>18.702617011000001</v>
      </c>
      <c r="N295" s="22">
        <v>12.701874535340865</v>
      </c>
      <c r="O295" s="22">
        <v>18.763523576000001</v>
      </c>
      <c r="P295" s="22">
        <v>18.763523576000001</v>
      </c>
      <c r="Q295" s="22">
        <v>18.763523576000001</v>
      </c>
      <c r="R295" s="22">
        <v>12.538689680617654</v>
      </c>
      <c r="S295" s="22">
        <v>18.800671726000001</v>
      </c>
      <c r="T295" s="22">
        <v>18.800671726000001</v>
      </c>
      <c r="U295" s="22">
        <v>18.800671726000001</v>
      </c>
      <c r="V295" s="22">
        <v>12.336151979991577</v>
      </c>
      <c r="W295" s="22">
        <v>18.845703486000001</v>
      </c>
      <c r="X295" s="22">
        <v>18.845703486000001</v>
      </c>
      <c r="Y295" s="22">
        <v>18.845703486000001</v>
      </c>
      <c r="Z295" s="22">
        <v>12.209375235105719</v>
      </c>
      <c r="AA295" s="22">
        <v>18.899561544000001</v>
      </c>
      <c r="AB295" s="22">
        <v>18.899561544000001</v>
      </c>
      <c r="AC295" s="22">
        <v>18.899561544000001</v>
      </c>
      <c r="AD295" s="22">
        <v>11.989102296135812</v>
      </c>
      <c r="AE295" s="22">
        <v>18.963774608000001</v>
      </c>
      <c r="AF295" s="22">
        <v>18.963774608000001</v>
      </c>
      <c r="AG295" s="22">
        <v>18.963774608000001</v>
      </c>
      <c r="AH295" s="22">
        <v>11.735857644873329</v>
      </c>
      <c r="AI295" s="22">
        <v>19.034446805999998</v>
      </c>
      <c r="AJ295" s="22">
        <v>19.034446805999998</v>
      </c>
      <c r="AK295" s="22">
        <v>19.034446805999998</v>
      </c>
      <c r="AL295" s="22">
        <v>11.4894916945379</v>
      </c>
      <c r="AM295" s="22">
        <v>19.111145960000002</v>
      </c>
      <c r="AN295" s="22">
        <v>19.111145960000002</v>
      </c>
      <c r="AO295" s="22">
        <v>19.031559317352173</v>
      </c>
      <c r="AP295" s="22">
        <v>11.221155844946775</v>
      </c>
      <c r="AQ295" s="22">
        <v>19.198431075999999</v>
      </c>
      <c r="AR295" s="22">
        <v>19.198431075999999</v>
      </c>
      <c r="AS295" s="22">
        <v>18.940843712257987</v>
      </c>
      <c r="AT295" s="22">
        <v>10.835885382044221</v>
      </c>
      <c r="AU295" s="22">
        <v>19.540892518</v>
      </c>
      <c r="AV295" s="22">
        <v>19.540892518</v>
      </c>
      <c r="AW295" s="22">
        <v>18.583571071303176</v>
      </c>
      <c r="AX295" s="22">
        <v>9.552502566150066</v>
      </c>
      <c r="AY295" s="22">
        <v>19.827008355</v>
      </c>
      <c r="AZ295" s="22">
        <v>19.827008355</v>
      </c>
      <c r="BA295" s="22">
        <v>18.356760091098618</v>
      </c>
      <c r="BB295" s="22">
        <v>8.8909282179705951</v>
      </c>
      <c r="BC295" s="22">
        <v>20.003600330000001</v>
      </c>
      <c r="BD295" s="22">
        <v>20.003600330000001</v>
      </c>
      <c r="BE295" s="22">
        <v>18.21056344605601</v>
      </c>
      <c r="BF295" s="22">
        <v>8.6503123613590631</v>
      </c>
      <c r="BG295" s="22">
        <v>20.113344691999998</v>
      </c>
      <c r="BH295" s="22">
        <v>20.113344691999998</v>
      </c>
      <c r="BI295" s="22">
        <v>18.138146115076676</v>
      </c>
      <c r="BJ295" s="22">
        <v>8.8394206757298086</v>
      </c>
      <c r="BK295" s="25">
        <v>18.655310049000001</v>
      </c>
      <c r="BL295" s="25">
        <v>18.655310049000001</v>
      </c>
      <c r="BM295" s="25">
        <v>18.655310049000001</v>
      </c>
      <c r="BN295" s="25">
        <v>12.862095898683997</v>
      </c>
      <c r="BO295" s="25">
        <v>18.703244304999998</v>
      </c>
      <c r="BP295" s="25">
        <v>18.703244304999998</v>
      </c>
      <c r="BQ295" s="25">
        <v>18.703244304999998</v>
      </c>
      <c r="BR295" s="25">
        <v>12.766450478055962</v>
      </c>
      <c r="BS295" s="25">
        <v>18.771910842</v>
      </c>
      <c r="BT295" s="25">
        <v>18.771910842</v>
      </c>
      <c r="BU295" s="25">
        <v>18.771910842</v>
      </c>
      <c r="BV295" s="25">
        <v>12.579345351449778</v>
      </c>
      <c r="BW295" s="25">
        <v>18.830285291999999</v>
      </c>
      <c r="BX295" s="25">
        <v>18.830285291999999</v>
      </c>
      <c r="BY295" s="25">
        <v>18.830285291999999</v>
      </c>
      <c r="BZ295" s="25">
        <v>12.40239580656656</v>
      </c>
      <c r="CA295" s="25">
        <v>18.873882856000002</v>
      </c>
      <c r="CB295" s="25">
        <v>18.873882856000002</v>
      </c>
      <c r="CC295" s="25">
        <v>18.873882856000002</v>
      </c>
      <c r="CD295" s="25">
        <v>12.302978666439799</v>
      </c>
      <c r="CE295" s="25">
        <v>18.923159016</v>
      </c>
      <c r="CF295" s="25">
        <v>18.923159016</v>
      </c>
      <c r="CG295" s="25">
        <v>18.923159016</v>
      </c>
      <c r="CH295" s="25">
        <v>12.102964479039304</v>
      </c>
      <c r="CI295" s="25">
        <v>18.980280950000001</v>
      </c>
      <c r="CJ295" s="25">
        <v>18.980280950000001</v>
      </c>
      <c r="CK295" s="25">
        <v>18.980280950000001</v>
      </c>
      <c r="CL295" s="25">
        <v>11.869956927466585</v>
      </c>
      <c r="CM295" s="25">
        <v>19.042357795000001</v>
      </c>
      <c r="CN295" s="25">
        <v>19.042357795000001</v>
      </c>
      <c r="CO295" s="25">
        <v>19.042357795000001</v>
      </c>
      <c r="CP295" s="25">
        <v>11.642409828566414</v>
      </c>
      <c r="CQ295" s="25">
        <v>19.109352271999999</v>
      </c>
      <c r="CR295" s="25">
        <v>19.109352271999999</v>
      </c>
      <c r="CS295" s="25">
        <v>19.109352271999999</v>
      </c>
      <c r="CT295" s="25">
        <v>11.383189904735858</v>
      </c>
      <c r="CU295" s="25">
        <v>19.180554009000002</v>
      </c>
      <c r="CV295" s="25">
        <v>19.180554009000002</v>
      </c>
      <c r="CW295" s="25">
        <v>19.107425474805755</v>
      </c>
      <c r="CX295" s="25">
        <v>11.025856787878254</v>
      </c>
      <c r="CY295" s="25">
        <v>19.367397973999999</v>
      </c>
      <c r="CZ295" s="25">
        <v>19.367397973999999</v>
      </c>
      <c r="DA295" s="25">
        <v>18.95591737629648</v>
      </c>
      <c r="DB295" s="25">
        <v>10.395221283118719</v>
      </c>
      <c r="DC295" s="25">
        <v>19.554280787</v>
      </c>
      <c r="DD295" s="25">
        <v>19.554280787</v>
      </c>
      <c r="DE295" s="25">
        <v>18.795350464136412</v>
      </c>
      <c r="DF295" s="25">
        <v>9.7216749468353711</v>
      </c>
      <c r="DG295" s="25">
        <v>19.688016097999999</v>
      </c>
      <c r="DH295" s="25">
        <v>19.688016097999999</v>
      </c>
      <c r="DI295" s="25">
        <v>18.65870444289795</v>
      </c>
      <c r="DJ295" s="25">
        <v>9.1816705033893271</v>
      </c>
      <c r="DK295" s="25">
        <v>19.773937014000001</v>
      </c>
      <c r="DL295" s="25">
        <v>19.773937014000001</v>
      </c>
      <c r="DM295" s="25">
        <v>18.555773330690528</v>
      </c>
      <c r="DN295" s="25">
        <v>8.8522812079505844</v>
      </c>
      <c r="DO295" s="27">
        <v>18.656550133</v>
      </c>
      <c r="DP295" s="27">
        <v>18.656550133</v>
      </c>
      <c r="DQ295" s="27">
        <v>18.656550133</v>
      </c>
      <c r="DR295" s="27">
        <v>12.842019662567409</v>
      </c>
      <c r="DS295" s="27">
        <v>18.70471633</v>
      </c>
      <c r="DT295" s="27">
        <v>18.70471633</v>
      </c>
      <c r="DU295" s="27">
        <v>18.70471633</v>
      </c>
      <c r="DV295" s="27">
        <v>12.713939702360959</v>
      </c>
      <c r="DW295" s="27">
        <v>18.764523943</v>
      </c>
      <c r="DX295" s="27">
        <v>18.764523943</v>
      </c>
      <c r="DY295" s="27">
        <v>18.764523943</v>
      </c>
      <c r="DZ295" s="27">
        <v>12.560128785267469</v>
      </c>
      <c r="EA295" s="27">
        <v>18.801776494999999</v>
      </c>
      <c r="EB295" s="27">
        <v>18.801776494999999</v>
      </c>
      <c r="EC295" s="27">
        <v>18.801776494999999</v>
      </c>
      <c r="ED295" s="27">
        <v>12.368341109456868</v>
      </c>
      <c r="EE295" s="27">
        <v>18.846692278999999</v>
      </c>
      <c r="EF295" s="27">
        <v>18.846692278999999</v>
      </c>
      <c r="EG295" s="27">
        <v>18.846692278999999</v>
      </c>
      <c r="EH295" s="27">
        <v>12.249549850879287</v>
      </c>
      <c r="EI295" s="27">
        <v>18.899988065999999</v>
      </c>
      <c r="EJ295" s="27">
        <v>18.899988065999999</v>
      </c>
      <c r="EK295" s="27">
        <v>18.899988065999999</v>
      </c>
      <c r="EL295" s="27">
        <v>12.039535854920036</v>
      </c>
      <c r="EM295" s="27">
        <v>18.963366710999999</v>
      </c>
      <c r="EN295" s="27">
        <v>18.963366710999999</v>
      </c>
      <c r="EO295" s="27">
        <v>18.963366710999999</v>
      </c>
      <c r="EP295" s="27">
        <v>11.793198323691827</v>
      </c>
      <c r="EQ295" s="27">
        <v>19.033006264000001</v>
      </c>
      <c r="ER295" s="27">
        <v>19.033006264000001</v>
      </c>
      <c r="ES295" s="27">
        <v>19.033006264000001</v>
      </c>
      <c r="ET295" s="27">
        <v>11.547445583939419</v>
      </c>
      <c r="EU295" s="27">
        <v>19.107774301999999</v>
      </c>
      <c r="EV295" s="27">
        <v>19.107774301999999</v>
      </c>
      <c r="EW295" s="27">
        <v>19.062678794586578</v>
      </c>
      <c r="EX295" s="27">
        <v>11.290664165133215</v>
      </c>
      <c r="EY295" s="27">
        <v>19.190311075</v>
      </c>
      <c r="EZ295" s="27">
        <v>19.190311075</v>
      </c>
      <c r="FA295" s="27">
        <v>18.976819218862204</v>
      </c>
      <c r="FB295" s="27">
        <v>10.939472376447679</v>
      </c>
      <c r="FC295" s="27">
        <v>19.505962408999999</v>
      </c>
      <c r="FD295" s="27">
        <v>19.505962408999999</v>
      </c>
      <c r="FE295" s="27">
        <v>18.723775459860583</v>
      </c>
      <c r="FF295" s="27">
        <v>9.7688945501784836</v>
      </c>
      <c r="FG295" s="27">
        <v>19.741389899000001</v>
      </c>
      <c r="FH295" s="27">
        <v>19.741389899000001</v>
      </c>
      <c r="FI295" s="27">
        <v>18.496213369753473</v>
      </c>
      <c r="FJ295" s="27">
        <v>9.1951291988632153</v>
      </c>
      <c r="FK295" s="27">
        <v>19.878152555</v>
      </c>
      <c r="FL295" s="27">
        <v>19.878152555</v>
      </c>
      <c r="FM295" s="27">
        <v>18.283140782890623</v>
      </c>
      <c r="FN295" s="27">
        <v>8.9996364731267047</v>
      </c>
      <c r="FO295" s="27">
        <v>19.954811269</v>
      </c>
      <c r="FP295" s="27">
        <v>19.954811269</v>
      </c>
      <c r="FQ295" s="27">
        <v>18.101535525244142</v>
      </c>
      <c r="FR295" s="27">
        <v>9.1908135748334114</v>
      </c>
      <c r="FS295" s="28">
        <v>18.657183149000002</v>
      </c>
      <c r="FT295" s="28">
        <v>18.657183149000002</v>
      </c>
      <c r="FU295" s="28">
        <v>18.657183149000002</v>
      </c>
      <c r="FV295" s="28">
        <v>12.83490661573566</v>
      </c>
      <c r="FW295" s="28">
        <v>18.710176791999999</v>
      </c>
      <c r="FX295" s="28">
        <v>18.710176791999999</v>
      </c>
      <c r="FY295" s="28">
        <v>18.710176791999999</v>
      </c>
      <c r="FZ295" s="28">
        <v>12.692149338378982</v>
      </c>
      <c r="GA295" s="28">
        <v>18.768639184000001</v>
      </c>
      <c r="GB295" s="28">
        <v>18.768639184000001</v>
      </c>
      <c r="GC295" s="28">
        <v>18.768639184000001</v>
      </c>
      <c r="GD295" s="28">
        <v>12.519368224834245</v>
      </c>
      <c r="GE295" s="28">
        <v>18.812939497999999</v>
      </c>
      <c r="GF295" s="28">
        <v>18.812939497999999</v>
      </c>
      <c r="GG295" s="28">
        <v>18.812939497999999</v>
      </c>
      <c r="GH295" s="28">
        <v>12.309694556540242</v>
      </c>
      <c r="GI295" s="28">
        <v>18.870056265999999</v>
      </c>
      <c r="GJ295" s="28">
        <v>18.870056265999999</v>
      </c>
      <c r="GK295" s="28">
        <v>18.870056265999999</v>
      </c>
      <c r="GL295" s="28">
        <v>12.162467010242441</v>
      </c>
      <c r="GM295" s="28">
        <v>18.942680653</v>
      </c>
      <c r="GN295" s="28">
        <v>18.942680653</v>
      </c>
      <c r="GO295" s="28">
        <v>18.942680653</v>
      </c>
      <c r="GP295" s="28">
        <v>11.912415648132558</v>
      </c>
      <c r="GQ295" s="28">
        <v>19.034930094</v>
      </c>
      <c r="GR295" s="28">
        <v>19.034930094</v>
      </c>
      <c r="GS295" s="28">
        <v>19.034930094</v>
      </c>
      <c r="GT295" s="28">
        <v>11.615990230756921</v>
      </c>
      <c r="GU295" s="28">
        <v>19.140921120000002</v>
      </c>
      <c r="GV295" s="28">
        <v>19.140921120000002</v>
      </c>
      <c r="GW295" s="28">
        <v>19.022527549343916</v>
      </c>
      <c r="GX295" s="28">
        <v>11.333103822911223</v>
      </c>
      <c r="GY295" s="28">
        <v>19.259002873</v>
      </c>
      <c r="GZ295" s="28">
        <v>19.259002873</v>
      </c>
      <c r="HA295" s="28">
        <v>18.939371264186594</v>
      </c>
      <c r="HB295" s="28">
        <v>11.079892051752015</v>
      </c>
      <c r="HC295" s="28">
        <v>19.391188219</v>
      </c>
      <c r="HD295" s="28">
        <v>19.391188219</v>
      </c>
      <c r="HE295" s="28">
        <v>18.852863370887221</v>
      </c>
      <c r="HF295" s="28">
        <v>10.788297547698757</v>
      </c>
      <c r="HG295" s="28">
        <v>19.873941022</v>
      </c>
      <c r="HH295" s="28">
        <v>19.873941022</v>
      </c>
      <c r="HI295" s="28">
        <v>18.459614291973189</v>
      </c>
      <c r="HJ295" s="28">
        <v>9.6181898715299212</v>
      </c>
      <c r="HK295" s="28">
        <v>20.244548342999998</v>
      </c>
      <c r="HL295" s="28">
        <v>20.244548342999998</v>
      </c>
      <c r="HM295" s="28">
        <v>18.061084233488511</v>
      </c>
      <c r="HN295" s="28">
        <v>8.16507343439641</v>
      </c>
      <c r="HO295" s="28">
        <v>20.428511904</v>
      </c>
      <c r="HP295" s="28">
        <v>20.428511904</v>
      </c>
      <c r="HQ295" s="28">
        <v>17.780233279308217</v>
      </c>
      <c r="HR295" s="28">
        <v>7.3325618303375357</v>
      </c>
      <c r="HS295" s="28">
        <v>20.508661066999998</v>
      </c>
      <c r="HT295" s="28">
        <v>20.508661066999998</v>
      </c>
      <c r="HU295" s="28">
        <v>17.578763971452599</v>
      </c>
      <c r="HV295" s="28">
        <v>6.8270637359197472</v>
      </c>
      <c r="HW295" s="29">
        <v>18.665219122</v>
      </c>
      <c r="HX295" s="29">
        <v>18.665219122</v>
      </c>
      <c r="HY295" s="29">
        <v>18.665219122</v>
      </c>
      <c r="HZ295" s="29">
        <v>12.829648989771787</v>
      </c>
      <c r="IA295" s="29">
        <v>18.731736016999999</v>
      </c>
      <c r="IB295" s="29">
        <v>18.731736016999999</v>
      </c>
      <c r="IC295" s="29">
        <v>18.731736016999999</v>
      </c>
      <c r="ID295" s="29">
        <v>12.658949261700556</v>
      </c>
      <c r="IE295" s="29">
        <v>18.760041487999999</v>
      </c>
      <c r="IF295" s="29">
        <v>18.760041487999999</v>
      </c>
      <c r="IG295" s="29">
        <v>18.760041487999999</v>
      </c>
      <c r="IH295" s="29">
        <v>12.486011821804166</v>
      </c>
      <c r="II295" s="29">
        <v>18.797838706</v>
      </c>
      <c r="IJ295" s="29">
        <v>18.797838706</v>
      </c>
      <c r="IK295" s="29">
        <v>18.797838706</v>
      </c>
      <c r="IL295" s="29">
        <v>12.28772727459743</v>
      </c>
      <c r="IM295" s="29">
        <v>18.848657977999999</v>
      </c>
      <c r="IN295" s="29">
        <v>18.848657977999999</v>
      </c>
      <c r="IO295" s="29">
        <v>18.848657977999999</v>
      </c>
      <c r="IP295" s="29">
        <v>12.13732450801168</v>
      </c>
      <c r="IQ295" s="29">
        <v>18.91385537</v>
      </c>
      <c r="IR295" s="29">
        <v>18.91385537</v>
      </c>
      <c r="IS295" s="29">
        <v>18.91385537</v>
      </c>
      <c r="IT295" s="29">
        <v>11.902454128346349</v>
      </c>
      <c r="IU295" s="29">
        <v>19.000887869</v>
      </c>
      <c r="IV295" s="29">
        <v>19.000887869</v>
      </c>
      <c r="IW295" s="29">
        <v>19.000887869</v>
      </c>
      <c r="IX295" s="29">
        <v>11.635964953241791</v>
      </c>
      <c r="IY295" s="29">
        <v>19.099321471</v>
      </c>
      <c r="IZ295" s="29">
        <v>19.099321471</v>
      </c>
      <c r="JA295" s="29">
        <v>19.000994075176227</v>
      </c>
      <c r="JB295" s="29">
        <v>11.394565440898011</v>
      </c>
      <c r="JC295" s="29">
        <v>19.208596104000002</v>
      </c>
      <c r="JD295" s="29">
        <v>19.208596104000002</v>
      </c>
      <c r="JE295" s="29">
        <v>18.918928387508238</v>
      </c>
      <c r="JF295" s="29">
        <v>11.17185263250602</v>
      </c>
      <c r="JG295" s="29">
        <v>19.335299816999999</v>
      </c>
      <c r="JH295" s="29">
        <v>19.335299816999999</v>
      </c>
      <c r="JI295" s="29">
        <v>18.805614823507657</v>
      </c>
      <c r="JJ295" s="29">
        <v>10.74984561592494</v>
      </c>
      <c r="JK295" s="29">
        <v>19.781331561999998</v>
      </c>
      <c r="JL295" s="29">
        <v>19.781331561999998</v>
      </c>
      <c r="JM295" s="29">
        <v>18.298920460196822</v>
      </c>
      <c r="JN295" s="29">
        <v>8.9717944034253811</v>
      </c>
      <c r="JO295" s="29">
        <v>20.046547199999999</v>
      </c>
      <c r="JP295" s="29">
        <v>20.046547199999999</v>
      </c>
      <c r="JQ295" s="29">
        <v>17.88836732536133</v>
      </c>
      <c r="JR295" s="29">
        <v>7.8170099238592456</v>
      </c>
      <c r="JS295" s="29">
        <v>20.138909453</v>
      </c>
      <c r="JT295" s="29">
        <v>20.138909453</v>
      </c>
      <c r="JU295" s="29">
        <v>17.696010806437261</v>
      </c>
      <c r="JV295" s="29">
        <v>7.3580957424727007</v>
      </c>
      <c r="JW295" s="29">
        <v>20.13489203</v>
      </c>
      <c r="JX295" s="29">
        <v>20.13489203</v>
      </c>
      <c r="JY295" s="29">
        <v>17.622071851239326</v>
      </c>
      <c r="JZ295" s="29">
        <v>7.6107638980186643</v>
      </c>
    </row>
    <row r="296" spans="1:286" ht="15" thickBot="1" x14ac:dyDescent="0.4">
      <c r="A296" s="2"/>
      <c r="B296" s="74" t="s">
        <v>767</v>
      </c>
      <c r="C296" s="74" t="s">
        <v>452</v>
      </c>
      <c r="D296" s="74" t="s">
        <v>860</v>
      </c>
      <c r="E296" s="87">
        <v>361018</v>
      </c>
      <c r="F296" s="84">
        <v>507505</v>
      </c>
      <c r="G296" s="22">
        <v>4.5029491989999997</v>
      </c>
      <c r="H296" s="22">
        <v>4.5029491989999997</v>
      </c>
      <c r="I296" s="22">
        <v>4.5029491989999997</v>
      </c>
      <c r="J296" s="22">
        <v>1.8621245595106006</v>
      </c>
      <c r="K296" s="22">
        <v>4.5158278880000005</v>
      </c>
      <c r="L296" s="22">
        <v>4.5158278880000005</v>
      </c>
      <c r="M296" s="22">
        <v>4.5158278880000005</v>
      </c>
      <c r="N296" s="22">
        <v>1.7424808347113139</v>
      </c>
      <c r="O296" s="22">
        <v>4.5292765700000004</v>
      </c>
      <c r="P296" s="22">
        <v>4.5292765700000004</v>
      </c>
      <c r="Q296" s="22">
        <v>4.5292765700000004</v>
      </c>
      <c r="R296" s="22">
        <v>1.7270033184319176</v>
      </c>
      <c r="S296" s="22">
        <v>4.5472997560000001</v>
      </c>
      <c r="T296" s="22">
        <v>4.5472997560000001</v>
      </c>
      <c r="U296" s="22">
        <v>4.5472997560000001</v>
      </c>
      <c r="V296" s="22">
        <v>1.6446639914495402</v>
      </c>
      <c r="W296" s="22">
        <v>4.5694895129999997</v>
      </c>
      <c r="X296" s="22">
        <v>4.5694895129999997</v>
      </c>
      <c r="Y296" s="22">
        <v>4.5694895129999997</v>
      </c>
      <c r="Z296" s="22">
        <v>1.644163610624068</v>
      </c>
      <c r="AA296" s="22">
        <v>4.5955476739999996</v>
      </c>
      <c r="AB296" s="22">
        <v>4.5955476739999996</v>
      </c>
      <c r="AC296" s="22">
        <v>4.5955476739999996</v>
      </c>
      <c r="AD296" s="22">
        <v>1.5512422004071902</v>
      </c>
      <c r="AE296" s="22">
        <v>4.627805135</v>
      </c>
      <c r="AF296" s="22">
        <v>4.627805135</v>
      </c>
      <c r="AG296" s="22">
        <v>4.627805135</v>
      </c>
      <c r="AH296" s="22">
        <v>1.4728984253456425</v>
      </c>
      <c r="AI296" s="22">
        <v>4.6622007160000001</v>
      </c>
      <c r="AJ296" s="22">
        <v>4.6622007160000001</v>
      </c>
      <c r="AK296" s="22">
        <v>4.6622007160000001</v>
      </c>
      <c r="AL296" s="22">
        <v>1.4634702966194775</v>
      </c>
      <c r="AM296" s="22">
        <v>4.685601052</v>
      </c>
      <c r="AN296" s="22">
        <v>4.685601052</v>
      </c>
      <c r="AO296" s="22">
        <v>4.685601052</v>
      </c>
      <c r="AP296" s="22">
        <v>1.3626303465996368</v>
      </c>
      <c r="AQ296" s="22">
        <v>4.7128751749999998</v>
      </c>
      <c r="AR296" s="22">
        <v>4.7128751749999998</v>
      </c>
      <c r="AS296" s="22">
        <v>4.7128751749999998</v>
      </c>
      <c r="AT296" s="22">
        <v>1.2436604779787381</v>
      </c>
      <c r="AU296" s="22">
        <v>4.8177581390000004</v>
      </c>
      <c r="AV296" s="22">
        <v>4.8177581390000004</v>
      </c>
      <c r="AW296" s="22">
        <v>4.8177581390000004</v>
      </c>
      <c r="AX296" s="22">
        <v>0.72080945299199772</v>
      </c>
      <c r="AY296" s="22">
        <v>4.9046698160000002</v>
      </c>
      <c r="AZ296" s="22">
        <v>4.9046698160000002</v>
      </c>
      <c r="BA296" s="22">
        <v>4.9046698160000002</v>
      </c>
      <c r="BB296" s="22">
        <v>0.35913263434929821</v>
      </c>
      <c r="BC296" s="22">
        <v>4.9590049140000003</v>
      </c>
      <c r="BD296" s="22">
        <v>4.9590049140000003</v>
      </c>
      <c r="BE296" s="22">
        <v>4.9590049140000003</v>
      </c>
      <c r="BF296" s="22">
        <v>0.15647687798820487</v>
      </c>
      <c r="BG296" s="22">
        <v>4.9982958210000001</v>
      </c>
      <c r="BH296" s="22">
        <v>4.9982958210000001</v>
      </c>
      <c r="BI296" s="22">
        <v>4.9982958210000001</v>
      </c>
      <c r="BJ296" s="22">
        <v>0.15543245184043064</v>
      </c>
      <c r="BK296" s="25">
        <v>4.4983033450000001</v>
      </c>
      <c r="BL296" s="25">
        <v>4.4983033450000001</v>
      </c>
      <c r="BM296" s="25">
        <v>4.4983033450000001</v>
      </c>
      <c r="BN296" s="25">
        <v>1.892751822723683</v>
      </c>
      <c r="BO296" s="25">
        <v>4.5073742249999995</v>
      </c>
      <c r="BP296" s="25">
        <v>4.5073742249999995</v>
      </c>
      <c r="BQ296" s="25">
        <v>4.5073742249999995</v>
      </c>
      <c r="BR296" s="25">
        <v>1.8012605492803062</v>
      </c>
      <c r="BS296" s="25">
        <v>4.5220019499999999</v>
      </c>
      <c r="BT296" s="25">
        <v>4.5220019499999999</v>
      </c>
      <c r="BU296" s="25">
        <v>4.5220019499999999</v>
      </c>
      <c r="BV296" s="25">
        <v>1.7755369212789809</v>
      </c>
      <c r="BW296" s="25">
        <v>4.5379290690000005</v>
      </c>
      <c r="BX296" s="25">
        <v>4.5379290690000005</v>
      </c>
      <c r="BY296" s="25">
        <v>4.5379290690000005</v>
      </c>
      <c r="BZ296" s="25">
        <v>1.7001654893940294</v>
      </c>
      <c r="CA296" s="25">
        <v>4.5555956069999999</v>
      </c>
      <c r="CB296" s="25">
        <v>4.5555956069999999</v>
      </c>
      <c r="CC296" s="25">
        <v>4.5555956069999999</v>
      </c>
      <c r="CD296" s="25">
        <v>1.7033371211127681</v>
      </c>
      <c r="CE296" s="25">
        <v>4.5754705829999995</v>
      </c>
      <c r="CF296" s="25">
        <v>4.5754705829999995</v>
      </c>
      <c r="CG296" s="25">
        <v>4.5754705829999995</v>
      </c>
      <c r="CH296" s="25">
        <v>1.6155813002492443</v>
      </c>
      <c r="CI296" s="25">
        <v>4.5990836100000001</v>
      </c>
      <c r="CJ296" s="25">
        <v>4.5990836100000001</v>
      </c>
      <c r="CK296" s="25">
        <v>4.5990836100000001</v>
      </c>
      <c r="CL296" s="25">
        <v>1.5414113267283969</v>
      </c>
      <c r="CM296" s="25">
        <v>4.6238905140000002</v>
      </c>
      <c r="CN296" s="25">
        <v>4.6238905140000002</v>
      </c>
      <c r="CO296" s="25">
        <v>4.6238905140000002</v>
      </c>
      <c r="CP296" s="25">
        <v>1.5333684421151026</v>
      </c>
      <c r="CQ296" s="25">
        <v>4.6496221220000002</v>
      </c>
      <c r="CR296" s="25">
        <v>4.6496221220000002</v>
      </c>
      <c r="CS296" s="25">
        <v>4.6496221220000002</v>
      </c>
      <c r="CT296" s="25">
        <v>1.4453111424262106</v>
      </c>
      <c r="CU296" s="25">
        <v>4.6762982590000002</v>
      </c>
      <c r="CV296" s="25">
        <v>4.6762982590000002</v>
      </c>
      <c r="CW296" s="25">
        <v>4.6762982590000002</v>
      </c>
      <c r="CX296" s="25">
        <v>1.3756026925387195</v>
      </c>
      <c r="CY296" s="25">
        <v>4.7592626259999999</v>
      </c>
      <c r="CZ296" s="25">
        <v>4.7592626259999999</v>
      </c>
      <c r="DA296" s="25">
        <v>4.7592626259999999</v>
      </c>
      <c r="DB296" s="25">
        <v>1.153893871823958</v>
      </c>
      <c r="DC296" s="25">
        <v>4.8257930240000002</v>
      </c>
      <c r="DD296" s="25">
        <v>4.8257930240000002</v>
      </c>
      <c r="DE296" s="25">
        <v>4.8257930240000002</v>
      </c>
      <c r="DF296" s="25">
        <v>0.84441054800085391</v>
      </c>
      <c r="DG296" s="25">
        <v>4.8722326300000001</v>
      </c>
      <c r="DH296" s="25">
        <v>4.8722326300000001</v>
      </c>
      <c r="DI296" s="25">
        <v>4.8722326300000001</v>
      </c>
      <c r="DJ296" s="25">
        <v>0.5520309955734457</v>
      </c>
      <c r="DK296" s="25">
        <v>4.8985134410000004</v>
      </c>
      <c r="DL296" s="25">
        <v>4.8985134410000004</v>
      </c>
      <c r="DM296" s="25">
        <v>4.8985134410000004</v>
      </c>
      <c r="DN296" s="25">
        <v>0.35744552543273755</v>
      </c>
      <c r="DO296" s="27">
        <v>4.5029588489999997</v>
      </c>
      <c r="DP296" s="27">
        <v>4.5029588489999997</v>
      </c>
      <c r="DQ296" s="27">
        <v>4.5029588489999997</v>
      </c>
      <c r="DR296" s="27">
        <v>1.8630844216270495</v>
      </c>
      <c r="DS296" s="27">
        <v>4.5158568299999997</v>
      </c>
      <c r="DT296" s="27">
        <v>4.5158568299999997</v>
      </c>
      <c r="DU296" s="27">
        <v>4.5158568299999997</v>
      </c>
      <c r="DV296" s="27">
        <v>1.7481149525450745</v>
      </c>
      <c r="DW296" s="27">
        <v>4.5293342370000005</v>
      </c>
      <c r="DX296" s="27">
        <v>4.5293342370000005</v>
      </c>
      <c r="DY296" s="27">
        <v>4.5293342370000005</v>
      </c>
      <c r="DZ296" s="27">
        <v>1.7366207804809286</v>
      </c>
      <c r="EA296" s="27">
        <v>4.5473952029999998</v>
      </c>
      <c r="EB296" s="27">
        <v>4.5473952029999998</v>
      </c>
      <c r="EC296" s="27">
        <v>4.5473952029999998</v>
      </c>
      <c r="ED296" s="27">
        <v>1.6587321765588268</v>
      </c>
      <c r="EE296" s="27">
        <v>4.5695042680000002</v>
      </c>
      <c r="EF296" s="27">
        <v>4.5695042680000002</v>
      </c>
      <c r="EG296" s="27">
        <v>4.5695042680000002</v>
      </c>
      <c r="EH296" s="27">
        <v>1.6602020909033892</v>
      </c>
      <c r="EI296" s="27">
        <v>4.5954000310000005</v>
      </c>
      <c r="EJ296" s="27">
        <v>4.5954000310000005</v>
      </c>
      <c r="EK296" s="27">
        <v>4.5954000310000005</v>
      </c>
      <c r="EL296" s="27">
        <v>1.5703335670599299</v>
      </c>
      <c r="EM296" s="27">
        <v>4.6275116130000002</v>
      </c>
      <c r="EN296" s="27">
        <v>4.6275116130000002</v>
      </c>
      <c r="EO296" s="27">
        <v>4.6275116130000002</v>
      </c>
      <c r="EP296" s="27">
        <v>1.4944137278272964</v>
      </c>
      <c r="EQ296" s="27">
        <v>4.6620622489999999</v>
      </c>
      <c r="ER296" s="27">
        <v>4.6620622489999999</v>
      </c>
      <c r="ES296" s="27">
        <v>4.6620622489999999</v>
      </c>
      <c r="ET296" s="27">
        <v>1.4859124908746617</v>
      </c>
      <c r="EU296" s="27">
        <v>4.685373448</v>
      </c>
      <c r="EV296" s="27">
        <v>4.685373448</v>
      </c>
      <c r="EW296" s="27">
        <v>4.685373448</v>
      </c>
      <c r="EX296" s="27">
        <v>1.3905919847431658</v>
      </c>
      <c r="EY296" s="27">
        <v>4.7114834749999996</v>
      </c>
      <c r="EZ296" s="27">
        <v>4.7114834749999996</v>
      </c>
      <c r="FA296" s="27">
        <v>4.7114834749999996</v>
      </c>
      <c r="FB296" s="27">
        <v>1.2867074093814268</v>
      </c>
      <c r="FC296" s="27">
        <v>4.8072241470000003</v>
      </c>
      <c r="FD296" s="27">
        <v>4.8072241470000003</v>
      </c>
      <c r="FE296" s="27">
        <v>4.8072241470000003</v>
      </c>
      <c r="FF296" s="27">
        <v>0.81095178816829128</v>
      </c>
      <c r="FG296" s="27">
        <v>4.8764752969999998</v>
      </c>
      <c r="FH296" s="27">
        <v>4.8764752969999998</v>
      </c>
      <c r="FI296" s="27">
        <v>4.8764752969999998</v>
      </c>
      <c r="FJ296" s="27">
        <v>0.50705161862365689</v>
      </c>
      <c r="FK296" s="27">
        <v>4.9220791559999997</v>
      </c>
      <c r="FL296" s="27">
        <v>4.9220791559999997</v>
      </c>
      <c r="FM296" s="27">
        <v>4.9220791559999997</v>
      </c>
      <c r="FN296" s="27">
        <v>0.34073283837510715</v>
      </c>
      <c r="FO296" s="27">
        <v>4.948038307</v>
      </c>
      <c r="FP296" s="27">
        <v>4.948038307</v>
      </c>
      <c r="FQ296" s="27">
        <v>4.948038307</v>
      </c>
      <c r="FR296" s="27">
        <v>0.34873735928280913</v>
      </c>
      <c r="FS296" s="28">
        <v>4.5024885599999998</v>
      </c>
      <c r="FT296" s="28">
        <v>4.5024885599999998</v>
      </c>
      <c r="FU296" s="28">
        <v>4.5024885599999998</v>
      </c>
      <c r="FV296" s="28">
        <v>1.8655814903273842</v>
      </c>
      <c r="FW296" s="28">
        <v>4.5156914740000005</v>
      </c>
      <c r="FX296" s="28">
        <v>4.5156914740000005</v>
      </c>
      <c r="FY296" s="28">
        <v>4.5156914740000005</v>
      </c>
      <c r="FZ296" s="28">
        <v>1.7436749881985412</v>
      </c>
      <c r="GA296" s="28">
        <v>4.5311037499999998</v>
      </c>
      <c r="GB296" s="28">
        <v>4.5311037499999998</v>
      </c>
      <c r="GC296" s="28">
        <v>4.5311037499999998</v>
      </c>
      <c r="GD296" s="28">
        <v>1.7257202250215671</v>
      </c>
      <c r="GE296" s="28">
        <v>4.5540913359999999</v>
      </c>
      <c r="GF296" s="28">
        <v>4.5540913359999999</v>
      </c>
      <c r="GG296" s="28">
        <v>4.5540913359999999</v>
      </c>
      <c r="GH296" s="28">
        <v>1.6379905362449838</v>
      </c>
      <c r="GI296" s="28">
        <v>4.5844973360000001</v>
      </c>
      <c r="GJ296" s="28">
        <v>4.5844973360000001</v>
      </c>
      <c r="GK296" s="28">
        <v>4.5844973360000001</v>
      </c>
      <c r="GL296" s="28">
        <v>1.6227872397207816</v>
      </c>
      <c r="GM296" s="28">
        <v>4.6226164460000003</v>
      </c>
      <c r="GN296" s="28">
        <v>4.6226164460000003</v>
      </c>
      <c r="GO296" s="28">
        <v>4.6226164460000003</v>
      </c>
      <c r="GP296" s="28">
        <v>1.508603068272627</v>
      </c>
      <c r="GQ296" s="28">
        <v>4.6618809629999998</v>
      </c>
      <c r="GR296" s="28">
        <v>4.6618809629999998</v>
      </c>
      <c r="GS296" s="28">
        <v>4.6618809629999998</v>
      </c>
      <c r="GT296" s="28">
        <v>1.3997031999384206</v>
      </c>
      <c r="GU296" s="28">
        <v>4.6953995610000003</v>
      </c>
      <c r="GV296" s="28">
        <v>4.6953995610000003</v>
      </c>
      <c r="GW296" s="28">
        <v>4.6953995610000003</v>
      </c>
      <c r="GX296" s="28">
        <v>1.3644048719225226</v>
      </c>
      <c r="GY296" s="28">
        <v>4.732730847</v>
      </c>
      <c r="GZ296" s="28">
        <v>4.732730847</v>
      </c>
      <c r="HA296" s="28">
        <v>4.732730847</v>
      </c>
      <c r="HB296" s="28">
        <v>1.2501549103119642</v>
      </c>
      <c r="HC296" s="28">
        <v>4.7747557140000003</v>
      </c>
      <c r="HD296" s="28">
        <v>4.7747557140000003</v>
      </c>
      <c r="HE296" s="28">
        <v>4.7747557140000003</v>
      </c>
      <c r="HF296" s="28">
        <v>1.1570930581333387</v>
      </c>
      <c r="HG296" s="28">
        <v>4.9259904880000001</v>
      </c>
      <c r="HH296" s="28">
        <v>4.9259904880000001</v>
      </c>
      <c r="HI296" s="28">
        <v>4.9259904880000001</v>
      </c>
      <c r="HJ296" s="28">
        <v>0.56621588693512503</v>
      </c>
      <c r="HK296" s="28">
        <v>5.0277094399999998</v>
      </c>
      <c r="HL296" s="28">
        <v>5.0277094399999998</v>
      </c>
      <c r="HM296" s="28">
        <v>5.0277094399999998</v>
      </c>
      <c r="HN296" s="28">
        <v>0.20638583254443432</v>
      </c>
      <c r="HO296" s="28">
        <v>5.0649220279999998</v>
      </c>
      <c r="HP296" s="28">
        <v>5.0649220279999998</v>
      </c>
      <c r="HQ296" s="28">
        <v>5.0649220279999998</v>
      </c>
      <c r="HR296" s="28">
        <v>0.10123218478275753</v>
      </c>
      <c r="HS296" s="28">
        <v>5.0706675130000001</v>
      </c>
      <c r="HT296" s="28">
        <v>5.0706675130000001</v>
      </c>
      <c r="HU296" s="28">
        <v>5.0706675130000001</v>
      </c>
      <c r="HV296" s="28">
        <v>8.9139231920439155E-2</v>
      </c>
      <c r="HW296" s="29">
        <v>4.5068922870000003</v>
      </c>
      <c r="HX296" s="29">
        <v>4.5068922870000003</v>
      </c>
      <c r="HY296" s="29">
        <v>4.5068922870000003</v>
      </c>
      <c r="HZ296" s="29">
        <v>1.8588061312319386</v>
      </c>
      <c r="IA296" s="29">
        <v>4.5263056309999996</v>
      </c>
      <c r="IB296" s="29">
        <v>4.5263056309999996</v>
      </c>
      <c r="IC296" s="29">
        <v>4.5263056309999996</v>
      </c>
      <c r="ID296" s="29">
        <v>1.7265214799774675</v>
      </c>
      <c r="IE296" s="29">
        <v>4.5445463730000002</v>
      </c>
      <c r="IF296" s="29">
        <v>4.5445463730000002</v>
      </c>
      <c r="IG296" s="29">
        <v>4.5445463730000002</v>
      </c>
      <c r="IH296" s="29">
        <v>1.7068164676280184</v>
      </c>
      <c r="II296" s="29">
        <v>4.5680855080000002</v>
      </c>
      <c r="IJ296" s="29">
        <v>4.5680855080000002</v>
      </c>
      <c r="IK296" s="29">
        <v>4.5680855080000002</v>
      </c>
      <c r="IL296" s="29">
        <v>1.6195735711891253</v>
      </c>
      <c r="IM296" s="29">
        <v>4.5993958959999999</v>
      </c>
      <c r="IN296" s="29">
        <v>4.5993958959999999</v>
      </c>
      <c r="IO296" s="29">
        <v>4.5993958959999999</v>
      </c>
      <c r="IP296" s="29">
        <v>1.5939028297054749</v>
      </c>
      <c r="IQ296" s="29">
        <v>4.628094409</v>
      </c>
      <c r="IR296" s="29">
        <v>4.628094409</v>
      </c>
      <c r="IS296" s="29">
        <v>4.628094409</v>
      </c>
      <c r="IT296" s="29">
        <v>1.4766163412821882</v>
      </c>
      <c r="IU296" s="29">
        <v>4.656601663</v>
      </c>
      <c r="IV296" s="29">
        <v>4.656601663</v>
      </c>
      <c r="IW296" s="29">
        <v>4.656601663</v>
      </c>
      <c r="IX296" s="29">
        <v>1.3738426697576198</v>
      </c>
      <c r="IY296" s="29">
        <v>4.6882019719999999</v>
      </c>
      <c r="IZ296" s="29">
        <v>4.6882019719999999</v>
      </c>
      <c r="JA296" s="29">
        <v>4.6882019719999999</v>
      </c>
      <c r="JB296" s="29">
        <v>1.3482748037936618</v>
      </c>
      <c r="JC296" s="29">
        <v>4.722964621</v>
      </c>
      <c r="JD296" s="29">
        <v>4.722964621</v>
      </c>
      <c r="JE296" s="29">
        <v>4.722964621</v>
      </c>
      <c r="JF296" s="29">
        <v>1.2445658509878958</v>
      </c>
      <c r="JG296" s="29">
        <v>4.761550508</v>
      </c>
      <c r="JH296" s="29">
        <v>4.761550508</v>
      </c>
      <c r="JI296" s="29">
        <v>4.761550508</v>
      </c>
      <c r="JJ296" s="29">
        <v>1.1273660246593225</v>
      </c>
      <c r="JK296" s="29">
        <v>4.8977369660000001</v>
      </c>
      <c r="JL296" s="29">
        <v>4.8977369660000001</v>
      </c>
      <c r="JM296" s="29">
        <v>4.8977369660000001</v>
      </c>
      <c r="JN296" s="29">
        <v>0.56362182250344395</v>
      </c>
      <c r="JO296" s="29">
        <v>4.9760974860000005</v>
      </c>
      <c r="JP296" s="29">
        <v>4.9760974860000005</v>
      </c>
      <c r="JQ296" s="29">
        <v>4.9760974860000005</v>
      </c>
      <c r="JR296" s="29">
        <v>0.31993300334587405</v>
      </c>
      <c r="JS296" s="29">
        <v>4.9881683299999997</v>
      </c>
      <c r="JT296" s="29">
        <v>4.9881683299999997</v>
      </c>
      <c r="JU296" s="29">
        <v>4.9881683299999997</v>
      </c>
      <c r="JV296" s="29">
        <v>0.32072368920767769</v>
      </c>
      <c r="JW296" s="29">
        <v>4.9745889610000003</v>
      </c>
      <c r="JX296" s="29">
        <v>4.9745889610000003</v>
      </c>
      <c r="JY296" s="29">
        <v>4.9745889610000003</v>
      </c>
      <c r="JZ296" s="29">
        <v>0.417787700407934</v>
      </c>
    </row>
    <row r="297" spans="1:286" ht="15" thickBot="1" x14ac:dyDescent="0.4">
      <c r="A297" s="2"/>
      <c r="B297" s="74" t="s">
        <v>768</v>
      </c>
      <c r="C297" s="74" t="s">
        <v>510</v>
      </c>
      <c r="D297" s="74" t="s">
        <v>510</v>
      </c>
      <c r="E297" s="87">
        <v>381588</v>
      </c>
      <c r="F297" s="84">
        <v>463721</v>
      </c>
      <c r="G297" s="22">
        <v>13.632514996999999</v>
      </c>
      <c r="H297" s="22">
        <v>13.632514996999999</v>
      </c>
      <c r="I297" s="22">
        <v>13.632514996999999</v>
      </c>
      <c r="J297" s="22">
        <v>8.1029513358083776</v>
      </c>
      <c r="K297" s="22">
        <v>13.658119320000001</v>
      </c>
      <c r="L297" s="22">
        <v>13.658119320000001</v>
      </c>
      <c r="M297" s="22">
        <v>13.658119320000001</v>
      </c>
      <c r="N297" s="22">
        <v>7.9703164206326234</v>
      </c>
      <c r="O297" s="22">
        <v>13.66876046</v>
      </c>
      <c r="P297" s="22">
        <v>13.66876046</v>
      </c>
      <c r="Q297" s="22">
        <v>13.66876046</v>
      </c>
      <c r="R297" s="22">
        <v>7.9473855306930981</v>
      </c>
      <c r="S297" s="22">
        <v>13.687046062</v>
      </c>
      <c r="T297" s="22">
        <v>13.687046062</v>
      </c>
      <c r="U297" s="22">
        <v>13.687046062</v>
      </c>
      <c r="V297" s="22">
        <v>7.8932316382519163</v>
      </c>
      <c r="W297" s="22">
        <v>13.704591096</v>
      </c>
      <c r="X297" s="22">
        <v>13.704591096</v>
      </c>
      <c r="Y297" s="22">
        <v>13.704591096</v>
      </c>
      <c r="Z297" s="22">
        <v>7.8232161172881129</v>
      </c>
      <c r="AA297" s="22">
        <v>13.727131032999999</v>
      </c>
      <c r="AB297" s="22">
        <v>13.727131032999999</v>
      </c>
      <c r="AC297" s="22">
        <v>13.727131032999999</v>
      </c>
      <c r="AD297" s="22">
        <v>7.7389470069742643</v>
      </c>
      <c r="AE297" s="22">
        <v>13.751247026</v>
      </c>
      <c r="AF297" s="22">
        <v>13.751247026</v>
      </c>
      <c r="AG297" s="22">
        <v>13.751247026</v>
      </c>
      <c r="AH297" s="22">
        <v>7.6435794996425743</v>
      </c>
      <c r="AI297" s="22">
        <v>13.776704964</v>
      </c>
      <c r="AJ297" s="22">
        <v>13.776704964</v>
      </c>
      <c r="AK297" s="22">
        <v>13.776704964</v>
      </c>
      <c r="AL297" s="22">
        <v>7.5679438168463031</v>
      </c>
      <c r="AM297" s="22">
        <v>13.803006767999999</v>
      </c>
      <c r="AN297" s="22">
        <v>13.803006767999999</v>
      </c>
      <c r="AO297" s="22">
        <v>13.803006767999999</v>
      </c>
      <c r="AP297" s="22">
        <v>7.4831687943366845</v>
      </c>
      <c r="AQ297" s="22">
        <v>13.835403334</v>
      </c>
      <c r="AR297" s="22">
        <v>13.835403334</v>
      </c>
      <c r="AS297" s="22">
        <v>13.835403334</v>
      </c>
      <c r="AT297" s="22">
        <v>7.3750203512317354</v>
      </c>
      <c r="AU297" s="22">
        <v>13.981600174</v>
      </c>
      <c r="AV297" s="22">
        <v>13.981600174</v>
      </c>
      <c r="AW297" s="22">
        <v>13.981600174</v>
      </c>
      <c r="AX297" s="22">
        <v>7.0062480202037065</v>
      </c>
      <c r="AY297" s="22">
        <v>14.141598524999999</v>
      </c>
      <c r="AZ297" s="22">
        <v>14.141598524999999</v>
      </c>
      <c r="BA297" s="22">
        <v>14.141598524999999</v>
      </c>
      <c r="BB297" s="22">
        <v>6.4515829828626803</v>
      </c>
      <c r="BC297" s="22">
        <v>14.262918376</v>
      </c>
      <c r="BD297" s="22">
        <v>14.262918376</v>
      </c>
      <c r="BE297" s="22">
        <v>14.262918376</v>
      </c>
      <c r="BF297" s="22">
        <v>6.0641578267747702</v>
      </c>
      <c r="BG297" s="22">
        <v>14.372056481</v>
      </c>
      <c r="BH297" s="22">
        <v>14.372056481</v>
      </c>
      <c r="BI297" s="22">
        <v>14.372056481</v>
      </c>
      <c r="BJ297" s="22">
        <v>5.9961239748699793</v>
      </c>
      <c r="BK297" s="25">
        <v>13.624751097000001</v>
      </c>
      <c r="BL297" s="25">
        <v>13.624751097000001</v>
      </c>
      <c r="BM297" s="25">
        <v>13.624751097000001</v>
      </c>
      <c r="BN297" s="25">
        <v>8.2012135633036696</v>
      </c>
      <c r="BO297" s="25">
        <v>13.640708897</v>
      </c>
      <c r="BP297" s="25">
        <v>13.640708897</v>
      </c>
      <c r="BQ297" s="25">
        <v>13.640708897</v>
      </c>
      <c r="BR297" s="25">
        <v>8.1449028084009498</v>
      </c>
      <c r="BS297" s="25">
        <v>13.662795076</v>
      </c>
      <c r="BT297" s="25">
        <v>13.662795076</v>
      </c>
      <c r="BU297" s="25">
        <v>13.662795076</v>
      </c>
      <c r="BV297" s="25">
        <v>8.0542193665648778</v>
      </c>
      <c r="BW297" s="25">
        <v>13.689078211</v>
      </c>
      <c r="BX297" s="25">
        <v>13.689078211</v>
      </c>
      <c r="BY297" s="25">
        <v>13.689078211</v>
      </c>
      <c r="BZ297" s="25">
        <v>7.9496079172953795</v>
      </c>
      <c r="CA297" s="25">
        <v>13.717988139999999</v>
      </c>
      <c r="CB297" s="25">
        <v>13.717988139999999</v>
      </c>
      <c r="CC297" s="25">
        <v>13.717988139999999</v>
      </c>
      <c r="CD297" s="25">
        <v>7.8312570466502356</v>
      </c>
      <c r="CE297" s="25">
        <v>13.750466490000001</v>
      </c>
      <c r="CF297" s="25">
        <v>13.750466490000001</v>
      </c>
      <c r="CG297" s="25">
        <v>13.750466490000001</v>
      </c>
      <c r="CH297" s="25">
        <v>7.7049550369006763</v>
      </c>
      <c r="CI297" s="25">
        <v>13.786339359999999</v>
      </c>
      <c r="CJ297" s="25">
        <v>13.786339359999999</v>
      </c>
      <c r="CK297" s="25">
        <v>13.786339359999999</v>
      </c>
      <c r="CL297" s="25">
        <v>7.5564730684251469</v>
      </c>
      <c r="CM297" s="25">
        <v>13.825277118000001</v>
      </c>
      <c r="CN297" s="25">
        <v>13.825277118000001</v>
      </c>
      <c r="CO297" s="25">
        <v>13.825277118000001</v>
      </c>
      <c r="CP297" s="25">
        <v>7.4183780367256791</v>
      </c>
      <c r="CQ297" s="25">
        <v>13.866918603</v>
      </c>
      <c r="CR297" s="25">
        <v>13.866918603</v>
      </c>
      <c r="CS297" s="25">
        <v>13.866918603</v>
      </c>
      <c r="CT297" s="25">
        <v>7.2613621360597023</v>
      </c>
      <c r="CU297" s="25">
        <v>13.911774168000001</v>
      </c>
      <c r="CV297" s="25">
        <v>13.911774168000001</v>
      </c>
      <c r="CW297" s="25">
        <v>13.911774168000001</v>
      </c>
      <c r="CX297" s="25">
        <v>7.0929891676239887</v>
      </c>
      <c r="CY297" s="25">
        <v>13.995588595000001</v>
      </c>
      <c r="CZ297" s="25">
        <v>13.995588595000001</v>
      </c>
      <c r="DA297" s="25">
        <v>13.995588595000001</v>
      </c>
      <c r="DB297" s="25">
        <v>6.8550901591160054</v>
      </c>
      <c r="DC297" s="25">
        <v>14.096230259</v>
      </c>
      <c r="DD297" s="25">
        <v>14.096230259</v>
      </c>
      <c r="DE297" s="25">
        <v>14.096230259</v>
      </c>
      <c r="DF297" s="25">
        <v>6.5980736676130149</v>
      </c>
      <c r="DG297" s="25">
        <v>14.195497947</v>
      </c>
      <c r="DH297" s="25">
        <v>14.195497947</v>
      </c>
      <c r="DI297" s="25">
        <v>14.195497947</v>
      </c>
      <c r="DJ297" s="25">
        <v>6.3562024246465798</v>
      </c>
      <c r="DK297" s="25">
        <v>14.275754325999999</v>
      </c>
      <c r="DL297" s="25">
        <v>14.275754325999999</v>
      </c>
      <c r="DM297" s="25">
        <v>14.275754325999999</v>
      </c>
      <c r="DN297" s="25">
        <v>5.9651648463553624</v>
      </c>
      <c r="DO297" s="27">
        <v>13.632553116</v>
      </c>
      <c r="DP297" s="27">
        <v>13.632553116</v>
      </c>
      <c r="DQ297" s="27">
        <v>13.632553116</v>
      </c>
      <c r="DR297" s="27">
        <v>8.1086865300714805</v>
      </c>
      <c r="DS297" s="27">
        <v>13.658233629</v>
      </c>
      <c r="DT297" s="27">
        <v>13.658233629</v>
      </c>
      <c r="DU297" s="27">
        <v>13.658233629</v>
      </c>
      <c r="DV297" s="27">
        <v>7.9822496239827085</v>
      </c>
      <c r="DW297" s="27">
        <v>13.668988243999999</v>
      </c>
      <c r="DX297" s="27">
        <v>13.668988243999999</v>
      </c>
      <c r="DY297" s="27">
        <v>13.668988243999999</v>
      </c>
      <c r="DZ297" s="27">
        <v>7.9656895872709814</v>
      </c>
      <c r="EA297" s="27">
        <v>13.687423067000001</v>
      </c>
      <c r="EB297" s="27">
        <v>13.687423067000001</v>
      </c>
      <c r="EC297" s="27">
        <v>13.687423067000001</v>
      </c>
      <c r="ED297" s="27">
        <v>7.91818197700242</v>
      </c>
      <c r="EE297" s="27">
        <v>13.705108470999999</v>
      </c>
      <c r="EF297" s="27">
        <v>13.705108470999999</v>
      </c>
      <c r="EG297" s="27">
        <v>13.705108470999999</v>
      </c>
      <c r="EH297" s="27">
        <v>7.8553946783350934</v>
      </c>
      <c r="EI297" s="27">
        <v>13.72776097</v>
      </c>
      <c r="EJ297" s="27">
        <v>13.72776097</v>
      </c>
      <c r="EK297" s="27">
        <v>13.72776097</v>
      </c>
      <c r="EL297" s="27">
        <v>7.7786456834517477</v>
      </c>
      <c r="EM297" s="27">
        <v>13.751985736</v>
      </c>
      <c r="EN297" s="27">
        <v>13.751985736</v>
      </c>
      <c r="EO297" s="27">
        <v>13.751985736</v>
      </c>
      <c r="EP297" s="27">
        <v>7.6915063411665807</v>
      </c>
      <c r="EQ297" s="27">
        <v>13.777556886999999</v>
      </c>
      <c r="ER297" s="27">
        <v>13.777556886999999</v>
      </c>
      <c r="ES297" s="27">
        <v>13.777556886999999</v>
      </c>
      <c r="ET297" s="27">
        <v>7.6238348796676076</v>
      </c>
      <c r="EU297" s="27">
        <v>13.803815079</v>
      </c>
      <c r="EV297" s="27">
        <v>13.803815079</v>
      </c>
      <c r="EW297" s="27">
        <v>13.803815079</v>
      </c>
      <c r="EX297" s="27">
        <v>7.548184396427974</v>
      </c>
      <c r="EY297" s="27">
        <v>13.835579026</v>
      </c>
      <c r="EZ297" s="27">
        <v>13.835579026</v>
      </c>
      <c r="FA297" s="27">
        <v>13.835579026</v>
      </c>
      <c r="FB297" s="27">
        <v>7.4511613973814388</v>
      </c>
      <c r="FC297" s="27">
        <v>13.966902873</v>
      </c>
      <c r="FD297" s="27">
        <v>13.966902873</v>
      </c>
      <c r="FE297" s="27">
        <v>13.966902873</v>
      </c>
      <c r="FF297" s="27">
        <v>7.0990475460190021</v>
      </c>
      <c r="FG297" s="27">
        <v>14.081885703999999</v>
      </c>
      <c r="FH297" s="27">
        <v>14.081885703999999</v>
      </c>
      <c r="FI297" s="27">
        <v>14.081885703999999</v>
      </c>
      <c r="FJ297" s="27">
        <v>6.7062336379273351</v>
      </c>
      <c r="FK297" s="27">
        <v>14.180576184</v>
      </c>
      <c r="FL297" s="27">
        <v>14.180576184</v>
      </c>
      <c r="FM297" s="27">
        <v>14.180576184</v>
      </c>
      <c r="FN297" s="27">
        <v>6.3811113048387584</v>
      </c>
      <c r="FO297" s="27">
        <v>14.247882735999999</v>
      </c>
      <c r="FP297" s="27">
        <v>14.247882735999999</v>
      </c>
      <c r="FQ297" s="27">
        <v>14.247882735999999</v>
      </c>
      <c r="FR297" s="27">
        <v>6.3388639172260195</v>
      </c>
      <c r="FS297" s="28">
        <v>13.631182770000001</v>
      </c>
      <c r="FT297" s="28">
        <v>13.631182770000001</v>
      </c>
      <c r="FU297" s="28">
        <v>13.631182770000001</v>
      </c>
      <c r="FV297" s="28">
        <v>8.1096196874672479</v>
      </c>
      <c r="FW297" s="28">
        <v>13.657057355999999</v>
      </c>
      <c r="FX297" s="28">
        <v>13.657057355999999</v>
      </c>
      <c r="FY297" s="28">
        <v>13.657057355999999</v>
      </c>
      <c r="FZ297" s="28">
        <v>7.9796103961705906</v>
      </c>
      <c r="GA297" s="28">
        <v>13.669199209</v>
      </c>
      <c r="GB297" s="28">
        <v>13.669199209</v>
      </c>
      <c r="GC297" s="28">
        <v>13.669199209</v>
      </c>
      <c r="GD297" s="28">
        <v>7.9583834751502058</v>
      </c>
      <c r="GE297" s="28">
        <v>13.687499725</v>
      </c>
      <c r="GF297" s="28">
        <v>13.687499725</v>
      </c>
      <c r="GG297" s="28">
        <v>13.687499725</v>
      </c>
      <c r="GH297" s="28">
        <v>7.9060072034448243</v>
      </c>
      <c r="GI297" s="28">
        <v>13.708890930999999</v>
      </c>
      <c r="GJ297" s="28">
        <v>13.708890930999999</v>
      </c>
      <c r="GK297" s="28">
        <v>13.708890930999999</v>
      </c>
      <c r="GL297" s="28">
        <v>7.8317762657136614</v>
      </c>
      <c r="GM297" s="28">
        <v>13.739385346000001</v>
      </c>
      <c r="GN297" s="28">
        <v>13.739385346000001</v>
      </c>
      <c r="GO297" s="28">
        <v>13.739385346000001</v>
      </c>
      <c r="GP297" s="28">
        <v>7.7384580883801926</v>
      </c>
      <c r="GQ297" s="28">
        <v>13.776266954</v>
      </c>
      <c r="GR297" s="28">
        <v>13.776266954</v>
      </c>
      <c r="GS297" s="28">
        <v>13.776266954</v>
      </c>
      <c r="GT297" s="28">
        <v>7.6264477230207257</v>
      </c>
      <c r="GU297" s="28">
        <v>13.817857968</v>
      </c>
      <c r="GV297" s="28">
        <v>13.817857968</v>
      </c>
      <c r="GW297" s="28">
        <v>13.817857968</v>
      </c>
      <c r="GX297" s="28">
        <v>7.5320011561223064</v>
      </c>
      <c r="GY297" s="28">
        <v>13.862320755000001</v>
      </c>
      <c r="GZ297" s="28">
        <v>13.862320755000001</v>
      </c>
      <c r="HA297" s="28">
        <v>13.862320755000001</v>
      </c>
      <c r="HB297" s="28">
        <v>7.4332427601837852</v>
      </c>
      <c r="HC297" s="28">
        <v>13.911132074999999</v>
      </c>
      <c r="HD297" s="28">
        <v>13.911132074999999</v>
      </c>
      <c r="HE297" s="28">
        <v>13.911132074999999</v>
      </c>
      <c r="HF297" s="28">
        <v>7.3332920554704151</v>
      </c>
      <c r="HG297" s="28">
        <v>14.148733326</v>
      </c>
      <c r="HH297" s="28">
        <v>14.148733326</v>
      </c>
      <c r="HI297" s="28">
        <v>14.148733326</v>
      </c>
      <c r="HJ297" s="28">
        <v>6.4332465640385772</v>
      </c>
      <c r="HK297" s="28">
        <v>14.397765109</v>
      </c>
      <c r="HL297" s="28">
        <v>14.397765109</v>
      </c>
      <c r="HM297" s="28">
        <v>14.397765109</v>
      </c>
      <c r="HN297" s="28">
        <v>4.9362480322277529</v>
      </c>
      <c r="HO297" s="28">
        <v>14.542283771000001</v>
      </c>
      <c r="HP297" s="28">
        <v>14.542283771000001</v>
      </c>
      <c r="HQ297" s="28">
        <v>14.542283771000001</v>
      </c>
      <c r="HR297" s="28">
        <v>3.9629972721939239</v>
      </c>
      <c r="HS297" s="28">
        <v>14.608471989</v>
      </c>
      <c r="HT297" s="28">
        <v>14.608471989</v>
      </c>
      <c r="HU297" s="28">
        <v>14.608471989</v>
      </c>
      <c r="HV297" s="28">
        <v>3.2352641027302873</v>
      </c>
      <c r="HW297" s="29">
        <v>13.624785839999999</v>
      </c>
      <c r="HX297" s="29">
        <v>13.624785839999999</v>
      </c>
      <c r="HY297" s="29">
        <v>13.624785839999999</v>
      </c>
      <c r="HZ297" s="29">
        <v>8.1229080857332274</v>
      </c>
      <c r="IA297" s="29">
        <v>13.645385753999999</v>
      </c>
      <c r="IB297" s="29">
        <v>13.645385753999999</v>
      </c>
      <c r="IC297" s="29">
        <v>13.645385753999999</v>
      </c>
      <c r="ID297" s="29">
        <v>8.0044376963785098</v>
      </c>
      <c r="IE297" s="29">
        <v>13.653016001999999</v>
      </c>
      <c r="IF297" s="29">
        <v>13.653016001999999</v>
      </c>
      <c r="IG297" s="29">
        <v>13.653016001999999</v>
      </c>
      <c r="IH297" s="29">
        <v>7.9951734667978087</v>
      </c>
      <c r="II297" s="29">
        <v>13.668641785</v>
      </c>
      <c r="IJ297" s="29">
        <v>13.668641785</v>
      </c>
      <c r="IK297" s="29">
        <v>13.668641785</v>
      </c>
      <c r="IL297" s="29">
        <v>7.9555746988756848</v>
      </c>
      <c r="IM297" s="29">
        <v>13.690825486</v>
      </c>
      <c r="IN297" s="29">
        <v>13.690825486</v>
      </c>
      <c r="IO297" s="29">
        <v>13.690825486</v>
      </c>
      <c r="IP297" s="29">
        <v>7.8909544391697697</v>
      </c>
      <c r="IQ297" s="29">
        <v>13.721764618</v>
      </c>
      <c r="IR297" s="29">
        <v>13.721764618</v>
      </c>
      <c r="IS297" s="29">
        <v>13.721764618</v>
      </c>
      <c r="IT297" s="29">
        <v>7.810211664899672</v>
      </c>
      <c r="IU297" s="29">
        <v>13.758877008000001</v>
      </c>
      <c r="IV297" s="29">
        <v>13.758877008000001</v>
      </c>
      <c r="IW297" s="29">
        <v>13.758877008000001</v>
      </c>
      <c r="IX297" s="29">
        <v>7.7141053493414171</v>
      </c>
      <c r="IY297" s="29">
        <v>13.801675417</v>
      </c>
      <c r="IZ297" s="29">
        <v>13.801675417</v>
      </c>
      <c r="JA297" s="29">
        <v>13.801675417</v>
      </c>
      <c r="JB297" s="29">
        <v>7.6363707784834514</v>
      </c>
      <c r="JC297" s="29">
        <v>13.849026196000001</v>
      </c>
      <c r="JD297" s="29">
        <v>13.849026196000001</v>
      </c>
      <c r="JE297" s="29">
        <v>13.849026196000001</v>
      </c>
      <c r="JF297" s="29">
        <v>7.551548192209987</v>
      </c>
      <c r="JG297" s="29">
        <v>13.908628084</v>
      </c>
      <c r="JH297" s="29">
        <v>13.908628084</v>
      </c>
      <c r="JI297" s="29">
        <v>13.908628084</v>
      </c>
      <c r="JJ297" s="29">
        <v>7.2916177827804107</v>
      </c>
      <c r="JK297" s="29">
        <v>14.181556338</v>
      </c>
      <c r="JL297" s="29">
        <v>14.181556338</v>
      </c>
      <c r="JM297" s="29">
        <v>14.181556338</v>
      </c>
      <c r="JN297" s="29">
        <v>5.4991239373582141</v>
      </c>
      <c r="JO297" s="29">
        <v>14.387605667999999</v>
      </c>
      <c r="JP297" s="29">
        <v>14.387605667999999</v>
      </c>
      <c r="JQ297" s="29">
        <v>14.387605667999999</v>
      </c>
      <c r="JR297" s="29">
        <v>4.1644625080688407</v>
      </c>
      <c r="JS297" s="29">
        <v>14.468358322</v>
      </c>
      <c r="JT297" s="29">
        <v>14.468358322</v>
      </c>
      <c r="JU297" s="29">
        <v>14.468358322</v>
      </c>
      <c r="JV297" s="29">
        <v>3.5047294071489326</v>
      </c>
      <c r="JW297" s="29">
        <v>14.465252479</v>
      </c>
      <c r="JX297" s="29">
        <v>14.465252479</v>
      </c>
      <c r="JY297" s="29">
        <v>14.465252479</v>
      </c>
      <c r="JZ297" s="29">
        <v>3.6254039168763121</v>
      </c>
    </row>
    <row r="298" spans="1:286" ht="15" thickBot="1" x14ac:dyDescent="0.4">
      <c r="A298" s="2"/>
      <c r="B298" s="74" t="s">
        <v>713</v>
      </c>
      <c r="C298" s="74" t="s">
        <v>514</v>
      </c>
      <c r="D298" s="74" t="s">
        <v>862</v>
      </c>
      <c r="E298" s="87">
        <v>352653</v>
      </c>
      <c r="F298" s="84">
        <v>421636</v>
      </c>
      <c r="G298" s="22">
        <v>31.40887763505263</v>
      </c>
      <c r="H298" s="22">
        <v>14.382659401050656</v>
      </c>
      <c r="I298" s="22">
        <v>10.337100500658135</v>
      </c>
      <c r="J298" s="22">
        <v>10.395683723840371</v>
      </c>
      <c r="K298" s="22">
        <v>31.52566676205263</v>
      </c>
      <c r="L298" s="22">
        <v>14.124628587160204</v>
      </c>
      <c r="M298" s="22">
        <v>10.151648674185948</v>
      </c>
      <c r="N298" s="22">
        <v>9.7511488288075689</v>
      </c>
      <c r="O298" s="22">
        <v>31.61950495305263</v>
      </c>
      <c r="P298" s="22">
        <v>13.950387978109493</v>
      </c>
      <c r="Q298" s="22">
        <v>10.026418517729521</v>
      </c>
      <c r="R298" s="22">
        <v>9.6206696590960021</v>
      </c>
      <c r="S298" s="22">
        <v>31.745441465052629</v>
      </c>
      <c r="T298" s="22">
        <v>13.650992026476921</v>
      </c>
      <c r="U298" s="22">
        <v>9.8112367522981554</v>
      </c>
      <c r="V298" s="22">
        <v>9.1796589361152279</v>
      </c>
      <c r="W298" s="22">
        <v>31.91073904705263</v>
      </c>
      <c r="X298" s="22">
        <v>13.338086624374721</v>
      </c>
      <c r="Y298" s="22">
        <v>9.586345478818302</v>
      </c>
      <c r="Z298" s="22">
        <v>8.937665775576928</v>
      </c>
      <c r="AA298" s="22">
        <v>32.10699476605263</v>
      </c>
      <c r="AB298" s="22">
        <v>12.689884037733338</v>
      </c>
      <c r="AC298" s="22">
        <v>9.1204695169354064</v>
      </c>
      <c r="AD298" s="22">
        <v>8.3621325461062774</v>
      </c>
      <c r="AE298" s="22">
        <v>32.328256489052627</v>
      </c>
      <c r="AF298" s="22">
        <v>12.568915726026544</v>
      </c>
      <c r="AG298" s="22">
        <v>9.0335272094914352</v>
      </c>
      <c r="AH298" s="22">
        <v>7.8840999091132637</v>
      </c>
      <c r="AI298" s="22">
        <v>32.567133270052629</v>
      </c>
      <c r="AJ298" s="22">
        <v>12.458667577011742</v>
      </c>
      <c r="AK298" s="22">
        <v>8.9542896940501464</v>
      </c>
      <c r="AL298" s="22">
        <v>7.1967427726433826</v>
      </c>
      <c r="AM298" s="22">
        <v>32.824114246052631</v>
      </c>
      <c r="AN298" s="22">
        <v>12.297970509725703</v>
      </c>
      <c r="AO298" s="22">
        <v>8.838793547727203</v>
      </c>
      <c r="AP298" s="22">
        <v>6.5210654418504213</v>
      </c>
      <c r="AQ298" s="22">
        <v>33.130098010052627</v>
      </c>
      <c r="AR298" s="22">
        <v>12.074105371902467</v>
      </c>
      <c r="AS298" s="22">
        <v>8.6778972653537636</v>
      </c>
      <c r="AT298" s="22">
        <v>5.7565041949883771</v>
      </c>
      <c r="AU298" s="22">
        <v>34.637165626052628</v>
      </c>
      <c r="AV298" s="22">
        <v>11.003957925514394</v>
      </c>
      <c r="AW298" s="22">
        <v>7.9087612248362431</v>
      </c>
      <c r="AX298" s="22">
        <v>3.0375370053350146</v>
      </c>
      <c r="AY298" s="22">
        <v>36.129502059052626</v>
      </c>
      <c r="AZ298" s="22">
        <v>10.066980375255881</v>
      </c>
      <c r="BA298" s="22">
        <v>7.2353370107319188</v>
      </c>
      <c r="BB298" s="22">
        <v>1.4146580703166052</v>
      </c>
      <c r="BC298" s="22">
        <v>37.250626131052627</v>
      </c>
      <c r="BD298" s="22">
        <v>9.4239813599240687</v>
      </c>
      <c r="BE298" s="22">
        <v>6.773200958005563</v>
      </c>
      <c r="BF298" s="22">
        <v>0.87103890776272408</v>
      </c>
      <c r="BG298" s="22">
        <v>38.295131791052626</v>
      </c>
      <c r="BH298" s="22">
        <v>9.1559184076601099</v>
      </c>
      <c r="BI298" s="22">
        <v>6.580538836155327</v>
      </c>
      <c r="BJ298" s="22">
        <v>0.41981611233819294</v>
      </c>
      <c r="BK298" s="25">
        <v>31.373546345052631</v>
      </c>
      <c r="BL298" s="25">
        <v>14.440562679987865</v>
      </c>
      <c r="BM298" s="25">
        <v>10.378716727323965</v>
      </c>
      <c r="BN298" s="25">
        <v>10.753939216818697</v>
      </c>
      <c r="BO298" s="25">
        <v>31.454242946052631</v>
      </c>
      <c r="BP298" s="25">
        <v>14.314433554901049</v>
      </c>
      <c r="BQ298" s="25">
        <v>10.28806524168931</v>
      </c>
      <c r="BR298" s="25">
        <v>10.361468193212957</v>
      </c>
      <c r="BS298" s="25">
        <v>31.571466152052629</v>
      </c>
      <c r="BT298" s="25">
        <v>14.19890429276829</v>
      </c>
      <c r="BU298" s="25">
        <v>10.205032086267027</v>
      </c>
      <c r="BV298" s="25">
        <v>10.152304485783105</v>
      </c>
      <c r="BW298" s="25">
        <v>31.680371518052631</v>
      </c>
      <c r="BX298" s="25">
        <v>14.05217938745329</v>
      </c>
      <c r="BY298" s="25">
        <v>10.099578007859252</v>
      </c>
      <c r="BZ298" s="25">
        <v>9.7045686597930576</v>
      </c>
      <c r="CA298" s="25">
        <v>31.81678076205263</v>
      </c>
      <c r="CB298" s="25">
        <v>13.932376285228305</v>
      </c>
      <c r="CC298" s="25">
        <v>10.01347315941239</v>
      </c>
      <c r="CD298" s="25">
        <v>9.4889699338503739</v>
      </c>
      <c r="CE298" s="25">
        <v>31.976584598052632</v>
      </c>
      <c r="CF298" s="25">
        <v>13.760516763019034</v>
      </c>
      <c r="CG298" s="25">
        <v>9.8899543369516039</v>
      </c>
      <c r="CH298" s="25">
        <v>8.9765539962047391</v>
      </c>
      <c r="CI298" s="25">
        <v>32.156146048052634</v>
      </c>
      <c r="CJ298" s="25">
        <v>13.623384117406353</v>
      </c>
      <c r="CK298" s="25">
        <v>9.7913944044598527</v>
      </c>
      <c r="CL298" s="25">
        <v>8.5743053845741528</v>
      </c>
      <c r="CM298" s="25">
        <v>32.346488240052629</v>
      </c>
      <c r="CN298" s="25">
        <v>13.457619516395658</v>
      </c>
      <c r="CO298" s="25">
        <v>9.6722561218711771</v>
      </c>
      <c r="CP298" s="25">
        <v>8.0909064474093739</v>
      </c>
      <c r="CQ298" s="25">
        <v>32.548739107052633</v>
      </c>
      <c r="CR298" s="25">
        <v>13.272377667206886</v>
      </c>
      <c r="CS298" s="25">
        <v>9.539119157517268</v>
      </c>
      <c r="CT298" s="25">
        <v>7.5098508174541188</v>
      </c>
      <c r="CU298" s="25">
        <v>32.758079312052629</v>
      </c>
      <c r="CV298" s="25">
        <v>13.078591219189146</v>
      </c>
      <c r="CW298" s="25">
        <v>9.3998410217450612</v>
      </c>
      <c r="CX298" s="25">
        <v>6.9041883610658914</v>
      </c>
      <c r="CY298" s="25">
        <v>33.712426570052628</v>
      </c>
      <c r="CZ298" s="25">
        <v>12.323221566780749</v>
      </c>
      <c r="DA298" s="25">
        <v>8.8569419796164262</v>
      </c>
      <c r="DB298" s="25">
        <v>4.8338971334934584</v>
      </c>
      <c r="DC298" s="25">
        <v>34.663150632052634</v>
      </c>
      <c r="DD298" s="25">
        <v>11.532678241226829</v>
      </c>
      <c r="DE298" s="25">
        <v>8.2887629260417857</v>
      </c>
      <c r="DF298" s="25">
        <v>3.3528700750730174</v>
      </c>
      <c r="DG298" s="25">
        <v>35.476181047052634</v>
      </c>
      <c r="DH298" s="25">
        <v>11.362005040888874</v>
      </c>
      <c r="DI298" s="25">
        <v>8.1660967364681447</v>
      </c>
      <c r="DJ298" s="25">
        <v>2.4466207345659008</v>
      </c>
      <c r="DK298" s="25">
        <v>36.108319318052629</v>
      </c>
      <c r="DL298" s="25">
        <v>11.141651145664753</v>
      </c>
      <c r="DM298" s="25">
        <v>8.0077240532857257</v>
      </c>
      <c r="DN298" s="25">
        <v>1.8735590351287499</v>
      </c>
      <c r="DO298" s="27">
        <v>31.409902605052629</v>
      </c>
      <c r="DP298" s="27">
        <v>14.43168254403759</v>
      </c>
      <c r="DQ298" s="27">
        <v>10.372334398769986</v>
      </c>
      <c r="DR298" s="27">
        <v>10.402100461948208</v>
      </c>
      <c r="DS298" s="27">
        <v>31.527586721052629</v>
      </c>
      <c r="DT298" s="27">
        <v>14.163585131735122</v>
      </c>
      <c r="DU298" s="27">
        <v>10.179647509811568</v>
      </c>
      <c r="DV298" s="27">
        <v>9.8191176986143134</v>
      </c>
      <c r="DW298" s="27">
        <v>31.62256533105263</v>
      </c>
      <c r="DX298" s="27">
        <v>13.78098765453522</v>
      </c>
      <c r="DY298" s="27">
        <v>9.9046671697483983</v>
      </c>
      <c r="DZ298" s="27">
        <v>9.7025059598229753</v>
      </c>
      <c r="EA298" s="27">
        <v>31.749872915052631</v>
      </c>
      <c r="EB298" s="27">
        <v>13.511759354568781</v>
      </c>
      <c r="EC298" s="27">
        <v>9.7111674895591342</v>
      </c>
      <c r="ED298" s="27">
        <v>9.2742881552222336</v>
      </c>
      <c r="EE298" s="27">
        <v>31.916173160052629</v>
      </c>
      <c r="EF298" s="27">
        <v>13.594385027106581</v>
      </c>
      <c r="EG298" s="27">
        <v>9.7705521872802876</v>
      </c>
      <c r="EH298" s="27">
        <v>9.046735687965004</v>
      </c>
      <c r="EI298" s="27">
        <v>32.112584123052628</v>
      </c>
      <c r="EJ298" s="27">
        <v>13.437022162738705</v>
      </c>
      <c r="EK298" s="27">
        <v>9.657452398243823</v>
      </c>
      <c r="EL298" s="27">
        <v>8.4891299592807137</v>
      </c>
      <c r="EM298" s="27">
        <v>32.333725050052628</v>
      </c>
      <c r="EN298" s="27">
        <v>13.278941323368915</v>
      </c>
      <c r="EO298" s="27">
        <v>9.5438365864368251</v>
      </c>
      <c r="EP298" s="27">
        <v>8.0020868155984282</v>
      </c>
      <c r="EQ298" s="27">
        <v>32.572354799052633</v>
      </c>
      <c r="ER298" s="27">
        <v>13.110802671096781</v>
      </c>
      <c r="ES298" s="27">
        <v>9.4229920264623814</v>
      </c>
      <c r="ET298" s="27">
        <v>7.3320544824200624</v>
      </c>
      <c r="EU298" s="27">
        <v>32.826491201052633</v>
      </c>
      <c r="EV298" s="27">
        <v>12.914595202118941</v>
      </c>
      <c r="EW298" s="27">
        <v>9.2819738552571636</v>
      </c>
      <c r="EX298" s="27">
        <v>6.6840945715779334</v>
      </c>
      <c r="EY298" s="27">
        <v>33.120640445052629</v>
      </c>
      <c r="EZ298" s="27">
        <v>12.639912757288185</v>
      </c>
      <c r="FA298" s="27">
        <v>9.0845541737638662</v>
      </c>
      <c r="FB298" s="27">
        <v>5.9866285641178081</v>
      </c>
      <c r="FC298" s="27">
        <v>34.461633173052633</v>
      </c>
      <c r="FD298" s="27">
        <v>11.772672909483386</v>
      </c>
      <c r="FE298" s="27">
        <v>8.4612518195220066</v>
      </c>
      <c r="FF298" s="27">
        <v>3.5840343770263097</v>
      </c>
      <c r="FG298" s="27">
        <v>35.458803262052626</v>
      </c>
      <c r="FH298" s="27">
        <v>10.99092447134848</v>
      </c>
      <c r="FI298" s="27">
        <v>7.8993938247034192</v>
      </c>
      <c r="FJ298" s="27">
        <v>2.4100889708279603</v>
      </c>
      <c r="FK298" s="27">
        <v>36.32612439105263</v>
      </c>
      <c r="FL298" s="27">
        <v>10.386528184437314</v>
      </c>
      <c r="FM298" s="27">
        <v>7.4650023129661003</v>
      </c>
      <c r="FN298" s="27">
        <v>2.1084212198382204</v>
      </c>
      <c r="FO298" s="27">
        <v>37.01726425105263</v>
      </c>
      <c r="FP298" s="27">
        <v>9.7914409210487872</v>
      </c>
      <c r="FQ298" s="27">
        <v>7.0373013797256565</v>
      </c>
      <c r="FR298" s="27">
        <v>1.9773841732779829</v>
      </c>
      <c r="FS298" s="28">
        <v>31.416157782052629</v>
      </c>
      <c r="FT298" s="28">
        <v>14.383232754649384</v>
      </c>
      <c r="FU298" s="28">
        <v>10.337512581178656</v>
      </c>
      <c r="FV298" s="28">
        <v>10.413772107838657</v>
      </c>
      <c r="FW298" s="28">
        <v>31.54766167105263</v>
      </c>
      <c r="FX298" s="28">
        <v>14.118092356134644</v>
      </c>
      <c r="FY298" s="28">
        <v>10.146950956251962</v>
      </c>
      <c r="FZ298" s="28">
        <v>9.7831518179800554</v>
      </c>
      <c r="GA298" s="28">
        <v>31.668463042052629</v>
      </c>
      <c r="GB298" s="28">
        <v>13.75126382287376</v>
      </c>
      <c r="GC298" s="28">
        <v>9.8833040666823049</v>
      </c>
      <c r="GD298" s="28">
        <v>9.6740041833135066</v>
      </c>
      <c r="GE298" s="28">
        <v>31.83619057905263</v>
      </c>
      <c r="GF298" s="28">
        <v>13.308811499544275</v>
      </c>
      <c r="GG298" s="28">
        <v>9.5653048701865266</v>
      </c>
      <c r="GH298" s="28">
        <v>9.2526318993040348</v>
      </c>
      <c r="GI298" s="28">
        <v>32.04952785105263</v>
      </c>
      <c r="GJ298" s="28">
        <v>13.004370036242836</v>
      </c>
      <c r="GK298" s="28">
        <v>9.3464967961745327</v>
      </c>
      <c r="GL298" s="28">
        <v>9.0469059955478315</v>
      </c>
      <c r="GM298" s="28">
        <v>32.328220013052629</v>
      </c>
      <c r="GN298" s="28">
        <v>12.99388851261627</v>
      </c>
      <c r="GO298" s="28">
        <v>9.3389635187668834</v>
      </c>
      <c r="GP298" s="28">
        <v>8.5011921069680234</v>
      </c>
      <c r="GQ298" s="28">
        <v>32.676432314052633</v>
      </c>
      <c r="GR298" s="28">
        <v>12.828052957402129</v>
      </c>
      <c r="GS298" s="28">
        <v>9.2197742399951288</v>
      </c>
      <c r="GT298" s="28">
        <v>8.0604711540153247</v>
      </c>
      <c r="GU298" s="28">
        <v>33.078678964052628</v>
      </c>
      <c r="GV298" s="28">
        <v>12.632089994981028</v>
      </c>
      <c r="GW298" s="28">
        <v>9.0789318004664814</v>
      </c>
      <c r="GX298" s="28">
        <v>7.6048686627870943</v>
      </c>
      <c r="GY298" s="28">
        <v>33.505068262052632</v>
      </c>
      <c r="GZ298" s="28">
        <v>12.391975706248822</v>
      </c>
      <c r="HA298" s="28">
        <v>8.9063569333951289</v>
      </c>
      <c r="HB298" s="28">
        <v>7.0875344062260339</v>
      </c>
      <c r="HC298" s="28">
        <v>33.982422830052627</v>
      </c>
      <c r="HD298" s="28">
        <v>12.129320873064803</v>
      </c>
      <c r="HE298" s="28">
        <v>8.717581733211464</v>
      </c>
      <c r="HF298" s="28">
        <v>6.5845385511343331</v>
      </c>
      <c r="HG298" s="28">
        <v>36.38124299105263</v>
      </c>
      <c r="HH298" s="28">
        <v>10.47015022905053</v>
      </c>
      <c r="HI298" s="28">
        <v>7.5251031229160459</v>
      </c>
      <c r="HJ298" s="28">
        <v>3.2789692256589476</v>
      </c>
      <c r="HK298" s="28">
        <v>38.775088311052627</v>
      </c>
      <c r="HL298" s="28">
        <v>8.5171560105416368</v>
      </c>
      <c r="HM298" s="28">
        <v>6.1214477243563072</v>
      </c>
      <c r="HN298" s="28">
        <v>-2.1703921905829162</v>
      </c>
      <c r="HO298" s="28">
        <v>40.155338401052632</v>
      </c>
      <c r="HP298" s="28">
        <v>6.7917304841829349</v>
      </c>
      <c r="HQ298" s="28">
        <v>4.8813504255863771</v>
      </c>
      <c r="HR298" s="28">
        <v>-6.2737517143687711</v>
      </c>
      <c r="HS298" s="28">
        <v>33.217548781936642</v>
      </c>
      <c r="HT298" s="28">
        <v>5.4690161287399066</v>
      </c>
      <c r="HU298" s="28">
        <v>3.9306895745841621</v>
      </c>
      <c r="HV298" s="28">
        <v>-9.2434164442783953</v>
      </c>
      <c r="HW298" s="29">
        <v>31.41584958205263</v>
      </c>
      <c r="HX298" s="29">
        <v>14.380786689414036</v>
      </c>
      <c r="HY298" s="29">
        <v>10.335754545931911</v>
      </c>
      <c r="HZ298" s="29">
        <v>10.401283918757038</v>
      </c>
      <c r="IA298" s="29">
        <v>31.562134616052631</v>
      </c>
      <c r="IB298" s="29">
        <v>14.104409092107131</v>
      </c>
      <c r="IC298" s="29">
        <v>10.137116524977095</v>
      </c>
      <c r="ID298" s="29">
        <v>9.7174419041708511</v>
      </c>
      <c r="IE298" s="29">
        <v>31.695809415052629</v>
      </c>
      <c r="IF298" s="29">
        <v>13.870711572092224</v>
      </c>
      <c r="IG298" s="29">
        <v>9.9691535159266138</v>
      </c>
      <c r="IH298" s="29">
        <v>9.6022842682200498</v>
      </c>
      <c r="II298" s="29">
        <v>31.87340073005263</v>
      </c>
      <c r="IJ298" s="29">
        <v>13.3602242515695</v>
      </c>
      <c r="IK298" s="29">
        <v>9.6022562273646948</v>
      </c>
      <c r="IL298" s="29">
        <v>9.2067424276148486</v>
      </c>
      <c r="IM298" s="29">
        <v>32.096250237052629</v>
      </c>
      <c r="IN298" s="29">
        <v>13.278958235545002</v>
      </c>
      <c r="IO298" s="29">
        <v>9.5438487415507733</v>
      </c>
      <c r="IP298" s="29">
        <v>9.0335732697906579</v>
      </c>
      <c r="IQ298" s="29">
        <v>32.396182281052631</v>
      </c>
      <c r="IR298" s="29">
        <v>13.172259591951125</v>
      </c>
      <c r="IS298" s="29">
        <v>9.4671623255439226</v>
      </c>
      <c r="IT298" s="29">
        <v>8.5274980449236075</v>
      </c>
      <c r="IU298" s="29">
        <v>32.784814142052632</v>
      </c>
      <c r="IV298" s="29">
        <v>12.974804960895076</v>
      </c>
      <c r="IW298" s="29">
        <v>9.3252477943969474</v>
      </c>
      <c r="IX298" s="29">
        <v>8.1087473905411329</v>
      </c>
      <c r="IY298" s="29">
        <v>33.237324265052628</v>
      </c>
      <c r="IZ298" s="29">
        <v>12.744216010884081</v>
      </c>
      <c r="JA298" s="29">
        <v>9.1595189758148443</v>
      </c>
      <c r="JB298" s="29">
        <v>7.6146204362760734</v>
      </c>
      <c r="JC298" s="29">
        <v>33.793485602052627</v>
      </c>
      <c r="JD298" s="29">
        <v>12.482036179467427</v>
      </c>
      <c r="JE298" s="29">
        <v>8.971085168753989</v>
      </c>
      <c r="JF298" s="29">
        <v>7.0094491308770976</v>
      </c>
      <c r="JG298" s="29">
        <v>34.591350641052628</v>
      </c>
      <c r="JH298" s="29">
        <v>11.996225264100383</v>
      </c>
      <c r="JI298" s="29">
        <v>8.6219232984465428</v>
      </c>
      <c r="JJ298" s="29">
        <v>5.6873455597282963</v>
      </c>
      <c r="JK298" s="29">
        <v>37.265129141052633</v>
      </c>
      <c r="JL298" s="29">
        <v>9.822625098035255</v>
      </c>
      <c r="JM298" s="29">
        <v>7.059714061730479</v>
      </c>
      <c r="JN298" s="29">
        <v>-0.31498651220683627</v>
      </c>
      <c r="JO298" s="29">
        <v>39.179681831052633</v>
      </c>
      <c r="JP298" s="29">
        <v>7.9749288988308633</v>
      </c>
      <c r="JQ298" s="29">
        <v>5.7317384229230548</v>
      </c>
      <c r="JR298" s="29">
        <v>-5.1997734906323245</v>
      </c>
      <c r="JS298" s="29">
        <v>40.023046401052632</v>
      </c>
      <c r="JT298" s="29">
        <v>6.758836477958643</v>
      </c>
      <c r="JU298" s="29">
        <v>4.8577088556424393</v>
      </c>
      <c r="JV298" s="29">
        <v>-8.1954523129881878</v>
      </c>
      <c r="JW298" s="29">
        <v>38.426483270722954</v>
      </c>
      <c r="JX298" s="29">
        <v>6.3266274750717955</v>
      </c>
      <c r="JY298" s="29">
        <v>4.547071735235888</v>
      </c>
      <c r="JZ298" s="29">
        <v>-7.8880824195030712</v>
      </c>
    </row>
    <row r="299" spans="1:286" ht="15" thickBot="1" x14ac:dyDescent="0.4">
      <c r="A299" s="2"/>
      <c r="B299" s="74" t="s">
        <v>769</v>
      </c>
      <c r="C299" s="74" t="s">
        <v>506</v>
      </c>
      <c r="D299" s="74" t="s">
        <v>862</v>
      </c>
      <c r="E299" s="87">
        <v>330806</v>
      </c>
      <c r="F299" s="84">
        <v>435291</v>
      </c>
      <c r="G299" s="22">
        <v>32.018479380999999</v>
      </c>
      <c r="H299" s="22">
        <v>11.066956473292956</v>
      </c>
      <c r="I299" s="22">
        <v>8.0731906675089871</v>
      </c>
      <c r="J299" s="22">
        <v>12.404784935951085</v>
      </c>
      <c r="K299" s="22">
        <v>32.045875844999998</v>
      </c>
      <c r="L299" s="22">
        <v>10.935966562985241</v>
      </c>
      <c r="M299" s="22">
        <v>7.9776353516472058</v>
      </c>
      <c r="N299" s="22">
        <v>12.101576192177216</v>
      </c>
      <c r="O299" s="22">
        <v>32.082792451000003</v>
      </c>
      <c r="P299" s="22">
        <v>11.034041674660759</v>
      </c>
      <c r="Q299" s="22">
        <v>8.0491797801632519</v>
      </c>
      <c r="R299" s="22">
        <v>12.034634073310279</v>
      </c>
      <c r="S299" s="22">
        <v>32.158672127000003</v>
      </c>
      <c r="T299" s="22">
        <v>11.004226893987754</v>
      </c>
      <c r="U299" s="22">
        <v>8.0274303127587316</v>
      </c>
      <c r="V299" s="22">
        <v>11.69001544362861</v>
      </c>
      <c r="W299" s="22">
        <v>32.251552191000002</v>
      </c>
      <c r="X299" s="22">
        <v>10.903894196730786</v>
      </c>
      <c r="Y299" s="22">
        <v>7.9542390069922657</v>
      </c>
      <c r="Z299" s="22">
        <v>11.515874183385591</v>
      </c>
      <c r="AA299" s="22">
        <v>32.370250781999999</v>
      </c>
      <c r="AB299" s="22">
        <v>10.736712991902746</v>
      </c>
      <c r="AC299" s="22">
        <v>7.8322826456513912</v>
      </c>
      <c r="AD299" s="22">
        <v>11.116611367799862</v>
      </c>
      <c r="AE299" s="22">
        <v>32.511978620000001</v>
      </c>
      <c r="AF299" s="22">
        <v>10.569245426661729</v>
      </c>
      <c r="AG299" s="22">
        <v>7.7101173883761049</v>
      </c>
      <c r="AH299" s="22">
        <v>10.758036717817753</v>
      </c>
      <c r="AI299" s="22">
        <v>32.671832471000002</v>
      </c>
      <c r="AJ299" s="22">
        <v>10.38968745840265</v>
      </c>
      <c r="AK299" s="22">
        <v>7.5791323504278401</v>
      </c>
      <c r="AL299" s="22">
        <v>10.377801198102361</v>
      </c>
      <c r="AM299" s="22">
        <v>32.850089781000001</v>
      </c>
      <c r="AN299" s="22">
        <v>10.196450785765116</v>
      </c>
      <c r="AO299" s="22">
        <v>7.4381688880773247</v>
      </c>
      <c r="AP299" s="22">
        <v>9.9208388770707607</v>
      </c>
      <c r="AQ299" s="22">
        <v>33.072322935999999</v>
      </c>
      <c r="AR299" s="22">
        <v>9.9737689371736629</v>
      </c>
      <c r="AS299" s="22">
        <v>7.2757255798190377</v>
      </c>
      <c r="AT299" s="22">
        <v>9.3818301220663187</v>
      </c>
      <c r="AU299" s="22">
        <v>34.064762614999999</v>
      </c>
      <c r="AV299" s="22">
        <v>9.2079080019588204</v>
      </c>
      <c r="AW299" s="22">
        <v>6.7170406902826061</v>
      </c>
      <c r="AX299" s="22">
        <v>7.5544123299300203</v>
      </c>
      <c r="AY299" s="22">
        <v>35.005755585000003</v>
      </c>
      <c r="AZ299" s="22">
        <v>8.8098437195022932</v>
      </c>
      <c r="BA299" s="22">
        <v>6.4266583382825822</v>
      </c>
      <c r="BB299" s="22">
        <v>6.3307978277039076</v>
      </c>
      <c r="BC299" s="22">
        <v>35.626015340999999</v>
      </c>
      <c r="BD299" s="22">
        <v>8.7698165273568716</v>
      </c>
      <c r="BE299" s="22">
        <v>6.3974590588912852</v>
      </c>
      <c r="BF299" s="22">
        <v>5.8491347075304141</v>
      </c>
      <c r="BG299" s="22">
        <v>35.900840950000003</v>
      </c>
      <c r="BH299" s="22">
        <v>8.7719908686322174</v>
      </c>
      <c r="BI299" s="22">
        <v>6.3990452105793727</v>
      </c>
      <c r="BJ299" s="22">
        <v>5.9734904396856336</v>
      </c>
      <c r="BK299" s="25">
        <v>32.046762721999997</v>
      </c>
      <c r="BL299" s="25">
        <v>11.222438495718837</v>
      </c>
      <c r="BM299" s="25">
        <v>8.1866126381694144</v>
      </c>
      <c r="BN299" s="25">
        <v>12.458582399713265</v>
      </c>
      <c r="BO299" s="25">
        <v>32.120593188000001</v>
      </c>
      <c r="BP299" s="25">
        <v>11.122981362910343</v>
      </c>
      <c r="BQ299" s="25">
        <v>8.1140600444780588</v>
      </c>
      <c r="BR299" s="25">
        <v>12.181856195822977</v>
      </c>
      <c r="BS299" s="25">
        <v>32.207834179000002</v>
      </c>
      <c r="BT299" s="25">
        <v>11.028829637011334</v>
      </c>
      <c r="BU299" s="25">
        <v>8.0453776712626173</v>
      </c>
      <c r="BV299" s="25">
        <v>11.97278331565246</v>
      </c>
      <c r="BW299" s="25">
        <v>32.313563658999996</v>
      </c>
      <c r="BX299" s="25">
        <v>10.897580229864511</v>
      </c>
      <c r="BY299" s="25">
        <v>7.9496330560695538</v>
      </c>
      <c r="BZ299" s="25">
        <v>11.572906017078019</v>
      </c>
      <c r="CA299" s="25">
        <v>32.439555057999996</v>
      </c>
      <c r="CB299" s="25">
        <v>10.795080437825286</v>
      </c>
      <c r="CC299" s="25">
        <v>7.8748608848308184</v>
      </c>
      <c r="CD299" s="25">
        <v>11.348774603632872</v>
      </c>
      <c r="CE299" s="25">
        <v>32.593630892999997</v>
      </c>
      <c r="CF299" s="25">
        <v>10.637431192006472</v>
      </c>
      <c r="CG299" s="25">
        <v>7.7598579548784281</v>
      </c>
      <c r="CH299" s="25">
        <v>10.881411465912915</v>
      </c>
      <c r="CI299" s="25">
        <v>32.775114942000002</v>
      </c>
      <c r="CJ299" s="25">
        <v>10.504176776191642</v>
      </c>
      <c r="CK299" s="25">
        <v>7.6626507137767952</v>
      </c>
      <c r="CL299" s="25">
        <v>10.432918561002847</v>
      </c>
      <c r="CM299" s="25">
        <v>32.980140071999998</v>
      </c>
      <c r="CN299" s="25">
        <v>10.359220339837041</v>
      </c>
      <c r="CO299" s="25">
        <v>7.5569070116128421</v>
      </c>
      <c r="CP299" s="25">
        <v>9.9448377591992561</v>
      </c>
      <c r="CQ299" s="25">
        <v>33.206243119</v>
      </c>
      <c r="CR299" s="25">
        <v>10.19404980106833</v>
      </c>
      <c r="CS299" s="25">
        <v>7.4364174031687407</v>
      </c>
      <c r="CT299" s="25">
        <v>9.3544270768088715</v>
      </c>
      <c r="CU299" s="25">
        <v>33.455192934000003</v>
      </c>
      <c r="CV299" s="25">
        <v>9.9397216481412567</v>
      </c>
      <c r="CW299" s="25">
        <v>7.2508885564934538</v>
      </c>
      <c r="CX299" s="25">
        <v>8.2986159209062791</v>
      </c>
      <c r="CY299" s="25">
        <v>34.067212394999999</v>
      </c>
      <c r="CZ299" s="25">
        <v>9.7443220053980699</v>
      </c>
      <c r="DA299" s="25">
        <v>7.1083472375648258</v>
      </c>
      <c r="DB299" s="25">
        <v>7.600131242451063</v>
      </c>
      <c r="DC299" s="25">
        <v>34.683863303000003</v>
      </c>
      <c r="DD299" s="25">
        <v>9.5050899945289089</v>
      </c>
      <c r="DE299" s="25">
        <v>6.9338308163446705</v>
      </c>
      <c r="DF299" s="25">
        <v>6.5566934139970598</v>
      </c>
      <c r="DG299" s="25">
        <v>35.038951124</v>
      </c>
      <c r="DH299" s="25">
        <v>9.4977594953921436</v>
      </c>
      <c r="DI299" s="25">
        <v>6.9284833192833126</v>
      </c>
      <c r="DJ299" s="25">
        <v>5.9402927460857384</v>
      </c>
      <c r="DK299" s="25">
        <v>35.246469759</v>
      </c>
      <c r="DL299" s="25">
        <v>9.4911520043894164</v>
      </c>
      <c r="DM299" s="25">
        <v>6.9236632465896504</v>
      </c>
      <c r="DN299" s="25">
        <v>5.5969272437277162</v>
      </c>
      <c r="DO299" s="27">
        <v>32.025911289</v>
      </c>
      <c r="DP299" s="27">
        <v>11.221240159629476</v>
      </c>
      <c r="DQ299" s="27">
        <v>8.1857384686760639</v>
      </c>
      <c r="DR299" s="27">
        <v>12.417835042736225</v>
      </c>
      <c r="DS299" s="27">
        <v>32.054344450000002</v>
      </c>
      <c r="DT299" s="27">
        <v>11.155864772911851</v>
      </c>
      <c r="DU299" s="27">
        <v>8.1380480342547141</v>
      </c>
      <c r="DV299" s="27">
        <v>12.148893479541403</v>
      </c>
      <c r="DW299" s="27">
        <v>32.092514383000001</v>
      </c>
      <c r="DX299" s="27">
        <v>11.014382675437069</v>
      </c>
      <c r="DY299" s="27">
        <v>8.0348388139320885</v>
      </c>
      <c r="DZ299" s="27">
        <v>12.114499998644408</v>
      </c>
      <c r="EA299" s="27">
        <v>32.168840299000003</v>
      </c>
      <c r="EB299" s="27">
        <v>10.817289156379866</v>
      </c>
      <c r="EC299" s="27">
        <v>7.8910618358153872</v>
      </c>
      <c r="ED299" s="27">
        <v>11.800721326190093</v>
      </c>
      <c r="EE299" s="27">
        <v>32.261035274000001</v>
      </c>
      <c r="EF299" s="27">
        <v>10.636680905848795</v>
      </c>
      <c r="EG299" s="27">
        <v>7.7593106315722649</v>
      </c>
      <c r="EH299" s="27">
        <v>11.653226555567425</v>
      </c>
      <c r="EI299" s="27">
        <v>32.375283386999996</v>
      </c>
      <c r="EJ299" s="27">
        <v>10.473531977273543</v>
      </c>
      <c r="EK299" s="27">
        <v>7.6402957596184136</v>
      </c>
      <c r="EL299" s="27">
        <v>11.285861807075079</v>
      </c>
      <c r="EM299" s="27">
        <v>32.509577565000001</v>
      </c>
      <c r="EN299" s="27">
        <v>10.302908611212224</v>
      </c>
      <c r="EO299" s="27">
        <v>7.5158283895813689</v>
      </c>
      <c r="EP299" s="27">
        <v>10.95807487774951</v>
      </c>
      <c r="EQ299" s="27">
        <v>32.661767740999998</v>
      </c>
      <c r="ER299" s="27">
        <v>10.126685274745988</v>
      </c>
      <c r="ES299" s="27">
        <v>7.3872759190995545</v>
      </c>
      <c r="ET299" s="27">
        <v>10.609757320967191</v>
      </c>
      <c r="EU299" s="27">
        <v>32.828968199999998</v>
      </c>
      <c r="EV299" s="27">
        <v>9.9234127088462785</v>
      </c>
      <c r="EW299" s="27">
        <v>7.2389914123390575</v>
      </c>
      <c r="EX299" s="27">
        <v>10.196312438266084</v>
      </c>
      <c r="EY299" s="27">
        <v>33.033822608999998</v>
      </c>
      <c r="EZ299" s="27">
        <v>9.6694291138762765</v>
      </c>
      <c r="FA299" s="27">
        <v>7.0537139158963438</v>
      </c>
      <c r="FB299" s="27">
        <v>9.728818905606019</v>
      </c>
      <c r="FC299" s="27">
        <v>33.953762060999999</v>
      </c>
      <c r="FD299" s="27">
        <v>9.2029043827428367</v>
      </c>
      <c r="FE299" s="27">
        <v>6.71339061972746</v>
      </c>
      <c r="FF299" s="27">
        <v>8.0427709835786629</v>
      </c>
      <c r="FG299" s="27">
        <v>34.717708356000003</v>
      </c>
      <c r="FH299" s="27">
        <v>8.9403283645633742</v>
      </c>
      <c r="FI299" s="27">
        <v>6.5218450701815005</v>
      </c>
      <c r="FJ299" s="27">
        <v>7.0453406746268179</v>
      </c>
      <c r="FK299" s="27">
        <v>35.129009603</v>
      </c>
      <c r="FL299" s="27">
        <v>8.9109862602181469</v>
      </c>
      <c r="FM299" s="27">
        <v>6.5004404135772562</v>
      </c>
      <c r="FN299" s="27">
        <v>6.7642723721721119</v>
      </c>
      <c r="FO299" s="27">
        <v>35.288769168999998</v>
      </c>
      <c r="FP299" s="27">
        <v>8.8087006083151884</v>
      </c>
      <c r="FQ299" s="27">
        <v>6.4258244545865599</v>
      </c>
      <c r="FR299" s="27">
        <v>6.972649191297716</v>
      </c>
      <c r="FS299" s="28">
        <v>32.027297372</v>
      </c>
      <c r="FT299" s="28">
        <v>11.059810782057276</v>
      </c>
      <c r="FU299" s="28">
        <v>8.0679779852384819</v>
      </c>
      <c r="FV299" s="28">
        <v>12.398597275108575</v>
      </c>
      <c r="FW299" s="28">
        <v>32.063207333000001</v>
      </c>
      <c r="FX299" s="28">
        <v>10.965814641380677</v>
      </c>
      <c r="FY299" s="28">
        <v>7.9994091092766526</v>
      </c>
      <c r="FZ299" s="28">
        <v>12.09272882301185</v>
      </c>
      <c r="GA299" s="28">
        <v>32.116939565000003</v>
      </c>
      <c r="GB299" s="28">
        <v>11.256030930625453</v>
      </c>
      <c r="GC299" s="28">
        <v>8.2111178517429426</v>
      </c>
      <c r="GD299" s="28">
        <v>12.035688239917761</v>
      </c>
      <c r="GE299" s="28">
        <v>32.218355865999996</v>
      </c>
      <c r="GF299" s="28">
        <v>11.042226254836581</v>
      </c>
      <c r="GG299" s="28">
        <v>8.0551503174516554</v>
      </c>
      <c r="GH299" s="28">
        <v>11.698832885273795</v>
      </c>
      <c r="GI299" s="28">
        <v>32.350217192000002</v>
      </c>
      <c r="GJ299" s="28">
        <v>10.868701833883675</v>
      </c>
      <c r="GK299" s="28">
        <v>7.9285666682611504</v>
      </c>
      <c r="GL299" s="28">
        <v>11.517131780105654</v>
      </c>
      <c r="GM299" s="28">
        <v>32.534469475999998</v>
      </c>
      <c r="GN299" s="28">
        <v>10.702642762301874</v>
      </c>
      <c r="GO299" s="28">
        <v>7.8074288875005013</v>
      </c>
      <c r="GP299" s="28">
        <v>11.099178285452719</v>
      </c>
      <c r="GQ299" s="28">
        <v>32.771006925999998</v>
      </c>
      <c r="GR299" s="28">
        <v>10.539460613938923</v>
      </c>
      <c r="GS299" s="28">
        <v>7.688389782174025</v>
      </c>
      <c r="GT299" s="28">
        <v>10.678581569227489</v>
      </c>
      <c r="GU299" s="28">
        <v>33.043190934999998</v>
      </c>
      <c r="GV299" s="28">
        <v>10.363565395148271</v>
      </c>
      <c r="GW299" s="28">
        <v>7.560076668968331</v>
      </c>
      <c r="GX299" s="28">
        <v>10.233830290056421</v>
      </c>
      <c r="GY299" s="28">
        <v>33.336454373999999</v>
      </c>
      <c r="GZ299" s="28">
        <v>10.182815368425832</v>
      </c>
      <c r="HA299" s="28">
        <v>7.4282220409674844</v>
      </c>
      <c r="HB299" s="28">
        <v>9.7720156701880398</v>
      </c>
      <c r="HC299" s="28">
        <v>33.664199209000003</v>
      </c>
      <c r="HD299" s="28">
        <v>9.9936809751929445</v>
      </c>
      <c r="HE299" s="28">
        <v>7.2902511343286527</v>
      </c>
      <c r="HF299" s="28">
        <v>9.3104355822695091</v>
      </c>
      <c r="HG299" s="28">
        <v>35.348162129999999</v>
      </c>
      <c r="HH299" s="28">
        <v>8.9643984279809903</v>
      </c>
      <c r="HI299" s="28">
        <v>6.5394038463290709</v>
      </c>
      <c r="HJ299" s="28">
        <v>6.4372190384970693</v>
      </c>
      <c r="HK299" s="28">
        <v>37.369705451999998</v>
      </c>
      <c r="HL299" s="28">
        <v>7.4249481561729054</v>
      </c>
      <c r="HM299" s="28">
        <v>5.4163963060493723</v>
      </c>
      <c r="HN299" s="28">
        <v>-0.51572356269108255</v>
      </c>
      <c r="HO299" s="28">
        <v>38.197959140000002</v>
      </c>
      <c r="HP299" s="28">
        <v>6.4243582563877339</v>
      </c>
      <c r="HQ299" s="28">
        <v>4.6864799048740986</v>
      </c>
      <c r="HR299" s="28">
        <v>-5.8222432646792726</v>
      </c>
      <c r="HS299" s="28">
        <v>35.574219963846609</v>
      </c>
      <c r="HT299" s="28">
        <v>5.7704875510561875</v>
      </c>
      <c r="HU299" s="28">
        <v>4.2094903288529819</v>
      </c>
      <c r="HV299" s="28">
        <v>-9.2766907758659087</v>
      </c>
      <c r="HW299" s="29">
        <v>32.006751307000002</v>
      </c>
      <c r="HX299" s="29">
        <v>11.060254507845405</v>
      </c>
      <c r="HY299" s="29">
        <v>8.0683016770231468</v>
      </c>
      <c r="HZ299" s="29">
        <v>12.398923443106089</v>
      </c>
      <c r="IA299" s="29">
        <v>32.031502056000001</v>
      </c>
      <c r="IB299" s="29">
        <v>11.115834528170621</v>
      </c>
      <c r="IC299" s="29">
        <v>8.1088465280372741</v>
      </c>
      <c r="ID299" s="29">
        <v>12.079676042132185</v>
      </c>
      <c r="IE299" s="29">
        <v>32.067765495000003</v>
      </c>
      <c r="IF299" s="29">
        <v>11.151085267800543</v>
      </c>
      <c r="IG299" s="29">
        <v>8.1345614518186995</v>
      </c>
      <c r="IH299" s="29">
        <v>12.086495724250923</v>
      </c>
      <c r="II299" s="29">
        <v>32.145973810000001</v>
      </c>
      <c r="IJ299" s="29">
        <v>11.018410487989989</v>
      </c>
      <c r="IK299" s="29">
        <v>8.0377770471122023</v>
      </c>
      <c r="IL299" s="29">
        <v>11.843671115456999</v>
      </c>
      <c r="IM299" s="29">
        <v>32.266331540000003</v>
      </c>
      <c r="IN299" s="29">
        <v>10.834607816976188</v>
      </c>
      <c r="IO299" s="29">
        <v>7.9036955576012637</v>
      </c>
      <c r="IP299" s="29">
        <v>11.719886089319591</v>
      </c>
      <c r="IQ299" s="29">
        <v>32.438157822000001</v>
      </c>
      <c r="IR299" s="29">
        <v>10.602657550618652</v>
      </c>
      <c r="IS299" s="29">
        <v>7.7344910676222129</v>
      </c>
      <c r="IT299" s="29">
        <v>11.378567517859068</v>
      </c>
      <c r="IU299" s="29">
        <v>32.663448455999998</v>
      </c>
      <c r="IV299" s="29">
        <v>10.358486406267366</v>
      </c>
      <c r="IW299" s="29">
        <v>7.5563716172919575</v>
      </c>
      <c r="IX299" s="29">
        <v>11.047948214143684</v>
      </c>
      <c r="IY299" s="29">
        <v>32.930391997999997</v>
      </c>
      <c r="IZ299" s="29">
        <v>10.178539805203634</v>
      </c>
      <c r="JA299" s="29">
        <v>7.425103077123441</v>
      </c>
      <c r="JB299" s="29">
        <v>10.697720880824075</v>
      </c>
      <c r="JC299" s="29">
        <v>33.270456238999998</v>
      </c>
      <c r="JD299" s="29">
        <v>9.96988246570338</v>
      </c>
      <c r="JE299" s="29">
        <v>7.2728904529908851</v>
      </c>
      <c r="JF299" s="29">
        <v>10.205321311773709</v>
      </c>
      <c r="JG299" s="29">
        <v>33.917634763999999</v>
      </c>
      <c r="JH299" s="29">
        <v>9.5329211436066537</v>
      </c>
      <c r="JI299" s="29">
        <v>6.9541332521175692</v>
      </c>
      <c r="JJ299" s="29">
        <v>8.5805964964409327</v>
      </c>
      <c r="JK299" s="29">
        <v>35.785746592999999</v>
      </c>
      <c r="JL299" s="29">
        <v>7.6337301045888069</v>
      </c>
      <c r="JM299" s="29">
        <v>5.5686998306510258</v>
      </c>
      <c r="JN299" s="29">
        <v>1.1930139771428756</v>
      </c>
      <c r="JO299" s="29">
        <v>35.61031873620167</v>
      </c>
      <c r="JP299" s="29">
        <v>5.7763431261522822</v>
      </c>
      <c r="JQ299" s="29">
        <v>4.213761889361308</v>
      </c>
      <c r="JR299" s="29">
        <v>-5.1154617104052988</v>
      </c>
      <c r="JS299" s="29">
        <v>31.287838351595955</v>
      </c>
      <c r="JT299" s="29">
        <v>5.0751943933227013</v>
      </c>
      <c r="JU299" s="29">
        <v>3.702283650508956</v>
      </c>
      <c r="JV299" s="29">
        <v>-8.7910250806570644</v>
      </c>
      <c r="JW299" s="29">
        <v>31.481299828638139</v>
      </c>
      <c r="JX299" s="29">
        <v>5.1065757432445098</v>
      </c>
      <c r="JY299" s="29">
        <v>3.7251759083699101</v>
      </c>
      <c r="JZ299" s="29">
        <v>-7.8125844093631471</v>
      </c>
    </row>
    <row r="300" spans="1:286" ht="15" thickBot="1" x14ac:dyDescent="0.4">
      <c r="A300" s="2"/>
      <c r="B300" s="74" t="s">
        <v>770</v>
      </c>
      <c r="C300" s="74" t="s">
        <v>452</v>
      </c>
      <c r="D300" s="74" t="s">
        <v>860</v>
      </c>
      <c r="E300" s="87">
        <v>356910</v>
      </c>
      <c r="F300" s="84">
        <v>513357</v>
      </c>
      <c r="G300" s="22">
        <v>12.503235799</v>
      </c>
      <c r="H300" s="22">
        <v>12.503235799</v>
      </c>
      <c r="I300" s="22">
        <v>12.503235799</v>
      </c>
      <c r="J300" s="22">
        <v>7.1105486777580982</v>
      </c>
      <c r="K300" s="22">
        <v>12.539235182000001</v>
      </c>
      <c r="L300" s="22">
        <v>12.539235182000001</v>
      </c>
      <c r="M300" s="22">
        <v>12.539235182000001</v>
      </c>
      <c r="N300" s="22">
        <v>6.9808347549549854</v>
      </c>
      <c r="O300" s="22">
        <v>12.582867220000001</v>
      </c>
      <c r="P300" s="22">
        <v>12.582867220000001</v>
      </c>
      <c r="Q300" s="22">
        <v>12.582867220000001</v>
      </c>
      <c r="R300" s="22">
        <v>6.9988320085874252</v>
      </c>
      <c r="S300" s="22">
        <v>12.636278713000001</v>
      </c>
      <c r="T300" s="22">
        <v>12.636278713000001</v>
      </c>
      <c r="U300" s="22">
        <v>12.636278713000001</v>
      </c>
      <c r="V300" s="22">
        <v>7.0010276530835327</v>
      </c>
      <c r="W300" s="22">
        <v>12.668807033</v>
      </c>
      <c r="X300" s="22">
        <v>12.668807033</v>
      </c>
      <c r="Y300" s="22">
        <v>12.668807033</v>
      </c>
      <c r="Z300" s="22">
        <v>6.9079149131507869</v>
      </c>
      <c r="AA300" s="22">
        <v>12.705823791</v>
      </c>
      <c r="AB300" s="22">
        <v>12.705823791</v>
      </c>
      <c r="AC300" s="22">
        <v>12.705823791</v>
      </c>
      <c r="AD300" s="22">
        <v>6.8529236613665176</v>
      </c>
      <c r="AE300" s="22">
        <v>12.750423712</v>
      </c>
      <c r="AF300" s="22">
        <v>12.750423712</v>
      </c>
      <c r="AG300" s="22">
        <v>12.750423712</v>
      </c>
      <c r="AH300" s="22">
        <v>6.7663747525614912</v>
      </c>
      <c r="AI300" s="22">
        <v>12.798763635</v>
      </c>
      <c r="AJ300" s="22">
        <v>12.798763635</v>
      </c>
      <c r="AK300" s="22">
        <v>12.798763635</v>
      </c>
      <c r="AL300" s="22">
        <v>6.7672579410055302</v>
      </c>
      <c r="AM300" s="22">
        <v>12.849935534</v>
      </c>
      <c r="AN300" s="22">
        <v>12.849935534</v>
      </c>
      <c r="AO300" s="22">
        <v>12.849935534</v>
      </c>
      <c r="AP300" s="22">
        <v>6.6796994421816729</v>
      </c>
      <c r="AQ300" s="22">
        <v>12.889194945</v>
      </c>
      <c r="AR300" s="22">
        <v>12.889194945</v>
      </c>
      <c r="AS300" s="22">
        <v>12.889194945</v>
      </c>
      <c r="AT300" s="22">
        <v>6.6084604761144963</v>
      </c>
      <c r="AU300" s="22">
        <v>15.082748563000001</v>
      </c>
      <c r="AV300" s="22">
        <v>15.082748563000001</v>
      </c>
      <c r="AW300" s="22">
        <v>14.984240803432259</v>
      </c>
      <c r="AX300" s="22">
        <v>4.3721464283453804</v>
      </c>
      <c r="AY300" s="22">
        <v>17.388818225000001</v>
      </c>
      <c r="AZ300" s="22">
        <v>17.388818225000001</v>
      </c>
      <c r="BA300" s="22">
        <v>14.700233251758085</v>
      </c>
      <c r="BB300" s="22">
        <v>2.0488715988851141</v>
      </c>
      <c r="BC300" s="22">
        <v>17.549709403000001</v>
      </c>
      <c r="BD300" s="22">
        <v>17.549709403000001</v>
      </c>
      <c r="BE300" s="22">
        <v>14.614813240204965</v>
      </c>
      <c r="BF300" s="22">
        <v>1.8358917091640095</v>
      </c>
      <c r="BG300" s="22">
        <v>17.753682209000001</v>
      </c>
      <c r="BH300" s="22">
        <v>17.753682209000001</v>
      </c>
      <c r="BI300" s="22">
        <v>14.568268511384959</v>
      </c>
      <c r="BJ300" s="22">
        <v>1.6444601013104716</v>
      </c>
      <c r="BK300" s="25">
        <v>12.496238293000001</v>
      </c>
      <c r="BL300" s="25">
        <v>12.496238293000001</v>
      </c>
      <c r="BM300" s="25">
        <v>12.496238293000001</v>
      </c>
      <c r="BN300" s="25">
        <v>7.1892509976882337</v>
      </c>
      <c r="BO300" s="25">
        <v>12.526525450000001</v>
      </c>
      <c r="BP300" s="25">
        <v>12.526525450000001</v>
      </c>
      <c r="BQ300" s="25">
        <v>12.526525450000001</v>
      </c>
      <c r="BR300" s="25">
        <v>7.1227512282752592</v>
      </c>
      <c r="BS300" s="25">
        <v>12.574745629000001</v>
      </c>
      <c r="BT300" s="25">
        <v>12.574745629000001</v>
      </c>
      <c r="BU300" s="25">
        <v>12.574745629000001</v>
      </c>
      <c r="BV300" s="25">
        <v>7.1020488219862825</v>
      </c>
      <c r="BW300" s="25">
        <v>12.598800666000001</v>
      </c>
      <c r="BX300" s="25">
        <v>12.598800666000001</v>
      </c>
      <c r="BY300" s="25">
        <v>12.598800666000001</v>
      </c>
      <c r="BZ300" s="25">
        <v>7.0776246826152711</v>
      </c>
      <c r="CA300" s="25">
        <v>12.625308822000001</v>
      </c>
      <c r="CB300" s="25">
        <v>12.625308822000001</v>
      </c>
      <c r="CC300" s="25">
        <v>12.625308822000001</v>
      </c>
      <c r="CD300" s="25">
        <v>6.9659096865180974</v>
      </c>
      <c r="CE300" s="25">
        <v>12.654663562000001</v>
      </c>
      <c r="CF300" s="25">
        <v>12.654663562000001</v>
      </c>
      <c r="CG300" s="25">
        <v>12.654663562000001</v>
      </c>
      <c r="CH300" s="25">
        <v>6.8986164163323753</v>
      </c>
      <c r="CI300" s="25">
        <v>12.688611111</v>
      </c>
      <c r="CJ300" s="25">
        <v>12.688611111</v>
      </c>
      <c r="CK300" s="25">
        <v>12.688611111</v>
      </c>
      <c r="CL300" s="25">
        <v>6.7961640593935684</v>
      </c>
      <c r="CM300" s="25">
        <v>12.724277835000001</v>
      </c>
      <c r="CN300" s="25">
        <v>12.724277835000001</v>
      </c>
      <c r="CO300" s="25">
        <v>12.724277835000001</v>
      </c>
      <c r="CP300" s="25">
        <v>6.7769608571762259</v>
      </c>
      <c r="CQ300" s="25">
        <v>12.761324366</v>
      </c>
      <c r="CR300" s="25">
        <v>12.761324366</v>
      </c>
      <c r="CS300" s="25">
        <v>12.761324366</v>
      </c>
      <c r="CT300" s="25">
        <v>6.6643971534635167</v>
      </c>
      <c r="CU300" s="25">
        <v>12.799377537000002</v>
      </c>
      <c r="CV300" s="25">
        <v>12.799377537000002</v>
      </c>
      <c r="CW300" s="25">
        <v>12.799377537000002</v>
      </c>
      <c r="CX300" s="25">
        <v>6.5717992937748857</v>
      </c>
      <c r="CY300" s="25">
        <v>12.939500107000001</v>
      </c>
      <c r="CZ300" s="25">
        <v>12.939500107000001</v>
      </c>
      <c r="DA300" s="25">
        <v>12.939500107000001</v>
      </c>
      <c r="DB300" s="25">
        <v>6.4411174508966091</v>
      </c>
      <c r="DC300" s="25">
        <v>13.072709681000001</v>
      </c>
      <c r="DD300" s="25">
        <v>13.072709681000001</v>
      </c>
      <c r="DE300" s="25">
        <v>13.072709681000001</v>
      </c>
      <c r="DF300" s="25">
        <v>6.2861781560592185</v>
      </c>
      <c r="DG300" s="25">
        <v>13.191026495000001</v>
      </c>
      <c r="DH300" s="25">
        <v>13.191026495000001</v>
      </c>
      <c r="DI300" s="25">
        <v>13.191026495000001</v>
      </c>
      <c r="DJ300" s="25">
        <v>6.1823693395556223</v>
      </c>
      <c r="DK300" s="25">
        <v>13.286142470000001</v>
      </c>
      <c r="DL300" s="25">
        <v>13.286142470000001</v>
      </c>
      <c r="DM300" s="25">
        <v>13.286142470000001</v>
      </c>
      <c r="DN300" s="25">
        <v>6.1051609045804174</v>
      </c>
      <c r="DO300" s="27">
        <v>12.503287024</v>
      </c>
      <c r="DP300" s="27">
        <v>12.503287024</v>
      </c>
      <c r="DQ300" s="27">
        <v>12.503287024</v>
      </c>
      <c r="DR300" s="27">
        <v>7.1127832195595388</v>
      </c>
      <c r="DS300" s="27">
        <v>12.539388800000001</v>
      </c>
      <c r="DT300" s="27">
        <v>12.539388800000001</v>
      </c>
      <c r="DU300" s="27">
        <v>12.539388800000001</v>
      </c>
      <c r="DV300" s="27">
        <v>6.9861936328905294</v>
      </c>
      <c r="DW300" s="27">
        <v>12.583173319</v>
      </c>
      <c r="DX300" s="27">
        <v>12.583173319</v>
      </c>
      <c r="DY300" s="27">
        <v>12.583173319</v>
      </c>
      <c r="DZ300" s="27">
        <v>7.0062405500042093</v>
      </c>
      <c r="EA300" s="27">
        <v>12.636785345</v>
      </c>
      <c r="EB300" s="27">
        <v>12.636785345</v>
      </c>
      <c r="EC300" s="27">
        <v>12.636785345</v>
      </c>
      <c r="ED300" s="27">
        <v>7.01042978881308</v>
      </c>
      <c r="EE300" s="27">
        <v>12.669588572</v>
      </c>
      <c r="EF300" s="27">
        <v>12.669588572</v>
      </c>
      <c r="EG300" s="27">
        <v>12.669588572</v>
      </c>
      <c r="EH300" s="27">
        <v>6.9209417476344228</v>
      </c>
      <c r="EI300" s="27">
        <v>12.706646833000001</v>
      </c>
      <c r="EJ300" s="27">
        <v>12.706646833000001</v>
      </c>
      <c r="EK300" s="27">
        <v>12.706646833000001</v>
      </c>
      <c r="EL300" s="27">
        <v>6.8689751504482928</v>
      </c>
      <c r="EM300" s="27">
        <v>12.751289221</v>
      </c>
      <c r="EN300" s="27">
        <v>12.751289221</v>
      </c>
      <c r="EO300" s="27">
        <v>12.751289221</v>
      </c>
      <c r="EP300" s="27">
        <v>6.786084938692694</v>
      </c>
      <c r="EQ300" s="27">
        <v>12.799721545000001</v>
      </c>
      <c r="ER300" s="27">
        <v>12.799721545000001</v>
      </c>
      <c r="ES300" s="27">
        <v>12.799721545000001</v>
      </c>
      <c r="ET300" s="27">
        <v>6.7891034466168314</v>
      </c>
      <c r="EU300" s="27">
        <v>12.850369258000001</v>
      </c>
      <c r="EV300" s="27">
        <v>12.850369258000001</v>
      </c>
      <c r="EW300" s="27">
        <v>12.850369258000001</v>
      </c>
      <c r="EX300" s="27">
        <v>6.7061358085305915</v>
      </c>
      <c r="EY300" s="27">
        <v>12.889546034</v>
      </c>
      <c r="EZ300" s="27">
        <v>12.889546034</v>
      </c>
      <c r="FA300" s="27">
        <v>12.889546034</v>
      </c>
      <c r="FB300" s="27">
        <v>6.6414588838578492</v>
      </c>
      <c r="FC300" s="27">
        <v>15.058444141000001</v>
      </c>
      <c r="FD300" s="27">
        <v>15.058444141000001</v>
      </c>
      <c r="FE300" s="27">
        <v>15.058444141000001</v>
      </c>
      <c r="FF300" s="27">
        <v>4.4223240004472633</v>
      </c>
      <c r="FG300" s="27">
        <v>17.289114058999999</v>
      </c>
      <c r="FH300" s="27">
        <v>17.289114058999999</v>
      </c>
      <c r="FI300" s="27">
        <v>15.134273432331621</v>
      </c>
      <c r="FJ300" s="27">
        <v>2.1641816361328488</v>
      </c>
      <c r="FK300" s="27">
        <v>17.412375073</v>
      </c>
      <c r="FL300" s="27">
        <v>17.412375073</v>
      </c>
      <c r="FM300" s="27">
        <v>15.006156450575073</v>
      </c>
      <c r="FN300" s="27">
        <v>2.0504100161716678</v>
      </c>
      <c r="FO300" s="27">
        <v>17.567579720000001</v>
      </c>
      <c r="FP300" s="27">
        <v>17.567579720000001</v>
      </c>
      <c r="FQ300" s="27">
        <v>15.000361249794421</v>
      </c>
      <c r="FR300" s="27">
        <v>1.9160843788084563</v>
      </c>
      <c r="FS300" s="28">
        <v>12.502137839000001</v>
      </c>
      <c r="FT300" s="28">
        <v>12.502137839000001</v>
      </c>
      <c r="FU300" s="28">
        <v>12.502137839000001</v>
      </c>
      <c r="FV300" s="28">
        <v>7.1159468576968949</v>
      </c>
      <c r="FW300" s="28">
        <v>12.535670592000001</v>
      </c>
      <c r="FX300" s="28">
        <v>12.535670592000001</v>
      </c>
      <c r="FY300" s="28">
        <v>12.535670592000001</v>
      </c>
      <c r="FZ300" s="28">
        <v>6.9915382590335193</v>
      </c>
      <c r="GA300" s="28">
        <v>12.573651128000002</v>
      </c>
      <c r="GB300" s="28">
        <v>12.573651128000002</v>
      </c>
      <c r="GC300" s="28">
        <v>12.573651128000002</v>
      </c>
      <c r="GD300" s="28">
        <v>7.0148643261098194</v>
      </c>
      <c r="GE300" s="28">
        <v>12.619513177</v>
      </c>
      <c r="GF300" s="28">
        <v>12.619513177</v>
      </c>
      <c r="GG300" s="28">
        <v>12.619513177</v>
      </c>
      <c r="GH300" s="28">
        <v>7.021945834858295</v>
      </c>
      <c r="GI300" s="28">
        <v>12.672888804000001</v>
      </c>
      <c r="GJ300" s="28">
        <v>12.672888804000001</v>
      </c>
      <c r="GK300" s="28">
        <v>12.672888804000001</v>
      </c>
      <c r="GL300" s="28">
        <v>6.9329852155193397</v>
      </c>
      <c r="GM300" s="28">
        <v>12.733014508</v>
      </c>
      <c r="GN300" s="28">
        <v>12.733014508</v>
      </c>
      <c r="GO300" s="28">
        <v>12.733014508</v>
      </c>
      <c r="GP300" s="28">
        <v>6.8791473380368009</v>
      </c>
      <c r="GQ300" s="28">
        <v>12.804373720000001</v>
      </c>
      <c r="GR300" s="28">
        <v>12.804373720000001</v>
      </c>
      <c r="GS300" s="28">
        <v>12.804373720000001</v>
      </c>
      <c r="GT300" s="28">
        <v>6.7904848302147469</v>
      </c>
      <c r="GU300" s="28">
        <v>12.869178037000001</v>
      </c>
      <c r="GV300" s="28">
        <v>12.869178037000001</v>
      </c>
      <c r="GW300" s="28">
        <v>12.869178037000001</v>
      </c>
      <c r="GX300" s="28">
        <v>6.7571958431991188</v>
      </c>
      <c r="GY300" s="28">
        <v>12.917678353000001</v>
      </c>
      <c r="GZ300" s="28">
        <v>12.917678353000001</v>
      </c>
      <c r="HA300" s="28">
        <v>12.917678353000001</v>
      </c>
      <c r="HB300" s="28">
        <v>6.6942098761646411</v>
      </c>
      <c r="HC300" s="28">
        <v>12.971758042000001</v>
      </c>
      <c r="HD300" s="28">
        <v>12.971758042000001</v>
      </c>
      <c r="HE300" s="28">
        <v>12.971758042000001</v>
      </c>
      <c r="HF300" s="28">
        <v>6.6136985451281776</v>
      </c>
      <c r="HG300" s="28">
        <v>13.282555016</v>
      </c>
      <c r="HH300" s="28">
        <v>13.282555016</v>
      </c>
      <c r="HI300" s="28">
        <v>13.282555016</v>
      </c>
      <c r="HJ300" s="28">
        <v>6.0607867387071037</v>
      </c>
      <c r="HK300" s="28">
        <v>16.261977603000002</v>
      </c>
      <c r="HL300" s="28">
        <v>16.261977603000002</v>
      </c>
      <c r="HM300" s="28">
        <v>14.613262917323377</v>
      </c>
      <c r="HN300" s="28">
        <v>2.5264399868861958</v>
      </c>
      <c r="HO300" s="28">
        <v>16.453959328</v>
      </c>
      <c r="HP300" s="28">
        <v>16.453959328</v>
      </c>
      <c r="HQ300" s="28">
        <v>14.455589159312876</v>
      </c>
      <c r="HR300" s="28">
        <v>1.8818085812056573</v>
      </c>
      <c r="HS300" s="28">
        <v>16.474027173</v>
      </c>
      <c r="HT300" s="28">
        <v>16.474027173</v>
      </c>
      <c r="HU300" s="28">
        <v>14.349926740189652</v>
      </c>
      <c r="HV300" s="28">
        <v>1.4971726362152928</v>
      </c>
      <c r="HW300" s="29">
        <v>12.511701700000001</v>
      </c>
      <c r="HX300" s="29">
        <v>12.511701700000001</v>
      </c>
      <c r="HY300" s="29">
        <v>12.511701700000001</v>
      </c>
      <c r="HZ300" s="29">
        <v>7.1165561893754639</v>
      </c>
      <c r="IA300" s="29">
        <v>12.558881658000001</v>
      </c>
      <c r="IB300" s="29">
        <v>12.558881658000001</v>
      </c>
      <c r="IC300" s="29">
        <v>12.558881658000001</v>
      </c>
      <c r="ID300" s="29">
        <v>6.9904172432948748</v>
      </c>
      <c r="IE300" s="29">
        <v>12.600932976000001</v>
      </c>
      <c r="IF300" s="29">
        <v>12.600932976000001</v>
      </c>
      <c r="IG300" s="29">
        <v>12.600932976000001</v>
      </c>
      <c r="IH300" s="29">
        <v>7.0149374880542492</v>
      </c>
      <c r="II300" s="29">
        <v>12.644904850000001</v>
      </c>
      <c r="IJ300" s="29">
        <v>12.644904850000001</v>
      </c>
      <c r="IK300" s="29">
        <v>12.644904850000001</v>
      </c>
      <c r="IL300" s="29">
        <v>7.0251915073644575</v>
      </c>
      <c r="IM300" s="29">
        <v>12.695575892000001</v>
      </c>
      <c r="IN300" s="29">
        <v>12.695575892000001</v>
      </c>
      <c r="IO300" s="29">
        <v>12.695575892000001</v>
      </c>
      <c r="IP300" s="29">
        <v>6.9394866405011371</v>
      </c>
      <c r="IQ300" s="29">
        <v>12.752001230000001</v>
      </c>
      <c r="IR300" s="29">
        <v>12.752001230000001</v>
      </c>
      <c r="IS300" s="29">
        <v>12.752001230000001</v>
      </c>
      <c r="IT300" s="29">
        <v>6.8880597281759197</v>
      </c>
      <c r="IU300" s="29">
        <v>14.098513650000001</v>
      </c>
      <c r="IV300" s="29">
        <v>14.098513650000001</v>
      </c>
      <c r="IW300" s="29">
        <v>14.098513650000001</v>
      </c>
      <c r="IX300" s="29">
        <v>5.4796695993676181</v>
      </c>
      <c r="IY300" s="29">
        <v>14.100594907000001</v>
      </c>
      <c r="IZ300" s="29">
        <v>14.100594907000001</v>
      </c>
      <c r="JA300" s="29">
        <v>14.100594907000001</v>
      </c>
      <c r="JB300" s="29">
        <v>5.4946563749580424</v>
      </c>
      <c r="JC300" s="29">
        <v>14.095318191</v>
      </c>
      <c r="JD300" s="29">
        <v>14.095318191</v>
      </c>
      <c r="JE300" s="29">
        <v>14.095318191</v>
      </c>
      <c r="JF300" s="29">
        <v>5.4890652924857486</v>
      </c>
      <c r="JG300" s="29">
        <v>14.127055106</v>
      </c>
      <c r="JH300" s="29">
        <v>14.127055106</v>
      </c>
      <c r="JI300" s="29">
        <v>14.127055106</v>
      </c>
      <c r="JJ300" s="29">
        <v>5.3527488511072558</v>
      </c>
      <c r="JK300" s="29">
        <v>15.674140984000001</v>
      </c>
      <c r="JL300" s="29">
        <v>15.674140984000001</v>
      </c>
      <c r="JM300" s="29">
        <v>14.807098901024673</v>
      </c>
      <c r="JN300" s="29">
        <v>3.2139585725960593</v>
      </c>
      <c r="JO300" s="29">
        <v>16.074951794</v>
      </c>
      <c r="JP300" s="29">
        <v>16.074951794</v>
      </c>
      <c r="JQ300" s="29">
        <v>14.580729634959042</v>
      </c>
      <c r="JR300" s="29">
        <v>2.2652990589120954</v>
      </c>
      <c r="JS300" s="29">
        <v>16.134109675000001</v>
      </c>
      <c r="JT300" s="29">
        <v>16.134109675000001</v>
      </c>
      <c r="JU300" s="29">
        <v>14.465801338930685</v>
      </c>
      <c r="JV300" s="29">
        <v>1.838375667481646</v>
      </c>
      <c r="JW300" s="29">
        <v>16.073374700000002</v>
      </c>
      <c r="JX300" s="29">
        <v>16.073374700000002</v>
      </c>
      <c r="JY300" s="29">
        <v>14.440465661849938</v>
      </c>
      <c r="JZ300" s="29">
        <v>1.9529218005393005</v>
      </c>
    </row>
    <row r="301" spans="1:286" ht="15" thickBot="1" x14ac:dyDescent="0.4">
      <c r="A301" s="2"/>
      <c r="B301" s="74" t="s">
        <v>771</v>
      </c>
      <c r="C301" s="74" t="s">
        <v>652</v>
      </c>
      <c r="D301" s="74" t="s">
        <v>861</v>
      </c>
      <c r="E301" s="87">
        <v>394298</v>
      </c>
      <c r="F301" s="84">
        <v>409450</v>
      </c>
      <c r="G301" s="22">
        <v>31.291835665000001</v>
      </c>
      <c r="H301" s="22">
        <v>10.971075024829892</v>
      </c>
      <c r="I301" s="22">
        <v>8.0032464857651391</v>
      </c>
      <c r="J301" s="22">
        <v>14.422034901610258</v>
      </c>
      <c r="K301" s="22">
        <v>31.370502251000001</v>
      </c>
      <c r="L301" s="22">
        <v>10.839057855455581</v>
      </c>
      <c r="M301" s="22">
        <v>7.9069417987162964</v>
      </c>
      <c r="N301" s="22">
        <v>14.12562902245009</v>
      </c>
      <c r="O301" s="22">
        <v>31.415637384</v>
      </c>
      <c r="P301" s="22">
        <v>10.696933702669966</v>
      </c>
      <c r="Q301" s="22">
        <v>7.8032642079834371</v>
      </c>
      <c r="R301" s="22">
        <v>13.942351734927893</v>
      </c>
      <c r="S301" s="22">
        <v>31.497275371000001</v>
      </c>
      <c r="T301" s="22">
        <v>10.519467732164996</v>
      </c>
      <c r="U301" s="22">
        <v>7.6738052532709444</v>
      </c>
      <c r="V301" s="22">
        <v>13.604236502770872</v>
      </c>
      <c r="W301" s="22">
        <v>31.608261191</v>
      </c>
      <c r="X301" s="22">
        <v>10.333147548303575</v>
      </c>
      <c r="Y301" s="22">
        <v>7.5378872731877529</v>
      </c>
      <c r="Z301" s="22">
        <v>13.304511759887177</v>
      </c>
      <c r="AA301" s="22">
        <v>31.743803364000001</v>
      </c>
      <c r="AB301" s="22">
        <v>10.121344586060738</v>
      </c>
      <c r="AC301" s="22">
        <v>7.3833799610594308</v>
      </c>
      <c r="AD301" s="22">
        <v>12.918346879269443</v>
      </c>
      <c r="AE301" s="22">
        <v>31.897273599000002</v>
      </c>
      <c r="AF301" s="22">
        <v>10.027021440680651</v>
      </c>
      <c r="AG301" s="22">
        <v>7.3145725397191317</v>
      </c>
      <c r="AH301" s="22">
        <v>12.591384415487902</v>
      </c>
      <c r="AI301" s="22">
        <v>32.065796433000003</v>
      </c>
      <c r="AJ301" s="22">
        <v>9.9162198016884275</v>
      </c>
      <c r="AK301" s="22">
        <v>7.2337442867106914</v>
      </c>
      <c r="AL301" s="22">
        <v>12.161636100519409</v>
      </c>
      <c r="AM301" s="22">
        <v>32.247175958</v>
      </c>
      <c r="AN301" s="22">
        <v>9.7945216731565736</v>
      </c>
      <c r="AO301" s="22">
        <v>7.1449671962895236</v>
      </c>
      <c r="AP301" s="22">
        <v>11.69348373697207</v>
      </c>
      <c r="AQ301" s="22">
        <v>32.446380263000002</v>
      </c>
      <c r="AR301" s="22">
        <v>9.6501627612887457</v>
      </c>
      <c r="AS301" s="22">
        <v>7.0396593799196321</v>
      </c>
      <c r="AT301" s="22">
        <v>11.124032938658431</v>
      </c>
      <c r="AU301" s="22">
        <v>33.304361901</v>
      </c>
      <c r="AV301" s="22">
        <v>9.0549436513980943</v>
      </c>
      <c r="AW301" s="22">
        <v>6.6054553261955116</v>
      </c>
      <c r="AX301" s="22">
        <v>9.0463738958790003</v>
      </c>
      <c r="AY301" s="22">
        <v>34.152259806000004</v>
      </c>
      <c r="AZ301" s="22">
        <v>8.8793535735533808</v>
      </c>
      <c r="BA301" s="22">
        <v>6.4773648090615508</v>
      </c>
      <c r="BB301" s="22">
        <v>7.9327480757222055</v>
      </c>
      <c r="BC301" s="22">
        <v>34.78946972</v>
      </c>
      <c r="BD301" s="22">
        <v>9.7009815090607763</v>
      </c>
      <c r="BE301" s="22">
        <v>7.0767309488950527</v>
      </c>
      <c r="BF301" s="22">
        <v>7.5981286116663682</v>
      </c>
      <c r="BG301" s="22">
        <v>35.398890213000001</v>
      </c>
      <c r="BH301" s="22">
        <v>9.7212476746356682</v>
      </c>
      <c r="BI301" s="22">
        <v>7.0915148345261425</v>
      </c>
      <c r="BJ301" s="22">
        <v>7.607263136556508</v>
      </c>
      <c r="BK301" s="25">
        <v>31.250401571000001</v>
      </c>
      <c r="BL301" s="25">
        <v>10.911108525613013</v>
      </c>
      <c r="BM301" s="25">
        <v>7.959501759470319</v>
      </c>
      <c r="BN301" s="25">
        <v>14.541620785498521</v>
      </c>
      <c r="BO301" s="25">
        <v>31.290564922999998</v>
      </c>
      <c r="BP301" s="25">
        <v>10.714605039945001</v>
      </c>
      <c r="BQ301" s="25">
        <v>7.8161552024962901</v>
      </c>
      <c r="BR301" s="25">
        <v>14.344472153579108</v>
      </c>
      <c r="BS301" s="25">
        <v>31.365437631999999</v>
      </c>
      <c r="BT301" s="25">
        <v>10.39717633232746</v>
      </c>
      <c r="BU301" s="25">
        <v>7.5845953796921028</v>
      </c>
      <c r="BV301" s="25">
        <v>14.098074533202331</v>
      </c>
      <c r="BW301" s="25">
        <v>31.458070859999999</v>
      </c>
      <c r="BX301" s="25">
        <v>10.243208195854892</v>
      </c>
      <c r="BY301" s="25">
        <v>7.4722777677575341</v>
      </c>
      <c r="BZ301" s="25">
        <v>13.757155454329526</v>
      </c>
      <c r="CA301" s="25">
        <v>31.563499354000001</v>
      </c>
      <c r="CB301" s="25">
        <v>10.084485706603306</v>
      </c>
      <c r="CC301" s="25">
        <v>7.3564919216631717</v>
      </c>
      <c r="CD301" s="25">
        <v>13.483263023894796</v>
      </c>
      <c r="CE301" s="25">
        <v>31.680608890999999</v>
      </c>
      <c r="CF301" s="25">
        <v>9.8561856562509931</v>
      </c>
      <c r="CG301" s="25">
        <v>7.1899502134397819</v>
      </c>
      <c r="CH301" s="25">
        <v>13.131844819716108</v>
      </c>
      <c r="CI301" s="25">
        <v>31.810340676999999</v>
      </c>
      <c r="CJ301" s="25">
        <v>9.7882026419413055</v>
      </c>
      <c r="CK301" s="25">
        <v>7.1403575509947297</v>
      </c>
      <c r="CL301" s="25">
        <v>12.834876670991109</v>
      </c>
      <c r="CM301" s="25">
        <v>31.949972954</v>
      </c>
      <c r="CN301" s="25">
        <v>9.6991227973329508</v>
      </c>
      <c r="CO301" s="25">
        <v>7.0753750445675276</v>
      </c>
      <c r="CP301" s="25">
        <v>12.436266305882944</v>
      </c>
      <c r="CQ301" s="25">
        <v>32.098999589999998</v>
      </c>
      <c r="CR301" s="25">
        <v>9.6007002101999088</v>
      </c>
      <c r="CS301" s="25">
        <v>7.0035771375429476</v>
      </c>
      <c r="CT301" s="25">
        <v>11.993916785597943</v>
      </c>
      <c r="CU301" s="25">
        <v>32.255578401999998</v>
      </c>
      <c r="CV301" s="25">
        <v>9.5040381328912673</v>
      </c>
      <c r="CW301" s="25">
        <v>6.9330634979245609</v>
      </c>
      <c r="CX301" s="25">
        <v>11.563446540681692</v>
      </c>
      <c r="CY301" s="25">
        <v>32.708954212000002</v>
      </c>
      <c r="CZ301" s="25">
        <v>9.1915590286802136</v>
      </c>
      <c r="DA301" s="25">
        <v>6.705114341894526</v>
      </c>
      <c r="DB301" s="25">
        <v>10.254624194205</v>
      </c>
      <c r="DC301" s="25">
        <v>33.125880635999998</v>
      </c>
      <c r="DD301" s="25">
        <v>9.090074260872937</v>
      </c>
      <c r="DE301" s="25">
        <v>6.6310826167013177</v>
      </c>
      <c r="DF301" s="25">
        <v>9.1724926294591498</v>
      </c>
      <c r="DG301" s="25">
        <v>33.524180350000002</v>
      </c>
      <c r="DH301" s="25">
        <v>9.5703387376275373</v>
      </c>
      <c r="DI301" s="25">
        <v>6.9814288660091597</v>
      </c>
      <c r="DJ301" s="25">
        <v>8.4861737725090478</v>
      </c>
      <c r="DK301" s="25">
        <v>33.856637781000003</v>
      </c>
      <c r="DL301" s="25">
        <v>9.9490793964493758</v>
      </c>
      <c r="DM301" s="25">
        <v>7.2577149036009283</v>
      </c>
      <c r="DN301" s="25">
        <v>8.0315984394982962</v>
      </c>
      <c r="DO301" s="27">
        <v>31.291974887999999</v>
      </c>
      <c r="DP301" s="27">
        <v>10.9105488162974</v>
      </c>
      <c r="DQ301" s="27">
        <v>7.9590934593171347</v>
      </c>
      <c r="DR301" s="27">
        <v>14.429405253849485</v>
      </c>
      <c r="DS301" s="27">
        <v>31.370984708999998</v>
      </c>
      <c r="DT301" s="27">
        <v>10.659225414907974</v>
      </c>
      <c r="DU301" s="27">
        <v>7.7757565370548924</v>
      </c>
      <c r="DV301" s="27">
        <v>14.143737870110117</v>
      </c>
      <c r="DW301" s="27">
        <v>31.416598765</v>
      </c>
      <c r="DX301" s="27">
        <v>10.435322070233646</v>
      </c>
      <c r="DY301" s="27">
        <v>7.6124221644104342</v>
      </c>
      <c r="DZ301" s="27">
        <v>13.970967567223333</v>
      </c>
      <c r="EA301" s="27">
        <v>31.498866558</v>
      </c>
      <c r="EB301" s="27">
        <v>10.224119945753843</v>
      </c>
      <c r="EC301" s="27">
        <v>7.4583531550650788</v>
      </c>
      <c r="ED301" s="27">
        <v>13.642435347066055</v>
      </c>
      <c r="EE301" s="27">
        <v>31.610135003</v>
      </c>
      <c r="EF301" s="27">
        <v>9.9014217397201847</v>
      </c>
      <c r="EG301" s="27">
        <v>7.2229493065309525</v>
      </c>
      <c r="EH301" s="27">
        <v>13.353354792116383</v>
      </c>
      <c r="EI301" s="27">
        <v>31.745561159000001</v>
      </c>
      <c r="EJ301" s="27">
        <v>9.8493086625500439</v>
      </c>
      <c r="EK301" s="27">
        <v>7.1849335422799188</v>
      </c>
      <c r="EL301" s="27">
        <v>12.979053157367405</v>
      </c>
      <c r="EM301" s="27">
        <v>31.898967823</v>
      </c>
      <c r="EN301" s="27">
        <v>9.7895969819583684</v>
      </c>
      <c r="EO301" s="27">
        <v>7.1413747026244705</v>
      </c>
      <c r="EP301" s="27">
        <v>12.662601354931802</v>
      </c>
      <c r="EQ301" s="27">
        <v>32.067615025000002</v>
      </c>
      <c r="ER301" s="27">
        <v>9.7058105826889989</v>
      </c>
      <c r="ES301" s="27">
        <v>7.0802536908740388</v>
      </c>
      <c r="ET301" s="27">
        <v>12.243953680785465</v>
      </c>
      <c r="EU301" s="27">
        <v>32.247086484</v>
      </c>
      <c r="EV301" s="27">
        <v>9.6088771351014426</v>
      </c>
      <c r="EW301" s="27">
        <v>7.009542090415338</v>
      </c>
      <c r="EX301" s="27">
        <v>11.794357642469313</v>
      </c>
      <c r="EY301" s="27">
        <v>32.436516144999999</v>
      </c>
      <c r="EZ301" s="27">
        <v>9.5131119524510748</v>
      </c>
      <c r="FA301" s="27">
        <v>6.9396827229631404</v>
      </c>
      <c r="FB301" s="27">
        <v>11.293729495595294</v>
      </c>
      <c r="FC301" s="27">
        <v>33.208481626999998</v>
      </c>
      <c r="FD301" s="27">
        <v>9.2283970008653924</v>
      </c>
      <c r="FE301" s="27">
        <v>6.7319871297267575</v>
      </c>
      <c r="FF301" s="27">
        <v>9.4324881174910686</v>
      </c>
      <c r="FG301" s="27">
        <v>33.843831874999999</v>
      </c>
      <c r="FH301" s="27">
        <v>9.1851809608491877</v>
      </c>
      <c r="FI301" s="27">
        <v>6.7004616302104747</v>
      </c>
      <c r="FJ301" s="27">
        <v>8.5420573308051146</v>
      </c>
      <c r="FK301" s="27">
        <v>34.372182586999998</v>
      </c>
      <c r="FL301" s="27">
        <v>9.9698840175711592</v>
      </c>
      <c r="FM301" s="27">
        <v>7.2728915850568248</v>
      </c>
      <c r="FN301" s="27">
        <v>8.29319752374942</v>
      </c>
      <c r="FO301" s="27">
        <v>34.799463732999996</v>
      </c>
      <c r="FP301" s="27">
        <v>9.7940162125564196</v>
      </c>
      <c r="FQ301" s="27">
        <v>7.1445984698189884</v>
      </c>
      <c r="FR301" s="27">
        <v>8.3943437428841037</v>
      </c>
      <c r="FS301" s="28">
        <v>31.288179963000001</v>
      </c>
      <c r="FT301" s="28">
        <v>10.973309783912113</v>
      </c>
      <c r="FU301" s="28">
        <v>8.0048767114021757</v>
      </c>
      <c r="FV301" s="28">
        <v>14.430118086957163</v>
      </c>
      <c r="FW301" s="28">
        <v>31.366729876000001</v>
      </c>
      <c r="FX301" s="28">
        <v>10.853363576003852</v>
      </c>
      <c r="FY301" s="28">
        <v>7.9173776226847927</v>
      </c>
      <c r="FZ301" s="28">
        <v>14.144983715690044</v>
      </c>
      <c r="GA301" s="28">
        <v>31.427108049000001</v>
      </c>
      <c r="GB301" s="28">
        <v>10.70789544064994</v>
      </c>
      <c r="GC301" s="28">
        <v>7.8112606432249745</v>
      </c>
      <c r="GD301" s="28">
        <v>13.980475071518436</v>
      </c>
      <c r="GE301" s="28">
        <v>31.539741940999999</v>
      </c>
      <c r="GF301" s="28">
        <v>10.515412541596808</v>
      </c>
      <c r="GG301" s="28">
        <v>7.6708470482098621</v>
      </c>
      <c r="GH301" s="28">
        <v>13.664162424890559</v>
      </c>
      <c r="GI301" s="28">
        <v>31.700478599</v>
      </c>
      <c r="GJ301" s="28">
        <v>10.328266964964874</v>
      </c>
      <c r="GK301" s="28">
        <v>7.5343269555921157</v>
      </c>
      <c r="GL301" s="28">
        <v>13.405628756898306</v>
      </c>
      <c r="GM301" s="28">
        <v>31.912119929999999</v>
      </c>
      <c r="GN301" s="28">
        <v>10.108585253548922</v>
      </c>
      <c r="GO301" s="28">
        <v>7.3740722056339338</v>
      </c>
      <c r="GP301" s="28">
        <v>13.063570419513949</v>
      </c>
      <c r="GQ301" s="28">
        <v>32.171779094000001</v>
      </c>
      <c r="GR301" s="28">
        <v>10.00662151580304</v>
      </c>
      <c r="GS301" s="28">
        <v>7.2996910785389737</v>
      </c>
      <c r="GT301" s="28">
        <v>12.766137694900271</v>
      </c>
      <c r="GU301" s="28">
        <v>32.462096965999997</v>
      </c>
      <c r="GV301" s="28">
        <v>9.8806137277856116</v>
      </c>
      <c r="GW301" s="28">
        <v>7.2077701515243344</v>
      </c>
      <c r="GX301" s="28">
        <v>12.369482379519006</v>
      </c>
      <c r="GY301" s="28">
        <v>32.748183361000002</v>
      </c>
      <c r="GZ301" s="28">
        <v>9.756853748538477</v>
      </c>
      <c r="HA301" s="28">
        <v>7.117488969712495</v>
      </c>
      <c r="HB301" s="28">
        <v>11.988451009331673</v>
      </c>
      <c r="HC301" s="28">
        <v>33.068739588</v>
      </c>
      <c r="HD301" s="28">
        <v>9.6236425327056292</v>
      </c>
      <c r="HE301" s="28">
        <v>7.0203132423962673</v>
      </c>
      <c r="HF301" s="28">
        <v>11.620640451282908</v>
      </c>
      <c r="HG301" s="28">
        <v>34.496125057</v>
      </c>
      <c r="HH301" s="28">
        <v>8.8008336004277741</v>
      </c>
      <c r="HI301" s="28">
        <v>6.4200855818611497</v>
      </c>
      <c r="HJ301" s="28">
        <v>8.9604605383872027</v>
      </c>
      <c r="HK301" s="28">
        <v>35.911412038000002</v>
      </c>
      <c r="HL301" s="28">
        <v>7.7780806099419477</v>
      </c>
      <c r="HM301" s="28">
        <v>5.6740015145854912</v>
      </c>
      <c r="HN301" s="28">
        <v>3.0618238565801974</v>
      </c>
      <c r="HO301" s="28">
        <v>36.796387386999996</v>
      </c>
      <c r="HP301" s="28">
        <v>7.7112923063925329</v>
      </c>
      <c r="HQ301" s="28">
        <v>5.6252803770066917</v>
      </c>
      <c r="HR301" s="28">
        <v>-1.67641528938222</v>
      </c>
      <c r="HS301" s="28">
        <v>37.248082457000002</v>
      </c>
      <c r="HT301" s="28">
        <v>7.1037967024487143</v>
      </c>
      <c r="HU301" s="28">
        <v>5.1821207917903358</v>
      </c>
      <c r="HV301" s="28">
        <v>-4.8205936593105676</v>
      </c>
      <c r="HW301" s="29">
        <v>31.283550489</v>
      </c>
      <c r="HX301" s="29">
        <v>10.980086359475619</v>
      </c>
      <c r="HY301" s="29">
        <v>8.009820128928844</v>
      </c>
      <c r="HZ301" s="29">
        <v>14.456146493626758</v>
      </c>
      <c r="IA301" s="29">
        <v>31.372329495999999</v>
      </c>
      <c r="IB301" s="29">
        <v>11.020509948169948</v>
      </c>
      <c r="IC301" s="29">
        <v>8.0393085740837371</v>
      </c>
      <c r="ID301" s="29">
        <v>14.161977974662801</v>
      </c>
      <c r="IE301" s="29">
        <v>31.445545042999999</v>
      </c>
      <c r="IF301" s="29">
        <v>11.008428547933061</v>
      </c>
      <c r="IG301" s="29">
        <v>8.0304953608142835</v>
      </c>
      <c r="IH301" s="29">
        <v>14.000267209165012</v>
      </c>
      <c r="II301" s="29">
        <v>31.561547177000001</v>
      </c>
      <c r="IJ301" s="29">
        <v>10.922726624783504</v>
      </c>
      <c r="IK301" s="29">
        <v>7.9679770010621462</v>
      </c>
      <c r="IL301" s="29">
        <v>13.718795996369954</v>
      </c>
      <c r="IM301" s="29">
        <v>31.724749294999999</v>
      </c>
      <c r="IN301" s="29">
        <v>10.812989142480509</v>
      </c>
      <c r="IO301" s="29">
        <v>7.8879250355427715</v>
      </c>
      <c r="IP301" s="29">
        <v>13.492547517598004</v>
      </c>
      <c r="IQ301" s="29">
        <v>31.937562325999998</v>
      </c>
      <c r="IR301" s="29">
        <v>10.652851046928932</v>
      </c>
      <c r="IS301" s="29">
        <v>7.7711065243613522</v>
      </c>
      <c r="IT301" s="29">
        <v>13.201430801488746</v>
      </c>
      <c r="IU301" s="29">
        <v>32.209290441</v>
      </c>
      <c r="IV301" s="29">
        <v>10.53441221587309</v>
      </c>
      <c r="IW301" s="29">
        <v>7.684707046071348</v>
      </c>
      <c r="IX301" s="29">
        <v>12.953481361357783</v>
      </c>
      <c r="IY301" s="29">
        <v>32.509709342000001</v>
      </c>
      <c r="IZ301" s="29">
        <v>10.406913150289062</v>
      </c>
      <c r="JA301" s="29">
        <v>7.5916982528341945</v>
      </c>
      <c r="JB301" s="29">
        <v>12.614756532006901</v>
      </c>
      <c r="JC301" s="29">
        <v>32.817553208999996</v>
      </c>
      <c r="JD301" s="29">
        <v>10.252784760175325</v>
      </c>
      <c r="JE301" s="29">
        <v>7.4792637380995242</v>
      </c>
      <c r="JF301" s="29">
        <v>12.100818568169364</v>
      </c>
      <c r="JG301" s="29">
        <v>33.199161762000003</v>
      </c>
      <c r="JH301" s="29">
        <v>9.9382833674570463</v>
      </c>
      <c r="JI301" s="29">
        <v>7.2498393507587915</v>
      </c>
      <c r="JJ301" s="29">
        <v>10.722259518966744</v>
      </c>
      <c r="JK301" s="29">
        <v>34.749850979000001</v>
      </c>
      <c r="JL301" s="29">
        <v>9.2581752476130585</v>
      </c>
      <c r="JM301" s="29">
        <v>6.7537099461413881</v>
      </c>
      <c r="JN301" s="29">
        <v>4.243211661240899</v>
      </c>
      <c r="JO301" s="29">
        <v>35.901424601000002</v>
      </c>
      <c r="JP301" s="29">
        <v>8.0045676587867671</v>
      </c>
      <c r="JQ301" s="29">
        <v>5.8392206634506882</v>
      </c>
      <c r="JR301" s="29">
        <v>-1.1547652298788869</v>
      </c>
      <c r="JS301" s="29">
        <v>36.379753624999999</v>
      </c>
      <c r="JT301" s="29">
        <v>7.3707590665587128</v>
      </c>
      <c r="JU301" s="29">
        <v>5.3768661196236973</v>
      </c>
      <c r="JV301" s="29">
        <v>-4.2954687260454705</v>
      </c>
      <c r="JW301" s="29">
        <v>36.369292426999998</v>
      </c>
      <c r="JX301" s="29">
        <v>7.4110325757469999</v>
      </c>
      <c r="JY301" s="29">
        <v>5.4062450838684146</v>
      </c>
      <c r="JZ301" s="29">
        <v>-3.4929193292085117</v>
      </c>
    </row>
    <row r="302" spans="1:286" ht="15" thickBot="1" x14ac:dyDescent="0.4">
      <c r="A302" s="2"/>
      <c r="B302" s="74" t="s">
        <v>3</v>
      </c>
      <c r="C302" s="74" t="s">
        <v>459</v>
      </c>
      <c r="D302" s="74" t="s">
        <v>860</v>
      </c>
      <c r="E302" s="87">
        <v>300289</v>
      </c>
      <c r="F302" s="84">
        <v>530805</v>
      </c>
      <c r="G302" s="22">
        <v>2.6844262295081971</v>
      </c>
      <c r="H302" s="22">
        <v>0.44197031039136303</v>
      </c>
      <c r="I302" s="22">
        <v>0.31765276430649858</v>
      </c>
      <c r="J302" s="22">
        <v>2.6844262295081971</v>
      </c>
      <c r="K302" s="22">
        <v>2.6844262295081971</v>
      </c>
      <c r="L302" s="22">
        <v>0.44197031039136303</v>
      </c>
      <c r="M302" s="22">
        <v>0.31765276430649858</v>
      </c>
      <c r="N302" s="22">
        <v>2.6844262295081971</v>
      </c>
      <c r="O302" s="22">
        <v>2.6844262295081971</v>
      </c>
      <c r="P302" s="22">
        <v>0.44197031039136303</v>
      </c>
      <c r="Q302" s="22">
        <v>0.31765276430649858</v>
      </c>
      <c r="R302" s="22">
        <v>2.6844262295081971</v>
      </c>
      <c r="S302" s="22">
        <v>2.6844262295081971</v>
      </c>
      <c r="T302" s="22">
        <v>0.44197031039136303</v>
      </c>
      <c r="U302" s="22">
        <v>0.31765276430649858</v>
      </c>
      <c r="V302" s="22">
        <v>2.6844262295081971</v>
      </c>
      <c r="W302" s="22">
        <v>2.6844262295081971</v>
      </c>
      <c r="X302" s="22">
        <v>0.44197031039136303</v>
      </c>
      <c r="Y302" s="22">
        <v>0.31765276430649858</v>
      </c>
      <c r="Z302" s="22">
        <v>2.6844262295081971</v>
      </c>
      <c r="AA302" s="22">
        <v>2.6844262295081971</v>
      </c>
      <c r="AB302" s="22">
        <v>0.44197031039136303</v>
      </c>
      <c r="AC302" s="22">
        <v>0.31765276430649858</v>
      </c>
      <c r="AD302" s="22">
        <v>2.6844262295081971</v>
      </c>
      <c r="AE302" s="22">
        <v>2.6844262295081971</v>
      </c>
      <c r="AF302" s="22">
        <v>0.44197031039136303</v>
      </c>
      <c r="AG302" s="22">
        <v>0.31765276430649858</v>
      </c>
      <c r="AH302" s="22">
        <v>2.6844262295081971</v>
      </c>
      <c r="AI302" s="22">
        <v>2.6844262295081971</v>
      </c>
      <c r="AJ302" s="22">
        <v>0.44197031039136303</v>
      </c>
      <c r="AK302" s="22">
        <v>0.31765276430649858</v>
      </c>
      <c r="AL302" s="22">
        <v>2.6844262295081971</v>
      </c>
      <c r="AM302" s="22">
        <v>2.6844262295081971</v>
      </c>
      <c r="AN302" s="22">
        <v>0.44197031039136303</v>
      </c>
      <c r="AO302" s="22">
        <v>0.31765276430649858</v>
      </c>
      <c r="AP302" s="22">
        <v>2.6844262295081971</v>
      </c>
      <c r="AQ302" s="22">
        <v>2.6844262295081971</v>
      </c>
      <c r="AR302" s="22">
        <v>0.44197031039136303</v>
      </c>
      <c r="AS302" s="22">
        <v>0.31765276430649858</v>
      </c>
      <c r="AT302" s="22">
        <v>2.6844262295081971</v>
      </c>
      <c r="AU302" s="22">
        <v>2.6844262295081971</v>
      </c>
      <c r="AV302" s="22">
        <v>0.44197031039136303</v>
      </c>
      <c r="AW302" s="22">
        <v>0.31765276430649858</v>
      </c>
      <c r="AX302" s="22">
        <v>2.6844262295081971</v>
      </c>
      <c r="AY302" s="22">
        <v>2.6844262295081971</v>
      </c>
      <c r="AZ302" s="22">
        <v>0.44197031039136303</v>
      </c>
      <c r="BA302" s="22">
        <v>0.31765276430649858</v>
      </c>
      <c r="BB302" s="22">
        <v>2.6844262295081971</v>
      </c>
      <c r="BC302" s="22">
        <v>2.6844262295081971</v>
      </c>
      <c r="BD302" s="22">
        <v>0.44197031039136303</v>
      </c>
      <c r="BE302" s="22">
        <v>0.31765276430649858</v>
      </c>
      <c r="BF302" s="22">
        <v>2.6844262295081971</v>
      </c>
      <c r="BG302" s="22">
        <v>2.6844262295081971</v>
      </c>
      <c r="BH302" s="22">
        <v>0.44197031039136303</v>
      </c>
      <c r="BI302" s="22">
        <v>0.31765276430649858</v>
      </c>
      <c r="BJ302" s="22">
        <v>2.6844262295081971</v>
      </c>
      <c r="BK302" s="25">
        <v>2.6844262295081971</v>
      </c>
      <c r="BL302" s="25">
        <v>0.44197031039136303</v>
      </c>
      <c r="BM302" s="25">
        <v>0.31765276430649858</v>
      </c>
      <c r="BN302" s="25">
        <v>2.6844262295081971</v>
      </c>
      <c r="BO302" s="25">
        <v>2.6844262295081971</v>
      </c>
      <c r="BP302" s="25">
        <v>0.44197031039136303</v>
      </c>
      <c r="BQ302" s="25">
        <v>0.31765276430649858</v>
      </c>
      <c r="BR302" s="25">
        <v>2.6844262295081971</v>
      </c>
      <c r="BS302" s="25">
        <v>2.6844262295081971</v>
      </c>
      <c r="BT302" s="25">
        <v>0.44197031039136303</v>
      </c>
      <c r="BU302" s="25">
        <v>0.31765276430649858</v>
      </c>
      <c r="BV302" s="25">
        <v>2.6844262295081971</v>
      </c>
      <c r="BW302" s="25">
        <v>2.6844262295081971</v>
      </c>
      <c r="BX302" s="25">
        <v>0.44197031039136303</v>
      </c>
      <c r="BY302" s="25">
        <v>0.31765276430649858</v>
      </c>
      <c r="BZ302" s="25">
        <v>2.6844262295081971</v>
      </c>
      <c r="CA302" s="25">
        <v>2.6844262295081971</v>
      </c>
      <c r="CB302" s="25">
        <v>0.44197031039136303</v>
      </c>
      <c r="CC302" s="25">
        <v>0.31765276430649858</v>
      </c>
      <c r="CD302" s="25">
        <v>2.6844262295081971</v>
      </c>
      <c r="CE302" s="25">
        <v>2.6844262295081971</v>
      </c>
      <c r="CF302" s="25">
        <v>0.44197031039136303</v>
      </c>
      <c r="CG302" s="25">
        <v>0.31765276430649858</v>
      </c>
      <c r="CH302" s="25">
        <v>2.6844262295081971</v>
      </c>
      <c r="CI302" s="25">
        <v>2.6844262295081971</v>
      </c>
      <c r="CJ302" s="25">
        <v>0.44197031039136303</v>
      </c>
      <c r="CK302" s="25">
        <v>0.31765276430649858</v>
      </c>
      <c r="CL302" s="25">
        <v>2.6844262295081971</v>
      </c>
      <c r="CM302" s="25">
        <v>2.6844262295081971</v>
      </c>
      <c r="CN302" s="25">
        <v>0.44197031039136303</v>
      </c>
      <c r="CO302" s="25">
        <v>0.31765276430649858</v>
      </c>
      <c r="CP302" s="25">
        <v>2.6844262295081971</v>
      </c>
      <c r="CQ302" s="25">
        <v>2.6844262295081971</v>
      </c>
      <c r="CR302" s="25">
        <v>0.44197031039136303</v>
      </c>
      <c r="CS302" s="25">
        <v>0.31765276430649858</v>
      </c>
      <c r="CT302" s="25">
        <v>2.6844262295081971</v>
      </c>
      <c r="CU302" s="25">
        <v>2.6844262295081971</v>
      </c>
      <c r="CV302" s="25">
        <v>0.44197031039136303</v>
      </c>
      <c r="CW302" s="25">
        <v>0.31765276430649858</v>
      </c>
      <c r="CX302" s="25">
        <v>2.6844262295081971</v>
      </c>
      <c r="CY302" s="25">
        <v>2.6844262295081971</v>
      </c>
      <c r="CZ302" s="25">
        <v>0.44197031039136303</v>
      </c>
      <c r="DA302" s="25">
        <v>0.31765276430649858</v>
      </c>
      <c r="DB302" s="25">
        <v>2.6844262295081971</v>
      </c>
      <c r="DC302" s="25">
        <v>2.6844262295081971</v>
      </c>
      <c r="DD302" s="25">
        <v>0.44197031039136303</v>
      </c>
      <c r="DE302" s="25">
        <v>0.31765276430649858</v>
      </c>
      <c r="DF302" s="25">
        <v>2.6844262295081971</v>
      </c>
      <c r="DG302" s="25">
        <v>2.6844262295081971</v>
      </c>
      <c r="DH302" s="25">
        <v>0.44197031039136303</v>
      </c>
      <c r="DI302" s="25">
        <v>0.31765276430649858</v>
      </c>
      <c r="DJ302" s="25">
        <v>2.6844262295081971</v>
      </c>
      <c r="DK302" s="25">
        <v>2.6844262295081971</v>
      </c>
      <c r="DL302" s="25">
        <v>0.44197031039136303</v>
      </c>
      <c r="DM302" s="25">
        <v>0.31765276430649858</v>
      </c>
      <c r="DN302" s="25">
        <v>2.6844262295081971</v>
      </c>
      <c r="DO302" s="27">
        <v>2.6844262295081971</v>
      </c>
      <c r="DP302" s="27">
        <v>0.44197031039136303</v>
      </c>
      <c r="DQ302" s="27">
        <v>0.31765276430649858</v>
      </c>
      <c r="DR302" s="27">
        <v>2.6844262295081971</v>
      </c>
      <c r="DS302" s="27">
        <v>2.6844262295081971</v>
      </c>
      <c r="DT302" s="27">
        <v>0.44197031039136303</v>
      </c>
      <c r="DU302" s="27">
        <v>0.31765276430649858</v>
      </c>
      <c r="DV302" s="27">
        <v>2.6844262295081971</v>
      </c>
      <c r="DW302" s="27">
        <v>2.6844262295081971</v>
      </c>
      <c r="DX302" s="27">
        <v>0.44197031039136303</v>
      </c>
      <c r="DY302" s="27">
        <v>0.31765276430649858</v>
      </c>
      <c r="DZ302" s="27">
        <v>2.6844262295081971</v>
      </c>
      <c r="EA302" s="27">
        <v>2.6844262295081971</v>
      </c>
      <c r="EB302" s="27">
        <v>0.44197031039136303</v>
      </c>
      <c r="EC302" s="27">
        <v>0.31765276430649858</v>
      </c>
      <c r="ED302" s="27">
        <v>2.6844262295081971</v>
      </c>
      <c r="EE302" s="27">
        <v>2.6844262295081971</v>
      </c>
      <c r="EF302" s="27">
        <v>0.44197031039136303</v>
      </c>
      <c r="EG302" s="27">
        <v>0.31765276430649858</v>
      </c>
      <c r="EH302" s="27">
        <v>2.6844262295081971</v>
      </c>
      <c r="EI302" s="27">
        <v>2.6844262295081971</v>
      </c>
      <c r="EJ302" s="27">
        <v>0.44197031039136303</v>
      </c>
      <c r="EK302" s="27">
        <v>0.31765276430649858</v>
      </c>
      <c r="EL302" s="27">
        <v>2.6844262295081971</v>
      </c>
      <c r="EM302" s="27">
        <v>2.6844262295081971</v>
      </c>
      <c r="EN302" s="27">
        <v>0.44197031039136303</v>
      </c>
      <c r="EO302" s="27">
        <v>0.31765276430649858</v>
      </c>
      <c r="EP302" s="27">
        <v>2.6844262295081971</v>
      </c>
      <c r="EQ302" s="27">
        <v>2.6844262295081971</v>
      </c>
      <c r="ER302" s="27">
        <v>0.44197031039136303</v>
      </c>
      <c r="ES302" s="27">
        <v>0.31765276430649858</v>
      </c>
      <c r="ET302" s="27">
        <v>2.6844262295081971</v>
      </c>
      <c r="EU302" s="27">
        <v>2.6844262295081971</v>
      </c>
      <c r="EV302" s="27">
        <v>0.44197031039136303</v>
      </c>
      <c r="EW302" s="27">
        <v>0.31765276430649858</v>
      </c>
      <c r="EX302" s="27">
        <v>2.6844262295081971</v>
      </c>
      <c r="EY302" s="27">
        <v>2.6844262295081971</v>
      </c>
      <c r="EZ302" s="27">
        <v>0.44197031039136303</v>
      </c>
      <c r="FA302" s="27">
        <v>0.31765276430649858</v>
      </c>
      <c r="FB302" s="27">
        <v>2.6844262295081971</v>
      </c>
      <c r="FC302" s="27">
        <v>2.6844262295081971</v>
      </c>
      <c r="FD302" s="27">
        <v>0.44197031039136303</v>
      </c>
      <c r="FE302" s="27">
        <v>0.31765276430649858</v>
      </c>
      <c r="FF302" s="27">
        <v>2.6844262295081971</v>
      </c>
      <c r="FG302" s="27">
        <v>2.6844262295081971</v>
      </c>
      <c r="FH302" s="27">
        <v>0.44197031039136303</v>
      </c>
      <c r="FI302" s="27">
        <v>0.31765276430649858</v>
      </c>
      <c r="FJ302" s="27">
        <v>2.6844262295081971</v>
      </c>
      <c r="FK302" s="27">
        <v>2.6844262295081971</v>
      </c>
      <c r="FL302" s="27">
        <v>0.44197031039136303</v>
      </c>
      <c r="FM302" s="27">
        <v>0.31765276430649858</v>
      </c>
      <c r="FN302" s="27">
        <v>2.6844262295081971</v>
      </c>
      <c r="FO302" s="27">
        <v>2.6844262295081971</v>
      </c>
      <c r="FP302" s="27">
        <v>0.44197031039136303</v>
      </c>
      <c r="FQ302" s="27">
        <v>0.31765276430649858</v>
      </c>
      <c r="FR302" s="27">
        <v>2.6844262295081971</v>
      </c>
      <c r="FS302" s="28">
        <v>2.6844262295081971</v>
      </c>
      <c r="FT302" s="28">
        <v>0.44197031039136303</v>
      </c>
      <c r="FU302" s="28">
        <v>0.31765276430649858</v>
      </c>
      <c r="FV302" s="28">
        <v>2.6844262295081971</v>
      </c>
      <c r="FW302" s="28">
        <v>2.6844262295081971</v>
      </c>
      <c r="FX302" s="28">
        <v>0.44197031039136303</v>
      </c>
      <c r="FY302" s="28">
        <v>0.31765276430649858</v>
      </c>
      <c r="FZ302" s="28">
        <v>2.6844262295081971</v>
      </c>
      <c r="GA302" s="28">
        <v>2.6844262295081971</v>
      </c>
      <c r="GB302" s="28">
        <v>0.44197031039136303</v>
      </c>
      <c r="GC302" s="28">
        <v>0.31765276430649858</v>
      </c>
      <c r="GD302" s="28">
        <v>2.6844262295081971</v>
      </c>
      <c r="GE302" s="28">
        <v>2.6844262295081971</v>
      </c>
      <c r="GF302" s="28">
        <v>0.44197031039136303</v>
      </c>
      <c r="GG302" s="28">
        <v>0.31765276430649858</v>
      </c>
      <c r="GH302" s="28">
        <v>2.6844262295081971</v>
      </c>
      <c r="GI302" s="28">
        <v>2.6844262295081971</v>
      </c>
      <c r="GJ302" s="28">
        <v>0.44197031039136303</v>
      </c>
      <c r="GK302" s="28">
        <v>0.31765276430649858</v>
      </c>
      <c r="GL302" s="28">
        <v>2.6844262295081971</v>
      </c>
      <c r="GM302" s="28">
        <v>2.6844262295081971</v>
      </c>
      <c r="GN302" s="28">
        <v>0.44197031039136303</v>
      </c>
      <c r="GO302" s="28">
        <v>0.31765276430649858</v>
      </c>
      <c r="GP302" s="28">
        <v>2.6844262295081971</v>
      </c>
      <c r="GQ302" s="28">
        <v>2.6844262295081971</v>
      </c>
      <c r="GR302" s="28">
        <v>0.44197031039136303</v>
      </c>
      <c r="GS302" s="28">
        <v>0.31765276430649858</v>
      </c>
      <c r="GT302" s="28">
        <v>2.6844262295081971</v>
      </c>
      <c r="GU302" s="28">
        <v>2.6844262295081971</v>
      </c>
      <c r="GV302" s="28">
        <v>0.44197031039136303</v>
      </c>
      <c r="GW302" s="28">
        <v>0.31765276430649858</v>
      </c>
      <c r="GX302" s="28">
        <v>2.6844262295081971</v>
      </c>
      <c r="GY302" s="28">
        <v>2.6844262295081971</v>
      </c>
      <c r="GZ302" s="28">
        <v>0.44197031039136303</v>
      </c>
      <c r="HA302" s="28">
        <v>0.31765276430649858</v>
      </c>
      <c r="HB302" s="28">
        <v>2.6844262295081971</v>
      </c>
      <c r="HC302" s="28">
        <v>2.6844262295081971</v>
      </c>
      <c r="HD302" s="28">
        <v>0.44197031039136303</v>
      </c>
      <c r="HE302" s="28">
        <v>0.31765276430649858</v>
      </c>
      <c r="HF302" s="28">
        <v>2.6844262295081971</v>
      </c>
      <c r="HG302" s="28">
        <v>2.6844262295081971</v>
      </c>
      <c r="HH302" s="28">
        <v>0.44197031039136303</v>
      </c>
      <c r="HI302" s="28">
        <v>0.31765276430649858</v>
      </c>
      <c r="HJ302" s="28">
        <v>2.6844262295081971</v>
      </c>
      <c r="HK302" s="28">
        <v>2.6844262295081971</v>
      </c>
      <c r="HL302" s="28">
        <v>0.44197031039136303</v>
      </c>
      <c r="HM302" s="28">
        <v>0.31765276430649858</v>
      </c>
      <c r="HN302" s="28">
        <v>2.6844262295081971</v>
      </c>
      <c r="HO302" s="28">
        <v>2.6844262295081971</v>
      </c>
      <c r="HP302" s="28">
        <v>0.44197031039136303</v>
      </c>
      <c r="HQ302" s="28">
        <v>0.31765276430649858</v>
      </c>
      <c r="HR302" s="28">
        <v>2.6844262295081971</v>
      </c>
      <c r="HS302" s="28">
        <v>2.6844262295081971</v>
      </c>
      <c r="HT302" s="28">
        <v>0.44197031039136303</v>
      </c>
      <c r="HU302" s="28">
        <v>0.31765276430649858</v>
      </c>
      <c r="HV302" s="28">
        <v>2.6844262295081971</v>
      </c>
      <c r="HW302" s="29">
        <v>2.6844262295081971</v>
      </c>
      <c r="HX302" s="29">
        <v>0.44197031039136303</v>
      </c>
      <c r="HY302" s="29">
        <v>0.31765276430649858</v>
      </c>
      <c r="HZ302" s="29">
        <v>2.6844262295081971</v>
      </c>
      <c r="IA302" s="29">
        <v>2.6844262295081971</v>
      </c>
      <c r="IB302" s="29">
        <v>0.44197031039136303</v>
      </c>
      <c r="IC302" s="29">
        <v>0.31765276430649858</v>
      </c>
      <c r="ID302" s="29">
        <v>2.6844262295081971</v>
      </c>
      <c r="IE302" s="29">
        <v>2.6844262295081971</v>
      </c>
      <c r="IF302" s="29">
        <v>0.44197031039136303</v>
      </c>
      <c r="IG302" s="29">
        <v>0.31765276430649858</v>
      </c>
      <c r="IH302" s="29">
        <v>2.6844262295081971</v>
      </c>
      <c r="II302" s="29">
        <v>2.6844262295081971</v>
      </c>
      <c r="IJ302" s="29">
        <v>0.44197031039136303</v>
      </c>
      <c r="IK302" s="29">
        <v>0.31765276430649858</v>
      </c>
      <c r="IL302" s="29">
        <v>2.6844262295081971</v>
      </c>
      <c r="IM302" s="29">
        <v>2.6844262295081971</v>
      </c>
      <c r="IN302" s="29">
        <v>0.44197031039136303</v>
      </c>
      <c r="IO302" s="29">
        <v>0.31765276430649858</v>
      </c>
      <c r="IP302" s="29">
        <v>2.6844262295081971</v>
      </c>
      <c r="IQ302" s="29">
        <v>2.6844262295081971</v>
      </c>
      <c r="IR302" s="29">
        <v>0.44197031039136303</v>
      </c>
      <c r="IS302" s="29">
        <v>0.31765276430649858</v>
      </c>
      <c r="IT302" s="29">
        <v>2.6844262295081971</v>
      </c>
      <c r="IU302" s="29">
        <v>2.6844262295081971</v>
      </c>
      <c r="IV302" s="29">
        <v>0.44197031039136303</v>
      </c>
      <c r="IW302" s="29">
        <v>0.31765276430649858</v>
      </c>
      <c r="IX302" s="29">
        <v>2.6844262295081971</v>
      </c>
      <c r="IY302" s="29">
        <v>2.6844262295081971</v>
      </c>
      <c r="IZ302" s="29">
        <v>0.44197031039136303</v>
      </c>
      <c r="JA302" s="29">
        <v>0.31765276430649858</v>
      </c>
      <c r="JB302" s="29">
        <v>2.6844262295081971</v>
      </c>
      <c r="JC302" s="29">
        <v>2.6844262295081971</v>
      </c>
      <c r="JD302" s="29">
        <v>0.44197031039136303</v>
      </c>
      <c r="JE302" s="29">
        <v>0.31765276430649858</v>
      </c>
      <c r="JF302" s="29">
        <v>2.6844262295081971</v>
      </c>
      <c r="JG302" s="29">
        <v>2.6844262295081971</v>
      </c>
      <c r="JH302" s="29">
        <v>0.44197031039136303</v>
      </c>
      <c r="JI302" s="29">
        <v>0.31765276430649858</v>
      </c>
      <c r="JJ302" s="29">
        <v>2.6844262295081971</v>
      </c>
      <c r="JK302" s="29">
        <v>2.6844262295081971</v>
      </c>
      <c r="JL302" s="29">
        <v>0.44197031039136303</v>
      </c>
      <c r="JM302" s="29">
        <v>0.31765276430649858</v>
      </c>
      <c r="JN302" s="29">
        <v>2.6844262295081971</v>
      </c>
      <c r="JO302" s="29">
        <v>2.6844262295081971</v>
      </c>
      <c r="JP302" s="29">
        <v>0.44197031039136303</v>
      </c>
      <c r="JQ302" s="29">
        <v>0.31765276430649858</v>
      </c>
      <c r="JR302" s="29">
        <v>2.6844262295081971</v>
      </c>
      <c r="JS302" s="29">
        <v>2.6844262295081971</v>
      </c>
      <c r="JT302" s="29">
        <v>0.44197031039136303</v>
      </c>
      <c r="JU302" s="29">
        <v>0.31765276430649858</v>
      </c>
      <c r="JV302" s="29">
        <v>2.6844262295081971</v>
      </c>
      <c r="JW302" s="29">
        <v>2.6844262295081971</v>
      </c>
      <c r="JX302" s="29">
        <v>0.44197031039136303</v>
      </c>
      <c r="JY302" s="29">
        <v>0.31765276430649858</v>
      </c>
      <c r="JZ302" s="29">
        <v>2.6844262295081971</v>
      </c>
    </row>
    <row r="303" spans="1:286" ht="15" thickBot="1" x14ac:dyDescent="0.4">
      <c r="A303" s="2"/>
      <c r="B303" s="74" t="s">
        <v>772</v>
      </c>
      <c r="C303" s="74" t="s">
        <v>542</v>
      </c>
      <c r="D303" s="74" t="s">
        <v>860</v>
      </c>
      <c r="E303" s="87">
        <v>311307</v>
      </c>
      <c r="F303" s="84">
        <v>553464</v>
      </c>
      <c r="G303" s="22">
        <v>36.28037440389474</v>
      </c>
      <c r="H303" s="22">
        <v>21.074913398414861</v>
      </c>
      <c r="I303" s="22">
        <v>15.146955216513495</v>
      </c>
      <c r="J303" s="22">
        <v>36.28037440389474</v>
      </c>
      <c r="K303" s="22">
        <v>36.33141658489474</v>
      </c>
      <c r="L303" s="22">
        <v>21.00589613175935</v>
      </c>
      <c r="M303" s="22">
        <v>15.097351148044307</v>
      </c>
      <c r="N303" s="22">
        <v>36.33141658489474</v>
      </c>
      <c r="O303" s="22">
        <v>36.345357779894741</v>
      </c>
      <c r="P303" s="22">
        <v>20.975336788085052</v>
      </c>
      <c r="Q303" s="22">
        <v>15.075387546043672</v>
      </c>
      <c r="R303" s="22">
        <v>36.345357779894741</v>
      </c>
      <c r="S303" s="22">
        <v>36.377439820894743</v>
      </c>
      <c r="T303" s="22">
        <v>20.912166569529216</v>
      </c>
      <c r="U303" s="22">
        <v>15.029985866169884</v>
      </c>
      <c r="V303" s="22">
        <v>36.377439820894743</v>
      </c>
      <c r="W303" s="22">
        <v>36.423464470894743</v>
      </c>
      <c r="X303" s="22">
        <v>20.867196784475425</v>
      </c>
      <c r="Y303" s="22">
        <v>14.997665196213667</v>
      </c>
      <c r="Z303" s="22">
        <v>36.423464470894743</v>
      </c>
      <c r="AA303" s="22">
        <v>36.483280365894743</v>
      </c>
      <c r="AB303" s="22">
        <v>20.773944194043029</v>
      </c>
      <c r="AC303" s="22">
        <v>14.930642723361673</v>
      </c>
      <c r="AD303" s="22">
        <v>36.483280365894743</v>
      </c>
      <c r="AE303" s="22">
        <v>36.553685846894737</v>
      </c>
      <c r="AF303" s="22">
        <v>20.689645413960417</v>
      </c>
      <c r="AG303" s="22">
        <v>14.870055530305208</v>
      </c>
      <c r="AH303" s="22">
        <v>36.553685846894737</v>
      </c>
      <c r="AI303" s="22">
        <v>36.631135668894743</v>
      </c>
      <c r="AJ303" s="22">
        <v>20.630858179491891</v>
      </c>
      <c r="AK303" s="22">
        <v>14.827803987394269</v>
      </c>
      <c r="AL303" s="22">
        <v>36.631135668894743</v>
      </c>
      <c r="AM303" s="22">
        <v>36.713946347894741</v>
      </c>
      <c r="AN303" s="22">
        <v>20.532482285811216</v>
      </c>
      <c r="AO303" s="22">
        <v>14.757099295621837</v>
      </c>
      <c r="AP303" s="22">
        <v>36.713946347894741</v>
      </c>
      <c r="AQ303" s="22">
        <v>36.807361703894742</v>
      </c>
      <c r="AR303" s="22">
        <v>20.385615487087275</v>
      </c>
      <c r="AS303" s="22">
        <v>14.651543235627228</v>
      </c>
      <c r="AT303" s="22">
        <v>36.807361703894742</v>
      </c>
      <c r="AU303" s="22">
        <v>37.168911787894743</v>
      </c>
      <c r="AV303" s="22">
        <v>20.004295871491312</v>
      </c>
      <c r="AW303" s="22">
        <v>14.377481319859422</v>
      </c>
      <c r="AX303" s="22">
        <v>37.168911787894743</v>
      </c>
      <c r="AY303" s="22">
        <v>37.473162572894736</v>
      </c>
      <c r="AZ303" s="22">
        <v>19.762898418907838</v>
      </c>
      <c r="BA303" s="22">
        <v>14.203984217663152</v>
      </c>
      <c r="BB303" s="22">
        <v>37.473162572894736</v>
      </c>
      <c r="BC303" s="22">
        <v>37.667113244894736</v>
      </c>
      <c r="BD303" s="22">
        <v>20.003949652580225</v>
      </c>
      <c r="BE303" s="22">
        <v>14.377232485511103</v>
      </c>
      <c r="BF303" s="22">
        <v>37.667113244894736</v>
      </c>
      <c r="BG303" s="22">
        <v>37.802206887894741</v>
      </c>
      <c r="BH303" s="22">
        <v>20.315102849390222</v>
      </c>
      <c r="BI303" s="22">
        <v>14.600864414547191</v>
      </c>
      <c r="BJ303" s="22">
        <v>37.802206887894741</v>
      </c>
      <c r="BK303" s="25">
        <v>36.231686539894739</v>
      </c>
      <c r="BL303" s="25">
        <v>21.104027591962328</v>
      </c>
      <c r="BM303" s="25">
        <v>15.167880160663518</v>
      </c>
      <c r="BN303" s="25">
        <v>36.231686539894739</v>
      </c>
      <c r="BO303" s="25">
        <v>36.245447174894743</v>
      </c>
      <c r="BP303" s="25">
        <v>21.055389757386241</v>
      </c>
      <c r="BQ303" s="25">
        <v>15.132923191293118</v>
      </c>
      <c r="BR303" s="25">
        <v>36.245447174894743</v>
      </c>
      <c r="BS303" s="25">
        <v>36.280072546894743</v>
      </c>
      <c r="BT303" s="25">
        <v>21.015718499610543</v>
      </c>
      <c r="BU303" s="25">
        <v>15.104410677217667</v>
      </c>
      <c r="BV303" s="25">
        <v>36.280072546894743</v>
      </c>
      <c r="BW303" s="25">
        <v>36.322319326894743</v>
      </c>
      <c r="BX303" s="25">
        <v>20.95641502225444</v>
      </c>
      <c r="BY303" s="25">
        <v>15.061788100378797</v>
      </c>
      <c r="BZ303" s="25">
        <v>36.322319326894743</v>
      </c>
      <c r="CA303" s="25">
        <v>36.370439124894737</v>
      </c>
      <c r="CB303" s="25">
        <v>20.917651282927238</v>
      </c>
      <c r="CC303" s="25">
        <v>15.033927837680976</v>
      </c>
      <c r="CD303" s="25">
        <v>36.370439124894737</v>
      </c>
      <c r="CE303" s="25">
        <v>36.423577677894741</v>
      </c>
      <c r="CF303" s="25">
        <v>20.836972340613983</v>
      </c>
      <c r="CG303" s="25">
        <v>14.975942293302582</v>
      </c>
      <c r="CH303" s="25">
        <v>36.423577677894741</v>
      </c>
      <c r="CI303" s="25">
        <v>36.484088905894737</v>
      </c>
      <c r="CJ303" s="25">
        <v>20.770250406163715</v>
      </c>
      <c r="CK303" s="25">
        <v>14.927987925283524</v>
      </c>
      <c r="CL303" s="25">
        <v>36.484088905894737</v>
      </c>
      <c r="CM303" s="25">
        <v>36.549083766894739</v>
      </c>
      <c r="CN303" s="25">
        <v>20.729117546667744</v>
      </c>
      <c r="CO303" s="25">
        <v>14.898424929273327</v>
      </c>
      <c r="CP303" s="25">
        <v>36.549083766894739</v>
      </c>
      <c r="CQ303" s="25">
        <v>36.617887535894738</v>
      </c>
      <c r="CR303" s="25">
        <v>20.649576223829474</v>
      </c>
      <c r="CS303" s="25">
        <v>14.841257014410903</v>
      </c>
      <c r="CT303" s="25">
        <v>36.617887535894738</v>
      </c>
      <c r="CU303" s="25">
        <v>36.689760833894738</v>
      </c>
      <c r="CV303" s="25">
        <v>20.57968809925465</v>
      </c>
      <c r="CW303" s="25">
        <v>14.791027043208242</v>
      </c>
      <c r="CX303" s="25">
        <v>36.689760833894738</v>
      </c>
      <c r="CY303" s="25">
        <v>36.898911612894743</v>
      </c>
      <c r="CZ303" s="25">
        <v>20.426722459266422</v>
      </c>
      <c r="DA303" s="25">
        <v>14.681087625913113</v>
      </c>
      <c r="DB303" s="25">
        <v>36.898911612894743</v>
      </c>
      <c r="DC303" s="25">
        <v>37.090474358894738</v>
      </c>
      <c r="DD303" s="25">
        <v>20.242840445358521</v>
      </c>
      <c r="DE303" s="25">
        <v>14.548928001950209</v>
      </c>
      <c r="DF303" s="25">
        <v>37.090474358894738</v>
      </c>
      <c r="DG303" s="25">
        <v>37.224805807894739</v>
      </c>
      <c r="DH303" s="25">
        <v>20.36109580570227</v>
      </c>
      <c r="DI303" s="25">
        <v>14.633920457832573</v>
      </c>
      <c r="DJ303" s="25">
        <v>37.224805807894739</v>
      </c>
      <c r="DK303" s="25">
        <v>37.306432517894741</v>
      </c>
      <c r="DL303" s="25">
        <v>20.572103969421438</v>
      </c>
      <c r="DM303" s="25">
        <v>14.785576179768464</v>
      </c>
      <c r="DN303" s="25">
        <v>37.306432517894741</v>
      </c>
      <c r="DO303" s="27">
        <v>36.280915999894738</v>
      </c>
      <c r="DP303" s="27">
        <v>21.104021717486674</v>
      </c>
      <c r="DQ303" s="27">
        <v>15.167875938562197</v>
      </c>
      <c r="DR303" s="27">
        <v>36.280915999894738</v>
      </c>
      <c r="DS303" s="27">
        <v>36.332206595894739</v>
      </c>
      <c r="DT303" s="27">
        <v>21.054681673193407</v>
      </c>
      <c r="DU303" s="27">
        <v>15.13241427724182</v>
      </c>
      <c r="DV303" s="27">
        <v>36.332206595894739</v>
      </c>
      <c r="DW303" s="27">
        <v>36.346378574894743</v>
      </c>
      <c r="DX303" s="27">
        <v>21.00779197026629</v>
      </c>
      <c r="DY303" s="27">
        <v>15.098713724507585</v>
      </c>
      <c r="DZ303" s="27">
        <v>36.346378574894743</v>
      </c>
      <c r="EA303" s="27">
        <v>36.378671116894736</v>
      </c>
      <c r="EB303" s="27">
        <v>20.939870937687068</v>
      </c>
      <c r="EC303" s="27">
        <v>15.049897541053461</v>
      </c>
      <c r="ED303" s="27">
        <v>36.378671116894736</v>
      </c>
      <c r="EE303" s="27">
        <v>36.424693776894742</v>
      </c>
      <c r="EF303" s="27">
        <v>20.891828782697448</v>
      </c>
      <c r="EG303" s="27">
        <v>15.015368698330564</v>
      </c>
      <c r="EH303" s="27">
        <v>36.424693776894742</v>
      </c>
      <c r="EI303" s="27">
        <v>36.484072791894739</v>
      </c>
      <c r="EJ303" s="27">
        <v>20.803178340814764</v>
      </c>
      <c r="EK303" s="27">
        <v>14.95165388025581</v>
      </c>
      <c r="EL303" s="27">
        <v>36.484072791894739</v>
      </c>
      <c r="EM303" s="27">
        <v>36.553806637894738</v>
      </c>
      <c r="EN303" s="27">
        <v>20.724656958433641</v>
      </c>
      <c r="EO303" s="27">
        <v>14.895219016682182</v>
      </c>
      <c r="EP303" s="27">
        <v>36.553806637894738</v>
      </c>
      <c r="EQ303" s="27">
        <v>36.630437082894737</v>
      </c>
      <c r="ER303" s="27">
        <v>20.671386426674758</v>
      </c>
      <c r="ES303" s="27">
        <v>14.856932436630453</v>
      </c>
      <c r="ET303" s="27">
        <v>36.630437082894737</v>
      </c>
      <c r="EU303" s="27">
        <v>36.711376041894738</v>
      </c>
      <c r="EV303" s="27">
        <v>20.578742904083438</v>
      </c>
      <c r="EW303" s="27">
        <v>14.790347712828156</v>
      </c>
      <c r="EX303" s="27">
        <v>36.711376041894738</v>
      </c>
      <c r="EY303" s="27">
        <v>36.79936222989474</v>
      </c>
      <c r="EZ303" s="27">
        <v>20.495147787062852</v>
      </c>
      <c r="FA303" s="27">
        <v>14.730266256269228</v>
      </c>
      <c r="FB303" s="27">
        <v>36.79936222989474</v>
      </c>
      <c r="FC303" s="27">
        <v>37.133339768894743</v>
      </c>
      <c r="FD303" s="27">
        <v>20.2627851002018</v>
      </c>
      <c r="FE303" s="27">
        <v>14.563262618088784</v>
      </c>
      <c r="FF303" s="27">
        <v>37.133339768894743</v>
      </c>
      <c r="FG303" s="27">
        <v>37.36665313689474</v>
      </c>
      <c r="FH303" s="27">
        <v>20.04550002099576</v>
      </c>
      <c r="FI303" s="27">
        <v>14.407095553402385</v>
      </c>
      <c r="FJ303" s="27">
        <v>37.36665313689474</v>
      </c>
      <c r="FK303" s="27">
        <v>37.517514928894741</v>
      </c>
      <c r="FL303" s="27">
        <v>20.197095332638195</v>
      </c>
      <c r="FM303" s="27">
        <v>14.516050088734145</v>
      </c>
      <c r="FN303" s="27">
        <v>37.517514928894741</v>
      </c>
      <c r="FO303" s="27">
        <v>37.595703794894739</v>
      </c>
      <c r="FP303" s="27">
        <v>20.325501688722326</v>
      </c>
      <c r="FQ303" s="27">
        <v>14.608338265124388</v>
      </c>
      <c r="FR303" s="27">
        <v>37.595703794894739</v>
      </c>
      <c r="FS303" s="28">
        <v>36.27691810289474</v>
      </c>
      <c r="FT303" s="28">
        <v>21.075377479082935</v>
      </c>
      <c r="FU303" s="28">
        <v>15.147288760427211</v>
      </c>
      <c r="FV303" s="28">
        <v>36.27691810289474</v>
      </c>
      <c r="FW303" s="28">
        <v>36.326586280894738</v>
      </c>
      <c r="FX303" s="28">
        <v>21.00271938909103</v>
      </c>
      <c r="FY303" s="28">
        <v>15.095067960539723</v>
      </c>
      <c r="FZ303" s="28">
        <v>36.326586280894738</v>
      </c>
      <c r="GA303" s="28">
        <v>36.344591484894742</v>
      </c>
      <c r="GB303" s="28">
        <v>20.970874615629782</v>
      </c>
      <c r="GC303" s="28">
        <v>15.072180494841582</v>
      </c>
      <c r="GD303" s="28">
        <v>36.344591484894742</v>
      </c>
      <c r="GE303" s="28">
        <v>36.386250632894743</v>
      </c>
      <c r="GF303" s="28">
        <v>20.901616100690475</v>
      </c>
      <c r="GG303" s="28">
        <v>15.022403036480741</v>
      </c>
      <c r="GH303" s="28">
        <v>36.386250632894743</v>
      </c>
      <c r="GI303" s="28">
        <v>36.450035232894741</v>
      </c>
      <c r="GJ303" s="28">
        <v>20.847042424033614</v>
      </c>
      <c r="GK303" s="28">
        <v>14.983179860532404</v>
      </c>
      <c r="GL303" s="28">
        <v>36.450035232894741</v>
      </c>
      <c r="GM303" s="28">
        <v>36.538947754894743</v>
      </c>
      <c r="GN303" s="28">
        <v>20.740230206779845</v>
      </c>
      <c r="GO303" s="28">
        <v>14.906411816899968</v>
      </c>
      <c r="GP303" s="28">
        <v>36.538947754894743</v>
      </c>
      <c r="GQ303" s="28">
        <v>36.65301619889474</v>
      </c>
      <c r="GR303" s="28">
        <v>20.636915168846151</v>
      </c>
      <c r="GS303" s="28">
        <v>14.832157264903007</v>
      </c>
      <c r="GT303" s="28">
        <v>36.65301619889474</v>
      </c>
      <c r="GU303" s="28">
        <v>36.786549229894739</v>
      </c>
      <c r="GV303" s="28">
        <v>20.558818863724081</v>
      </c>
      <c r="GW303" s="28">
        <v>14.776027912725068</v>
      </c>
      <c r="GX303" s="28">
        <v>36.786549229894739</v>
      </c>
      <c r="GY303" s="28">
        <v>36.914954811894738</v>
      </c>
      <c r="GZ303" s="28">
        <v>20.448920141709664</v>
      </c>
      <c r="HA303" s="28">
        <v>14.697041537349042</v>
      </c>
      <c r="HB303" s="28">
        <v>36.914954811894738</v>
      </c>
      <c r="HC303" s="28">
        <v>37.035583747894741</v>
      </c>
      <c r="HD303" s="28">
        <v>20.320297974646643</v>
      </c>
      <c r="HE303" s="28">
        <v>14.604598253359033</v>
      </c>
      <c r="HF303" s="28">
        <v>37.035583747894741</v>
      </c>
      <c r="HG303" s="28">
        <v>37.550515061894743</v>
      </c>
      <c r="HH303" s="28">
        <v>19.913065346826937</v>
      </c>
      <c r="HI303" s="28">
        <v>14.311912145488613</v>
      </c>
      <c r="HJ303" s="28">
        <v>37.550515061894743</v>
      </c>
      <c r="HK303" s="28">
        <v>38.026431877894737</v>
      </c>
      <c r="HL303" s="28">
        <v>19.391792261189277</v>
      </c>
      <c r="HM303" s="28">
        <v>13.937262915170956</v>
      </c>
      <c r="HN303" s="28">
        <v>37.416144560812235</v>
      </c>
      <c r="HO303" s="28">
        <v>38.275989158894738</v>
      </c>
      <c r="HP303" s="28">
        <v>19.367759512307188</v>
      </c>
      <c r="HQ303" s="28">
        <v>13.919990105353666</v>
      </c>
      <c r="HR303" s="28">
        <v>36.462962725607952</v>
      </c>
      <c r="HS303" s="28">
        <v>38.357814947894738</v>
      </c>
      <c r="HT303" s="28">
        <v>19.348872165752791</v>
      </c>
      <c r="HU303" s="28">
        <v>13.906415397500311</v>
      </c>
      <c r="HV303" s="28">
        <v>35.785786723122001</v>
      </c>
      <c r="HW303" s="29">
        <v>36.275201259894743</v>
      </c>
      <c r="HX303" s="29">
        <v>21.077749425199872</v>
      </c>
      <c r="HY303" s="29">
        <v>15.148993524804176</v>
      </c>
      <c r="HZ303" s="29">
        <v>36.275201259894743</v>
      </c>
      <c r="IA303" s="29">
        <v>36.329697126894743</v>
      </c>
      <c r="IB303" s="29">
        <v>21.00844472139207</v>
      </c>
      <c r="IC303" s="29">
        <v>15.099182869594108</v>
      </c>
      <c r="ID303" s="29">
        <v>36.329697126894743</v>
      </c>
      <c r="IE303" s="29">
        <v>36.353391610894739</v>
      </c>
      <c r="IF303" s="29">
        <v>20.965390097250427</v>
      </c>
      <c r="IG303" s="29">
        <v>15.068238663494245</v>
      </c>
      <c r="IH303" s="29">
        <v>36.353391610894739</v>
      </c>
      <c r="II303" s="29">
        <v>36.397932312894739</v>
      </c>
      <c r="IJ303" s="29">
        <v>20.891702399924657</v>
      </c>
      <c r="IK303" s="29">
        <v>15.015277864543329</v>
      </c>
      <c r="IL303" s="29">
        <v>36.397932312894739</v>
      </c>
      <c r="IM303" s="29">
        <v>36.464678641894743</v>
      </c>
      <c r="IN303" s="29">
        <v>20.831544893093266</v>
      </c>
      <c r="IO303" s="29">
        <v>14.972041479905053</v>
      </c>
      <c r="IP303" s="29">
        <v>36.464678641894743</v>
      </c>
      <c r="IQ303" s="29">
        <v>36.555954854894736</v>
      </c>
      <c r="IR303" s="29">
        <v>20.731910979097329</v>
      </c>
      <c r="IS303" s="29">
        <v>14.900432624162097</v>
      </c>
      <c r="IT303" s="29">
        <v>36.555954854894736</v>
      </c>
      <c r="IU303" s="29">
        <v>36.67651489189474</v>
      </c>
      <c r="IV303" s="29">
        <v>20.637323032428817</v>
      </c>
      <c r="IW303" s="29">
        <v>14.832450404490549</v>
      </c>
      <c r="IX303" s="29">
        <v>36.67651489189474</v>
      </c>
      <c r="IY303" s="29">
        <v>36.814059925894739</v>
      </c>
      <c r="IZ303" s="29">
        <v>20.534781241640903</v>
      </c>
      <c r="JA303" s="29">
        <v>14.758751600442201</v>
      </c>
      <c r="JB303" s="29">
        <v>36.814059925894739</v>
      </c>
      <c r="JC303" s="29">
        <v>36.932038125894742</v>
      </c>
      <c r="JD303" s="29">
        <v>20.435976044906763</v>
      </c>
      <c r="JE303" s="29">
        <v>14.687738360112427</v>
      </c>
      <c r="JF303" s="29">
        <v>36.932038125894742</v>
      </c>
      <c r="JG303" s="29">
        <v>37.069923969894738</v>
      </c>
      <c r="JH303" s="29">
        <v>20.281446057894946</v>
      </c>
      <c r="JI303" s="29">
        <v>14.576674615810045</v>
      </c>
      <c r="JJ303" s="29">
        <v>37.069923969894738</v>
      </c>
      <c r="JK303" s="29">
        <v>37.614080891894737</v>
      </c>
      <c r="JL303" s="29">
        <v>19.702137701608866</v>
      </c>
      <c r="JM303" s="29">
        <v>14.16031429378484</v>
      </c>
      <c r="JN303" s="29">
        <v>37.614080891894737</v>
      </c>
      <c r="JO303" s="29">
        <v>37.978736132894738</v>
      </c>
      <c r="JP303" s="29">
        <v>19.228275329714844</v>
      </c>
      <c r="JQ303" s="29">
        <v>13.819740076933753</v>
      </c>
      <c r="JR303" s="29">
        <v>36.679967523855055</v>
      </c>
      <c r="JS303" s="29">
        <v>38.094714317894741</v>
      </c>
      <c r="JT303" s="29">
        <v>19.512912085236135</v>
      </c>
      <c r="JU303" s="29">
        <v>14.024314117516951</v>
      </c>
      <c r="JV303" s="29">
        <v>36.085789299884098</v>
      </c>
      <c r="JW303" s="29">
        <v>38.034399818894741</v>
      </c>
      <c r="JX303" s="29">
        <v>19.478737626953205</v>
      </c>
      <c r="JY303" s="29">
        <v>13.999752261466853</v>
      </c>
      <c r="JZ303" s="29">
        <v>36.35348294490062</v>
      </c>
    </row>
    <row r="304" spans="1:286" ht="15" thickBot="1" x14ac:dyDescent="0.4">
      <c r="A304" s="2"/>
      <c r="B304" s="74" t="s">
        <v>733</v>
      </c>
      <c r="C304" s="74" t="s">
        <v>733</v>
      </c>
      <c r="D304" s="74" t="s">
        <v>864</v>
      </c>
      <c r="E304" s="87">
        <v>347198</v>
      </c>
      <c r="F304" s="84">
        <v>407434</v>
      </c>
      <c r="G304" s="22">
        <v>9.6598003975103506</v>
      </c>
      <c r="H304" s="22">
        <v>1.5904124811015692</v>
      </c>
      <c r="I304" s="22">
        <v>1.1430607647878399</v>
      </c>
      <c r="J304" s="22">
        <v>9.6598003975103506</v>
      </c>
      <c r="K304" s="22">
        <v>2.6844262295081971</v>
      </c>
      <c r="L304" s="22">
        <v>0.44197031039136303</v>
      </c>
      <c r="M304" s="22">
        <v>0.31765276430649858</v>
      </c>
      <c r="N304" s="22">
        <v>2.6844262295081971</v>
      </c>
      <c r="O304" s="22">
        <v>2.6844262295081971</v>
      </c>
      <c r="P304" s="22">
        <v>0.44197031039136303</v>
      </c>
      <c r="Q304" s="22">
        <v>0.31765276430649858</v>
      </c>
      <c r="R304" s="22">
        <v>2.6844262295081971</v>
      </c>
      <c r="S304" s="22">
        <v>2.6844262295081971</v>
      </c>
      <c r="T304" s="22">
        <v>0.44197031039136303</v>
      </c>
      <c r="U304" s="22">
        <v>0.31765276430649858</v>
      </c>
      <c r="V304" s="22">
        <v>2.6844262295081971</v>
      </c>
      <c r="W304" s="22">
        <v>2.6844262295081971</v>
      </c>
      <c r="X304" s="22">
        <v>0.44197031039136303</v>
      </c>
      <c r="Y304" s="22">
        <v>0.31765276430649858</v>
      </c>
      <c r="Z304" s="22">
        <v>2.6844262295081971</v>
      </c>
      <c r="AA304" s="22">
        <v>2.6844262295081971</v>
      </c>
      <c r="AB304" s="22">
        <v>0.44197031039136303</v>
      </c>
      <c r="AC304" s="22">
        <v>0.31765276430649858</v>
      </c>
      <c r="AD304" s="22">
        <v>2.6844262295081971</v>
      </c>
      <c r="AE304" s="22">
        <v>2.6844262295081971</v>
      </c>
      <c r="AF304" s="22">
        <v>0.44197031039136303</v>
      </c>
      <c r="AG304" s="22">
        <v>0.31765276430649858</v>
      </c>
      <c r="AH304" s="22">
        <v>2.6844262295081971</v>
      </c>
      <c r="AI304" s="22">
        <v>2.6844262295081971</v>
      </c>
      <c r="AJ304" s="22">
        <v>0.44197031039136303</v>
      </c>
      <c r="AK304" s="22">
        <v>0.31765276430649858</v>
      </c>
      <c r="AL304" s="22">
        <v>2.6844262295081971</v>
      </c>
      <c r="AM304" s="22">
        <v>2.6844262295081971</v>
      </c>
      <c r="AN304" s="22">
        <v>0.44197031039136303</v>
      </c>
      <c r="AO304" s="22">
        <v>0.31765276430649858</v>
      </c>
      <c r="AP304" s="22">
        <v>2.6844262295081971</v>
      </c>
      <c r="AQ304" s="22">
        <v>2.6844262295081971</v>
      </c>
      <c r="AR304" s="22">
        <v>0.44197031039136303</v>
      </c>
      <c r="AS304" s="22">
        <v>0.31765276430649858</v>
      </c>
      <c r="AT304" s="22">
        <v>2.6844262295081971</v>
      </c>
      <c r="AU304" s="22">
        <v>2.6844262295081971</v>
      </c>
      <c r="AV304" s="22">
        <v>0.44197031039136303</v>
      </c>
      <c r="AW304" s="22">
        <v>0.31765276430649858</v>
      </c>
      <c r="AX304" s="22">
        <v>2.6844262295081971</v>
      </c>
      <c r="AY304" s="22">
        <v>2.6844262295081971</v>
      </c>
      <c r="AZ304" s="22">
        <v>0.44197031039136303</v>
      </c>
      <c r="BA304" s="22">
        <v>0.31765276430649858</v>
      </c>
      <c r="BB304" s="22">
        <v>2.6844262295081971</v>
      </c>
      <c r="BC304" s="22">
        <v>6.6253858698048678</v>
      </c>
      <c r="BD304" s="22">
        <v>1.0908192660137568</v>
      </c>
      <c r="BE304" s="22">
        <v>0.7839932843028069</v>
      </c>
      <c r="BF304" s="22">
        <v>4.916611609285809</v>
      </c>
      <c r="BG304" s="22">
        <v>15.806672174844143</v>
      </c>
      <c r="BH304" s="22">
        <v>2.6024480503791976</v>
      </c>
      <c r="BI304" s="22">
        <v>1.8704306550252043</v>
      </c>
      <c r="BJ304" s="22">
        <v>4.1544766435255767</v>
      </c>
      <c r="BK304" s="25">
        <v>11.149155567109689</v>
      </c>
      <c r="BL304" s="25">
        <v>1.8356234536941729</v>
      </c>
      <c r="BM304" s="25">
        <v>1.3192987189014376</v>
      </c>
      <c r="BN304" s="25">
        <v>11.149155567109689</v>
      </c>
      <c r="BO304" s="25">
        <v>2.6844262295081971</v>
      </c>
      <c r="BP304" s="25">
        <v>0.44197031039136303</v>
      </c>
      <c r="BQ304" s="25">
        <v>0.31765276430649858</v>
      </c>
      <c r="BR304" s="25">
        <v>2.6844262295081971</v>
      </c>
      <c r="BS304" s="25">
        <v>2.6844262295081971</v>
      </c>
      <c r="BT304" s="25">
        <v>0.44197031039136303</v>
      </c>
      <c r="BU304" s="25">
        <v>0.31765276430649858</v>
      </c>
      <c r="BV304" s="25">
        <v>2.6844262295081971</v>
      </c>
      <c r="BW304" s="25">
        <v>2.6844262295081971</v>
      </c>
      <c r="BX304" s="25">
        <v>0.44197031039136303</v>
      </c>
      <c r="BY304" s="25">
        <v>0.31765276430649858</v>
      </c>
      <c r="BZ304" s="25">
        <v>2.6844262295081971</v>
      </c>
      <c r="CA304" s="25">
        <v>2.6844262295081971</v>
      </c>
      <c r="CB304" s="25">
        <v>0.44197031039136303</v>
      </c>
      <c r="CC304" s="25">
        <v>0.31765276430649858</v>
      </c>
      <c r="CD304" s="25">
        <v>2.6844262295081971</v>
      </c>
      <c r="CE304" s="25">
        <v>2.6844262295081971</v>
      </c>
      <c r="CF304" s="25">
        <v>0.44197031039136303</v>
      </c>
      <c r="CG304" s="25">
        <v>0.31765276430649858</v>
      </c>
      <c r="CH304" s="25">
        <v>2.6844262295081971</v>
      </c>
      <c r="CI304" s="25">
        <v>2.6844262295081971</v>
      </c>
      <c r="CJ304" s="25">
        <v>0.44197031039136303</v>
      </c>
      <c r="CK304" s="25">
        <v>0.31765276430649858</v>
      </c>
      <c r="CL304" s="25">
        <v>2.6844262295081971</v>
      </c>
      <c r="CM304" s="25">
        <v>2.6844262295081971</v>
      </c>
      <c r="CN304" s="25">
        <v>0.44197031039136303</v>
      </c>
      <c r="CO304" s="25">
        <v>0.31765276430649858</v>
      </c>
      <c r="CP304" s="25">
        <v>2.6844262295081971</v>
      </c>
      <c r="CQ304" s="25">
        <v>2.6844262295081971</v>
      </c>
      <c r="CR304" s="25">
        <v>0.44197031039136303</v>
      </c>
      <c r="CS304" s="25">
        <v>0.31765276430649858</v>
      </c>
      <c r="CT304" s="25">
        <v>2.6844262295081971</v>
      </c>
      <c r="CU304" s="25">
        <v>2.6844262295081971</v>
      </c>
      <c r="CV304" s="25">
        <v>0.44197031039136303</v>
      </c>
      <c r="CW304" s="25">
        <v>0.31765276430649858</v>
      </c>
      <c r="CX304" s="25">
        <v>2.6844262295081971</v>
      </c>
      <c r="CY304" s="25">
        <v>2.6844262295081971</v>
      </c>
      <c r="CZ304" s="25">
        <v>0.44197031039136303</v>
      </c>
      <c r="DA304" s="25">
        <v>0.31765276430649858</v>
      </c>
      <c r="DB304" s="25">
        <v>2.6844262295081971</v>
      </c>
      <c r="DC304" s="25">
        <v>2.6844262295081971</v>
      </c>
      <c r="DD304" s="25">
        <v>0.44197031039136303</v>
      </c>
      <c r="DE304" s="25">
        <v>0.31765276430649858</v>
      </c>
      <c r="DF304" s="25">
        <v>2.6844262295081971</v>
      </c>
      <c r="DG304" s="25">
        <v>2.6844262295081971</v>
      </c>
      <c r="DH304" s="25">
        <v>0.44197031039136303</v>
      </c>
      <c r="DI304" s="25">
        <v>0.31765276430649858</v>
      </c>
      <c r="DJ304" s="25">
        <v>2.6844262295081971</v>
      </c>
      <c r="DK304" s="25">
        <v>2.6844262295081971</v>
      </c>
      <c r="DL304" s="25">
        <v>0.44197031039136303</v>
      </c>
      <c r="DM304" s="25">
        <v>0.31765276430649858</v>
      </c>
      <c r="DN304" s="25">
        <v>2.6844262295081971</v>
      </c>
      <c r="DO304" s="27">
        <v>11.129692866630354</v>
      </c>
      <c r="DP304" s="27">
        <v>1.8324190684600581</v>
      </c>
      <c r="DQ304" s="27">
        <v>1.3169956641405463</v>
      </c>
      <c r="DR304" s="27">
        <v>11.129692866630354</v>
      </c>
      <c r="DS304" s="27">
        <v>2.6844262295081971</v>
      </c>
      <c r="DT304" s="27">
        <v>0.44197031039136303</v>
      </c>
      <c r="DU304" s="27">
        <v>0.31765276430649858</v>
      </c>
      <c r="DV304" s="27">
        <v>2.6844262295081971</v>
      </c>
      <c r="DW304" s="27">
        <v>2.6844262295081971</v>
      </c>
      <c r="DX304" s="27">
        <v>0.44197031039136303</v>
      </c>
      <c r="DY304" s="27">
        <v>0.31765276430649858</v>
      </c>
      <c r="DZ304" s="27">
        <v>2.6844262295081971</v>
      </c>
      <c r="EA304" s="27">
        <v>2.6844262295081971</v>
      </c>
      <c r="EB304" s="27">
        <v>0.44197031039136303</v>
      </c>
      <c r="EC304" s="27">
        <v>0.31765276430649858</v>
      </c>
      <c r="ED304" s="27">
        <v>2.6844262295081971</v>
      </c>
      <c r="EE304" s="27">
        <v>2.6844262295081971</v>
      </c>
      <c r="EF304" s="27">
        <v>0.44197031039136303</v>
      </c>
      <c r="EG304" s="27">
        <v>0.31765276430649858</v>
      </c>
      <c r="EH304" s="27">
        <v>2.6844262295081971</v>
      </c>
      <c r="EI304" s="27">
        <v>2.6844262295081971</v>
      </c>
      <c r="EJ304" s="27">
        <v>0.44197031039136303</v>
      </c>
      <c r="EK304" s="27">
        <v>0.31765276430649858</v>
      </c>
      <c r="EL304" s="27">
        <v>2.6844262295081971</v>
      </c>
      <c r="EM304" s="27">
        <v>2.6844262295081971</v>
      </c>
      <c r="EN304" s="27">
        <v>0.44197031039136303</v>
      </c>
      <c r="EO304" s="27">
        <v>0.31765276430649858</v>
      </c>
      <c r="EP304" s="27">
        <v>2.6844262295081971</v>
      </c>
      <c r="EQ304" s="27">
        <v>2.6844262295081971</v>
      </c>
      <c r="ER304" s="27">
        <v>0.44197031039136303</v>
      </c>
      <c r="ES304" s="27">
        <v>0.31765276430649858</v>
      </c>
      <c r="ET304" s="27">
        <v>2.6844262295081971</v>
      </c>
      <c r="EU304" s="27">
        <v>2.6844262295081971</v>
      </c>
      <c r="EV304" s="27">
        <v>0.44197031039136303</v>
      </c>
      <c r="EW304" s="27">
        <v>0.31765276430649858</v>
      </c>
      <c r="EX304" s="27">
        <v>2.6844262295081971</v>
      </c>
      <c r="EY304" s="27">
        <v>2.6844262295081971</v>
      </c>
      <c r="EZ304" s="27">
        <v>0.44197031039136303</v>
      </c>
      <c r="FA304" s="27">
        <v>0.31765276430649858</v>
      </c>
      <c r="FB304" s="27">
        <v>2.6844262295081971</v>
      </c>
      <c r="FC304" s="27">
        <v>2.6844262295081971</v>
      </c>
      <c r="FD304" s="27">
        <v>0.44197031039136303</v>
      </c>
      <c r="FE304" s="27">
        <v>0.31765276430649858</v>
      </c>
      <c r="FF304" s="27">
        <v>2.6844262295081971</v>
      </c>
      <c r="FG304" s="27">
        <v>2.6844262295081971</v>
      </c>
      <c r="FH304" s="27">
        <v>0.44197031039136303</v>
      </c>
      <c r="FI304" s="27">
        <v>0.31765276430649858</v>
      </c>
      <c r="FJ304" s="27">
        <v>2.6844262295081971</v>
      </c>
      <c r="FK304" s="27">
        <v>11.493582937988869</v>
      </c>
      <c r="FL304" s="27">
        <v>1.8923307941088285</v>
      </c>
      <c r="FM304" s="27">
        <v>1.3600554010035326</v>
      </c>
      <c r="FN304" s="27">
        <v>6.1871165028004427</v>
      </c>
      <c r="FO304" s="27">
        <v>20.177288965374483</v>
      </c>
      <c r="FP304" s="27">
        <v>3.3220367797242738</v>
      </c>
      <c r="FQ304" s="27">
        <v>2.38761324323539</v>
      </c>
      <c r="FR304" s="27">
        <v>5.9217141950129566</v>
      </c>
      <c r="FS304" s="28">
        <v>9.651884056636975</v>
      </c>
      <c r="FT304" s="28">
        <v>1.5891091159375315</v>
      </c>
      <c r="FU304" s="28">
        <v>1.142124010581679</v>
      </c>
      <c r="FV304" s="28">
        <v>9.651884056636975</v>
      </c>
      <c r="FW304" s="28">
        <v>2.6844262295081971</v>
      </c>
      <c r="FX304" s="28">
        <v>0.44197031039136303</v>
      </c>
      <c r="FY304" s="28">
        <v>0.31765276430649858</v>
      </c>
      <c r="FZ304" s="28">
        <v>2.6844262295081971</v>
      </c>
      <c r="GA304" s="28">
        <v>2.6844262295081971</v>
      </c>
      <c r="GB304" s="28">
        <v>0.44197031039136303</v>
      </c>
      <c r="GC304" s="28">
        <v>0.31765276430649858</v>
      </c>
      <c r="GD304" s="28">
        <v>2.6844262295081971</v>
      </c>
      <c r="GE304" s="28">
        <v>2.6844262295081971</v>
      </c>
      <c r="GF304" s="28">
        <v>0.44197031039136303</v>
      </c>
      <c r="GG304" s="28">
        <v>0.31765276430649858</v>
      </c>
      <c r="GH304" s="28">
        <v>2.6844262295081971</v>
      </c>
      <c r="GI304" s="28">
        <v>2.6844262295081971</v>
      </c>
      <c r="GJ304" s="28">
        <v>0.44197031039136303</v>
      </c>
      <c r="GK304" s="28">
        <v>0.31765276430649858</v>
      </c>
      <c r="GL304" s="28">
        <v>2.6844262295081971</v>
      </c>
      <c r="GM304" s="28">
        <v>2.6844262295081971</v>
      </c>
      <c r="GN304" s="28">
        <v>0.44197031039136303</v>
      </c>
      <c r="GO304" s="28">
        <v>0.31765276430649858</v>
      </c>
      <c r="GP304" s="28">
        <v>2.6844262295081971</v>
      </c>
      <c r="GQ304" s="28">
        <v>2.6844262295081971</v>
      </c>
      <c r="GR304" s="28">
        <v>0.44197031039136303</v>
      </c>
      <c r="GS304" s="28">
        <v>0.31765276430649858</v>
      </c>
      <c r="GT304" s="28">
        <v>2.6844262295081971</v>
      </c>
      <c r="GU304" s="28">
        <v>2.6844262295081971</v>
      </c>
      <c r="GV304" s="28">
        <v>0.44197031039136303</v>
      </c>
      <c r="GW304" s="28">
        <v>0.31765276430649858</v>
      </c>
      <c r="GX304" s="28">
        <v>2.6844262295081971</v>
      </c>
      <c r="GY304" s="28">
        <v>2.6844262295081971</v>
      </c>
      <c r="GZ304" s="28">
        <v>0.44197031039136303</v>
      </c>
      <c r="HA304" s="28">
        <v>0.31765276430649858</v>
      </c>
      <c r="HB304" s="28">
        <v>2.6844262295081971</v>
      </c>
      <c r="HC304" s="28">
        <v>2.6844262295081971</v>
      </c>
      <c r="HD304" s="28">
        <v>0.44197031039136303</v>
      </c>
      <c r="HE304" s="28">
        <v>0.31765276430649858</v>
      </c>
      <c r="HF304" s="28">
        <v>2.6844262295081971</v>
      </c>
      <c r="HG304" s="28">
        <v>1.4309862706420189</v>
      </c>
      <c r="HH304" s="28">
        <v>0.44197031039136303</v>
      </c>
      <c r="HI304" s="28">
        <v>0.31765276430649858</v>
      </c>
      <c r="HJ304" s="28">
        <v>1.4309862706420189</v>
      </c>
      <c r="HK304" s="28">
        <v>2.6844262295081971</v>
      </c>
      <c r="HL304" s="28">
        <v>0.44197031039136303</v>
      </c>
      <c r="HM304" s="28">
        <v>0.31765276430649858</v>
      </c>
      <c r="HN304" s="28">
        <v>1.3225182090215419</v>
      </c>
      <c r="HO304" s="28">
        <v>2.6844262295081971</v>
      </c>
      <c r="HP304" s="28">
        <v>0.44197031039136303</v>
      </c>
      <c r="HQ304" s="28">
        <v>0.31765276430649858</v>
      </c>
      <c r="HR304" s="28">
        <v>-2.4662595060921397</v>
      </c>
      <c r="HS304" s="28">
        <v>2.6844262295081971</v>
      </c>
      <c r="HT304" s="28">
        <v>0.44197031039136303</v>
      </c>
      <c r="HU304" s="28">
        <v>0.31765276430649858</v>
      </c>
      <c r="HV304" s="28">
        <v>-4.95566504323142</v>
      </c>
      <c r="HW304" s="29">
        <v>9.6987551207784417</v>
      </c>
      <c r="HX304" s="29">
        <v>1.5968260792644666</v>
      </c>
      <c r="HY304" s="29">
        <v>1.1476703440688358</v>
      </c>
      <c r="HZ304" s="29">
        <v>9.6987551207784417</v>
      </c>
      <c r="IA304" s="29">
        <v>8.9456023352235707</v>
      </c>
      <c r="IB304" s="29">
        <v>1.4728252157857968</v>
      </c>
      <c r="IC304" s="29">
        <v>1.0585484819566204</v>
      </c>
      <c r="ID304" s="29">
        <v>8.9456023352235707</v>
      </c>
      <c r="IE304" s="29">
        <v>7.9744868569329093</v>
      </c>
      <c r="IF304" s="29">
        <v>1.3129384568769431</v>
      </c>
      <c r="IG304" s="29">
        <v>0.94363472021902517</v>
      </c>
      <c r="IH304" s="29">
        <v>7.9744868569329093</v>
      </c>
      <c r="II304" s="29">
        <v>7.1310349008944751</v>
      </c>
      <c r="IJ304" s="29">
        <v>1.1740705234940971</v>
      </c>
      <c r="IK304" s="29">
        <v>0.84382760223969544</v>
      </c>
      <c r="IL304" s="29">
        <v>7.1310349008944751</v>
      </c>
      <c r="IM304" s="29">
        <v>5.9568357059390911</v>
      </c>
      <c r="IN304" s="29">
        <v>0.98074757911547794</v>
      </c>
      <c r="IO304" s="29">
        <v>0.70488259565913602</v>
      </c>
      <c r="IP304" s="29">
        <v>5.9568357059390911</v>
      </c>
      <c r="IQ304" s="29">
        <v>4.9221984451903475</v>
      </c>
      <c r="IR304" s="29">
        <v>0.81040244306777653</v>
      </c>
      <c r="IS304" s="29">
        <v>0.58245219235036128</v>
      </c>
      <c r="IT304" s="29">
        <v>4.9221984451903475</v>
      </c>
      <c r="IU304" s="29">
        <v>3.8519613266301667</v>
      </c>
      <c r="IV304" s="29">
        <v>0.63419606187433242</v>
      </c>
      <c r="IW304" s="29">
        <v>0.45580919674964149</v>
      </c>
      <c r="IX304" s="29">
        <v>3.8519613266301667</v>
      </c>
      <c r="IY304" s="29">
        <v>3.1012883704205905</v>
      </c>
      <c r="IZ304" s="29">
        <v>0.51060348338908501</v>
      </c>
      <c r="JA304" s="29">
        <v>0.3669807771011756</v>
      </c>
      <c r="JB304" s="29">
        <v>3.1012883704205905</v>
      </c>
      <c r="JC304" s="29">
        <v>2.3049293274281886</v>
      </c>
      <c r="JD304" s="29">
        <v>0.37948903906375037</v>
      </c>
      <c r="JE304" s="29">
        <v>0.2727462443707459</v>
      </c>
      <c r="JF304" s="29">
        <v>2.3049293274281886</v>
      </c>
      <c r="JG304" s="29">
        <v>1.2105854062910482</v>
      </c>
      <c r="JH304" s="29">
        <v>0.1993136566363129</v>
      </c>
      <c r="JI304" s="29">
        <v>0.14325064943502219</v>
      </c>
      <c r="JJ304" s="29">
        <v>1.2105854062910482</v>
      </c>
      <c r="JK304" s="29">
        <v>13.888498333043987</v>
      </c>
      <c r="JL304" s="29">
        <v>2.2866353530787671</v>
      </c>
      <c r="JM304" s="29">
        <v>1.6434498512428386</v>
      </c>
      <c r="JN304" s="29">
        <v>3.1809781372191424</v>
      </c>
      <c r="JO304" s="29">
        <v>5.1672008155941844</v>
      </c>
      <c r="JP304" s="29">
        <v>0.85074021525302357</v>
      </c>
      <c r="JQ304" s="29">
        <v>0.611443743455374</v>
      </c>
      <c r="JR304" s="29">
        <v>-1.5831845832695457</v>
      </c>
      <c r="JS304" s="29">
        <v>3.8516513479620924</v>
      </c>
      <c r="JT304" s="29">
        <v>0.634145026250169</v>
      </c>
      <c r="JU304" s="29">
        <v>0.4557725164416831</v>
      </c>
      <c r="JV304" s="29">
        <v>-4.0520005115936968</v>
      </c>
      <c r="JW304" s="29">
        <v>2.6062285928707301</v>
      </c>
      <c r="JX304" s="29">
        <v>0.42909566576279223</v>
      </c>
      <c r="JY304" s="29">
        <v>0.30839950371506214</v>
      </c>
      <c r="JZ304" s="29">
        <v>-3.8211039740384152</v>
      </c>
    </row>
    <row r="305" spans="1:286" ht="15" thickBot="1" x14ac:dyDescent="0.4">
      <c r="A305" s="2"/>
      <c r="B305" s="74" t="s">
        <v>663</v>
      </c>
      <c r="C305" s="74" t="s">
        <v>452</v>
      </c>
      <c r="D305" s="74" t="s">
        <v>860</v>
      </c>
      <c r="E305" s="87">
        <v>342672</v>
      </c>
      <c r="F305" s="84">
        <v>538337</v>
      </c>
      <c r="G305" s="22">
        <v>29.737471526</v>
      </c>
      <c r="H305" s="22">
        <v>28.765499398485165</v>
      </c>
      <c r="I305" s="22">
        <v>20.67433079949322</v>
      </c>
      <c r="J305" s="22">
        <v>15.512363166516739</v>
      </c>
      <c r="K305" s="22">
        <v>29.814773510999999</v>
      </c>
      <c r="L305" s="22">
        <v>28.530252497247226</v>
      </c>
      <c r="M305" s="22">
        <v>20.505254219651015</v>
      </c>
      <c r="N305" s="22">
        <v>15.318264663619857</v>
      </c>
      <c r="O305" s="22">
        <v>29.875530944000001</v>
      </c>
      <c r="P305" s="22">
        <v>28.314707931637056</v>
      </c>
      <c r="Q305" s="22">
        <v>20.350338096356023</v>
      </c>
      <c r="R305" s="22">
        <v>15.316042798165395</v>
      </c>
      <c r="S305" s="22">
        <v>29.961980299</v>
      </c>
      <c r="T305" s="22">
        <v>28.06866867897077</v>
      </c>
      <c r="U305" s="22">
        <v>20.173504841044949</v>
      </c>
      <c r="V305" s="22">
        <v>15.18702870330895</v>
      </c>
      <c r="W305" s="22">
        <v>30.051540363000001</v>
      </c>
      <c r="X305" s="22">
        <v>27.819043803988681</v>
      </c>
      <c r="Y305" s="22">
        <v>19.99409452837596</v>
      </c>
      <c r="Z305" s="22">
        <v>15.045182132024213</v>
      </c>
      <c r="AA305" s="22">
        <v>30.134016719999998</v>
      </c>
      <c r="AB305" s="22">
        <v>27.532275126110385</v>
      </c>
      <c r="AC305" s="22">
        <v>19.787988233218037</v>
      </c>
      <c r="AD305" s="22">
        <v>14.798833791840671</v>
      </c>
      <c r="AE305" s="22">
        <v>30.230044996</v>
      </c>
      <c r="AF305" s="22">
        <v>27.427954131514539</v>
      </c>
      <c r="AG305" s="22">
        <v>19.71301068036108</v>
      </c>
      <c r="AH305" s="22">
        <v>14.517315227183232</v>
      </c>
      <c r="AI305" s="22">
        <v>30.297807931000001</v>
      </c>
      <c r="AJ305" s="22">
        <v>27.342473706579909</v>
      </c>
      <c r="AK305" s="22">
        <v>19.651574215883329</v>
      </c>
      <c r="AL305" s="22">
        <v>14.350410155372277</v>
      </c>
      <c r="AM305" s="22">
        <v>30.375480825</v>
      </c>
      <c r="AN305" s="22">
        <v>27.241079336796012</v>
      </c>
      <c r="AO305" s="22">
        <v>19.578700085902856</v>
      </c>
      <c r="AP305" s="22">
        <v>14.089846917716041</v>
      </c>
      <c r="AQ305" s="22">
        <v>30.480539039</v>
      </c>
      <c r="AR305" s="22">
        <v>27.10754278619638</v>
      </c>
      <c r="AS305" s="22">
        <v>19.482724737702735</v>
      </c>
      <c r="AT305" s="22">
        <v>13.653761856255411</v>
      </c>
      <c r="AU305" s="22">
        <v>30.931477344000001</v>
      </c>
      <c r="AV305" s="22">
        <v>26.633879036753282</v>
      </c>
      <c r="AW305" s="22">
        <v>19.142293274717925</v>
      </c>
      <c r="AX305" s="22">
        <v>12.081334334295644</v>
      </c>
      <c r="AY305" s="22">
        <v>31.32535051</v>
      </c>
      <c r="AZ305" s="22">
        <v>26.212414648563474</v>
      </c>
      <c r="BA305" s="22">
        <v>18.839378520451536</v>
      </c>
      <c r="BB305" s="22">
        <v>11.196124884670194</v>
      </c>
      <c r="BC305" s="22">
        <v>31.596907067</v>
      </c>
      <c r="BD305" s="22">
        <v>26.074530404175647</v>
      </c>
      <c r="BE305" s="22">
        <v>18.74027839912139</v>
      </c>
      <c r="BF305" s="22">
        <v>10.730242816301146</v>
      </c>
      <c r="BG305" s="22">
        <v>31.737467068000001</v>
      </c>
      <c r="BH305" s="22">
        <v>25.949456057420253</v>
      </c>
      <c r="BI305" s="22">
        <v>18.650385003441716</v>
      </c>
      <c r="BJ305" s="22">
        <v>10.941325158954704</v>
      </c>
      <c r="BK305" s="25">
        <v>29.692823696000001</v>
      </c>
      <c r="BL305" s="25">
        <v>28.80334738010454</v>
      </c>
      <c r="BM305" s="25">
        <v>20.701532889095503</v>
      </c>
      <c r="BN305" s="25">
        <v>15.707919576637693</v>
      </c>
      <c r="BO305" s="25">
        <v>29.734541649000001</v>
      </c>
      <c r="BP305" s="25">
        <v>28.784527376507494</v>
      </c>
      <c r="BQ305" s="25">
        <v>20.688006581951555</v>
      </c>
      <c r="BR305" s="25">
        <v>15.67267174986349</v>
      </c>
      <c r="BS305" s="25">
        <v>29.810467206999999</v>
      </c>
      <c r="BT305" s="25">
        <v>28.753099994156706</v>
      </c>
      <c r="BU305" s="25">
        <v>20.665419103462774</v>
      </c>
      <c r="BV305" s="25">
        <v>15.606989898145079</v>
      </c>
      <c r="BW305" s="25">
        <v>29.893566403000001</v>
      </c>
      <c r="BX305" s="25">
        <v>28.690327862087415</v>
      </c>
      <c r="BY305" s="25">
        <v>20.620303536185041</v>
      </c>
      <c r="BZ305" s="25">
        <v>15.386602858509811</v>
      </c>
      <c r="CA305" s="25">
        <v>29.952730142</v>
      </c>
      <c r="CB305" s="25">
        <v>28.643583087920149</v>
      </c>
      <c r="CC305" s="25">
        <v>20.586707146604102</v>
      </c>
      <c r="CD305" s="25">
        <v>15.254902668507771</v>
      </c>
      <c r="CE305" s="25">
        <v>30.018442728</v>
      </c>
      <c r="CF305" s="25">
        <v>28.574363924152692</v>
      </c>
      <c r="CG305" s="25">
        <v>20.536957970705284</v>
      </c>
      <c r="CH305" s="25">
        <v>15.020189330582628</v>
      </c>
      <c r="CI305" s="25">
        <v>30.094162233999999</v>
      </c>
      <c r="CJ305" s="25">
        <v>28.506579869978527</v>
      </c>
      <c r="CK305" s="25">
        <v>20.488240236327925</v>
      </c>
      <c r="CL305" s="25">
        <v>14.74734111683253</v>
      </c>
      <c r="CM305" s="25">
        <v>30.174264483000002</v>
      </c>
      <c r="CN305" s="25">
        <v>28.457688333752202</v>
      </c>
      <c r="CO305" s="25">
        <v>20.45310092658621</v>
      </c>
      <c r="CP305" s="25">
        <v>14.581686570659699</v>
      </c>
      <c r="CQ305" s="25">
        <v>30.257553193</v>
      </c>
      <c r="CR305" s="25">
        <v>28.401056312175463</v>
      </c>
      <c r="CS305" s="25">
        <v>20.412398377615926</v>
      </c>
      <c r="CT305" s="25">
        <v>14.355267935912245</v>
      </c>
      <c r="CU305" s="25">
        <v>30.344322641000002</v>
      </c>
      <c r="CV305" s="25">
        <v>28.338742875534351</v>
      </c>
      <c r="CW305" s="25">
        <v>20.367612483773961</v>
      </c>
      <c r="CX305" s="25">
        <v>14.085313197448102</v>
      </c>
      <c r="CY305" s="25">
        <v>30.703429845999999</v>
      </c>
      <c r="CZ305" s="25">
        <v>28.130399027469984</v>
      </c>
      <c r="DA305" s="25">
        <v>20.217871657958543</v>
      </c>
      <c r="DB305" s="25">
        <v>13.241774782564434</v>
      </c>
      <c r="DC305" s="25">
        <v>31.003950791000001</v>
      </c>
      <c r="DD305" s="25">
        <v>27.856097475042887</v>
      </c>
      <c r="DE305" s="25">
        <v>20.020725731335386</v>
      </c>
      <c r="DF305" s="25">
        <v>12.116192679627112</v>
      </c>
      <c r="DG305" s="25">
        <v>31.266709505000001</v>
      </c>
      <c r="DH305" s="25">
        <v>27.605818409286041</v>
      </c>
      <c r="DI305" s="25">
        <v>19.840845238875808</v>
      </c>
      <c r="DJ305" s="25">
        <v>11.148368474960481</v>
      </c>
      <c r="DK305" s="25">
        <v>31.443853840999999</v>
      </c>
      <c r="DL305" s="25">
        <v>27.411992608799363</v>
      </c>
      <c r="DM305" s="25">
        <v>19.701538819709342</v>
      </c>
      <c r="DN305" s="25">
        <v>10.518284626840469</v>
      </c>
      <c r="DO305" s="27">
        <v>29.738432555999999</v>
      </c>
      <c r="DP305" s="27">
        <v>28.80092406136125</v>
      </c>
      <c r="DQ305" s="27">
        <v>20.699791202200473</v>
      </c>
      <c r="DR305" s="27">
        <v>15.514286123866231</v>
      </c>
      <c r="DS305" s="27">
        <v>29.816120795</v>
      </c>
      <c r="DT305" s="27">
        <v>28.593895598347082</v>
      </c>
      <c r="DU305" s="27">
        <v>20.550995769520068</v>
      </c>
      <c r="DV305" s="27">
        <v>15.321782293675199</v>
      </c>
      <c r="DW305" s="27">
        <v>29.877197390999999</v>
      </c>
      <c r="DX305" s="27">
        <v>28.367073929911143</v>
      </c>
      <c r="DY305" s="27">
        <v>20.387974570382305</v>
      </c>
      <c r="DZ305" s="27">
        <v>15.321032594510516</v>
      </c>
      <c r="EA305" s="27">
        <v>29.963895389000001</v>
      </c>
      <c r="EB305" s="27">
        <v>28.104463609736207</v>
      </c>
      <c r="EC305" s="27">
        <v>20.199231362574714</v>
      </c>
      <c r="ED305" s="27">
        <v>15.254588626632245</v>
      </c>
      <c r="EE305" s="27">
        <v>30.053252254</v>
      </c>
      <c r="EF305" s="27">
        <v>27.85724163406784</v>
      </c>
      <c r="EG305" s="27">
        <v>20.021548060954675</v>
      </c>
      <c r="EH305" s="27">
        <v>15.090395463369031</v>
      </c>
      <c r="EI305" s="27">
        <v>30.134980391999999</v>
      </c>
      <c r="EJ305" s="27">
        <v>27.580642676338719</v>
      </c>
      <c r="EK305" s="27">
        <v>19.822750943905909</v>
      </c>
      <c r="EL305" s="27">
        <v>14.890077919673576</v>
      </c>
      <c r="EM305" s="27">
        <v>30.230569514999999</v>
      </c>
      <c r="EN305" s="27">
        <v>27.48574929054314</v>
      </c>
      <c r="EO305" s="27">
        <v>19.754549199119754</v>
      </c>
      <c r="EP305" s="27">
        <v>14.616156599815067</v>
      </c>
      <c r="EQ305" s="27">
        <v>30.297943155999999</v>
      </c>
      <c r="ER305" s="27">
        <v>27.401341902132973</v>
      </c>
      <c r="ES305" s="27">
        <v>19.693883947119819</v>
      </c>
      <c r="ET305" s="27">
        <v>14.454839637852718</v>
      </c>
      <c r="EU305" s="27">
        <v>30.374461435000001</v>
      </c>
      <c r="EV305" s="27">
        <v>27.226547172477549</v>
      </c>
      <c r="EW305" s="27">
        <v>19.56825553327436</v>
      </c>
      <c r="EX305" s="27">
        <v>14.207436947711248</v>
      </c>
      <c r="EY305" s="27">
        <v>30.475698738999998</v>
      </c>
      <c r="EZ305" s="27">
        <v>27.236606512201572</v>
      </c>
      <c r="FA305" s="27">
        <v>19.575485378798611</v>
      </c>
      <c r="FB305" s="27">
        <v>13.807585918080413</v>
      </c>
      <c r="FC305" s="27">
        <v>30.892865519000001</v>
      </c>
      <c r="FD305" s="27">
        <v>26.926111036710033</v>
      </c>
      <c r="FE305" s="27">
        <v>19.35232616702438</v>
      </c>
      <c r="FF305" s="27">
        <v>12.373669802688624</v>
      </c>
      <c r="FG305" s="27">
        <v>31.207181061</v>
      </c>
      <c r="FH305" s="27">
        <v>26.563345781713711</v>
      </c>
      <c r="FI305" s="27">
        <v>19.091599635547876</v>
      </c>
      <c r="FJ305" s="27">
        <v>11.614991201595895</v>
      </c>
      <c r="FK305" s="27">
        <v>31.432503008000001</v>
      </c>
      <c r="FL305" s="27">
        <v>26.191168762258094</v>
      </c>
      <c r="FM305" s="27">
        <v>18.824108683640397</v>
      </c>
      <c r="FN305" s="27">
        <v>11.222482711236697</v>
      </c>
      <c r="FO305" s="27">
        <v>31.508129955000001</v>
      </c>
      <c r="FP305" s="27">
        <v>25.879189260118252</v>
      </c>
      <c r="FQ305" s="27">
        <v>18.59988287269411</v>
      </c>
      <c r="FR305" s="27">
        <v>11.462040770427681</v>
      </c>
      <c r="FS305" s="28">
        <v>29.733691098000001</v>
      </c>
      <c r="FT305" s="28">
        <v>28.766759942428415</v>
      </c>
      <c r="FU305" s="28">
        <v>20.675236777244866</v>
      </c>
      <c r="FV305" s="28">
        <v>15.528069335813953</v>
      </c>
      <c r="FW305" s="28">
        <v>29.807489626999999</v>
      </c>
      <c r="FX305" s="28">
        <v>28.528246779203464</v>
      </c>
      <c r="FY305" s="28">
        <v>20.503812670601132</v>
      </c>
      <c r="FZ305" s="28">
        <v>15.340230501975732</v>
      </c>
      <c r="GA305" s="28">
        <v>29.865907858</v>
      </c>
      <c r="GB305" s="28">
        <v>28.301396182059392</v>
      </c>
      <c r="GC305" s="28">
        <v>20.340770679831241</v>
      </c>
      <c r="GD305" s="28">
        <v>15.343236084972105</v>
      </c>
      <c r="GE305" s="28">
        <v>29.955784003000002</v>
      </c>
      <c r="GF305" s="28">
        <v>28.036235863358453</v>
      </c>
      <c r="GG305" s="28">
        <v>20.150194737874507</v>
      </c>
      <c r="GH305" s="28">
        <v>15.175639557146937</v>
      </c>
      <c r="GI305" s="28">
        <v>30.071450590000001</v>
      </c>
      <c r="GJ305" s="28">
        <v>27.76617023759685</v>
      </c>
      <c r="GK305" s="28">
        <v>19.956093255149629</v>
      </c>
      <c r="GL305" s="28">
        <v>14.993159619880654</v>
      </c>
      <c r="GM305" s="28">
        <v>30.214217130000002</v>
      </c>
      <c r="GN305" s="28">
        <v>27.453264704873753</v>
      </c>
      <c r="GO305" s="28">
        <v>19.731201887789965</v>
      </c>
      <c r="GP305" s="28">
        <v>14.688579352141979</v>
      </c>
      <c r="GQ305" s="28">
        <v>30.333783509</v>
      </c>
      <c r="GR305" s="28">
        <v>27.315863725322092</v>
      </c>
      <c r="GS305" s="28">
        <v>19.63244909841287</v>
      </c>
      <c r="GT305" s="28">
        <v>14.320270321372739</v>
      </c>
      <c r="GU305" s="28">
        <v>30.456360703000001</v>
      </c>
      <c r="GV305" s="28">
        <v>27.198695658875646</v>
      </c>
      <c r="GW305" s="28">
        <v>19.548238102062907</v>
      </c>
      <c r="GX305" s="28">
        <v>14.081758343971085</v>
      </c>
      <c r="GY305" s="28">
        <v>30.589016462</v>
      </c>
      <c r="GZ305" s="28">
        <v>27.074434075708339</v>
      </c>
      <c r="HA305" s="28">
        <v>19.458928855576993</v>
      </c>
      <c r="HB305" s="28">
        <v>13.806931763131701</v>
      </c>
      <c r="HC305" s="28">
        <v>30.734526319</v>
      </c>
      <c r="HD305" s="28">
        <v>26.939861716211624</v>
      </c>
      <c r="HE305" s="28">
        <v>19.362209051127849</v>
      </c>
      <c r="HF305" s="28">
        <v>13.497312605895452</v>
      </c>
      <c r="HG305" s="28">
        <v>31.335577684</v>
      </c>
      <c r="HH305" s="28">
        <v>26.399644288091771</v>
      </c>
      <c r="HI305" s="28">
        <v>18.973944148861303</v>
      </c>
      <c r="HJ305" s="28">
        <v>12.193638070860199</v>
      </c>
      <c r="HK305" s="28">
        <v>31.791662541000001</v>
      </c>
      <c r="HL305" s="28">
        <v>25.959491406587773</v>
      </c>
      <c r="HM305" s="28">
        <v>18.657597606480643</v>
      </c>
      <c r="HN305" s="28">
        <v>11.410093246820416</v>
      </c>
      <c r="HO305" s="28">
        <v>31.972971313999999</v>
      </c>
      <c r="HP305" s="28">
        <v>25.740903624299598</v>
      </c>
      <c r="HQ305" s="28">
        <v>18.500494263439382</v>
      </c>
      <c r="HR305" s="28">
        <v>11.343985687848523</v>
      </c>
      <c r="HS305" s="28">
        <v>32.003739373999998</v>
      </c>
      <c r="HT305" s="28">
        <v>25.502562814267961</v>
      </c>
      <c r="HU305" s="28">
        <v>18.329194030429253</v>
      </c>
      <c r="HV305" s="28">
        <v>11.257549907129746</v>
      </c>
      <c r="HW305" s="29">
        <v>29.746095074999999</v>
      </c>
      <c r="HX305" s="29">
        <v>28.766580815734809</v>
      </c>
      <c r="HY305" s="29">
        <v>20.675108035363234</v>
      </c>
      <c r="HZ305" s="29">
        <v>15.522448289506027</v>
      </c>
      <c r="IA305" s="29">
        <v>29.844373914999998</v>
      </c>
      <c r="IB305" s="29">
        <v>28.537430385685933</v>
      </c>
      <c r="IC305" s="29">
        <v>20.510413109401821</v>
      </c>
      <c r="ID305" s="29">
        <v>15.319676294999617</v>
      </c>
      <c r="IE305" s="29">
        <v>29.915859832999999</v>
      </c>
      <c r="IF305" s="29">
        <v>28.309831135057802</v>
      </c>
      <c r="IG305" s="29">
        <v>20.346833046632234</v>
      </c>
      <c r="IH305" s="29">
        <v>15.315492184408036</v>
      </c>
      <c r="II305" s="29">
        <v>30.007358877000001</v>
      </c>
      <c r="IJ305" s="29">
        <v>28.041747453338683</v>
      </c>
      <c r="IK305" s="29">
        <v>20.154156026114418</v>
      </c>
      <c r="IL305" s="29">
        <v>15.135868009568632</v>
      </c>
      <c r="IM305" s="29">
        <v>30.124791361</v>
      </c>
      <c r="IN305" s="29">
        <v>27.764260380033058</v>
      </c>
      <c r="IO305" s="29">
        <v>19.954720602914158</v>
      </c>
      <c r="IP305" s="29">
        <v>14.914742409196275</v>
      </c>
      <c r="IQ305" s="29">
        <v>30.229652776000002</v>
      </c>
      <c r="IR305" s="29">
        <v>27.450847788574517</v>
      </c>
      <c r="IS305" s="29">
        <v>19.729464802457535</v>
      </c>
      <c r="IT305" s="29">
        <v>14.596929161085129</v>
      </c>
      <c r="IU305" s="29">
        <v>30.342826889000001</v>
      </c>
      <c r="IV305" s="29">
        <v>27.314497765701095</v>
      </c>
      <c r="IW305" s="29">
        <v>19.631467356338035</v>
      </c>
      <c r="IX305" s="29">
        <v>14.246747279066057</v>
      </c>
      <c r="IY305" s="29">
        <v>30.466844418000001</v>
      </c>
      <c r="IZ305" s="29">
        <v>27.201976427131886</v>
      </c>
      <c r="JA305" s="29">
        <v>19.550596054805752</v>
      </c>
      <c r="JB305" s="29">
        <v>14.03474557907219</v>
      </c>
      <c r="JC305" s="29">
        <v>30.600993126999999</v>
      </c>
      <c r="JD305" s="29">
        <v>27.083709979596993</v>
      </c>
      <c r="JE305" s="29">
        <v>19.465595630340808</v>
      </c>
      <c r="JF305" s="29">
        <v>13.787469802832714</v>
      </c>
      <c r="JG305" s="29">
        <v>30.747794668000001</v>
      </c>
      <c r="JH305" s="29">
        <v>26.949595480006383</v>
      </c>
      <c r="JI305" s="29">
        <v>19.369204898821273</v>
      </c>
      <c r="JJ305" s="29">
        <v>13.448982062024943</v>
      </c>
      <c r="JK305" s="29">
        <v>31.323645023000001</v>
      </c>
      <c r="JL305" s="29">
        <v>26.404698930416146</v>
      </c>
      <c r="JM305" s="29">
        <v>18.977577019823826</v>
      </c>
      <c r="JN305" s="29">
        <v>12.0281862224187</v>
      </c>
      <c r="JO305" s="29">
        <v>31.675275009</v>
      </c>
      <c r="JP305" s="29">
        <v>25.979641974374651</v>
      </c>
      <c r="JQ305" s="29">
        <v>18.672080216306128</v>
      </c>
      <c r="JR305" s="29">
        <v>11.428707576010918</v>
      </c>
      <c r="JS305" s="29">
        <v>31.737232988999999</v>
      </c>
      <c r="JT305" s="29">
        <v>25.805825392355171</v>
      </c>
      <c r="JU305" s="29">
        <v>18.547154816425977</v>
      </c>
      <c r="JV305" s="29">
        <v>11.528950781494412</v>
      </c>
      <c r="JW305" s="29">
        <v>31.678837739999999</v>
      </c>
      <c r="JX305" s="29">
        <v>25.703209297538013</v>
      </c>
      <c r="JY305" s="29">
        <v>18.473402608608797</v>
      </c>
      <c r="JZ305" s="29">
        <v>11.863318303991065</v>
      </c>
    </row>
    <row r="306" spans="1:286" ht="15" thickBot="1" x14ac:dyDescent="0.4">
      <c r="A306" s="2"/>
      <c r="B306" s="74" t="s">
        <v>773</v>
      </c>
      <c r="C306" s="74" t="s">
        <v>544</v>
      </c>
      <c r="D306" s="74" t="s">
        <v>860</v>
      </c>
      <c r="E306" s="87">
        <v>297180</v>
      </c>
      <c r="F306" s="84">
        <v>518183</v>
      </c>
      <c r="G306" s="22">
        <v>17.323695546</v>
      </c>
      <c r="H306" s="22">
        <v>17.323695546</v>
      </c>
      <c r="I306" s="22">
        <v>12.874800351586613</v>
      </c>
      <c r="J306" s="22">
        <v>7.4358164979323886</v>
      </c>
      <c r="K306" s="22">
        <v>17.369004179000001</v>
      </c>
      <c r="L306" s="22">
        <v>17.369004179000001</v>
      </c>
      <c r="M306" s="22">
        <v>12.847633848260818</v>
      </c>
      <c r="N306" s="22">
        <v>7.3122932327700934</v>
      </c>
      <c r="O306" s="22">
        <v>17.367987691</v>
      </c>
      <c r="P306" s="22">
        <v>17.367987691</v>
      </c>
      <c r="Q306" s="22">
        <v>12.813256348462811</v>
      </c>
      <c r="R306" s="22">
        <v>7.3159409067951513</v>
      </c>
      <c r="S306" s="22">
        <v>17.387991748000001</v>
      </c>
      <c r="T306" s="22">
        <v>17.387991748000001</v>
      </c>
      <c r="U306" s="22">
        <v>12.744321013439766</v>
      </c>
      <c r="V306" s="22">
        <v>7.1746680217460552</v>
      </c>
      <c r="W306" s="22">
        <v>17.420737758000001</v>
      </c>
      <c r="X306" s="22">
        <v>17.420737758000001</v>
      </c>
      <c r="Y306" s="22">
        <v>12.69162433898528</v>
      </c>
      <c r="Z306" s="22">
        <v>7.0749601780923879</v>
      </c>
      <c r="AA306" s="22">
        <v>17.463631384999999</v>
      </c>
      <c r="AB306" s="22">
        <v>17.463631384999999</v>
      </c>
      <c r="AC306" s="22">
        <v>12.602785540218454</v>
      </c>
      <c r="AD306" s="22">
        <v>6.8913307547124951</v>
      </c>
      <c r="AE306" s="22">
        <v>17.508290133999999</v>
      </c>
      <c r="AF306" s="22">
        <v>17.355775656590716</v>
      </c>
      <c r="AG306" s="22">
        <v>12.473937693049194</v>
      </c>
      <c r="AH306" s="22">
        <v>6.6827225121535676</v>
      </c>
      <c r="AI306" s="22">
        <v>17.555693740999999</v>
      </c>
      <c r="AJ306" s="22">
        <v>17.087835272082547</v>
      </c>
      <c r="AK306" s="22">
        <v>12.281363663058359</v>
      </c>
      <c r="AL306" s="22">
        <v>6.514093604790002</v>
      </c>
      <c r="AM306" s="22">
        <v>17.605151332999998</v>
      </c>
      <c r="AN306" s="22">
        <v>17.071963822261107</v>
      </c>
      <c r="AO306" s="22">
        <v>12.269956539568847</v>
      </c>
      <c r="AP306" s="22">
        <v>6.3764976155492405</v>
      </c>
      <c r="AQ306" s="22">
        <v>17.661312315</v>
      </c>
      <c r="AR306" s="22">
        <v>17.091129124162215</v>
      </c>
      <c r="AS306" s="22">
        <v>12.283731019402717</v>
      </c>
      <c r="AT306" s="22">
        <v>6.1154101867752217</v>
      </c>
      <c r="AU306" s="22">
        <v>17.848482963999999</v>
      </c>
      <c r="AV306" s="22">
        <v>16.773656344423497</v>
      </c>
      <c r="AW306" s="22">
        <v>12.05555708168556</v>
      </c>
      <c r="AX306" s="22">
        <v>5.4086805180838873</v>
      </c>
      <c r="AY306" s="22">
        <v>17.965281933</v>
      </c>
      <c r="AZ306" s="22">
        <v>16.746138534181345</v>
      </c>
      <c r="BA306" s="22">
        <v>12.035779489649251</v>
      </c>
      <c r="BB306" s="22">
        <v>5.0577010613665081</v>
      </c>
      <c r="BC306" s="22">
        <v>18.009454508000001</v>
      </c>
      <c r="BD306" s="22">
        <v>16.714070627661489</v>
      </c>
      <c r="BE306" s="22">
        <v>12.01273165382848</v>
      </c>
      <c r="BF306" s="22">
        <v>4.9825240190411719</v>
      </c>
      <c r="BG306" s="22">
        <v>18.003451517999999</v>
      </c>
      <c r="BH306" s="22">
        <v>16.597788892587705</v>
      </c>
      <c r="BI306" s="22">
        <v>11.929157681287574</v>
      </c>
      <c r="BJ306" s="22">
        <v>5.1804876290070823</v>
      </c>
      <c r="BK306" s="25">
        <v>17.283540728999998</v>
      </c>
      <c r="BL306" s="25">
        <v>17.283540728999998</v>
      </c>
      <c r="BM306" s="25">
        <v>12.898100831663642</v>
      </c>
      <c r="BN306" s="25">
        <v>7.5212467523908932</v>
      </c>
      <c r="BO306" s="25">
        <v>17.292624764999999</v>
      </c>
      <c r="BP306" s="25">
        <v>17.292624764999999</v>
      </c>
      <c r="BQ306" s="25">
        <v>12.88365965600544</v>
      </c>
      <c r="BR306" s="25">
        <v>7.4761280581853908</v>
      </c>
      <c r="BS306" s="25">
        <v>17.323735772999999</v>
      </c>
      <c r="BT306" s="25">
        <v>17.323735772999999</v>
      </c>
      <c r="BU306" s="25">
        <v>12.866273861437692</v>
      </c>
      <c r="BV306" s="25">
        <v>7.3844922611632384</v>
      </c>
      <c r="BW306" s="25">
        <v>17.363522763999999</v>
      </c>
      <c r="BX306" s="25">
        <v>17.363522763999999</v>
      </c>
      <c r="BY306" s="25">
        <v>12.862865748760646</v>
      </c>
      <c r="BZ306" s="25">
        <v>7.2102434969844058</v>
      </c>
      <c r="CA306" s="25">
        <v>17.410377199999999</v>
      </c>
      <c r="CB306" s="25">
        <v>17.410377199999999</v>
      </c>
      <c r="CC306" s="25">
        <v>12.86791759191215</v>
      </c>
      <c r="CD306" s="25">
        <v>7.0860695817321142</v>
      </c>
      <c r="CE306" s="25">
        <v>17.463071003</v>
      </c>
      <c r="CF306" s="25">
        <v>17.463071003</v>
      </c>
      <c r="CG306" s="25">
        <v>12.858432693680196</v>
      </c>
      <c r="CH306" s="25">
        <v>6.878174971703233</v>
      </c>
      <c r="CI306" s="25">
        <v>17.521575528</v>
      </c>
      <c r="CJ306" s="25">
        <v>17.521575528</v>
      </c>
      <c r="CK306" s="25">
        <v>12.842073036087418</v>
      </c>
      <c r="CL306" s="25">
        <v>6.6345818770419598</v>
      </c>
      <c r="CM306" s="25">
        <v>17.584938047000001</v>
      </c>
      <c r="CN306" s="25">
        <v>17.584938047000001</v>
      </c>
      <c r="CO306" s="25">
        <v>12.823711276550464</v>
      </c>
      <c r="CP306" s="25">
        <v>6.4231228686146853</v>
      </c>
      <c r="CQ306" s="25">
        <v>17.652600884000002</v>
      </c>
      <c r="CR306" s="25">
        <v>17.652600884000002</v>
      </c>
      <c r="CS306" s="25">
        <v>12.801903178046368</v>
      </c>
      <c r="CT306" s="25">
        <v>6.2163145446546277</v>
      </c>
      <c r="CU306" s="25">
        <v>17.724768118</v>
      </c>
      <c r="CV306" s="25">
        <v>17.724768118</v>
      </c>
      <c r="CW306" s="25">
        <v>12.770113239538952</v>
      </c>
      <c r="CX306" s="25">
        <v>5.9370780901342037</v>
      </c>
      <c r="CY306" s="25">
        <v>17.800109798000001</v>
      </c>
      <c r="CZ306" s="25">
        <v>17.692954954852439</v>
      </c>
      <c r="DA306" s="25">
        <v>12.716275093642734</v>
      </c>
      <c r="DB306" s="25">
        <v>5.5365282301753815</v>
      </c>
      <c r="DC306" s="25">
        <v>17.850573269000002</v>
      </c>
      <c r="DD306" s="25">
        <v>17.652488227238052</v>
      </c>
      <c r="DE306" s="25">
        <v>12.687190859731713</v>
      </c>
      <c r="DF306" s="25">
        <v>5.2384893386095488</v>
      </c>
      <c r="DG306" s="25">
        <v>17.860796709999999</v>
      </c>
      <c r="DH306" s="25">
        <v>17.762519764380187</v>
      </c>
      <c r="DI306" s="25">
        <v>12.766272691955113</v>
      </c>
      <c r="DJ306" s="25">
        <v>5.0743443848352534</v>
      </c>
      <c r="DK306" s="25">
        <v>17.835842411000002</v>
      </c>
      <c r="DL306" s="25">
        <v>17.835842411000002</v>
      </c>
      <c r="DM306" s="25">
        <v>12.826345306852916</v>
      </c>
      <c r="DN306" s="25">
        <v>5.0686680592131044</v>
      </c>
      <c r="DO306" s="27">
        <v>17.323695546</v>
      </c>
      <c r="DP306" s="27">
        <v>17.323695546</v>
      </c>
      <c r="DQ306" s="27">
        <v>12.898559822468865</v>
      </c>
      <c r="DR306" s="27">
        <v>7.4470210731144784</v>
      </c>
      <c r="DS306" s="27">
        <v>17.369004180000001</v>
      </c>
      <c r="DT306" s="27">
        <v>17.369004180000001</v>
      </c>
      <c r="DU306" s="27">
        <v>12.890058907391374</v>
      </c>
      <c r="DV306" s="27">
        <v>7.3408376525033194</v>
      </c>
      <c r="DW306" s="27">
        <v>17.36798769</v>
      </c>
      <c r="DX306" s="27">
        <v>17.36798769</v>
      </c>
      <c r="DY306" s="27">
        <v>12.880095777578802</v>
      </c>
      <c r="DZ306" s="27">
        <v>7.3490585368102499</v>
      </c>
      <c r="EA306" s="27">
        <v>17.387991748000001</v>
      </c>
      <c r="EB306" s="27">
        <v>17.387991748000001</v>
      </c>
      <c r="EC306" s="27">
        <v>12.894130171947879</v>
      </c>
      <c r="ED306" s="27">
        <v>7.2199510695765987</v>
      </c>
      <c r="EE306" s="27">
        <v>17.420588680000002</v>
      </c>
      <c r="EF306" s="27">
        <v>17.420588680000002</v>
      </c>
      <c r="EG306" s="27">
        <v>12.906848095207437</v>
      </c>
      <c r="EH306" s="27">
        <v>7.1313394131989938</v>
      </c>
      <c r="EI306" s="27">
        <v>17.463271502000001</v>
      </c>
      <c r="EJ306" s="27">
        <v>17.463271502000001</v>
      </c>
      <c r="EK306" s="27">
        <v>12.918453827357213</v>
      </c>
      <c r="EL306" s="27">
        <v>6.9605579803067847</v>
      </c>
      <c r="EM306" s="27">
        <v>17.507725849</v>
      </c>
      <c r="EN306" s="27">
        <v>17.507725849</v>
      </c>
      <c r="EO306" s="27">
        <v>12.901555929131929</v>
      </c>
      <c r="EP306" s="27">
        <v>6.7653556437100697</v>
      </c>
      <c r="EQ306" s="27">
        <v>17.554990132</v>
      </c>
      <c r="ER306" s="27">
        <v>17.554990132</v>
      </c>
      <c r="ES306" s="27">
        <v>12.895403636741673</v>
      </c>
      <c r="ET306" s="27">
        <v>6.6089508148680451</v>
      </c>
      <c r="EU306" s="27">
        <v>17.603786368000002</v>
      </c>
      <c r="EV306" s="27">
        <v>17.603786368000002</v>
      </c>
      <c r="EW306" s="27">
        <v>12.816157332275603</v>
      </c>
      <c r="EX306" s="27">
        <v>6.4861672447304848</v>
      </c>
      <c r="EY306" s="27">
        <v>17.657232747999998</v>
      </c>
      <c r="EZ306" s="27">
        <v>17.657232747999998</v>
      </c>
      <c r="FA306" s="27">
        <v>12.708778924217643</v>
      </c>
      <c r="FB306" s="27">
        <v>6.2560434425344429</v>
      </c>
      <c r="FC306" s="27">
        <v>17.831825426000002</v>
      </c>
      <c r="FD306" s="27">
        <v>17.405783747199518</v>
      </c>
      <c r="FE306" s="27">
        <v>12.50987949241013</v>
      </c>
      <c r="FF306" s="27">
        <v>5.6273984488618201</v>
      </c>
      <c r="FG306" s="27">
        <v>17.938126375</v>
      </c>
      <c r="FH306" s="27">
        <v>17.185809839048609</v>
      </c>
      <c r="FI306" s="27">
        <v>12.351779913419032</v>
      </c>
      <c r="FJ306" s="27">
        <v>5.3286632458449574</v>
      </c>
      <c r="FK306" s="27">
        <v>17.976766033000001</v>
      </c>
      <c r="FL306" s="27">
        <v>17.092249081653762</v>
      </c>
      <c r="FM306" s="27">
        <v>12.284535954903433</v>
      </c>
      <c r="FN306" s="27">
        <v>5.2743093958238525</v>
      </c>
      <c r="FO306" s="27">
        <v>17.968971973999999</v>
      </c>
      <c r="FP306" s="27">
        <v>16.847578949846856</v>
      </c>
      <c r="FQ306" s="27">
        <v>12.108686713711467</v>
      </c>
      <c r="FR306" s="27">
        <v>5.4610630644695526</v>
      </c>
      <c r="FS306" s="28">
        <v>17.320569661</v>
      </c>
      <c r="FT306" s="28">
        <v>17.320569661</v>
      </c>
      <c r="FU306" s="28">
        <v>12.873333462072633</v>
      </c>
      <c r="FV306" s="28">
        <v>7.4365594104633379</v>
      </c>
      <c r="FW306" s="28">
        <v>17.362172358999999</v>
      </c>
      <c r="FX306" s="28">
        <v>17.362172358999999</v>
      </c>
      <c r="FY306" s="28">
        <v>12.841082467947956</v>
      </c>
      <c r="FZ306" s="28">
        <v>7.3099429279705586</v>
      </c>
      <c r="GA306" s="28">
        <v>17.362434185000001</v>
      </c>
      <c r="GB306" s="28">
        <v>17.362434185000001</v>
      </c>
      <c r="GC306" s="28">
        <v>12.788941323433182</v>
      </c>
      <c r="GD306" s="28">
        <v>7.308039890209149</v>
      </c>
      <c r="GE306" s="28">
        <v>17.388216559</v>
      </c>
      <c r="GF306" s="28">
        <v>17.388216559</v>
      </c>
      <c r="GG306" s="28">
        <v>12.717095205174871</v>
      </c>
      <c r="GH306" s="28">
        <v>7.1568676071953794</v>
      </c>
      <c r="GI306" s="28">
        <v>17.430937675999999</v>
      </c>
      <c r="GJ306" s="28">
        <v>17.430937675999999</v>
      </c>
      <c r="GK306" s="28">
        <v>12.656356054795946</v>
      </c>
      <c r="GL306" s="28">
        <v>7.047024895201802</v>
      </c>
      <c r="GM306" s="28">
        <v>17.487974782000002</v>
      </c>
      <c r="GN306" s="28">
        <v>17.465016698645552</v>
      </c>
      <c r="GO306" s="28">
        <v>12.552451380888803</v>
      </c>
      <c r="GP306" s="28">
        <v>6.8457554086154033</v>
      </c>
      <c r="GQ306" s="28">
        <v>17.556205865999999</v>
      </c>
      <c r="GR306" s="28">
        <v>17.222703022188604</v>
      </c>
      <c r="GS306" s="28">
        <v>12.378295770554566</v>
      </c>
      <c r="GT306" s="28">
        <v>6.5882162562198658</v>
      </c>
      <c r="GU306" s="28">
        <v>17.633439648</v>
      </c>
      <c r="GV306" s="28">
        <v>16.941782570282697</v>
      </c>
      <c r="GW306" s="28">
        <v>12.176392710552356</v>
      </c>
      <c r="GX306" s="28">
        <v>6.3556711188398261</v>
      </c>
      <c r="GY306" s="28">
        <v>17.714967564999998</v>
      </c>
      <c r="GZ306" s="28">
        <v>17.021638275532855</v>
      </c>
      <c r="HA306" s="28">
        <v>12.233786578244272</v>
      </c>
      <c r="HB306" s="28">
        <v>6.1829841245931334</v>
      </c>
      <c r="HC306" s="28">
        <v>17.806132197</v>
      </c>
      <c r="HD306" s="28">
        <v>16.9825279920206</v>
      </c>
      <c r="HE306" s="28">
        <v>12.205677247417329</v>
      </c>
      <c r="HF306" s="28">
        <v>5.9346134275753073</v>
      </c>
      <c r="HG306" s="28">
        <v>18.100560255000001</v>
      </c>
      <c r="HH306" s="28">
        <v>16.551754110224969</v>
      </c>
      <c r="HI306" s="28">
        <v>11.896071576796027</v>
      </c>
      <c r="HJ306" s="28">
        <v>4.7381864072592457</v>
      </c>
      <c r="HK306" s="28">
        <v>18.369658739000002</v>
      </c>
      <c r="HL306" s="28">
        <v>15.76935309905895</v>
      </c>
      <c r="HM306" s="28">
        <v>11.33374456489106</v>
      </c>
      <c r="HN306" s="28">
        <v>1.7454165280196001</v>
      </c>
      <c r="HO306" s="28">
        <v>18.459400876</v>
      </c>
      <c r="HP306" s="28">
        <v>15.123576222313444</v>
      </c>
      <c r="HQ306" s="28">
        <v>10.869612008471641</v>
      </c>
      <c r="HR306" s="28">
        <v>-0.66945090624588843</v>
      </c>
      <c r="HS306" s="28">
        <v>18.479676365</v>
      </c>
      <c r="HT306" s="28">
        <v>14.57830898525417</v>
      </c>
      <c r="HU306" s="28">
        <v>10.477717709091504</v>
      </c>
      <c r="HV306" s="28">
        <v>-2.2897740754912519</v>
      </c>
      <c r="HW306" s="29">
        <v>17.310372814000001</v>
      </c>
      <c r="HX306" s="29">
        <v>17.310372814000001</v>
      </c>
      <c r="HY306" s="29">
        <v>12.877394509415526</v>
      </c>
      <c r="HZ306" s="29">
        <v>7.4600712673128307</v>
      </c>
      <c r="IA306" s="29">
        <v>17.346120793000001</v>
      </c>
      <c r="IB306" s="29">
        <v>17.346120793000001</v>
      </c>
      <c r="IC306" s="29">
        <v>12.849869026328452</v>
      </c>
      <c r="ID306" s="29">
        <v>7.3372775673184822</v>
      </c>
      <c r="IE306" s="29">
        <v>17.347338569000001</v>
      </c>
      <c r="IF306" s="29">
        <v>17.347338569000001</v>
      </c>
      <c r="IG306" s="29">
        <v>12.795366342796056</v>
      </c>
      <c r="IH306" s="29">
        <v>7.3492921516242635</v>
      </c>
      <c r="II306" s="29">
        <v>17.369186666000001</v>
      </c>
      <c r="IJ306" s="29">
        <v>17.369186666000001</v>
      </c>
      <c r="IK306" s="29">
        <v>12.725918418512659</v>
      </c>
      <c r="IL306" s="29">
        <v>7.2178482536704749</v>
      </c>
      <c r="IM306" s="29">
        <v>17.406814611999998</v>
      </c>
      <c r="IN306" s="29">
        <v>17.406814611999998</v>
      </c>
      <c r="IO306" s="29">
        <v>12.670883186718967</v>
      </c>
      <c r="IP306" s="29">
        <v>7.1231518200970845</v>
      </c>
      <c r="IQ306" s="29">
        <v>17.455188408000001</v>
      </c>
      <c r="IR306" s="29">
        <v>17.443178817548397</v>
      </c>
      <c r="IS306" s="29">
        <v>12.536756065764658</v>
      </c>
      <c r="IT306" s="29">
        <v>6.9368360335082393</v>
      </c>
      <c r="IU306" s="29">
        <v>17.513856671999999</v>
      </c>
      <c r="IV306" s="29">
        <v>17.160216626267772</v>
      </c>
      <c r="IW306" s="29">
        <v>12.333385567472764</v>
      </c>
      <c r="IX306" s="29">
        <v>6.7252460548236392</v>
      </c>
      <c r="IY306" s="29">
        <v>17.578373436</v>
      </c>
      <c r="IZ306" s="29">
        <v>16.992485056672624</v>
      </c>
      <c r="JA306" s="29">
        <v>12.212833585833575</v>
      </c>
      <c r="JB306" s="29">
        <v>6.5370173589486456</v>
      </c>
      <c r="JC306" s="29">
        <v>17.653542350999999</v>
      </c>
      <c r="JD306" s="29">
        <v>17.032485538315495</v>
      </c>
      <c r="JE306" s="29">
        <v>12.24158271958466</v>
      </c>
      <c r="JF306" s="29">
        <v>6.330428402231135</v>
      </c>
      <c r="JG306" s="29">
        <v>17.774955528</v>
      </c>
      <c r="JH306" s="29">
        <v>16.871708963423554</v>
      </c>
      <c r="JI306" s="29">
        <v>12.12602942957988</v>
      </c>
      <c r="JJ306" s="29">
        <v>5.5447335952659067</v>
      </c>
      <c r="JK306" s="29">
        <v>18.102311692000001</v>
      </c>
      <c r="JL306" s="29">
        <v>16.263399529606914</v>
      </c>
      <c r="JM306" s="29">
        <v>11.688825462113215</v>
      </c>
      <c r="JN306" s="29">
        <v>2.1320665995047854</v>
      </c>
      <c r="JO306" s="29">
        <v>18.247124884999998</v>
      </c>
      <c r="JP306" s="29">
        <v>15.331815879520514</v>
      </c>
      <c r="JQ306" s="29">
        <v>11.019277950266442</v>
      </c>
      <c r="JR306" s="29">
        <v>-0.5710540004950424</v>
      </c>
      <c r="JS306" s="29">
        <v>18.251915331999999</v>
      </c>
      <c r="JT306" s="29">
        <v>14.770071229853542</v>
      </c>
      <c r="JU306" s="29">
        <v>10.61554101001113</v>
      </c>
      <c r="JV306" s="29">
        <v>-2.1780388112432583</v>
      </c>
      <c r="JW306" s="29">
        <v>18.134556326999999</v>
      </c>
      <c r="JX306" s="29">
        <v>14.692134872743614</v>
      </c>
      <c r="JY306" s="29">
        <v>10.559526615618834</v>
      </c>
      <c r="JZ306" s="29">
        <v>-1.5947961817994631</v>
      </c>
    </row>
    <row r="307" spans="1:286" ht="15" thickBot="1" x14ac:dyDescent="0.4">
      <c r="A307" s="2"/>
      <c r="B307" s="74" t="s">
        <v>774</v>
      </c>
      <c r="C307" s="74" t="s">
        <v>586</v>
      </c>
      <c r="D307" s="74" t="s">
        <v>863</v>
      </c>
      <c r="E307" s="87">
        <v>391844</v>
      </c>
      <c r="F307" s="84">
        <v>398322</v>
      </c>
      <c r="G307" s="22">
        <v>31.139748218000001</v>
      </c>
      <c r="H307" s="22">
        <v>8.0607559178758024</v>
      </c>
      <c r="I307" s="22">
        <v>5.8802092161748147</v>
      </c>
      <c r="J307" s="22">
        <v>13.890281547556055</v>
      </c>
      <c r="K307" s="22">
        <v>31.199177976000001</v>
      </c>
      <c r="L307" s="22">
        <v>7.8419261693680946</v>
      </c>
      <c r="M307" s="22">
        <v>5.7205759612967375</v>
      </c>
      <c r="N307" s="22">
        <v>13.378111419292967</v>
      </c>
      <c r="O307" s="22">
        <v>31.217292583999999</v>
      </c>
      <c r="P307" s="22">
        <v>7.6713012102611815</v>
      </c>
      <c r="Q307" s="22">
        <v>5.5961074291551114</v>
      </c>
      <c r="R307" s="22">
        <v>13.419971491400197</v>
      </c>
      <c r="S307" s="22">
        <v>31.267547046000001</v>
      </c>
      <c r="T307" s="22">
        <v>7.4349605646459835</v>
      </c>
      <c r="U307" s="22">
        <v>5.4237002186326748</v>
      </c>
      <c r="V307" s="22">
        <v>13.209268177230767</v>
      </c>
      <c r="W307" s="22">
        <v>31.338134087</v>
      </c>
      <c r="X307" s="22">
        <v>7.2863205501434853</v>
      </c>
      <c r="Y307" s="22">
        <v>5.3152693974944665</v>
      </c>
      <c r="Z307" s="22">
        <v>13.132823798491904</v>
      </c>
      <c r="AA307" s="22">
        <v>31.417458076999999</v>
      </c>
      <c r="AB307" s="22">
        <v>7.0589080705800589</v>
      </c>
      <c r="AC307" s="22">
        <v>5.1493751598043591</v>
      </c>
      <c r="AD307" s="22">
        <v>12.772781000566027</v>
      </c>
      <c r="AE307" s="22">
        <v>31.506606558999998</v>
      </c>
      <c r="AF307" s="22">
        <v>6.9774385553576659</v>
      </c>
      <c r="AG307" s="22">
        <v>5.0899442827093662</v>
      </c>
      <c r="AH307" s="22">
        <v>12.545116263924632</v>
      </c>
      <c r="AI307" s="22">
        <v>31.60305091</v>
      </c>
      <c r="AJ307" s="22">
        <v>6.879168941961967</v>
      </c>
      <c r="AK307" s="22">
        <v>5.0182579678964006</v>
      </c>
      <c r="AL307" s="22">
        <v>12.305275426442698</v>
      </c>
      <c r="AM307" s="22">
        <v>31.706069810999999</v>
      </c>
      <c r="AN307" s="22">
        <v>6.7053154942381124</v>
      </c>
      <c r="AO307" s="22">
        <v>4.8914342982573658</v>
      </c>
      <c r="AP307" s="22">
        <v>11.936265329260964</v>
      </c>
      <c r="AQ307" s="22">
        <v>31.818738564</v>
      </c>
      <c r="AR307" s="22">
        <v>6.6071621330045431</v>
      </c>
      <c r="AS307" s="22">
        <v>4.8198327877781519</v>
      </c>
      <c r="AT307" s="22">
        <v>11.637501082738261</v>
      </c>
      <c r="AU307" s="22">
        <v>32.376212287000001</v>
      </c>
      <c r="AV307" s="22">
        <v>6.1608667610878696</v>
      </c>
      <c r="AW307" s="22">
        <v>4.4942665275145419</v>
      </c>
      <c r="AX307" s="22">
        <v>10.432410605030046</v>
      </c>
      <c r="AY307" s="22">
        <v>32.940286108000002</v>
      </c>
      <c r="AZ307" s="22">
        <v>5.8617433049404806</v>
      </c>
      <c r="BA307" s="22">
        <v>4.2760601308028727</v>
      </c>
      <c r="BB307" s="22">
        <v>9.5725843483009747</v>
      </c>
      <c r="BC307" s="22">
        <v>33.348843680999998</v>
      </c>
      <c r="BD307" s="22">
        <v>5.9543431343144713</v>
      </c>
      <c r="BE307" s="22">
        <v>4.3436104171096002</v>
      </c>
      <c r="BF307" s="22">
        <v>9.1597290270509042</v>
      </c>
      <c r="BG307" s="22">
        <v>33.723712847999998</v>
      </c>
      <c r="BH307" s="22">
        <v>5.6894044568146969</v>
      </c>
      <c r="BI307" s="22">
        <v>4.1503413404836094</v>
      </c>
      <c r="BJ307" s="22">
        <v>8.9608002387377539</v>
      </c>
      <c r="BK307" s="25">
        <v>31.089317817000001</v>
      </c>
      <c r="BL307" s="25">
        <v>8.1030093447516638</v>
      </c>
      <c r="BM307" s="25">
        <v>5.9110325028072035</v>
      </c>
      <c r="BN307" s="25">
        <v>14.184806846449952</v>
      </c>
      <c r="BO307" s="25">
        <v>31.109868357</v>
      </c>
      <c r="BP307" s="25">
        <v>7.881535612953714</v>
      </c>
      <c r="BQ307" s="25">
        <v>5.7494704989297656</v>
      </c>
      <c r="BR307" s="25">
        <v>13.923728738507609</v>
      </c>
      <c r="BS307" s="25">
        <v>31.152960204999999</v>
      </c>
      <c r="BT307" s="25">
        <v>7.6359085413745262</v>
      </c>
      <c r="BU307" s="25">
        <v>5.5702889699569109</v>
      </c>
      <c r="BV307" s="25">
        <v>13.87092227915122</v>
      </c>
      <c r="BW307" s="25">
        <v>31.205666286</v>
      </c>
      <c r="BX307" s="25">
        <v>7.4004824263407079</v>
      </c>
      <c r="BY307" s="25">
        <v>5.3985488967610342</v>
      </c>
      <c r="BZ307" s="25">
        <v>13.62505571524245</v>
      </c>
      <c r="CA307" s="25">
        <v>31.266484224999999</v>
      </c>
      <c r="CB307" s="25">
        <v>7.0057519270542938</v>
      </c>
      <c r="CC307" s="25">
        <v>5.1105984931689941</v>
      </c>
      <c r="CD307" s="25">
        <v>13.545320169293575</v>
      </c>
      <c r="CE307" s="25">
        <v>31.334301025999999</v>
      </c>
      <c r="CF307" s="25">
        <v>6.912919899704117</v>
      </c>
      <c r="CG307" s="25">
        <v>5.0428788216714171</v>
      </c>
      <c r="CH307" s="25">
        <v>13.218920571400858</v>
      </c>
      <c r="CI307" s="25">
        <v>31.409535137999999</v>
      </c>
      <c r="CJ307" s="25">
        <v>6.8775023114900264</v>
      </c>
      <c r="CK307" s="25">
        <v>5.0170421841707906</v>
      </c>
      <c r="CL307" s="25">
        <v>13.01612694100009</v>
      </c>
      <c r="CM307" s="25">
        <v>31.489209051</v>
      </c>
      <c r="CN307" s="25">
        <v>6.8307639874615473</v>
      </c>
      <c r="CO307" s="25">
        <v>4.9829472275065712</v>
      </c>
      <c r="CP307" s="25">
        <v>12.799283141866393</v>
      </c>
      <c r="CQ307" s="25">
        <v>31.573266965000002</v>
      </c>
      <c r="CR307" s="25">
        <v>6.7563036502545133</v>
      </c>
      <c r="CS307" s="25">
        <v>4.9286294481884667</v>
      </c>
      <c r="CT307" s="25">
        <v>12.452683599128017</v>
      </c>
      <c r="CU307" s="25">
        <v>31.659552687999998</v>
      </c>
      <c r="CV307" s="25">
        <v>6.7002116804034779</v>
      </c>
      <c r="CW307" s="25">
        <v>4.8877111371228743</v>
      </c>
      <c r="CX307" s="25">
        <v>12.199346970545593</v>
      </c>
      <c r="CY307" s="25">
        <v>31.954907861999999</v>
      </c>
      <c r="CZ307" s="25">
        <v>6.5023031550615196</v>
      </c>
      <c r="DA307" s="25">
        <v>4.7433396232683744</v>
      </c>
      <c r="DB307" s="25">
        <v>11.386207250823311</v>
      </c>
      <c r="DC307" s="25">
        <v>32.243051833000003</v>
      </c>
      <c r="DD307" s="25">
        <v>6.2704590045736115</v>
      </c>
      <c r="DE307" s="25">
        <v>4.5742125433388185</v>
      </c>
      <c r="DF307" s="25">
        <v>10.710692825682198</v>
      </c>
      <c r="DG307" s="25">
        <v>32.509575026</v>
      </c>
      <c r="DH307" s="25">
        <v>6.4995784695998822</v>
      </c>
      <c r="DI307" s="25">
        <v>4.7413520031585561</v>
      </c>
      <c r="DJ307" s="25">
        <v>10.318658761610401</v>
      </c>
      <c r="DK307" s="25">
        <v>32.723444028000003</v>
      </c>
      <c r="DL307" s="25">
        <v>6.6427208171629948</v>
      </c>
      <c r="DM307" s="25">
        <v>4.8457723528057794</v>
      </c>
      <c r="DN307" s="25">
        <v>10.128246261388359</v>
      </c>
      <c r="DO307" s="27">
        <v>31.139865909000001</v>
      </c>
      <c r="DP307" s="27">
        <v>8.103766188543581</v>
      </c>
      <c r="DQ307" s="27">
        <v>5.9115846098162459</v>
      </c>
      <c r="DR307" s="27">
        <v>13.896405491627169</v>
      </c>
      <c r="DS307" s="27">
        <v>31.199530907</v>
      </c>
      <c r="DT307" s="27">
        <v>7.8808715941214285</v>
      </c>
      <c r="DU307" s="27">
        <v>5.7489861064364183</v>
      </c>
      <c r="DV307" s="27">
        <v>13.393915175043091</v>
      </c>
      <c r="DW307" s="27">
        <v>31.217995859999998</v>
      </c>
      <c r="DX307" s="27">
        <v>7.544997883644621</v>
      </c>
      <c r="DY307" s="27">
        <v>5.5039709108470429</v>
      </c>
      <c r="DZ307" s="27">
        <v>13.443682326591009</v>
      </c>
      <c r="EA307" s="27">
        <v>31.268711043</v>
      </c>
      <c r="EB307" s="27">
        <v>7.2905896885441939</v>
      </c>
      <c r="EC307" s="27">
        <v>5.3183836745206818</v>
      </c>
      <c r="ED307" s="27">
        <v>13.239737839593177</v>
      </c>
      <c r="EE307" s="27">
        <v>31.339544626999999</v>
      </c>
      <c r="EF307" s="27">
        <v>7.0961118289386613</v>
      </c>
      <c r="EG307" s="27">
        <v>5.176514783557443</v>
      </c>
      <c r="EH307" s="27">
        <v>13.170742076959193</v>
      </c>
      <c r="EI307" s="27">
        <v>31.418897361999999</v>
      </c>
      <c r="EJ307" s="27">
        <v>6.900899626677087</v>
      </c>
      <c r="EK307" s="27">
        <v>5.0341101998505113</v>
      </c>
      <c r="EL307" s="27">
        <v>12.820045281865459</v>
      </c>
      <c r="EM307" s="27">
        <v>31.508103072000001</v>
      </c>
      <c r="EN307" s="27">
        <v>6.854307080419078</v>
      </c>
      <c r="EO307" s="27">
        <v>5.0001215860402581</v>
      </c>
      <c r="EP307" s="27">
        <v>12.600279349762477</v>
      </c>
      <c r="EQ307" s="27">
        <v>31.604712734</v>
      </c>
      <c r="ER307" s="27">
        <v>6.7859234973360758</v>
      </c>
      <c r="ES307" s="27">
        <v>4.9502367142519939</v>
      </c>
      <c r="ET307" s="27">
        <v>12.367966326012557</v>
      </c>
      <c r="EU307" s="27">
        <v>31.706702574000001</v>
      </c>
      <c r="EV307" s="27">
        <v>6.6890633687224081</v>
      </c>
      <c r="EW307" s="27">
        <v>4.8795785989639606</v>
      </c>
      <c r="EX307" s="27">
        <v>12.011905808847649</v>
      </c>
      <c r="EY307" s="27">
        <v>31.813757844999998</v>
      </c>
      <c r="EZ307" s="27">
        <v>6.5855343454902808</v>
      </c>
      <c r="FA307" s="27">
        <v>4.80405561789948</v>
      </c>
      <c r="FB307" s="27">
        <v>11.7410050509332</v>
      </c>
      <c r="FC307" s="27">
        <v>32.308655909000002</v>
      </c>
      <c r="FD307" s="27">
        <v>6.2344255170136922</v>
      </c>
      <c r="FE307" s="27">
        <v>4.5479266158402725</v>
      </c>
      <c r="FF307" s="27">
        <v>10.663623857817893</v>
      </c>
      <c r="FG307" s="27">
        <v>32.719965182999999</v>
      </c>
      <c r="FH307" s="27">
        <v>6.0098163487883003</v>
      </c>
      <c r="FI307" s="27">
        <v>4.3840773547421454</v>
      </c>
      <c r="FJ307" s="27">
        <v>9.9764865160368608</v>
      </c>
      <c r="FK307" s="27">
        <v>33.051266347999999</v>
      </c>
      <c r="FL307" s="27">
        <v>6.4507841295153101</v>
      </c>
      <c r="FM307" s="27">
        <v>4.7057572114063113</v>
      </c>
      <c r="FN307" s="27">
        <v>9.6437015535237549</v>
      </c>
      <c r="FO307" s="27">
        <v>33.309422230999999</v>
      </c>
      <c r="FP307" s="27">
        <v>6.2104214837682248</v>
      </c>
      <c r="FQ307" s="27">
        <v>4.5304160077839795</v>
      </c>
      <c r="FR307" s="27">
        <v>9.5495182343292271</v>
      </c>
      <c r="FS307" s="28">
        <v>31.134048610000001</v>
      </c>
      <c r="FT307" s="28">
        <v>8.0644593796123054</v>
      </c>
      <c r="FU307" s="28">
        <v>5.8829108399501289</v>
      </c>
      <c r="FV307" s="28">
        <v>13.909411446735556</v>
      </c>
      <c r="FW307" s="28">
        <v>31.190644661</v>
      </c>
      <c r="FX307" s="28">
        <v>7.85402635870091</v>
      </c>
      <c r="FY307" s="28">
        <v>5.7294028809500777</v>
      </c>
      <c r="FZ307" s="28">
        <v>13.416625142471815</v>
      </c>
      <c r="GA307" s="28">
        <v>31.214564123999999</v>
      </c>
      <c r="GB307" s="28">
        <v>7.6791963928151441</v>
      </c>
      <c r="GC307" s="28">
        <v>5.6018668549075077</v>
      </c>
      <c r="GD307" s="28">
        <v>13.474888737282409</v>
      </c>
      <c r="GE307" s="28">
        <v>31.280226202999998</v>
      </c>
      <c r="GF307" s="28">
        <v>7.3834276419178657</v>
      </c>
      <c r="GG307" s="28">
        <v>5.3861076689698937</v>
      </c>
      <c r="GH307" s="28">
        <v>13.276900329790642</v>
      </c>
      <c r="GI307" s="28">
        <v>31.364056168000001</v>
      </c>
      <c r="GJ307" s="28">
        <v>7.2586791074787493</v>
      </c>
      <c r="GK307" s="28">
        <v>5.2951053499086687</v>
      </c>
      <c r="GL307" s="28">
        <v>13.211134956719929</v>
      </c>
      <c r="GM307" s="28">
        <v>31.479183568</v>
      </c>
      <c r="GN307" s="28">
        <v>7.028921655730592</v>
      </c>
      <c r="GO307" s="28">
        <v>5.127500487657688</v>
      </c>
      <c r="GP307" s="28">
        <v>12.855706528329737</v>
      </c>
      <c r="GQ307" s="28">
        <v>31.621761755999998</v>
      </c>
      <c r="GR307" s="28">
        <v>6.9017750052612019</v>
      </c>
      <c r="GS307" s="28">
        <v>5.0347487763401597</v>
      </c>
      <c r="GT307" s="28">
        <v>12.619105057721685</v>
      </c>
      <c r="GU307" s="28">
        <v>31.787560147000001</v>
      </c>
      <c r="GV307" s="28">
        <v>6.660276085137669</v>
      </c>
      <c r="GW307" s="28">
        <v>4.8585786763799961</v>
      </c>
      <c r="GX307" s="28">
        <v>12.362717867470673</v>
      </c>
      <c r="GY307" s="28">
        <v>31.972278238000001</v>
      </c>
      <c r="GZ307" s="28">
        <v>6.6248058897259021</v>
      </c>
      <c r="HA307" s="28">
        <v>4.8327036626610891</v>
      </c>
      <c r="HB307" s="28">
        <v>11.989917107301286</v>
      </c>
      <c r="HC307" s="28">
        <v>32.178964436999998</v>
      </c>
      <c r="HD307" s="28">
        <v>6.4793910423499863</v>
      </c>
      <c r="HE307" s="28">
        <v>4.7266255560393171</v>
      </c>
      <c r="HF307" s="28">
        <v>11.70538586614896</v>
      </c>
      <c r="HG307" s="28">
        <v>33.161803239000001</v>
      </c>
      <c r="HH307" s="28">
        <v>5.7984556278755939</v>
      </c>
      <c r="HI307" s="28">
        <v>4.2298926515070461</v>
      </c>
      <c r="HJ307" s="28">
        <v>9.8969642697470022</v>
      </c>
      <c r="HK307" s="28">
        <v>29.474111698607356</v>
      </c>
      <c r="HL307" s="28">
        <v>4.7809901329699507</v>
      </c>
      <c r="HM307" s="28">
        <v>3.4876657386419474</v>
      </c>
      <c r="HN307" s="28">
        <v>6.0973944863285112</v>
      </c>
      <c r="HO307" s="28">
        <v>26.89904761943362</v>
      </c>
      <c r="HP307" s="28">
        <v>4.363289471447497</v>
      </c>
      <c r="HQ307" s="28">
        <v>3.1829589215009184</v>
      </c>
      <c r="HR307" s="28">
        <v>3.1022704375130026</v>
      </c>
      <c r="HS307" s="28">
        <v>23.030441645895689</v>
      </c>
      <c r="HT307" s="28">
        <v>3.7357636217470849</v>
      </c>
      <c r="HU307" s="28">
        <v>2.7251875508763264</v>
      </c>
      <c r="HV307" s="28">
        <v>1.2011156903960192</v>
      </c>
      <c r="HW307" s="29">
        <v>31.129439281</v>
      </c>
      <c r="HX307" s="29">
        <v>8.0657213078504792</v>
      </c>
      <c r="HY307" s="29">
        <v>5.8838313990306741</v>
      </c>
      <c r="HZ307" s="29">
        <v>13.904482748499269</v>
      </c>
      <c r="IA307" s="29">
        <v>31.192030521</v>
      </c>
      <c r="IB307" s="29">
        <v>8.0012293458217378</v>
      </c>
      <c r="IC307" s="29">
        <v>5.8367854106203794</v>
      </c>
      <c r="ID307" s="29">
        <v>13.383684027336079</v>
      </c>
      <c r="IE307" s="29">
        <v>31.222383418</v>
      </c>
      <c r="IF307" s="29">
        <v>7.9767392739203098</v>
      </c>
      <c r="IG307" s="29">
        <v>5.8189202441314389</v>
      </c>
      <c r="IH307" s="29">
        <v>13.430731949616343</v>
      </c>
      <c r="II307" s="29">
        <v>31.287751534999998</v>
      </c>
      <c r="IJ307" s="29">
        <v>7.8463802122299242</v>
      </c>
      <c r="IK307" s="29">
        <v>5.7238251235530075</v>
      </c>
      <c r="IL307" s="29">
        <v>13.24210658451692</v>
      </c>
      <c r="IM307" s="29">
        <v>31.370996936000001</v>
      </c>
      <c r="IN307" s="29">
        <v>7.8031165222101242</v>
      </c>
      <c r="IO307" s="29">
        <v>5.6922648640225093</v>
      </c>
      <c r="IP307" s="29">
        <v>13.190341376954077</v>
      </c>
      <c r="IQ307" s="29">
        <v>31.486361615</v>
      </c>
      <c r="IR307" s="29">
        <v>7.6960584037434625</v>
      </c>
      <c r="IS307" s="29">
        <v>5.6141674571182829</v>
      </c>
      <c r="IT307" s="29">
        <v>12.858399875920139</v>
      </c>
      <c r="IU307" s="29">
        <v>31.636818040999998</v>
      </c>
      <c r="IV307" s="29">
        <v>7.5647792620426779</v>
      </c>
      <c r="IW307" s="29">
        <v>5.5184011509820836</v>
      </c>
      <c r="IX307" s="29">
        <v>12.636947606851626</v>
      </c>
      <c r="IY307" s="29">
        <v>31.810346943999999</v>
      </c>
      <c r="IZ307" s="29">
        <v>7.4190379240773066</v>
      </c>
      <c r="JA307" s="29">
        <v>5.41208487402087</v>
      </c>
      <c r="JB307" s="29">
        <v>12.400401817700768</v>
      </c>
      <c r="JC307" s="29">
        <v>32.019346188</v>
      </c>
      <c r="JD307" s="29">
        <v>7.3178457308755176</v>
      </c>
      <c r="JE307" s="29">
        <v>5.3382665779289935</v>
      </c>
      <c r="JF307" s="29">
        <v>11.991350123134113</v>
      </c>
      <c r="JG307" s="29">
        <v>32.308705611999997</v>
      </c>
      <c r="JH307" s="29">
        <v>7.0720415397933278</v>
      </c>
      <c r="JI307" s="29">
        <v>5.1589558427446462</v>
      </c>
      <c r="JJ307" s="29">
        <v>11.215920563357024</v>
      </c>
      <c r="JK307" s="29">
        <v>33.394982849999998</v>
      </c>
      <c r="JL307" s="29">
        <v>6.0074358928115839</v>
      </c>
      <c r="JM307" s="29">
        <v>4.3823408452490407</v>
      </c>
      <c r="JN307" s="29">
        <v>7.2034418213241409</v>
      </c>
      <c r="JO307" s="29">
        <v>30.641772105523227</v>
      </c>
      <c r="JP307" s="29">
        <v>4.9703961086685586</v>
      </c>
      <c r="JQ307" s="29">
        <v>3.6258347609084143</v>
      </c>
      <c r="JR307" s="29">
        <v>3.7017414338007342</v>
      </c>
      <c r="JS307" s="29">
        <v>26.709327055755654</v>
      </c>
      <c r="JT307" s="29">
        <v>4.3325149343811704</v>
      </c>
      <c r="JU307" s="29">
        <v>3.1605093251696834</v>
      </c>
      <c r="JV307" s="29">
        <v>1.7879931703459526</v>
      </c>
      <c r="JW307" s="29">
        <v>25.843083790305492</v>
      </c>
      <c r="JX307" s="29">
        <v>4.1920017766915167</v>
      </c>
      <c r="JY307" s="29">
        <v>3.0580069329302386</v>
      </c>
      <c r="JZ307" s="29">
        <v>2.3943298240912974</v>
      </c>
    </row>
    <row r="308" spans="1:286" ht="15" thickBot="1" x14ac:dyDescent="0.4">
      <c r="A308" s="2"/>
      <c r="B308" s="74" t="s">
        <v>775</v>
      </c>
      <c r="C308" s="74" t="s">
        <v>508</v>
      </c>
      <c r="D308" s="74" t="s">
        <v>508</v>
      </c>
      <c r="E308" s="87">
        <v>392001</v>
      </c>
      <c r="F308" s="84">
        <v>372504</v>
      </c>
      <c r="G308" s="22">
        <v>29.441639992999999</v>
      </c>
      <c r="H308" s="22">
        <v>12.389227327283921</v>
      </c>
      <c r="I308" s="22">
        <v>8.9043816193185119</v>
      </c>
      <c r="J308" s="22">
        <v>14.679781655067476</v>
      </c>
      <c r="K308" s="22">
        <v>29.516801762</v>
      </c>
      <c r="L308" s="22">
        <v>12.280066196994804</v>
      </c>
      <c r="M308" s="22">
        <v>8.8259253656383621</v>
      </c>
      <c r="N308" s="22">
        <v>14.040922017112972</v>
      </c>
      <c r="O308" s="22">
        <v>29.586589279999998</v>
      </c>
      <c r="P308" s="22">
        <v>12.17034885788933</v>
      </c>
      <c r="Q308" s="22">
        <v>8.7470693537303532</v>
      </c>
      <c r="R308" s="22">
        <v>13.660481985215698</v>
      </c>
      <c r="S308" s="22">
        <v>29.679956858000001</v>
      </c>
      <c r="T308" s="22">
        <v>12.055872843355129</v>
      </c>
      <c r="U308" s="22">
        <v>8.6647931880951994</v>
      </c>
      <c r="V308" s="22">
        <v>13.33584731414831</v>
      </c>
      <c r="W308" s="22">
        <v>29.796197673999998</v>
      </c>
      <c r="X308" s="22">
        <v>11.896944757554241</v>
      </c>
      <c r="Y308" s="22">
        <v>8.5505684435962106</v>
      </c>
      <c r="Z308" s="22">
        <v>12.824328029595144</v>
      </c>
      <c r="AA308" s="22">
        <v>29.934162905000001</v>
      </c>
      <c r="AB308" s="22">
        <v>11.739194323753381</v>
      </c>
      <c r="AC308" s="22">
        <v>8.4371901007771637</v>
      </c>
      <c r="AD308" s="22">
        <v>12.361582297294353</v>
      </c>
      <c r="AE308" s="22">
        <v>30.095265415</v>
      </c>
      <c r="AF308" s="22">
        <v>11.543412253788079</v>
      </c>
      <c r="AG308" s="22">
        <v>8.2964776722182023</v>
      </c>
      <c r="AH308" s="22">
        <v>11.794781348071018</v>
      </c>
      <c r="AI308" s="22">
        <v>30.271428878999998</v>
      </c>
      <c r="AJ308" s="22">
        <v>11.321763040475027</v>
      </c>
      <c r="AK308" s="22">
        <v>8.1371740184209465</v>
      </c>
      <c r="AL308" s="22">
        <v>11.149433873368375</v>
      </c>
      <c r="AM308" s="22">
        <v>30.448364587</v>
      </c>
      <c r="AN308" s="22">
        <v>11.083218126018579</v>
      </c>
      <c r="AO308" s="22">
        <v>7.9657270915419662</v>
      </c>
      <c r="AP308" s="22">
        <v>10.422973364510817</v>
      </c>
      <c r="AQ308" s="22">
        <v>30.636185927</v>
      </c>
      <c r="AR308" s="22">
        <v>10.912410518584657</v>
      </c>
      <c r="AS308" s="22">
        <v>7.8429643009420289</v>
      </c>
      <c r="AT308" s="22">
        <v>9.800843054762872</v>
      </c>
      <c r="AU308" s="22">
        <v>31.401820462</v>
      </c>
      <c r="AV308" s="22">
        <v>10.309734232361723</v>
      </c>
      <c r="AW308" s="22">
        <v>7.4098089875655067</v>
      </c>
      <c r="AX308" s="22">
        <v>7.2058490849747656</v>
      </c>
      <c r="AY308" s="22">
        <v>32.070224103999998</v>
      </c>
      <c r="AZ308" s="22">
        <v>9.881024270307492</v>
      </c>
      <c r="BA308" s="22">
        <v>7.1016866967001482</v>
      </c>
      <c r="BB308" s="22">
        <v>5.6720419355206815</v>
      </c>
      <c r="BC308" s="22">
        <v>32.498762251000002</v>
      </c>
      <c r="BD308" s="22">
        <v>9.6629457802598555</v>
      </c>
      <c r="BE308" s="22">
        <v>6.944949392019935</v>
      </c>
      <c r="BF308" s="22">
        <v>5.3504449778833632</v>
      </c>
      <c r="BG308" s="22">
        <v>32.856181948</v>
      </c>
      <c r="BH308" s="22">
        <v>9.3877322845777726</v>
      </c>
      <c r="BI308" s="22">
        <v>6.7471480338235992</v>
      </c>
      <c r="BJ308" s="22">
        <v>5.4630984882051408</v>
      </c>
      <c r="BK308" s="25">
        <v>29.440118046999999</v>
      </c>
      <c r="BL308" s="25">
        <v>12.440298290630862</v>
      </c>
      <c r="BM308" s="25">
        <v>8.9410873262439079</v>
      </c>
      <c r="BN308" s="25">
        <v>14.936355240950061</v>
      </c>
      <c r="BO308" s="25">
        <v>29.519859785000001</v>
      </c>
      <c r="BP308" s="25">
        <v>12.400401855238266</v>
      </c>
      <c r="BQ308" s="25">
        <v>8.912412972581528</v>
      </c>
      <c r="BR308" s="25">
        <v>14.527387281828918</v>
      </c>
      <c r="BS308" s="25">
        <v>29.627522682999999</v>
      </c>
      <c r="BT308" s="25">
        <v>12.325625492506795</v>
      </c>
      <c r="BU308" s="25">
        <v>8.8586697283681239</v>
      </c>
      <c r="BV308" s="25">
        <v>14.101321910642167</v>
      </c>
      <c r="BW308" s="25">
        <v>29.748014246</v>
      </c>
      <c r="BX308" s="25">
        <v>12.269255513988819</v>
      </c>
      <c r="BY308" s="25">
        <v>8.818155514903701</v>
      </c>
      <c r="BZ308" s="25">
        <v>13.766765605785054</v>
      </c>
      <c r="CA308" s="25">
        <v>29.885224354000002</v>
      </c>
      <c r="CB308" s="25">
        <v>12.160644187474958</v>
      </c>
      <c r="CC308" s="25">
        <v>8.740094416022254</v>
      </c>
      <c r="CD308" s="25">
        <v>13.264520216914311</v>
      </c>
      <c r="CE308" s="25">
        <v>30.040868140000001</v>
      </c>
      <c r="CF308" s="25">
        <v>12.064633892083108</v>
      </c>
      <c r="CG308" s="25">
        <v>8.6710899263177357</v>
      </c>
      <c r="CH308" s="25">
        <v>12.809242964611625</v>
      </c>
      <c r="CI308" s="25">
        <v>30.217955064000002</v>
      </c>
      <c r="CJ308" s="25">
        <v>11.934259321303474</v>
      </c>
      <c r="CK308" s="25">
        <v>8.5773871552724295</v>
      </c>
      <c r="CL308" s="25">
        <v>12.303566684984826</v>
      </c>
      <c r="CM308" s="25">
        <v>30.409500613999999</v>
      </c>
      <c r="CN308" s="25">
        <v>11.774017916325112</v>
      </c>
      <c r="CO308" s="25">
        <v>8.4622185024218322</v>
      </c>
      <c r="CP308" s="25">
        <v>11.657112348288448</v>
      </c>
      <c r="CQ308" s="25">
        <v>30.595661349</v>
      </c>
      <c r="CR308" s="25">
        <v>11.623614877379971</v>
      </c>
      <c r="CS308" s="25">
        <v>8.3541208769530151</v>
      </c>
      <c r="CT308" s="25">
        <v>11.010365758289602</v>
      </c>
      <c r="CU308" s="25">
        <v>30.792712318</v>
      </c>
      <c r="CV308" s="25">
        <v>11.492171438648791</v>
      </c>
      <c r="CW308" s="25">
        <v>8.2596498894653294</v>
      </c>
      <c r="CX308" s="25">
        <v>10.48631725513965</v>
      </c>
      <c r="CY308" s="25">
        <v>31.307049487</v>
      </c>
      <c r="CZ308" s="25">
        <v>11.077437013795597</v>
      </c>
      <c r="DA308" s="25">
        <v>7.9615720923593969</v>
      </c>
      <c r="DB308" s="25">
        <v>8.6558548238900279</v>
      </c>
      <c r="DC308" s="25">
        <v>31.673544562</v>
      </c>
      <c r="DD308" s="25">
        <v>10.824579737527101</v>
      </c>
      <c r="DE308" s="25">
        <v>7.7798385892411082</v>
      </c>
      <c r="DF308" s="25">
        <v>7.0980084116442193</v>
      </c>
      <c r="DG308" s="25">
        <v>31.963172243999999</v>
      </c>
      <c r="DH308" s="25">
        <v>10.684219959430177</v>
      </c>
      <c r="DI308" s="25">
        <v>7.6789592530919126</v>
      </c>
      <c r="DJ308" s="25">
        <v>6.2444464025227013</v>
      </c>
      <c r="DK308" s="25">
        <v>32.192125877000002</v>
      </c>
      <c r="DL308" s="25">
        <v>10.520683162844016</v>
      </c>
      <c r="DM308" s="25">
        <v>7.5614221374077744</v>
      </c>
      <c r="DN308" s="25">
        <v>5.6242343182726415</v>
      </c>
      <c r="DO308" s="27">
        <v>29.442541241000001</v>
      </c>
      <c r="DP308" s="27">
        <v>12.433527600687672</v>
      </c>
      <c r="DQ308" s="27">
        <v>8.9362210980694137</v>
      </c>
      <c r="DR308" s="27">
        <v>14.692601138006266</v>
      </c>
      <c r="DS308" s="27">
        <v>29.518168846999998</v>
      </c>
      <c r="DT308" s="27">
        <v>12.37423587148912</v>
      </c>
      <c r="DU308" s="27">
        <v>8.8936069648626948</v>
      </c>
      <c r="DV308" s="27">
        <v>14.073759951696406</v>
      </c>
      <c r="DW308" s="27">
        <v>29.588427279000001</v>
      </c>
      <c r="DX308" s="27">
        <v>12.269281792842685</v>
      </c>
      <c r="DY308" s="27">
        <v>8.8181744020333959</v>
      </c>
      <c r="DZ308" s="27">
        <v>13.713408527484683</v>
      </c>
      <c r="EA308" s="27">
        <v>29.682265245</v>
      </c>
      <c r="EB308" s="27">
        <v>12.171738326588882</v>
      </c>
      <c r="EC308" s="27">
        <v>8.7480679922428344</v>
      </c>
      <c r="ED308" s="27">
        <v>13.407267582343692</v>
      </c>
      <c r="EE308" s="27">
        <v>29.798486892</v>
      </c>
      <c r="EF308" s="27">
        <v>12.035232797299356</v>
      </c>
      <c r="EG308" s="27">
        <v>8.6499587806002154</v>
      </c>
      <c r="EH308" s="27">
        <v>12.919233198488552</v>
      </c>
      <c r="EI308" s="27">
        <v>29.935644945</v>
      </c>
      <c r="EJ308" s="27">
        <v>11.901664192736854</v>
      </c>
      <c r="EK308" s="27">
        <v>8.5539603945858484</v>
      </c>
      <c r="EL308" s="27">
        <v>12.478644013369488</v>
      </c>
      <c r="EM308" s="27">
        <v>30.095621413</v>
      </c>
      <c r="EN308" s="27">
        <v>11.733187164267687</v>
      </c>
      <c r="EO308" s="27">
        <v>8.4328726369760965</v>
      </c>
      <c r="EP308" s="27">
        <v>11.960413786738968</v>
      </c>
      <c r="EQ308" s="27">
        <v>30.270504451000001</v>
      </c>
      <c r="ER308" s="27">
        <v>11.555499803253396</v>
      </c>
      <c r="ES308" s="27">
        <v>8.3051652320182026</v>
      </c>
      <c r="ET308" s="27">
        <v>11.307587086193179</v>
      </c>
      <c r="EU308" s="27">
        <v>30.445397714999999</v>
      </c>
      <c r="EV308" s="27">
        <v>11.427258643544592</v>
      </c>
      <c r="EW308" s="27">
        <v>8.2129957855155595</v>
      </c>
      <c r="EX308" s="27">
        <v>10.678384083980525</v>
      </c>
      <c r="EY308" s="27">
        <v>30.624127217000002</v>
      </c>
      <c r="EZ308" s="27">
        <v>11.312923480915401</v>
      </c>
      <c r="FA308" s="27">
        <v>8.1308208529178589</v>
      </c>
      <c r="FB308" s="27">
        <v>10.074754718263215</v>
      </c>
      <c r="FC308" s="27">
        <v>31.319454717999999</v>
      </c>
      <c r="FD308" s="27">
        <v>10.850340761263826</v>
      </c>
      <c r="FE308" s="27">
        <v>7.7983535442255052</v>
      </c>
      <c r="FF308" s="27">
        <v>7.7187741470212501</v>
      </c>
      <c r="FG308" s="27">
        <v>31.839760842</v>
      </c>
      <c r="FH308" s="27">
        <v>10.473895311833131</v>
      </c>
      <c r="FI308" s="27">
        <v>7.5277947876511648</v>
      </c>
      <c r="FJ308" s="27">
        <v>6.4474056194267391</v>
      </c>
      <c r="FK308" s="27">
        <v>32.202800318000001</v>
      </c>
      <c r="FL308" s="27">
        <v>10.18508633024563</v>
      </c>
      <c r="FM308" s="27">
        <v>7.3202220860446294</v>
      </c>
      <c r="FN308" s="27">
        <v>6.1909654384093393</v>
      </c>
      <c r="FO308" s="27">
        <v>32.452680352000002</v>
      </c>
      <c r="FP308" s="27">
        <v>9.9118635398839299</v>
      </c>
      <c r="FQ308" s="27">
        <v>7.1238514869582863</v>
      </c>
      <c r="FR308" s="27">
        <v>6.3295046452887256</v>
      </c>
      <c r="FS308" s="28">
        <v>29.442418709999998</v>
      </c>
      <c r="FT308" s="28">
        <v>12.387768137487971</v>
      </c>
      <c r="FU308" s="28">
        <v>8.9033328708812682</v>
      </c>
      <c r="FV308" s="28">
        <v>14.691594096455855</v>
      </c>
      <c r="FW308" s="28">
        <v>29.523915606999999</v>
      </c>
      <c r="FX308" s="28">
        <v>12.267252793892359</v>
      </c>
      <c r="FY308" s="28">
        <v>8.8167161205375741</v>
      </c>
      <c r="FZ308" s="28">
        <v>14.057016726951055</v>
      </c>
      <c r="GA308" s="28">
        <v>29.612216451000002</v>
      </c>
      <c r="GB308" s="28">
        <v>12.124921704500155</v>
      </c>
      <c r="GC308" s="28">
        <v>8.7144199641460869</v>
      </c>
      <c r="GD308" s="28">
        <v>13.682179672181936</v>
      </c>
      <c r="GE308" s="28">
        <v>29.736127216</v>
      </c>
      <c r="GF308" s="28">
        <v>11.991129450455148</v>
      </c>
      <c r="GG308" s="28">
        <v>8.6182608368450673</v>
      </c>
      <c r="GH308" s="28">
        <v>13.357806586924365</v>
      </c>
      <c r="GI308" s="28">
        <v>29.896988328999999</v>
      </c>
      <c r="GJ308" s="28">
        <v>11.810179615592341</v>
      </c>
      <c r="GK308" s="28">
        <v>8.4882086276953679</v>
      </c>
      <c r="GL308" s="28">
        <v>12.860878676416517</v>
      </c>
      <c r="GM308" s="28">
        <v>30.090589596000001</v>
      </c>
      <c r="GN308" s="28">
        <v>11.622970714851798</v>
      </c>
      <c r="GO308" s="28">
        <v>8.353657904660702</v>
      </c>
      <c r="GP308" s="28">
        <v>12.406012657257543</v>
      </c>
      <c r="GQ308" s="28">
        <v>30.297633609000002</v>
      </c>
      <c r="GR308" s="28">
        <v>11.386307296885203</v>
      </c>
      <c r="GS308" s="28">
        <v>8.1835632463549324</v>
      </c>
      <c r="GT308" s="28">
        <v>11.885786745526747</v>
      </c>
      <c r="GU308" s="28">
        <v>30.527895400999999</v>
      </c>
      <c r="GV308" s="28">
        <v>11.174381437694892</v>
      </c>
      <c r="GW308" s="28">
        <v>8.0312479586148555</v>
      </c>
      <c r="GX308" s="28">
        <v>11.237227219247949</v>
      </c>
      <c r="GY308" s="28">
        <v>30.780284405</v>
      </c>
      <c r="GZ308" s="28">
        <v>11.041608899813188</v>
      </c>
      <c r="HA308" s="28">
        <v>7.9358217213982281</v>
      </c>
      <c r="HB308" s="28">
        <v>10.621984116329074</v>
      </c>
      <c r="HC308" s="28">
        <v>31.061664291</v>
      </c>
      <c r="HD308" s="28">
        <v>10.909059532135577</v>
      </c>
      <c r="HE308" s="28">
        <v>7.8405558810014195</v>
      </c>
      <c r="HF308" s="28">
        <v>10.195085983508179</v>
      </c>
      <c r="HG308" s="28">
        <v>32.174299711000003</v>
      </c>
      <c r="HH308" s="28">
        <v>10.069397089497057</v>
      </c>
      <c r="HI308" s="28">
        <v>7.2370739508412418</v>
      </c>
      <c r="HJ308" s="28">
        <v>7.2443953150246472</v>
      </c>
      <c r="HK308" s="28">
        <v>33.290717796999999</v>
      </c>
      <c r="HL308" s="28">
        <v>8.8282171158255647</v>
      </c>
      <c r="HM308" s="28">
        <v>6.3450134653993633</v>
      </c>
      <c r="HN308" s="28">
        <v>2.3982151137564216</v>
      </c>
      <c r="HO308" s="28">
        <v>33.924607242</v>
      </c>
      <c r="HP308" s="28">
        <v>7.9046873104905497</v>
      </c>
      <c r="HQ308" s="28">
        <v>5.681254410352568</v>
      </c>
      <c r="HR308" s="28">
        <v>-0.79267395371150684</v>
      </c>
      <c r="HS308" s="28">
        <v>34.241231605999999</v>
      </c>
      <c r="HT308" s="28">
        <v>7.2515470910415409</v>
      </c>
      <c r="HU308" s="28">
        <v>5.2118296745507102</v>
      </c>
      <c r="HV308" s="28">
        <v>-2.8974913661189028</v>
      </c>
      <c r="HW308" s="29">
        <v>29.445203695</v>
      </c>
      <c r="HX308" s="29">
        <v>12.381798072688643</v>
      </c>
      <c r="HY308" s="29">
        <v>8.8990420677616733</v>
      </c>
      <c r="HZ308" s="29">
        <v>14.652953921329136</v>
      </c>
      <c r="IA308" s="29">
        <v>29.538988269000001</v>
      </c>
      <c r="IB308" s="29">
        <v>12.207837882198564</v>
      </c>
      <c r="IC308" s="29">
        <v>8.7740134536461074</v>
      </c>
      <c r="ID308" s="29">
        <v>13.973448880311055</v>
      </c>
      <c r="IE308" s="29">
        <v>29.627612806000002</v>
      </c>
      <c r="IF308" s="29">
        <v>12.013691923231406</v>
      </c>
      <c r="IG308" s="29">
        <v>8.6344769302759197</v>
      </c>
      <c r="IH308" s="29">
        <v>13.613121051301208</v>
      </c>
      <c r="II308" s="29">
        <v>29.744211034999999</v>
      </c>
      <c r="IJ308" s="29">
        <v>11.8099560933072</v>
      </c>
      <c r="IK308" s="29">
        <v>8.4880479778279696</v>
      </c>
      <c r="IL308" s="29">
        <v>13.320387809833047</v>
      </c>
      <c r="IM308" s="29">
        <v>29.883410519999998</v>
      </c>
      <c r="IN308" s="29">
        <v>11.687540171634588</v>
      </c>
      <c r="IO308" s="29">
        <v>8.4000652445986699</v>
      </c>
      <c r="IP308" s="29">
        <v>12.844821597888341</v>
      </c>
      <c r="IQ308" s="29">
        <v>30.035687562</v>
      </c>
      <c r="IR308" s="29">
        <v>11.586601028635918</v>
      </c>
      <c r="IS308" s="29">
        <v>8.3275182950719859</v>
      </c>
      <c r="IT308" s="29">
        <v>12.437865349338855</v>
      </c>
      <c r="IU308" s="29">
        <v>30.233895396000001</v>
      </c>
      <c r="IV308" s="29">
        <v>11.428661725322925</v>
      </c>
      <c r="IW308" s="29">
        <v>8.2140042080157993</v>
      </c>
      <c r="IX308" s="29">
        <v>11.927610619249121</v>
      </c>
      <c r="IY308" s="29">
        <v>30.457386750000001</v>
      </c>
      <c r="IZ308" s="29">
        <v>11.275529374870592</v>
      </c>
      <c r="JA308" s="29">
        <v>8.1039449726276516</v>
      </c>
      <c r="JB308" s="29">
        <v>11.382190066911148</v>
      </c>
      <c r="JC308" s="29">
        <v>30.711859371999999</v>
      </c>
      <c r="JD308" s="29">
        <v>11.092178458613413</v>
      </c>
      <c r="JE308" s="29">
        <v>7.972167059003433</v>
      </c>
      <c r="JF308" s="29">
        <v>10.715777672125228</v>
      </c>
      <c r="JG308" s="29">
        <v>31.022931891999999</v>
      </c>
      <c r="JH308" s="29">
        <v>10.813958894113059</v>
      </c>
      <c r="JI308" s="29">
        <v>7.7722051799590464</v>
      </c>
      <c r="JJ308" s="29">
        <v>9.5927281749035558</v>
      </c>
      <c r="JK308" s="29">
        <v>32.199230563999997</v>
      </c>
      <c r="JL308" s="29">
        <v>9.346832245044121</v>
      </c>
      <c r="JM308" s="29">
        <v>6.7177523701044564</v>
      </c>
      <c r="JN308" s="29">
        <v>3.9075843319689199</v>
      </c>
      <c r="JO308" s="29">
        <v>33.043003655999996</v>
      </c>
      <c r="JP308" s="29">
        <v>8.0066640881011466</v>
      </c>
      <c r="JQ308" s="29">
        <v>5.7545471283054797</v>
      </c>
      <c r="JR308" s="29">
        <v>-0.36715642529213</v>
      </c>
      <c r="JS308" s="29">
        <v>33.390658725000002</v>
      </c>
      <c r="JT308" s="29">
        <v>7.4187703197028041</v>
      </c>
      <c r="JU308" s="29">
        <v>5.3320163015516764</v>
      </c>
      <c r="JV308" s="29">
        <v>-2.3410043790655912</v>
      </c>
      <c r="JW308" s="29">
        <v>33.399379099999997</v>
      </c>
      <c r="JX308" s="29">
        <v>7.3524721391408185</v>
      </c>
      <c r="JY308" s="29">
        <v>5.2843664937956802</v>
      </c>
      <c r="JZ308" s="29">
        <v>-1.5447085221599401</v>
      </c>
    </row>
    <row r="309" spans="1:286" ht="15" thickBot="1" x14ac:dyDescent="0.4">
      <c r="A309" s="2"/>
      <c r="B309" s="74" t="s">
        <v>776</v>
      </c>
      <c r="C309" s="74" t="s">
        <v>461</v>
      </c>
      <c r="D309" s="74" t="s">
        <v>862</v>
      </c>
      <c r="E309" s="87">
        <v>336410</v>
      </c>
      <c r="F309" s="84">
        <v>427512</v>
      </c>
      <c r="G309" s="22">
        <v>29.378213112000001</v>
      </c>
      <c r="H309" s="22">
        <v>12.576723969522083</v>
      </c>
      <c r="I309" s="22">
        <v>9.0391391478330405</v>
      </c>
      <c r="J309" s="22">
        <v>19.148595656026657</v>
      </c>
      <c r="K309" s="22">
        <v>29.421426928999999</v>
      </c>
      <c r="L309" s="22">
        <v>12.448111695666629</v>
      </c>
      <c r="M309" s="22">
        <v>8.9467029742861026</v>
      </c>
      <c r="N309" s="22">
        <v>18.906170036305209</v>
      </c>
      <c r="O309" s="22">
        <v>29.440465316000001</v>
      </c>
      <c r="P309" s="22">
        <v>12.344295776209302</v>
      </c>
      <c r="Q309" s="22">
        <v>8.872088428875939</v>
      </c>
      <c r="R309" s="22">
        <v>18.780712125358278</v>
      </c>
      <c r="S309" s="22">
        <v>29.475554814999999</v>
      </c>
      <c r="T309" s="22">
        <v>12.121389031216069</v>
      </c>
      <c r="U309" s="22">
        <v>8.7118809622998139</v>
      </c>
      <c r="V309" s="22">
        <v>18.561726649135093</v>
      </c>
      <c r="W309" s="22">
        <v>29.519815527999999</v>
      </c>
      <c r="X309" s="22">
        <v>11.849038402906535</v>
      </c>
      <c r="Y309" s="22">
        <v>8.516137203252903</v>
      </c>
      <c r="Z309" s="22">
        <v>18.410615888903436</v>
      </c>
      <c r="AA309" s="22">
        <v>29.572361673</v>
      </c>
      <c r="AB309" s="22">
        <v>11.528732146080216</v>
      </c>
      <c r="AC309" s="22">
        <v>8.2859267897627937</v>
      </c>
      <c r="AD309" s="22">
        <v>18.162201007337075</v>
      </c>
      <c r="AE309" s="22">
        <v>29.628674261</v>
      </c>
      <c r="AF309" s="22">
        <v>11.440739081059453</v>
      </c>
      <c r="AG309" s="22">
        <v>8.2226844413822064</v>
      </c>
      <c r="AH309" s="22">
        <v>17.933557129855913</v>
      </c>
      <c r="AI309" s="22">
        <v>29.687131266999998</v>
      </c>
      <c r="AJ309" s="22">
        <v>11.381996987643511</v>
      </c>
      <c r="AK309" s="22">
        <v>8.1804653422345712</v>
      </c>
      <c r="AL309" s="22">
        <v>17.674401950540563</v>
      </c>
      <c r="AM309" s="22">
        <v>29.747736514</v>
      </c>
      <c r="AN309" s="22">
        <v>11.273628361458599</v>
      </c>
      <c r="AO309" s="22">
        <v>8.1025786768582169</v>
      </c>
      <c r="AP309" s="22">
        <v>17.459069867443525</v>
      </c>
      <c r="AQ309" s="22">
        <v>29.811916436000001</v>
      </c>
      <c r="AR309" s="22">
        <v>11.212129614266299</v>
      </c>
      <c r="AS309" s="22">
        <v>8.0583783163640419</v>
      </c>
      <c r="AT309" s="22">
        <v>17.181953832996278</v>
      </c>
      <c r="AU309" s="22">
        <v>30.042649054999998</v>
      </c>
      <c r="AV309" s="22">
        <v>10.87361591292693</v>
      </c>
      <c r="AW309" s="22">
        <v>7.8150818540047098</v>
      </c>
      <c r="AX309" s="22">
        <v>16.346621861190677</v>
      </c>
      <c r="AY309" s="22">
        <v>30.239614968000001</v>
      </c>
      <c r="AZ309" s="22">
        <v>10.614974140759211</v>
      </c>
      <c r="BA309" s="22">
        <v>7.6291909197891128</v>
      </c>
      <c r="BB309" s="22">
        <v>15.861185326876013</v>
      </c>
      <c r="BC309" s="22">
        <v>30.373892713</v>
      </c>
      <c r="BD309" s="22">
        <v>10.373034646318668</v>
      </c>
      <c r="BE309" s="22">
        <v>7.4553042414375694</v>
      </c>
      <c r="BF309" s="22">
        <v>15.716794536094939</v>
      </c>
      <c r="BG309" s="22">
        <v>30.485040502</v>
      </c>
      <c r="BH309" s="22">
        <v>10.211254584817869</v>
      </c>
      <c r="BI309" s="22">
        <v>7.3390297258487305</v>
      </c>
      <c r="BJ309" s="22">
        <v>15.681987145788918</v>
      </c>
      <c r="BK309" s="25">
        <v>29.362133666999998</v>
      </c>
      <c r="BL309" s="25">
        <v>12.635062514512194</v>
      </c>
      <c r="BM309" s="25">
        <v>9.0810682087813159</v>
      </c>
      <c r="BN309" s="25">
        <v>19.271070524252416</v>
      </c>
      <c r="BO309" s="25">
        <v>29.394328922</v>
      </c>
      <c r="BP309" s="25">
        <v>12.498453630055469</v>
      </c>
      <c r="BQ309" s="25">
        <v>8.9828847137450083</v>
      </c>
      <c r="BR309" s="25">
        <v>19.133520185474374</v>
      </c>
      <c r="BS309" s="25">
        <v>29.440847362</v>
      </c>
      <c r="BT309" s="25">
        <v>12.481929257784033</v>
      </c>
      <c r="BU309" s="25">
        <v>8.9710083220348871</v>
      </c>
      <c r="BV309" s="25">
        <v>18.936121307117673</v>
      </c>
      <c r="BW309" s="25">
        <v>29.499179890000001</v>
      </c>
      <c r="BX309" s="25">
        <v>12.400425182000223</v>
      </c>
      <c r="BY309" s="25">
        <v>8.9124297379846418</v>
      </c>
      <c r="BZ309" s="25">
        <v>18.68468233118918</v>
      </c>
      <c r="CA309" s="25">
        <v>29.564504803999998</v>
      </c>
      <c r="CB309" s="25">
        <v>12.358764101623937</v>
      </c>
      <c r="CC309" s="25">
        <v>8.8824870992272924</v>
      </c>
      <c r="CD309" s="25">
        <v>18.51222018678985</v>
      </c>
      <c r="CE309" s="25">
        <v>29.636344348000002</v>
      </c>
      <c r="CF309" s="25">
        <v>12.313096500668404</v>
      </c>
      <c r="CG309" s="25">
        <v>8.8496648952427623</v>
      </c>
      <c r="CH309" s="25">
        <v>18.24871382353723</v>
      </c>
      <c r="CI309" s="25">
        <v>29.715419443000002</v>
      </c>
      <c r="CJ309" s="25">
        <v>12.251221008898948</v>
      </c>
      <c r="CK309" s="25">
        <v>8.8051937610030286</v>
      </c>
      <c r="CL309" s="25">
        <v>17.993940771199249</v>
      </c>
      <c r="CM309" s="25">
        <v>29.800294504</v>
      </c>
      <c r="CN309" s="25">
        <v>12.187581301345014</v>
      </c>
      <c r="CO309" s="25">
        <v>8.7594546501422474</v>
      </c>
      <c r="CP309" s="25">
        <v>17.700990192842387</v>
      </c>
      <c r="CQ309" s="25">
        <v>29.888984284999999</v>
      </c>
      <c r="CR309" s="25">
        <v>12.11624840091409</v>
      </c>
      <c r="CS309" s="25">
        <v>8.7081862900847149</v>
      </c>
      <c r="CT309" s="25">
        <v>17.438959356122993</v>
      </c>
      <c r="CU309" s="25">
        <v>29.964208608</v>
      </c>
      <c r="CV309" s="25">
        <v>12.040733905055074</v>
      </c>
      <c r="CW309" s="25">
        <v>8.6539125350589821</v>
      </c>
      <c r="CX309" s="25">
        <v>17.127006380271883</v>
      </c>
      <c r="CY309" s="25">
        <v>30.116088480000002</v>
      </c>
      <c r="CZ309" s="25">
        <v>11.832415035877627</v>
      </c>
      <c r="DA309" s="25">
        <v>8.5041896620614192</v>
      </c>
      <c r="DB309" s="25">
        <v>16.418018501075956</v>
      </c>
      <c r="DC309" s="25">
        <v>30.237399250999999</v>
      </c>
      <c r="DD309" s="25">
        <v>11.662585698853205</v>
      </c>
      <c r="DE309" s="25">
        <v>8.3821299736665615</v>
      </c>
      <c r="DF309" s="25">
        <v>15.90079981482525</v>
      </c>
      <c r="DG309" s="25">
        <v>30.326192138</v>
      </c>
      <c r="DH309" s="25">
        <v>11.452869597709034</v>
      </c>
      <c r="DI309" s="25">
        <v>8.231402882543545</v>
      </c>
      <c r="DJ309" s="25">
        <v>15.628327532490189</v>
      </c>
      <c r="DK309" s="25">
        <v>30.391622133999999</v>
      </c>
      <c r="DL309" s="25">
        <v>11.156373607547676</v>
      </c>
      <c r="DM309" s="25">
        <v>8.0183053765206882</v>
      </c>
      <c r="DN309" s="25">
        <v>15.439386336750653</v>
      </c>
      <c r="DO309" s="27">
        <v>29.378236062999999</v>
      </c>
      <c r="DP309" s="27">
        <v>12.636711896871827</v>
      </c>
      <c r="DQ309" s="27">
        <v>9.082253652358899</v>
      </c>
      <c r="DR309" s="27">
        <v>19.153797123420937</v>
      </c>
      <c r="DS309" s="27">
        <v>29.421495755999999</v>
      </c>
      <c r="DT309" s="27">
        <v>12.423101807762993</v>
      </c>
      <c r="DU309" s="27">
        <v>8.9287278754145287</v>
      </c>
      <c r="DV309" s="27">
        <v>18.922668296106721</v>
      </c>
      <c r="DW309" s="27">
        <v>29.440602460000001</v>
      </c>
      <c r="DX309" s="27">
        <v>11.968502368064781</v>
      </c>
      <c r="DY309" s="27">
        <v>8.6019983072124191</v>
      </c>
      <c r="DZ309" s="27">
        <v>18.808664356535374</v>
      </c>
      <c r="EA309" s="27">
        <v>29.475781806000001</v>
      </c>
      <c r="EB309" s="27">
        <v>12.00758144922621</v>
      </c>
      <c r="EC309" s="27">
        <v>8.6300852122954623</v>
      </c>
      <c r="ED309" s="27">
        <v>18.5996378923479</v>
      </c>
      <c r="EE309" s="27">
        <v>29.520016835</v>
      </c>
      <c r="EF309" s="27">
        <v>11.990858282505361</v>
      </c>
      <c r="EG309" s="27">
        <v>8.6180659431003619</v>
      </c>
      <c r="EH309" s="27">
        <v>18.45836358723616</v>
      </c>
      <c r="EI309" s="27">
        <v>29.572445825999999</v>
      </c>
      <c r="EJ309" s="27">
        <v>11.708651898093466</v>
      </c>
      <c r="EK309" s="27">
        <v>8.4152386580865741</v>
      </c>
      <c r="EL309" s="27">
        <v>18.221283188059797</v>
      </c>
      <c r="EM309" s="27">
        <v>29.628668967999999</v>
      </c>
      <c r="EN309" s="27">
        <v>11.58531728095681</v>
      </c>
      <c r="EO309" s="27">
        <v>8.3265956403385033</v>
      </c>
      <c r="EP309" s="27">
        <v>18.00343226048637</v>
      </c>
      <c r="EQ309" s="27">
        <v>29.687096586999999</v>
      </c>
      <c r="ER309" s="27">
        <v>11.468628834769811</v>
      </c>
      <c r="ES309" s="27">
        <v>8.2427293565125428</v>
      </c>
      <c r="ET309" s="27">
        <v>17.755642483718621</v>
      </c>
      <c r="EU309" s="27">
        <v>29.747173295</v>
      </c>
      <c r="EV309" s="27">
        <v>11.358640429205829</v>
      </c>
      <c r="EW309" s="27">
        <v>8.1636785238036076</v>
      </c>
      <c r="EX309" s="27">
        <v>17.554007873518472</v>
      </c>
      <c r="EY309" s="27">
        <v>29.808911888000001</v>
      </c>
      <c r="EZ309" s="27">
        <v>11.237595273186589</v>
      </c>
      <c r="FA309" s="27">
        <v>8.0766809868392464</v>
      </c>
      <c r="FB309" s="27">
        <v>17.302256820011436</v>
      </c>
      <c r="FC309" s="27">
        <v>30.021353900000001</v>
      </c>
      <c r="FD309" s="27">
        <v>10.737873248347912</v>
      </c>
      <c r="FE309" s="27">
        <v>7.7175209282500514</v>
      </c>
      <c r="FF309" s="27">
        <v>16.5364071159647</v>
      </c>
      <c r="FG309" s="27">
        <v>30.183146743000002</v>
      </c>
      <c r="FH309" s="27">
        <v>10.660213380503567</v>
      </c>
      <c r="FI309" s="27">
        <v>7.6617052521369002</v>
      </c>
      <c r="FJ309" s="27">
        <v>16.105928092329144</v>
      </c>
      <c r="FK309" s="27">
        <v>30.299410170999998</v>
      </c>
      <c r="FL309" s="27">
        <v>10.496597715118861</v>
      </c>
      <c r="FM309" s="27">
        <v>7.5441114518943522</v>
      </c>
      <c r="FN309" s="27">
        <v>15.978892839051978</v>
      </c>
      <c r="FO309" s="27">
        <v>30.383529543999998</v>
      </c>
      <c r="FP309" s="27">
        <v>10.340540638276188</v>
      </c>
      <c r="FQ309" s="27">
        <v>7.4319501580627119</v>
      </c>
      <c r="FR309" s="27">
        <v>15.953981390162681</v>
      </c>
      <c r="FS309" s="28">
        <v>29.375579968</v>
      </c>
      <c r="FT309" s="28">
        <v>12.575245861914388</v>
      </c>
      <c r="FU309" s="28">
        <v>9.0380768027920091</v>
      </c>
      <c r="FV309" s="28">
        <v>19.16210119456581</v>
      </c>
      <c r="FW309" s="28">
        <v>29.417205416999998</v>
      </c>
      <c r="FX309" s="28">
        <v>12.451125411635626</v>
      </c>
      <c r="FY309" s="28">
        <v>8.948868991291949</v>
      </c>
      <c r="FZ309" s="28">
        <v>18.933351133621514</v>
      </c>
      <c r="GA309" s="28">
        <v>29.437584264000002</v>
      </c>
      <c r="GB309" s="28">
        <v>12.18625326369361</v>
      </c>
      <c r="GC309" s="28">
        <v>8.7585001633336237</v>
      </c>
      <c r="GD309" s="28">
        <v>18.82304144581154</v>
      </c>
      <c r="GE309" s="28">
        <v>29.477847531000002</v>
      </c>
      <c r="GF309" s="28">
        <v>11.811744090589846</v>
      </c>
      <c r="GG309" s="28">
        <v>8.489333046679997</v>
      </c>
      <c r="GH309" s="28">
        <v>18.615371340704399</v>
      </c>
      <c r="GI309" s="28">
        <v>29.530503092</v>
      </c>
      <c r="GJ309" s="28">
        <v>11.724072353309872</v>
      </c>
      <c r="GK309" s="28">
        <v>8.4263216428735355</v>
      </c>
      <c r="GL309" s="28">
        <v>18.483339786491619</v>
      </c>
      <c r="GM309" s="28">
        <v>29.596451446</v>
      </c>
      <c r="GN309" s="28">
        <v>11.695582421091158</v>
      </c>
      <c r="GO309" s="28">
        <v>8.405845367631958</v>
      </c>
      <c r="GP309" s="28">
        <v>18.256461066666599</v>
      </c>
      <c r="GQ309" s="28">
        <v>29.671476823999999</v>
      </c>
      <c r="GR309" s="28">
        <v>11.5470173857305</v>
      </c>
      <c r="GS309" s="28">
        <v>8.299068751528905</v>
      </c>
      <c r="GT309" s="28">
        <v>18.047735253913405</v>
      </c>
      <c r="GU309" s="28">
        <v>29.753574267000001</v>
      </c>
      <c r="GV309" s="28">
        <v>11.453003653566288</v>
      </c>
      <c r="GW309" s="28">
        <v>8.2314992311276622</v>
      </c>
      <c r="GX309" s="28">
        <v>17.808936122146751</v>
      </c>
      <c r="GY309" s="28">
        <v>29.842082952999998</v>
      </c>
      <c r="GZ309" s="28">
        <v>11.432550297264893</v>
      </c>
      <c r="HA309" s="28">
        <v>8.2167990012350014</v>
      </c>
      <c r="HB309" s="28">
        <v>17.634891923592811</v>
      </c>
      <c r="HC309" s="28">
        <v>29.938092203</v>
      </c>
      <c r="HD309" s="28">
        <v>11.350723342470257</v>
      </c>
      <c r="HE309" s="28">
        <v>8.15798835768231</v>
      </c>
      <c r="HF309" s="28">
        <v>17.415884117562694</v>
      </c>
      <c r="HG309" s="28">
        <v>30.276100424999999</v>
      </c>
      <c r="HH309" s="28">
        <v>10.724881757702706</v>
      </c>
      <c r="HI309" s="28">
        <v>7.7081836881258052</v>
      </c>
      <c r="HJ309" s="28">
        <v>16.254757047606386</v>
      </c>
      <c r="HK309" s="28">
        <v>30.590579431999998</v>
      </c>
      <c r="HL309" s="28">
        <v>9.8465442166099262</v>
      </c>
      <c r="HM309" s="28">
        <v>7.0769052032084918</v>
      </c>
      <c r="HN309" s="28">
        <v>13.809318716534241</v>
      </c>
      <c r="HO309" s="28">
        <v>30.767689793999999</v>
      </c>
      <c r="HP309" s="28">
        <v>9.297824672032208</v>
      </c>
      <c r="HQ309" s="28">
        <v>6.6825296624402197</v>
      </c>
      <c r="HR309" s="28">
        <v>11.951110437389307</v>
      </c>
      <c r="HS309" s="28">
        <v>30.850778102</v>
      </c>
      <c r="HT309" s="28">
        <v>8.9221688662533616</v>
      </c>
      <c r="HU309" s="28">
        <v>6.4125384383062478</v>
      </c>
      <c r="HV309" s="28">
        <v>10.700416952371526</v>
      </c>
      <c r="HW309" s="29">
        <v>29.370499856999999</v>
      </c>
      <c r="HX309" s="29">
        <v>12.577444559968049</v>
      </c>
      <c r="HY309" s="29">
        <v>9.0396570503747089</v>
      </c>
      <c r="HZ309" s="29">
        <v>19.158093169524072</v>
      </c>
      <c r="IA309" s="29">
        <v>29.409904176000001</v>
      </c>
      <c r="IB309" s="29">
        <v>12.437276811896265</v>
      </c>
      <c r="IC309" s="29">
        <v>8.938915729985581</v>
      </c>
      <c r="ID309" s="29">
        <v>18.919018546192184</v>
      </c>
      <c r="IE309" s="29">
        <v>29.425545420999999</v>
      </c>
      <c r="IF309" s="29">
        <v>12.352429981793415</v>
      </c>
      <c r="IG309" s="29">
        <v>8.8779346425886718</v>
      </c>
      <c r="IH309" s="29">
        <v>18.819497284920764</v>
      </c>
      <c r="II309" s="29">
        <v>29.457545598999999</v>
      </c>
      <c r="IJ309" s="29">
        <v>12.092663516659897</v>
      </c>
      <c r="IK309" s="29">
        <v>8.6912353693937767</v>
      </c>
      <c r="IL309" s="29">
        <v>18.636474539047121</v>
      </c>
      <c r="IM309" s="29">
        <v>29.500970527</v>
      </c>
      <c r="IN309" s="29">
        <v>11.666210440912479</v>
      </c>
      <c r="IO309" s="29">
        <v>8.3847351471543625</v>
      </c>
      <c r="IP309" s="29">
        <v>18.536588549527256</v>
      </c>
      <c r="IQ309" s="29">
        <v>29.556409665</v>
      </c>
      <c r="IR309" s="29">
        <v>11.473786327099237</v>
      </c>
      <c r="IS309" s="29">
        <v>8.2464361477987733</v>
      </c>
      <c r="IT309" s="29">
        <v>18.34909513558603</v>
      </c>
      <c r="IU309" s="29">
        <v>29.622817093000002</v>
      </c>
      <c r="IV309" s="29">
        <v>11.484559615006969</v>
      </c>
      <c r="IW309" s="29">
        <v>8.2541791219400231</v>
      </c>
      <c r="IX309" s="29">
        <v>18.174649283980784</v>
      </c>
      <c r="IY309" s="29">
        <v>29.694355545000001</v>
      </c>
      <c r="IZ309" s="29">
        <v>11.440373913299359</v>
      </c>
      <c r="JA309" s="29">
        <v>8.2224219881230134</v>
      </c>
      <c r="JB309" s="29">
        <v>17.975995128439536</v>
      </c>
      <c r="JC309" s="29">
        <v>29.774737952999999</v>
      </c>
      <c r="JD309" s="29">
        <v>11.35793204636836</v>
      </c>
      <c r="JE309" s="29">
        <v>8.1631693951105291</v>
      </c>
      <c r="JF309" s="29">
        <v>17.77489487014541</v>
      </c>
      <c r="JG309" s="29">
        <v>29.878327174999999</v>
      </c>
      <c r="JH309" s="29">
        <v>11.153117805834226</v>
      </c>
      <c r="JI309" s="29">
        <v>8.0159653677237266</v>
      </c>
      <c r="JJ309" s="29">
        <v>17.148037430294814</v>
      </c>
      <c r="JK309" s="29">
        <v>30.256229558000001</v>
      </c>
      <c r="JL309" s="29">
        <v>10.231394529541021</v>
      </c>
      <c r="JM309" s="29">
        <v>7.353504700669153</v>
      </c>
      <c r="JN309" s="29">
        <v>14.37210177510476</v>
      </c>
      <c r="JO309" s="29">
        <v>30.504908070999999</v>
      </c>
      <c r="JP309" s="29">
        <v>9.390692466828332</v>
      </c>
      <c r="JQ309" s="29">
        <v>6.7492755750919438</v>
      </c>
      <c r="JR309" s="29">
        <v>12.149474903460467</v>
      </c>
      <c r="JS309" s="29">
        <v>30.587153419</v>
      </c>
      <c r="JT309" s="29">
        <v>9.0310303936008935</v>
      </c>
      <c r="JU309" s="29">
        <v>6.4907793614532121</v>
      </c>
      <c r="JV309" s="29">
        <v>10.929079830534619</v>
      </c>
      <c r="JW309" s="29">
        <v>30.540857669000001</v>
      </c>
      <c r="JX309" s="29">
        <v>8.9635831845333236</v>
      </c>
      <c r="JY309" s="29">
        <v>6.4423037242863179</v>
      </c>
      <c r="JZ309" s="29">
        <v>11.323215486576842</v>
      </c>
    </row>
    <row r="310" spans="1:286" ht="15" thickBot="1" x14ac:dyDescent="0.4">
      <c r="A310" s="2"/>
      <c r="B310" s="74" t="s">
        <v>777</v>
      </c>
      <c r="C310" s="74" t="s">
        <v>508</v>
      </c>
      <c r="D310" s="74" t="s">
        <v>508</v>
      </c>
      <c r="E310" s="87">
        <v>390968</v>
      </c>
      <c r="F310" s="84">
        <v>373004</v>
      </c>
      <c r="G310" s="22">
        <v>22.261857756231205</v>
      </c>
      <c r="H310" s="22">
        <v>3.6652451366534504</v>
      </c>
      <c r="I310" s="22">
        <v>2.6342838470031107</v>
      </c>
      <c r="J310" s="22">
        <v>8.5270924590887454</v>
      </c>
      <c r="K310" s="22">
        <v>21.263663917754354</v>
      </c>
      <c r="L310" s="22">
        <v>3.5009001322078692</v>
      </c>
      <c r="M310" s="22">
        <v>2.5161658564171012</v>
      </c>
      <c r="N310" s="22">
        <v>7.757012285167793</v>
      </c>
      <c r="O310" s="22">
        <v>20.467586810614016</v>
      </c>
      <c r="P310" s="22">
        <v>3.3698321064708634</v>
      </c>
      <c r="Q310" s="22">
        <v>2.4219646856400678</v>
      </c>
      <c r="R310" s="22">
        <v>7.2352622319829045</v>
      </c>
      <c r="S310" s="22">
        <v>19.714018877721728</v>
      </c>
      <c r="T310" s="22">
        <v>3.2457628921485164</v>
      </c>
      <c r="U310" s="22">
        <v>2.3327936984306992</v>
      </c>
      <c r="V310" s="22">
        <v>6.816831124836412</v>
      </c>
      <c r="W310" s="22">
        <v>18.562808698575619</v>
      </c>
      <c r="X310" s="22">
        <v>3.0562249139355266</v>
      </c>
      <c r="Y310" s="22">
        <v>2.1965690215579294</v>
      </c>
      <c r="Z310" s="22">
        <v>6.0086779121882721</v>
      </c>
      <c r="AA310" s="22">
        <v>17.524191513831465</v>
      </c>
      <c r="AB310" s="22">
        <v>2.8852245137482302</v>
      </c>
      <c r="AC310" s="22">
        <v>2.0736676670101248</v>
      </c>
      <c r="AD310" s="22">
        <v>5.3204637176870797</v>
      </c>
      <c r="AE310" s="22">
        <v>16.391962369310356</v>
      </c>
      <c r="AF310" s="22">
        <v>2.69881161815906</v>
      </c>
      <c r="AG310" s="22">
        <v>1.9396890485507892</v>
      </c>
      <c r="AH310" s="22">
        <v>4.5186488889377081</v>
      </c>
      <c r="AI310" s="22">
        <v>15.140090131812324</v>
      </c>
      <c r="AJ310" s="22">
        <v>2.4927003995696402</v>
      </c>
      <c r="AK310" s="22">
        <v>1.7915528574986457</v>
      </c>
      <c r="AL310" s="22">
        <v>3.6410725844182714</v>
      </c>
      <c r="AM310" s="22">
        <v>14.11895218554702</v>
      </c>
      <c r="AN310" s="22">
        <v>2.3245778227216416</v>
      </c>
      <c r="AO310" s="22">
        <v>1.6707198512480472</v>
      </c>
      <c r="AP310" s="22">
        <v>3.0029837217826874</v>
      </c>
      <c r="AQ310" s="22">
        <v>12.599635084354718</v>
      </c>
      <c r="AR310" s="22">
        <v>2.0744338465469303</v>
      </c>
      <c r="AS310" s="22">
        <v>1.4909364503310141</v>
      </c>
      <c r="AT310" s="22">
        <v>1.9156033132049579</v>
      </c>
      <c r="AU310" s="22">
        <v>6.5402839419406424</v>
      </c>
      <c r="AV310" s="22">
        <v>1.0768078824787561</v>
      </c>
      <c r="AW310" s="22">
        <v>0.77392302707736027</v>
      </c>
      <c r="AX310" s="22">
        <v>-1.5542771474467756</v>
      </c>
      <c r="AY310" s="22">
        <v>3.1513557884657697</v>
      </c>
      <c r="AZ310" s="22">
        <v>0.51884670201460714</v>
      </c>
      <c r="BA310" s="22">
        <v>0.37290534063319486</v>
      </c>
      <c r="BB310" s="22">
        <v>-3.6119689514874302</v>
      </c>
      <c r="BC310" s="22">
        <v>4.9993159463079664</v>
      </c>
      <c r="BD310" s="22">
        <v>0.82309925161885544</v>
      </c>
      <c r="BE310" s="22">
        <v>0.59157763865137913</v>
      </c>
      <c r="BF310" s="22">
        <v>-4.004829837611684</v>
      </c>
      <c r="BG310" s="22">
        <v>6.4273154985021916</v>
      </c>
      <c r="BH310" s="22">
        <v>1.0582084896319397</v>
      </c>
      <c r="BI310" s="22">
        <v>0.76055527722334371</v>
      </c>
      <c r="BJ310" s="22">
        <v>-3.889893278813954</v>
      </c>
      <c r="BK310" s="25">
        <v>22.47126133761325</v>
      </c>
      <c r="BL310" s="25">
        <v>3.699721839661021</v>
      </c>
      <c r="BM310" s="25">
        <v>2.6590629322878923</v>
      </c>
      <c r="BN310" s="25">
        <v>8.7640448489118974</v>
      </c>
      <c r="BO310" s="25">
        <v>21.743864696160102</v>
      </c>
      <c r="BP310" s="25">
        <v>3.5799615289224458</v>
      </c>
      <c r="BQ310" s="25">
        <v>2.5729888389248616</v>
      </c>
      <c r="BR310" s="25">
        <v>8.2156000176649897</v>
      </c>
      <c r="BS310" s="25">
        <v>20.987129967115727</v>
      </c>
      <c r="BT310" s="25">
        <v>3.4553709257599441</v>
      </c>
      <c r="BU310" s="25">
        <v>2.4834431192901252</v>
      </c>
      <c r="BV310" s="25">
        <v>7.6675318862240829</v>
      </c>
      <c r="BW310" s="25">
        <v>20.373306178622574</v>
      </c>
      <c r="BX310" s="25">
        <v>3.3543095192873871</v>
      </c>
      <c r="BY310" s="25">
        <v>2.4108082965974336</v>
      </c>
      <c r="BZ310" s="25">
        <v>7.293014992862787</v>
      </c>
      <c r="CA310" s="25">
        <v>19.430603472291516</v>
      </c>
      <c r="CB310" s="25">
        <v>3.1991007066390891</v>
      </c>
      <c r="CC310" s="25">
        <v>2.299256666944292</v>
      </c>
      <c r="CD310" s="25">
        <v>6.5823697273107342</v>
      </c>
      <c r="CE310" s="25">
        <v>18.591638573187005</v>
      </c>
      <c r="CF310" s="25">
        <v>3.0609715329673612</v>
      </c>
      <c r="CG310" s="25">
        <v>2.1999805101152421</v>
      </c>
      <c r="CH310" s="25">
        <v>6.0082853566796857</v>
      </c>
      <c r="CI310" s="25">
        <v>17.71686241414011</v>
      </c>
      <c r="CJ310" s="25">
        <v>2.9169463084009357</v>
      </c>
      <c r="CK310" s="25">
        <v>2.0964667454171613</v>
      </c>
      <c r="CL310" s="25">
        <v>5.2969710913195733</v>
      </c>
      <c r="CM310" s="25">
        <v>16.730852096660058</v>
      </c>
      <c r="CN310" s="25">
        <v>2.754607227790185</v>
      </c>
      <c r="CO310" s="25">
        <v>1.9797904517871263</v>
      </c>
      <c r="CP310" s="25">
        <v>4.5098910631221152</v>
      </c>
      <c r="CQ310" s="25">
        <v>15.991114665337504</v>
      </c>
      <c r="CR310" s="25">
        <v>2.6328151000960531</v>
      </c>
      <c r="CS310" s="25">
        <v>1.8922560515724303</v>
      </c>
      <c r="CT310" s="25">
        <v>3.9535280847887577</v>
      </c>
      <c r="CU310" s="25">
        <v>14.980694223733465</v>
      </c>
      <c r="CV310" s="25">
        <v>2.4664570786713669</v>
      </c>
      <c r="CW310" s="25">
        <v>1.772691266047995</v>
      </c>
      <c r="CX310" s="25">
        <v>3.0912811039943691</v>
      </c>
      <c r="CY310" s="25">
        <v>11.912118192497399</v>
      </c>
      <c r="CZ310" s="25">
        <v>1.9612394325029454</v>
      </c>
      <c r="DA310" s="25">
        <v>1.4095813962024082</v>
      </c>
      <c r="DB310" s="25">
        <v>0.64043942491423422</v>
      </c>
      <c r="DC310" s="25">
        <v>8.7521660251051916</v>
      </c>
      <c r="DD310" s="25">
        <v>1.4409774022440398</v>
      </c>
      <c r="DE310" s="25">
        <v>1.0356588312927582</v>
      </c>
      <c r="DF310" s="25">
        <v>-1.4981491118574937</v>
      </c>
      <c r="DG310" s="25">
        <v>8.0025935480492194</v>
      </c>
      <c r="DH310" s="25">
        <v>1.3175660092604653</v>
      </c>
      <c r="DI310" s="25">
        <v>0.94696063323181845</v>
      </c>
      <c r="DJ310" s="25">
        <v>-2.5405022451257899</v>
      </c>
      <c r="DK310" s="25">
        <v>9.58033534322416</v>
      </c>
      <c r="DL310" s="25">
        <v>1.5773291658209818</v>
      </c>
      <c r="DM310" s="25">
        <v>1.1336575284901529</v>
      </c>
      <c r="DN310" s="25">
        <v>-3.4196437870199041</v>
      </c>
      <c r="DO310" s="27">
        <v>22.458164501479853</v>
      </c>
      <c r="DP310" s="27">
        <v>3.6975655454528233</v>
      </c>
      <c r="DQ310" s="27">
        <v>2.657513161183843</v>
      </c>
      <c r="DR310" s="27">
        <v>8.5421935382741374</v>
      </c>
      <c r="DS310" s="27">
        <v>21.750445783540421</v>
      </c>
      <c r="DT310" s="27">
        <v>3.5810450547799344</v>
      </c>
      <c r="DU310" s="27">
        <v>2.5737675902928534</v>
      </c>
      <c r="DV310" s="27">
        <v>7.8088833632717431</v>
      </c>
      <c r="DW310" s="27">
        <v>20.794131782434803</v>
      </c>
      <c r="DX310" s="27">
        <v>3.423595246230831</v>
      </c>
      <c r="DY310" s="27">
        <v>2.4606053127614413</v>
      </c>
      <c r="DZ310" s="27">
        <v>7.3228137019773882</v>
      </c>
      <c r="EA310" s="27">
        <v>20.174554239652398</v>
      </c>
      <c r="EB310" s="27">
        <v>3.3215865279859549</v>
      </c>
      <c r="EC310" s="27">
        <v>2.3872896384457736</v>
      </c>
      <c r="ED310" s="27">
        <v>6.9239997057017355</v>
      </c>
      <c r="EE310" s="27">
        <v>19.143317107425325</v>
      </c>
      <c r="EF310" s="27">
        <v>3.1518011971739401</v>
      </c>
      <c r="EG310" s="27">
        <v>2.2652615781822405</v>
      </c>
      <c r="EH310" s="27">
        <v>6.1340711251570319</v>
      </c>
      <c r="EI310" s="27">
        <v>18.188381291005904</v>
      </c>
      <c r="EJ310" s="27">
        <v>2.9945782962249936</v>
      </c>
      <c r="EK310" s="27">
        <v>2.1522623836107861</v>
      </c>
      <c r="EL310" s="27">
        <v>5.4805531527698719</v>
      </c>
      <c r="EM310" s="27">
        <v>17.102225587193196</v>
      </c>
      <c r="EN310" s="27">
        <v>2.8157510413462483</v>
      </c>
      <c r="EO310" s="27">
        <v>2.0237357144884287</v>
      </c>
      <c r="EP310" s="27">
        <v>4.7134523057576594</v>
      </c>
      <c r="EQ310" s="27">
        <v>15.905564529452226</v>
      </c>
      <c r="ER310" s="27">
        <v>2.6187299225278968</v>
      </c>
      <c r="ES310" s="27">
        <v>1.882132757122378</v>
      </c>
      <c r="ET310" s="27">
        <v>3.870513493445884</v>
      </c>
      <c r="EU310" s="27">
        <v>14.972637904839308</v>
      </c>
      <c r="EV310" s="27">
        <v>2.4651306671935163</v>
      </c>
      <c r="EW310" s="27">
        <v>1.7717379480023236</v>
      </c>
      <c r="EX310" s="27">
        <v>3.2773740896445638</v>
      </c>
      <c r="EY310" s="27">
        <v>13.744069783454812</v>
      </c>
      <c r="EZ310" s="27">
        <v>2.2628562936322361</v>
      </c>
      <c r="FA310" s="27">
        <v>1.6263593730179311</v>
      </c>
      <c r="FB310" s="27">
        <v>2.2928297809010338</v>
      </c>
      <c r="FC310" s="27">
        <v>9.4435071149893766</v>
      </c>
      <c r="FD310" s="27">
        <v>1.5548014413342834</v>
      </c>
      <c r="FE310" s="27">
        <v>1.1174664093391893</v>
      </c>
      <c r="FF310" s="27">
        <v>-0.79695507700377277</v>
      </c>
      <c r="FG310" s="27">
        <v>5.5206296952957992</v>
      </c>
      <c r="FH310" s="27">
        <v>0.908929585460307</v>
      </c>
      <c r="FI310" s="27">
        <v>0.65326558955003644</v>
      </c>
      <c r="FJ310" s="27">
        <v>-2.5718702856808768</v>
      </c>
      <c r="FK310" s="27">
        <v>7.0738855997926882</v>
      </c>
      <c r="FL310" s="27">
        <v>1.1646613268214683</v>
      </c>
      <c r="FM310" s="27">
        <v>0.83706502732755383</v>
      </c>
      <c r="FN310" s="27">
        <v>-2.8551034990870754</v>
      </c>
      <c r="FO310" s="27">
        <v>7.5904125149038899</v>
      </c>
      <c r="FP310" s="27">
        <v>1.2497035449639333</v>
      </c>
      <c r="FQ310" s="27">
        <v>0.89818654395564956</v>
      </c>
      <c r="FR310" s="27">
        <v>-2.7052402193593075</v>
      </c>
      <c r="FS310" s="28">
        <v>22.274873322831219</v>
      </c>
      <c r="FT310" s="28">
        <v>3.6673880504526433</v>
      </c>
      <c r="FU310" s="28">
        <v>2.6358240013437526</v>
      </c>
      <c r="FV310" s="28">
        <v>8.5401080172421118</v>
      </c>
      <c r="FW310" s="28">
        <v>21.27188207999863</v>
      </c>
      <c r="FX310" s="28">
        <v>3.5022531899592884</v>
      </c>
      <c r="FY310" s="28">
        <v>2.5171383256642414</v>
      </c>
      <c r="FZ310" s="28">
        <v>7.7735407714814038</v>
      </c>
      <c r="GA310" s="28">
        <v>20.396501793029369</v>
      </c>
      <c r="GB310" s="28">
        <v>3.3581285003368193</v>
      </c>
      <c r="GC310" s="28">
        <v>2.4135530734719528</v>
      </c>
      <c r="GD310" s="28">
        <v>7.2578753791125443</v>
      </c>
      <c r="GE310" s="28">
        <v>19.579065807366</v>
      </c>
      <c r="GF310" s="28">
        <v>3.2235438981088422</v>
      </c>
      <c r="GG310" s="28">
        <v>2.3168244699307974</v>
      </c>
      <c r="GH310" s="28">
        <v>6.8321019900460485</v>
      </c>
      <c r="GI310" s="28">
        <v>18.310903253338132</v>
      </c>
      <c r="GJ310" s="28">
        <v>3.0147506031137006</v>
      </c>
      <c r="GK310" s="28">
        <v>2.166760617756792</v>
      </c>
      <c r="GL310" s="28">
        <v>6.0606318190385942</v>
      </c>
      <c r="GM310" s="28">
        <v>17.102270229881462</v>
      </c>
      <c r="GN310" s="28">
        <v>2.8157583914244779</v>
      </c>
      <c r="GO310" s="28">
        <v>2.0237409971343729</v>
      </c>
      <c r="GP310" s="28">
        <v>5.3970538869735307</v>
      </c>
      <c r="GQ310" s="28">
        <v>15.781920259774797</v>
      </c>
      <c r="GR310" s="28">
        <v>2.5983728362922069</v>
      </c>
      <c r="GS310" s="28">
        <v>1.8675017184214602</v>
      </c>
      <c r="GT310" s="28">
        <v>4.601573674639436</v>
      </c>
      <c r="GU310" s="28">
        <v>14.259849865647968</v>
      </c>
      <c r="GV310" s="28">
        <v>2.3477755514292205</v>
      </c>
      <c r="GW310" s="28">
        <v>1.687392515624687</v>
      </c>
      <c r="GX310" s="28">
        <v>3.742804719411069</v>
      </c>
      <c r="GY310" s="28">
        <v>13.032256665846091</v>
      </c>
      <c r="GZ310" s="28">
        <v>2.1456616912729056</v>
      </c>
      <c r="HA310" s="28">
        <v>1.5421293047848914</v>
      </c>
      <c r="HB310" s="28">
        <v>3.2210450018378651</v>
      </c>
      <c r="HC310" s="28">
        <v>11.507620703302926</v>
      </c>
      <c r="HD310" s="28">
        <v>1.8946420051321957</v>
      </c>
      <c r="HE310" s="28">
        <v>1.3617165138728973</v>
      </c>
      <c r="HF310" s="28">
        <v>2.3918799161361157</v>
      </c>
      <c r="HG310" s="28">
        <v>3.4881544325205796</v>
      </c>
      <c r="HH310" s="28">
        <v>0.57429803072538554</v>
      </c>
      <c r="HI310" s="28">
        <v>0.41275930239331787</v>
      </c>
      <c r="HJ310" s="28">
        <v>-1.6223021197988672</v>
      </c>
      <c r="HK310" s="28">
        <v>2.6844262295081971</v>
      </c>
      <c r="HL310" s="28">
        <v>0.44197031039136303</v>
      </c>
      <c r="HM310" s="28">
        <v>0.31765276430649858</v>
      </c>
      <c r="HN310" s="28">
        <v>-8.6252538274595025</v>
      </c>
      <c r="HO310" s="28">
        <v>2.6844262295081971</v>
      </c>
      <c r="HP310" s="28">
        <v>0.44197031039136303</v>
      </c>
      <c r="HQ310" s="28">
        <v>0.31765276430649858</v>
      </c>
      <c r="HR310" s="28">
        <v>-13.319990890989473</v>
      </c>
      <c r="HS310" s="28">
        <v>2.6844262295081971</v>
      </c>
      <c r="HT310" s="28">
        <v>0.44197031039136303</v>
      </c>
      <c r="HU310" s="28">
        <v>0.31765276430649858</v>
      </c>
      <c r="HV310" s="28">
        <v>-16.718248907703341</v>
      </c>
      <c r="HW310" s="29">
        <v>22.259087132008013</v>
      </c>
      <c r="HX310" s="29">
        <v>3.6647889745006443</v>
      </c>
      <c r="HY310" s="29">
        <v>2.6339559942822288</v>
      </c>
      <c r="HZ310" s="29">
        <v>8.5117144090292243</v>
      </c>
      <c r="IA310" s="29">
        <v>21.507387252171792</v>
      </c>
      <c r="IB310" s="29">
        <v>3.5410273208703895</v>
      </c>
      <c r="IC310" s="29">
        <v>2.54500605699802</v>
      </c>
      <c r="ID310" s="29">
        <v>7.6829049567719316</v>
      </c>
      <c r="IE310" s="29">
        <v>20.636686128767415</v>
      </c>
      <c r="IF310" s="29">
        <v>3.3976730198510454</v>
      </c>
      <c r="IG310" s="29">
        <v>2.4419744982634577</v>
      </c>
      <c r="IH310" s="29">
        <v>7.1723028336670609</v>
      </c>
      <c r="II310" s="29">
        <v>19.745146750792497</v>
      </c>
      <c r="IJ310" s="29">
        <v>3.2508878591048376</v>
      </c>
      <c r="IK310" s="29">
        <v>2.3364771130908681</v>
      </c>
      <c r="IL310" s="29">
        <v>6.7898011428106919</v>
      </c>
      <c r="IM310" s="29">
        <v>18.363439060353549</v>
      </c>
      <c r="IN310" s="29">
        <v>3.0234002231621226</v>
      </c>
      <c r="IO310" s="29">
        <v>2.1729772699933396</v>
      </c>
      <c r="IP310" s="29">
        <v>6.036621207201609</v>
      </c>
      <c r="IQ310" s="29">
        <v>17.03212698857546</v>
      </c>
      <c r="IR310" s="29">
        <v>2.8042098415738272</v>
      </c>
      <c r="IS310" s="29">
        <v>2.0154408269701323</v>
      </c>
      <c r="IT310" s="29">
        <v>5.4623775533378769</v>
      </c>
      <c r="IU310" s="29">
        <v>15.564834354690277</v>
      </c>
      <c r="IV310" s="29">
        <v>2.5626312972634464</v>
      </c>
      <c r="IW310" s="29">
        <v>1.8418135705841066</v>
      </c>
      <c r="IX310" s="29">
        <v>4.7642828840944453</v>
      </c>
      <c r="IY310" s="29">
        <v>14.026933620984162</v>
      </c>
      <c r="IZ310" s="29">
        <v>2.309427667692399</v>
      </c>
      <c r="JA310" s="29">
        <v>1.6598311365277088</v>
      </c>
      <c r="JB310" s="29">
        <v>4.0298731578382814</v>
      </c>
      <c r="JC310" s="29">
        <v>12.610203478669414</v>
      </c>
      <c r="JD310" s="29">
        <v>2.0761738520886213</v>
      </c>
      <c r="JE310" s="29">
        <v>1.4921870265738784</v>
      </c>
      <c r="JF310" s="29">
        <v>3.4465862361451691</v>
      </c>
      <c r="JG310" s="29">
        <v>9.7717161476420848</v>
      </c>
      <c r="JH310" s="29">
        <v>1.6088385560220435</v>
      </c>
      <c r="JI310" s="29">
        <v>1.1563039476356298</v>
      </c>
      <c r="JJ310" s="29">
        <v>1.601608832401233</v>
      </c>
      <c r="JK310" s="29">
        <v>2.6844262295081971</v>
      </c>
      <c r="JL310" s="29">
        <v>0.44197031039136303</v>
      </c>
      <c r="JM310" s="29">
        <v>0.31765276430649858</v>
      </c>
      <c r="JN310" s="29">
        <v>-6.3631580773893006</v>
      </c>
      <c r="JO310" s="29">
        <v>2.6844262295081971</v>
      </c>
      <c r="JP310" s="29">
        <v>0.44197031039136303</v>
      </c>
      <c r="JQ310" s="29">
        <v>0.31765276430649858</v>
      </c>
      <c r="JR310" s="29">
        <v>-12.618710224928805</v>
      </c>
      <c r="JS310" s="29">
        <v>2.6844262295081971</v>
      </c>
      <c r="JT310" s="29">
        <v>0.44197031039136303</v>
      </c>
      <c r="JU310" s="29">
        <v>0.31765276430649858</v>
      </c>
      <c r="JV310" s="29">
        <v>-15.539663664685222</v>
      </c>
      <c r="JW310" s="29">
        <v>2.6844262295081971</v>
      </c>
      <c r="JX310" s="29">
        <v>0.44197031039136303</v>
      </c>
      <c r="JY310" s="29">
        <v>0.31765276430649858</v>
      </c>
      <c r="JZ310" s="29">
        <v>-14.641527924326908</v>
      </c>
    </row>
    <row r="311" spans="1:286" ht="15" thickBot="1" x14ac:dyDescent="0.4">
      <c r="A311" s="2"/>
      <c r="B311" s="74" t="s">
        <v>778</v>
      </c>
      <c r="C311" s="74" t="s">
        <v>489</v>
      </c>
      <c r="D311" s="74" t="s">
        <v>867</v>
      </c>
      <c r="E311" s="87">
        <v>371065</v>
      </c>
      <c r="F311" s="84">
        <v>409109</v>
      </c>
      <c r="G311" s="22">
        <v>34.447008615999998</v>
      </c>
      <c r="H311" s="22">
        <v>8.1778556154587445</v>
      </c>
      <c r="I311" s="22">
        <v>5.9656318152404308</v>
      </c>
      <c r="J311" s="22">
        <v>7.1996796667819005</v>
      </c>
      <c r="K311" s="22">
        <v>34.528919893999998</v>
      </c>
      <c r="L311" s="22">
        <v>7.9817334006376282</v>
      </c>
      <c r="M311" s="22">
        <v>5.8225633900409681</v>
      </c>
      <c r="N311" s="22">
        <v>6.2143609219541318</v>
      </c>
      <c r="O311" s="22">
        <v>34.681566887999999</v>
      </c>
      <c r="P311" s="22">
        <v>7.9384617958023798</v>
      </c>
      <c r="Q311" s="22">
        <v>5.7909973567627944</v>
      </c>
      <c r="R311" s="22">
        <v>6.6311421373370507</v>
      </c>
      <c r="S311" s="22">
        <v>34.870089725</v>
      </c>
      <c r="T311" s="22">
        <v>7.7403219928816895</v>
      </c>
      <c r="U311" s="22">
        <v>5.6464571291345731</v>
      </c>
      <c r="V311" s="22">
        <v>6.1591037429184468</v>
      </c>
      <c r="W311" s="22">
        <v>35.093286880999997</v>
      </c>
      <c r="X311" s="22">
        <v>7.6054731961868987</v>
      </c>
      <c r="Y311" s="22">
        <v>5.5480868093787858</v>
      </c>
      <c r="Z311" s="22">
        <v>6.1393962463687863</v>
      </c>
      <c r="AA311" s="22">
        <v>35.349844066999999</v>
      </c>
      <c r="AB311" s="22">
        <v>7.3736469965805975</v>
      </c>
      <c r="AC311" s="22">
        <v>5.378972824367442</v>
      </c>
      <c r="AD311" s="22">
        <v>5.262755898370628</v>
      </c>
      <c r="AE311" s="22">
        <v>35.647531903999997</v>
      </c>
      <c r="AF311" s="22">
        <v>7.2955969671774445</v>
      </c>
      <c r="AG311" s="22">
        <v>5.3220364145697756</v>
      </c>
      <c r="AH311" s="22">
        <v>5.1758184411102341</v>
      </c>
      <c r="AI311" s="22">
        <v>35.974018129999997</v>
      </c>
      <c r="AJ311" s="22">
        <v>7.1129952561061192</v>
      </c>
      <c r="AK311" s="22">
        <v>5.1888310086165026</v>
      </c>
      <c r="AL311" s="22">
        <v>4.5376683588940132</v>
      </c>
      <c r="AM311" s="22">
        <v>36.323887732999999</v>
      </c>
      <c r="AN311" s="22">
        <v>6.9426622119439143</v>
      </c>
      <c r="AO311" s="22">
        <v>5.0645754243628538</v>
      </c>
      <c r="AP311" s="22">
        <v>4.1614056631157155</v>
      </c>
      <c r="AQ311" s="22">
        <v>36.702511247000004</v>
      </c>
      <c r="AR311" s="22">
        <v>6.7278190435189966</v>
      </c>
      <c r="AS311" s="22">
        <v>4.9078503241519904</v>
      </c>
      <c r="AT311" s="22">
        <v>3.4793516166973326</v>
      </c>
      <c r="AU311" s="22">
        <v>36.12639894151684</v>
      </c>
      <c r="AV311" s="22">
        <v>5.8600563995042831</v>
      </c>
      <c r="AW311" s="22">
        <v>4.274829556773116</v>
      </c>
      <c r="AX311" s="22">
        <v>1.4641606925495125</v>
      </c>
      <c r="AY311" s="22">
        <v>33.685527166035413</v>
      </c>
      <c r="AZ311" s="22">
        <v>5.4641230464060477</v>
      </c>
      <c r="BA311" s="22">
        <v>3.9860016880720917</v>
      </c>
      <c r="BB311" s="22">
        <v>0.29020895900888988</v>
      </c>
      <c r="BC311" s="22">
        <v>34.906209353546664</v>
      </c>
      <c r="BD311" s="22">
        <v>5.6621296751947687</v>
      </c>
      <c r="BE311" s="22">
        <v>4.1304447670251596</v>
      </c>
      <c r="BF311" s="22">
        <v>-0.44193949385953601</v>
      </c>
      <c r="BG311" s="22">
        <v>37.124159311756898</v>
      </c>
      <c r="BH311" s="22">
        <v>6.0219029221057285</v>
      </c>
      <c r="BI311" s="22">
        <v>4.3928943417018296</v>
      </c>
      <c r="BJ311" s="22">
        <v>-0.66650427737457107</v>
      </c>
      <c r="BK311" s="25">
        <v>34.50865263</v>
      </c>
      <c r="BL311" s="25">
        <v>8.2418625976727142</v>
      </c>
      <c r="BM311" s="25">
        <v>6.0123240176279849</v>
      </c>
      <c r="BN311" s="25">
        <v>7.7148009581719315</v>
      </c>
      <c r="BO311" s="25">
        <v>34.647748370000002</v>
      </c>
      <c r="BP311" s="25">
        <v>8.0350390645641987</v>
      </c>
      <c r="BQ311" s="25">
        <v>5.8614491297270224</v>
      </c>
      <c r="BR311" s="25">
        <v>7.1554038933842072</v>
      </c>
      <c r="BS311" s="25">
        <v>34.840815233999997</v>
      </c>
      <c r="BT311" s="25">
        <v>8.010005092395863</v>
      </c>
      <c r="BU311" s="25">
        <v>5.8431871955658261</v>
      </c>
      <c r="BV311" s="25">
        <v>7.3840220135541479</v>
      </c>
      <c r="BW311" s="25">
        <v>35.062631170000003</v>
      </c>
      <c r="BX311" s="25">
        <v>7.8397360907988523</v>
      </c>
      <c r="BY311" s="25">
        <v>5.718978329471855</v>
      </c>
      <c r="BZ311" s="25">
        <v>6.7152496986779617</v>
      </c>
      <c r="CA311" s="25">
        <v>35.312625996000001</v>
      </c>
      <c r="CB311" s="25">
        <v>7.7537401307610629</v>
      </c>
      <c r="CC311" s="25">
        <v>5.656245473903482</v>
      </c>
      <c r="CD311" s="25">
        <v>6.6627680455476366</v>
      </c>
      <c r="CE311" s="25">
        <v>35.598868565000004</v>
      </c>
      <c r="CF311" s="25">
        <v>7.5348261755243895</v>
      </c>
      <c r="CG311" s="25">
        <v>5.4965507913889926</v>
      </c>
      <c r="CH311" s="25">
        <v>5.9436831014645612</v>
      </c>
      <c r="CI311" s="25">
        <v>35.926156073999998</v>
      </c>
      <c r="CJ311" s="25">
        <v>7.4360432943990178</v>
      </c>
      <c r="CK311" s="25">
        <v>5.4244900549132025</v>
      </c>
      <c r="CL311" s="25">
        <v>5.6023575878478837</v>
      </c>
      <c r="CM311" s="25">
        <v>36.288568994000002</v>
      </c>
      <c r="CN311" s="25">
        <v>7.2810772747238675</v>
      </c>
      <c r="CO311" s="25">
        <v>5.3114445010753837</v>
      </c>
      <c r="CP311" s="25">
        <v>4.9534311709256862</v>
      </c>
      <c r="CQ311" s="25">
        <v>36.686123831000003</v>
      </c>
      <c r="CR311" s="25">
        <v>7.1338927147150013</v>
      </c>
      <c r="CS311" s="25">
        <v>5.2040754137267076</v>
      </c>
      <c r="CT311" s="25">
        <v>4.2358526591611998</v>
      </c>
      <c r="CU311" s="25">
        <v>37.074500229000002</v>
      </c>
      <c r="CV311" s="25">
        <v>7.0054969639559932</v>
      </c>
      <c r="CW311" s="25">
        <v>5.1104125011385086</v>
      </c>
      <c r="CX311" s="25">
        <v>3.6715728565785923</v>
      </c>
      <c r="CY311" s="25">
        <v>38.084212586</v>
      </c>
      <c r="CZ311" s="25">
        <v>6.7380480285995619</v>
      </c>
      <c r="DA311" s="25">
        <v>4.9153122263551658</v>
      </c>
      <c r="DB311" s="25">
        <v>2.5054015848914695</v>
      </c>
      <c r="DC311" s="25">
        <v>38.958535327</v>
      </c>
      <c r="DD311" s="25">
        <v>6.5128422550117371</v>
      </c>
      <c r="DE311" s="25">
        <v>4.7510277499513842</v>
      </c>
      <c r="DF311" s="25">
        <v>1.8023098335760643</v>
      </c>
      <c r="DG311" s="25">
        <v>39.566591979999998</v>
      </c>
      <c r="DH311" s="25">
        <v>6.8129133354102143</v>
      </c>
      <c r="DI311" s="25">
        <v>4.9699254253609189</v>
      </c>
      <c r="DJ311" s="25">
        <v>1.236434634044965</v>
      </c>
      <c r="DK311" s="25">
        <v>39.997855999000002</v>
      </c>
      <c r="DL311" s="25">
        <v>7.173706461452892</v>
      </c>
      <c r="DM311" s="25">
        <v>5.2331189876649056</v>
      </c>
      <c r="DN311" s="25">
        <v>1.1116586158756441</v>
      </c>
      <c r="DO311" s="27">
        <v>34.451615869999998</v>
      </c>
      <c r="DP311" s="27">
        <v>8.2366790419028675</v>
      </c>
      <c r="DQ311" s="27">
        <v>6.0085426858619622</v>
      </c>
      <c r="DR311" s="27">
        <v>7.2145916454527921</v>
      </c>
      <c r="DS311" s="27">
        <v>34.535296338999999</v>
      </c>
      <c r="DT311" s="27">
        <v>8.0451697228234877</v>
      </c>
      <c r="DU311" s="27">
        <v>5.8688393038830329</v>
      </c>
      <c r="DV311" s="27">
        <v>6.2575276213619198</v>
      </c>
      <c r="DW311" s="27">
        <v>34.689336806</v>
      </c>
      <c r="DX311" s="27">
        <v>8.0161797188790498</v>
      </c>
      <c r="DY311" s="27">
        <v>5.8476914996190432</v>
      </c>
      <c r="DZ311" s="27">
        <v>6.6212501770821923</v>
      </c>
      <c r="EA311" s="27">
        <v>34.878876908000002</v>
      </c>
      <c r="EB311" s="27">
        <v>7.8160490478966569</v>
      </c>
      <c r="EC311" s="27">
        <v>5.7016989614576801</v>
      </c>
      <c r="ED311" s="27">
        <v>6.1383088082609696</v>
      </c>
      <c r="EE311" s="27">
        <v>35.101659306000002</v>
      </c>
      <c r="EF311" s="27">
        <v>7.6799203341223468</v>
      </c>
      <c r="EG311" s="27">
        <v>5.6023949600120355</v>
      </c>
      <c r="EH311" s="27">
        <v>6.2604042792537555</v>
      </c>
      <c r="EI311" s="27">
        <v>35.354640369999998</v>
      </c>
      <c r="EJ311" s="27">
        <v>7.4590477635480354</v>
      </c>
      <c r="EK311" s="27">
        <v>5.4412714948775722</v>
      </c>
      <c r="EL311" s="27">
        <v>5.2504716675047938</v>
      </c>
      <c r="EM311" s="27">
        <v>35.646842477999996</v>
      </c>
      <c r="EN311" s="27">
        <v>7.3447240383710906</v>
      </c>
      <c r="EO311" s="27">
        <v>5.3578739290336399</v>
      </c>
      <c r="EP311" s="27">
        <v>5.1760515144596226</v>
      </c>
      <c r="EQ311" s="27">
        <v>35.966329811000001</v>
      </c>
      <c r="ER311" s="27">
        <v>7.1683779010306736</v>
      </c>
      <c r="ES311" s="27">
        <v>5.2292318770238069</v>
      </c>
      <c r="ET311" s="27">
        <v>4.5563444981204313</v>
      </c>
      <c r="EU311" s="27">
        <v>36.303733921999999</v>
      </c>
      <c r="EV311" s="27">
        <v>6.9632050555491505</v>
      </c>
      <c r="EW311" s="27">
        <v>5.0795611427650291</v>
      </c>
      <c r="EX311" s="27">
        <v>4.2030155771414393</v>
      </c>
      <c r="EY311" s="27">
        <v>36.654377175</v>
      </c>
      <c r="EZ311" s="27">
        <v>6.7121727498676753</v>
      </c>
      <c r="FA311" s="27">
        <v>4.8964365707689552</v>
      </c>
      <c r="FB311" s="27">
        <v>3.5784200761940745</v>
      </c>
      <c r="FC311" s="27">
        <v>38.285233482000002</v>
      </c>
      <c r="FD311" s="27">
        <v>6.2430505674035208</v>
      </c>
      <c r="FE311" s="27">
        <v>4.5542184700173438</v>
      </c>
      <c r="FF311" s="27">
        <v>1.8140526318323325</v>
      </c>
      <c r="FG311" s="27">
        <v>36.830975658770726</v>
      </c>
      <c r="FH311" s="27">
        <v>5.9743456567194668</v>
      </c>
      <c r="FI311" s="27">
        <v>4.3582019787188235</v>
      </c>
      <c r="FJ311" s="27">
        <v>0.96040010399874376</v>
      </c>
      <c r="FK311" s="27">
        <v>39.122665409869462</v>
      </c>
      <c r="FL311" s="27">
        <v>6.3460802216104968</v>
      </c>
      <c r="FM311" s="27">
        <v>4.6293771683304445</v>
      </c>
      <c r="FN311" s="27">
        <v>0.38297538710890322</v>
      </c>
      <c r="FO311" s="27">
        <v>39.716635990562764</v>
      </c>
      <c r="FP311" s="27">
        <v>6.4424280781500816</v>
      </c>
      <c r="FQ311" s="27">
        <v>4.6996615882725452</v>
      </c>
      <c r="FR311" s="27">
        <v>0.33440588114046221</v>
      </c>
      <c r="FS311" s="28">
        <v>34.454006075999999</v>
      </c>
      <c r="FT311" s="28">
        <v>8.1822237269878553</v>
      </c>
      <c r="FU311" s="28">
        <v>5.9688182917858628</v>
      </c>
      <c r="FV311" s="28">
        <v>7.2285905708817708</v>
      </c>
      <c r="FW311" s="28">
        <v>34.542778548000001</v>
      </c>
      <c r="FX311" s="28">
        <v>7.9887649948064388</v>
      </c>
      <c r="FY311" s="28">
        <v>5.8276928400897097</v>
      </c>
      <c r="FZ311" s="28">
        <v>6.2693015572221107</v>
      </c>
      <c r="GA311" s="28">
        <v>34.712332885999999</v>
      </c>
      <c r="GB311" s="28">
        <v>7.921871628310333</v>
      </c>
      <c r="GC311" s="28">
        <v>5.7788950605540377</v>
      </c>
      <c r="GD311" s="28">
        <v>6.7131735505403469</v>
      </c>
      <c r="GE311" s="28">
        <v>34.939240593999997</v>
      </c>
      <c r="GF311" s="28">
        <v>7.7340261857920973</v>
      </c>
      <c r="GG311" s="28">
        <v>5.6418644255161219</v>
      </c>
      <c r="GH311" s="28">
        <v>6.2484027703385188</v>
      </c>
      <c r="GI311" s="28">
        <v>35.217177884000002</v>
      </c>
      <c r="GJ311" s="28">
        <v>7.5914566187954788</v>
      </c>
      <c r="GK311" s="28">
        <v>5.5378619113176155</v>
      </c>
      <c r="GL311" s="28">
        <v>6.2409860752040949</v>
      </c>
      <c r="GM311" s="28">
        <v>35.555467024000002</v>
      </c>
      <c r="GN311" s="28">
        <v>7.3555686081636287</v>
      </c>
      <c r="GO311" s="28">
        <v>5.3657848917137176</v>
      </c>
      <c r="GP311" s="28">
        <v>5.3023981916351488</v>
      </c>
      <c r="GQ311" s="28">
        <v>35.965962533000003</v>
      </c>
      <c r="GR311" s="28">
        <v>7.2573327097048379</v>
      </c>
      <c r="GS311" s="28">
        <v>5.2941231714778301</v>
      </c>
      <c r="GT311" s="28">
        <v>5.1445795134767671</v>
      </c>
      <c r="GU311" s="28">
        <v>36.431718420000003</v>
      </c>
      <c r="GV311" s="28">
        <v>7.0358841043334692</v>
      </c>
      <c r="GW311" s="28">
        <v>5.1325794969787601</v>
      </c>
      <c r="GX311" s="28">
        <v>4.4185436189428664</v>
      </c>
      <c r="GY311" s="28">
        <v>36.943007023</v>
      </c>
      <c r="GZ311" s="28">
        <v>6.8535454121728074</v>
      </c>
      <c r="HA311" s="28">
        <v>4.9995659596589332</v>
      </c>
      <c r="HB311" s="28">
        <v>3.976680212629919</v>
      </c>
      <c r="HC311" s="28">
        <v>37.501950776999998</v>
      </c>
      <c r="HD311" s="28">
        <v>6.5974682031319993</v>
      </c>
      <c r="HE311" s="28">
        <v>4.8127612008999199</v>
      </c>
      <c r="HF311" s="28">
        <v>3.2334910347105819</v>
      </c>
      <c r="HG311" s="28">
        <v>34.124987531525726</v>
      </c>
      <c r="HH311" s="28">
        <v>5.5354078299043685</v>
      </c>
      <c r="HI311" s="28">
        <v>4.0380029451713524</v>
      </c>
      <c r="HJ311" s="28">
        <v>0.20481343436671651</v>
      </c>
      <c r="HK311" s="28">
        <v>25.633351394430161</v>
      </c>
      <c r="HL311" s="28">
        <v>4.1579811240761746</v>
      </c>
      <c r="HM311" s="28">
        <v>3.0331893405000572</v>
      </c>
      <c r="HN311" s="28">
        <v>-4.8894797078216925</v>
      </c>
      <c r="HO311" s="28">
        <v>22.810345525039345</v>
      </c>
      <c r="HP311" s="28">
        <v>3.7000618712455124</v>
      </c>
      <c r="HQ311" s="28">
        <v>2.6991436209432336</v>
      </c>
      <c r="HR311" s="28">
        <v>-8.8594789004259979</v>
      </c>
      <c r="HS311" s="28">
        <v>21.758091330579095</v>
      </c>
      <c r="HT311" s="28">
        <v>3.5293759156335445</v>
      </c>
      <c r="HU311" s="28">
        <v>2.574630592700395</v>
      </c>
      <c r="HV311" s="28">
        <v>-11.217105984230429</v>
      </c>
      <c r="HW311" s="29">
        <v>34.453318672000002</v>
      </c>
      <c r="HX311" s="29">
        <v>8.1859708980783257</v>
      </c>
      <c r="HY311" s="29">
        <v>5.9715518009263517</v>
      </c>
      <c r="HZ311" s="29">
        <v>7.234650293910768</v>
      </c>
      <c r="IA311" s="29">
        <v>34.570007668000002</v>
      </c>
      <c r="IB311" s="29">
        <v>8.0398989223010577</v>
      </c>
      <c r="IC311" s="29">
        <v>5.8649943282846673</v>
      </c>
      <c r="ID311" s="29">
        <v>6.25182102538027</v>
      </c>
      <c r="IE311" s="29">
        <v>34.748415561000002</v>
      </c>
      <c r="IF311" s="29">
        <v>7.946176729418263</v>
      </c>
      <c r="IG311" s="29">
        <v>5.7966252934243778</v>
      </c>
      <c r="IH311" s="29">
        <v>6.6510484762519724</v>
      </c>
      <c r="II311" s="29">
        <v>34.961398621999997</v>
      </c>
      <c r="IJ311" s="29">
        <v>7.8232980747402046</v>
      </c>
      <c r="IK311" s="29">
        <v>5.7069870256154349</v>
      </c>
      <c r="IL311" s="29">
        <v>6.172782853760264</v>
      </c>
      <c r="IM311" s="29">
        <v>35.221193294999999</v>
      </c>
      <c r="IN311" s="29">
        <v>7.7331051555245232</v>
      </c>
      <c r="IO311" s="29">
        <v>5.6411925467589752</v>
      </c>
      <c r="IP311" s="29">
        <v>6.2616161961868322</v>
      </c>
      <c r="IQ311" s="29">
        <v>35.542998480999998</v>
      </c>
      <c r="IR311" s="29">
        <v>7.4239474412917117</v>
      </c>
      <c r="IS311" s="29">
        <v>5.4156662984760002</v>
      </c>
      <c r="IT311" s="29">
        <v>5.2522824052686481</v>
      </c>
      <c r="IU311" s="29">
        <v>35.959725380999998</v>
      </c>
      <c r="IV311" s="29">
        <v>7.2459488568408501</v>
      </c>
      <c r="IW311" s="29">
        <v>5.2858188093053009</v>
      </c>
      <c r="IX311" s="29">
        <v>5.1228293029579959</v>
      </c>
      <c r="IY311" s="29">
        <v>36.428810108</v>
      </c>
      <c r="IZ311" s="29">
        <v>7.0180976170901754</v>
      </c>
      <c r="JA311" s="29">
        <v>5.1196045021672374</v>
      </c>
      <c r="JB311" s="29">
        <v>4.4407677770506027</v>
      </c>
      <c r="JC311" s="29">
        <v>36.948154301999999</v>
      </c>
      <c r="JD311" s="29">
        <v>6.8352612641125923</v>
      </c>
      <c r="JE311" s="29">
        <v>4.9862279282101518</v>
      </c>
      <c r="JF311" s="29">
        <v>3.9938096429042176</v>
      </c>
      <c r="JG311" s="29">
        <v>37.542371011</v>
      </c>
      <c r="JH311" s="29">
        <v>6.3596416949162444</v>
      </c>
      <c r="JI311" s="29">
        <v>4.6392700742973059</v>
      </c>
      <c r="JJ311" s="29">
        <v>2.3911093045756182</v>
      </c>
      <c r="JK311" s="29">
        <v>27.905034175716857</v>
      </c>
      <c r="JL311" s="29">
        <v>4.5264703621448019</v>
      </c>
      <c r="JM311" s="29">
        <v>3.3019971093778149</v>
      </c>
      <c r="JN311" s="29">
        <v>-3.6968915910747029</v>
      </c>
      <c r="JO311" s="29">
        <v>18.370196366102366</v>
      </c>
      <c r="JP311" s="29">
        <v>2.9798261085916189</v>
      </c>
      <c r="JQ311" s="29">
        <v>2.1737416595733157</v>
      </c>
      <c r="JR311" s="29">
        <v>-8.0667204598271667</v>
      </c>
      <c r="JS311" s="29">
        <v>20.392942356725687</v>
      </c>
      <c r="JT311" s="29">
        <v>3.307935356516182</v>
      </c>
      <c r="JU311" s="29">
        <v>2.4130927878315984</v>
      </c>
      <c r="JV311" s="29">
        <v>-10.569493379985502</v>
      </c>
      <c r="JW311" s="29">
        <v>20.656248686436836</v>
      </c>
      <c r="JX311" s="29">
        <v>3.3506462268952544</v>
      </c>
      <c r="JY311" s="29">
        <v>2.4442497731308199</v>
      </c>
      <c r="JZ311" s="29">
        <v>-9.4540945703233206</v>
      </c>
    </row>
    <row r="312" spans="1:286" ht="15" thickBot="1" x14ac:dyDescent="0.4">
      <c r="A312" s="2"/>
      <c r="B312" s="74" t="s">
        <v>779</v>
      </c>
      <c r="C312" s="74" t="s">
        <v>875</v>
      </c>
      <c r="D312" s="74" t="s">
        <v>860</v>
      </c>
      <c r="E312" s="87">
        <v>361282</v>
      </c>
      <c r="F312" s="84">
        <v>570359</v>
      </c>
      <c r="G312" s="22">
        <v>1.6794871794871795</v>
      </c>
      <c r="H312" s="22">
        <v>0.44197031039136303</v>
      </c>
      <c r="I312" s="22">
        <v>0.31765276430649858</v>
      </c>
      <c r="J312" s="22">
        <v>1.6794871794871795</v>
      </c>
      <c r="K312" s="22">
        <v>1.6794871794871795</v>
      </c>
      <c r="L312" s="22">
        <v>0.44197031039136303</v>
      </c>
      <c r="M312" s="22">
        <v>0.31765276430649858</v>
      </c>
      <c r="N312" s="22">
        <v>1.6794871794871795</v>
      </c>
      <c r="O312" s="22">
        <v>1.6794871794871795</v>
      </c>
      <c r="P312" s="22">
        <v>0.44197031039136303</v>
      </c>
      <c r="Q312" s="22">
        <v>0.31765276430649858</v>
      </c>
      <c r="R312" s="22">
        <v>1.6794871794871795</v>
      </c>
      <c r="S312" s="22">
        <v>1.6794871794871795</v>
      </c>
      <c r="T312" s="22">
        <v>0.44197031039136303</v>
      </c>
      <c r="U312" s="22">
        <v>0.31765276430649858</v>
      </c>
      <c r="V312" s="22">
        <v>1.6794871794871795</v>
      </c>
      <c r="W312" s="22">
        <v>1.6794871794871795</v>
      </c>
      <c r="X312" s="22">
        <v>0.44197031039136303</v>
      </c>
      <c r="Y312" s="22">
        <v>0.31765276430649858</v>
      </c>
      <c r="Z312" s="22">
        <v>1.6794871794871795</v>
      </c>
      <c r="AA312" s="22">
        <v>1.6794871794871795</v>
      </c>
      <c r="AB312" s="22">
        <v>0.44197031039136303</v>
      </c>
      <c r="AC312" s="22">
        <v>0.31765276430649858</v>
      </c>
      <c r="AD312" s="22">
        <v>1.6794871794871795</v>
      </c>
      <c r="AE312" s="22">
        <v>1.6794871794871795</v>
      </c>
      <c r="AF312" s="22">
        <v>0.44197031039136303</v>
      </c>
      <c r="AG312" s="22">
        <v>0.31765276430649858</v>
      </c>
      <c r="AH312" s="22">
        <v>1.6794871794871795</v>
      </c>
      <c r="AI312" s="22">
        <v>1.6794871794871795</v>
      </c>
      <c r="AJ312" s="22">
        <v>0.44197031039136303</v>
      </c>
      <c r="AK312" s="22">
        <v>0.31765276430649858</v>
      </c>
      <c r="AL312" s="22">
        <v>1.6794871794871795</v>
      </c>
      <c r="AM312" s="22">
        <v>1.6794871794871795</v>
      </c>
      <c r="AN312" s="22">
        <v>0.44197031039136303</v>
      </c>
      <c r="AO312" s="22">
        <v>0.31765276430649858</v>
      </c>
      <c r="AP312" s="22">
        <v>1.6794871794871795</v>
      </c>
      <c r="AQ312" s="22">
        <v>1.6794871794871795</v>
      </c>
      <c r="AR312" s="22">
        <v>0.44197031039136303</v>
      </c>
      <c r="AS312" s="22">
        <v>0.31765276430649858</v>
      </c>
      <c r="AT312" s="22">
        <v>1.6794871794871795</v>
      </c>
      <c r="AU312" s="22">
        <v>1.6794871794871795</v>
      </c>
      <c r="AV312" s="22">
        <v>0.44197031039136303</v>
      </c>
      <c r="AW312" s="22">
        <v>0.31765276430649858</v>
      </c>
      <c r="AX312" s="22">
        <v>1.6794871794871795</v>
      </c>
      <c r="AY312" s="22">
        <v>1.6794871794871795</v>
      </c>
      <c r="AZ312" s="22">
        <v>0.44197031039136303</v>
      </c>
      <c r="BA312" s="22">
        <v>0.31765276430649858</v>
      </c>
      <c r="BB312" s="22">
        <v>1.6794871794871795</v>
      </c>
      <c r="BC312" s="22">
        <v>1.6794871794871795</v>
      </c>
      <c r="BD312" s="22">
        <v>0.44197031039136303</v>
      </c>
      <c r="BE312" s="22">
        <v>0.31765276430649858</v>
      </c>
      <c r="BF312" s="22">
        <v>1.6794871794871795</v>
      </c>
      <c r="BG312" s="22">
        <v>1.6794871794871795</v>
      </c>
      <c r="BH312" s="22">
        <v>0.44197031039136303</v>
      </c>
      <c r="BI312" s="22">
        <v>0.31765276430649858</v>
      </c>
      <c r="BJ312" s="22">
        <v>1.6794871794871795</v>
      </c>
      <c r="BK312" s="25">
        <v>1.6794871794871795</v>
      </c>
      <c r="BL312" s="25">
        <v>0.44197031039136303</v>
      </c>
      <c r="BM312" s="25">
        <v>0.31765276430649858</v>
      </c>
      <c r="BN312" s="25">
        <v>1.6794871794871795</v>
      </c>
      <c r="BO312" s="25">
        <v>1.6794871794871795</v>
      </c>
      <c r="BP312" s="25">
        <v>0.44197031039136303</v>
      </c>
      <c r="BQ312" s="25">
        <v>0.31765276430649858</v>
      </c>
      <c r="BR312" s="25">
        <v>1.6794871794871795</v>
      </c>
      <c r="BS312" s="25">
        <v>1.6794871794871795</v>
      </c>
      <c r="BT312" s="25">
        <v>0.44197031039136303</v>
      </c>
      <c r="BU312" s="25">
        <v>0.31765276430649858</v>
      </c>
      <c r="BV312" s="25">
        <v>1.6794871794871795</v>
      </c>
      <c r="BW312" s="25">
        <v>1.6794871794871795</v>
      </c>
      <c r="BX312" s="25">
        <v>0.44197031039136303</v>
      </c>
      <c r="BY312" s="25">
        <v>0.31765276430649858</v>
      </c>
      <c r="BZ312" s="25">
        <v>1.6794871794871795</v>
      </c>
      <c r="CA312" s="25">
        <v>1.6794871794871795</v>
      </c>
      <c r="CB312" s="25">
        <v>0.44197031039136303</v>
      </c>
      <c r="CC312" s="25">
        <v>0.31765276430649858</v>
      </c>
      <c r="CD312" s="25">
        <v>1.6794871794871795</v>
      </c>
      <c r="CE312" s="25">
        <v>1.6794871794871795</v>
      </c>
      <c r="CF312" s="25">
        <v>0.44197031039136303</v>
      </c>
      <c r="CG312" s="25">
        <v>0.31765276430649858</v>
      </c>
      <c r="CH312" s="25">
        <v>1.6794871794871795</v>
      </c>
      <c r="CI312" s="25">
        <v>1.6794871794871795</v>
      </c>
      <c r="CJ312" s="25">
        <v>0.44197031039136303</v>
      </c>
      <c r="CK312" s="25">
        <v>0.31765276430649858</v>
      </c>
      <c r="CL312" s="25">
        <v>1.6794871794871795</v>
      </c>
      <c r="CM312" s="25">
        <v>1.6794871794871795</v>
      </c>
      <c r="CN312" s="25">
        <v>0.44197031039136303</v>
      </c>
      <c r="CO312" s="25">
        <v>0.31765276430649858</v>
      </c>
      <c r="CP312" s="25">
        <v>1.6794871794871795</v>
      </c>
      <c r="CQ312" s="25">
        <v>1.6794871794871795</v>
      </c>
      <c r="CR312" s="25">
        <v>0.44197031039136303</v>
      </c>
      <c r="CS312" s="25">
        <v>0.31765276430649858</v>
      </c>
      <c r="CT312" s="25">
        <v>1.6794871794871795</v>
      </c>
      <c r="CU312" s="25">
        <v>1.6794871794871795</v>
      </c>
      <c r="CV312" s="25">
        <v>0.44197031039136303</v>
      </c>
      <c r="CW312" s="25">
        <v>0.31765276430649858</v>
      </c>
      <c r="CX312" s="25">
        <v>1.6794871794871795</v>
      </c>
      <c r="CY312" s="25">
        <v>1.6794871794871795</v>
      </c>
      <c r="CZ312" s="25">
        <v>0.44197031039136303</v>
      </c>
      <c r="DA312" s="25">
        <v>0.31765276430649858</v>
      </c>
      <c r="DB312" s="25">
        <v>1.6794871794871795</v>
      </c>
      <c r="DC312" s="25">
        <v>1.6794871794871795</v>
      </c>
      <c r="DD312" s="25">
        <v>0.44197031039136303</v>
      </c>
      <c r="DE312" s="25">
        <v>0.31765276430649858</v>
      </c>
      <c r="DF312" s="25">
        <v>1.6794871794871795</v>
      </c>
      <c r="DG312" s="25">
        <v>1.6794871794871795</v>
      </c>
      <c r="DH312" s="25">
        <v>0.44197031039136303</v>
      </c>
      <c r="DI312" s="25">
        <v>0.31765276430649858</v>
      </c>
      <c r="DJ312" s="25">
        <v>1.6794871794871795</v>
      </c>
      <c r="DK312" s="25">
        <v>1.6794871794871795</v>
      </c>
      <c r="DL312" s="25">
        <v>0.44197031039136303</v>
      </c>
      <c r="DM312" s="25">
        <v>0.31765276430649858</v>
      </c>
      <c r="DN312" s="25">
        <v>1.6794871794871795</v>
      </c>
      <c r="DO312" s="27">
        <v>1.6794871794871795</v>
      </c>
      <c r="DP312" s="27">
        <v>0.44197031039136303</v>
      </c>
      <c r="DQ312" s="27">
        <v>0.31765276430649858</v>
      </c>
      <c r="DR312" s="27">
        <v>1.6794871794871795</v>
      </c>
      <c r="DS312" s="27">
        <v>1.6794871794871795</v>
      </c>
      <c r="DT312" s="27">
        <v>0.44197031039136303</v>
      </c>
      <c r="DU312" s="27">
        <v>0.31765276430649858</v>
      </c>
      <c r="DV312" s="27">
        <v>1.6794871794871795</v>
      </c>
      <c r="DW312" s="27">
        <v>1.6794871794871795</v>
      </c>
      <c r="DX312" s="27">
        <v>0.44197031039136303</v>
      </c>
      <c r="DY312" s="27">
        <v>0.31765276430649858</v>
      </c>
      <c r="DZ312" s="27">
        <v>1.6794871794871795</v>
      </c>
      <c r="EA312" s="27">
        <v>1.6794871794871795</v>
      </c>
      <c r="EB312" s="27">
        <v>0.44197031039136303</v>
      </c>
      <c r="EC312" s="27">
        <v>0.31765276430649858</v>
      </c>
      <c r="ED312" s="27">
        <v>1.6794871794871795</v>
      </c>
      <c r="EE312" s="27">
        <v>1.6794871794871795</v>
      </c>
      <c r="EF312" s="27">
        <v>0.44197031039136303</v>
      </c>
      <c r="EG312" s="27">
        <v>0.31765276430649858</v>
      </c>
      <c r="EH312" s="27">
        <v>1.6794871794871795</v>
      </c>
      <c r="EI312" s="27">
        <v>1.6794871794871795</v>
      </c>
      <c r="EJ312" s="27">
        <v>0.44197031039136303</v>
      </c>
      <c r="EK312" s="27">
        <v>0.31765276430649858</v>
      </c>
      <c r="EL312" s="27">
        <v>1.6794871794871795</v>
      </c>
      <c r="EM312" s="27">
        <v>1.6794871794871795</v>
      </c>
      <c r="EN312" s="27">
        <v>0.44197031039136303</v>
      </c>
      <c r="EO312" s="27">
        <v>0.31765276430649858</v>
      </c>
      <c r="EP312" s="27">
        <v>1.6794871794871795</v>
      </c>
      <c r="EQ312" s="27">
        <v>1.6794871794871795</v>
      </c>
      <c r="ER312" s="27">
        <v>0.44197031039136303</v>
      </c>
      <c r="ES312" s="27">
        <v>0.31765276430649858</v>
      </c>
      <c r="ET312" s="27">
        <v>1.6794871794871795</v>
      </c>
      <c r="EU312" s="27">
        <v>1.6794871794871795</v>
      </c>
      <c r="EV312" s="27">
        <v>0.44197031039136303</v>
      </c>
      <c r="EW312" s="27">
        <v>0.31765276430649858</v>
      </c>
      <c r="EX312" s="27">
        <v>1.6794871794871795</v>
      </c>
      <c r="EY312" s="27">
        <v>1.6794871794871795</v>
      </c>
      <c r="EZ312" s="27">
        <v>0.44197031039136303</v>
      </c>
      <c r="FA312" s="27">
        <v>0.31765276430649858</v>
      </c>
      <c r="FB312" s="27">
        <v>1.6794871794871795</v>
      </c>
      <c r="FC312" s="27">
        <v>1.6794871794871795</v>
      </c>
      <c r="FD312" s="27">
        <v>0.44197031039136303</v>
      </c>
      <c r="FE312" s="27">
        <v>0.31765276430649858</v>
      </c>
      <c r="FF312" s="27">
        <v>1.6794871794871795</v>
      </c>
      <c r="FG312" s="27">
        <v>1.6794871794871795</v>
      </c>
      <c r="FH312" s="27">
        <v>0.44197031039136303</v>
      </c>
      <c r="FI312" s="27">
        <v>0.31765276430649858</v>
      </c>
      <c r="FJ312" s="27">
        <v>1.6794871794871795</v>
      </c>
      <c r="FK312" s="27">
        <v>1.6794871794871795</v>
      </c>
      <c r="FL312" s="27">
        <v>0.44197031039136303</v>
      </c>
      <c r="FM312" s="27">
        <v>0.31765276430649858</v>
      </c>
      <c r="FN312" s="27">
        <v>1.6794871794871795</v>
      </c>
      <c r="FO312" s="27">
        <v>1.6794871794871795</v>
      </c>
      <c r="FP312" s="27">
        <v>0.44197031039136303</v>
      </c>
      <c r="FQ312" s="27">
        <v>0.31765276430649858</v>
      </c>
      <c r="FR312" s="27">
        <v>1.6794871794871795</v>
      </c>
      <c r="FS312" s="28">
        <v>1.6794871794871795</v>
      </c>
      <c r="FT312" s="28">
        <v>0.44197031039136303</v>
      </c>
      <c r="FU312" s="28">
        <v>0.31765276430649858</v>
      </c>
      <c r="FV312" s="28">
        <v>1.6794871794871795</v>
      </c>
      <c r="FW312" s="28">
        <v>1.6794871794871795</v>
      </c>
      <c r="FX312" s="28">
        <v>0.44197031039136303</v>
      </c>
      <c r="FY312" s="28">
        <v>0.31765276430649858</v>
      </c>
      <c r="FZ312" s="28">
        <v>1.6794871794871795</v>
      </c>
      <c r="GA312" s="28">
        <v>1.6794871794871795</v>
      </c>
      <c r="GB312" s="28">
        <v>0.44197031039136303</v>
      </c>
      <c r="GC312" s="28">
        <v>0.31765276430649858</v>
      </c>
      <c r="GD312" s="28">
        <v>1.6794871794871795</v>
      </c>
      <c r="GE312" s="28">
        <v>1.6794871794871795</v>
      </c>
      <c r="GF312" s="28">
        <v>0.44197031039136303</v>
      </c>
      <c r="GG312" s="28">
        <v>0.31765276430649858</v>
      </c>
      <c r="GH312" s="28">
        <v>1.6794871794871795</v>
      </c>
      <c r="GI312" s="28">
        <v>1.6794871794871795</v>
      </c>
      <c r="GJ312" s="28">
        <v>0.44197031039136303</v>
      </c>
      <c r="GK312" s="28">
        <v>0.31765276430649858</v>
      </c>
      <c r="GL312" s="28">
        <v>1.6794871794871795</v>
      </c>
      <c r="GM312" s="28">
        <v>1.6794871794871795</v>
      </c>
      <c r="GN312" s="28">
        <v>0.44197031039136303</v>
      </c>
      <c r="GO312" s="28">
        <v>0.31765276430649858</v>
      </c>
      <c r="GP312" s="28">
        <v>1.6794871794871795</v>
      </c>
      <c r="GQ312" s="28">
        <v>1.6794871794871795</v>
      </c>
      <c r="GR312" s="28">
        <v>0.44197031039136303</v>
      </c>
      <c r="GS312" s="28">
        <v>0.31765276430649858</v>
      </c>
      <c r="GT312" s="28">
        <v>1.6794871794871795</v>
      </c>
      <c r="GU312" s="28">
        <v>1.6794871794871795</v>
      </c>
      <c r="GV312" s="28">
        <v>0.44197031039136303</v>
      </c>
      <c r="GW312" s="28">
        <v>0.31765276430649858</v>
      </c>
      <c r="GX312" s="28">
        <v>1.6794871794871795</v>
      </c>
      <c r="GY312" s="28">
        <v>1.6794871794871795</v>
      </c>
      <c r="GZ312" s="28">
        <v>0.44197031039136303</v>
      </c>
      <c r="HA312" s="28">
        <v>0.31765276430649858</v>
      </c>
      <c r="HB312" s="28">
        <v>1.6794871794871795</v>
      </c>
      <c r="HC312" s="28">
        <v>1.6794871794871795</v>
      </c>
      <c r="HD312" s="28">
        <v>0.44197031039136303</v>
      </c>
      <c r="HE312" s="28">
        <v>0.31765276430649858</v>
      </c>
      <c r="HF312" s="28">
        <v>1.6794871794871795</v>
      </c>
      <c r="HG312" s="28">
        <v>1.6794871794871795</v>
      </c>
      <c r="HH312" s="28">
        <v>0.44197031039136303</v>
      </c>
      <c r="HI312" s="28">
        <v>0.31765276430649858</v>
      </c>
      <c r="HJ312" s="28">
        <v>1.6794871794871795</v>
      </c>
      <c r="HK312" s="28">
        <v>1.6794871794871795</v>
      </c>
      <c r="HL312" s="28">
        <v>0.44197031039136303</v>
      </c>
      <c r="HM312" s="28">
        <v>0.31765276430649858</v>
      </c>
      <c r="HN312" s="28">
        <v>1.6794871794871795</v>
      </c>
      <c r="HO312" s="28">
        <v>1.6794871794871795</v>
      </c>
      <c r="HP312" s="28">
        <v>0.44197031039136303</v>
      </c>
      <c r="HQ312" s="28">
        <v>0.31765276430649858</v>
      </c>
      <c r="HR312" s="28">
        <v>1.6794871794871795</v>
      </c>
      <c r="HS312" s="28">
        <v>1.6794871794871795</v>
      </c>
      <c r="HT312" s="28">
        <v>0.44197031039136303</v>
      </c>
      <c r="HU312" s="28">
        <v>0.31765276430649858</v>
      </c>
      <c r="HV312" s="28">
        <v>1.6794871794871795</v>
      </c>
      <c r="HW312" s="29">
        <v>1.6794871794871795</v>
      </c>
      <c r="HX312" s="29">
        <v>0.44197031039136303</v>
      </c>
      <c r="HY312" s="29">
        <v>0.31765276430649858</v>
      </c>
      <c r="HZ312" s="29">
        <v>1.6794871794871795</v>
      </c>
      <c r="IA312" s="29">
        <v>1.6794871794871795</v>
      </c>
      <c r="IB312" s="29">
        <v>0.44197031039136303</v>
      </c>
      <c r="IC312" s="29">
        <v>0.31765276430649858</v>
      </c>
      <c r="ID312" s="29">
        <v>1.6794871794871795</v>
      </c>
      <c r="IE312" s="29">
        <v>1.6794871794871795</v>
      </c>
      <c r="IF312" s="29">
        <v>0.44197031039136303</v>
      </c>
      <c r="IG312" s="29">
        <v>0.31765276430649858</v>
      </c>
      <c r="IH312" s="29">
        <v>1.6794871794871795</v>
      </c>
      <c r="II312" s="29">
        <v>1.6794871794871795</v>
      </c>
      <c r="IJ312" s="29">
        <v>0.44197031039136303</v>
      </c>
      <c r="IK312" s="29">
        <v>0.31765276430649858</v>
      </c>
      <c r="IL312" s="29">
        <v>1.6794871794871795</v>
      </c>
      <c r="IM312" s="29">
        <v>1.6794871794871795</v>
      </c>
      <c r="IN312" s="29">
        <v>0.44197031039136303</v>
      </c>
      <c r="IO312" s="29">
        <v>0.31765276430649858</v>
      </c>
      <c r="IP312" s="29">
        <v>1.6794871794871795</v>
      </c>
      <c r="IQ312" s="29">
        <v>1.6794871794871795</v>
      </c>
      <c r="IR312" s="29">
        <v>0.44197031039136303</v>
      </c>
      <c r="IS312" s="29">
        <v>0.31765276430649858</v>
      </c>
      <c r="IT312" s="29">
        <v>1.6794871794871795</v>
      </c>
      <c r="IU312" s="29">
        <v>1.6794871794871795</v>
      </c>
      <c r="IV312" s="29">
        <v>0.44197031039136303</v>
      </c>
      <c r="IW312" s="29">
        <v>0.31765276430649858</v>
      </c>
      <c r="IX312" s="29">
        <v>1.6794871794871795</v>
      </c>
      <c r="IY312" s="29">
        <v>1.6794871794871795</v>
      </c>
      <c r="IZ312" s="29">
        <v>0.44197031039136303</v>
      </c>
      <c r="JA312" s="29">
        <v>0.31765276430649858</v>
      </c>
      <c r="JB312" s="29">
        <v>1.6794871794871795</v>
      </c>
      <c r="JC312" s="29">
        <v>1.6794871794871795</v>
      </c>
      <c r="JD312" s="29">
        <v>0.44197031039136303</v>
      </c>
      <c r="JE312" s="29">
        <v>0.31765276430649858</v>
      </c>
      <c r="JF312" s="29">
        <v>1.6794871794871795</v>
      </c>
      <c r="JG312" s="29">
        <v>1.6794871794871795</v>
      </c>
      <c r="JH312" s="29">
        <v>0.44197031039136303</v>
      </c>
      <c r="JI312" s="29">
        <v>0.31765276430649858</v>
      </c>
      <c r="JJ312" s="29">
        <v>1.6794871794871795</v>
      </c>
      <c r="JK312" s="29">
        <v>1.6794871794871795</v>
      </c>
      <c r="JL312" s="29">
        <v>0.44197031039136303</v>
      </c>
      <c r="JM312" s="29">
        <v>0.31765276430649858</v>
      </c>
      <c r="JN312" s="29">
        <v>1.6794871794871795</v>
      </c>
      <c r="JO312" s="29">
        <v>1.6794871794871795</v>
      </c>
      <c r="JP312" s="29">
        <v>0.44197031039136303</v>
      </c>
      <c r="JQ312" s="29">
        <v>0.31765276430649858</v>
      </c>
      <c r="JR312" s="29">
        <v>1.6794871794871795</v>
      </c>
      <c r="JS312" s="29">
        <v>1.6794871794871795</v>
      </c>
      <c r="JT312" s="29">
        <v>0.44197031039136303</v>
      </c>
      <c r="JU312" s="29">
        <v>0.31765276430649858</v>
      </c>
      <c r="JV312" s="29">
        <v>1.6794871794871795</v>
      </c>
      <c r="JW312" s="29">
        <v>1.6794871794871795</v>
      </c>
      <c r="JX312" s="29">
        <v>0.44197031039136303</v>
      </c>
      <c r="JY312" s="29">
        <v>0.31765276430649858</v>
      </c>
      <c r="JZ312" s="29">
        <v>1.6794871794871795</v>
      </c>
    </row>
    <row r="313" spans="1:286" ht="15" thickBot="1" x14ac:dyDescent="0.4">
      <c r="A313" s="2"/>
      <c r="B313" s="74" t="s">
        <v>780</v>
      </c>
      <c r="C313" s="74" t="s">
        <v>757</v>
      </c>
      <c r="D313" s="74" t="s">
        <v>858</v>
      </c>
      <c r="E313" s="87">
        <v>387882</v>
      </c>
      <c r="F313" s="84">
        <v>414309</v>
      </c>
      <c r="G313" s="22">
        <v>15.511510269894735</v>
      </c>
      <c r="H313" s="22">
        <v>13.026695085968228</v>
      </c>
      <c r="I313" s="22">
        <v>9.5027927009847168</v>
      </c>
      <c r="J313" s="22">
        <v>10.351645065998726</v>
      </c>
      <c r="K313" s="22">
        <v>15.572577529894737</v>
      </c>
      <c r="L313" s="22">
        <v>11.257680371675516</v>
      </c>
      <c r="M313" s="22">
        <v>8.2123210960246116</v>
      </c>
      <c r="N313" s="22">
        <v>10.165609739953943</v>
      </c>
      <c r="O313" s="22">
        <v>15.613199118894736</v>
      </c>
      <c r="P313" s="22">
        <v>9.4126363332842118</v>
      </c>
      <c r="Q313" s="22">
        <v>6.8663871576532367</v>
      </c>
      <c r="R313" s="22">
        <v>9.7197377987689251</v>
      </c>
      <c r="S313" s="22">
        <v>15.671846663894737</v>
      </c>
      <c r="T313" s="22">
        <v>7.6439628758457401</v>
      </c>
      <c r="U313" s="22">
        <v>5.5761644948171485</v>
      </c>
      <c r="V313" s="22">
        <v>9.7067718904752702</v>
      </c>
      <c r="W313" s="22">
        <v>15.751184317894737</v>
      </c>
      <c r="X313" s="22">
        <v>5.8087747408583654</v>
      </c>
      <c r="Y313" s="22">
        <v>4.2374203007600739</v>
      </c>
      <c r="Z313" s="22">
        <v>9.4501224051110988</v>
      </c>
      <c r="AA313" s="22">
        <v>15.845376959894736</v>
      </c>
      <c r="AB313" s="22">
        <v>3.9247226788816674</v>
      </c>
      <c r="AC313" s="22">
        <v>2.863030552272563</v>
      </c>
      <c r="AD313" s="22">
        <v>8.7935595355775131</v>
      </c>
      <c r="AE313" s="22">
        <v>15.950092310894735</v>
      </c>
      <c r="AF313" s="22">
        <v>3.7573277449283435</v>
      </c>
      <c r="AG313" s="22">
        <v>2.7409182785104393</v>
      </c>
      <c r="AH313" s="22">
        <v>8.0107819875271176</v>
      </c>
      <c r="AI313" s="22">
        <v>16.063294875894737</v>
      </c>
      <c r="AJ313" s="22">
        <v>3.6563326099789295</v>
      </c>
      <c r="AK313" s="22">
        <v>2.667243733670126</v>
      </c>
      <c r="AL313" s="22">
        <v>7.7072799513029882</v>
      </c>
      <c r="AM313" s="22">
        <v>16.185987206894737</v>
      </c>
      <c r="AN313" s="22">
        <v>3.5520904667432078</v>
      </c>
      <c r="AO313" s="22">
        <v>2.5912005414914403</v>
      </c>
      <c r="AP313" s="22">
        <v>7.4592076593178263</v>
      </c>
      <c r="AQ313" s="22">
        <v>16.325576409894737</v>
      </c>
      <c r="AR313" s="22">
        <v>3.3780325771804938</v>
      </c>
      <c r="AS313" s="22">
        <v>2.4642277343773</v>
      </c>
      <c r="AT313" s="22">
        <v>6.7410075544165355</v>
      </c>
      <c r="AU313" s="22">
        <v>16.878727559894735</v>
      </c>
      <c r="AV313" s="22">
        <v>3.192439530188548</v>
      </c>
      <c r="AW313" s="22">
        <v>2.3288401905168237</v>
      </c>
      <c r="AX313" s="22">
        <v>5.1410527361232106</v>
      </c>
      <c r="AY313" s="22">
        <v>17.274714539894738</v>
      </c>
      <c r="AZ313" s="22">
        <v>5.7664690272756358</v>
      </c>
      <c r="BA313" s="22">
        <v>4.2065588717029874</v>
      </c>
      <c r="BB313" s="22">
        <v>4.2964463988867578</v>
      </c>
      <c r="BC313" s="22">
        <v>17.509275692894736</v>
      </c>
      <c r="BD313" s="22">
        <v>10.115747089111469</v>
      </c>
      <c r="BE313" s="22">
        <v>7.3792966649661187</v>
      </c>
      <c r="BF313" s="22">
        <v>4.1091167915885833</v>
      </c>
      <c r="BG313" s="22">
        <v>17.644032952894737</v>
      </c>
      <c r="BH313" s="22">
        <v>10.990243118940054</v>
      </c>
      <c r="BI313" s="22">
        <v>8.0172293435506141</v>
      </c>
      <c r="BJ313" s="22">
        <v>4.2763894143929555</v>
      </c>
      <c r="BK313" s="25">
        <v>15.481681546894736</v>
      </c>
      <c r="BL313" s="25">
        <v>13.048134532879422</v>
      </c>
      <c r="BM313" s="25">
        <v>9.5184324790156243</v>
      </c>
      <c r="BN313" s="25">
        <v>10.559254667027796</v>
      </c>
      <c r="BO313" s="25">
        <v>15.518208844894737</v>
      </c>
      <c r="BP313" s="25">
        <v>11.309966779459407</v>
      </c>
      <c r="BQ313" s="25">
        <v>8.2504633025451781</v>
      </c>
      <c r="BR313" s="25">
        <v>10.548900907282807</v>
      </c>
      <c r="BS313" s="25">
        <v>15.576876932894736</v>
      </c>
      <c r="BT313" s="25">
        <v>9.4958472488884773</v>
      </c>
      <c r="BU313" s="25">
        <v>6.9270883620821495</v>
      </c>
      <c r="BV313" s="25">
        <v>10.071942299603185</v>
      </c>
      <c r="BW313" s="25">
        <v>15.639425167894736</v>
      </c>
      <c r="BX313" s="25">
        <v>7.7509738066605411</v>
      </c>
      <c r="BY313" s="25">
        <v>5.6542274789863125</v>
      </c>
      <c r="BZ313" s="25">
        <v>10.066816214833862</v>
      </c>
      <c r="CA313" s="25">
        <v>15.713781615894735</v>
      </c>
      <c r="CB313" s="25">
        <v>5.9481337094485971</v>
      </c>
      <c r="CC313" s="25">
        <v>4.3390807281206936</v>
      </c>
      <c r="CD313" s="25">
        <v>9.858127633225779</v>
      </c>
      <c r="CE313" s="25">
        <v>15.795856982894737</v>
      </c>
      <c r="CF313" s="25">
        <v>4.0989633986546332</v>
      </c>
      <c r="CG313" s="25">
        <v>2.9901367314796277</v>
      </c>
      <c r="CH313" s="25">
        <v>9.2746742243956621</v>
      </c>
      <c r="CI313" s="25">
        <v>15.885905655894737</v>
      </c>
      <c r="CJ313" s="25">
        <v>3.9533681091128523</v>
      </c>
      <c r="CK313" s="25">
        <v>2.883926994810063</v>
      </c>
      <c r="CL313" s="25">
        <v>8.569603104638702</v>
      </c>
      <c r="CM313" s="25">
        <v>15.981686689894737</v>
      </c>
      <c r="CN313" s="25">
        <v>3.9043535992074259</v>
      </c>
      <c r="CO313" s="25">
        <v>2.84817159223882</v>
      </c>
      <c r="CP313" s="25">
        <v>8.3227669221524074</v>
      </c>
      <c r="CQ313" s="25">
        <v>16.083112047894737</v>
      </c>
      <c r="CR313" s="25">
        <v>3.8529949610195686</v>
      </c>
      <c r="CS313" s="25">
        <v>2.8107061807216818</v>
      </c>
      <c r="CT313" s="25">
        <v>8.1291881823126388</v>
      </c>
      <c r="CU313" s="25">
        <v>16.188619252894735</v>
      </c>
      <c r="CV313" s="25">
        <v>3.7333400106031567</v>
      </c>
      <c r="CW313" s="25">
        <v>2.7234195602895697</v>
      </c>
      <c r="CX313" s="25">
        <v>7.5554506151347312</v>
      </c>
      <c r="CY313" s="25">
        <v>16.466095022894738</v>
      </c>
      <c r="CZ313" s="25">
        <v>3.7246168895521752</v>
      </c>
      <c r="DA313" s="25">
        <v>2.7170561649305758</v>
      </c>
      <c r="DB313" s="25">
        <v>6.4308607871418957</v>
      </c>
      <c r="DC313" s="25">
        <v>16.696736896894738</v>
      </c>
      <c r="DD313" s="25">
        <v>5.2476569850529113</v>
      </c>
      <c r="DE313" s="25">
        <v>3.8280927100648272</v>
      </c>
      <c r="DF313" s="25">
        <v>5.4473719902976896</v>
      </c>
      <c r="DG313" s="25">
        <v>16.850615673894737</v>
      </c>
      <c r="DH313" s="25">
        <v>7.6787335659567999</v>
      </c>
      <c r="DI313" s="25">
        <v>5.6015292291580545</v>
      </c>
      <c r="DJ313" s="25">
        <v>4.8254629601175552</v>
      </c>
      <c r="DK313" s="25">
        <v>16.954689128894735</v>
      </c>
      <c r="DL313" s="25">
        <v>8.1317161485335934</v>
      </c>
      <c r="DM313" s="25">
        <v>5.9319737164954986</v>
      </c>
      <c r="DN313" s="25">
        <v>4.3900900515758607</v>
      </c>
      <c r="DO313" s="27">
        <v>15.511510269894735</v>
      </c>
      <c r="DP313" s="27">
        <v>13.045012332907193</v>
      </c>
      <c r="DQ313" s="27">
        <v>9.5161548776047287</v>
      </c>
      <c r="DR313" s="27">
        <v>10.358611212934278</v>
      </c>
      <c r="DS313" s="27">
        <v>15.572577533894737</v>
      </c>
      <c r="DT313" s="27">
        <v>11.291077684886712</v>
      </c>
      <c r="DU313" s="27">
        <v>8.2366839710379161</v>
      </c>
      <c r="DV313" s="27">
        <v>10.179713355907486</v>
      </c>
      <c r="DW313" s="27">
        <v>15.613199115894737</v>
      </c>
      <c r="DX313" s="27">
        <v>9.4581595464920749</v>
      </c>
      <c r="DY313" s="27">
        <v>6.899595707891204</v>
      </c>
      <c r="DZ313" s="27">
        <v>9.7441159091943845</v>
      </c>
      <c r="EA313" s="27">
        <v>15.671846663894737</v>
      </c>
      <c r="EB313" s="27">
        <v>7.6837877393060809</v>
      </c>
      <c r="EC313" s="27">
        <v>5.6052161782496013</v>
      </c>
      <c r="ED313" s="27">
        <v>9.7358290070189497</v>
      </c>
      <c r="EE313" s="27">
        <v>15.750858895894737</v>
      </c>
      <c r="EF313" s="27">
        <v>5.8660829575282101</v>
      </c>
      <c r="EG313" s="27">
        <v>4.2792258469467859</v>
      </c>
      <c r="EH313" s="27">
        <v>9.4886696002157862</v>
      </c>
      <c r="EI313" s="27">
        <v>15.844500718894736</v>
      </c>
      <c r="EJ313" s="27">
        <v>4.0059074148609319</v>
      </c>
      <c r="EK313" s="27">
        <v>2.9222536868745337</v>
      </c>
      <c r="EL313" s="27">
        <v>8.8461700138926602</v>
      </c>
      <c r="EM313" s="27">
        <v>15.948726113894736</v>
      </c>
      <c r="EN313" s="27">
        <v>3.8457916359011204</v>
      </c>
      <c r="EO313" s="27">
        <v>2.8054514553361045</v>
      </c>
      <c r="EP313" s="27">
        <v>8.0783447452316874</v>
      </c>
      <c r="EQ313" s="27">
        <v>16.061594420894735</v>
      </c>
      <c r="ER313" s="27">
        <v>3.7642551846424177</v>
      </c>
      <c r="ES313" s="27">
        <v>2.7459717493345415</v>
      </c>
      <c r="ET313" s="27">
        <v>7.78370446784057</v>
      </c>
      <c r="EU313" s="27">
        <v>16.182687419894737</v>
      </c>
      <c r="EV313" s="27">
        <v>3.6883770108059633</v>
      </c>
      <c r="EW313" s="27">
        <v>2.6906196779351119</v>
      </c>
      <c r="EX313" s="27">
        <v>7.5517533830103289</v>
      </c>
      <c r="EY313" s="27">
        <v>16.315699738894736</v>
      </c>
      <c r="EZ313" s="27">
        <v>3.5508505572454538</v>
      </c>
      <c r="FA313" s="27">
        <v>2.5902960447754753</v>
      </c>
      <c r="FB313" s="27">
        <v>6.8849508594002486</v>
      </c>
      <c r="FC313" s="27">
        <v>16.838928045894736</v>
      </c>
      <c r="FD313" s="27">
        <v>3.4327205439674455</v>
      </c>
      <c r="FE313" s="27">
        <v>2.5041218447548834</v>
      </c>
      <c r="FF313" s="27">
        <v>5.4529254719501665</v>
      </c>
      <c r="FG313" s="27">
        <v>17.210258738894737</v>
      </c>
      <c r="FH313" s="27">
        <v>6.134706310125992</v>
      </c>
      <c r="FI313" s="27">
        <v>4.4751828427568636</v>
      </c>
      <c r="FJ313" s="27">
        <v>4.7136688814407428</v>
      </c>
      <c r="FK313" s="27">
        <v>17.432029944894737</v>
      </c>
      <c r="FL313" s="27">
        <v>10.40492744814331</v>
      </c>
      <c r="FM313" s="27">
        <v>7.5902497107648159</v>
      </c>
      <c r="FN313" s="27">
        <v>4.5586162146632887</v>
      </c>
      <c r="FO313" s="27">
        <v>17.562833890894737</v>
      </c>
      <c r="FP313" s="27">
        <v>11.259236402297597</v>
      </c>
      <c r="FQ313" s="27">
        <v>8.2134561986995767</v>
      </c>
      <c r="FR313" s="27">
        <v>4.7058115729767245</v>
      </c>
      <c r="FS313" s="28">
        <v>15.508972698894736</v>
      </c>
      <c r="FT313" s="28">
        <v>13.029043338579037</v>
      </c>
      <c r="FU313" s="28">
        <v>9.5045057185707442</v>
      </c>
      <c r="FV313" s="28">
        <v>10.367920005525075</v>
      </c>
      <c r="FW313" s="28">
        <v>15.570943408894736</v>
      </c>
      <c r="FX313" s="28">
        <v>11.270374450896858</v>
      </c>
      <c r="FY313" s="28">
        <v>8.2215812500831973</v>
      </c>
      <c r="FZ313" s="28">
        <v>10.201805914526046</v>
      </c>
      <c r="GA313" s="28">
        <v>15.620602704894736</v>
      </c>
      <c r="GB313" s="28">
        <v>9.4322298827663804</v>
      </c>
      <c r="GC313" s="28">
        <v>6.8806803792091857</v>
      </c>
      <c r="GD313" s="28">
        <v>9.7846734244567433</v>
      </c>
      <c r="GE313" s="28">
        <v>15.696993957894737</v>
      </c>
      <c r="GF313" s="28">
        <v>7.6363099374809975</v>
      </c>
      <c r="GG313" s="28">
        <v>5.5705817828281425</v>
      </c>
      <c r="GH313" s="28">
        <v>9.8008130109838731</v>
      </c>
      <c r="GI313" s="28">
        <v>15.801258376894737</v>
      </c>
      <c r="GJ313" s="28">
        <v>5.8177893278593062</v>
      </c>
      <c r="GK313" s="28">
        <v>4.2439963164716268</v>
      </c>
      <c r="GL313" s="28">
        <v>9.6019971087025375</v>
      </c>
      <c r="GM313" s="28">
        <v>15.932886438894737</v>
      </c>
      <c r="GN313" s="28">
        <v>3.9200667190288523</v>
      </c>
      <c r="GO313" s="28">
        <v>2.8596340943825593</v>
      </c>
      <c r="GP313" s="28">
        <v>9.0115188153033507</v>
      </c>
      <c r="GQ313" s="28">
        <v>16.093309122894738</v>
      </c>
      <c r="GR313" s="28">
        <v>3.7336424919761151</v>
      </c>
      <c r="GS313" s="28">
        <v>2.7236402162398443</v>
      </c>
      <c r="GT313" s="28">
        <v>8.2747038554020751</v>
      </c>
      <c r="GU313" s="28">
        <v>16.274692060894736</v>
      </c>
      <c r="GV313" s="28">
        <v>3.6024106482293234</v>
      </c>
      <c r="GW313" s="28">
        <v>2.6279084133025767</v>
      </c>
      <c r="GX313" s="28">
        <v>8.017659552819163</v>
      </c>
      <c r="GY313" s="28">
        <v>16.469775641894735</v>
      </c>
      <c r="GZ313" s="28">
        <v>3.523032952422338</v>
      </c>
      <c r="HA313" s="28">
        <v>2.5700034893477577</v>
      </c>
      <c r="HB313" s="28">
        <v>7.8774469226798729</v>
      </c>
      <c r="HC313" s="28">
        <v>16.686156440894734</v>
      </c>
      <c r="HD313" s="28">
        <v>3.3633179870796446</v>
      </c>
      <c r="HE313" s="28">
        <v>2.4534936457626864</v>
      </c>
      <c r="HF313" s="28">
        <v>7.3527753943006378</v>
      </c>
      <c r="HG313" s="28">
        <v>17.531723487894737</v>
      </c>
      <c r="HH313" s="28">
        <v>2.8767228795308983</v>
      </c>
      <c r="HI313" s="28">
        <v>2.0985292894287548</v>
      </c>
      <c r="HJ313" s="28">
        <v>5.367815773221519</v>
      </c>
      <c r="HK313" s="28">
        <v>18.605379981894735</v>
      </c>
      <c r="HL313" s="28">
        <v>4.9156413564956054</v>
      </c>
      <c r="HM313" s="28">
        <v>3.5858919315215627</v>
      </c>
      <c r="HN313" s="28">
        <v>1.038376678554112</v>
      </c>
      <c r="HO313" s="28">
        <v>18.957147909894736</v>
      </c>
      <c r="HP313" s="28">
        <v>8.4869044723903109</v>
      </c>
      <c r="HQ313" s="28">
        <v>6.1910786536377138</v>
      </c>
      <c r="HR313" s="28">
        <v>-2.3108824523597811</v>
      </c>
      <c r="HS313" s="28">
        <v>19.113700500894737</v>
      </c>
      <c r="HT313" s="28">
        <v>8.858756186178983</v>
      </c>
      <c r="HU313" s="28">
        <v>6.4623393017391599</v>
      </c>
      <c r="HV313" s="28">
        <v>-4.6380300567325072</v>
      </c>
      <c r="HW313" s="29">
        <v>15.506748947894737</v>
      </c>
      <c r="HX313" s="29">
        <v>13.02694058939128</v>
      </c>
      <c r="HY313" s="29">
        <v>9.5029717923138133</v>
      </c>
      <c r="HZ313" s="29">
        <v>10.344262379809397</v>
      </c>
      <c r="IA313" s="29">
        <v>15.575475748894736</v>
      </c>
      <c r="IB313" s="29">
        <v>13.000193059581218</v>
      </c>
      <c r="IC313" s="29">
        <v>9.4834598417099922</v>
      </c>
      <c r="ID313" s="29">
        <v>10.118886922662972</v>
      </c>
      <c r="IE313" s="29">
        <v>15.629107241894737</v>
      </c>
      <c r="IF313" s="29">
        <v>12.883549366229381</v>
      </c>
      <c r="IG313" s="29">
        <v>9.3983698913822469</v>
      </c>
      <c r="IH313" s="29">
        <v>9.6815726577731507</v>
      </c>
      <c r="II313" s="29">
        <v>15.704951439894735</v>
      </c>
      <c r="IJ313" s="29">
        <v>12.793545077251283</v>
      </c>
      <c r="IK313" s="29">
        <v>9.3327130156578981</v>
      </c>
      <c r="IL313" s="29">
        <v>9.7077213736538823</v>
      </c>
      <c r="IM313" s="29">
        <v>15.811331601894736</v>
      </c>
      <c r="IN313" s="29">
        <v>12.64365281223056</v>
      </c>
      <c r="IO313" s="29">
        <v>9.223368695201108</v>
      </c>
      <c r="IP313" s="29">
        <v>9.5030673575791536</v>
      </c>
      <c r="IQ313" s="29">
        <v>15.937203604894737</v>
      </c>
      <c r="IR313" s="29">
        <v>12.389723603949113</v>
      </c>
      <c r="IS313" s="29">
        <v>9.0381308730904983</v>
      </c>
      <c r="IT313" s="29">
        <v>8.9360469250181396</v>
      </c>
      <c r="IU313" s="29">
        <v>16.087948294894737</v>
      </c>
      <c r="IV313" s="29">
        <v>12.153972984649242</v>
      </c>
      <c r="IW313" s="29">
        <v>8.866154078550446</v>
      </c>
      <c r="IX313" s="29">
        <v>8.2464645807687766</v>
      </c>
      <c r="IY313" s="29">
        <v>16.252483924894737</v>
      </c>
      <c r="IZ313" s="29">
        <v>11.993180324079326</v>
      </c>
      <c r="JA313" s="29">
        <v>8.7488580713013331</v>
      </c>
      <c r="JB313" s="29">
        <v>8.0546810198544669</v>
      </c>
      <c r="JC313" s="29">
        <v>16.451639283894735</v>
      </c>
      <c r="JD313" s="29">
        <v>11.90121964048779</v>
      </c>
      <c r="JE313" s="29">
        <v>8.6817740329443982</v>
      </c>
      <c r="JF313" s="29">
        <v>7.832439749461507</v>
      </c>
      <c r="JG313" s="29">
        <v>16.773892430894737</v>
      </c>
      <c r="JH313" s="29">
        <v>11.619475163712615</v>
      </c>
      <c r="JI313" s="29">
        <v>8.4762453597258283</v>
      </c>
      <c r="JJ313" s="29">
        <v>6.5508826951353569</v>
      </c>
      <c r="JK313" s="29">
        <v>17.900044974894737</v>
      </c>
      <c r="JL313" s="29">
        <v>10.89497391979981</v>
      </c>
      <c r="JM313" s="29">
        <v>7.9477317891637194</v>
      </c>
      <c r="JN313" s="29">
        <v>1.7532378514362499</v>
      </c>
      <c r="JO313" s="29">
        <v>18.392535944894735</v>
      </c>
      <c r="JP313" s="29">
        <v>9.9437978353983851</v>
      </c>
      <c r="JQ313" s="29">
        <v>7.2538620783467902</v>
      </c>
      <c r="JR313" s="29">
        <v>-2.078646676391763</v>
      </c>
      <c r="JS313" s="29">
        <v>18.562343817894735</v>
      </c>
      <c r="JT313" s="29">
        <v>9.3482125218599297</v>
      </c>
      <c r="JU313" s="29">
        <v>6.8193908841600672</v>
      </c>
      <c r="JV313" s="29">
        <v>-4.2351250274668573</v>
      </c>
      <c r="JW313" s="29">
        <v>18.495759630894735</v>
      </c>
      <c r="JX313" s="29">
        <v>9.2807929333935082</v>
      </c>
      <c r="JY313" s="29">
        <v>6.7702092330233787</v>
      </c>
      <c r="JZ313" s="29">
        <v>-3.6017518437351299</v>
      </c>
    </row>
    <row r="314" spans="1:286" ht="15" thickBot="1" x14ac:dyDescent="0.4">
      <c r="A314" s="2"/>
      <c r="B314" s="74" t="s">
        <v>781</v>
      </c>
      <c r="C314" s="74" t="s">
        <v>573</v>
      </c>
      <c r="D314" s="74" t="s">
        <v>510</v>
      </c>
      <c r="E314" s="87">
        <v>385446</v>
      </c>
      <c r="F314" s="84">
        <v>437481</v>
      </c>
      <c r="G314" s="22">
        <v>-7.4810231017337463</v>
      </c>
      <c r="H314" s="22">
        <v>-1.2134953548269027</v>
      </c>
      <c r="I314" s="22">
        <v>-0.88522796645092805</v>
      </c>
      <c r="J314" s="22">
        <v>-7.4810231017337463</v>
      </c>
      <c r="K314" s="22">
        <v>-8.2239178253998091</v>
      </c>
      <c r="L314" s="22">
        <v>-1.3340001686785348</v>
      </c>
      <c r="M314" s="22">
        <v>-0.97313455042680508</v>
      </c>
      <c r="N314" s="22">
        <v>-8.2239178253998091</v>
      </c>
      <c r="O314" s="22">
        <v>-8.7482145326230736</v>
      </c>
      <c r="P314" s="22">
        <v>-1.4190462392646586</v>
      </c>
      <c r="Q314" s="22">
        <v>-1.0351744748650289</v>
      </c>
      <c r="R314" s="22">
        <v>-8.7482145326230736</v>
      </c>
      <c r="S314" s="22">
        <v>-9.4850115972801952</v>
      </c>
      <c r="T314" s="22">
        <v>-1.538561952991609</v>
      </c>
      <c r="U314" s="22">
        <v>-1.1223595240707023</v>
      </c>
      <c r="V314" s="22">
        <v>-9.4850115972801952</v>
      </c>
      <c r="W314" s="22">
        <v>-10.210469871271954</v>
      </c>
      <c r="X314" s="22">
        <v>-1.6562384036104718</v>
      </c>
      <c r="Y314" s="22">
        <v>-1.2082028564461758</v>
      </c>
      <c r="Z314" s="22">
        <v>-10.210469871271954</v>
      </c>
      <c r="AA314" s="22">
        <v>-10.585139407430757</v>
      </c>
      <c r="AB314" s="22">
        <v>-1.7170134788295937</v>
      </c>
      <c r="AC314" s="22">
        <v>-1.252537427677229</v>
      </c>
      <c r="AD314" s="22">
        <v>-10.585139407430757</v>
      </c>
      <c r="AE314" s="22">
        <v>-11.238771744869531</v>
      </c>
      <c r="AF314" s="22">
        <v>-1.8230390577457694</v>
      </c>
      <c r="AG314" s="22">
        <v>-1.329881611354913</v>
      </c>
      <c r="AH314" s="22">
        <v>-11.238771744869531</v>
      </c>
      <c r="AI314" s="22">
        <v>-11.181588347341272</v>
      </c>
      <c r="AJ314" s="22">
        <v>-1.8137633495531718</v>
      </c>
      <c r="AK314" s="22">
        <v>-1.3231151113695079</v>
      </c>
      <c r="AL314" s="22">
        <v>-11.181588347341272</v>
      </c>
      <c r="AM314" s="22">
        <v>-11.622088128586059</v>
      </c>
      <c r="AN314" s="22">
        <v>-1.8852167364861616</v>
      </c>
      <c r="AO314" s="22">
        <v>-1.3752393623269783</v>
      </c>
      <c r="AP314" s="22">
        <v>-11.622088128586059</v>
      </c>
      <c r="AQ314" s="22">
        <v>-11.991516533088372</v>
      </c>
      <c r="AR314" s="22">
        <v>-1.9451416487218658</v>
      </c>
      <c r="AS314" s="22">
        <v>-1.4189537514980268</v>
      </c>
      <c r="AT314" s="22">
        <v>-11.991516533088372</v>
      </c>
      <c r="AU314" s="22">
        <v>-14.539685406539265</v>
      </c>
      <c r="AV314" s="22">
        <v>-2.3584796439661977</v>
      </c>
      <c r="AW314" s="22">
        <v>-1.7204780643284094</v>
      </c>
      <c r="AX314" s="22">
        <v>-14.539685406539265</v>
      </c>
      <c r="AY314" s="22">
        <v>-17.64047757036851</v>
      </c>
      <c r="AZ314" s="22">
        <v>-2.8614585595397122</v>
      </c>
      <c r="BA314" s="22">
        <v>-2.0873941805127578</v>
      </c>
      <c r="BB314" s="22">
        <v>-17.64047757036851</v>
      </c>
      <c r="BC314" s="22">
        <v>-16.90190627048138</v>
      </c>
      <c r="BD314" s="22">
        <v>-2.7416550474487265</v>
      </c>
      <c r="BE314" s="22">
        <v>-1.9999991864073952</v>
      </c>
      <c r="BF314" s="22">
        <v>-16.90190627048138</v>
      </c>
      <c r="BG314" s="22">
        <v>-17.222533009404099</v>
      </c>
      <c r="BH314" s="22">
        <v>-2.7936638506598608</v>
      </c>
      <c r="BI314" s="22">
        <v>-2.0379388842570885</v>
      </c>
      <c r="BJ314" s="22">
        <v>-17.222533009404099</v>
      </c>
      <c r="BK314" s="25">
        <v>-7.445435861783289</v>
      </c>
      <c r="BL314" s="25">
        <v>-1.2077227553062595</v>
      </c>
      <c r="BM314" s="25">
        <v>-0.8810169354696652</v>
      </c>
      <c r="BN314" s="25">
        <v>-7.445435861783289</v>
      </c>
      <c r="BO314" s="25">
        <v>-8.1592055741773901</v>
      </c>
      <c r="BP314" s="25">
        <v>-1.3235032065396799</v>
      </c>
      <c r="BQ314" s="25">
        <v>-0.96547716269051964</v>
      </c>
      <c r="BR314" s="25">
        <v>-8.1592055741773901</v>
      </c>
      <c r="BS314" s="25">
        <v>-8.3093198538129762</v>
      </c>
      <c r="BT314" s="25">
        <v>-1.3478532156966831</v>
      </c>
      <c r="BU314" s="25">
        <v>-0.98324015535742626</v>
      </c>
      <c r="BV314" s="25">
        <v>-8.3093198538129762</v>
      </c>
      <c r="BW314" s="25">
        <v>-8.8407077311359288</v>
      </c>
      <c r="BX314" s="25">
        <v>-1.4340495436552601</v>
      </c>
      <c r="BY314" s="25">
        <v>-1.0461191765343902</v>
      </c>
      <c r="BZ314" s="25">
        <v>-8.8407077311359288</v>
      </c>
      <c r="CA314" s="25">
        <v>-9.7204510131717434</v>
      </c>
      <c r="CB314" s="25">
        <v>-1.5767525365043564</v>
      </c>
      <c r="CC314" s="25">
        <v>-1.1502190230346567</v>
      </c>
      <c r="CD314" s="25">
        <v>-9.7204510131717434</v>
      </c>
      <c r="CE314" s="25">
        <v>-9.8859162722363827</v>
      </c>
      <c r="CF314" s="25">
        <v>-1.6035926251566204</v>
      </c>
      <c r="CG314" s="25">
        <v>-1.1697984940252113</v>
      </c>
      <c r="CH314" s="25">
        <v>-9.8859162722363827</v>
      </c>
      <c r="CI314" s="25">
        <v>-10.199950546782087</v>
      </c>
      <c r="CJ314" s="25">
        <v>-1.6545320659570817</v>
      </c>
      <c r="CK314" s="25">
        <v>-1.2069581068845223</v>
      </c>
      <c r="CL314" s="25">
        <v>-10.199950546782087</v>
      </c>
      <c r="CM314" s="25">
        <v>-10.52685524514056</v>
      </c>
      <c r="CN314" s="25">
        <v>-1.7075592157913284</v>
      </c>
      <c r="CO314" s="25">
        <v>-1.2456406744178399</v>
      </c>
      <c r="CP314" s="25">
        <v>-10.52685524514056</v>
      </c>
      <c r="CQ314" s="25">
        <v>-10.887755754896892</v>
      </c>
      <c r="CR314" s="25">
        <v>-1.7661008198190549</v>
      </c>
      <c r="CS314" s="25">
        <v>-1.2883459595102842</v>
      </c>
      <c r="CT314" s="25">
        <v>-10.887755754896892</v>
      </c>
      <c r="CU314" s="25">
        <v>-11.15449681334721</v>
      </c>
      <c r="CV314" s="25">
        <v>-1.8093688369029823</v>
      </c>
      <c r="CW314" s="25">
        <v>-1.3199093755738196</v>
      </c>
      <c r="CX314" s="25">
        <v>-11.15449681334721</v>
      </c>
      <c r="CY314" s="25">
        <v>-12.348193040236451</v>
      </c>
      <c r="CZ314" s="25">
        <v>-2.0029980780784027</v>
      </c>
      <c r="DA314" s="25">
        <v>-1.4611592112071861</v>
      </c>
      <c r="DB314" s="25">
        <v>-12.348193040236451</v>
      </c>
      <c r="DC314" s="25">
        <v>-12.748192799585011</v>
      </c>
      <c r="DD314" s="25">
        <v>-2.0678819640523498</v>
      </c>
      <c r="DE314" s="25">
        <v>-1.5084911026789454</v>
      </c>
      <c r="DF314" s="25">
        <v>-12.748192799585011</v>
      </c>
      <c r="DG314" s="25">
        <v>-15.290172666077721</v>
      </c>
      <c r="DH314" s="25">
        <v>-2.4802160416382795</v>
      </c>
      <c r="DI314" s="25">
        <v>-1.8092830715545725</v>
      </c>
      <c r="DJ314" s="25">
        <v>-15.290172666077721</v>
      </c>
      <c r="DK314" s="25">
        <v>-14.090031061070558</v>
      </c>
      <c r="DL314" s="25">
        <v>-2.2855412968866986</v>
      </c>
      <c r="DM314" s="25">
        <v>-1.6672705556184257</v>
      </c>
      <c r="DN314" s="25">
        <v>-14.090031061070558</v>
      </c>
      <c r="DO314" s="27">
        <v>-7.4342178940335968</v>
      </c>
      <c r="DP314" s="27">
        <v>-1.2059030908606712</v>
      </c>
      <c r="DQ314" s="27">
        <v>-0.87968951559089614</v>
      </c>
      <c r="DR314" s="27">
        <v>-7.4342178940335968</v>
      </c>
      <c r="DS314" s="27">
        <v>-8.0925452563831026</v>
      </c>
      <c r="DT314" s="27">
        <v>-1.3126902488874161</v>
      </c>
      <c r="DU314" s="27">
        <v>-0.95758926062665162</v>
      </c>
      <c r="DV314" s="27">
        <v>-8.0925452563831026</v>
      </c>
      <c r="DW314" s="27">
        <v>-8.4164934769395021</v>
      </c>
      <c r="DX314" s="27">
        <v>-1.3652378290116545</v>
      </c>
      <c r="DY314" s="27">
        <v>-0.99592198873332982</v>
      </c>
      <c r="DZ314" s="27">
        <v>-8.4164934769395021</v>
      </c>
      <c r="EA314" s="27">
        <v>-9.2127001315054482</v>
      </c>
      <c r="EB314" s="27">
        <v>-1.4943903611798983</v>
      </c>
      <c r="EC314" s="27">
        <v>-1.0901369628232727</v>
      </c>
      <c r="ED314" s="27">
        <v>-9.2127001315054482</v>
      </c>
      <c r="EE314" s="27">
        <v>-9.8349767660715273</v>
      </c>
      <c r="EF314" s="27">
        <v>-1.5953297374115065</v>
      </c>
      <c r="EG314" s="27">
        <v>-1.1637708324552478</v>
      </c>
      <c r="EH314" s="27">
        <v>-9.8349767660715273</v>
      </c>
      <c r="EI314" s="27">
        <v>-10.563453598727328</v>
      </c>
      <c r="EJ314" s="27">
        <v>-1.7134958278653591</v>
      </c>
      <c r="EK314" s="27">
        <v>-1.2499713502733334</v>
      </c>
      <c r="EL314" s="27">
        <v>-10.563453598727328</v>
      </c>
      <c r="EM314" s="27">
        <v>-11.259377010524988</v>
      </c>
      <c r="EN314" s="27">
        <v>-1.8263814340247673</v>
      </c>
      <c r="EO314" s="27">
        <v>-1.3323198283161912</v>
      </c>
      <c r="EP314" s="27">
        <v>-11.259377010524988</v>
      </c>
      <c r="EQ314" s="27">
        <v>-11.611385019203871</v>
      </c>
      <c r="ER314" s="27">
        <v>-1.883480587119843</v>
      </c>
      <c r="ES314" s="27">
        <v>-1.3739728655357972</v>
      </c>
      <c r="ET314" s="27">
        <v>-11.611385019203871</v>
      </c>
      <c r="EU314" s="27">
        <v>-11.860730803077953</v>
      </c>
      <c r="EV314" s="27">
        <v>-1.9239269199759397</v>
      </c>
      <c r="EW314" s="27">
        <v>-1.4034779022400432</v>
      </c>
      <c r="EX314" s="27">
        <v>-11.860730803077953</v>
      </c>
      <c r="EY314" s="27">
        <v>-12.105054291541773</v>
      </c>
      <c r="EZ314" s="27">
        <v>-1.9635585872350929</v>
      </c>
      <c r="FA314" s="27">
        <v>-1.4323886517335049</v>
      </c>
      <c r="FB314" s="27">
        <v>-12.105054291541773</v>
      </c>
      <c r="FC314" s="27">
        <v>-13.536144152149175</v>
      </c>
      <c r="FD314" s="27">
        <v>-2.195695405230548</v>
      </c>
      <c r="FE314" s="27">
        <v>-1.6017292285351512</v>
      </c>
      <c r="FF314" s="27">
        <v>-13.536144152149175</v>
      </c>
      <c r="FG314" s="27">
        <v>-15.341283188337412</v>
      </c>
      <c r="FH314" s="27">
        <v>-2.4885066698720748</v>
      </c>
      <c r="FI314" s="27">
        <v>-1.8153309694248123</v>
      </c>
      <c r="FJ314" s="27">
        <v>-15.341283188337412</v>
      </c>
      <c r="FK314" s="27">
        <v>-15.403909382118016</v>
      </c>
      <c r="FL314" s="27">
        <v>-2.4986652530243769</v>
      </c>
      <c r="FM314" s="27">
        <v>-1.8227415144014905</v>
      </c>
      <c r="FN314" s="27">
        <v>-15.403909382118016</v>
      </c>
      <c r="FO314" s="27">
        <v>-15.901909621753129</v>
      </c>
      <c r="FP314" s="27">
        <v>-2.5794457785329588</v>
      </c>
      <c r="FQ314" s="27">
        <v>-1.8816697830927205</v>
      </c>
      <c r="FR314" s="27">
        <v>-15.901909621753129</v>
      </c>
      <c r="FS314" s="28">
        <v>-7.4728656983774027</v>
      </c>
      <c r="FT314" s="28">
        <v>-1.2121721439577799</v>
      </c>
      <c r="FU314" s="28">
        <v>-0.88426270254431316</v>
      </c>
      <c r="FV314" s="28">
        <v>-7.4728656983774027</v>
      </c>
      <c r="FW314" s="28">
        <v>-8.3068582240258326</v>
      </c>
      <c r="FX314" s="28">
        <v>-1.3474539151904048</v>
      </c>
      <c r="FY314" s="28">
        <v>-0.98294887119735963</v>
      </c>
      <c r="FZ314" s="28">
        <v>-8.3068582240258326</v>
      </c>
      <c r="GA314" s="28">
        <v>-8.8199385016341161</v>
      </c>
      <c r="GB314" s="28">
        <v>-1.4306805708314836</v>
      </c>
      <c r="GC314" s="28">
        <v>-1.0436615577639867</v>
      </c>
      <c r="GD314" s="28">
        <v>-8.8199385016341161</v>
      </c>
      <c r="GE314" s="28">
        <v>-9.5064451745991647</v>
      </c>
      <c r="GF314" s="28">
        <v>-1.5420386895502578</v>
      </c>
      <c r="GG314" s="28">
        <v>-1.124895754985354</v>
      </c>
      <c r="GH314" s="28">
        <v>-9.5064451745991647</v>
      </c>
      <c r="GI314" s="28">
        <v>-10.197132516784295</v>
      </c>
      <c r="GJ314" s="28">
        <v>-1.6540749538394499</v>
      </c>
      <c r="GK314" s="28">
        <v>-1.2066246499588558</v>
      </c>
      <c r="GL314" s="28">
        <v>-10.197132516784295</v>
      </c>
      <c r="GM314" s="28">
        <v>-10.647237640481238</v>
      </c>
      <c r="GN314" s="28">
        <v>-1.7270864215708419</v>
      </c>
      <c r="GO314" s="28">
        <v>-1.2598854991663724</v>
      </c>
      <c r="GP314" s="28">
        <v>-10.647237640481238</v>
      </c>
      <c r="GQ314" s="28">
        <v>-11.03871142755418</v>
      </c>
      <c r="GR314" s="28">
        <v>-1.7905873111803683</v>
      </c>
      <c r="GS314" s="28">
        <v>-1.3062085140450608</v>
      </c>
      <c r="GT314" s="28">
        <v>-11.03871142755418</v>
      </c>
      <c r="GU314" s="28">
        <v>-11.471869545778238</v>
      </c>
      <c r="GV314" s="28">
        <v>-1.8608498083311442</v>
      </c>
      <c r="GW314" s="28">
        <v>-1.357464027486575</v>
      </c>
      <c r="GX314" s="28">
        <v>-11.471869545778238</v>
      </c>
      <c r="GY314" s="28">
        <v>-11.949791414920417</v>
      </c>
      <c r="GZ314" s="28">
        <v>-1.9383734251262612</v>
      </c>
      <c r="HA314" s="28">
        <v>-1.4140164266156607</v>
      </c>
      <c r="HB314" s="28">
        <v>-11.949791414920417</v>
      </c>
      <c r="HC314" s="28">
        <v>-12.430507194712245</v>
      </c>
      <c r="HD314" s="28">
        <v>-2.0163502416440693</v>
      </c>
      <c r="HE314" s="28">
        <v>-1.4708994286327741</v>
      </c>
      <c r="HF314" s="28">
        <v>-12.430507194712245</v>
      </c>
      <c r="HG314" s="28">
        <v>-15.952690422424011</v>
      </c>
      <c r="HH314" s="28">
        <v>-2.5876829226896483</v>
      </c>
      <c r="HI314" s="28">
        <v>-1.8876786650733437</v>
      </c>
      <c r="HJ314" s="28">
        <v>-15.952690422424011</v>
      </c>
      <c r="HK314" s="28">
        <v>-20.094693550662249</v>
      </c>
      <c r="HL314" s="28">
        <v>-3.2595564735988471</v>
      </c>
      <c r="HM314" s="28">
        <v>-2.3778010662986482</v>
      </c>
      <c r="HN314" s="28">
        <v>-20.094693550662249</v>
      </c>
      <c r="HO314" s="28">
        <v>-22.449552358075195</v>
      </c>
      <c r="HP314" s="28">
        <v>-3.6415376792719818</v>
      </c>
      <c r="HQ314" s="28">
        <v>-2.6564510377019062</v>
      </c>
      <c r="HR314" s="28">
        <v>-22.449552358075195</v>
      </c>
      <c r="HS314" s="28">
        <v>-24.228722817119589</v>
      </c>
      <c r="HT314" s="28">
        <v>-3.9301365858834671</v>
      </c>
      <c r="HU314" s="28">
        <v>-2.8669799220552279</v>
      </c>
      <c r="HV314" s="28">
        <v>-24.228722817119589</v>
      </c>
      <c r="HW314" s="29">
        <v>-7.4592425958448869</v>
      </c>
      <c r="HX314" s="29">
        <v>-1.2099623430499729</v>
      </c>
      <c r="HY314" s="29">
        <v>-0.88265068354803222</v>
      </c>
      <c r="HZ314" s="29">
        <v>-7.4592425958448869</v>
      </c>
      <c r="IA314" s="29">
        <v>-7.7047296054545011</v>
      </c>
      <c r="IB314" s="29">
        <v>-1.2497827448560539</v>
      </c>
      <c r="IC314" s="29">
        <v>-0.91169911226582023</v>
      </c>
      <c r="ID314" s="29">
        <v>-7.7047296054545011</v>
      </c>
      <c r="IE314" s="29">
        <v>-8.0121135224467874</v>
      </c>
      <c r="IF314" s="29">
        <v>-1.2996434324045514</v>
      </c>
      <c r="IG314" s="29">
        <v>-0.94807178964677119</v>
      </c>
      <c r="IH314" s="29">
        <v>-8.0121135224467874</v>
      </c>
      <c r="II314" s="29">
        <v>-8.3270025669240209</v>
      </c>
      <c r="IJ314" s="29">
        <v>-1.3507215252753577</v>
      </c>
      <c r="IK314" s="29">
        <v>-0.9853325472610146</v>
      </c>
      <c r="IL314" s="29">
        <v>-8.3270025669240209</v>
      </c>
      <c r="IM314" s="29">
        <v>-8.8743262253849533</v>
      </c>
      <c r="IN314" s="29">
        <v>-1.4395027933047648</v>
      </c>
      <c r="IO314" s="29">
        <v>-1.0500972462308078</v>
      </c>
      <c r="IP314" s="29">
        <v>-8.8743262253849533</v>
      </c>
      <c r="IQ314" s="29">
        <v>-9.1668222536163526</v>
      </c>
      <c r="IR314" s="29">
        <v>-1.4869485192084666</v>
      </c>
      <c r="IS314" s="29">
        <v>-1.0847082427141961</v>
      </c>
      <c r="IT314" s="29">
        <v>-9.1668222536163526</v>
      </c>
      <c r="IU314" s="29">
        <v>-9.9277157355076895</v>
      </c>
      <c r="IV314" s="29">
        <v>-1.6103729082575018</v>
      </c>
      <c r="IW314" s="29">
        <v>-1.1747446161487782</v>
      </c>
      <c r="IX314" s="29">
        <v>-9.9277157355076895</v>
      </c>
      <c r="IY314" s="29">
        <v>-10.857964050646325</v>
      </c>
      <c r="IZ314" s="29">
        <v>-1.761268313057772</v>
      </c>
      <c r="JA314" s="29">
        <v>-1.2848207131085285</v>
      </c>
      <c r="JB314" s="29">
        <v>-10.857964050646325</v>
      </c>
      <c r="JC314" s="29">
        <v>-11.682508355582522</v>
      </c>
      <c r="JD314" s="29">
        <v>-1.8950174901799715</v>
      </c>
      <c r="JE314" s="29">
        <v>-1.3823888756955689</v>
      </c>
      <c r="JF314" s="29">
        <v>-11.682508355582522</v>
      </c>
      <c r="JG314" s="29">
        <v>-12.817985197571913</v>
      </c>
      <c r="JH314" s="29">
        <v>-2.0792029758454706</v>
      </c>
      <c r="JI314" s="29">
        <v>-1.5167496231651822</v>
      </c>
      <c r="JJ314" s="29">
        <v>-12.817985197571913</v>
      </c>
      <c r="JK314" s="29">
        <v>-18.218475070933987</v>
      </c>
      <c r="JL314" s="29">
        <v>-2.9552154257463163</v>
      </c>
      <c r="JM314" s="29">
        <v>-2.1557885090800255</v>
      </c>
      <c r="JN314" s="29">
        <v>-18.218475070933987</v>
      </c>
      <c r="JO314" s="29">
        <v>-21.897415144331163</v>
      </c>
      <c r="JP314" s="29">
        <v>-3.5519756053425251</v>
      </c>
      <c r="JQ314" s="29">
        <v>-2.5911167516988005</v>
      </c>
      <c r="JR314" s="29">
        <v>-21.897415144331163</v>
      </c>
      <c r="JS314" s="29">
        <v>-23.630773283464006</v>
      </c>
      <c r="JT314" s="29">
        <v>-3.8331433041298255</v>
      </c>
      <c r="JU314" s="29">
        <v>-2.7962246734054088</v>
      </c>
      <c r="JV314" s="29">
        <v>-23.630773283464006</v>
      </c>
      <c r="JW314" s="29">
        <v>-23.547910965607063</v>
      </c>
      <c r="JX314" s="29">
        <v>-3.8197022230848696</v>
      </c>
      <c r="JY314" s="29">
        <v>-2.7864195919166335</v>
      </c>
      <c r="JZ314" s="29">
        <v>-23.547910965607063</v>
      </c>
    </row>
    <row r="315" spans="1:286" ht="15" thickBot="1" x14ac:dyDescent="0.4">
      <c r="A315" s="2"/>
      <c r="B315" s="74" t="s">
        <v>782</v>
      </c>
      <c r="C315" s="74" t="s">
        <v>512</v>
      </c>
      <c r="D315" s="74" t="s">
        <v>868</v>
      </c>
      <c r="E315" s="87">
        <v>347661</v>
      </c>
      <c r="F315" s="84">
        <v>461494</v>
      </c>
      <c r="G315" s="22">
        <v>39.514041188999997</v>
      </c>
      <c r="H315" s="22">
        <v>9.3777232632865797</v>
      </c>
      <c r="I315" s="22">
        <v>6.7399543531477741</v>
      </c>
      <c r="J315" s="22">
        <v>25.752909983074538</v>
      </c>
      <c r="K315" s="22">
        <v>39.569354214000001</v>
      </c>
      <c r="L315" s="22">
        <v>9.2554885312720447</v>
      </c>
      <c r="M315" s="22">
        <v>6.652101844493294</v>
      </c>
      <c r="N315" s="22">
        <v>25.355254147108262</v>
      </c>
      <c r="O315" s="22">
        <v>39.661908834999998</v>
      </c>
      <c r="P315" s="22">
        <v>8.632200582573553</v>
      </c>
      <c r="Q315" s="22">
        <v>6.2041325234597506</v>
      </c>
      <c r="R315" s="22">
        <v>25.381392571057582</v>
      </c>
      <c r="S315" s="22">
        <v>39.769449887</v>
      </c>
      <c r="T315" s="22">
        <v>8.2964112192206656</v>
      </c>
      <c r="U315" s="22">
        <v>5.9627940964524866</v>
      </c>
      <c r="V315" s="22">
        <v>25.222245555935384</v>
      </c>
      <c r="W315" s="22">
        <v>39.893542685</v>
      </c>
      <c r="X315" s="22">
        <v>7.804810267224175</v>
      </c>
      <c r="Y315" s="22">
        <v>5.6094708128158235</v>
      </c>
      <c r="Z315" s="22">
        <v>25.025220158728189</v>
      </c>
      <c r="AA315" s="22">
        <v>40.027984895000003</v>
      </c>
      <c r="AB315" s="22">
        <v>7.5832418346546442</v>
      </c>
      <c r="AC315" s="22">
        <v>5.4502252177294777</v>
      </c>
      <c r="AD315" s="22">
        <v>24.741333400893247</v>
      </c>
      <c r="AE315" s="22">
        <v>40.176244529000002</v>
      </c>
      <c r="AF315" s="22">
        <v>7.3680303707087944</v>
      </c>
      <c r="AG315" s="22">
        <v>5.2955485011592796</v>
      </c>
      <c r="AH315" s="22">
        <v>24.518146946842279</v>
      </c>
      <c r="AI315" s="22">
        <v>40.330926814000001</v>
      </c>
      <c r="AJ315" s="22">
        <v>7.2584853127026392</v>
      </c>
      <c r="AK315" s="22">
        <v>5.2168163110695014</v>
      </c>
      <c r="AL315" s="22">
        <v>24.266505138511967</v>
      </c>
      <c r="AM315" s="22">
        <v>40.489309593000002</v>
      </c>
      <c r="AN315" s="22">
        <v>7.1318970623722135</v>
      </c>
      <c r="AO315" s="22">
        <v>5.1258348430822611</v>
      </c>
      <c r="AP315" s="22">
        <v>23.891319537670334</v>
      </c>
      <c r="AQ315" s="22">
        <v>40.432603626265688</v>
      </c>
      <c r="AR315" s="22">
        <v>6.6569198952826101</v>
      </c>
      <c r="AS315" s="22">
        <v>4.7844594009742138</v>
      </c>
      <c r="AT315" s="22">
        <v>21.466524936673331</v>
      </c>
      <c r="AU315" s="22">
        <v>37.779639621106902</v>
      </c>
      <c r="AV315" s="22">
        <v>6.2201296002362234</v>
      </c>
      <c r="AW315" s="22">
        <v>4.4705296156886929</v>
      </c>
      <c r="AX315" s="22">
        <v>20.713089586851751</v>
      </c>
      <c r="AY315" s="22">
        <v>35.841101148742311</v>
      </c>
      <c r="AZ315" s="22">
        <v>5.9009640217902319</v>
      </c>
      <c r="BA315" s="22">
        <v>4.2411390302100509</v>
      </c>
      <c r="BB315" s="22">
        <v>19.867490928661191</v>
      </c>
      <c r="BC315" s="22">
        <v>35.495056873435487</v>
      </c>
      <c r="BD315" s="22">
        <v>5.8439904703901879</v>
      </c>
      <c r="BE315" s="22">
        <v>4.2001910170311634</v>
      </c>
      <c r="BF315" s="22">
        <v>19.410588843134249</v>
      </c>
      <c r="BG315" s="22">
        <v>35.27067651897778</v>
      </c>
      <c r="BH315" s="22">
        <v>5.807047955891079</v>
      </c>
      <c r="BI315" s="22">
        <v>4.1736397044765177</v>
      </c>
      <c r="BJ315" s="22">
        <v>19.438565975432681</v>
      </c>
      <c r="BK315" s="25">
        <v>39.547012404999997</v>
      </c>
      <c r="BL315" s="25">
        <v>9.4620924844950114</v>
      </c>
      <c r="BM315" s="25">
        <v>6.8005921736283259</v>
      </c>
      <c r="BN315" s="25">
        <v>26.007177584514956</v>
      </c>
      <c r="BO315" s="25">
        <v>39.635415733999999</v>
      </c>
      <c r="BP315" s="25">
        <v>9.3005642231117598</v>
      </c>
      <c r="BQ315" s="25">
        <v>6.6844986317418176</v>
      </c>
      <c r="BR315" s="25">
        <v>25.843208616709624</v>
      </c>
      <c r="BS315" s="25">
        <v>39.753114109000002</v>
      </c>
      <c r="BT315" s="25">
        <v>9.0658518235663301</v>
      </c>
      <c r="BU315" s="25">
        <v>6.5158062087901563</v>
      </c>
      <c r="BV315" s="25">
        <v>25.711026937306777</v>
      </c>
      <c r="BW315" s="25">
        <v>39.878212943999998</v>
      </c>
      <c r="BX315" s="25">
        <v>9.0970130689726556</v>
      </c>
      <c r="BY315" s="25">
        <v>6.538202409416817</v>
      </c>
      <c r="BZ315" s="25">
        <v>25.512989881103003</v>
      </c>
      <c r="CA315" s="25">
        <v>40.017470994</v>
      </c>
      <c r="CB315" s="25">
        <v>9.0528273834708202</v>
      </c>
      <c r="CC315" s="25">
        <v>6.5064452872472138</v>
      </c>
      <c r="CD315" s="25">
        <v>25.202863230680443</v>
      </c>
      <c r="CE315" s="25">
        <v>40.174362537999997</v>
      </c>
      <c r="CF315" s="25">
        <v>8.9669185308220154</v>
      </c>
      <c r="CG315" s="25">
        <v>6.4447009033357068</v>
      </c>
      <c r="CH315" s="25">
        <v>24.852875932096921</v>
      </c>
      <c r="CI315" s="25">
        <v>40.349665348000002</v>
      </c>
      <c r="CJ315" s="25">
        <v>8.8103970494963999</v>
      </c>
      <c r="CK315" s="25">
        <v>6.3322058328582278</v>
      </c>
      <c r="CL315" s="25">
        <v>24.474683892046656</v>
      </c>
      <c r="CM315" s="25">
        <v>40.539669723999999</v>
      </c>
      <c r="CN315" s="25">
        <v>8.6139098830032328</v>
      </c>
      <c r="CO315" s="25">
        <v>6.1909866375416058</v>
      </c>
      <c r="CP315" s="25">
        <v>24.069293792691212</v>
      </c>
      <c r="CQ315" s="25">
        <v>40.744698063000001</v>
      </c>
      <c r="CR315" s="25">
        <v>8.5369791747298933</v>
      </c>
      <c r="CS315" s="25">
        <v>6.1356950227690126</v>
      </c>
      <c r="CT315" s="25">
        <v>23.574937514216884</v>
      </c>
      <c r="CU315" s="25">
        <v>40.963609591000001</v>
      </c>
      <c r="CV315" s="25">
        <v>8.4813426085792223</v>
      </c>
      <c r="CW315" s="25">
        <v>6.0957079272135832</v>
      </c>
      <c r="CX315" s="25">
        <v>23.158997696233101</v>
      </c>
      <c r="CY315" s="25">
        <v>41.273051688999999</v>
      </c>
      <c r="CZ315" s="25">
        <v>8.3654339472585537</v>
      </c>
      <c r="DA315" s="25">
        <v>6.0124020901247217</v>
      </c>
      <c r="DB315" s="25">
        <v>22.719781499709107</v>
      </c>
      <c r="DC315" s="25">
        <v>41.448618672999999</v>
      </c>
      <c r="DD315" s="25">
        <v>8.1601321230856776</v>
      </c>
      <c r="DE315" s="25">
        <v>5.8648476267764185</v>
      </c>
      <c r="DF315" s="25">
        <v>22.183764280313369</v>
      </c>
      <c r="DG315" s="25">
        <v>41.539802504999997</v>
      </c>
      <c r="DH315" s="25">
        <v>8.0978266621371606</v>
      </c>
      <c r="DI315" s="25">
        <v>5.8200674652217623</v>
      </c>
      <c r="DJ315" s="25">
        <v>21.964392601273985</v>
      </c>
      <c r="DK315" s="25">
        <v>41.588888351999998</v>
      </c>
      <c r="DL315" s="25">
        <v>8.1415389174158665</v>
      </c>
      <c r="DM315" s="25">
        <v>5.8514843237683385</v>
      </c>
      <c r="DN315" s="25">
        <v>22.182025182807891</v>
      </c>
      <c r="DO315" s="27">
        <v>39.514051013</v>
      </c>
      <c r="DP315" s="27">
        <v>9.4623534877417121</v>
      </c>
      <c r="DQ315" s="27">
        <v>6.8007797618007855</v>
      </c>
      <c r="DR315" s="27">
        <v>25.760347278836345</v>
      </c>
      <c r="DS315" s="27">
        <v>39.569383684999998</v>
      </c>
      <c r="DT315" s="27">
        <v>9.3760855413897524</v>
      </c>
      <c r="DU315" s="27">
        <v>6.7387772901744007</v>
      </c>
      <c r="DV315" s="27">
        <v>25.352100774857949</v>
      </c>
      <c r="DW315" s="27">
        <v>39.661967535000002</v>
      </c>
      <c r="DX315" s="27">
        <v>9.2689931231491194</v>
      </c>
      <c r="DY315" s="27">
        <v>6.6618078605756521</v>
      </c>
      <c r="DZ315" s="27">
        <v>25.394926739090469</v>
      </c>
      <c r="EA315" s="27">
        <v>39.769547054</v>
      </c>
      <c r="EB315" s="27">
        <v>9.1695029654998503</v>
      </c>
      <c r="EC315" s="27">
        <v>6.5903023253495538</v>
      </c>
      <c r="ED315" s="27">
        <v>25.237239554804564</v>
      </c>
      <c r="EE315" s="27">
        <v>39.893038074000003</v>
      </c>
      <c r="EF315" s="27">
        <v>9.042280905639668</v>
      </c>
      <c r="EG315" s="27">
        <v>6.4988653259738065</v>
      </c>
      <c r="EH315" s="27">
        <v>25.050558957246537</v>
      </c>
      <c r="EI315" s="27">
        <v>40.026516700000002</v>
      </c>
      <c r="EJ315" s="27">
        <v>8.8902561299971481</v>
      </c>
      <c r="EK315" s="27">
        <v>6.3896021264092013</v>
      </c>
      <c r="EL315" s="27">
        <v>24.777617015708117</v>
      </c>
      <c r="EM315" s="27">
        <v>40.174012136000002</v>
      </c>
      <c r="EN315" s="27">
        <v>8.7615728829534181</v>
      </c>
      <c r="EO315" s="27">
        <v>6.2971149430344164</v>
      </c>
      <c r="EP315" s="27">
        <v>24.564505086019828</v>
      </c>
      <c r="EQ315" s="27">
        <v>40.328270201000002</v>
      </c>
      <c r="ER315" s="27">
        <v>8.6246845078789711</v>
      </c>
      <c r="ES315" s="27">
        <v>6.1987305725880884</v>
      </c>
      <c r="ET315" s="27">
        <v>24.323211420608072</v>
      </c>
      <c r="EU315" s="27">
        <v>40.484183348999998</v>
      </c>
      <c r="EV315" s="27">
        <v>8.4725030548228428</v>
      </c>
      <c r="EW315" s="27">
        <v>6.0893547658814029</v>
      </c>
      <c r="EX315" s="27">
        <v>23.963441510255656</v>
      </c>
      <c r="EY315" s="27">
        <v>42.866983199000003</v>
      </c>
      <c r="EZ315" s="27">
        <v>8.3334041658040441</v>
      </c>
      <c r="FA315" s="27">
        <v>5.9893816555390851</v>
      </c>
      <c r="FB315" s="27">
        <v>21.624575657861566</v>
      </c>
      <c r="FC315" s="27">
        <v>43.187979429000002</v>
      </c>
      <c r="FD315" s="27">
        <v>7.971370347356352</v>
      </c>
      <c r="FE315" s="27">
        <v>5.7291808219117915</v>
      </c>
      <c r="FF315" s="27">
        <v>20.909135283343588</v>
      </c>
      <c r="FG315" s="27">
        <v>43.495131186999998</v>
      </c>
      <c r="FH315" s="27">
        <v>7.6623003067740019</v>
      </c>
      <c r="FI315" s="27">
        <v>5.5070460982730705</v>
      </c>
      <c r="FJ315" s="27">
        <v>20.151180252584254</v>
      </c>
      <c r="FK315" s="27">
        <v>43.951330687999999</v>
      </c>
      <c r="FL315" s="27">
        <v>7.5410081464162868</v>
      </c>
      <c r="FM315" s="27">
        <v>5.4198710344272243</v>
      </c>
      <c r="FN315" s="27">
        <v>19.730664571872119</v>
      </c>
      <c r="FO315" s="27">
        <v>44.052567170000003</v>
      </c>
      <c r="FP315" s="27">
        <v>7.5793464283231833</v>
      </c>
      <c r="FQ315" s="27">
        <v>5.4474255124999802</v>
      </c>
      <c r="FR315" s="27">
        <v>19.775375429087049</v>
      </c>
      <c r="FS315" s="28">
        <v>39.515238066999999</v>
      </c>
      <c r="FT315" s="28">
        <v>9.3785031531122769</v>
      </c>
      <c r="FU315" s="28">
        <v>6.7405148753212387</v>
      </c>
      <c r="FV315" s="28">
        <v>25.768645192479966</v>
      </c>
      <c r="FW315" s="28">
        <v>39.571358519</v>
      </c>
      <c r="FX315" s="28">
        <v>9.2470587888004872</v>
      </c>
      <c r="FY315" s="28">
        <v>6.6460432226005448</v>
      </c>
      <c r="FZ315" s="28">
        <v>25.381828008879676</v>
      </c>
      <c r="GA315" s="28">
        <v>39.663550530999999</v>
      </c>
      <c r="GB315" s="28">
        <v>8.6482767115139652</v>
      </c>
      <c r="GC315" s="28">
        <v>6.2156867538621219</v>
      </c>
      <c r="GD315" s="28">
        <v>25.41611579753657</v>
      </c>
      <c r="GE315" s="28">
        <v>39.771090915999999</v>
      </c>
      <c r="GF315" s="28">
        <v>8.2577806765210529</v>
      </c>
      <c r="GG315" s="28">
        <v>5.9350295647935019</v>
      </c>
      <c r="GH315" s="28">
        <v>25.251163641084084</v>
      </c>
      <c r="GI315" s="28">
        <v>39.894381580000001</v>
      </c>
      <c r="GJ315" s="28">
        <v>7.8211636903248269</v>
      </c>
      <c r="GK315" s="28">
        <v>5.6212243399909765</v>
      </c>
      <c r="GL315" s="28">
        <v>25.048102485371764</v>
      </c>
      <c r="GM315" s="28">
        <v>40.027729065000003</v>
      </c>
      <c r="GN315" s="28">
        <v>7.5474604894515798</v>
      </c>
      <c r="GO315" s="28">
        <v>5.424508460410884</v>
      </c>
      <c r="GP315" s="28">
        <v>24.749882850566955</v>
      </c>
      <c r="GQ315" s="28">
        <v>40.174316714</v>
      </c>
      <c r="GR315" s="28">
        <v>7.3151538405264223</v>
      </c>
      <c r="GS315" s="28">
        <v>5.2575450977983307</v>
      </c>
      <c r="GT315" s="28">
        <v>24.4991543424124</v>
      </c>
      <c r="GU315" s="28">
        <v>40.326276753999998</v>
      </c>
      <c r="GV315" s="28">
        <v>7.1829781128669836</v>
      </c>
      <c r="GW315" s="28">
        <v>5.1625477998394134</v>
      </c>
      <c r="GX315" s="28">
        <v>24.212276129688572</v>
      </c>
      <c r="GY315" s="28">
        <v>40.478998945000001</v>
      </c>
      <c r="GZ315" s="28">
        <v>7.0401646879850208</v>
      </c>
      <c r="HA315" s="28">
        <v>5.0599049794344335</v>
      </c>
      <c r="HB315" s="28">
        <v>23.816974250578369</v>
      </c>
      <c r="HC315" s="28">
        <v>39.953126935256755</v>
      </c>
      <c r="HD315" s="28">
        <v>6.5779777140368747</v>
      </c>
      <c r="HE315" s="28">
        <v>4.7277221009712171</v>
      </c>
      <c r="HF315" s="28">
        <v>21.555251864988762</v>
      </c>
      <c r="HG315" s="28">
        <v>34.978969426524699</v>
      </c>
      <c r="HH315" s="28">
        <v>5.7590206073360495</v>
      </c>
      <c r="HI315" s="28">
        <v>4.1391215034296929</v>
      </c>
      <c r="HJ315" s="28">
        <v>19.10377695545132</v>
      </c>
      <c r="HK315" s="28">
        <v>28.686003647545768</v>
      </c>
      <c r="HL315" s="28">
        <v>4.7229317746296671</v>
      </c>
      <c r="HM315" s="28">
        <v>3.3944640591664248</v>
      </c>
      <c r="HN315" s="28">
        <v>15.263242733693986</v>
      </c>
      <c r="HO315" s="28">
        <v>24.747410527575017</v>
      </c>
      <c r="HP315" s="28">
        <v>4.0744724485346184</v>
      </c>
      <c r="HQ315" s="28">
        <v>2.9284035735830769</v>
      </c>
      <c r="HR315" s="28">
        <v>12.512739718733084</v>
      </c>
      <c r="HS315" s="28">
        <v>22.438617101762585</v>
      </c>
      <c r="HT315" s="28">
        <v>3.6943472151350005</v>
      </c>
      <c r="HU315" s="28">
        <v>2.6552000838167173</v>
      </c>
      <c r="HV315" s="28">
        <v>11.249206736452077</v>
      </c>
      <c r="HW315" s="29">
        <v>39.519392140999997</v>
      </c>
      <c r="HX315" s="29">
        <v>9.3794136051007229</v>
      </c>
      <c r="HY315" s="29">
        <v>6.7411692350917907</v>
      </c>
      <c r="HZ315" s="29">
        <v>25.765853027354389</v>
      </c>
      <c r="IA315" s="29">
        <v>39.589981139000002</v>
      </c>
      <c r="IB315" s="29">
        <v>9.243036738898768</v>
      </c>
      <c r="IC315" s="29">
        <v>6.6431524961435384</v>
      </c>
      <c r="ID315" s="29">
        <v>25.345799208168074</v>
      </c>
      <c r="IE315" s="29">
        <v>39.678222398000003</v>
      </c>
      <c r="IF315" s="29">
        <v>8.6865131929382837</v>
      </c>
      <c r="IG315" s="29">
        <v>6.2431680659236353</v>
      </c>
      <c r="IH315" s="29">
        <v>25.377513628801232</v>
      </c>
      <c r="II315" s="29">
        <v>39.767885890999999</v>
      </c>
      <c r="IJ315" s="29">
        <v>8.2195187042501026</v>
      </c>
      <c r="IK315" s="29">
        <v>5.9075299319586101</v>
      </c>
      <c r="IL315" s="29">
        <v>25.214658307467779</v>
      </c>
      <c r="IM315" s="29">
        <v>39.869601856000003</v>
      </c>
      <c r="IN315" s="29">
        <v>7.8053618886299665</v>
      </c>
      <c r="IO315" s="29">
        <v>5.6098672739813829</v>
      </c>
      <c r="IP315" s="29">
        <v>25.021879040785741</v>
      </c>
      <c r="IQ315" s="29">
        <v>40.564881214000003</v>
      </c>
      <c r="IR315" s="29">
        <v>7.4273141093117294</v>
      </c>
      <c r="IS315" s="29">
        <v>5.3381568913675963</v>
      </c>
      <c r="IT315" s="29">
        <v>24.151359925316083</v>
      </c>
      <c r="IU315" s="29">
        <v>40.746874110506219</v>
      </c>
      <c r="IV315" s="29">
        <v>6.7086621342533856</v>
      </c>
      <c r="IW315" s="29">
        <v>4.8216475669076226</v>
      </c>
      <c r="IX315" s="29">
        <v>21.154247079206343</v>
      </c>
      <c r="IY315" s="29">
        <v>39.042038266843463</v>
      </c>
      <c r="IZ315" s="29">
        <v>6.4279739116800299</v>
      </c>
      <c r="JA315" s="29">
        <v>4.6199114146992262</v>
      </c>
      <c r="JB315" s="29">
        <v>19.991387436490324</v>
      </c>
      <c r="JC315" s="29">
        <v>38.324670292763635</v>
      </c>
      <c r="JD315" s="29">
        <v>6.3098647445575748</v>
      </c>
      <c r="JE315" s="29">
        <v>4.5350240307634948</v>
      </c>
      <c r="JF315" s="29">
        <v>19.73561795928207</v>
      </c>
      <c r="JG315" s="29">
        <v>37.318085523569287</v>
      </c>
      <c r="JH315" s="29">
        <v>6.1441382373487903</v>
      </c>
      <c r="JI315" s="29">
        <v>4.4159131269403042</v>
      </c>
      <c r="JJ315" s="29">
        <v>19.365385819725748</v>
      </c>
      <c r="JK315" s="29">
        <v>31.989986641745084</v>
      </c>
      <c r="JL315" s="29">
        <v>5.2669073823116062</v>
      </c>
      <c r="JM315" s="29">
        <v>3.7854300390813775</v>
      </c>
      <c r="JN315" s="29">
        <v>16.123519458785658</v>
      </c>
      <c r="JO315" s="29">
        <v>25.326694434408033</v>
      </c>
      <c r="JP315" s="29">
        <v>4.1698471268526047</v>
      </c>
      <c r="JQ315" s="29">
        <v>2.996951232781552</v>
      </c>
      <c r="JR315" s="29">
        <v>12.563491836788302</v>
      </c>
      <c r="JS315" s="29">
        <v>22.201481371148482</v>
      </c>
      <c r="JT315" s="29">
        <v>3.6553046252093315</v>
      </c>
      <c r="JU315" s="29">
        <v>2.6271394057033124</v>
      </c>
      <c r="JV315" s="29">
        <v>10.481719412866081</v>
      </c>
      <c r="JW315" s="29">
        <v>22.933481773895799</v>
      </c>
      <c r="JX315" s="29">
        <v>3.7758229101420882</v>
      </c>
      <c r="JY315" s="29">
        <v>2.7137582700439258</v>
      </c>
      <c r="JZ315" s="29">
        <v>11.811667902051859</v>
      </c>
    </row>
    <row r="316" spans="1:286" ht="15" thickBot="1" x14ac:dyDescent="0.4">
      <c r="A316" s="2"/>
      <c r="B316" s="74" t="s">
        <v>783</v>
      </c>
      <c r="C316" s="74" t="s">
        <v>512</v>
      </c>
      <c r="D316" s="74" t="s">
        <v>868</v>
      </c>
      <c r="E316" s="87">
        <v>347651</v>
      </c>
      <c r="F316" s="84">
        <v>461484</v>
      </c>
      <c r="G316" s="22">
        <v>28.363802315000001</v>
      </c>
      <c r="H316" s="22">
        <v>8.7198616736359433</v>
      </c>
      <c r="I316" s="22">
        <v>6.361017688598575</v>
      </c>
      <c r="J316" s="22">
        <v>15.703949109752127</v>
      </c>
      <c r="K316" s="22">
        <v>28.392587646999999</v>
      </c>
      <c r="L316" s="22">
        <v>8.5994649690092668</v>
      </c>
      <c r="M316" s="22">
        <v>6.2731899687971513</v>
      </c>
      <c r="N316" s="22">
        <v>15.158376659406811</v>
      </c>
      <c r="O316" s="22">
        <v>28.420370581</v>
      </c>
      <c r="P316" s="22">
        <v>8.5632230360409363</v>
      </c>
      <c r="Q316" s="22">
        <v>6.2467519832752521</v>
      </c>
      <c r="R316" s="22">
        <v>15.149030663213676</v>
      </c>
      <c r="S316" s="22">
        <v>28.456663021000001</v>
      </c>
      <c r="T316" s="22">
        <v>8.1041873442176442</v>
      </c>
      <c r="U316" s="22">
        <v>5.9118918370169329</v>
      </c>
      <c r="V316" s="22">
        <v>15.029527916298534</v>
      </c>
      <c r="W316" s="22">
        <v>28.499685015000001</v>
      </c>
      <c r="X316" s="22">
        <v>7.7281934854199559</v>
      </c>
      <c r="Y316" s="22">
        <v>5.6376095518004448</v>
      </c>
      <c r="Z316" s="22">
        <v>14.817516938904566</v>
      </c>
      <c r="AA316" s="22">
        <v>28.547488515000001</v>
      </c>
      <c r="AB316" s="22">
        <v>7.3420071020694371</v>
      </c>
      <c r="AC316" s="22">
        <v>5.355891961828144</v>
      </c>
      <c r="AD316" s="22">
        <v>14.647970356149251</v>
      </c>
      <c r="AE316" s="22">
        <v>28.599693762000001</v>
      </c>
      <c r="AF316" s="22">
        <v>7.1309972595097495</v>
      </c>
      <c r="AG316" s="22">
        <v>5.2019632194664656</v>
      </c>
      <c r="AH316" s="22">
        <v>14.471543207563554</v>
      </c>
      <c r="AI316" s="22">
        <v>28.655515976</v>
      </c>
      <c r="AJ316" s="22">
        <v>7.0277697096708973</v>
      </c>
      <c r="AK316" s="22">
        <v>5.1266601590451151</v>
      </c>
      <c r="AL316" s="22">
        <v>14.277322994340954</v>
      </c>
      <c r="AM316" s="22">
        <v>28.715388498999999</v>
      </c>
      <c r="AN316" s="22">
        <v>6.9124393674767806</v>
      </c>
      <c r="AO316" s="22">
        <v>5.042528280101787</v>
      </c>
      <c r="AP316" s="22">
        <v>13.992171619317228</v>
      </c>
      <c r="AQ316" s="22">
        <v>28.786875253000002</v>
      </c>
      <c r="AR316" s="22">
        <v>6.8070756399040757</v>
      </c>
      <c r="AS316" s="22">
        <v>4.9656669077645361</v>
      </c>
      <c r="AT316" s="22">
        <v>13.888940109132292</v>
      </c>
      <c r="AU316" s="22">
        <v>29.042895794</v>
      </c>
      <c r="AV316" s="22">
        <v>6.304017411298001</v>
      </c>
      <c r="AW316" s="22">
        <v>4.5986929338271709</v>
      </c>
      <c r="AX316" s="22">
        <v>13.188768490986797</v>
      </c>
      <c r="AY316" s="22">
        <v>29.288096013000001</v>
      </c>
      <c r="AZ316" s="22">
        <v>6.0632140354300343</v>
      </c>
      <c r="BA316" s="22">
        <v>4.4230302237177241</v>
      </c>
      <c r="BB316" s="22">
        <v>12.630896976655947</v>
      </c>
      <c r="BC316" s="22">
        <v>29.469677658000002</v>
      </c>
      <c r="BD316" s="22">
        <v>6.0013280030408014</v>
      </c>
      <c r="BE316" s="22">
        <v>4.3778852246983817</v>
      </c>
      <c r="BF316" s="22">
        <v>12.416327974378664</v>
      </c>
      <c r="BG316" s="22">
        <v>29.632132674000001</v>
      </c>
      <c r="BH316" s="22">
        <v>5.9468106210616689</v>
      </c>
      <c r="BI316" s="22">
        <v>4.3381155535631351</v>
      </c>
      <c r="BJ316" s="22">
        <v>12.541377039320505</v>
      </c>
      <c r="BK316" s="25">
        <v>28.377081322999999</v>
      </c>
      <c r="BL316" s="25">
        <v>8.7298221020396749</v>
      </c>
      <c r="BM316" s="25">
        <v>6.3682836824449822</v>
      </c>
      <c r="BN316" s="25">
        <v>16.021760136201934</v>
      </c>
      <c r="BO316" s="25">
        <v>28.422329145999999</v>
      </c>
      <c r="BP316" s="25">
        <v>8.6871848976247232</v>
      </c>
      <c r="BQ316" s="25">
        <v>6.3371804354409704</v>
      </c>
      <c r="BR316" s="25">
        <v>15.771376269458965</v>
      </c>
      <c r="BS316" s="25">
        <v>28.477376200999998</v>
      </c>
      <c r="BT316" s="25">
        <v>8.5930600035381985</v>
      </c>
      <c r="BU316" s="25">
        <v>6.2685176356591716</v>
      </c>
      <c r="BV316" s="25">
        <v>15.668092800248854</v>
      </c>
      <c r="BW316" s="25">
        <v>28.534260285999999</v>
      </c>
      <c r="BX316" s="25">
        <v>8.5080647688583291</v>
      </c>
      <c r="BY316" s="25">
        <v>6.2065147953067976</v>
      </c>
      <c r="BZ316" s="25">
        <v>15.456057174082503</v>
      </c>
      <c r="CA316" s="25">
        <v>28.601774968000001</v>
      </c>
      <c r="CB316" s="25">
        <v>8.4053452991527244</v>
      </c>
      <c r="CC316" s="25">
        <v>6.1315823722689027</v>
      </c>
      <c r="CD316" s="25">
        <v>15.231634036748781</v>
      </c>
      <c r="CE316" s="25">
        <v>28.678509518999999</v>
      </c>
      <c r="CF316" s="25">
        <v>8.2879259810468344</v>
      </c>
      <c r="CG316" s="25">
        <v>6.0459266144817141</v>
      </c>
      <c r="CH316" s="25">
        <v>14.964786254870946</v>
      </c>
      <c r="CI316" s="25">
        <v>28.764811996999999</v>
      </c>
      <c r="CJ316" s="25">
        <v>8.1762729385399879</v>
      </c>
      <c r="CK316" s="25">
        <v>5.9644772744630261</v>
      </c>
      <c r="CL316" s="25">
        <v>14.705491915189516</v>
      </c>
      <c r="CM316" s="25">
        <v>28.860009035000001</v>
      </c>
      <c r="CN316" s="25">
        <v>8.0690966529391197</v>
      </c>
      <c r="CO316" s="25">
        <v>5.8862936662795775</v>
      </c>
      <c r="CP316" s="25">
        <v>14.421882203790307</v>
      </c>
      <c r="CQ316" s="25">
        <v>28.964794456</v>
      </c>
      <c r="CR316" s="25">
        <v>7.9579421357001916</v>
      </c>
      <c r="CS316" s="25">
        <v>5.8052079935031164</v>
      </c>
      <c r="CT316" s="25">
        <v>14.063063234228567</v>
      </c>
      <c r="CU316" s="25">
        <v>29.079670919999998</v>
      </c>
      <c r="CV316" s="25">
        <v>7.815114646438925</v>
      </c>
      <c r="CW316" s="25">
        <v>5.7010173286034735</v>
      </c>
      <c r="CX316" s="25">
        <v>13.519204774561004</v>
      </c>
      <c r="CY316" s="25">
        <v>29.226558570999998</v>
      </c>
      <c r="CZ316" s="25">
        <v>7.6146875477213021</v>
      </c>
      <c r="DA316" s="25">
        <v>5.5548085505362765</v>
      </c>
      <c r="DB316" s="25">
        <v>13.196712135536428</v>
      </c>
      <c r="DC316" s="25">
        <v>29.363948494999999</v>
      </c>
      <c r="DD316" s="25">
        <v>7.3874464365927475</v>
      </c>
      <c r="DE316" s="25">
        <v>5.389039323733531</v>
      </c>
      <c r="DF316" s="25">
        <v>12.759083633355733</v>
      </c>
      <c r="DG316" s="25">
        <v>29.485948735000001</v>
      </c>
      <c r="DH316" s="25">
        <v>7.2514022144770802</v>
      </c>
      <c r="DI316" s="25">
        <v>5.2897969577765309</v>
      </c>
      <c r="DJ316" s="25">
        <v>12.614715252318513</v>
      </c>
      <c r="DK316" s="25">
        <v>29.594823326</v>
      </c>
      <c r="DL316" s="25">
        <v>7.0891222692612823</v>
      </c>
      <c r="DM316" s="25">
        <v>5.1714159970849751</v>
      </c>
      <c r="DN316" s="25">
        <v>12.729289809710021</v>
      </c>
      <c r="DO316" s="27">
        <v>28.363844820000001</v>
      </c>
      <c r="DP316" s="27">
        <v>8.7268713340209292</v>
      </c>
      <c r="DQ316" s="27">
        <v>6.3661311382573889</v>
      </c>
      <c r="DR316" s="27">
        <v>15.738007197197929</v>
      </c>
      <c r="DS316" s="27">
        <v>28.392715110000001</v>
      </c>
      <c r="DT316" s="27">
        <v>8.6585760340730253</v>
      </c>
      <c r="DU316" s="27">
        <v>6.3163106677870573</v>
      </c>
      <c r="DV316" s="27">
        <v>15.183951977926199</v>
      </c>
      <c r="DW316" s="27">
        <v>28.420624574000001</v>
      </c>
      <c r="DX316" s="27">
        <v>8.5355255116499809</v>
      </c>
      <c r="DY316" s="27">
        <v>6.2265470248509756</v>
      </c>
      <c r="DZ316" s="27">
        <v>15.186647321587053</v>
      </c>
      <c r="EA316" s="27">
        <v>28.457083404999999</v>
      </c>
      <c r="EB316" s="27">
        <v>8.4102914273959115</v>
      </c>
      <c r="EC316" s="27">
        <v>6.1351905039598114</v>
      </c>
      <c r="ED316" s="27">
        <v>15.070962658928238</v>
      </c>
      <c r="EE316" s="27">
        <v>28.500212032</v>
      </c>
      <c r="EF316" s="27">
        <v>8.2464777605930522</v>
      </c>
      <c r="EG316" s="27">
        <v>6.0156907147237417</v>
      </c>
      <c r="EH316" s="27">
        <v>14.809557430101616</v>
      </c>
      <c r="EI316" s="27">
        <v>28.548046646</v>
      </c>
      <c r="EJ316" s="27">
        <v>8.0750133185466186</v>
      </c>
      <c r="EK316" s="27">
        <v>5.8906097914654421</v>
      </c>
      <c r="EL316" s="27">
        <v>14.727156650799534</v>
      </c>
      <c r="EM316" s="27">
        <v>28.600294565999999</v>
      </c>
      <c r="EN316" s="27">
        <v>7.9458375229811358</v>
      </c>
      <c r="EO316" s="27">
        <v>5.7963778470510974</v>
      </c>
      <c r="EP316" s="27">
        <v>14.531438449728702</v>
      </c>
      <c r="EQ316" s="27">
        <v>28.656193760000001</v>
      </c>
      <c r="ER316" s="27">
        <v>7.8182603472645535</v>
      </c>
      <c r="ES316" s="27">
        <v>5.7033120735597338</v>
      </c>
      <c r="ET316" s="27">
        <v>14.339015784889842</v>
      </c>
      <c r="EU316" s="27">
        <v>28.715756754000001</v>
      </c>
      <c r="EV316" s="27">
        <v>7.6789643907013856</v>
      </c>
      <c r="EW316" s="27">
        <v>5.6016976125955722</v>
      </c>
      <c r="EX316" s="27">
        <v>14.101624917599661</v>
      </c>
      <c r="EY316" s="27">
        <v>28.785460817000001</v>
      </c>
      <c r="EZ316" s="27">
        <v>7.5099228049332138</v>
      </c>
      <c r="FA316" s="27">
        <v>5.4783841292600348</v>
      </c>
      <c r="FB316" s="27">
        <v>13.971018544397394</v>
      </c>
      <c r="FC316" s="27">
        <v>29.021429581</v>
      </c>
      <c r="FD316" s="27">
        <v>7.0758825600553044</v>
      </c>
      <c r="FE316" s="27">
        <v>5.1617578135491335</v>
      </c>
      <c r="FF316" s="27">
        <v>13.304697133777619</v>
      </c>
      <c r="FG316" s="27">
        <v>29.209790330000001</v>
      </c>
      <c r="FH316" s="27">
        <v>6.7489963745292147</v>
      </c>
      <c r="FI316" s="27">
        <v>4.9232988922824452</v>
      </c>
      <c r="FJ316" s="27">
        <v>12.827805293827279</v>
      </c>
      <c r="FK316" s="27">
        <v>29.362846628</v>
      </c>
      <c r="FL316" s="27">
        <v>6.7057571973272969</v>
      </c>
      <c r="FM316" s="27">
        <v>4.8917565145113118</v>
      </c>
      <c r="FN316" s="27">
        <v>12.650625050257577</v>
      </c>
      <c r="FO316" s="27">
        <v>29.476581364000001</v>
      </c>
      <c r="FP316" s="27">
        <v>6.5981145784790529</v>
      </c>
      <c r="FQ316" s="27">
        <v>4.8132327227164309</v>
      </c>
      <c r="FR316" s="27">
        <v>12.80928552864556</v>
      </c>
      <c r="FS316" s="28">
        <v>28.363241461000001</v>
      </c>
      <c r="FT316" s="28">
        <v>8.7182470820672702</v>
      </c>
      <c r="FU316" s="28">
        <v>6.3598398665283868</v>
      </c>
      <c r="FV316" s="28">
        <v>15.71526865577818</v>
      </c>
      <c r="FW316" s="28">
        <v>28.394623561</v>
      </c>
      <c r="FX316" s="28">
        <v>8.5789304206842871</v>
      </c>
      <c r="FY316" s="28">
        <v>6.2582103016864341</v>
      </c>
      <c r="FZ316" s="28">
        <v>15.179040392623193</v>
      </c>
      <c r="GA316" s="28">
        <v>28.427654797999999</v>
      </c>
      <c r="GB316" s="28">
        <v>8.5764553780533124</v>
      </c>
      <c r="GC316" s="28">
        <v>6.2564047925459301</v>
      </c>
      <c r="GD316" s="28">
        <v>15.175163790425207</v>
      </c>
      <c r="GE316" s="28">
        <v>28.472526262999999</v>
      </c>
      <c r="GF316" s="28">
        <v>8.0503045033694072</v>
      </c>
      <c r="GG316" s="28">
        <v>5.872585054802272</v>
      </c>
      <c r="GH316" s="28">
        <v>15.057537768251953</v>
      </c>
      <c r="GI316" s="28">
        <v>28.528087926000001</v>
      </c>
      <c r="GJ316" s="28">
        <v>7.7021440770044549</v>
      </c>
      <c r="GK316" s="28">
        <v>5.61860687103436</v>
      </c>
      <c r="GL316" s="28">
        <v>14.836128982593651</v>
      </c>
      <c r="GM316" s="28">
        <v>28.596338818</v>
      </c>
      <c r="GN316" s="28">
        <v>7.3420602573474127</v>
      </c>
      <c r="GO316" s="28">
        <v>5.355930737863372</v>
      </c>
      <c r="GP316" s="28">
        <v>14.659814272048445</v>
      </c>
      <c r="GQ316" s="28">
        <v>28.677169934999998</v>
      </c>
      <c r="GR316" s="28">
        <v>7.0981539421273183</v>
      </c>
      <c r="GS316" s="28">
        <v>5.1780044766972368</v>
      </c>
      <c r="GT316" s="28">
        <v>14.463946306400132</v>
      </c>
      <c r="GU316" s="28">
        <v>28.768305497</v>
      </c>
      <c r="GV316" s="28">
        <v>6.9791724967768891</v>
      </c>
      <c r="GW316" s="28">
        <v>5.0912091688338812</v>
      </c>
      <c r="GX316" s="28">
        <v>14.244378863551789</v>
      </c>
      <c r="GY316" s="28">
        <v>28.863005339000001</v>
      </c>
      <c r="GZ316" s="28">
        <v>6.8539718839027053</v>
      </c>
      <c r="HA316" s="28">
        <v>4.9998770648483388</v>
      </c>
      <c r="HB316" s="28">
        <v>13.941360098330698</v>
      </c>
      <c r="HC316" s="28">
        <v>28.968366275000001</v>
      </c>
      <c r="HD316" s="28">
        <v>6.7445318109498373</v>
      </c>
      <c r="HE316" s="28">
        <v>4.9200420553091986</v>
      </c>
      <c r="HF316" s="28">
        <v>13.83773462245356</v>
      </c>
      <c r="HG316" s="28">
        <v>29.459094252</v>
      </c>
      <c r="HH316" s="28">
        <v>6.1301664302518057</v>
      </c>
      <c r="HI316" s="28">
        <v>4.4718710635951462</v>
      </c>
      <c r="HJ316" s="28">
        <v>12.732963463436866</v>
      </c>
      <c r="HK316" s="28">
        <v>30.20718802</v>
      </c>
      <c r="HL316" s="28">
        <v>5.4082280557400004</v>
      </c>
      <c r="HM316" s="28">
        <v>3.9452270705795036</v>
      </c>
      <c r="HN316" s="28">
        <v>10.27611730186203</v>
      </c>
      <c r="HO316" s="28">
        <v>30.244372136863763</v>
      </c>
      <c r="HP316" s="28">
        <v>4.905933934254894</v>
      </c>
      <c r="HQ316" s="28">
        <v>3.5788105021485994</v>
      </c>
      <c r="HR316" s="28">
        <v>8.3313919845546707</v>
      </c>
      <c r="HS316" s="28">
        <v>28.001261707691189</v>
      </c>
      <c r="HT316" s="28">
        <v>4.5420794120660943</v>
      </c>
      <c r="HU316" s="28">
        <v>3.3133836939783206</v>
      </c>
      <c r="HV316" s="28">
        <v>7.2297612244896925</v>
      </c>
      <c r="HW316" s="29">
        <v>28.353054657000001</v>
      </c>
      <c r="HX316" s="29">
        <v>8.7202173822312776</v>
      </c>
      <c r="HY316" s="29">
        <v>6.3612771730665161</v>
      </c>
      <c r="HZ316" s="29">
        <v>15.727134819383652</v>
      </c>
      <c r="IA316" s="29">
        <v>28.376216356</v>
      </c>
      <c r="IB316" s="29">
        <v>8.5344091087677452</v>
      </c>
      <c r="IC316" s="29">
        <v>6.225732624491509</v>
      </c>
      <c r="ID316" s="29">
        <v>15.187877685325205</v>
      </c>
      <c r="IE316" s="29">
        <v>28.401015759</v>
      </c>
      <c r="IF316" s="29">
        <v>8.5422297473697562</v>
      </c>
      <c r="IG316" s="29">
        <v>6.2314376714687958</v>
      </c>
      <c r="IH316" s="29">
        <v>15.193890609630904</v>
      </c>
      <c r="II316" s="29">
        <v>28.435993010000001</v>
      </c>
      <c r="IJ316" s="29">
        <v>7.9247182363436792</v>
      </c>
      <c r="IK316" s="29">
        <v>5.7809716214824496</v>
      </c>
      <c r="IL316" s="29">
        <v>15.093812516636575</v>
      </c>
      <c r="IM316" s="29">
        <v>28.480959864999999</v>
      </c>
      <c r="IN316" s="29">
        <v>7.6493314248062543</v>
      </c>
      <c r="IO316" s="29">
        <v>5.5800807765401927</v>
      </c>
      <c r="IP316" s="29">
        <v>14.863731199445651</v>
      </c>
      <c r="IQ316" s="29">
        <v>28.538932296999999</v>
      </c>
      <c r="IR316" s="29">
        <v>7.2690437365235212</v>
      </c>
      <c r="IS316" s="29">
        <v>5.3026662024952289</v>
      </c>
      <c r="IT316" s="29">
        <v>14.743661757480503</v>
      </c>
      <c r="IU316" s="29">
        <v>28.611388219999998</v>
      </c>
      <c r="IV316" s="29">
        <v>6.9807100139274461</v>
      </c>
      <c r="IW316" s="29">
        <v>5.0923307661891224</v>
      </c>
      <c r="IX316" s="29">
        <v>14.571943362939253</v>
      </c>
      <c r="IY316" s="29">
        <v>28.694340997000001</v>
      </c>
      <c r="IZ316" s="29">
        <v>6.8423770699552984</v>
      </c>
      <c r="JA316" s="29">
        <v>4.9914188095025622</v>
      </c>
      <c r="JB316" s="29">
        <v>14.371091443879472</v>
      </c>
      <c r="JC316" s="29">
        <v>28.798130347000001</v>
      </c>
      <c r="JD316" s="29">
        <v>6.6862765918949938</v>
      </c>
      <c r="JE316" s="29">
        <v>4.8775456840672762</v>
      </c>
      <c r="JF316" s="29">
        <v>14.079419668195333</v>
      </c>
      <c r="JG316" s="29">
        <v>29.007392328000002</v>
      </c>
      <c r="JH316" s="29">
        <v>6.458012948552498</v>
      </c>
      <c r="JI316" s="29">
        <v>4.7110305342506695</v>
      </c>
      <c r="JJ316" s="29">
        <v>13.569153594872933</v>
      </c>
      <c r="JK316" s="29">
        <v>29.817818474999999</v>
      </c>
      <c r="JL316" s="29">
        <v>5.6743112060955445</v>
      </c>
      <c r="JM316" s="29">
        <v>4.1393310242198487</v>
      </c>
      <c r="JN316" s="29">
        <v>10.937760851444814</v>
      </c>
      <c r="JO316" s="29">
        <v>29.105595783695172</v>
      </c>
      <c r="JP316" s="29">
        <v>4.7212132354995928</v>
      </c>
      <c r="JQ316" s="29">
        <v>3.4440593241814823</v>
      </c>
      <c r="JR316" s="29">
        <v>8.4338950081848552</v>
      </c>
      <c r="JS316" s="29">
        <v>26.490987260908888</v>
      </c>
      <c r="JT316" s="29">
        <v>4.297098077192345</v>
      </c>
      <c r="JU316" s="29">
        <v>3.1346732209418109</v>
      </c>
      <c r="JV316" s="29">
        <v>7.0837791556658516</v>
      </c>
      <c r="JW316" s="29">
        <v>26.671059313834153</v>
      </c>
      <c r="JX316" s="29">
        <v>4.3263075311383314</v>
      </c>
      <c r="JY316" s="29">
        <v>3.1559811109266356</v>
      </c>
      <c r="JZ316" s="29">
        <v>7.8007622589950145</v>
      </c>
    </row>
    <row r="317" spans="1:286" ht="15" thickBot="1" x14ac:dyDescent="0.4">
      <c r="A317" s="2"/>
      <c r="B317" s="74" t="s">
        <v>784</v>
      </c>
      <c r="C317" s="74" t="s">
        <v>506</v>
      </c>
      <c r="D317" s="74" t="s">
        <v>862</v>
      </c>
      <c r="E317" s="87">
        <v>332037</v>
      </c>
      <c r="F317" s="84">
        <v>432063</v>
      </c>
      <c r="G317" s="22">
        <v>17.753751466438342</v>
      </c>
      <c r="H317" s="22">
        <v>2.8798326969851678</v>
      </c>
      <c r="I317" s="22">
        <v>2.1007978579651954</v>
      </c>
      <c r="J317" s="22">
        <v>14.697273093841915</v>
      </c>
      <c r="K317" s="22">
        <v>17.027842139151534</v>
      </c>
      <c r="L317" s="22">
        <v>2.7620830810958772</v>
      </c>
      <c r="M317" s="22">
        <v>2.0149011525435885</v>
      </c>
      <c r="N317" s="22">
        <v>14.138282639407041</v>
      </c>
      <c r="O317" s="22">
        <v>16.723910551155907</v>
      </c>
      <c r="P317" s="22">
        <v>2.7127823951867018</v>
      </c>
      <c r="Q317" s="22">
        <v>1.9789369885618973</v>
      </c>
      <c r="R317" s="22">
        <v>14.090686105362654</v>
      </c>
      <c r="S317" s="22">
        <v>16.243944502620327</v>
      </c>
      <c r="T317" s="22">
        <v>2.6349271924354136</v>
      </c>
      <c r="U317" s="22">
        <v>1.9221427020942921</v>
      </c>
      <c r="V317" s="22">
        <v>13.868252395089755</v>
      </c>
      <c r="W317" s="22">
        <v>15.471180952589277</v>
      </c>
      <c r="X317" s="22">
        <v>2.5095773618587778</v>
      </c>
      <c r="Y317" s="22">
        <v>1.8307017458722947</v>
      </c>
      <c r="Z317" s="22">
        <v>13.703695401634244</v>
      </c>
      <c r="AA317" s="22">
        <v>14.124163439348205</v>
      </c>
      <c r="AB317" s="22">
        <v>2.2910779035681457</v>
      </c>
      <c r="AC317" s="22">
        <v>1.6713094331091067</v>
      </c>
      <c r="AD317" s="22">
        <v>13.439389350388275</v>
      </c>
      <c r="AE317" s="22">
        <v>12.322842084374887</v>
      </c>
      <c r="AF317" s="22">
        <v>1.9988859042807705</v>
      </c>
      <c r="AG317" s="22">
        <v>1.4581594376735743</v>
      </c>
      <c r="AH317" s="22">
        <v>12.322842084374887</v>
      </c>
      <c r="AI317" s="22">
        <v>12.788466270559944</v>
      </c>
      <c r="AJ317" s="22">
        <v>2.0744147162289215</v>
      </c>
      <c r="AK317" s="22">
        <v>1.513256654439479</v>
      </c>
      <c r="AL317" s="22">
        <v>12.788466270559944</v>
      </c>
      <c r="AM317" s="22">
        <v>12.949869134156359</v>
      </c>
      <c r="AN317" s="22">
        <v>2.100595844473883</v>
      </c>
      <c r="AO317" s="22">
        <v>1.532355422987286</v>
      </c>
      <c r="AP317" s="22">
        <v>12.692654008613863</v>
      </c>
      <c r="AQ317" s="22">
        <v>12.61112800435172</v>
      </c>
      <c r="AR317" s="22">
        <v>2.0456487093137894</v>
      </c>
      <c r="AS317" s="22">
        <v>1.4922722528897687</v>
      </c>
      <c r="AT317" s="22">
        <v>12.455686029633068</v>
      </c>
      <c r="AU317" s="22">
        <v>12.256886073824578</v>
      </c>
      <c r="AV317" s="22">
        <v>1.9881871921745127</v>
      </c>
      <c r="AW317" s="22">
        <v>1.4503548761449332</v>
      </c>
      <c r="AX317" s="22">
        <v>10.900657827460577</v>
      </c>
      <c r="AY317" s="22">
        <v>25.324123168765762</v>
      </c>
      <c r="AZ317" s="22">
        <v>4.1078212715637354</v>
      </c>
      <c r="BA317" s="22">
        <v>2.9965984264430365</v>
      </c>
      <c r="BB317" s="22">
        <v>9.9419324409048997</v>
      </c>
      <c r="BC317" s="22">
        <v>26.055127826684213</v>
      </c>
      <c r="BD317" s="22">
        <v>7.5421884253199689</v>
      </c>
      <c r="BE317" s="22">
        <v>5.5019214501139073</v>
      </c>
      <c r="BF317" s="22">
        <v>9.6821977970651645</v>
      </c>
      <c r="BG317" s="22">
        <v>26.474993384684211</v>
      </c>
      <c r="BH317" s="22">
        <v>8.5110311637658675</v>
      </c>
      <c r="BI317" s="22">
        <v>6.2086787390921989</v>
      </c>
      <c r="BJ317" s="22">
        <v>9.6747517870587032</v>
      </c>
      <c r="BK317" s="25">
        <v>18.169932759062018</v>
      </c>
      <c r="BL317" s="25">
        <v>2.9473413864380373</v>
      </c>
      <c r="BM317" s="25">
        <v>2.1500445070309886</v>
      </c>
      <c r="BN317" s="25">
        <v>15.139896445367091</v>
      </c>
      <c r="BO317" s="25">
        <v>17.800880785180201</v>
      </c>
      <c r="BP317" s="25">
        <v>2.8874775349427129</v>
      </c>
      <c r="BQ317" s="25">
        <v>2.1063746608199287</v>
      </c>
      <c r="BR317" s="25">
        <v>14.960498439042443</v>
      </c>
      <c r="BS317" s="25">
        <v>17.520304563114895</v>
      </c>
      <c r="BT317" s="25">
        <v>2.8419653185625458</v>
      </c>
      <c r="BU317" s="25">
        <v>2.0731741326146627</v>
      </c>
      <c r="BV317" s="25">
        <v>14.847450131217061</v>
      </c>
      <c r="BW317" s="25">
        <v>17.044093800826385</v>
      </c>
      <c r="BX317" s="25">
        <v>2.7647192600893731</v>
      </c>
      <c r="BY317" s="25">
        <v>2.0168242084171282</v>
      </c>
      <c r="BZ317" s="25">
        <v>14.535247386555231</v>
      </c>
      <c r="CA317" s="25">
        <v>16.243616618075027</v>
      </c>
      <c r="CB317" s="25">
        <v>2.6348740063447904</v>
      </c>
      <c r="CC317" s="25">
        <v>1.9221039035816661</v>
      </c>
      <c r="CD317" s="25">
        <v>14.305278508344914</v>
      </c>
      <c r="CE317" s="25">
        <v>15.935904525387127</v>
      </c>
      <c r="CF317" s="25">
        <v>2.5849600854782326</v>
      </c>
      <c r="CG317" s="25">
        <v>1.8856923932363312</v>
      </c>
      <c r="CH317" s="25">
        <v>14.002444691516432</v>
      </c>
      <c r="CI317" s="25">
        <v>15.266105263386946</v>
      </c>
      <c r="CJ317" s="25">
        <v>2.4763120727598467</v>
      </c>
      <c r="CK317" s="25">
        <v>1.8064351806107823</v>
      </c>
      <c r="CL317" s="25">
        <v>13.658211895265637</v>
      </c>
      <c r="CM317" s="25">
        <v>14.460089304301317</v>
      </c>
      <c r="CN317" s="25">
        <v>2.3455683751444649</v>
      </c>
      <c r="CO317" s="25">
        <v>1.7110594734801616</v>
      </c>
      <c r="CP317" s="25">
        <v>13.030632324998354</v>
      </c>
      <c r="CQ317" s="25">
        <v>13.415616623781553</v>
      </c>
      <c r="CR317" s="25">
        <v>2.1761446574499428</v>
      </c>
      <c r="CS317" s="25">
        <v>1.5874672302245858</v>
      </c>
      <c r="CT317" s="25">
        <v>12.340816136637804</v>
      </c>
      <c r="CU317" s="25">
        <v>12.164287180839047</v>
      </c>
      <c r="CV317" s="25">
        <v>1.9731667431033133</v>
      </c>
      <c r="CW317" s="25">
        <v>1.4393976676697726</v>
      </c>
      <c r="CX317" s="25">
        <v>11.5464717558713</v>
      </c>
      <c r="CY317" s="25">
        <v>11.321938502366894</v>
      </c>
      <c r="CZ317" s="25">
        <v>1.8365295218877229</v>
      </c>
      <c r="DA317" s="25">
        <v>1.339722717125412</v>
      </c>
      <c r="DB317" s="25">
        <v>10.751327664835109</v>
      </c>
      <c r="DC317" s="25">
        <v>22.135655280218625</v>
      </c>
      <c r="DD317" s="25">
        <v>3.5906204931207442</v>
      </c>
      <c r="DE317" s="25">
        <v>2.6193076592993632</v>
      </c>
      <c r="DF317" s="25">
        <v>10.27179554250651</v>
      </c>
      <c r="DG317" s="25">
        <v>24.571508526684212</v>
      </c>
      <c r="DH317" s="25">
        <v>6.1999194000660127</v>
      </c>
      <c r="DI317" s="25">
        <v>4.5227548839385303</v>
      </c>
      <c r="DJ317" s="25">
        <v>10.091091511031713</v>
      </c>
      <c r="DK317" s="25">
        <v>24.917166914684213</v>
      </c>
      <c r="DL317" s="25">
        <v>6.8893778512269774</v>
      </c>
      <c r="DM317" s="25">
        <v>5.0257052250716336</v>
      </c>
      <c r="DN317" s="25">
        <v>10.0704103376059</v>
      </c>
      <c r="DO317" s="27">
        <v>18.161953606131842</v>
      </c>
      <c r="DP317" s="27">
        <v>2.9460470895371262</v>
      </c>
      <c r="DQ317" s="27">
        <v>2.1491003354616289</v>
      </c>
      <c r="DR317" s="27">
        <v>14.71913596040581</v>
      </c>
      <c r="DS317" s="27">
        <v>17.672762096524714</v>
      </c>
      <c r="DT317" s="27">
        <v>2.866695426474966</v>
      </c>
      <c r="DU317" s="27">
        <v>2.0912144020317189</v>
      </c>
      <c r="DV317" s="27">
        <v>14.170937104817842</v>
      </c>
      <c r="DW317" s="27">
        <v>15.771942041049394</v>
      </c>
      <c r="DX317" s="27">
        <v>2.5583637616326871</v>
      </c>
      <c r="DY317" s="27">
        <v>1.8662907452784607</v>
      </c>
      <c r="DZ317" s="27">
        <v>14.121811884624213</v>
      </c>
      <c r="EA317" s="27">
        <v>16.192105259905048</v>
      </c>
      <c r="EB317" s="27">
        <v>2.6265183585931342</v>
      </c>
      <c r="EC317" s="27">
        <v>1.9160085748783813</v>
      </c>
      <c r="ED317" s="27">
        <v>13.923320189597453</v>
      </c>
      <c r="EE317" s="27">
        <v>16.444595867123894</v>
      </c>
      <c r="EF317" s="27">
        <v>2.6674748126544086</v>
      </c>
      <c r="EG317" s="27">
        <v>1.9458857378996395</v>
      </c>
      <c r="EH317" s="27">
        <v>13.763442602101174</v>
      </c>
      <c r="EI317" s="27">
        <v>15.943851419034699</v>
      </c>
      <c r="EJ317" s="27">
        <v>2.5862491496069606</v>
      </c>
      <c r="EK317" s="27">
        <v>1.8866327475712363</v>
      </c>
      <c r="EL317" s="27">
        <v>13.518447903038766</v>
      </c>
      <c r="EM317" s="27">
        <v>15.319414060721549</v>
      </c>
      <c r="EN317" s="27">
        <v>2.4849592827814222</v>
      </c>
      <c r="EO317" s="27">
        <v>1.812743199930696</v>
      </c>
      <c r="EP317" s="27">
        <v>13.345638793621132</v>
      </c>
      <c r="EQ317" s="27">
        <v>14.692145302458496</v>
      </c>
      <c r="ER317" s="27">
        <v>2.3832101351008266</v>
      </c>
      <c r="ES317" s="27">
        <v>1.7385186133007315</v>
      </c>
      <c r="ET317" s="27">
        <v>13.088356280206009</v>
      </c>
      <c r="EU317" s="27">
        <v>13.658146974737429</v>
      </c>
      <c r="EV317" s="27">
        <v>2.2154854602101008</v>
      </c>
      <c r="EW317" s="27">
        <v>1.616165798115593</v>
      </c>
      <c r="EX317" s="27">
        <v>12.822001877255794</v>
      </c>
      <c r="EY317" s="27">
        <v>12.695987670564982</v>
      </c>
      <c r="EZ317" s="27">
        <v>2.0594137798611709</v>
      </c>
      <c r="FA317" s="27">
        <v>1.5023136802098183</v>
      </c>
      <c r="FB317" s="27">
        <v>12.648203656034832</v>
      </c>
      <c r="FC317" s="27">
        <v>13.078908679859502</v>
      </c>
      <c r="FD317" s="27">
        <v>2.1215273249906921</v>
      </c>
      <c r="FE317" s="27">
        <v>1.5476246466056536</v>
      </c>
      <c r="FF317" s="27">
        <v>11.158579970383425</v>
      </c>
      <c r="FG317" s="27">
        <v>25.184241677684213</v>
      </c>
      <c r="FH317" s="27">
        <v>4.369442269775389</v>
      </c>
      <c r="FI317" s="27">
        <v>3.1874473022187493</v>
      </c>
      <c r="FJ317" s="27">
        <v>10.440345450873036</v>
      </c>
      <c r="FK317" s="27">
        <v>25.64957093968421</v>
      </c>
      <c r="FL317" s="27">
        <v>7.9943482663612198</v>
      </c>
      <c r="FM317" s="27">
        <v>5.831765758955795</v>
      </c>
      <c r="FN317" s="27">
        <v>10.279699971868954</v>
      </c>
      <c r="FO317" s="27">
        <v>25.965621626684211</v>
      </c>
      <c r="FP317" s="27">
        <v>8.7946602421889306</v>
      </c>
      <c r="FQ317" s="27">
        <v>6.4155822029745249</v>
      </c>
      <c r="FR317" s="27">
        <v>10.405298764588974</v>
      </c>
      <c r="FS317" s="28">
        <v>17.780034533083775</v>
      </c>
      <c r="FT317" s="28">
        <v>2.8840960682983039</v>
      </c>
      <c r="FU317" s="28">
        <v>2.1039079279813189</v>
      </c>
      <c r="FV317" s="28">
        <v>14.723436408434594</v>
      </c>
      <c r="FW317" s="28">
        <v>17.055987785323019</v>
      </c>
      <c r="FX317" s="28">
        <v>2.7666485810847465</v>
      </c>
      <c r="FY317" s="28">
        <v>2.0182316212222715</v>
      </c>
      <c r="FZ317" s="28">
        <v>14.194406091407187</v>
      </c>
      <c r="GA317" s="28">
        <v>15.42765867766383</v>
      </c>
      <c r="GB317" s="28">
        <v>2.5025176218024625</v>
      </c>
      <c r="GC317" s="28">
        <v>1.8255517637904799</v>
      </c>
      <c r="GD317" s="28">
        <v>14.178655774838864</v>
      </c>
      <c r="GE317" s="28">
        <v>15.989226404768587</v>
      </c>
      <c r="GF317" s="28">
        <v>2.5936094175361761</v>
      </c>
      <c r="GG317" s="28">
        <v>1.8920019605522311</v>
      </c>
      <c r="GH317" s="28">
        <v>13.990197411153829</v>
      </c>
      <c r="GI317" s="28">
        <v>15.969855577697688</v>
      </c>
      <c r="GJ317" s="28">
        <v>2.5904672793085526</v>
      </c>
      <c r="GK317" s="28">
        <v>1.8897098144616153</v>
      </c>
      <c r="GL317" s="28">
        <v>13.86177318829926</v>
      </c>
      <c r="GM317" s="28">
        <v>15.834218397544934</v>
      </c>
      <c r="GN317" s="28">
        <v>2.5684655977445643</v>
      </c>
      <c r="GO317" s="28">
        <v>1.8736598940792102</v>
      </c>
      <c r="GP317" s="28">
        <v>13.632787534214557</v>
      </c>
      <c r="GQ317" s="28">
        <v>15.398002272543456</v>
      </c>
      <c r="GR317" s="28">
        <v>2.4977070618877231</v>
      </c>
      <c r="GS317" s="28">
        <v>1.8220425273077225</v>
      </c>
      <c r="GT317" s="28">
        <v>13.485557020238584</v>
      </c>
      <c r="GU317" s="28">
        <v>15.135999419212126</v>
      </c>
      <c r="GV317" s="28">
        <v>2.4552076281678512</v>
      </c>
      <c r="GW317" s="28">
        <v>1.79103978210766</v>
      </c>
      <c r="GX317" s="28">
        <v>13.245544871684034</v>
      </c>
      <c r="GY317" s="28">
        <v>14.52960561151365</v>
      </c>
      <c r="GZ317" s="28">
        <v>2.3568446023048031</v>
      </c>
      <c r="HA317" s="28">
        <v>1.7192853242002979</v>
      </c>
      <c r="HB317" s="28">
        <v>12.987867460972973</v>
      </c>
      <c r="HC317" s="28">
        <v>13.931179505121113</v>
      </c>
      <c r="HD317" s="28">
        <v>2.2597740157768458</v>
      </c>
      <c r="HE317" s="28">
        <v>1.6484736827938915</v>
      </c>
      <c r="HF317" s="28">
        <v>12.828241355123215</v>
      </c>
      <c r="HG317" s="28">
        <v>11.157260512299477</v>
      </c>
      <c r="HH317" s="28">
        <v>1.8098171359919049</v>
      </c>
      <c r="HI317" s="28">
        <v>1.3202364035177423</v>
      </c>
      <c r="HJ317" s="28">
        <v>10.578893468235975</v>
      </c>
      <c r="HK317" s="28">
        <v>19.256998011259018</v>
      </c>
      <c r="HL317" s="28">
        <v>3.1236740371992786</v>
      </c>
      <c r="HM317" s="28">
        <v>2.2786767207690803</v>
      </c>
      <c r="HN317" s="28">
        <v>6.6620609807139175</v>
      </c>
      <c r="HO317" s="28">
        <v>27.677562935684215</v>
      </c>
      <c r="HP317" s="28">
        <v>6.1240333482640192</v>
      </c>
      <c r="HQ317" s="28">
        <v>4.4673970656729214</v>
      </c>
      <c r="HR317" s="28">
        <v>3.8614281352734992</v>
      </c>
      <c r="HS317" s="28">
        <v>27.674305874684212</v>
      </c>
      <c r="HT317" s="28">
        <v>6.6804670873481067</v>
      </c>
      <c r="HU317" s="28">
        <v>4.8733077313831785</v>
      </c>
      <c r="HV317" s="28">
        <v>2.1303350422539964</v>
      </c>
      <c r="HW317" s="29">
        <v>17.771921885764772</v>
      </c>
      <c r="HX317" s="29">
        <v>2.882780117297608</v>
      </c>
      <c r="HY317" s="29">
        <v>2.1029479600476457</v>
      </c>
      <c r="HZ317" s="29">
        <v>14.71063207589355</v>
      </c>
      <c r="IA317" s="29">
        <v>17.076189748686431</v>
      </c>
      <c r="IB317" s="29">
        <v>2.7699255377745606</v>
      </c>
      <c r="IC317" s="29">
        <v>2.0206221155040449</v>
      </c>
      <c r="ID317" s="29">
        <v>14.151440151715184</v>
      </c>
      <c r="IE317" s="29">
        <v>16.581455633897558</v>
      </c>
      <c r="IF317" s="29">
        <v>2.6896748097649708</v>
      </c>
      <c r="IG317" s="29">
        <v>1.9620803267122209</v>
      </c>
      <c r="IH317" s="29">
        <v>14.132803406410124</v>
      </c>
      <c r="II317" s="29">
        <v>15.838205842455828</v>
      </c>
      <c r="IJ317" s="29">
        <v>2.5691124004360142</v>
      </c>
      <c r="IK317" s="29">
        <v>1.8741317276375089</v>
      </c>
      <c r="IL317" s="29">
        <v>13.966337127210204</v>
      </c>
      <c r="IM317" s="29">
        <v>14.25965115216462</v>
      </c>
      <c r="IN317" s="29">
        <v>2.3130553400635279</v>
      </c>
      <c r="IO317" s="29">
        <v>1.6873416670515158</v>
      </c>
      <c r="IP317" s="29">
        <v>13.860767654480783</v>
      </c>
      <c r="IQ317" s="29">
        <v>14.268902193758857</v>
      </c>
      <c r="IR317" s="29">
        <v>2.3145559497861896</v>
      </c>
      <c r="IS317" s="29">
        <v>1.6884363409519507</v>
      </c>
      <c r="IT317" s="29">
        <v>13.664564256852206</v>
      </c>
      <c r="IU317" s="29">
        <v>14.231960114909381</v>
      </c>
      <c r="IV317" s="29">
        <v>2.3085635821017347</v>
      </c>
      <c r="IW317" s="29">
        <v>1.6840649921549107</v>
      </c>
      <c r="IX317" s="29">
        <v>13.529923473766585</v>
      </c>
      <c r="IY317" s="29">
        <v>14.859416667604192</v>
      </c>
      <c r="IZ317" s="29">
        <v>2.4103431918818989</v>
      </c>
      <c r="JA317" s="29">
        <v>1.7583118004624019</v>
      </c>
      <c r="JB317" s="29">
        <v>13.315537529630291</v>
      </c>
      <c r="JC317" s="29">
        <v>15.404896988185296</v>
      </c>
      <c r="JD317" s="29">
        <v>2.4988254524193985</v>
      </c>
      <c r="JE317" s="29">
        <v>1.822858377629782</v>
      </c>
      <c r="JF317" s="29">
        <v>13.08530361817005</v>
      </c>
      <c r="JG317" s="29">
        <v>15.713534087279498</v>
      </c>
      <c r="JH317" s="29">
        <v>2.5488894184017075</v>
      </c>
      <c r="JI317" s="29">
        <v>1.8593793437980533</v>
      </c>
      <c r="JJ317" s="29">
        <v>12.273789046274594</v>
      </c>
      <c r="JK317" s="29">
        <v>26.296081215684211</v>
      </c>
      <c r="JL317" s="29">
        <v>8.3395811988642201</v>
      </c>
      <c r="JM317" s="29">
        <v>6.0836083767094618</v>
      </c>
      <c r="JN317" s="29">
        <v>7.8011762648117724</v>
      </c>
      <c r="JO317" s="29">
        <v>27.232976614684212</v>
      </c>
      <c r="JP317" s="29">
        <v>7.0384250007024898</v>
      </c>
      <c r="JQ317" s="29">
        <v>5.1344330455043181</v>
      </c>
      <c r="JR317" s="29">
        <v>4.3868015192311134</v>
      </c>
      <c r="JS317" s="29">
        <v>27.571449843684213</v>
      </c>
      <c r="JT317" s="29">
        <v>6.5831426965011133</v>
      </c>
      <c r="JU317" s="29">
        <v>4.8023109432596272</v>
      </c>
      <c r="JV317" s="29">
        <v>2.5595999312868827</v>
      </c>
      <c r="JW317" s="29">
        <v>27.174701619684214</v>
      </c>
      <c r="JX317" s="29">
        <v>6.5724269331124274</v>
      </c>
      <c r="JY317" s="29">
        <v>4.7944939430578515</v>
      </c>
      <c r="JZ317" s="29">
        <v>3.0057304952240429</v>
      </c>
    </row>
    <row r="318" spans="1:286" ht="15" thickBot="1" x14ac:dyDescent="0.4">
      <c r="A318" s="2"/>
      <c r="B318" s="74" t="s">
        <v>785</v>
      </c>
      <c r="C318" s="74" t="s">
        <v>461</v>
      </c>
      <c r="D318" s="74" t="s">
        <v>862</v>
      </c>
      <c r="E318" s="87">
        <v>331716</v>
      </c>
      <c r="F318" s="84">
        <v>429849</v>
      </c>
      <c r="G318" s="22">
        <v>23.018415278999999</v>
      </c>
      <c r="H318" s="22">
        <v>10.774463325634647</v>
      </c>
      <c r="I318" s="22">
        <v>7.8598209885295987</v>
      </c>
      <c r="J318" s="22">
        <v>13.769909813797891</v>
      </c>
      <c r="K318" s="22">
        <v>23.065061663999998</v>
      </c>
      <c r="L318" s="22">
        <v>10.674438210257334</v>
      </c>
      <c r="M318" s="22">
        <v>7.7868540594620299</v>
      </c>
      <c r="N318" s="22">
        <v>13.532168381099712</v>
      </c>
      <c r="O318" s="22">
        <v>23.081171725000001</v>
      </c>
      <c r="P318" s="22">
        <v>10.608829332091283</v>
      </c>
      <c r="Q318" s="22">
        <v>7.7389932962798387</v>
      </c>
      <c r="R318" s="22">
        <v>13.4197516841155</v>
      </c>
      <c r="S318" s="22">
        <v>23.117842532000001</v>
      </c>
      <c r="T318" s="22">
        <v>10.469820103479529</v>
      </c>
      <c r="U318" s="22">
        <v>7.6375879993642615</v>
      </c>
      <c r="V318" s="22">
        <v>13.322330066606861</v>
      </c>
      <c r="W318" s="22">
        <v>23.167742870000001</v>
      </c>
      <c r="X318" s="22">
        <v>10.278852121098966</v>
      </c>
      <c r="Y318" s="22">
        <v>7.4982795149703545</v>
      </c>
      <c r="Z318" s="22">
        <v>13.162151529450693</v>
      </c>
      <c r="AA318" s="22">
        <v>23.228524116999999</v>
      </c>
      <c r="AB318" s="22">
        <v>10.020369192226424</v>
      </c>
      <c r="AC318" s="22">
        <v>7.3097198170877373</v>
      </c>
      <c r="AD318" s="22">
        <v>12.948769594191159</v>
      </c>
      <c r="AE318" s="22">
        <v>23.292695217999999</v>
      </c>
      <c r="AF318" s="22">
        <v>9.8994776446495116</v>
      </c>
      <c r="AG318" s="22">
        <v>7.22153111624357</v>
      </c>
      <c r="AH318" s="22">
        <v>12.765043055857456</v>
      </c>
      <c r="AI318" s="22">
        <v>23.356822104999999</v>
      </c>
      <c r="AJ318" s="22">
        <v>9.7567532547919633</v>
      </c>
      <c r="AK318" s="22">
        <v>7.1174156609235375</v>
      </c>
      <c r="AL318" s="22">
        <v>12.575796796378242</v>
      </c>
      <c r="AM318" s="22">
        <v>23.423843646999998</v>
      </c>
      <c r="AN318" s="22">
        <v>9.6674556257121385</v>
      </c>
      <c r="AO318" s="22">
        <v>7.0522742837565042</v>
      </c>
      <c r="AP318" s="22">
        <v>12.393934530900886</v>
      </c>
      <c r="AQ318" s="22">
        <v>23.496733816999999</v>
      </c>
      <c r="AR318" s="22">
        <v>9.5916242021560052</v>
      </c>
      <c r="AS318" s="22">
        <v>6.9969563160356882</v>
      </c>
      <c r="AT318" s="22">
        <v>12.15764959828569</v>
      </c>
      <c r="AU318" s="22">
        <v>23.821910370000001</v>
      </c>
      <c r="AV318" s="22">
        <v>9.3289546109254626</v>
      </c>
      <c r="AW318" s="22">
        <v>6.8053425062517379</v>
      </c>
      <c r="AX318" s="22">
        <v>11.350616052598124</v>
      </c>
      <c r="AY318" s="22">
        <v>24.075628342000002</v>
      </c>
      <c r="AZ318" s="22">
        <v>9.0447665114890814</v>
      </c>
      <c r="BA318" s="22">
        <v>6.5980312443231695</v>
      </c>
      <c r="BB318" s="22">
        <v>10.81924641136191</v>
      </c>
      <c r="BC318" s="22">
        <v>24.229664345</v>
      </c>
      <c r="BD318" s="22">
        <v>8.7272723760418192</v>
      </c>
      <c r="BE318" s="22">
        <v>6.3664236928281186</v>
      </c>
      <c r="BF318" s="22">
        <v>10.582416154360287</v>
      </c>
      <c r="BG318" s="22">
        <v>24.343827703999999</v>
      </c>
      <c r="BH318" s="22">
        <v>8.6592825844581114</v>
      </c>
      <c r="BI318" s="22">
        <v>6.3168260864560262</v>
      </c>
      <c r="BJ318" s="22">
        <v>10.410974839644865</v>
      </c>
      <c r="BK318" s="25">
        <v>22.979182992999998</v>
      </c>
      <c r="BL318" s="25">
        <v>10.826692062271755</v>
      </c>
      <c r="BM318" s="25">
        <v>7.8979211247515151</v>
      </c>
      <c r="BN318" s="25">
        <v>13.906467891787518</v>
      </c>
      <c r="BO318" s="25">
        <v>22.994679495</v>
      </c>
      <c r="BP318" s="25">
        <v>10.763496524874583</v>
      </c>
      <c r="BQ318" s="25">
        <v>7.8518208600604709</v>
      </c>
      <c r="BR318" s="25">
        <v>13.785483655409367</v>
      </c>
      <c r="BS318" s="25">
        <v>23.025882952</v>
      </c>
      <c r="BT318" s="25">
        <v>10.687051333819847</v>
      </c>
      <c r="BU318" s="25">
        <v>7.7960551574946049</v>
      </c>
      <c r="BV318" s="25">
        <v>13.625269358557642</v>
      </c>
      <c r="BW318" s="25">
        <v>23.068278712000001</v>
      </c>
      <c r="BX318" s="25">
        <v>10.631935179381486</v>
      </c>
      <c r="BY318" s="25">
        <v>7.755848690186764</v>
      </c>
      <c r="BZ318" s="25">
        <v>13.513486386216126</v>
      </c>
      <c r="CA318" s="25">
        <v>23.115854769999999</v>
      </c>
      <c r="CB318" s="25">
        <v>10.602356421430565</v>
      </c>
      <c r="CC318" s="25">
        <v>7.7342713980719759</v>
      </c>
      <c r="CD318" s="25">
        <v>13.355402776733808</v>
      </c>
      <c r="CE318" s="25">
        <v>23.167050933999999</v>
      </c>
      <c r="CF318" s="25">
        <v>10.568512524149995</v>
      </c>
      <c r="CG318" s="25">
        <v>7.7095827461976336</v>
      </c>
      <c r="CH318" s="25">
        <v>13.156221715413032</v>
      </c>
      <c r="CI318" s="25">
        <v>23.222312972000001</v>
      </c>
      <c r="CJ318" s="25">
        <v>10.500848109365924</v>
      </c>
      <c r="CK318" s="25">
        <v>7.6602224976708158</v>
      </c>
      <c r="CL318" s="25">
        <v>12.980325411515913</v>
      </c>
      <c r="CM318" s="25">
        <v>23.279616009999998</v>
      </c>
      <c r="CN318" s="25">
        <v>10.429272591876281</v>
      </c>
      <c r="CO318" s="25">
        <v>7.6080091541726294</v>
      </c>
      <c r="CP318" s="25">
        <v>12.796089432258514</v>
      </c>
      <c r="CQ318" s="25">
        <v>23.338093517000001</v>
      </c>
      <c r="CR318" s="25">
        <v>10.405615597458219</v>
      </c>
      <c r="CS318" s="25">
        <v>7.5907517061092795</v>
      </c>
      <c r="CT318" s="25">
        <v>12.616779249187056</v>
      </c>
      <c r="CU318" s="25">
        <v>23.395703022999999</v>
      </c>
      <c r="CV318" s="25">
        <v>10.344310482034873</v>
      </c>
      <c r="CW318" s="25">
        <v>7.546030477928733</v>
      </c>
      <c r="CX318" s="25">
        <v>12.401336889565744</v>
      </c>
      <c r="CY318" s="25">
        <v>23.578102601000001</v>
      </c>
      <c r="CZ318" s="25">
        <v>10.153144064907597</v>
      </c>
      <c r="DA318" s="25">
        <v>7.4065772381498078</v>
      </c>
      <c r="DB318" s="25">
        <v>11.813974069077043</v>
      </c>
      <c r="DC318" s="25">
        <v>23.733773154000001</v>
      </c>
      <c r="DD318" s="25">
        <v>9.9873847855098674</v>
      </c>
      <c r="DE318" s="25">
        <v>7.285658151613581</v>
      </c>
      <c r="DF318" s="25">
        <v>11.357224698124927</v>
      </c>
      <c r="DG318" s="25">
        <v>23.853509237000001</v>
      </c>
      <c r="DH318" s="25">
        <v>9.8576604225001727</v>
      </c>
      <c r="DI318" s="25">
        <v>7.1910260348861161</v>
      </c>
      <c r="DJ318" s="25">
        <v>11.090314762857778</v>
      </c>
      <c r="DK318" s="25">
        <v>23.939640679</v>
      </c>
      <c r="DL318" s="25">
        <v>9.6577132291022529</v>
      </c>
      <c r="DM318" s="25">
        <v>7.0451673410681597</v>
      </c>
      <c r="DN318" s="25">
        <v>10.863240008826454</v>
      </c>
      <c r="DO318" s="27">
        <v>23.018445032999999</v>
      </c>
      <c r="DP318" s="27">
        <v>10.824888589010648</v>
      </c>
      <c r="DQ318" s="27">
        <v>7.896605516116403</v>
      </c>
      <c r="DR318" s="27">
        <v>13.772251732877857</v>
      </c>
      <c r="DS318" s="27">
        <v>23.065159508000001</v>
      </c>
      <c r="DT318" s="27">
        <v>10.614088362147914</v>
      </c>
      <c r="DU318" s="27">
        <v>7.742829685487278</v>
      </c>
      <c r="DV318" s="27">
        <v>13.545693288911362</v>
      </c>
      <c r="DW318" s="27">
        <v>23.081366690999999</v>
      </c>
      <c r="DX318" s="27">
        <v>10.374704487576418</v>
      </c>
      <c r="DY318" s="27">
        <v>7.5682024818105917</v>
      </c>
      <c r="DZ318" s="27">
        <v>13.444442318114515</v>
      </c>
      <c r="EA318" s="27">
        <v>23.118165224000002</v>
      </c>
      <c r="EB318" s="27">
        <v>10.059078625829397</v>
      </c>
      <c r="EC318" s="27">
        <v>7.3379578099688176</v>
      </c>
      <c r="ED318" s="27">
        <v>13.352564802352376</v>
      </c>
      <c r="EE318" s="27">
        <v>23.168020926000001</v>
      </c>
      <c r="EF318" s="27">
        <v>10.004623403552721</v>
      </c>
      <c r="EG318" s="27">
        <v>7.2982334834710931</v>
      </c>
      <c r="EH318" s="27">
        <v>13.199473597571874</v>
      </c>
      <c r="EI318" s="27">
        <v>23.228608983000001</v>
      </c>
      <c r="EJ318" s="27">
        <v>10.029776879936779</v>
      </c>
      <c r="EK318" s="27">
        <v>7.3165825942938607</v>
      </c>
      <c r="EL318" s="27">
        <v>12.993429856769074</v>
      </c>
      <c r="EM318" s="27">
        <v>23.292735560000001</v>
      </c>
      <c r="EN318" s="27">
        <v>9.9376933128263847</v>
      </c>
      <c r="EO318" s="27">
        <v>7.2494089141207629</v>
      </c>
      <c r="EP318" s="27">
        <v>12.81639475180857</v>
      </c>
      <c r="EQ318" s="27">
        <v>23.356821198999999</v>
      </c>
      <c r="ER318" s="27">
        <v>9.8609503269179477</v>
      </c>
      <c r="ES318" s="27">
        <v>7.1934259743551729</v>
      </c>
      <c r="ET318" s="27">
        <v>12.633806747646553</v>
      </c>
      <c r="EU318" s="27">
        <v>23.423130458999999</v>
      </c>
      <c r="EV318" s="27">
        <v>9.7674138634820942</v>
      </c>
      <c r="EW318" s="27">
        <v>7.1251924265406101</v>
      </c>
      <c r="EX318" s="27">
        <v>12.461153477064714</v>
      </c>
      <c r="EY318" s="27">
        <v>23.492712394999998</v>
      </c>
      <c r="EZ318" s="27">
        <v>9.6833462760983906</v>
      </c>
      <c r="FA318" s="27">
        <v>7.0638662919756134</v>
      </c>
      <c r="FB318" s="27">
        <v>12.245204451692029</v>
      </c>
      <c r="FC318" s="27">
        <v>23.792432212000001</v>
      </c>
      <c r="FD318" s="27">
        <v>9.3376103905029755</v>
      </c>
      <c r="FE318" s="27">
        <v>6.8116567769433978</v>
      </c>
      <c r="FF318" s="27">
        <v>11.5182296340503</v>
      </c>
      <c r="FG318" s="27">
        <v>24.000687890999998</v>
      </c>
      <c r="FH318" s="27">
        <v>9.0253312002918555</v>
      </c>
      <c r="FI318" s="27">
        <v>6.5838534553930117</v>
      </c>
      <c r="FJ318" s="27">
        <v>11.067338104361076</v>
      </c>
      <c r="FK318" s="27">
        <v>24.131715166999999</v>
      </c>
      <c r="FL318" s="27">
        <v>8.8363210783195161</v>
      </c>
      <c r="FM318" s="27">
        <v>6.4459732029085819</v>
      </c>
      <c r="FN318" s="27">
        <v>10.867278186322169</v>
      </c>
      <c r="FO318" s="27">
        <v>24.218643022000002</v>
      </c>
      <c r="FP318" s="27">
        <v>8.748609560151726</v>
      </c>
      <c r="FQ318" s="27">
        <v>6.3819888715692406</v>
      </c>
      <c r="FR318" s="27">
        <v>10.728158053485064</v>
      </c>
      <c r="FS318" s="28">
        <v>23.014437985000001</v>
      </c>
      <c r="FT318" s="28">
        <v>10.774145647580324</v>
      </c>
      <c r="FU318" s="28">
        <v>7.8595892468118436</v>
      </c>
      <c r="FV318" s="28">
        <v>13.781575457078416</v>
      </c>
      <c r="FW318" s="28">
        <v>23.058946641999999</v>
      </c>
      <c r="FX318" s="28">
        <v>10.679246852805889</v>
      </c>
      <c r="FY318" s="28">
        <v>7.7903618972528497</v>
      </c>
      <c r="FZ318" s="28">
        <v>13.551893005833076</v>
      </c>
      <c r="GA318" s="28">
        <v>23.078002955999999</v>
      </c>
      <c r="GB318" s="28">
        <v>10.558612791651958</v>
      </c>
      <c r="GC318" s="28">
        <v>7.7023610291693929</v>
      </c>
      <c r="GD318" s="28">
        <v>13.443511730029645</v>
      </c>
      <c r="GE318" s="28">
        <v>23.123915476000001</v>
      </c>
      <c r="GF318" s="28">
        <v>10.302564279869383</v>
      </c>
      <c r="GG318" s="28">
        <v>7.5155772046607217</v>
      </c>
      <c r="GH318" s="28">
        <v>13.344415518076707</v>
      </c>
      <c r="GI318" s="28">
        <v>23.182039192000001</v>
      </c>
      <c r="GJ318" s="28">
        <v>10.014975353262008</v>
      </c>
      <c r="GK318" s="28">
        <v>7.3057850866589451</v>
      </c>
      <c r="GL318" s="28">
        <v>13.184671878357685</v>
      </c>
      <c r="GM318" s="28">
        <v>23.256112654999999</v>
      </c>
      <c r="GN318" s="28">
        <v>9.9326465775001296</v>
      </c>
      <c r="GO318" s="28">
        <v>7.2457273909634576</v>
      </c>
      <c r="GP318" s="28">
        <v>12.961580589953321</v>
      </c>
      <c r="GQ318" s="28">
        <v>23.343105297000001</v>
      </c>
      <c r="GR318" s="28">
        <v>9.9132080245552103</v>
      </c>
      <c r="GS318" s="28">
        <v>7.2315472372234924</v>
      </c>
      <c r="GT318" s="28">
        <v>12.755388593692668</v>
      </c>
      <c r="GU318" s="28">
        <v>23.440240129999999</v>
      </c>
      <c r="GV318" s="28">
        <v>9.842242091199461</v>
      </c>
      <c r="GW318" s="28">
        <v>7.1797785768640452</v>
      </c>
      <c r="GX318" s="28">
        <v>12.538641826953146</v>
      </c>
      <c r="GY318" s="28">
        <v>23.545545466</v>
      </c>
      <c r="GZ318" s="28">
        <v>9.7608997893957348</v>
      </c>
      <c r="HA318" s="28">
        <v>7.1204405001868407</v>
      </c>
      <c r="HB318" s="28">
        <v>12.338828962030393</v>
      </c>
      <c r="HC318" s="28">
        <v>23.662188884999999</v>
      </c>
      <c r="HD318" s="28">
        <v>9.6465356898402295</v>
      </c>
      <c r="HE318" s="28">
        <v>7.0370134817958601</v>
      </c>
      <c r="HF318" s="28">
        <v>12.099702023852521</v>
      </c>
      <c r="HG318" s="28">
        <v>24.081804220999999</v>
      </c>
      <c r="HH318" s="28">
        <v>9.107693518080767</v>
      </c>
      <c r="HI318" s="28">
        <v>6.6439356195302306</v>
      </c>
      <c r="HJ318" s="28">
        <v>10.942421977720004</v>
      </c>
      <c r="HK318" s="28">
        <v>24.475797050000001</v>
      </c>
      <c r="HL318" s="28">
        <v>8.386972300273829</v>
      </c>
      <c r="HM318" s="28">
        <v>6.1181795253849192</v>
      </c>
      <c r="HN318" s="28">
        <v>8.9588548240667905</v>
      </c>
      <c r="HO318" s="28">
        <v>24.679197899000002</v>
      </c>
      <c r="HP318" s="28">
        <v>7.8505143859115316</v>
      </c>
      <c r="HQ318" s="28">
        <v>5.7268409456956864</v>
      </c>
      <c r="HR318" s="28">
        <v>7.4390736033703391</v>
      </c>
      <c r="HS318" s="28">
        <v>24.767501026000001</v>
      </c>
      <c r="HT318" s="28">
        <v>7.3888479174748953</v>
      </c>
      <c r="HU318" s="28">
        <v>5.390061684524933</v>
      </c>
      <c r="HV318" s="28">
        <v>6.0236992801417735</v>
      </c>
      <c r="HW318" s="29">
        <v>23.015142882999999</v>
      </c>
      <c r="HX318" s="29">
        <v>10.774088181205117</v>
      </c>
      <c r="HY318" s="29">
        <v>7.8595473258912056</v>
      </c>
      <c r="HZ318" s="29">
        <v>13.776242103339756</v>
      </c>
      <c r="IA318" s="29">
        <v>23.067977164999999</v>
      </c>
      <c r="IB318" s="29">
        <v>10.680408290712828</v>
      </c>
      <c r="IC318" s="29">
        <v>7.7912091500358374</v>
      </c>
      <c r="ID318" s="29">
        <v>13.529851580514011</v>
      </c>
      <c r="IE318" s="29">
        <v>23.093040031000001</v>
      </c>
      <c r="IF318" s="29">
        <v>10.552936892637732</v>
      </c>
      <c r="IG318" s="29">
        <v>7.6982205398612473</v>
      </c>
      <c r="IH318" s="29">
        <v>13.416105330161081</v>
      </c>
      <c r="II318" s="29">
        <v>23.136296956999999</v>
      </c>
      <c r="IJ318" s="29">
        <v>10.434216842939097</v>
      </c>
      <c r="IK318" s="29">
        <v>7.6116159164865937</v>
      </c>
      <c r="IL318" s="29">
        <v>13.319117916883188</v>
      </c>
      <c r="IM318" s="29">
        <v>23.194598133</v>
      </c>
      <c r="IN318" s="29">
        <v>10.184504122776994</v>
      </c>
      <c r="IO318" s="29">
        <v>7.4294539637549661</v>
      </c>
      <c r="IP318" s="29">
        <v>13.163517458389453</v>
      </c>
      <c r="IQ318" s="29">
        <v>23.267925016</v>
      </c>
      <c r="IR318" s="29">
        <v>9.8313636403161695</v>
      </c>
      <c r="IS318" s="29">
        <v>7.1718428983999711</v>
      </c>
      <c r="IT318" s="29">
        <v>12.952208139253646</v>
      </c>
      <c r="IU318" s="29">
        <v>23.355772686000002</v>
      </c>
      <c r="IV318" s="29">
        <v>9.6982575376119922</v>
      </c>
      <c r="IW318" s="29">
        <v>7.0747438496476711</v>
      </c>
      <c r="IX318" s="29">
        <v>12.75917021455904</v>
      </c>
      <c r="IY318" s="29">
        <v>23.448425122</v>
      </c>
      <c r="IZ318" s="29">
        <v>9.6799589597304241</v>
      </c>
      <c r="JA318" s="29">
        <v>7.0613952918451126</v>
      </c>
      <c r="JB318" s="29">
        <v>12.56097633766246</v>
      </c>
      <c r="JC318" s="29">
        <v>23.547951601000001</v>
      </c>
      <c r="JD318" s="29">
        <v>9.6192646635772476</v>
      </c>
      <c r="JE318" s="29">
        <v>7.0171196478180189</v>
      </c>
      <c r="JF318" s="29">
        <v>12.339191643389164</v>
      </c>
      <c r="JG318" s="29">
        <v>23.673893474</v>
      </c>
      <c r="JH318" s="29">
        <v>9.4890812503958095</v>
      </c>
      <c r="JI318" s="29">
        <v>6.9221526603813963</v>
      </c>
      <c r="JJ318" s="29">
        <v>11.809566122017811</v>
      </c>
      <c r="JK318" s="29">
        <v>24.122996655000001</v>
      </c>
      <c r="JL318" s="29">
        <v>8.8472231843937763</v>
      </c>
      <c r="JM318" s="29">
        <v>6.4539261375051282</v>
      </c>
      <c r="JN318" s="29">
        <v>9.5313840485333987</v>
      </c>
      <c r="JO318" s="29">
        <v>24.420571229</v>
      </c>
      <c r="JP318" s="29">
        <v>8.1847825623133552</v>
      </c>
      <c r="JQ318" s="29">
        <v>5.9706849265304163</v>
      </c>
      <c r="JR318" s="29">
        <v>7.6667471076427454</v>
      </c>
      <c r="JS318" s="29">
        <v>24.50768532</v>
      </c>
      <c r="JT318" s="29">
        <v>7.7270238398992426</v>
      </c>
      <c r="JU318" s="29">
        <v>5.6367563116774804</v>
      </c>
      <c r="JV318" s="29">
        <v>6.3557593556008278</v>
      </c>
      <c r="JW318" s="29">
        <v>24.448459929999999</v>
      </c>
      <c r="JX318" s="29">
        <v>7.6834175797429181</v>
      </c>
      <c r="JY318" s="29">
        <v>5.6049461520018227</v>
      </c>
      <c r="JZ318" s="29">
        <v>6.5763564457962822</v>
      </c>
    </row>
    <row r="319" spans="1:286" ht="15" thickBot="1" x14ac:dyDescent="0.4">
      <c r="A319" s="2"/>
      <c r="B319" s="74" t="s">
        <v>786</v>
      </c>
      <c r="C319" s="74" t="s">
        <v>496</v>
      </c>
      <c r="D319" s="74" t="s">
        <v>861</v>
      </c>
      <c r="E319" s="87">
        <v>392582</v>
      </c>
      <c r="F319" s="84">
        <v>405316</v>
      </c>
      <c r="G319" s="22">
        <v>30.115623763999999</v>
      </c>
      <c r="H319" s="22">
        <v>11.38507472892635</v>
      </c>
      <c r="I319" s="22">
        <v>8.3052535059905033</v>
      </c>
      <c r="J319" s="22">
        <v>18.319249964376535</v>
      </c>
      <c r="K319" s="22">
        <v>30.187138514000001</v>
      </c>
      <c r="L319" s="22">
        <v>9.9458396855582709</v>
      </c>
      <c r="M319" s="22">
        <v>7.2553515796107568</v>
      </c>
      <c r="N319" s="22">
        <v>18.078943119196346</v>
      </c>
      <c r="O319" s="22">
        <v>30.19630231</v>
      </c>
      <c r="P319" s="22">
        <v>8.50640720294607</v>
      </c>
      <c r="Q319" s="22">
        <v>6.2053056240512738</v>
      </c>
      <c r="R319" s="22">
        <v>18.025779595244472</v>
      </c>
      <c r="S319" s="22">
        <v>30.221642905</v>
      </c>
      <c r="T319" s="22">
        <v>7.0627080248037277</v>
      </c>
      <c r="U319" s="22">
        <v>5.152147173505643</v>
      </c>
      <c r="V319" s="22">
        <v>18.010487530701358</v>
      </c>
      <c r="W319" s="22">
        <v>30.256591081</v>
      </c>
      <c r="X319" s="22">
        <v>5.6309522477178851</v>
      </c>
      <c r="Y319" s="22">
        <v>4.1077012677486664</v>
      </c>
      <c r="Z319" s="22">
        <v>17.84223315821307</v>
      </c>
      <c r="AA319" s="22">
        <v>26.421534400184029</v>
      </c>
      <c r="AB319" s="22">
        <v>4.2858321416748453</v>
      </c>
      <c r="AC319" s="22">
        <v>3.1264548778318395</v>
      </c>
      <c r="AD319" s="22">
        <v>17.718507117969835</v>
      </c>
      <c r="AE319" s="22">
        <v>26.06537388318058</v>
      </c>
      <c r="AF319" s="22">
        <v>4.2280594109829339</v>
      </c>
      <c r="AG319" s="22">
        <v>3.0843104751332295</v>
      </c>
      <c r="AH319" s="22">
        <v>17.587534161356579</v>
      </c>
      <c r="AI319" s="22">
        <v>25.604803705811459</v>
      </c>
      <c r="AJ319" s="22">
        <v>4.1533504088573148</v>
      </c>
      <c r="AK319" s="22">
        <v>3.0298112982190553</v>
      </c>
      <c r="AL319" s="22">
        <v>17.447353214475555</v>
      </c>
      <c r="AM319" s="22">
        <v>25.089315821290793</v>
      </c>
      <c r="AN319" s="22">
        <v>4.069733215750345</v>
      </c>
      <c r="AO319" s="22">
        <v>2.96881372000832</v>
      </c>
      <c r="AP319" s="22">
        <v>17.26913562765516</v>
      </c>
      <c r="AQ319" s="22">
        <v>24.735630933460218</v>
      </c>
      <c r="AR319" s="22">
        <v>4.0123620564024458</v>
      </c>
      <c r="AS319" s="22">
        <v>2.9269622580142882</v>
      </c>
      <c r="AT319" s="22">
        <v>17.093399037328549</v>
      </c>
      <c r="AU319" s="22">
        <v>24.417491954503415</v>
      </c>
      <c r="AV319" s="22">
        <v>3.9607567922689904</v>
      </c>
      <c r="AW319" s="22">
        <v>2.8893169363034867</v>
      </c>
      <c r="AX319" s="22">
        <v>16.392404689433491</v>
      </c>
      <c r="AY319" s="22">
        <v>30.844038400999999</v>
      </c>
      <c r="AZ319" s="22">
        <v>5.6503782614844793</v>
      </c>
      <c r="BA319" s="22">
        <v>4.1218722743326204</v>
      </c>
      <c r="BB319" s="22">
        <v>15.841413414940575</v>
      </c>
      <c r="BC319" s="22">
        <v>30.957367390000002</v>
      </c>
      <c r="BD319" s="22">
        <v>9.110139600817817</v>
      </c>
      <c r="BE319" s="22">
        <v>6.645720002831311</v>
      </c>
      <c r="BF319" s="22">
        <v>15.509439517572101</v>
      </c>
      <c r="BG319" s="22">
        <v>31.041512797999999</v>
      </c>
      <c r="BH319" s="22">
        <v>9.6091689635940618</v>
      </c>
      <c r="BI319" s="22">
        <v>7.00975497523772</v>
      </c>
      <c r="BJ319" s="22">
        <v>15.44055862950669</v>
      </c>
      <c r="BK319" s="25">
        <v>30.063445356999999</v>
      </c>
      <c r="BL319" s="25">
        <v>11.384657045789224</v>
      </c>
      <c r="BM319" s="25">
        <v>8.3049488119571659</v>
      </c>
      <c r="BN319" s="25">
        <v>18.536812028896843</v>
      </c>
      <c r="BO319" s="25">
        <v>30.092939780000002</v>
      </c>
      <c r="BP319" s="25">
        <v>9.9246116500652093</v>
      </c>
      <c r="BQ319" s="25">
        <v>7.2398660232660026</v>
      </c>
      <c r="BR319" s="25">
        <v>18.478641816218449</v>
      </c>
      <c r="BS319" s="25">
        <v>30.135575829</v>
      </c>
      <c r="BT319" s="25">
        <v>8.4360306617960976</v>
      </c>
      <c r="BU319" s="25">
        <v>6.1539669171001252</v>
      </c>
      <c r="BV319" s="25">
        <v>18.322709782571714</v>
      </c>
      <c r="BW319" s="25">
        <v>30.184639982</v>
      </c>
      <c r="BX319" s="25">
        <v>6.9506042439766977</v>
      </c>
      <c r="BY319" s="25">
        <v>5.0703690261577883</v>
      </c>
      <c r="BZ319" s="25">
        <v>18.232603054136</v>
      </c>
      <c r="CA319" s="25">
        <v>30.238942706</v>
      </c>
      <c r="CB319" s="25">
        <v>5.5307720626116055</v>
      </c>
      <c r="CC319" s="25">
        <v>4.0346212174727754</v>
      </c>
      <c r="CD319" s="25">
        <v>18.009960812834727</v>
      </c>
      <c r="CE319" s="25">
        <v>25.52243549783471</v>
      </c>
      <c r="CF319" s="25">
        <v>4.1399894772833914</v>
      </c>
      <c r="CG319" s="25">
        <v>3.0200646846535166</v>
      </c>
      <c r="CH319" s="25">
        <v>17.850838501282034</v>
      </c>
      <c r="CI319" s="25">
        <v>25.154714700796465</v>
      </c>
      <c r="CJ319" s="25">
        <v>4.0803415557343001</v>
      </c>
      <c r="CK319" s="25">
        <v>2.9765523563319478</v>
      </c>
      <c r="CL319" s="25">
        <v>17.670992799290453</v>
      </c>
      <c r="CM319" s="25">
        <v>24.788712902696755</v>
      </c>
      <c r="CN319" s="25">
        <v>4.020972472680759</v>
      </c>
      <c r="CO319" s="25">
        <v>2.9332434368107529</v>
      </c>
      <c r="CP319" s="25">
        <v>17.471811171260065</v>
      </c>
      <c r="CQ319" s="25">
        <v>24.36314675583435</v>
      </c>
      <c r="CR319" s="25">
        <v>3.9519414677812517</v>
      </c>
      <c r="CS319" s="25">
        <v>2.8828862798210815</v>
      </c>
      <c r="CT319" s="25">
        <v>17.230593647720593</v>
      </c>
      <c r="CU319" s="25">
        <v>23.927887940258092</v>
      </c>
      <c r="CV319" s="25">
        <v>3.8813382169068031</v>
      </c>
      <c r="CW319" s="25">
        <v>2.8313821912822936</v>
      </c>
      <c r="CX319" s="25">
        <v>16.974463461008099</v>
      </c>
      <c r="CY319" s="25">
        <v>23.847716315063195</v>
      </c>
      <c r="CZ319" s="25">
        <v>3.8683335926141198</v>
      </c>
      <c r="DA319" s="25">
        <v>2.8218954989177298</v>
      </c>
      <c r="DB319" s="25">
        <v>16.548340760643171</v>
      </c>
      <c r="DC319" s="25">
        <v>30.71020860777152</v>
      </c>
      <c r="DD319" s="25">
        <v>4.9814971808681161</v>
      </c>
      <c r="DE319" s="25">
        <v>3.6339328385232563</v>
      </c>
      <c r="DF319" s="25">
        <v>16.02155595927178</v>
      </c>
      <c r="DG319" s="25">
        <v>30.963432756</v>
      </c>
      <c r="DH319" s="25">
        <v>7.2356342979327648</v>
      </c>
      <c r="DI319" s="25">
        <v>5.278294482186352</v>
      </c>
      <c r="DJ319" s="25">
        <v>15.610101761067073</v>
      </c>
      <c r="DK319" s="25">
        <v>31.025958343999999</v>
      </c>
      <c r="DL319" s="25">
        <v>8.0867636093640947</v>
      </c>
      <c r="DM319" s="25">
        <v>5.8991814650233056</v>
      </c>
      <c r="DN319" s="25">
        <v>15.368115520633523</v>
      </c>
      <c r="DO319" s="27">
        <v>30.115645272999998</v>
      </c>
      <c r="DP319" s="27">
        <v>11.382262985733689</v>
      </c>
      <c r="DQ319" s="27">
        <v>8.3032023784779661</v>
      </c>
      <c r="DR319" s="27">
        <v>18.326991715046276</v>
      </c>
      <c r="DS319" s="27">
        <v>30.187214221000001</v>
      </c>
      <c r="DT319" s="27">
        <v>9.9279938948463542</v>
      </c>
      <c r="DU319" s="27">
        <v>7.2423333237445275</v>
      </c>
      <c r="DV319" s="27">
        <v>18.094220383961598</v>
      </c>
      <c r="DW319" s="27">
        <v>30.196453169999998</v>
      </c>
      <c r="DX319" s="27">
        <v>8.344530797876093</v>
      </c>
      <c r="DY319" s="27">
        <v>6.0872190402778061</v>
      </c>
      <c r="DZ319" s="27">
        <v>18.049479985817964</v>
      </c>
      <c r="EA319" s="27">
        <v>30.221892595</v>
      </c>
      <c r="EB319" s="27">
        <v>6.8986101338952404</v>
      </c>
      <c r="EC319" s="27">
        <v>5.0324400467416286</v>
      </c>
      <c r="ED319" s="27">
        <v>18.041485184329559</v>
      </c>
      <c r="EE319" s="27">
        <v>30.256901789</v>
      </c>
      <c r="EF319" s="27">
        <v>5.4471932822206206</v>
      </c>
      <c r="EG319" s="27">
        <v>3.9736516608035508</v>
      </c>
      <c r="EH319" s="27">
        <v>17.882982818632762</v>
      </c>
      <c r="EI319" s="27">
        <v>24.27713298795517</v>
      </c>
      <c r="EJ319" s="27">
        <v>3.9379891906190063</v>
      </c>
      <c r="EK319" s="27">
        <v>2.8727082878818742</v>
      </c>
      <c r="EL319" s="27">
        <v>17.767810301725874</v>
      </c>
      <c r="EM319" s="27">
        <v>24.107965514628191</v>
      </c>
      <c r="EN319" s="27">
        <v>3.9105485664853212</v>
      </c>
      <c r="EO319" s="27">
        <v>2.852690734618581</v>
      </c>
      <c r="EP319" s="27">
        <v>17.645686959966323</v>
      </c>
      <c r="EQ319" s="27">
        <v>23.786903544560172</v>
      </c>
      <c r="ER319" s="27">
        <v>3.8584691645117033</v>
      </c>
      <c r="ES319" s="27">
        <v>2.8146995359545675</v>
      </c>
      <c r="ET319" s="27">
        <v>17.51481677308422</v>
      </c>
      <c r="EU319" s="27">
        <v>23.362079448957402</v>
      </c>
      <c r="EV319" s="27">
        <v>3.7895585276079049</v>
      </c>
      <c r="EW319" s="27">
        <v>2.7644301857419422</v>
      </c>
      <c r="EX319" s="27">
        <v>17.349715853251897</v>
      </c>
      <c r="EY319" s="27">
        <v>22.898132268497271</v>
      </c>
      <c r="EZ319" s="27">
        <v>3.7143017424439968</v>
      </c>
      <c r="FA319" s="27">
        <v>2.7095314087278481</v>
      </c>
      <c r="FB319" s="27">
        <v>17.197428072410226</v>
      </c>
      <c r="FC319" s="27">
        <v>22.973188943734421</v>
      </c>
      <c r="FD319" s="27">
        <v>3.7264766716629594</v>
      </c>
      <c r="FE319" s="27">
        <v>2.7184128500875673</v>
      </c>
      <c r="FF319" s="27">
        <v>16.567036081058767</v>
      </c>
      <c r="FG319" s="27">
        <v>30.794855906999999</v>
      </c>
      <c r="FH319" s="27">
        <v>5.5773581918753505</v>
      </c>
      <c r="FI319" s="27">
        <v>4.0686051501750544</v>
      </c>
      <c r="FJ319" s="27">
        <v>16.094619863218476</v>
      </c>
      <c r="FK319" s="27">
        <v>30.891069165000001</v>
      </c>
      <c r="FL319" s="27">
        <v>9.2946691275609918</v>
      </c>
      <c r="FM319" s="27">
        <v>6.7803317234771745</v>
      </c>
      <c r="FN319" s="27">
        <v>15.811817903970379</v>
      </c>
      <c r="FO319" s="27">
        <v>30.946151215</v>
      </c>
      <c r="FP319" s="27">
        <v>9.8862719174814764</v>
      </c>
      <c r="FQ319" s="27">
        <v>7.211897722131293</v>
      </c>
      <c r="FR319" s="27">
        <v>15.762849395017296</v>
      </c>
      <c r="FS319" s="28">
        <v>30.110588909000001</v>
      </c>
      <c r="FT319" s="28">
        <v>11.387771949786957</v>
      </c>
      <c r="FU319" s="28">
        <v>8.3072210910562454</v>
      </c>
      <c r="FV319" s="28">
        <v>18.330906578766935</v>
      </c>
      <c r="FW319" s="28">
        <v>30.177215902</v>
      </c>
      <c r="FX319" s="28">
        <v>9.9551728728786983</v>
      </c>
      <c r="FY319" s="28">
        <v>7.2621600098196613</v>
      </c>
      <c r="FZ319" s="28">
        <v>18.101260251000273</v>
      </c>
      <c r="GA319" s="28">
        <v>30.183342759999999</v>
      </c>
      <c r="GB319" s="28">
        <v>8.5032515214677034</v>
      </c>
      <c r="GC319" s="28">
        <v>6.2030035983477978</v>
      </c>
      <c r="GD319" s="28">
        <v>18.057912999915864</v>
      </c>
      <c r="GE319" s="28">
        <v>30.207135555000001</v>
      </c>
      <c r="GF319" s="28">
        <v>7.0517217021171197</v>
      </c>
      <c r="GG319" s="28">
        <v>5.1441328040628971</v>
      </c>
      <c r="GH319" s="28">
        <v>18.051567647898523</v>
      </c>
      <c r="GI319" s="28">
        <v>30.242556345000001</v>
      </c>
      <c r="GJ319" s="28">
        <v>5.6398102422812224</v>
      </c>
      <c r="GK319" s="28">
        <v>4.1141630514571457</v>
      </c>
      <c r="GL319" s="28">
        <v>17.887927660804106</v>
      </c>
      <c r="GM319" s="28">
        <v>26.349225398093164</v>
      </c>
      <c r="GN319" s="28">
        <v>4.2741029120018217</v>
      </c>
      <c r="GO319" s="28">
        <v>3.117898568085629</v>
      </c>
      <c r="GP319" s="28">
        <v>17.756919216636923</v>
      </c>
      <c r="GQ319" s="28">
        <v>25.924634364702978</v>
      </c>
      <c r="GR319" s="28">
        <v>4.2052300800758324</v>
      </c>
      <c r="GS319" s="28">
        <v>3.0676567960779759</v>
      </c>
      <c r="GT319" s="28">
        <v>17.58482766435948</v>
      </c>
      <c r="GU319" s="28">
        <v>25.378077334062809</v>
      </c>
      <c r="GV319" s="28">
        <v>4.1165731666015084</v>
      </c>
      <c r="GW319" s="28">
        <v>3.0029828120247886</v>
      </c>
      <c r="GX319" s="28">
        <v>17.400414734357497</v>
      </c>
      <c r="GY319" s="28">
        <v>25.050324661818056</v>
      </c>
      <c r="GZ319" s="28">
        <v>4.0634084670821426</v>
      </c>
      <c r="HA319" s="28">
        <v>2.9641999039112124</v>
      </c>
      <c r="HB319" s="28">
        <v>17.191613487515355</v>
      </c>
      <c r="HC319" s="28">
        <v>24.453842442858392</v>
      </c>
      <c r="HD319" s="28">
        <v>3.9666531981702411</v>
      </c>
      <c r="HE319" s="28">
        <v>2.8936182823157077</v>
      </c>
      <c r="HF319" s="28">
        <v>17.027236247106181</v>
      </c>
      <c r="HG319" s="28">
        <v>23.677712066920833</v>
      </c>
      <c r="HH319" s="28">
        <v>3.8407572353945061</v>
      </c>
      <c r="HI319" s="28">
        <v>2.8017789302579961</v>
      </c>
      <c r="HJ319" s="28">
        <v>16.192343578439605</v>
      </c>
      <c r="HK319" s="28">
        <v>30.985553894999999</v>
      </c>
      <c r="HL319" s="28">
        <v>5.2130871464222581</v>
      </c>
      <c r="HM319" s="28">
        <v>3.8028744940825208</v>
      </c>
      <c r="HN319" s="28">
        <v>14.71478900565371</v>
      </c>
      <c r="HO319" s="28">
        <v>31.084120504000001</v>
      </c>
      <c r="HP319" s="28">
        <v>8.3605297193778618</v>
      </c>
      <c r="HQ319" s="28">
        <v>6.0988900307682794</v>
      </c>
      <c r="HR319" s="28">
        <v>13.663717406685082</v>
      </c>
      <c r="HS319" s="28">
        <v>31.102204457999999</v>
      </c>
      <c r="HT319" s="28">
        <v>8.6626887307520626</v>
      </c>
      <c r="HU319" s="28">
        <v>6.3193108227553738</v>
      </c>
      <c r="HV319" s="28">
        <v>12.854994335527907</v>
      </c>
      <c r="HW319" s="29">
        <v>30.102031167</v>
      </c>
      <c r="HX319" s="29">
        <v>11.39145550221081</v>
      </c>
      <c r="HY319" s="29">
        <v>8.3099081912651673</v>
      </c>
      <c r="HZ319" s="29">
        <v>18.340478004648773</v>
      </c>
      <c r="IA319" s="29">
        <v>30.161457321</v>
      </c>
      <c r="IB319" s="29">
        <v>11.353118158691125</v>
      </c>
      <c r="IC319" s="29">
        <v>8.2819416329194198</v>
      </c>
      <c r="ID319" s="29">
        <v>18.115621236747739</v>
      </c>
      <c r="IE319" s="29">
        <v>30.160381984000001</v>
      </c>
      <c r="IF319" s="29">
        <v>11.298235788428995</v>
      </c>
      <c r="IG319" s="29">
        <v>8.2419057079132774</v>
      </c>
      <c r="IH319" s="29">
        <v>18.081080079028446</v>
      </c>
      <c r="II319" s="29">
        <v>30.176051041000001</v>
      </c>
      <c r="IJ319" s="29">
        <v>11.208831068677597</v>
      </c>
      <c r="IK319" s="29">
        <v>8.176686209592301</v>
      </c>
      <c r="IL319" s="29">
        <v>18.079426452055507</v>
      </c>
      <c r="IM319" s="29">
        <v>30.205665914000001</v>
      </c>
      <c r="IN319" s="29">
        <v>11.051409021147078</v>
      </c>
      <c r="IO319" s="29">
        <v>8.0618490176280506</v>
      </c>
      <c r="IP319" s="29">
        <v>17.893978142404535</v>
      </c>
      <c r="IQ319" s="29">
        <v>30.249317700999999</v>
      </c>
      <c r="IR319" s="29">
        <v>10.965765751650233</v>
      </c>
      <c r="IS319" s="29">
        <v>7.9993734448989606</v>
      </c>
      <c r="IT319" s="29">
        <v>17.754852914820432</v>
      </c>
      <c r="IU319" s="29">
        <v>30.299868462999999</v>
      </c>
      <c r="IV319" s="29">
        <v>10.866823546822795</v>
      </c>
      <c r="IW319" s="29">
        <v>7.9271964840006994</v>
      </c>
      <c r="IX319" s="29">
        <v>17.602450333375248</v>
      </c>
      <c r="IY319" s="29">
        <v>30.353996184</v>
      </c>
      <c r="IZ319" s="29">
        <v>10.812232320841941</v>
      </c>
      <c r="JA319" s="29">
        <v>7.8873729446942908</v>
      </c>
      <c r="JB319" s="29">
        <v>17.441054511105435</v>
      </c>
      <c r="JC319" s="29">
        <v>30.411320417999999</v>
      </c>
      <c r="JD319" s="29">
        <v>10.690928896618679</v>
      </c>
      <c r="JE319" s="29">
        <v>7.7988837855709656</v>
      </c>
      <c r="JF319" s="29">
        <v>17.252317484626573</v>
      </c>
      <c r="JG319" s="29">
        <v>30.478145939000001</v>
      </c>
      <c r="JH319" s="29">
        <v>10.529377285374531</v>
      </c>
      <c r="JI319" s="29">
        <v>7.6810341343714956</v>
      </c>
      <c r="JJ319" s="29">
        <v>16.898019341687945</v>
      </c>
      <c r="JK319" s="29">
        <v>30.734471150000001</v>
      </c>
      <c r="JL319" s="29">
        <v>9.7661576112158919</v>
      </c>
      <c r="JM319" s="29">
        <v>7.1242760080025933</v>
      </c>
      <c r="JN319" s="29">
        <v>15.230160460783265</v>
      </c>
      <c r="JO319" s="29">
        <v>30.907697319</v>
      </c>
      <c r="JP319" s="29">
        <v>9.0515991898610224</v>
      </c>
      <c r="JQ319" s="29">
        <v>6.6030155880674997</v>
      </c>
      <c r="JR319" s="29">
        <v>13.900167359410009</v>
      </c>
      <c r="JS319" s="29">
        <v>30.948571029</v>
      </c>
      <c r="JT319" s="29">
        <v>8.6461389471196242</v>
      </c>
      <c r="JU319" s="29">
        <v>6.3072379860099579</v>
      </c>
      <c r="JV319" s="29">
        <v>13.086884458410541</v>
      </c>
      <c r="JW319" s="29">
        <v>30.903088466</v>
      </c>
      <c r="JX319" s="29">
        <v>8.5221516411311082</v>
      </c>
      <c r="JY319" s="29">
        <v>6.2167909725052377</v>
      </c>
      <c r="JZ319" s="29">
        <v>13.267130814462851</v>
      </c>
    </row>
    <row r="320" spans="1:286" ht="15" thickBot="1" x14ac:dyDescent="0.4">
      <c r="A320" s="2"/>
      <c r="B320" s="74" t="s">
        <v>787</v>
      </c>
      <c r="C320" s="74" t="s">
        <v>468</v>
      </c>
      <c r="D320" s="74" t="s">
        <v>865</v>
      </c>
      <c r="E320" s="87">
        <v>354932</v>
      </c>
      <c r="F320" s="84">
        <v>429640</v>
      </c>
      <c r="G320" s="22">
        <v>23.993431317999999</v>
      </c>
      <c r="H320" s="22">
        <v>12.361240190246077</v>
      </c>
      <c r="I320" s="22">
        <v>9.0173526193546056</v>
      </c>
      <c r="J320" s="22">
        <v>10.742991834575658</v>
      </c>
      <c r="K320" s="22">
        <v>24.044270374</v>
      </c>
      <c r="L320" s="22">
        <v>12.234731801632025</v>
      </c>
      <c r="M320" s="22">
        <v>8.925066511174343</v>
      </c>
      <c r="N320" s="22">
        <v>10.45923416975462</v>
      </c>
      <c r="O320" s="22">
        <v>24.053246739999999</v>
      </c>
      <c r="P320" s="22">
        <v>12.097112413731592</v>
      </c>
      <c r="Q320" s="22">
        <v>8.8246750837076107</v>
      </c>
      <c r="R320" s="22">
        <v>10.510955535566929</v>
      </c>
      <c r="S320" s="22">
        <v>24.095151776000002</v>
      </c>
      <c r="T320" s="22">
        <v>11.805203784230825</v>
      </c>
      <c r="U320" s="22">
        <v>8.611731802586192</v>
      </c>
      <c r="V320" s="22">
        <v>10.2172848160012</v>
      </c>
      <c r="W320" s="22">
        <v>24.155043753000001</v>
      </c>
      <c r="X320" s="22">
        <v>11.744116771547905</v>
      </c>
      <c r="Y320" s="22">
        <v>8.5671696773182475</v>
      </c>
      <c r="Z320" s="22">
        <v>10.253808645521827</v>
      </c>
      <c r="AA320" s="22">
        <v>24.237860730000001</v>
      </c>
      <c r="AB320" s="22">
        <v>11.838627360888514</v>
      </c>
      <c r="AC320" s="22">
        <v>8.6361138364180601</v>
      </c>
      <c r="AD320" s="22">
        <v>9.9933192204868266</v>
      </c>
      <c r="AE320" s="22">
        <v>24.334467674999999</v>
      </c>
      <c r="AF320" s="22">
        <v>11.688209524232777</v>
      </c>
      <c r="AG320" s="22">
        <v>8.5263861187707999</v>
      </c>
      <c r="AH320" s="22">
        <v>9.851501843606707</v>
      </c>
      <c r="AI320" s="22">
        <v>24.442328299</v>
      </c>
      <c r="AJ320" s="22">
        <v>11.360659814895484</v>
      </c>
      <c r="AK320" s="22">
        <v>8.2874431661217525</v>
      </c>
      <c r="AL320" s="22">
        <v>9.740302476521304</v>
      </c>
      <c r="AM320" s="22">
        <v>24.560694437999999</v>
      </c>
      <c r="AN320" s="22">
        <v>11.494575536367119</v>
      </c>
      <c r="AO320" s="22">
        <v>8.3851328204929914</v>
      </c>
      <c r="AP320" s="22">
        <v>9.4845882775600856</v>
      </c>
      <c r="AQ320" s="22">
        <v>24.690529643000001</v>
      </c>
      <c r="AR320" s="22">
        <v>11.465204522251069</v>
      </c>
      <c r="AS320" s="22">
        <v>8.3637070746134281</v>
      </c>
      <c r="AT320" s="22">
        <v>9.1998874425190884</v>
      </c>
      <c r="AU320" s="22">
        <v>25.261554245999999</v>
      </c>
      <c r="AV320" s="22">
        <v>11.206014967641662</v>
      </c>
      <c r="AW320" s="22">
        <v>8.1746319030937666</v>
      </c>
      <c r="AX320" s="22">
        <v>8.5314341053761709</v>
      </c>
      <c r="AY320" s="22">
        <v>25.710949746000001</v>
      </c>
      <c r="AZ320" s="22">
        <v>10.875053456893051</v>
      </c>
      <c r="BA320" s="22">
        <v>7.9332000888159859</v>
      </c>
      <c r="BB320" s="22">
        <v>8.0540298498783738</v>
      </c>
      <c r="BC320" s="22">
        <v>26.015146786999999</v>
      </c>
      <c r="BD320" s="22">
        <v>10.416248358944648</v>
      </c>
      <c r="BE320" s="22">
        <v>7.5985081575789524</v>
      </c>
      <c r="BF320" s="22">
        <v>7.7600422683006354</v>
      </c>
      <c r="BG320" s="22">
        <v>26.222658891000002</v>
      </c>
      <c r="BH320" s="22">
        <v>10.50536447761724</v>
      </c>
      <c r="BI320" s="22">
        <v>7.6635171254309906</v>
      </c>
      <c r="BJ320" s="22">
        <v>7.7984357684807097</v>
      </c>
      <c r="BK320" s="25">
        <v>23.960614550999999</v>
      </c>
      <c r="BL320" s="25">
        <v>12.393150934289471</v>
      </c>
      <c r="BM320" s="25">
        <v>9.0406310628567645</v>
      </c>
      <c r="BN320" s="25">
        <v>10.895735381815383</v>
      </c>
      <c r="BO320" s="25">
        <v>23.987600596</v>
      </c>
      <c r="BP320" s="25">
        <v>12.202489131049397</v>
      </c>
      <c r="BQ320" s="25">
        <v>8.9015459318830619</v>
      </c>
      <c r="BR320" s="25">
        <v>10.683671239694137</v>
      </c>
      <c r="BS320" s="25">
        <v>24.040134356999999</v>
      </c>
      <c r="BT320" s="25">
        <v>12.04743272484933</v>
      </c>
      <c r="BU320" s="25">
        <v>8.788434442333724</v>
      </c>
      <c r="BV320" s="25">
        <v>10.656808622957623</v>
      </c>
      <c r="BW320" s="25">
        <v>24.118458193999999</v>
      </c>
      <c r="BX320" s="25">
        <v>12.140717798864792</v>
      </c>
      <c r="BY320" s="25">
        <v>8.8564846050660826</v>
      </c>
      <c r="BZ320" s="25">
        <v>10.275028554857331</v>
      </c>
      <c r="CA320" s="25">
        <v>24.209724518000002</v>
      </c>
      <c r="CB320" s="25">
        <v>12.180251584741608</v>
      </c>
      <c r="CC320" s="25">
        <v>8.8853239514538842</v>
      </c>
      <c r="CD320" s="25">
        <v>10.301030856804701</v>
      </c>
      <c r="CE320" s="25">
        <v>24.316617561000001</v>
      </c>
      <c r="CF320" s="25">
        <v>12.119326572119817</v>
      </c>
      <c r="CG320" s="25">
        <v>8.8408800029750871</v>
      </c>
      <c r="CH320" s="25">
        <v>9.9626182282200393</v>
      </c>
      <c r="CI320" s="25">
        <v>24.439668538999999</v>
      </c>
      <c r="CJ320" s="25">
        <v>12.043137819666422</v>
      </c>
      <c r="CK320" s="25">
        <v>8.785301368798633</v>
      </c>
      <c r="CL320" s="25">
        <v>9.7674862209980606</v>
      </c>
      <c r="CM320" s="25">
        <v>24.576420939999998</v>
      </c>
      <c r="CN320" s="25">
        <v>11.952921487057845</v>
      </c>
      <c r="CO320" s="25">
        <v>8.7194898101980272</v>
      </c>
      <c r="CP320" s="25">
        <v>9.592692675852815</v>
      </c>
      <c r="CQ320" s="25">
        <v>24.727351649999999</v>
      </c>
      <c r="CR320" s="25">
        <v>11.8053953257867</v>
      </c>
      <c r="CS320" s="25">
        <v>8.6118715294844641</v>
      </c>
      <c r="CT320" s="25">
        <v>9.2596088544478601</v>
      </c>
      <c r="CU320" s="25">
        <v>24.842350475</v>
      </c>
      <c r="CV320" s="25">
        <v>11.574456708077252</v>
      </c>
      <c r="CW320" s="25">
        <v>8.443405023109511</v>
      </c>
      <c r="CX320" s="25">
        <v>8.911348128859558</v>
      </c>
      <c r="CY320" s="25">
        <v>25.174912775999999</v>
      </c>
      <c r="CZ320" s="25">
        <v>11.746719390743225</v>
      </c>
      <c r="DA320" s="25">
        <v>8.5690682517862555</v>
      </c>
      <c r="DB320" s="25">
        <v>8.4223289278066531</v>
      </c>
      <c r="DC320" s="25">
        <v>25.457592283</v>
      </c>
      <c r="DD320" s="25">
        <v>11.649992395041227</v>
      </c>
      <c r="DE320" s="25">
        <v>8.4985072551037426</v>
      </c>
      <c r="DF320" s="25">
        <v>7.9723853617647862</v>
      </c>
      <c r="DG320" s="25">
        <v>25.642499607000001</v>
      </c>
      <c r="DH320" s="25">
        <v>11.535299434446873</v>
      </c>
      <c r="DI320" s="25">
        <v>8.4148403371634917</v>
      </c>
      <c r="DJ320" s="25">
        <v>7.6025367450973373</v>
      </c>
      <c r="DK320" s="25">
        <v>25.756581068999999</v>
      </c>
      <c r="DL320" s="25">
        <v>11.480068753056724</v>
      </c>
      <c r="DM320" s="25">
        <v>8.3745503240388235</v>
      </c>
      <c r="DN320" s="25">
        <v>7.5011894270455812</v>
      </c>
      <c r="DO320" s="27">
        <v>23.998263168000001</v>
      </c>
      <c r="DP320" s="27">
        <v>12.384559921345573</v>
      </c>
      <c r="DQ320" s="27">
        <v>9.0343640385226127</v>
      </c>
      <c r="DR320" s="27">
        <v>10.752900964150236</v>
      </c>
      <c r="DS320" s="27">
        <v>24.050746643</v>
      </c>
      <c r="DT320" s="27">
        <v>12.046698676811623</v>
      </c>
      <c r="DU320" s="27">
        <v>8.7878989645100045</v>
      </c>
      <c r="DV320" s="27">
        <v>10.48808301519597</v>
      </c>
      <c r="DW320" s="27">
        <v>24.060834968000002</v>
      </c>
      <c r="DX320" s="27">
        <v>12.223231252050557</v>
      </c>
      <c r="DY320" s="27">
        <v>8.9166770203711234</v>
      </c>
      <c r="DZ320" s="27">
        <v>10.55081172493076</v>
      </c>
      <c r="EA320" s="27">
        <v>24.103308886000001</v>
      </c>
      <c r="EB320" s="27">
        <v>12.12621014022165</v>
      </c>
      <c r="EC320" s="27">
        <v>8.8459014700688616</v>
      </c>
      <c r="ED320" s="27">
        <v>10.278154121098071</v>
      </c>
      <c r="EE320" s="27">
        <v>24.163086108000002</v>
      </c>
      <c r="EF320" s="27">
        <v>11.888818625235643</v>
      </c>
      <c r="EG320" s="27">
        <v>8.6727276649711538</v>
      </c>
      <c r="EH320" s="27">
        <v>10.332008475257789</v>
      </c>
      <c r="EI320" s="27">
        <v>24.243010691999999</v>
      </c>
      <c r="EJ320" s="27">
        <v>12.008990457752349</v>
      </c>
      <c r="EK320" s="27">
        <v>8.760391343699137</v>
      </c>
      <c r="EL320" s="27">
        <v>10.081910313330901</v>
      </c>
      <c r="EM320" s="27">
        <v>24.334457148999999</v>
      </c>
      <c r="EN320" s="27">
        <v>12.019706162664841</v>
      </c>
      <c r="EO320" s="27">
        <v>8.7682083012433427</v>
      </c>
      <c r="EP320" s="27">
        <v>9.9541393121378619</v>
      </c>
      <c r="EQ320" s="27">
        <v>24.435082094000002</v>
      </c>
      <c r="ER320" s="27">
        <v>11.986416172683294</v>
      </c>
      <c r="ES320" s="27">
        <v>8.743923717031862</v>
      </c>
      <c r="ET320" s="27">
        <v>9.8564964901402767</v>
      </c>
      <c r="EU320" s="27">
        <v>24.54370372</v>
      </c>
      <c r="EV320" s="27">
        <v>11.897315219615875</v>
      </c>
      <c r="EW320" s="27">
        <v>8.6789258122776545</v>
      </c>
      <c r="EX320" s="27">
        <v>9.6210806733971612</v>
      </c>
      <c r="EY320" s="27">
        <v>24.659892048</v>
      </c>
      <c r="EZ320" s="27">
        <v>11.780122193128946</v>
      </c>
      <c r="FA320" s="27">
        <v>8.5934351310759514</v>
      </c>
      <c r="FB320" s="27">
        <v>9.3663382205214365</v>
      </c>
      <c r="FC320" s="27">
        <v>25.201158918000001</v>
      </c>
      <c r="FD320" s="27">
        <v>11.482618105902223</v>
      </c>
      <c r="FE320" s="27">
        <v>8.3764100414462366</v>
      </c>
      <c r="FF320" s="27">
        <v>8.7737735154326906</v>
      </c>
      <c r="FG320" s="27">
        <v>25.522789221</v>
      </c>
      <c r="FH320" s="27">
        <v>11.295456457693486</v>
      </c>
      <c r="FI320" s="27">
        <v>8.2398782248369695</v>
      </c>
      <c r="FJ320" s="27">
        <v>8.3936584377187344</v>
      </c>
      <c r="FK320" s="27">
        <v>25.716483154999999</v>
      </c>
      <c r="FL320" s="27">
        <v>11.108464741372361</v>
      </c>
      <c r="FM320" s="27">
        <v>8.1034703711738381</v>
      </c>
      <c r="FN320" s="27">
        <v>8.1611987932236705</v>
      </c>
      <c r="FO320" s="27">
        <v>25.823478479000002</v>
      </c>
      <c r="FP320" s="27">
        <v>10.717728023810967</v>
      </c>
      <c r="FQ320" s="27">
        <v>7.8184333757467535</v>
      </c>
      <c r="FR320" s="27">
        <v>8.2491433042979487</v>
      </c>
      <c r="FS320" s="28">
        <v>23.994920991000001</v>
      </c>
      <c r="FT320" s="28">
        <v>12.362065463743795</v>
      </c>
      <c r="FU320" s="28">
        <v>9.0179546448813159</v>
      </c>
      <c r="FV320" s="28">
        <v>10.757293873480313</v>
      </c>
      <c r="FW320" s="28">
        <v>24.042990345</v>
      </c>
      <c r="FX320" s="28">
        <v>12.229357459585891</v>
      </c>
      <c r="FY320" s="28">
        <v>8.9211460034759931</v>
      </c>
      <c r="FZ320" s="28">
        <v>10.480359924221304</v>
      </c>
      <c r="GA320" s="28">
        <v>24.051475486000001</v>
      </c>
      <c r="GB320" s="28">
        <v>12.01264936148721</v>
      </c>
      <c r="GC320" s="28">
        <v>8.7630604630326125</v>
      </c>
      <c r="GD320" s="28">
        <v>10.54728550153615</v>
      </c>
      <c r="GE320" s="28">
        <v>24.09708513</v>
      </c>
      <c r="GF320" s="28">
        <v>11.699696257794551</v>
      </c>
      <c r="GG320" s="28">
        <v>8.5347655309800086</v>
      </c>
      <c r="GH320" s="28">
        <v>10.248901878225723</v>
      </c>
      <c r="GI320" s="28">
        <v>24.164347003</v>
      </c>
      <c r="GJ320" s="28">
        <v>11.86573055027098</v>
      </c>
      <c r="GK320" s="28">
        <v>8.6558852357282738</v>
      </c>
      <c r="GL320" s="28">
        <v>10.294429818271412</v>
      </c>
      <c r="GM320" s="28">
        <v>24.266722554000001</v>
      </c>
      <c r="GN320" s="28">
        <v>11.79617609731063</v>
      </c>
      <c r="GO320" s="28">
        <v>8.6051462306659268</v>
      </c>
      <c r="GP320" s="28">
        <v>10.019288322420554</v>
      </c>
      <c r="GQ320" s="28">
        <v>24.395696281999999</v>
      </c>
      <c r="GR320" s="28">
        <v>11.5089473724006</v>
      </c>
      <c r="GS320" s="28">
        <v>8.3956168747874553</v>
      </c>
      <c r="GT320" s="28">
        <v>9.8573984768159182</v>
      </c>
      <c r="GU320" s="28">
        <v>24.547226172999999</v>
      </c>
      <c r="GV320" s="28">
        <v>11.555058690393176</v>
      </c>
      <c r="GW320" s="28">
        <v>8.4292544392779796</v>
      </c>
      <c r="GX320" s="28">
        <v>9.722360562583102</v>
      </c>
      <c r="GY320" s="28">
        <v>24.719082057000001</v>
      </c>
      <c r="GZ320" s="28">
        <v>11.519870504549299</v>
      </c>
      <c r="HA320" s="28">
        <v>8.4035851476125671</v>
      </c>
      <c r="HB320" s="28">
        <v>9.4591234801537105</v>
      </c>
      <c r="HC320" s="28">
        <v>24.910669616</v>
      </c>
      <c r="HD320" s="28">
        <v>11.499010542724784</v>
      </c>
      <c r="HE320" s="28">
        <v>8.388368095884509</v>
      </c>
      <c r="HF320" s="28">
        <v>9.1907053868670658</v>
      </c>
      <c r="HG320" s="28">
        <v>25.576241105000001</v>
      </c>
      <c r="HH320" s="28">
        <v>10.993577492155159</v>
      </c>
      <c r="HI320" s="28">
        <v>8.0196617223882054</v>
      </c>
      <c r="HJ320" s="28">
        <v>8.1771010247562437</v>
      </c>
      <c r="HK320" s="28">
        <v>26.382185751999998</v>
      </c>
      <c r="HL320" s="28">
        <v>10.15492852518461</v>
      </c>
      <c r="HM320" s="28">
        <v>7.4078789770777318</v>
      </c>
      <c r="HN320" s="28">
        <v>5.9091441115995984</v>
      </c>
      <c r="HO320" s="28">
        <v>26.919689807000001</v>
      </c>
      <c r="HP320" s="28">
        <v>9.5676256598248131</v>
      </c>
      <c r="HQ320" s="28">
        <v>6.9794497135249118</v>
      </c>
      <c r="HR320" s="28">
        <v>4.1295493401316534</v>
      </c>
      <c r="HS320" s="28">
        <v>27.071022482</v>
      </c>
      <c r="HT320" s="28">
        <v>9.2714262790899706</v>
      </c>
      <c r="HU320" s="28">
        <v>6.7633763891162415</v>
      </c>
      <c r="HV320" s="28">
        <v>3.1467948478882519</v>
      </c>
      <c r="HW320" s="29">
        <v>23.986113397</v>
      </c>
      <c r="HX320" s="29">
        <v>12.36514115663074</v>
      </c>
      <c r="HY320" s="29">
        <v>9.0201983200209934</v>
      </c>
      <c r="HZ320" s="29">
        <v>10.773540654022334</v>
      </c>
      <c r="IA320" s="29">
        <v>24.030201613999999</v>
      </c>
      <c r="IB320" s="29">
        <v>12.252176300632561</v>
      </c>
      <c r="IC320" s="29">
        <v>8.9377920303241076</v>
      </c>
      <c r="ID320" s="29">
        <v>10.518212902808569</v>
      </c>
      <c r="IE320" s="29">
        <v>24.037277223</v>
      </c>
      <c r="IF320" s="29">
        <v>12.066588783735357</v>
      </c>
      <c r="IG320" s="29">
        <v>8.8024085205907525</v>
      </c>
      <c r="IH320" s="29">
        <v>10.582229471754971</v>
      </c>
      <c r="II320" s="29">
        <v>24.079262113999999</v>
      </c>
      <c r="IJ320" s="29">
        <v>11.676790920419498</v>
      </c>
      <c r="IK320" s="29">
        <v>8.5180564062645825</v>
      </c>
      <c r="IL320" s="29">
        <v>10.33323759414375</v>
      </c>
      <c r="IM320" s="29">
        <v>24.143768107</v>
      </c>
      <c r="IN320" s="29">
        <v>11.817245501710172</v>
      </c>
      <c r="IO320" s="29">
        <v>8.6205160678365029</v>
      </c>
      <c r="IP320" s="29">
        <v>10.371137606807956</v>
      </c>
      <c r="IQ320" s="29">
        <v>24.254452096000001</v>
      </c>
      <c r="IR320" s="29">
        <v>11.743727093111215</v>
      </c>
      <c r="IS320" s="29">
        <v>8.5668854123239822</v>
      </c>
      <c r="IT320" s="29">
        <v>10.156123220734159</v>
      </c>
      <c r="IU320" s="29">
        <v>24.405441286999999</v>
      </c>
      <c r="IV320" s="29">
        <v>11.762846441956954</v>
      </c>
      <c r="IW320" s="29">
        <v>8.5808327111177185</v>
      </c>
      <c r="IX320" s="29">
        <v>10.033910205317984</v>
      </c>
      <c r="IY320" s="29">
        <v>24.587748690000002</v>
      </c>
      <c r="IZ320" s="29">
        <v>11.668393705090338</v>
      </c>
      <c r="JA320" s="29">
        <v>8.5119307545922354</v>
      </c>
      <c r="JB320" s="29">
        <v>9.901434815082311</v>
      </c>
      <c r="JC320" s="29">
        <v>24.757476515</v>
      </c>
      <c r="JD320" s="29">
        <v>11.569928555305761</v>
      </c>
      <c r="JE320" s="29">
        <v>8.440101798705939</v>
      </c>
      <c r="JF320" s="29">
        <v>9.65844006793197</v>
      </c>
      <c r="JG320" s="29">
        <v>24.937384877</v>
      </c>
      <c r="JH320" s="29">
        <v>11.409995655117338</v>
      </c>
      <c r="JI320" s="29">
        <v>8.3234329746851063</v>
      </c>
      <c r="JJ320" s="29">
        <v>9.0160562730310527</v>
      </c>
      <c r="JK320" s="29">
        <v>25.697868151000002</v>
      </c>
      <c r="JL320" s="29">
        <v>10.551248709444135</v>
      </c>
      <c r="JM320" s="29">
        <v>7.6969890337252576</v>
      </c>
      <c r="JN320" s="29">
        <v>6.5206105724890477</v>
      </c>
      <c r="JO320" s="29">
        <v>26.381113132999999</v>
      </c>
      <c r="JP320" s="29">
        <v>9.6115020167045362</v>
      </c>
      <c r="JQ320" s="29">
        <v>7.011456904999867</v>
      </c>
      <c r="JR320" s="29">
        <v>4.4872633384689635</v>
      </c>
      <c r="JS320" s="29">
        <v>26.765986192</v>
      </c>
      <c r="JT320" s="29">
        <v>9.1056427613342414</v>
      </c>
      <c r="JU320" s="29">
        <v>6.6424396210353125</v>
      </c>
      <c r="JV320" s="29">
        <v>3.2847755599773123</v>
      </c>
      <c r="JW320" s="29">
        <v>26.621605813999999</v>
      </c>
      <c r="JX320" s="29">
        <v>9.1715255078919746</v>
      </c>
      <c r="JY320" s="29">
        <v>6.6905001673963014</v>
      </c>
      <c r="JZ320" s="29">
        <v>3.8429051694606571</v>
      </c>
    </row>
    <row r="321" spans="1:286" ht="15" thickBot="1" x14ac:dyDescent="0.4">
      <c r="A321" s="2"/>
      <c r="B321" s="74" t="s">
        <v>788</v>
      </c>
      <c r="C321" s="74" t="s">
        <v>461</v>
      </c>
      <c r="D321" s="74" t="s">
        <v>862</v>
      </c>
      <c r="E321" s="87">
        <v>332713</v>
      </c>
      <c r="F321" s="84">
        <v>428643</v>
      </c>
      <c r="G321" s="22">
        <v>30.039772314</v>
      </c>
      <c r="H321" s="22">
        <v>13.892639572410648</v>
      </c>
      <c r="I321" s="22">
        <v>10.134487147727912</v>
      </c>
      <c r="J321" s="22">
        <v>18.091394349577826</v>
      </c>
      <c r="K321" s="22">
        <v>30.089393854000001</v>
      </c>
      <c r="L321" s="22">
        <v>13.612341605162896</v>
      </c>
      <c r="M321" s="22">
        <v>9.9300136830705643</v>
      </c>
      <c r="N321" s="22">
        <v>17.801607950011835</v>
      </c>
      <c r="O321" s="22">
        <v>30.124317705999999</v>
      </c>
      <c r="P321" s="22">
        <v>13.298772849681871</v>
      </c>
      <c r="Q321" s="22">
        <v>9.7012696416097608</v>
      </c>
      <c r="R321" s="22">
        <v>17.668841937825917</v>
      </c>
      <c r="S321" s="22">
        <v>30.184756084</v>
      </c>
      <c r="T321" s="22">
        <v>13.30460766454399</v>
      </c>
      <c r="U321" s="22">
        <v>9.7055260578164368</v>
      </c>
      <c r="V321" s="22">
        <v>17.363090041572182</v>
      </c>
      <c r="W321" s="22">
        <v>30.258534686000001</v>
      </c>
      <c r="X321" s="22">
        <v>13.103965428836055</v>
      </c>
      <c r="Y321" s="22">
        <v>9.5591603403100542</v>
      </c>
      <c r="Z321" s="22">
        <v>17.157356108653723</v>
      </c>
      <c r="AA321" s="22">
        <v>30.343818122999998</v>
      </c>
      <c r="AB321" s="22">
        <v>13.164431992230069</v>
      </c>
      <c r="AC321" s="22">
        <v>9.6032698564599475</v>
      </c>
      <c r="AD321" s="22">
        <v>16.838337621596956</v>
      </c>
      <c r="AE321" s="22">
        <v>30.436667364000002</v>
      </c>
      <c r="AF321" s="22">
        <v>13.061650510762137</v>
      </c>
      <c r="AG321" s="22">
        <v>9.5282921967047933</v>
      </c>
      <c r="AH321" s="22">
        <v>16.557557566020613</v>
      </c>
      <c r="AI321" s="22">
        <v>30.535007947</v>
      </c>
      <c r="AJ321" s="22">
        <v>12.939486368145561</v>
      </c>
      <c r="AK321" s="22">
        <v>9.439175155496903</v>
      </c>
      <c r="AL321" s="22">
        <v>16.245888526348715</v>
      </c>
      <c r="AM321" s="22">
        <v>30.638955674999998</v>
      </c>
      <c r="AN321" s="22">
        <v>12.791851206962725</v>
      </c>
      <c r="AO321" s="22">
        <v>9.3314773608653141</v>
      </c>
      <c r="AP321" s="22">
        <v>15.933300196026746</v>
      </c>
      <c r="AQ321" s="22">
        <v>30.751865048999999</v>
      </c>
      <c r="AR321" s="22">
        <v>12.633924219679447</v>
      </c>
      <c r="AS321" s="22">
        <v>9.2162718223814508</v>
      </c>
      <c r="AT321" s="22">
        <v>15.554123035000384</v>
      </c>
      <c r="AU321" s="22">
        <v>31.108765418000001</v>
      </c>
      <c r="AV321" s="22">
        <v>12.006309648382732</v>
      </c>
      <c r="AW321" s="22">
        <v>8.7584357305875837</v>
      </c>
      <c r="AX321" s="22">
        <v>14.285075560976127</v>
      </c>
      <c r="AY321" s="22">
        <v>31.34726057</v>
      </c>
      <c r="AZ321" s="22">
        <v>11.561072240541126</v>
      </c>
      <c r="BA321" s="22">
        <v>8.4336412403872245</v>
      </c>
      <c r="BB321" s="22">
        <v>13.490872447349913</v>
      </c>
      <c r="BC321" s="22">
        <v>31.497863082999999</v>
      </c>
      <c r="BD321" s="22">
        <v>11.345324206265028</v>
      </c>
      <c r="BE321" s="22">
        <v>8.2762560531359242</v>
      </c>
      <c r="BF321" s="22">
        <v>13.137390453603327</v>
      </c>
      <c r="BG321" s="22">
        <v>31.591038641000001</v>
      </c>
      <c r="BH321" s="22">
        <v>11.186699976954202</v>
      </c>
      <c r="BI321" s="22">
        <v>8.1605418863003223</v>
      </c>
      <c r="BJ321" s="22">
        <v>13.084297357708216</v>
      </c>
      <c r="BK321" s="25">
        <v>30.040088211</v>
      </c>
      <c r="BL321" s="25">
        <v>13.891059465638019</v>
      </c>
      <c r="BM321" s="25">
        <v>10.133334481836325</v>
      </c>
      <c r="BN321" s="25">
        <v>18.124565559066262</v>
      </c>
      <c r="BO321" s="25">
        <v>30.098017124000002</v>
      </c>
      <c r="BP321" s="25">
        <v>13.830008756237403</v>
      </c>
      <c r="BQ321" s="25">
        <v>10.088798839307389</v>
      </c>
      <c r="BR321" s="25">
        <v>17.850168017511599</v>
      </c>
      <c r="BS321" s="25">
        <v>30.175471767000001</v>
      </c>
      <c r="BT321" s="25">
        <v>13.746450705155095</v>
      </c>
      <c r="BU321" s="25">
        <v>10.027844404380239</v>
      </c>
      <c r="BV321" s="25">
        <v>17.628512568105762</v>
      </c>
      <c r="BW321" s="25">
        <v>30.272796866</v>
      </c>
      <c r="BX321" s="25">
        <v>13.630377270558483</v>
      </c>
      <c r="BY321" s="25">
        <v>9.9431704498749998</v>
      </c>
      <c r="BZ321" s="25">
        <v>17.296372873148776</v>
      </c>
      <c r="CA321" s="25">
        <v>30.381844433000001</v>
      </c>
      <c r="CB321" s="25">
        <v>13.551977083018977</v>
      </c>
      <c r="CC321" s="25">
        <v>9.8859786045919442</v>
      </c>
      <c r="CD321" s="25">
        <v>17.084162252253527</v>
      </c>
      <c r="CE321" s="25">
        <v>30.502951072999998</v>
      </c>
      <c r="CF321" s="25">
        <v>13.432122097409266</v>
      </c>
      <c r="CG321" s="25">
        <v>9.7985460612713116</v>
      </c>
      <c r="CH321" s="25">
        <v>16.701741736050479</v>
      </c>
      <c r="CI321" s="25">
        <v>30.628993219000002</v>
      </c>
      <c r="CJ321" s="25">
        <v>13.297964710198794</v>
      </c>
      <c r="CK321" s="25">
        <v>9.7006801151081827</v>
      </c>
      <c r="CL321" s="25">
        <v>16.360292464982862</v>
      </c>
      <c r="CM321" s="25">
        <v>30.736161268</v>
      </c>
      <c r="CN321" s="25">
        <v>13.22875537892738</v>
      </c>
      <c r="CO321" s="25">
        <v>9.6501928715129548</v>
      </c>
      <c r="CP321" s="25">
        <v>16.0082342912985</v>
      </c>
      <c r="CQ321" s="25">
        <v>30.851109526000002</v>
      </c>
      <c r="CR321" s="25">
        <v>13.150209619870308</v>
      </c>
      <c r="CS321" s="25">
        <v>9.5928948338345545</v>
      </c>
      <c r="CT321" s="25">
        <v>15.587254422478978</v>
      </c>
      <c r="CU321" s="25">
        <v>30.973603873000002</v>
      </c>
      <c r="CV321" s="25">
        <v>13.067475371239665</v>
      </c>
      <c r="CW321" s="25">
        <v>9.5325413513265005</v>
      </c>
      <c r="CX321" s="25">
        <v>15.158344501124992</v>
      </c>
      <c r="CY321" s="25">
        <v>31.148906917000001</v>
      </c>
      <c r="CZ321" s="25">
        <v>12.837737048973443</v>
      </c>
      <c r="DA321" s="25">
        <v>9.3649504437662614</v>
      </c>
      <c r="DB321" s="25">
        <v>14.25384269604964</v>
      </c>
      <c r="DC321" s="25">
        <v>31.288556746000001</v>
      </c>
      <c r="DD321" s="25">
        <v>12.649440291003106</v>
      </c>
      <c r="DE321" s="25">
        <v>9.2275905803894798</v>
      </c>
      <c r="DF321" s="25">
        <v>13.417349491795965</v>
      </c>
      <c r="DG321" s="25">
        <v>31.382715870999998</v>
      </c>
      <c r="DH321" s="25">
        <v>12.545713967850867</v>
      </c>
      <c r="DI321" s="25">
        <v>9.1519236717801853</v>
      </c>
      <c r="DJ321" s="25">
        <v>12.856988759734636</v>
      </c>
      <c r="DK321" s="25">
        <v>31.443722616999999</v>
      </c>
      <c r="DL321" s="25">
        <v>12.474152333193354</v>
      </c>
      <c r="DM321" s="25">
        <v>9.0997204556147544</v>
      </c>
      <c r="DN321" s="25">
        <v>12.399758559972819</v>
      </c>
      <c r="DO321" s="27">
        <v>30.039772314</v>
      </c>
      <c r="DP321" s="27">
        <v>13.884512215258262</v>
      </c>
      <c r="DQ321" s="27">
        <v>10.128558353838418</v>
      </c>
      <c r="DR321" s="27">
        <v>18.096498882873863</v>
      </c>
      <c r="DS321" s="27">
        <v>30.089393856000001</v>
      </c>
      <c r="DT321" s="27">
        <v>13.736165260498149</v>
      </c>
      <c r="DU321" s="27">
        <v>10.020341315702154</v>
      </c>
      <c r="DV321" s="27">
        <v>17.841162218859782</v>
      </c>
      <c r="DW321" s="27">
        <v>30.124317702999999</v>
      </c>
      <c r="DX321" s="27">
        <v>13.751486626886653</v>
      </c>
      <c r="DY321" s="27">
        <v>10.031518039170765</v>
      </c>
      <c r="DZ321" s="27">
        <v>17.730027096584799</v>
      </c>
      <c r="EA321" s="27">
        <v>30.184756084</v>
      </c>
      <c r="EB321" s="27">
        <v>13.571282743395198</v>
      </c>
      <c r="EC321" s="27">
        <v>9.90006181505324</v>
      </c>
      <c r="ED321" s="27">
        <v>17.455778649083932</v>
      </c>
      <c r="EE321" s="27">
        <v>30.25831045</v>
      </c>
      <c r="EF321" s="27">
        <v>13.234685789173671</v>
      </c>
      <c r="EG321" s="27">
        <v>9.6545190232214573</v>
      </c>
      <c r="EH321" s="27">
        <v>17.242629108300925</v>
      </c>
      <c r="EI321" s="27">
        <v>30.343215761</v>
      </c>
      <c r="EJ321" s="27">
        <v>13.115327349269112</v>
      </c>
      <c r="EK321" s="27">
        <v>9.5674487030795721</v>
      </c>
      <c r="EL321" s="27">
        <v>16.977482645507088</v>
      </c>
      <c r="EM321" s="27">
        <v>30.435732454</v>
      </c>
      <c r="EN321" s="27">
        <v>12.98876975297039</v>
      </c>
      <c r="EO321" s="27">
        <v>9.4751266985784373</v>
      </c>
      <c r="EP321" s="27">
        <v>16.685440362051175</v>
      </c>
      <c r="EQ321" s="27">
        <v>30.53384805</v>
      </c>
      <c r="ER321" s="27">
        <v>12.861064129434181</v>
      </c>
      <c r="ES321" s="27">
        <v>9.3819672241909728</v>
      </c>
      <c r="ET321" s="27">
        <v>16.39477919332062</v>
      </c>
      <c r="EU321" s="27">
        <v>30.6367105</v>
      </c>
      <c r="EV321" s="27">
        <v>12.724002249334228</v>
      </c>
      <c r="EW321" s="27">
        <v>9.2819824909027844</v>
      </c>
      <c r="EX321" s="27">
        <v>16.108383905495479</v>
      </c>
      <c r="EY321" s="27">
        <v>30.745160679000001</v>
      </c>
      <c r="EZ321" s="27">
        <v>12.581580703168758</v>
      </c>
      <c r="FA321" s="27">
        <v>9.1780879558397803</v>
      </c>
      <c r="FB321" s="27">
        <v>15.773627591850314</v>
      </c>
      <c r="FC321" s="27">
        <v>31.085342735000001</v>
      </c>
      <c r="FD321" s="27">
        <v>11.985919988704254</v>
      </c>
      <c r="FE321" s="27">
        <v>8.7435617577272744</v>
      </c>
      <c r="FF321" s="27">
        <v>14.635063969352993</v>
      </c>
      <c r="FG321" s="27">
        <v>31.308525546999999</v>
      </c>
      <c r="FH321" s="27">
        <v>11.845268455714736</v>
      </c>
      <c r="FI321" s="27">
        <v>8.6409584226331102</v>
      </c>
      <c r="FJ321" s="27">
        <v>13.931639532996327</v>
      </c>
      <c r="FK321" s="27">
        <v>31.450518801000001</v>
      </c>
      <c r="FL321" s="27">
        <v>11.602604611945038</v>
      </c>
      <c r="FM321" s="27">
        <v>8.4639385270917238</v>
      </c>
      <c r="FN321" s="27">
        <v>13.60416426136146</v>
      </c>
      <c r="FO321" s="27">
        <v>31.540431571999999</v>
      </c>
      <c r="FP321" s="27">
        <v>11.378974199579577</v>
      </c>
      <c r="FQ321" s="27">
        <v>8.3008032547666843</v>
      </c>
      <c r="FR321" s="27">
        <v>13.514379495803887</v>
      </c>
      <c r="FS321" s="28">
        <v>30.036964967999999</v>
      </c>
      <c r="FT321" s="28">
        <v>13.890984873627554</v>
      </c>
      <c r="FU321" s="28">
        <v>10.133280068003199</v>
      </c>
      <c r="FV321" s="28">
        <v>18.096045049951307</v>
      </c>
      <c r="FW321" s="28">
        <v>30.086126957000001</v>
      </c>
      <c r="FX321" s="28">
        <v>13.605342496197347</v>
      </c>
      <c r="FY321" s="28">
        <v>9.9249079305253254</v>
      </c>
      <c r="FZ321" s="28">
        <v>17.803332778014955</v>
      </c>
      <c r="GA321" s="28">
        <v>30.126489538000001</v>
      </c>
      <c r="GB321" s="28">
        <v>13.504412542601621</v>
      </c>
      <c r="GC321" s="28">
        <v>9.8512809345750387</v>
      </c>
      <c r="GD321" s="28">
        <v>17.668831626061134</v>
      </c>
      <c r="GE321" s="28">
        <v>30.200536235000001</v>
      </c>
      <c r="GF321" s="28">
        <v>13.4374606275255</v>
      </c>
      <c r="GG321" s="28">
        <v>9.8024404446653897</v>
      </c>
      <c r="GH321" s="28">
        <v>17.352676875545292</v>
      </c>
      <c r="GI321" s="28">
        <v>30.296203379000001</v>
      </c>
      <c r="GJ321" s="28">
        <v>13.343189502097202</v>
      </c>
      <c r="GK321" s="28">
        <v>9.7336709711556733</v>
      </c>
      <c r="GL321" s="28">
        <v>17.138521755640689</v>
      </c>
      <c r="GM321" s="28">
        <v>30.412742083000001</v>
      </c>
      <c r="GN321" s="28">
        <v>13.068983228353316</v>
      </c>
      <c r="GO321" s="28">
        <v>9.5336413120977603</v>
      </c>
      <c r="GP321" s="28">
        <v>16.77888643324529</v>
      </c>
      <c r="GQ321" s="28">
        <v>30.547876479999999</v>
      </c>
      <c r="GR321" s="28">
        <v>12.87821247187753</v>
      </c>
      <c r="GS321" s="28">
        <v>9.3944767012555097</v>
      </c>
      <c r="GT321" s="28">
        <v>16.429615436234819</v>
      </c>
      <c r="GU321" s="28">
        <v>30.697530755999999</v>
      </c>
      <c r="GV321" s="28">
        <v>12.687221533708849</v>
      </c>
      <c r="GW321" s="28">
        <v>9.2551514709337717</v>
      </c>
      <c r="GX321" s="28">
        <v>16.064547347894553</v>
      </c>
      <c r="GY321" s="28">
        <v>30.848777178999999</v>
      </c>
      <c r="GZ321" s="28">
        <v>12.4699222193236</v>
      </c>
      <c r="HA321" s="28">
        <v>9.0966346464405508</v>
      </c>
      <c r="HB321" s="28">
        <v>15.71562794729503</v>
      </c>
      <c r="HC321" s="28">
        <v>31.002587994999999</v>
      </c>
      <c r="HD321" s="28">
        <v>12.191952840282697</v>
      </c>
      <c r="HE321" s="28">
        <v>8.8938598544603185</v>
      </c>
      <c r="HF321" s="28">
        <v>15.356423442901137</v>
      </c>
      <c r="HG321" s="28">
        <v>31.438483321</v>
      </c>
      <c r="HH321" s="28">
        <v>11.646782968635982</v>
      </c>
      <c r="HI321" s="28">
        <v>8.4961660232243723</v>
      </c>
      <c r="HJ321" s="28">
        <v>13.585109069185416</v>
      </c>
      <c r="HK321" s="28">
        <v>31.782626682</v>
      </c>
      <c r="HL321" s="28">
        <v>10.649453310166004</v>
      </c>
      <c r="HM321" s="28">
        <v>7.7686279226978039</v>
      </c>
      <c r="HN321" s="28">
        <v>10.149841854041128</v>
      </c>
      <c r="HO321" s="28">
        <v>31.927296902000002</v>
      </c>
      <c r="HP321" s="28">
        <v>9.9525348829825351</v>
      </c>
      <c r="HQ321" s="28">
        <v>7.2602356329178379</v>
      </c>
      <c r="HR321" s="28">
        <v>7.6568429377256209</v>
      </c>
      <c r="HS321" s="28">
        <v>31.996288487000001</v>
      </c>
      <c r="HT321" s="28">
        <v>9.4171097192902486</v>
      </c>
      <c r="HU321" s="28">
        <v>6.869650430463901</v>
      </c>
      <c r="HV321" s="28">
        <v>5.8628237128753184</v>
      </c>
      <c r="HW321" s="29">
        <v>30.02411875</v>
      </c>
      <c r="HX321" s="29">
        <v>13.894999817427669</v>
      </c>
      <c r="HY321" s="29">
        <v>10.136208913607305</v>
      </c>
      <c r="HZ321" s="29">
        <v>18.119511770499027</v>
      </c>
      <c r="IA321" s="29">
        <v>30.066983715999999</v>
      </c>
      <c r="IB321" s="29">
        <v>13.589338566396979</v>
      </c>
      <c r="IC321" s="29">
        <v>9.9132332865507529</v>
      </c>
      <c r="ID321" s="29">
        <v>17.835627259829007</v>
      </c>
      <c r="IE321" s="29">
        <v>30.099253719</v>
      </c>
      <c r="IF321" s="29">
        <v>13.327077743380457</v>
      </c>
      <c r="IG321" s="29">
        <v>9.7219176674878511</v>
      </c>
      <c r="IH321" s="29">
        <v>17.721507487321375</v>
      </c>
      <c r="II321" s="29">
        <v>30.159068217000002</v>
      </c>
      <c r="IJ321" s="29">
        <v>13.303914612340231</v>
      </c>
      <c r="IK321" s="29">
        <v>9.7050204858828177</v>
      </c>
      <c r="IL321" s="29">
        <v>17.43732200429552</v>
      </c>
      <c r="IM321" s="29">
        <v>30.239893931000001</v>
      </c>
      <c r="IN321" s="29">
        <v>13.175107853542547</v>
      </c>
      <c r="IO321" s="29">
        <v>9.6110577486526676</v>
      </c>
      <c r="IP321" s="29">
        <v>17.217297322920885</v>
      </c>
      <c r="IQ321" s="29">
        <v>30.335794383</v>
      </c>
      <c r="IR321" s="29">
        <v>13.059298870710977</v>
      </c>
      <c r="IS321" s="29">
        <v>9.5265767080281929</v>
      </c>
      <c r="IT321" s="29">
        <v>16.915049169454655</v>
      </c>
      <c r="IU321" s="29">
        <v>30.449224247</v>
      </c>
      <c r="IV321" s="29">
        <v>12.906368159651743</v>
      </c>
      <c r="IW321" s="29">
        <v>9.4150158834890902</v>
      </c>
      <c r="IX321" s="29">
        <v>16.613414060989683</v>
      </c>
      <c r="IY321" s="29">
        <v>30.571005903</v>
      </c>
      <c r="IZ321" s="29">
        <v>12.73465806437453</v>
      </c>
      <c r="JA321" s="29">
        <v>9.2897557596190463</v>
      </c>
      <c r="JB321" s="29">
        <v>16.300454511403483</v>
      </c>
      <c r="JC321" s="29">
        <v>30.689783672000001</v>
      </c>
      <c r="JD321" s="29">
        <v>12.550443948481043</v>
      </c>
      <c r="JE321" s="29">
        <v>9.155374126796719</v>
      </c>
      <c r="JF321" s="29">
        <v>15.989701998351498</v>
      </c>
      <c r="JG321" s="29">
        <v>30.833182953000001</v>
      </c>
      <c r="JH321" s="29">
        <v>12.261560370790601</v>
      </c>
      <c r="JI321" s="29">
        <v>8.9446375788546337</v>
      </c>
      <c r="JJ321" s="29">
        <v>15.115682283450582</v>
      </c>
      <c r="JK321" s="29">
        <v>31.285755995999999</v>
      </c>
      <c r="JL321" s="29">
        <v>11.031802620682281</v>
      </c>
      <c r="JM321" s="29">
        <v>8.0475464214591934</v>
      </c>
      <c r="JN321" s="29">
        <v>11.115193552724882</v>
      </c>
      <c r="JO321" s="29">
        <v>31.548881310999999</v>
      </c>
      <c r="JP321" s="29">
        <v>9.9587354618985522</v>
      </c>
      <c r="JQ321" s="29">
        <v>7.2647588689094809</v>
      </c>
      <c r="JR321" s="29">
        <v>7.9767323868971687</v>
      </c>
      <c r="JS321" s="29">
        <v>31.608558108</v>
      </c>
      <c r="JT321" s="29">
        <v>9.4738543636143309</v>
      </c>
      <c r="JU321" s="29">
        <v>6.9110448584707171</v>
      </c>
      <c r="JV321" s="29">
        <v>6.2479886712679473</v>
      </c>
      <c r="JW321" s="29">
        <v>31.532644765000001</v>
      </c>
      <c r="JX321" s="29">
        <v>9.4064033794041251</v>
      </c>
      <c r="JY321" s="29">
        <v>6.8618403045760461</v>
      </c>
      <c r="JZ321" s="29">
        <v>6.692470607117933</v>
      </c>
    </row>
    <row r="322" spans="1:286" ht="15" thickBot="1" x14ac:dyDescent="0.4">
      <c r="A322" s="2"/>
      <c r="B322" s="74" t="s">
        <v>789</v>
      </c>
      <c r="C322" s="74" t="s">
        <v>459</v>
      </c>
      <c r="D322" s="74" t="s">
        <v>860</v>
      </c>
      <c r="E322" s="87">
        <v>302535</v>
      </c>
      <c r="F322" s="84">
        <v>529330</v>
      </c>
      <c r="G322" s="22">
        <v>12.72249044531579</v>
      </c>
      <c r="H322" s="22">
        <v>12.72249044531579</v>
      </c>
      <c r="I322" s="22">
        <v>12.080348931733671</v>
      </c>
      <c r="J322" s="22">
        <v>10.869798227442082</v>
      </c>
      <c r="K322" s="22">
        <v>12.75593846531579</v>
      </c>
      <c r="L322" s="22">
        <v>12.75593846531579</v>
      </c>
      <c r="M322" s="22">
        <v>11.066984616636496</v>
      </c>
      <c r="N322" s="22">
        <v>10.470333342486711</v>
      </c>
      <c r="O322" s="22">
        <v>12.78583767631579</v>
      </c>
      <c r="P322" s="22">
        <v>12.78583767631579</v>
      </c>
      <c r="Q322" s="22">
        <v>10.107562343667164</v>
      </c>
      <c r="R322" s="22">
        <v>10.56123283245673</v>
      </c>
      <c r="S322" s="22">
        <v>12.831616451315789</v>
      </c>
      <c r="T322" s="22">
        <v>12.671900141584848</v>
      </c>
      <c r="U322" s="22">
        <v>9.1075441366773742</v>
      </c>
      <c r="V322" s="22">
        <v>10.376597102039153</v>
      </c>
      <c r="W322" s="22">
        <v>12.894449051315789</v>
      </c>
      <c r="X322" s="22">
        <v>11.305352138353539</v>
      </c>
      <c r="Y322" s="22">
        <v>8.1253791799417776</v>
      </c>
      <c r="Z322" s="22">
        <v>10.21554546065871</v>
      </c>
      <c r="AA322" s="22">
        <v>12.97011527631579</v>
      </c>
      <c r="AB322" s="22">
        <v>9.816455575308737</v>
      </c>
      <c r="AC322" s="22">
        <v>7.0552799042713623</v>
      </c>
      <c r="AD322" s="22">
        <v>9.8966965812527121</v>
      </c>
      <c r="AE322" s="22">
        <v>13.058654023315789</v>
      </c>
      <c r="AF322" s="22">
        <v>9.7576477692210979</v>
      </c>
      <c r="AG322" s="22">
        <v>7.0130135761327193</v>
      </c>
      <c r="AH322" s="22">
        <v>9.4982982026879341</v>
      </c>
      <c r="AI322" s="22">
        <v>13.15692198331579</v>
      </c>
      <c r="AJ322" s="22">
        <v>9.8106825310885899</v>
      </c>
      <c r="AK322" s="22">
        <v>7.0511307037212854</v>
      </c>
      <c r="AL322" s="22">
        <v>9.106865823645478</v>
      </c>
      <c r="AM322" s="22">
        <v>13.26255347131579</v>
      </c>
      <c r="AN322" s="22">
        <v>9.728894350033082</v>
      </c>
      <c r="AO322" s="22">
        <v>6.9923479276183462</v>
      </c>
      <c r="AP322" s="22">
        <v>8.7226484564838955</v>
      </c>
      <c r="AQ322" s="22">
        <v>13.38145047631579</v>
      </c>
      <c r="AR322" s="22">
        <v>9.6913729505388719</v>
      </c>
      <c r="AS322" s="22">
        <v>6.9653805590196942</v>
      </c>
      <c r="AT322" s="22">
        <v>8.2477872112956963</v>
      </c>
      <c r="AU322" s="22">
        <v>13.885332515315788</v>
      </c>
      <c r="AV322" s="22">
        <v>9.4394222583324492</v>
      </c>
      <c r="AW322" s="22">
        <v>6.7842986357171151</v>
      </c>
      <c r="AX322" s="22">
        <v>6.6507367219342388</v>
      </c>
      <c r="AY322" s="22">
        <v>14.23067811031579</v>
      </c>
      <c r="AZ322" s="22">
        <v>9.8888320680757573</v>
      </c>
      <c r="BA322" s="22">
        <v>7.1072983146887845</v>
      </c>
      <c r="BB322" s="22">
        <v>5.9875997422134084</v>
      </c>
      <c r="BC322" s="22">
        <v>14.430438214315789</v>
      </c>
      <c r="BD322" s="22">
        <v>14.430438214315789</v>
      </c>
      <c r="BE322" s="22">
        <v>11.074671838547641</v>
      </c>
      <c r="BF322" s="22">
        <v>5.9638445315244741</v>
      </c>
      <c r="BG322" s="22">
        <v>14.53103970531579</v>
      </c>
      <c r="BH322" s="22">
        <v>14.53103970531579</v>
      </c>
      <c r="BI322" s="22">
        <v>11.01305231441604</v>
      </c>
      <c r="BJ322" s="22">
        <v>6.3002385230738991</v>
      </c>
      <c r="BK322" s="25">
        <v>12.70453062131579</v>
      </c>
      <c r="BL322" s="25">
        <v>12.70453062131579</v>
      </c>
      <c r="BM322" s="25">
        <v>12.092388335554997</v>
      </c>
      <c r="BN322" s="25">
        <v>11.001241378654036</v>
      </c>
      <c r="BO322" s="25">
        <v>12.723675799315789</v>
      </c>
      <c r="BP322" s="25">
        <v>12.723675799315789</v>
      </c>
      <c r="BQ322" s="25">
        <v>11.076560478402223</v>
      </c>
      <c r="BR322" s="25">
        <v>10.719708817594661</v>
      </c>
      <c r="BS322" s="25">
        <v>12.76138293531579</v>
      </c>
      <c r="BT322" s="25">
        <v>12.76138293531579</v>
      </c>
      <c r="BU322" s="25">
        <v>10.070687172761197</v>
      </c>
      <c r="BV322" s="25">
        <v>10.773111351388408</v>
      </c>
      <c r="BW322" s="25">
        <v>12.802984880315789</v>
      </c>
      <c r="BX322" s="25">
        <v>12.63785147721596</v>
      </c>
      <c r="BY322" s="25">
        <v>9.0830726911901323</v>
      </c>
      <c r="BZ322" s="25">
        <v>10.605429359036712</v>
      </c>
      <c r="CA322" s="25">
        <v>12.851683534315789</v>
      </c>
      <c r="CB322" s="25">
        <v>11.299583377946218</v>
      </c>
      <c r="CC322" s="25">
        <v>8.1212330582523276</v>
      </c>
      <c r="CD322" s="25">
        <v>10.481119584549642</v>
      </c>
      <c r="CE322" s="25">
        <v>12.90597504531579</v>
      </c>
      <c r="CF322" s="25">
        <v>9.9101603551157194</v>
      </c>
      <c r="CG322" s="25">
        <v>7.1226273745303086</v>
      </c>
      <c r="CH322" s="25">
        <v>10.236065266376468</v>
      </c>
      <c r="CI322" s="25">
        <v>12.967239044315789</v>
      </c>
      <c r="CJ322" s="25">
        <v>9.8612947247426241</v>
      </c>
      <c r="CK322" s="25">
        <v>7.0875066838353877</v>
      </c>
      <c r="CL322" s="25">
        <v>9.9474819025645491</v>
      </c>
      <c r="CM322" s="25">
        <v>13.033233143315789</v>
      </c>
      <c r="CN322" s="25">
        <v>9.7863776907259368</v>
      </c>
      <c r="CO322" s="25">
        <v>7.0336623363995345</v>
      </c>
      <c r="CP322" s="25">
        <v>9.6549955221457111</v>
      </c>
      <c r="CQ322" s="25">
        <v>13.103097700315789</v>
      </c>
      <c r="CR322" s="25">
        <v>9.708887340599972</v>
      </c>
      <c r="CS322" s="25">
        <v>6.9779684960083213</v>
      </c>
      <c r="CT322" s="25">
        <v>9.3631559072757007</v>
      </c>
      <c r="CU322" s="25">
        <v>13.17572253031579</v>
      </c>
      <c r="CV322" s="25">
        <v>9.6943782178561406</v>
      </c>
      <c r="CW322" s="25">
        <v>6.9675405038131926</v>
      </c>
      <c r="CX322" s="25">
        <v>9.0486079580903507</v>
      </c>
      <c r="CY322" s="25">
        <v>13.37554474931579</v>
      </c>
      <c r="CZ322" s="25">
        <v>9.4494751762215596</v>
      </c>
      <c r="DA322" s="25">
        <v>6.7915238657421684</v>
      </c>
      <c r="DB322" s="25">
        <v>8.0021884649650019</v>
      </c>
      <c r="DC322" s="25">
        <v>13.52748961531579</v>
      </c>
      <c r="DD322" s="25">
        <v>9.1977487405418756</v>
      </c>
      <c r="DE322" s="25">
        <v>6.6106031200208824</v>
      </c>
      <c r="DF322" s="25">
        <v>7.3239385669118615</v>
      </c>
      <c r="DG322" s="25">
        <v>13.63205521931579</v>
      </c>
      <c r="DH322" s="25">
        <v>12.298091623680659</v>
      </c>
      <c r="DI322" s="25">
        <v>8.838880594711318</v>
      </c>
      <c r="DJ322" s="25">
        <v>6.983997395731917</v>
      </c>
      <c r="DK322" s="25">
        <v>13.70183046331579</v>
      </c>
      <c r="DL322" s="25">
        <v>13.70183046331579</v>
      </c>
      <c r="DM322" s="25">
        <v>11.133663573399051</v>
      </c>
      <c r="DN322" s="25">
        <v>6.8286740286428991</v>
      </c>
      <c r="DO322" s="27">
        <v>12.722507924315789</v>
      </c>
      <c r="DP322" s="27">
        <v>12.722507924315789</v>
      </c>
      <c r="DQ322" s="27">
        <v>12.089899817805545</v>
      </c>
      <c r="DR322" s="27">
        <v>10.872407918478498</v>
      </c>
      <c r="DS322" s="27">
        <v>12.755990882315789</v>
      </c>
      <c r="DT322" s="27">
        <v>12.755990882315789</v>
      </c>
      <c r="DU322" s="27">
        <v>11.044101093646985</v>
      </c>
      <c r="DV322" s="27">
        <v>10.481763349711471</v>
      </c>
      <c r="DW322" s="27">
        <v>12.78594212031579</v>
      </c>
      <c r="DX322" s="27">
        <v>12.78594212031579</v>
      </c>
      <c r="DY322" s="27">
        <v>10.090736102796427</v>
      </c>
      <c r="DZ322" s="27">
        <v>10.578279305827749</v>
      </c>
      <c r="EA322" s="27">
        <v>12.831789322315789</v>
      </c>
      <c r="EB322" s="27">
        <v>12.689859441485011</v>
      </c>
      <c r="EC322" s="27">
        <v>9.1204518391274423</v>
      </c>
      <c r="ED322" s="27">
        <v>10.400734302099131</v>
      </c>
      <c r="EE322" s="27">
        <v>12.894402809315789</v>
      </c>
      <c r="EF322" s="27">
        <v>11.309730449989868</v>
      </c>
      <c r="EG322" s="27">
        <v>8.1285259587221077</v>
      </c>
      <c r="EH322" s="27">
        <v>10.248835469609741</v>
      </c>
      <c r="EI322" s="27">
        <v>12.96961743431579</v>
      </c>
      <c r="EJ322" s="27">
        <v>9.884388241778348</v>
      </c>
      <c r="EK322" s="27">
        <v>7.1041044492315768</v>
      </c>
      <c r="EL322" s="27">
        <v>9.9434237656148206</v>
      </c>
      <c r="EM322" s="27">
        <v>13.05774052231579</v>
      </c>
      <c r="EN322" s="27">
        <v>9.7966481824844109</v>
      </c>
      <c r="EO322" s="27">
        <v>7.0410439410484473</v>
      </c>
      <c r="EP322" s="27">
        <v>9.557020701805115</v>
      </c>
      <c r="EQ322" s="27">
        <v>13.155731708315789</v>
      </c>
      <c r="ER322" s="27">
        <v>9.6964276053760408</v>
      </c>
      <c r="ES322" s="27">
        <v>6.9690134389754084</v>
      </c>
      <c r="ET322" s="27">
        <v>9.1766196324164611</v>
      </c>
      <c r="EU322" s="27">
        <v>13.259819109315789</v>
      </c>
      <c r="EV322" s="27">
        <v>9.5203349250418761</v>
      </c>
      <c r="EW322" s="27">
        <v>6.8424521624209804</v>
      </c>
      <c r="EX322" s="27">
        <v>8.8093944755409979</v>
      </c>
      <c r="EY322" s="27">
        <v>13.37214813531579</v>
      </c>
      <c r="EZ322" s="27">
        <v>9.3861941689982125</v>
      </c>
      <c r="FA322" s="27">
        <v>6.7460425598716549</v>
      </c>
      <c r="FB322" s="27">
        <v>8.3788543216226365</v>
      </c>
      <c r="FC322" s="27">
        <v>13.83906394731579</v>
      </c>
      <c r="FD322" s="27">
        <v>9.1254481930303069</v>
      </c>
      <c r="FE322" s="27">
        <v>6.5586392929538873</v>
      </c>
      <c r="FF322" s="27">
        <v>6.9555132103282027</v>
      </c>
      <c r="FG322" s="27">
        <v>14.150071273315788</v>
      </c>
      <c r="FH322" s="27">
        <v>9.4481210816306511</v>
      </c>
      <c r="FI322" s="27">
        <v>6.790550651298072</v>
      </c>
      <c r="FJ322" s="27">
        <v>6.4107018007648549</v>
      </c>
      <c r="FK322" s="27">
        <v>14.332145777315789</v>
      </c>
      <c r="FL322" s="27">
        <v>14.332145777315789</v>
      </c>
      <c r="FM322" s="27">
        <v>10.880688317653897</v>
      </c>
      <c r="FN322" s="27">
        <v>6.4260547891972308</v>
      </c>
      <c r="FO322" s="27">
        <v>14.412620756315789</v>
      </c>
      <c r="FP322" s="27">
        <v>14.412620756315789</v>
      </c>
      <c r="FQ322" s="27">
        <v>10.736103428479403</v>
      </c>
      <c r="FR322" s="27">
        <v>6.7601069128607705</v>
      </c>
      <c r="FS322" s="28">
        <v>12.720799789315789</v>
      </c>
      <c r="FT322" s="28">
        <v>12.720799789315789</v>
      </c>
      <c r="FU322" s="28">
        <v>12.081023420320752</v>
      </c>
      <c r="FV322" s="28">
        <v>10.879095156520098</v>
      </c>
      <c r="FW322" s="28">
        <v>12.75548920331579</v>
      </c>
      <c r="FX322" s="28">
        <v>12.75548920331579</v>
      </c>
      <c r="FY322" s="28">
        <v>11.070715001168603</v>
      </c>
      <c r="FZ322" s="28">
        <v>10.4836926946268</v>
      </c>
      <c r="GA322" s="28">
        <v>12.79441824931579</v>
      </c>
      <c r="GB322" s="28">
        <v>12.79441824931579</v>
      </c>
      <c r="GC322" s="28">
        <v>10.111507006161961</v>
      </c>
      <c r="GD322" s="28">
        <v>10.573926364953955</v>
      </c>
      <c r="GE322" s="28">
        <v>12.857608274315789</v>
      </c>
      <c r="GF322" s="28">
        <v>12.614894717847637</v>
      </c>
      <c r="GG322" s="28">
        <v>9.0665732162222117</v>
      </c>
      <c r="GH322" s="28">
        <v>10.386824525524997</v>
      </c>
      <c r="GI322" s="28">
        <v>12.948429154315789</v>
      </c>
      <c r="GJ322" s="28">
        <v>11.153996064095846</v>
      </c>
      <c r="GK322" s="28">
        <v>8.016596589228925</v>
      </c>
      <c r="GL322" s="28">
        <v>10.225248181965725</v>
      </c>
      <c r="GM322" s="28">
        <v>13.06417041831579</v>
      </c>
      <c r="GN322" s="28">
        <v>9.8983318427197222</v>
      </c>
      <c r="GO322" s="28">
        <v>7.1141259897723712</v>
      </c>
      <c r="GP322" s="28">
        <v>9.9133486511580067</v>
      </c>
      <c r="GQ322" s="28">
        <v>13.20831750531579</v>
      </c>
      <c r="GR322" s="28">
        <v>9.883218256882822</v>
      </c>
      <c r="GS322" s="28">
        <v>7.1032635580506032</v>
      </c>
      <c r="GT322" s="28">
        <v>9.6239938261350222</v>
      </c>
      <c r="GU322" s="28">
        <v>13.37612415831579</v>
      </c>
      <c r="GV322" s="28">
        <v>9.8210970486547389</v>
      </c>
      <c r="GW322" s="28">
        <v>7.0586158225539881</v>
      </c>
      <c r="GX322" s="28">
        <v>9.2848463738133553</v>
      </c>
      <c r="GY322" s="28">
        <v>13.55743330031579</v>
      </c>
      <c r="GZ322" s="28">
        <v>9.7092307651423813</v>
      </c>
      <c r="HA322" s="28">
        <v>6.9782153219888512</v>
      </c>
      <c r="HB322" s="28">
        <v>8.9853633183085009</v>
      </c>
      <c r="HC322" s="28">
        <v>13.730017375315789</v>
      </c>
      <c r="HD322" s="28">
        <v>9.4161166414366768</v>
      </c>
      <c r="HE322" s="28">
        <v>6.767548429975343</v>
      </c>
      <c r="HF322" s="28">
        <v>8.6638317740050041</v>
      </c>
      <c r="HG322" s="28">
        <v>14.362218718315789</v>
      </c>
      <c r="HH322" s="28">
        <v>9.2940255648161045</v>
      </c>
      <c r="HI322" s="28">
        <v>6.6797991692810221</v>
      </c>
      <c r="HJ322" s="28">
        <v>7.0632202837647835</v>
      </c>
      <c r="HK322" s="28">
        <v>14.906546042315789</v>
      </c>
      <c r="HL322" s="28">
        <v>9.0882016314461378</v>
      </c>
      <c r="HM322" s="28">
        <v>6.531869455772636</v>
      </c>
      <c r="HN322" s="28">
        <v>4.6363154737977066</v>
      </c>
      <c r="HO322" s="28">
        <v>15.15477625231579</v>
      </c>
      <c r="HP322" s="28">
        <v>14.36610567161377</v>
      </c>
      <c r="HQ322" s="28">
        <v>10.325203009375175</v>
      </c>
      <c r="HR322" s="28">
        <v>3.0503877247321824</v>
      </c>
      <c r="HS322" s="28">
        <v>15.284138212315789</v>
      </c>
      <c r="HT322" s="28">
        <v>13.999429277278916</v>
      </c>
      <c r="HU322" s="28">
        <v>10.061665465047215</v>
      </c>
      <c r="HV322" s="28">
        <v>2.0050301030500464</v>
      </c>
      <c r="HW322" s="29">
        <v>12.718968741315789</v>
      </c>
      <c r="HX322" s="29">
        <v>12.718968741315789</v>
      </c>
      <c r="HY322" s="29">
        <v>12.080569286143957</v>
      </c>
      <c r="HZ322" s="29">
        <v>10.871171505484435</v>
      </c>
      <c r="IA322" s="29">
        <v>12.76188699931579</v>
      </c>
      <c r="IB322" s="29">
        <v>12.76188699931579</v>
      </c>
      <c r="IC322" s="29">
        <v>12.030037865217601</v>
      </c>
      <c r="ID322" s="29">
        <v>10.444099338856516</v>
      </c>
      <c r="IE322" s="29">
        <v>12.809949355315789</v>
      </c>
      <c r="IF322" s="29">
        <v>12.809949355315789</v>
      </c>
      <c r="IG322" s="29">
        <v>12.001114762973808</v>
      </c>
      <c r="IH322" s="29">
        <v>10.517395160910969</v>
      </c>
      <c r="II322" s="29">
        <v>12.87719265231579</v>
      </c>
      <c r="IJ322" s="29">
        <v>12.87719265231579</v>
      </c>
      <c r="IK322" s="29">
        <v>11.910411690315929</v>
      </c>
      <c r="IL322" s="29">
        <v>10.324056327120909</v>
      </c>
      <c r="IM322" s="29">
        <v>12.971092542315789</v>
      </c>
      <c r="IN322" s="29">
        <v>12.971092542315789</v>
      </c>
      <c r="IO322" s="29">
        <v>11.981370447891818</v>
      </c>
      <c r="IP322" s="29">
        <v>10.156951295693432</v>
      </c>
      <c r="IQ322" s="29">
        <v>13.08418723331579</v>
      </c>
      <c r="IR322" s="29">
        <v>13.08418723331579</v>
      </c>
      <c r="IS322" s="29">
        <v>11.969593500257366</v>
      </c>
      <c r="IT322" s="29">
        <v>9.8571655913668987</v>
      </c>
      <c r="IU322" s="29">
        <v>13.25296905931579</v>
      </c>
      <c r="IV322" s="29">
        <v>13.25296905931579</v>
      </c>
      <c r="IW322" s="29">
        <v>11.905803425372637</v>
      </c>
      <c r="IX322" s="29">
        <v>9.5636383407376364</v>
      </c>
      <c r="IY322" s="29">
        <v>13.410805956315789</v>
      </c>
      <c r="IZ322" s="29">
        <v>13.410805956315789</v>
      </c>
      <c r="JA322" s="29">
        <v>11.744510499835787</v>
      </c>
      <c r="JB322" s="29">
        <v>9.2766542195686768</v>
      </c>
      <c r="JC322" s="29">
        <v>13.58599649131579</v>
      </c>
      <c r="JD322" s="29">
        <v>13.58599649131579</v>
      </c>
      <c r="JE322" s="29">
        <v>11.79930076112452</v>
      </c>
      <c r="JF322" s="29">
        <v>8.9782729674575883</v>
      </c>
      <c r="JG322" s="29">
        <v>13.79235406631579</v>
      </c>
      <c r="JH322" s="29">
        <v>13.79235406631579</v>
      </c>
      <c r="JI322" s="29">
        <v>11.619574775814508</v>
      </c>
      <c r="JJ322" s="29">
        <v>8.315603900750725</v>
      </c>
      <c r="JK322" s="29">
        <v>14.405497730315789</v>
      </c>
      <c r="JL322" s="29">
        <v>14.405497730315789</v>
      </c>
      <c r="JM322" s="29">
        <v>11.231437116864548</v>
      </c>
      <c r="JN322" s="29">
        <v>5.3625319813393233</v>
      </c>
      <c r="JO322" s="29">
        <v>14.73259957031579</v>
      </c>
      <c r="JP322" s="29">
        <v>14.73259957031579</v>
      </c>
      <c r="JQ322" s="29">
        <v>10.702004088967822</v>
      </c>
      <c r="JR322" s="29">
        <v>3.3659543049659195</v>
      </c>
      <c r="JS322" s="29">
        <v>14.824461846315788</v>
      </c>
      <c r="JT322" s="29">
        <v>14.503847244076256</v>
      </c>
      <c r="JU322" s="29">
        <v>10.424200589583421</v>
      </c>
      <c r="JV322" s="29">
        <v>2.4408212118037191</v>
      </c>
      <c r="JW322" s="29">
        <v>14.774559582315788</v>
      </c>
      <c r="JX322" s="29">
        <v>14.424388734843225</v>
      </c>
      <c r="JY322" s="29">
        <v>10.367092194489651</v>
      </c>
      <c r="JZ322" s="29">
        <v>2.937725774269996</v>
      </c>
    </row>
    <row r="323" spans="1:286" ht="15" thickBot="1" x14ac:dyDescent="0.4">
      <c r="A323" s="2"/>
      <c r="B323" s="74" t="s">
        <v>790</v>
      </c>
      <c r="C323" s="74" t="s">
        <v>534</v>
      </c>
      <c r="D323" s="74" t="s">
        <v>862</v>
      </c>
      <c r="E323" s="87">
        <v>356139</v>
      </c>
      <c r="F323" s="84">
        <v>410059</v>
      </c>
      <c r="G323" s="22">
        <v>17.790285903894734</v>
      </c>
      <c r="H323" s="22">
        <v>13.222093166781072</v>
      </c>
      <c r="I323" s="22">
        <v>9.5029786969784436</v>
      </c>
      <c r="J323" s="22">
        <v>10.676461243205189</v>
      </c>
      <c r="K323" s="22">
        <v>17.878970962894737</v>
      </c>
      <c r="L323" s="22">
        <v>10.918099695068143</v>
      </c>
      <c r="M323" s="22">
        <v>7.8470532240984427</v>
      </c>
      <c r="N323" s="22">
        <v>10.21201906423396</v>
      </c>
      <c r="O323" s="22">
        <v>17.924708670894738</v>
      </c>
      <c r="P323" s="22">
        <v>8.8514413617465006</v>
      </c>
      <c r="Q323" s="22">
        <v>6.3617051882193572</v>
      </c>
      <c r="R323" s="22">
        <v>9.9723999524687734</v>
      </c>
      <c r="S323" s="22">
        <v>18.006718824894737</v>
      </c>
      <c r="T323" s="22">
        <v>6.8057895198327047</v>
      </c>
      <c r="U323" s="22">
        <v>4.8914549313249607</v>
      </c>
      <c r="V323" s="22">
        <v>9.5986378354436503</v>
      </c>
      <c r="W323" s="22">
        <v>18.118539174894735</v>
      </c>
      <c r="X323" s="22">
        <v>4.6064549798022263</v>
      </c>
      <c r="Y323" s="22">
        <v>3.3107498933399122</v>
      </c>
      <c r="Z323" s="22">
        <v>9.2125982080467246</v>
      </c>
      <c r="AA323" s="22">
        <v>15.202744064925437</v>
      </c>
      <c r="AB323" s="22">
        <v>2.5030158919310437</v>
      </c>
      <c r="AC323" s="22">
        <v>1.7989668049669285</v>
      </c>
      <c r="AD323" s="22">
        <v>8.4670312079456096</v>
      </c>
      <c r="AE323" s="22">
        <v>13.883927065875767</v>
      </c>
      <c r="AF323" s="22">
        <v>2.2858827287946606</v>
      </c>
      <c r="AG323" s="22">
        <v>1.6429089253509637</v>
      </c>
      <c r="AH323" s="22">
        <v>7.7081697617321332</v>
      </c>
      <c r="AI323" s="22">
        <v>12.461569756446668</v>
      </c>
      <c r="AJ323" s="22">
        <v>2.0517024430317052</v>
      </c>
      <c r="AK323" s="22">
        <v>1.4745989430518851</v>
      </c>
      <c r="AL323" s="22">
        <v>6.8972757732672356</v>
      </c>
      <c r="AM323" s="22">
        <v>10.948150026731236</v>
      </c>
      <c r="AN323" s="22">
        <v>1.8025294241041983</v>
      </c>
      <c r="AO323" s="22">
        <v>1.2955133882261989</v>
      </c>
      <c r="AP323" s="22">
        <v>6.1465461120874743</v>
      </c>
      <c r="AQ323" s="22">
        <v>9.4979399724235929</v>
      </c>
      <c r="AR323" s="22">
        <v>1.5637633962694713</v>
      </c>
      <c r="AS323" s="22">
        <v>1.1239075428086114</v>
      </c>
      <c r="AT323" s="22">
        <v>5.1889584741947523</v>
      </c>
      <c r="AU323" s="22">
        <v>7.2503840153820516</v>
      </c>
      <c r="AV323" s="22">
        <v>1.1937204451776118</v>
      </c>
      <c r="AW323" s="22">
        <v>0.85795038785316224</v>
      </c>
      <c r="AX323" s="22">
        <v>1.987819589675329</v>
      </c>
      <c r="AY323" s="22">
        <v>6.3178755129707671</v>
      </c>
      <c r="AZ323" s="22">
        <v>1.0401900304756189</v>
      </c>
      <c r="BA323" s="22">
        <v>0.74760505585105108</v>
      </c>
      <c r="BB323" s="22">
        <v>0.49974408793110925</v>
      </c>
      <c r="BC323" s="22">
        <v>6.2714717231008024</v>
      </c>
      <c r="BD323" s="22">
        <v>1.0325500002945991</v>
      </c>
      <c r="BE323" s="22">
        <v>0.74211401573064795</v>
      </c>
      <c r="BF323" s="22">
        <v>0.43972930311672087</v>
      </c>
      <c r="BG323" s="22">
        <v>6.2079653705860611</v>
      </c>
      <c r="BH323" s="22">
        <v>1.0220941635782719</v>
      </c>
      <c r="BI323" s="22">
        <v>0.73459920001115375</v>
      </c>
      <c r="BJ323" s="22">
        <v>1.0080054638167617</v>
      </c>
      <c r="BK323" s="25">
        <v>17.727103040894736</v>
      </c>
      <c r="BL323" s="25">
        <v>13.389842208094027</v>
      </c>
      <c r="BM323" s="25">
        <v>9.6235432358852329</v>
      </c>
      <c r="BN323" s="25">
        <v>11.09334676273302</v>
      </c>
      <c r="BO323" s="25">
        <v>17.765335630894736</v>
      </c>
      <c r="BP323" s="25">
        <v>13.389417465348131</v>
      </c>
      <c r="BQ323" s="25">
        <v>9.623237964910734</v>
      </c>
      <c r="BR323" s="25">
        <v>10.979117517128618</v>
      </c>
      <c r="BS323" s="25">
        <v>17.841614254894736</v>
      </c>
      <c r="BT323" s="25">
        <v>13.213905267890446</v>
      </c>
      <c r="BU323" s="25">
        <v>9.4970938928291186</v>
      </c>
      <c r="BV323" s="25">
        <v>10.640483997806527</v>
      </c>
      <c r="BW323" s="25">
        <v>17.928444965894737</v>
      </c>
      <c r="BX323" s="25">
        <v>12.885746190795627</v>
      </c>
      <c r="BY323" s="25">
        <v>9.2612395027929786</v>
      </c>
      <c r="BZ323" s="25">
        <v>10.279497796507123</v>
      </c>
      <c r="CA323" s="25">
        <v>18.028038789894737</v>
      </c>
      <c r="CB323" s="25">
        <v>12.735438227879213</v>
      </c>
      <c r="CC323" s="25">
        <v>9.1532102103380186</v>
      </c>
      <c r="CD323" s="25">
        <v>9.9811364076485596</v>
      </c>
      <c r="CE323" s="25">
        <v>18.139219504894736</v>
      </c>
      <c r="CF323" s="25">
        <v>12.613486090678576</v>
      </c>
      <c r="CG323" s="25">
        <v>9.0655608081404697</v>
      </c>
      <c r="CH323" s="25">
        <v>9.4418137207278896</v>
      </c>
      <c r="CI323" s="25">
        <v>18.263069303894738</v>
      </c>
      <c r="CJ323" s="25">
        <v>12.485862222011109</v>
      </c>
      <c r="CK323" s="25">
        <v>8.973835020863465</v>
      </c>
      <c r="CL323" s="25">
        <v>8.8734428886736829</v>
      </c>
      <c r="CM323" s="25">
        <v>18.395446794894738</v>
      </c>
      <c r="CN323" s="25">
        <v>12.344595616345591</v>
      </c>
      <c r="CO323" s="25">
        <v>8.8723039298856285</v>
      </c>
      <c r="CP323" s="25">
        <v>8.2564824462104518</v>
      </c>
      <c r="CQ323" s="25">
        <v>18.535986936894737</v>
      </c>
      <c r="CR323" s="25">
        <v>12.172866460944656</v>
      </c>
      <c r="CS323" s="25">
        <v>8.7488788046168686</v>
      </c>
      <c r="CT323" s="25">
        <v>7.6484520433519201</v>
      </c>
      <c r="CU323" s="25">
        <v>18.682234573894736</v>
      </c>
      <c r="CV323" s="25">
        <v>12.042331688658686</v>
      </c>
      <c r="CW323" s="25">
        <v>8.6550608935946531</v>
      </c>
      <c r="CX323" s="25">
        <v>7.0030977731690989</v>
      </c>
      <c r="CY323" s="25">
        <v>19.101662141894735</v>
      </c>
      <c r="CZ323" s="25">
        <v>11.445992873425674</v>
      </c>
      <c r="DA323" s="25">
        <v>8.2264604454009937</v>
      </c>
      <c r="DB323" s="25">
        <v>5.0159335652747572</v>
      </c>
      <c r="DC323" s="25">
        <v>19.481260203894735</v>
      </c>
      <c r="DD323" s="25">
        <v>11.389162294025263</v>
      </c>
      <c r="DE323" s="25">
        <v>8.1856151890133084</v>
      </c>
      <c r="DF323" s="25">
        <v>3.704642990789857</v>
      </c>
      <c r="DG323" s="25">
        <v>19.814849318894737</v>
      </c>
      <c r="DH323" s="25">
        <v>11.548163325140958</v>
      </c>
      <c r="DI323" s="25">
        <v>8.2998923607463144</v>
      </c>
      <c r="DJ323" s="25">
        <v>3.0593764223314999</v>
      </c>
      <c r="DK323" s="25">
        <v>20.076723647894738</v>
      </c>
      <c r="DL323" s="25">
        <v>11.637597157716073</v>
      </c>
      <c r="DM323" s="25">
        <v>8.3641702171363832</v>
      </c>
      <c r="DN323" s="25">
        <v>2.7169148366010027</v>
      </c>
      <c r="DO323" s="27">
        <v>17.790409838894735</v>
      </c>
      <c r="DP323" s="27">
        <v>13.402490445085476</v>
      </c>
      <c r="DQ323" s="27">
        <v>9.6326337728499887</v>
      </c>
      <c r="DR323" s="27">
        <v>10.684007278790176</v>
      </c>
      <c r="DS323" s="27">
        <v>17.879342619894736</v>
      </c>
      <c r="DT323" s="27">
        <v>11.312758141480234</v>
      </c>
      <c r="DU323" s="27">
        <v>8.1307020202103342</v>
      </c>
      <c r="DV323" s="27">
        <v>10.234943935468607</v>
      </c>
      <c r="DW323" s="27">
        <v>17.925449254894737</v>
      </c>
      <c r="DX323" s="27">
        <v>9.1979645797164462</v>
      </c>
      <c r="DY323" s="27">
        <v>6.610758247885439</v>
      </c>
      <c r="DZ323" s="27">
        <v>10.014191796265376</v>
      </c>
      <c r="EA323" s="27">
        <v>18.007944573894736</v>
      </c>
      <c r="EB323" s="27">
        <v>7.0386922403372489</v>
      </c>
      <c r="EC323" s="27">
        <v>5.0588467023180419</v>
      </c>
      <c r="ED323" s="27">
        <v>9.66621320424305</v>
      </c>
      <c r="EE323" s="27">
        <v>18.119856136894736</v>
      </c>
      <c r="EF323" s="27">
        <v>5.118422182153699</v>
      </c>
      <c r="EG323" s="27">
        <v>3.6787108021104671</v>
      </c>
      <c r="EH323" s="27">
        <v>9.2719628784585595</v>
      </c>
      <c r="EI323" s="27">
        <v>18.257542648894734</v>
      </c>
      <c r="EJ323" s="27">
        <v>3.3562277796680342</v>
      </c>
      <c r="EK323" s="27">
        <v>2.4121869881028259</v>
      </c>
      <c r="EL323" s="27">
        <v>8.5503234411989801</v>
      </c>
      <c r="EM323" s="27">
        <v>18.413730741894735</v>
      </c>
      <c r="EN323" s="27">
        <v>3.2330085111648894</v>
      </c>
      <c r="EO323" s="27">
        <v>2.3236268736888297</v>
      </c>
      <c r="EP323" s="27">
        <v>7.8146892081381587</v>
      </c>
      <c r="EQ323" s="27">
        <v>18.583906337894735</v>
      </c>
      <c r="ER323" s="27">
        <v>3.1407462679938565</v>
      </c>
      <c r="ES323" s="27">
        <v>2.2573161829131405</v>
      </c>
      <c r="ET323" s="27">
        <v>7.0262000804433384</v>
      </c>
      <c r="EU323" s="27">
        <v>18.46692829274145</v>
      </c>
      <c r="EV323" s="27">
        <v>3.0404389361868516</v>
      </c>
      <c r="EW323" s="27">
        <v>2.1852233285300264</v>
      </c>
      <c r="EX323" s="27">
        <v>6.3036904225633137</v>
      </c>
      <c r="EY323" s="27">
        <v>17.671929058989615</v>
      </c>
      <c r="EZ323" s="27">
        <v>2.9095483740846602</v>
      </c>
      <c r="FA323" s="27">
        <v>2.0911497043615261</v>
      </c>
      <c r="FB323" s="27">
        <v>5.4307025795509567</v>
      </c>
      <c r="FC323" s="27">
        <v>14.437856627662258</v>
      </c>
      <c r="FD323" s="27">
        <v>2.3770830075233409</v>
      </c>
      <c r="FE323" s="27">
        <v>1.7084563613722556</v>
      </c>
      <c r="FF323" s="27">
        <v>2.5588509085464857</v>
      </c>
      <c r="FG323" s="27">
        <v>10.872743777226512</v>
      </c>
      <c r="FH323" s="27">
        <v>1.7901143600831773</v>
      </c>
      <c r="FI323" s="27">
        <v>1.2865904372663768</v>
      </c>
      <c r="FJ323" s="27">
        <v>1.3322184197787479</v>
      </c>
      <c r="FK323" s="27">
        <v>11.434619831231174</v>
      </c>
      <c r="FL323" s="27">
        <v>1.8826229681649167</v>
      </c>
      <c r="FM323" s="27">
        <v>1.3530781953542226</v>
      </c>
      <c r="FN323" s="27">
        <v>1.3439703876717317</v>
      </c>
      <c r="FO323" s="27">
        <v>11.267216267081933</v>
      </c>
      <c r="FP323" s="27">
        <v>1.8550612477516812</v>
      </c>
      <c r="FQ323" s="27">
        <v>1.333269044213381</v>
      </c>
      <c r="FR323" s="27">
        <v>1.9340969683845159</v>
      </c>
      <c r="FS323" s="28">
        <v>17.784749855894738</v>
      </c>
      <c r="FT323" s="28">
        <v>13.222170745124396</v>
      </c>
      <c r="FU323" s="28">
        <v>9.5030344540612788</v>
      </c>
      <c r="FV323" s="28">
        <v>10.704535914626145</v>
      </c>
      <c r="FW323" s="28">
        <v>17.874110386894735</v>
      </c>
      <c r="FX323" s="28">
        <v>10.888821053644836</v>
      </c>
      <c r="FY323" s="28">
        <v>7.8260100880221373</v>
      </c>
      <c r="FZ323" s="28">
        <v>10.248416823318813</v>
      </c>
      <c r="GA323" s="28">
        <v>17.933071906894735</v>
      </c>
      <c r="GB323" s="28">
        <v>8.8731115789805237</v>
      </c>
      <c r="GC323" s="28">
        <v>6.3772800000238306</v>
      </c>
      <c r="GD323" s="28">
        <v>10.009514741407962</v>
      </c>
      <c r="GE323" s="28">
        <v>18.038620770894738</v>
      </c>
      <c r="GF323" s="28">
        <v>6.6182539313088204</v>
      </c>
      <c r="GG323" s="28">
        <v>4.7566694113480468</v>
      </c>
      <c r="GH323" s="28">
        <v>9.6463421732902646</v>
      </c>
      <c r="GI323" s="28">
        <v>18.190846555894737</v>
      </c>
      <c r="GJ323" s="28">
        <v>4.5733520133804486</v>
      </c>
      <c r="GK323" s="28">
        <v>3.2869581395876937</v>
      </c>
      <c r="GL323" s="28">
        <v>9.315421873565608</v>
      </c>
      <c r="GM323" s="28">
        <v>13.774854600028711</v>
      </c>
      <c r="GN323" s="28">
        <v>2.2679247789520955</v>
      </c>
      <c r="GO323" s="28">
        <v>1.6300021932138729</v>
      </c>
      <c r="GP323" s="28">
        <v>8.7135588116448801</v>
      </c>
      <c r="GQ323" s="28">
        <v>12.416265417032422</v>
      </c>
      <c r="GR323" s="28">
        <v>2.0442434289850953</v>
      </c>
      <c r="GS323" s="28">
        <v>1.4692380027914216</v>
      </c>
      <c r="GT323" s="28">
        <v>7.9971464021592809</v>
      </c>
      <c r="GU323" s="28">
        <v>12.134579229634509</v>
      </c>
      <c r="GV323" s="28">
        <v>1.9978659460396899</v>
      </c>
      <c r="GW323" s="28">
        <v>1.435905592643463</v>
      </c>
      <c r="GX323" s="28">
        <v>7.2263766234872975</v>
      </c>
      <c r="GY323" s="28">
        <v>11.730749332082391</v>
      </c>
      <c r="GZ323" s="28">
        <v>1.93137843254258</v>
      </c>
      <c r="HA323" s="28">
        <v>1.3881197075790996</v>
      </c>
      <c r="HB323" s="28">
        <v>6.6054506024752975</v>
      </c>
      <c r="HC323" s="28">
        <v>10.962250915115986</v>
      </c>
      <c r="HD323" s="28">
        <v>1.8048510278598517</v>
      </c>
      <c r="HE323" s="28">
        <v>1.2971819705568868</v>
      </c>
      <c r="HF323" s="28">
        <v>5.9337006108364321</v>
      </c>
      <c r="HG323" s="28">
        <v>6.9724848239984309</v>
      </c>
      <c r="HH323" s="28">
        <v>1.1479664622507537</v>
      </c>
      <c r="HI323" s="28">
        <v>0.82506609944501319</v>
      </c>
      <c r="HJ323" s="28">
        <v>2.6374968671950043</v>
      </c>
      <c r="HK323" s="28">
        <v>2.6844262295081971</v>
      </c>
      <c r="HL323" s="28">
        <v>0.44197031039136303</v>
      </c>
      <c r="HM323" s="28">
        <v>0.31765276430649858</v>
      </c>
      <c r="HN323" s="28">
        <v>-3.1132746131100184</v>
      </c>
      <c r="HO323" s="28">
        <v>2.6844262295081971</v>
      </c>
      <c r="HP323" s="28">
        <v>0.44197031039136303</v>
      </c>
      <c r="HQ323" s="28">
        <v>0.31765276430649858</v>
      </c>
      <c r="HR323" s="28">
        <v>-7.0289198798344756</v>
      </c>
      <c r="HS323" s="28">
        <v>2.6844262295081971</v>
      </c>
      <c r="HT323" s="28">
        <v>0.44197031039136303</v>
      </c>
      <c r="HU323" s="28">
        <v>0.31765276430649858</v>
      </c>
      <c r="HV323" s="28">
        <v>-10.040030247953382</v>
      </c>
      <c r="HW323" s="29">
        <v>17.781153183894737</v>
      </c>
      <c r="HX323" s="29">
        <v>13.221706814937985</v>
      </c>
      <c r="HY323" s="29">
        <v>9.5027010183016944</v>
      </c>
      <c r="HZ323" s="29">
        <v>10.700918642350672</v>
      </c>
      <c r="IA323" s="29">
        <v>17.882999896894738</v>
      </c>
      <c r="IB323" s="29">
        <v>10.941287260178063</v>
      </c>
      <c r="IC323" s="29">
        <v>7.8637185836973273</v>
      </c>
      <c r="ID323" s="29">
        <v>10.208927031770077</v>
      </c>
      <c r="IE323" s="29">
        <v>17.953555842894737</v>
      </c>
      <c r="IF323" s="29">
        <v>8.9346485004181631</v>
      </c>
      <c r="IG323" s="29">
        <v>6.4215077970997658</v>
      </c>
      <c r="IH323" s="29">
        <v>9.9534010290895907</v>
      </c>
      <c r="II323" s="29">
        <v>18.063152462894735</v>
      </c>
      <c r="IJ323" s="29">
        <v>6.8654749475935377</v>
      </c>
      <c r="IK323" s="29">
        <v>4.9343520234401668</v>
      </c>
      <c r="IL323" s="29">
        <v>9.5899681806465153</v>
      </c>
      <c r="IM323" s="29">
        <v>18.217625014894736</v>
      </c>
      <c r="IN323" s="29">
        <v>4.7390534983793575</v>
      </c>
      <c r="IO323" s="29">
        <v>3.4060510594559692</v>
      </c>
      <c r="IP323" s="29">
        <v>9.2646802500847691</v>
      </c>
      <c r="IQ323" s="29">
        <v>16.052487357016648</v>
      </c>
      <c r="IR323" s="29">
        <v>2.6429196458246031</v>
      </c>
      <c r="IS323" s="29">
        <v>1.8995183875422221</v>
      </c>
      <c r="IT323" s="29">
        <v>8.6629179893980854</v>
      </c>
      <c r="IU323" s="29">
        <v>14.515328743191127</v>
      </c>
      <c r="IV323" s="29">
        <v>2.3898382006333567</v>
      </c>
      <c r="IW323" s="29">
        <v>1.7176237698053516</v>
      </c>
      <c r="IX323" s="29">
        <v>8.0407766625767962</v>
      </c>
      <c r="IY323" s="29">
        <v>12.974417982431349</v>
      </c>
      <c r="IZ323" s="29">
        <v>2.1361389930588728</v>
      </c>
      <c r="JA323" s="29">
        <v>1.5352851540801404</v>
      </c>
      <c r="JB323" s="29">
        <v>7.4102437479107444</v>
      </c>
      <c r="JC323" s="29">
        <v>11.262164995620934</v>
      </c>
      <c r="JD323" s="29">
        <v>1.8542295944207203</v>
      </c>
      <c r="JE323" s="29">
        <v>1.3326713185894801</v>
      </c>
      <c r="JF323" s="29">
        <v>6.8292174780623967</v>
      </c>
      <c r="JG323" s="29">
        <v>10.62210108416927</v>
      </c>
      <c r="JH323" s="29">
        <v>1.7488479517795557</v>
      </c>
      <c r="JI323" s="29">
        <v>1.2569314570985943</v>
      </c>
      <c r="JJ323" s="29">
        <v>5.3844905417850981</v>
      </c>
      <c r="JK323" s="29">
        <v>6.9651714227768338</v>
      </c>
      <c r="JL323" s="29">
        <v>1.1467623665030684</v>
      </c>
      <c r="JM323" s="29">
        <v>0.82420069212296199</v>
      </c>
      <c r="JN323" s="29">
        <v>-1.1990570751563787</v>
      </c>
      <c r="JO323" s="29">
        <v>2.6844262295081971</v>
      </c>
      <c r="JP323" s="29">
        <v>0.44197031039136303</v>
      </c>
      <c r="JQ323" s="29">
        <v>0.31765276430649858</v>
      </c>
      <c r="JR323" s="29">
        <v>-5.950502794733751</v>
      </c>
      <c r="JS323" s="29">
        <v>2.6844262295081971</v>
      </c>
      <c r="JT323" s="29">
        <v>0.44197031039136303</v>
      </c>
      <c r="JU323" s="29">
        <v>0.31765276430649858</v>
      </c>
      <c r="JV323" s="29">
        <v>-8.4216781607234026</v>
      </c>
      <c r="JW323" s="29">
        <v>2.6844262295081971</v>
      </c>
      <c r="JX323" s="29">
        <v>0.44197031039136303</v>
      </c>
      <c r="JY323" s="29">
        <v>0.31765276430649858</v>
      </c>
      <c r="JZ323" s="29">
        <v>-7.4950731631714973</v>
      </c>
    </row>
    <row r="324" spans="1:286" ht="15" thickBot="1" x14ac:dyDescent="0.4">
      <c r="A324" s="2"/>
      <c r="B324" s="74" t="s">
        <v>791</v>
      </c>
      <c r="C324" s="74" t="s">
        <v>456</v>
      </c>
      <c r="D324" s="74" t="s">
        <v>867</v>
      </c>
      <c r="E324" s="87">
        <v>383780</v>
      </c>
      <c r="F324" s="84">
        <v>399743</v>
      </c>
      <c r="G324" s="22">
        <v>33.833473376999997</v>
      </c>
      <c r="H324" s="22">
        <v>10.304105828189119</v>
      </c>
      <c r="I324" s="22">
        <v>7.5167017426977552</v>
      </c>
      <c r="J324" s="22">
        <v>15.71087056231754</v>
      </c>
      <c r="K324" s="22">
        <v>33.917928871999997</v>
      </c>
      <c r="L324" s="22">
        <v>10.172181864631456</v>
      </c>
      <c r="M324" s="22">
        <v>7.4204650479944991</v>
      </c>
      <c r="N324" s="22">
        <v>15.34443804003493</v>
      </c>
      <c r="O324" s="22">
        <v>33.934861077999997</v>
      </c>
      <c r="P324" s="22">
        <v>10.0691342038226</v>
      </c>
      <c r="Q324" s="22">
        <v>7.3452932141160225</v>
      </c>
      <c r="R324" s="22">
        <v>15.105480598092191</v>
      </c>
      <c r="S324" s="22">
        <v>33.983226704000003</v>
      </c>
      <c r="T324" s="22">
        <v>9.9787929124447992</v>
      </c>
      <c r="U324" s="22">
        <v>7.2793904998330099</v>
      </c>
      <c r="V324" s="22">
        <v>15.063687319754301</v>
      </c>
      <c r="W324" s="22">
        <v>34.049950418999998</v>
      </c>
      <c r="X324" s="22">
        <v>9.8387574415088377</v>
      </c>
      <c r="Y324" s="22">
        <v>7.1772365734297887</v>
      </c>
      <c r="Z324" s="22">
        <v>14.749056270567952</v>
      </c>
      <c r="AA324" s="22">
        <v>34.135651017000001</v>
      </c>
      <c r="AB324" s="22">
        <v>9.6672314069594094</v>
      </c>
      <c r="AC324" s="22">
        <v>7.0521107192980752</v>
      </c>
      <c r="AD324" s="22">
        <v>14.448002569766935</v>
      </c>
      <c r="AE324" s="22">
        <v>34.228913953999999</v>
      </c>
      <c r="AF324" s="22">
        <v>9.4936186083441481</v>
      </c>
      <c r="AG324" s="22">
        <v>6.9254625998333212</v>
      </c>
      <c r="AH324" s="22">
        <v>14.287964611558589</v>
      </c>
      <c r="AI324" s="22">
        <v>34.327175044999997</v>
      </c>
      <c r="AJ324" s="22">
        <v>9.3715379341081491</v>
      </c>
      <c r="AK324" s="22">
        <v>6.8364064476469721</v>
      </c>
      <c r="AL324" s="22">
        <v>14.013986722003583</v>
      </c>
      <c r="AM324" s="22">
        <v>34.429958847999998</v>
      </c>
      <c r="AN324" s="22">
        <v>9.3098440317739861</v>
      </c>
      <c r="AO324" s="22">
        <v>6.7914016048278709</v>
      </c>
      <c r="AP324" s="22">
        <v>13.650553952150862</v>
      </c>
      <c r="AQ324" s="22">
        <v>34.540815535</v>
      </c>
      <c r="AR324" s="22">
        <v>9.1707142628888523</v>
      </c>
      <c r="AS324" s="22">
        <v>6.6899083754610862</v>
      </c>
      <c r="AT324" s="22">
        <v>13.314232213978997</v>
      </c>
      <c r="AU324" s="22">
        <v>34.959012162999997</v>
      </c>
      <c r="AV324" s="22">
        <v>8.8855242797552769</v>
      </c>
      <c r="AW324" s="22">
        <v>6.4818662533241467</v>
      </c>
      <c r="AX324" s="22">
        <v>12.23125857246961</v>
      </c>
      <c r="AY324" s="22">
        <v>35.275144011999998</v>
      </c>
      <c r="AZ324" s="22">
        <v>8.5453684666651135</v>
      </c>
      <c r="BA324" s="22">
        <v>6.2337273234959225</v>
      </c>
      <c r="BB324" s="22">
        <v>11.536540466728173</v>
      </c>
      <c r="BC324" s="22">
        <v>35.475751727000002</v>
      </c>
      <c r="BD324" s="22">
        <v>8.5826614950657625</v>
      </c>
      <c r="BE324" s="22">
        <v>6.260932068501817</v>
      </c>
      <c r="BF324" s="22">
        <v>11.227688464339451</v>
      </c>
      <c r="BG324" s="22">
        <v>35.638930406</v>
      </c>
      <c r="BH324" s="22">
        <v>8.4926950913500221</v>
      </c>
      <c r="BI324" s="22">
        <v>6.1953028295489014</v>
      </c>
      <c r="BJ324" s="22">
        <v>11.172927447467565</v>
      </c>
      <c r="BK324" s="25">
        <v>33.773860055</v>
      </c>
      <c r="BL324" s="25">
        <v>10.369149892283543</v>
      </c>
      <c r="BM324" s="25">
        <v>7.564150481878321</v>
      </c>
      <c r="BN324" s="25">
        <v>16.037828189084159</v>
      </c>
      <c r="BO324" s="25">
        <v>33.818549875999999</v>
      </c>
      <c r="BP324" s="25">
        <v>10.276826859868098</v>
      </c>
      <c r="BQ324" s="25">
        <v>7.4968021150991451</v>
      </c>
      <c r="BR324" s="25">
        <v>15.92920330500047</v>
      </c>
      <c r="BS324" s="25">
        <v>33.893512344999998</v>
      </c>
      <c r="BT324" s="25">
        <v>10.179831749474747</v>
      </c>
      <c r="BU324" s="25">
        <v>7.4260455324821191</v>
      </c>
      <c r="BV324" s="25">
        <v>15.570452445512528</v>
      </c>
      <c r="BW324" s="25">
        <v>33.992221917000002</v>
      </c>
      <c r="BX324" s="25">
        <v>10.117352604990312</v>
      </c>
      <c r="BY324" s="25">
        <v>7.3804678664469323</v>
      </c>
      <c r="BZ324" s="25">
        <v>15.428042663455914</v>
      </c>
      <c r="CA324" s="25">
        <v>34.103898735000001</v>
      </c>
      <c r="CB324" s="25">
        <v>10.040949612294851</v>
      </c>
      <c r="CC324" s="25">
        <v>7.32473294699665</v>
      </c>
      <c r="CD324" s="25">
        <v>15.040350880473403</v>
      </c>
      <c r="CE324" s="25">
        <v>34.228087731000002</v>
      </c>
      <c r="CF324" s="25">
        <v>9.9439446034312073</v>
      </c>
      <c r="CG324" s="25">
        <v>7.2539691435833564</v>
      </c>
      <c r="CH324" s="25">
        <v>14.686674560825782</v>
      </c>
      <c r="CI324" s="25">
        <v>34.365897359999998</v>
      </c>
      <c r="CJ324" s="25">
        <v>9.850727409199374</v>
      </c>
      <c r="CK324" s="25">
        <v>7.1859684982080969</v>
      </c>
      <c r="CL324" s="25">
        <v>14.453136859466449</v>
      </c>
      <c r="CM324" s="25">
        <v>34.478761675000001</v>
      </c>
      <c r="CN324" s="25">
        <v>9.7302696247233822</v>
      </c>
      <c r="CO324" s="25">
        <v>7.0980962215069834</v>
      </c>
      <c r="CP324" s="25">
        <v>14.092137810827836</v>
      </c>
      <c r="CQ324" s="25">
        <v>34.596358293000002</v>
      </c>
      <c r="CR324" s="25">
        <v>9.5829737877951153</v>
      </c>
      <c r="CS324" s="25">
        <v>6.9906459591948575</v>
      </c>
      <c r="CT324" s="25">
        <v>13.625347176988434</v>
      </c>
      <c r="CU324" s="25">
        <v>34.719937711</v>
      </c>
      <c r="CV324" s="25">
        <v>9.4979195320642589</v>
      </c>
      <c r="CW324" s="25">
        <v>6.928600063807508</v>
      </c>
      <c r="CX324" s="25">
        <v>13.208196033659178</v>
      </c>
      <c r="CY324" s="25">
        <v>35.044645989999999</v>
      </c>
      <c r="CZ324" s="25">
        <v>9.3949226491837159</v>
      </c>
      <c r="DA324" s="25">
        <v>6.8534652717207818</v>
      </c>
      <c r="DB324" s="25">
        <v>12.393685966088768</v>
      </c>
      <c r="DC324" s="25">
        <v>35.24635146</v>
      </c>
      <c r="DD324" s="25">
        <v>9.2391801176061037</v>
      </c>
      <c r="DE324" s="25">
        <v>6.7398532632611081</v>
      </c>
      <c r="DF324" s="25">
        <v>11.762384956251964</v>
      </c>
      <c r="DG324" s="25">
        <v>35.395683235</v>
      </c>
      <c r="DH324" s="25">
        <v>9.3236140691986407</v>
      </c>
      <c r="DI324" s="25">
        <v>6.8014466554157407</v>
      </c>
      <c r="DJ324" s="25">
        <v>11.382540177357711</v>
      </c>
      <c r="DK324" s="25">
        <v>35.489570186999998</v>
      </c>
      <c r="DL324" s="25">
        <v>9.2791963335074037</v>
      </c>
      <c r="DM324" s="25">
        <v>6.7690445356351363</v>
      </c>
      <c r="DN324" s="25">
        <v>11.169871364841654</v>
      </c>
      <c r="DO324" s="27">
        <v>33.833526610999996</v>
      </c>
      <c r="DP324" s="27">
        <v>10.362935915361122</v>
      </c>
      <c r="DQ324" s="27">
        <v>7.5596174722275409</v>
      </c>
      <c r="DR324" s="27">
        <v>15.723877605803082</v>
      </c>
      <c r="DS324" s="27">
        <v>33.918088509999997</v>
      </c>
      <c r="DT324" s="27">
        <v>10.209165407374746</v>
      </c>
      <c r="DU324" s="27">
        <v>7.4474440275221641</v>
      </c>
      <c r="DV324" s="27">
        <v>15.374697049552495</v>
      </c>
      <c r="DW324" s="27">
        <v>33.935179181000002</v>
      </c>
      <c r="DX324" s="27">
        <v>10.03757092968314</v>
      </c>
      <c r="DY324" s="27">
        <v>7.3222682450711334</v>
      </c>
      <c r="DZ324" s="27">
        <v>15.156597370730312</v>
      </c>
      <c r="EA324" s="27">
        <v>33.983753198999999</v>
      </c>
      <c r="EB324" s="27">
        <v>10.024603843244488</v>
      </c>
      <c r="EC324" s="27">
        <v>7.3128089360484649</v>
      </c>
      <c r="ED324" s="27">
        <v>15.128138157891224</v>
      </c>
      <c r="EE324" s="27">
        <v>34.050529413</v>
      </c>
      <c r="EF324" s="27">
        <v>9.939004575184013</v>
      </c>
      <c r="EG324" s="27">
        <v>7.2503654617545958</v>
      </c>
      <c r="EH324" s="27">
        <v>14.83327296643383</v>
      </c>
      <c r="EI324" s="27">
        <v>34.136132707000002</v>
      </c>
      <c r="EJ324" s="27">
        <v>9.8517687486315317</v>
      </c>
      <c r="EK324" s="27">
        <v>7.1867281408258039</v>
      </c>
      <c r="EL324" s="27">
        <v>14.551025801527393</v>
      </c>
      <c r="EM324" s="27">
        <v>34.229321964999997</v>
      </c>
      <c r="EN324" s="27">
        <v>9.7710494604292712</v>
      </c>
      <c r="EO324" s="27">
        <v>7.1278445438969582</v>
      </c>
      <c r="EP324" s="27">
        <v>14.406821584934505</v>
      </c>
      <c r="EQ324" s="27">
        <v>34.327588656000003</v>
      </c>
      <c r="ER324" s="27">
        <v>9.6558799560677393</v>
      </c>
      <c r="ES324" s="27">
        <v>7.0438299939132349</v>
      </c>
      <c r="ET324" s="27">
        <v>14.151396813255536</v>
      </c>
      <c r="EU324" s="27">
        <v>34.429565578000002</v>
      </c>
      <c r="EV324" s="27">
        <v>9.4996579098564489</v>
      </c>
      <c r="EW324" s="27">
        <v>6.9298681862043381</v>
      </c>
      <c r="EX324" s="27">
        <v>13.812324385107576</v>
      </c>
      <c r="EY324" s="27">
        <v>34.536461772000003</v>
      </c>
      <c r="EZ324" s="27">
        <v>9.3810272162648669</v>
      </c>
      <c r="FA324" s="27">
        <v>6.8433287468657182</v>
      </c>
      <c r="FB324" s="27">
        <v>13.510404071208811</v>
      </c>
      <c r="FC324" s="27">
        <v>34.918961733000003</v>
      </c>
      <c r="FD324" s="27">
        <v>9.22250870894384</v>
      </c>
      <c r="FE324" s="27">
        <v>6.7276917027497589</v>
      </c>
      <c r="FF324" s="27">
        <v>12.517046161896857</v>
      </c>
      <c r="FG324" s="27">
        <v>35.173283099000002</v>
      </c>
      <c r="FH324" s="27">
        <v>9.0434837277764561</v>
      </c>
      <c r="FI324" s="27">
        <v>6.597095471464371</v>
      </c>
      <c r="FJ324" s="27">
        <v>11.913326618347476</v>
      </c>
      <c r="FK324" s="27">
        <v>35.338966722000002</v>
      </c>
      <c r="FL324" s="27">
        <v>9.0127190677372919</v>
      </c>
      <c r="FM324" s="27">
        <v>6.5746530802869376</v>
      </c>
      <c r="FN324" s="27">
        <v>11.644087210586974</v>
      </c>
      <c r="FO324" s="27">
        <v>35.44348943</v>
      </c>
      <c r="FP324" s="27">
        <v>8.9802023662480206</v>
      </c>
      <c r="FQ324" s="27">
        <v>6.550932599264458</v>
      </c>
      <c r="FR324" s="27">
        <v>11.626282660465485</v>
      </c>
      <c r="FS324" s="28">
        <v>33.826746800999999</v>
      </c>
      <c r="FT324" s="28">
        <v>10.304162227217933</v>
      </c>
      <c r="FU324" s="28">
        <v>7.5167428850040592</v>
      </c>
      <c r="FV324" s="28">
        <v>15.72444298040042</v>
      </c>
      <c r="FW324" s="28">
        <v>33.906317567000002</v>
      </c>
      <c r="FX324" s="28">
        <v>10.165463745023661</v>
      </c>
      <c r="FY324" s="28">
        <v>7.4155642732736666</v>
      </c>
      <c r="FZ324" s="28">
        <v>15.370967098802518</v>
      </c>
      <c r="GA324" s="28">
        <v>33.923567239999997</v>
      </c>
      <c r="GB324" s="28">
        <v>10.048704485035024</v>
      </c>
      <c r="GC324" s="28">
        <v>7.3303900186933522</v>
      </c>
      <c r="GD324" s="28">
        <v>15.144208750792261</v>
      </c>
      <c r="GE324" s="28">
        <v>33.978568906</v>
      </c>
      <c r="GF324" s="28">
        <v>9.9502981325379238</v>
      </c>
      <c r="GG324" s="28">
        <v>7.2586039546096641</v>
      </c>
      <c r="GH324" s="28">
        <v>15.107994508279821</v>
      </c>
      <c r="GI324" s="28">
        <v>34.058044969000001</v>
      </c>
      <c r="GJ324" s="28">
        <v>9.8113906421780879</v>
      </c>
      <c r="GK324" s="28">
        <v>7.1572728743324099</v>
      </c>
      <c r="GL324" s="28">
        <v>14.799522962222097</v>
      </c>
      <c r="GM324" s="28">
        <v>34.166472671999998</v>
      </c>
      <c r="GN324" s="28">
        <v>9.6302502320121643</v>
      </c>
      <c r="GO324" s="28">
        <v>7.0251334670446575</v>
      </c>
      <c r="GP324" s="28">
        <v>14.500067410986651</v>
      </c>
      <c r="GQ324" s="28">
        <v>34.294346887000003</v>
      </c>
      <c r="GR324" s="28">
        <v>9.4101380929411285</v>
      </c>
      <c r="GS324" s="28">
        <v>6.8645647261047218</v>
      </c>
      <c r="GT324" s="28">
        <v>14.328287441548056</v>
      </c>
      <c r="GU324" s="28">
        <v>34.437724058999997</v>
      </c>
      <c r="GV324" s="28">
        <v>9.3969108618911026</v>
      </c>
      <c r="GW324" s="28">
        <v>6.8549156452099194</v>
      </c>
      <c r="GX324" s="28">
        <v>14.039360617742929</v>
      </c>
      <c r="GY324" s="28">
        <v>34.594600034000003</v>
      </c>
      <c r="GZ324" s="28">
        <v>9.2828222617959426</v>
      </c>
      <c r="HA324" s="28">
        <v>6.7716895998396209</v>
      </c>
      <c r="HB324" s="28">
        <v>13.681971969377003</v>
      </c>
      <c r="HC324" s="28">
        <v>34.746521766999997</v>
      </c>
      <c r="HD324" s="28">
        <v>9.0794938101796525</v>
      </c>
      <c r="HE324" s="28">
        <v>6.6233643252269463</v>
      </c>
      <c r="HF324" s="28">
        <v>13.393660694572169</v>
      </c>
      <c r="HG324" s="28">
        <v>35.257389566000001</v>
      </c>
      <c r="HH324" s="28">
        <v>8.7990114871564327</v>
      </c>
      <c r="HI324" s="28">
        <v>6.418756375598087</v>
      </c>
      <c r="HJ324" s="28">
        <v>12.068339386380345</v>
      </c>
      <c r="HK324" s="28">
        <v>35.781311783999996</v>
      </c>
      <c r="HL324" s="28">
        <v>8.0989303425845751</v>
      </c>
      <c r="HM324" s="28">
        <v>5.9080569275162409</v>
      </c>
      <c r="HN324" s="28">
        <v>9.3797609665412054</v>
      </c>
      <c r="HO324" s="28">
        <v>36.031475235999999</v>
      </c>
      <c r="HP324" s="28">
        <v>7.6559922758799468</v>
      </c>
      <c r="HQ324" s="28">
        <v>5.5849397746627192</v>
      </c>
      <c r="HR324" s="28">
        <v>7.2832514790914864</v>
      </c>
      <c r="HS324" s="28">
        <v>36.089389650999998</v>
      </c>
      <c r="HT324" s="28">
        <v>7.1572092178873516</v>
      </c>
      <c r="HU324" s="28">
        <v>5.2210844781668015</v>
      </c>
      <c r="HV324" s="28">
        <v>5.8046028774239637</v>
      </c>
      <c r="HW324" s="29">
        <v>33.816932592999997</v>
      </c>
      <c r="HX324" s="29">
        <v>10.307064360323102</v>
      </c>
      <c r="HY324" s="29">
        <v>7.5188599506993157</v>
      </c>
      <c r="HZ324" s="29">
        <v>15.738612765835935</v>
      </c>
      <c r="IA324" s="29">
        <v>33.892364422</v>
      </c>
      <c r="IB324" s="29">
        <v>10.142338775095117</v>
      </c>
      <c r="IC324" s="29">
        <v>7.3986949296683058</v>
      </c>
      <c r="ID324" s="29">
        <v>15.388909010176972</v>
      </c>
      <c r="IE324" s="29">
        <v>33.902676434</v>
      </c>
      <c r="IF324" s="29">
        <v>9.9666982785765423</v>
      </c>
      <c r="IG324" s="29">
        <v>7.2705676328137185</v>
      </c>
      <c r="IH324" s="29">
        <v>15.178357203429368</v>
      </c>
      <c r="II324" s="29">
        <v>33.945424510000002</v>
      </c>
      <c r="IJ324" s="29">
        <v>9.732495467741435</v>
      </c>
      <c r="IK324" s="29">
        <v>7.0997199429993421</v>
      </c>
      <c r="IL324" s="29">
        <v>15.167840565936272</v>
      </c>
      <c r="IM324" s="29">
        <v>34.011681815000003</v>
      </c>
      <c r="IN324" s="29">
        <v>9.6000932809037725</v>
      </c>
      <c r="IO324" s="29">
        <v>7.0031343910713924</v>
      </c>
      <c r="IP324" s="29">
        <v>14.88744531435818</v>
      </c>
      <c r="IQ324" s="29">
        <v>34.105666073000002</v>
      </c>
      <c r="IR324" s="29">
        <v>9.5241666365887845</v>
      </c>
      <c r="IS324" s="29">
        <v>6.9477469611327036</v>
      </c>
      <c r="IT324" s="29">
        <v>14.624846136336695</v>
      </c>
      <c r="IU324" s="29">
        <v>34.222739750000002</v>
      </c>
      <c r="IV324" s="29">
        <v>9.515368355511999</v>
      </c>
      <c r="IW324" s="29">
        <v>6.9413287375813013</v>
      </c>
      <c r="IX324" s="29">
        <v>14.490555968338649</v>
      </c>
      <c r="IY324" s="29">
        <v>34.352530788000003</v>
      </c>
      <c r="IZ324" s="29">
        <v>9.4598051535987171</v>
      </c>
      <c r="JA324" s="29">
        <v>6.9007961553645254</v>
      </c>
      <c r="JB324" s="29">
        <v>14.245905019197863</v>
      </c>
      <c r="JC324" s="29">
        <v>34.495435047000001</v>
      </c>
      <c r="JD324" s="29">
        <v>9.3514721708380026</v>
      </c>
      <c r="JE324" s="29">
        <v>6.8217687527070927</v>
      </c>
      <c r="JF324" s="29">
        <v>13.909296111728327</v>
      </c>
      <c r="JG324" s="29">
        <v>34.663937576000002</v>
      </c>
      <c r="JH324" s="29">
        <v>9.1593100152838307</v>
      </c>
      <c r="JI324" s="29">
        <v>6.6815891356089194</v>
      </c>
      <c r="JJ324" s="29">
        <v>13.212750118207307</v>
      </c>
      <c r="JK324" s="29">
        <v>35.281300004000002</v>
      </c>
      <c r="JL324" s="29">
        <v>8.3633641620340544</v>
      </c>
      <c r="JM324" s="29">
        <v>6.1009577172234302</v>
      </c>
      <c r="JN324" s="29">
        <v>10.151488197892689</v>
      </c>
      <c r="JO324" s="29">
        <v>35.648284160999999</v>
      </c>
      <c r="JP324" s="29">
        <v>7.5384257830187948</v>
      </c>
      <c r="JQ324" s="29">
        <v>5.4991766549406078</v>
      </c>
      <c r="JR324" s="29">
        <v>7.6935769210047518</v>
      </c>
      <c r="JS324" s="29">
        <v>35.730784909</v>
      </c>
      <c r="JT324" s="29">
        <v>7.1300455382423609</v>
      </c>
      <c r="JU324" s="29">
        <v>5.2012689520522501</v>
      </c>
      <c r="JV324" s="29">
        <v>6.242902031523613</v>
      </c>
      <c r="JW324" s="29">
        <v>35.640557481000002</v>
      </c>
      <c r="JX324" s="29">
        <v>7.0385659747388436</v>
      </c>
      <c r="JY324" s="29">
        <v>5.1345358841011262</v>
      </c>
      <c r="JZ324" s="29">
        <v>6.6075952966832254</v>
      </c>
    </row>
    <row r="325" spans="1:286" ht="15" thickBot="1" x14ac:dyDescent="0.4">
      <c r="A325" s="2"/>
      <c r="B325" s="74" t="s">
        <v>792</v>
      </c>
      <c r="C325" s="74" t="s">
        <v>566</v>
      </c>
      <c r="D325" s="74" t="s">
        <v>510</v>
      </c>
      <c r="E325" s="87">
        <v>376338</v>
      </c>
      <c r="F325" s="84">
        <v>429396</v>
      </c>
      <c r="G325" s="22">
        <v>19.872236357894735</v>
      </c>
      <c r="H325" s="22">
        <v>4.2842029359127585</v>
      </c>
      <c r="I325" s="22">
        <v>3.1252663949110229</v>
      </c>
      <c r="J325" s="22">
        <v>14.954741189302604</v>
      </c>
      <c r="K325" s="22">
        <v>19.957169300894737</v>
      </c>
      <c r="L325" s="22">
        <v>3.9757910480904317</v>
      </c>
      <c r="M325" s="22">
        <v>2.9002842166107246</v>
      </c>
      <c r="N325" s="22">
        <v>14.729651509044064</v>
      </c>
      <c r="O325" s="22">
        <v>20.130058701894736</v>
      </c>
      <c r="P325" s="22">
        <v>3.7205272346411364</v>
      </c>
      <c r="Q325" s="22">
        <v>2.7140728186112146</v>
      </c>
      <c r="R325" s="22">
        <v>14.641430085275243</v>
      </c>
      <c r="S325" s="22">
        <v>20.332145681894737</v>
      </c>
      <c r="T325" s="22">
        <v>3.4811937872983778</v>
      </c>
      <c r="U325" s="22">
        <v>2.5394824008958197</v>
      </c>
      <c r="V325" s="22">
        <v>14.471586536622011</v>
      </c>
      <c r="W325" s="22">
        <v>19.78315535057158</v>
      </c>
      <c r="X325" s="22">
        <v>3.2090219205677859</v>
      </c>
      <c r="Y325" s="22">
        <v>2.3409368134300625</v>
      </c>
      <c r="Z325" s="22">
        <v>14.284569017842202</v>
      </c>
      <c r="AA325" s="22">
        <v>18.078604149359691</v>
      </c>
      <c r="AB325" s="22">
        <v>2.9325269897800608</v>
      </c>
      <c r="AC325" s="22">
        <v>2.1392376109225082</v>
      </c>
      <c r="AD325" s="22">
        <v>14.043320492444078</v>
      </c>
      <c r="AE325" s="22">
        <v>17.521146313395445</v>
      </c>
      <c r="AF325" s="22">
        <v>2.8421018587177467</v>
      </c>
      <c r="AG325" s="22">
        <v>2.0732737367569007</v>
      </c>
      <c r="AH325" s="22">
        <v>13.786168019041783</v>
      </c>
      <c r="AI325" s="22">
        <v>16.865383794969016</v>
      </c>
      <c r="AJ325" s="22">
        <v>2.7357307435429195</v>
      </c>
      <c r="AK325" s="22">
        <v>1.9956774891892606</v>
      </c>
      <c r="AL325" s="22">
        <v>13.514165039785528</v>
      </c>
      <c r="AM325" s="22">
        <v>16.131612996688677</v>
      </c>
      <c r="AN325" s="22">
        <v>2.6167059199175977</v>
      </c>
      <c r="AO325" s="22">
        <v>1.9088505374783054</v>
      </c>
      <c r="AP325" s="22">
        <v>13.228375690286139</v>
      </c>
      <c r="AQ325" s="22">
        <v>15.394838176769895</v>
      </c>
      <c r="AR325" s="22">
        <v>2.4971938145054828</v>
      </c>
      <c r="AS325" s="22">
        <v>1.8216681204880676</v>
      </c>
      <c r="AT325" s="22">
        <v>12.910591575566023</v>
      </c>
      <c r="AU325" s="22">
        <v>14.130395402134489</v>
      </c>
      <c r="AV325" s="22">
        <v>2.2920887890833712</v>
      </c>
      <c r="AW325" s="22">
        <v>1.6720468600184049</v>
      </c>
      <c r="AX325" s="22">
        <v>11.886829678621218</v>
      </c>
      <c r="AY325" s="22">
        <v>23.054416099894738</v>
      </c>
      <c r="AZ325" s="22">
        <v>4.5018991977614213</v>
      </c>
      <c r="BA325" s="22">
        <v>3.2840727870523012</v>
      </c>
      <c r="BB325" s="22">
        <v>11.214651317861255</v>
      </c>
      <c r="BC325" s="22">
        <v>23.373005231894737</v>
      </c>
      <c r="BD325" s="22">
        <v>8.7187733085994061</v>
      </c>
      <c r="BE325" s="22">
        <v>6.3602237414571885</v>
      </c>
      <c r="BF325" s="22">
        <v>11.060951182766626</v>
      </c>
      <c r="BG325" s="22">
        <v>23.660102513894735</v>
      </c>
      <c r="BH325" s="22">
        <v>9.4825187901629917</v>
      </c>
      <c r="BI325" s="22">
        <v>6.9173654370074429</v>
      </c>
      <c r="BJ325" s="22">
        <v>11.064570918503986</v>
      </c>
      <c r="BK325" s="25">
        <v>19.899643091894738</v>
      </c>
      <c r="BL325" s="25">
        <v>4.3097803026390666</v>
      </c>
      <c r="BM325" s="25">
        <v>3.1439247278368456</v>
      </c>
      <c r="BN325" s="25">
        <v>15.175280397914829</v>
      </c>
      <c r="BO325" s="25">
        <v>20.000899458894736</v>
      </c>
      <c r="BP325" s="25">
        <v>3.9799903200660585</v>
      </c>
      <c r="BQ325" s="25">
        <v>2.9033475270525586</v>
      </c>
      <c r="BR325" s="25">
        <v>15.119181093345235</v>
      </c>
      <c r="BS325" s="25">
        <v>20.166602257894738</v>
      </c>
      <c r="BT325" s="25">
        <v>3.6404609794412321</v>
      </c>
      <c r="BU325" s="25">
        <v>2.6556656001657331</v>
      </c>
      <c r="BV325" s="25">
        <v>14.942233125841145</v>
      </c>
      <c r="BW325" s="25">
        <v>20.322067935894736</v>
      </c>
      <c r="BX325" s="25">
        <v>3.3154410405176167</v>
      </c>
      <c r="BY325" s="25">
        <v>2.4185680798127209</v>
      </c>
      <c r="BZ325" s="25">
        <v>14.739210439184292</v>
      </c>
      <c r="CA325" s="25">
        <v>18.606290229202944</v>
      </c>
      <c r="CB325" s="25">
        <v>3.0181228498634503</v>
      </c>
      <c r="CC325" s="25">
        <v>2.20167859914454</v>
      </c>
      <c r="CD325" s="25">
        <v>14.547869602025878</v>
      </c>
      <c r="CE325" s="25">
        <v>16.958904811613699</v>
      </c>
      <c r="CF325" s="25">
        <v>2.7509007701199946</v>
      </c>
      <c r="CG325" s="25">
        <v>2.0067438123724641</v>
      </c>
      <c r="CH325" s="25">
        <v>14.318804218820917</v>
      </c>
      <c r="CI325" s="25">
        <v>16.520991746306997</v>
      </c>
      <c r="CJ325" s="25">
        <v>2.6798669738943772</v>
      </c>
      <c r="CK325" s="25">
        <v>1.954925646994268</v>
      </c>
      <c r="CL325" s="25">
        <v>14.067042001546529</v>
      </c>
      <c r="CM325" s="25">
        <v>16.086456988157977</v>
      </c>
      <c r="CN325" s="25">
        <v>2.6093811722394586</v>
      </c>
      <c r="CO325" s="25">
        <v>1.9035072360259397</v>
      </c>
      <c r="CP325" s="25">
        <v>13.805932720453319</v>
      </c>
      <c r="CQ325" s="25">
        <v>15.625989883588709</v>
      </c>
      <c r="CR325" s="25">
        <v>2.5346888895333803</v>
      </c>
      <c r="CS325" s="25">
        <v>1.8490202556955444</v>
      </c>
      <c r="CT325" s="25">
        <v>13.518149690242193</v>
      </c>
      <c r="CU325" s="25">
        <v>15.141030052126727</v>
      </c>
      <c r="CV325" s="25">
        <v>2.4560236461898102</v>
      </c>
      <c r="CW325" s="25">
        <v>1.791635055893664</v>
      </c>
      <c r="CX325" s="25">
        <v>13.227994877394117</v>
      </c>
      <c r="CY325" s="25">
        <v>15.055996525375228</v>
      </c>
      <c r="CZ325" s="25">
        <v>2.4422303737571163</v>
      </c>
      <c r="DA325" s="25">
        <v>1.7815730556909197</v>
      </c>
      <c r="DB325" s="25">
        <v>12.482349111410695</v>
      </c>
      <c r="DC325" s="25">
        <v>22.432204126894735</v>
      </c>
      <c r="DD325" s="25">
        <v>3.8086019044774209</v>
      </c>
      <c r="DE325" s="25">
        <v>2.7783220640367419</v>
      </c>
      <c r="DF325" s="25">
        <v>11.983331589461629</v>
      </c>
      <c r="DG325" s="25">
        <v>22.652230228894737</v>
      </c>
      <c r="DH325" s="25">
        <v>6.4055357205525061</v>
      </c>
      <c r="DI325" s="25">
        <v>4.6727491270391512</v>
      </c>
      <c r="DJ325" s="25">
        <v>11.73852440259375</v>
      </c>
      <c r="DK325" s="25">
        <v>22.807068763894737</v>
      </c>
      <c r="DL325" s="25">
        <v>7.304847742347599</v>
      </c>
      <c r="DM325" s="25">
        <v>5.3287847262624393</v>
      </c>
      <c r="DN325" s="25">
        <v>11.660695205999131</v>
      </c>
      <c r="DO325" s="27">
        <v>19.872311034894736</v>
      </c>
      <c r="DP325" s="27">
        <v>4.3111283974320331</v>
      </c>
      <c r="DQ325" s="27">
        <v>3.1449081442194577</v>
      </c>
      <c r="DR325" s="27">
        <v>14.960390292886901</v>
      </c>
      <c r="DS325" s="27">
        <v>19.957393253894736</v>
      </c>
      <c r="DT325" s="27">
        <v>3.9691647322528389</v>
      </c>
      <c r="DU325" s="27">
        <v>2.8954504114621167</v>
      </c>
      <c r="DV325" s="27">
        <v>14.741306825430421</v>
      </c>
      <c r="DW325" s="27">
        <v>20.130504931894738</v>
      </c>
      <c r="DX325" s="27">
        <v>3.6050974135507943</v>
      </c>
      <c r="DY325" s="27">
        <v>2.6298683711980857</v>
      </c>
      <c r="DZ325" s="27">
        <v>14.659517610597741</v>
      </c>
      <c r="EA325" s="27">
        <v>20.142468329193989</v>
      </c>
      <c r="EB325" s="27">
        <v>3.2673060114679009</v>
      </c>
      <c r="EC325" s="27">
        <v>2.3834542462811421</v>
      </c>
      <c r="ED325" s="27">
        <v>14.496488276403436</v>
      </c>
      <c r="EE325" s="27">
        <v>18.196395058406797</v>
      </c>
      <c r="EF325" s="27">
        <v>2.9516338310537327</v>
      </c>
      <c r="EG325" s="27">
        <v>2.1531757856165559</v>
      </c>
      <c r="EH325" s="27">
        <v>14.316889946549026</v>
      </c>
      <c r="EI325" s="27">
        <v>16.153712985719171</v>
      </c>
      <c r="EJ325" s="27">
        <v>2.6202907549950374</v>
      </c>
      <c r="EK325" s="27">
        <v>1.9114656247574127</v>
      </c>
      <c r="EL325" s="27">
        <v>14.083742157659396</v>
      </c>
      <c r="EM325" s="27">
        <v>15.864846333662859</v>
      </c>
      <c r="EN325" s="27">
        <v>2.5734337495202788</v>
      </c>
      <c r="EO325" s="27">
        <v>1.8772840916304752</v>
      </c>
      <c r="EP325" s="27">
        <v>13.834557626416979</v>
      </c>
      <c r="EQ325" s="27">
        <v>15.419559032553003</v>
      </c>
      <c r="ER325" s="27">
        <v>2.5012037798875166</v>
      </c>
      <c r="ES325" s="27">
        <v>1.8245933344054976</v>
      </c>
      <c r="ET325" s="27">
        <v>13.579994970850526</v>
      </c>
      <c r="EU325" s="27">
        <v>14.899967604251335</v>
      </c>
      <c r="EV325" s="27">
        <v>2.4169209517131423</v>
      </c>
      <c r="EW325" s="27">
        <v>1.7631101846803989</v>
      </c>
      <c r="EX325" s="27">
        <v>13.308332403404489</v>
      </c>
      <c r="EY325" s="27">
        <v>14.359607107072936</v>
      </c>
      <c r="EZ325" s="27">
        <v>2.329269176769956</v>
      </c>
      <c r="FA325" s="27">
        <v>1.6991694351916304</v>
      </c>
      <c r="FB325" s="27">
        <v>13.021982665817898</v>
      </c>
      <c r="FC325" s="27">
        <v>14.602405584171798</v>
      </c>
      <c r="FD325" s="27">
        <v>2.3686534722215011</v>
      </c>
      <c r="FE325" s="27">
        <v>1.7278997303954773</v>
      </c>
      <c r="FF325" s="27">
        <v>12.113809333603777</v>
      </c>
      <c r="FG325" s="27">
        <v>22.853947033894737</v>
      </c>
      <c r="FH325" s="27">
        <v>4.5886555068068473</v>
      </c>
      <c r="FI325" s="27">
        <v>3.3473603066357822</v>
      </c>
      <c r="FJ325" s="27">
        <v>11.635613969685592</v>
      </c>
      <c r="FK325" s="27">
        <v>23.102591915894735</v>
      </c>
      <c r="FL325" s="27">
        <v>8.9237863180600296</v>
      </c>
      <c r="FM325" s="27">
        <v>6.5097778775640389</v>
      </c>
      <c r="FN325" s="27">
        <v>11.558840590418203</v>
      </c>
      <c r="FO325" s="27">
        <v>23.266473642894738</v>
      </c>
      <c r="FP325" s="27">
        <v>9.7512332716726782</v>
      </c>
      <c r="FQ325" s="27">
        <v>7.1133889100900118</v>
      </c>
      <c r="FR325" s="27">
        <v>11.669783370206705</v>
      </c>
      <c r="FS325" s="28">
        <v>19.879681582894737</v>
      </c>
      <c r="FT325" s="28">
        <v>4.2924429958713874</v>
      </c>
      <c r="FU325" s="28">
        <v>3.1312774039285656</v>
      </c>
      <c r="FV325" s="28">
        <v>14.970871986485374</v>
      </c>
      <c r="FW325" s="28">
        <v>19.972460016894736</v>
      </c>
      <c r="FX325" s="28">
        <v>4.0013639710931947</v>
      </c>
      <c r="FY325" s="28">
        <v>2.9189393079020887</v>
      </c>
      <c r="FZ325" s="28">
        <v>14.763754744099927</v>
      </c>
      <c r="GA325" s="28">
        <v>20.145425440894737</v>
      </c>
      <c r="GB325" s="28">
        <v>3.7620461417564184</v>
      </c>
      <c r="GC325" s="28">
        <v>2.7443602833046157</v>
      </c>
      <c r="GD325" s="28">
        <v>14.698993051012861</v>
      </c>
      <c r="GE325" s="28">
        <v>20.339843933894738</v>
      </c>
      <c r="GF325" s="28">
        <v>3.4982548970383465</v>
      </c>
      <c r="GG325" s="28">
        <v>2.551928242917739</v>
      </c>
      <c r="GH325" s="28">
        <v>14.558543584328712</v>
      </c>
      <c r="GI325" s="28">
        <v>19.835379111362503</v>
      </c>
      <c r="GJ325" s="28">
        <v>3.2174931270150284</v>
      </c>
      <c r="GK325" s="28">
        <v>2.3471164405929108</v>
      </c>
      <c r="GL325" s="28">
        <v>14.406006708922824</v>
      </c>
      <c r="GM325" s="28">
        <v>18.028594891699697</v>
      </c>
      <c r="GN325" s="28">
        <v>2.9244149974705218</v>
      </c>
      <c r="GO325" s="28">
        <v>2.1333200254719542</v>
      </c>
      <c r="GP325" s="28">
        <v>14.203117463018888</v>
      </c>
      <c r="GQ325" s="28">
        <v>17.390375089379685</v>
      </c>
      <c r="GR325" s="28">
        <v>2.820889482986495</v>
      </c>
      <c r="GS325" s="28">
        <v>2.0577996039903623</v>
      </c>
      <c r="GT325" s="28">
        <v>13.96622239785966</v>
      </c>
      <c r="GU325" s="28">
        <v>16.672548713641664</v>
      </c>
      <c r="GV325" s="28">
        <v>2.7044510011525804</v>
      </c>
      <c r="GW325" s="28">
        <v>1.9728593526078819</v>
      </c>
      <c r="GX325" s="28">
        <v>13.724942771527576</v>
      </c>
      <c r="GY325" s="28">
        <v>16.002882966863087</v>
      </c>
      <c r="GZ325" s="28">
        <v>2.5958246459132601</v>
      </c>
      <c r="HA325" s="28">
        <v>1.8936179388117851</v>
      </c>
      <c r="HB325" s="28">
        <v>13.506140005089108</v>
      </c>
      <c r="HC325" s="28">
        <v>15.25823221841797</v>
      </c>
      <c r="HD325" s="28">
        <v>2.4750349876114286</v>
      </c>
      <c r="HE325" s="28">
        <v>1.805503564775236</v>
      </c>
      <c r="HF325" s="28">
        <v>13.220514305467892</v>
      </c>
      <c r="HG325" s="28">
        <v>13.634481496659793</v>
      </c>
      <c r="HH325" s="28">
        <v>2.2116466874478147</v>
      </c>
      <c r="HI325" s="28">
        <v>1.6133654668308388</v>
      </c>
      <c r="HJ325" s="28">
        <v>11.724768245810255</v>
      </c>
      <c r="HK325" s="28">
        <v>22.914501290736009</v>
      </c>
      <c r="HL325" s="28">
        <v>3.7169569584725592</v>
      </c>
      <c r="HM325" s="28">
        <v>2.7114683518534259</v>
      </c>
      <c r="HN325" s="28">
        <v>8.2504967057203373</v>
      </c>
      <c r="HO325" s="28">
        <v>24.909948414894735</v>
      </c>
      <c r="HP325" s="28">
        <v>7.1732123125455063</v>
      </c>
      <c r="HQ325" s="28">
        <v>5.2327585129167584</v>
      </c>
      <c r="HR325" s="28">
        <v>5.5631141228711201</v>
      </c>
      <c r="HS325" s="28">
        <v>24.916614020894738</v>
      </c>
      <c r="HT325" s="28">
        <v>7.5528204424592174</v>
      </c>
      <c r="HU325" s="28">
        <v>5.5096773585926764</v>
      </c>
      <c r="HV325" s="28">
        <v>3.9036203242225369</v>
      </c>
      <c r="HW325" s="29">
        <v>19.881485358894736</v>
      </c>
      <c r="HX325" s="29">
        <v>4.2950182061094333</v>
      </c>
      <c r="HY325" s="29">
        <v>3.1331559839438423</v>
      </c>
      <c r="HZ325" s="29">
        <v>14.978741543018195</v>
      </c>
      <c r="IA325" s="29">
        <v>20.008497713894737</v>
      </c>
      <c r="IB325" s="29">
        <v>4.3203709036816029</v>
      </c>
      <c r="IC325" s="29">
        <v>3.1516504238496785</v>
      </c>
      <c r="ID325" s="29">
        <v>14.753608306561681</v>
      </c>
      <c r="IE325" s="29">
        <v>20.203377950894737</v>
      </c>
      <c r="IF325" s="29">
        <v>4.3286364578678969</v>
      </c>
      <c r="IG325" s="29">
        <v>3.1576800305513593</v>
      </c>
      <c r="IH325" s="29">
        <v>14.679473082231665</v>
      </c>
      <c r="II325" s="29">
        <v>20.393856470894736</v>
      </c>
      <c r="IJ325" s="29">
        <v>4.2892735522361916</v>
      </c>
      <c r="IK325" s="29">
        <v>3.1289653389232854</v>
      </c>
      <c r="IL325" s="29">
        <v>14.550952067245118</v>
      </c>
      <c r="IM325" s="29">
        <v>20.606785276894737</v>
      </c>
      <c r="IN325" s="29">
        <v>4.183742480023211</v>
      </c>
      <c r="IO325" s="29">
        <v>3.0519818910008096</v>
      </c>
      <c r="IP325" s="29">
        <v>14.413086192968414</v>
      </c>
      <c r="IQ325" s="29">
        <v>20.911200027894736</v>
      </c>
      <c r="IR325" s="29">
        <v>4.0421722170894103</v>
      </c>
      <c r="IS325" s="29">
        <v>2.9487083552033133</v>
      </c>
      <c r="IT325" s="29">
        <v>14.143657340785213</v>
      </c>
      <c r="IU325" s="29">
        <v>21.147783957894738</v>
      </c>
      <c r="IV325" s="29">
        <v>3.9174735558790421</v>
      </c>
      <c r="IW325" s="29">
        <v>2.8577424179681001</v>
      </c>
      <c r="IX325" s="29">
        <v>13.932014139929313</v>
      </c>
      <c r="IY325" s="29">
        <v>21.385052979894738</v>
      </c>
      <c r="IZ325" s="29">
        <v>3.9071962795098369</v>
      </c>
      <c r="JA325" s="29">
        <v>2.8502452879421978</v>
      </c>
      <c r="JB325" s="29">
        <v>13.720954712778934</v>
      </c>
      <c r="JC325" s="29">
        <v>21.688840776894736</v>
      </c>
      <c r="JD325" s="29">
        <v>3.9102825862128094</v>
      </c>
      <c r="JE325" s="29">
        <v>2.8524967057128952</v>
      </c>
      <c r="JF325" s="29">
        <v>13.432231559774188</v>
      </c>
      <c r="JG325" s="29">
        <v>22.488065622894737</v>
      </c>
      <c r="JH325" s="29">
        <v>3.8681363817224552</v>
      </c>
      <c r="JI325" s="29">
        <v>2.8217516363179298</v>
      </c>
      <c r="JJ325" s="29">
        <v>12.611341635940315</v>
      </c>
      <c r="JK325" s="29">
        <v>23.728019413894735</v>
      </c>
      <c r="JL325" s="29">
        <v>9.2355829742909847</v>
      </c>
      <c r="JM325" s="29">
        <v>6.7372291972939751</v>
      </c>
      <c r="JN325" s="29">
        <v>8.8833453985427013</v>
      </c>
      <c r="JO325" s="29">
        <v>24.466749830894734</v>
      </c>
      <c r="JP325" s="29">
        <v>8.2123848360746372</v>
      </c>
      <c r="JQ325" s="29">
        <v>5.9908204009464736</v>
      </c>
      <c r="JR325" s="29">
        <v>5.6190372135272924</v>
      </c>
      <c r="JS325" s="29">
        <v>24.725320316894738</v>
      </c>
      <c r="JT325" s="29">
        <v>7.6572307321896362</v>
      </c>
      <c r="JU325" s="29">
        <v>5.585843211298223</v>
      </c>
      <c r="JV325" s="29">
        <v>3.9710527487925518</v>
      </c>
      <c r="JW325" s="29">
        <v>24.447797764894737</v>
      </c>
      <c r="JX325" s="29">
        <v>7.6609293021656644</v>
      </c>
      <c r="JY325" s="29">
        <v>5.5885412666023759</v>
      </c>
      <c r="JZ325" s="29">
        <v>4.667794970311995</v>
      </c>
    </row>
    <row r="326" spans="1:286" ht="15" thickBot="1" x14ac:dyDescent="0.4">
      <c r="A326" s="2"/>
      <c r="B326" s="74" t="s">
        <v>463</v>
      </c>
      <c r="C326" s="74" t="s">
        <v>463</v>
      </c>
      <c r="D326" s="74" t="s">
        <v>863</v>
      </c>
      <c r="E326" s="87">
        <v>387190</v>
      </c>
      <c r="F326" s="84">
        <v>398835</v>
      </c>
      <c r="G326" s="22">
        <v>31.340952275999999</v>
      </c>
      <c r="H326" s="22">
        <v>10.608318335474713</v>
      </c>
      <c r="I326" s="22">
        <v>7.7386205313624039</v>
      </c>
      <c r="J326" s="22">
        <v>15.29310638398001</v>
      </c>
      <c r="K326" s="22">
        <v>31.419156576999999</v>
      </c>
      <c r="L326" s="22">
        <v>10.064592406250696</v>
      </c>
      <c r="M326" s="22">
        <v>7.3419800360205194</v>
      </c>
      <c r="N326" s="22">
        <v>14.234273619859835</v>
      </c>
      <c r="O326" s="22">
        <v>31.419371621</v>
      </c>
      <c r="P326" s="22">
        <v>9.9072407482334945</v>
      </c>
      <c r="Q326" s="22">
        <v>7.2271941922262366</v>
      </c>
      <c r="R326" s="22">
        <v>13.879509376304913</v>
      </c>
      <c r="S326" s="22">
        <v>31.453652192</v>
      </c>
      <c r="T326" s="22">
        <v>9.6045438601513577</v>
      </c>
      <c r="U326" s="22">
        <v>7.0063810266692927</v>
      </c>
      <c r="V326" s="22">
        <v>13.71464643694727</v>
      </c>
      <c r="W326" s="22">
        <v>31.504450520999999</v>
      </c>
      <c r="X326" s="22">
        <v>9.3201331665515923</v>
      </c>
      <c r="Y326" s="22">
        <v>6.7989073853976034</v>
      </c>
      <c r="Z326" s="22">
        <v>13.609745989354357</v>
      </c>
      <c r="AA326" s="22">
        <v>31.568863551</v>
      </c>
      <c r="AB326" s="22">
        <v>9.2781680027846996</v>
      </c>
      <c r="AC326" s="22">
        <v>6.7682943826898629</v>
      </c>
      <c r="AD326" s="22">
        <v>13.453889269594061</v>
      </c>
      <c r="AE326" s="22">
        <v>31.637899036</v>
      </c>
      <c r="AF326" s="22">
        <v>9.1670343471995022</v>
      </c>
      <c r="AG326" s="22">
        <v>6.6872239281993515</v>
      </c>
      <c r="AH326" s="22">
        <v>13.184082446981904</v>
      </c>
      <c r="AI326" s="22">
        <v>31.710108651999999</v>
      </c>
      <c r="AJ326" s="22">
        <v>9.0996330936528285</v>
      </c>
      <c r="AK326" s="22">
        <v>6.6380556521313512</v>
      </c>
      <c r="AL326" s="22">
        <v>13.016423907697172</v>
      </c>
      <c r="AM326" s="22">
        <v>31.785651727000001</v>
      </c>
      <c r="AN326" s="22">
        <v>9.0274899755834159</v>
      </c>
      <c r="AO326" s="22">
        <v>6.5854282519126457</v>
      </c>
      <c r="AP326" s="22">
        <v>12.815158506848721</v>
      </c>
      <c r="AQ326" s="22">
        <v>31.868464937999999</v>
      </c>
      <c r="AR326" s="22">
        <v>8.9657884027219517</v>
      </c>
      <c r="AS326" s="22">
        <v>6.5404178135506719</v>
      </c>
      <c r="AT326" s="22">
        <v>12.545297862890887</v>
      </c>
      <c r="AU326" s="22">
        <v>32.340987050000003</v>
      </c>
      <c r="AV326" s="22">
        <v>8.6390719135510334</v>
      </c>
      <c r="AW326" s="22">
        <v>6.3020826834124817</v>
      </c>
      <c r="AX326" s="22">
        <v>11.481436141129404</v>
      </c>
      <c r="AY326" s="22">
        <v>32.887777978999999</v>
      </c>
      <c r="AZ326" s="22">
        <v>8.4163830283654537</v>
      </c>
      <c r="BA326" s="22">
        <v>6.1396342420567462</v>
      </c>
      <c r="BB326" s="22">
        <v>10.710844160367035</v>
      </c>
      <c r="BC326" s="22">
        <v>33.269575408000001</v>
      </c>
      <c r="BD326" s="22">
        <v>8.3870752028302675</v>
      </c>
      <c r="BE326" s="22">
        <v>6.1182545913671804</v>
      </c>
      <c r="BF326" s="22">
        <v>10.360653574946287</v>
      </c>
      <c r="BG326" s="22">
        <v>33.614063850000001</v>
      </c>
      <c r="BH326" s="22">
        <v>8.3145307462984235</v>
      </c>
      <c r="BI326" s="22">
        <v>6.0653344203277673</v>
      </c>
      <c r="BJ326" s="22">
        <v>10.263426182373745</v>
      </c>
      <c r="BK326" s="25">
        <v>31.254823405</v>
      </c>
      <c r="BL326" s="25">
        <v>10.768845547340945</v>
      </c>
      <c r="BM326" s="25">
        <v>7.8557228974778903</v>
      </c>
      <c r="BN326" s="25">
        <v>15.874281397529369</v>
      </c>
      <c r="BO326" s="25">
        <v>31.26015323</v>
      </c>
      <c r="BP326" s="25">
        <v>10.521044823289516</v>
      </c>
      <c r="BQ326" s="25">
        <v>7.6749557192892235</v>
      </c>
      <c r="BR326" s="25">
        <v>15.417728455952256</v>
      </c>
      <c r="BS326" s="25">
        <v>31.294344608999999</v>
      </c>
      <c r="BT326" s="25">
        <v>10.250710360009963</v>
      </c>
      <c r="BU326" s="25">
        <v>7.4777504920597391</v>
      </c>
      <c r="BV326" s="25">
        <v>15.112930381997991</v>
      </c>
      <c r="BW326" s="25">
        <v>31.349058949</v>
      </c>
      <c r="BX326" s="25">
        <v>9.8840484362687437</v>
      </c>
      <c r="BY326" s="25">
        <v>7.2102757235430328</v>
      </c>
      <c r="BZ326" s="25">
        <v>14.92027905928634</v>
      </c>
      <c r="CA326" s="25">
        <v>31.411846547</v>
      </c>
      <c r="CB326" s="25">
        <v>9.8532166752299606</v>
      </c>
      <c r="CC326" s="25">
        <v>7.1877843831205919</v>
      </c>
      <c r="CD326" s="25">
        <v>14.830464620145534</v>
      </c>
      <c r="CE326" s="25">
        <v>31.478242279</v>
      </c>
      <c r="CF326" s="25">
        <v>9.7667060260255312</v>
      </c>
      <c r="CG326" s="25">
        <v>7.124676068970917</v>
      </c>
      <c r="CH326" s="25">
        <v>14.626444861043225</v>
      </c>
      <c r="CI326" s="25">
        <v>31.549183422999999</v>
      </c>
      <c r="CJ326" s="25">
        <v>9.680269137014978</v>
      </c>
      <c r="CK326" s="25">
        <v>7.0616215618557492</v>
      </c>
      <c r="CL326" s="25">
        <v>14.41497580570865</v>
      </c>
      <c r="CM326" s="25">
        <v>31.623249247</v>
      </c>
      <c r="CN326" s="25">
        <v>9.6262297367949614</v>
      </c>
      <c r="CO326" s="25">
        <v>7.0222005717590736</v>
      </c>
      <c r="CP326" s="25">
        <v>14.205233750768004</v>
      </c>
      <c r="CQ326" s="25">
        <v>31.700342509999999</v>
      </c>
      <c r="CR326" s="25">
        <v>9.5585782280693561</v>
      </c>
      <c r="CS326" s="25">
        <v>6.9728497380222221</v>
      </c>
      <c r="CT326" s="25">
        <v>13.941809920490291</v>
      </c>
      <c r="CU326" s="25">
        <v>31.779778315999998</v>
      </c>
      <c r="CV326" s="25">
        <v>9.4935887917953341</v>
      </c>
      <c r="CW326" s="25">
        <v>6.9254408490760824</v>
      </c>
      <c r="CX326" s="25">
        <v>13.699047514847695</v>
      </c>
      <c r="CY326" s="25">
        <v>32.114183140999998</v>
      </c>
      <c r="CZ326" s="25">
        <v>9.3074683535018998</v>
      </c>
      <c r="DA326" s="25">
        <v>6.7896685806037782</v>
      </c>
      <c r="DB326" s="25">
        <v>12.845013511732081</v>
      </c>
      <c r="DC326" s="25">
        <v>32.456487914999997</v>
      </c>
      <c r="DD326" s="25">
        <v>9.1867262688683713</v>
      </c>
      <c r="DE326" s="25">
        <v>6.7015889108959108</v>
      </c>
      <c r="DF326" s="25">
        <v>12.200070558459222</v>
      </c>
      <c r="DG326" s="25">
        <v>32.751535684000004</v>
      </c>
      <c r="DH326" s="25">
        <v>9.2003249664296192</v>
      </c>
      <c r="DI326" s="25">
        <v>6.7115089714389047</v>
      </c>
      <c r="DJ326" s="25">
        <v>11.760322193731701</v>
      </c>
      <c r="DK326" s="25">
        <v>32.977888788999998</v>
      </c>
      <c r="DL326" s="25">
        <v>9.1996510664765108</v>
      </c>
      <c r="DM326" s="25">
        <v>6.7110173708054868</v>
      </c>
      <c r="DN326" s="25">
        <v>11.465005561001359</v>
      </c>
      <c r="DO326" s="27">
        <v>31.342175017999999</v>
      </c>
      <c r="DP326" s="27">
        <v>10.77015580467298</v>
      </c>
      <c r="DQ326" s="27">
        <v>7.8566787119595443</v>
      </c>
      <c r="DR326" s="27">
        <v>15.306598330373344</v>
      </c>
      <c r="DS326" s="27">
        <v>31.420988251000001</v>
      </c>
      <c r="DT326" s="27">
        <v>10.471951234607861</v>
      </c>
      <c r="DU326" s="27">
        <v>7.6391426298516958</v>
      </c>
      <c r="DV326" s="27">
        <v>14.246147184388917</v>
      </c>
      <c r="DW326" s="27">
        <v>31.421803993000001</v>
      </c>
      <c r="DX326" s="27">
        <v>10.051867117743022</v>
      </c>
      <c r="DY326" s="27">
        <v>7.3326971152220652</v>
      </c>
      <c r="DZ326" s="27">
        <v>13.914505721950469</v>
      </c>
      <c r="EA326" s="27">
        <v>31.45666992</v>
      </c>
      <c r="EB326" s="27">
        <v>10.078699259386894</v>
      </c>
      <c r="EC326" s="27">
        <v>7.3522707889806416</v>
      </c>
      <c r="ED326" s="27">
        <v>13.757259751584295</v>
      </c>
      <c r="EE326" s="27">
        <v>31.507169969</v>
      </c>
      <c r="EF326" s="27">
        <v>9.935955484491485</v>
      </c>
      <c r="EG326" s="27">
        <v>7.2481411925453774</v>
      </c>
      <c r="EH326" s="27">
        <v>13.661379714128708</v>
      </c>
      <c r="EI326" s="27">
        <v>31.571523557999999</v>
      </c>
      <c r="EJ326" s="27">
        <v>9.7478924469945198</v>
      </c>
      <c r="EK326" s="27">
        <v>7.1109518249999457</v>
      </c>
      <c r="EL326" s="27">
        <v>13.496742690390276</v>
      </c>
      <c r="EM326" s="27">
        <v>31.640189157999998</v>
      </c>
      <c r="EN326" s="27">
        <v>9.6317192984302036</v>
      </c>
      <c r="EO326" s="27">
        <v>7.0262051305435316</v>
      </c>
      <c r="EP326" s="27">
        <v>13.254228818843467</v>
      </c>
      <c r="EQ326" s="27">
        <v>31.711766365999999</v>
      </c>
      <c r="ER326" s="27">
        <v>9.5616734277287403</v>
      </c>
      <c r="ES326" s="27">
        <v>6.9751076430808094</v>
      </c>
      <c r="ET326" s="27">
        <v>13.095324990047317</v>
      </c>
      <c r="EU326" s="27">
        <v>31.785836832000001</v>
      </c>
      <c r="EV326" s="27">
        <v>9.4824946376422972</v>
      </c>
      <c r="EW326" s="27">
        <v>6.9173478180798593</v>
      </c>
      <c r="EX326" s="27">
        <v>12.856498226205701</v>
      </c>
      <c r="EY326" s="27">
        <v>31.864822672999999</v>
      </c>
      <c r="EZ326" s="27">
        <v>9.4088479022493932</v>
      </c>
      <c r="FA326" s="27">
        <v>6.8636235499577873</v>
      </c>
      <c r="FB326" s="27">
        <v>12.608370281533077</v>
      </c>
      <c r="FC326" s="27">
        <v>32.280828110999998</v>
      </c>
      <c r="FD326" s="27">
        <v>9.1230284291769674</v>
      </c>
      <c r="FE326" s="27">
        <v>6.6551222236745318</v>
      </c>
      <c r="FF326" s="27">
        <v>11.615694083342245</v>
      </c>
      <c r="FG326" s="27">
        <v>32.655280097000002</v>
      </c>
      <c r="FH326" s="27">
        <v>8.9493520866436249</v>
      </c>
      <c r="FI326" s="27">
        <v>6.5284277498062266</v>
      </c>
      <c r="FJ326" s="27">
        <v>11.055424142990518</v>
      </c>
      <c r="FK326" s="27">
        <v>32.960474488999999</v>
      </c>
      <c r="FL326" s="27">
        <v>8.9880295308525149</v>
      </c>
      <c r="FM326" s="27">
        <v>6.5566424068696971</v>
      </c>
      <c r="FN326" s="27">
        <v>10.792580394986778</v>
      </c>
      <c r="FO326" s="27">
        <v>33.169456988999997</v>
      </c>
      <c r="FP326" s="27">
        <v>8.8523801970065161</v>
      </c>
      <c r="FQ326" s="27">
        <v>6.4576881064075868</v>
      </c>
      <c r="FR326" s="27">
        <v>10.753043199110614</v>
      </c>
      <c r="FS326" s="28">
        <v>31.335238285999999</v>
      </c>
      <c r="FT326" s="28">
        <v>10.609016462043845</v>
      </c>
      <c r="FU326" s="28">
        <v>7.7391298049749153</v>
      </c>
      <c r="FV326" s="28">
        <v>15.306131867158992</v>
      </c>
      <c r="FW326" s="28">
        <v>31.408250554999999</v>
      </c>
      <c r="FX326" s="28">
        <v>10.102959014224032</v>
      </c>
      <c r="FY326" s="28">
        <v>7.3699679423777722</v>
      </c>
      <c r="FZ326" s="28">
        <v>14.261590764604886</v>
      </c>
      <c r="GA326" s="28">
        <v>31.408417668999999</v>
      </c>
      <c r="GB326" s="28">
        <v>9.9017130697464815</v>
      </c>
      <c r="GC326" s="28">
        <v>7.2231618277290917</v>
      </c>
      <c r="GD326" s="28">
        <v>13.911927835219187</v>
      </c>
      <c r="GE326" s="28">
        <v>31.446951298000002</v>
      </c>
      <c r="GF326" s="28">
        <v>9.5714924573613942</v>
      </c>
      <c r="GG326" s="28">
        <v>6.9822704884923406</v>
      </c>
      <c r="GH326" s="28">
        <v>13.748814017561596</v>
      </c>
      <c r="GI326" s="28">
        <v>31.502393114</v>
      </c>
      <c r="GJ326" s="28">
        <v>9.3475793212357505</v>
      </c>
      <c r="GK326" s="28">
        <v>6.8189289731204683</v>
      </c>
      <c r="GL326" s="28">
        <v>13.646203514195564</v>
      </c>
      <c r="GM326" s="28">
        <v>31.587320147</v>
      </c>
      <c r="GN326" s="28">
        <v>9.2754429483505874</v>
      </c>
      <c r="GO326" s="28">
        <v>6.7663064934197621</v>
      </c>
      <c r="GP326" s="28">
        <v>13.480564407803309</v>
      </c>
      <c r="GQ326" s="28">
        <v>31.691609806999999</v>
      </c>
      <c r="GR326" s="28">
        <v>9.1431226690585952</v>
      </c>
      <c r="GS326" s="28">
        <v>6.6697806919060216</v>
      </c>
      <c r="GT326" s="28">
        <v>13.180010211359711</v>
      </c>
      <c r="GU326" s="28">
        <v>31.810645620999999</v>
      </c>
      <c r="GV326" s="28">
        <v>9.0614958219437511</v>
      </c>
      <c r="GW326" s="28">
        <v>6.6102350433859405</v>
      </c>
      <c r="GX326" s="28">
        <v>12.974440319493425</v>
      </c>
      <c r="GY326" s="28">
        <v>31.939966306999999</v>
      </c>
      <c r="GZ326" s="28">
        <v>8.9802264695937684</v>
      </c>
      <c r="HA326" s="28">
        <v>6.5509501823196024</v>
      </c>
      <c r="HB326" s="28">
        <v>12.759604352666683</v>
      </c>
      <c r="HC326" s="28">
        <v>32.082726385999997</v>
      </c>
      <c r="HD326" s="28">
        <v>8.8919083997100188</v>
      </c>
      <c r="HE326" s="28">
        <v>6.4865233799481876</v>
      </c>
      <c r="HF326" s="28">
        <v>12.498752257691482</v>
      </c>
      <c r="HG326" s="28">
        <v>32.916971584999999</v>
      </c>
      <c r="HH326" s="28">
        <v>8.4194318516432247</v>
      </c>
      <c r="HI326" s="28">
        <v>6.1418583161906231</v>
      </c>
      <c r="HJ326" s="28">
        <v>11.065897008394224</v>
      </c>
      <c r="HK326" s="28">
        <v>33.809438034000003</v>
      </c>
      <c r="HL326" s="28">
        <v>7.7278042675262366</v>
      </c>
      <c r="HM326" s="28">
        <v>5.6373256227658652</v>
      </c>
      <c r="HN326" s="28">
        <v>8.3195874616079024</v>
      </c>
      <c r="HO326" s="28">
        <v>34.247894758000001</v>
      </c>
      <c r="HP326" s="28">
        <v>7.2850335108649604</v>
      </c>
      <c r="HQ326" s="28">
        <v>5.3143305202595936</v>
      </c>
      <c r="HR326" s="28">
        <v>6.0830205789071812</v>
      </c>
      <c r="HS326" s="28">
        <v>34.400121399</v>
      </c>
      <c r="HT326" s="28">
        <v>6.9417879477069251</v>
      </c>
      <c r="HU326" s="28">
        <v>5.0639376607739184</v>
      </c>
      <c r="HV326" s="28">
        <v>4.6292941790611799</v>
      </c>
      <c r="HW326" s="29">
        <v>31.334622908</v>
      </c>
      <c r="HX326" s="29">
        <v>10.610445632535338</v>
      </c>
      <c r="HY326" s="29">
        <v>7.7401723649508245</v>
      </c>
      <c r="HZ326" s="29">
        <v>15.310093483846346</v>
      </c>
      <c r="IA326" s="29">
        <v>31.413283400000001</v>
      </c>
      <c r="IB326" s="29">
        <v>10.187680794607649</v>
      </c>
      <c r="IC326" s="29">
        <v>7.4317713016281983</v>
      </c>
      <c r="ID326" s="29">
        <v>14.258215385504345</v>
      </c>
      <c r="IE326" s="29">
        <v>31.418759705999999</v>
      </c>
      <c r="IF326" s="29">
        <v>10.117492610691182</v>
      </c>
      <c r="IG326" s="29">
        <v>7.3805699986564859</v>
      </c>
      <c r="IH326" s="29">
        <v>13.913516245675803</v>
      </c>
      <c r="II326" s="29">
        <v>31.451968479000001</v>
      </c>
      <c r="IJ326" s="29">
        <v>9.8123758636557188</v>
      </c>
      <c r="IK326" s="29">
        <v>7.15799157968359</v>
      </c>
      <c r="IL326" s="29">
        <v>13.758281551791905</v>
      </c>
      <c r="IM326" s="29">
        <v>31.508718772000002</v>
      </c>
      <c r="IN326" s="29">
        <v>9.7849798414581635</v>
      </c>
      <c r="IO326" s="29">
        <v>7.1380065629117331</v>
      </c>
      <c r="IP326" s="29">
        <v>13.658162257380516</v>
      </c>
      <c r="IQ326" s="29">
        <v>31.602336657999999</v>
      </c>
      <c r="IR326" s="29">
        <v>9.6940093986741012</v>
      </c>
      <c r="IS326" s="29">
        <v>7.0716448914372165</v>
      </c>
      <c r="IT326" s="29">
        <v>13.500178478544292</v>
      </c>
      <c r="IU326" s="29">
        <v>31.723274578999998</v>
      </c>
      <c r="IV326" s="29">
        <v>9.5036031658554982</v>
      </c>
      <c r="IW326" s="29">
        <v>6.9327461955277974</v>
      </c>
      <c r="IX326" s="29">
        <v>13.210673364366967</v>
      </c>
      <c r="IY326" s="29">
        <v>31.864001706</v>
      </c>
      <c r="IZ326" s="29">
        <v>9.414565250551334</v>
      </c>
      <c r="JA326" s="29">
        <v>6.8677942759442425</v>
      </c>
      <c r="JB326" s="29">
        <v>13.016587693400018</v>
      </c>
      <c r="JC326" s="29">
        <v>32.028067171000004</v>
      </c>
      <c r="JD326" s="29">
        <v>9.3374159205292848</v>
      </c>
      <c r="JE326" s="29">
        <v>6.8115149138050999</v>
      </c>
      <c r="JF326" s="29">
        <v>12.764694989433204</v>
      </c>
      <c r="JG326" s="29">
        <v>32.253647540000003</v>
      </c>
      <c r="JH326" s="29">
        <v>9.1691646144392021</v>
      </c>
      <c r="JI326" s="29">
        <v>6.6887779284920557</v>
      </c>
      <c r="JJ326" s="29">
        <v>12.069458644194924</v>
      </c>
      <c r="JK326" s="29">
        <v>33.225851012999996</v>
      </c>
      <c r="JL326" s="29">
        <v>8.3531658471596941</v>
      </c>
      <c r="JM326" s="29">
        <v>6.0935181885086749</v>
      </c>
      <c r="JN326" s="29">
        <v>8.9398748307848308</v>
      </c>
      <c r="JO326" s="29">
        <v>33.897068488999999</v>
      </c>
      <c r="JP326" s="29">
        <v>7.5841716793345197</v>
      </c>
      <c r="JQ326" s="29">
        <v>5.5325476494054531</v>
      </c>
      <c r="JR326" s="29">
        <v>6.3624704326788937</v>
      </c>
      <c r="JS326" s="29">
        <v>34.148753515000003</v>
      </c>
      <c r="JT326" s="29">
        <v>7.1961484916169836</v>
      </c>
      <c r="JU326" s="29">
        <v>5.2494901362203299</v>
      </c>
      <c r="JV326" s="29">
        <v>4.8515683693012619</v>
      </c>
      <c r="JW326" s="29">
        <v>34.110876337999997</v>
      </c>
      <c r="JX326" s="29">
        <v>7.1450157706349371</v>
      </c>
      <c r="JY326" s="29">
        <v>5.212189528159497</v>
      </c>
      <c r="JZ326" s="29">
        <v>5.2022220562880648</v>
      </c>
    </row>
    <row r="327" spans="1:286" ht="15" thickBot="1" x14ac:dyDescent="0.4">
      <c r="A327" s="2"/>
      <c r="B327" s="74" t="s">
        <v>793</v>
      </c>
      <c r="C327" s="74" t="s">
        <v>620</v>
      </c>
      <c r="D327" s="74" t="s">
        <v>510</v>
      </c>
      <c r="E327" s="87">
        <v>379112</v>
      </c>
      <c r="F327" s="84">
        <v>418005</v>
      </c>
      <c r="G327" s="22">
        <v>44.004407037368416</v>
      </c>
      <c r="H327" s="22">
        <v>11.302459027795306</v>
      </c>
      <c r="I327" s="22">
        <v>8.1232998444193232</v>
      </c>
      <c r="J327" s="22">
        <v>29.244334255664135</v>
      </c>
      <c r="K327" s="22">
        <v>44.175186943368416</v>
      </c>
      <c r="L327" s="22">
        <v>11.125573583123332</v>
      </c>
      <c r="M327" s="22">
        <v>7.9961687925260803</v>
      </c>
      <c r="N327" s="22">
        <v>28.891000027280256</v>
      </c>
      <c r="O327" s="22">
        <v>44.193809541368417</v>
      </c>
      <c r="P327" s="22">
        <v>11.016790240447886</v>
      </c>
      <c r="Q327" s="22">
        <v>7.9179840622423709</v>
      </c>
      <c r="R327" s="22">
        <v>28.920384152683706</v>
      </c>
      <c r="S327" s="22">
        <v>44.253544372368417</v>
      </c>
      <c r="T327" s="22">
        <v>10.926746014815574</v>
      </c>
      <c r="U327" s="22">
        <v>7.8532675043436866</v>
      </c>
      <c r="V327" s="22">
        <v>28.84857835036177</v>
      </c>
      <c r="W327" s="22">
        <v>44.341185534368421</v>
      </c>
      <c r="X327" s="22">
        <v>10.793887475184951</v>
      </c>
      <c r="Y327" s="22">
        <v>7.7577794559767694</v>
      </c>
      <c r="Z327" s="22">
        <v>28.740113292052811</v>
      </c>
      <c r="AA327" s="22">
        <v>44.454997562368419</v>
      </c>
      <c r="AB327" s="22">
        <v>10.490090961236257</v>
      </c>
      <c r="AC327" s="22">
        <v>7.5394349197634014</v>
      </c>
      <c r="AD327" s="22">
        <v>28.571551395043322</v>
      </c>
      <c r="AE327" s="22">
        <v>44.570832439368417</v>
      </c>
      <c r="AF327" s="22">
        <v>10.540265736831904</v>
      </c>
      <c r="AG327" s="22">
        <v>7.5754965189063439</v>
      </c>
      <c r="AH327" s="22">
        <v>28.401813603867733</v>
      </c>
      <c r="AI327" s="22">
        <v>44.685951636368415</v>
      </c>
      <c r="AJ327" s="22">
        <v>10.60907433445014</v>
      </c>
      <c r="AK327" s="22">
        <v>7.6249506128298306</v>
      </c>
      <c r="AL327" s="22">
        <v>28.246781096049773</v>
      </c>
      <c r="AM327" s="22">
        <v>47.694655667368416</v>
      </c>
      <c r="AN327" s="22">
        <v>10.15504899909476</v>
      </c>
      <c r="AO327" s="22">
        <v>7.2986336647228098</v>
      </c>
      <c r="AP327" s="22">
        <v>25.212339532285831</v>
      </c>
      <c r="AQ327" s="22">
        <v>47.608024582368415</v>
      </c>
      <c r="AR327" s="22">
        <v>10.105251247604919</v>
      </c>
      <c r="AS327" s="22">
        <v>7.2628430402281712</v>
      </c>
      <c r="AT327" s="22">
        <v>25.201213377851872</v>
      </c>
      <c r="AU327" s="22">
        <v>47.72311748736842</v>
      </c>
      <c r="AV327" s="22">
        <v>9.7882045441356169</v>
      </c>
      <c r="AW327" s="22">
        <v>7.0349753319151231</v>
      </c>
      <c r="AX327" s="22">
        <v>24.538105343015708</v>
      </c>
      <c r="AY327" s="22">
        <v>47.926998317368415</v>
      </c>
      <c r="AZ327" s="22">
        <v>9.8324760053536977</v>
      </c>
      <c r="BA327" s="22">
        <v>7.066794102780884</v>
      </c>
      <c r="BB327" s="22">
        <v>24.168891038504974</v>
      </c>
      <c r="BC327" s="22">
        <v>47.948962477368418</v>
      </c>
      <c r="BD327" s="22">
        <v>9.6994272553633802</v>
      </c>
      <c r="BE327" s="22">
        <v>6.9711693464832827</v>
      </c>
      <c r="BF327" s="22">
        <v>24.255947967353563</v>
      </c>
      <c r="BG327" s="22">
        <v>47.925319597368414</v>
      </c>
      <c r="BH327" s="22">
        <v>9.5417836265423066</v>
      </c>
      <c r="BI327" s="22">
        <v>6.8578677665061596</v>
      </c>
      <c r="BJ327" s="22">
        <v>24.484157003429601</v>
      </c>
      <c r="BK327" s="25">
        <v>43.823103408368418</v>
      </c>
      <c r="BL327" s="25">
        <v>11.43745292994732</v>
      </c>
      <c r="BM327" s="25">
        <v>8.2203226198748442</v>
      </c>
      <c r="BN327" s="25">
        <v>29.676196406503429</v>
      </c>
      <c r="BO327" s="25">
        <v>43.846148669368418</v>
      </c>
      <c r="BP327" s="25">
        <v>11.492010258755151</v>
      </c>
      <c r="BQ327" s="25">
        <v>8.2595340463021998</v>
      </c>
      <c r="BR327" s="25">
        <v>29.674976654395969</v>
      </c>
      <c r="BS327" s="25">
        <v>43.926537659368421</v>
      </c>
      <c r="BT327" s="25">
        <v>11.412413760247178</v>
      </c>
      <c r="BU327" s="25">
        <v>8.2023264755995733</v>
      </c>
      <c r="BV327" s="25">
        <v>29.560963472081507</v>
      </c>
      <c r="BW327" s="25">
        <v>44.025206286368416</v>
      </c>
      <c r="BX327" s="25">
        <v>11.310972070178346</v>
      </c>
      <c r="BY327" s="25">
        <v>8.1294183355985989</v>
      </c>
      <c r="BZ327" s="25">
        <v>29.396469631785916</v>
      </c>
      <c r="CA327" s="25">
        <v>44.132874768368417</v>
      </c>
      <c r="CB327" s="25">
        <v>11.167404945094079</v>
      </c>
      <c r="CC327" s="25">
        <v>8.0262338160181503</v>
      </c>
      <c r="CD327" s="25">
        <v>29.231331068164213</v>
      </c>
      <c r="CE327" s="25">
        <v>44.245190001368414</v>
      </c>
      <c r="CF327" s="25">
        <v>11.06831067718463</v>
      </c>
      <c r="CG327" s="25">
        <v>7.9550128145429788</v>
      </c>
      <c r="CH327" s="25">
        <v>29.055941220823776</v>
      </c>
      <c r="CI327" s="25">
        <v>44.364164089368415</v>
      </c>
      <c r="CJ327" s="25">
        <v>10.99437025189691</v>
      </c>
      <c r="CK327" s="25">
        <v>7.9018703750296915</v>
      </c>
      <c r="CL327" s="25">
        <v>28.866979231106743</v>
      </c>
      <c r="CM327" s="25">
        <v>44.485347084368421</v>
      </c>
      <c r="CN327" s="25">
        <v>10.897549206021131</v>
      </c>
      <c r="CO327" s="25">
        <v>7.8322831829889994</v>
      </c>
      <c r="CP327" s="25">
        <v>28.686942599105603</v>
      </c>
      <c r="CQ327" s="25">
        <v>44.60809398736842</v>
      </c>
      <c r="CR327" s="25">
        <v>10.854044323213747</v>
      </c>
      <c r="CS327" s="25">
        <v>7.8010153671206472</v>
      </c>
      <c r="CT327" s="25">
        <v>28.449707001023306</v>
      </c>
      <c r="CU327" s="25">
        <v>44.729682219368421</v>
      </c>
      <c r="CV327" s="25">
        <v>10.765425763963863</v>
      </c>
      <c r="CW327" s="25">
        <v>7.7373234637218458</v>
      </c>
      <c r="CX327" s="25">
        <v>28.237542646530134</v>
      </c>
      <c r="CY327" s="25">
        <v>45.050952766368418</v>
      </c>
      <c r="CZ327" s="25">
        <v>10.492207410102258</v>
      </c>
      <c r="DA327" s="25">
        <v>7.5409560532354742</v>
      </c>
      <c r="DB327" s="25">
        <v>27.580134432728222</v>
      </c>
      <c r="DC327" s="25">
        <v>45.298682727368416</v>
      </c>
      <c r="DD327" s="25">
        <v>10.758423970281557</v>
      </c>
      <c r="DE327" s="25">
        <v>7.7322911367397031</v>
      </c>
      <c r="DF327" s="25">
        <v>27.125330918612136</v>
      </c>
      <c r="DG327" s="25">
        <v>45.455680874368419</v>
      </c>
      <c r="DH327" s="25">
        <v>10.9089760253832</v>
      </c>
      <c r="DI327" s="25">
        <v>7.8404958630542696</v>
      </c>
      <c r="DJ327" s="25">
        <v>26.925232760450875</v>
      </c>
      <c r="DK327" s="25">
        <v>45.51183709136842</v>
      </c>
      <c r="DL327" s="25">
        <v>10.992953704042108</v>
      </c>
      <c r="DM327" s="25">
        <v>7.9008522741951532</v>
      </c>
      <c r="DN327" s="25">
        <v>26.890242921661105</v>
      </c>
      <c r="DO327" s="27">
        <v>44.004464941368418</v>
      </c>
      <c r="DP327" s="27">
        <v>11.416506146548098</v>
      </c>
      <c r="DQ327" s="27">
        <v>8.2052677542115813</v>
      </c>
      <c r="DR327" s="27">
        <v>29.246092917250714</v>
      </c>
      <c r="DS327" s="27">
        <v>44.17536058836842</v>
      </c>
      <c r="DT327" s="27">
        <v>11.438349180375184</v>
      </c>
      <c r="DU327" s="27">
        <v>8.2209667727041822</v>
      </c>
      <c r="DV327" s="27">
        <v>28.894992657896616</v>
      </c>
      <c r="DW327" s="27">
        <v>44.194155548368414</v>
      </c>
      <c r="DX327" s="27">
        <v>11.337826027634554</v>
      </c>
      <c r="DY327" s="27">
        <v>8.1487188035666396</v>
      </c>
      <c r="DZ327" s="27">
        <v>28.926445917408095</v>
      </c>
      <c r="EA327" s="27">
        <v>44.254117058368415</v>
      </c>
      <c r="EB327" s="27">
        <v>11.254012323562749</v>
      </c>
      <c r="EC327" s="27">
        <v>8.0884802441901051</v>
      </c>
      <c r="ED327" s="27">
        <v>28.85680085103251</v>
      </c>
      <c r="EE327" s="27">
        <v>44.341637436368416</v>
      </c>
      <c r="EF327" s="27">
        <v>11.109297165077491</v>
      </c>
      <c r="EG327" s="27">
        <v>7.9844706104000203</v>
      </c>
      <c r="EH327" s="27">
        <v>28.750845177197554</v>
      </c>
      <c r="EI327" s="27">
        <v>44.455086515368421</v>
      </c>
      <c r="EJ327" s="27">
        <v>10.958864906169598</v>
      </c>
      <c r="EK327" s="27">
        <v>7.8763519839686449</v>
      </c>
      <c r="EL327" s="27">
        <v>28.585150147842125</v>
      </c>
      <c r="EM327" s="27">
        <v>44.570664712368419</v>
      </c>
      <c r="EN327" s="27">
        <v>10.751669766428511</v>
      </c>
      <c r="EO327" s="27">
        <v>7.7274367574428009</v>
      </c>
      <c r="EP327" s="27">
        <v>28.418364753757778</v>
      </c>
      <c r="EQ327" s="27">
        <v>44.685717365368419</v>
      </c>
      <c r="ER327" s="27">
        <v>10.748070860144768</v>
      </c>
      <c r="ES327" s="27">
        <v>7.7248501526355708</v>
      </c>
      <c r="ET327" s="27">
        <v>28.266241942309502</v>
      </c>
      <c r="EU327" s="27">
        <v>47.693040197368418</v>
      </c>
      <c r="EV327" s="27">
        <v>10.832943661286004</v>
      </c>
      <c r="EW327" s="27">
        <v>7.7858499059291271</v>
      </c>
      <c r="EX327" s="27">
        <v>25.236001939492574</v>
      </c>
      <c r="EY327" s="27">
        <v>47.606775338368422</v>
      </c>
      <c r="EZ327" s="27">
        <v>10.848408502252209</v>
      </c>
      <c r="FA327" s="27">
        <v>7.7969647916284064</v>
      </c>
      <c r="FB327" s="27">
        <v>25.262794934064523</v>
      </c>
      <c r="FC327" s="27">
        <v>47.692335167368419</v>
      </c>
      <c r="FD327" s="27">
        <v>10.727266685863516</v>
      </c>
      <c r="FE327" s="27">
        <v>7.7098977829533135</v>
      </c>
      <c r="FF327" s="27">
        <v>24.717550576487195</v>
      </c>
      <c r="FG327" s="27">
        <v>47.811356087368416</v>
      </c>
      <c r="FH327" s="27">
        <v>10.630379541533266</v>
      </c>
      <c r="FI327" s="27">
        <v>7.6402630846519406</v>
      </c>
      <c r="FJ327" s="27">
        <v>24.444374184961678</v>
      </c>
      <c r="FK327" s="27">
        <v>47.801219877368418</v>
      </c>
      <c r="FL327" s="27">
        <v>10.524479953350953</v>
      </c>
      <c r="FM327" s="27">
        <v>7.5641509655024795</v>
      </c>
      <c r="FN327" s="27">
        <v>24.57082999631881</v>
      </c>
      <c r="FO327" s="27">
        <v>47.70639232736842</v>
      </c>
      <c r="FP327" s="27">
        <v>10.340301623806884</v>
      </c>
      <c r="FQ327" s="27">
        <v>7.4317783736575187</v>
      </c>
      <c r="FR327" s="27">
        <v>24.850607220369678</v>
      </c>
      <c r="FS327" s="28">
        <v>43.988629779368416</v>
      </c>
      <c r="FT327" s="28">
        <v>11.308773332414331</v>
      </c>
      <c r="FU327" s="28">
        <v>8.1278380594752857</v>
      </c>
      <c r="FV327" s="28">
        <v>29.279665322860616</v>
      </c>
      <c r="FW327" s="28">
        <v>44.144265486368418</v>
      </c>
      <c r="FX327" s="28">
        <v>11.145871745793215</v>
      </c>
      <c r="FY327" s="28">
        <v>8.01075748170007</v>
      </c>
      <c r="FZ327" s="28">
        <v>28.961004944496501</v>
      </c>
      <c r="GA327" s="28">
        <v>44.150335175368419</v>
      </c>
      <c r="GB327" s="28">
        <v>11.054166576127178</v>
      </c>
      <c r="GC327" s="28">
        <v>7.9448471706209887</v>
      </c>
      <c r="GD327" s="28">
        <v>29.023353334382946</v>
      </c>
      <c r="GE327" s="28">
        <v>44.198756376368415</v>
      </c>
      <c r="GF327" s="28">
        <v>10.918967769749642</v>
      </c>
      <c r="GG327" s="28">
        <v>7.8476771264640988</v>
      </c>
      <c r="GH327" s="28">
        <v>28.987049185975252</v>
      </c>
      <c r="GI327" s="28">
        <v>44.277205981368418</v>
      </c>
      <c r="GJ327" s="28">
        <v>10.688809837909915</v>
      </c>
      <c r="GK327" s="28">
        <v>7.682258089128271</v>
      </c>
      <c r="GL327" s="28">
        <v>28.912304035210806</v>
      </c>
      <c r="GM327" s="28">
        <v>44.387865778368415</v>
      </c>
      <c r="GN327" s="28">
        <v>10.563355915852975</v>
      </c>
      <c r="GO327" s="28">
        <v>7.5920918852056793</v>
      </c>
      <c r="GP327" s="28">
        <v>28.772449357460218</v>
      </c>
      <c r="GQ327" s="28">
        <v>44.506235603368417</v>
      </c>
      <c r="GR327" s="28">
        <v>10.699172905899502</v>
      </c>
      <c r="GS327" s="28">
        <v>7.6897062301372765</v>
      </c>
      <c r="GT327" s="28">
        <v>28.624941459446124</v>
      </c>
      <c r="GU327" s="28">
        <v>44.629064117368415</v>
      </c>
      <c r="GV327" s="28">
        <v>10.694692772606071</v>
      </c>
      <c r="GW327" s="28">
        <v>7.6864862701271575</v>
      </c>
      <c r="GX327" s="28">
        <v>28.486480988214556</v>
      </c>
      <c r="GY327" s="28">
        <v>47.44801862936842</v>
      </c>
      <c r="GZ327" s="28">
        <v>10.188356191722072</v>
      </c>
      <c r="HA327" s="28">
        <v>7.3225721998700832</v>
      </c>
      <c r="HB327" s="28">
        <v>25.668957053075161</v>
      </c>
      <c r="HC327" s="28">
        <v>47.393654358368416</v>
      </c>
      <c r="HD327" s="28">
        <v>10.188176171203082</v>
      </c>
      <c r="HE327" s="28">
        <v>7.3224428155785493</v>
      </c>
      <c r="HF327" s="28">
        <v>25.717722738052267</v>
      </c>
      <c r="HG327" s="28">
        <v>51.895248697368416</v>
      </c>
      <c r="HH327" s="28">
        <v>9.0789067162341528</v>
      </c>
      <c r="HI327" s="28">
        <v>6.5251890171964195</v>
      </c>
      <c r="HJ327" s="28">
        <v>20.864294733896294</v>
      </c>
      <c r="HK327" s="28">
        <v>52.042489617368417</v>
      </c>
      <c r="HL327" s="28">
        <v>8.6824709638887896</v>
      </c>
      <c r="HM327" s="28">
        <v>6.2402628363158037</v>
      </c>
      <c r="HN327" s="28">
        <v>19.722089872722833</v>
      </c>
      <c r="HO327" s="28">
        <v>49.835712862900422</v>
      </c>
      <c r="HP327" s="28">
        <v>8.2050701339728089</v>
      </c>
      <c r="HQ327" s="28">
        <v>5.8971454600134354</v>
      </c>
      <c r="HR327" s="28">
        <v>19.54732930455085</v>
      </c>
      <c r="HS327" s="28">
        <v>47.925516639281504</v>
      </c>
      <c r="HT327" s="28">
        <v>7.8905708906779264</v>
      </c>
      <c r="HU327" s="28">
        <v>5.6711086614862696</v>
      </c>
      <c r="HV327" s="28">
        <v>19.43146059313986</v>
      </c>
      <c r="HW327" s="29">
        <v>43.99380996536842</v>
      </c>
      <c r="HX327" s="29">
        <v>11.309924341806955</v>
      </c>
      <c r="HY327" s="29">
        <v>8.1286653125887049</v>
      </c>
      <c r="HZ327" s="29">
        <v>29.281738369582619</v>
      </c>
      <c r="IA327" s="29">
        <v>44.16409865936842</v>
      </c>
      <c r="IB327" s="29">
        <v>11.227500549549777</v>
      </c>
      <c r="IC327" s="29">
        <v>8.0694257102001803</v>
      </c>
      <c r="ID327" s="29">
        <v>28.958961632161806</v>
      </c>
      <c r="IE327" s="29">
        <v>44.175616689368418</v>
      </c>
      <c r="IF327" s="29">
        <v>11.132600758406873</v>
      </c>
      <c r="IG327" s="29">
        <v>8.001219361764786</v>
      </c>
      <c r="IH327" s="29">
        <v>29.021352996808677</v>
      </c>
      <c r="II327" s="29">
        <v>44.221381142368415</v>
      </c>
      <c r="IJ327" s="29">
        <v>11.033159608562604</v>
      </c>
      <c r="IK327" s="29">
        <v>7.9297490494130844</v>
      </c>
      <c r="IL327" s="29">
        <v>28.989193135588245</v>
      </c>
      <c r="IM327" s="29">
        <v>44.295430061368421</v>
      </c>
      <c r="IN327" s="29">
        <v>11.161835967339449</v>
      </c>
      <c r="IO327" s="29">
        <v>8.0222312820548325</v>
      </c>
      <c r="IP327" s="29">
        <v>28.920074936610433</v>
      </c>
      <c r="IQ327" s="29">
        <v>44.399464723368418</v>
      </c>
      <c r="IR327" s="29">
        <v>11.213896853514576</v>
      </c>
      <c r="IS327" s="29">
        <v>8.0596484660080527</v>
      </c>
      <c r="IT327" s="29">
        <v>28.787870880964327</v>
      </c>
      <c r="IU327" s="29">
        <v>47.354328539368417</v>
      </c>
      <c r="IV327" s="29">
        <v>10.704547979867243</v>
      </c>
      <c r="IW327" s="29">
        <v>7.6935694016310654</v>
      </c>
      <c r="IX327" s="29">
        <v>25.805199568617532</v>
      </c>
      <c r="IY327" s="29">
        <v>47.291808231368421</v>
      </c>
      <c r="IZ327" s="29">
        <v>10.673053979957558</v>
      </c>
      <c r="JA327" s="29">
        <v>7.6709340437910294</v>
      </c>
      <c r="JB327" s="29">
        <v>25.855279077603036</v>
      </c>
      <c r="JC327" s="29">
        <v>47.246612846368421</v>
      </c>
      <c r="JD327" s="29">
        <v>10.587607144136996</v>
      </c>
      <c r="JE327" s="29">
        <v>7.6095217204709158</v>
      </c>
      <c r="JF327" s="29">
        <v>25.895536197519867</v>
      </c>
      <c r="JG327" s="29">
        <v>47.210034326368415</v>
      </c>
      <c r="JH327" s="29">
        <v>10.441302025704051</v>
      </c>
      <c r="JI327" s="29">
        <v>7.5043693511607197</v>
      </c>
      <c r="JJ327" s="29">
        <v>25.811815157594978</v>
      </c>
      <c r="JK327" s="29">
        <v>48.091523937368422</v>
      </c>
      <c r="JL327" s="29">
        <v>9.9490690133104849</v>
      </c>
      <c r="JM327" s="29">
        <v>7.1505917932716487</v>
      </c>
      <c r="JN327" s="29">
        <v>23.853373642452354</v>
      </c>
      <c r="JO327" s="29">
        <v>48.123844867368419</v>
      </c>
      <c r="JP327" s="29">
        <v>9.1286014034974645</v>
      </c>
      <c r="JQ327" s="29">
        <v>6.5609055674021546</v>
      </c>
      <c r="JR327" s="29">
        <v>22.854123348274818</v>
      </c>
      <c r="JS327" s="29">
        <v>47.820504317368417</v>
      </c>
      <c r="JT327" s="29">
        <v>8.6233217502871238</v>
      </c>
      <c r="JU327" s="29">
        <v>6.1977511318746448</v>
      </c>
      <c r="JV327" s="29">
        <v>22.682716013685102</v>
      </c>
      <c r="JW327" s="29">
        <v>47.497545084368419</v>
      </c>
      <c r="JX327" s="29">
        <v>8.5524772338811204</v>
      </c>
      <c r="JY327" s="29">
        <v>6.1468337830319211</v>
      </c>
      <c r="JZ327" s="29">
        <v>23.402140570766861</v>
      </c>
    </row>
    <row r="328" spans="1:286" ht="15" thickBot="1" x14ac:dyDescent="0.4">
      <c r="A328" s="2"/>
      <c r="B328" s="74" t="s">
        <v>794</v>
      </c>
      <c r="C328" s="74" t="s">
        <v>559</v>
      </c>
      <c r="D328" s="74" t="s">
        <v>867</v>
      </c>
      <c r="E328" s="87">
        <v>378367</v>
      </c>
      <c r="F328" s="84">
        <v>401718</v>
      </c>
      <c r="G328" s="22">
        <v>30.620561921</v>
      </c>
      <c r="H328" s="22">
        <v>15.37488501668822</v>
      </c>
      <c r="I328" s="22">
        <v>11.050232587163892</v>
      </c>
      <c r="J328" s="22">
        <v>17.747761192700903</v>
      </c>
      <c r="K328" s="22">
        <v>30.685005504999999</v>
      </c>
      <c r="L328" s="22">
        <v>13.612570738061455</v>
      </c>
      <c r="M328" s="22">
        <v>9.783622615813325</v>
      </c>
      <c r="N328" s="22">
        <v>17.496259067902059</v>
      </c>
      <c r="O328" s="22">
        <v>30.721020437</v>
      </c>
      <c r="P328" s="22">
        <v>11.852387083253332</v>
      </c>
      <c r="Q328" s="22">
        <v>8.5185439657523947</v>
      </c>
      <c r="R328" s="22">
        <v>17.351006752862698</v>
      </c>
      <c r="S328" s="22">
        <v>30.781388439000001</v>
      </c>
      <c r="T328" s="22">
        <v>9.9598163710772027</v>
      </c>
      <c r="U328" s="22">
        <v>7.1583161309099967</v>
      </c>
      <c r="V328" s="22">
        <v>17.061668568191102</v>
      </c>
      <c r="W328" s="22">
        <v>30.866602152999999</v>
      </c>
      <c r="X328" s="22">
        <v>8.2920434353329036</v>
      </c>
      <c r="Y328" s="22">
        <v>5.9596548841723394</v>
      </c>
      <c r="Z328" s="22">
        <v>16.858158139321624</v>
      </c>
      <c r="AA328" s="22">
        <v>30.968885488000002</v>
      </c>
      <c r="AB328" s="22">
        <v>6.6288642331084144</v>
      </c>
      <c r="AC328" s="22">
        <v>4.7642952441642441</v>
      </c>
      <c r="AD328" s="22">
        <v>16.511189050433011</v>
      </c>
      <c r="AE328" s="22">
        <v>31.082483893999999</v>
      </c>
      <c r="AF328" s="22">
        <v>6.4564126268959798</v>
      </c>
      <c r="AG328" s="22">
        <v>4.6403508792724741</v>
      </c>
      <c r="AH328" s="22">
        <v>16.138242983603149</v>
      </c>
      <c r="AI328" s="22">
        <v>31.205541326999999</v>
      </c>
      <c r="AJ328" s="22">
        <v>6.448015662005635</v>
      </c>
      <c r="AK328" s="22">
        <v>4.6343158152727213</v>
      </c>
      <c r="AL328" s="22">
        <v>15.769789338636443</v>
      </c>
      <c r="AM328" s="22">
        <v>31.322828404999999</v>
      </c>
      <c r="AN328" s="22">
        <v>6.3930571027092444</v>
      </c>
      <c r="AO328" s="22">
        <v>4.5948160165931622</v>
      </c>
      <c r="AP328" s="22">
        <v>15.387231581866997</v>
      </c>
      <c r="AQ328" s="22">
        <v>31.439934165</v>
      </c>
      <c r="AR328" s="22">
        <v>6.3035607241871503</v>
      </c>
      <c r="AS328" s="22">
        <v>4.5304932071994948</v>
      </c>
      <c r="AT328" s="22">
        <v>14.96445154968935</v>
      </c>
      <c r="AU328" s="22">
        <v>32.079082714999998</v>
      </c>
      <c r="AV328" s="22">
        <v>6.0594889447080345</v>
      </c>
      <c r="AW328" s="22">
        <v>4.3550740136068411</v>
      </c>
      <c r="AX328" s="22">
        <v>13.315600422862719</v>
      </c>
      <c r="AY328" s="22">
        <v>32.818382530999997</v>
      </c>
      <c r="AZ328" s="22">
        <v>8.5510567232471786</v>
      </c>
      <c r="BA328" s="22">
        <v>6.1458128340699902</v>
      </c>
      <c r="BB328" s="22">
        <v>12.111214552692182</v>
      </c>
      <c r="BC328" s="22">
        <v>33.381660814</v>
      </c>
      <c r="BD328" s="22">
        <v>12.435730171432903</v>
      </c>
      <c r="BE328" s="22">
        <v>8.9378041290317949</v>
      </c>
      <c r="BF328" s="22">
        <v>11.44818225553287</v>
      </c>
      <c r="BG328" s="22">
        <v>33.919158117999999</v>
      </c>
      <c r="BH328" s="22">
        <v>13.173126182754094</v>
      </c>
      <c r="BI328" s="22">
        <v>9.4677851614168613</v>
      </c>
      <c r="BJ328" s="22">
        <v>11.094452181830707</v>
      </c>
      <c r="BK328" s="25">
        <v>30.594878275999999</v>
      </c>
      <c r="BL328" s="25">
        <v>15.281066502486393</v>
      </c>
      <c r="BM328" s="25">
        <v>10.982803373755981</v>
      </c>
      <c r="BN328" s="25">
        <v>17.788552688724895</v>
      </c>
      <c r="BO328" s="25">
        <v>30.640148948</v>
      </c>
      <c r="BP328" s="25">
        <v>13.664760233259758</v>
      </c>
      <c r="BQ328" s="25">
        <v>9.8211322336037643</v>
      </c>
      <c r="BR328" s="25">
        <v>17.568048713067217</v>
      </c>
      <c r="BS328" s="25">
        <v>30.703860643999999</v>
      </c>
      <c r="BT328" s="25">
        <v>12.069596848680808</v>
      </c>
      <c r="BU328" s="25">
        <v>8.6746569009432388</v>
      </c>
      <c r="BV328" s="25">
        <v>17.343373669855552</v>
      </c>
      <c r="BW328" s="25">
        <v>30.775335053999999</v>
      </c>
      <c r="BX328" s="25">
        <v>10.377397367300011</v>
      </c>
      <c r="BY328" s="25">
        <v>7.4584398149071855</v>
      </c>
      <c r="BZ328" s="25">
        <v>17.029731480676723</v>
      </c>
      <c r="CA328" s="25">
        <v>30.86496133</v>
      </c>
      <c r="CB328" s="25">
        <v>8.6470995608484742</v>
      </c>
      <c r="CC328" s="25">
        <v>6.2148407125011831</v>
      </c>
      <c r="CD328" s="25">
        <v>16.816527687538262</v>
      </c>
      <c r="CE328" s="25">
        <v>30.965199902000002</v>
      </c>
      <c r="CF328" s="25">
        <v>6.9996403249268475</v>
      </c>
      <c r="CG328" s="25">
        <v>5.0307793217951451</v>
      </c>
      <c r="CH328" s="25">
        <v>16.459089201494805</v>
      </c>
      <c r="CI328" s="25">
        <v>31.076001971</v>
      </c>
      <c r="CJ328" s="25">
        <v>6.9124861919110527</v>
      </c>
      <c r="CK328" s="25">
        <v>4.9681399303647824</v>
      </c>
      <c r="CL328" s="25">
        <v>16.067325801535983</v>
      </c>
      <c r="CM328" s="25">
        <v>31.194575042</v>
      </c>
      <c r="CN328" s="25">
        <v>6.8124292013690813</v>
      </c>
      <c r="CO328" s="25">
        <v>4.896227001177972</v>
      </c>
      <c r="CP328" s="25">
        <v>15.674958257018016</v>
      </c>
      <c r="CQ328" s="25">
        <v>31.321100843</v>
      </c>
      <c r="CR328" s="25">
        <v>6.6931005271010697</v>
      </c>
      <c r="CS328" s="25">
        <v>4.8104631334450945</v>
      </c>
      <c r="CT328" s="25">
        <v>15.21827736200507</v>
      </c>
      <c r="CU328" s="25">
        <v>31.454054120999999</v>
      </c>
      <c r="CV328" s="25">
        <v>6.5755317931593202</v>
      </c>
      <c r="CW328" s="25">
        <v>4.7259641694772618</v>
      </c>
      <c r="CX328" s="25">
        <v>14.79528866761911</v>
      </c>
      <c r="CY328" s="25">
        <v>31.920058685000001</v>
      </c>
      <c r="CZ328" s="25">
        <v>6.378270129155907</v>
      </c>
      <c r="DA328" s="25">
        <v>4.5841883275504633</v>
      </c>
      <c r="DB328" s="25">
        <v>13.516384073721559</v>
      </c>
      <c r="DC328" s="25">
        <v>32.367728225</v>
      </c>
      <c r="DD328" s="25">
        <v>7.9315590714889668</v>
      </c>
      <c r="DE328" s="25">
        <v>5.7005676740769395</v>
      </c>
      <c r="DF328" s="25">
        <v>12.460449810737797</v>
      </c>
      <c r="DG328" s="25">
        <v>32.758895672999998</v>
      </c>
      <c r="DH328" s="25">
        <v>10.44242749950924</v>
      </c>
      <c r="DI328" s="25">
        <v>7.5051782513446623</v>
      </c>
      <c r="DJ328" s="25">
        <v>11.690537467740405</v>
      </c>
      <c r="DK328" s="25">
        <v>33.084613482999998</v>
      </c>
      <c r="DL328" s="25">
        <v>10.971835755932446</v>
      </c>
      <c r="DM328" s="25">
        <v>7.8856743890843291</v>
      </c>
      <c r="DN328" s="25">
        <v>11.158649544106911</v>
      </c>
      <c r="DO328" s="27">
        <v>30.621986905</v>
      </c>
      <c r="DP328" s="27">
        <v>15.280166691729992</v>
      </c>
      <c r="DQ328" s="27">
        <v>10.982156662048423</v>
      </c>
      <c r="DR328" s="27">
        <v>17.759794928749365</v>
      </c>
      <c r="DS328" s="27">
        <v>30.687141814</v>
      </c>
      <c r="DT328" s="27">
        <v>13.708925825359364</v>
      </c>
      <c r="DU328" s="27">
        <v>9.8528749142495542</v>
      </c>
      <c r="DV328" s="27">
        <v>17.530577337239311</v>
      </c>
      <c r="DW328" s="27">
        <v>30.723859579999999</v>
      </c>
      <c r="DX328" s="27">
        <v>12.074248941546065</v>
      </c>
      <c r="DY328" s="27">
        <v>8.678000451683447</v>
      </c>
      <c r="DZ328" s="27">
        <v>17.406055284697374</v>
      </c>
      <c r="EA328" s="27">
        <v>30.784913596999999</v>
      </c>
      <c r="EB328" s="27">
        <v>10.325458029225453</v>
      </c>
      <c r="EC328" s="27">
        <v>7.421109989967082</v>
      </c>
      <c r="ED328" s="27">
        <v>17.133952693596818</v>
      </c>
      <c r="EE328" s="27">
        <v>30.870581886</v>
      </c>
      <c r="EF328" s="27">
        <v>8.4849571455809638</v>
      </c>
      <c r="EG328" s="27">
        <v>6.0983057661256002</v>
      </c>
      <c r="EH328" s="27">
        <v>16.951124453286049</v>
      </c>
      <c r="EI328" s="27">
        <v>30.972419524999999</v>
      </c>
      <c r="EJ328" s="27">
        <v>6.7712676086308408</v>
      </c>
      <c r="EK328" s="27">
        <v>4.8666433540208081</v>
      </c>
      <c r="EL328" s="27">
        <v>16.627867370285813</v>
      </c>
      <c r="EM328" s="27">
        <v>31.084967999</v>
      </c>
      <c r="EN328" s="27">
        <v>6.6161148767319382</v>
      </c>
      <c r="EO328" s="27">
        <v>4.7551320307064664</v>
      </c>
      <c r="EP328" s="27">
        <v>16.279192297181758</v>
      </c>
      <c r="EQ328" s="27">
        <v>31.206463515999999</v>
      </c>
      <c r="ER328" s="27">
        <v>6.5951403636035399</v>
      </c>
      <c r="ES328" s="27">
        <v>4.7400572351408572</v>
      </c>
      <c r="ET328" s="27">
        <v>15.934952944321555</v>
      </c>
      <c r="EU328" s="27">
        <v>31.322210167000001</v>
      </c>
      <c r="EV328" s="27">
        <v>6.5400961743519179</v>
      </c>
      <c r="EW328" s="27">
        <v>4.7004958925264519</v>
      </c>
      <c r="EX328" s="27">
        <v>15.582139144298806</v>
      </c>
      <c r="EY328" s="27">
        <v>31.433933878000001</v>
      </c>
      <c r="EZ328" s="27">
        <v>6.4705239064842726</v>
      </c>
      <c r="FA328" s="27">
        <v>4.6504929337583381</v>
      </c>
      <c r="FB328" s="27">
        <v>15.206316548295655</v>
      </c>
      <c r="FC328" s="27">
        <v>32.002012684</v>
      </c>
      <c r="FD328" s="27">
        <v>6.5172369557358403</v>
      </c>
      <c r="FE328" s="27">
        <v>4.6840665220177087</v>
      </c>
      <c r="FF328" s="27">
        <v>13.710947695529685</v>
      </c>
      <c r="FG328" s="27">
        <v>32.528671041999999</v>
      </c>
      <c r="FH328" s="27">
        <v>8.953099107947013</v>
      </c>
      <c r="FI328" s="27">
        <v>6.4347686120162333</v>
      </c>
      <c r="FJ328" s="27">
        <v>12.728064448638623</v>
      </c>
      <c r="FK328" s="27">
        <v>32.961461380000003</v>
      </c>
      <c r="FL328" s="27">
        <v>12.880009425233302</v>
      </c>
      <c r="FM328" s="27">
        <v>9.2571163764285913</v>
      </c>
      <c r="FN328" s="27">
        <v>12.185639083449887</v>
      </c>
      <c r="FO328" s="27">
        <v>33.309053435999999</v>
      </c>
      <c r="FP328" s="27">
        <v>13.631534895549136</v>
      </c>
      <c r="FQ328" s="27">
        <v>9.7972525291968093</v>
      </c>
      <c r="FR328" s="27">
        <v>11.961186275942522</v>
      </c>
      <c r="FS328" s="28">
        <v>30.619460997000001</v>
      </c>
      <c r="FT328" s="28">
        <v>15.372615291633018</v>
      </c>
      <c r="FU328" s="28">
        <v>11.04860129107669</v>
      </c>
      <c r="FV328" s="28">
        <v>17.750728339994065</v>
      </c>
      <c r="FW328" s="28">
        <v>30.685016468000001</v>
      </c>
      <c r="FX328" s="28">
        <v>13.595739488436831</v>
      </c>
      <c r="FY328" s="28">
        <v>9.7715256653071698</v>
      </c>
      <c r="FZ328" s="28">
        <v>17.502440913139168</v>
      </c>
      <c r="GA328" s="28">
        <v>30.730423318</v>
      </c>
      <c r="GB328" s="28">
        <v>11.807786477011575</v>
      </c>
      <c r="GC328" s="28">
        <v>8.4864886318773802</v>
      </c>
      <c r="GD328" s="28">
        <v>17.358387946573792</v>
      </c>
      <c r="GE328" s="28">
        <v>30.811163883999999</v>
      </c>
      <c r="GF328" s="28">
        <v>9.9248476772894385</v>
      </c>
      <c r="GG328" s="28">
        <v>7.1331834421643787</v>
      </c>
      <c r="GH328" s="28">
        <v>17.057704990596811</v>
      </c>
      <c r="GI328" s="28">
        <v>30.920571076999998</v>
      </c>
      <c r="GJ328" s="28">
        <v>8.2839586000465673</v>
      </c>
      <c r="GK328" s="28">
        <v>5.9538441538647007</v>
      </c>
      <c r="GL328" s="28">
        <v>16.867876339466001</v>
      </c>
      <c r="GM328" s="28">
        <v>31.06718373</v>
      </c>
      <c r="GN328" s="28">
        <v>6.5683043045053813</v>
      </c>
      <c r="GO328" s="28">
        <v>4.7207696310751581</v>
      </c>
      <c r="GP328" s="28">
        <v>16.529371958227767</v>
      </c>
      <c r="GQ328" s="28">
        <v>31.212863354</v>
      </c>
      <c r="GR328" s="28">
        <v>6.5051353795384408</v>
      </c>
      <c r="GS328" s="28">
        <v>4.67536888092918</v>
      </c>
      <c r="GT328" s="28">
        <v>16.150188096978564</v>
      </c>
      <c r="GU328" s="28">
        <v>31.374077936999999</v>
      </c>
      <c r="GV328" s="28">
        <v>6.4588010969092196</v>
      </c>
      <c r="GW328" s="28">
        <v>4.6420675196990615</v>
      </c>
      <c r="GX328" s="28">
        <v>15.772103207155586</v>
      </c>
      <c r="GY328" s="28">
        <v>31.551897402999998</v>
      </c>
      <c r="GZ328" s="28">
        <v>6.3798390925222845</v>
      </c>
      <c r="HA328" s="28">
        <v>4.5853159724141737</v>
      </c>
      <c r="HB328" s="28">
        <v>15.417282605843926</v>
      </c>
      <c r="HC328" s="28">
        <v>31.748774656000002</v>
      </c>
      <c r="HD328" s="28">
        <v>6.2662883782133161</v>
      </c>
      <c r="HE328" s="28">
        <v>4.5037048382697069</v>
      </c>
      <c r="HF328" s="28">
        <v>15.061844535283651</v>
      </c>
      <c r="HG328" s="28">
        <v>32.874468507000003</v>
      </c>
      <c r="HH328" s="28">
        <v>5.8678006552922737</v>
      </c>
      <c r="HI328" s="28">
        <v>4.2173038657338262</v>
      </c>
      <c r="HJ328" s="28">
        <v>12.816293503022726</v>
      </c>
      <c r="HK328" s="28">
        <v>34.230600424000002</v>
      </c>
      <c r="HL328" s="28">
        <v>7.670946235921142</v>
      </c>
      <c r="HM328" s="28">
        <v>5.513260097786195</v>
      </c>
      <c r="HN328" s="28">
        <v>8.6000603337842492</v>
      </c>
      <c r="HO328" s="28">
        <v>34.902531887000002</v>
      </c>
      <c r="HP328" s="28">
        <v>10.811770732494185</v>
      </c>
      <c r="HQ328" s="28">
        <v>7.7706325051194884</v>
      </c>
      <c r="HR328" s="28">
        <v>5.2334913382358579</v>
      </c>
      <c r="HS328" s="28">
        <v>35.2230858</v>
      </c>
      <c r="HT328" s="28">
        <v>11.234926872270835</v>
      </c>
      <c r="HU328" s="28">
        <v>8.074763154561289</v>
      </c>
      <c r="HV328" s="28">
        <v>2.9805645264323353</v>
      </c>
      <c r="HW328" s="29">
        <v>30.610537970999999</v>
      </c>
      <c r="HX328" s="29">
        <v>15.378733386683978</v>
      </c>
      <c r="HY328" s="29">
        <v>11.052998486452791</v>
      </c>
      <c r="HZ328" s="29">
        <v>17.782570569604843</v>
      </c>
      <c r="IA328" s="29">
        <v>30.674781894999999</v>
      </c>
      <c r="IB328" s="29">
        <v>15.117219167395671</v>
      </c>
      <c r="IC328" s="29">
        <v>10.865043067934232</v>
      </c>
      <c r="ID328" s="29">
        <v>17.543051154140056</v>
      </c>
      <c r="IE328" s="29">
        <v>30.724333613999999</v>
      </c>
      <c r="IF328" s="29">
        <v>14.787058271335983</v>
      </c>
      <c r="IG328" s="29">
        <v>10.627749931192982</v>
      </c>
      <c r="IH328" s="29">
        <v>17.406794626552262</v>
      </c>
      <c r="II328" s="29">
        <v>30.808006515999999</v>
      </c>
      <c r="IJ328" s="29">
        <v>14.546884812038371</v>
      </c>
      <c r="IK328" s="29">
        <v>10.455132537071226</v>
      </c>
      <c r="IL328" s="29">
        <v>17.131776659053127</v>
      </c>
      <c r="IM328" s="29">
        <v>30.919714745</v>
      </c>
      <c r="IN328" s="29">
        <v>14.567587724194697</v>
      </c>
      <c r="IO328" s="29">
        <v>10.470012127670486</v>
      </c>
      <c r="IP328" s="29">
        <v>16.975900635685342</v>
      </c>
      <c r="IQ328" s="29">
        <v>31.046179180999999</v>
      </c>
      <c r="IR328" s="29">
        <v>14.51769309519258</v>
      </c>
      <c r="IS328" s="29">
        <v>10.434151875400293</v>
      </c>
      <c r="IT328" s="29">
        <v>16.681288474891627</v>
      </c>
      <c r="IU328" s="29">
        <v>31.208803195000002</v>
      </c>
      <c r="IV328" s="29">
        <v>14.392759739844772</v>
      </c>
      <c r="IW328" s="29">
        <v>10.344359813021317</v>
      </c>
      <c r="IX328" s="29">
        <v>16.341928536938823</v>
      </c>
      <c r="IY328" s="29">
        <v>31.399281269999999</v>
      </c>
      <c r="IZ328" s="29">
        <v>14.267208893508348</v>
      </c>
      <c r="JA328" s="29">
        <v>10.254123947710656</v>
      </c>
      <c r="JB328" s="29">
        <v>16.006222937276831</v>
      </c>
      <c r="JC328" s="29">
        <v>31.62658373</v>
      </c>
      <c r="JD328" s="29">
        <v>14.136175270042374</v>
      </c>
      <c r="JE328" s="29">
        <v>10.159947502523181</v>
      </c>
      <c r="JF328" s="29">
        <v>15.602814864388131</v>
      </c>
      <c r="JG328" s="29">
        <v>31.925929478</v>
      </c>
      <c r="JH328" s="29">
        <v>13.860981250391179</v>
      </c>
      <c r="JI328" s="29">
        <v>9.9621601421337189</v>
      </c>
      <c r="JJ328" s="29">
        <v>14.637247398584366</v>
      </c>
      <c r="JK328" s="29">
        <v>33.249934551999999</v>
      </c>
      <c r="JL328" s="29">
        <v>13.232087035345559</v>
      </c>
      <c r="JM328" s="29">
        <v>9.5101614870912314</v>
      </c>
      <c r="JN328" s="29">
        <v>9.9963553872144075</v>
      </c>
      <c r="JO328" s="29">
        <v>34.237590267000002</v>
      </c>
      <c r="JP328" s="29">
        <v>12.122018056643057</v>
      </c>
      <c r="JQ328" s="29">
        <v>8.712333055259462</v>
      </c>
      <c r="JR328" s="29">
        <v>6.1568437554059656</v>
      </c>
      <c r="JS328" s="29">
        <v>34.666132953999998</v>
      </c>
      <c r="JT328" s="29">
        <v>11.448325209655106</v>
      </c>
      <c r="JU328" s="29">
        <v>8.2281367413719053</v>
      </c>
      <c r="JV328" s="29">
        <v>3.7748515208568101</v>
      </c>
      <c r="JW328" s="29">
        <v>34.725511069999996</v>
      </c>
      <c r="JX328" s="29">
        <v>11.319954940178427</v>
      </c>
      <c r="JY328" s="29">
        <v>8.1358745011369695</v>
      </c>
      <c r="JZ328" s="29">
        <v>4.030440289809377</v>
      </c>
    </row>
    <row r="329" spans="1:286" ht="15" thickBot="1" x14ac:dyDescent="0.4">
      <c r="A329" s="2"/>
      <c r="B329" s="74" t="s">
        <v>795</v>
      </c>
      <c r="C329" s="74" t="s">
        <v>472</v>
      </c>
      <c r="D329" s="74" t="s">
        <v>863</v>
      </c>
      <c r="E329" s="87">
        <v>395148</v>
      </c>
      <c r="F329" s="84">
        <v>398108</v>
      </c>
      <c r="G329" s="22">
        <v>32.440659392999997</v>
      </c>
      <c r="H329" s="22">
        <v>12.290303645677156</v>
      </c>
      <c r="I329" s="22">
        <v>8.9656053977059837</v>
      </c>
      <c r="J329" s="22">
        <v>13.159933788452989</v>
      </c>
      <c r="K329" s="22">
        <v>32.563427056000002</v>
      </c>
      <c r="L329" s="22">
        <v>12.140816586741609</v>
      </c>
      <c r="M329" s="22">
        <v>8.8565566694468458</v>
      </c>
      <c r="N329" s="22">
        <v>12.8522068693606</v>
      </c>
      <c r="O329" s="22">
        <v>32.699153068000001</v>
      </c>
      <c r="P329" s="22">
        <v>11.929045708848829</v>
      </c>
      <c r="Q329" s="22">
        <v>8.7020727624051961</v>
      </c>
      <c r="R329" s="22">
        <v>12.702267162984999</v>
      </c>
      <c r="S329" s="22">
        <v>32.880753978999998</v>
      </c>
      <c r="T329" s="22">
        <v>11.787013849186037</v>
      </c>
      <c r="U329" s="22">
        <v>8.5984624982204831</v>
      </c>
      <c r="V329" s="22">
        <v>12.495244286640634</v>
      </c>
      <c r="W329" s="22">
        <v>33.105928376000001</v>
      </c>
      <c r="X329" s="22">
        <v>11.545284660645155</v>
      </c>
      <c r="Y329" s="22">
        <v>8.422124420655777</v>
      </c>
      <c r="Z329" s="22">
        <v>12.34917325527894</v>
      </c>
      <c r="AA329" s="22">
        <v>33.362122612999997</v>
      </c>
      <c r="AB329" s="22">
        <v>11.433044130882585</v>
      </c>
      <c r="AC329" s="22">
        <v>8.3402465168633331</v>
      </c>
      <c r="AD329" s="22">
        <v>12.019206257758716</v>
      </c>
      <c r="AE329" s="22">
        <v>33.653081901999997</v>
      </c>
      <c r="AF329" s="22">
        <v>11.251876567703222</v>
      </c>
      <c r="AG329" s="22">
        <v>8.2080873018303144</v>
      </c>
      <c r="AH329" s="22">
        <v>11.696488111024333</v>
      </c>
      <c r="AI329" s="22">
        <v>33.952944826</v>
      </c>
      <c r="AJ329" s="22">
        <v>10.941482276330436</v>
      </c>
      <c r="AK329" s="22">
        <v>7.9816589877399791</v>
      </c>
      <c r="AL329" s="22">
        <v>11.395433284483552</v>
      </c>
      <c r="AM329" s="22">
        <v>34.117688913999999</v>
      </c>
      <c r="AN329" s="22">
        <v>11.007567362901058</v>
      </c>
      <c r="AO329" s="22">
        <v>8.0298671383232918</v>
      </c>
      <c r="AP329" s="22">
        <v>11.051755742913098</v>
      </c>
      <c r="AQ329" s="22">
        <v>34.330210319999999</v>
      </c>
      <c r="AR329" s="22">
        <v>10.891063912869225</v>
      </c>
      <c r="AS329" s="22">
        <v>7.9448794935449492</v>
      </c>
      <c r="AT329" s="22">
        <v>10.564287457740306</v>
      </c>
      <c r="AU329" s="22">
        <v>35.489993220999999</v>
      </c>
      <c r="AV329" s="22">
        <v>10.144057529524284</v>
      </c>
      <c r="AW329" s="22">
        <v>7.3999487370950163</v>
      </c>
      <c r="AX329" s="22">
        <v>8.361311169598153</v>
      </c>
      <c r="AY329" s="22">
        <v>36.712132334000003</v>
      </c>
      <c r="AZ329" s="22">
        <v>9.543706080665638</v>
      </c>
      <c r="BA329" s="22">
        <v>6.9620007135487576</v>
      </c>
      <c r="BB329" s="22">
        <v>6.9255559876270212</v>
      </c>
      <c r="BC329" s="22">
        <v>37.437456699999998</v>
      </c>
      <c r="BD329" s="22">
        <v>9.4423815080288431</v>
      </c>
      <c r="BE329" s="22">
        <v>6.8880858485020973</v>
      </c>
      <c r="BF329" s="22">
        <v>6.3059848532859775</v>
      </c>
      <c r="BG329" s="22">
        <v>38.17275806</v>
      </c>
      <c r="BH329" s="22">
        <v>9.2436711439256971</v>
      </c>
      <c r="BI329" s="22">
        <v>6.7431294044349155</v>
      </c>
      <c r="BJ329" s="22">
        <v>5.6666299010029348</v>
      </c>
      <c r="BK329" s="25">
        <v>32.412931346999997</v>
      </c>
      <c r="BL329" s="25">
        <v>12.334898686907248</v>
      </c>
      <c r="BM329" s="25">
        <v>8.9981368594086444</v>
      </c>
      <c r="BN329" s="25">
        <v>13.381221671857917</v>
      </c>
      <c r="BO329" s="25">
        <v>32.520076336999999</v>
      </c>
      <c r="BP329" s="25">
        <v>12.1113712037273</v>
      </c>
      <c r="BQ329" s="25">
        <v>8.8350766724914038</v>
      </c>
      <c r="BR329" s="25">
        <v>13.25190902503202</v>
      </c>
      <c r="BS329" s="25">
        <v>32.697099438000002</v>
      </c>
      <c r="BT329" s="25">
        <v>11.963676405328394</v>
      </c>
      <c r="BU329" s="25">
        <v>8.7273353733409884</v>
      </c>
      <c r="BV329" s="25">
        <v>13.014877673202413</v>
      </c>
      <c r="BW329" s="25">
        <v>32.893376793999998</v>
      </c>
      <c r="BX329" s="25">
        <v>11.755939779175709</v>
      </c>
      <c r="BY329" s="25">
        <v>8.5757943967768462</v>
      </c>
      <c r="BZ329" s="25">
        <v>12.797180473974187</v>
      </c>
      <c r="CA329" s="25">
        <v>33.113667086</v>
      </c>
      <c r="CB329" s="25">
        <v>11.703920725556744</v>
      </c>
      <c r="CC329" s="25">
        <v>8.5378472213973531</v>
      </c>
      <c r="CD329" s="25">
        <v>12.665757922765597</v>
      </c>
      <c r="CE329" s="25">
        <v>33.360550015999998</v>
      </c>
      <c r="CF329" s="25">
        <v>11.590684346142266</v>
      </c>
      <c r="CG329" s="25">
        <v>8.455242859148564</v>
      </c>
      <c r="CH329" s="25">
        <v>12.373139269008377</v>
      </c>
      <c r="CI329" s="25">
        <v>33.635441469</v>
      </c>
      <c r="CJ329" s="25">
        <v>11.5100647721135</v>
      </c>
      <c r="CK329" s="25">
        <v>8.3964320023210135</v>
      </c>
      <c r="CL329" s="25">
        <v>12.08300152989287</v>
      </c>
      <c r="CM329" s="25">
        <v>33.875374258000001</v>
      </c>
      <c r="CN329" s="25">
        <v>11.409448670285952</v>
      </c>
      <c r="CO329" s="25">
        <v>8.3230339568660092</v>
      </c>
      <c r="CP329" s="25">
        <v>11.700678506650183</v>
      </c>
      <c r="CQ329" s="25">
        <v>34.030836274000002</v>
      </c>
      <c r="CR329" s="25">
        <v>11.287089119958699</v>
      </c>
      <c r="CS329" s="25">
        <v>8.2337743684537443</v>
      </c>
      <c r="CT329" s="25">
        <v>11.243126065041523</v>
      </c>
      <c r="CU329" s="25">
        <v>34.193248758999999</v>
      </c>
      <c r="CV329" s="25">
        <v>11.13877065454321</v>
      </c>
      <c r="CW329" s="25">
        <v>8.12557811289774</v>
      </c>
      <c r="CX329" s="25">
        <v>10.754070772433067</v>
      </c>
      <c r="CY329" s="25">
        <v>34.819373730000002</v>
      </c>
      <c r="CZ329" s="25">
        <v>10.781073130988938</v>
      </c>
      <c r="DA329" s="25">
        <v>7.8646427495105051</v>
      </c>
      <c r="DB329" s="25">
        <v>9.3461308881276963</v>
      </c>
      <c r="DC329" s="25">
        <v>35.448476769999999</v>
      </c>
      <c r="DD329" s="25">
        <v>10.442950915101836</v>
      </c>
      <c r="DE329" s="25">
        <v>7.6179873005291467</v>
      </c>
      <c r="DF329" s="25">
        <v>8.1652423429292895</v>
      </c>
      <c r="DG329" s="25">
        <v>36.012921243000001</v>
      </c>
      <c r="DH329" s="25">
        <v>10.463244582683396</v>
      </c>
      <c r="DI329" s="25">
        <v>7.6327912484912046</v>
      </c>
      <c r="DJ329" s="25">
        <v>7.3061845294246943</v>
      </c>
      <c r="DK329" s="25">
        <v>36.483622994000001</v>
      </c>
      <c r="DL329" s="25">
        <v>10.568242679988746</v>
      </c>
      <c r="DM329" s="25">
        <v>7.7093858986389092</v>
      </c>
      <c r="DN329" s="25">
        <v>6.7113862834519296</v>
      </c>
      <c r="DO329" s="27">
        <v>32.440892937999998</v>
      </c>
      <c r="DP329" s="27">
        <v>12.330901226090006</v>
      </c>
      <c r="DQ329" s="27">
        <v>8.9952207673971358</v>
      </c>
      <c r="DR329" s="27">
        <v>13.166135216106625</v>
      </c>
      <c r="DS329" s="27">
        <v>32.564127419000002</v>
      </c>
      <c r="DT329" s="27">
        <v>12.12645614348788</v>
      </c>
      <c r="DU329" s="27">
        <v>8.8460809260265947</v>
      </c>
      <c r="DV329" s="27">
        <v>12.866636197389623</v>
      </c>
      <c r="DW329" s="27">
        <v>32.700548638999997</v>
      </c>
      <c r="DX329" s="27">
        <v>11.834196753393151</v>
      </c>
      <c r="DY329" s="27">
        <v>8.6328817699353468</v>
      </c>
      <c r="DZ329" s="27">
        <v>12.725446086493829</v>
      </c>
      <c r="EA329" s="27">
        <v>32.883063810000003</v>
      </c>
      <c r="EB329" s="27">
        <v>11.737321177046507</v>
      </c>
      <c r="EC329" s="27">
        <v>8.5622123857411783</v>
      </c>
      <c r="ED329" s="27">
        <v>12.527161649285748</v>
      </c>
      <c r="EE329" s="27">
        <v>33.108152195000002</v>
      </c>
      <c r="EF329" s="27">
        <v>11.647622778696693</v>
      </c>
      <c r="EG329" s="27">
        <v>8.4967786529713987</v>
      </c>
      <c r="EH329" s="27">
        <v>12.390552617979427</v>
      </c>
      <c r="EI329" s="27">
        <v>33.363461971</v>
      </c>
      <c r="EJ329" s="27">
        <v>11.437610321897738</v>
      </c>
      <c r="EK329" s="27">
        <v>8.3435774896360684</v>
      </c>
      <c r="EL329" s="27">
        <v>12.071595131608541</v>
      </c>
      <c r="EM329" s="27">
        <v>33.653793856999997</v>
      </c>
      <c r="EN329" s="27">
        <v>11.309426837164562</v>
      </c>
      <c r="EO329" s="27">
        <v>8.2500694221584396</v>
      </c>
      <c r="EP329" s="27">
        <v>11.759807654891842</v>
      </c>
      <c r="EQ329" s="27">
        <v>33.958979718000002</v>
      </c>
      <c r="ER329" s="27">
        <v>11.207313684154169</v>
      </c>
      <c r="ES329" s="27">
        <v>8.1755792987082536</v>
      </c>
      <c r="ET329" s="27">
        <v>11.4695001307092</v>
      </c>
      <c r="EU329" s="27">
        <v>34.123174018</v>
      </c>
      <c r="EV329" s="27">
        <v>11.065255845777429</v>
      </c>
      <c r="EW329" s="27">
        <v>8.0719500834134053</v>
      </c>
      <c r="EX329" s="27">
        <v>11.142354522246738</v>
      </c>
      <c r="EY329" s="27">
        <v>34.330104544000001</v>
      </c>
      <c r="EZ329" s="27">
        <v>10.933323771262469</v>
      </c>
      <c r="FA329" s="27">
        <v>7.9757074718797254</v>
      </c>
      <c r="FB329" s="27">
        <v>10.73788744750436</v>
      </c>
      <c r="FC329" s="27">
        <v>35.37607285</v>
      </c>
      <c r="FD329" s="27">
        <v>10.398206049268655</v>
      </c>
      <c r="FE329" s="27">
        <v>7.5853465438644649</v>
      </c>
      <c r="FF329" s="27">
        <v>8.9110566627601706</v>
      </c>
      <c r="FG329" s="27">
        <v>36.293033876999999</v>
      </c>
      <c r="FH329" s="27">
        <v>9.9323686664735451</v>
      </c>
      <c r="FI329" s="27">
        <v>7.2455246587387832</v>
      </c>
      <c r="FJ329" s="27">
        <v>7.802005460652083</v>
      </c>
      <c r="FK329" s="27">
        <v>36.862397006000002</v>
      </c>
      <c r="FL329" s="27">
        <v>9.958376957076247</v>
      </c>
      <c r="FM329" s="27">
        <v>7.2644973446328942</v>
      </c>
      <c r="FN329" s="27">
        <v>7.2937832241409843</v>
      </c>
      <c r="FO329" s="27">
        <v>37.311455514999999</v>
      </c>
      <c r="FP329" s="27">
        <v>9.6793682441021502</v>
      </c>
      <c r="FQ329" s="27">
        <v>7.0609643730185274</v>
      </c>
      <c r="FR329" s="27">
        <v>6.8967261822448442</v>
      </c>
      <c r="FS329" s="28">
        <v>32.434909781000002</v>
      </c>
      <c r="FT329" s="28">
        <v>12.289514579790138</v>
      </c>
      <c r="FU329" s="28">
        <v>8.965029785127177</v>
      </c>
      <c r="FV329" s="28">
        <v>13.170530797372292</v>
      </c>
      <c r="FW329" s="28">
        <v>32.554251880999999</v>
      </c>
      <c r="FX329" s="28">
        <v>12.136078917287206</v>
      </c>
      <c r="FY329" s="28">
        <v>8.8531006055400852</v>
      </c>
      <c r="FZ329" s="28">
        <v>12.864797866536522</v>
      </c>
      <c r="GA329" s="28">
        <v>32.692818955999996</v>
      </c>
      <c r="GB329" s="28">
        <v>11.901159923953758</v>
      </c>
      <c r="GC329" s="28">
        <v>8.681730470564224</v>
      </c>
      <c r="GD329" s="28">
        <v>12.705795842556313</v>
      </c>
      <c r="GE329" s="28">
        <v>32.884769435000003</v>
      </c>
      <c r="GF329" s="28">
        <v>11.696710005908972</v>
      </c>
      <c r="GG329" s="28">
        <v>8.5325871018055839</v>
      </c>
      <c r="GH329" s="28">
        <v>12.476699504353579</v>
      </c>
      <c r="GI329" s="28">
        <v>33.128180690000001</v>
      </c>
      <c r="GJ329" s="28">
        <v>11.557159938538129</v>
      </c>
      <c r="GK329" s="28">
        <v>8.4307872705450837</v>
      </c>
      <c r="GL329" s="28">
        <v>12.300698468418455</v>
      </c>
      <c r="GM329" s="28">
        <v>33.422772821999999</v>
      </c>
      <c r="GN329" s="28">
        <v>11.270490009892777</v>
      </c>
      <c r="GO329" s="28">
        <v>8.22166554876185</v>
      </c>
      <c r="GP329" s="28">
        <v>11.904997133018323</v>
      </c>
      <c r="GQ329" s="28">
        <v>33.774747527999999</v>
      </c>
      <c r="GR329" s="28">
        <v>10.931528914104181</v>
      </c>
      <c r="GS329" s="28">
        <v>7.9743981485716624</v>
      </c>
      <c r="GT329" s="28">
        <v>11.45995583055474</v>
      </c>
      <c r="GU329" s="28">
        <v>34.162744807999999</v>
      </c>
      <c r="GV329" s="28">
        <v>10.94593837040607</v>
      </c>
      <c r="GW329" s="28">
        <v>7.9849096463281617</v>
      </c>
      <c r="GX329" s="28">
        <v>11.008286095824616</v>
      </c>
      <c r="GY329" s="28">
        <v>34.577089356000002</v>
      </c>
      <c r="GZ329" s="28">
        <v>10.801699745565488</v>
      </c>
      <c r="HA329" s="28">
        <v>7.8796895776699509</v>
      </c>
      <c r="HB329" s="28">
        <v>10.539846175131345</v>
      </c>
      <c r="HC329" s="28">
        <v>35.021757512000001</v>
      </c>
      <c r="HD329" s="28">
        <v>10.567510883737459</v>
      </c>
      <c r="HE329" s="28">
        <v>7.7088520634620323</v>
      </c>
      <c r="HF329" s="28">
        <v>10.007913819798162</v>
      </c>
      <c r="HG329" s="28">
        <v>37.031055539999997</v>
      </c>
      <c r="HH329" s="28">
        <v>9.389298000866269</v>
      </c>
      <c r="HI329" s="28">
        <v>6.8493621690823998</v>
      </c>
      <c r="HJ329" s="28">
        <v>6.6373159055404969</v>
      </c>
      <c r="HK329" s="28">
        <v>38.586464360000001</v>
      </c>
      <c r="HL329" s="28">
        <v>7.6075184712067623</v>
      </c>
      <c r="HM329" s="28">
        <v>5.5495788090304243</v>
      </c>
      <c r="HN329" s="28">
        <v>-0.232456866042412</v>
      </c>
      <c r="HO329" s="28">
        <v>39.542706879999997</v>
      </c>
      <c r="HP329" s="28">
        <v>6.4964351231134954</v>
      </c>
      <c r="HQ329" s="28">
        <v>4.7390589756599955</v>
      </c>
      <c r="HR329" s="28">
        <v>-6.0016684005088266</v>
      </c>
      <c r="HS329" s="28">
        <v>34.596301142901154</v>
      </c>
      <c r="HT329" s="28">
        <v>5.611859522446025</v>
      </c>
      <c r="HU329" s="28">
        <v>4.0937733904814095</v>
      </c>
      <c r="HV329" s="28">
        <v>-9.9698684109013413</v>
      </c>
      <c r="HW329" s="29">
        <v>32.440434621000001</v>
      </c>
      <c r="HX329" s="29">
        <v>12.292061039312237</v>
      </c>
      <c r="HY329" s="29">
        <v>8.9668873918954528</v>
      </c>
      <c r="HZ329" s="29">
        <v>13.170564890807665</v>
      </c>
      <c r="IA329" s="29">
        <v>32.595192081999997</v>
      </c>
      <c r="IB329" s="29">
        <v>12.210875206174467</v>
      </c>
      <c r="IC329" s="29">
        <v>8.907663456931628</v>
      </c>
      <c r="ID329" s="29">
        <v>12.84356022775469</v>
      </c>
      <c r="IE329" s="29">
        <v>32.752004931999998</v>
      </c>
      <c r="IF329" s="29">
        <v>12.018085456017095</v>
      </c>
      <c r="IG329" s="29">
        <v>8.7670260183081101</v>
      </c>
      <c r="IH329" s="29">
        <v>12.673635892961471</v>
      </c>
      <c r="II329" s="29">
        <v>32.936662396000003</v>
      </c>
      <c r="IJ329" s="29">
        <v>11.944289678349861</v>
      </c>
      <c r="IK329" s="29">
        <v>8.7131930259219548</v>
      </c>
      <c r="IL329" s="29">
        <v>12.44185499589031</v>
      </c>
      <c r="IM329" s="29">
        <v>33.168148254000002</v>
      </c>
      <c r="IN329" s="29">
        <v>11.749410935994803</v>
      </c>
      <c r="IO329" s="29">
        <v>8.571031696574229</v>
      </c>
      <c r="IP329" s="29">
        <v>12.250098841093637</v>
      </c>
      <c r="IQ329" s="29">
        <v>33.445646033000003</v>
      </c>
      <c r="IR329" s="29">
        <v>11.634833970518287</v>
      </c>
      <c r="IS329" s="29">
        <v>8.4874493954574994</v>
      </c>
      <c r="IT329" s="29">
        <v>11.846739955321196</v>
      </c>
      <c r="IU329" s="29">
        <v>33.798497740000002</v>
      </c>
      <c r="IV329" s="29">
        <v>11.32731336360966</v>
      </c>
      <c r="IW329" s="29">
        <v>8.2631173941748823</v>
      </c>
      <c r="IX329" s="29">
        <v>11.398499699635344</v>
      </c>
      <c r="IY329" s="29">
        <v>34.180011483000001</v>
      </c>
      <c r="IZ329" s="29">
        <v>11.245325331273715</v>
      </c>
      <c r="JA329" s="29">
        <v>8.2033082660646119</v>
      </c>
      <c r="JB329" s="29">
        <v>10.945092004446977</v>
      </c>
      <c r="JC329" s="29">
        <v>34.594744028999997</v>
      </c>
      <c r="JD329" s="29">
        <v>11.122457882655249</v>
      </c>
      <c r="JE329" s="29">
        <v>8.1136781729201228</v>
      </c>
      <c r="JF329" s="29">
        <v>10.32146339058972</v>
      </c>
      <c r="JG329" s="29">
        <v>35.078842567999999</v>
      </c>
      <c r="JH329" s="29">
        <v>10.718902571736505</v>
      </c>
      <c r="JI329" s="29">
        <v>7.8192901921057842</v>
      </c>
      <c r="JJ329" s="29">
        <v>8.7463319275864677</v>
      </c>
      <c r="JK329" s="29">
        <v>37.272693453000002</v>
      </c>
      <c r="JL329" s="29">
        <v>8.9408951717712455</v>
      </c>
      <c r="JM329" s="29">
        <v>6.522258548148268</v>
      </c>
      <c r="JN329" s="29">
        <v>1.2557438321849688</v>
      </c>
      <c r="JO329" s="29">
        <v>38.77848358</v>
      </c>
      <c r="JP329" s="29">
        <v>7.1986625817621617</v>
      </c>
      <c r="JQ329" s="29">
        <v>5.2513241299788049</v>
      </c>
      <c r="JR329" s="29">
        <v>-5.3821492267174023</v>
      </c>
      <c r="JS329" s="29">
        <v>39.284180372839373</v>
      </c>
      <c r="JT329" s="29">
        <v>6.3722795334738169</v>
      </c>
      <c r="JU329" s="29">
        <v>4.6484892015746828</v>
      </c>
      <c r="JV329" s="29">
        <v>-9.2910573721504051</v>
      </c>
      <c r="JW329" s="29">
        <v>38.399733512165717</v>
      </c>
      <c r="JX329" s="29">
        <v>6.2288135740156809</v>
      </c>
      <c r="JY329" s="29">
        <v>4.5438327815555279</v>
      </c>
      <c r="JZ329" s="29">
        <v>-8.7063607922167492</v>
      </c>
    </row>
    <row r="330" spans="1:286" ht="15" thickBot="1" x14ac:dyDescent="0.4">
      <c r="A330" s="2"/>
      <c r="B330" s="74" t="s">
        <v>796</v>
      </c>
      <c r="C330" s="74" t="s">
        <v>468</v>
      </c>
      <c r="D330" s="74" t="s">
        <v>865</v>
      </c>
      <c r="E330" s="87">
        <v>353958</v>
      </c>
      <c r="F330" s="84">
        <v>426066</v>
      </c>
      <c r="G330" s="22">
        <v>30.59428123</v>
      </c>
      <c r="H330" s="22">
        <v>11.987449335072307</v>
      </c>
      <c r="I330" s="22">
        <v>8.6156158654593415</v>
      </c>
      <c r="J330" s="22">
        <v>14.651089408964706</v>
      </c>
      <c r="K330" s="22">
        <v>30.679372363999999</v>
      </c>
      <c r="L330" s="22">
        <v>11.810298268196977</v>
      </c>
      <c r="M330" s="22">
        <v>8.488293905658546</v>
      </c>
      <c r="N330" s="22">
        <v>14.114760835958378</v>
      </c>
      <c r="O330" s="22">
        <v>30.717698702</v>
      </c>
      <c r="P330" s="22">
        <v>11.807167360170752</v>
      </c>
      <c r="Q330" s="22">
        <v>8.4860436604137028</v>
      </c>
      <c r="R330" s="22">
        <v>13.939217310348994</v>
      </c>
      <c r="S330" s="22">
        <v>30.785155070000002</v>
      </c>
      <c r="T330" s="22">
        <v>11.688457675018215</v>
      </c>
      <c r="U330" s="22">
        <v>8.4007246723457776</v>
      </c>
      <c r="V330" s="22">
        <v>13.510411674614293</v>
      </c>
      <c r="W330" s="22">
        <v>30.877192102999999</v>
      </c>
      <c r="X330" s="22">
        <v>11.69495414156512</v>
      </c>
      <c r="Y330" s="22">
        <v>8.4053938107660091</v>
      </c>
      <c r="Z330" s="22">
        <v>13.368243954271479</v>
      </c>
      <c r="AA330" s="22">
        <v>30.993340410000002</v>
      </c>
      <c r="AB330" s="22">
        <v>11.852863867893893</v>
      </c>
      <c r="AC330" s="22">
        <v>8.5188866402612753</v>
      </c>
      <c r="AD330" s="22">
        <v>12.907294067060821</v>
      </c>
      <c r="AE330" s="22">
        <v>31.127659307999998</v>
      </c>
      <c r="AF330" s="22">
        <v>11.816898651391432</v>
      </c>
      <c r="AG330" s="22">
        <v>8.4930377310194487</v>
      </c>
      <c r="AH330" s="22">
        <v>12.530273958556117</v>
      </c>
      <c r="AI330" s="22">
        <v>31.272916052999999</v>
      </c>
      <c r="AJ330" s="22">
        <v>11.754049192522508</v>
      </c>
      <c r="AK330" s="22">
        <v>8.4478665874482832</v>
      </c>
      <c r="AL330" s="22">
        <v>12.179615627310328</v>
      </c>
      <c r="AM330" s="22">
        <v>31.430008010000002</v>
      </c>
      <c r="AN330" s="22">
        <v>11.743603893368658</v>
      </c>
      <c r="AO330" s="22">
        <v>8.4403593452824204</v>
      </c>
      <c r="AP330" s="22">
        <v>11.701881682506498</v>
      </c>
      <c r="AQ330" s="22">
        <v>31.6028412</v>
      </c>
      <c r="AR330" s="22">
        <v>11.619802292486112</v>
      </c>
      <c r="AS330" s="22">
        <v>8.3513806971214439</v>
      </c>
      <c r="AT330" s="22">
        <v>11.142310713494501</v>
      </c>
      <c r="AU330" s="22">
        <v>32.420468452999998</v>
      </c>
      <c r="AV330" s="22">
        <v>11.212123875543273</v>
      </c>
      <c r="AW330" s="22">
        <v>8.0583741918308114</v>
      </c>
      <c r="AX330" s="22">
        <v>9.354512619464785</v>
      </c>
      <c r="AY330" s="22">
        <v>33.209636603</v>
      </c>
      <c r="AZ330" s="22">
        <v>10.879312374936157</v>
      </c>
      <c r="BA330" s="22">
        <v>7.8191760134119237</v>
      </c>
      <c r="BB330" s="22">
        <v>8.4376936563536731</v>
      </c>
      <c r="BC330" s="22">
        <v>33.692093722000003</v>
      </c>
      <c r="BD330" s="22">
        <v>10.45414243970551</v>
      </c>
      <c r="BE330" s="22">
        <v>7.5135980095264641</v>
      </c>
      <c r="BF330" s="22">
        <v>8.1314850810045485</v>
      </c>
      <c r="BG330" s="22">
        <v>34.041633505</v>
      </c>
      <c r="BH330" s="22">
        <v>10.091369423104446</v>
      </c>
      <c r="BI330" s="22">
        <v>7.2528658996318089</v>
      </c>
      <c r="BJ330" s="22">
        <v>8.242137649895561</v>
      </c>
      <c r="BK330" s="25">
        <v>30.531734871000001</v>
      </c>
      <c r="BL330" s="25">
        <v>12.044417920659079</v>
      </c>
      <c r="BM330" s="25">
        <v>8.6565603096104535</v>
      </c>
      <c r="BN330" s="25">
        <v>14.84501958634589</v>
      </c>
      <c r="BO330" s="25">
        <v>30.566788173999999</v>
      </c>
      <c r="BP330" s="25">
        <v>11.97307657065377</v>
      </c>
      <c r="BQ330" s="25">
        <v>8.6052858766774438</v>
      </c>
      <c r="BR330" s="25">
        <v>14.481484865571547</v>
      </c>
      <c r="BS330" s="25">
        <v>30.632447850999998</v>
      </c>
      <c r="BT330" s="25">
        <v>12.003505833530175</v>
      </c>
      <c r="BU330" s="25">
        <v>8.6271559870473915</v>
      </c>
      <c r="BV330" s="25">
        <v>14.279886033544379</v>
      </c>
      <c r="BW330" s="25">
        <v>30.709770337000002</v>
      </c>
      <c r="BX330" s="25">
        <v>12.067311713758814</v>
      </c>
      <c r="BY330" s="25">
        <v>8.6730145294813603</v>
      </c>
      <c r="BZ330" s="25">
        <v>13.864094858346169</v>
      </c>
      <c r="CA330" s="25">
        <v>30.797046614999999</v>
      </c>
      <c r="CB330" s="25">
        <v>12.087027577032581</v>
      </c>
      <c r="CC330" s="25">
        <v>8.6871847086141045</v>
      </c>
      <c r="CD330" s="25">
        <v>13.753692097025779</v>
      </c>
      <c r="CE330" s="25">
        <v>30.895117113000001</v>
      </c>
      <c r="CF330" s="25">
        <v>12.055916613120944</v>
      </c>
      <c r="CG330" s="25">
        <v>8.6648246462877019</v>
      </c>
      <c r="CH330" s="25">
        <v>13.342312863037794</v>
      </c>
      <c r="CI330" s="25">
        <v>31.005690219000002</v>
      </c>
      <c r="CJ330" s="25">
        <v>12.015849968942588</v>
      </c>
      <c r="CK330" s="25">
        <v>8.6360279602196499</v>
      </c>
      <c r="CL330" s="25">
        <v>13.011593170915848</v>
      </c>
      <c r="CM330" s="25">
        <v>31.122728646999999</v>
      </c>
      <c r="CN330" s="25">
        <v>12.011355420450526</v>
      </c>
      <c r="CO330" s="25">
        <v>8.632797639722444</v>
      </c>
      <c r="CP330" s="25">
        <v>12.705860512128044</v>
      </c>
      <c r="CQ330" s="25">
        <v>31.247855105999999</v>
      </c>
      <c r="CR330" s="25">
        <v>11.966236168599306</v>
      </c>
      <c r="CS330" s="25">
        <v>8.6003695450359707</v>
      </c>
      <c r="CT330" s="25">
        <v>12.276907121561997</v>
      </c>
      <c r="CU330" s="25">
        <v>31.377748621999999</v>
      </c>
      <c r="CV330" s="25">
        <v>11.909404357294767</v>
      </c>
      <c r="CW330" s="25">
        <v>8.5595234032545324</v>
      </c>
      <c r="CX330" s="25">
        <v>11.83235276689066</v>
      </c>
      <c r="CY330" s="25">
        <v>31.767850205999999</v>
      </c>
      <c r="CZ330" s="25">
        <v>11.737632404776004</v>
      </c>
      <c r="DA330" s="25">
        <v>8.4360675188545287</v>
      </c>
      <c r="DB330" s="25">
        <v>10.597548355161877</v>
      </c>
      <c r="DC330" s="25">
        <v>32.139574211000003</v>
      </c>
      <c r="DD330" s="25">
        <v>11.599785103775069</v>
      </c>
      <c r="DE330" s="25">
        <v>8.3369939494639436</v>
      </c>
      <c r="DF330" s="25">
        <v>9.6441187899904151</v>
      </c>
      <c r="DG330" s="25">
        <v>32.480269866999997</v>
      </c>
      <c r="DH330" s="25">
        <v>11.463351329920696</v>
      </c>
      <c r="DI330" s="25">
        <v>8.2389363098654087</v>
      </c>
      <c r="DJ330" s="25">
        <v>8.9403358952092731</v>
      </c>
      <c r="DK330" s="25">
        <v>32.754850019000003</v>
      </c>
      <c r="DL330" s="25">
        <v>11.333811424868651</v>
      </c>
      <c r="DM330" s="25">
        <v>8.1458334295127752</v>
      </c>
      <c r="DN330" s="25">
        <v>8.5772602905828919</v>
      </c>
      <c r="DO330" s="27">
        <v>30.594415234</v>
      </c>
      <c r="DP330" s="27">
        <v>12.038790582288101</v>
      </c>
      <c r="DQ330" s="27">
        <v>8.6525158307230683</v>
      </c>
      <c r="DR330" s="27">
        <v>14.657569419169453</v>
      </c>
      <c r="DS330" s="27">
        <v>30.679774218999999</v>
      </c>
      <c r="DT330" s="27">
        <v>12.025376999031913</v>
      </c>
      <c r="DU330" s="27">
        <v>8.6428752243284652</v>
      </c>
      <c r="DV330" s="27">
        <v>14.135278987941001</v>
      </c>
      <c r="DW330" s="27">
        <v>30.71849946</v>
      </c>
      <c r="DX330" s="27">
        <v>12.175218820957062</v>
      </c>
      <c r="DY330" s="27">
        <v>8.7505694920748631</v>
      </c>
      <c r="DZ330" s="27">
        <v>13.971393858595711</v>
      </c>
      <c r="EA330" s="27">
        <v>30.786480413</v>
      </c>
      <c r="EB330" s="27">
        <v>12.226821350265011</v>
      </c>
      <c r="EC330" s="27">
        <v>8.7876572459227678</v>
      </c>
      <c r="ED330" s="27">
        <v>13.554786418141457</v>
      </c>
      <c r="EE330" s="27">
        <v>30.878702439000001</v>
      </c>
      <c r="EF330" s="27">
        <v>12.292288592310845</v>
      </c>
      <c r="EG330" s="27">
        <v>8.8347098418063403</v>
      </c>
      <c r="EH330" s="27">
        <v>13.426031232151404</v>
      </c>
      <c r="EI330" s="27">
        <v>30.994700616999999</v>
      </c>
      <c r="EJ330" s="27">
        <v>12.278370412375111</v>
      </c>
      <c r="EK330" s="27">
        <v>8.8247065718428299</v>
      </c>
      <c r="EL330" s="27">
        <v>12.982155813995142</v>
      </c>
      <c r="EM330" s="27">
        <v>31.128923964999998</v>
      </c>
      <c r="EN330" s="27">
        <v>12.212859728231038</v>
      </c>
      <c r="EO330" s="27">
        <v>8.7776227532678952</v>
      </c>
      <c r="EP330" s="27">
        <v>12.62027634739869</v>
      </c>
      <c r="EQ330" s="27">
        <v>31.274263859000001</v>
      </c>
      <c r="ER330" s="27">
        <v>12.15878768272321</v>
      </c>
      <c r="ES330" s="27">
        <v>8.7387601095032963</v>
      </c>
      <c r="ET330" s="27">
        <v>12.283565299981436</v>
      </c>
      <c r="EU330" s="27">
        <v>31.429627349</v>
      </c>
      <c r="EV330" s="27">
        <v>12.095245259799338</v>
      </c>
      <c r="EW330" s="27">
        <v>8.693090919021639</v>
      </c>
      <c r="EX330" s="27">
        <v>11.829230464185963</v>
      </c>
      <c r="EY330" s="27">
        <v>31.59373634</v>
      </c>
      <c r="EZ330" s="27">
        <v>11.995859764128594</v>
      </c>
      <c r="FA330" s="27">
        <v>8.6216606064202601</v>
      </c>
      <c r="FB330" s="27">
        <v>11.320386520228739</v>
      </c>
      <c r="FC330" s="27">
        <v>32.328102405000003</v>
      </c>
      <c r="FD330" s="27">
        <v>11.594494876800631</v>
      </c>
      <c r="FE330" s="27">
        <v>8.3331917591748486</v>
      </c>
      <c r="FF330" s="27">
        <v>9.7825519504030609</v>
      </c>
      <c r="FG330" s="27">
        <v>32.930355970000001</v>
      </c>
      <c r="FH330" s="27">
        <v>11.260729236032079</v>
      </c>
      <c r="FI330" s="27">
        <v>8.0933078214352765</v>
      </c>
      <c r="FJ330" s="27">
        <v>9.0776990909510076</v>
      </c>
      <c r="FK330" s="27">
        <v>33.390051650000004</v>
      </c>
      <c r="FL330" s="27">
        <v>10.879992661967812</v>
      </c>
      <c r="FM330" s="27">
        <v>7.8196649490961683</v>
      </c>
      <c r="FN330" s="27">
        <v>8.7868080761712122</v>
      </c>
      <c r="FO330" s="27">
        <v>33.617342227999998</v>
      </c>
      <c r="FP330" s="27">
        <v>10.542902029834066</v>
      </c>
      <c r="FQ330" s="27">
        <v>7.5773912745946097</v>
      </c>
      <c r="FR330" s="27">
        <v>8.9653793541802571</v>
      </c>
      <c r="FS330" s="28">
        <v>30.590717709</v>
      </c>
      <c r="FT330" s="28">
        <v>11.988984619736124</v>
      </c>
      <c r="FU330" s="28">
        <v>8.6167193047763995</v>
      </c>
      <c r="FV330" s="28">
        <v>14.662754455864729</v>
      </c>
      <c r="FW330" s="28">
        <v>30.677928902000001</v>
      </c>
      <c r="FX330" s="28">
        <v>11.790641261060195</v>
      </c>
      <c r="FY330" s="28">
        <v>8.4741660275903055</v>
      </c>
      <c r="FZ330" s="28">
        <v>14.143250873963042</v>
      </c>
      <c r="GA330" s="28">
        <v>30.730850750999998</v>
      </c>
      <c r="GB330" s="28">
        <v>11.730698116172794</v>
      </c>
      <c r="GC330" s="28">
        <v>8.431083709101884</v>
      </c>
      <c r="GD330" s="28">
        <v>13.991311888428717</v>
      </c>
      <c r="GE330" s="28">
        <v>30.824321707999999</v>
      </c>
      <c r="GF330" s="28">
        <v>11.684153514519643</v>
      </c>
      <c r="GG330" s="28">
        <v>8.3976311874481624</v>
      </c>
      <c r="GH330" s="28">
        <v>13.588496995581362</v>
      </c>
      <c r="GI330" s="28">
        <v>30.955893483000001</v>
      </c>
      <c r="GJ330" s="28">
        <v>11.831560955145907</v>
      </c>
      <c r="GK330" s="28">
        <v>8.5035758174230036</v>
      </c>
      <c r="GL330" s="28">
        <v>13.495585882414657</v>
      </c>
      <c r="GM330" s="28">
        <v>31.1335762</v>
      </c>
      <c r="GN330" s="28">
        <v>11.885228875381186</v>
      </c>
      <c r="GO330" s="28">
        <v>8.5421480083971471</v>
      </c>
      <c r="GP330" s="28">
        <v>13.087016132610936</v>
      </c>
      <c r="GQ330" s="28">
        <v>31.356643276</v>
      </c>
      <c r="GR330" s="28">
        <v>11.8974072360442</v>
      </c>
      <c r="GS330" s="28">
        <v>8.5509008359929712</v>
      </c>
      <c r="GT330" s="28">
        <v>12.74363322808335</v>
      </c>
      <c r="GU330" s="28">
        <v>31.613725813999999</v>
      </c>
      <c r="GV330" s="28">
        <v>11.841037482972578</v>
      </c>
      <c r="GW330" s="28">
        <v>8.5103867845612822</v>
      </c>
      <c r="GX330" s="28">
        <v>12.432775487723855</v>
      </c>
      <c r="GY330" s="28">
        <v>31.903569828000002</v>
      </c>
      <c r="GZ330" s="28">
        <v>11.71553969423001</v>
      </c>
      <c r="HA330" s="28">
        <v>8.4201890527880092</v>
      </c>
      <c r="HB330" s="28">
        <v>12.05035402836762</v>
      </c>
      <c r="HC330" s="28">
        <v>32.228771344999998</v>
      </c>
      <c r="HD330" s="28">
        <v>11.66447974663326</v>
      </c>
      <c r="HE330" s="28">
        <v>8.383491263099172</v>
      </c>
      <c r="HF330" s="28">
        <v>11.654521301323228</v>
      </c>
      <c r="HG330" s="28">
        <v>33.264602801000002</v>
      </c>
      <c r="HH330" s="28">
        <v>10.995360453051415</v>
      </c>
      <c r="HI330" s="28">
        <v>7.9025820520961192</v>
      </c>
      <c r="HJ330" s="28">
        <v>9.4959603560735815</v>
      </c>
      <c r="HK330" s="28">
        <v>34.320360583999999</v>
      </c>
      <c r="HL330" s="28">
        <v>9.6366201169708621</v>
      </c>
      <c r="HM330" s="28">
        <v>6.9260286194717837</v>
      </c>
      <c r="HN330" s="28">
        <v>5.128087716990926</v>
      </c>
      <c r="HO330" s="28">
        <v>34.983812677000003</v>
      </c>
      <c r="HP330" s="28">
        <v>8.5203173196271251</v>
      </c>
      <c r="HQ330" s="28">
        <v>6.1237198194410283</v>
      </c>
      <c r="HR330" s="28">
        <v>1.6074294200843724</v>
      </c>
      <c r="HS330" s="28">
        <v>35.321337385</v>
      </c>
      <c r="HT330" s="28">
        <v>7.6895171310553723</v>
      </c>
      <c r="HU330" s="28">
        <v>5.5266073657730663</v>
      </c>
      <c r="HV330" s="28">
        <v>-0.59848060251044188</v>
      </c>
      <c r="HW330" s="29">
        <v>30.595838667999999</v>
      </c>
      <c r="HX330" s="29">
        <v>11.98657326218312</v>
      </c>
      <c r="HY330" s="29">
        <v>8.6149862146243379</v>
      </c>
      <c r="HZ330" s="29">
        <v>14.640398698508687</v>
      </c>
      <c r="IA330" s="29">
        <v>30.69980485</v>
      </c>
      <c r="IB330" s="29">
        <v>11.808331770239873</v>
      </c>
      <c r="IC330" s="29">
        <v>8.4868805448571738</v>
      </c>
      <c r="ID330" s="29">
        <v>14.084349972699846</v>
      </c>
      <c r="IE330" s="29">
        <v>30.760219859999999</v>
      </c>
      <c r="IF330" s="29">
        <v>11.769077141388513</v>
      </c>
      <c r="IG330" s="29">
        <v>8.4586674701929088</v>
      </c>
      <c r="IH330" s="29">
        <v>13.946493085931152</v>
      </c>
      <c r="II330" s="29">
        <v>30.852860963000001</v>
      </c>
      <c r="IJ330" s="29">
        <v>11.696836556269247</v>
      </c>
      <c r="IK330" s="29">
        <v>8.4067467392778976</v>
      </c>
      <c r="IL330" s="29">
        <v>13.580656910976764</v>
      </c>
      <c r="IM330" s="29">
        <v>30.984175553</v>
      </c>
      <c r="IN330" s="29">
        <v>11.881708761779359</v>
      </c>
      <c r="IO330" s="29">
        <v>8.5396180334418101</v>
      </c>
      <c r="IP330" s="29">
        <v>13.509838007010236</v>
      </c>
      <c r="IQ330" s="29">
        <v>31.161446334000001</v>
      </c>
      <c r="IR330" s="29">
        <v>11.961284029044389</v>
      </c>
      <c r="IS330" s="29">
        <v>8.5968103448320985</v>
      </c>
      <c r="IT330" s="29">
        <v>13.142239369071847</v>
      </c>
      <c r="IU330" s="29">
        <v>31.394231597000001</v>
      </c>
      <c r="IV330" s="29">
        <v>11.945226840983063</v>
      </c>
      <c r="IW330" s="29">
        <v>8.585269727612463</v>
      </c>
      <c r="IX330" s="29">
        <v>12.846743606916274</v>
      </c>
      <c r="IY330" s="29">
        <v>31.657223656999999</v>
      </c>
      <c r="IZ330" s="29">
        <v>11.933453804558987</v>
      </c>
      <c r="JA330" s="29">
        <v>8.5768082145278459</v>
      </c>
      <c r="JB330" s="29">
        <v>12.591852449525772</v>
      </c>
      <c r="JC330" s="29">
        <v>31.958955291999999</v>
      </c>
      <c r="JD330" s="29">
        <v>11.86437437358205</v>
      </c>
      <c r="JE330" s="29">
        <v>8.5271594673368583</v>
      </c>
      <c r="JF330" s="29">
        <v>12.128652309471253</v>
      </c>
      <c r="JG330" s="29">
        <v>32.313410759</v>
      </c>
      <c r="JH330" s="29">
        <v>11.634538689268945</v>
      </c>
      <c r="JI330" s="29">
        <v>8.3619720356433458</v>
      </c>
      <c r="JJ330" s="29">
        <v>11.021938192036805</v>
      </c>
      <c r="JK330" s="29">
        <v>33.513894034000003</v>
      </c>
      <c r="JL330" s="29">
        <v>10.507816865369891</v>
      </c>
      <c r="JM330" s="29">
        <v>7.552174876080592</v>
      </c>
      <c r="JN330" s="29">
        <v>6.1540600500804743</v>
      </c>
      <c r="JO330" s="29">
        <v>34.398005949999998</v>
      </c>
      <c r="JP330" s="29">
        <v>9.274279542434158</v>
      </c>
      <c r="JQ330" s="29">
        <v>6.665607314203406</v>
      </c>
      <c r="JR330" s="29">
        <v>2.2283820350151373</v>
      </c>
      <c r="JS330" s="29">
        <v>34.773943695</v>
      </c>
      <c r="JT330" s="29">
        <v>8.4769211509777485</v>
      </c>
      <c r="JU330" s="29">
        <v>6.0925301385785762</v>
      </c>
      <c r="JV330" s="29">
        <v>-0.13735164062216398</v>
      </c>
      <c r="JW330" s="29">
        <v>34.715166568000001</v>
      </c>
      <c r="JX330" s="29">
        <v>8.261184951630371</v>
      </c>
      <c r="JY330" s="29">
        <v>5.9374762843434574</v>
      </c>
      <c r="JZ330" s="29">
        <v>0.5291001520947205</v>
      </c>
    </row>
    <row r="331" spans="1:286" ht="15" thickBot="1" x14ac:dyDescent="0.4">
      <c r="A331" s="2"/>
      <c r="B331" s="74" t="s">
        <v>797</v>
      </c>
      <c r="C331" s="74" t="s">
        <v>534</v>
      </c>
      <c r="D331" s="74" t="s">
        <v>862</v>
      </c>
      <c r="E331" s="87">
        <v>344741</v>
      </c>
      <c r="F331" s="84">
        <v>422417</v>
      </c>
      <c r="G331" s="22">
        <v>15.292792869842106</v>
      </c>
      <c r="H331" s="22">
        <v>12.634033455748398</v>
      </c>
      <c r="I331" s="22">
        <v>9.0803286039859987</v>
      </c>
      <c r="J331" s="22">
        <v>9.9207092151390484</v>
      </c>
      <c r="K331" s="22">
        <v>15.417408507842106</v>
      </c>
      <c r="L331" s="22">
        <v>11.576696172665034</v>
      </c>
      <c r="M331" s="22">
        <v>8.3203994800628429</v>
      </c>
      <c r="N331" s="22">
        <v>9.4771761323042831</v>
      </c>
      <c r="O331" s="22">
        <v>15.509625596842106</v>
      </c>
      <c r="P331" s="22">
        <v>10.532497872371259</v>
      </c>
      <c r="Q331" s="22">
        <v>7.5699136017721669</v>
      </c>
      <c r="R331" s="22">
        <v>9.0862017291230224</v>
      </c>
      <c r="S331" s="22">
        <v>15.652133024842106</v>
      </c>
      <c r="T331" s="22">
        <v>9.4868652904483675</v>
      </c>
      <c r="U331" s="22">
        <v>6.8183968770341812</v>
      </c>
      <c r="V331" s="22">
        <v>8.5901696388686837</v>
      </c>
      <c r="W331" s="22">
        <v>15.807455442842105</v>
      </c>
      <c r="X331" s="22">
        <v>8.4591904648459781</v>
      </c>
      <c r="Y331" s="22">
        <v>6.0797867453451699</v>
      </c>
      <c r="Z331" s="22">
        <v>8.0620002736338847</v>
      </c>
      <c r="AA331" s="22">
        <v>15.981589468842106</v>
      </c>
      <c r="AB331" s="22">
        <v>7.4548424929815278</v>
      </c>
      <c r="AC331" s="22">
        <v>5.3579420827345423</v>
      </c>
      <c r="AD331" s="22">
        <v>7.4610969393799671</v>
      </c>
      <c r="AE331" s="22">
        <v>16.175330258842106</v>
      </c>
      <c r="AF331" s="22">
        <v>7.2670616643435819</v>
      </c>
      <c r="AG331" s="22">
        <v>5.2229803038589671</v>
      </c>
      <c r="AH331" s="22">
        <v>6.7746246048233694</v>
      </c>
      <c r="AI331" s="22">
        <v>16.379899641842108</v>
      </c>
      <c r="AJ331" s="22">
        <v>7.0799274662722382</v>
      </c>
      <c r="AK331" s="22">
        <v>5.0884832711035202</v>
      </c>
      <c r="AL331" s="22">
        <v>6.0709823834810557</v>
      </c>
      <c r="AM331" s="22">
        <v>16.588301659842106</v>
      </c>
      <c r="AN331" s="22">
        <v>6.8928826958324434</v>
      </c>
      <c r="AO331" s="22">
        <v>4.9540505117476634</v>
      </c>
      <c r="AP331" s="22">
        <v>5.380532189981551</v>
      </c>
      <c r="AQ331" s="22">
        <v>16.899393031842106</v>
      </c>
      <c r="AR331" s="22">
        <v>6.6682680015678937</v>
      </c>
      <c r="AS331" s="22">
        <v>4.7926155084013669</v>
      </c>
      <c r="AT331" s="22">
        <v>4.4998629692496124</v>
      </c>
      <c r="AU331" s="22">
        <v>18.145011453842105</v>
      </c>
      <c r="AV331" s="22">
        <v>5.8938935028125323</v>
      </c>
      <c r="AW331" s="22">
        <v>4.2360573090049343</v>
      </c>
      <c r="AX331" s="22">
        <v>1.2369555549524414</v>
      </c>
      <c r="AY331" s="22">
        <v>19.245088616842104</v>
      </c>
      <c r="AZ331" s="22">
        <v>6.4600529591202944</v>
      </c>
      <c r="BA331" s="22">
        <v>4.6429672577188539</v>
      </c>
      <c r="BB331" s="22">
        <v>-0.49588757857670629</v>
      </c>
      <c r="BC331" s="22">
        <v>19.998775633842108</v>
      </c>
      <c r="BD331" s="22">
        <v>12.419303954294643</v>
      </c>
      <c r="BE331" s="22">
        <v>8.9259982833485267</v>
      </c>
      <c r="BF331" s="22">
        <v>-0.96352345393873762</v>
      </c>
      <c r="BG331" s="22">
        <v>20.647819607842106</v>
      </c>
      <c r="BH331" s="22">
        <v>17.127570729070314</v>
      </c>
      <c r="BI331" s="22">
        <v>12.309922318371584</v>
      </c>
      <c r="BJ331" s="22">
        <v>-0.63125477378784467</v>
      </c>
      <c r="BK331" s="25">
        <v>15.230637063842106</v>
      </c>
      <c r="BL331" s="25">
        <v>12.660564545319556</v>
      </c>
      <c r="BM331" s="25">
        <v>9.0993970204479062</v>
      </c>
      <c r="BN331" s="25">
        <v>10.159905807113063</v>
      </c>
      <c r="BO331" s="25">
        <v>15.299103975842106</v>
      </c>
      <c r="BP331" s="25">
        <v>11.686523547758414</v>
      </c>
      <c r="BQ331" s="25">
        <v>8.3993345770019268</v>
      </c>
      <c r="BR331" s="25">
        <v>9.9434634596582825</v>
      </c>
      <c r="BS331" s="25">
        <v>15.409914857842107</v>
      </c>
      <c r="BT331" s="25">
        <v>10.670972593361878</v>
      </c>
      <c r="BU331" s="25">
        <v>7.6694381102629992</v>
      </c>
      <c r="BV331" s="25">
        <v>9.5070394718026918</v>
      </c>
      <c r="BW331" s="25">
        <v>15.502065372842107</v>
      </c>
      <c r="BX331" s="25">
        <v>9.6717342755366413</v>
      </c>
      <c r="BY331" s="25">
        <v>6.9512658566175087</v>
      </c>
      <c r="BZ331" s="25">
        <v>9.0892074707575574</v>
      </c>
      <c r="CA331" s="25">
        <v>15.611707306842106</v>
      </c>
      <c r="CB331" s="25">
        <v>8.69703706197188</v>
      </c>
      <c r="CC331" s="25">
        <v>6.2507317778090821</v>
      </c>
      <c r="CD331" s="25">
        <v>8.6937098101151307</v>
      </c>
      <c r="CE331" s="25">
        <v>15.736462542842105</v>
      </c>
      <c r="CF331" s="25">
        <v>7.8127877149564524</v>
      </c>
      <c r="CG331" s="25">
        <v>5.6152043615739391</v>
      </c>
      <c r="CH331" s="25">
        <v>8.2198563640262492</v>
      </c>
      <c r="CI331" s="25">
        <v>15.876723853842106</v>
      </c>
      <c r="CJ331" s="25">
        <v>7.6700555806434325</v>
      </c>
      <c r="CK331" s="25">
        <v>5.5126199663014397</v>
      </c>
      <c r="CL331" s="25">
        <v>7.6439289446824858</v>
      </c>
      <c r="CM331" s="25">
        <v>16.024409450842107</v>
      </c>
      <c r="CN331" s="25">
        <v>7.5259938358937992</v>
      </c>
      <c r="CO331" s="25">
        <v>5.4090799538286181</v>
      </c>
      <c r="CP331" s="25">
        <v>7.0602444406295106</v>
      </c>
      <c r="CQ331" s="25">
        <v>16.179824051842107</v>
      </c>
      <c r="CR331" s="25">
        <v>7.375679142837547</v>
      </c>
      <c r="CS331" s="25">
        <v>5.3010458242896439</v>
      </c>
      <c r="CT331" s="25">
        <v>6.429573977984063</v>
      </c>
      <c r="CU331" s="25">
        <v>16.341507104842108</v>
      </c>
      <c r="CV331" s="25">
        <v>7.2199807300030345</v>
      </c>
      <c r="CW331" s="25">
        <v>5.1891423093426274</v>
      </c>
      <c r="CX331" s="25">
        <v>5.7671790164611423</v>
      </c>
      <c r="CY331" s="25">
        <v>16.923338329842107</v>
      </c>
      <c r="CZ331" s="25">
        <v>6.8821188159791564</v>
      </c>
      <c r="DA331" s="25">
        <v>4.9463142993603828</v>
      </c>
      <c r="DB331" s="25">
        <v>4.0857732518979972</v>
      </c>
      <c r="DC331" s="25">
        <v>17.620561074842108</v>
      </c>
      <c r="DD331" s="25">
        <v>7.2734709235115842</v>
      </c>
      <c r="DE331" s="25">
        <v>5.2275867646188985</v>
      </c>
      <c r="DF331" s="25">
        <v>2.5947268912833792</v>
      </c>
      <c r="DG331" s="25">
        <v>18.198367431842108</v>
      </c>
      <c r="DH331" s="25">
        <v>11.832059201751754</v>
      </c>
      <c r="DI331" s="25">
        <v>8.503933917068915</v>
      </c>
      <c r="DJ331" s="25">
        <v>1.6396660456545504</v>
      </c>
      <c r="DK331" s="25">
        <v>18.524884529842105</v>
      </c>
      <c r="DL331" s="25">
        <v>15.536630450901757</v>
      </c>
      <c r="DM331" s="25">
        <v>11.166482215439576</v>
      </c>
      <c r="DN331" s="25">
        <v>1.1120047608169017</v>
      </c>
      <c r="DO331" s="27">
        <v>15.292924436842107</v>
      </c>
      <c r="DP331" s="27">
        <v>12.657434607163802</v>
      </c>
      <c r="DQ331" s="27">
        <v>9.0971474722680679</v>
      </c>
      <c r="DR331" s="27">
        <v>9.923858812736345</v>
      </c>
      <c r="DS331" s="27">
        <v>15.417803055842107</v>
      </c>
      <c r="DT331" s="27">
        <v>11.597662627198515</v>
      </c>
      <c r="DU331" s="27">
        <v>8.3354684837576141</v>
      </c>
      <c r="DV331" s="27">
        <v>9.4975333620724598</v>
      </c>
      <c r="DW331" s="27">
        <v>15.510411791842106</v>
      </c>
      <c r="DX331" s="27">
        <v>10.507492365904598</v>
      </c>
      <c r="DY331" s="27">
        <v>7.5519416519256142</v>
      </c>
      <c r="DZ331" s="27">
        <v>9.1259214842272556</v>
      </c>
      <c r="EA331" s="27">
        <v>15.653434265842106</v>
      </c>
      <c r="EB331" s="27">
        <v>9.4550321913724709</v>
      </c>
      <c r="EC331" s="27">
        <v>6.7955178019466551</v>
      </c>
      <c r="ED331" s="27">
        <v>8.6502913428645201</v>
      </c>
      <c r="EE331" s="27">
        <v>15.808943877842106</v>
      </c>
      <c r="EF331" s="27">
        <v>8.4430858786179002</v>
      </c>
      <c r="EG331" s="27">
        <v>6.068212062129839</v>
      </c>
      <c r="EH331" s="27">
        <v>8.1444186688829987</v>
      </c>
      <c r="EI331" s="27">
        <v>15.982897399842106</v>
      </c>
      <c r="EJ331" s="27">
        <v>7.466894569311477</v>
      </c>
      <c r="EK331" s="27">
        <v>5.3666041472937005</v>
      </c>
      <c r="EL331" s="27">
        <v>7.5667022364364058</v>
      </c>
      <c r="EM331" s="27">
        <v>16.176516717842105</v>
      </c>
      <c r="EN331" s="27">
        <v>7.3076394612182467</v>
      </c>
      <c r="EO331" s="27">
        <v>5.2521443654342592</v>
      </c>
      <c r="EP331" s="27">
        <v>6.902969749326509</v>
      </c>
      <c r="EQ331" s="27">
        <v>16.381154084842105</v>
      </c>
      <c r="ER331" s="27">
        <v>7.1465598377655146</v>
      </c>
      <c r="ES331" s="27">
        <v>5.1363732684619263</v>
      </c>
      <c r="ET331" s="27">
        <v>6.2209262157486869</v>
      </c>
      <c r="EU331" s="27">
        <v>16.587752418842108</v>
      </c>
      <c r="EV331" s="27">
        <v>6.9785051367613891</v>
      </c>
      <c r="EW331" s="27">
        <v>5.0155890459167702</v>
      </c>
      <c r="EX331" s="27">
        <v>5.5633649815433692</v>
      </c>
      <c r="EY331" s="27">
        <v>16.889821674842107</v>
      </c>
      <c r="EZ331" s="27">
        <v>6.7999156634555273</v>
      </c>
      <c r="FA331" s="27">
        <v>4.8872332750926732</v>
      </c>
      <c r="FB331" s="27">
        <v>4.7699320773250768</v>
      </c>
      <c r="FC331" s="27">
        <v>18.014173774842106</v>
      </c>
      <c r="FD331" s="27">
        <v>6.3088770758354329</v>
      </c>
      <c r="FE331" s="27">
        <v>4.5343141738060684</v>
      </c>
      <c r="FF331" s="27">
        <v>1.8651545141708539</v>
      </c>
      <c r="FG331" s="27">
        <v>18.874096439842106</v>
      </c>
      <c r="FH331" s="27">
        <v>6.9386819107414102</v>
      </c>
      <c r="FI331" s="27">
        <v>4.9869673092719546</v>
      </c>
      <c r="FJ331" s="27">
        <v>0.47457164021117748</v>
      </c>
      <c r="FK331" s="27">
        <v>19.504359188842106</v>
      </c>
      <c r="FL331" s="27">
        <v>12.739592774322052</v>
      </c>
      <c r="FM331" s="27">
        <v>9.1561961646679357</v>
      </c>
      <c r="FN331" s="27">
        <v>0.15519901184379492</v>
      </c>
      <c r="FO331" s="27">
        <v>19.963049067842107</v>
      </c>
      <c r="FP331" s="27">
        <v>17.096647122770911</v>
      </c>
      <c r="FQ331" s="27">
        <v>12.287696913650093</v>
      </c>
      <c r="FR331" s="27">
        <v>0.56336239922558207</v>
      </c>
      <c r="FS331" s="28">
        <v>15.290446893842105</v>
      </c>
      <c r="FT331" s="28">
        <v>12.636417046081689</v>
      </c>
      <c r="FU331" s="28">
        <v>9.0820417372905258</v>
      </c>
      <c r="FV331" s="28">
        <v>9.9483030150609579</v>
      </c>
      <c r="FW331" s="28">
        <v>15.434784232842105</v>
      </c>
      <c r="FX331" s="28">
        <v>11.57457742570212</v>
      </c>
      <c r="FY331" s="28">
        <v>8.3188766949032704</v>
      </c>
      <c r="FZ331" s="28">
        <v>9.5098633328785027</v>
      </c>
      <c r="GA331" s="28">
        <v>15.557296985842108</v>
      </c>
      <c r="GB331" s="28">
        <v>10.496599557351681</v>
      </c>
      <c r="GC331" s="28">
        <v>7.5441127759433524</v>
      </c>
      <c r="GD331" s="28">
        <v>9.1290118887574287</v>
      </c>
      <c r="GE331" s="28">
        <v>15.727984357842107</v>
      </c>
      <c r="GF331" s="28">
        <v>9.4440638501778107</v>
      </c>
      <c r="GG331" s="28">
        <v>6.7876346391675639</v>
      </c>
      <c r="GH331" s="28">
        <v>8.6579467819463787</v>
      </c>
      <c r="GI331" s="28">
        <v>15.943359107842106</v>
      </c>
      <c r="GJ331" s="28">
        <v>8.407198615671307</v>
      </c>
      <c r="GK331" s="28">
        <v>6.042419179643491</v>
      </c>
      <c r="GL331" s="28">
        <v>8.1451233650380814</v>
      </c>
      <c r="GM331" s="28">
        <v>16.215148854842106</v>
      </c>
      <c r="GN331" s="28">
        <v>7.3803045620828671</v>
      </c>
      <c r="GO331" s="28">
        <v>5.3043702041740106</v>
      </c>
      <c r="GP331" s="28">
        <v>7.5345669823564023</v>
      </c>
      <c r="GQ331" s="28">
        <v>16.563571338842106</v>
      </c>
      <c r="GR331" s="28">
        <v>7.1645053685747735</v>
      </c>
      <c r="GS331" s="28">
        <v>5.1492710747952541</v>
      </c>
      <c r="GT331" s="28">
        <v>6.7876157321189794</v>
      </c>
      <c r="GU331" s="28">
        <v>16.953485486842105</v>
      </c>
      <c r="GV331" s="28">
        <v>6.9410807497147271</v>
      </c>
      <c r="GW331" s="28">
        <v>4.9886914020743092</v>
      </c>
      <c r="GX331" s="28">
        <v>6.023249812953356</v>
      </c>
      <c r="GY331" s="28">
        <v>17.344700783842107</v>
      </c>
      <c r="GZ331" s="28">
        <v>6.7298458049400951</v>
      </c>
      <c r="HA331" s="28">
        <v>4.836872688128623</v>
      </c>
      <c r="HB331" s="28">
        <v>5.3556822224930904</v>
      </c>
      <c r="HC331" s="28">
        <v>17.775867051842106</v>
      </c>
      <c r="HD331" s="28">
        <v>6.5064590208472515</v>
      </c>
      <c r="HE331" s="28">
        <v>4.6763202079998196</v>
      </c>
      <c r="HF331" s="28">
        <v>4.6585978349944135</v>
      </c>
      <c r="HG331" s="28">
        <v>19.755840375842105</v>
      </c>
      <c r="HH331" s="28">
        <v>5.5265316714451007</v>
      </c>
      <c r="HI331" s="28">
        <v>3.9720271275856645</v>
      </c>
      <c r="HJ331" s="28">
        <v>1.370340433925346</v>
      </c>
      <c r="HK331" s="28">
        <v>21.221732416842109</v>
      </c>
      <c r="HL331" s="28">
        <v>5.5508663058001444</v>
      </c>
      <c r="HM331" s="28">
        <v>3.9895169084363795</v>
      </c>
      <c r="HN331" s="28">
        <v>-2.368775744961404</v>
      </c>
      <c r="HO331" s="28">
        <v>21.118731106842105</v>
      </c>
      <c r="HP331" s="28">
        <v>11.026595855269473</v>
      </c>
      <c r="HQ331" s="28">
        <v>7.9250315506834914</v>
      </c>
      <c r="HR331" s="28">
        <v>-4.2604402596034703</v>
      </c>
      <c r="HS331" s="28">
        <v>20.592334861842104</v>
      </c>
      <c r="HT331" s="28">
        <v>15.228531979007881</v>
      </c>
      <c r="HU331" s="28">
        <v>10.945045777347081</v>
      </c>
      <c r="HV331" s="28">
        <v>-5.5062359784851083</v>
      </c>
      <c r="HW331" s="29">
        <v>15.295069888842107</v>
      </c>
      <c r="HX331" s="29">
        <v>12.620095353466171</v>
      </c>
      <c r="HY331" s="29">
        <v>9.070311015439799</v>
      </c>
      <c r="HZ331" s="29">
        <v>9.8493698457873684</v>
      </c>
      <c r="IA331" s="29">
        <v>15.454911407842106</v>
      </c>
      <c r="IB331" s="29">
        <v>12.368536307969734</v>
      </c>
      <c r="IC331" s="29">
        <v>8.8895105763390632</v>
      </c>
      <c r="ID331" s="29">
        <v>9.2808540006365483</v>
      </c>
      <c r="IE331" s="29">
        <v>15.587612668842105</v>
      </c>
      <c r="IF331" s="29">
        <v>12.109781704504302</v>
      </c>
      <c r="IG331" s="29">
        <v>8.7035385480481935</v>
      </c>
      <c r="IH331" s="29">
        <v>8.8761093395278294</v>
      </c>
      <c r="II331" s="29">
        <v>15.781588377842105</v>
      </c>
      <c r="IJ331" s="29">
        <v>11.838964566718941</v>
      </c>
      <c r="IK331" s="29">
        <v>8.5088969388348552</v>
      </c>
      <c r="IL331" s="29">
        <v>8.4106318499441954</v>
      </c>
      <c r="IM331" s="29">
        <v>15.996734331842106</v>
      </c>
      <c r="IN331" s="29">
        <v>11.564322639038028</v>
      </c>
      <c r="IO331" s="29">
        <v>8.3115063778149167</v>
      </c>
      <c r="IP331" s="29">
        <v>7.8788584193229738</v>
      </c>
      <c r="IQ331" s="29">
        <v>16.266908689842104</v>
      </c>
      <c r="IR331" s="29">
        <v>11.313000923130431</v>
      </c>
      <c r="IS331" s="29">
        <v>8.1308765121626099</v>
      </c>
      <c r="IT331" s="29">
        <v>7.2973597737681253</v>
      </c>
      <c r="IU331" s="29">
        <v>16.622006288842108</v>
      </c>
      <c r="IV331" s="29">
        <v>11.086677923914356</v>
      </c>
      <c r="IW331" s="29">
        <v>7.9682137164117739</v>
      </c>
      <c r="IX331" s="29">
        <v>6.6131878605150227</v>
      </c>
      <c r="IY331" s="29">
        <v>17.022067366842105</v>
      </c>
      <c r="IZ331" s="29">
        <v>10.864688769364129</v>
      </c>
      <c r="JA331" s="29">
        <v>7.8086657401540451</v>
      </c>
      <c r="JB331" s="29">
        <v>5.9491200043350716</v>
      </c>
      <c r="JC331" s="29">
        <v>17.463663038842107</v>
      </c>
      <c r="JD331" s="29">
        <v>10.656970346177848</v>
      </c>
      <c r="JE331" s="29">
        <v>7.6593744195128863</v>
      </c>
      <c r="JF331" s="29">
        <v>5.3703008471642946</v>
      </c>
      <c r="JG331" s="29">
        <v>17.976014914842107</v>
      </c>
      <c r="JH331" s="29">
        <v>10.363644732604202</v>
      </c>
      <c r="JI331" s="29">
        <v>7.4485555255671336</v>
      </c>
      <c r="JJ331" s="29">
        <v>4.3674735755669474</v>
      </c>
      <c r="JK331" s="29">
        <v>19.836948665842108</v>
      </c>
      <c r="JL331" s="29">
        <v>9.0010667718679418</v>
      </c>
      <c r="JM331" s="29">
        <v>6.4692439165413633</v>
      </c>
      <c r="JN331" s="29">
        <v>-0.32526332737422692</v>
      </c>
      <c r="JO331" s="29">
        <v>20.723747966842105</v>
      </c>
      <c r="JP331" s="29">
        <v>8.6981585461998243</v>
      </c>
      <c r="JQ331" s="29">
        <v>6.2515378106053054</v>
      </c>
      <c r="JR331" s="29">
        <v>-3.2113339770380058</v>
      </c>
      <c r="JS331" s="29">
        <v>20.285111232842105</v>
      </c>
      <c r="JT331" s="29">
        <v>16.256550462048107</v>
      </c>
      <c r="JU331" s="29">
        <v>11.683902902403151</v>
      </c>
      <c r="JV331" s="29">
        <v>-4.1309423101089493</v>
      </c>
      <c r="JW331" s="29">
        <v>19.572693430842108</v>
      </c>
      <c r="JX331" s="29">
        <v>16.006785146705038</v>
      </c>
      <c r="JY331" s="29">
        <v>11.504391652481509</v>
      </c>
      <c r="JZ331" s="29">
        <v>-3.5887056258986085</v>
      </c>
    </row>
    <row r="332" spans="1:286" ht="15" thickBot="1" x14ac:dyDescent="0.4">
      <c r="A332" s="2"/>
      <c r="B332" s="74" t="s">
        <v>798</v>
      </c>
      <c r="C332" s="74" t="s">
        <v>559</v>
      </c>
      <c r="D332" s="74" t="s">
        <v>867</v>
      </c>
      <c r="E332" s="87">
        <v>379792</v>
      </c>
      <c r="F332" s="84">
        <v>400497</v>
      </c>
      <c r="G332" s="22">
        <v>29.744320350842106</v>
      </c>
      <c r="H332" s="22">
        <v>10.34566271187186</v>
      </c>
      <c r="I332" s="22">
        <v>7.5470169107683871</v>
      </c>
      <c r="J332" s="22">
        <v>15.753720989955328</v>
      </c>
      <c r="K332" s="22">
        <v>29.790954956842107</v>
      </c>
      <c r="L332" s="22">
        <v>10.029575899822932</v>
      </c>
      <c r="M332" s="22">
        <v>7.3164359820989553</v>
      </c>
      <c r="N332" s="22">
        <v>15.513457161744116</v>
      </c>
      <c r="O332" s="22">
        <v>29.812987824842107</v>
      </c>
      <c r="P332" s="22">
        <v>9.8471590091832013</v>
      </c>
      <c r="Q332" s="22">
        <v>7.183365400077367</v>
      </c>
      <c r="R332" s="22">
        <v>15.315183647986283</v>
      </c>
      <c r="S332" s="22">
        <v>29.870601795842106</v>
      </c>
      <c r="T332" s="22">
        <v>9.6543255831936481</v>
      </c>
      <c r="U332" s="22">
        <v>7.0426961005423498</v>
      </c>
      <c r="V332" s="22">
        <v>14.923919440373245</v>
      </c>
      <c r="W332" s="22">
        <v>29.948531125842106</v>
      </c>
      <c r="X332" s="22">
        <v>9.4189031590969492</v>
      </c>
      <c r="Y332" s="22">
        <v>6.8709587198337134</v>
      </c>
      <c r="Z332" s="22">
        <v>14.645759328331636</v>
      </c>
      <c r="AA332" s="22">
        <v>30.044902025842106</v>
      </c>
      <c r="AB332" s="22">
        <v>9.3674681599646199</v>
      </c>
      <c r="AC332" s="22">
        <v>6.8334376040707197</v>
      </c>
      <c r="AD332" s="22">
        <v>14.100175607578736</v>
      </c>
      <c r="AE332" s="22">
        <v>30.153915786842106</v>
      </c>
      <c r="AF332" s="22">
        <v>9.3125128819721112</v>
      </c>
      <c r="AG332" s="22">
        <v>6.7933484938903241</v>
      </c>
      <c r="AH332" s="22">
        <v>13.673192956224895</v>
      </c>
      <c r="AI332" s="22">
        <v>30.272800635842106</v>
      </c>
      <c r="AJ332" s="22">
        <v>9.2305564946288872</v>
      </c>
      <c r="AK332" s="22">
        <v>6.7335624503616645</v>
      </c>
      <c r="AL332" s="22">
        <v>13.228564628328179</v>
      </c>
      <c r="AM332" s="22">
        <v>30.483234800842105</v>
      </c>
      <c r="AN332" s="22">
        <v>9.1246796614178773</v>
      </c>
      <c r="AO332" s="22">
        <v>6.6563267746049855</v>
      </c>
      <c r="AP332" s="22">
        <v>12.678957888460777</v>
      </c>
      <c r="AQ332" s="22">
        <v>30.622364600842104</v>
      </c>
      <c r="AR332" s="22">
        <v>8.9887814605395171</v>
      </c>
      <c r="AS332" s="22">
        <v>6.5571909291076196</v>
      </c>
      <c r="AT332" s="22">
        <v>12.085433985407132</v>
      </c>
      <c r="AU332" s="22">
        <v>31.434558035842105</v>
      </c>
      <c r="AV332" s="22">
        <v>8.3238279661784116</v>
      </c>
      <c r="AW332" s="22">
        <v>6.0721166127896273</v>
      </c>
      <c r="AX332" s="22">
        <v>9.9953987622250189</v>
      </c>
      <c r="AY332" s="22">
        <v>32.330130579842105</v>
      </c>
      <c r="AZ332" s="22">
        <v>8.2802221477713189</v>
      </c>
      <c r="BA332" s="22">
        <v>6.0403067753638835</v>
      </c>
      <c r="BB332" s="22">
        <v>8.530210466094001</v>
      </c>
      <c r="BC332" s="22">
        <v>33.047370095842105</v>
      </c>
      <c r="BD332" s="22">
        <v>8.1795401588649401</v>
      </c>
      <c r="BE332" s="22">
        <v>5.9668606662021864</v>
      </c>
      <c r="BF332" s="22">
        <v>7.7550540976135061</v>
      </c>
      <c r="BG332" s="22">
        <v>33.815609266842102</v>
      </c>
      <c r="BH332" s="22">
        <v>8.1059297520033518</v>
      </c>
      <c r="BI332" s="22">
        <v>5.9131628992379248</v>
      </c>
      <c r="BJ332" s="22">
        <v>7.3311021940250711</v>
      </c>
      <c r="BK332" s="25">
        <v>29.714042422842105</v>
      </c>
      <c r="BL332" s="25">
        <v>10.457715177633235</v>
      </c>
      <c r="BM332" s="25">
        <v>7.6287576244902811</v>
      </c>
      <c r="BN332" s="25">
        <v>15.766476510263058</v>
      </c>
      <c r="BO332" s="25">
        <v>29.734344900842107</v>
      </c>
      <c r="BP332" s="25">
        <v>10.391259993482466</v>
      </c>
      <c r="BQ332" s="25">
        <v>7.5802794928749373</v>
      </c>
      <c r="BR332" s="25">
        <v>15.549268750545421</v>
      </c>
      <c r="BS332" s="25">
        <v>29.775482099842108</v>
      </c>
      <c r="BT332" s="25">
        <v>10.229211275013235</v>
      </c>
      <c r="BU332" s="25">
        <v>7.4620672088757471</v>
      </c>
      <c r="BV332" s="25">
        <v>15.357483446963435</v>
      </c>
      <c r="BW332" s="25">
        <v>29.838993149842107</v>
      </c>
      <c r="BX332" s="25">
        <v>9.9941632511673806</v>
      </c>
      <c r="BY332" s="25">
        <v>7.2906029479375141</v>
      </c>
      <c r="BZ332" s="25">
        <v>14.99281446187452</v>
      </c>
      <c r="CA332" s="25">
        <v>29.911783010842107</v>
      </c>
      <c r="CB332" s="25">
        <v>9.7242466017889129</v>
      </c>
      <c r="CC332" s="25">
        <v>7.0937025101318563</v>
      </c>
      <c r="CD332" s="25">
        <v>14.763349195242654</v>
      </c>
      <c r="CE332" s="25">
        <v>29.993445259842105</v>
      </c>
      <c r="CF332" s="25">
        <v>9.5933108103302427</v>
      </c>
      <c r="CG332" s="25">
        <v>6.9981866732169831</v>
      </c>
      <c r="CH332" s="25">
        <v>14.269117787208334</v>
      </c>
      <c r="CI332" s="25">
        <v>30.083820160842105</v>
      </c>
      <c r="CJ332" s="25">
        <v>9.4824276472149975</v>
      </c>
      <c r="CK332" s="25">
        <v>6.9172989494958195</v>
      </c>
      <c r="CL332" s="25">
        <v>13.890258368355919</v>
      </c>
      <c r="CM332" s="25">
        <v>30.180084500842106</v>
      </c>
      <c r="CN332" s="25">
        <v>9.3607877099135326</v>
      </c>
      <c r="CO332" s="25">
        <v>6.8285643087670511</v>
      </c>
      <c r="CP332" s="25">
        <v>13.494015113705741</v>
      </c>
      <c r="CQ332" s="25">
        <v>30.282217190842108</v>
      </c>
      <c r="CR332" s="25">
        <v>9.2271902422376133</v>
      </c>
      <c r="CS332" s="25">
        <v>6.7311068161088965</v>
      </c>
      <c r="CT332" s="25">
        <v>13.072982904698302</v>
      </c>
      <c r="CU332" s="25">
        <v>30.388334969842106</v>
      </c>
      <c r="CV332" s="25">
        <v>9.0695176129877098</v>
      </c>
      <c r="CW332" s="25">
        <v>6.6160868282690801</v>
      </c>
      <c r="CX332" s="25">
        <v>12.581984903512888</v>
      </c>
      <c r="CY332" s="25">
        <v>30.869699146842105</v>
      </c>
      <c r="CZ332" s="25">
        <v>8.9370575282567657</v>
      </c>
      <c r="DA332" s="25">
        <v>6.5194590406340653</v>
      </c>
      <c r="DB332" s="25">
        <v>10.961641592702492</v>
      </c>
      <c r="DC332" s="25">
        <v>31.410531570842107</v>
      </c>
      <c r="DD332" s="25">
        <v>8.7923130406334629</v>
      </c>
      <c r="DE332" s="25">
        <v>6.4138699521187368</v>
      </c>
      <c r="DF332" s="25">
        <v>9.6309567378619327</v>
      </c>
      <c r="DG332" s="25">
        <v>31.984877925842106</v>
      </c>
      <c r="DH332" s="25">
        <v>8.8054079539528693</v>
      </c>
      <c r="DI332" s="25">
        <v>6.423422509071246</v>
      </c>
      <c r="DJ332" s="25">
        <v>8.6270681569059775</v>
      </c>
      <c r="DK332" s="25">
        <v>32.505407124842108</v>
      </c>
      <c r="DL332" s="25">
        <v>8.704914667299656</v>
      </c>
      <c r="DM332" s="25">
        <v>6.350114055576026</v>
      </c>
      <c r="DN332" s="25">
        <v>7.8899922486354832</v>
      </c>
      <c r="DO332" s="27">
        <v>29.744595350842108</v>
      </c>
      <c r="DP332" s="27">
        <v>10.462140705151157</v>
      </c>
      <c r="DQ332" s="27">
        <v>7.6319859852001759</v>
      </c>
      <c r="DR332" s="27">
        <v>15.762445542323434</v>
      </c>
      <c r="DS332" s="27">
        <v>29.791779622842107</v>
      </c>
      <c r="DT332" s="27">
        <v>10.399633986172454</v>
      </c>
      <c r="DU332" s="27">
        <v>7.5863882039553276</v>
      </c>
      <c r="DV332" s="27">
        <v>15.525546615317246</v>
      </c>
      <c r="DW332" s="27">
        <v>29.814631127842105</v>
      </c>
      <c r="DX332" s="27">
        <v>10.212880987473589</v>
      </c>
      <c r="DY332" s="27">
        <v>7.4501544914740876</v>
      </c>
      <c r="DZ332" s="27">
        <v>15.337801427069822</v>
      </c>
      <c r="EA332" s="27">
        <v>29.873321629842106</v>
      </c>
      <c r="EB332" s="27">
        <v>9.8851876787189905</v>
      </c>
      <c r="EC332" s="27">
        <v>7.2111067850493784</v>
      </c>
      <c r="ED332" s="27">
        <v>14.955140494756311</v>
      </c>
      <c r="EE332" s="27">
        <v>29.952253918842107</v>
      </c>
      <c r="EF332" s="27">
        <v>9.6105083396253921</v>
      </c>
      <c r="EG332" s="27">
        <v>7.0107320314051051</v>
      </c>
      <c r="EH332" s="27">
        <v>14.687308847165852</v>
      </c>
      <c r="EI332" s="27">
        <v>30.049336528842105</v>
      </c>
      <c r="EJ332" s="27">
        <v>9.5239128519986718</v>
      </c>
      <c r="EK332" s="27">
        <v>6.947561828807534</v>
      </c>
      <c r="EL332" s="27">
        <v>14.155158024299393</v>
      </c>
      <c r="EM332" s="27">
        <v>30.159067676842106</v>
      </c>
      <c r="EN332" s="27">
        <v>9.47541844499594</v>
      </c>
      <c r="EO332" s="27">
        <v>6.9121858340626705</v>
      </c>
      <c r="EP332" s="27">
        <v>13.739658364509133</v>
      </c>
      <c r="EQ332" s="27">
        <v>30.278741814842107</v>
      </c>
      <c r="ER332" s="27">
        <v>9.4121545741918418</v>
      </c>
      <c r="ES332" s="27">
        <v>6.8660357211026461</v>
      </c>
      <c r="ET332" s="27">
        <v>13.3060131929047</v>
      </c>
      <c r="EU332" s="27">
        <v>30.488613505842107</v>
      </c>
      <c r="EV332" s="27">
        <v>9.3321266281696591</v>
      </c>
      <c r="EW332" s="27">
        <v>6.8076564486689533</v>
      </c>
      <c r="EX332" s="27">
        <v>12.7744618189438</v>
      </c>
      <c r="EY332" s="27">
        <v>30.622136057842106</v>
      </c>
      <c r="EZ332" s="27">
        <v>9.2266557124372621</v>
      </c>
      <c r="FA332" s="27">
        <v>6.7307168840615343</v>
      </c>
      <c r="FB332" s="27">
        <v>12.225175287925396</v>
      </c>
      <c r="FC332" s="27">
        <v>31.335353728842108</v>
      </c>
      <c r="FD332" s="27">
        <v>8.8422860873066842</v>
      </c>
      <c r="FE332" s="27">
        <v>6.4503245939168536</v>
      </c>
      <c r="FF332" s="27">
        <v>10.340058704490669</v>
      </c>
      <c r="FG332" s="27">
        <v>31.931317412842105</v>
      </c>
      <c r="FH332" s="27">
        <v>8.7087305091516214</v>
      </c>
      <c r="FI332" s="27">
        <v>6.3528976590809565</v>
      </c>
      <c r="FJ332" s="27">
        <v>9.1585042906789269</v>
      </c>
      <c r="FK332" s="27">
        <v>32.498191056842103</v>
      </c>
      <c r="FL332" s="27">
        <v>8.7799261290342336</v>
      </c>
      <c r="FM332" s="27">
        <v>6.4048338725639393</v>
      </c>
      <c r="FN332" s="27">
        <v>8.5067873370847344</v>
      </c>
      <c r="FO332" s="27">
        <v>32.987586021842105</v>
      </c>
      <c r="FP332" s="27">
        <v>8.6049973736000069</v>
      </c>
      <c r="FQ332" s="27">
        <v>6.2772257809211647</v>
      </c>
      <c r="FR332" s="27">
        <v>8.2533389798127956</v>
      </c>
      <c r="FS332" s="28">
        <v>29.741002246842108</v>
      </c>
      <c r="FT332" s="28">
        <v>10.341873965605762</v>
      </c>
      <c r="FU332" s="28">
        <v>7.544253073116109</v>
      </c>
      <c r="FV332" s="28">
        <v>15.760083809904458</v>
      </c>
      <c r="FW332" s="28">
        <v>29.787146219842107</v>
      </c>
      <c r="FX332" s="28">
        <v>9.9971148346042291</v>
      </c>
      <c r="FY332" s="28">
        <v>7.2927560869612593</v>
      </c>
      <c r="FZ332" s="28">
        <v>15.528728193721019</v>
      </c>
      <c r="GA332" s="28">
        <v>29.817163515842108</v>
      </c>
      <c r="GB332" s="28">
        <v>9.867633004727427</v>
      </c>
      <c r="GC332" s="28">
        <v>7.1983008947775726</v>
      </c>
      <c r="GD332" s="28">
        <v>15.346171937113311</v>
      </c>
      <c r="GE332" s="28">
        <v>29.894539844842107</v>
      </c>
      <c r="GF332" s="28">
        <v>9.6132702051428325</v>
      </c>
      <c r="GG332" s="28">
        <v>7.0127467738479909</v>
      </c>
      <c r="GH332" s="28">
        <v>14.955682300956115</v>
      </c>
      <c r="GI332" s="28">
        <v>30.002298158842105</v>
      </c>
      <c r="GJ332" s="28">
        <v>9.4613646351862819</v>
      </c>
      <c r="GK332" s="28">
        <v>6.9019337754707637</v>
      </c>
      <c r="GL332" s="28">
        <v>14.710782448671223</v>
      </c>
      <c r="GM332" s="28">
        <v>30.153086483842106</v>
      </c>
      <c r="GN332" s="28">
        <v>9.3785256612460763</v>
      </c>
      <c r="GO332" s="28">
        <v>6.8415038973074234</v>
      </c>
      <c r="GP332" s="28">
        <v>14.189836722053695</v>
      </c>
      <c r="GQ332" s="28">
        <v>30.343277798842106</v>
      </c>
      <c r="GR332" s="28">
        <v>9.3003613760115122</v>
      </c>
      <c r="GS332" s="28">
        <v>6.7844841394714708</v>
      </c>
      <c r="GT332" s="28">
        <v>13.763911912233459</v>
      </c>
      <c r="GU332" s="28">
        <v>30.567341535842107</v>
      </c>
      <c r="GV332" s="28">
        <v>9.2003404880922179</v>
      </c>
      <c r="GW332" s="28">
        <v>6.7115202942756707</v>
      </c>
      <c r="GX332" s="28">
        <v>13.320718581731006</v>
      </c>
      <c r="GY332" s="28">
        <v>30.873442681842107</v>
      </c>
      <c r="GZ332" s="28">
        <v>9.0638315238653639</v>
      </c>
      <c r="HA332" s="28">
        <v>6.6119389054189339</v>
      </c>
      <c r="HB332" s="28">
        <v>12.83102663364329</v>
      </c>
      <c r="HC332" s="28">
        <v>31.108680739842107</v>
      </c>
      <c r="HD332" s="28">
        <v>8.9316482407164646</v>
      </c>
      <c r="HE332" s="28">
        <v>6.5155130406842483</v>
      </c>
      <c r="HF332" s="28">
        <v>12.346042396842737</v>
      </c>
      <c r="HG332" s="28">
        <v>32.441919887842104</v>
      </c>
      <c r="HH332" s="28">
        <v>8.1463609433353987</v>
      </c>
      <c r="HI332" s="28">
        <v>5.9426568904111843</v>
      </c>
      <c r="HJ332" s="28">
        <v>9.5862538695009967</v>
      </c>
      <c r="HK332" s="28">
        <v>33.940218527842106</v>
      </c>
      <c r="HL332" s="28">
        <v>7.2834832097999191</v>
      </c>
      <c r="HM332" s="28">
        <v>5.3131995972167205</v>
      </c>
      <c r="HN332" s="28">
        <v>4.8526323693998918</v>
      </c>
      <c r="HO332" s="28">
        <v>34.874249108842108</v>
      </c>
      <c r="HP332" s="28">
        <v>6.6056265007416233</v>
      </c>
      <c r="HQ332" s="28">
        <v>4.8187125654221994</v>
      </c>
      <c r="HR332" s="28">
        <v>1.3159994493056253</v>
      </c>
      <c r="HS332" s="28">
        <v>35.317356709842109</v>
      </c>
      <c r="HT332" s="28">
        <v>6.0405932190225986</v>
      </c>
      <c r="HU332" s="28">
        <v>4.4065286530869319</v>
      </c>
      <c r="HV332" s="28">
        <v>-0.94319622448255203</v>
      </c>
      <c r="HW332" s="29">
        <v>29.741357693842104</v>
      </c>
      <c r="HX332" s="29">
        <v>10.344059516189395</v>
      </c>
      <c r="HY332" s="29">
        <v>7.5458474018385306</v>
      </c>
      <c r="HZ332" s="29">
        <v>15.766875571642522</v>
      </c>
      <c r="IA332" s="29">
        <v>29.798924679842106</v>
      </c>
      <c r="IB332" s="29">
        <v>10.046345941517485</v>
      </c>
      <c r="IC332" s="29">
        <v>7.3286694940341413</v>
      </c>
      <c r="ID332" s="29">
        <v>15.490031480369568</v>
      </c>
      <c r="IE332" s="29">
        <v>29.841790829842108</v>
      </c>
      <c r="IF332" s="29">
        <v>9.8684433544161561</v>
      </c>
      <c r="IG332" s="29">
        <v>7.1988920335934017</v>
      </c>
      <c r="IH332" s="29">
        <v>15.289241278323171</v>
      </c>
      <c r="II332" s="29">
        <v>29.927009079842108</v>
      </c>
      <c r="IJ332" s="29">
        <v>9.8493278286549177</v>
      </c>
      <c r="IK332" s="29">
        <v>7.1849475236865841</v>
      </c>
      <c r="IL332" s="29">
        <v>14.908398937293352</v>
      </c>
      <c r="IM332" s="29">
        <v>30.043633837842105</v>
      </c>
      <c r="IN332" s="29">
        <v>9.757562565941555</v>
      </c>
      <c r="IO332" s="29">
        <v>7.1180060421395259</v>
      </c>
      <c r="IP332" s="29">
        <v>14.675987882060197</v>
      </c>
      <c r="IQ332" s="29">
        <v>30.300914696842106</v>
      </c>
      <c r="IR332" s="29">
        <v>9.5980137025741037</v>
      </c>
      <c r="IS332" s="29">
        <v>7.0016173676328384</v>
      </c>
      <c r="IT332" s="29">
        <v>14.092989440517997</v>
      </c>
      <c r="IU332" s="29">
        <v>30.521580748842105</v>
      </c>
      <c r="IV332" s="29">
        <v>9.472524437337082</v>
      </c>
      <c r="IW332" s="29">
        <v>6.9100746957673698</v>
      </c>
      <c r="IX332" s="29">
        <v>13.699504071010486</v>
      </c>
      <c r="IY332" s="29">
        <v>30.740185915842105</v>
      </c>
      <c r="IZ332" s="29">
        <v>9.346702932449368</v>
      </c>
      <c r="JA332" s="29">
        <v>6.8182896597023301</v>
      </c>
      <c r="JB332" s="29">
        <v>13.29250719800601</v>
      </c>
      <c r="JC332" s="29">
        <v>30.993885346842106</v>
      </c>
      <c r="JD332" s="29">
        <v>9.1638872256650217</v>
      </c>
      <c r="JE332" s="29">
        <v>6.6849281468557633</v>
      </c>
      <c r="JF332" s="29">
        <v>12.805457152435958</v>
      </c>
      <c r="JG332" s="29">
        <v>31.308455657842106</v>
      </c>
      <c r="JH332" s="29">
        <v>8.8073806566442379</v>
      </c>
      <c r="JI332" s="29">
        <v>6.4248615682196366</v>
      </c>
      <c r="JJ332" s="29">
        <v>11.650521144931259</v>
      </c>
      <c r="JK332" s="29">
        <v>32.846824590842104</v>
      </c>
      <c r="JL332" s="29">
        <v>8.2778309249080575</v>
      </c>
      <c r="JM332" s="29">
        <v>6.0385624115769474</v>
      </c>
      <c r="JN332" s="29">
        <v>6.3490107895197632</v>
      </c>
      <c r="JO332" s="29">
        <v>34.160708980842102</v>
      </c>
      <c r="JP332" s="29">
        <v>7.1366011485925052</v>
      </c>
      <c r="JQ332" s="29">
        <v>5.2060511785321619</v>
      </c>
      <c r="JR332" s="29">
        <v>2.1039158063389038</v>
      </c>
      <c r="JS332" s="29">
        <v>34.720260302842107</v>
      </c>
      <c r="JT332" s="29">
        <v>6.4935328469125491</v>
      </c>
      <c r="JU332" s="29">
        <v>4.7369418055783603</v>
      </c>
      <c r="JV332" s="29">
        <v>-0.27572926662132957</v>
      </c>
      <c r="JW332" s="29">
        <v>34.777830047842109</v>
      </c>
      <c r="JX332" s="29">
        <v>6.4172519654952458</v>
      </c>
      <c r="JY332" s="29">
        <v>4.6812959646053995</v>
      </c>
      <c r="JZ332" s="29">
        <v>0.1595540831361113</v>
      </c>
    </row>
    <row r="333" spans="1:286" ht="15" thickBot="1" x14ac:dyDescent="0.4">
      <c r="A333" s="2"/>
      <c r="B333" s="74" t="s">
        <v>577</v>
      </c>
      <c r="C333" s="74" t="s">
        <v>500</v>
      </c>
      <c r="D333" s="74" t="s">
        <v>862</v>
      </c>
      <c r="E333" s="87">
        <v>334207</v>
      </c>
      <c r="F333" s="84">
        <v>442111</v>
      </c>
      <c r="G333" s="22">
        <v>29.378857528105264</v>
      </c>
      <c r="H333" s="22">
        <v>12.439961274195769</v>
      </c>
      <c r="I333" s="22">
        <v>8.9408451058962815</v>
      </c>
      <c r="J333" s="22">
        <v>14.559321871753893</v>
      </c>
      <c r="K333" s="22">
        <v>29.445556359105264</v>
      </c>
      <c r="L333" s="22">
        <v>12.002811059897201</v>
      </c>
      <c r="M333" s="22">
        <v>8.6266566395575435</v>
      </c>
      <c r="N333" s="22">
        <v>14.189237046617816</v>
      </c>
      <c r="O333" s="22">
        <v>29.483285039105262</v>
      </c>
      <c r="P333" s="22">
        <v>11.509231701608989</v>
      </c>
      <c r="Q333" s="22">
        <v>8.2719114363649489</v>
      </c>
      <c r="R333" s="22">
        <v>13.872243981770366</v>
      </c>
      <c r="S333" s="22">
        <v>29.559137584105265</v>
      </c>
      <c r="T333" s="22">
        <v>10.942313124422487</v>
      </c>
      <c r="U333" s="22">
        <v>7.8644558925286745</v>
      </c>
      <c r="V333" s="22">
        <v>13.528258978706427</v>
      </c>
      <c r="W333" s="22">
        <v>29.664327200105262</v>
      </c>
      <c r="X333" s="22">
        <v>10.309447970479606</v>
      </c>
      <c r="Y333" s="22">
        <v>7.4096032455144414</v>
      </c>
      <c r="Z333" s="22">
        <v>13.277073818402261</v>
      </c>
      <c r="AA333" s="22">
        <v>29.793583187105263</v>
      </c>
      <c r="AB333" s="22">
        <v>10.200734042488973</v>
      </c>
      <c r="AC333" s="22">
        <v>7.3314684049314547</v>
      </c>
      <c r="AD333" s="22">
        <v>12.835113170296143</v>
      </c>
      <c r="AE333" s="22">
        <v>29.941902910105263</v>
      </c>
      <c r="AF333" s="22">
        <v>10.177928182731605</v>
      </c>
      <c r="AG333" s="22">
        <v>7.3150773844850825</v>
      </c>
      <c r="AH333" s="22">
        <v>12.396309975419245</v>
      </c>
      <c r="AI333" s="22">
        <v>30.104967024105264</v>
      </c>
      <c r="AJ333" s="22">
        <v>10.124526695670605</v>
      </c>
      <c r="AK333" s="22">
        <v>7.2766966842792611</v>
      </c>
      <c r="AL333" s="22">
        <v>11.933473046989622</v>
      </c>
      <c r="AM333" s="22">
        <v>30.264456031105262</v>
      </c>
      <c r="AN333" s="22">
        <v>10.044178383097806</v>
      </c>
      <c r="AO333" s="22">
        <v>7.2189487700053103</v>
      </c>
      <c r="AP333" s="22">
        <v>11.418075562888763</v>
      </c>
      <c r="AQ333" s="22">
        <v>30.432366387105262</v>
      </c>
      <c r="AR333" s="22">
        <v>9.9129029802140032</v>
      </c>
      <c r="AS333" s="22">
        <v>7.1245985531896956</v>
      </c>
      <c r="AT333" s="22">
        <v>10.82778305662351</v>
      </c>
      <c r="AU333" s="22">
        <v>35.458694042105265</v>
      </c>
      <c r="AV333" s="22">
        <v>8.9027924518085246</v>
      </c>
      <c r="AW333" s="22">
        <v>6.3986122277304727</v>
      </c>
      <c r="AX333" s="22">
        <v>4.5805335721657343</v>
      </c>
      <c r="AY333" s="22">
        <v>38.21906997210526</v>
      </c>
      <c r="AZ333" s="22">
        <v>8.5353326546164343</v>
      </c>
      <c r="BA333" s="22">
        <v>6.1345116363441106</v>
      </c>
      <c r="BB333" s="22">
        <v>1.3664066809513358</v>
      </c>
      <c r="BC333" s="22">
        <v>38.629390182105261</v>
      </c>
      <c r="BD333" s="22">
        <v>9.6872373177688047</v>
      </c>
      <c r="BE333" s="22">
        <v>6.9624081983188022</v>
      </c>
      <c r="BF333" s="22">
        <v>1.1121512015048154</v>
      </c>
      <c r="BG333" s="22">
        <v>39.003466902105259</v>
      </c>
      <c r="BH333" s="22">
        <v>10.804361262818217</v>
      </c>
      <c r="BI333" s="22">
        <v>7.7653071733737136</v>
      </c>
      <c r="BJ333" s="22">
        <v>1.2258883890406125</v>
      </c>
      <c r="BK333" s="25">
        <v>29.331553105105264</v>
      </c>
      <c r="BL333" s="25">
        <v>12.322017135227536</v>
      </c>
      <c r="BM333" s="25">
        <v>8.8560763309443313</v>
      </c>
      <c r="BN333" s="25">
        <v>14.702942478433682</v>
      </c>
      <c r="BO333" s="25">
        <v>29.361170768105264</v>
      </c>
      <c r="BP333" s="25">
        <v>11.757249616517488</v>
      </c>
      <c r="BQ333" s="25">
        <v>8.4501667951886112</v>
      </c>
      <c r="BR333" s="25">
        <v>14.462527865038636</v>
      </c>
      <c r="BS333" s="25">
        <v>29.423287972105264</v>
      </c>
      <c r="BT333" s="25">
        <v>11.006568352448037</v>
      </c>
      <c r="BU333" s="25">
        <v>7.9106373900717717</v>
      </c>
      <c r="BV333" s="25">
        <v>14.139591953296181</v>
      </c>
      <c r="BW333" s="25">
        <v>29.503857556105263</v>
      </c>
      <c r="BX333" s="25">
        <v>10.616137297016229</v>
      </c>
      <c r="BY333" s="25">
        <v>7.630026903093138</v>
      </c>
      <c r="BZ333" s="25">
        <v>13.80647512633789</v>
      </c>
      <c r="CA333" s="25">
        <v>29.596152606105264</v>
      </c>
      <c r="CB333" s="25">
        <v>10.677789117680632</v>
      </c>
      <c r="CC333" s="25">
        <v>7.6743372805056733</v>
      </c>
      <c r="CD333" s="25">
        <v>13.601700306776427</v>
      </c>
      <c r="CE333" s="25">
        <v>29.698438732105263</v>
      </c>
      <c r="CF333" s="25">
        <v>10.567068448043416</v>
      </c>
      <c r="CG333" s="25">
        <v>7.594760155189304</v>
      </c>
      <c r="CH333" s="25">
        <v>13.217814352637783</v>
      </c>
      <c r="CI333" s="25">
        <v>29.812474269105262</v>
      </c>
      <c r="CJ333" s="25">
        <v>10.463035445007641</v>
      </c>
      <c r="CK333" s="25">
        <v>7.5199895875370153</v>
      </c>
      <c r="CL333" s="25">
        <v>12.822313757485677</v>
      </c>
      <c r="CM333" s="25">
        <v>29.934148605105264</v>
      </c>
      <c r="CN333" s="25">
        <v>10.318707134348061</v>
      </c>
      <c r="CO333" s="25">
        <v>7.4162579888961337</v>
      </c>
      <c r="CP333" s="25">
        <v>12.401273292109485</v>
      </c>
      <c r="CQ333" s="25">
        <v>30.062427700105264</v>
      </c>
      <c r="CR333" s="25">
        <v>10.226962507057378</v>
      </c>
      <c r="CS333" s="25">
        <v>7.3503193188453126</v>
      </c>
      <c r="CT333" s="25">
        <v>11.932683205218295</v>
      </c>
      <c r="CU333" s="25">
        <v>30.192816965105266</v>
      </c>
      <c r="CV333" s="25">
        <v>10.194895568973571</v>
      </c>
      <c r="CW333" s="25">
        <v>7.3272721790586006</v>
      </c>
      <c r="CX333" s="25">
        <v>11.376398745615209</v>
      </c>
      <c r="CY333" s="25">
        <v>30.576794309105264</v>
      </c>
      <c r="CZ333" s="25">
        <v>10.064484377165579</v>
      </c>
      <c r="DA333" s="25">
        <v>7.2335430877591609</v>
      </c>
      <c r="DB333" s="25">
        <v>10.079443538151036</v>
      </c>
      <c r="DC333" s="25">
        <v>30.883836489105263</v>
      </c>
      <c r="DD333" s="25">
        <v>9.982664585727445</v>
      </c>
      <c r="DE333" s="25">
        <v>7.1747375926518311</v>
      </c>
      <c r="DF333" s="25">
        <v>8.9413302188530537</v>
      </c>
      <c r="DG333" s="25">
        <v>31.122570848105262</v>
      </c>
      <c r="DH333" s="25">
        <v>10.874582596098451</v>
      </c>
      <c r="DI333" s="25">
        <v>7.8157766282337073</v>
      </c>
      <c r="DJ333" s="25">
        <v>8.2689006706030987</v>
      </c>
      <c r="DK333" s="25">
        <v>31.301892287105265</v>
      </c>
      <c r="DL333" s="25">
        <v>11.768288499110227</v>
      </c>
      <c r="DM333" s="25">
        <v>8.4581006574594362</v>
      </c>
      <c r="DN333" s="25">
        <v>7.7614768340610958</v>
      </c>
      <c r="DO333" s="27">
        <v>29.378924957105262</v>
      </c>
      <c r="DP333" s="27">
        <v>12.317115560040419</v>
      </c>
      <c r="DQ333" s="27">
        <v>8.8525534723471875</v>
      </c>
      <c r="DR333" s="27">
        <v>14.564699586956236</v>
      </c>
      <c r="DS333" s="27">
        <v>29.445758569105266</v>
      </c>
      <c r="DT333" s="27">
        <v>11.658591396857746</v>
      </c>
      <c r="DU333" s="27">
        <v>8.3792591901761302</v>
      </c>
      <c r="DV333" s="27">
        <v>14.206207484156263</v>
      </c>
      <c r="DW333" s="27">
        <v>29.483687967105265</v>
      </c>
      <c r="DX333" s="27">
        <v>10.998878684145192</v>
      </c>
      <c r="DY333" s="27">
        <v>7.9051106740558561</v>
      </c>
      <c r="DZ333" s="27">
        <v>13.901212753683186</v>
      </c>
      <c r="EA333" s="27">
        <v>29.559804479105264</v>
      </c>
      <c r="EB333" s="27">
        <v>10.875469317714751</v>
      </c>
      <c r="EC333" s="27">
        <v>7.8164139325185555</v>
      </c>
      <c r="ED333" s="27">
        <v>13.567288891339542</v>
      </c>
      <c r="EE333" s="27">
        <v>29.664818824105264</v>
      </c>
      <c r="EF333" s="27">
        <v>10.884994644858908</v>
      </c>
      <c r="EG333" s="27">
        <v>7.8232599726871506</v>
      </c>
      <c r="EH333" s="27">
        <v>13.340626792611024</v>
      </c>
      <c r="EI333" s="27">
        <v>29.793523538105262</v>
      </c>
      <c r="EJ333" s="27">
        <v>10.790025812621073</v>
      </c>
      <c r="EK333" s="27">
        <v>7.7550040030574348</v>
      </c>
      <c r="EL333" s="27">
        <v>12.935796453821361</v>
      </c>
      <c r="EM333" s="27">
        <v>29.941361053105265</v>
      </c>
      <c r="EN333" s="27">
        <v>10.729314973528432</v>
      </c>
      <c r="EO333" s="27">
        <v>7.7113699276280974</v>
      </c>
      <c r="EP333" s="27">
        <v>12.523717623814555</v>
      </c>
      <c r="EQ333" s="27">
        <v>30.104159777105263</v>
      </c>
      <c r="ER333" s="27">
        <v>10.663758509429291</v>
      </c>
      <c r="ES333" s="27">
        <v>7.6642532060980653</v>
      </c>
      <c r="ET333" s="27">
        <v>12.06297385673966</v>
      </c>
      <c r="EU333" s="27">
        <v>30.262167433105262</v>
      </c>
      <c r="EV333" s="27">
        <v>10.612681355272708</v>
      </c>
      <c r="EW333" s="27">
        <v>7.6275430497158849</v>
      </c>
      <c r="EX333" s="27">
        <v>11.591843168977761</v>
      </c>
      <c r="EY333" s="27">
        <v>30.421521669105264</v>
      </c>
      <c r="EZ333" s="27">
        <v>10.491669404988041</v>
      </c>
      <c r="FA333" s="27">
        <v>7.5405693783667695</v>
      </c>
      <c r="FB333" s="27">
        <v>11.059129613762998</v>
      </c>
      <c r="FC333" s="27">
        <v>35.386145228105264</v>
      </c>
      <c r="FD333" s="27">
        <v>10.275996764936266</v>
      </c>
      <c r="FE333" s="27">
        <v>7.3855612054488589</v>
      </c>
      <c r="FF333" s="27">
        <v>5.0078057938826745</v>
      </c>
      <c r="FG333" s="27">
        <v>38.035926032105266</v>
      </c>
      <c r="FH333" s="27">
        <v>10.358893861920306</v>
      </c>
      <c r="FI333" s="27">
        <v>7.4451409812637701</v>
      </c>
      <c r="FJ333" s="27">
        <v>1.926095398756452</v>
      </c>
      <c r="FK333" s="27">
        <v>38.388625842105263</v>
      </c>
      <c r="FL333" s="27">
        <v>12.661141390778058</v>
      </c>
      <c r="FM333" s="27">
        <v>9.0998116106368006</v>
      </c>
      <c r="FN333" s="27">
        <v>1.7681682862752268</v>
      </c>
      <c r="FO333" s="27">
        <v>38.681869402105264</v>
      </c>
      <c r="FP333" s="27">
        <v>12.539628285705865</v>
      </c>
      <c r="FQ333" s="27">
        <v>9.0124777494743409</v>
      </c>
      <c r="FR333" s="27">
        <v>1.908290660109607</v>
      </c>
      <c r="FS333" s="28">
        <v>29.373616754105264</v>
      </c>
      <c r="FT333" s="28">
        <v>12.439594696899471</v>
      </c>
      <c r="FU333" s="28">
        <v>8.9405816395756634</v>
      </c>
      <c r="FV333" s="28">
        <v>14.569324889830938</v>
      </c>
      <c r="FW333" s="28">
        <v>29.440234099105265</v>
      </c>
      <c r="FX333" s="28">
        <v>11.996059928023794</v>
      </c>
      <c r="FY333" s="28">
        <v>8.6218044681528916</v>
      </c>
      <c r="FZ333" s="28">
        <v>14.213161796660659</v>
      </c>
      <c r="GA333" s="28">
        <v>29.492390744105265</v>
      </c>
      <c r="GB333" s="28">
        <v>11.310604508999685</v>
      </c>
      <c r="GC333" s="28">
        <v>8.1291541621423544</v>
      </c>
      <c r="GD333" s="28">
        <v>13.917581511509976</v>
      </c>
      <c r="GE333" s="28">
        <v>29.598570330105265</v>
      </c>
      <c r="GF333" s="28">
        <v>10.569113677156025</v>
      </c>
      <c r="GG333" s="28">
        <v>7.5962301016223233</v>
      </c>
      <c r="GH333" s="28">
        <v>13.593286493922795</v>
      </c>
      <c r="GI333" s="28">
        <v>29.752094987105263</v>
      </c>
      <c r="GJ333" s="28">
        <v>10.304424503826686</v>
      </c>
      <c r="GK333" s="28">
        <v>7.4059927811208288</v>
      </c>
      <c r="GL333" s="28">
        <v>13.402577289921524</v>
      </c>
      <c r="GM333" s="28">
        <v>29.952124865105262</v>
      </c>
      <c r="GN333" s="28">
        <v>10.390074610258846</v>
      </c>
      <c r="GO333" s="28">
        <v>7.4675511990318197</v>
      </c>
      <c r="GP333" s="28">
        <v>13.01797644920528</v>
      </c>
      <c r="GQ333" s="28">
        <v>30.163984831105264</v>
      </c>
      <c r="GR333" s="28">
        <v>10.269059977437037</v>
      </c>
      <c r="GS333" s="28">
        <v>7.3805755996904416</v>
      </c>
      <c r="GT333" s="28">
        <v>12.609240102581714</v>
      </c>
      <c r="GU333" s="28">
        <v>30.403587913105262</v>
      </c>
      <c r="GV333" s="28">
        <v>10.092142306930441</v>
      </c>
      <c r="GW333" s="28">
        <v>7.253421386455341</v>
      </c>
      <c r="GX333" s="28">
        <v>12.177575894553144</v>
      </c>
      <c r="GY333" s="28">
        <v>32.543477667105265</v>
      </c>
      <c r="GZ333" s="28">
        <v>9.7888674789319854</v>
      </c>
      <c r="HA333" s="28">
        <v>7.0354517962062086</v>
      </c>
      <c r="HB333" s="28">
        <v>9.898955049981744</v>
      </c>
      <c r="HC333" s="28">
        <v>32.822008103105262</v>
      </c>
      <c r="HD333" s="28">
        <v>9.7505533630008578</v>
      </c>
      <c r="HE333" s="28">
        <v>7.0079146866960578</v>
      </c>
      <c r="HF333" s="28">
        <v>9.5088474390846258</v>
      </c>
      <c r="HG333" s="28">
        <v>40.063935182105261</v>
      </c>
      <c r="HH333" s="28">
        <v>8.1358041324671095</v>
      </c>
      <c r="HI333" s="28">
        <v>5.8473626209099203</v>
      </c>
      <c r="HJ333" s="28">
        <v>1.0426459416967049</v>
      </c>
      <c r="HK333" s="28">
        <v>41.148374532105265</v>
      </c>
      <c r="HL333" s="28">
        <v>7.2395226430292432</v>
      </c>
      <c r="HM333" s="28">
        <v>5.2031874670074396</v>
      </c>
      <c r="HN333" s="28">
        <v>-3.8564970792456066</v>
      </c>
      <c r="HO333" s="28">
        <v>41.700178132105265</v>
      </c>
      <c r="HP333" s="28">
        <v>7.5831141851515582</v>
      </c>
      <c r="HQ333" s="28">
        <v>5.4501334735182398</v>
      </c>
      <c r="HR333" s="28">
        <v>-7.4634102669908984</v>
      </c>
      <c r="HS333" s="28">
        <v>42.009410512105262</v>
      </c>
      <c r="HT333" s="28">
        <v>7.90270509706931</v>
      </c>
      <c r="HU333" s="28">
        <v>5.6798297545376908</v>
      </c>
      <c r="HV333" s="28">
        <v>-10.004419700703842</v>
      </c>
      <c r="HW333" s="29">
        <v>29.369652463105265</v>
      </c>
      <c r="HX333" s="29">
        <v>12.445398510507831</v>
      </c>
      <c r="HY333" s="29">
        <v>8.9447529546908857</v>
      </c>
      <c r="HZ333" s="29">
        <v>14.593942321820295</v>
      </c>
      <c r="IA333" s="29">
        <v>29.449525558105265</v>
      </c>
      <c r="IB333" s="29">
        <v>12.078616150201528</v>
      </c>
      <c r="IC333" s="29">
        <v>8.6811392505328158</v>
      </c>
      <c r="ID333" s="29">
        <v>14.221561542136685</v>
      </c>
      <c r="IE333" s="29">
        <v>29.513869341105263</v>
      </c>
      <c r="IF333" s="29">
        <v>11.600184747921871</v>
      </c>
      <c r="IG333" s="29">
        <v>8.3372811815810923</v>
      </c>
      <c r="IH333" s="29">
        <v>13.938117861647713</v>
      </c>
      <c r="II333" s="29">
        <v>29.621959856105263</v>
      </c>
      <c r="IJ333" s="29">
        <v>10.851508558763806</v>
      </c>
      <c r="IK333" s="29">
        <v>7.7991928632822312</v>
      </c>
      <c r="IL333" s="29">
        <v>13.646517940338867</v>
      </c>
      <c r="IM333" s="29">
        <v>29.776839587105265</v>
      </c>
      <c r="IN333" s="29">
        <v>10.520509015484913</v>
      </c>
      <c r="IO333" s="29">
        <v>7.5612969742718921</v>
      </c>
      <c r="IP333" s="29">
        <v>13.434517513495996</v>
      </c>
      <c r="IQ333" s="29">
        <v>29.959166087105263</v>
      </c>
      <c r="IR333" s="29">
        <v>10.616870084787847</v>
      </c>
      <c r="IS333" s="29">
        <v>7.6305535720929143</v>
      </c>
      <c r="IT333" s="29">
        <v>13.09846357684628</v>
      </c>
      <c r="IU333" s="29">
        <v>30.426978851105265</v>
      </c>
      <c r="IV333" s="29">
        <v>10.637174847779496</v>
      </c>
      <c r="IW333" s="29">
        <v>7.6451470050481163</v>
      </c>
      <c r="IX333" s="29">
        <v>12.489529087541101</v>
      </c>
      <c r="IY333" s="29">
        <v>30.642626577105265</v>
      </c>
      <c r="IZ333" s="29">
        <v>10.643501841797626</v>
      </c>
      <c r="JA333" s="29">
        <v>7.6496943402250643</v>
      </c>
      <c r="JB333" s="29">
        <v>12.145294535495143</v>
      </c>
      <c r="JC333" s="29">
        <v>30.891109653105264</v>
      </c>
      <c r="JD333" s="29">
        <v>10.600574002019055</v>
      </c>
      <c r="JE333" s="29">
        <v>7.6188412565432779</v>
      </c>
      <c r="JF333" s="29">
        <v>11.681868431157968</v>
      </c>
      <c r="JG333" s="29">
        <v>32.215686614105266</v>
      </c>
      <c r="JH333" s="29">
        <v>10.240081298319819</v>
      </c>
      <c r="JI333" s="29">
        <v>7.3597480524296666</v>
      </c>
      <c r="JJ333" s="29">
        <v>9.4986880190239162</v>
      </c>
      <c r="JK333" s="29">
        <v>38.475482492105264</v>
      </c>
      <c r="JL333" s="29">
        <v>9.0287029398649334</v>
      </c>
      <c r="JM333" s="29">
        <v>6.4891065746264953</v>
      </c>
      <c r="JN333" s="29">
        <v>-0.90724439182387329</v>
      </c>
      <c r="JO333" s="29">
        <v>39.148385622105266</v>
      </c>
      <c r="JP333" s="29">
        <v>7.97689109900245</v>
      </c>
      <c r="JQ333" s="29">
        <v>5.7331486948213541</v>
      </c>
      <c r="JR333" s="29">
        <v>-5.1640696112803042</v>
      </c>
      <c r="JS333" s="29">
        <v>39.443077852105262</v>
      </c>
      <c r="JT333" s="29">
        <v>8.8722625818705509</v>
      </c>
      <c r="JU333" s="29">
        <v>6.3766698090844605</v>
      </c>
      <c r="JV333" s="29">
        <v>-7.5565597955375168</v>
      </c>
      <c r="JW333" s="29">
        <v>39.354355012105266</v>
      </c>
      <c r="JX333" s="29">
        <v>8.7248612716606448</v>
      </c>
      <c r="JY333" s="29">
        <v>6.2707295851605611</v>
      </c>
      <c r="JZ333" s="29">
        <v>-6.9543170174378659</v>
      </c>
    </row>
    <row r="334" spans="1:286" ht="15" thickBot="1" x14ac:dyDescent="0.4">
      <c r="A334" s="2"/>
      <c r="B334" s="74" t="s">
        <v>799</v>
      </c>
      <c r="C334" s="74" t="s">
        <v>551</v>
      </c>
      <c r="D334" s="74" t="s">
        <v>861</v>
      </c>
      <c r="E334" s="87">
        <v>387242</v>
      </c>
      <c r="F334" s="84">
        <v>405960</v>
      </c>
      <c r="G334" s="22">
        <v>34.626387432000001</v>
      </c>
      <c r="H334" s="22">
        <v>14.057023634216463</v>
      </c>
      <c r="I334" s="22">
        <v>10.103059663389331</v>
      </c>
      <c r="J334" s="22">
        <v>23.243985592434861</v>
      </c>
      <c r="K334" s="22">
        <v>34.713356433999998</v>
      </c>
      <c r="L334" s="22">
        <v>12.689675111848766</v>
      </c>
      <c r="M334" s="22">
        <v>9.1203193577884925</v>
      </c>
      <c r="N334" s="22">
        <v>23.030891731844644</v>
      </c>
      <c r="O334" s="22">
        <v>34.782425926000002</v>
      </c>
      <c r="P334" s="22">
        <v>11.418216005785283</v>
      </c>
      <c r="Q334" s="22">
        <v>8.2064966637118282</v>
      </c>
      <c r="R334" s="22">
        <v>22.960677396990292</v>
      </c>
      <c r="S334" s="22">
        <v>34.867637703</v>
      </c>
      <c r="T334" s="22">
        <v>10.102896326238312</v>
      </c>
      <c r="U334" s="22">
        <v>7.2611505118744812</v>
      </c>
      <c r="V334" s="22">
        <v>22.724272884007576</v>
      </c>
      <c r="W334" s="22">
        <v>34.983965456999996</v>
      </c>
      <c r="X334" s="22">
        <v>8.8547016234979363</v>
      </c>
      <c r="Y334" s="22">
        <v>6.3640484025334345</v>
      </c>
      <c r="Z334" s="22">
        <v>22.459416340903928</v>
      </c>
      <c r="AA334" s="22">
        <v>35.107686248999997</v>
      </c>
      <c r="AB334" s="22">
        <v>7.5671172564816267</v>
      </c>
      <c r="AC334" s="22">
        <v>5.4386361659096858</v>
      </c>
      <c r="AD334" s="22">
        <v>22.144160745023171</v>
      </c>
      <c r="AE334" s="22">
        <v>35.201538835000001</v>
      </c>
      <c r="AF334" s="22">
        <v>7.4453429115642038</v>
      </c>
      <c r="AG334" s="22">
        <v>5.3511145465267465</v>
      </c>
      <c r="AH334" s="22">
        <v>21.831449398267242</v>
      </c>
      <c r="AI334" s="22">
        <v>35.299766230000003</v>
      </c>
      <c r="AJ334" s="22">
        <v>7.3395609270972395</v>
      </c>
      <c r="AK334" s="22">
        <v>5.2750869514830798</v>
      </c>
      <c r="AL334" s="22">
        <v>21.461033501627991</v>
      </c>
      <c r="AM334" s="22">
        <v>35.403840260000003</v>
      </c>
      <c r="AN334" s="22">
        <v>7.2615381090972413</v>
      </c>
      <c r="AO334" s="22">
        <v>5.2190104159467081</v>
      </c>
      <c r="AP334" s="22">
        <v>21.115123223455846</v>
      </c>
      <c r="AQ334" s="22">
        <v>35.523745138999999</v>
      </c>
      <c r="AR334" s="22">
        <v>7.1518202251373619</v>
      </c>
      <c r="AS334" s="22">
        <v>5.1401540124411111</v>
      </c>
      <c r="AT334" s="22">
        <v>20.770271189654185</v>
      </c>
      <c r="AU334" s="22">
        <v>36.001676219000004</v>
      </c>
      <c r="AV334" s="22">
        <v>6.9738051137859669</v>
      </c>
      <c r="AW334" s="22">
        <v>5.0122110468626593</v>
      </c>
      <c r="AX334" s="22">
        <v>19.623162137127025</v>
      </c>
      <c r="AY334" s="22">
        <v>36.289711117000003</v>
      </c>
      <c r="AZ334" s="22">
        <v>8.7829149059932377</v>
      </c>
      <c r="BA334" s="22">
        <v>6.3124538752094956</v>
      </c>
      <c r="BB334" s="22">
        <v>19.187952980856647</v>
      </c>
      <c r="BC334" s="22">
        <v>36.462350127000001</v>
      </c>
      <c r="BD334" s="22">
        <v>11.880651823004548</v>
      </c>
      <c r="BE334" s="22">
        <v>8.538858390733628</v>
      </c>
      <c r="BF334" s="22">
        <v>19.218426012817815</v>
      </c>
      <c r="BG334" s="22">
        <v>36.572715670999997</v>
      </c>
      <c r="BH334" s="22">
        <v>12.599861633895946</v>
      </c>
      <c r="BI334" s="22">
        <v>9.0557686427903938</v>
      </c>
      <c r="BJ334" s="22">
        <v>19.438762990189133</v>
      </c>
      <c r="BK334" s="25">
        <v>34.584976701999999</v>
      </c>
      <c r="BL334" s="25">
        <v>14.053397628033752</v>
      </c>
      <c r="BM334" s="25">
        <v>10.100453581351127</v>
      </c>
      <c r="BN334" s="25">
        <v>23.39561872833719</v>
      </c>
      <c r="BO334" s="25">
        <v>34.634198519000002</v>
      </c>
      <c r="BP334" s="25">
        <v>12.809935146585721</v>
      </c>
      <c r="BQ334" s="25">
        <v>9.2067526126285344</v>
      </c>
      <c r="BR334" s="25">
        <v>23.308440476683128</v>
      </c>
      <c r="BS334" s="25">
        <v>34.715893891</v>
      </c>
      <c r="BT334" s="25">
        <v>11.544255424553691</v>
      </c>
      <c r="BU334" s="25">
        <v>8.2970836756491622</v>
      </c>
      <c r="BV334" s="25">
        <v>23.09206463390511</v>
      </c>
      <c r="BW334" s="25">
        <v>34.788719684</v>
      </c>
      <c r="BX334" s="25">
        <v>10.260966960175571</v>
      </c>
      <c r="BY334" s="25">
        <v>7.3747589888361773</v>
      </c>
      <c r="BZ334" s="25">
        <v>22.837435949055305</v>
      </c>
      <c r="CA334" s="25">
        <v>34.877159583000001</v>
      </c>
      <c r="CB334" s="25">
        <v>9.0078765549954056</v>
      </c>
      <c r="CC334" s="25">
        <v>6.4741382417571254</v>
      </c>
      <c r="CD334" s="25">
        <v>22.582570557108696</v>
      </c>
      <c r="CE334" s="25">
        <v>34.974330174000002</v>
      </c>
      <c r="CF334" s="25">
        <v>7.7347695775128527</v>
      </c>
      <c r="CG334" s="25">
        <v>5.5591311900456102</v>
      </c>
      <c r="CH334" s="25">
        <v>22.284569279846803</v>
      </c>
      <c r="CI334" s="25">
        <v>35.080727889999999</v>
      </c>
      <c r="CJ334" s="25">
        <v>7.6540274657909277</v>
      </c>
      <c r="CK334" s="25">
        <v>5.5011002445694253</v>
      </c>
      <c r="CL334" s="25">
        <v>21.985125532939797</v>
      </c>
      <c r="CM334" s="25">
        <v>35.182793789000002</v>
      </c>
      <c r="CN334" s="25">
        <v>7.5633585741504517</v>
      </c>
      <c r="CO334" s="25">
        <v>5.4359347269112366</v>
      </c>
      <c r="CP334" s="25">
        <v>21.622032208397293</v>
      </c>
      <c r="CQ334" s="25">
        <v>35.268394327000003</v>
      </c>
      <c r="CR334" s="25">
        <v>7.4673985695736</v>
      </c>
      <c r="CS334" s="25">
        <v>5.3669663822056624</v>
      </c>
      <c r="CT334" s="25">
        <v>21.270632787340997</v>
      </c>
      <c r="CU334" s="25">
        <v>35.355226723999998</v>
      </c>
      <c r="CV334" s="25">
        <v>7.3715947852759811</v>
      </c>
      <c r="CW334" s="25">
        <v>5.2981103160906908</v>
      </c>
      <c r="CX334" s="25">
        <v>20.937143324978713</v>
      </c>
      <c r="CY334" s="25">
        <v>35.647316779000001</v>
      </c>
      <c r="CZ334" s="25">
        <v>7.2794044439593275</v>
      </c>
      <c r="DA334" s="25">
        <v>5.2318513025934648</v>
      </c>
      <c r="DB334" s="25">
        <v>20.029056046676779</v>
      </c>
      <c r="DC334" s="25">
        <v>35.894272442000002</v>
      </c>
      <c r="DD334" s="25">
        <v>8.46193082822011</v>
      </c>
      <c r="DE334" s="25">
        <v>6.0817562984588758</v>
      </c>
      <c r="DF334" s="25">
        <v>19.478907671020849</v>
      </c>
      <c r="DG334" s="25">
        <v>36.025374993</v>
      </c>
      <c r="DH334" s="25">
        <v>10.580861942873664</v>
      </c>
      <c r="DI334" s="25">
        <v>7.6046738115124981</v>
      </c>
      <c r="DJ334" s="25">
        <v>19.208455755607925</v>
      </c>
      <c r="DK334" s="25">
        <v>36.083571665999997</v>
      </c>
      <c r="DL334" s="25">
        <v>10.938942595569722</v>
      </c>
      <c r="DM334" s="25">
        <v>7.8620334270777539</v>
      </c>
      <c r="DN334" s="25">
        <v>19.09789123212818</v>
      </c>
      <c r="DO334" s="27">
        <v>34.626397107000003</v>
      </c>
      <c r="DP334" s="27">
        <v>14.05325491757719</v>
      </c>
      <c r="DQ334" s="27">
        <v>10.10035101253608</v>
      </c>
      <c r="DR334" s="27">
        <v>23.248206306572776</v>
      </c>
      <c r="DS334" s="27">
        <v>34.713385455999997</v>
      </c>
      <c r="DT334" s="27">
        <v>12.786258019772816</v>
      </c>
      <c r="DU334" s="27">
        <v>9.1897353953944307</v>
      </c>
      <c r="DV334" s="27">
        <v>23.03807986541311</v>
      </c>
      <c r="DW334" s="27">
        <v>34.782485489000003</v>
      </c>
      <c r="DX334" s="27">
        <v>11.492917497701159</v>
      </c>
      <c r="DY334" s="27">
        <v>8.260186096795886</v>
      </c>
      <c r="DZ334" s="27">
        <v>22.9652721874657</v>
      </c>
      <c r="EA334" s="27">
        <v>34.867736293999997</v>
      </c>
      <c r="EB334" s="27">
        <v>10.154663422589055</v>
      </c>
      <c r="EC334" s="27">
        <v>7.298356543296304</v>
      </c>
      <c r="ED334" s="27">
        <v>22.755540529261943</v>
      </c>
      <c r="EE334" s="27">
        <v>34.983604071000002</v>
      </c>
      <c r="EF334" s="27">
        <v>8.8332846174246331</v>
      </c>
      <c r="EG334" s="27">
        <v>6.3486555785758032</v>
      </c>
      <c r="EH334" s="27">
        <v>22.498908069236037</v>
      </c>
      <c r="EI334" s="27">
        <v>35.107271773999997</v>
      </c>
      <c r="EJ334" s="27">
        <v>7.6219363759621093</v>
      </c>
      <c r="EK334" s="27">
        <v>5.4780357464480343</v>
      </c>
      <c r="EL334" s="27">
        <v>22.193312388863703</v>
      </c>
      <c r="EM334" s="27">
        <v>35.200818802000001</v>
      </c>
      <c r="EN334" s="27">
        <v>7.5536473986813881</v>
      </c>
      <c r="EO334" s="27">
        <v>5.4289551138922487</v>
      </c>
      <c r="EP334" s="27">
        <v>21.889715369522037</v>
      </c>
      <c r="EQ334" s="27">
        <v>35.298854828000003</v>
      </c>
      <c r="ER334" s="27">
        <v>7.4665201999477109</v>
      </c>
      <c r="ES334" s="27">
        <v>5.3663350806607699</v>
      </c>
      <c r="ET334" s="27">
        <v>21.528897449423141</v>
      </c>
      <c r="EU334" s="27">
        <v>35.401823542999999</v>
      </c>
      <c r="EV334" s="27">
        <v>7.3722781510348296</v>
      </c>
      <c r="EW334" s="27">
        <v>5.2986014645167892</v>
      </c>
      <c r="EX334" s="27">
        <v>21.197230149499852</v>
      </c>
      <c r="EY334" s="27">
        <v>35.517051479000003</v>
      </c>
      <c r="EZ334" s="27">
        <v>7.2720317798705114</v>
      </c>
      <c r="FA334" s="27">
        <v>5.2265524237478651</v>
      </c>
      <c r="FB334" s="27">
        <v>20.883907299054087</v>
      </c>
      <c r="FC334" s="27">
        <v>35.969575753000001</v>
      </c>
      <c r="FD334" s="27">
        <v>7.1075208216222769</v>
      </c>
      <c r="FE334" s="27">
        <v>5.1083151588963212</v>
      </c>
      <c r="FF334" s="27">
        <v>19.820233345676748</v>
      </c>
      <c r="FG334" s="27">
        <v>36.226174667999999</v>
      </c>
      <c r="FH334" s="27">
        <v>9.1465112269122955</v>
      </c>
      <c r="FI334" s="27">
        <v>6.5737777101280424</v>
      </c>
      <c r="FJ334" s="27">
        <v>19.431390986608591</v>
      </c>
      <c r="FK334" s="27">
        <v>36.382293605000001</v>
      </c>
      <c r="FL334" s="27">
        <v>12.392682846853454</v>
      </c>
      <c r="FM334" s="27">
        <v>8.9068651692710095</v>
      </c>
      <c r="FN334" s="27">
        <v>19.463349099477398</v>
      </c>
      <c r="FO334" s="27">
        <v>36.476624282000003</v>
      </c>
      <c r="FP334" s="27">
        <v>13.06031729412131</v>
      </c>
      <c r="FQ334" s="27">
        <v>9.3867071919921354</v>
      </c>
      <c r="FR334" s="27">
        <v>19.679648853733564</v>
      </c>
      <c r="FS334" s="28">
        <v>34.624306670999999</v>
      </c>
      <c r="FT334" s="28">
        <v>14.058178846275426</v>
      </c>
      <c r="FU334" s="28">
        <v>10.103889937041796</v>
      </c>
      <c r="FV334" s="28">
        <v>23.258642810818341</v>
      </c>
      <c r="FW334" s="28">
        <v>34.716826038999997</v>
      </c>
      <c r="FX334" s="28">
        <v>12.694640138308667</v>
      </c>
      <c r="FY334" s="28">
        <v>9.1238878200647164</v>
      </c>
      <c r="FZ334" s="28">
        <v>23.060778778383597</v>
      </c>
      <c r="GA334" s="28">
        <v>34.804742867999998</v>
      </c>
      <c r="GB334" s="28">
        <v>11.415575034264046</v>
      </c>
      <c r="GC334" s="28">
        <v>8.2045985454797865</v>
      </c>
      <c r="GD334" s="28">
        <v>23.004776568074767</v>
      </c>
      <c r="GE334" s="28">
        <v>34.893789898000001</v>
      </c>
      <c r="GF334" s="28">
        <v>10.127019471268977</v>
      </c>
      <c r="GG334" s="28">
        <v>7.2784882911836197</v>
      </c>
      <c r="GH334" s="28">
        <v>22.826536258710778</v>
      </c>
      <c r="GI334" s="28">
        <v>35.006075168999999</v>
      </c>
      <c r="GJ334" s="28">
        <v>8.8572096945168095</v>
      </c>
      <c r="GK334" s="28">
        <v>6.3658510025576689</v>
      </c>
      <c r="GL334" s="28">
        <v>22.617415154939359</v>
      </c>
      <c r="GM334" s="28">
        <v>35.140831048999999</v>
      </c>
      <c r="GN334" s="28">
        <v>7.5671138487764447</v>
      </c>
      <c r="GO334" s="28">
        <v>5.4386337167248744</v>
      </c>
      <c r="GP334" s="28">
        <v>22.373382344284263</v>
      </c>
      <c r="GQ334" s="28">
        <v>35.296287724000003</v>
      </c>
      <c r="GR334" s="28">
        <v>7.4590998174109009</v>
      </c>
      <c r="GS334" s="28">
        <v>5.361001905627039</v>
      </c>
      <c r="GT334" s="28">
        <v>22.143066619819443</v>
      </c>
      <c r="GU334" s="28">
        <v>35.465836203000002</v>
      </c>
      <c r="GV334" s="28">
        <v>7.367746056712801</v>
      </c>
      <c r="GW334" s="28">
        <v>5.2953441590923234</v>
      </c>
      <c r="GX334" s="28">
        <v>21.87025480460434</v>
      </c>
      <c r="GY334" s="28">
        <v>35.648059703000001</v>
      </c>
      <c r="GZ334" s="28">
        <v>7.2587710524840423</v>
      </c>
      <c r="HA334" s="28">
        <v>5.2170216778765042</v>
      </c>
      <c r="HB334" s="28">
        <v>21.650287867946137</v>
      </c>
      <c r="HC334" s="28">
        <v>35.819874388999999</v>
      </c>
      <c r="HD334" s="28">
        <v>7.0914390968991681</v>
      </c>
      <c r="HE334" s="28">
        <v>5.0967569066947469</v>
      </c>
      <c r="HF334" s="28">
        <v>21.460486108024234</v>
      </c>
      <c r="HG334" s="28">
        <v>36.366210015</v>
      </c>
      <c r="HH334" s="28">
        <v>6.8893519560949512</v>
      </c>
      <c r="HI334" s="28">
        <v>4.9515128995793978</v>
      </c>
      <c r="HJ334" s="28">
        <v>20.400752247752372</v>
      </c>
      <c r="HK334" s="28">
        <v>36.882650273000003</v>
      </c>
      <c r="HL334" s="28">
        <v>8.2533268503258626</v>
      </c>
      <c r="HM334" s="28">
        <v>5.9318285122128662</v>
      </c>
      <c r="HN334" s="28">
        <v>18.192576940253517</v>
      </c>
      <c r="HO334" s="28">
        <v>37.187145383000001</v>
      </c>
      <c r="HP334" s="28">
        <v>10.894744780931576</v>
      </c>
      <c r="HQ334" s="28">
        <v>7.8302675874590673</v>
      </c>
      <c r="HR334" s="28">
        <v>16.490565950927405</v>
      </c>
      <c r="HS334" s="28">
        <v>37.338842935000002</v>
      </c>
      <c r="HT334" s="28">
        <v>11.27876248634897</v>
      </c>
      <c r="HU334" s="28">
        <v>8.1062686735059053</v>
      </c>
      <c r="HV334" s="28">
        <v>15.422661904321032</v>
      </c>
      <c r="HW334" s="29">
        <v>34.637794038999999</v>
      </c>
      <c r="HX334" s="29">
        <v>14.059660975608749</v>
      </c>
      <c r="HY334" s="29">
        <v>10.10495517257622</v>
      </c>
      <c r="HZ334" s="29">
        <v>23.253934298710959</v>
      </c>
      <c r="IA334" s="29">
        <v>34.74819961</v>
      </c>
      <c r="IB334" s="29">
        <v>13.881378873438459</v>
      </c>
      <c r="IC334" s="29">
        <v>9.9768203154392818</v>
      </c>
      <c r="ID334" s="29">
        <v>23.042011543260074</v>
      </c>
      <c r="IE334" s="29">
        <v>34.832155221000001</v>
      </c>
      <c r="IF334" s="29">
        <v>13.737092914919259</v>
      </c>
      <c r="IG334" s="29">
        <v>9.8731191561155889</v>
      </c>
      <c r="IH334" s="29">
        <v>22.97069211225088</v>
      </c>
      <c r="II334" s="29">
        <v>34.911416940000002</v>
      </c>
      <c r="IJ334" s="29">
        <v>13.665532668274366</v>
      </c>
      <c r="IK334" s="29">
        <v>9.8216873978577173</v>
      </c>
      <c r="IL334" s="29">
        <v>22.797595212167526</v>
      </c>
      <c r="IM334" s="29">
        <v>35.015223362</v>
      </c>
      <c r="IN334" s="29">
        <v>13.481140393132312</v>
      </c>
      <c r="IO334" s="29">
        <v>9.6891610390989751</v>
      </c>
      <c r="IP334" s="29">
        <v>22.621293999604966</v>
      </c>
      <c r="IQ334" s="29">
        <v>35.134587414000002</v>
      </c>
      <c r="IR334" s="29">
        <v>13.267349087188521</v>
      </c>
      <c r="IS334" s="29">
        <v>9.5355050180472301</v>
      </c>
      <c r="IT334" s="29">
        <v>22.4265453420686</v>
      </c>
      <c r="IU334" s="29">
        <v>35.277990492999997</v>
      </c>
      <c r="IV334" s="29">
        <v>13.221579018485848</v>
      </c>
      <c r="IW334" s="29">
        <v>9.5026091684752814</v>
      </c>
      <c r="IX334" s="29">
        <v>22.240142216968437</v>
      </c>
      <c r="IY334" s="29">
        <v>35.428164402999997</v>
      </c>
      <c r="IZ334" s="29">
        <v>13.154595437931921</v>
      </c>
      <c r="JA334" s="29">
        <v>9.4544667502498108</v>
      </c>
      <c r="JB334" s="29">
        <v>22.024705037612087</v>
      </c>
      <c r="JC334" s="29">
        <v>35.596763871999997</v>
      </c>
      <c r="JD334" s="29">
        <v>13.064687633406367</v>
      </c>
      <c r="JE334" s="29">
        <v>9.3898482408866339</v>
      </c>
      <c r="JF334" s="29">
        <v>21.816174057484631</v>
      </c>
      <c r="JG334" s="29">
        <v>35.810264846000003</v>
      </c>
      <c r="JH334" s="29">
        <v>12.873708094262943</v>
      </c>
      <c r="JI334" s="29">
        <v>9.2525874857893697</v>
      </c>
      <c r="JJ334" s="29">
        <v>21.380855890777895</v>
      </c>
      <c r="JK334" s="29">
        <v>36.430360784000001</v>
      </c>
      <c r="JL334" s="29">
        <v>12.701382814376341</v>
      </c>
      <c r="JM334" s="29">
        <v>9.1287339141152959</v>
      </c>
      <c r="JN334" s="29">
        <v>18.778746342682993</v>
      </c>
      <c r="JO334" s="29">
        <v>36.794999013000002</v>
      </c>
      <c r="JP334" s="29">
        <v>11.822035890987298</v>
      </c>
      <c r="JQ334" s="29">
        <v>8.496729966267301</v>
      </c>
      <c r="JR334" s="29">
        <v>16.743878694681158</v>
      </c>
      <c r="JS334" s="29">
        <v>36.857248732000002</v>
      </c>
      <c r="JT334" s="29">
        <v>11.418907602159093</v>
      </c>
      <c r="JU334" s="29">
        <v>8.2069937276429581</v>
      </c>
      <c r="JV334" s="29">
        <v>15.673859640026917</v>
      </c>
      <c r="JW334" s="29">
        <v>36.763199217999997</v>
      </c>
      <c r="JX334" s="29">
        <v>11.391154535409436</v>
      </c>
      <c r="JY334" s="29">
        <v>8.1870470521225922</v>
      </c>
      <c r="JZ334" s="29">
        <v>16.182534040505367</v>
      </c>
    </row>
    <row r="335" spans="1:286" ht="15" thickBot="1" x14ac:dyDescent="0.4">
      <c r="A335" s="2"/>
      <c r="B335" s="74" t="s">
        <v>800</v>
      </c>
      <c r="C335" s="74" t="s">
        <v>561</v>
      </c>
      <c r="D335" s="74" t="s">
        <v>859</v>
      </c>
      <c r="E335" s="87">
        <v>380714</v>
      </c>
      <c r="F335" s="84">
        <v>396551</v>
      </c>
      <c r="G335" s="22">
        <v>22.633000119263158</v>
      </c>
      <c r="H335" s="22">
        <v>7.4559908796515657</v>
      </c>
      <c r="I335" s="22">
        <v>5.4390415406345793</v>
      </c>
      <c r="J335" s="22">
        <v>9.0792062110711989</v>
      </c>
      <c r="K335" s="22">
        <v>22.807867871263156</v>
      </c>
      <c r="L335" s="22">
        <v>7.1807814487620893</v>
      </c>
      <c r="M335" s="22">
        <v>5.238280092405418</v>
      </c>
      <c r="N335" s="22">
        <v>7.6861993369507289</v>
      </c>
      <c r="O335" s="22">
        <v>22.827509883263158</v>
      </c>
      <c r="P335" s="22">
        <v>7.1341372606533078</v>
      </c>
      <c r="Q335" s="22">
        <v>5.2042538065840098</v>
      </c>
      <c r="R335" s="22">
        <v>7.6845246216726828</v>
      </c>
      <c r="S335" s="22">
        <v>22.856237591263159</v>
      </c>
      <c r="T335" s="22">
        <v>7.0716811422450423</v>
      </c>
      <c r="U335" s="22">
        <v>5.1586929377508088</v>
      </c>
      <c r="V335" s="22">
        <v>7.6143767281287786</v>
      </c>
      <c r="W335" s="22">
        <v>22.905420838263158</v>
      </c>
      <c r="X335" s="22">
        <v>6.9678335898325638</v>
      </c>
      <c r="Y335" s="22">
        <v>5.0829375940839867</v>
      </c>
      <c r="Z335" s="22">
        <v>7.4312095842250514</v>
      </c>
      <c r="AA335" s="22">
        <v>22.981187720263158</v>
      </c>
      <c r="AB335" s="22">
        <v>6.838812397857577</v>
      </c>
      <c r="AC335" s="22">
        <v>4.9888184308364396</v>
      </c>
      <c r="AD335" s="22">
        <v>7.1430628427887726</v>
      </c>
      <c r="AE335" s="22">
        <v>23.059678056263159</v>
      </c>
      <c r="AF335" s="22">
        <v>6.7291250977464543</v>
      </c>
      <c r="AG335" s="22">
        <v>4.9088030725273741</v>
      </c>
      <c r="AH335" s="22">
        <v>6.8047791278690042</v>
      </c>
      <c r="AI335" s="22">
        <v>23.140273290263156</v>
      </c>
      <c r="AJ335" s="22">
        <v>6.7334453705987602</v>
      </c>
      <c r="AK335" s="22">
        <v>4.9119546514241108</v>
      </c>
      <c r="AL335" s="22">
        <v>6.7167709683960588</v>
      </c>
      <c r="AM335" s="22">
        <v>23.221876612263159</v>
      </c>
      <c r="AN335" s="22">
        <v>6.6765338259675486</v>
      </c>
      <c r="AO335" s="22">
        <v>4.8704384719669136</v>
      </c>
      <c r="AP335" s="22">
        <v>6.5941820652376819</v>
      </c>
      <c r="AQ335" s="22">
        <v>23.303308475263158</v>
      </c>
      <c r="AR335" s="22">
        <v>6.6011336602479052</v>
      </c>
      <c r="AS335" s="22">
        <v>4.8154351008336276</v>
      </c>
      <c r="AT335" s="22">
        <v>6.4038742780529105</v>
      </c>
      <c r="AU335" s="22">
        <v>24.208564894263159</v>
      </c>
      <c r="AV335" s="22">
        <v>6.2765329112294355</v>
      </c>
      <c r="AW335" s="22">
        <v>4.5786433736802454</v>
      </c>
      <c r="AX335" s="22">
        <v>5.4009684183283575</v>
      </c>
      <c r="AY335" s="22">
        <v>25.87330909726316</v>
      </c>
      <c r="AZ335" s="22">
        <v>6.1474077375320668</v>
      </c>
      <c r="BA335" s="22">
        <v>4.4844483572139078</v>
      </c>
      <c r="BB335" s="22">
        <v>3.9510126872157016</v>
      </c>
      <c r="BC335" s="22">
        <v>27.070680846263159</v>
      </c>
      <c r="BD335" s="22">
        <v>6.493234174911855</v>
      </c>
      <c r="BE335" s="22">
        <v>4.7367239285121157</v>
      </c>
      <c r="BF335" s="22">
        <v>2.8168552360917367</v>
      </c>
      <c r="BG335" s="22">
        <v>28.026149385263157</v>
      </c>
      <c r="BH335" s="22">
        <v>6.5836747936359235</v>
      </c>
      <c r="BI335" s="22">
        <v>4.8026991007113464</v>
      </c>
      <c r="BJ335" s="22">
        <v>1.5441194031472314</v>
      </c>
      <c r="BK335" s="25">
        <v>22.451644205263158</v>
      </c>
      <c r="BL335" s="25">
        <v>7.6252351109228895</v>
      </c>
      <c r="BM335" s="25">
        <v>5.5625028510433321</v>
      </c>
      <c r="BN335" s="25">
        <v>9.9476398405967288</v>
      </c>
      <c r="BO335" s="25">
        <v>22.475756456263156</v>
      </c>
      <c r="BP335" s="25">
        <v>7.495496387754188</v>
      </c>
      <c r="BQ335" s="25">
        <v>5.467860258779802</v>
      </c>
      <c r="BR335" s="25">
        <v>9.3464195744096941</v>
      </c>
      <c r="BS335" s="25">
        <v>22.553531906263157</v>
      </c>
      <c r="BT335" s="25">
        <v>7.4768240585570416</v>
      </c>
      <c r="BU335" s="25">
        <v>5.4542390545960835</v>
      </c>
      <c r="BV335" s="25">
        <v>9.2569587266644788</v>
      </c>
      <c r="BW335" s="25">
        <v>22.644738785263158</v>
      </c>
      <c r="BX335" s="25">
        <v>7.4235242510794803</v>
      </c>
      <c r="BY335" s="25">
        <v>5.415357587108045</v>
      </c>
      <c r="BZ335" s="25">
        <v>9.0733588359037931</v>
      </c>
      <c r="CA335" s="25">
        <v>22.729141890263158</v>
      </c>
      <c r="CB335" s="25">
        <v>7.3520756686218558</v>
      </c>
      <c r="CC335" s="25">
        <v>5.3632368409484634</v>
      </c>
      <c r="CD335" s="25">
        <v>8.8006888317867791</v>
      </c>
      <c r="CE335" s="25">
        <v>22.819434152263156</v>
      </c>
      <c r="CF335" s="25">
        <v>7.28404344311227</v>
      </c>
      <c r="CG335" s="25">
        <v>5.3136082796182285</v>
      </c>
      <c r="CH335" s="25">
        <v>8.4894745401518854</v>
      </c>
      <c r="CI335" s="25">
        <v>22.917631677263159</v>
      </c>
      <c r="CJ335" s="25">
        <v>7.1909137515265353</v>
      </c>
      <c r="CK335" s="25">
        <v>5.2456714662050441</v>
      </c>
      <c r="CL335" s="25">
        <v>8.1187372543617151</v>
      </c>
      <c r="CM335" s="25">
        <v>23.020764694263157</v>
      </c>
      <c r="CN335" s="25">
        <v>7.1444466579450738</v>
      </c>
      <c r="CO335" s="25">
        <v>5.2117743683757167</v>
      </c>
      <c r="CP335" s="25">
        <v>7.9627902848867294</v>
      </c>
      <c r="CQ335" s="25">
        <v>23.128524672263158</v>
      </c>
      <c r="CR335" s="25">
        <v>7.0846720090742252</v>
      </c>
      <c r="CS335" s="25">
        <v>5.1681695942372876</v>
      </c>
      <c r="CT335" s="25">
        <v>7.7581189376891082</v>
      </c>
      <c r="CU335" s="25">
        <v>23.238377491263158</v>
      </c>
      <c r="CV335" s="25">
        <v>7.0091675382514991</v>
      </c>
      <c r="CW335" s="25">
        <v>5.1130901339834907</v>
      </c>
      <c r="CX335" s="25">
        <v>7.5182782666546402</v>
      </c>
      <c r="CY335" s="25">
        <v>23.898671415263159</v>
      </c>
      <c r="CZ335" s="25">
        <v>6.8001468011749289</v>
      </c>
      <c r="DA335" s="25">
        <v>4.9606124163784164</v>
      </c>
      <c r="DB335" s="25">
        <v>6.6554617918875003</v>
      </c>
      <c r="DC335" s="25">
        <v>24.753422903263157</v>
      </c>
      <c r="DD335" s="25">
        <v>6.8627148437482166</v>
      </c>
      <c r="DE335" s="25">
        <v>5.0062549323317365</v>
      </c>
      <c r="DF335" s="25">
        <v>5.6512738711386099</v>
      </c>
      <c r="DG335" s="25">
        <v>25.743908294263157</v>
      </c>
      <c r="DH335" s="25">
        <v>7.2268004108353194</v>
      </c>
      <c r="DI335" s="25">
        <v>5.2718502845386039</v>
      </c>
      <c r="DJ335" s="25">
        <v>4.6707485669637805</v>
      </c>
      <c r="DK335" s="25">
        <v>26.574544008263157</v>
      </c>
      <c r="DL335" s="25">
        <v>7.3414852934463379</v>
      </c>
      <c r="DM335" s="25">
        <v>5.355511309702476</v>
      </c>
      <c r="DN335" s="25">
        <v>3.8989825240634843</v>
      </c>
      <c r="DO335" s="27">
        <v>22.633556960263157</v>
      </c>
      <c r="DP335" s="27">
        <v>7.6211555972405574</v>
      </c>
      <c r="DQ335" s="27">
        <v>5.5595269026091207</v>
      </c>
      <c r="DR335" s="27">
        <v>9.0833936996379236</v>
      </c>
      <c r="DS335" s="27">
        <v>22.809537716263158</v>
      </c>
      <c r="DT335" s="27">
        <v>7.4847801949678043</v>
      </c>
      <c r="DU335" s="27">
        <v>5.460042945338385</v>
      </c>
      <c r="DV335" s="27">
        <v>7.6999124030975246</v>
      </c>
      <c r="DW335" s="27">
        <v>22.831527626263156</v>
      </c>
      <c r="DX335" s="27">
        <v>7.4486782898321877</v>
      </c>
      <c r="DY335" s="27">
        <v>5.4337071081709114</v>
      </c>
      <c r="DZ335" s="27">
        <v>7.6943529184340669</v>
      </c>
      <c r="EA335" s="27">
        <v>22.862887354263158</v>
      </c>
      <c r="EB335" s="27">
        <v>7.3801857355271538</v>
      </c>
      <c r="EC335" s="27">
        <v>5.383742743393328</v>
      </c>
      <c r="ED335" s="27">
        <v>7.6239002346893976</v>
      </c>
      <c r="EE335" s="27">
        <v>22.915166326263158</v>
      </c>
      <c r="EF335" s="27">
        <v>7.3202058745946355</v>
      </c>
      <c r="EG335" s="27">
        <v>5.3399882699129773</v>
      </c>
      <c r="EH335" s="27">
        <v>7.4568360709342869</v>
      </c>
      <c r="EI335" s="27">
        <v>22.993774761263158</v>
      </c>
      <c r="EJ335" s="27">
        <v>7.2317686330926101</v>
      </c>
      <c r="EK335" s="27">
        <v>5.2754745335051973</v>
      </c>
      <c r="EL335" s="27">
        <v>7.1686700624930388</v>
      </c>
      <c r="EM335" s="27">
        <v>23.075008038263157</v>
      </c>
      <c r="EN335" s="27">
        <v>7.1229161701550128</v>
      </c>
      <c r="EO335" s="27">
        <v>5.1960681772911936</v>
      </c>
      <c r="EP335" s="27">
        <v>6.8348391692973181</v>
      </c>
      <c r="EQ335" s="27">
        <v>23.158213743263158</v>
      </c>
      <c r="ER335" s="27">
        <v>7.0399364630961578</v>
      </c>
      <c r="ES335" s="27">
        <v>5.1355356362771554</v>
      </c>
      <c r="ET335" s="27">
        <v>6.7461932878755242</v>
      </c>
      <c r="EU335" s="27">
        <v>23.241671010263158</v>
      </c>
      <c r="EV335" s="27">
        <v>6.9445903209784579</v>
      </c>
      <c r="EW335" s="27">
        <v>5.0659819530594463</v>
      </c>
      <c r="EX335" s="27">
        <v>6.6256144884382735</v>
      </c>
      <c r="EY335" s="27">
        <v>23.322674526263157</v>
      </c>
      <c r="EZ335" s="27">
        <v>6.8192890414191751</v>
      </c>
      <c r="FA335" s="27">
        <v>4.9745764141286557</v>
      </c>
      <c r="FB335" s="27">
        <v>6.4508953227686696</v>
      </c>
      <c r="FC335" s="27">
        <v>24.015041821263157</v>
      </c>
      <c r="FD335" s="27">
        <v>6.7532286852205861</v>
      </c>
      <c r="FE335" s="27">
        <v>4.9263863040074334</v>
      </c>
      <c r="FF335" s="27">
        <v>5.6173824466580022</v>
      </c>
      <c r="FG335" s="27">
        <v>24.919770627263159</v>
      </c>
      <c r="FH335" s="27">
        <v>6.8165884399794754</v>
      </c>
      <c r="FI335" s="27">
        <v>4.9726063629775323</v>
      </c>
      <c r="FJ335" s="27">
        <v>4.7651244786200628</v>
      </c>
      <c r="FK335" s="27">
        <v>26.008584573263157</v>
      </c>
      <c r="FL335" s="27">
        <v>7.4604946637388911</v>
      </c>
      <c r="FM335" s="27">
        <v>5.4423269884223258</v>
      </c>
      <c r="FN335" s="27">
        <v>3.9265154972616827</v>
      </c>
      <c r="FO335" s="27">
        <v>26.700392857263157</v>
      </c>
      <c r="FP335" s="27">
        <v>7.6566643641458665</v>
      </c>
      <c r="FQ335" s="27">
        <v>5.5854300536955543</v>
      </c>
      <c r="FR335" s="27">
        <v>3.2295549973839996</v>
      </c>
      <c r="FS335" s="28">
        <v>22.619270232263158</v>
      </c>
      <c r="FT335" s="28">
        <v>7.4613778037205156</v>
      </c>
      <c r="FU335" s="28">
        <v>5.4429712267433992</v>
      </c>
      <c r="FV335" s="28">
        <v>9.113096778035942</v>
      </c>
      <c r="FW335" s="28">
        <v>22.781853681263158</v>
      </c>
      <c r="FX335" s="28">
        <v>7.1865910082187554</v>
      </c>
      <c r="FY335" s="28">
        <v>5.2425180851454343</v>
      </c>
      <c r="FZ335" s="28">
        <v>7.7588432518209878</v>
      </c>
      <c r="GA335" s="28">
        <v>22.797692912263159</v>
      </c>
      <c r="GB335" s="28">
        <v>7.1208611426801696</v>
      </c>
      <c r="GC335" s="28">
        <v>5.1945690633594257</v>
      </c>
      <c r="GD335" s="28">
        <v>7.8000318992861573</v>
      </c>
      <c r="GE335" s="28">
        <v>22.824423260263156</v>
      </c>
      <c r="GF335" s="28">
        <v>7.0613601177368608</v>
      </c>
      <c r="GG335" s="28">
        <v>5.1511638940666069</v>
      </c>
      <c r="GH335" s="28">
        <v>7.7556823056361353</v>
      </c>
      <c r="GI335" s="28">
        <v>22.876076594263157</v>
      </c>
      <c r="GJ335" s="28">
        <v>6.9605817032590576</v>
      </c>
      <c r="GK335" s="28">
        <v>5.0776474437930412</v>
      </c>
      <c r="GL335" s="28">
        <v>7.6130411618167351</v>
      </c>
      <c r="GM335" s="28">
        <v>22.99069779926316</v>
      </c>
      <c r="GN335" s="28">
        <v>6.7761315447590027</v>
      </c>
      <c r="GO335" s="28">
        <v>4.9430936211755281</v>
      </c>
      <c r="GP335" s="28">
        <v>7.3441756285991815</v>
      </c>
      <c r="GQ335" s="28">
        <v>23.143504580263158</v>
      </c>
      <c r="GR335" s="28">
        <v>6.8018250929334103</v>
      </c>
      <c r="GS335" s="28">
        <v>4.9618367068502032</v>
      </c>
      <c r="GT335" s="28">
        <v>7.0426035551312189</v>
      </c>
      <c r="GU335" s="28">
        <v>23.331081745263155</v>
      </c>
      <c r="GV335" s="28">
        <v>6.7678733834528249</v>
      </c>
      <c r="GW335" s="28">
        <v>4.9370694074769652</v>
      </c>
      <c r="GX335" s="28">
        <v>6.9364322636205884</v>
      </c>
      <c r="GY335" s="28">
        <v>23.549578889263159</v>
      </c>
      <c r="GZ335" s="28">
        <v>6.699490306869059</v>
      </c>
      <c r="HA335" s="28">
        <v>4.887184905172842</v>
      </c>
      <c r="HB335" s="28">
        <v>6.7156509596007332</v>
      </c>
      <c r="HC335" s="28">
        <v>23.794362478263157</v>
      </c>
      <c r="HD335" s="28">
        <v>6.6257303689636977</v>
      </c>
      <c r="HE335" s="28">
        <v>4.8333780573939951</v>
      </c>
      <c r="HF335" s="28">
        <v>6.5242344888411168</v>
      </c>
      <c r="HG335" s="28">
        <v>25.775879588263159</v>
      </c>
      <c r="HH335" s="28">
        <v>6.1048389620906365</v>
      </c>
      <c r="HI335" s="28">
        <v>4.4533950281933787</v>
      </c>
      <c r="HJ335" s="28">
        <v>4.5114005235989509</v>
      </c>
      <c r="HK335" s="28">
        <v>28.262556785263158</v>
      </c>
      <c r="HL335" s="28">
        <v>5.5994844370901555</v>
      </c>
      <c r="HM335" s="28">
        <v>4.0847459380064919</v>
      </c>
      <c r="HN335" s="28">
        <v>1.4785950987033765</v>
      </c>
      <c r="HO335" s="28">
        <v>29.451410655263157</v>
      </c>
      <c r="HP335" s="28">
        <v>5.7268519842544405</v>
      </c>
      <c r="HQ335" s="28">
        <v>4.1776587903875102</v>
      </c>
      <c r="HR335" s="28">
        <v>-0.63786996870175727</v>
      </c>
      <c r="HS335" s="28">
        <v>29.748271265263156</v>
      </c>
      <c r="HT335" s="28">
        <v>5.7531056920300285</v>
      </c>
      <c r="HU335" s="28">
        <v>4.1968105046924205</v>
      </c>
      <c r="HV335" s="28">
        <v>-1.6532162816263778</v>
      </c>
      <c r="HW335" s="29">
        <v>22.644506302263157</v>
      </c>
      <c r="HX335" s="29">
        <v>7.4576011919866589</v>
      </c>
      <c r="HY335" s="29">
        <v>5.4402162410634478</v>
      </c>
      <c r="HZ335" s="29">
        <v>9.0944824177728023</v>
      </c>
      <c r="IA335" s="29">
        <v>22.840323118263157</v>
      </c>
      <c r="IB335" s="29">
        <v>7.1703121319174086</v>
      </c>
      <c r="IC335" s="29">
        <v>5.2306428715263404</v>
      </c>
      <c r="ID335" s="29">
        <v>7.7142312666248678</v>
      </c>
      <c r="IE335" s="29">
        <v>22.84876730926316</v>
      </c>
      <c r="IF335" s="29">
        <v>7.0775131601153394</v>
      </c>
      <c r="IG335" s="29">
        <v>5.1629473135908919</v>
      </c>
      <c r="IH335" s="29">
        <v>7.7337983546759688</v>
      </c>
      <c r="II335" s="29">
        <v>22.899346290263157</v>
      </c>
      <c r="IJ335" s="29">
        <v>6.8612237326686101</v>
      </c>
      <c r="IK335" s="29">
        <v>5.0051671875591648</v>
      </c>
      <c r="IL335" s="29">
        <v>7.6738428199625766</v>
      </c>
      <c r="IM335" s="29">
        <v>22.979267611263158</v>
      </c>
      <c r="IN335" s="29">
        <v>6.9672686793006653</v>
      </c>
      <c r="IO335" s="29">
        <v>5.0825254997159366</v>
      </c>
      <c r="IP335" s="29">
        <v>7.5284765489892571</v>
      </c>
      <c r="IQ335" s="29">
        <v>23.160035041263157</v>
      </c>
      <c r="IR335" s="29">
        <v>6.8762877167054448</v>
      </c>
      <c r="IS335" s="29">
        <v>5.0161561541856408</v>
      </c>
      <c r="IT335" s="29">
        <v>7.2114715198349053</v>
      </c>
      <c r="IU335" s="29">
        <v>23.418568644263157</v>
      </c>
      <c r="IV335" s="29">
        <v>6.7759617842757427</v>
      </c>
      <c r="IW335" s="29">
        <v>4.9429697832664816</v>
      </c>
      <c r="IX335" s="29">
        <v>6.8601009035565639</v>
      </c>
      <c r="IY335" s="29">
        <v>23.744415457263159</v>
      </c>
      <c r="IZ335" s="29">
        <v>6.6858562836786595</v>
      </c>
      <c r="JA335" s="29">
        <v>4.8772390750752033</v>
      </c>
      <c r="JB335" s="29">
        <v>6.6217970734276292</v>
      </c>
      <c r="JC335" s="29">
        <v>24.130539309263156</v>
      </c>
      <c r="JD335" s="29">
        <v>6.5885223516410507</v>
      </c>
      <c r="JE335" s="29">
        <v>4.8062353267859352</v>
      </c>
      <c r="JF335" s="29">
        <v>6.2793895171960159</v>
      </c>
      <c r="JG335" s="29">
        <v>24.555977620263157</v>
      </c>
      <c r="JH335" s="29">
        <v>6.4542043430079925</v>
      </c>
      <c r="JI335" s="29">
        <v>4.7082522095312838</v>
      </c>
      <c r="JJ335" s="29">
        <v>5.7409708063167848</v>
      </c>
      <c r="JK335" s="29">
        <v>26.944816051263157</v>
      </c>
      <c r="JL335" s="29">
        <v>6.4134769116619017</v>
      </c>
      <c r="JM335" s="29">
        <v>4.6785421153921813</v>
      </c>
      <c r="JN335" s="29">
        <v>2.5770158651958859</v>
      </c>
      <c r="JO335" s="29">
        <v>29.082219005263156</v>
      </c>
      <c r="JP335" s="29">
        <v>5.5406681336077881</v>
      </c>
      <c r="JQ335" s="29">
        <v>4.0418402634863915</v>
      </c>
      <c r="JR335" s="29">
        <v>-0.28646580730899629</v>
      </c>
      <c r="JS335" s="29">
        <v>29.676602945263156</v>
      </c>
      <c r="JT335" s="29">
        <v>5.5592809252845719</v>
      </c>
      <c r="JU335" s="29">
        <v>4.0554180358779179</v>
      </c>
      <c r="JV335" s="29">
        <v>-1.690985414239897</v>
      </c>
      <c r="JW335" s="29">
        <v>29.544581145263159</v>
      </c>
      <c r="JX335" s="29">
        <v>5.5607903425227265</v>
      </c>
      <c r="JY335" s="29">
        <v>4.0565191347382825</v>
      </c>
      <c r="JZ335" s="29">
        <v>-1.5141155972679954</v>
      </c>
    </row>
    <row r="336" spans="1:286" ht="15" thickBot="1" x14ac:dyDescent="0.4">
      <c r="A336" s="2"/>
      <c r="B336" s="74" t="s">
        <v>801</v>
      </c>
      <c r="C336" s="74" t="s">
        <v>493</v>
      </c>
      <c r="D336" s="74" t="s">
        <v>866</v>
      </c>
      <c r="E336" s="87">
        <v>378738</v>
      </c>
      <c r="F336" s="84">
        <v>397694</v>
      </c>
      <c r="G336" s="22">
        <v>2.6914375645502386</v>
      </c>
      <c r="H336" s="22">
        <v>0.43657758276824887</v>
      </c>
      <c r="I336" s="22">
        <v>0.31847726837580376</v>
      </c>
      <c r="J336" s="22">
        <v>2.6914375645502386</v>
      </c>
      <c r="K336" s="22">
        <v>2.6914375645502386</v>
      </c>
      <c r="L336" s="22">
        <v>0.43657758276824887</v>
      </c>
      <c r="M336" s="22">
        <v>0.31847726837580376</v>
      </c>
      <c r="N336" s="22">
        <v>2.6914375645502386</v>
      </c>
      <c r="O336" s="22">
        <v>2.6914375645502386</v>
      </c>
      <c r="P336" s="22">
        <v>0.43657758276824887</v>
      </c>
      <c r="Q336" s="22">
        <v>0.31847726837580376</v>
      </c>
      <c r="R336" s="22">
        <v>2.6914375645502386</v>
      </c>
      <c r="S336" s="22">
        <v>2.6914375645502386</v>
      </c>
      <c r="T336" s="22">
        <v>0.43657758276824887</v>
      </c>
      <c r="U336" s="22">
        <v>0.31847726837580376</v>
      </c>
      <c r="V336" s="22">
        <v>2.6914375645502386</v>
      </c>
      <c r="W336" s="22">
        <v>2.6914375645502386</v>
      </c>
      <c r="X336" s="22">
        <v>0.43657758276824887</v>
      </c>
      <c r="Y336" s="22">
        <v>0.31847726837580376</v>
      </c>
      <c r="Z336" s="22">
        <v>2.6914375645502386</v>
      </c>
      <c r="AA336" s="22">
        <v>2.6914375645502386</v>
      </c>
      <c r="AB336" s="22">
        <v>0.43657758276824887</v>
      </c>
      <c r="AC336" s="22">
        <v>0.31847726837580376</v>
      </c>
      <c r="AD336" s="22">
        <v>2.6914375645502386</v>
      </c>
      <c r="AE336" s="22">
        <v>2.6914375645502386</v>
      </c>
      <c r="AF336" s="22">
        <v>0.43657758276824887</v>
      </c>
      <c r="AG336" s="22">
        <v>0.31847726837580376</v>
      </c>
      <c r="AH336" s="22">
        <v>2.6914375645502386</v>
      </c>
      <c r="AI336" s="22">
        <v>2.6914375645502386</v>
      </c>
      <c r="AJ336" s="22">
        <v>0.43657758276824887</v>
      </c>
      <c r="AK336" s="22">
        <v>0.31847726837580376</v>
      </c>
      <c r="AL336" s="22">
        <v>2.6914375645502386</v>
      </c>
      <c r="AM336" s="22">
        <v>2.6914375645502386</v>
      </c>
      <c r="AN336" s="22">
        <v>0.43657758276824887</v>
      </c>
      <c r="AO336" s="22">
        <v>0.31847726837580376</v>
      </c>
      <c r="AP336" s="22">
        <v>2.6914375645502386</v>
      </c>
      <c r="AQ336" s="22">
        <v>2.6914375645502386</v>
      </c>
      <c r="AR336" s="22">
        <v>0.43657758276824887</v>
      </c>
      <c r="AS336" s="22">
        <v>0.31847726837580376</v>
      </c>
      <c r="AT336" s="22">
        <v>2.6914375645502386</v>
      </c>
      <c r="AU336" s="22">
        <v>2.6914375645502386</v>
      </c>
      <c r="AV336" s="22">
        <v>0.43657758276824887</v>
      </c>
      <c r="AW336" s="22">
        <v>0.31847726837580376</v>
      </c>
      <c r="AX336" s="22">
        <v>-2.7706277706842464</v>
      </c>
      <c r="AY336" s="22">
        <v>2.6914375645502386</v>
      </c>
      <c r="AZ336" s="22">
        <v>0.43657758276824887</v>
      </c>
      <c r="BA336" s="22">
        <v>0.31847726837580376</v>
      </c>
      <c r="BB336" s="22">
        <v>-3.2928425699663926</v>
      </c>
      <c r="BC336" s="22">
        <v>7.328584637488686</v>
      </c>
      <c r="BD336" s="22">
        <v>1.1887683401201232</v>
      </c>
      <c r="BE336" s="22">
        <v>0.86718995348432149</v>
      </c>
      <c r="BF336" s="22">
        <v>-3.0603452028306357</v>
      </c>
      <c r="BG336" s="22">
        <v>36.446034600000004</v>
      </c>
      <c r="BH336" s="22">
        <v>8.0656759280324106</v>
      </c>
      <c r="BI336" s="22">
        <v>5.8837982950851933</v>
      </c>
      <c r="BJ336" s="22">
        <v>-2.8381440397162621</v>
      </c>
      <c r="BK336" s="25">
        <v>2.6914375645502386</v>
      </c>
      <c r="BL336" s="25">
        <v>0.43657758276824887</v>
      </c>
      <c r="BM336" s="25">
        <v>0.31847726837580376</v>
      </c>
      <c r="BN336" s="25">
        <v>2.6914375645502386</v>
      </c>
      <c r="BO336" s="25">
        <v>2.6914375645502386</v>
      </c>
      <c r="BP336" s="25">
        <v>0.43657758276824887</v>
      </c>
      <c r="BQ336" s="25">
        <v>0.31847726837580376</v>
      </c>
      <c r="BR336" s="25">
        <v>2.6914375645502386</v>
      </c>
      <c r="BS336" s="25">
        <v>2.6914375645502386</v>
      </c>
      <c r="BT336" s="25">
        <v>0.43657758276824887</v>
      </c>
      <c r="BU336" s="25">
        <v>0.31847726837580376</v>
      </c>
      <c r="BV336" s="25">
        <v>2.6914375645502386</v>
      </c>
      <c r="BW336" s="25">
        <v>2.6914375645502386</v>
      </c>
      <c r="BX336" s="25">
        <v>0.43657758276824887</v>
      </c>
      <c r="BY336" s="25">
        <v>0.31847726837580376</v>
      </c>
      <c r="BZ336" s="25">
        <v>2.6914375645502386</v>
      </c>
      <c r="CA336" s="25">
        <v>2.6914375645502386</v>
      </c>
      <c r="CB336" s="25">
        <v>0.43657758276824887</v>
      </c>
      <c r="CC336" s="25">
        <v>0.31847726837580376</v>
      </c>
      <c r="CD336" s="25">
        <v>2.6914375645502386</v>
      </c>
      <c r="CE336" s="25">
        <v>2.6914375645502386</v>
      </c>
      <c r="CF336" s="25">
        <v>0.43657758276824887</v>
      </c>
      <c r="CG336" s="25">
        <v>0.31847726837580376</v>
      </c>
      <c r="CH336" s="25">
        <v>2.6914375645502386</v>
      </c>
      <c r="CI336" s="25">
        <v>2.6914375645502386</v>
      </c>
      <c r="CJ336" s="25">
        <v>0.43657758276824887</v>
      </c>
      <c r="CK336" s="25">
        <v>0.31847726837580376</v>
      </c>
      <c r="CL336" s="25">
        <v>2.6914375645502386</v>
      </c>
      <c r="CM336" s="25">
        <v>2.6914375645502386</v>
      </c>
      <c r="CN336" s="25">
        <v>0.43657758276824887</v>
      </c>
      <c r="CO336" s="25">
        <v>0.31847726837580376</v>
      </c>
      <c r="CP336" s="25">
        <v>2.6914375645502386</v>
      </c>
      <c r="CQ336" s="25">
        <v>2.6914375645502386</v>
      </c>
      <c r="CR336" s="25">
        <v>0.43657758276824887</v>
      </c>
      <c r="CS336" s="25">
        <v>0.31847726837580376</v>
      </c>
      <c r="CT336" s="25">
        <v>2.6914375645502386</v>
      </c>
      <c r="CU336" s="25">
        <v>2.6914375645502386</v>
      </c>
      <c r="CV336" s="25">
        <v>0.43657758276824887</v>
      </c>
      <c r="CW336" s="25">
        <v>0.31847726837580376</v>
      </c>
      <c r="CX336" s="25">
        <v>2.6914375645502386</v>
      </c>
      <c r="CY336" s="25">
        <v>2.6914375645502386</v>
      </c>
      <c r="CZ336" s="25">
        <v>0.43657758276824887</v>
      </c>
      <c r="DA336" s="25">
        <v>0.31847726837580376</v>
      </c>
      <c r="DB336" s="25">
        <v>2.6914375645502386</v>
      </c>
      <c r="DC336" s="25">
        <v>2.6914375645502386</v>
      </c>
      <c r="DD336" s="25">
        <v>0.43657758276824887</v>
      </c>
      <c r="DE336" s="25">
        <v>0.31847726837580376</v>
      </c>
      <c r="DF336" s="25">
        <v>2.6914375645502386</v>
      </c>
      <c r="DG336" s="25">
        <v>5.1863169626643479</v>
      </c>
      <c r="DH336" s="25">
        <v>0.84127150220864921</v>
      </c>
      <c r="DI336" s="25">
        <v>0.61369584825440815</v>
      </c>
      <c r="DJ336" s="25">
        <v>5.1863169626643479</v>
      </c>
      <c r="DK336" s="25">
        <v>28.166848291000001</v>
      </c>
      <c r="DL336" s="25">
        <v>6.5715603539898328</v>
      </c>
      <c r="DM336" s="25">
        <v>4.7938617856528714</v>
      </c>
      <c r="DN336" s="25">
        <v>5.5277815072590357</v>
      </c>
      <c r="DO336" s="27">
        <v>2.6914375645502386</v>
      </c>
      <c r="DP336" s="27">
        <v>0.43657758276824887</v>
      </c>
      <c r="DQ336" s="27">
        <v>0.31847726837580376</v>
      </c>
      <c r="DR336" s="27">
        <v>2.6914375645502386</v>
      </c>
      <c r="DS336" s="27">
        <v>2.6914375645502386</v>
      </c>
      <c r="DT336" s="27">
        <v>0.43657758276824887</v>
      </c>
      <c r="DU336" s="27">
        <v>0.31847726837580376</v>
      </c>
      <c r="DV336" s="27">
        <v>2.6914375645502386</v>
      </c>
      <c r="DW336" s="27">
        <v>2.6914375645502386</v>
      </c>
      <c r="DX336" s="27">
        <v>0.43657758276824887</v>
      </c>
      <c r="DY336" s="27">
        <v>0.31847726837580376</v>
      </c>
      <c r="DZ336" s="27">
        <v>2.6914375645502386</v>
      </c>
      <c r="EA336" s="27">
        <v>2.6914375645502386</v>
      </c>
      <c r="EB336" s="27">
        <v>0.43657758276824887</v>
      </c>
      <c r="EC336" s="27">
        <v>0.31847726837580376</v>
      </c>
      <c r="ED336" s="27">
        <v>2.6914375645502386</v>
      </c>
      <c r="EE336" s="27">
        <v>2.6914375645502386</v>
      </c>
      <c r="EF336" s="27">
        <v>0.43657758276824887</v>
      </c>
      <c r="EG336" s="27">
        <v>0.31847726837580376</v>
      </c>
      <c r="EH336" s="27">
        <v>2.6914375645502386</v>
      </c>
      <c r="EI336" s="27">
        <v>2.6914375645502386</v>
      </c>
      <c r="EJ336" s="27">
        <v>0.43657758276824887</v>
      </c>
      <c r="EK336" s="27">
        <v>0.31847726837580376</v>
      </c>
      <c r="EL336" s="27">
        <v>2.6914375645502386</v>
      </c>
      <c r="EM336" s="27">
        <v>2.6914375645502386</v>
      </c>
      <c r="EN336" s="27">
        <v>0.43657758276824887</v>
      </c>
      <c r="EO336" s="27">
        <v>0.31847726837580376</v>
      </c>
      <c r="EP336" s="27">
        <v>2.6914375645502386</v>
      </c>
      <c r="EQ336" s="27">
        <v>2.6914375645502386</v>
      </c>
      <c r="ER336" s="27">
        <v>0.43657758276824887</v>
      </c>
      <c r="ES336" s="27">
        <v>0.31847726837580376</v>
      </c>
      <c r="ET336" s="27">
        <v>2.6914375645502386</v>
      </c>
      <c r="EU336" s="27">
        <v>2.6914375645502386</v>
      </c>
      <c r="EV336" s="27">
        <v>0.43657758276824887</v>
      </c>
      <c r="EW336" s="27">
        <v>0.31847726837580376</v>
      </c>
      <c r="EX336" s="27">
        <v>2.6914375645502386</v>
      </c>
      <c r="EY336" s="27">
        <v>2.6914375645502386</v>
      </c>
      <c r="EZ336" s="27">
        <v>0.43657758276824887</v>
      </c>
      <c r="FA336" s="27">
        <v>0.31847726837580376</v>
      </c>
      <c r="FB336" s="27">
        <v>2.6914375645502386</v>
      </c>
      <c r="FC336" s="27">
        <v>2.6914375645502386</v>
      </c>
      <c r="FD336" s="27">
        <v>0.43657758276824887</v>
      </c>
      <c r="FE336" s="27">
        <v>0.31847726837580376</v>
      </c>
      <c r="FF336" s="27">
        <v>-2.6844247923188007</v>
      </c>
      <c r="FG336" s="27">
        <v>2.6914375645502386</v>
      </c>
      <c r="FH336" s="27">
        <v>0.43657758276824887</v>
      </c>
      <c r="FI336" s="27">
        <v>0.31847726837580376</v>
      </c>
      <c r="FJ336" s="27">
        <v>-2.8047275379967225</v>
      </c>
      <c r="FK336" s="27">
        <v>17.974914251122627</v>
      </c>
      <c r="FL336" s="27">
        <v>2.9157074708262973</v>
      </c>
      <c r="FM336" s="27">
        <v>2.1269680060155767</v>
      </c>
      <c r="FN336" s="27">
        <v>-2.5197012823855793</v>
      </c>
      <c r="FO336" s="27">
        <v>35.647638889999996</v>
      </c>
      <c r="FP336" s="27">
        <v>9.5979897949133441</v>
      </c>
      <c r="FQ336" s="27">
        <v>7.0015999273271694</v>
      </c>
      <c r="FR336" s="27">
        <v>-2.0155425099074158</v>
      </c>
      <c r="FS336" s="28">
        <v>2.6914375645502386</v>
      </c>
      <c r="FT336" s="28">
        <v>0.43657758276824887</v>
      </c>
      <c r="FU336" s="28">
        <v>0.31847726837580376</v>
      </c>
      <c r="FV336" s="28">
        <v>2.6914375645502386</v>
      </c>
      <c r="FW336" s="28">
        <v>2.6914375645502386</v>
      </c>
      <c r="FX336" s="28">
        <v>0.43657758276824887</v>
      </c>
      <c r="FY336" s="28">
        <v>0.31847726837580376</v>
      </c>
      <c r="FZ336" s="28">
        <v>2.6914375645502386</v>
      </c>
      <c r="GA336" s="28">
        <v>2.6914375645502386</v>
      </c>
      <c r="GB336" s="28">
        <v>0.43657758276824887</v>
      </c>
      <c r="GC336" s="28">
        <v>0.31847726837580376</v>
      </c>
      <c r="GD336" s="28">
        <v>2.6914375645502386</v>
      </c>
      <c r="GE336" s="28">
        <v>2.6914375645502386</v>
      </c>
      <c r="GF336" s="28">
        <v>0.43657758276824887</v>
      </c>
      <c r="GG336" s="28">
        <v>0.31847726837580376</v>
      </c>
      <c r="GH336" s="28">
        <v>2.6914375645502386</v>
      </c>
      <c r="GI336" s="28">
        <v>2.6914375645502386</v>
      </c>
      <c r="GJ336" s="28">
        <v>0.43657758276824887</v>
      </c>
      <c r="GK336" s="28">
        <v>0.31847726837580376</v>
      </c>
      <c r="GL336" s="28">
        <v>2.6914375645502386</v>
      </c>
      <c r="GM336" s="28">
        <v>2.6914375645502386</v>
      </c>
      <c r="GN336" s="28">
        <v>0.43657758276824887</v>
      </c>
      <c r="GO336" s="28">
        <v>0.31847726837580376</v>
      </c>
      <c r="GP336" s="28">
        <v>2.6914375645502386</v>
      </c>
      <c r="GQ336" s="28">
        <v>2.6914375645502386</v>
      </c>
      <c r="GR336" s="28">
        <v>0.43657758276824887</v>
      </c>
      <c r="GS336" s="28">
        <v>0.31847726837580376</v>
      </c>
      <c r="GT336" s="28">
        <v>2.6914375645502386</v>
      </c>
      <c r="GU336" s="28">
        <v>2.6914375645502386</v>
      </c>
      <c r="GV336" s="28">
        <v>0.43657758276824887</v>
      </c>
      <c r="GW336" s="28">
        <v>0.31847726837580376</v>
      </c>
      <c r="GX336" s="28">
        <v>2.6914375645502386</v>
      </c>
      <c r="GY336" s="28">
        <v>2.6914375645502386</v>
      </c>
      <c r="GZ336" s="28">
        <v>0.43657758276824887</v>
      </c>
      <c r="HA336" s="28">
        <v>0.31847726837580376</v>
      </c>
      <c r="HB336" s="28">
        <v>2.6914375645502386</v>
      </c>
      <c r="HC336" s="28">
        <v>2.6914375645502386</v>
      </c>
      <c r="HD336" s="28">
        <v>0.43657758276824887</v>
      </c>
      <c r="HE336" s="28">
        <v>0.31847726837580376</v>
      </c>
      <c r="HF336" s="28">
        <v>2.6914375645502386</v>
      </c>
      <c r="HG336" s="28">
        <v>2.6914375645502386</v>
      </c>
      <c r="HH336" s="28">
        <v>0.43657758276824887</v>
      </c>
      <c r="HI336" s="28">
        <v>0.31847726837580376</v>
      </c>
      <c r="HJ336" s="28">
        <v>-2.245185204802155</v>
      </c>
      <c r="HK336" s="28">
        <v>2.6914375645502386</v>
      </c>
      <c r="HL336" s="28">
        <v>0.43657758276824887</v>
      </c>
      <c r="HM336" s="28">
        <v>0.31847726837580376</v>
      </c>
      <c r="HN336" s="28">
        <v>-3.393277651408809</v>
      </c>
      <c r="HO336" s="28">
        <v>6.0521911432624069</v>
      </c>
      <c r="HP336" s="28">
        <v>0.98172479071363794</v>
      </c>
      <c r="HQ336" s="28">
        <v>0.71615456675716826</v>
      </c>
      <c r="HR336" s="28">
        <v>-3.634082213030954</v>
      </c>
      <c r="HS336" s="28">
        <v>36.484057030000002</v>
      </c>
      <c r="HT336" s="28">
        <v>7.8398938776137301</v>
      </c>
      <c r="HU336" s="28">
        <v>5.7190934327565213</v>
      </c>
      <c r="HV336" s="28">
        <v>-3.1641055367477584</v>
      </c>
      <c r="HW336" s="29">
        <v>2.6914375645502386</v>
      </c>
      <c r="HX336" s="29">
        <v>0.43657758276824887</v>
      </c>
      <c r="HY336" s="29">
        <v>0.31847726837580376</v>
      </c>
      <c r="HZ336" s="29">
        <v>2.6914375645502386</v>
      </c>
      <c r="IA336" s="29">
        <v>2.6914375645502386</v>
      </c>
      <c r="IB336" s="29">
        <v>0.43657758276824887</v>
      </c>
      <c r="IC336" s="29">
        <v>0.31847726837580376</v>
      </c>
      <c r="ID336" s="29">
        <v>2.6914375645502386</v>
      </c>
      <c r="IE336" s="29">
        <v>2.6914375645502386</v>
      </c>
      <c r="IF336" s="29">
        <v>0.43657758276824887</v>
      </c>
      <c r="IG336" s="29">
        <v>0.31847726837580376</v>
      </c>
      <c r="IH336" s="29">
        <v>2.6914375645502386</v>
      </c>
      <c r="II336" s="29">
        <v>2.6914375645502386</v>
      </c>
      <c r="IJ336" s="29">
        <v>0.43657758276824887</v>
      </c>
      <c r="IK336" s="29">
        <v>0.31847726837580376</v>
      </c>
      <c r="IL336" s="29">
        <v>2.6914375645502386</v>
      </c>
      <c r="IM336" s="29">
        <v>2.6914375645502386</v>
      </c>
      <c r="IN336" s="29">
        <v>0.43657758276824887</v>
      </c>
      <c r="IO336" s="29">
        <v>0.31847726837580376</v>
      </c>
      <c r="IP336" s="29">
        <v>2.6914375645502386</v>
      </c>
      <c r="IQ336" s="29">
        <v>2.6914375645502386</v>
      </c>
      <c r="IR336" s="29">
        <v>0.43657758276824887</v>
      </c>
      <c r="IS336" s="29">
        <v>0.31847726837580376</v>
      </c>
      <c r="IT336" s="29">
        <v>2.6914375645502386</v>
      </c>
      <c r="IU336" s="29">
        <v>2.6914375645502386</v>
      </c>
      <c r="IV336" s="29">
        <v>0.43657758276824887</v>
      </c>
      <c r="IW336" s="29">
        <v>0.31847726837580376</v>
      </c>
      <c r="IX336" s="29">
        <v>-3.9359673121613419</v>
      </c>
      <c r="IY336" s="29">
        <v>2.6914375645502386</v>
      </c>
      <c r="IZ336" s="29">
        <v>0.43657758276824887</v>
      </c>
      <c r="JA336" s="29">
        <v>0.31847726837580376</v>
      </c>
      <c r="JB336" s="29">
        <v>-3.2832215516613417</v>
      </c>
      <c r="JC336" s="29">
        <v>2.6914375645502386</v>
      </c>
      <c r="JD336" s="29">
        <v>0.43657758276824887</v>
      </c>
      <c r="JE336" s="29">
        <v>0.31847726837580376</v>
      </c>
      <c r="JF336" s="29">
        <v>-2.8762259641232433</v>
      </c>
      <c r="JG336" s="29">
        <v>2.6914375645502386</v>
      </c>
      <c r="JH336" s="29">
        <v>0.43657758276824887</v>
      </c>
      <c r="JI336" s="29">
        <v>0.31847726837580376</v>
      </c>
      <c r="JJ336" s="29">
        <v>-2.5261057194753249</v>
      </c>
      <c r="JK336" s="29">
        <v>2.6914375645502386</v>
      </c>
      <c r="JL336" s="29">
        <v>0.43657758276824887</v>
      </c>
      <c r="JM336" s="29">
        <v>0.31847726837580376</v>
      </c>
      <c r="JN336" s="29">
        <v>-3.0407103019112114</v>
      </c>
      <c r="JO336" s="29">
        <v>2.6914375645502386</v>
      </c>
      <c r="JP336" s="29">
        <v>0.43657758276824887</v>
      </c>
      <c r="JQ336" s="29">
        <v>0.31847726837580376</v>
      </c>
      <c r="JR336" s="29">
        <v>-4.2535340614059294</v>
      </c>
      <c r="JS336" s="29">
        <v>37.103421480000002</v>
      </c>
      <c r="JT336" s="29">
        <v>7.6813814279284216</v>
      </c>
      <c r="JU336" s="29">
        <v>5.6034608076014818</v>
      </c>
      <c r="JV336" s="29">
        <v>-4.3071789365265829</v>
      </c>
      <c r="JW336" s="29">
        <v>36.626831260000003</v>
      </c>
      <c r="JX336" s="29">
        <v>7.8676894994383249</v>
      </c>
      <c r="JY336" s="29">
        <v>5.7393699518928756</v>
      </c>
      <c r="JZ336" s="29">
        <v>-3.3097359158969084</v>
      </c>
    </row>
    <row r="337" spans="1:286" ht="15" thickBot="1" x14ac:dyDescent="0.4">
      <c r="A337" s="2"/>
      <c r="B337" s="74" t="s">
        <v>802</v>
      </c>
      <c r="C337" s="74" t="s">
        <v>875</v>
      </c>
      <c r="D337" s="74" t="s">
        <v>868</v>
      </c>
      <c r="E337" s="87">
        <v>341861</v>
      </c>
      <c r="F337" s="84">
        <v>458979</v>
      </c>
      <c r="G337" s="22">
        <v>1.6794871794871795</v>
      </c>
      <c r="H337" s="22">
        <v>0.44197031039136303</v>
      </c>
      <c r="I337" s="22">
        <v>0.31765276430649858</v>
      </c>
      <c r="J337" s="22">
        <v>1.6794871794871795</v>
      </c>
      <c r="K337" s="22">
        <v>1.6794871794871795</v>
      </c>
      <c r="L337" s="22">
        <v>0.44197031039136303</v>
      </c>
      <c r="M337" s="22">
        <v>0.31765276430649858</v>
      </c>
      <c r="N337" s="22">
        <v>1.6794871794871795</v>
      </c>
      <c r="O337" s="22">
        <v>1.6794871794871795</v>
      </c>
      <c r="P337" s="22">
        <v>0.44197031039136303</v>
      </c>
      <c r="Q337" s="22">
        <v>0.31765276430649858</v>
      </c>
      <c r="R337" s="22">
        <v>1.6794871794871795</v>
      </c>
      <c r="S337" s="22">
        <v>1.6794871794871795</v>
      </c>
      <c r="T337" s="22">
        <v>0.44197031039136303</v>
      </c>
      <c r="U337" s="22">
        <v>0.31765276430649858</v>
      </c>
      <c r="V337" s="22">
        <v>1.6794871794871795</v>
      </c>
      <c r="W337" s="22">
        <v>1.6794871794871795</v>
      </c>
      <c r="X337" s="22">
        <v>0.44197031039136303</v>
      </c>
      <c r="Y337" s="22">
        <v>0.31765276430649858</v>
      </c>
      <c r="Z337" s="22">
        <v>1.6794871794871795</v>
      </c>
      <c r="AA337" s="22">
        <v>1.6794871794871795</v>
      </c>
      <c r="AB337" s="22">
        <v>0.44197031039136303</v>
      </c>
      <c r="AC337" s="22">
        <v>0.31765276430649858</v>
      </c>
      <c r="AD337" s="22">
        <v>1.6794871794871795</v>
      </c>
      <c r="AE337" s="22">
        <v>1.6794871794871795</v>
      </c>
      <c r="AF337" s="22">
        <v>0.44197031039136303</v>
      </c>
      <c r="AG337" s="22">
        <v>0.31765276430649858</v>
      </c>
      <c r="AH337" s="22">
        <v>1.6794871794871795</v>
      </c>
      <c r="AI337" s="22">
        <v>1.6794871794871795</v>
      </c>
      <c r="AJ337" s="22">
        <v>0.44197031039136303</v>
      </c>
      <c r="AK337" s="22">
        <v>0.31765276430649858</v>
      </c>
      <c r="AL337" s="22">
        <v>1.6794871794871795</v>
      </c>
      <c r="AM337" s="22">
        <v>1.6794871794871795</v>
      </c>
      <c r="AN337" s="22">
        <v>0.44197031039136303</v>
      </c>
      <c r="AO337" s="22">
        <v>0.31765276430649858</v>
      </c>
      <c r="AP337" s="22">
        <v>1.6794871794871795</v>
      </c>
      <c r="AQ337" s="22">
        <v>1.6794871794871795</v>
      </c>
      <c r="AR337" s="22">
        <v>0.44197031039136303</v>
      </c>
      <c r="AS337" s="22">
        <v>0.31765276430649858</v>
      </c>
      <c r="AT337" s="22">
        <v>1.6794871794871795</v>
      </c>
      <c r="AU337" s="22">
        <v>1.6794871794871795</v>
      </c>
      <c r="AV337" s="22">
        <v>0.44197031039136303</v>
      </c>
      <c r="AW337" s="22">
        <v>0.31765276430649858</v>
      </c>
      <c r="AX337" s="22">
        <v>1.6794871794871795</v>
      </c>
      <c r="AY337" s="22">
        <v>1.6794871794871795</v>
      </c>
      <c r="AZ337" s="22">
        <v>0.44197031039136303</v>
      </c>
      <c r="BA337" s="22">
        <v>0.31765276430649858</v>
      </c>
      <c r="BB337" s="22">
        <v>1.6794871794871795</v>
      </c>
      <c r="BC337" s="22">
        <v>1.6794871794871795</v>
      </c>
      <c r="BD337" s="22">
        <v>0.44197031039136303</v>
      </c>
      <c r="BE337" s="22">
        <v>0.31765276430649858</v>
      </c>
      <c r="BF337" s="22">
        <v>1.6794871794871795</v>
      </c>
      <c r="BG337" s="22">
        <v>1.6794871794871795</v>
      </c>
      <c r="BH337" s="22">
        <v>0.44197031039136303</v>
      </c>
      <c r="BI337" s="22">
        <v>0.31765276430649858</v>
      </c>
      <c r="BJ337" s="22">
        <v>1.6794871794871795</v>
      </c>
      <c r="BK337" s="25">
        <v>1.6794871794871795</v>
      </c>
      <c r="BL337" s="25">
        <v>0.44197031039136303</v>
      </c>
      <c r="BM337" s="25">
        <v>0.31765276430649858</v>
      </c>
      <c r="BN337" s="25">
        <v>1.6794871794871795</v>
      </c>
      <c r="BO337" s="25">
        <v>1.6794871794871795</v>
      </c>
      <c r="BP337" s="25">
        <v>0.44197031039136303</v>
      </c>
      <c r="BQ337" s="25">
        <v>0.31765276430649858</v>
      </c>
      <c r="BR337" s="25">
        <v>1.6794871794871795</v>
      </c>
      <c r="BS337" s="25">
        <v>1.6794871794871795</v>
      </c>
      <c r="BT337" s="25">
        <v>0.44197031039136303</v>
      </c>
      <c r="BU337" s="25">
        <v>0.31765276430649858</v>
      </c>
      <c r="BV337" s="25">
        <v>1.6794871794871795</v>
      </c>
      <c r="BW337" s="25">
        <v>1.6794871794871795</v>
      </c>
      <c r="BX337" s="25">
        <v>0.44197031039136303</v>
      </c>
      <c r="BY337" s="25">
        <v>0.31765276430649858</v>
      </c>
      <c r="BZ337" s="25">
        <v>1.6794871794871795</v>
      </c>
      <c r="CA337" s="25">
        <v>1.6794871794871795</v>
      </c>
      <c r="CB337" s="25">
        <v>0.44197031039136303</v>
      </c>
      <c r="CC337" s="25">
        <v>0.31765276430649858</v>
      </c>
      <c r="CD337" s="25">
        <v>1.6794871794871795</v>
      </c>
      <c r="CE337" s="25">
        <v>1.6794871794871795</v>
      </c>
      <c r="CF337" s="25">
        <v>0.44197031039136303</v>
      </c>
      <c r="CG337" s="25">
        <v>0.31765276430649858</v>
      </c>
      <c r="CH337" s="25">
        <v>1.6794871794871795</v>
      </c>
      <c r="CI337" s="25">
        <v>1.6794871794871795</v>
      </c>
      <c r="CJ337" s="25">
        <v>0.44197031039136303</v>
      </c>
      <c r="CK337" s="25">
        <v>0.31765276430649858</v>
      </c>
      <c r="CL337" s="25">
        <v>1.6794871794871795</v>
      </c>
      <c r="CM337" s="25">
        <v>1.6794871794871795</v>
      </c>
      <c r="CN337" s="25">
        <v>0.44197031039136303</v>
      </c>
      <c r="CO337" s="25">
        <v>0.31765276430649858</v>
      </c>
      <c r="CP337" s="25">
        <v>1.6794871794871795</v>
      </c>
      <c r="CQ337" s="25">
        <v>1.6794871794871795</v>
      </c>
      <c r="CR337" s="25">
        <v>0.44197031039136303</v>
      </c>
      <c r="CS337" s="25">
        <v>0.31765276430649858</v>
      </c>
      <c r="CT337" s="25">
        <v>1.6794871794871795</v>
      </c>
      <c r="CU337" s="25">
        <v>1.6794871794871795</v>
      </c>
      <c r="CV337" s="25">
        <v>0.44197031039136303</v>
      </c>
      <c r="CW337" s="25">
        <v>0.31765276430649858</v>
      </c>
      <c r="CX337" s="25">
        <v>1.6794871794871795</v>
      </c>
      <c r="CY337" s="25">
        <v>1.6794871794871795</v>
      </c>
      <c r="CZ337" s="25">
        <v>0.44197031039136303</v>
      </c>
      <c r="DA337" s="25">
        <v>0.31765276430649858</v>
      </c>
      <c r="DB337" s="25">
        <v>1.6794871794871795</v>
      </c>
      <c r="DC337" s="25">
        <v>1.6794871794871795</v>
      </c>
      <c r="DD337" s="25">
        <v>0.44197031039136303</v>
      </c>
      <c r="DE337" s="25">
        <v>0.31765276430649858</v>
      </c>
      <c r="DF337" s="25">
        <v>1.6794871794871795</v>
      </c>
      <c r="DG337" s="25">
        <v>1.6794871794871795</v>
      </c>
      <c r="DH337" s="25">
        <v>0.44197031039136303</v>
      </c>
      <c r="DI337" s="25">
        <v>0.31765276430649858</v>
      </c>
      <c r="DJ337" s="25">
        <v>1.6794871794871795</v>
      </c>
      <c r="DK337" s="25">
        <v>1.6794871794871795</v>
      </c>
      <c r="DL337" s="25">
        <v>0.44197031039136303</v>
      </c>
      <c r="DM337" s="25">
        <v>0.31765276430649858</v>
      </c>
      <c r="DN337" s="25">
        <v>1.6794871794871795</v>
      </c>
      <c r="DO337" s="27">
        <v>1.6794871794871795</v>
      </c>
      <c r="DP337" s="27">
        <v>0.44197031039136303</v>
      </c>
      <c r="DQ337" s="27">
        <v>0.31765276430649858</v>
      </c>
      <c r="DR337" s="27">
        <v>1.6794871794871795</v>
      </c>
      <c r="DS337" s="27">
        <v>1.6794871794871795</v>
      </c>
      <c r="DT337" s="27">
        <v>0.44197031039136303</v>
      </c>
      <c r="DU337" s="27">
        <v>0.31765276430649858</v>
      </c>
      <c r="DV337" s="27">
        <v>1.6794871794871795</v>
      </c>
      <c r="DW337" s="27">
        <v>1.6794871794871795</v>
      </c>
      <c r="DX337" s="27">
        <v>0.44197031039136303</v>
      </c>
      <c r="DY337" s="27">
        <v>0.31765276430649858</v>
      </c>
      <c r="DZ337" s="27">
        <v>1.6794871794871795</v>
      </c>
      <c r="EA337" s="27">
        <v>1.6794871794871795</v>
      </c>
      <c r="EB337" s="27">
        <v>0.44197031039136303</v>
      </c>
      <c r="EC337" s="27">
        <v>0.31765276430649858</v>
      </c>
      <c r="ED337" s="27">
        <v>1.6794871794871795</v>
      </c>
      <c r="EE337" s="27">
        <v>1.6794871794871795</v>
      </c>
      <c r="EF337" s="27">
        <v>0.44197031039136303</v>
      </c>
      <c r="EG337" s="27">
        <v>0.31765276430649858</v>
      </c>
      <c r="EH337" s="27">
        <v>1.6794871794871795</v>
      </c>
      <c r="EI337" s="27">
        <v>1.6794871794871795</v>
      </c>
      <c r="EJ337" s="27">
        <v>0.44197031039136303</v>
      </c>
      <c r="EK337" s="27">
        <v>0.31765276430649858</v>
      </c>
      <c r="EL337" s="27">
        <v>1.6794871794871795</v>
      </c>
      <c r="EM337" s="27">
        <v>1.6794871794871795</v>
      </c>
      <c r="EN337" s="27">
        <v>0.44197031039136303</v>
      </c>
      <c r="EO337" s="27">
        <v>0.31765276430649858</v>
      </c>
      <c r="EP337" s="27">
        <v>1.6794871794871795</v>
      </c>
      <c r="EQ337" s="27">
        <v>1.6794871794871795</v>
      </c>
      <c r="ER337" s="27">
        <v>0.44197031039136303</v>
      </c>
      <c r="ES337" s="27">
        <v>0.31765276430649858</v>
      </c>
      <c r="ET337" s="27">
        <v>1.6794871794871795</v>
      </c>
      <c r="EU337" s="27">
        <v>1.6794871794871795</v>
      </c>
      <c r="EV337" s="27">
        <v>0.44197031039136303</v>
      </c>
      <c r="EW337" s="27">
        <v>0.31765276430649858</v>
      </c>
      <c r="EX337" s="27">
        <v>1.6794871794871795</v>
      </c>
      <c r="EY337" s="27">
        <v>1.6794871794871795</v>
      </c>
      <c r="EZ337" s="27">
        <v>0.44197031039136303</v>
      </c>
      <c r="FA337" s="27">
        <v>0.31765276430649858</v>
      </c>
      <c r="FB337" s="27">
        <v>1.6794871794871795</v>
      </c>
      <c r="FC337" s="27">
        <v>1.6794871794871795</v>
      </c>
      <c r="FD337" s="27">
        <v>0.44197031039136303</v>
      </c>
      <c r="FE337" s="27">
        <v>0.31765276430649858</v>
      </c>
      <c r="FF337" s="27">
        <v>1.6794871794871795</v>
      </c>
      <c r="FG337" s="27">
        <v>1.6794871794871795</v>
      </c>
      <c r="FH337" s="27">
        <v>0.44197031039136303</v>
      </c>
      <c r="FI337" s="27">
        <v>0.31765276430649858</v>
      </c>
      <c r="FJ337" s="27">
        <v>1.6794871794871795</v>
      </c>
      <c r="FK337" s="27">
        <v>1.6794871794871795</v>
      </c>
      <c r="FL337" s="27">
        <v>0.44197031039136303</v>
      </c>
      <c r="FM337" s="27">
        <v>0.31765276430649858</v>
      </c>
      <c r="FN337" s="27">
        <v>1.6794871794871795</v>
      </c>
      <c r="FO337" s="27">
        <v>1.6794871794871795</v>
      </c>
      <c r="FP337" s="27">
        <v>0.44197031039136303</v>
      </c>
      <c r="FQ337" s="27">
        <v>0.31765276430649858</v>
      </c>
      <c r="FR337" s="27">
        <v>1.6794871794871795</v>
      </c>
      <c r="FS337" s="28">
        <v>1.6794871794871795</v>
      </c>
      <c r="FT337" s="28">
        <v>0.44197031039136303</v>
      </c>
      <c r="FU337" s="28">
        <v>0.31765276430649858</v>
      </c>
      <c r="FV337" s="28">
        <v>1.6794871794871795</v>
      </c>
      <c r="FW337" s="28">
        <v>1.6794871794871795</v>
      </c>
      <c r="FX337" s="28">
        <v>0.44197031039136303</v>
      </c>
      <c r="FY337" s="28">
        <v>0.31765276430649858</v>
      </c>
      <c r="FZ337" s="28">
        <v>1.6794871794871795</v>
      </c>
      <c r="GA337" s="28">
        <v>1.6794871794871795</v>
      </c>
      <c r="GB337" s="28">
        <v>0.44197031039136303</v>
      </c>
      <c r="GC337" s="28">
        <v>0.31765276430649858</v>
      </c>
      <c r="GD337" s="28">
        <v>1.6794871794871795</v>
      </c>
      <c r="GE337" s="28">
        <v>1.6794871794871795</v>
      </c>
      <c r="GF337" s="28">
        <v>0.44197031039136303</v>
      </c>
      <c r="GG337" s="28">
        <v>0.31765276430649858</v>
      </c>
      <c r="GH337" s="28">
        <v>1.6794871794871795</v>
      </c>
      <c r="GI337" s="28">
        <v>1.6794871794871795</v>
      </c>
      <c r="GJ337" s="28">
        <v>0.44197031039136303</v>
      </c>
      <c r="GK337" s="28">
        <v>0.31765276430649858</v>
      </c>
      <c r="GL337" s="28">
        <v>1.6794871794871795</v>
      </c>
      <c r="GM337" s="28">
        <v>1.6794871794871795</v>
      </c>
      <c r="GN337" s="28">
        <v>0.44197031039136303</v>
      </c>
      <c r="GO337" s="28">
        <v>0.31765276430649858</v>
      </c>
      <c r="GP337" s="28">
        <v>1.6794871794871795</v>
      </c>
      <c r="GQ337" s="28">
        <v>1.6794871794871795</v>
      </c>
      <c r="GR337" s="28">
        <v>0.44197031039136303</v>
      </c>
      <c r="GS337" s="28">
        <v>0.31765276430649858</v>
      </c>
      <c r="GT337" s="28">
        <v>1.6794871794871795</v>
      </c>
      <c r="GU337" s="28">
        <v>1.6794871794871795</v>
      </c>
      <c r="GV337" s="28">
        <v>0.44197031039136303</v>
      </c>
      <c r="GW337" s="28">
        <v>0.31765276430649858</v>
      </c>
      <c r="GX337" s="28">
        <v>1.6794871794871795</v>
      </c>
      <c r="GY337" s="28">
        <v>1.6794871794871795</v>
      </c>
      <c r="GZ337" s="28">
        <v>0.44197031039136303</v>
      </c>
      <c r="HA337" s="28">
        <v>0.31765276430649858</v>
      </c>
      <c r="HB337" s="28">
        <v>1.6794871794871795</v>
      </c>
      <c r="HC337" s="28">
        <v>1.6794871794871795</v>
      </c>
      <c r="HD337" s="28">
        <v>0.44197031039136303</v>
      </c>
      <c r="HE337" s="28">
        <v>0.31765276430649858</v>
      </c>
      <c r="HF337" s="28">
        <v>1.6794871794871795</v>
      </c>
      <c r="HG337" s="28">
        <v>1.6794871794871795</v>
      </c>
      <c r="HH337" s="28">
        <v>0.44197031039136303</v>
      </c>
      <c r="HI337" s="28">
        <v>0.31765276430649858</v>
      </c>
      <c r="HJ337" s="28">
        <v>1.6794871794871795</v>
      </c>
      <c r="HK337" s="28">
        <v>1.6794871794871795</v>
      </c>
      <c r="HL337" s="28">
        <v>0.44197031039136303</v>
      </c>
      <c r="HM337" s="28">
        <v>0.31765276430649858</v>
      </c>
      <c r="HN337" s="28">
        <v>1.6794871794871795</v>
      </c>
      <c r="HO337" s="28">
        <v>1.6794871794871795</v>
      </c>
      <c r="HP337" s="28">
        <v>0.44197031039136303</v>
      </c>
      <c r="HQ337" s="28">
        <v>0.31765276430649858</v>
      </c>
      <c r="HR337" s="28">
        <v>1.6794871794871795</v>
      </c>
      <c r="HS337" s="28">
        <v>1.6794871794871795</v>
      </c>
      <c r="HT337" s="28">
        <v>0.44197031039136303</v>
      </c>
      <c r="HU337" s="28">
        <v>0.31765276430649858</v>
      </c>
      <c r="HV337" s="28">
        <v>1.6794871794871795</v>
      </c>
      <c r="HW337" s="29">
        <v>1.6794871794871795</v>
      </c>
      <c r="HX337" s="29">
        <v>0.44197031039136303</v>
      </c>
      <c r="HY337" s="29">
        <v>0.31765276430649858</v>
      </c>
      <c r="HZ337" s="29">
        <v>1.6794871794871795</v>
      </c>
      <c r="IA337" s="29">
        <v>1.6794871794871795</v>
      </c>
      <c r="IB337" s="29">
        <v>0.44197031039136303</v>
      </c>
      <c r="IC337" s="29">
        <v>0.31765276430649858</v>
      </c>
      <c r="ID337" s="29">
        <v>1.6794871794871795</v>
      </c>
      <c r="IE337" s="29">
        <v>1.6794871794871795</v>
      </c>
      <c r="IF337" s="29">
        <v>0.44197031039136303</v>
      </c>
      <c r="IG337" s="29">
        <v>0.31765276430649858</v>
      </c>
      <c r="IH337" s="29">
        <v>1.6794871794871795</v>
      </c>
      <c r="II337" s="29">
        <v>1.6794871794871795</v>
      </c>
      <c r="IJ337" s="29">
        <v>0.44197031039136303</v>
      </c>
      <c r="IK337" s="29">
        <v>0.31765276430649858</v>
      </c>
      <c r="IL337" s="29">
        <v>1.6794871794871795</v>
      </c>
      <c r="IM337" s="29">
        <v>1.6794871794871795</v>
      </c>
      <c r="IN337" s="29">
        <v>0.44197031039136303</v>
      </c>
      <c r="IO337" s="29">
        <v>0.31765276430649858</v>
      </c>
      <c r="IP337" s="29">
        <v>1.6794871794871795</v>
      </c>
      <c r="IQ337" s="29">
        <v>1.6794871794871795</v>
      </c>
      <c r="IR337" s="29">
        <v>0.44197031039136303</v>
      </c>
      <c r="IS337" s="29">
        <v>0.31765276430649858</v>
      </c>
      <c r="IT337" s="29">
        <v>1.6794871794871795</v>
      </c>
      <c r="IU337" s="29">
        <v>1.6794871794871795</v>
      </c>
      <c r="IV337" s="29">
        <v>0.44197031039136303</v>
      </c>
      <c r="IW337" s="29">
        <v>0.31765276430649858</v>
      </c>
      <c r="IX337" s="29">
        <v>1.6794871794871795</v>
      </c>
      <c r="IY337" s="29">
        <v>1.6794871794871795</v>
      </c>
      <c r="IZ337" s="29">
        <v>0.44197031039136303</v>
      </c>
      <c r="JA337" s="29">
        <v>0.31765276430649858</v>
      </c>
      <c r="JB337" s="29">
        <v>1.6794871794871795</v>
      </c>
      <c r="JC337" s="29">
        <v>1.6794871794871795</v>
      </c>
      <c r="JD337" s="29">
        <v>0.44197031039136303</v>
      </c>
      <c r="JE337" s="29">
        <v>0.31765276430649858</v>
      </c>
      <c r="JF337" s="29">
        <v>1.6794871794871795</v>
      </c>
      <c r="JG337" s="29">
        <v>1.6794871794871795</v>
      </c>
      <c r="JH337" s="29">
        <v>0.44197031039136303</v>
      </c>
      <c r="JI337" s="29">
        <v>0.31765276430649858</v>
      </c>
      <c r="JJ337" s="29">
        <v>1.6794871794871795</v>
      </c>
      <c r="JK337" s="29">
        <v>1.6794871794871795</v>
      </c>
      <c r="JL337" s="29">
        <v>0.44197031039136303</v>
      </c>
      <c r="JM337" s="29">
        <v>0.31765276430649858</v>
      </c>
      <c r="JN337" s="29">
        <v>1.6794871794871795</v>
      </c>
      <c r="JO337" s="29">
        <v>1.6794871794871795</v>
      </c>
      <c r="JP337" s="29">
        <v>0.44197031039136303</v>
      </c>
      <c r="JQ337" s="29">
        <v>0.31765276430649858</v>
      </c>
      <c r="JR337" s="29">
        <v>1.6794871794871795</v>
      </c>
      <c r="JS337" s="29">
        <v>1.6794871794871795</v>
      </c>
      <c r="JT337" s="29">
        <v>0.44197031039136303</v>
      </c>
      <c r="JU337" s="29">
        <v>0.31765276430649858</v>
      </c>
      <c r="JV337" s="29">
        <v>1.6794871794871795</v>
      </c>
      <c r="JW337" s="29">
        <v>1.6794871794871795</v>
      </c>
      <c r="JX337" s="29">
        <v>0.44197031039136303</v>
      </c>
      <c r="JY337" s="29">
        <v>0.31765276430649858</v>
      </c>
      <c r="JZ337" s="29">
        <v>1.6794871794871795</v>
      </c>
    </row>
    <row r="338" spans="1:286" ht="15" thickBot="1" x14ac:dyDescent="0.4">
      <c r="A338" s="2"/>
      <c r="B338" s="74" t="s">
        <v>803</v>
      </c>
      <c r="C338" s="74" t="s">
        <v>504</v>
      </c>
      <c r="D338" s="74" t="s">
        <v>867</v>
      </c>
      <c r="E338" s="87">
        <v>382649</v>
      </c>
      <c r="F338" s="84">
        <v>398230</v>
      </c>
      <c r="G338" s="22">
        <v>-15.304243720914684</v>
      </c>
      <c r="H338" s="22">
        <v>-2.4824985048054109</v>
      </c>
      <c r="I338" s="22">
        <v>-1.8109480966573899</v>
      </c>
      <c r="J338" s="22">
        <v>-15.304243720914684</v>
      </c>
      <c r="K338" s="22">
        <v>-18.007846170394131</v>
      </c>
      <c r="L338" s="22">
        <v>-2.9210493512774143</v>
      </c>
      <c r="M338" s="22">
        <v>-2.1308648334323084</v>
      </c>
      <c r="N338" s="22">
        <v>-18.007846170394131</v>
      </c>
      <c r="O338" s="22">
        <v>-19.067533649396196</v>
      </c>
      <c r="P338" s="22">
        <v>-3.092941058581355</v>
      </c>
      <c r="Q338" s="22">
        <v>-2.256257440747357</v>
      </c>
      <c r="R338" s="22">
        <v>-19.067533649396196</v>
      </c>
      <c r="S338" s="22">
        <v>-19.448435518047503</v>
      </c>
      <c r="T338" s="22">
        <v>-3.1547270792856792</v>
      </c>
      <c r="U338" s="22">
        <v>-2.3013294826349719</v>
      </c>
      <c r="V338" s="22">
        <v>-19.448435518047503</v>
      </c>
      <c r="W338" s="22">
        <v>-19.843752109706532</v>
      </c>
      <c r="X338" s="22">
        <v>-3.2188513095066846</v>
      </c>
      <c r="Y338" s="22">
        <v>-2.3481072158112712</v>
      </c>
      <c r="Z338" s="22">
        <v>-19.843752109706532</v>
      </c>
      <c r="AA338" s="22">
        <v>-20.456521574088868</v>
      </c>
      <c r="AB338" s="22">
        <v>-3.3182485294451447</v>
      </c>
      <c r="AC338" s="22">
        <v>-2.420616103898074</v>
      </c>
      <c r="AD338" s="22">
        <v>-20.456521574088868</v>
      </c>
      <c r="AE338" s="22">
        <v>-20.420176759667665</v>
      </c>
      <c r="AF338" s="22">
        <v>-3.3123530439116284</v>
      </c>
      <c r="AG338" s="22">
        <v>-2.4163154292813012</v>
      </c>
      <c r="AH338" s="22">
        <v>-20.420176759667665</v>
      </c>
      <c r="AI338" s="22">
        <v>-20.686356324267493</v>
      </c>
      <c r="AJ338" s="22">
        <v>-3.3555299811833343</v>
      </c>
      <c r="AK338" s="22">
        <v>-2.4478124038898801</v>
      </c>
      <c r="AL338" s="22">
        <v>-20.686356324267493</v>
      </c>
      <c r="AM338" s="22">
        <v>-20.887094689115791</v>
      </c>
      <c r="AN338" s="22">
        <v>-3.3880917137119373</v>
      </c>
      <c r="AO338" s="22">
        <v>-2.4715657344286082</v>
      </c>
      <c r="AP338" s="22">
        <v>-20.887094689115791</v>
      </c>
      <c r="AQ338" s="22">
        <v>-21.414731045820027</v>
      </c>
      <c r="AR338" s="22">
        <v>-3.4736795082142686</v>
      </c>
      <c r="AS338" s="22">
        <v>-2.5340008389215511</v>
      </c>
      <c r="AT338" s="22">
        <v>-21.414731045820027</v>
      </c>
      <c r="AU338" s="22">
        <v>-22.735177167948965</v>
      </c>
      <c r="AV338" s="22">
        <v>-3.6878688261340749</v>
      </c>
      <c r="AW338" s="22">
        <v>-2.6902489642921732</v>
      </c>
      <c r="AX338" s="22">
        <v>-22.735177167948965</v>
      </c>
      <c r="AY338" s="22">
        <v>2.6914375645502386</v>
      </c>
      <c r="AZ338" s="22">
        <v>0.43657758276824887</v>
      </c>
      <c r="BA338" s="22">
        <v>0.31847726837580376</v>
      </c>
      <c r="BB338" s="22">
        <v>2.6914375645502386</v>
      </c>
      <c r="BC338" s="22">
        <v>2.6914375645502386</v>
      </c>
      <c r="BD338" s="22">
        <v>0.43657758276824887</v>
      </c>
      <c r="BE338" s="22">
        <v>0.31847726837580376</v>
      </c>
      <c r="BF338" s="22">
        <v>2.6914375645502386</v>
      </c>
      <c r="BG338" s="22">
        <v>2.6914375645502386</v>
      </c>
      <c r="BH338" s="22">
        <v>0.43657758276824887</v>
      </c>
      <c r="BI338" s="22">
        <v>0.31847726837580376</v>
      </c>
      <c r="BJ338" s="22">
        <v>2.6914375645502386</v>
      </c>
      <c r="BK338" s="25">
        <v>-13.724686515025715</v>
      </c>
      <c r="BL338" s="25">
        <v>-2.2262788265657587</v>
      </c>
      <c r="BM338" s="25">
        <v>-1.624039408601347</v>
      </c>
      <c r="BN338" s="25">
        <v>-13.724686515025715</v>
      </c>
      <c r="BO338" s="25">
        <v>-15.241781582921899</v>
      </c>
      <c r="BP338" s="25">
        <v>-2.4723665331116949</v>
      </c>
      <c r="BQ338" s="25">
        <v>-1.8035569643692519</v>
      </c>
      <c r="BR338" s="25">
        <v>-15.241781582921899</v>
      </c>
      <c r="BS338" s="25">
        <v>-16.144108255625067</v>
      </c>
      <c r="BT338" s="25">
        <v>-2.6187327735271198</v>
      </c>
      <c r="BU338" s="25">
        <v>-1.9103290989675719</v>
      </c>
      <c r="BV338" s="25">
        <v>-16.144108255625067</v>
      </c>
      <c r="BW338" s="25">
        <v>-16.748262982580538</v>
      </c>
      <c r="BX338" s="25">
        <v>-2.7167325985226176</v>
      </c>
      <c r="BY338" s="25">
        <v>-1.9818186068987216</v>
      </c>
      <c r="BZ338" s="25">
        <v>-16.748262982580538</v>
      </c>
      <c r="CA338" s="25">
        <v>-17.39841714158668</v>
      </c>
      <c r="CB338" s="25">
        <v>-2.822193982767307</v>
      </c>
      <c r="CC338" s="25">
        <v>-2.0587512184185601</v>
      </c>
      <c r="CD338" s="25">
        <v>-17.39841714158668</v>
      </c>
      <c r="CE338" s="25">
        <v>-17.866139861295178</v>
      </c>
      <c r="CF338" s="25">
        <v>-2.898063197444873</v>
      </c>
      <c r="CG338" s="25">
        <v>-2.1140967542363143</v>
      </c>
      <c r="CH338" s="25">
        <v>-17.866139861295178</v>
      </c>
      <c r="CI338" s="25">
        <v>-18.321394096957693</v>
      </c>
      <c r="CJ338" s="25">
        <v>-2.9719099016628703</v>
      </c>
      <c r="CK338" s="25">
        <v>-2.1679668968322248</v>
      </c>
      <c r="CL338" s="25">
        <v>-18.321394096957693</v>
      </c>
      <c r="CM338" s="25">
        <v>-18.698086578598222</v>
      </c>
      <c r="CN338" s="25">
        <v>-3.0330131184893312</v>
      </c>
      <c r="CO338" s="25">
        <v>-2.2125408427972788</v>
      </c>
      <c r="CP338" s="25">
        <v>-18.698086578598222</v>
      </c>
      <c r="CQ338" s="25">
        <v>-19.048935293307093</v>
      </c>
      <c r="CR338" s="25">
        <v>-3.0899242227268697</v>
      </c>
      <c r="CS338" s="25">
        <v>-2.2540567009934227</v>
      </c>
      <c r="CT338" s="25">
        <v>-19.048935293307093</v>
      </c>
      <c r="CU338" s="25">
        <v>-19.56725326645838</v>
      </c>
      <c r="CV338" s="25">
        <v>-3.1740004839800413</v>
      </c>
      <c r="CW338" s="25">
        <v>-2.3153891630254333</v>
      </c>
      <c r="CX338" s="25">
        <v>-19.56725326645838</v>
      </c>
      <c r="CY338" s="25">
        <v>-20.731500540385394</v>
      </c>
      <c r="CZ338" s="25">
        <v>-3.3628528160164035</v>
      </c>
      <c r="DA338" s="25">
        <v>-2.4531543099483986</v>
      </c>
      <c r="DB338" s="25">
        <v>-20.731500540385394</v>
      </c>
      <c r="DC338" s="25">
        <v>-20.82613736474773</v>
      </c>
      <c r="DD338" s="25">
        <v>-3.3782038375541732</v>
      </c>
      <c r="DE338" s="25">
        <v>-2.4643526664355258</v>
      </c>
      <c r="DF338" s="25">
        <v>-20.82613736474773</v>
      </c>
      <c r="DG338" s="25">
        <v>-20.32183355548279</v>
      </c>
      <c r="DH338" s="25">
        <v>-3.2964008111976995</v>
      </c>
      <c r="DI338" s="25">
        <v>-2.4046784976115316</v>
      </c>
      <c r="DJ338" s="25">
        <v>-20.32183355548279</v>
      </c>
      <c r="DK338" s="25">
        <v>-20.471888154389955</v>
      </c>
      <c r="DL338" s="25">
        <v>-3.3207411395549338</v>
      </c>
      <c r="DM338" s="25">
        <v>-2.4224344282697876</v>
      </c>
      <c r="DN338" s="25">
        <v>-20.471888154389955</v>
      </c>
      <c r="DO338" s="27">
        <v>-13.725860901341941</v>
      </c>
      <c r="DP338" s="27">
        <v>-2.2264693235499458</v>
      </c>
      <c r="DQ338" s="27">
        <v>-1.6241783734991162</v>
      </c>
      <c r="DR338" s="27">
        <v>-13.725860901341941</v>
      </c>
      <c r="DS338" s="27">
        <v>-15.139518735878475</v>
      </c>
      <c r="DT338" s="27">
        <v>-2.4557784958645157</v>
      </c>
      <c r="DU338" s="27">
        <v>-1.7914562221444681</v>
      </c>
      <c r="DV338" s="27">
        <v>-15.139518735878475</v>
      </c>
      <c r="DW338" s="27">
        <v>-16.131473992780098</v>
      </c>
      <c r="DX338" s="27">
        <v>-2.6166833721196472</v>
      </c>
      <c r="DY338" s="27">
        <v>-1.908834089173622</v>
      </c>
      <c r="DZ338" s="27">
        <v>-16.131473992780098</v>
      </c>
      <c r="EA338" s="27">
        <v>-16.910578882082579</v>
      </c>
      <c r="EB338" s="27">
        <v>-2.7430618301506584</v>
      </c>
      <c r="EC338" s="27">
        <v>-2.0010254148025153</v>
      </c>
      <c r="ED338" s="27">
        <v>-16.910578882082579</v>
      </c>
      <c r="EE338" s="27">
        <v>-17.533920498891579</v>
      </c>
      <c r="EF338" s="27">
        <v>-2.8441739569522335</v>
      </c>
      <c r="EG338" s="27">
        <v>-2.0747853035701604</v>
      </c>
      <c r="EH338" s="27">
        <v>-17.533920498891579</v>
      </c>
      <c r="EI338" s="27">
        <v>-18.350286567959653</v>
      </c>
      <c r="EJ338" s="27">
        <v>-2.9765965439674802</v>
      </c>
      <c r="EK338" s="27">
        <v>-2.1713857371436367</v>
      </c>
      <c r="EL338" s="27">
        <v>-18.350286567959653</v>
      </c>
      <c r="EM338" s="27">
        <v>-18.761251825540359</v>
      </c>
      <c r="EN338" s="27">
        <v>-3.0432591413539063</v>
      </c>
      <c r="EO338" s="27">
        <v>-2.2200151738266807</v>
      </c>
      <c r="EP338" s="27">
        <v>-18.761251825540359</v>
      </c>
      <c r="EQ338" s="27">
        <v>-19.169743995968528</v>
      </c>
      <c r="ER338" s="27">
        <v>-3.1095205797369609</v>
      </c>
      <c r="ES338" s="27">
        <v>-2.2683519706019033</v>
      </c>
      <c r="ET338" s="27">
        <v>-19.169743995968528</v>
      </c>
      <c r="EU338" s="27">
        <v>-19.660548750458489</v>
      </c>
      <c r="EV338" s="27">
        <v>-3.1891339269491223</v>
      </c>
      <c r="EW338" s="27">
        <v>-2.3264287989759405</v>
      </c>
      <c r="EX338" s="27">
        <v>-19.660548750458489</v>
      </c>
      <c r="EY338" s="27">
        <v>-20.221836488797148</v>
      </c>
      <c r="EZ338" s="27">
        <v>-3.280180305757578</v>
      </c>
      <c r="FA338" s="27">
        <v>-2.3928458647230331</v>
      </c>
      <c r="FB338" s="27">
        <v>-20.221836488797148</v>
      </c>
      <c r="FC338" s="27">
        <v>-20.815377405417433</v>
      </c>
      <c r="FD338" s="27">
        <v>-3.3764584665684296</v>
      </c>
      <c r="FE338" s="27">
        <v>-2.4630794426013622</v>
      </c>
      <c r="FF338" s="27">
        <v>-20.815377405417433</v>
      </c>
      <c r="FG338" s="27">
        <v>-21.796863260039792</v>
      </c>
      <c r="FH338" s="27">
        <v>-3.5356651030425934</v>
      </c>
      <c r="FI338" s="27">
        <v>-2.5792184673540524</v>
      </c>
      <c r="FJ338" s="27">
        <v>-21.796863260039792</v>
      </c>
      <c r="FK338" s="27">
        <v>-21.272816092407101</v>
      </c>
      <c r="FL338" s="27">
        <v>-3.4506595102266737</v>
      </c>
      <c r="FM338" s="27">
        <v>-2.5172080708856406</v>
      </c>
      <c r="FN338" s="27">
        <v>-21.272816092407101</v>
      </c>
      <c r="FO338" s="27">
        <v>-21.544113753045611</v>
      </c>
      <c r="FP338" s="27">
        <v>-3.4946666528972989</v>
      </c>
      <c r="FQ338" s="27">
        <v>-2.5493106687741922</v>
      </c>
      <c r="FR338" s="27">
        <v>-21.544113753045611</v>
      </c>
      <c r="FS338" s="28">
        <v>-15.26235478225982</v>
      </c>
      <c r="FT338" s="28">
        <v>-2.4757037079193371</v>
      </c>
      <c r="FU338" s="28">
        <v>-1.8059913869295934</v>
      </c>
      <c r="FV338" s="28">
        <v>-15.26235478225982</v>
      </c>
      <c r="FW338" s="28">
        <v>-17.864910434130934</v>
      </c>
      <c r="FX338" s="28">
        <v>-2.897863772295048</v>
      </c>
      <c r="FY338" s="28">
        <v>-2.1139512763660147</v>
      </c>
      <c r="FZ338" s="28">
        <v>-17.864910434130934</v>
      </c>
      <c r="GA338" s="28">
        <v>-18.883591927596783</v>
      </c>
      <c r="GB338" s="28">
        <v>-3.0631039063727594</v>
      </c>
      <c r="GC338" s="28">
        <v>-2.2344916536190911</v>
      </c>
      <c r="GD338" s="28">
        <v>-18.883591927596783</v>
      </c>
      <c r="GE338" s="28">
        <v>-19.312522339147083</v>
      </c>
      <c r="GF338" s="28">
        <v>-3.1326806280165749</v>
      </c>
      <c r="GG338" s="28">
        <v>-2.2852469033759908</v>
      </c>
      <c r="GH338" s="28">
        <v>-19.312522339147083</v>
      </c>
      <c r="GI338" s="28">
        <v>-19.735580085768252</v>
      </c>
      <c r="GJ338" s="28">
        <v>-3.2013047457832138</v>
      </c>
      <c r="GK338" s="28">
        <v>-2.3353072418671226</v>
      </c>
      <c r="GL338" s="28">
        <v>-19.735580085768252</v>
      </c>
      <c r="GM338" s="28">
        <v>-20.15726206822772</v>
      </c>
      <c r="GN338" s="28">
        <v>-3.269705701103105</v>
      </c>
      <c r="GO338" s="28">
        <v>-2.3852047864603323</v>
      </c>
      <c r="GP338" s="28">
        <v>-20.15726206822772</v>
      </c>
      <c r="GQ338" s="28">
        <v>-20.267241065990305</v>
      </c>
      <c r="GR338" s="28">
        <v>-3.2875453737118541</v>
      </c>
      <c r="GS338" s="28">
        <v>-2.3982185792554813</v>
      </c>
      <c r="GT338" s="28">
        <v>-20.267241065990305</v>
      </c>
      <c r="GU338" s="28">
        <v>-20.559786021390643</v>
      </c>
      <c r="GV338" s="28">
        <v>-3.3349990360824568</v>
      </c>
      <c r="GW338" s="28">
        <v>-2.4328353652809782</v>
      </c>
      <c r="GX338" s="28">
        <v>-20.559786021390643</v>
      </c>
      <c r="GY338" s="28">
        <v>-20.909599726746091</v>
      </c>
      <c r="GZ338" s="28">
        <v>-3.3917422516468152</v>
      </c>
      <c r="HA338" s="28">
        <v>-2.4742287510274683</v>
      </c>
      <c r="HB338" s="28">
        <v>-20.909599726746091</v>
      </c>
      <c r="HC338" s="28">
        <v>-21.477338582074388</v>
      </c>
      <c r="HD338" s="28">
        <v>-3.4838350649327365</v>
      </c>
      <c r="HE338" s="28">
        <v>-2.5414091761568831</v>
      </c>
      <c r="HF338" s="28">
        <v>-21.477338582074388</v>
      </c>
      <c r="HG338" s="28">
        <v>-22.993615492415014</v>
      </c>
      <c r="HH338" s="28">
        <v>-3.7297900582949701</v>
      </c>
      <c r="HI338" s="28">
        <v>-2.7208299195049763</v>
      </c>
      <c r="HJ338" s="28">
        <v>-22.993615492415014</v>
      </c>
      <c r="HK338" s="28">
        <v>2.6914375645502386</v>
      </c>
      <c r="HL338" s="28">
        <v>0.43657758276824887</v>
      </c>
      <c r="HM338" s="28">
        <v>0.31847726837580376</v>
      </c>
      <c r="HN338" s="28">
        <v>2.6914375645502386</v>
      </c>
      <c r="HO338" s="28">
        <v>2.6914375645502386</v>
      </c>
      <c r="HP338" s="28">
        <v>0.43657758276824887</v>
      </c>
      <c r="HQ338" s="28">
        <v>0.31847726837580376</v>
      </c>
      <c r="HR338" s="28">
        <v>2.6914375645502386</v>
      </c>
      <c r="HS338" s="28">
        <v>2.6914375645502386</v>
      </c>
      <c r="HT338" s="28">
        <v>0.43657758276824887</v>
      </c>
      <c r="HU338" s="28">
        <v>0.31847726837580376</v>
      </c>
      <c r="HV338" s="28">
        <v>2.6914375645502386</v>
      </c>
      <c r="HW338" s="29">
        <v>-15.242314683307075</v>
      </c>
      <c r="HX338" s="29">
        <v>-2.4724530072252313</v>
      </c>
      <c r="HY338" s="29">
        <v>-1.8036200460311405</v>
      </c>
      <c r="HZ338" s="29">
        <v>-15.242314683307075</v>
      </c>
      <c r="IA338" s="29">
        <v>-17.45872820468216</v>
      </c>
      <c r="IB338" s="29">
        <v>-2.8319770290052042</v>
      </c>
      <c r="IC338" s="29">
        <v>-2.0658878144445945</v>
      </c>
      <c r="ID338" s="29">
        <v>-17.45872820468216</v>
      </c>
      <c r="IE338" s="29">
        <v>-18.203145323521596</v>
      </c>
      <c r="IF338" s="29">
        <v>-2.9527287902924977</v>
      </c>
      <c r="IG338" s="29">
        <v>-2.1539745431366595</v>
      </c>
      <c r="IH338" s="29">
        <v>-18.203145323521596</v>
      </c>
      <c r="II338" s="29">
        <v>-18.485302265842911</v>
      </c>
      <c r="IJ338" s="29">
        <v>-2.9984974150090458</v>
      </c>
      <c r="IK338" s="29">
        <v>-2.1873621176534694</v>
      </c>
      <c r="IL338" s="29">
        <v>-18.485302265842911</v>
      </c>
      <c r="IM338" s="29">
        <v>-18.778301131280831</v>
      </c>
      <c r="IN338" s="29">
        <v>-3.0460247060417482</v>
      </c>
      <c r="IO338" s="29">
        <v>-2.2220326147628726</v>
      </c>
      <c r="IP338" s="29">
        <v>-18.778301131280831</v>
      </c>
      <c r="IQ338" s="29">
        <v>-18.926597284213198</v>
      </c>
      <c r="IR338" s="29">
        <v>-3.0700797972070757</v>
      </c>
      <c r="IS338" s="29">
        <v>-2.2395804688608489</v>
      </c>
      <c r="IT338" s="29">
        <v>-18.926597284213198</v>
      </c>
      <c r="IU338" s="29">
        <v>-19.549001700099957</v>
      </c>
      <c r="IV338" s="29">
        <v>-3.1710399008227559</v>
      </c>
      <c r="IW338" s="29">
        <v>-2.3132294588309277</v>
      </c>
      <c r="IX338" s="29">
        <v>-19.549001700099957</v>
      </c>
      <c r="IY338" s="29">
        <v>-19.664279268995365</v>
      </c>
      <c r="IZ338" s="29">
        <v>-3.1897390536616097</v>
      </c>
      <c r="JA338" s="29">
        <v>-2.3268702304878199</v>
      </c>
      <c r="JB338" s="29">
        <v>-19.664279268995365</v>
      </c>
      <c r="JC338" s="29">
        <v>-19.899926825219698</v>
      </c>
      <c r="JD338" s="29">
        <v>-3.2279633995787167</v>
      </c>
      <c r="JE338" s="29">
        <v>-2.3547543586556978</v>
      </c>
      <c r="JF338" s="29">
        <v>-19.899926825219698</v>
      </c>
      <c r="JG338" s="29">
        <v>-20.526889776962292</v>
      </c>
      <c r="JH338" s="29">
        <v>-3.3296629424409594</v>
      </c>
      <c r="JI338" s="29">
        <v>-2.4289427592612971</v>
      </c>
      <c r="JJ338" s="29">
        <v>-20.526889776962292</v>
      </c>
      <c r="JK338" s="29">
        <v>2.6914375645502386</v>
      </c>
      <c r="JL338" s="29">
        <v>0.43657758276824887</v>
      </c>
      <c r="JM338" s="29">
        <v>0.31847726837580376</v>
      </c>
      <c r="JN338" s="29">
        <v>2.6914375645502386</v>
      </c>
      <c r="JO338" s="29">
        <v>2.6914375645502386</v>
      </c>
      <c r="JP338" s="29">
        <v>0.43657758276824887</v>
      </c>
      <c r="JQ338" s="29">
        <v>0.31847726837580376</v>
      </c>
      <c r="JR338" s="29">
        <v>2.6914375645502386</v>
      </c>
      <c r="JS338" s="29">
        <v>2.6914375645502386</v>
      </c>
      <c r="JT338" s="29">
        <v>0.43657758276824887</v>
      </c>
      <c r="JU338" s="29">
        <v>0.31847726837580376</v>
      </c>
      <c r="JV338" s="29">
        <v>2.6914375645502386</v>
      </c>
      <c r="JW338" s="29">
        <v>2.6914375645502386</v>
      </c>
      <c r="JX338" s="29">
        <v>0.43657758276824887</v>
      </c>
      <c r="JY338" s="29">
        <v>0.31847726837580376</v>
      </c>
      <c r="JZ338" s="29">
        <v>2.6914375645502386</v>
      </c>
    </row>
    <row r="339" spans="1:286" ht="15" thickBot="1" x14ac:dyDescent="0.4">
      <c r="A339" s="2"/>
      <c r="B339" s="74" t="s">
        <v>804</v>
      </c>
      <c r="C339" s="74" t="s">
        <v>468</v>
      </c>
      <c r="D339" s="74" t="s">
        <v>865</v>
      </c>
      <c r="E339" s="87">
        <v>352393</v>
      </c>
      <c r="F339" s="84">
        <v>431036</v>
      </c>
      <c r="G339" s="22">
        <v>30.838977767999999</v>
      </c>
      <c r="H339" s="22">
        <v>9.2020239064829283</v>
      </c>
      <c r="I339" s="22">
        <v>6.7127483245542914</v>
      </c>
      <c r="J339" s="22">
        <v>10.682597200859043</v>
      </c>
      <c r="K339" s="22">
        <v>30.912482013000002</v>
      </c>
      <c r="L339" s="22">
        <v>9.0764796615942789</v>
      </c>
      <c r="M339" s="22">
        <v>6.6211655457984158</v>
      </c>
      <c r="N339" s="22">
        <v>9.6193220862407642</v>
      </c>
      <c r="O339" s="22">
        <v>30.950231494000001</v>
      </c>
      <c r="P339" s="22">
        <v>9.0034328604932909</v>
      </c>
      <c r="Q339" s="22">
        <v>6.567878921389708</v>
      </c>
      <c r="R339" s="22">
        <v>8.9229221117180586</v>
      </c>
      <c r="S339" s="22">
        <v>31.024726406999999</v>
      </c>
      <c r="T339" s="22">
        <v>8.9103179671042554</v>
      </c>
      <c r="U339" s="22">
        <v>6.4999529030549867</v>
      </c>
      <c r="V339" s="22">
        <v>8.4340928381572482</v>
      </c>
      <c r="W339" s="22">
        <v>31.118907835000002</v>
      </c>
      <c r="X339" s="22">
        <v>8.7611554762820116</v>
      </c>
      <c r="Y339" s="22">
        <v>6.3911409427157029</v>
      </c>
      <c r="Z339" s="22">
        <v>8.2703065865689283</v>
      </c>
      <c r="AA339" s="22">
        <v>31.235689745999998</v>
      </c>
      <c r="AB339" s="22">
        <v>8.659305293050144</v>
      </c>
      <c r="AC339" s="22">
        <v>6.316842652057753</v>
      </c>
      <c r="AD339" s="22">
        <v>7.7435451713234471</v>
      </c>
      <c r="AE339" s="22">
        <v>31.367022094999999</v>
      </c>
      <c r="AF339" s="22">
        <v>8.5783835457474193</v>
      </c>
      <c r="AG339" s="22">
        <v>6.2578113640338566</v>
      </c>
      <c r="AH339" s="22">
        <v>7.1741349045265892</v>
      </c>
      <c r="AI339" s="22">
        <v>31.508623774</v>
      </c>
      <c r="AJ339" s="22">
        <v>8.4415460544430712</v>
      </c>
      <c r="AK339" s="22">
        <v>6.1579903192480092</v>
      </c>
      <c r="AL339" s="22">
        <v>6.6828876507646484</v>
      </c>
      <c r="AM339" s="22">
        <v>31.660217840000001</v>
      </c>
      <c r="AN339" s="22">
        <v>8.2960919413843008</v>
      </c>
      <c r="AO339" s="22">
        <v>6.0518835688572707</v>
      </c>
      <c r="AP339" s="22">
        <v>6.2206956430650635</v>
      </c>
      <c r="AQ339" s="22">
        <v>31.826597435</v>
      </c>
      <c r="AR339" s="22">
        <v>8.0922498324815795</v>
      </c>
      <c r="AS339" s="22">
        <v>5.9031835884055415</v>
      </c>
      <c r="AT339" s="22">
        <v>5.5232449065980873</v>
      </c>
      <c r="AU339" s="22">
        <v>32.453511677000002</v>
      </c>
      <c r="AV339" s="22">
        <v>7.226305716848489</v>
      </c>
      <c r="AW339" s="22">
        <v>5.2714894121625901</v>
      </c>
      <c r="AX339" s="22">
        <v>3.4202935454749124</v>
      </c>
      <c r="AY339" s="22">
        <v>32.914075056000001</v>
      </c>
      <c r="AZ339" s="22">
        <v>6.6261616376223689</v>
      </c>
      <c r="BA339" s="22">
        <v>4.8336926618761549</v>
      </c>
      <c r="BB339" s="22">
        <v>2.495108572410544</v>
      </c>
      <c r="BC339" s="22">
        <v>33.180487929999998</v>
      </c>
      <c r="BD339" s="22">
        <v>6.4480045771934185</v>
      </c>
      <c r="BE339" s="22">
        <v>4.7037295666858228</v>
      </c>
      <c r="BF339" s="22">
        <v>2.2282477962872917</v>
      </c>
      <c r="BG339" s="22">
        <v>33.323457583</v>
      </c>
      <c r="BH339" s="22">
        <v>6.2576049256413375</v>
      </c>
      <c r="BI339" s="22">
        <v>4.5648356717187042</v>
      </c>
      <c r="BJ339" s="22">
        <v>2.572652064164906</v>
      </c>
      <c r="BK339" s="25">
        <v>30.793774997</v>
      </c>
      <c r="BL339" s="25">
        <v>9.2157688178439816</v>
      </c>
      <c r="BM339" s="25">
        <v>6.7227750460285822</v>
      </c>
      <c r="BN339" s="25">
        <v>11.260634169285268</v>
      </c>
      <c r="BO339" s="25">
        <v>30.835933583999999</v>
      </c>
      <c r="BP339" s="25">
        <v>9.1157816070512787</v>
      </c>
      <c r="BQ339" s="25">
        <v>6.6498357678277591</v>
      </c>
      <c r="BR339" s="25">
        <v>10.726905983182288</v>
      </c>
      <c r="BS339" s="25">
        <v>30.914046595999999</v>
      </c>
      <c r="BT339" s="25">
        <v>9.0079851347869564</v>
      </c>
      <c r="BU339" s="25">
        <v>6.5711997421078738</v>
      </c>
      <c r="BV339" s="25">
        <v>10.139970525476912</v>
      </c>
      <c r="BW339" s="25">
        <v>31.011369245000001</v>
      </c>
      <c r="BX339" s="25">
        <v>8.8870099088483538</v>
      </c>
      <c r="BY339" s="25">
        <v>6.4829499990638668</v>
      </c>
      <c r="BZ339" s="25">
        <v>9.6611327682373869</v>
      </c>
      <c r="CA339" s="25">
        <v>31.120455098000001</v>
      </c>
      <c r="CB339" s="25">
        <v>8.794561985058996</v>
      </c>
      <c r="CC339" s="25">
        <v>6.4155105257662228</v>
      </c>
      <c r="CD339" s="25">
        <v>9.5075437749463845</v>
      </c>
      <c r="CE339" s="25">
        <v>31.243695844000001</v>
      </c>
      <c r="CF339" s="25">
        <v>8.616198853009239</v>
      </c>
      <c r="CG339" s="25">
        <v>6.2853971041975463</v>
      </c>
      <c r="CH339" s="25">
        <v>9.0161900026356392</v>
      </c>
      <c r="CI339" s="25">
        <v>31.380890049000001</v>
      </c>
      <c r="CJ339" s="25">
        <v>8.5155250404823715</v>
      </c>
      <c r="CK339" s="25">
        <v>6.2119569595908661</v>
      </c>
      <c r="CL339" s="25">
        <v>8.4735894286361386</v>
      </c>
      <c r="CM339" s="25">
        <v>31.528086776000002</v>
      </c>
      <c r="CN339" s="25">
        <v>8.3954363973655717</v>
      </c>
      <c r="CO339" s="25">
        <v>6.1243539663719107</v>
      </c>
      <c r="CP339" s="25">
        <v>7.9963584205123013</v>
      </c>
      <c r="CQ339" s="25">
        <v>31.686489340999998</v>
      </c>
      <c r="CR339" s="25">
        <v>8.2608924546318505</v>
      </c>
      <c r="CS339" s="25">
        <v>6.0262060333363925</v>
      </c>
      <c r="CT339" s="25">
        <v>7.5323602209888207</v>
      </c>
      <c r="CU339" s="25">
        <v>31.854383204000001</v>
      </c>
      <c r="CV339" s="25">
        <v>8.1095201033747628</v>
      </c>
      <c r="CW339" s="25">
        <v>5.9157820105766836</v>
      </c>
      <c r="CX339" s="25">
        <v>6.9060597967271491</v>
      </c>
      <c r="CY339" s="25">
        <v>32.222691284</v>
      </c>
      <c r="CZ339" s="25">
        <v>7.7680390641882822</v>
      </c>
      <c r="DA339" s="25">
        <v>5.6666763467616645</v>
      </c>
      <c r="DB339" s="25">
        <v>5.324827494494734</v>
      </c>
      <c r="DC339" s="25">
        <v>32.499024556000002</v>
      </c>
      <c r="DD339" s="25">
        <v>7.4537121236826938</v>
      </c>
      <c r="DE339" s="25">
        <v>5.4373792198812785</v>
      </c>
      <c r="DF339" s="25">
        <v>4.3830869438720654</v>
      </c>
      <c r="DG339" s="25">
        <v>32.639797747000003</v>
      </c>
      <c r="DH339" s="25">
        <v>7.2311765023954404</v>
      </c>
      <c r="DI339" s="25">
        <v>5.2750425824055549</v>
      </c>
      <c r="DJ339" s="25">
        <v>3.8009665947904594</v>
      </c>
      <c r="DK339" s="25">
        <v>32.692040837999997</v>
      </c>
      <c r="DL339" s="25">
        <v>7.1073582119944829</v>
      </c>
      <c r="DM339" s="25">
        <v>5.1847188634188388</v>
      </c>
      <c r="DN339" s="25">
        <v>3.6357154303438577</v>
      </c>
      <c r="DO339" s="27">
        <v>30.839932019999999</v>
      </c>
      <c r="DP339" s="27">
        <v>9.215508253928844</v>
      </c>
      <c r="DQ339" s="27">
        <v>6.7225849682801915</v>
      </c>
      <c r="DR339" s="27">
        <v>10.69339511413397</v>
      </c>
      <c r="DS339" s="27">
        <v>30.913740931</v>
      </c>
      <c r="DT339" s="27">
        <v>9.1326286538115831</v>
      </c>
      <c r="DU339" s="27">
        <v>6.6621254538863068</v>
      </c>
      <c r="DV339" s="27">
        <v>9.648232578759071</v>
      </c>
      <c r="DW339" s="27">
        <v>30.951676718000002</v>
      </c>
      <c r="DX339" s="27">
        <v>8.9850879002207069</v>
      </c>
      <c r="DY339" s="27">
        <v>6.5544965282786603</v>
      </c>
      <c r="DZ339" s="27">
        <v>8.9889582294677872</v>
      </c>
      <c r="EA339" s="27">
        <v>31.026237972000001</v>
      </c>
      <c r="EB339" s="27">
        <v>8.7774189399976628</v>
      </c>
      <c r="EC339" s="27">
        <v>6.4030049130681137</v>
      </c>
      <c r="ED339" s="27">
        <v>8.5086578910815227</v>
      </c>
      <c r="EE339" s="27">
        <v>31.119621979000001</v>
      </c>
      <c r="EF339" s="27">
        <v>8.683553609888186</v>
      </c>
      <c r="EG339" s="27">
        <v>6.3345314615937891</v>
      </c>
      <c r="EH339" s="27">
        <v>8.3727969158306088</v>
      </c>
      <c r="EI339" s="27">
        <v>31.235320897000001</v>
      </c>
      <c r="EJ339" s="27">
        <v>8.5236072473679965</v>
      </c>
      <c r="EK339" s="27">
        <v>6.217852816989363</v>
      </c>
      <c r="EL339" s="27">
        <v>7.8683758871360219</v>
      </c>
      <c r="EM339" s="27">
        <v>31.365298267</v>
      </c>
      <c r="EN339" s="27">
        <v>8.3946082461881417</v>
      </c>
      <c r="EO339" s="27">
        <v>6.1237498416179141</v>
      </c>
      <c r="EP339" s="27">
        <v>7.3212232361047889</v>
      </c>
      <c r="EQ339" s="27">
        <v>31.505411601999999</v>
      </c>
      <c r="ER339" s="27">
        <v>8.2480340768502138</v>
      </c>
      <c r="ES339" s="27">
        <v>6.0168260257655195</v>
      </c>
      <c r="ET339" s="27">
        <v>6.8504683057085494</v>
      </c>
      <c r="EU339" s="27">
        <v>31.653757012</v>
      </c>
      <c r="EV339" s="27">
        <v>8.092777314481431</v>
      </c>
      <c r="EW339" s="27">
        <v>5.9035683791805615</v>
      </c>
      <c r="EX339" s="27">
        <v>6.4166094053971428</v>
      </c>
      <c r="EY339" s="27">
        <v>31.810863611000002</v>
      </c>
      <c r="EZ339" s="27">
        <v>7.9318943651506126</v>
      </c>
      <c r="FA339" s="27">
        <v>5.7862065075374174</v>
      </c>
      <c r="FB339" s="27">
        <v>5.7829376562782357</v>
      </c>
      <c r="FC339" s="27">
        <v>32.395422353000001</v>
      </c>
      <c r="FD339" s="27">
        <v>7.2873593200337536</v>
      </c>
      <c r="FE339" s="27">
        <v>5.3160271656671378</v>
      </c>
      <c r="FF339" s="27">
        <v>3.8827892514412845</v>
      </c>
      <c r="FG339" s="27">
        <v>32.802860058</v>
      </c>
      <c r="FH339" s="27">
        <v>6.7587443912395173</v>
      </c>
      <c r="FI339" s="27">
        <v>4.9304099347557981</v>
      </c>
      <c r="FJ339" s="27">
        <v>3.0890230140058925</v>
      </c>
      <c r="FK339" s="27">
        <v>33.024001011999999</v>
      </c>
      <c r="FL339" s="27">
        <v>6.3469395028904438</v>
      </c>
      <c r="FM339" s="27">
        <v>4.6300040020608177</v>
      </c>
      <c r="FN339" s="27">
        <v>2.8736461485621518</v>
      </c>
      <c r="FO339" s="27">
        <v>33.145005275999999</v>
      </c>
      <c r="FP339" s="27">
        <v>6.2510343467023164</v>
      </c>
      <c r="FQ339" s="27">
        <v>4.5600425258616069</v>
      </c>
      <c r="FR339" s="27">
        <v>3.2002546999598138</v>
      </c>
      <c r="FS339" s="28">
        <v>30.835373149999999</v>
      </c>
      <c r="FT339" s="28">
        <v>9.2113855001258322</v>
      </c>
      <c r="FU339" s="28">
        <v>6.7195774767799543</v>
      </c>
      <c r="FV339" s="28">
        <v>10.69848507129813</v>
      </c>
      <c r="FW339" s="28">
        <v>30.908926096000002</v>
      </c>
      <c r="FX339" s="28">
        <v>9.1024679729607172</v>
      </c>
      <c r="FY339" s="28">
        <v>6.6401236571178339</v>
      </c>
      <c r="FZ339" s="28">
        <v>9.6479789524530801</v>
      </c>
      <c r="GA339" s="28">
        <v>30.958653803000001</v>
      </c>
      <c r="GB339" s="28">
        <v>9.039343142586894</v>
      </c>
      <c r="GC339" s="28">
        <v>6.5940749722159042</v>
      </c>
      <c r="GD339" s="28">
        <v>8.9661311224605171</v>
      </c>
      <c r="GE339" s="28">
        <v>31.044571358999999</v>
      </c>
      <c r="GF339" s="28">
        <v>8.8873194322991385</v>
      </c>
      <c r="GG339" s="28">
        <v>6.4831757921118731</v>
      </c>
      <c r="GH339" s="28">
        <v>8.4852890233354188</v>
      </c>
      <c r="GI339" s="28">
        <v>31.166469737</v>
      </c>
      <c r="GJ339" s="28">
        <v>8.7360077305419725</v>
      </c>
      <c r="GK339" s="28">
        <v>6.3727960123179628</v>
      </c>
      <c r="GL339" s="28">
        <v>8.3560410837640617</v>
      </c>
      <c r="GM339" s="28">
        <v>31.324597910000001</v>
      </c>
      <c r="GN339" s="28">
        <v>8.6636465672852463</v>
      </c>
      <c r="GO339" s="28">
        <v>6.3200095511708474</v>
      </c>
      <c r="GP339" s="28">
        <v>7.8628655343511937</v>
      </c>
      <c r="GQ339" s="28">
        <v>31.513092790999998</v>
      </c>
      <c r="GR339" s="28">
        <v>8.5312953889907597</v>
      </c>
      <c r="GS339" s="28">
        <v>6.2234612092649773</v>
      </c>
      <c r="GT339" s="28">
        <v>7.3138512684947443</v>
      </c>
      <c r="GU339" s="28">
        <v>31.726092187999999</v>
      </c>
      <c r="GV339" s="28">
        <v>8.3647117635196473</v>
      </c>
      <c r="GW339" s="28">
        <v>6.1019407737451807</v>
      </c>
      <c r="GX339" s="28">
        <v>6.8410928744400366</v>
      </c>
      <c r="GY339" s="28">
        <v>31.960691183999998</v>
      </c>
      <c r="GZ339" s="28">
        <v>8.1919606937859122</v>
      </c>
      <c r="HA339" s="28">
        <v>5.9759212735020748</v>
      </c>
      <c r="HB339" s="28">
        <v>6.4663690618115979</v>
      </c>
      <c r="HC339" s="28">
        <v>32.220690318000003</v>
      </c>
      <c r="HD339" s="28">
        <v>7.9604623276071473</v>
      </c>
      <c r="HE339" s="28">
        <v>5.8070464384118559</v>
      </c>
      <c r="HF339" s="28">
        <v>5.9241286991392741</v>
      </c>
      <c r="HG339" s="28">
        <v>33.102697769999999</v>
      </c>
      <c r="HH339" s="28">
        <v>6.6771856193119898</v>
      </c>
      <c r="HI339" s="28">
        <v>4.8709139461370867</v>
      </c>
      <c r="HJ339" s="28">
        <v>2.8170909537387487</v>
      </c>
      <c r="HK339" s="28">
        <v>29.263061914725267</v>
      </c>
      <c r="HL339" s="28">
        <v>4.7467557870930106</v>
      </c>
      <c r="HM339" s="28">
        <v>3.4626922599525751</v>
      </c>
      <c r="HN339" s="28">
        <v>-4.0166040515109458</v>
      </c>
      <c r="HO339" s="28">
        <v>22.465461388264771</v>
      </c>
      <c r="HP339" s="28">
        <v>3.6441182800764866</v>
      </c>
      <c r="HQ339" s="28">
        <v>2.6583335500603642</v>
      </c>
      <c r="HR339" s="28">
        <v>-9.6982369079255477</v>
      </c>
      <c r="HS339" s="28">
        <v>16.238608620833102</v>
      </c>
      <c r="HT339" s="28">
        <v>2.6340616600510525</v>
      </c>
      <c r="HU339" s="28">
        <v>1.9215113082702797</v>
      </c>
      <c r="HV339" s="28">
        <v>-13.302912566913022</v>
      </c>
      <c r="HW339" s="29">
        <v>30.828819953</v>
      </c>
      <c r="HX339" s="29">
        <v>9.214674000092284</v>
      </c>
      <c r="HY339" s="29">
        <v>6.7219763917213244</v>
      </c>
      <c r="HZ339" s="29">
        <v>10.70322371441252</v>
      </c>
      <c r="IA339" s="29">
        <v>30.909285365999999</v>
      </c>
      <c r="IB339" s="29">
        <v>9.1794270803392557</v>
      </c>
      <c r="IC339" s="29">
        <v>6.69626425448691</v>
      </c>
      <c r="ID339" s="29">
        <v>9.6198551720832697</v>
      </c>
      <c r="IE339" s="29">
        <v>30.946047405000002</v>
      </c>
      <c r="IF339" s="29">
        <v>9.1043312299862773</v>
      </c>
      <c r="IG339" s="29">
        <v>6.6414828771767747</v>
      </c>
      <c r="IH339" s="29">
        <v>8.9353882680775598</v>
      </c>
      <c r="II339" s="29">
        <v>31.019375056000001</v>
      </c>
      <c r="IJ339" s="29">
        <v>8.9668939561905692</v>
      </c>
      <c r="IK339" s="29">
        <v>6.5412242994139538</v>
      </c>
      <c r="IL339" s="29">
        <v>8.487130429628337</v>
      </c>
      <c r="IM339" s="29">
        <v>31.127274774</v>
      </c>
      <c r="IN339" s="29">
        <v>8.8423165995251143</v>
      </c>
      <c r="IO339" s="29">
        <v>6.4503468521553922</v>
      </c>
      <c r="IP339" s="29">
        <v>8.4033689171229113</v>
      </c>
      <c r="IQ339" s="29">
        <v>31.265132639000001</v>
      </c>
      <c r="IR339" s="29">
        <v>8.7337671631588858</v>
      </c>
      <c r="IS339" s="29">
        <v>6.3711615496063123</v>
      </c>
      <c r="IT339" s="29">
        <v>7.9804422716530468</v>
      </c>
      <c r="IU339" s="29">
        <v>31.436162162999999</v>
      </c>
      <c r="IV339" s="29">
        <v>8.6118666208255927</v>
      </c>
      <c r="IW339" s="29">
        <v>6.2822368011350997</v>
      </c>
      <c r="IX339" s="29">
        <v>7.5000910223398662</v>
      </c>
      <c r="IY339" s="29">
        <v>31.623596796000001</v>
      </c>
      <c r="IZ339" s="29">
        <v>8.4526620994495385</v>
      </c>
      <c r="JA339" s="29">
        <v>6.1660993193170333</v>
      </c>
      <c r="JB339" s="29">
        <v>7.1117464034921127</v>
      </c>
      <c r="JC339" s="29">
        <v>31.838013996000001</v>
      </c>
      <c r="JD339" s="29">
        <v>8.2636730737741129</v>
      </c>
      <c r="JE339" s="29">
        <v>6.028234456287489</v>
      </c>
      <c r="JF339" s="29">
        <v>6.5992552138444722</v>
      </c>
      <c r="JG339" s="29">
        <v>32.123017853999997</v>
      </c>
      <c r="JH339" s="29">
        <v>7.8071015119638947</v>
      </c>
      <c r="JI339" s="29">
        <v>5.6951718585668445</v>
      </c>
      <c r="JJ339" s="29">
        <v>4.8182536285696855</v>
      </c>
      <c r="JK339" s="29">
        <v>33.081929328000001</v>
      </c>
      <c r="JL339" s="29">
        <v>5.7288815434092824</v>
      </c>
      <c r="JM339" s="29">
        <v>4.17913932553442</v>
      </c>
      <c r="JN339" s="29">
        <v>-3.0649219497454823</v>
      </c>
      <c r="JO339" s="29">
        <v>24.833967829278524</v>
      </c>
      <c r="JP339" s="29">
        <v>4.0283132658374177</v>
      </c>
      <c r="JQ339" s="29">
        <v>2.9385984432163048</v>
      </c>
      <c r="JR339" s="29">
        <v>-9.2108365634407647</v>
      </c>
      <c r="JS339" s="29">
        <v>19.528316092882473</v>
      </c>
      <c r="JT339" s="29">
        <v>3.1676844923540437</v>
      </c>
      <c r="JU339" s="29">
        <v>2.3107817350686934</v>
      </c>
      <c r="JV339" s="29">
        <v>-13.028057232591571</v>
      </c>
      <c r="JW339" s="29">
        <v>19.302549299787852</v>
      </c>
      <c r="JX339" s="29">
        <v>3.1310629031718102</v>
      </c>
      <c r="JY339" s="29">
        <v>2.2840667956245175</v>
      </c>
      <c r="JZ339" s="29">
        <v>-11.786159476236584</v>
      </c>
    </row>
    <row r="340" spans="1:286" ht="15" thickBot="1" x14ac:dyDescent="0.4">
      <c r="A340" s="2"/>
      <c r="B340" s="74" t="s">
        <v>477</v>
      </c>
      <c r="C340" s="74" t="s">
        <v>477</v>
      </c>
      <c r="D340" s="74" t="s">
        <v>860</v>
      </c>
      <c r="E340" s="87">
        <v>327495</v>
      </c>
      <c r="F340" s="84">
        <v>477808</v>
      </c>
      <c r="G340" s="22">
        <v>15.251380941947367</v>
      </c>
      <c r="H340" s="22">
        <v>11.107850623675674</v>
      </c>
      <c r="I340" s="22">
        <v>7.9834309526126814</v>
      </c>
      <c r="J340" s="22">
        <v>7.587780885297553</v>
      </c>
      <c r="K340" s="22">
        <v>15.308037413947368</v>
      </c>
      <c r="L340" s="22">
        <v>10.901970061461178</v>
      </c>
      <c r="M340" s="22">
        <v>7.8354605388387331</v>
      </c>
      <c r="N340" s="22">
        <v>6.7558034154852553</v>
      </c>
      <c r="O340" s="22">
        <v>15.350696986947368</v>
      </c>
      <c r="P340" s="22">
        <v>10.751088161461089</v>
      </c>
      <c r="Q340" s="22">
        <v>7.7270187465011331</v>
      </c>
      <c r="R340" s="22">
        <v>6.2722748681103742</v>
      </c>
      <c r="S340" s="22">
        <v>15.413718972947368</v>
      </c>
      <c r="T340" s="22">
        <v>10.58757685333085</v>
      </c>
      <c r="U340" s="22">
        <v>7.6094999498721245</v>
      </c>
      <c r="V340" s="22">
        <v>6.042441526418278</v>
      </c>
      <c r="W340" s="22">
        <v>15.496420315947368</v>
      </c>
      <c r="X340" s="22">
        <v>10.310489567109267</v>
      </c>
      <c r="Y340" s="22">
        <v>7.4103518615208221</v>
      </c>
      <c r="Z340" s="22">
        <v>5.8011672489018835</v>
      </c>
      <c r="AA340" s="22">
        <v>15.595824223947368</v>
      </c>
      <c r="AB340" s="22">
        <v>10.0975249674184</v>
      </c>
      <c r="AC340" s="22">
        <v>7.2572900105305873</v>
      </c>
      <c r="AD340" s="22">
        <v>5.4791350056195611</v>
      </c>
      <c r="AE340" s="22">
        <v>15.713163039947368</v>
      </c>
      <c r="AF340" s="22">
        <v>9.8388322695268329</v>
      </c>
      <c r="AG340" s="22">
        <v>7.0713624749945527</v>
      </c>
      <c r="AH340" s="22">
        <v>5.1274082404275827</v>
      </c>
      <c r="AI340" s="22">
        <v>15.841823194947368</v>
      </c>
      <c r="AJ340" s="22">
        <v>9.720844675282537</v>
      </c>
      <c r="AK340" s="22">
        <v>6.9865624678800788</v>
      </c>
      <c r="AL340" s="22">
        <v>4.8160506158667378</v>
      </c>
      <c r="AM340" s="22">
        <v>15.980494260947369</v>
      </c>
      <c r="AN340" s="22">
        <v>9.5765686305883975</v>
      </c>
      <c r="AO340" s="22">
        <v>6.8828684338176549</v>
      </c>
      <c r="AP340" s="22">
        <v>4.4877051600820987</v>
      </c>
      <c r="AQ340" s="22">
        <v>16.110778255947366</v>
      </c>
      <c r="AR340" s="22">
        <v>9.4035630925905451</v>
      </c>
      <c r="AS340" s="22">
        <v>6.7585259472449994</v>
      </c>
      <c r="AT340" s="22">
        <v>4.0592854873077062</v>
      </c>
      <c r="AU340" s="22">
        <v>16.500581298947367</v>
      </c>
      <c r="AV340" s="22">
        <v>8.7119998412304476</v>
      </c>
      <c r="AW340" s="22">
        <v>6.261485821873678</v>
      </c>
      <c r="AX340" s="22">
        <v>2.6027097985798093</v>
      </c>
      <c r="AY340" s="22">
        <v>16.793393845947367</v>
      </c>
      <c r="AZ340" s="22">
        <v>8.1890652184856982</v>
      </c>
      <c r="BA340" s="22">
        <v>5.8856424121221176</v>
      </c>
      <c r="BB340" s="22">
        <v>1.8339788730098334</v>
      </c>
      <c r="BC340" s="22">
        <v>16.957095448947367</v>
      </c>
      <c r="BD340" s="22">
        <v>7.8848912260942754</v>
      </c>
      <c r="BE340" s="22">
        <v>5.6670265747195527</v>
      </c>
      <c r="BF340" s="22">
        <v>1.6190209585671163</v>
      </c>
      <c r="BG340" s="22">
        <v>17.038526815947368</v>
      </c>
      <c r="BH340" s="22">
        <v>7.8132294577637182</v>
      </c>
      <c r="BI340" s="22">
        <v>5.6155218508272702</v>
      </c>
      <c r="BJ340" s="22">
        <v>1.7878278638125487</v>
      </c>
      <c r="BK340" s="25">
        <v>15.235255119947368</v>
      </c>
      <c r="BL340" s="25">
        <v>11.175382223284421</v>
      </c>
      <c r="BM340" s="25">
        <v>8.0319672429231392</v>
      </c>
      <c r="BN340" s="25">
        <v>8.0030587577902921</v>
      </c>
      <c r="BO340" s="25">
        <v>15.282338560947368</v>
      </c>
      <c r="BP340" s="25">
        <v>11.05878340536802</v>
      </c>
      <c r="BQ340" s="25">
        <v>7.9481653767000031</v>
      </c>
      <c r="BR340" s="25">
        <v>7.5647036478041425</v>
      </c>
      <c r="BS340" s="25">
        <v>15.354192924947368</v>
      </c>
      <c r="BT340" s="25">
        <v>10.937931522744197</v>
      </c>
      <c r="BU340" s="25">
        <v>7.8613067491304074</v>
      </c>
      <c r="BV340" s="25">
        <v>7.1668333115419358</v>
      </c>
      <c r="BW340" s="25">
        <v>15.435344726947369</v>
      </c>
      <c r="BX340" s="25">
        <v>10.821355591274648</v>
      </c>
      <c r="BY340" s="25">
        <v>7.7775213318472494</v>
      </c>
      <c r="BZ340" s="25">
        <v>6.92967891667797</v>
      </c>
      <c r="CA340" s="25">
        <v>15.528240055947368</v>
      </c>
      <c r="CB340" s="25">
        <v>10.691433046880174</v>
      </c>
      <c r="CC340" s="25">
        <v>7.6841434410651885</v>
      </c>
      <c r="CD340" s="25">
        <v>6.6905689920284637</v>
      </c>
      <c r="CE340" s="25">
        <v>15.632131834947369</v>
      </c>
      <c r="CF340" s="25">
        <v>10.598872626978327</v>
      </c>
      <c r="CG340" s="25">
        <v>7.6176184448020763</v>
      </c>
      <c r="CH340" s="25">
        <v>6.3785763109783495</v>
      </c>
      <c r="CI340" s="25">
        <v>15.750514288947368</v>
      </c>
      <c r="CJ340" s="25">
        <v>10.497626800494597</v>
      </c>
      <c r="CK340" s="25">
        <v>7.5448510758161955</v>
      </c>
      <c r="CL340" s="25">
        <v>6.0318185853098942</v>
      </c>
      <c r="CM340" s="25">
        <v>15.879098952947368</v>
      </c>
      <c r="CN340" s="25">
        <v>10.390419054604832</v>
      </c>
      <c r="CO340" s="25">
        <v>7.4677987579652587</v>
      </c>
      <c r="CP340" s="25">
        <v>5.715751543238996</v>
      </c>
      <c r="CQ340" s="25">
        <v>16.009173225947368</v>
      </c>
      <c r="CR340" s="25">
        <v>10.272893335590762</v>
      </c>
      <c r="CS340" s="25">
        <v>7.3833307096728955</v>
      </c>
      <c r="CT340" s="25">
        <v>5.3769308925708899</v>
      </c>
      <c r="CU340" s="25">
        <v>16.102903977947367</v>
      </c>
      <c r="CV340" s="25">
        <v>10.15209866908407</v>
      </c>
      <c r="CW340" s="25">
        <v>7.2965132044532464</v>
      </c>
      <c r="CX340" s="25">
        <v>5.0045798100936043</v>
      </c>
      <c r="CY340" s="25">
        <v>16.29181207794737</v>
      </c>
      <c r="CZ340" s="25">
        <v>9.7828296634681156</v>
      </c>
      <c r="DA340" s="25">
        <v>7.0311122993500241</v>
      </c>
      <c r="DB340" s="25">
        <v>4.0442140363911037</v>
      </c>
      <c r="DC340" s="25">
        <v>16.451887400947367</v>
      </c>
      <c r="DD340" s="25">
        <v>9.4490613513338406</v>
      </c>
      <c r="DE340" s="25">
        <v>6.7912264416473098</v>
      </c>
      <c r="DF340" s="25">
        <v>3.280477704514194</v>
      </c>
      <c r="DG340" s="25">
        <v>16.560673399947369</v>
      </c>
      <c r="DH340" s="25">
        <v>9.2176107142777166</v>
      </c>
      <c r="DI340" s="25">
        <v>6.6248783116195806</v>
      </c>
      <c r="DJ340" s="25">
        <v>2.820844504348349</v>
      </c>
      <c r="DK340" s="25">
        <v>16.625828825947369</v>
      </c>
      <c r="DL340" s="25">
        <v>9.0591144409833575</v>
      </c>
      <c r="DM340" s="25">
        <v>6.5109639192712594</v>
      </c>
      <c r="DN340" s="25">
        <v>2.5666660880703898</v>
      </c>
      <c r="DO340" s="27">
        <v>15.251397320947369</v>
      </c>
      <c r="DP340" s="27">
        <v>11.172698726733335</v>
      </c>
      <c r="DQ340" s="27">
        <v>8.030038561114841</v>
      </c>
      <c r="DR340" s="27">
        <v>7.595963516280765</v>
      </c>
      <c r="DS340" s="27">
        <v>15.308086534947368</v>
      </c>
      <c r="DT340" s="27">
        <v>11.043396166824168</v>
      </c>
      <c r="DU340" s="27">
        <v>7.9371062653896312</v>
      </c>
      <c r="DV340" s="27">
        <v>6.7760068501434052</v>
      </c>
      <c r="DW340" s="27">
        <v>15.350794859947367</v>
      </c>
      <c r="DX340" s="27">
        <v>10.895623447458984</v>
      </c>
      <c r="DY340" s="27">
        <v>7.8308991023929275</v>
      </c>
      <c r="DZ340" s="27">
        <v>6.3055064156921734</v>
      </c>
      <c r="EA340" s="27">
        <v>15.413880966947367</v>
      </c>
      <c r="EB340" s="27">
        <v>10.731146715648983</v>
      </c>
      <c r="EC340" s="27">
        <v>7.7126864367564467</v>
      </c>
      <c r="ED340" s="27">
        <v>6.0888901127867161</v>
      </c>
      <c r="EE340" s="27">
        <v>15.496321197947369</v>
      </c>
      <c r="EF340" s="27">
        <v>10.618387956144735</v>
      </c>
      <c r="EG340" s="27">
        <v>7.6316444961234229</v>
      </c>
      <c r="EH340" s="27">
        <v>5.8618202810633466</v>
      </c>
      <c r="EI340" s="27">
        <v>15.595208554947368</v>
      </c>
      <c r="EJ340" s="27">
        <v>10.446907669448068</v>
      </c>
      <c r="EK340" s="27">
        <v>7.5083982376925498</v>
      </c>
      <c r="EL340" s="27">
        <v>5.555265483429995</v>
      </c>
      <c r="EM340" s="27">
        <v>15.712058748947367</v>
      </c>
      <c r="EN340" s="27">
        <v>10.286382834622048</v>
      </c>
      <c r="EO340" s="27">
        <v>7.3930258782298131</v>
      </c>
      <c r="EP340" s="27">
        <v>5.2190507064094493</v>
      </c>
      <c r="EQ340" s="27">
        <v>15.840383589947368</v>
      </c>
      <c r="ER340" s="27">
        <v>10.137519147556645</v>
      </c>
      <c r="ES340" s="27">
        <v>7.2860346152662219</v>
      </c>
      <c r="ET340" s="27">
        <v>4.9221176011764562</v>
      </c>
      <c r="EU340" s="27">
        <v>15.977280025947369</v>
      </c>
      <c r="EV340" s="27">
        <v>9.9826742110019904</v>
      </c>
      <c r="EW340" s="27">
        <v>7.1747445105261649</v>
      </c>
      <c r="EX340" s="27">
        <v>4.6135616855362116</v>
      </c>
      <c r="EY340" s="27">
        <v>16.10298623594737</v>
      </c>
      <c r="EZ340" s="27">
        <v>9.8208257195606823</v>
      </c>
      <c r="FA340" s="27">
        <v>7.0584208129917227</v>
      </c>
      <c r="FB340" s="27">
        <v>4.2274559504133524</v>
      </c>
      <c r="FC340" s="27">
        <v>16.470086108947367</v>
      </c>
      <c r="FD340" s="27">
        <v>9.2346136801718792</v>
      </c>
      <c r="FE340" s="27">
        <v>6.6370986779896821</v>
      </c>
      <c r="FF340" s="27">
        <v>2.9080945698321692</v>
      </c>
      <c r="FG340" s="27">
        <v>16.725906502947367</v>
      </c>
      <c r="FH340" s="27">
        <v>8.8070916662951095</v>
      </c>
      <c r="FI340" s="27">
        <v>6.3298301888697148</v>
      </c>
      <c r="FJ340" s="27">
        <v>2.2376878548705541</v>
      </c>
      <c r="FK340" s="27">
        <v>16.873984022947369</v>
      </c>
      <c r="FL340" s="27">
        <v>8.5156774094505217</v>
      </c>
      <c r="FM340" s="27">
        <v>6.1203850246390274</v>
      </c>
      <c r="FN340" s="27">
        <v>2.0594873627570589</v>
      </c>
      <c r="FO340" s="27">
        <v>16.935063126947369</v>
      </c>
      <c r="FP340" s="27">
        <v>8.3500029019137099</v>
      </c>
      <c r="FQ340" s="27">
        <v>6.0013114940039376</v>
      </c>
      <c r="FR340" s="27">
        <v>2.2238089597574717</v>
      </c>
      <c r="FS340" s="28">
        <v>15.249217991947368</v>
      </c>
      <c r="FT340" s="28">
        <v>11.10772722182524</v>
      </c>
      <c r="FU340" s="28">
        <v>7.9833422612730391</v>
      </c>
      <c r="FV340" s="28">
        <v>7.5960092372412653</v>
      </c>
      <c r="FW340" s="28">
        <v>15.307810431947368</v>
      </c>
      <c r="FX340" s="28">
        <v>10.878111084941708</v>
      </c>
      <c r="FY340" s="28">
        <v>7.8183126226399668</v>
      </c>
      <c r="FZ340" s="28">
        <v>6.7637105775648791</v>
      </c>
      <c r="GA340" s="28">
        <v>15.361855178947369</v>
      </c>
      <c r="GB340" s="28">
        <v>10.701179825576993</v>
      </c>
      <c r="GC340" s="28">
        <v>7.6911486428249782</v>
      </c>
      <c r="GD340" s="28">
        <v>6.2785726068856835</v>
      </c>
      <c r="GE340" s="28">
        <v>15.445830871947368</v>
      </c>
      <c r="GF340" s="28">
        <v>10.462775163158012</v>
      </c>
      <c r="GG340" s="28">
        <v>7.519802517846836</v>
      </c>
      <c r="GH340" s="28">
        <v>6.0454344449619519</v>
      </c>
      <c r="GI340" s="28">
        <v>15.562031575947369</v>
      </c>
      <c r="GJ340" s="28">
        <v>10.206419387808999</v>
      </c>
      <c r="GK340" s="28">
        <v>7.3355545745552568</v>
      </c>
      <c r="GL340" s="28">
        <v>5.8053273738940785</v>
      </c>
      <c r="GM340" s="28">
        <v>15.709803159947368</v>
      </c>
      <c r="GN340" s="28">
        <v>9.9191167421563229</v>
      </c>
      <c r="GO340" s="28">
        <v>7.129064506244263</v>
      </c>
      <c r="GP340" s="28">
        <v>5.4773311623345471</v>
      </c>
      <c r="GQ340" s="28">
        <v>15.895888517947368</v>
      </c>
      <c r="GR340" s="28">
        <v>9.7492155319584199</v>
      </c>
      <c r="GS340" s="28">
        <v>7.0069531611844713</v>
      </c>
      <c r="GT340" s="28">
        <v>5.0999444727840491</v>
      </c>
      <c r="GU340" s="28">
        <v>16.053570968947369</v>
      </c>
      <c r="GV340" s="28">
        <v>9.5766149062823054</v>
      </c>
      <c r="GW340" s="28">
        <v>6.8829016930700178</v>
      </c>
      <c r="GX340" s="28">
        <v>4.7628864828296713</v>
      </c>
      <c r="GY340" s="28">
        <v>16.187849151947368</v>
      </c>
      <c r="GZ340" s="28">
        <v>9.375319494072917</v>
      </c>
      <c r="HA340" s="28">
        <v>6.7382267168846095</v>
      </c>
      <c r="HB340" s="28">
        <v>4.4579321961765999</v>
      </c>
      <c r="HC340" s="28">
        <v>16.337678801947369</v>
      </c>
      <c r="HD340" s="28">
        <v>9.1866342084545565</v>
      </c>
      <c r="HE340" s="28">
        <v>6.6026148869687944</v>
      </c>
      <c r="HF340" s="28">
        <v>4.1221787626892414</v>
      </c>
      <c r="HG340" s="28">
        <v>16.912382394947368</v>
      </c>
      <c r="HH340" s="28">
        <v>8.1510265980900325</v>
      </c>
      <c r="HI340" s="28">
        <v>5.8583033066777048</v>
      </c>
      <c r="HJ340" s="28">
        <v>2.1720776089597198</v>
      </c>
      <c r="HK340" s="28">
        <v>17.539914338947369</v>
      </c>
      <c r="HL340" s="28">
        <v>6.7565625503614113</v>
      </c>
      <c r="HM340" s="28">
        <v>4.8560745391055349</v>
      </c>
      <c r="HN340" s="28">
        <v>-1.7783749944187726</v>
      </c>
      <c r="HO340" s="28">
        <v>17.764847136947367</v>
      </c>
      <c r="HP340" s="28">
        <v>5.851849596534815</v>
      </c>
      <c r="HQ340" s="28">
        <v>4.205839525734528</v>
      </c>
      <c r="HR340" s="28">
        <v>-4.7653786477303832</v>
      </c>
      <c r="HS340" s="28">
        <v>17.865410499947366</v>
      </c>
      <c r="HT340" s="28">
        <v>5.2507476141570324</v>
      </c>
      <c r="HU340" s="28">
        <v>3.7738156955289637</v>
      </c>
      <c r="HV340" s="28">
        <v>-6.7492375407412695</v>
      </c>
      <c r="HW340" s="29">
        <v>15.242479343947368</v>
      </c>
      <c r="HX340" s="29">
        <v>11.11211921357868</v>
      </c>
      <c r="HY340" s="29">
        <v>7.9864988722228922</v>
      </c>
      <c r="HZ340" s="29">
        <v>7.6067558958970771</v>
      </c>
      <c r="IA340" s="29">
        <v>15.304483829947369</v>
      </c>
      <c r="IB340" s="29">
        <v>10.943240529844003</v>
      </c>
      <c r="IC340" s="29">
        <v>7.8651224370653798</v>
      </c>
      <c r="ID340" s="29">
        <v>6.76419255234876</v>
      </c>
      <c r="IE340" s="29">
        <v>15.360595445947368</v>
      </c>
      <c r="IF340" s="29">
        <v>10.761998002852634</v>
      </c>
      <c r="IG340" s="29">
        <v>7.734859864319886</v>
      </c>
      <c r="IH340" s="29">
        <v>6.2810841928671639</v>
      </c>
      <c r="II340" s="29">
        <v>15.440031751947368</v>
      </c>
      <c r="IJ340" s="29">
        <v>10.523432903756664</v>
      </c>
      <c r="IK340" s="29">
        <v>7.5633984303430539</v>
      </c>
      <c r="IL340" s="29">
        <v>6.0637815087271605</v>
      </c>
      <c r="IM340" s="29">
        <v>15.550565451947367</v>
      </c>
      <c r="IN340" s="29">
        <v>10.236434396220062</v>
      </c>
      <c r="IO340" s="29">
        <v>7.3571269520844478</v>
      </c>
      <c r="IP340" s="29">
        <v>5.8338858587359379</v>
      </c>
      <c r="IQ340" s="29">
        <v>15.686102967947368</v>
      </c>
      <c r="IR340" s="29">
        <v>9.8934823634772151</v>
      </c>
      <c r="IS340" s="29">
        <v>7.1106405735563696</v>
      </c>
      <c r="IT340" s="29">
        <v>5.53700608589455</v>
      </c>
      <c r="IU340" s="29">
        <v>15.853446092947369</v>
      </c>
      <c r="IV340" s="29">
        <v>9.7159304784062002</v>
      </c>
      <c r="IW340" s="29">
        <v>6.9830305378263775</v>
      </c>
      <c r="IX340" s="29">
        <v>5.2045528221496049</v>
      </c>
      <c r="IY340" s="29">
        <v>15.986194408947368</v>
      </c>
      <c r="IZ340" s="29">
        <v>9.5357291983516053</v>
      </c>
      <c r="JA340" s="29">
        <v>6.8535163297561006</v>
      </c>
      <c r="JB340" s="29">
        <v>4.9246981170481128</v>
      </c>
      <c r="JC340" s="29">
        <v>16.134240120947368</v>
      </c>
      <c r="JD340" s="29">
        <v>9.3202489294909956</v>
      </c>
      <c r="JE340" s="29">
        <v>6.6986464178009975</v>
      </c>
      <c r="JF340" s="29">
        <v>4.5661939351949403</v>
      </c>
      <c r="JG340" s="29">
        <v>16.32693763294737</v>
      </c>
      <c r="JH340" s="29">
        <v>8.9716934456402448</v>
      </c>
      <c r="JI340" s="29">
        <v>6.4481327286318342</v>
      </c>
      <c r="JJ340" s="29">
        <v>3.5699914760195579</v>
      </c>
      <c r="JK340" s="29">
        <v>16.991602235947369</v>
      </c>
      <c r="JL340" s="29">
        <v>7.4867827585141553</v>
      </c>
      <c r="JM340" s="29">
        <v>5.3808981804645875</v>
      </c>
      <c r="JN340" s="29">
        <v>-0.97032290416441924</v>
      </c>
      <c r="JO340" s="29">
        <v>17.379515864947368</v>
      </c>
      <c r="JP340" s="29">
        <v>6.1882205648397726</v>
      </c>
      <c r="JQ340" s="29">
        <v>4.4475959636724269</v>
      </c>
      <c r="JR340" s="29">
        <v>-4.4860756565827806</v>
      </c>
      <c r="JS340" s="29">
        <v>17.46736919594737</v>
      </c>
      <c r="JT340" s="29">
        <v>5.6500925785034459</v>
      </c>
      <c r="JU340" s="29">
        <v>4.060832784356017</v>
      </c>
      <c r="JV340" s="29">
        <v>-6.4240415919423377</v>
      </c>
      <c r="JW340" s="29">
        <v>17.37479883494737</v>
      </c>
      <c r="JX340" s="29">
        <v>5.5474102046567708</v>
      </c>
      <c r="JY340" s="29">
        <v>3.9870329404953129</v>
      </c>
      <c r="JZ340" s="29">
        <v>-5.7478219192869879</v>
      </c>
    </row>
    <row r="341" spans="1:286" ht="15" thickBot="1" x14ac:dyDescent="0.4">
      <c r="A341" s="2"/>
      <c r="B341" s="74" t="s">
        <v>805</v>
      </c>
      <c r="C341" s="74" t="s">
        <v>489</v>
      </c>
      <c r="D341" s="74" t="s">
        <v>867</v>
      </c>
      <c r="E341" s="87">
        <v>372174</v>
      </c>
      <c r="F341" s="84">
        <v>410598</v>
      </c>
      <c r="G341" s="22">
        <v>31.830783449999998</v>
      </c>
      <c r="H341" s="22">
        <v>9.9132009013616997</v>
      </c>
      <c r="I341" s="22">
        <v>7.2315420409529994</v>
      </c>
      <c r="J341" s="22">
        <v>11.614899321345376</v>
      </c>
      <c r="K341" s="22">
        <v>31.88539823</v>
      </c>
      <c r="L341" s="22">
        <v>8.3613107163091431</v>
      </c>
      <c r="M341" s="22">
        <v>6.0994597571562146</v>
      </c>
      <c r="N341" s="22">
        <v>11.033538133491618</v>
      </c>
      <c r="O341" s="22">
        <v>31.909743984999999</v>
      </c>
      <c r="P341" s="22">
        <v>7.1549271393685761</v>
      </c>
      <c r="Q341" s="22">
        <v>5.2194197336596053</v>
      </c>
      <c r="R341" s="22">
        <v>11.193085541435558</v>
      </c>
      <c r="S341" s="22">
        <v>31.975853897</v>
      </c>
      <c r="T341" s="22">
        <v>5.7391266857576735</v>
      </c>
      <c r="U341" s="22">
        <v>4.1866130142395237</v>
      </c>
      <c r="V341" s="22">
        <v>10.693442659025433</v>
      </c>
      <c r="W341" s="22">
        <v>26.978796125057364</v>
      </c>
      <c r="X341" s="22">
        <v>4.3762254615938687</v>
      </c>
      <c r="Y341" s="22">
        <v>3.1923955462113072</v>
      </c>
      <c r="Z341" s="22">
        <v>10.719578154060791</v>
      </c>
      <c r="AA341" s="22">
        <v>17.950801422832157</v>
      </c>
      <c r="AB341" s="22">
        <v>2.9117961334698546</v>
      </c>
      <c r="AC341" s="22">
        <v>2.124114739869666</v>
      </c>
      <c r="AD341" s="22">
        <v>10.20221509961862</v>
      </c>
      <c r="AE341" s="22">
        <v>17.170769765395789</v>
      </c>
      <c r="AF341" s="22">
        <v>2.7852673445535907</v>
      </c>
      <c r="AG341" s="22">
        <v>2.0318137499529638</v>
      </c>
      <c r="AH341" s="22">
        <v>9.8246464064200971</v>
      </c>
      <c r="AI341" s="22">
        <v>16.425525462961012</v>
      </c>
      <c r="AJ341" s="22">
        <v>2.664381405970373</v>
      </c>
      <c r="AK341" s="22">
        <v>1.943629140791606</v>
      </c>
      <c r="AL341" s="22">
        <v>9.6092376220475408</v>
      </c>
      <c r="AM341" s="22">
        <v>15.27993975647188</v>
      </c>
      <c r="AN341" s="22">
        <v>2.478556163289531</v>
      </c>
      <c r="AO341" s="22">
        <v>1.8080722134088254</v>
      </c>
      <c r="AP341" s="22">
        <v>9.0435607603461143</v>
      </c>
      <c r="AQ341" s="22">
        <v>13.5729008910806</v>
      </c>
      <c r="AR341" s="22">
        <v>2.2016577089616423</v>
      </c>
      <c r="AS341" s="22">
        <v>1.6060786460967802</v>
      </c>
      <c r="AT341" s="22">
        <v>7.9470596342851536</v>
      </c>
      <c r="AU341" s="22">
        <v>10.625604724699587</v>
      </c>
      <c r="AV341" s="22">
        <v>1.7235773503575325</v>
      </c>
      <c r="AW341" s="22">
        <v>1.2573256805713253</v>
      </c>
      <c r="AX341" s="22">
        <v>6.2068622053998297</v>
      </c>
      <c r="AY341" s="22">
        <v>20.961976842979137</v>
      </c>
      <c r="AZ341" s="22">
        <v>3.4002383338515743</v>
      </c>
      <c r="BA341" s="22">
        <v>2.4804265247090922</v>
      </c>
      <c r="BB341" s="22">
        <v>4.471920914615076</v>
      </c>
      <c r="BC341" s="22">
        <v>36.084693567000002</v>
      </c>
      <c r="BD341" s="22">
        <v>6.460072265320667</v>
      </c>
      <c r="BE341" s="22">
        <v>4.7125327771622008</v>
      </c>
      <c r="BF341" s="22">
        <v>3.8290925110418463</v>
      </c>
      <c r="BG341" s="22">
        <v>36.443808974999996</v>
      </c>
      <c r="BH341" s="22">
        <v>7.0871697333378583</v>
      </c>
      <c r="BI341" s="22">
        <v>5.1699916493130296</v>
      </c>
      <c r="BJ341" s="22">
        <v>3.8063331685880968</v>
      </c>
      <c r="BK341" s="25">
        <v>31.806784577000002</v>
      </c>
      <c r="BL341" s="25">
        <v>10.035091857776377</v>
      </c>
      <c r="BM341" s="25">
        <v>7.3204597966300424</v>
      </c>
      <c r="BN341" s="25">
        <v>11.753726794782228</v>
      </c>
      <c r="BO341" s="25">
        <v>31.848418574</v>
      </c>
      <c r="BP341" s="25">
        <v>8.6085261661242711</v>
      </c>
      <c r="BQ341" s="25">
        <v>6.2797999859379843</v>
      </c>
      <c r="BR341" s="25">
        <v>11.27712893953937</v>
      </c>
      <c r="BS341" s="25">
        <v>31.922905809</v>
      </c>
      <c r="BT341" s="25">
        <v>7.2503754230485713</v>
      </c>
      <c r="BU341" s="25">
        <v>5.2890479277249423</v>
      </c>
      <c r="BV341" s="25">
        <v>11.316521810531494</v>
      </c>
      <c r="BW341" s="25">
        <v>32.026395801999996</v>
      </c>
      <c r="BX341" s="25">
        <v>5.7552884142283762</v>
      </c>
      <c r="BY341" s="25">
        <v>4.1984027701471538</v>
      </c>
      <c r="BZ341" s="25">
        <v>10.777923994372461</v>
      </c>
      <c r="CA341" s="25">
        <v>27.146897749050705</v>
      </c>
      <c r="CB341" s="25">
        <v>4.4034931945069644</v>
      </c>
      <c r="CC341" s="25">
        <v>3.2122869777362597</v>
      </c>
      <c r="CD341" s="25">
        <v>10.789187789373198</v>
      </c>
      <c r="CE341" s="25">
        <v>18.243862235698952</v>
      </c>
      <c r="CF341" s="25">
        <v>2.9593334729833805</v>
      </c>
      <c r="CG341" s="25">
        <v>2.1587925672059303</v>
      </c>
      <c r="CH341" s="25">
        <v>10.270850349283251</v>
      </c>
      <c r="CI341" s="25">
        <v>17.583627505838397</v>
      </c>
      <c r="CJ341" s="25">
        <v>2.8522369212302521</v>
      </c>
      <c r="CK341" s="25">
        <v>2.0806671237543135</v>
      </c>
      <c r="CL341" s="25">
        <v>9.8823339395212173</v>
      </c>
      <c r="CM341" s="25">
        <v>17.016139986858018</v>
      </c>
      <c r="CN341" s="25">
        <v>2.7601848771662074</v>
      </c>
      <c r="CO341" s="25">
        <v>2.0135164392046483</v>
      </c>
      <c r="CP341" s="25">
        <v>9.5733340652123005</v>
      </c>
      <c r="CQ341" s="25">
        <v>16.164181239101922</v>
      </c>
      <c r="CR341" s="25">
        <v>2.6219888084137168</v>
      </c>
      <c r="CS341" s="25">
        <v>1.9127043310851819</v>
      </c>
      <c r="CT341" s="25">
        <v>9.0538093323869155</v>
      </c>
      <c r="CU341" s="25">
        <v>15.3255423515032</v>
      </c>
      <c r="CV341" s="25">
        <v>2.4859533516802119</v>
      </c>
      <c r="CW341" s="25">
        <v>1.8134683593524337</v>
      </c>
      <c r="CX341" s="25">
        <v>8.505792214712848</v>
      </c>
      <c r="CY341" s="25">
        <v>14.608011730873525</v>
      </c>
      <c r="CZ341" s="25">
        <v>2.3695628442269756</v>
      </c>
      <c r="DA341" s="25">
        <v>1.7285631046127345</v>
      </c>
      <c r="DB341" s="25">
        <v>7.2103559770420347</v>
      </c>
      <c r="DC341" s="25">
        <v>21.29142574760602</v>
      </c>
      <c r="DD341" s="25">
        <v>3.4536781789076443</v>
      </c>
      <c r="DE341" s="25">
        <v>2.5194101476609783</v>
      </c>
      <c r="DF341" s="25">
        <v>6.2938793220697598</v>
      </c>
      <c r="DG341" s="25">
        <v>32.236211394245153</v>
      </c>
      <c r="DH341" s="25">
        <v>5.2290298067745251</v>
      </c>
      <c r="DI341" s="25">
        <v>3.814504442847729</v>
      </c>
      <c r="DJ341" s="25">
        <v>5.5282830406135659</v>
      </c>
      <c r="DK341" s="25">
        <v>34.673192024999999</v>
      </c>
      <c r="DL341" s="25">
        <v>5.7353476273024322</v>
      </c>
      <c r="DM341" s="25">
        <v>4.1838562437103857</v>
      </c>
      <c r="DN341" s="25">
        <v>5.1556899549475119</v>
      </c>
      <c r="DO341" s="27">
        <v>31.834776121000001</v>
      </c>
      <c r="DP341" s="27">
        <v>10.031039200557721</v>
      </c>
      <c r="DQ341" s="27">
        <v>7.3175034396121728</v>
      </c>
      <c r="DR341" s="27">
        <v>11.588203166913448</v>
      </c>
      <c r="DS341" s="27">
        <v>31.890852580000001</v>
      </c>
      <c r="DT341" s="27">
        <v>8.593024269579896</v>
      </c>
      <c r="DU341" s="27">
        <v>6.2684915682340954</v>
      </c>
      <c r="DV341" s="27">
        <v>11.07762758253719</v>
      </c>
      <c r="DW341" s="27">
        <v>31.916287520000001</v>
      </c>
      <c r="DX341" s="27">
        <v>7.1959418129438637</v>
      </c>
      <c r="DY341" s="27">
        <v>5.2493393670057742</v>
      </c>
      <c r="DZ341" s="27">
        <v>11.255518482704826</v>
      </c>
      <c r="EA341" s="27">
        <v>31.983102998</v>
      </c>
      <c r="EB341" s="27">
        <v>5.7067928676083932</v>
      </c>
      <c r="EC341" s="27">
        <v>4.1630259440673729</v>
      </c>
      <c r="ED341" s="27">
        <v>10.778549943395824</v>
      </c>
      <c r="EE341" s="27">
        <v>26.597983052791825</v>
      </c>
      <c r="EF341" s="27">
        <v>4.3144538445346328</v>
      </c>
      <c r="EG341" s="27">
        <v>3.1473340115822497</v>
      </c>
      <c r="EH341" s="27">
        <v>10.818849923954513</v>
      </c>
      <c r="EI341" s="27">
        <v>17.544094756240696</v>
      </c>
      <c r="EJ341" s="27">
        <v>2.8458243213294141</v>
      </c>
      <c r="EK341" s="27">
        <v>2.0759892214061075</v>
      </c>
      <c r="EL341" s="27">
        <v>10.325133907885583</v>
      </c>
      <c r="EM341" s="27">
        <v>16.872437551672849</v>
      </c>
      <c r="EN341" s="27">
        <v>2.7368749320954451</v>
      </c>
      <c r="EO341" s="27">
        <v>1.996512158808357</v>
      </c>
      <c r="EP341" s="27">
        <v>9.967787000504444</v>
      </c>
      <c r="EQ341" s="27">
        <v>16.233834504749847</v>
      </c>
      <c r="ER341" s="27">
        <v>2.633287251576216</v>
      </c>
      <c r="ES341" s="27">
        <v>1.9209463880695921</v>
      </c>
      <c r="ET341" s="27">
        <v>9.7689214180525568</v>
      </c>
      <c r="EU341" s="27">
        <v>15.277682030136313</v>
      </c>
      <c r="EV341" s="27">
        <v>2.4781899379239065</v>
      </c>
      <c r="EW341" s="27">
        <v>1.8078050571033766</v>
      </c>
      <c r="EX341" s="27">
        <v>9.2343809629993068</v>
      </c>
      <c r="EY341" s="27">
        <v>14.179579059548981</v>
      </c>
      <c r="EZ341" s="27">
        <v>2.300066860931866</v>
      </c>
      <c r="FA341" s="27">
        <v>1.6778667523571358</v>
      </c>
      <c r="FB341" s="27">
        <v>8.1927809369621123</v>
      </c>
      <c r="FC341" s="27">
        <v>12.06720731485589</v>
      </c>
      <c r="FD341" s="27">
        <v>1.9574194362422404</v>
      </c>
      <c r="FE341" s="27">
        <v>1.4279102265565804</v>
      </c>
      <c r="FF341" s="27">
        <v>6.6282528880233187</v>
      </c>
      <c r="FG341" s="27">
        <v>24.405629673078465</v>
      </c>
      <c r="FH341" s="27">
        <v>3.9588326138229313</v>
      </c>
      <c r="FI341" s="27">
        <v>2.8879132749164711</v>
      </c>
      <c r="FJ341" s="27">
        <v>5.1121973075269551</v>
      </c>
      <c r="FK341" s="27">
        <v>35.631973479999999</v>
      </c>
      <c r="FL341" s="27">
        <v>7.0137999474607264</v>
      </c>
      <c r="FM341" s="27">
        <v>5.1164694120068814</v>
      </c>
      <c r="FN341" s="27">
        <v>4.7160666809427525</v>
      </c>
      <c r="FO341" s="27">
        <v>35.837402050999998</v>
      </c>
      <c r="FP341" s="27">
        <v>7.5647462654551285</v>
      </c>
      <c r="FQ341" s="27">
        <v>5.5183770804308612</v>
      </c>
      <c r="FR341" s="27">
        <v>4.8422841626354263</v>
      </c>
      <c r="FS341" s="28">
        <v>31.831296658999999</v>
      </c>
      <c r="FT341" s="28">
        <v>9.9058299696546079</v>
      </c>
      <c r="FU341" s="28">
        <v>7.2261650488945097</v>
      </c>
      <c r="FV341" s="28">
        <v>11.620872277210108</v>
      </c>
      <c r="FW341" s="28">
        <v>31.884404447999998</v>
      </c>
      <c r="FX341" s="28">
        <v>8.4171742699594621</v>
      </c>
      <c r="FY341" s="28">
        <v>6.140211441783511</v>
      </c>
      <c r="FZ341" s="28">
        <v>11.043897077275346</v>
      </c>
      <c r="GA341" s="28">
        <v>31.913560455999999</v>
      </c>
      <c r="GB341" s="28">
        <v>7.2068028129248827</v>
      </c>
      <c r="GC341" s="28">
        <v>5.2572623152795996</v>
      </c>
      <c r="GD341" s="28">
        <v>11.207616077144184</v>
      </c>
      <c r="GE341" s="28">
        <v>31.993388957000001</v>
      </c>
      <c r="GF341" s="28">
        <v>5.7172299008081149</v>
      </c>
      <c r="GG341" s="28">
        <v>4.1706396144769213</v>
      </c>
      <c r="GH341" s="28">
        <v>10.70570994109563</v>
      </c>
      <c r="GI341" s="28">
        <v>26.858331079469146</v>
      </c>
      <c r="GJ341" s="28">
        <v>4.3566848491331962</v>
      </c>
      <c r="GK341" s="28">
        <v>3.1781409414755242</v>
      </c>
      <c r="GL341" s="28">
        <v>10.729811830173311</v>
      </c>
      <c r="GM341" s="28">
        <v>17.803825872313507</v>
      </c>
      <c r="GN341" s="28">
        <v>2.8879552569744757</v>
      </c>
      <c r="GO341" s="28">
        <v>2.1067231523910124</v>
      </c>
      <c r="GP341" s="28">
        <v>10.195353533284315</v>
      </c>
      <c r="GQ341" s="28">
        <v>16.833037405443175</v>
      </c>
      <c r="GR341" s="28">
        <v>2.7304838417620747</v>
      </c>
      <c r="GS341" s="28">
        <v>1.9918499473901512</v>
      </c>
      <c r="GT341" s="28">
        <v>9.7688700294582738</v>
      </c>
      <c r="GU341" s="28">
        <v>15.475408634015579</v>
      </c>
      <c r="GV341" s="28">
        <v>2.5102631332703536</v>
      </c>
      <c r="GW341" s="28">
        <v>1.8312020065693833</v>
      </c>
      <c r="GX341" s="28">
        <v>8.9562057524718846</v>
      </c>
      <c r="GY341" s="28">
        <v>14.23703616026981</v>
      </c>
      <c r="GZ341" s="28">
        <v>2.309386966468018</v>
      </c>
      <c r="HA341" s="28">
        <v>1.6846656395865414</v>
      </c>
      <c r="HB341" s="28">
        <v>8.4131782923208576</v>
      </c>
      <c r="HC341" s="28">
        <v>13.033963222841864</v>
      </c>
      <c r="HD341" s="28">
        <v>2.1142367308340138</v>
      </c>
      <c r="HE341" s="28">
        <v>1.5423062596716912</v>
      </c>
      <c r="HF341" s="28">
        <v>7.9266193574460075</v>
      </c>
      <c r="HG341" s="28">
        <v>8.3201741838761993</v>
      </c>
      <c r="HH341" s="28">
        <v>1.3496138945413225</v>
      </c>
      <c r="HI341" s="28">
        <v>0.98452454606153039</v>
      </c>
      <c r="HJ341" s="28">
        <v>4.6073381765312291</v>
      </c>
      <c r="HK341" s="28">
        <v>13.06655844180969</v>
      </c>
      <c r="HL341" s="28">
        <v>2.1195239951919937</v>
      </c>
      <c r="HM341" s="28">
        <v>1.5461632454088725</v>
      </c>
      <c r="HN341" s="28">
        <v>-0.85930271297553773</v>
      </c>
      <c r="HO341" s="28">
        <v>26.965458923581501</v>
      </c>
      <c r="HP341" s="28">
        <v>4.3740620366428615</v>
      </c>
      <c r="HQ341" s="28">
        <v>3.1908173578298422</v>
      </c>
      <c r="HR341" s="28">
        <v>-5.2131679772972177</v>
      </c>
      <c r="HS341" s="28">
        <v>27.291595498533646</v>
      </c>
      <c r="HT341" s="28">
        <v>4.4269645893233713</v>
      </c>
      <c r="HU341" s="28">
        <v>3.2294090334742136</v>
      </c>
      <c r="HV341" s="28">
        <v>-7.9254643260462814</v>
      </c>
      <c r="HW341" s="29">
        <v>31.817880897000002</v>
      </c>
      <c r="HX341" s="29">
        <v>9.9120421028537482</v>
      </c>
      <c r="HY341" s="29">
        <v>7.2306967135748268</v>
      </c>
      <c r="HZ341" s="29">
        <v>11.652111595658415</v>
      </c>
      <c r="IA341" s="29">
        <v>31.865713868</v>
      </c>
      <c r="IB341" s="29">
        <v>9.8360823550517313</v>
      </c>
      <c r="IC341" s="29">
        <v>7.1752851351032341</v>
      </c>
      <c r="ID341" s="29">
        <v>11.089331549159141</v>
      </c>
      <c r="IE341" s="29">
        <v>31.892080389</v>
      </c>
      <c r="IF341" s="29">
        <v>9.8767010126312016</v>
      </c>
      <c r="IG341" s="29">
        <v>7.2049158802939894</v>
      </c>
      <c r="IH341" s="29">
        <v>11.275305271222418</v>
      </c>
      <c r="II341" s="29">
        <v>31.962558503</v>
      </c>
      <c r="IJ341" s="29">
        <v>9.6871506006654933</v>
      </c>
      <c r="IK341" s="29">
        <v>7.0666414937815878</v>
      </c>
      <c r="IL341" s="29">
        <v>10.824766478549343</v>
      </c>
      <c r="IM341" s="29">
        <v>32.069430632999996</v>
      </c>
      <c r="IN341" s="29">
        <v>9.6155212497564602</v>
      </c>
      <c r="IO341" s="29">
        <v>7.0143888795534526</v>
      </c>
      <c r="IP341" s="29">
        <v>10.885495823518337</v>
      </c>
      <c r="IQ341" s="29">
        <v>33.516824849999999</v>
      </c>
      <c r="IR341" s="29">
        <v>9.1921759332415682</v>
      </c>
      <c r="IS341" s="29">
        <v>6.7055643651831778</v>
      </c>
      <c r="IT341" s="29">
        <v>9.1069296071968111</v>
      </c>
      <c r="IU341" s="29">
        <v>34.235739127000002</v>
      </c>
      <c r="IV341" s="29">
        <v>8.9305674511042081</v>
      </c>
      <c r="IW341" s="29">
        <v>6.5147246197094066</v>
      </c>
      <c r="IX341" s="29">
        <v>8.2448448854300835</v>
      </c>
      <c r="IY341" s="29">
        <v>34.387196097</v>
      </c>
      <c r="IZ341" s="29">
        <v>8.7770660146551496</v>
      </c>
      <c r="JA341" s="29">
        <v>6.4027474589443543</v>
      </c>
      <c r="JB341" s="29">
        <v>8.1342392091699125</v>
      </c>
      <c r="JC341" s="29">
        <v>34.586638944000001</v>
      </c>
      <c r="JD341" s="29">
        <v>8.5253280457734775</v>
      </c>
      <c r="JE341" s="29">
        <v>6.2191081154683374</v>
      </c>
      <c r="JF341" s="29">
        <v>7.6358029633272757</v>
      </c>
      <c r="JG341" s="29">
        <v>34.838608700999998</v>
      </c>
      <c r="JH341" s="29">
        <v>8.028518858714154</v>
      </c>
      <c r="JI341" s="29">
        <v>5.8566927303370138</v>
      </c>
      <c r="JJ341" s="29">
        <v>6.2873533400503767</v>
      </c>
      <c r="JK341" s="29">
        <v>36.182654329999998</v>
      </c>
      <c r="JL341" s="29">
        <v>6.642788529554311</v>
      </c>
      <c r="JM341" s="29">
        <v>4.8458217480525185</v>
      </c>
      <c r="JN341" s="29">
        <v>0.3387719102583624</v>
      </c>
      <c r="JO341" s="29">
        <v>32.114134604945562</v>
      </c>
      <c r="JP341" s="29">
        <v>5.2092277536685927</v>
      </c>
      <c r="JQ341" s="29">
        <v>3.8000591208011376</v>
      </c>
      <c r="JR341" s="29">
        <v>-4.4512363342696126</v>
      </c>
      <c r="JS341" s="29">
        <v>27.625514386463852</v>
      </c>
      <c r="JT341" s="29">
        <v>4.4811295095330639</v>
      </c>
      <c r="JU341" s="29">
        <v>3.2689215886558047</v>
      </c>
      <c r="JV341" s="29">
        <v>-7.3352626724869765</v>
      </c>
      <c r="JW341" s="29">
        <v>27.803844648108633</v>
      </c>
      <c r="JX341" s="29">
        <v>4.5100564278419855</v>
      </c>
      <c r="JY341" s="29">
        <v>3.2900233728269948</v>
      </c>
      <c r="JZ341" s="29">
        <v>-6.3066228979752168</v>
      </c>
    </row>
    <row r="342" spans="1:286" ht="15" thickBot="1" x14ac:dyDescent="0.4">
      <c r="A342" s="2"/>
      <c r="B342" s="74" t="s">
        <v>806</v>
      </c>
      <c r="C342" s="74" t="s">
        <v>466</v>
      </c>
      <c r="D342" s="74" t="s">
        <v>864</v>
      </c>
      <c r="E342" s="87">
        <v>352531</v>
      </c>
      <c r="F342" s="84">
        <v>404369</v>
      </c>
      <c r="G342" s="22">
        <v>22.694131676052631</v>
      </c>
      <c r="H342" s="22">
        <v>12.054986544621487</v>
      </c>
      <c r="I342" s="22">
        <v>8.6641561877444442</v>
      </c>
      <c r="J342" s="22">
        <v>7.0455277706198469</v>
      </c>
      <c r="K342" s="22">
        <v>22.75164243105263</v>
      </c>
      <c r="L342" s="22">
        <v>11.874385773226988</v>
      </c>
      <c r="M342" s="22">
        <v>8.5343548573823469</v>
      </c>
      <c r="N342" s="22">
        <v>6.592874696831899</v>
      </c>
      <c r="O342" s="22">
        <v>22.802725262052629</v>
      </c>
      <c r="P342" s="22">
        <v>11.730405109184208</v>
      </c>
      <c r="Q342" s="22">
        <v>8.4308731192099895</v>
      </c>
      <c r="R342" s="22">
        <v>6.2661069396106068</v>
      </c>
      <c r="S342" s="22">
        <v>22.879517871052631</v>
      </c>
      <c r="T342" s="22">
        <v>11.546948849023217</v>
      </c>
      <c r="U342" s="22">
        <v>8.2990194928479184</v>
      </c>
      <c r="V342" s="22">
        <v>5.833414625646471</v>
      </c>
      <c r="W342" s="22">
        <v>22.97999016205263</v>
      </c>
      <c r="X342" s="22">
        <v>11.369847102368611</v>
      </c>
      <c r="Y342" s="22">
        <v>8.1717329804608543</v>
      </c>
      <c r="Z342" s="22">
        <v>5.2851178791650746</v>
      </c>
      <c r="AA342" s="22">
        <v>23.100489969052632</v>
      </c>
      <c r="AB342" s="22">
        <v>11.184528145118732</v>
      </c>
      <c r="AC342" s="22">
        <v>8.0385405970252002</v>
      </c>
      <c r="AD342" s="22">
        <v>4.6925713751079741</v>
      </c>
      <c r="AE342" s="22">
        <v>23.23912137805263</v>
      </c>
      <c r="AF342" s="22">
        <v>11.008115208325117</v>
      </c>
      <c r="AG342" s="22">
        <v>7.9117491458476357</v>
      </c>
      <c r="AH342" s="22">
        <v>4.0451682362584975</v>
      </c>
      <c r="AI342" s="22">
        <v>23.390924871052629</v>
      </c>
      <c r="AJ342" s="22">
        <v>10.827207221264908</v>
      </c>
      <c r="AK342" s="22">
        <v>7.7817270135376306</v>
      </c>
      <c r="AL342" s="22">
        <v>3.3735244937040321</v>
      </c>
      <c r="AM342" s="22">
        <v>23.55215788805263</v>
      </c>
      <c r="AN342" s="22">
        <v>10.63988327756519</v>
      </c>
      <c r="AO342" s="22">
        <v>7.6470936068630513</v>
      </c>
      <c r="AP342" s="22">
        <v>2.7191305676586808</v>
      </c>
      <c r="AQ342" s="22">
        <v>23.736813095052629</v>
      </c>
      <c r="AR342" s="22">
        <v>10.434595302044666</v>
      </c>
      <c r="AS342" s="22">
        <v>7.4995490968138689</v>
      </c>
      <c r="AT342" s="22">
        <v>1.9063059853560276</v>
      </c>
      <c r="AU342" s="22">
        <v>24.445487581052632</v>
      </c>
      <c r="AV342" s="22">
        <v>9.5568575081893048</v>
      </c>
      <c r="AW342" s="22">
        <v>6.8687016620448835</v>
      </c>
      <c r="AX342" s="22">
        <v>-0.93971078771781436</v>
      </c>
      <c r="AY342" s="22">
        <v>24.912656134052632</v>
      </c>
      <c r="AZ342" s="22">
        <v>9.0886478982625079</v>
      </c>
      <c r="BA342" s="22">
        <v>6.5321901965203875</v>
      </c>
      <c r="BB342" s="22">
        <v>-2.2218453424167848</v>
      </c>
      <c r="BC342" s="22">
        <v>25.164983154052628</v>
      </c>
      <c r="BD342" s="22">
        <v>9.1214261928683857</v>
      </c>
      <c r="BE342" s="22">
        <v>6.5557486022458527</v>
      </c>
      <c r="BF342" s="22">
        <v>-2.2760886803907852</v>
      </c>
      <c r="BG342" s="22">
        <v>25.305412245052629</v>
      </c>
      <c r="BH342" s="22">
        <v>9.2036371050103298</v>
      </c>
      <c r="BI342" s="22">
        <v>6.6148352035040299</v>
      </c>
      <c r="BJ342" s="22">
        <v>-1.6665194477683869</v>
      </c>
      <c r="BK342" s="25">
        <v>22.67628285405263</v>
      </c>
      <c r="BL342" s="25">
        <v>12.087932292925567</v>
      </c>
      <c r="BM342" s="25">
        <v>8.6878349457399082</v>
      </c>
      <c r="BN342" s="25">
        <v>7.2535881382799996</v>
      </c>
      <c r="BO342" s="25">
        <v>22.721564516052631</v>
      </c>
      <c r="BP342" s="25">
        <v>11.969019456455911</v>
      </c>
      <c r="BQ342" s="25">
        <v>8.6023699488203977</v>
      </c>
      <c r="BR342" s="25">
        <v>7.0037424374867818</v>
      </c>
      <c r="BS342" s="25">
        <v>22.79351857505263</v>
      </c>
      <c r="BT342" s="25">
        <v>11.806292721727669</v>
      </c>
      <c r="BU342" s="25">
        <v>8.4854150405433586</v>
      </c>
      <c r="BV342" s="25">
        <v>6.6112566568305962</v>
      </c>
      <c r="BW342" s="25">
        <v>22.873584301052631</v>
      </c>
      <c r="BX342" s="25">
        <v>11.664900215976953</v>
      </c>
      <c r="BY342" s="25">
        <v>8.3837934626953654</v>
      </c>
      <c r="BZ342" s="25">
        <v>6.2650977445329179</v>
      </c>
      <c r="CA342" s="25">
        <v>22.965836372052628</v>
      </c>
      <c r="CB342" s="25">
        <v>11.518138660465398</v>
      </c>
      <c r="CC342" s="25">
        <v>8.2783130430696996</v>
      </c>
      <c r="CD342" s="25">
        <v>5.8454095295863784</v>
      </c>
      <c r="CE342" s="25">
        <v>23.068988702052629</v>
      </c>
      <c r="CF342" s="25">
        <v>11.373242075363557</v>
      </c>
      <c r="CG342" s="25">
        <v>8.1741730143980558</v>
      </c>
      <c r="CH342" s="25">
        <v>5.3934921751431961</v>
      </c>
      <c r="CI342" s="25">
        <v>23.174110986052629</v>
      </c>
      <c r="CJ342" s="25">
        <v>11.249189277193778</v>
      </c>
      <c r="CK342" s="25">
        <v>8.0850138258007664</v>
      </c>
      <c r="CL342" s="25">
        <v>4.8919627695004806</v>
      </c>
      <c r="CM342" s="25">
        <v>23.287108656052631</v>
      </c>
      <c r="CN342" s="25">
        <v>11.120883830235073</v>
      </c>
      <c r="CO342" s="25">
        <v>7.992798174785829</v>
      </c>
      <c r="CP342" s="25">
        <v>4.3679198424062946</v>
      </c>
      <c r="CQ342" s="25">
        <v>23.407702866052631</v>
      </c>
      <c r="CR342" s="25">
        <v>10.9957985224959</v>
      </c>
      <c r="CS342" s="25">
        <v>7.9028969012312924</v>
      </c>
      <c r="CT342" s="25">
        <v>3.8353837460215416</v>
      </c>
      <c r="CU342" s="25">
        <v>23.534249734052629</v>
      </c>
      <c r="CV342" s="25">
        <v>10.868538491476212</v>
      </c>
      <c r="CW342" s="25">
        <v>7.8114326112355705</v>
      </c>
      <c r="CX342" s="25">
        <v>3.298302006714696</v>
      </c>
      <c r="CY342" s="25">
        <v>23.831572141052629</v>
      </c>
      <c r="CZ342" s="25">
        <v>10.42258792867954</v>
      </c>
      <c r="DA342" s="25">
        <v>7.4909191611557135</v>
      </c>
      <c r="DB342" s="25">
        <v>1.5530752885571459</v>
      </c>
      <c r="DC342" s="25">
        <v>24.058179418052632</v>
      </c>
      <c r="DD342" s="25">
        <v>10.137896001067123</v>
      </c>
      <c r="DE342" s="25">
        <v>7.2863054673043051</v>
      </c>
      <c r="DF342" s="25">
        <v>0.32011339143289419</v>
      </c>
      <c r="DG342" s="25">
        <v>24.213098813052632</v>
      </c>
      <c r="DH342" s="25">
        <v>10.042243669240365</v>
      </c>
      <c r="DI342" s="25">
        <v>7.217558253062184</v>
      </c>
      <c r="DJ342" s="25">
        <v>-0.35060440404550874</v>
      </c>
      <c r="DK342" s="25">
        <v>24.315934457052631</v>
      </c>
      <c r="DL342" s="25">
        <v>9.9099759668091316</v>
      </c>
      <c r="DM342" s="25">
        <v>7.1224948510238288</v>
      </c>
      <c r="DN342" s="25">
        <v>-0.68768062305483468</v>
      </c>
      <c r="DO342" s="27">
        <v>22.694143151052629</v>
      </c>
      <c r="DP342" s="27">
        <v>12.084939605024802</v>
      </c>
      <c r="DQ342" s="27">
        <v>8.6856840420207355</v>
      </c>
      <c r="DR342" s="27">
        <v>7.0618020234309427</v>
      </c>
      <c r="DS342" s="27">
        <v>22.751676849052629</v>
      </c>
      <c r="DT342" s="27">
        <v>11.955950151521524</v>
      </c>
      <c r="DU342" s="27">
        <v>8.5929767820343841</v>
      </c>
      <c r="DV342" s="27">
        <v>6.647214701541472</v>
      </c>
      <c r="DW342" s="27">
        <v>22.802793829052629</v>
      </c>
      <c r="DX342" s="27">
        <v>11.772128483299522</v>
      </c>
      <c r="DY342" s="27">
        <v>8.4608605297041191</v>
      </c>
      <c r="DZ342" s="27">
        <v>6.3121581677417087</v>
      </c>
      <c r="EA342" s="27">
        <v>22.879631367052632</v>
      </c>
      <c r="EB342" s="27">
        <v>11.607354338380315</v>
      </c>
      <c r="EC342" s="27">
        <v>8.3424341074101012</v>
      </c>
      <c r="ED342" s="27">
        <v>5.8987296488676098</v>
      </c>
      <c r="EE342" s="27">
        <v>22.97968165605263</v>
      </c>
      <c r="EF342" s="27">
        <v>11.433464616071587</v>
      </c>
      <c r="EG342" s="27">
        <v>8.2174561401639643</v>
      </c>
      <c r="EH342" s="27">
        <v>5.376108916737973</v>
      </c>
      <c r="EI342" s="27">
        <v>23.099433854052631</v>
      </c>
      <c r="EJ342" s="27">
        <v>11.252021064853514</v>
      </c>
      <c r="EK342" s="27">
        <v>8.087049087348646</v>
      </c>
      <c r="EL342" s="27">
        <v>4.8100346016906101</v>
      </c>
      <c r="EM342" s="27">
        <v>23.237402459052632</v>
      </c>
      <c r="EN342" s="27">
        <v>11.08949274006285</v>
      </c>
      <c r="EO342" s="27">
        <v>7.9702367802003611</v>
      </c>
      <c r="EP342" s="27">
        <v>4.188654152286194</v>
      </c>
      <c r="EQ342" s="27">
        <v>23.388767355052629</v>
      </c>
      <c r="ER342" s="27">
        <v>10.931917481216592</v>
      </c>
      <c r="ES342" s="27">
        <v>7.8569843390703165</v>
      </c>
      <c r="ET342" s="27">
        <v>3.542073736198919</v>
      </c>
      <c r="EU342" s="27">
        <v>23.547717942052628</v>
      </c>
      <c r="EV342" s="27">
        <v>10.774677804688407</v>
      </c>
      <c r="EW342" s="27">
        <v>7.7439730875597572</v>
      </c>
      <c r="EX342" s="27">
        <v>2.9217717718178911</v>
      </c>
      <c r="EY342" s="27">
        <v>23.72285157305263</v>
      </c>
      <c r="EZ342" s="27">
        <v>10.620919794710051</v>
      </c>
      <c r="FA342" s="27">
        <v>7.63346417835126</v>
      </c>
      <c r="FB342" s="27">
        <v>2.1924418342806256</v>
      </c>
      <c r="FC342" s="27">
        <v>24.38491883305263</v>
      </c>
      <c r="FD342" s="27">
        <v>9.9701288774051768</v>
      </c>
      <c r="FE342" s="27">
        <v>7.1657279322572611</v>
      </c>
      <c r="FF342" s="27">
        <v>-0.44833418755705168</v>
      </c>
      <c r="FG342" s="27">
        <v>24.807077532052631</v>
      </c>
      <c r="FH342" s="27">
        <v>9.6184224743158389</v>
      </c>
      <c r="FI342" s="27">
        <v>6.9129496153909189</v>
      </c>
      <c r="FJ342" s="27">
        <v>-1.5583459715786852</v>
      </c>
      <c r="FK342" s="27">
        <v>25.03775344305263</v>
      </c>
      <c r="FL342" s="27">
        <v>9.5768393076542591</v>
      </c>
      <c r="FM342" s="27">
        <v>6.8830629747544192</v>
      </c>
      <c r="FN342" s="27">
        <v>-1.5733582783615319</v>
      </c>
      <c r="FO342" s="27">
        <v>25.16378232505263</v>
      </c>
      <c r="FP342" s="27">
        <v>9.4530449265747567</v>
      </c>
      <c r="FQ342" s="27">
        <v>6.7940895156080456</v>
      </c>
      <c r="FR342" s="27">
        <v>-1.0693085257004356</v>
      </c>
      <c r="FS342" s="28">
        <v>22.692253947052631</v>
      </c>
      <c r="FT342" s="28">
        <v>12.056978595674897</v>
      </c>
      <c r="FU342" s="28">
        <v>8.6655879140592624</v>
      </c>
      <c r="FV342" s="28">
        <v>7.0721787586072367</v>
      </c>
      <c r="FW342" s="28">
        <v>22.75341375005263</v>
      </c>
      <c r="FX342" s="28">
        <v>11.876329316543689</v>
      </c>
      <c r="FY342" s="28">
        <v>8.5357517202316924</v>
      </c>
      <c r="FZ342" s="28">
        <v>6.6543628403456143</v>
      </c>
      <c r="GA342" s="28">
        <v>22.819445305052632</v>
      </c>
      <c r="GB342" s="28">
        <v>11.711516196517177</v>
      </c>
      <c r="GC342" s="28">
        <v>8.4172972857606485</v>
      </c>
      <c r="GD342" s="28">
        <v>6.3168327541112888</v>
      </c>
      <c r="GE342" s="28">
        <v>22.91877139805263</v>
      </c>
      <c r="GF342" s="28">
        <v>11.520366609317188</v>
      </c>
      <c r="GG342" s="28">
        <v>8.2799143137769526</v>
      </c>
      <c r="GH342" s="28">
        <v>5.9282794406612691</v>
      </c>
      <c r="GI342" s="28">
        <v>23.044939147052631</v>
      </c>
      <c r="GJ342" s="28">
        <v>11.347633792813765</v>
      </c>
      <c r="GK342" s="28">
        <v>8.1557678375121245</v>
      </c>
      <c r="GL342" s="28">
        <v>5.4469400952552682</v>
      </c>
      <c r="GM342" s="28">
        <v>23.202339587052631</v>
      </c>
      <c r="GN342" s="28">
        <v>11.123576557043393</v>
      </c>
      <c r="GO342" s="28">
        <v>7.9947334905617407</v>
      </c>
      <c r="GP342" s="28">
        <v>4.9141895355939624</v>
      </c>
      <c r="GQ342" s="28">
        <v>23.393668175052632</v>
      </c>
      <c r="GR342" s="28">
        <v>10.917425143809792</v>
      </c>
      <c r="GS342" s="28">
        <v>7.8465684108274072</v>
      </c>
      <c r="GT342" s="28">
        <v>4.2942697844198179</v>
      </c>
      <c r="GU342" s="28">
        <v>23.611587368052632</v>
      </c>
      <c r="GV342" s="28">
        <v>10.709495113564227</v>
      </c>
      <c r="GW342" s="28">
        <v>7.6971250040262786</v>
      </c>
      <c r="GX342" s="28">
        <v>3.6531082133435149</v>
      </c>
      <c r="GY342" s="28">
        <v>23.85071052305263</v>
      </c>
      <c r="GZ342" s="28">
        <v>10.505959884262753</v>
      </c>
      <c r="HA342" s="28">
        <v>7.5508402271956356</v>
      </c>
      <c r="HB342" s="28">
        <v>3.1149276944488165</v>
      </c>
      <c r="HC342" s="28">
        <v>24.118900069052629</v>
      </c>
      <c r="HD342" s="28">
        <v>10.299582101591275</v>
      </c>
      <c r="HE342" s="28">
        <v>7.4025124512891711</v>
      </c>
      <c r="HF342" s="28">
        <v>2.5680062408353521</v>
      </c>
      <c r="HG342" s="28">
        <v>25.022358844052629</v>
      </c>
      <c r="HH342" s="28">
        <v>9.1578166969331072</v>
      </c>
      <c r="HI342" s="28">
        <v>6.5819031740324281</v>
      </c>
      <c r="HJ342" s="28">
        <v>-0.41715822725979734</v>
      </c>
      <c r="HK342" s="28">
        <v>25.800015868052629</v>
      </c>
      <c r="HL342" s="28">
        <v>7.8547954062723511</v>
      </c>
      <c r="HM342" s="28">
        <v>5.6453961164382278</v>
      </c>
      <c r="HN342" s="28">
        <v>-5.9198036627534307</v>
      </c>
      <c r="HO342" s="28">
        <v>26.248165829052631</v>
      </c>
      <c r="HP342" s="28">
        <v>7.1108419502075746</v>
      </c>
      <c r="HQ342" s="28">
        <v>5.1107021194023403</v>
      </c>
      <c r="HR342" s="28">
        <v>-9.8090967632281725</v>
      </c>
      <c r="HS342" s="28">
        <v>26.519292275052628</v>
      </c>
      <c r="HT342" s="28">
        <v>6.5768558493293474</v>
      </c>
      <c r="HU342" s="28">
        <v>4.7269157947168257</v>
      </c>
      <c r="HV342" s="28">
        <v>-12.513171970152655</v>
      </c>
      <c r="HW342" s="29">
        <v>22.690137359052631</v>
      </c>
      <c r="HX342" s="29">
        <v>12.054809846241199</v>
      </c>
      <c r="HY342" s="29">
        <v>8.6640291911394076</v>
      </c>
      <c r="HZ342" s="29">
        <v>7.0205925080022471</v>
      </c>
      <c r="IA342" s="29">
        <v>22.76238201705263</v>
      </c>
      <c r="IB342" s="29">
        <v>11.906468312424199</v>
      </c>
      <c r="IC342" s="29">
        <v>8.5574132099964419</v>
      </c>
      <c r="ID342" s="29">
        <v>6.5075156119438144</v>
      </c>
      <c r="IE342" s="29">
        <v>22.833166027052631</v>
      </c>
      <c r="IF342" s="29">
        <v>11.763517782245144</v>
      </c>
      <c r="IG342" s="29">
        <v>8.4546718493148898</v>
      </c>
      <c r="IH342" s="29">
        <v>6.1750346785400687</v>
      </c>
      <c r="II342" s="29">
        <v>22.923339436052629</v>
      </c>
      <c r="IJ342" s="29">
        <v>11.595575244799081</v>
      </c>
      <c r="IK342" s="29">
        <v>8.333968240927371</v>
      </c>
      <c r="IL342" s="29">
        <v>5.798897518301013</v>
      </c>
      <c r="IM342" s="29">
        <v>23.04239990605263</v>
      </c>
      <c r="IN342" s="29">
        <v>11.438120424688275</v>
      </c>
      <c r="IO342" s="29">
        <v>8.2208023614878876</v>
      </c>
      <c r="IP342" s="29">
        <v>5.3267099050936721</v>
      </c>
      <c r="IQ342" s="29">
        <v>23.184292593052632</v>
      </c>
      <c r="IR342" s="29">
        <v>11.2410140775199</v>
      </c>
      <c r="IS342" s="29">
        <v>8.0791381488285605</v>
      </c>
      <c r="IT342" s="29">
        <v>4.8516711669849499</v>
      </c>
      <c r="IU342" s="29">
        <v>23.361624321052631</v>
      </c>
      <c r="IV342" s="29">
        <v>11.057816972491224</v>
      </c>
      <c r="IW342" s="29">
        <v>7.9474707823627524</v>
      </c>
      <c r="IX342" s="29">
        <v>4.3218333602628505</v>
      </c>
      <c r="IY342" s="29">
        <v>23.55561561305263</v>
      </c>
      <c r="IZ342" s="29">
        <v>10.873636745023463</v>
      </c>
      <c r="JA342" s="29">
        <v>7.8150968264426641</v>
      </c>
      <c r="JB342" s="29">
        <v>3.8084996269876683</v>
      </c>
      <c r="JC342" s="29">
        <v>23.77122640605263</v>
      </c>
      <c r="JD342" s="29">
        <v>10.68940477426943</v>
      </c>
      <c r="JE342" s="29">
        <v>7.6826856816039273</v>
      </c>
      <c r="JF342" s="29">
        <v>3.2477595114843183</v>
      </c>
      <c r="JG342" s="29">
        <v>24.058229153052629</v>
      </c>
      <c r="JH342" s="29">
        <v>10.283808556953948</v>
      </c>
      <c r="JI342" s="29">
        <v>7.3911756941831976</v>
      </c>
      <c r="JJ342" s="29">
        <v>1.881987137490988</v>
      </c>
      <c r="JK342" s="29">
        <v>25.01647247505263</v>
      </c>
      <c r="JL342" s="29">
        <v>8.9748295386564507</v>
      </c>
      <c r="JM342" s="29">
        <v>6.4503867004310669</v>
      </c>
      <c r="JN342" s="29">
        <v>-4.406110811541474</v>
      </c>
      <c r="JO342" s="29">
        <v>25.579288073052631</v>
      </c>
      <c r="JP342" s="29">
        <v>7.7628174388235198</v>
      </c>
      <c r="JQ342" s="29">
        <v>5.5792897402213661</v>
      </c>
      <c r="JR342" s="29">
        <v>-9.0304104182023188</v>
      </c>
      <c r="JS342" s="29">
        <v>25.77979298605263</v>
      </c>
      <c r="JT342" s="29">
        <v>7.304320179210694</v>
      </c>
      <c r="JU342" s="29">
        <v>5.2497587321000241</v>
      </c>
      <c r="JV342" s="29">
        <v>-11.428346070065203</v>
      </c>
      <c r="JW342" s="29">
        <v>25.69436902305263</v>
      </c>
      <c r="JX342" s="29">
        <v>7.2681483881545939</v>
      </c>
      <c r="JY342" s="29">
        <v>5.2237613536591212</v>
      </c>
      <c r="JZ342" s="29">
        <v>-10.421521303987024</v>
      </c>
    </row>
    <row r="343" spans="1:286" ht="15" thickBot="1" x14ac:dyDescent="0.4">
      <c r="A343" s="2"/>
      <c r="B343" s="74" t="s">
        <v>807</v>
      </c>
      <c r="C343" s="74" t="s">
        <v>561</v>
      </c>
      <c r="D343" s="74" t="s">
        <v>859</v>
      </c>
      <c r="E343" s="87">
        <v>377117</v>
      </c>
      <c r="F343" s="84">
        <v>395709</v>
      </c>
      <c r="G343" s="22">
        <v>28.965713240157893</v>
      </c>
      <c r="H343" s="22">
        <v>8.0961879968240869</v>
      </c>
      <c r="I343" s="22">
        <v>5.9060564244642881</v>
      </c>
      <c r="J343" s="22">
        <v>16.120692257645878</v>
      </c>
      <c r="K343" s="22">
        <v>29.025595030157895</v>
      </c>
      <c r="L343" s="22">
        <v>8.031977364591647</v>
      </c>
      <c r="M343" s="22">
        <v>5.8592156622235789</v>
      </c>
      <c r="N343" s="22">
        <v>15.777767843161591</v>
      </c>
      <c r="O343" s="22">
        <v>29.082871512157894</v>
      </c>
      <c r="P343" s="22">
        <v>7.980048023262662</v>
      </c>
      <c r="Q343" s="22">
        <v>5.8213339307106047</v>
      </c>
      <c r="R343" s="22">
        <v>15.65169939861361</v>
      </c>
      <c r="S343" s="22">
        <v>29.154241301157892</v>
      </c>
      <c r="T343" s="22">
        <v>7.9292168449431006</v>
      </c>
      <c r="U343" s="22">
        <v>5.7842532938238262</v>
      </c>
      <c r="V343" s="22">
        <v>15.456928622941065</v>
      </c>
      <c r="W343" s="22">
        <v>29.251090963157893</v>
      </c>
      <c r="X343" s="22">
        <v>7.8885142893647968</v>
      </c>
      <c r="Y343" s="22">
        <v>5.7545613462109921</v>
      </c>
      <c r="Z343" s="22">
        <v>15.146258734463682</v>
      </c>
      <c r="AA343" s="22">
        <v>29.361668506157894</v>
      </c>
      <c r="AB343" s="22">
        <v>7.8210226012907764</v>
      </c>
      <c r="AC343" s="22">
        <v>5.7053270994143679</v>
      </c>
      <c r="AD343" s="22">
        <v>14.766351100303527</v>
      </c>
      <c r="AE343" s="22">
        <v>29.485440878157895</v>
      </c>
      <c r="AF343" s="22">
        <v>7.7527988045438176</v>
      </c>
      <c r="AG343" s="22">
        <v>5.6555587895336208</v>
      </c>
      <c r="AH343" s="22">
        <v>14.315900048141819</v>
      </c>
      <c r="AI343" s="22">
        <v>29.619794948157892</v>
      </c>
      <c r="AJ343" s="22">
        <v>7.6759072441048071</v>
      </c>
      <c r="AK343" s="22">
        <v>5.599467466716507</v>
      </c>
      <c r="AL343" s="22">
        <v>14.018462891060738</v>
      </c>
      <c r="AM343" s="22">
        <v>29.765493854157896</v>
      </c>
      <c r="AN343" s="22">
        <v>7.597900729173066</v>
      </c>
      <c r="AO343" s="22">
        <v>5.5425628001199057</v>
      </c>
      <c r="AP343" s="22">
        <v>13.614468199618297</v>
      </c>
      <c r="AQ343" s="22">
        <v>29.940357169157895</v>
      </c>
      <c r="AR343" s="22">
        <v>7.4911102535266609</v>
      </c>
      <c r="AS343" s="22">
        <v>5.4646606349267977</v>
      </c>
      <c r="AT343" s="22">
        <v>13.181736296186143</v>
      </c>
      <c r="AU343" s="22">
        <v>30.713019095157893</v>
      </c>
      <c r="AV343" s="22">
        <v>7.0374916898151563</v>
      </c>
      <c r="AW343" s="22">
        <v>5.1337522082060332</v>
      </c>
      <c r="AX343" s="22">
        <v>11.664371084018432</v>
      </c>
      <c r="AY343" s="22">
        <v>31.305370566157894</v>
      </c>
      <c r="AZ343" s="22">
        <v>6.8981358114094515</v>
      </c>
      <c r="BA343" s="22">
        <v>5.0320940350920038</v>
      </c>
      <c r="BB343" s="22">
        <v>10.906876401118105</v>
      </c>
      <c r="BC343" s="22">
        <v>31.535646360157894</v>
      </c>
      <c r="BD343" s="22">
        <v>8.0407055776236636</v>
      </c>
      <c r="BE343" s="22">
        <v>5.8655827721118436</v>
      </c>
      <c r="BF343" s="22">
        <v>10.741672655518187</v>
      </c>
      <c r="BG343" s="22">
        <v>31.642689481157895</v>
      </c>
      <c r="BH343" s="22">
        <v>8.2176206459293475</v>
      </c>
      <c r="BI343" s="22">
        <v>5.9946398513398949</v>
      </c>
      <c r="BJ343" s="22">
        <v>10.850586059163835</v>
      </c>
      <c r="BK343" s="25">
        <v>28.952669460157892</v>
      </c>
      <c r="BL343" s="25">
        <v>7.8764571687547509</v>
      </c>
      <c r="BM343" s="25">
        <v>5.7457658445912871</v>
      </c>
      <c r="BN343" s="25">
        <v>16.263851295086582</v>
      </c>
      <c r="BO343" s="25">
        <v>28.999948371157892</v>
      </c>
      <c r="BP343" s="25">
        <v>7.8500399279441542</v>
      </c>
      <c r="BQ343" s="25">
        <v>5.7264948352141269</v>
      </c>
      <c r="BR343" s="25">
        <v>16.040876593153531</v>
      </c>
      <c r="BS343" s="25">
        <v>29.066943769157895</v>
      </c>
      <c r="BT343" s="25">
        <v>7.8169705743046789</v>
      </c>
      <c r="BU343" s="25">
        <v>5.7023712021423751</v>
      </c>
      <c r="BV343" s="25">
        <v>15.84085117438562</v>
      </c>
      <c r="BW343" s="25">
        <v>29.122805882157895</v>
      </c>
      <c r="BX343" s="25">
        <v>7.7729082939177374</v>
      </c>
      <c r="BY343" s="25">
        <v>5.6702283820574264</v>
      </c>
      <c r="BZ343" s="25">
        <v>15.640485992772408</v>
      </c>
      <c r="CA343" s="25">
        <v>29.196479903157893</v>
      </c>
      <c r="CB343" s="25">
        <v>7.6879135471979883</v>
      </c>
      <c r="CC343" s="25">
        <v>5.6082258976651662</v>
      </c>
      <c r="CD343" s="25">
        <v>15.353454972381639</v>
      </c>
      <c r="CE343" s="25">
        <v>29.278985470157895</v>
      </c>
      <c r="CF343" s="25">
        <v>7.6085276419557184</v>
      </c>
      <c r="CG343" s="25">
        <v>5.5503149850416031</v>
      </c>
      <c r="CH343" s="25">
        <v>15.008325585413054</v>
      </c>
      <c r="CI343" s="25">
        <v>29.370015114157894</v>
      </c>
      <c r="CJ343" s="25">
        <v>7.4983300088601013</v>
      </c>
      <c r="CK343" s="25">
        <v>5.4699273459254618</v>
      </c>
      <c r="CL343" s="25">
        <v>14.590516734504032</v>
      </c>
      <c r="CM343" s="25">
        <v>29.466286900157893</v>
      </c>
      <c r="CN343" s="25">
        <v>7.4100276558623444</v>
      </c>
      <c r="CO343" s="25">
        <v>5.4055120088035604</v>
      </c>
      <c r="CP343" s="25">
        <v>14.321039383842205</v>
      </c>
      <c r="CQ343" s="25">
        <v>29.567407616157894</v>
      </c>
      <c r="CR343" s="25">
        <v>7.3009772857961996</v>
      </c>
      <c r="CS343" s="25">
        <v>5.325961282094644</v>
      </c>
      <c r="CT343" s="25">
        <v>13.93904833966219</v>
      </c>
      <c r="CU343" s="25">
        <v>29.671565744157895</v>
      </c>
      <c r="CV343" s="25">
        <v>7.1838356922589321</v>
      </c>
      <c r="CW343" s="25">
        <v>5.2405081205136437</v>
      </c>
      <c r="CX343" s="25">
        <v>13.57031005738966</v>
      </c>
      <c r="CY343" s="25">
        <v>30.034768384157893</v>
      </c>
      <c r="CZ343" s="25">
        <v>7.0314677564039405</v>
      </c>
      <c r="DA343" s="25">
        <v>5.1293578326507951</v>
      </c>
      <c r="DB343" s="25">
        <v>12.460927302515231</v>
      </c>
      <c r="DC343" s="25">
        <v>30.328322605157894</v>
      </c>
      <c r="DD343" s="25">
        <v>6.9727057491303821</v>
      </c>
      <c r="DE343" s="25">
        <v>5.0864917664590816</v>
      </c>
      <c r="DF343" s="25">
        <v>11.720525145187512</v>
      </c>
      <c r="DG343" s="25">
        <v>30.522082061157896</v>
      </c>
      <c r="DH343" s="25">
        <v>7.8452127013376263</v>
      </c>
      <c r="DI343" s="25">
        <v>5.7229734406117529</v>
      </c>
      <c r="DJ343" s="25">
        <v>11.340865304477994</v>
      </c>
      <c r="DK343" s="25">
        <v>30.676022296157893</v>
      </c>
      <c r="DL343" s="25">
        <v>8.3116220868084643</v>
      </c>
      <c r="DM343" s="25">
        <v>6.0632125937256687</v>
      </c>
      <c r="DN343" s="25">
        <v>11.127497874537006</v>
      </c>
      <c r="DO343" s="27">
        <v>28.965713240157893</v>
      </c>
      <c r="DP343" s="27">
        <v>7.8703041405653602</v>
      </c>
      <c r="DQ343" s="27">
        <v>5.7412772961926937</v>
      </c>
      <c r="DR343" s="27">
        <v>16.13106760256094</v>
      </c>
      <c r="DS343" s="27">
        <v>29.025595034157895</v>
      </c>
      <c r="DT343" s="27">
        <v>7.8222596871706491</v>
      </c>
      <c r="DU343" s="27">
        <v>5.7062295363404001</v>
      </c>
      <c r="DV343" s="27">
        <v>15.804466358733862</v>
      </c>
      <c r="DW343" s="27">
        <v>29.082871508157893</v>
      </c>
      <c r="DX343" s="27">
        <v>7.7684654646711557</v>
      </c>
      <c r="DY343" s="27">
        <v>5.6669873999773586</v>
      </c>
      <c r="DZ343" s="27">
        <v>15.693343413174571</v>
      </c>
      <c r="EA343" s="27">
        <v>29.154241301157892</v>
      </c>
      <c r="EB343" s="27">
        <v>7.6869120010153171</v>
      </c>
      <c r="EC343" s="27">
        <v>5.6074952836689391</v>
      </c>
      <c r="ED343" s="27">
        <v>15.509679651944897</v>
      </c>
      <c r="EE343" s="27">
        <v>29.250739655157894</v>
      </c>
      <c r="EF343" s="27">
        <v>7.5798535814064047</v>
      </c>
      <c r="EG343" s="27">
        <v>5.5293976570856342</v>
      </c>
      <c r="EH343" s="27">
        <v>15.214804983556476</v>
      </c>
      <c r="EI343" s="27">
        <v>29.360725326157894</v>
      </c>
      <c r="EJ343" s="27">
        <v>7.4588534812843967</v>
      </c>
      <c r="EK343" s="27">
        <v>5.4411297686711428</v>
      </c>
      <c r="EL343" s="27">
        <v>14.851312608076014</v>
      </c>
      <c r="EM343" s="27">
        <v>29.483966673157894</v>
      </c>
      <c r="EN343" s="27">
        <v>7.3253273380834978</v>
      </c>
      <c r="EO343" s="27">
        <v>5.3437243062245008</v>
      </c>
      <c r="EP343" s="27">
        <v>14.417536076318347</v>
      </c>
      <c r="EQ343" s="27">
        <v>29.617956979157896</v>
      </c>
      <c r="ER343" s="27">
        <v>7.3302954874674979</v>
      </c>
      <c r="ES343" s="27">
        <v>5.3473485020310427</v>
      </c>
      <c r="ET343" s="27">
        <v>14.133623592167561</v>
      </c>
      <c r="EU343" s="27">
        <v>29.761923637157892</v>
      </c>
      <c r="EV343" s="27">
        <v>7.2914191314842931</v>
      </c>
      <c r="EW343" s="27">
        <v>5.3189887415975603</v>
      </c>
      <c r="EX343" s="27">
        <v>13.75062380129903</v>
      </c>
      <c r="EY343" s="27">
        <v>29.929663337157894</v>
      </c>
      <c r="EZ343" s="27">
        <v>7.2412914770312007</v>
      </c>
      <c r="FA343" s="27">
        <v>5.2824213155765563</v>
      </c>
      <c r="FB343" s="27">
        <v>13.358962700989562</v>
      </c>
      <c r="FC343" s="27">
        <v>30.668479663157893</v>
      </c>
      <c r="FD343" s="27">
        <v>7.0364802734590022</v>
      </c>
      <c r="FE343" s="27">
        <v>5.1330143940556692</v>
      </c>
      <c r="FF343" s="27">
        <v>11.982267287985797</v>
      </c>
      <c r="FG343" s="27">
        <v>31.231629934157894</v>
      </c>
      <c r="FH343" s="27">
        <v>7.1845485689756527</v>
      </c>
      <c r="FI343" s="27">
        <v>5.2410281541534616</v>
      </c>
      <c r="FJ343" s="27">
        <v>11.313964771159515</v>
      </c>
      <c r="FK343" s="27">
        <v>31.459031596157892</v>
      </c>
      <c r="FL343" s="27">
        <v>8.1891815045048535</v>
      </c>
      <c r="FM343" s="27">
        <v>5.9738938936148198</v>
      </c>
      <c r="FN343" s="27">
        <v>11.174989125383</v>
      </c>
      <c r="FO343" s="27">
        <v>31.561810014157892</v>
      </c>
      <c r="FP343" s="27">
        <v>8.4208898193267903</v>
      </c>
      <c r="FQ343" s="27">
        <v>6.1429218833172223</v>
      </c>
      <c r="FR343" s="27">
        <v>11.28462528866001</v>
      </c>
      <c r="FS343" s="28">
        <v>28.966067315157893</v>
      </c>
      <c r="FT343" s="28">
        <v>8.0990459072858947</v>
      </c>
      <c r="FU343" s="28">
        <v>5.908141230356903</v>
      </c>
      <c r="FV343" s="28">
        <v>16.133927657740124</v>
      </c>
      <c r="FW343" s="28">
        <v>29.034227846157894</v>
      </c>
      <c r="FX343" s="28">
        <v>8.0434291562188829</v>
      </c>
      <c r="FY343" s="28">
        <v>5.8675695847780203</v>
      </c>
      <c r="FZ343" s="28">
        <v>15.805375399931698</v>
      </c>
      <c r="GA343" s="28">
        <v>29.113820733157894</v>
      </c>
      <c r="GB343" s="28">
        <v>7.9948211702914538</v>
      </c>
      <c r="GC343" s="28">
        <v>5.8321107357888939</v>
      </c>
      <c r="GD343" s="28">
        <v>15.694811742447426</v>
      </c>
      <c r="GE343" s="28">
        <v>29.222148072157893</v>
      </c>
      <c r="GF343" s="28">
        <v>7.9422873355628036</v>
      </c>
      <c r="GG343" s="28">
        <v>5.7937880347569264</v>
      </c>
      <c r="GH343" s="28">
        <v>15.512726733109382</v>
      </c>
      <c r="GI343" s="28">
        <v>29.366760989157893</v>
      </c>
      <c r="GJ343" s="28">
        <v>7.8903176946738363</v>
      </c>
      <c r="GK343" s="28">
        <v>5.7558769052760166</v>
      </c>
      <c r="GL343" s="28">
        <v>15.228489718271758</v>
      </c>
      <c r="GM343" s="28">
        <v>29.546674046157893</v>
      </c>
      <c r="GN343" s="28">
        <v>7.8169724955129363</v>
      </c>
      <c r="GO343" s="28">
        <v>5.702372603637051</v>
      </c>
      <c r="GP343" s="28">
        <v>14.877009814938681</v>
      </c>
      <c r="GQ343" s="28">
        <v>29.766713711157895</v>
      </c>
      <c r="GR343" s="28">
        <v>7.7467505122503768</v>
      </c>
      <c r="GS343" s="28">
        <v>5.6511466445129361</v>
      </c>
      <c r="GT343" s="28">
        <v>14.448216665694682</v>
      </c>
      <c r="GU343" s="28">
        <v>30.019165123157894</v>
      </c>
      <c r="GV343" s="28">
        <v>7.6825734629845943</v>
      </c>
      <c r="GW343" s="28">
        <v>5.6043303805788449</v>
      </c>
      <c r="GX343" s="28">
        <v>14.170440917310632</v>
      </c>
      <c r="GY343" s="28">
        <v>30.283507769157893</v>
      </c>
      <c r="GZ343" s="28">
        <v>7.5958118686475089</v>
      </c>
      <c r="HA343" s="28">
        <v>5.5410390054486838</v>
      </c>
      <c r="HB343" s="28">
        <v>13.831919206401921</v>
      </c>
      <c r="HC343" s="28">
        <v>30.576736943157893</v>
      </c>
      <c r="HD343" s="28">
        <v>7.4989854592057998</v>
      </c>
      <c r="HE343" s="28">
        <v>5.4704054878271382</v>
      </c>
      <c r="HF343" s="28">
        <v>13.504520098019089</v>
      </c>
      <c r="HG343" s="28">
        <v>31.476441711157893</v>
      </c>
      <c r="HH343" s="28">
        <v>6.8202703449376312</v>
      </c>
      <c r="HI343" s="28">
        <v>4.9752922613831663</v>
      </c>
      <c r="HJ343" s="28">
        <v>11.322372999683072</v>
      </c>
      <c r="HK343" s="28">
        <v>32.042453017157897</v>
      </c>
      <c r="HL343" s="28">
        <v>5.8491046822020403</v>
      </c>
      <c r="HM343" s="28">
        <v>4.2668404314764699</v>
      </c>
      <c r="HN343" s="28">
        <v>6.5426413344389651</v>
      </c>
      <c r="HO343" s="28">
        <v>32.369157567157892</v>
      </c>
      <c r="HP343" s="28">
        <v>6.3615337371088607</v>
      </c>
      <c r="HQ343" s="28">
        <v>4.6406502927348523</v>
      </c>
      <c r="HR343" s="28">
        <v>2.6757652118060982</v>
      </c>
      <c r="HS343" s="28">
        <v>32.547515538157896</v>
      </c>
      <c r="HT343" s="28">
        <v>5.9681898819385593</v>
      </c>
      <c r="HU343" s="28">
        <v>4.3537114267199568</v>
      </c>
      <c r="HV343" s="28">
        <v>-2.4257094785447464E-2</v>
      </c>
      <c r="HW343" s="29">
        <v>28.961589595157893</v>
      </c>
      <c r="HX343" s="29">
        <v>8.1017393434638088</v>
      </c>
      <c r="HY343" s="29">
        <v>5.9101060545493134</v>
      </c>
      <c r="HZ343" s="29">
        <v>16.13185351813727</v>
      </c>
      <c r="IA343" s="29">
        <v>29.035596761157894</v>
      </c>
      <c r="IB343" s="29">
        <v>8.0802321459036559</v>
      </c>
      <c r="IC343" s="29">
        <v>5.8944168533632491</v>
      </c>
      <c r="ID343" s="29">
        <v>15.775463406464239</v>
      </c>
      <c r="IE343" s="29">
        <v>29.119725401157893</v>
      </c>
      <c r="IF343" s="29">
        <v>8.0495094970466514</v>
      </c>
      <c r="IG343" s="29">
        <v>5.8720051087583007</v>
      </c>
      <c r="IH343" s="29">
        <v>15.666559857153487</v>
      </c>
      <c r="II343" s="29">
        <v>29.228110095157895</v>
      </c>
      <c r="IJ343" s="29">
        <v>7.9864756758401461</v>
      </c>
      <c r="IK343" s="29">
        <v>5.8260228137768539</v>
      </c>
      <c r="IL343" s="29">
        <v>15.515178041545999</v>
      </c>
      <c r="IM343" s="29">
        <v>29.370787690157893</v>
      </c>
      <c r="IN343" s="29">
        <v>7.971329289051214</v>
      </c>
      <c r="IO343" s="29">
        <v>5.8149737354899758</v>
      </c>
      <c r="IP343" s="29">
        <v>15.268168256963824</v>
      </c>
      <c r="IQ343" s="29">
        <v>29.541440623157893</v>
      </c>
      <c r="IR343" s="29">
        <v>7.8986803668742649</v>
      </c>
      <c r="IS343" s="29">
        <v>5.7619773582168827</v>
      </c>
      <c r="IT343" s="29">
        <v>14.971834026126366</v>
      </c>
      <c r="IU343" s="29">
        <v>29.752094215157893</v>
      </c>
      <c r="IV343" s="29">
        <v>7.793810949164504</v>
      </c>
      <c r="IW343" s="29">
        <v>5.6854765780426177</v>
      </c>
      <c r="IX343" s="29">
        <v>14.594295575683626</v>
      </c>
      <c r="IY343" s="29">
        <v>29.987141937157894</v>
      </c>
      <c r="IZ343" s="29">
        <v>7.7335377332663153</v>
      </c>
      <c r="JA343" s="29">
        <v>5.6415081061990469</v>
      </c>
      <c r="JB343" s="29">
        <v>14.379208823089165</v>
      </c>
      <c r="JC343" s="29">
        <v>30.312837299157895</v>
      </c>
      <c r="JD343" s="29">
        <v>7.6263375855273949</v>
      </c>
      <c r="JE343" s="29">
        <v>5.5633070909181104</v>
      </c>
      <c r="JF343" s="29">
        <v>13.95174263616844</v>
      </c>
      <c r="JG343" s="29">
        <v>30.774724294157892</v>
      </c>
      <c r="JH343" s="29">
        <v>7.4017143185671843</v>
      </c>
      <c r="JI343" s="29">
        <v>5.399447544989223</v>
      </c>
      <c r="JJ343" s="29">
        <v>12.79810008588006</v>
      </c>
      <c r="JK343" s="29">
        <v>31.471706682157894</v>
      </c>
      <c r="JL343" s="29">
        <v>7.4280643298190459</v>
      </c>
      <c r="JM343" s="29">
        <v>5.4186695113392886</v>
      </c>
      <c r="JN343" s="29">
        <v>7.4458911030547483</v>
      </c>
      <c r="JO343" s="29">
        <v>31.880315667157895</v>
      </c>
      <c r="JP343" s="29">
        <v>6.4163024843218732</v>
      </c>
      <c r="JQ343" s="29">
        <v>4.6806033313085811</v>
      </c>
      <c r="JR343" s="29">
        <v>3.1191643444229058</v>
      </c>
      <c r="JS343" s="29">
        <v>32.015559796157895</v>
      </c>
      <c r="JT343" s="29">
        <v>6.1352883125783233</v>
      </c>
      <c r="JU343" s="29">
        <v>4.4756074054429078</v>
      </c>
      <c r="JV343" s="29">
        <v>0.55077886504474094</v>
      </c>
      <c r="JW343" s="29">
        <v>31.912909305157893</v>
      </c>
      <c r="JX343" s="29">
        <v>6.1295723147258228</v>
      </c>
      <c r="JY343" s="29">
        <v>4.4714376645905176</v>
      </c>
      <c r="JZ343" s="29">
        <v>1.1952656441292682</v>
      </c>
    </row>
    <row r="344" spans="1:286" ht="15" thickBot="1" x14ac:dyDescent="0.4">
      <c r="A344" s="2"/>
      <c r="B344" s="74" t="s">
        <v>808</v>
      </c>
      <c r="C344" s="74" t="s">
        <v>687</v>
      </c>
      <c r="D344" s="74" t="s">
        <v>869</v>
      </c>
      <c r="E344" s="87">
        <v>385373</v>
      </c>
      <c r="F344" s="84">
        <v>395948</v>
      </c>
      <c r="G344" s="22">
        <v>23.449240021999998</v>
      </c>
      <c r="H344" s="22">
        <v>14.421363918856944</v>
      </c>
      <c r="I344" s="22">
        <v>10.520184197293062</v>
      </c>
      <c r="J344" s="22">
        <v>10.573918120618462</v>
      </c>
      <c r="K344" s="22">
        <v>23.58132823</v>
      </c>
      <c r="L344" s="22">
        <v>13.121423179194878</v>
      </c>
      <c r="M344" s="22">
        <v>9.571895526141196</v>
      </c>
      <c r="N344" s="22">
        <v>10.217808513187975</v>
      </c>
      <c r="O344" s="22">
        <v>23.568462772</v>
      </c>
      <c r="P344" s="22">
        <v>11.478769571024138</v>
      </c>
      <c r="Q344" s="22">
        <v>8.3736025888339203</v>
      </c>
      <c r="R344" s="22">
        <v>8.0262754556501221</v>
      </c>
      <c r="S344" s="22">
        <v>23.587210229</v>
      </c>
      <c r="T344" s="22">
        <v>9.854358501354298</v>
      </c>
      <c r="U344" s="22">
        <v>7.1886173293812154</v>
      </c>
      <c r="V344" s="22">
        <v>5.930642862357157</v>
      </c>
      <c r="W344" s="22">
        <v>23.620412774000002</v>
      </c>
      <c r="X344" s="22">
        <v>8.2523706951791365</v>
      </c>
      <c r="Y344" s="22">
        <v>6.0199895284598783</v>
      </c>
      <c r="Z344" s="22">
        <v>3.8256955031281166</v>
      </c>
      <c r="AA344" s="22">
        <v>23.671552255999998</v>
      </c>
      <c r="AB344" s="22">
        <v>6.8815192211444991</v>
      </c>
      <c r="AC344" s="22">
        <v>5.0199724638382834</v>
      </c>
      <c r="AD344" s="22">
        <v>1.5961573143184147</v>
      </c>
      <c r="AE344" s="22">
        <v>23.719765614</v>
      </c>
      <c r="AF344" s="22">
        <v>6.4492301939283161</v>
      </c>
      <c r="AG344" s="22">
        <v>4.7046236370302754</v>
      </c>
      <c r="AH344" s="22">
        <v>-0.6680638387766642</v>
      </c>
      <c r="AI344" s="22">
        <v>23.762076265000001</v>
      </c>
      <c r="AJ344" s="22">
        <v>6.2185167476218535</v>
      </c>
      <c r="AK344" s="22">
        <v>4.5363213900588502</v>
      </c>
      <c r="AL344" s="22">
        <v>-1.742076967633178</v>
      </c>
      <c r="AM344" s="22">
        <v>23.799688911000001</v>
      </c>
      <c r="AN344" s="22">
        <v>6.0266709789921062</v>
      </c>
      <c r="AO344" s="22">
        <v>4.3963725728171461</v>
      </c>
      <c r="AP344" s="22">
        <v>-2.8855879791823256</v>
      </c>
      <c r="AQ344" s="22">
        <v>23.835693036999999</v>
      </c>
      <c r="AR344" s="22">
        <v>5.8062099355898429</v>
      </c>
      <c r="AS344" s="22">
        <v>4.2355493110252018</v>
      </c>
      <c r="AT344" s="22">
        <v>-3.9817839374367985</v>
      </c>
      <c r="AU344" s="22">
        <v>23.964833430999999</v>
      </c>
      <c r="AV344" s="22">
        <v>5.7010798296192178</v>
      </c>
      <c r="AW344" s="22">
        <v>4.1588583623940698</v>
      </c>
      <c r="AX344" s="22">
        <v>-4.083618863324169</v>
      </c>
      <c r="AY344" s="22">
        <v>24.019291113999998</v>
      </c>
      <c r="AZ344" s="22">
        <v>5.7199996730738691</v>
      </c>
      <c r="BA344" s="22">
        <v>4.1726601247826203</v>
      </c>
      <c r="BB344" s="22">
        <v>-4.2655753648230359</v>
      </c>
      <c r="BC344" s="22">
        <v>24.012889999999999</v>
      </c>
      <c r="BD344" s="22">
        <v>8.5483460837818228</v>
      </c>
      <c r="BE344" s="22">
        <v>6.235899453726673</v>
      </c>
      <c r="BF344" s="22">
        <v>-4.2008859010353206</v>
      </c>
      <c r="BG344" s="22">
        <v>23.956405046</v>
      </c>
      <c r="BH344" s="22">
        <v>11.248169581892686</v>
      </c>
      <c r="BI344" s="22">
        <v>8.2053831072920573</v>
      </c>
      <c r="BJ344" s="22">
        <v>-3.8939928790935099</v>
      </c>
      <c r="BK344" s="25">
        <v>23.292096862000001</v>
      </c>
      <c r="BL344" s="25">
        <v>14.508899389129006</v>
      </c>
      <c r="BM344" s="25">
        <v>10.584040104143497</v>
      </c>
      <c r="BN344" s="25">
        <v>11.179272431577047</v>
      </c>
      <c r="BO344" s="25">
        <v>23.288722226000001</v>
      </c>
      <c r="BP344" s="25">
        <v>12.947814660036229</v>
      </c>
      <c r="BQ344" s="25">
        <v>9.4452505284804591</v>
      </c>
      <c r="BR344" s="25">
        <v>11.330696980603069</v>
      </c>
      <c r="BS344" s="25">
        <v>23.322358096000002</v>
      </c>
      <c r="BT344" s="25">
        <v>11.430588123617232</v>
      </c>
      <c r="BU344" s="25">
        <v>8.3384548937570315</v>
      </c>
      <c r="BV344" s="25">
        <v>8.9674700494757147</v>
      </c>
      <c r="BW344" s="25">
        <v>23.372533437000001</v>
      </c>
      <c r="BX344" s="25">
        <v>9.9055801289345968</v>
      </c>
      <c r="BY344" s="25">
        <v>7.2259827935676704</v>
      </c>
      <c r="BZ344" s="25">
        <v>6.7223554319735221</v>
      </c>
      <c r="CA344" s="25">
        <v>23.427496162000001</v>
      </c>
      <c r="CB344" s="25">
        <v>8.3781189849316267</v>
      </c>
      <c r="CC344" s="25">
        <v>6.111721155103111</v>
      </c>
      <c r="CD344" s="25">
        <v>4.5122704394456896</v>
      </c>
      <c r="CE344" s="25">
        <v>23.482865957000001</v>
      </c>
      <c r="CF344" s="25">
        <v>6.8732851413028726</v>
      </c>
      <c r="CG344" s="25">
        <v>5.0139658172328359</v>
      </c>
      <c r="CH344" s="25">
        <v>2.2421443581759952</v>
      </c>
      <c r="CI344" s="25">
        <v>23.538902005000001</v>
      </c>
      <c r="CJ344" s="25">
        <v>6.4502078044651325</v>
      </c>
      <c r="CK344" s="25">
        <v>4.7053367903060952</v>
      </c>
      <c r="CL344" s="25">
        <v>-8.5114097681746159E-2</v>
      </c>
      <c r="CM344" s="25">
        <v>23.592762215</v>
      </c>
      <c r="CN344" s="25">
        <v>6.2369725173904635</v>
      </c>
      <c r="CO344" s="25">
        <v>4.5497846171545016</v>
      </c>
      <c r="CP344" s="25">
        <v>-1.2395697871736857</v>
      </c>
      <c r="CQ344" s="25">
        <v>23.643952117000001</v>
      </c>
      <c r="CR344" s="25">
        <v>6.0069288687489459</v>
      </c>
      <c r="CS344" s="25">
        <v>4.3819709782543921</v>
      </c>
      <c r="CT344" s="25">
        <v>-2.4778247615948992</v>
      </c>
      <c r="CU344" s="25">
        <v>23.692160597000001</v>
      </c>
      <c r="CV344" s="25">
        <v>5.7735297235546019</v>
      </c>
      <c r="CW344" s="25">
        <v>4.2117095513359128</v>
      </c>
      <c r="CX344" s="25">
        <v>-3.6800157263644202</v>
      </c>
      <c r="CY344" s="25">
        <v>23.830856260000001</v>
      </c>
      <c r="CZ344" s="25">
        <v>5.6992284624622496</v>
      </c>
      <c r="DA344" s="25">
        <v>4.1575078158287306</v>
      </c>
      <c r="DB344" s="25">
        <v>-3.8983418680664919</v>
      </c>
      <c r="DC344" s="25">
        <v>23.927592715999999</v>
      </c>
      <c r="DD344" s="25">
        <v>5.7183081315116864</v>
      </c>
      <c r="DE344" s="25">
        <v>4.1714261687635039</v>
      </c>
      <c r="DF344" s="25">
        <v>-4.2782264818295488</v>
      </c>
      <c r="DG344" s="25">
        <v>23.955711002000001</v>
      </c>
      <c r="DH344" s="25">
        <v>7.9168548621704504</v>
      </c>
      <c r="DI344" s="25">
        <v>5.7752353995009464</v>
      </c>
      <c r="DJ344" s="25">
        <v>-4.377392823352956</v>
      </c>
      <c r="DK344" s="25">
        <v>23.915670242000001</v>
      </c>
      <c r="DL344" s="25">
        <v>10.047536846596939</v>
      </c>
      <c r="DM344" s="25">
        <v>7.3295382427092202</v>
      </c>
      <c r="DN344" s="25">
        <v>-4.1309625467985036</v>
      </c>
      <c r="DO344" s="27">
        <v>23.449240021999998</v>
      </c>
      <c r="DP344" s="27">
        <v>14.500877524239151</v>
      </c>
      <c r="DQ344" s="27">
        <v>10.578188265390803</v>
      </c>
      <c r="DR344" s="27">
        <v>10.574197640686382</v>
      </c>
      <c r="DS344" s="27">
        <v>23.581328232000001</v>
      </c>
      <c r="DT344" s="27">
        <v>13.244184249519339</v>
      </c>
      <c r="DU344" s="27">
        <v>9.6614480178012592</v>
      </c>
      <c r="DV344" s="27">
        <v>10.221488142323931</v>
      </c>
      <c r="DW344" s="27">
        <v>23.568462771</v>
      </c>
      <c r="DX344" s="27">
        <v>11.602798964792337</v>
      </c>
      <c r="DY344" s="27">
        <v>8.4640803047879505</v>
      </c>
      <c r="DZ344" s="27">
        <v>8.034517374592415</v>
      </c>
      <c r="EA344" s="27">
        <v>23.587210229</v>
      </c>
      <c r="EB344" s="27">
        <v>10.096786511213663</v>
      </c>
      <c r="EC344" s="27">
        <v>7.3654651873684136</v>
      </c>
      <c r="ED344" s="27">
        <v>5.9503540032441862</v>
      </c>
      <c r="EE344" s="27">
        <v>23.620356358000002</v>
      </c>
      <c r="EF344" s="27">
        <v>8.6057777425146416</v>
      </c>
      <c r="EG344" s="27">
        <v>6.2777950491797005</v>
      </c>
      <c r="EH344" s="27">
        <v>3.8508638516826679</v>
      </c>
      <c r="EI344" s="27">
        <v>23.671405557</v>
      </c>
      <c r="EJ344" s="27">
        <v>7.1043868218728292</v>
      </c>
      <c r="EK344" s="27">
        <v>5.1825512756942871</v>
      </c>
      <c r="EL344" s="27">
        <v>1.6274824497459868</v>
      </c>
      <c r="EM344" s="27">
        <v>23.719542167</v>
      </c>
      <c r="EN344" s="27">
        <v>6.6769138956149288</v>
      </c>
      <c r="EO344" s="27">
        <v>4.8707157274831561</v>
      </c>
      <c r="EP344" s="27">
        <v>-0.63013889935413303</v>
      </c>
      <c r="EQ344" s="27">
        <v>23.761851898</v>
      </c>
      <c r="ER344" s="27">
        <v>6.4562845893752483</v>
      </c>
      <c r="ES344" s="27">
        <v>4.7097697202939557</v>
      </c>
      <c r="ET344" s="27">
        <v>-1.698034282372614</v>
      </c>
      <c r="EU344" s="27">
        <v>23.799264336</v>
      </c>
      <c r="EV344" s="27">
        <v>6.2225111905734938</v>
      </c>
      <c r="EW344" s="27">
        <v>4.5392352805794189</v>
      </c>
      <c r="EX344" s="27">
        <v>-2.8339829383004762</v>
      </c>
      <c r="EY344" s="27">
        <v>23.834449501000002</v>
      </c>
      <c r="EZ344" s="27">
        <v>5.9830492233906565</v>
      </c>
      <c r="FA344" s="27">
        <v>4.3645511094300042</v>
      </c>
      <c r="FB344" s="27">
        <v>-3.9340701154968656</v>
      </c>
      <c r="FC344" s="27">
        <v>23.960036843000001</v>
      </c>
      <c r="FD344" s="27">
        <v>5.8755874319166912</v>
      </c>
      <c r="FE344" s="27">
        <v>4.2861592286870893</v>
      </c>
      <c r="FF344" s="27">
        <v>-4.0095483401312393</v>
      </c>
      <c r="FG344" s="27">
        <v>24.011669883</v>
      </c>
      <c r="FH344" s="27">
        <v>5.9423749301712858</v>
      </c>
      <c r="FI344" s="27">
        <v>4.3348797788145292</v>
      </c>
      <c r="FJ344" s="27">
        <v>-4.1971333948469791</v>
      </c>
      <c r="FK344" s="27">
        <v>24.003843883000002</v>
      </c>
      <c r="FL344" s="27">
        <v>8.8070871883478858</v>
      </c>
      <c r="FM344" s="27">
        <v>6.4246474871832611</v>
      </c>
      <c r="FN344" s="27">
        <v>-4.1154567597139504</v>
      </c>
      <c r="FO344" s="27">
        <v>23.946947976000001</v>
      </c>
      <c r="FP344" s="27">
        <v>11.531125747976432</v>
      </c>
      <c r="FQ344" s="27">
        <v>8.4117956909914771</v>
      </c>
      <c r="FR344" s="27">
        <v>-3.8126179296250697</v>
      </c>
      <c r="FS344" s="28">
        <v>23.437748571</v>
      </c>
      <c r="FT344" s="28">
        <v>14.429402187800612</v>
      </c>
      <c r="FU344" s="28">
        <v>10.526048002574626</v>
      </c>
      <c r="FV344" s="28">
        <v>10.619775894561808</v>
      </c>
      <c r="FW344" s="28">
        <v>23.559265384</v>
      </c>
      <c r="FX344" s="28">
        <v>13.132631372846012</v>
      </c>
      <c r="FY344" s="28">
        <v>9.5800717473635633</v>
      </c>
      <c r="FZ344" s="28">
        <v>10.311278137432559</v>
      </c>
      <c r="GA344" s="28">
        <v>23.537890764</v>
      </c>
      <c r="GB344" s="28">
        <v>11.486206173130702</v>
      </c>
      <c r="GC344" s="28">
        <v>8.3790274865345271</v>
      </c>
      <c r="GD344" s="28">
        <v>8.1679676353448691</v>
      </c>
      <c r="GE344" s="28">
        <v>23.543580681000002</v>
      </c>
      <c r="GF344" s="28">
        <v>9.8433428410910402</v>
      </c>
      <c r="GG344" s="28">
        <v>7.1805815585847563</v>
      </c>
      <c r="GH344" s="28">
        <v>6.121358939507175</v>
      </c>
      <c r="GI344" s="28">
        <v>23.566765967000002</v>
      </c>
      <c r="GJ344" s="28">
        <v>8.348829922503084</v>
      </c>
      <c r="GK344" s="28">
        <v>6.0903551918386114</v>
      </c>
      <c r="GL344" s="28">
        <v>4.0661093120906102</v>
      </c>
      <c r="GM344" s="28">
        <v>23.611242405999999</v>
      </c>
      <c r="GN344" s="28">
        <v>6.9314197495655074</v>
      </c>
      <c r="GO344" s="28">
        <v>5.0563742045810462</v>
      </c>
      <c r="GP344" s="28">
        <v>1.8878342982063145</v>
      </c>
      <c r="GQ344" s="28">
        <v>23.656177646</v>
      </c>
      <c r="GR344" s="28">
        <v>6.4539816428932983</v>
      </c>
      <c r="GS344" s="28">
        <v>4.7080897528981573</v>
      </c>
      <c r="GT344" s="28">
        <v>-0.32314068473034752</v>
      </c>
      <c r="GU344" s="28">
        <v>23.698016646999999</v>
      </c>
      <c r="GV344" s="28">
        <v>6.3194833190797546</v>
      </c>
      <c r="GW344" s="28">
        <v>4.6099750982297794</v>
      </c>
      <c r="GX344" s="28">
        <v>-1.3447039572197532</v>
      </c>
      <c r="GY344" s="28">
        <v>23.734972109000001</v>
      </c>
      <c r="GZ344" s="28">
        <v>6.1138095274853184</v>
      </c>
      <c r="HA344" s="28">
        <v>4.4599389307560555</v>
      </c>
      <c r="HB344" s="28">
        <v>-2.4335364153720285</v>
      </c>
      <c r="HC344" s="28">
        <v>23.766629807000001</v>
      </c>
      <c r="HD344" s="28">
        <v>5.8990247809290777</v>
      </c>
      <c r="HE344" s="28">
        <v>4.3032564484850129</v>
      </c>
      <c r="HF344" s="28">
        <v>-3.4749510186547994</v>
      </c>
      <c r="HG344" s="28">
        <v>23.836669462</v>
      </c>
      <c r="HH344" s="28">
        <v>5.7883696543457637</v>
      </c>
      <c r="HI344" s="28">
        <v>4.2225350742390528</v>
      </c>
      <c r="HJ344" s="28">
        <v>-3.2912676358411197</v>
      </c>
      <c r="HK344" s="28">
        <v>23.842369575999999</v>
      </c>
      <c r="HL344" s="28">
        <v>5.7334426292628029</v>
      </c>
      <c r="HM344" s="28">
        <v>4.1824665741628211</v>
      </c>
      <c r="HN344" s="28">
        <v>-3.2739984987394237</v>
      </c>
      <c r="HO344" s="28">
        <v>23.765469827</v>
      </c>
      <c r="HP344" s="28">
        <v>8.5111665113452286</v>
      </c>
      <c r="HQ344" s="28">
        <v>6.2087774732669647</v>
      </c>
      <c r="HR344" s="28">
        <v>-2.9863542227461863</v>
      </c>
      <c r="HS344" s="28">
        <v>23.641260366000001</v>
      </c>
      <c r="HT344" s="28">
        <v>11.237566493174869</v>
      </c>
      <c r="HU344" s="28">
        <v>8.1976483016939667</v>
      </c>
      <c r="HV344" s="28">
        <v>-2.4405385919511495</v>
      </c>
      <c r="HW344" s="29">
        <v>23.443211171999998</v>
      </c>
      <c r="HX344" s="29">
        <v>14.42979209549606</v>
      </c>
      <c r="HY344" s="29">
        <v>10.526332434809964</v>
      </c>
      <c r="HZ344" s="29">
        <v>10.615503181160921</v>
      </c>
      <c r="IA344" s="29">
        <v>23.567975953000001</v>
      </c>
      <c r="IB344" s="29">
        <v>14.223563227747958</v>
      </c>
      <c r="IC344" s="29">
        <v>10.375891347010192</v>
      </c>
      <c r="ID344" s="29">
        <v>10.302198651493232</v>
      </c>
      <c r="IE344" s="29">
        <v>23.541728347999999</v>
      </c>
      <c r="IF344" s="29">
        <v>13.661241195429795</v>
      </c>
      <c r="IG344" s="29">
        <v>9.9656852533654696</v>
      </c>
      <c r="IH344" s="29">
        <v>8.1632570636489028</v>
      </c>
      <c r="II344" s="29">
        <v>23.547365823</v>
      </c>
      <c r="IJ344" s="29">
        <v>13.086961375037895</v>
      </c>
      <c r="IK344" s="29">
        <v>9.5467561198033213</v>
      </c>
      <c r="IL344" s="29">
        <v>6.1265356671325861</v>
      </c>
      <c r="IM344" s="29">
        <v>23.572306830999999</v>
      </c>
      <c r="IN344" s="29">
        <v>12.614910672122976</v>
      </c>
      <c r="IO344" s="29">
        <v>9.2024017041552195</v>
      </c>
      <c r="IP344" s="29">
        <v>4.0815568526932822</v>
      </c>
      <c r="IQ344" s="29">
        <v>23.617053413000001</v>
      </c>
      <c r="IR344" s="29">
        <v>12.2629501301132</v>
      </c>
      <c r="IS344" s="29">
        <v>8.9456513889315374</v>
      </c>
      <c r="IT344" s="29">
        <v>1.916744681905886</v>
      </c>
      <c r="IU344" s="29">
        <v>23.660423991999998</v>
      </c>
      <c r="IV344" s="29">
        <v>11.855206059783512</v>
      </c>
      <c r="IW344" s="29">
        <v>8.6482077664449406</v>
      </c>
      <c r="IX344" s="29">
        <v>-0.28104615192966165</v>
      </c>
      <c r="IY344" s="29">
        <v>23.699693513</v>
      </c>
      <c r="IZ344" s="29">
        <v>11.66880484120774</v>
      </c>
      <c r="JA344" s="29">
        <v>8.5122306726658348</v>
      </c>
      <c r="JB344" s="29">
        <v>-1.2863744471797212</v>
      </c>
      <c r="JC344" s="29">
        <v>23.732052937999999</v>
      </c>
      <c r="JD344" s="29">
        <v>11.449418280832198</v>
      </c>
      <c r="JE344" s="29">
        <v>8.3521912312823883</v>
      </c>
      <c r="JF344" s="29">
        <v>-2.356523889459698</v>
      </c>
      <c r="JG344" s="29">
        <v>23.766461089</v>
      </c>
      <c r="JH344" s="29">
        <v>11.164917129217796</v>
      </c>
      <c r="JI344" s="29">
        <v>8.1446516021484232</v>
      </c>
      <c r="JJ344" s="29">
        <v>-3.4077832454776491</v>
      </c>
      <c r="JK344" s="29">
        <v>23.851553248999998</v>
      </c>
      <c r="JL344" s="29">
        <v>11.116398352536716</v>
      </c>
      <c r="JM344" s="29">
        <v>8.1092578300624929</v>
      </c>
      <c r="JN344" s="29">
        <v>-3.2808276926800062</v>
      </c>
      <c r="JO344" s="29">
        <v>23.835547542</v>
      </c>
      <c r="JP344" s="29">
        <v>10.901512293768002</v>
      </c>
      <c r="JQ344" s="29">
        <v>7.9525014419429709</v>
      </c>
      <c r="JR344" s="29">
        <v>-3.2307793792328319</v>
      </c>
      <c r="JS344" s="29">
        <v>23.734976356000001</v>
      </c>
      <c r="JT344" s="29">
        <v>11.139007442350685</v>
      </c>
      <c r="JU344" s="29">
        <v>8.1257508463066142</v>
      </c>
      <c r="JV344" s="29">
        <v>-2.8874478837948701</v>
      </c>
      <c r="JW344" s="29">
        <v>23.570173516000001</v>
      </c>
      <c r="JX344" s="29">
        <v>11.193010023510668</v>
      </c>
      <c r="JY344" s="29">
        <v>8.1651449774116092</v>
      </c>
      <c r="JZ344" s="29">
        <v>-2.2272552357305493</v>
      </c>
    </row>
    <row r="345" spans="1:286" ht="15" thickBot="1" x14ac:dyDescent="0.4">
      <c r="A345" s="2"/>
      <c r="B345" s="74" t="s">
        <v>809</v>
      </c>
      <c r="C345" s="74" t="s">
        <v>500</v>
      </c>
      <c r="D345" s="74" t="s">
        <v>862</v>
      </c>
      <c r="E345" s="87">
        <v>331775</v>
      </c>
      <c r="F345" s="84">
        <v>438420</v>
      </c>
      <c r="G345" s="22">
        <v>23.248441811999999</v>
      </c>
      <c r="H345" s="22">
        <v>13.201767988317695</v>
      </c>
      <c r="I345" s="22">
        <v>9.6305059457952726</v>
      </c>
      <c r="J345" s="22">
        <v>10.897228070921052</v>
      </c>
      <c r="K345" s="22">
        <v>23.261117296000002</v>
      </c>
      <c r="L345" s="22">
        <v>12.64554220605539</v>
      </c>
      <c r="M345" s="22">
        <v>9.2247469816912275</v>
      </c>
      <c r="N345" s="22">
        <v>10.742890526303</v>
      </c>
      <c r="O345" s="22">
        <v>23.270610695999999</v>
      </c>
      <c r="P345" s="22">
        <v>12.395215617272527</v>
      </c>
      <c r="Q345" s="22">
        <v>9.0421372203473442</v>
      </c>
      <c r="R345" s="22">
        <v>10.64207512124295</v>
      </c>
      <c r="S345" s="22">
        <v>23.301243114000002</v>
      </c>
      <c r="T345" s="22">
        <v>11.981648964115731</v>
      </c>
      <c r="U345" s="22">
        <v>8.7404461047533104</v>
      </c>
      <c r="V345" s="22">
        <v>10.409876325344678</v>
      </c>
      <c r="W345" s="22">
        <v>23.343885762999999</v>
      </c>
      <c r="X345" s="22">
        <v>11.665938640939434</v>
      </c>
      <c r="Y345" s="22">
        <v>8.5101398194747944</v>
      </c>
      <c r="Z345" s="22">
        <v>10.264201325033996</v>
      </c>
      <c r="AA345" s="22">
        <v>23.397676587999999</v>
      </c>
      <c r="AB345" s="22">
        <v>11.488845370219462</v>
      </c>
      <c r="AC345" s="22">
        <v>8.3809527440665423</v>
      </c>
      <c r="AD345" s="22">
        <v>9.9993153478752657</v>
      </c>
      <c r="AE345" s="22">
        <v>23.460235156</v>
      </c>
      <c r="AF345" s="22">
        <v>11.404634873434771</v>
      </c>
      <c r="AG345" s="22">
        <v>8.3195223590831837</v>
      </c>
      <c r="AH345" s="22">
        <v>9.7431633508338837</v>
      </c>
      <c r="AI345" s="22">
        <v>23.530205680000002</v>
      </c>
      <c r="AJ345" s="22">
        <v>11.31049426235886</v>
      </c>
      <c r="AK345" s="22">
        <v>8.2508480939764475</v>
      </c>
      <c r="AL345" s="22">
        <v>9.4541719288553754</v>
      </c>
      <c r="AM345" s="22">
        <v>23.607067745000002</v>
      </c>
      <c r="AN345" s="22">
        <v>11.213617005612136</v>
      </c>
      <c r="AO345" s="22">
        <v>8.1801774839538144</v>
      </c>
      <c r="AP345" s="22">
        <v>9.1804846481820395</v>
      </c>
      <c r="AQ345" s="22">
        <v>23.694153354000001</v>
      </c>
      <c r="AR345" s="22">
        <v>11.10549400491629</v>
      </c>
      <c r="AS345" s="22">
        <v>8.1013032602892281</v>
      </c>
      <c r="AT345" s="22">
        <v>8.8358401506664404</v>
      </c>
      <c r="AU345" s="22">
        <v>24.133615648999999</v>
      </c>
      <c r="AV345" s="22">
        <v>10.710570537919404</v>
      </c>
      <c r="AW345" s="22">
        <v>7.8132120894389931</v>
      </c>
      <c r="AX345" s="22">
        <v>7.7783744168740299</v>
      </c>
      <c r="AY345" s="22">
        <v>24.636477309</v>
      </c>
      <c r="AZ345" s="22">
        <v>10.664142749191111</v>
      </c>
      <c r="BA345" s="22">
        <v>7.7793436639528295</v>
      </c>
      <c r="BB345" s="22">
        <v>7.2010498862330312</v>
      </c>
      <c r="BC345" s="22">
        <v>25.022550256999999</v>
      </c>
      <c r="BD345" s="22">
        <v>11.353995030065329</v>
      </c>
      <c r="BE345" s="22">
        <v>8.2825812983786555</v>
      </c>
      <c r="BF345" s="22">
        <v>7.0820969937200697</v>
      </c>
      <c r="BG345" s="22">
        <v>25.410560994000001</v>
      </c>
      <c r="BH345" s="22">
        <v>11.427969452173221</v>
      </c>
      <c r="BI345" s="22">
        <v>8.336544609397091</v>
      </c>
      <c r="BJ345" s="22">
        <v>7.1172516324769823</v>
      </c>
      <c r="BK345" s="25">
        <v>23.235239791000001</v>
      </c>
      <c r="BL345" s="25">
        <v>12.895498894402346</v>
      </c>
      <c r="BM345" s="25">
        <v>9.4070869058170565</v>
      </c>
      <c r="BN345" s="25">
        <v>10.999371354825788</v>
      </c>
      <c r="BO345" s="25">
        <v>23.242609161000001</v>
      </c>
      <c r="BP345" s="25">
        <v>12.774815814906461</v>
      </c>
      <c r="BQ345" s="25">
        <v>9.3190502795356007</v>
      </c>
      <c r="BR345" s="25">
        <v>10.928687381454209</v>
      </c>
      <c r="BS345" s="25">
        <v>23.267897527999999</v>
      </c>
      <c r="BT345" s="25">
        <v>12.114639696222103</v>
      </c>
      <c r="BU345" s="25">
        <v>8.837460992260759</v>
      </c>
      <c r="BV345" s="25">
        <v>10.785444881501405</v>
      </c>
      <c r="BW345" s="25">
        <v>23.309112629000001</v>
      </c>
      <c r="BX345" s="25">
        <v>12.069764172927673</v>
      </c>
      <c r="BY345" s="25">
        <v>8.8047249227971758</v>
      </c>
      <c r="BZ345" s="25">
        <v>10.566516037281186</v>
      </c>
      <c r="CA345" s="25">
        <v>23.351847174</v>
      </c>
      <c r="CB345" s="25">
        <v>11.722818121741897</v>
      </c>
      <c r="CC345" s="25">
        <v>8.5516326088153267</v>
      </c>
      <c r="CD345" s="25">
        <v>10.455681827567663</v>
      </c>
      <c r="CE345" s="25">
        <v>23.402084859999999</v>
      </c>
      <c r="CF345" s="25">
        <v>11.541311990913666</v>
      </c>
      <c r="CG345" s="25">
        <v>8.419226413396169</v>
      </c>
      <c r="CH345" s="25">
        <v>10.231174703731284</v>
      </c>
      <c r="CI345" s="25">
        <v>23.459922930000001</v>
      </c>
      <c r="CJ345" s="25">
        <v>11.469244626807845</v>
      </c>
      <c r="CK345" s="25">
        <v>8.3666542746392185</v>
      </c>
      <c r="CL345" s="25">
        <v>10.012346702220958</v>
      </c>
      <c r="CM345" s="25">
        <v>23.523567968999998</v>
      </c>
      <c r="CN345" s="25">
        <v>11.404671210599915</v>
      </c>
      <c r="CO345" s="25">
        <v>8.3195488665392521</v>
      </c>
      <c r="CP345" s="25">
        <v>9.7605581731357347</v>
      </c>
      <c r="CQ345" s="25">
        <v>23.592917087</v>
      </c>
      <c r="CR345" s="25">
        <v>11.340311422770968</v>
      </c>
      <c r="CS345" s="25">
        <v>8.2725992973675115</v>
      </c>
      <c r="CT345" s="25">
        <v>9.5151857280032992</v>
      </c>
      <c r="CU345" s="25">
        <v>23.666651731000002</v>
      </c>
      <c r="CV345" s="25">
        <v>11.269251163880382</v>
      </c>
      <c r="CW345" s="25">
        <v>8.2207618278436474</v>
      </c>
      <c r="CX345" s="25">
        <v>9.2354008363230484</v>
      </c>
      <c r="CY345" s="25">
        <v>23.894904999000001</v>
      </c>
      <c r="CZ345" s="25">
        <v>11.093319716465798</v>
      </c>
      <c r="DA345" s="25">
        <v>8.0924222863611881</v>
      </c>
      <c r="DB345" s="25">
        <v>8.5016308438629959</v>
      </c>
      <c r="DC345" s="25">
        <v>24.131139509</v>
      </c>
      <c r="DD345" s="25">
        <v>11.092797513761594</v>
      </c>
      <c r="DE345" s="25">
        <v>8.0920413467588403</v>
      </c>
      <c r="DF345" s="25">
        <v>8.0038054574533195</v>
      </c>
      <c r="DG345" s="25">
        <v>24.371033411999999</v>
      </c>
      <c r="DH345" s="25">
        <v>11.565051868394729</v>
      </c>
      <c r="DI345" s="25">
        <v>8.4365443235000388</v>
      </c>
      <c r="DJ345" s="25">
        <v>7.7497220586176354</v>
      </c>
      <c r="DK345" s="25">
        <v>24.581749422000001</v>
      </c>
      <c r="DL345" s="25">
        <v>11.904720990988254</v>
      </c>
      <c r="DM345" s="25">
        <v>8.6843282193869147</v>
      </c>
      <c r="DN345" s="25">
        <v>7.6039446275873388</v>
      </c>
      <c r="DO345" s="27">
        <v>23.248587317000002</v>
      </c>
      <c r="DP345" s="27">
        <v>12.883688088172324</v>
      </c>
      <c r="DQ345" s="27">
        <v>9.3984710871082644</v>
      </c>
      <c r="DR345" s="27">
        <v>10.902853247485355</v>
      </c>
      <c r="DS345" s="27">
        <v>23.261477919000001</v>
      </c>
      <c r="DT345" s="27">
        <v>12.755805154605939</v>
      </c>
      <c r="DU345" s="27">
        <v>9.3051822675223868</v>
      </c>
      <c r="DV345" s="27">
        <v>10.756430246459418</v>
      </c>
      <c r="DW345" s="27">
        <v>23.271329301999998</v>
      </c>
      <c r="DX345" s="27">
        <v>12.35404189387677</v>
      </c>
      <c r="DY345" s="27">
        <v>9.0121015623715142</v>
      </c>
      <c r="DZ345" s="27">
        <v>10.663721279028874</v>
      </c>
      <c r="EA345" s="27">
        <v>23.302535795000001</v>
      </c>
      <c r="EB345" s="27">
        <v>12.007968220768857</v>
      </c>
      <c r="EC345" s="27">
        <v>8.7596456360517791</v>
      </c>
      <c r="ED345" s="27">
        <v>10.437982876067148</v>
      </c>
      <c r="EE345" s="27">
        <v>23.345587185999999</v>
      </c>
      <c r="EF345" s="27">
        <v>11.646404683674232</v>
      </c>
      <c r="EG345" s="27">
        <v>8.4958900696114501</v>
      </c>
      <c r="EH345" s="27">
        <v>10.298820014977801</v>
      </c>
      <c r="EI345" s="27">
        <v>23.399601025999999</v>
      </c>
      <c r="EJ345" s="27">
        <v>11.470594049234744</v>
      </c>
      <c r="EK345" s="27">
        <v>8.367638659512302</v>
      </c>
      <c r="EL345" s="27">
        <v>10.041743311019468</v>
      </c>
      <c r="EM345" s="27">
        <v>23.462397743</v>
      </c>
      <c r="EN345" s="27">
        <v>11.393290540192423</v>
      </c>
      <c r="EO345" s="27">
        <v>8.3112468259244281</v>
      </c>
      <c r="EP345" s="27">
        <v>9.7926940169137975</v>
      </c>
      <c r="EQ345" s="27">
        <v>23.532673579000001</v>
      </c>
      <c r="ER345" s="27">
        <v>11.309978266048429</v>
      </c>
      <c r="ES345" s="27">
        <v>8.2504716818519483</v>
      </c>
      <c r="ET345" s="27">
        <v>9.510547751815885</v>
      </c>
      <c r="EU345" s="27">
        <v>23.608934081000001</v>
      </c>
      <c r="EV345" s="27">
        <v>11.210280916864184</v>
      </c>
      <c r="EW345" s="27">
        <v>8.1777438536588978</v>
      </c>
      <c r="EX345" s="27">
        <v>9.2482996190021538</v>
      </c>
      <c r="EY345" s="27">
        <v>23.692385081000001</v>
      </c>
      <c r="EZ345" s="27">
        <v>11.1346830561549</v>
      </c>
      <c r="FA345" s="27">
        <v>8.1225962667830789</v>
      </c>
      <c r="FB345" s="27">
        <v>8.935167795893566</v>
      </c>
      <c r="FC345" s="27">
        <v>24.072253411999998</v>
      </c>
      <c r="FD345" s="27">
        <v>10.899042482971605</v>
      </c>
      <c r="FE345" s="27">
        <v>7.9506997493529523</v>
      </c>
      <c r="FF345" s="27">
        <v>8.0065548806349351</v>
      </c>
      <c r="FG345" s="27">
        <v>24.412961112000001</v>
      </c>
      <c r="FH345" s="27">
        <v>10.999760508394901</v>
      </c>
      <c r="FI345" s="27">
        <v>8.0241721466520222</v>
      </c>
      <c r="FJ345" s="27">
        <v>7.6070706341937164</v>
      </c>
      <c r="FK345" s="27">
        <v>24.717571630999998</v>
      </c>
      <c r="FL345" s="27">
        <v>11.948738480345023</v>
      </c>
      <c r="FM345" s="27">
        <v>8.7164383650389556</v>
      </c>
      <c r="FN345" s="27">
        <v>7.5501877841781511</v>
      </c>
      <c r="FO345" s="27">
        <v>24.967340214</v>
      </c>
      <c r="FP345" s="27">
        <v>11.928796297747409</v>
      </c>
      <c r="FQ345" s="27">
        <v>8.7018908204791376</v>
      </c>
      <c r="FR345" s="27">
        <v>7.6831194940251741</v>
      </c>
      <c r="FS345" s="28">
        <v>23.246381399000001</v>
      </c>
      <c r="FT345" s="28">
        <v>13.204531830467227</v>
      </c>
      <c r="FU345" s="28">
        <v>9.6325221301637516</v>
      </c>
      <c r="FV345" s="28">
        <v>10.908444887878154</v>
      </c>
      <c r="FW345" s="28">
        <v>23.261057650000001</v>
      </c>
      <c r="FX345" s="28">
        <v>12.631128072335846</v>
      </c>
      <c r="FY345" s="28">
        <v>9.2142320718236697</v>
      </c>
      <c r="FZ345" s="28">
        <v>10.766965729622529</v>
      </c>
      <c r="GA345" s="28">
        <v>23.275642703999999</v>
      </c>
      <c r="GB345" s="28">
        <v>12.412917125356906</v>
      </c>
      <c r="GC345" s="28">
        <v>9.0550502240455621</v>
      </c>
      <c r="GD345" s="28">
        <v>10.685428190861481</v>
      </c>
      <c r="GE345" s="28">
        <v>23.318220666000002</v>
      </c>
      <c r="GF345" s="28">
        <v>11.896680365486841</v>
      </c>
      <c r="GG345" s="28">
        <v>8.6784626950292836</v>
      </c>
      <c r="GH345" s="28">
        <v>10.476469328912307</v>
      </c>
      <c r="GI345" s="28">
        <v>23.380081902000001</v>
      </c>
      <c r="GJ345" s="28">
        <v>11.663847911638131</v>
      </c>
      <c r="GK345" s="28">
        <v>8.5086146615576812</v>
      </c>
      <c r="GL345" s="28">
        <v>10.360918747729595</v>
      </c>
      <c r="GM345" s="28">
        <v>23.466190672</v>
      </c>
      <c r="GN345" s="28">
        <v>11.489164928844373</v>
      </c>
      <c r="GO345" s="28">
        <v>8.3811858576343585</v>
      </c>
      <c r="GP345" s="28">
        <v>10.124375744596927</v>
      </c>
      <c r="GQ345" s="28">
        <v>23.575798786</v>
      </c>
      <c r="GR345" s="28">
        <v>11.390870055644566</v>
      </c>
      <c r="GS345" s="28">
        <v>8.3094811161459745</v>
      </c>
      <c r="GT345" s="28">
        <v>9.8886138881587939</v>
      </c>
      <c r="GU345" s="28">
        <v>23.705534065000002</v>
      </c>
      <c r="GV345" s="28">
        <v>11.284847982929545</v>
      </c>
      <c r="GW345" s="28">
        <v>8.2321394901932177</v>
      </c>
      <c r="GX345" s="28">
        <v>9.6196013507698215</v>
      </c>
      <c r="GY345" s="28">
        <v>23.848724732000001</v>
      </c>
      <c r="GZ345" s="28">
        <v>11.16253861902339</v>
      </c>
      <c r="HA345" s="28">
        <v>8.1429165120764253</v>
      </c>
      <c r="HB345" s="28">
        <v>9.4045875314529521</v>
      </c>
      <c r="HC345" s="28">
        <v>24.010851037999998</v>
      </c>
      <c r="HD345" s="28">
        <v>11.084209360761067</v>
      </c>
      <c r="HE345" s="28">
        <v>8.08577640871356</v>
      </c>
      <c r="HF345" s="28">
        <v>9.1537085891327319</v>
      </c>
      <c r="HG345" s="28">
        <v>24.897883888999999</v>
      </c>
      <c r="HH345" s="28">
        <v>10.511577302713251</v>
      </c>
      <c r="HI345" s="28">
        <v>7.6680492948404408</v>
      </c>
      <c r="HJ345" s="28">
        <v>7.559086829869468</v>
      </c>
      <c r="HK345" s="28">
        <v>25.998672206999998</v>
      </c>
      <c r="HL345" s="28">
        <v>9.9184900931110587</v>
      </c>
      <c r="HM345" s="28">
        <v>7.2354004326953572</v>
      </c>
      <c r="HN345" s="28">
        <v>4.1802152129628034</v>
      </c>
      <c r="HO345" s="28">
        <v>26.532761513000001</v>
      </c>
      <c r="HP345" s="28">
        <v>10.077443312527372</v>
      </c>
      <c r="HQ345" s="28">
        <v>7.3513545932325464</v>
      </c>
      <c r="HR345" s="28">
        <v>1.6024067578151495</v>
      </c>
      <c r="HS345" s="28">
        <v>26.772829352999999</v>
      </c>
      <c r="HT345" s="28">
        <v>9.7072516433629783</v>
      </c>
      <c r="HU345" s="28">
        <v>7.0813049245725326</v>
      </c>
      <c r="HV345" s="28">
        <v>-0.17301037862948476</v>
      </c>
      <c r="HW345" s="29">
        <v>23.243166585000001</v>
      </c>
      <c r="HX345" s="29">
        <v>13.205219771235372</v>
      </c>
      <c r="HY345" s="29">
        <v>9.6330239733762539</v>
      </c>
      <c r="HZ345" s="29">
        <v>10.907795096617866</v>
      </c>
      <c r="IA345" s="29">
        <v>23.259771846</v>
      </c>
      <c r="IB345" s="29">
        <v>12.721425996686806</v>
      </c>
      <c r="IC345" s="29">
        <v>9.2801031504643809</v>
      </c>
      <c r="ID345" s="29">
        <v>10.737471278203817</v>
      </c>
      <c r="IE345" s="29">
        <v>23.276165997</v>
      </c>
      <c r="IF345" s="29">
        <v>12.61063980941131</v>
      </c>
      <c r="IG345" s="29">
        <v>9.1992861692681664</v>
      </c>
      <c r="IH345" s="29">
        <v>10.648107921824497</v>
      </c>
      <c r="II345" s="29">
        <v>23.316470882000001</v>
      </c>
      <c r="IJ345" s="29">
        <v>11.968009891439225</v>
      </c>
      <c r="IK345" s="29">
        <v>8.7304965911258581</v>
      </c>
      <c r="IL345" s="29">
        <v>10.460012588926299</v>
      </c>
      <c r="IM345" s="29">
        <v>23.37751209</v>
      </c>
      <c r="IN345" s="29">
        <v>12.062406603789752</v>
      </c>
      <c r="IO345" s="29">
        <v>8.7993576785468548</v>
      </c>
      <c r="IP345" s="29">
        <v>10.368924135807868</v>
      </c>
      <c r="IQ345" s="29">
        <v>23.468073242999999</v>
      </c>
      <c r="IR345" s="29">
        <v>11.924474605007102</v>
      </c>
      <c r="IS345" s="29">
        <v>8.6987382057938731</v>
      </c>
      <c r="IT345" s="29">
        <v>10.16797698399353</v>
      </c>
      <c r="IU345" s="29">
        <v>23.589583824000002</v>
      </c>
      <c r="IV345" s="29">
        <v>11.832277434302812</v>
      </c>
      <c r="IW345" s="29">
        <v>8.6314816533806731</v>
      </c>
      <c r="IX345" s="29">
        <v>9.959071744098658</v>
      </c>
      <c r="IY345" s="29">
        <v>23.732065589000001</v>
      </c>
      <c r="IZ345" s="29">
        <v>11.737013823776435</v>
      </c>
      <c r="JA345" s="29">
        <v>8.5619881758097875</v>
      </c>
      <c r="JB345" s="29">
        <v>9.7237328355629042</v>
      </c>
      <c r="JC345" s="29">
        <v>23.906748556</v>
      </c>
      <c r="JD345" s="29">
        <v>11.627934236047151</v>
      </c>
      <c r="JE345" s="29">
        <v>8.4824161352223957</v>
      </c>
      <c r="JF345" s="29">
        <v>9.4523660913751897</v>
      </c>
      <c r="JG345" s="29">
        <v>24.197541809000001</v>
      </c>
      <c r="JH345" s="29">
        <v>11.435741210656428</v>
      </c>
      <c r="JI345" s="29">
        <v>8.3422139990082425</v>
      </c>
      <c r="JJ345" s="29">
        <v>8.6328358707079449</v>
      </c>
      <c r="JK345" s="29">
        <v>25.396665050999999</v>
      </c>
      <c r="JL345" s="29">
        <v>11.090708937458794</v>
      </c>
      <c r="JM345" s="29">
        <v>8.0905177594241628</v>
      </c>
      <c r="JN345" s="29">
        <v>4.8536618277093133</v>
      </c>
      <c r="JO345" s="29">
        <v>26.138053241999998</v>
      </c>
      <c r="JP345" s="29">
        <v>10.233479225950262</v>
      </c>
      <c r="JQ345" s="29">
        <v>7.46518061966374</v>
      </c>
      <c r="JR345" s="29">
        <v>1.7851304580038523</v>
      </c>
      <c r="JS345" s="29">
        <v>26.423639518000002</v>
      </c>
      <c r="JT345" s="29">
        <v>9.8516768716929768</v>
      </c>
      <c r="JU345" s="29">
        <v>7.1866611178782849</v>
      </c>
      <c r="JV345" s="29">
        <v>0.14128987928586767</v>
      </c>
      <c r="JW345" s="29">
        <v>26.359744655</v>
      </c>
      <c r="JX345" s="29">
        <v>9.8652242804413799</v>
      </c>
      <c r="JY345" s="29">
        <v>7.1965437639463774</v>
      </c>
      <c r="JZ345" s="29">
        <v>0.73547709719446885</v>
      </c>
    </row>
    <row r="346" spans="1:286" ht="15" thickBot="1" x14ac:dyDescent="0.4">
      <c r="A346" s="2"/>
      <c r="B346" s="74" t="s">
        <v>810</v>
      </c>
      <c r="C346" s="74" t="s">
        <v>610</v>
      </c>
      <c r="D346" s="74" t="s">
        <v>858</v>
      </c>
      <c r="E346" s="87">
        <v>390339</v>
      </c>
      <c r="F346" s="84">
        <v>414050</v>
      </c>
      <c r="G346" s="22">
        <v>31.586814871999998</v>
      </c>
      <c r="H346" s="22">
        <v>8.501364203825295</v>
      </c>
      <c r="I346" s="22">
        <v>6.2016268264038503</v>
      </c>
      <c r="J346" s="22">
        <v>14.037243209611169</v>
      </c>
      <c r="K346" s="22">
        <v>31.676779593999999</v>
      </c>
      <c r="L346" s="22">
        <v>8.3784091629309465</v>
      </c>
      <c r="M346" s="22">
        <v>6.1119328359136098</v>
      </c>
      <c r="N346" s="22">
        <v>13.872104452092957</v>
      </c>
      <c r="O346" s="22">
        <v>31.706040301000002</v>
      </c>
      <c r="P346" s="22">
        <v>8.1225067808546765</v>
      </c>
      <c r="Q346" s="22">
        <v>5.925255610991198</v>
      </c>
      <c r="R346" s="22">
        <v>13.646576774793818</v>
      </c>
      <c r="S346" s="22">
        <v>31.767530333</v>
      </c>
      <c r="T346" s="22">
        <v>8.0623091841337562</v>
      </c>
      <c r="U346" s="22">
        <v>5.8813423022846347</v>
      </c>
      <c r="V346" s="22">
        <v>13.60105687847191</v>
      </c>
      <c r="W346" s="22">
        <v>31.854033556000001</v>
      </c>
      <c r="X346" s="22">
        <v>7.9412056673942537</v>
      </c>
      <c r="Y346" s="22">
        <v>5.7929989728875002</v>
      </c>
      <c r="Z346" s="22">
        <v>13.446659934953608</v>
      </c>
      <c r="AA346" s="22">
        <v>31.962104784000001</v>
      </c>
      <c r="AB346" s="22">
        <v>7.7678740146643195</v>
      </c>
      <c r="AC346" s="22">
        <v>5.6665559454318366</v>
      </c>
      <c r="AD346" s="22">
        <v>13.034433376095972</v>
      </c>
      <c r="AE346" s="22">
        <v>32.06361484</v>
      </c>
      <c r="AF346" s="22">
        <v>7.5814070829213689</v>
      </c>
      <c r="AG346" s="22">
        <v>5.5305309148121671</v>
      </c>
      <c r="AH346" s="22">
        <v>12.65011172901486</v>
      </c>
      <c r="AI346" s="22">
        <v>32.171266678000002</v>
      </c>
      <c r="AJ346" s="22">
        <v>7.5433256457225317</v>
      </c>
      <c r="AK346" s="22">
        <v>5.5027510365646197</v>
      </c>
      <c r="AL346" s="22">
        <v>12.348520038488656</v>
      </c>
      <c r="AM346" s="22">
        <v>32.279022717000004</v>
      </c>
      <c r="AN346" s="22">
        <v>7.4734553178297292</v>
      </c>
      <c r="AO346" s="22">
        <v>5.4517816051368184</v>
      </c>
      <c r="AP346" s="22">
        <v>12.236941015887069</v>
      </c>
      <c r="AQ346" s="22">
        <v>32.397925377</v>
      </c>
      <c r="AR346" s="22">
        <v>7.3189090578593738</v>
      </c>
      <c r="AS346" s="22">
        <v>5.3390422601595411</v>
      </c>
      <c r="AT346" s="22">
        <v>11.777491113657286</v>
      </c>
      <c r="AU346" s="22">
        <v>32.897339002000002</v>
      </c>
      <c r="AV346" s="22">
        <v>6.7224580123719706</v>
      </c>
      <c r="AW346" s="22">
        <v>4.9039395265692187</v>
      </c>
      <c r="AX346" s="22">
        <v>10.234045428716648</v>
      </c>
      <c r="AY346" s="22">
        <v>33.319324182999999</v>
      </c>
      <c r="AZ346" s="22">
        <v>6.4231304703581777</v>
      </c>
      <c r="BA346" s="22">
        <v>4.6855842520593951</v>
      </c>
      <c r="BB346" s="22">
        <v>9.4420897193515856</v>
      </c>
      <c r="BC346" s="22">
        <v>33.597431139999998</v>
      </c>
      <c r="BD346" s="22">
        <v>6.6088198937371967</v>
      </c>
      <c r="BE346" s="22">
        <v>4.8210421011524396</v>
      </c>
      <c r="BF346" s="22">
        <v>9.2215082268735244</v>
      </c>
      <c r="BG346" s="22">
        <v>33.814586376999998</v>
      </c>
      <c r="BH346" s="22">
        <v>6.7031718515135958</v>
      </c>
      <c r="BI346" s="22">
        <v>4.8898705407347078</v>
      </c>
      <c r="BJ346" s="22">
        <v>9.0516933572992144</v>
      </c>
      <c r="BK346" s="25">
        <v>31.514507096999999</v>
      </c>
      <c r="BL346" s="25">
        <v>8.5731932552460659</v>
      </c>
      <c r="BM346" s="25">
        <v>6.2540251193749663</v>
      </c>
      <c r="BN346" s="25">
        <v>14.282854506914111</v>
      </c>
      <c r="BO346" s="25">
        <v>31.544843857</v>
      </c>
      <c r="BP346" s="25">
        <v>8.5222005930113394</v>
      </c>
      <c r="BQ346" s="25">
        <v>6.2168266822203346</v>
      </c>
      <c r="BR346" s="25">
        <v>14.316303312964839</v>
      </c>
      <c r="BS346" s="25">
        <v>31.607680639999998</v>
      </c>
      <c r="BT346" s="25">
        <v>8.3946768642708758</v>
      </c>
      <c r="BU346" s="25">
        <v>6.1237998975539334</v>
      </c>
      <c r="BV346" s="25">
        <v>13.986152763638925</v>
      </c>
      <c r="BW346" s="25">
        <v>31.685343762999999</v>
      </c>
      <c r="BX346" s="25">
        <v>8.29659139750596</v>
      </c>
      <c r="BY346" s="25">
        <v>6.0522479151443411</v>
      </c>
      <c r="BZ346" s="25">
        <v>13.88687529419334</v>
      </c>
      <c r="CA346" s="25">
        <v>31.772943555000001</v>
      </c>
      <c r="CB346" s="25">
        <v>8.1798060321378507</v>
      </c>
      <c r="CC346" s="25">
        <v>5.9670546170531527</v>
      </c>
      <c r="CD346" s="25">
        <v>13.709122269131631</v>
      </c>
      <c r="CE346" s="25">
        <v>31.867894266</v>
      </c>
      <c r="CF346" s="25">
        <v>8.0583020007670463</v>
      </c>
      <c r="CG346" s="25">
        <v>5.8784191178086509</v>
      </c>
      <c r="CH346" s="25">
        <v>13.304814501609446</v>
      </c>
      <c r="CI346" s="25">
        <v>31.971165765000002</v>
      </c>
      <c r="CJ346" s="25">
        <v>7.956530278462334</v>
      </c>
      <c r="CK346" s="25">
        <v>5.8041780633046889</v>
      </c>
      <c r="CL346" s="25">
        <v>12.918168027080734</v>
      </c>
      <c r="CM346" s="25">
        <v>32.079725621000001</v>
      </c>
      <c r="CN346" s="25">
        <v>7.875374401450534</v>
      </c>
      <c r="CO346" s="25">
        <v>5.7449759809176939</v>
      </c>
      <c r="CP346" s="25">
        <v>12.607734741776639</v>
      </c>
      <c r="CQ346" s="25">
        <v>32.193439093999999</v>
      </c>
      <c r="CR346" s="25">
        <v>7.7952282801265476</v>
      </c>
      <c r="CS346" s="25">
        <v>5.686510501246631</v>
      </c>
      <c r="CT346" s="25">
        <v>12.307838340141608</v>
      </c>
      <c r="CU346" s="25">
        <v>32.299380190999997</v>
      </c>
      <c r="CV346" s="25">
        <v>7.6925794943878572</v>
      </c>
      <c r="CW346" s="25">
        <v>5.611629641178502</v>
      </c>
      <c r="CX346" s="25">
        <v>11.886566717125627</v>
      </c>
      <c r="CY346" s="25">
        <v>32.595423908000001</v>
      </c>
      <c r="CZ346" s="25">
        <v>7.4324088213498172</v>
      </c>
      <c r="DA346" s="25">
        <v>5.4218387574247808</v>
      </c>
      <c r="DB346" s="25">
        <v>10.684236530053997</v>
      </c>
      <c r="DC346" s="25">
        <v>32.864475917999997</v>
      </c>
      <c r="DD346" s="25">
        <v>7.294955828345822</v>
      </c>
      <c r="DE346" s="25">
        <v>5.3215687127183662</v>
      </c>
      <c r="DF346" s="25">
        <v>9.8299534024115154</v>
      </c>
      <c r="DG346" s="25">
        <v>33.074526493999997</v>
      </c>
      <c r="DH346" s="25">
        <v>7.4013750159316407</v>
      </c>
      <c r="DI346" s="25">
        <v>5.3992000284405357</v>
      </c>
      <c r="DJ346" s="25">
        <v>9.2957573048197304</v>
      </c>
      <c r="DK346" s="25">
        <v>33.219566491999998</v>
      </c>
      <c r="DL346" s="25">
        <v>7.4856119423498599</v>
      </c>
      <c r="DM346" s="25">
        <v>5.4606496934735871</v>
      </c>
      <c r="DN346" s="25">
        <v>8.9809143547478492</v>
      </c>
      <c r="DO346" s="27">
        <v>31.586868106000001</v>
      </c>
      <c r="DP346" s="27">
        <v>8.5739469388173308</v>
      </c>
      <c r="DQ346" s="27">
        <v>6.2545749210470412</v>
      </c>
      <c r="DR346" s="27">
        <v>14.044029148481826</v>
      </c>
      <c r="DS346" s="27">
        <v>31.676939232999999</v>
      </c>
      <c r="DT346" s="27">
        <v>8.5176942595899821</v>
      </c>
      <c r="DU346" s="27">
        <v>6.2135393747289038</v>
      </c>
      <c r="DV346" s="27">
        <v>13.885782191853057</v>
      </c>
      <c r="DW346" s="27">
        <v>31.706358402999999</v>
      </c>
      <c r="DX346" s="27">
        <v>8.3643287621763349</v>
      </c>
      <c r="DY346" s="27">
        <v>6.101661379597572</v>
      </c>
      <c r="DZ346" s="27">
        <v>13.66938518236393</v>
      </c>
      <c r="EA346" s="27">
        <v>31.768056828999999</v>
      </c>
      <c r="EB346" s="27">
        <v>8.2102415371596997</v>
      </c>
      <c r="EC346" s="27">
        <v>5.9892568942281175</v>
      </c>
      <c r="ED346" s="27">
        <v>13.630720240347101</v>
      </c>
      <c r="EE346" s="27">
        <v>31.854477438</v>
      </c>
      <c r="EF346" s="27">
        <v>8.0420207496215816</v>
      </c>
      <c r="EG346" s="27">
        <v>5.8665421717738369</v>
      </c>
      <c r="EH346" s="27">
        <v>13.485113513856488</v>
      </c>
      <c r="EI346" s="27">
        <v>31.962307294999999</v>
      </c>
      <c r="EJ346" s="27">
        <v>7.986988210781365</v>
      </c>
      <c r="EK346" s="27">
        <v>5.8263967008807027</v>
      </c>
      <c r="EL346" s="27">
        <v>13.083851840932867</v>
      </c>
      <c r="EM346" s="27">
        <v>32.063723203999999</v>
      </c>
      <c r="EN346" s="27">
        <v>7.8937300005554762</v>
      </c>
      <c r="EO346" s="27">
        <v>5.7583661349088269</v>
      </c>
      <c r="EP346" s="27">
        <v>12.710280602139854</v>
      </c>
      <c r="EQ346" s="27">
        <v>32.171312313999998</v>
      </c>
      <c r="ER346" s="27">
        <v>7.8099772341412645</v>
      </c>
      <c r="ES346" s="27">
        <v>5.6972696578579791</v>
      </c>
      <c r="ET346" s="27">
        <v>12.418672089914693</v>
      </c>
      <c r="EU346" s="27">
        <v>32.278031476999999</v>
      </c>
      <c r="EV346" s="27">
        <v>7.720657779488687</v>
      </c>
      <c r="EW346" s="27">
        <v>5.6321123592394891</v>
      </c>
      <c r="EX346" s="27">
        <v>12.322715421254939</v>
      </c>
      <c r="EY346" s="27">
        <v>32.392094338</v>
      </c>
      <c r="EZ346" s="27">
        <v>7.6192437237042707</v>
      </c>
      <c r="FA346" s="27">
        <v>5.558132217482469</v>
      </c>
      <c r="FB346" s="27">
        <v>11.961295694921633</v>
      </c>
      <c r="FC346" s="27">
        <v>32.854442954</v>
      </c>
      <c r="FD346" s="27">
        <v>7.2312714450633484</v>
      </c>
      <c r="FE346" s="27">
        <v>5.2751118417599541</v>
      </c>
      <c r="FF346" s="27">
        <v>10.530574072339668</v>
      </c>
      <c r="FG346" s="27">
        <v>33.204446916000002</v>
      </c>
      <c r="FH346" s="27">
        <v>7.0219833859806773</v>
      </c>
      <c r="FI346" s="27">
        <v>5.1224391164732204</v>
      </c>
      <c r="FJ346" s="27">
        <v>9.8154096854701329</v>
      </c>
      <c r="FK346" s="27">
        <v>33.446309911</v>
      </c>
      <c r="FL346" s="27">
        <v>7.1540433550959746</v>
      </c>
      <c r="FM346" s="27">
        <v>5.2187750253372336</v>
      </c>
      <c r="FN346" s="27">
        <v>9.6099612714802696</v>
      </c>
      <c r="FO346" s="27">
        <v>33.608063014000003</v>
      </c>
      <c r="FP346" s="27">
        <v>7.2091373864225448</v>
      </c>
      <c r="FQ346" s="27">
        <v>5.258965354143033</v>
      </c>
      <c r="FR346" s="27">
        <v>9.5108053617883819</v>
      </c>
      <c r="FS346" s="28">
        <v>31.579945059</v>
      </c>
      <c r="FT346" s="28">
        <v>8.501397149094954</v>
      </c>
      <c r="FU346" s="28">
        <v>6.2016508595193862</v>
      </c>
      <c r="FV346" s="28">
        <v>14.052614412351444</v>
      </c>
      <c r="FW346" s="28">
        <v>31.666511164999999</v>
      </c>
      <c r="FX346" s="28">
        <v>8.381594970506967</v>
      </c>
      <c r="FY346" s="28">
        <v>6.114256838185895</v>
      </c>
      <c r="FZ346" s="28">
        <v>13.899927762645673</v>
      </c>
      <c r="GA346" s="28">
        <v>31.702499861</v>
      </c>
      <c r="GB346" s="28">
        <v>8.1689826727626276</v>
      </c>
      <c r="GC346" s="28">
        <v>5.9591591270772044</v>
      </c>
      <c r="GD346" s="28">
        <v>13.682250327558561</v>
      </c>
      <c r="GE346" s="28">
        <v>31.781347363000002</v>
      </c>
      <c r="GF346" s="28">
        <v>8.0238389927529479</v>
      </c>
      <c r="GG346" s="28">
        <v>5.8532788332737713</v>
      </c>
      <c r="GH346" s="28">
        <v>13.636253013726884</v>
      </c>
      <c r="GI346" s="28">
        <v>31.884134797999998</v>
      </c>
      <c r="GJ346" s="28">
        <v>7.8677739558513116</v>
      </c>
      <c r="GK346" s="28">
        <v>5.7394315616703038</v>
      </c>
      <c r="GL346" s="28">
        <v>13.480853484463502</v>
      </c>
      <c r="GM346" s="28">
        <v>32.003864874000001</v>
      </c>
      <c r="GN346" s="28">
        <v>7.7061246957424698</v>
      </c>
      <c r="GO346" s="28">
        <v>5.621510676983557</v>
      </c>
      <c r="GP346" s="28">
        <v>13.055927478030542</v>
      </c>
      <c r="GQ346" s="28">
        <v>32.136934682000003</v>
      </c>
      <c r="GR346" s="28">
        <v>7.5829390379605091</v>
      </c>
      <c r="GS346" s="28">
        <v>5.5316484546845679</v>
      </c>
      <c r="GT346" s="28">
        <v>12.633477507251074</v>
      </c>
      <c r="GU346" s="28">
        <v>32.286422385999998</v>
      </c>
      <c r="GV346" s="28">
        <v>7.4615719590637228</v>
      </c>
      <c r="GW346" s="28">
        <v>5.4431128603631409</v>
      </c>
      <c r="GX346" s="28">
        <v>12.284804137473888</v>
      </c>
      <c r="GY346" s="28">
        <v>32.448154357999996</v>
      </c>
      <c r="GZ346" s="28">
        <v>7.3448336905540339</v>
      </c>
      <c r="HA346" s="28">
        <v>5.3579539187744638</v>
      </c>
      <c r="HB346" s="28">
        <v>12.150862478830971</v>
      </c>
      <c r="HC346" s="28">
        <v>32.626702535999996</v>
      </c>
      <c r="HD346" s="28">
        <v>7.1057235124229559</v>
      </c>
      <c r="HE346" s="28">
        <v>5.1835263728405234</v>
      </c>
      <c r="HF346" s="28">
        <v>11.768013120574887</v>
      </c>
      <c r="HG346" s="28">
        <v>33.371273946999999</v>
      </c>
      <c r="HH346" s="28">
        <v>6.4716852087816115</v>
      </c>
      <c r="HI346" s="28">
        <v>4.7210042577356948</v>
      </c>
      <c r="HJ346" s="28">
        <v>10.064245391240902</v>
      </c>
      <c r="HK346" s="28">
        <v>34.207782852999998</v>
      </c>
      <c r="HL346" s="28">
        <v>5.5589266292981705</v>
      </c>
      <c r="HM346" s="28">
        <v>4.0551595818885264</v>
      </c>
      <c r="HN346" s="28">
        <v>6.0881580520265572</v>
      </c>
      <c r="HO346" s="28">
        <v>31.454911566828855</v>
      </c>
      <c r="HP346" s="28">
        <v>5.1022953082435674</v>
      </c>
      <c r="HQ346" s="28">
        <v>3.7220533906311006</v>
      </c>
      <c r="HR346" s="28">
        <v>2.9598432440713864</v>
      </c>
      <c r="HS346" s="28">
        <v>29.540261323165939</v>
      </c>
      <c r="HT346" s="28">
        <v>4.7917202511681936</v>
      </c>
      <c r="HU346" s="28">
        <v>3.4954932104774397</v>
      </c>
      <c r="HV346" s="28">
        <v>0.82406982456760858</v>
      </c>
      <c r="HW346" s="29">
        <v>31.573221566000001</v>
      </c>
      <c r="HX346" s="29">
        <v>8.5466781966114915</v>
      </c>
      <c r="HY346" s="29">
        <v>6.2346827532570828</v>
      </c>
      <c r="HZ346" s="29">
        <v>14.073044525073552</v>
      </c>
      <c r="IA346" s="29">
        <v>31.664493375999999</v>
      </c>
      <c r="IB346" s="29">
        <v>8.4813911005152747</v>
      </c>
      <c r="IC346" s="29">
        <v>6.1870567256148234</v>
      </c>
      <c r="ID346" s="29">
        <v>13.924391786821451</v>
      </c>
      <c r="IE346" s="29">
        <v>31.706768724</v>
      </c>
      <c r="IF346" s="29">
        <v>8.3407352311905179</v>
      </c>
      <c r="IG346" s="29">
        <v>6.084450227224476</v>
      </c>
      <c r="IH346" s="29">
        <v>13.715070388376514</v>
      </c>
      <c r="II346" s="29">
        <v>31.764290139</v>
      </c>
      <c r="IJ346" s="29">
        <v>8.1638545121696566</v>
      </c>
      <c r="IK346" s="29">
        <v>5.9554182053214735</v>
      </c>
      <c r="IL346" s="29">
        <v>13.689888315913091</v>
      </c>
      <c r="IM346" s="29">
        <v>31.848682492999998</v>
      </c>
      <c r="IN346" s="29">
        <v>8.0652056308962887</v>
      </c>
      <c r="IO346" s="29">
        <v>5.8834552198721077</v>
      </c>
      <c r="IP346" s="29">
        <v>13.549155758126101</v>
      </c>
      <c r="IQ346" s="29">
        <v>31.959960426000002</v>
      </c>
      <c r="IR346" s="29">
        <v>7.7607785174884407</v>
      </c>
      <c r="IS346" s="29">
        <v>5.6613798790291288</v>
      </c>
      <c r="IT346" s="29">
        <v>13.152521198714842</v>
      </c>
      <c r="IU346" s="29">
        <v>32.095414941999998</v>
      </c>
      <c r="IV346" s="29">
        <v>7.7286258746340248</v>
      </c>
      <c r="IW346" s="29">
        <v>5.6379249737121677</v>
      </c>
      <c r="IX346" s="29">
        <v>12.76461880680475</v>
      </c>
      <c r="IY346" s="29">
        <v>32.245988881000002</v>
      </c>
      <c r="IZ346" s="29">
        <v>7.6512572393076574</v>
      </c>
      <c r="JA346" s="29">
        <v>5.581485631406804</v>
      </c>
      <c r="JB346" s="29">
        <v>12.455918444943473</v>
      </c>
      <c r="JC346" s="29">
        <v>32.416750630000003</v>
      </c>
      <c r="JD346" s="29">
        <v>7.5313874160704506</v>
      </c>
      <c r="JE346" s="29">
        <v>5.4940422642434905</v>
      </c>
      <c r="JF346" s="29">
        <v>12.284745871321821</v>
      </c>
      <c r="JG346" s="29">
        <v>32.659187279999998</v>
      </c>
      <c r="JH346" s="29">
        <v>7.255294427936481</v>
      </c>
      <c r="JI346" s="29">
        <v>5.2926362733058019</v>
      </c>
      <c r="JJ346" s="29">
        <v>11.377380000760063</v>
      </c>
      <c r="JK346" s="29">
        <v>33.617187672</v>
      </c>
      <c r="JL346" s="29">
        <v>6.1583717146150603</v>
      </c>
      <c r="JM346" s="29">
        <v>4.4924464258499244</v>
      </c>
      <c r="JN346" s="29">
        <v>7.0685569472662948</v>
      </c>
      <c r="JO346" s="29">
        <v>31.975166941316171</v>
      </c>
      <c r="JP346" s="29">
        <v>5.1866858350042415</v>
      </c>
      <c r="JQ346" s="29">
        <v>3.7836151049754716</v>
      </c>
      <c r="JR346" s="29">
        <v>3.448254519499045</v>
      </c>
      <c r="JS346" s="29">
        <v>31.099899113357345</v>
      </c>
      <c r="JT346" s="29">
        <v>5.0447088047219379</v>
      </c>
      <c r="JU346" s="29">
        <v>3.6800448380604625</v>
      </c>
      <c r="JV346" s="29">
        <v>1.3621960358684078</v>
      </c>
      <c r="JW346" s="29">
        <v>30.775713055249287</v>
      </c>
      <c r="JX346" s="29">
        <v>4.9921226450130343</v>
      </c>
      <c r="JY346" s="29">
        <v>3.6416839666838952</v>
      </c>
      <c r="JZ346" s="29">
        <v>1.8222079770117148</v>
      </c>
    </row>
    <row r="347" spans="1:286" ht="15" thickBot="1" x14ac:dyDescent="0.4">
      <c r="A347" s="2"/>
      <c r="B347" s="74" t="s">
        <v>811</v>
      </c>
      <c r="C347" s="74" t="s">
        <v>631</v>
      </c>
      <c r="D347" s="74" t="s">
        <v>862</v>
      </c>
      <c r="E347" s="87">
        <v>341290</v>
      </c>
      <c r="F347" s="84">
        <v>428540</v>
      </c>
      <c r="G347" s="22">
        <v>29.98815969505263</v>
      </c>
      <c r="H347" s="22">
        <v>13.389972755471542</v>
      </c>
      <c r="I347" s="22">
        <v>9.7677987031521702</v>
      </c>
      <c r="J347" s="22">
        <v>13.543007028453669</v>
      </c>
      <c r="K347" s="22">
        <v>30.094371712052631</v>
      </c>
      <c r="L347" s="22">
        <v>13.40517272461063</v>
      </c>
      <c r="M347" s="22">
        <v>9.7788868690174855</v>
      </c>
      <c r="N347" s="22">
        <v>13.117844177487187</v>
      </c>
      <c r="O347" s="22">
        <v>30.115560009052629</v>
      </c>
      <c r="P347" s="22">
        <v>13.584791140093236</v>
      </c>
      <c r="Q347" s="22">
        <v>9.9099160023737376</v>
      </c>
      <c r="R347" s="22">
        <v>13.010462975977003</v>
      </c>
      <c r="S347" s="22">
        <v>30.163783460052631</v>
      </c>
      <c r="T347" s="22">
        <v>13.668861175634369</v>
      </c>
      <c r="U347" s="22">
        <v>9.9712439228354928</v>
      </c>
      <c r="V347" s="22">
        <v>12.841028464074519</v>
      </c>
      <c r="W347" s="22">
        <v>30.231061913052631</v>
      </c>
      <c r="X347" s="22">
        <v>13.677133120226191</v>
      </c>
      <c r="Y347" s="22">
        <v>9.9772781912490363</v>
      </c>
      <c r="Z347" s="22">
        <v>12.596732897420951</v>
      </c>
      <c r="AA347" s="22">
        <v>30.317354852052631</v>
      </c>
      <c r="AB347" s="22">
        <v>13.545247209849419</v>
      </c>
      <c r="AC347" s="22">
        <v>9.881069255811445</v>
      </c>
      <c r="AD347" s="22">
        <v>12.332944743842567</v>
      </c>
      <c r="AE347" s="22">
        <v>30.409062737052629</v>
      </c>
      <c r="AF347" s="22">
        <v>13.418025002158238</v>
      </c>
      <c r="AG347" s="22">
        <v>9.7882624265525671</v>
      </c>
      <c r="AH347" s="22">
        <v>12.038664208296868</v>
      </c>
      <c r="AI347" s="22">
        <v>30.56901456505263</v>
      </c>
      <c r="AJ347" s="22">
        <v>13.297479042430322</v>
      </c>
      <c r="AK347" s="22">
        <v>9.7003258272327937</v>
      </c>
      <c r="AL347" s="22">
        <v>11.650363046305364</v>
      </c>
      <c r="AM347" s="22">
        <v>30.64937067505263</v>
      </c>
      <c r="AN347" s="22">
        <v>13.145626081763872</v>
      </c>
      <c r="AO347" s="22">
        <v>9.5895512066002428</v>
      </c>
      <c r="AP347" s="22">
        <v>11.394713382391963</v>
      </c>
      <c r="AQ347" s="22">
        <v>30.73253940205263</v>
      </c>
      <c r="AR347" s="22">
        <v>12.919368972030556</v>
      </c>
      <c r="AS347" s="22">
        <v>9.4244997951155565</v>
      </c>
      <c r="AT347" s="22">
        <v>11.195100930014281</v>
      </c>
      <c r="AU347" s="22">
        <v>31.066228824052629</v>
      </c>
      <c r="AV347" s="22">
        <v>13.075928987642113</v>
      </c>
      <c r="AW347" s="22">
        <v>9.5387081467965675</v>
      </c>
      <c r="AX347" s="22">
        <v>10.182412231070401</v>
      </c>
      <c r="AY347" s="22">
        <v>31.292024128052631</v>
      </c>
      <c r="AZ347" s="22">
        <v>12.874806184052124</v>
      </c>
      <c r="BA347" s="22">
        <v>9.3919918617109364</v>
      </c>
      <c r="BB347" s="22">
        <v>9.7224383988852985</v>
      </c>
      <c r="BC347" s="22">
        <v>31.393259160052629</v>
      </c>
      <c r="BD347" s="22">
        <v>12.694754245974501</v>
      </c>
      <c r="BE347" s="22">
        <v>9.2606464796573409</v>
      </c>
      <c r="BF347" s="22">
        <v>9.6896045389506398</v>
      </c>
      <c r="BG347" s="22">
        <v>31.409863558052631</v>
      </c>
      <c r="BH347" s="22">
        <v>12.722598068336689</v>
      </c>
      <c r="BI347" s="22">
        <v>9.2809581604147979</v>
      </c>
      <c r="BJ347" s="22">
        <v>9.9483914217433522</v>
      </c>
      <c r="BK347" s="25">
        <v>29.89522680705263</v>
      </c>
      <c r="BL347" s="25">
        <v>13.391726862115901</v>
      </c>
      <c r="BM347" s="25">
        <v>9.7690782995276706</v>
      </c>
      <c r="BN347" s="25">
        <v>13.931287986359436</v>
      </c>
      <c r="BO347" s="25">
        <v>29.91989972405263</v>
      </c>
      <c r="BP347" s="25">
        <v>13.335645804072856</v>
      </c>
      <c r="BQ347" s="25">
        <v>9.7281679484740877</v>
      </c>
      <c r="BR347" s="25">
        <v>13.846892541657446</v>
      </c>
      <c r="BS347" s="25">
        <v>29.974915460052628</v>
      </c>
      <c r="BT347" s="25">
        <v>13.254965760494873</v>
      </c>
      <c r="BU347" s="25">
        <v>9.6693129799522701</v>
      </c>
      <c r="BV347" s="25">
        <v>13.630646209314888</v>
      </c>
      <c r="BW347" s="25">
        <v>30.040899491052631</v>
      </c>
      <c r="BX347" s="25">
        <v>13.353022915215393</v>
      </c>
      <c r="BY347" s="25">
        <v>9.7408443091196499</v>
      </c>
      <c r="BZ347" s="25">
        <v>13.415581804165686</v>
      </c>
      <c r="CA347" s="25">
        <v>30.113699282052629</v>
      </c>
      <c r="CB347" s="25">
        <v>13.376729648735298</v>
      </c>
      <c r="CC347" s="25">
        <v>9.7581380411653011</v>
      </c>
      <c r="CD347" s="25">
        <v>13.159607436599707</v>
      </c>
      <c r="CE347" s="25">
        <v>30.190332350052628</v>
      </c>
      <c r="CF347" s="25">
        <v>13.376348932180001</v>
      </c>
      <c r="CG347" s="25">
        <v>9.7578603137387407</v>
      </c>
      <c r="CH347" s="25">
        <v>12.926711739257179</v>
      </c>
      <c r="CI347" s="25">
        <v>30.272169159052631</v>
      </c>
      <c r="CJ347" s="25">
        <v>13.365797884385609</v>
      </c>
      <c r="CK347" s="25">
        <v>9.7501634712697474</v>
      </c>
      <c r="CL347" s="25">
        <v>12.65285278293829</v>
      </c>
      <c r="CM347" s="25">
        <v>30.356058430052631</v>
      </c>
      <c r="CN347" s="25">
        <v>13.337960292382544</v>
      </c>
      <c r="CO347" s="25">
        <v>9.7298563354725296</v>
      </c>
      <c r="CP347" s="25">
        <v>12.344973834773734</v>
      </c>
      <c r="CQ347" s="25">
        <v>30.438216181052631</v>
      </c>
      <c r="CR347" s="25">
        <v>13.292604707339846</v>
      </c>
      <c r="CS347" s="25">
        <v>9.6967700676472468</v>
      </c>
      <c r="CT347" s="25">
        <v>12.071571644471048</v>
      </c>
      <c r="CU347" s="25">
        <v>30.510246397052629</v>
      </c>
      <c r="CV347" s="25">
        <v>13.272485430699964</v>
      </c>
      <c r="CW347" s="25">
        <v>9.6820933354491849</v>
      </c>
      <c r="CX347" s="25">
        <v>11.904353116785494</v>
      </c>
      <c r="CY347" s="25">
        <v>30.72737356005263</v>
      </c>
      <c r="CZ347" s="25">
        <v>13.173940220835885</v>
      </c>
      <c r="DA347" s="25">
        <v>9.6102059768495298</v>
      </c>
      <c r="DB347" s="25">
        <v>11.182259123857964</v>
      </c>
      <c r="DC347" s="25">
        <v>30.888781576052629</v>
      </c>
      <c r="DD347" s="25">
        <v>13.114327052372406</v>
      </c>
      <c r="DE347" s="25">
        <v>9.5667190004200648</v>
      </c>
      <c r="DF347" s="25">
        <v>10.700779212365315</v>
      </c>
      <c r="DG347" s="25">
        <v>30.968983943052631</v>
      </c>
      <c r="DH347" s="25">
        <v>13.180689134573713</v>
      </c>
      <c r="DI347" s="25">
        <v>9.6151292154594898</v>
      </c>
      <c r="DJ347" s="25">
        <v>10.473326413782168</v>
      </c>
      <c r="DK347" s="25">
        <v>30.98709246705263</v>
      </c>
      <c r="DL347" s="25">
        <v>13.313356275351287</v>
      </c>
      <c r="DM347" s="25">
        <v>9.711908047597781</v>
      </c>
      <c r="DN347" s="25">
        <v>10.454611428140609</v>
      </c>
      <c r="DO347" s="27">
        <v>29.989401303052631</v>
      </c>
      <c r="DP347" s="27">
        <v>13.377134345568679</v>
      </c>
      <c r="DQ347" s="27">
        <v>9.7584332618708594</v>
      </c>
      <c r="DR347" s="27">
        <v>13.545381591461025</v>
      </c>
      <c r="DS347" s="27">
        <v>30.096009727052632</v>
      </c>
      <c r="DT347" s="27">
        <v>13.644038449189896</v>
      </c>
      <c r="DU347" s="27">
        <v>9.9531360894887868</v>
      </c>
      <c r="DV347" s="27">
        <v>13.122852359157534</v>
      </c>
      <c r="DW347" s="27">
        <v>30.117440443052629</v>
      </c>
      <c r="DX347" s="27">
        <v>13.69611373974668</v>
      </c>
      <c r="DY347" s="27">
        <v>9.9911242889314611</v>
      </c>
      <c r="DZ347" s="27">
        <v>13.018398712508736</v>
      </c>
      <c r="EA347" s="27">
        <v>30.165750208052629</v>
      </c>
      <c r="EB347" s="27">
        <v>13.566157805143252</v>
      </c>
      <c r="EC347" s="27">
        <v>9.8963232439504267</v>
      </c>
      <c r="ED347" s="27">
        <v>12.851990595284981</v>
      </c>
      <c r="EE347" s="27">
        <v>30.232783148052629</v>
      </c>
      <c r="EF347" s="27">
        <v>13.445070888429743</v>
      </c>
      <c r="EG347" s="27">
        <v>9.8079920240411393</v>
      </c>
      <c r="EH347" s="27">
        <v>12.611533673725551</v>
      </c>
      <c r="EI347" s="27">
        <v>30.31800913005263</v>
      </c>
      <c r="EJ347" s="27">
        <v>13.030030034409563</v>
      </c>
      <c r="EK347" s="27">
        <v>9.5052254994418348</v>
      </c>
      <c r="EL347" s="27">
        <v>12.351997874230584</v>
      </c>
      <c r="EM347" s="27">
        <v>30.408085184052631</v>
      </c>
      <c r="EN347" s="27">
        <v>12.931325312049504</v>
      </c>
      <c r="EO347" s="27">
        <v>9.4332217786971757</v>
      </c>
      <c r="EP347" s="27">
        <v>12.062197449591109</v>
      </c>
      <c r="EQ347" s="27">
        <v>30.565936267052631</v>
      </c>
      <c r="ER347" s="27">
        <v>12.930473295958716</v>
      </c>
      <c r="ES347" s="27">
        <v>9.4326002448211437</v>
      </c>
      <c r="ET347" s="27">
        <v>11.678527233409342</v>
      </c>
      <c r="EU347" s="27">
        <v>30.646384638052631</v>
      </c>
      <c r="EV347" s="27">
        <v>12.896491606951951</v>
      </c>
      <c r="EW347" s="27">
        <v>9.4078110758009483</v>
      </c>
      <c r="EX347" s="27">
        <v>11.429400759346265</v>
      </c>
      <c r="EY347" s="27">
        <v>30.725634491052631</v>
      </c>
      <c r="EZ347" s="27">
        <v>12.856264036208783</v>
      </c>
      <c r="FA347" s="27">
        <v>9.3784656230123655</v>
      </c>
      <c r="FB347" s="27">
        <v>11.242743574738164</v>
      </c>
      <c r="FC347" s="27">
        <v>31.04252696205263</v>
      </c>
      <c r="FD347" s="27">
        <v>12.524942149093571</v>
      </c>
      <c r="FE347" s="27">
        <v>9.1367709191924913</v>
      </c>
      <c r="FF347" s="27">
        <v>10.263388132414899</v>
      </c>
      <c r="FG347" s="27">
        <v>31.245506324052631</v>
      </c>
      <c r="FH347" s="27">
        <v>12.378610062697934</v>
      </c>
      <c r="FI347" s="27">
        <v>9.0300236994760965</v>
      </c>
      <c r="FJ347" s="27">
        <v>9.8223951091948081</v>
      </c>
      <c r="FK347" s="27">
        <v>31.32589359405263</v>
      </c>
      <c r="FL347" s="27">
        <v>12.358990211851419</v>
      </c>
      <c r="FM347" s="27">
        <v>9.015711291441038</v>
      </c>
      <c r="FN347" s="27">
        <v>9.7934937187861202</v>
      </c>
      <c r="FO347" s="27">
        <v>31.332434731052629</v>
      </c>
      <c r="FP347" s="27">
        <v>12.402402779752858</v>
      </c>
      <c r="FQ347" s="27">
        <v>9.047380155313439</v>
      </c>
      <c r="FR347" s="27">
        <v>10.046610972848981</v>
      </c>
      <c r="FS347" s="28">
        <v>29.981819344052631</v>
      </c>
      <c r="FT347" s="28">
        <v>13.396478929185966</v>
      </c>
      <c r="FU347" s="28">
        <v>9.7725448662946057</v>
      </c>
      <c r="FV347" s="28">
        <v>13.574061961715369</v>
      </c>
      <c r="FW347" s="28">
        <v>30.082718067052632</v>
      </c>
      <c r="FX347" s="28">
        <v>13.41864860773723</v>
      </c>
      <c r="FY347" s="28">
        <v>9.788717338140291</v>
      </c>
      <c r="FZ347" s="28">
        <v>13.172099185095075</v>
      </c>
      <c r="GA347" s="28">
        <v>30.103470724052631</v>
      </c>
      <c r="GB347" s="28">
        <v>14.144442131945054</v>
      </c>
      <c r="GC347" s="28">
        <v>10.318173609185836</v>
      </c>
      <c r="GD347" s="28">
        <v>13.088414236942192</v>
      </c>
      <c r="GE347" s="28">
        <v>30.154428512052629</v>
      </c>
      <c r="GF347" s="28">
        <v>13.982232983441518</v>
      </c>
      <c r="GG347" s="28">
        <v>10.199844293710209</v>
      </c>
      <c r="GH347" s="28">
        <v>12.957528643970393</v>
      </c>
      <c r="GI347" s="28">
        <v>30.230984668052631</v>
      </c>
      <c r="GJ347" s="28">
        <v>13.725844385960002</v>
      </c>
      <c r="GK347" s="28">
        <v>10.012812381419005</v>
      </c>
      <c r="GL347" s="28">
        <v>12.749921615392521</v>
      </c>
      <c r="GM347" s="28">
        <v>30.390525829052631</v>
      </c>
      <c r="GN347" s="28">
        <v>13.502827023927125</v>
      </c>
      <c r="GO347" s="28">
        <v>9.8501243207763878</v>
      </c>
      <c r="GP347" s="28">
        <v>12.444618765915612</v>
      </c>
      <c r="GQ347" s="28">
        <v>30.470689870052631</v>
      </c>
      <c r="GR347" s="28">
        <v>13.504736190739788</v>
      </c>
      <c r="GS347" s="28">
        <v>9.8515170313858391</v>
      </c>
      <c r="GT347" s="28">
        <v>12.170821943186501</v>
      </c>
      <c r="GU347" s="28">
        <v>30.556039764052631</v>
      </c>
      <c r="GV347" s="28">
        <v>13.427575838405366</v>
      </c>
      <c r="GW347" s="28">
        <v>9.7952296286232787</v>
      </c>
      <c r="GX347" s="28">
        <v>11.863016155451861</v>
      </c>
      <c r="GY347" s="28">
        <v>30.64329703805263</v>
      </c>
      <c r="GZ347" s="28">
        <v>13.377899151200342</v>
      </c>
      <c r="HA347" s="28">
        <v>9.758991176931147</v>
      </c>
      <c r="HB347" s="28">
        <v>11.632612563928067</v>
      </c>
      <c r="HC347" s="28">
        <v>30.735556600052629</v>
      </c>
      <c r="HD347" s="28">
        <v>13.312010386336336</v>
      </c>
      <c r="HE347" s="28">
        <v>9.7109262402995213</v>
      </c>
      <c r="HF347" s="28">
        <v>11.513310569818143</v>
      </c>
      <c r="HG347" s="28">
        <v>32.273956103052633</v>
      </c>
      <c r="HH347" s="28">
        <v>12.754600372821834</v>
      </c>
      <c r="HI347" s="28">
        <v>9.3043033959844621</v>
      </c>
      <c r="HJ347" s="28">
        <v>9.6178059996525462</v>
      </c>
      <c r="HK347" s="28">
        <v>32.582230245052628</v>
      </c>
      <c r="HL347" s="28">
        <v>12.383525040223489</v>
      </c>
      <c r="HM347" s="28">
        <v>9.0336091071521896</v>
      </c>
      <c r="HN347" s="28">
        <v>8.7697837937638496</v>
      </c>
      <c r="HO347" s="28">
        <v>32.700108683052633</v>
      </c>
      <c r="HP347" s="28">
        <v>12.156319182964923</v>
      </c>
      <c r="HQ347" s="28">
        <v>8.8678655975567775</v>
      </c>
      <c r="HR347" s="28">
        <v>8.1733066231662832</v>
      </c>
      <c r="HS347" s="28">
        <v>32.735923019052628</v>
      </c>
      <c r="HT347" s="28">
        <v>11.984087325543534</v>
      </c>
      <c r="HU347" s="28">
        <v>8.7422248554667927</v>
      </c>
      <c r="HV347" s="28">
        <v>7.5293264799378612</v>
      </c>
      <c r="HW347" s="29">
        <v>29.979153462052629</v>
      </c>
      <c r="HX347" s="29">
        <v>13.397674554407036</v>
      </c>
      <c r="HY347" s="29">
        <v>9.7734170582472775</v>
      </c>
      <c r="HZ347" s="29">
        <v>13.57852531507687</v>
      </c>
      <c r="IA347" s="29">
        <v>30.08351846105263</v>
      </c>
      <c r="IB347" s="29">
        <v>13.433965692322364</v>
      </c>
      <c r="IC347" s="29">
        <v>9.7998909380929557</v>
      </c>
      <c r="ID347" s="29">
        <v>13.168346367829166</v>
      </c>
      <c r="IE347" s="29">
        <v>30.108585083052631</v>
      </c>
      <c r="IF347" s="29">
        <v>13.623766759581807</v>
      </c>
      <c r="IG347" s="29">
        <v>9.938348174152388</v>
      </c>
      <c r="IH347" s="29">
        <v>13.080128581145832</v>
      </c>
      <c r="II347" s="29">
        <v>30.161574959052629</v>
      </c>
      <c r="IJ347" s="29">
        <v>13.708281007979535</v>
      </c>
      <c r="IK347" s="29">
        <v>10.000000141708473</v>
      </c>
      <c r="IL347" s="29">
        <v>12.945561890176091</v>
      </c>
      <c r="IM347" s="29">
        <v>30.312463989052631</v>
      </c>
      <c r="IN347" s="29">
        <v>13.671044449655374</v>
      </c>
      <c r="IO347" s="29">
        <v>9.9728365908371721</v>
      </c>
      <c r="IP347" s="29">
        <v>12.666999809293456</v>
      </c>
      <c r="IQ347" s="29">
        <v>30.390765679052631</v>
      </c>
      <c r="IR347" s="29">
        <v>13.549160250283236</v>
      </c>
      <c r="IS347" s="29">
        <v>9.8839237643285873</v>
      </c>
      <c r="IT347" s="29">
        <v>12.450748638111708</v>
      </c>
      <c r="IU347" s="29">
        <v>30.470364667052628</v>
      </c>
      <c r="IV347" s="29">
        <v>13.378797826985057</v>
      </c>
      <c r="IW347" s="29">
        <v>9.759646748404279</v>
      </c>
      <c r="IX347" s="29">
        <v>12.202116101450265</v>
      </c>
      <c r="IY347" s="29">
        <v>31.995922885052629</v>
      </c>
      <c r="IZ347" s="29">
        <v>13.162291551140621</v>
      </c>
      <c r="JA347" s="29">
        <v>9.6017084344854968</v>
      </c>
      <c r="JB347" s="29">
        <v>10.482345566371347</v>
      </c>
      <c r="JC347" s="29">
        <v>32.008099686052631</v>
      </c>
      <c r="JD347" s="29">
        <v>13.179190732522287</v>
      </c>
      <c r="JE347" s="29">
        <v>9.6140361520244824</v>
      </c>
      <c r="JF347" s="29">
        <v>10.370664171411796</v>
      </c>
      <c r="JG347" s="29">
        <v>32.042091060052627</v>
      </c>
      <c r="JH347" s="29">
        <v>13.157776209928828</v>
      </c>
      <c r="JI347" s="29">
        <v>9.5984145559363565</v>
      </c>
      <c r="JJ347" s="29">
        <v>10.25339893782964</v>
      </c>
      <c r="JK347" s="29">
        <v>32.304010940052628</v>
      </c>
      <c r="JL347" s="29">
        <v>12.833358614828525</v>
      </c>
      <c r="JM347" s="29">
        <v>9.3617564370163144</v>
      </c>
      <c r="JN347" s="29">
        <v>9.1978324091341008</v>
      </c>
      <c r="JO347" s="29">
        <v>32.549303366052627</v>
      </c>
      <c r="JP347" s="29">
        <v>12.378488009984062</v>
      </c>
      <c r="JQ347" s="29">
        <v>9.0299346637206064</v>
      </c>
      <c r="JR347" s="29">
        <v>8.554850743270034</v>
      </c>
      <c r="JS347" s="29">
        <v>32.599896427052627</v>
      </c>
      <c r="JT347" s="29">
        <v>12.380678984264826</v>
      </c>
      <c r="JU347" s="29">
        <v>9.0315329489545739</v>
      </c>
      <c r="JV347" s="29">
        <v>8.2370595679124357</v>
      </c>
      <c r="JW347" s="29">
        <v>32.524058293052633</v>
      </c>
      <c r="JX347" s="29">
        <v>12.274496767238119</v>
      </c>
      <c r="JY347" s="29">
        <v>8.954074499956052</v>
      </c>
      <c r="JZ347" s="29">
        <v>8.4497442838294887</v>
      </c>
    </row>
    <row r="348" spans="1:286" ht="15" thickBot="1" x14ac:dyDescent="0.4">
      <c r="A348" s="2"/>
      <c r="B348" s="74" t="s">
        <v>812</v>
      </c>
      <c r="C348" s="74" t="s">
        <v>496</v>
      </c>
      <c r="D348" s="74" t="s">
        <v>861</v>
      </c>
      <c r="E348" s="87">
        <v>394942</v>
      </c>
      <c r="F348" s="84">
        <v>405940</v>
      </c>
      <c r="G348" s="22">
        <v>29.968348198000001</v>
      </c>
      <c r="H348" s="22">
        <v>13.396189569620628</v>
      </c>
      <c r="I348" s="22">
        <v>9.7723337825203025</v>
      </c>
      <c r="J348" s="22">
        <v>19.195286749158445</v>
      </c>
      <c r="K348" s="22">
        <v>30.016350727999999</v>
      </c>
      <c r="L348" s="22">
        <v>13.101102667679749</v>
      </c>
      <c r="M348" s="22">
        <v>9.5570719959033337</v>
      </c>
      <c r="N348" s="22">
        <v>19.035764441504043</v>
      </c>
      <c r="O348" s="22">
        <v>30.040490873</v>
      </c>
      <c r="P348" s="22">
        <v>12.781772555475774</v>
      </c>
      <c r="Q348" s="22">
        <v>9.3241251249256578</v>
      </c>
      <c r="R348" s="22">
        <v>18.896754534780342</v>
      </c>
      <c r="S348" s="22">
        <v>30.080566596000001</v>
      </c>
      <c r="T348" s="22">
        <v>12.436614643495265</v>
      </c>
      <c r="U348" s="22">
        <v>9.0723372335986774</v>
      </c>
      <c r="V348" s="22">
        <v>18.765492281481116</v>
      </c>
      <c r="W348" s="22">
        <v>30.135198459000001</v>
      </c>
      <c r="X348" s="22">
        <v>12.058388938886957</v>
      </c>
      <c r="Y348" s="22">
        <v>8.7964268479362264</v>
      </c>
      <c r="Z348" s="22">
        <v>18.493546739176999</v>
      </c>
      <c r="AA348" s="22">
        <v>30.201355716999998</v>
      </c>
      <c r="AB348" s="22">
        <v>11.770747252643023</v>
      </c>
      <c r="AC348" s="22">
        <v>8.586596242514128</v>
      </c>
      <c r="AD348" s="22">
        <v>18.231447618402939</v>
      </c>
      <c r="AE348" s="22">
        <v>30.274203447000001</v>
      </c>
      <c r="AF348" s="22">
        <v>11.720639235204988</v>
      </c>
      <c r="AG348" s="22">
        <v>8.5500431414222113</v>
      </c>
      <c r="AH348" s="22">
        <v>17.984079533565541</v>
      </c>
      <c r="AI348" s="22">
        <v>30.352565181999999</v>
      </c>
      <c r="AJ348" s="22">
        <v>11.642334944492605</v>
      </c>
      <c r="AK348" s="22">
        <v>8.4929212515394159</v>
      </c>
      <c r="AL348" s="22">
        <v>17.693005521903281</v>
      </c>
      <c r="AM348" s="22">
        <v>30.436135327999999</v>
      </c>
      <c r="AN348" s="22">
        <v>11.56851191329597</v>
      </c>
      <c r="AO348" s="22">
        <v>8.439068378083002</v>
      </c>
      <c r="AP348" s="22">
        <v>17.37745378118807</v>
      </c>
      <c r="AQ348" s="22">
        <v>30.529763532</v>
      </c>
      <c r="AR348" s="22">
        <v>11.458573025566668</v>
      </c>
      <c r="AS348" s="22">
        <v>8.3588694901092033</v>
      </c>
      <c r="AT348" s="22">
        <v>17.029668296521272</v>
      </c>
      <c r="AU348" s="22">
        <v>30.915498441</v>
      </c>
      <c r="AV348" s="22">
        <v>11.089336754461403</v>
      </c>
      <c r="AW348" s="22">
        <v>8.089516771031791</v>
      </c>
      <c r="AX348" s="22">
        <v>15.832892837353951</v>
      </c>
      <c r="AY348" s="22">
        <v>31.217288700000001</v>
      </c>
      <c r="AZ348" s="22">
        <v>10.97081215030255</v>
      </c>
      <c r="BA348" s="22">
        <v>8.0030547224573141</v>
      </c>
      <c r="BB348" s="22">
        <v>15.182621660154272</v>
      </c>
      <c r="BC348" s="22">
        <v>31.411529906999998</v>
      </c>
      <c r="BD348" s="22">
        <v>11.713177197963313</v>
      </c>
      <c r="BE348" s="22">
        <v>8.5445996891446612</v>
      </c>
      <c r="BF348" s="22">
        <v>14.982788532255991</v>
      </c>
      <c r="BG348" s="22">
        <v>31.550083057999998</v>
      </c>
      <c r="BH348" s="22">
        <v>11.558196942068285</v>
      </c>
      <c r="BI348" s="22">
        <v>8.4315437501826445</v>
      </c>
      <c r="BJ348" s="22">
        <v>15.026971635341791</v>
      </c>
      <c r="BK348" s="25">
        <v>29.939124115999999</v>
      </c>
      <c r="BL348" s="25">
        <v>13.31108302034221</v>
      </c>
      <c r="BM348" s="25">
        <v>9.7102497397180638</v>
      </c>
      <c r="BN348" s="25">
        <v>19.238417329022298</v>
      </c>
      <c r="BO348" s="25">
        <v>29.965065864</v>
      </c>
      <c r="BP348" s="25">
        <v>12.924476688072813</v>
      </c>
      <c r="BQ348" s="25">
        <v>9.4282258028561809</v>
      </c>
      <c r="BR348" s="25">
        <v>19.110888807009168</v>
      </c>
      <c r="BS348" s="25">
        <v>30.011414847000001</v>
      </c>
      <c r="BT348" s="25">
        <v>12.562613025250522</v>
      </c>
      <c r="BU348" s="25">
        <v>9.164251298876021</v>
      </c>
      <c r="BV348" s="25">
        <v>18.925245882585585</v>
      </c>
      <c r="BW348" s="25">
        <v>30.064138432</v>
      </c>
      <c r="BX348" s="25">
        <v>12.169395745072039</v>
      </c>
      <c r="BY348" s="25">
        <v>8.8774047675554169</v>
      </c>
      <c r="BZ348" s="25">
        <v>18.800629531259016</v>
      </c>
      <c r="CA348" s="25">
        <v>30.122306862999999</v>
      </c>
      <c r="CB348" s="25">
        <v>11.779431309319294</v>
      </c>
      <c r="CC348" s="25">
        <v>8.5929311409556455</v>
      </c>
      <c r="CD348" s="25">
        <v>18.552152145526225</v>
      </c>
      <c r="CE348" s="25">
        <v>30.186452619000001</v>
      </c>
      <c r="CF348" s="25">
        <v>11.5076761907247</v>
      </c>
      <c r="CG348" s="25">
        <v>8.3946895654529197</v>
      </c>
      <c r="CH348" s="25">
        <v>18.315640734514481</v>
      </c>
      <c r="CI348" s="25">
        <v>30.257008419000002</v>
      </c>
      <c r="CJ348" s="25">
        <v>11.44920648194479</v>
      </c>
      <c r="CK348" s="25">
        <v>8.352036726942794</v>
      </c>
      <c r="CL348" s="25">
        <v>18.090826819055561</v>
      </c>
      <c r="CM348" s="25">
        <v>30.332224388</v>
      </c>
      <c r="CN348" s="25">
        <v>11.377932518123735</v>
      </c>
      <c r="CO348" s="25">
        <v>8.3000433626474628</v>
      </c>
      <c r="CP348" s="25">
        <v>17.822556361682945</v>
      </c>
      <c r="CQ348" s="25">
        <v>30.411899492</v>
      </c>
      <c r="CR348" s="25">
        <v>11.305745177318816</v>
      </c>
      <c r="CS348" s="25">
        <v>8.2473837025588956</v>
      </c>
      <c r="CT348" s="25">
        <v>17.526508764668929</v>
      </c>
      <c r="CU348" s="25">
        <v>30.495242842</v>
      </c>
      <c r="CV348" s="25">
        <v>11.23279725493628</v>
      </c>
      <c r="CW348" s="25">
        <v>8.1941692087986588</v>
      </c>
      <c r="CX348" s="25">
        <v>17.244085579022787</v>
      </c>
      <c r="CY348" s="25">
        <v>30.693384967</v>
      </c>
      <c r="CZ348" s="25">
        <v>11.021341994542736</v>
      </c>
      <c r="DA348" s="25">
        <v>8.039915540328515</v>
      </c>
      <c r="DB348" s="25">
        <v>16.396163329794874</v>
      </c>
      <c r="DC348" s="25">
        <v>30.862474769999999</v>
      </c>
      <c r="DD348" s="25">
        <v>10.909050952785481</v>
      </c>
      <c r="DE348" s="25">
        <v>7.958000788739203</v>
      </c>
      <c r="DF348" s="25">
        <v>15.761771141983239</v>
      </c>
      <c r="DG348" s="25">
        <v>30.986075623000001</v>
      </c>
      <c r="DH348" s="25">
        <v>11.39737828015523</v>
      </c>
      <c r="DI348" s="25">
        <v>8.3142287753157174</v>
      </c>
      <c r="DJ348" s="25">
        <v>15.367674089399491</v>
      </c>
      <c r="DK348" s="25">
        <v>31.075332359000001</v>
      </c>
      <c r="DL348" s="25">
        <v>11.803647683478312</v>
      </c>
      <c r="DM348" s="25">
        <v>8.610596648752054</v>
      </c>
      <c r="DN348" s="25">
        <v>15.097734162916192</v>
      </c>
      <c r="DO348" s="27">
        <v>29.968362394</v>
      </c>
      <c r="DP348" s="27">
        <v>13.311218070097144</v>
      </c>
      <c r="DQ348" s="27">
        <v>9.7103482566340578</v>
      </c>
      <c r="DR348" s="27">
        <v>19.202333134549288</v>
      </c>
      <c r="DS348" s="27">
        <v>30.016393300000001</v>
      </c>
      <c r="DT348" s="27">
        <v>12.935729352048675</v>
      </c>
      <c r="DU348" s="27">
        <v>9.4364344645612999</v>
      </c>
      <c r="DV348" s="27">
        <v>19.050156153826595</v>
      </c>
      <c r="DW348" s="27">
        <v>30.040574428999999</v>
      </c>
      <c r="DX348" s="27">
        <v>12.507107744431886</v>
      </c>
      <c r="DY348" s="27">
        <v>9.1237609692913821</v>
      </c>
      <c r="DZ348" s="27">
        <v>18.918625273201684</v>
      </c>
      <c r="EA348" s="27">
        <v>30.08070279</v>
      </c>
      <c r="EB348" s="27">
        <v>12.073151795716438</v>
      </c>
      <c r="EC348" s="27">
        <v>8.8071961464573825</v>
      </c>
      <c r="ED348" s="27">
        <v>18.794239827879363</v>
      </c>
      <c r="EE348" s="27">
        <v>30.135204654999999</v>
      </c>
      <c r="EF348" s="27">
        <v>11.741169705610108</v>
      </c>
      <c r="EG348" s="27">
        <v>8.5650198337471668</v>
      </c>
      <c r="EH348" s="27">
        <v>18.531840562809975</v>
      </c>
      <c r="EI348" s="27">
        <v>30.201083065999999</v>
      </c>
      <c r="EJ348" s="27">
        <v>11.381830017647713</v>
      </c>
      <c r="EK348" s="27">
        <v>8.3028865342872482</v>
      </c>
      <c r="EL348" s="27">
        <v>18.279129648383268</v>
      </c>
      <c r="EM348" s="27">
        <v>30.273681001</v>
      </c>
      <c r="EN348" s="27">
        <v>11.283075099434216</v>
      </c>
      <c r="EO348" s="27">
        <v>8.2308461963663557</v>
      </c>
      <c r="EP348" s="27">
        <v>18.0404234464486</v>
      </c>
      <c r="EQ348" s="27">
        <v>30.351884589000001</v>
      </c>
      <c r="ER348" s="27">
        <v>11.205022585853763</v>
      </c>
      <c r="ES348" s="27">
        <v>8.1739079743959362</v>
      </c>
      <c r="ET348" s="27">
        <v>17.758177809595281</v>
      </c>
      <c r="EU348" s="27">
        <v>30.434499350999999</v>
      </c>
      <c r="EV348" s="27">
        <v>11.120623870164222</v>
      </c>
      <c r="EW348" s="27">
        <v>8.1123402863419667</v>
      </c>
      <c r="EX348" s="27">
        <v>17.456380005195658</v>
      </c>
      <c r="EY348" s="27">
        <v>30.524037894999999</v>
      </c>
      <c r="EZ348" s="27">
        <v>11.038815926122201</v>
      </c>
      <c r="FA348" s="27">
        <v>8.0526625301348336</v>
      </c>
      <c r="FB348" s="27">
        <v>17.140587627329161</v>
      </c>
      <c r="FC348" s="27">
        <v>30.886132190000001</v>
      </c>
      <c r="FD348" s="27">
        <v>10.798981098100814</v>
      </c>
      <c r="FE348" s="27">
        <v>7.8777063621948544</v>
      </c>
      <c r="FF348" s="27">
        <v>16.053370704700015</v>
      </c>
      <c r="FG348" s="27">
        <v>31.155885674</v>
      </c>
      <c r="FH348" s="27">
        <v>10.650322417234859</v>
      </c>
      <c r="FI348" s="27">
        <v>7.7692619242043861</v>
      </c>
      <c r="FJ348" s="27">
        <v>15.483571685324721</v>
      </c>
      <c r="FK348" s="27">
        <v>31.333361</v>
      </c>
      <c r="FL348" s="27">
        <v>11.734847272048244</v>
      </c>
      <c r="FM348" s="27">
        <v>8.5604077064879007</v>
      </c>
      <c r="FN348" s="27">
        <v>15.304305541297985</v>
      </c>
      <c r="FO348" s="27">
        <v>31.453574399000001</v>
      </c>
      <c r="FP348" s="27">
        <v>11.640683078955929</v>
      </c>
      <c r="FQ348" s="27">
        <v>8.4917162386285181</v>
      </c>
      <c r="FR348" s="27">
        <v>15.341616773989733</v>
      </c>
      <c r="FS348" s="28">
        <v>29.965478066999999</v>
      </c>
      <c r="FT348" s="28">
        <v>13.398467206776907</v>
      </c>
      <c r="FU348" s="28">
        <v>9.7739952871153921</v>
      </c>
      <c r="FV348" s="28">
        <v>19.198453722916135</v>
      </c>
      <c r="FW348" s="28">
        <v>30.012853884000002</v>
      </c>
      <c r="FX348" s="28">
        <v>13.109557176060425</v>
      </c>
      <c r="FY348" s="28">
        <v>9.5632394420591016</v>
      </c>
      <c r="FZ348" s="28">
        <v>19.039494346043551</v>
      </c>
      <c r="GA348" s="28">
        <v>30.042295170999999</v>
      </c>
      <c r="GB348" s="28">
        <v>12.768759408473606</v>
      </c>
      <c r="GC348" s="28">
        <v>9.3146322153631829</v>
      </c>
      <c r="GD348" s="28">
        <v>18.902478458629552</v>
      </c>
      <c r="GE348" s="28">
        <v>30.096042187000002</v>
      </c>
      <c r="GF348" s="28">
        <v>12.419466760798771</v>
      </c>
      <c r="GG348" s="28">
        <v>9.0598280919130687</v>
      </c>
      <c r="GH348" s="28">
        <v>18.774380809407326</v>
      </c>
      <c r="GI348" s="28">
        <v>30.170262438000002</v>
      </c>
      <c r="GJ348" s="28">
        <v>12.027696348374855</v>
      </c>
      <c r="GK348" s="28">
        <v>8.7740370304753963</v>
      </c>
      <c r="GL348" s="28">
        <v>18.515643735900298</v>
      </c>
      <c r="GM348" s="28">
        <v>30.266107354999999</v>
      </c>
      <c r="GN348" s="28">
        <v>11.739358250179164</v>
      </c>
      <c r="GO348" s="28">
        <v>8.5636984022302904</v>
      </c>
      <c r="GP348" s="28">
        <v>18.262450140867195</v>
      </c>
      <c r="GQ348" s="28">
        <v>30.381630228999999</v>
      </c>
      <c r="GR348" s="28">
        <v>11.678642566635157</v>
      </c>
      <c r="GS348" s="28">
        <v>8.5194071563993514</v>
      </c>
      <c r="GT348" s="28">
        <v>18.007338139636232</v>
      </c>
      <c r="GU348" s="28">
        <v>30.512910537</v>
      </c>
      <c r="GV348" s="28">
        <v>11.608833156010805</v>
      </c>
      <c r="GW348" s="28">
        <v>8.4684821632707656</v>
      </c>
      <c r="GX348" s="28">
        <v>17.707186767399421</v>
      </c>
      <c r="GY348" s="28">
        <v>30.653318569</v>
      </c>
      <c r="GZ348" s="28">
        <v>11.508142753573379</v>
      </c>
      <c r="HA348" s="28">
        <v>8.3950299165553073</v>
      </c>
      <c r="HB348" s="28">
        <v>17.426449335414567</v>
      </c>
      <c r="HC348" s="28">
        <v>30.808600922</v>
      </c>
      <c r="HD348" s="28">
        <v>11.397679033648554</v>
      </c>
      <c r="HE348" s="28">
        <v>8.3144481708018532</v>
      </c>
      <c r="HF348" s="28">
        <v>17.158787320831642</v>
      </c>
      <c r="HG348" s="28">
        <v>31.389633799999999</v>
      </c>
      <c r="HH348" s="28">
        <v>10.850669313540795</v>
      </c>
      <c r="HI348" s="28">
        <v>7.9154121957288757</v>
      </c>
      <c r="HJ348" s="28">
        <v>15.39658141351012</v>
      </c>
      <c r="HK348" s="28">
        <v>31.864145334</v>
      </c>
      <c r="HL348" s="28">
        <v>10.012256609787755</v>
      </c>
      <c r="HM348" s="28">
        <v>7.3038018011461983</v>
      </c>
      <c r="HN348" s="28">
        <v>11.461087152659807</v>
      </c>
      <c r="HO348" s="28">
        <v>32.156593309000002</v>
      </c>
      <c r="HP348" s="28">
        <v>10.051783875591395</v>
      </c>
      <c r="HQ348" s="28">
        <v>7.3326363912313939</v>
      </c>
      <c r="HR348" s="28">
        <v>8.3469584792791629</v>
      </c>
      <c r="HS348" s="28">
        <v>32.323424271999997</v>
      </c>
      <c r="HT348" s="28">
        <v>9.4954953914112536</v>
      </c>
      <c r="HU348" s="28">
        <v>6.9268316869512523</v>
      </c>
      <c r="HV348" s="28">
        <v>6.2351080716812</v>
      </c>
      <c r="HW348" s="29">
        <v>29.956303049999999</v>
      </c>
      <c r="HX348" s="29">
        <v>13.406483530030235</v>
      </c>
      <c r="HY348" s="29">
        <v>9.7798430833213938</v>
      </c>
      <c r="HZ348" s="29">
        <v>19.230136364571443</v>
      </c>
      <c r="IA348" s="29">
        <v>30.001882145</v>
      </c>
      <c r="IB348" s="29">
        <v>13.438809583621993</v>
      </c>
      <c r="IC348" s="29">
        <v>9.8034244893569333</v>
      </c>
      <c r="ID348" s="29">
        <v>19.077694974257255</v>
      </c>
      <c r="IE348" s="29">
        <v>30.030076905000001</v>
      </c>
      <c r="IF348" s="29">
        <v>13.406402782186127</v>
      </c>
      <c r="IG348" s="29">
        <v>9.779784178893328</v>
      </c>
      <c r="IH348" s="29">
        <v>18.946208893131221</v>
      </c>
      <c r="II348" s="29">
        <v>30.076859534</v>
      </c>
      <c r="IJ348" s="29">
        <v>13.363751098028892</v>
      </c>
      <c r="IK348" s="29">
        <v>9.7486703691189174</v>
      </c>
      <c r="IL348" s="29">
        <v>18.844477327872017</v>
      </c>
      <c r="IM348" s="29">
        <v>30.146562110000001</v>
      </c>
      <c r="IN348" s="29">
        <v>13.232764636909607</v>
      </c>
      <c r="IO348" s="29">
        <v>9.6531175693920748</v>
      </c>
      <c r="IP348" s="29">
        <v>18.609670541884675</v>
      </c>
      <c r="IQ348" s="29">
        <v>30.233727819999999</v>
      </c>
      <c r="IR348" s="29">
        <v>13.113288108069382</v>
      </c>
      <c r="IS348" s="29">
        <v>9.5659611050157149</v>
      </c>
      <c r="IT348" s="29">
        <v>18.397191622729579</v>
      </c>
      <c r="IU348" s="29">
        <v>30.340382822999999</v>
      </c>
      <c r="IV348" s="29">
        <v>13.04365655049914</v>
      </c>
      <c r="IW348" s="29">
        <v>9.5151658532139418</v>
      </c>
      <c r="IX348" s="29">
        <v>18.188273946066083</v>
      </c>
      <c r="IY348" s="29">
        <v>30.458783512</v>
      </c>
      <c r="IZ348" s="29">
        <v>12.977783132173471</v>
      </c>
      <c r="JA348" s="29">
        <v>9.4671121116683707</v>
      </c>
      <c r="JB348" s="29">
        <v>17.942723890195531</v>
      </c>
      <c r="JC348" s="29">
        <v>30.604114544000002</v>
      </c>
      <c r="JD348" s="29">
        <v>12.861459133747029</v>
      </c>
      <c r="JE348" s="29">
        <v>9.3822553743377455</v>
      </c>
      <c r="JF348" s="29">
        <v>17.591913123344085</v>
      </c>
      <c r="JG348" s="29">
        <v>30.814115818000001</v>
      </c>
      <c r="JH348" s="29">
        <v>12.641182379510372</v>
      </c>
      <c r="JI348" s="29">
        <v>9.2215665489263436</v>
      </c>
      <c r="JJ348" s="29">
        <v>16.64202302311331</v>
      </c>
      <c r="JK348" s="29">
        <v>31.379114563999998</v>
      </c>
      <c r="JL348" s="29">
        <v>11.525257267400432</v>
      </c>
      <c r="JM348" s="29">
        <v>8.4075147161152355</v>
      </c>
      <c r="JN348" s="29">
        <v>12.248841117859602</v>
      </c>
      <c r="JO348" s="29">
        <v>31.738295135000001</v>
      </c>
      <c r="JP348" s="29">
        <v>10.464839569128621</v>
      </c>
      <c r="JQ348" s="29">
        <v>7.633954768896789</v>
      </c>
      <c r="JR348" s="29">
        <v>8.7156065188293965</v>
      </c>
      <c r="JS348" s="29">
        <v>31.880444244</v>
      </c>
      <c r="JT348" s="29">
        <v>9.8378359241134454</v>
      </c>
      <c r="JU348" s="29">
        <v>7.1765643393196807</v>
      </c>
      <c r="JV348" s="29">
        <v>6.6697938059811115</v>
      </c>
      <c r="JW348" s="29">
        <v>31.834761641</v>
      </c>
      <c r="JX348" s="29">
        <v>9.7717572716840113</v>
      </c>
      <c r="JY348" s="29">
        <v>7.1283608823527853</v>
      </c>
      <c r="JZ348" s="29">
        <v>7.2366629607320299</v>
      </c>
    </row>
    <row r="349" spans="1:286" ht="15" thickBot="1" x14ac:dyDescent="0.4">
      <c r="A349" s="2"/>
      <c r="B349" s="74" t="s">
        <v>813</v>
      </c>
      <c r="C349" s="74" t="s">
        <v>475</v>
      </c>
      <c r="D349" s="74" t="s">
        <v>863</v>
      </c>
      <c r="E349" s="87">
        <v>407734</v>
      </c>
      <c r="F349" s="84">
        <v>375459</v>
      </c>
      <c r="G349" s="22">
        <v>29.500176695</v>
      </c>
      <c r="H349" s="22">
        <v>12.070879463213254</v>
      </c>
      <c r="I349" s="22">
        <v>8.6755787412619032</v>
      </c>
      <c r="J349" s="22">
        <v>17.008166812530959</v>
      </c>
      <c r="K349" s="22">
        <v>29.568890111000002</v>
      </c>
      <c r="L349" s="22">
        <v>11.583755964780309</v>
      </c>
      <c r="M349" s="22">
        <v>8.3254734916607269</v>
      </c>
      <c r="N349" s="22">
        <v>16.608634630963039</v>
      </c>
      <c r="O349" s="22">
        <v>29.620492845000001</v>
      </c>
      <c r="P349" s="22">
        <v>11.153443798878094</v>
      </c>
      <c r="Q349" s="22">
        <v>8.0161996653430343</v>
      </c>
      <c r="R349" s="22">
        <v>16.564247952363747</v>
      </c>
      <c r="S349" s="22">
        <v>29.691898086999998</v>
      </c>
      <c r="T349" s="22">
        <v>10.721731423752175</v>
      </c>
      <c r="U349" s="22">
        <v>7.7059194810866751</v>
      </c>
      <c r="V349" s="22">
        <v>16.466048038601404</v>
      </c>
      <c r="W349" s="22">
        <v>29.782680276000001</v>
      </c>
      <c r="X349" s="22">
        <v>10.343485805570564</v>
      </c>
      <c r="Y349" s="22">
        <v>7.434066907786411</v>
      </c>
      <c r="Z349" s="22">
        <v>16.398473433802891</v>
      </c>
      <c r="AA349" s="22">
        <v>29.891684442999999</v>
      </c>
      <c r="AB349" s="22">
        <v>9.9700214705437684</v>
      </c>
      <c r="AC349" s="22">
        <v>7.1656507368311662</v>
      </c>
      <c r="AD349" s="22">
        <v>16.150492173083503</v>
      </c>
      <c r="AE349" s="22">
        <v>30.019552458</v>
      </c>
      <c r="AF349" s="22">
        <v>9.8564087595763219</v>
      </c>
      <c r="AG349" s="22">
        <v>7.0839950444675601</v>
      </c>
      <c r="AH349" s="22">
        <v>15.86202728279841</v>
      </c>
      <c r="AI349" s="22">
        <v>30.158674967</v>
      </c>
      <c r="AJ349" s="22">
        <v>9.6923851985248106</v>
      </c>
      <c r="AK349" s="22">
        <v>6.9661080815779677</v>
      </c>
      <c r="AL349" s="22">
        <v>15.612860716309422</v>
      </c>
      <c r="AM349" s="22">
        <v>30.308912935999999</v>
      </c>
      <c r="AN349" s="22">
        <v>9.7429685862383284</v>
      </c>
      <c r="AO349" s="22">
        <v>7.0024633582954428</v>
      </c>
      <c r="AP349" s="22">
        <v>15.338320453604123</v>
      </c>
      <c r="AQ349" s="22">
        <v>30.481129815999999</v>
      </c>
      <c r="AR349" s="22">
        <v>9.7282763434836177</v>
      </c>
      <c r="AS349" s="22">
        <v>6.991903754142931</v>
      </c>
      <c r="AT349" s="22">
        <v>15.036322759522411</v>
      </c>
      <c r="AU349" s="22">
        <v>31.555937520000001</v>
      </c>
      <c r="AV349" s="22">
        <v>9.5794825462632041</v>
      </c>
      <c r="AW349" s="22">
        <v>6.8849627223870362</v>
      </c>
      <c r="AX349" s="22">
        <v>13.710105806534447</v>
      </c>
      <c r="AY349" s="22">
        <v>32.630661234000002</v>
      </c>
      <c r="AZ349" s="22">
        <v>9.5137158471572789</v>
      </c>
      <c r="BA349" s="22">
        <v>6.8376949008181809</v>
      </c>
      <c r="BB349" s="22">
        <v>12.623576616974606</v>
      </c>
      <c r="BC349" s="22">
        <v>33.605202730999999</v>
      </c>
      <c r="BD349" s="22">
        <v>12.72444868557281</v>
      </c>
      <c r="BE349" s="22">
        <v>9.1453118099024753</v>
      </c>
      <c r="BF349" s="22">
        <v>11.758676532520713</v>
      </c>
      <c r="BG349" s="22">
        <v>34.329720817000002</v>
      </c>
      <c r="BH349" s="22">
        <v>12.431921088919001</v>
      </c>
      <c r="BI349" s="22">
        <v>8.9350664664296602</v>
      </c>
      <c r="BJ349" s="22">
        <v>10.846073401254159</v>
      </c>
      <c r="BK349" s="25">
        <v>29.456480338999999</v>
      </c>
      <c r="BL349" s="25">
        <v>12.147504878556113</v>
      </c>
      <c r="BM349" s="25">
        <v>8.7306509359942588</v>
      </c>
      <c r="BN349" s="25">
        <v>17.358128548252978</v>
      </c>
      <c r="BO349" s="25">
        <v>29.485689738000001</v>
      </c>
      <c r="BP349" s="25">
        <v>11.505608227249626</v>
      </c>
      <c r="BQ349" s="25">
        <v>8.2693071739980333</v>
      </c>
      <c r="BR349" s="25">
        <v>17.26174913329249</v>
      </c>
      <c r="BS349" s="25">
        <v>29.540279040999998</v>
      </c>
      <c r="BT349" s="25">
        <v>10.823092269746695</v>
      </c>
      <c r="BU349" s="25">
        <v>7.7787695168596525</v>
      </c>
      <c r="BV349" s="25">
        <v>17.130896735346262</v>
      </c>
      <c r="BW349" s="25">
        <v>29.594951511000001</v>
      </c>
      <c r="BX349" s="25">
        <v>10.312354653921082</v>
      </c>
      <c r="BY349" s="25">
        <v>7.4116923361353271</v>
      </c>
      <c r="BZ349" s="25">
        <v>16.98546637500521</v>
      </c>
      <c r="CA349" s="25">
        <v>29.656992524</v>
      </c>
      <c r="CB349" s="25">
        <v>9.9106028752723869</v>
      </c>
      <c r="CC349" s="25">
        <v>7.1229454224799609</v>
      </c>
      <c r="CD349" s="25">
        <v>16.866438801740266</v>
      </c>
      <c r="CE349" s="25">
        <v>29.726840021000001</v>
      </c>
      <c r="CF349" s="25">
        <v>9.4890031775425818</v>
      </c>
      <c r="CG349" s="25">
        <v>6.8199334185829814</v>
      </c>
      <c r="CH349" s="25">
        <v>16.625531284340404</v>
      </c>
      <c r="CI349" s="25">
        <v>29.806517527</v>
      </c>
      <c r="CJ349" s="25">
        <v>9.4465834408621294</v>
      </c>
      <c r="CK349" s="25">
        <v>6.7894455186021716</v>
      </c>
      <c r="CL349" s="25">
        <v>16.437031271107699</v>
      </c>
      <c r="CM349" s="25">
        <v>29.890222269999999</v>
      </c>
      <c r="CN349" s="25">
        <v>9.4094586971549372</v>
      </c>
      <c r="CO349" s="25">
        <v>6.762763234327652</v>
      </c>
      <c r="CP349" s="25">
        <v>16.277319600163736</v>
      </c>
      <c r="CQ349" s="25">
        <v>29.977295992999998</v>
      </c>
      <c r="CR349" s="25">
        <v>9.3572196384989699</v>
      </c>
      <c r="CS349" s="25">
        <v>6.7252179943043036</v>
      </c>
      <c r="CT349" s="25">
        <v>16.039070841389638</v>
      </c>
      <c r="CU349" s="25">
        <v>30.065125636000001</v>
      </c>
      <c r="CV349" s="25">
        <v>9.3050968438041295</v>
      </c>
      <c r="CW349" s="25">
        <v>6.6877563154790112</v>
      </c>
      <c r="CX349" s="25">
        <v>15.79782382593047</v>
      </c>
      <c r="CY349" s="25">
        <v>30.590460182000001</v>
      </c>
      <c r="CZ349" s="25">
        <v>9.0980573036253887</v>
      </c>
      <c r="DA349" s="25">
        <v>6.5389529214223217</v>
      </c>
      <c r="DB349" s="25">
        <v>14.86627022424944</v>
      </c>
      <c r="DC349" s="25">
        <v>31.189144595999998</v>
      </c>
      <c r="DD349" s="25">
        <v>8.9597496954478473</v>
      </c>
      <c r="DE349" s="25">
        <v>6.4395485202006357</v>
      </c>
      <c r="DF349" s="25">
        <v>14.073637488403374</v>
      </c>
      <c r="DG349" s="25">
        <v>31.825581379999999</v>
      </c>
      <c r="DH349" s="25">
        <v>10.497543213059574</v>
      </c>
      <c r="DI349" s="25">
        <v>7.5447909998808393</v>
      </c>
      <c r="DJ349" s="25">
        <v>13.406309748643569</v>
      </c>
      <c r="DK349" s="25">
        <v>32.389148474000002</v>
      </c>
      <c r="DL349" s="25">
        <v>13.215714900759947</v>
      </c>
      <c r="DM349" s="25">
        <v>9.498394511603415</v>
      </c>
      <c r="DN349" s="25">
        <v>12.96583345886577</v>
      </c>
      <c r="DO349" s="27">
        <v>29.500481637</v>
      </c>
      <c r="DP349" s="27">
        <v>12.132916212648224</v>
      </c>
      <c r="DQ349" s="27">
        <v>8.7201657745609449</v>
      </c>
      <c r="DR349" s="27">
        <v>17.008631560272566</v>
      </c>
      <c r="DS349" s="27">
        <v>29.569804567999999</v>
      </c>
      <c r="DT349" s="27">
        <v>11.494871987488498</v>
      </c>
      <c r="DU349" s="27">
        <v>8.2615908270892113</v>
      </c>
      <c r="DV349" s="27">
        <v>16.610965702575204</v>
      </c>
      <c r="DW349" s="27">
        <v>29.622315068999999</v>
      </c>
      <c r="DX349" s="27">
        <v>10.875260320835492</v>
      </c>
      <c r="DY349" s="27">
        <v>7.8162637223463625</v>
      </c>
      <c r="DZ349" s="27">
        <v>16.568549948984618</v>
      </c>
      <c r="EA349" s="27">
        <v>29.694914054999998</v>
      </c>
      <c r="EB349" s="27">
        <v>10.336793101686906</v>
      </c>
      <c r="EC349" s="27">
        <v>7.4292567297284178</v>
      </c>
      <c r="ED349" s="27">
        <v>16.47285488780075</v>
      </c>
      <c r="EE349" s="27">
        <v>29.786704195999999</v>
      </c>
      <c r="EF349" s="27">
        <v>9.886482608112237</v>
      </c>
      <c r="EG349" s="27">
        <v>7.1056097115530248</v>
      </c>
      <c r="EH349" s="27">
        <v>16.408623576068472</v>
      </c>
      <c r="EI349" s="27">
        <v>29.896338991</v>
      </c>
      <c r="EJ349" s="27">
        <v>9.4206461137337563</v>
      </c>
      <c r="EK349" s="27">
        <v>6.77080385089885</v>
      </c>
      <c r="EL349" s="27">
        <v>16.192454092075845</v>
      </c>
      <c r="EM349" s="27">
        <v>30.024861136999998</v>
      </c>
      <c r="EN349" s="27">
        <v>9.3686934709071217</v>
      </c>
      <c r="EO349" s="27">
        <v>6.7334644635714627</v>
      </c>
      <c r="EP349" s="27">
        <v>15.904903123605409</v>
      </c>
      <c r="EQ349" s="27">
        <v>30.164771415000001</v>
      </c>
      <c r="ER349" s="27">
        <v>9.3145384877867414</v>
      </c>
      <c r="ES349" s="27">
        <v>6.6945422109117132</v>
      </c>
      <c r="ET349" s="27">
        <v>15.659136784233633</v>
      </c>
      <c r="EU349" s="27">
        <v>30.313947517999999</v>
      </c>
      <c r="EV349" s="27">
        <v>9.2670901789545379</v>
      </c>
      <c r="EW349" s="27">
        <v>6.6604401771147552</v>
      </c>
      <c r="EX349" s="27">
        <v>15.392636677861857</v>
      </c>
      <c r="EY349" s="27">
        <v>30.478162772000001</v>
      </c>
      <c r="EZ349" s="27">
        <v>9.2097429650313192</v>
      </c>
      <c r="FA349" s="27">
        <v>6.6192236053231888</v>
      </c>
      <c r="FB349" s="27">
        <v>15.115200188202834</v>
      </c>
      <c r="FC349" s="27">
        <v>31.425554199</v>
      </c>
      <c r="FD349" s="27">
        <v>9.0678431570857772</v>
      </c>
      <c r="FE349" s="27">
        <v>6.5172374193991871</v>
      </c>
      <c r="FF349" s="27">
        <v>13.973844158475897</v>
      </c>
      <c r="FG349" s="27">
        <v>32.077179921000003</v>
      </c>
      <c r="FH349" s="27">
        <v>9.1438454887912446</v>
      </c>
      <c r="FI349" s="27">
        <v>6.5718617916530668</v>
      </c>
      <c r="FJ349" s="27">
        <v>13.281058034900163</v>
      </c>
      <c r="FK349" s="27">
        <v>32.836440836000001</v>
      </c>
      <c r="FL349" s="27">
        <v>13.134276828889837</v>
      </c>
      <c r="FM349" s="27">
        <v>9.4398633658655378</v>
      </c>
      <c r="FN349" s="27">
        <v>12.568482103166724</v>
      </c>
      <c r="FO349" s="27">
        <v>33.450313456000003</v>
      </c>
      <c r="FP349" s="27">
        <v>12.991373843314259</v>
      </c>
      <c r="FQ349" s="27">
        <v>9.3371561764266406</v>
      </c>
      <c r="FR349" s="27">
        <v>11.995080769945917</v>
      </c>
      <c r="FS349" s="28">
        <v>29.498822372999999</v>
      </c>
      <c r="FT349" s="28">
        <v>12.067687517068252</v>
      </c>
      <c r="FU349" s="28">
        <v>8.673284626719278</v>
      </c>
      <c r="FV349" s="28">
        <v>17.027477745597682</v>
      </c>
      <c r="FW349" s="28">
        <v>29.574221486999999</v>
      </c>
      <c r="FX349" s="28">
        <v>11.572331982891317</v>
      </c>
      <c r="FY349" s="28">
        <v>8.3172628509432265</v>
      </c>
      <c r="FZ349" s="28">
        <v>16.642565494117449</v>
      </c>
      <c r="GA349" s="28">
        <v>29.645651031</v>
      </c>
      <c r="GB349" s="28">
        <v>11.128737737552088</v>
      </c>
      <c r="GC349" s="28">
        <v>7.9984429326150313</v>
      </c>
      <c r="GD349" s="28">
        <v>16.60790303415768</v>
      </c>
      <c r="GE349" s="28">
        <v>29.749128679000002</v>
      </c>
      <c r="GF349" s="28">
        <v>10.70120608190922</v>
      </c>
      <c r="GG349" s="28">
        <v>7.691167513767927</v>
      </c>
      <c r="GH349" s="28">
        <v>16.516507054564435</v>
      </c>
      <c r="GI349" s="28">
        <v>29.889023236</v>
      </c>
      <c r="GJ349" s="28">
        <v>10.318434668985653</v>
      </c>
      <c r="GK349" s="28">
        <v>7.4160621626754306</v>
      </c>
      <c r="GL349" s="28">
        <v>16.442593437930014</v>
      </c>
      <c r="GM349" s="28">
        <v>30.080281555999999</v>
      </c>
      <c r="GN349" s="28">
        <v>9.9349299711368708</v>
      </c>
      <c r="GO349" s="28">
        <v>7.1404297852690801</v>
      </c>
      <c r="GP349" s="28">
        <v>16.194073552088327</v>
      </c>
      <c r="GQ349" s="28">
        <v>30.328739466000002</v>
      </c>
      <c r="GR349" s="28">
        <v>9.7707305544245582</v>
      </c>
      <c r="GS349" s="28">
        <v>7.0224164314535384</v>
      </c>
      <c r="GT349" s="28">
        <v>15.902157917562137</v>
      </c>
      <c r="GU349" s="28">
        <v>30.620559981</v>
      </c>
      <c r="GV349" s="28">
        <v>9.7586595564250995</v>
      </c>
      <c r="GW349" s="28">
        <v>7.0137407675179437</v>
      </c>
      <c r="GX349" s="28">
        <v>15.567520622161856</v>
      </c>
      <c r="GY349" s="28">
        <v>30.948402659999999</v>
      </c>
      <c r="GZ349" s="28">
        <v>9.7398794990647453</v>
      </c>
      <c r="HA349" s="28">
        <v>7.0002431705208306</v>
      </c>
      <c r="HB349" s="28">
        <v>15.208253108323813</v>
      </c>
      <c r="HC349" s="28">
        <v>31.310073323000001</v>
      </c>
      <c r="HD349" s="28">
        <v>9.6843887430056519</v>
      </c>
      <c r="HE349" s="28">
        <v>6.9603608715491641</v>
      </c>
      <c r="HF349" s="28">
        <v>14.818504217180108</v>
      </c>
      <c r="HG349" s="28">
        <v>32.907898717000002</v>
      </c>
      <c r="HH349" s="28">
        <v>9.2861951204334883</v>
      </c>
      <c r="HI349" s="28">
        <v>6.6741712747247481</v>
      </c>
      <c r="HJ349" s="28">
        <v>12.613849189645441</v>
      </c>
      <c r="HK349" s="28">
        <v>33.893460763999997</v>
      </c>
      <c r="HL349" s="28">
        <v>8.9616817017030357</v>
      </c>
      <c r="HM349" s="28">
        <v>6.4409370911367123</v>
      </c>
      <c r="HN349" s="28">
        <v>10.210840722056155</v>
      </c>
      <c r="HO349" s="28">
        <v>34.278956201</v>
      </c>
      <c r="HP349" s="28">
        <v>11.904639457229448</v>
      </c>
      <c r="HQ349" s="28">
        <v>8.5560987757585085</v>
      </c>
      <c r="HR349" s="28">
        <v>8.8462071600148136</v>
      </c>
      <c r="HS349" s="28">
        <v>34.286488224000003</v>
      </c>
      <c r="HT349" s="28">
        <v>11.627557296443557</v>
      </c>
      <c r="HU349" s="28">
        <v>8.3569543711587553</v>
      </c>
      <c r="HV349" s="28">
        <v>8.2242837400665678</v>
      </c>
      <c r="HW349" s="29">
        <v>29.515331614000001</v>
      </c>
      <c r="HX349" s="29">
        <v>12.066263750272173</v>
      </c>
      <c r="HY349" s="29">
        <v>8.6722613374895055</v>
      </c>
      <c r="HZ349" s="29">
        <v>17.016075550811941</v>
      </c>
      <c r="IA349" s="29">
        <v>29.620301657999999</v>
      </c>
      <c r="IB349" s="29">
        <v>12.160423097300276</v>
      </c>
      <c r="IC349" s="29">
        <v>8.7399355141605284</v>
      </c>
      <c r="ID349" s="29">
        <v>16.611775458499892</v>
      </c>
      <c r="IE349" s="29">
        <v>29.714898366</v>
      </c>
      <c r="IF349" s="29">
        <v>12.224311962866066</v>
      </c>
      <c r="IG349" s="29">
        <v>8.7858536997902572</v>
      </c>
      <c r="IH349" s="29">
        <v>16.562643258316783</v>
      </c>
      <c r="II349" s="29">
        <v>29.837125682</v>
      </c>
      <c r="IJ349" s="29">
        <v>12.256258054669098</v>
      </c>
      <c r="IK349" s="29">
        <v>8.8088139849755613</v>
      </c>
      <c r="IL349" s="29">
        <v>16.457533714298435</v>
      </c>
      <c r="IM349" s="29">
        <v>29.998002667999998</v>
      </c>
      <c r="IN349" s="29">
        <v>12.221116690077706</v>
      </c>
      <c r="IO349" s="29">
        <v>8.7835571943235493</v>
      </c>
      <c r="IP349" s="29">
        <v>16.32263072195105</v>
      </c>
      <c r="IQ349" s="29">
        <v>30.219031094999998</v>
      </c>
      <c r="IR349" s="29">
        <v>12.116031036411943</v>
      </c>
      <c r="IS349" s="29">
        <v>8.7080300659371979</v>
      </c>
      <c r="IT349" s="29">
        <v>16.046821201856659</v>
      </c>
      <c r="IU349" s="29">
        <v>30.600767774000001</v>
      </c>
      <c r="IV349" s="29">
        <v>12.052211849692013</v>
      </c>
      <c r="IW349" s="29">
        <v>8.6621619598659372</v>
      </c>
      <c r="IX349" s="29">
        <v>15.624138335176163</v>
      </c>
      <c r="IY349" s="29">
        <v>30.939485834999999</v>
      </c>
      <c r="IZ349" s="29">
        <v>11.992420763870387</v>
      </c>
      <c r="JA349" s="29">
        <v>8.6191889292220729</v>
      </c>
      <c r="JB349" s="29">
        <v>15.246926199364086</v>
      </c>
      <c r="JC349" s="29">
        <v>31.333887312999998</v>
      </c>
      <c r="JD349" s="29">
        <v>11.927022189977793</v>
      </c>
      <c r="JE349" s="29">
        <v>8.5721856864922845</v>
      </c>
      <c r="JF349" s="29">
        <v>14.823760850747716</v>
      </c>
      <c r="JG349" s="29">
        <v>31.803702434000002</v>
      </c>
      <c r="JH349" s="29">
        <v>11.842889960671844</v>
      </c>
      <c r="JI349" s="29">
        <v>8.5117181967583289</v>
      </c>
      <c r="JJ349" s="29">
        <v>14.293076491226904</v>
      </c>
      <c r="JK349" s="29">
        <v>33.360661450999999</v>
      </c>
      <c r="JL349" s="29">
        <v>12.805101733244447</v>
      </c>
      <c r="JM349" s="29">
        <v>9.2032787432920813</v>
      </c>
      <c r="JN349" s="29">
        <v>11.768282530743226</v>
      </c>
      <c r="JO349" s="29">
        <v>34.092014814999999</v>
      </c>
      <c r="JP349" s="29">
        <v>12.216192718304152</v>
      </c>
      <c r="JQ349" s="29">
        <v>8.7800182388587551</v>
      </c>
      <c r="JR349" s="29">
        <v>9.8217550262047268</v>
      </c>
      <c r="JS349" s="29">
        <v>34.251645643000003</v>
      </c>
      <c r="JT349" s="29">
        <v>11.912144097368234</v>
      </c>
      <c r="JU349" s="29">
        <v>8.5614925083897777</v>
      </c>
      <c r="JV349" s="29">
        <v>9.1172095708325074</v>
      </c>
      <c r="JW349" s="29">
        <v>34.058454417999997</v>
      </c>
      <c r="JX349" s="29">
        <v>11.803863170914124</v>
      </c>
      <c r="JY349" s="29">
        <v>8.483668874536729</v>
      </c>
      <c r="JZ349" s="29">
        <v>9.2377568970021215</v>
      </c>
    </row>
    <row r="350" spans="1:286" ht="15" thickBot="1" x14ac:dyDescent="0.4">
      <c r="A350" s="2"/>
      <c r="B350" s="74" t="s">
        <v>814</v>
      </c>
      <c r="C350" s="74" t="s">
        <v>504</v>
      </c>
      <c r="D350" s="74" t="s">
        <v>867</v>
      </c>
      <c r="E350" s="87">
        <v>378751</v>
      </c>
      <c r="F350" s="84">
        <v>398897</v>
      </c>
      <c r="G350" s="22">
        <v>29.144115826263157</v>
      </c>
      <c r="H350" s="22">
        <v>7.8072771448516765</v>
      </c>
      <c r="I350" s="22">
        <v>5.6952999803132318</v>
      </c>
      <c r="J350" s="22">
        <v>11.982713622406463</v>
      </c>
      <c r="K350" s="22">
        <v>29.295865702263157</v>
      </c>
      <c r="L350" s="22">
        <v>7.7326565356399133</v>
      </c>
      <c r="M350" s="22">
        <v>5.640865284799065</v>
      </c>
      <c r="N350" s="22">
        <v>11.430405147693229</v>
      </c>
      <c r="O350" s="22">
        <v>29.327396608263157</v>
      </c>
      <c r="P350" s="22">
        <v>7.6535463798283203</v>
      </c>
      <c r="Q350" s="22">
        <v>5.5831555275460572</v>
      </c>
      <c r="R350" s="22">
        <v>11.262772655336903</v>
      </c>
      <c r="S350" s="22">
        <v>29.388175700263158</v>
      </c>
      <c r="T350" s="22">
        <v>7.5515342700272363</v>
      </c>
      <c r="U350" s="22">
        <v>5.5087391137102877</v>
      </c>
      <c r="V350" s="22">
        <v>11.138435582784687</v>
      </c>
      <c r="W350" s="22">
        <v>29.473928011263158</v>
      </c>
      <c r="X350" s="22">
        <v>7.524613447710486</v>
      </c>
      <c r="Y350" s="22">
        <v>5.4891007486355052</v>
      </c>
      <c r="Z350" s="22">
        <v>10.979351224437053</v>
      </c>
      <c r="AA350" s="22">
        <v>29.579390959263158</v>
      </c>
      <c r="AB350" s="22">
        <v>7.4157649828596748</v>
      </c>
      <c r="AC350" s="22">
        <v>5.4096973089701486</v>
      </c>
      <c r="AD350" s="22">
        <v>10.54080468881849</v>
      </c>
      <c r="AE350" s="22">
        <v>29.687822753263156</v>
      </c>
      <c r="AF350" s="22">
        <v>7.3403675899253509</v>
      </c>
      <c r="AG350" s="22">
        <v>5.3546959605451487</v>
      </c>
      <c r="AH350" s="22">
        <v>10.307401183737074</v>
      </c>
      <c r="AI350" s="22">
        <v>29.798022116263159</v>
      </c>
      <c r="AJ350" s="22">
        <v>7.2617676098637274</v>
      </c>
      <c r="AK350" s="22">
        <v>5.2973583693988191</v>
      </c>
      <c r="AL350" s="22">
        <v>10.119404583328173</v>
      </c>
      <c r="AM350" s="22">
        <v>29.91190498426316</v>
      </c>
      <c r="AN350" s="22">
        <v>7.1425477657342471</v>
      </c>
      <c r="AO350" s="22">
        <v>5.2103891529452548</v>
      </c>
      <c r="AP350" s="22">
        <v>9.7240078446622427</v>
      </c>
      <c r="AQ350" s="22">
        <v>30.039208210263158</v>
      </c>
      <c r="AR350" s="22">
        <v>7.0724989895336137</v>
      </c>
      <c r="AS350" s="22">
        <v>5.1592895459613386</v>
      </c>
      <c r="AT350" s="22">
        <v>9.4187976927733423</v>
      </c>
      <c r="AU350" s="22">
        <v>30.890246465263157</v>
      </c>
      <c r="AV350" s="22">
        <v>6.501727526280467</v>
      </c>
      <c r="AW350" s="22">
        <v>4.7429197100867908</v>
      </c>
      <c r="AX350" s="22">
        <v>8.3675847603034406</v>
      </c>
      <c r="AY350" s="22">
        <v>32.028882216263156</v>
      </c>
      <c r="AZ350" s="22">
        <v>5.9588346991714509</v>
      </c>
      <c r="BA350" s="22">
        <v>4.3468869511389316</v>
      </c>
      <c r="BB350" s="22">
        <v>7.1796970224621859</v>
      </c>
      <c r="BC350" s="22">
        <v>32.947446473263156</v>
      </c>
      <c r="BD350" s="22">
        <v>7.0893677038475111</v>
      </c>
      <c r="BE350" s="22">
        <v>5.1715950381985651</v>
      </c>
      <c r="BF350" s="22">
        <v>6.4691352131910307</v>
      </c>
      <c r="BG350" s="22">
        <v>33.932054552263153</v>
      </c>
      <c r="BH350" s="22">
        <v>8.4014903609523461</v>
      </c>
      <c r="BI350" s="22">
        <v>6.128770248522124</v>
      </c>
      <c r="BJ350" s="22">
        <v>5.6781212795095826</v>
      </c>
      <c r="BK350" s="25">
        <v>29.022686872263158</v>
      </c>
      <c r="BL350" s="25">
        <v>7.9311587815401001</v>
      </c>
      <c r="BM350" s="25">
        <v>5.7856699095347146</v>
      </c>
      <c r="BN350" s="25">
        <v>12.397162337536178</v>
      </c>
      <c r="BO350" s="25">
        <v>29.066126709263159</v>
      </c>
      <c r="BP350" s="25">
        <v>7.8701494229125073</v>
      </c>
      <c r="BQ350" s="25">
        <v>5.7411644318189943</v>
      </c>
      <c r="BR350" s="25">
        <v>12.194104102913066</v>
      </c>
      <c r="BS350" s="25">
        <v>29.144553461263158</v>
      </c>
      <c r="BT350" s="25">
        <v>7.7794988645979952</v>
      </c>
      <c r="BU350" s="25">
        <v>5.6750361116114201</v>
      </c>
      <c r="BV350" s="25">
        <v>11.920336857275815</v>
      </c>
      <c r="BW350" s="25">
        <v>29.228161397263158</v>
      </c>
      <c r="BX350" s="25">
        <v>7.696025877886723</v>
      </c>
      <c r="BY350" s="25">
        <v>5.6141437299586325</v>
      </c>
      <c r="BZ350" s="25">
        <v>11.672924287524824</v>
      </c>
      <c r="CA350" s="25">
        <v>29.326462837263158</v>
      </c>
      <c r="CB350" s="25">
        <v>7.6309803687746314</v>
      </c>
      <c r="CC350" s="25">
        <v>5.5666939366577965</v>
      </c>
      <c r="CD350" s="25">
        <v>11.457467883451585</v>
      </c>
      <c r="CE350" s="25">
        <v>29.430031994263157</v>
      </c>
      <c r="CF350" s="25">
        <v>7.5065636452413713</v>
      </c>
      <c r="CG350" s="25">
        <v>5.475933669032754</v>
      </c>
      <c r="CH350" s="25">
        <v>11.04582571549513</v>
      </c>
      <c r="CI350" s="25">
        <v>29.540319762263159</v>
      </c>
      <c r="CJ350" s="25">
        <v>7.429820865450476</v>
      </c>
      <c r="CK350" s="25">
        <v>5.4199508796270406</v>
      </c>
      <c r="CL350" s="25">
        <v>10.792488248357575</v>
      </c>
      <c r="CM350" s="25">
        <v>29.653080172263159</v>
      </c>
      <c r="CN350" s="25">
        <v>7.3376933457932294</v>
      </c>
      <c r="CO350" s="25">
        <v>5.3527451366829437</v>
      </c>
      <c r="CP350" s="25">
        <v>10.575924177540188</v>
      </c>
      <c r="CQ350" s="25">
        <v>29.768726316263159</v>
      </c>
      <c r="CR350" s="25">
        <v>7.2555854792539742</v>
      </c>
      <c r="CS350" s="25">
        <v>5.2928485911897498</v>
      </c>
      <c r="CT350" s="25">
        <v>10.146649368306342</v>
      </c>
      <c r="CU350" s="25">
        <v>29.885316252263159</v>
      </c>
      <c r="CV350" s="25">
        <v>7.1365996313930147</v>
      </c>
      <c r="CW350" s="25">
        <v>5.2060500717562563</v>
      </c>
      <c r="CX350" s="25">
        <v>9.7280577882314105</v>
      </c>
      <c r="CY350" s="25">
        <v>30.502844524263157</v>
      </c>
      <c r="CZ350" s="25">
        <v>7.0045152087730571</v>
      </c>
      <c r="DA350" s="25">
        <v>5.1096963244010487</v>
      </c>
      <c r="DB350" s="25">
        <v>8.8861850336939838</v>
      </c>
      <c r="DC350" s="25">
        <v>31.213925296263156</v>
      </c>
      <c r="DD350" s="25">
        <v>6.7506850929323052</v>
      </c>
      <c r="DE350" s="25">
        <v>4.924530788846309</v>
      </c>
      <c r="DF350" s="25">
        <v>7.9921674698645546</v>
      </c>
      <c r="DG350" s="25">
        <v>31.933186696263157</v>
      </c>
      <c r="DH350" s="25">
        <v>7.8792052682946094</v>
      </c>
      <c r="DI350" s="25">
        <v>5.7477705449451832</v>
      </c>
      <c r="DJ350" s="25">
        <v>7.2646974947557794</v>
      </c>
      <c r="DK350" s="25">
        <v>32.553222188263156</v>
      </c>
      <c r="DL350" s="25">
        <v>8.983038149943626</v>
      </c>
      <c r="DM350" s="25">
        <v>6.5530012639891888</v>
      </c>
      <c r="DN350" s="25">
        <v>6.722843518927327</v>
      </c>
      <c r="DO350" s="27">
        <v>29.144452055263159</v>
      </c>
      <c r="DP350" s="27">
        <v>7.9295500802915901</v>
      </c>
      <c r="DQ350" s="27">
        <v>5.7844963843710779</v>
      </c>
      <c r="DR350" s="27">
        <v>11.986411393331851</v>
      </c>
      <c r="DS350" s="27">
        <v>29.296873979263157</v>
      </c>
      <c r="DT350" s="27">
        <v>7.8627015973904824</v>
      </c>
      <c r="DU350" s="27">
        <v>5.7357313467930657</v>
      </c>
      <c r="DV350" s="27">
        <v>11.443487551455583</v>
      </c>
      <c r="DW350" s="27">
        <v>29.329405799263156</v>
      </c>
      <c r="DX350" s="27">
        <v>7.7594288820730828</v>
      </c>
      <c r="DY350" s="27">
        <v>5.660395338783931</v>
      </c>
      <c r="DZ350" s="27">
        <v>11.274736868476779</v>
      </c>
      <c r="EA350" s="27">
        <v>29.391501112263157</v>
      </c>
      <c r="EB350" s="27">
        <v>7.6408766075058239</v>
      </c>
      <c r="EC350" s="27">
        <v>5.5739131050317665</v>
      </c>
      <c r="ED350" s="27">
        <v>11.159513486237412</v>
      </c>
      <c r="EE350" s="27">
        <v>29.478724026263158</v>
      </c>
      <c r="EF350" s="27">
        <v>7.4008345672173386</v>
      </c>
      <c r="EG350" s="27">
        <v>5.3988057786278523</v>
      </c>
      <c r="EH350" s="27">
        <v>10.998542807156763</v>
      </c>
      <c r="EI350" s="27">
        <v>29.585475654263156</v>
      </c>
      <c r="EJ350" s="27">
        <v>7.4149364984345949</v>
      </c>
      <c r="EK350" s="27">
        <v>5.4090929411166311</v>
      </c>
      <c r="EL350" s="27">
        <v>10.566046865889593</v>
      </c>
      <c r="EM350" s="27">
        <v>29.695159629263159</v>
      </c>
      <c r="EN350" s="27">
        <v>7.3237262467919422</v>
      </c>
      <c r="EO350" s="27">
        <v>5.3425563324185124</v>
      </c>
      <c r="EP350" s="27">
        <v>10.337472256282027</v>
      </c>
      <c r="EQ350" s="27">
        <v>29.806582390263159</v>
      </c>
      <c r="ER350" s="27">
        <v>7.2420422822510382</v>
      </c>
      <c r="ES350" s="27">
        <v>5.2829690175313377</v>
      </c>
      <c r="ET350" s="27">
        <v>10.153991088810322</v>
      </c>
      <c r="EU350" s="27">
        <v>29.921004726263156</v>
      </c>
      <c r="EV350" s="27">
        <v>7.1302695925306976</v>
      </c>
      <c r="EW350" s="27">
        <v>5.2014323965361946</v>
      </c>
      <c r="EX350" s="27">
        <v>9.7673779201526223</v>
      </c>
      <c r="EY350" s="27">
        <v>30.046501620263157</v>
      </c>
      <c r="EZ350" s="27">
        <v>7.0278554272594134</v>
      </c>
      <c r="FA350" s="27">
        <v>5.1267226888325341</v>
      </c>
      <c r="FB350" s="27">
        <v>9.4797663257445492</v>
      </c>
      <c r="FC350" s="27">
        <v>30.783697898263156</v>
      </c>
      <c r="FD350" s="27">
        <v>6.6860176408899523</v>
      </c>
      <c r="FE350" s="27">
        <v>4.8773567829143447</v>
      </c>
      <c r="FF350" s="27">
        <v>8.5532319246828656</v>
      </c>
      <c r="FG350" s="27">
        <v>31.536209804263159</v>
      </c>
      <c r="FH350" s="27">
        <v>6.3428081481249707</v>
      </c>
      <c r="FI350" s="27">
        <v>4.6269902362782132</v>
      </c>
      <c r="FJ350" s="27">
        <v>7.6940725980031246</v>
      </c>
      <c r="FK350" s="27">
        <v>32.26085332626316</v>
      </c>
      <c r="FL350" s="27">
        <v>7.6319490028117176</v>
      </c>
      <c r="FM350" s="27">
        <v>5.567400541702038</v>
      </c>
      <c r="FN350" s="27">
        <v>7.1246581142997698</v>
      </c>
      <c r="FO350" s="27">
        <v>32.873591674263153</v>
      </c>
      <c r="FP350" s="27">
        <v>8.7810080425027071</v>
      </c>
      <c r="FQ350" s="27">
        <v>6.4056231133762447</v>
      </c>
      <c r="FR350" s="27">
        <v>6.7050639674606387</v>
      </c>
      <c r="FS350" s="28">
        <v>29.134881028263159</v>
      </c>
      <c r="FT350" s="28">
        <v>7.8136494045417741</v>
      </c>
      <c r="FU350" s="28">
        <v>5.6999484550393396</v>
      </c>
      <c r="FV350" s="28">
        <v>12.014634648293445</v>
      </c>
      <c r="FW350" s="28">
        <v>29.281994196263156</v>
      </c>
      <c r="FX350" s="28">
        <v>7.73380196248503</v>
      </c>
      <c r="FY350" s="28">
        <v>5.6417008577353664</v>
      </c>
      <c r="FZ350" s="28">
        <v>11.483274597872732</v>
      </c>
      <c r="GA350" s="28">
        <v>29.316493613263159</v>
      </c>
      <c r="GB350" s="28">
        <v>7.6426253273222668</v>
      </c>
      <c r="GC350" s="28">
        <v>5.5751887717913009</v>
      </c>
      <c r="GD350" s="28">
        <v>11.365617275562471</v>
      </c>
      <c r="GE350" s="28">
        <v>29.388595012263156</v>
      </c>
      <c r="GF350" s="28">
        <v>7.5972229770303992</v>
      </c>
      <c r="GG350" s="28">
        <v>5.542068389367838</v>
      </c>
      <c r="GH350" s="28">
        <v>11.238833593863646</v>
      </c>
      <c r="GI350" s="28">
        <v>29.489072542263159</v>
      </c>
      <c r="GJ350" s="28">
        <v>7.5591605746253494</v>
      </c>
      <c r="GK350" s="28">
        <v>5.5143023967373468</v>
      </c>
      <c r="GL350" s="28">
        <v>11.104888148949975</v>
      </c>
      <c r="GM350" s="28">
        <v>29.637587300263156</v>
      </c>
      <c r="GN350" s="28">
        <v>7.4256393522141373</v>
      </c>
      <c r="GO350" s="28">
        <v>5.4169005239382706</v>
      </c>
      <c r="GP350" s="28">
        <v>10.734991504560259</v>
      </c>
      <c r="GQ350" s="28">
        <v>29.820187129263157</v>
      </c>
      <c r="GR350" s="28">
        <v>7.3480432663702269</v>
      </c>
      <c r="GS350" s="28">
        <v>5.3602952596470415</v>
      </c>
      <c r="GT350" s="28">
        <v>10.513078951953517</v>
      </c>
      <c r="GU350" s="28">
        <v>30.027537280263157</v>
      </c>
      <c r="GV350" s="28">
        <v>7.2767305708922185</v>
      </c>
      <c r="GW350" s="28">
        <v>5.3082736411472027</v>
      </c>
      <c r="GX350" s="28">
        <v>10.323728255955395</v>
      </c>
      <c r="GY350" s="28">
        <v>30.249045034263158</v>
      </c>
      <c r="GZ350" s="28">
        <v>7.110528477374138</v>
      </c>
      <c r="HA350" s="28">
        <v>5.1870315278752619</v>
      </c>
      <c r="HB350" s="28">
        <v>9.9259403148549481</v>
      </c>
      <c r="HC350" s="28">
        <v>30.490009787263158</v>
      </c>
      <c r="HD350" s="28">
        <v>7.0013673241604293</v>
      </c>
      <c r="HE350" s="28">
        <v>5.1073999864025765</v>
      </c>
      <c r="HF350" s="28">
        <v>9.6131183625600691</v>
      </c>
      <c r="HG350" s="28">
        <v>32.213953716263156</v>
      </c>
      <c r="HH350" s="28">
        <v>6.2036433556640338</v>
      </c>
      <c r="HI350" s="28">
        <v>4.5254714577004957</v>
      </c>
      <c r="HJ350" s="28">
        <v>7.8527919195016231</v>
      </c>
      <c r="HK350" s="28">
        <v>32.811674933030844</v>
      </c>
      <c r="HL350" s="28">
        <v>5.3223756395158848</v>
      </c>
      <c r="HM350" s="28">
        <v>3.8825989282247164</v>
      </c>
      <c r="HN350" s="28">
        <v>4.7286180226794912</v>
      </c>
      <c r="HO350" s="28">
        <v>34.89802657526316</v>
      </c>
      <c r="HP350" s="28">
        <v>6.1800106983423282</v>
      </c>
      <c r="HQ350" s="28">
        <v>4.5082317632101043</v>
      </c>
      <c r="HR350" s="28">
        <v>2.4244975842708989</v>
      </c>
      <c r="HS350" s="28">
        <v>35.294425105263159</v>
      </c>
      <c r="HT350" s="28">
        <v>7.3283044020306312</v>
      </c>
      <c r="HU350" s="28">
        <v>5.3458960329257463</v>
      </c>
      <c r="HV350" s="28">
        <v>1.0515353149656477</v>
      </c>
      <c r="HW350" s="29">
        <v>29.135670733263158</v>
      </c>
      <c r="HX350" s="29">
        <v>7.8122303511934614</v>
      </c>
      <c r="HY350" s="29">
        <v>5.6989132753785228</v>
      </c>
      <c r="HZ350" s="29">
        <v>12.005461900780364</v>
      </c>
      <c r="IA350" s="29">
        <v>29.289364652263156</v>
      </c>
      <c r="IB350" s="29">
        <v>7.7186704255112737</v>
      </c>
      <c r="IC350" s="29">
        <v>5.6306626121819123</v>
      </c>
      <c r="ID350" s="29">
        <v>11.46708527796519</v>
      </c>
      <c r="IE350" s="29">
        <v>29.334272627263157</v>
      </c>
      <c r="IF350" s="29">
        <v>7.6144593153257301</v>
      </c>
      <c r="IG350" s="29">
        <v>5.5546420581812734</v>
      </c>
      <c r="IH350" s="29">
        <v>11.319201936057546</v>
      </c>
      <c r="II350" s="29">
        <v>29.419750906263157</v>
      </c>
      <c r="IJ350" s="29">
        <v>7.4393993959824423</v>
      </c>
      <c r="IK350" s="29">
        <v>5.4269382842929694</v>
      </c>
      <c r="IL350" s="29">
        <v>11.21661749982492</v>
      </c>
      <c r="IM350" s="29">
        <v>29.537186474263159</v>
      </c>
      <c r="IN350" s="29">
        <v>7.4447546114295831</v>
      </c>
      <c r="IO350" s="29">
        <v>5.4308448394036439</v>
      </c>
      <c r="IP350" s="29">
        <v>11.083120176378401</v>
      </c>
      <c r="IQ350" s="29">
        <v>29.718281549263157</v>
      </c>
      <c r="IR350" s="29">
        <v>7.3389734718843105</v>
      </c>
      <c r="IS350" s="29">
        <v>5.3536789708438253</v>
      </c>
      <c r="IT350" s="29">
        <v>10.691906302694786</v>
      </c>
      <c r="IU350" s="29">
        <v>29.948647231263159</v>
      </c>
      <c r="IV350" s="29">
        <v>7.242424894926148</v>
      </c>
      <c r="IW350" s="29">
        <v>5.2832481281509036</v>
      </c>
      <c r="IX350" s="29">
        <v>10.44856018507182</v>
      </c>
      <c r="IY350" s="29">
        <v>30.218435823263157</v>
      </c>
      <c r="IZ350" s="29">
        <v>7.1578243401395323</v>
      </c>
      <c r="JA350" s="29">
        <v>5.221533201285725</v>
      </c>
      <c r="JB350" s="29">
        <v>10.235183185454993</v>
      </c>
      <c r="JC350" s="29">
        <v>30.529461403263156</v>
      </c>
      <c r="JD350" s="29">
        <v>6.9812404719627965</v>
      </c>
      <c r="JE350" s="29">
        <v>5.092717727940606</v>
      </c>
      <c r="JF350" s="29">
        <v>9.7984213008189975</v>
      </c>
      <c r="JG350" s="29">
        <v>30.981948653263157</v>
      </c>
      <c r="JH350" s="29">
        <v>6.7567953943104246</v>
      </c>
      <c r="JI350" s="29">
        <v>4.9289881686309451</v>
      </c>
      <c r="JJ350" s="29">
        <v>9.2756482541994956</v>
      </c>
      <c r="JK350" s="29">
        <v>32.827746508263161</v>
      </c>
      <c r="JL350" s="29">
        <v>5.5378239411206343</v>
      </c>
      <c r="JM350" s="29">
        <v>4.0397654646652974</v>
      </c>
      <c r="JN350" s="29">
        <v>5.8676257197626818</v>
      </c>
      <c r="JO350" s="29">
        <v>29.189934549745587</v>
      </c>
      <c r="JP350" s="29">
        <v>4.7348938109292149</v>
      </c>
      <c r="JQ350" s="29">
        <v>3.4540391134895101</v>
      </c>
      <c r="JR350" s="29">
        <v>3.0249535288201734</v>
      </c>
      <c r="JS350" s="29">
        <v>34.915367835263154</v>
      </c>
      <c r="JT350" s="29">
        <v>7.5730855856573003</v>
      </c>
      <c r="JU350" s="29">
        <v>5.5244604984141175</v>
      </c>
      <c r="JV350" s="29">
        <v>1.4559991428559691</v>
      </c>
      <c r="JW350" s="29">
        <v>34.962528685263159</v>
      </c>
      <c r="JX350" s="29">
        <v>7.3288555048993693</v>
      </c>
      <c r="JY350" s="29">
        <v>5.3462980547957581</v>
      </c>
      <c r="JZ350" s="29">
        <v>1.6453219063579958</v>
      </c>
    </row>
    <row r="351" spans="1:286" ht="15" thickBot="1" x14ac:dyDescent="0.4">
      <c r="A351" s="2"/>
      <c r="B351" s="74" t="s">
        <v>815</v>
      </c>
      <c r="C351" s="74" t="s">
        <v>496</v>
      </c>
      <c r="D351" s="74" t="s">
        <v>861</v>
      </c>
      <c r="E351" s="87">
        <v>391273</v>
      </c>
      <c r="F351" s="84">
        <v>403453</v>
      </c>
      <c r="G351" s="22">
        <v>30.150076475999999</v>
      </c>
      <c r="H351" s="22">
        <v>13.293937670688193</v>
      </c>
      <c r="I351" s="22">
        <v>9.6977424458516772</v>
      </c>
      <c r="J351" s="22">
        <v>18.252657661677389</v>
      </c>
      <c r="K351" s="22">
        <v>30.199024079000001</v>
      </c>
      <c r="L351" s="22">
        <v>12.865400218502103</v>
      </c>
      <c r="M351" s="22">
        <v>9.385130340796799</v>
      </c>
      <c r="N351" s="22">
        <v>18.067278000902672</v>
      </c>
      <c r="O351" s="22">
        <v>30.227457761</v>
      </c>
      <c r="P351" s="22">
        <v>12.367327889227758</v>
      </c>
      <c r="Q351" s="22">
        <v>9.0217935110057201</v>
      </c>
      <c r="R351" s="22">
        <v>17.909666578906613</v>
      </c>
      <c r="S351" s="22">
        <v>30.275316525000001</v>
      </c>
      <c r="T351" s="22">
        <v>12.101500175894186</v>
      </c>
      <c r="U351" s="22">
        <v>8.8278758951165823</v>
      </c>
      <c r="V351" s="22">
        <v>17.653646489069665</v>
      </c>
      <c r="W351" s="22">
        <v>30.340180819</v>
      </c>
      <c r="X351" s="22">
        <v>11.798911048518752</v>
      </c>
      <c r="Y351" s="22">
        <v>8.6071413394948788</v>
      </c>
      <c r="Z351" s="22">
        <v>17.473017477506161</v>
      </c>
      <c r="AA351" s="22">
        <v>30.421172215999999</v>
      </c>
      <c r="AB351" s="22">
        <v>11.439219280547556</v>
      </c>
      <c r="AC351" s="22">
        <v>8.3447512025703752</v>
      </c>
      <c r="AD351" s="22">
        <v>17.178295226363687</v>
      </c>
      <c r="AE351" s="22">
        <v>30.512983196</v>
      </c>
      <c r="AF351" s="22">
        <v>11.267453012043493</v>
      </c>
      <c r="AG351" s="22">
        <v>8.2194501011134147</v>
      </c>
      <c r="AH351" s="22">
        <v>16.915487274686996</v>
      </c>
      <c r="AI351" s="22">
        <v>30.613213861999998</v>
      </c>
      <c r="AJ351" s="22">
        <v>11.266870878257242</v>
      </c>
      <c r="AK351" s="22">
        <v>8.2190254426211062</v>
      </c>
      <c r="AL351" s="22">
        <v>16.593042539951639</v>
      </c>
      <c r="AM351" s="22">
        <v>30.720634237999999</v>
      </c>
      <c r="AN351" s="22">
        <v>11.244789941537524</v>
      </c>
      <c r="AO351" s="22">
        <v>8.2029177067060264</v>
      </c>
      <c r="AP351" s="22">
        <v>16.240627641912944</v>
      </c>
      <c r="AQ351" s="22">
        <v>30.838336631000001</v>
      </c>
      <c r="AR351" s="22">
        <v>11.195077723549913</v>
      </c>
      <c r="AS351" s="22">
        <v>8.1666533358026729</v>
      </c>
      <c r="AT351" s="22">
        <v>15.879242405973276</v>
      </c>
      <c r="AU351" s="22">
        <v>31.362197908999999</v>
      </c>
      <c r="AV351" s="22">
        <v>10.905523040032065</v>
      </c>
      <c r="AW351" s="22">
        <v>7.9554272255029694</v>
      </c>
      <c r="AX351" s="22">
        <v>14.486061227784527</v>
      </c>
      <c r="AY351" s="22">
        <v>31.865612279</v>
      </c>
      <c r="AZ351" s="22">
        <v>10.822217687862228</v>
      </c>
      <c r="BA351" s="22">
        <v>7.8946571309142657</v>
      </c>
      <c r="BB351" s="22">
        <v>13.616365227103675</v>
      </c>
      <c r="BC351" s="22">
        <v>32.22074301</v>
      </c>
      <c r="BD351" s="22">
        <v>11.550748084560945</v>
      </c>
      <c r="BE351" s="22">
        <v>8.4261099123377985</v>
      </c>
      <c r="BF351" s="22">
        <v>13.274646685833021</v>
      </c>
      <c r="BG351" s="22">
        <v>32.504897153000002</v>
      </c>
      <c r="BH351" s="22">
        <v>11.450416991941628</v>
      </c>
      <c r="BI351" s="22">
        <v>8.3529197771321559</v>
      </c>
      <c r="BJ351" s="22">
        <v>13.201534250536641</v>
      </c>
      <c r="BK351" s="25">
        <v>30.127214839000001</v>
      </c>
      <c r="BL351" s="25">
        <v>13.323931681885416</v>
      </c>
      <c r="BM351" s="25">
        <v>9.7196226594282766</v>
      </c>
      <c r="BN351" s="25">
        <v>18.292807155141809</v>
      </c>
      <c r="BO351" s="25">
        <v>30.159325759000001</v>
      </c>
      <c r="BP351" s="25">
        <v>12.884932404986115</v>
      </c>
      <c r="BQ351" s="25">
        <v>9.3993787988999191</v>
      </c>
      <c r="BR351" s="25">
        <v>18.135167609334822</v>
      </c>
      <c r="BS351" s="25">
        <v>30.211788458000001</v>
      </c>
      <c r="BT351" s="25">
        <v>12.620663981946608</v>
      </c>
      <c r="BU351" s="25">
        <v>9.2065986635710733</v>
      </c>
      <c r="BV351" s="25">
        <v>17.929922277737795</v>
      </c>
      <c r="BW351" s="25">
        <v>30.273730970999999</v>
      </c>
      <c r="BX351" s="25">
        <v>12.383980432876751</v>
      </c>
      <c r="BY351" s="25">
        <v>9.033941309752537</v>
      </c>
      <c r="BZ351" s="25">
        <v>17.679832087478978</v>
      </c>
      <c r="CA351" s="25">
        <v>30.345179585</v>
      </c>
      <c r="CB351" s="25">
        <v>12.12791084737823</v>
      </c>
      <c r="CC351" s="25">
        <v>8.8471421122614835</v>
      </c>
      <c r="CD351" s="25">
        <v>17.52262233166276</v>
      </c>
      <c r="CE351" s="25">
        <v>30.426455062999999</v>
      </c>
      <c r="CF351" s="25">
        <v>11.874093360285931</v>
      </c>
      <c r="CG351" s="25">
        <v>8.661985789202916</v>
      </c>
      <c r="CH351" s="25">
        <v>17.251788573690913</v>
      </c>
      <c r="CI351" s="25">
        <v>30.517843055</v>
      </c>
      <c r="CJ351" s="25">
        <v>11.823277891365787</v>
      </c>
      <c r="CK351" s="25">
        <v>8.6249166121042968</v>
      </c>
      <c r="CL351" s="25">
        <v>17.008597847350842</v>
      </c>
      <c r="CM351" s="25">
        <v>30.617177648999998</v>
      </c>
      <c r="CN351" s="25">
        <v>11.759256330608007</v>
      </c>
      <c r="CO351" s="25">
        <v>8.5782137748720046</v>
      </c>
      <c r="CP351" s="25">
        <v>16.703990486685292</v>
      </c>
      <c r="CQ351" s="25">
        <v>30.724243729000001</v>
      </c>
      <c r="CR351" s="25">
        <v>11.684174168210225</v>
      </c>
      <c r="CS351" s="25">
        <v>8.5234423827346131</v>
      </c>
      <c r="CT351" s="25">
        <v>16.361099906948819</v>
      </c>
      <c r="CU351" s="25">
        <v>30.837967282000001</v>
      </c>
      <c r="CV351" s="25">
        <v>11.609658361920534</v>
      </c>
      <c r="CW351" s="25">
        <v>8.4690841394929794</v>
      </c>
      <c r="CX351" s="25">
        <v>16.027944057438418</v>
      </c>
      <c r="CY351" s="25">
        <v>31.171209595000001</v>
      </c>
      <c r="CZ351" s="25">
        <v>11.353688721617553</v>
      </c>
      <c r="DA351" s="25">
        <v>8.2823578506305839</v>
      </c>
      <c r="DB351" s="25">
        <v>15.004012027772653</v>
      </c>
      <c r="DC351" s="25">
        <v>31.464959338</v>
      </c>
      <c r="DD351" s="25">
        <v>11.278819775636933</v>
      </c>
      <c r="DE351" s="25">
        <v>8.2277419969010044</v>
      </c>
      <c r="DF351" s="25">
        <v>14.299574414848198</v>
      </c>
      <c r="DG351" s="25">
        <v>31.684350422000001</v>
      </c>
      <c r="DH351" s="25">
        <v>11.692139800294937</v>
      </c>
      <c r="DI351" s="25">
        <v>8.5292532004388573</v>
      </c>
      <c r="DJ351" s="25">
        <v>13.891656372054834</v>
      </c>
      <c r="DK351" s="25">
        <v>31.846472408</v>
      </c>
      <c r="DL351" s="25">
        <v>11.979705448415313</v>
      </c>
      <c r="DM351" s="25">
        <v>8.7390283371084614</v>
      </c>
      <c r="DN351" s="25">
        <v>13.651574218303677</v>
      </c>
      <c r="DO351" s="27">
        <v>30.151628979000002</v>
      </c>
      <c r="DP351" s="27">
        <v>13.327716220729569</v>
      </c>
      <c r="DQ351" s="27">
        <v>9.7223834278248251</v>
      </c>
      <c r="DR351" s="27">
        <v>18.260924835961184</v>
      </c>
      <c r="DS351" s="27">
        <v>30.201172467999999</v>
      </c>
      <c r="DT351" s="27">
        <v>12.78116867804318</v>
      </c>
      <c r="DU351" s="27">
        <v>9.3236846047460684</v>
      </c>
      <c r="DV351" s="27">
        <v>18.084153362492195</v>
      </c>
      <c r="DW351" s="27">
        <v>30.230075252999999</v>
      </c>
      <c r="DX351" s="27">
        <v>12.685785802308731</v>
      </c>
      <c r="DY351" s="27">
        <v>9.2541041248663642</v>
      </c>
      <c r="DZ351" s="27">
        <v>17.935176254711287</v>
      </c>
      <c r="EA351" s="27">
        <v>30.278271391000001</v>
      </c>
      <c r="EB351" s="27">
        <v>12.40193929061823</v>
      </c>
      <c r="EC351" s="27">
        <v>9.0470420464426571</v>
      </c>
      <c r="ED351" s="27">
        <v>17.688079601823752</v>
      </c>
      <c r="EE351" s="27">
        <v>30.343072454000001</v>
      </c>
      <c r="EF351" s="27">
        <v>12.083277862706115</v>
      </c>
      <c r="EG351" s="27">
        <v>8.8145829713461339</v>
      </c>
      <c r="EH351" s="27">
        <v>17.516533186448044</v>
      </c>
      <c r="EI351" s="27">
        <v>30.422982709999999</v>
      </c>
      <c r="EJ351" s="27">
        <v>11.772342347781361</v>
      </c>
      <c r="EK351" s="27">
        <v>8.5877598422098256</v>
      </c>
      <c r="EL351" s="27">
        <v>17.232859151582275</v>
      </c>
      <c r="EM351" s="27">
        <v>30.513049886000001</v>
      </c>
      <c r="EN351" s="27">
        <v>11.71180770397784</v>
      </c>
      <c r="EO351" s="27">
        <v>8.5436006623490446</v>
      </c>
      <c r="EP351" s="27">
        <v>16.980207848430567</v>
      </c>
      <c r="EQ351" s="27">
        <v>30.610986359999998</v>
      </c>
      <c r="ER351" s="27">
        <v>11.628301878609916</v>
      </c>
      <c r="ES351" s="27">
        <v>8.4826843253534268</v>
      </c>
      <c r="ET351" s="27">
        <v>16.668521879035222</v>
      </c>
      <c r="EU351" s="27">
        <v>30.714557366000001</v>
      </c>
      <c r="EV351" s="27">
        <v>11.535157818540618</v>
      </c>
      <c r="EW351" s="27">
        <v>8.4147370303315281</v>
      </c>
      <c r="EX351" s="27">
        <v>16.332823666661561</v>
      </c>
      <c r="EY351" s="27">
        <v>30.824054676999999</v>
      </c>
      <c r="EZ351" s="27">
        <v>11.430183350097849</v>
      </c>
      <c r="FA351" s="27">
        <v>8.3381596171101027</v>
      </c>
      <c r="FB351" s="27">
        <v>16.007732292288217</v>
      </c>
      <c r="FC351" s="27">
        <v>31.299926148000001</v>
      </c>
      <c r="FD351" s="27">
        <v>11.137101723788554</v>
      </c>
      <c r="FE351" s="27">
        <v>8.1243606511479154</v>
      </c>
      <c r="FF351" s="27">
        <v>14.74518444986618</v>
      </c>
      <c r="FG351" s="27">
        <v>31.687171123999999</v>
      </c>
      <c r="FH351" s="27">
        <v>11.117681996835849</v>
      </c>
      <c r="FI351" s="27">
        <v>8.1101942307071653</v>
      </c>
      <c r="FJ351" s="27">
        <v>14.021657641078644</v>
      </c>
      <c r="FK351" s="27">
        <v>31.955831441000001</v>
      </c>
      <c r="FL351" s="27">
        <v>12.007004877827859</v>
      </c>
      <c r="FM351" s="27">
        <v>8.7589428907884681</v>
      </c>
      <c r="FN351" s="27">
        <v>13.768789448275097</v>
      </c>
      <c r="FO351" s="27">
        <v>32.150264012999997</v>
      </c>
      <c r="FP351" s="27">
        <v>11.939837076302114</v>
      </c>
      <c r="FQ351" s="27">
        <v>8.7099449147194985</v>
      </c>
      <c r="FR351" s="27">
        <v>13.761535782249567</v>
      </c>
      <c r="FS351" s="28">
        <v>30.150164598</v>
      </c>
      <c r="FT351" s="28">
        <v>13.294784106595783</v>
      </c>
      <c r="FU351" s="28">
        <v>9.6983599090617556</v>
      </c>
      <c r="FV351" s="28">
        <v>18.256694941192379</v>
      </c>
      <c r="FW351" s="28">
        <v>30.200084723</v>
      </c>
      <c r="FX351" s="28">
        <v>12.855122546138022</v>
      </c>
      <c r="FY351" s="28">
        <v>9.3776329218981491</v>
      </c>
      <c r="FZ351" s="28">
        <v>18.076424198481082</v>
      </c>
      <c r="GA351" s="28">
        <v>30.235299519999998</v>
      </c>
      <c r="GB351" s="28">
        <v>12.297538746807566</v>
      </c>
      <c r="GC351" s="28">
        <v>8.9708833032498845</v>
      </c>
      <c r="GD351" s="28">
        <v>17.928018398448199</v>
      </c>
      <c r="GE351" s="28">
        <v>30.293124120000002</v>
      </c>
      <c r="GF351" s="28">
        <v>12.105919708834595</v>
      </c>
      <c r="GG351" s="28">
        <v>8.8310998828656402</v>
      </c>
      <c r="GH351" s="28">
        <v>17.682345740806944</v>
      </c>
      <c r="GI351" s="28">
        <v>30.372262434</v>
      </c>
      <c r="GJ351" s="28">
        <v>11.785993700537716</v>
      </c>
      <c r="GK351" s="28">
        <v>8.5977183139845579</v>
      </c>
      <c r="GL351" s="28">
        <v>17.523195939633112</v>
      </c>
      <c r="GM351" s="28">
        <v>30.477055156999999</v>
      </c>
      <c r="GN351" s="28">
        <v>11.401664960141678</v>
      </c>
      <c r="GO351" s="28">
        <v>8.3173558486845067</v>
      </c>
      <c r="GP351" s="28">
        <v>17.249993987816858</v>
      </c>
      <c r="GQ351" s="28">
        <v>30.603834247999998</v>
      </c>
      <c r="GR351" s="28">
        <v>11.277044837130672</v>
      </c>
      <c r="GS351" s="28">
        <v>8.2264472039722794</v>
      </c>
      <c r="GT351" s="28">
        <v>16.999778262529475</v>
      </c>
      <c r="GU351" s="28">
        <v>30.749392278000002</v>
      </c>
      <c r="GV351" s="28">
        <v>11.278868187208293</v>
      </c>
      <c r="GW351" s="28">
        <v>8.2277773124683016</v>
      </c>
      <c r="GX351" s="28">
        <v>16.688391074469198</v>
      </c>
      <c r="GY351" s="28">
        <v>30.911342086000001</v>
      </c>
      <c r="GZ351" s="28">
        <v>11.241032836698709</v>
      </c>
      <c r="HA351" s="28">
        <v>8.2001769510344218</v>
      </c>
      <c r="HB351" s="28">
        <v>16.388427401515372</v>
      </c>
      <c r="HC351" s="28">
        <v>31.092714898000001</v>
      </c>
      <c r="HD351" s="28">
        <v>11.195415628793658</v>
      </c>
      <c r="HE351" s="28">
        <v>8.1668998329734972</v>
      </c>
      <c r="HF351" s="28">
        <v>16.115554790934191</v>
      </c>
      <c r="HG351" s="28">
        <v>31.885145244</v>
      </c>
      <c r="HH351" s="28">
        <v>10.747276326874109</v>
      </c>
      <c r="HI351" s="28">
        <v>7.8399884514449161</v>
      </c>
      <c r="HJ351" s="28">
        <v>14.321599345533022</v>
      </c>
      <c r="HK351" s="28">
        <v>32.726953358000003</v>
      </c>
      <c r="HL351" s="28">
        <v>10.013021614610638</v>
      </c>
      <c r="HM351" s="28">
        <v>7.3043598615137082</v>
      </c>
      <c r="HN351" s="28">
        <v>10.548716473683015</v>
      </c>
      <c r="HO351" s="28">
        <v>33.291284355000002</v>
      </c>
      <c r="HP351" s="28">
        <v>10.070582601923164</v>
      </c>
      <c r="HQ351" s="28">
        <v>7.3463498003650551</v>
      </c>
      <c r="HR351" s="28">
        <v>7.617685662462101</v>
      </c>
      <c r="HS351" s="28">
        <v>33.591927761000001</v>
      </c>
      <c r="HT351" s="28">
        <v>9.5591211955651367</v>
      </c>
      <c r="HU351" s="28">
        <v>6.9732458252509257</v>
      </c>
      <c r="HV351" s="28">
        <v>5.6920712643753646</v>
      </c>
      <c r="HW351" s="29">
        <v>30.150236687</v>
      </c>
      <c r="HX351" s="29">
        <v>13.2938119888169</v>
      </c>
      <c r="HY351" s="29">
        <v>9.6976507626763748</v>
      </c>
      <c r="HZ351" s="29">
        <v>18.234837191522988</v>
      </c>
      <c r="IA351" s="29">
        <v>30.201559591999999</v>
      </c>
      <c r="IB351" s="29">
        <v>13.219385344572558</v>
      </c>
      <c r="IC351" s="29">
        <v>9.6433575619054643</v>
      </c>
      <c r="ID351" s="29">
        <v>18.051585799833525</v>
      </c>
      <c r="IE351" s="29">
        <v>30.231427974999999</v>
      </c>
      <c r="IF351" s="29">
        <v>13.035391438214775</v>
      </c>
      <c r="IG351" s="29">
        <v>9.509136568873565</v>
      </c>
      <c r="IH351" s="29">
        <v>17.930145463693485</v>
      </c>
      <c r="II351" s="29">
        <v>30.279506919999999</v>
      </c>
      <c r="IJ351" s="29">
        <v>12.959134658011733</v>
      </c>
      <c r="IK351" s="29">
        <v>9.4535083094008598</v>
      </c>
      <c r="IL351" s="29">
        <v>17.734731792307262</v>
      </c>
      <c r="IM351" s="29">
        <v>30.350662899</v>
      </c>
      <c r="IN351" s="29">
        <v>12.864318893964061</v>
      </c>
      <c r="IO351" s="29">
        <v>9.3843415296010431</v>
      </c>
      <c r="IP351" s="29">
        <v>17.623762783444597</v>
      </c>
      <c r="IQ351" s="29">
        <v>30.448896471000001</v>
      </c>
      <c r="IR351" s="29">
        <v>12.641340080492997</v>
      </c>
      <c r="IS351" s="29">
        <v>9.2216815895975763</v>
      </c>
      <c r="IT351" s="29">
        <v>17.410530974788273</v>
      </c>
      <c r="IU351" s="29">
        <v>30.576465211999999</v>
      </c>
      <c r="IV351" s="29">
        <v>12.668912567578531</v>
      </c>
      <c r="IW351" s="29">
        <v>9.2417953350483799</v>
      </c>
      <c r="IX351" s="29">
        <v>17.211107270774498</v>
      </c>
      <c r="IY351" s="29">
        <v>30.722865665</v>
      </c>
      <c r="IZ351" s="29">
        <v>12.654174452591056</v>
      </c>
      <c r="JA351" s="29">
        <v>9.2310440853564995</v>
      </c>
      <c r="JB351" s="29">
        <v>16.957837025872308</v>
      </c>
      <c r="JC351" s="29">
        <v>30.892922991999999</v>
      </c>
      <c r="JD351" s="29">
        <v>12.585291748536109</v>
      </c>
      <c r="JE351" s="29">
        <v>9.1807951117682158</v>
      </c>
      <c r="JF351" s="29">
        <v>16.606868133037537</v>
      </c>
      <c r="JG351" s="29">
        <v>31.109830674000001</v>
      </c>
      <c r="JH351" s="29">
        <v>12.399825703564373</v>
      </c>
      <c r="JI351" s="29">
        <v>9.0455002141132947</v>
      </c>
      <c r="JJ351" s="29">
        <v>15.711462699112557</v>
      </c>
      <c r="JK351" s="29">
        <v>31.963446116</v>
      </c>
      <c r="JL351" s="29">
        <v>11.491924362640344</v>
      </c>
      <c r="JM351" s="29">
        <v>8.3831988261702897</v>
      </c>
      <c r="JN351" s="29">
        <v>11.518207783926234</v>
      </c>
      <c r="JO351" s="29">
        <v>32.645379333999998</v>
      </c>
      <c r="JP351" s="29">
        <v>10.462280504111542</v>
      </c>
      <c r="JQ351" s="29">
        <v>7.6320879665954244</v>
      </c>
      <c r="JR351" s="29">
        <v>8.1557963537832734</v>
      </c>
      <c r="JS351" s="29">
        <v>33.007799845999998</v>
      </c>
      <c r="JT351" s="29">
        <v>9.8555954524513218</v>
      </c>
      <c r="JU351" s="29">
        <v>7.1895196679850359</v>
      </c>
      <c r="JV351" s="29">
        <v>6.2358804140281094</v>
      </c>
      <c r="JW351" s="29">
        <v>33.071299590000002</v>
      </c>
      <c r="JX351" s="29">
        <v>9.7645269503301009</v>
      </c>
      <c r="JY351" s="29">
        <v>7.123086463589293</v>
      </c>
      <c r="JZ351" s="29">
        <v>6.7895929562468496</v>
      </c>
    </row>
    <row r="352" spans="1:286" ht="15" thickBot="1" x14ac:dyDescent="0.4">
      <c r="A352" s="2"/>
      <c r="B352" s="74" t="s">
        <v>816</v>
      </c>
      <c r="C352" s="74" t="s">
        <v>620</v>
      </c>
      <c r="D352" s="74" t="s">
        <v>510</v>
      </c>
      <c r="E352" s="87">
        <v>386475</v>
      </c>
      <c r="F352" s="84">
        <v>422130</v>
      </c>
      <c r="G352" s="22">
        <v>30.197520664999999</v>
      </c>
      <c r="H352" s="22">
        <v>17.679459743041338</v>
      </c>
      <c r="I352" s="22">
        <v>12.896919740179765</v>
      </c>
      <c r="J352" s="22">
        <v>17.290926817145895</v>
      </c>
      <c r="K352" s="22">
        <v>30.249572229000002</v>
      </c>
      <c r="L352" s="22">
        <v>16.099366079660324</v>
      </c>
      <c r="M352" s="22">
        <v>11.744263411605441</v>
      </c>
      <c r="N352" s="22">
        <v>17.09470190125905</v>
      </c>
      <c r="O352" s="22">
        <v>30.279536505999999</v>
      </c>
      <c r="P352" s="22">
        <v>14.527278636042285</v>
      </c>
      <c r="Q352" s="22">
        <v>10.597447508881574</v>
      </c>
      <c r="R352" s="22">
        <v>16.959149185548352</v>
      </c>
      <c r="S352" s="22">
        <v>30.327535644000001</v>
      </c>
      <c r="T352" s="22">
        <v>12.878850078699964</v>
      </c>
      <c r="U352" s="22">
        <v>9.3949418265553906</v>
      </c>
      <c r="V352" s="22">
        <v>16.760649262608176</v>
      </c>
      <c r="W352" s="22">
        <v>30.391878033000001</v>
      </c>
      <c r="X352" s="22">
        <v>11.20362573569421</v>
      </c>
      <c r="Y352" s="22">
        <v>8.1728889916521954</v>
      </c>
      <c r="Z352" s="22">
        <v>16.53484762386757</v>
      </c>
      <c r="AA352" s="22">
        <v>30.471165181</v>
      </c>
      <c r="AB352" s="22">
        <v>9.4952683174488417</v>
      </c>
      <c r="AC352" s="22">
        <v>6.9266660396571114</v>
      </c>
      <c r="AD352" s="22">
        <v>16.264960193353112</v>
      </c>
      <c r="AE352" s="22">
        <v>30.562114868999998</v>
      </c>
      <c r="AF352" s="22">
        <v>9.2571255833963626</v>
      </c>
      <c r="AG352" s="22">
        <v>6.7529442307092635</v>
      </c>
      <c r="AH352" s="22">
        <v>15.946773403154387</v>
      </c>
      <c r="AI352" s="22">
        <v>30.661803666000001</v>
      </c>
      <c r="AJ352" s="22">
        <v>8.9650760725145151</v>
      </c>
      <c r="AK352" s="22">
        <v>6.5398981785817671</v>
      </c>
      <c r="AL352" s="22">
        <v>15.595524109667114</v>
      </c>
      <c r="AM352" s="22">
        <v>30.763559993000001</v>
      </c>
      <c r="AN352" s="22">
        <v>8.5153674051975816</v>
      </c>
      <c r="AO352" s="22">
        <v>6.2118419668452898</v>
      </c>
      <c r="AP352" s="22">
        <v>15.254684547712392</v>
      </c>
      <c r="AQ352" s="22">
        <v>30.873877700000001</v>
      </c>
      <c r="AR352" s="22">
        <v>8.5775027046180039</v>
      </c>
      <c r="AS352" s="22">
        <v>6.2571688026934638</v>
      </c>
      <c r="AT352" s="22">
        <v>14.850709759336272</v>
      </c>
      <c r="AU352" s="22">
        <v>31.368069709</v>
      </c>
      <c r="AV352" s="22">
        <v>8.9405696741848821</v>
      </c>
      <c r="AW352" s="22">
        <v>6.5220211021907568</v>
      </c>
      <c r="AX352" s="22">
        <v>13.34328196611602</v>
      </c>
      <c r="AY352" s="22">
        <v>31.849488619999999</v>
      </c>
      <c r="AZ352" s="22">
        <v>10.974769951130583</v>
      </c>
      <c r="BA352" s="22">
        <v>8.0059418830588633</v>
      </c>
      <c r="BB352" s="22">
        <v>12.483995067912339</v>
      </c>
      <c r="BC352" s="22">
        <v>32.198696007000002</v>
      </c>
      <c r="BD352" s="22">
        <v>14.227352305551102</v>
      </c>
      <c r="BE352" s="22">
        <v>10.378655426514131</v>
      </c>
      <c r="BF352" s="22">
        <v>12.220921062237231</v>
      </c>
      <c r="BG352" s="22">
        <v>32.526171400999999</v>
      </c>
      <c r="BH352" s="22">
        <v>14.781888369134844</v>
      </c>
      <c r="BI352" s="22">
        <v>10.783181764367283</v>
      </c>
      <c r="BJ352" s="22">
        <v>12.180904131968481</v>
      </c>
      <c r="BK352" s="25">
        <v>30.174488621000002</v>
      </c>
      <c r="BL352" s="25">
        <v>17.730674867542767</v>
      </c>
      <c r="BM352" s="25">
        <v>12.934280460460725</v>
      </c>
      <c r="BN352" s="25">
        <v>17.363442888950257</v>
      </c>
      <c r="BO352" s="25">
        <v>30.210449864000001</v>
      </c>
      <c r="BP352" s="25">
        <v>16.209876155934154</v>
      </c>
      <c r="BQ352" s="25">
        <v>11.824878973670099</v>
      </c>
      <c r="BR352" s="25">
        <v>17.222374771219027</v>
      </c>
      <c r="BS352" s="25">
        <v>30.267425355</v>
      </c>
      <c r="BT352" s="25">
        <v>14.665371907652336</v>
      </c>
      <c r="BU352" s="25">
        <v>10.698184627916826</v>
      </c>
      <c r="BV352" s="25">
        <v>17.017362475707515</v>
      </c>
      <c r="BW352" s="25">
        <v>30.332203922000001</v>
      </c>
      <c r="BX352" s="25">
        <v>13.122944080611646</v>
      </c>
      <c r="BY352" s="25">
        <v>9.5730050025499693</v>
      </c>
      <c r="BZ352" s="25">
        <v>16.801991146925559</v>
      </c>
      <c r="CA352" s="25">
        <v>30.406151637000001</v>
      </c>
      <c r="CB352" s="25">
        <v>11.574084252655558</v>
      </c>
      <c r="CC352" s="25">
        <v>8.443133322064897</v>
      </c>
      <c r="CD352" s="25">
        <v>16.570577586154503</v>
      </c>
      <c r="CE352" s="25">
        <v>30.488812960000001</v>
      </c>
      <c r="CF352" s="25">
        <v>10.009286665440889</v>
      </c>
      <c r="CG352" s="25">
        <v>7.3016352680942251</v>
      </c>
      <c r="CH352" s="25">
        <v>16.280199401096436</v>
      </c>
      <c r="CI352" s="25">
        <v>30.581647825000001</v>
      </c>
      <c r="CJ352" s="25">
        <v>9.9279334622003592</v>
      </c>
      <c r="CK352" s="25">
        <v>7.2422892389706472</v>
      </c>
      <c r="CL352" s="25">
        <v>15.951733174246259</v>
      </c>
      <c r="CM352" s="25">
        <v>30.682189880999999</v>
      </c>
      <c r="CN352" s="25">
        <v>9.8482479358621493</v>
      </c>
      <c r="CO352" s="25">
        <v>7.1841597569290716</v>
      </c>
      <c r="CP352" s="25">
        <v>15.598224952703902</v>
      </c>
      <c r="CQ352" s="25">
        <v>30.790354407999999</v>
      </c>
      <c r="CR352" s="25">
        <v>9.7921845623520056</v>
      </c>
      <c r="CS352" s="25">
        <v>7.1432623064960277</v>
      </c>
      <c r="CT352" s="25">
        <v>15.244322652180713</v>
      </c>
      <c r="CU352" s="25">
        <v>30.905792936000001</v>
      </c>
      <c r="CV352" s="25">
        <v>9.6979444675977273</v>
      </c>
      <c r="CW352" s="25">
        <v>7.0745154694309837</v>
      </c>
      <c r="CX352" s="25">
        <v>14.870317092049511</v>
      </c>
      <c r="CY352" s="25">
        <v>31.171922363</v>
      </c>
      <c r="CZ352" s="25">
        <v>9.7405454375650695</v>
      </c>
      <c r="DA352" s="25">
        <v>7.105592283909937</v>
      </c>
      <c r="DB352" s="25">
        <v>13.825395120577248</v>
      </c>
      <c r="DC352" s="25">
        <v>31.421675147999999</v>
      </c>
      <c r="DD352" s="25">
        <v>11.079755389217322</v>
      </c>
      <c r="DE352" s="25">
        <v>8.0825272984828391</v>
      </c>
      <c r="DF352" s="25">
        <v>13.064747055181364</v>
      </c>
      <c r="DG352" s="25">
        <v>31.650656443999999</v>
      </c>
      <c r="DH352" s="25">
        <v>13.176600767454916</v>
      </c>
      <c r="DI352" s="25">
        <v>9.6121468085666368</v>
      </c>
      <c r="DJ352" s="25">
        <v>12.607606688061709</v>
      </c>
      <c r="DK352" s="25">
        <v>31.841106868000001</v>
      </c>
      <c r="DL352" s="25">
        <v>13.366186201655612</v>
      </c>
      <c r="DM352" s="25">
        <v>9.7504467433118656</v>
      </c>
      <c r="DN352" s="25">
        <v>12.263943246197499</v>
      </c>
      <c r="DO352" s="27">
        <v>30.197604562999999</v>
      </c>
      <c r="DP352" s="27">
        <v>17.731475966289707</v>
      </c>
      <c r="DQ352" s="27">
        <v>12.934864850843317</v>
      </c>
      <c r="DR352" s="27">
        <v>17.300872181345802</v>
      </c>
      <c r="DS352" s="27">
        <v>30.249823824</v>
      </c>
      <c r="DT352" s="27">
        <v>16.21761445277372</v>
      </c>
      <c r="DU352" s="27">
        <v>11.830523953478083</v>
      </c>
      <c r="DV352" s="27">
        <v>17.11794433057586</v>
      </c>
      <c r="DW352" s="27">
        <v>30.280037850999999</v>
      </c>
      <c r="DX352" s="27">
        <v>14.670366930178298</v>
      </c>
      <c r="DY352" s="27">
        <v>10.701828427306289</v>
      </c>
      <c r="DZ352" s="27">
        <v>16.995708991386614</v>
      </c>
      <c r="EA352" s="27">
        <v>30.328365424000001</v>
      </c>
      <c r="EB352" s="27">
        <v>13.123067086103365</v>
      </c>
      <c r="EC352" s="27">
        <v>9.573094733343634</v>
      </c>
      <c r="ED352" s="27">
        <v>16.80978942642502</v>
      </c>
      <c r="EE352" s="27">
        <v>30.392854746000001</v>
      </c>
      <c r="EF352" s="27">
        <v>11.556208818961272</v>
      </c>
      <c r="EG352" s="27">
        <v>8.4300934420557336</v>
      </c>
      <c r="EH352" s="27">
        <v>16.599133018129585</v>
      </c>
      <c r="EI352" s="27">
        <v>30.472087387999998</v>
      </c>
      <c r="EJ352" s="27">
        <v>9.9772577498626003</v>
      </c>
      <c r="EK352" s="27">
        <v>7.2782706201026039</v>
      </c>
      <c r="EL352" s="27">
        <v>16.344775689349451</v>
      </c>
      <c r="EM352" s="27">
        <v>30.563002767</v>
      </c>
      <c r="EN352" s="27">
        <v>9.9084811650192179</v>
      </c>
      <c r="EO352" s="27">
        <v>7.2280990590017131</v>
      </c>
      <c r="EP352" s="27">
        <v>16.054025862283652</v>
      </c>
      <c r="EQ352" s="27">
        <v>30.662751186000001</v>
      </c>
      <c r="ER352" s="27">
        <v>9.8074026067504612</v>
      </c>
      <c r="ES352" s="27">
        <v>7.1543636580113992</v>
      </c>
      <c r="ET352" s="27">
        <v>15.71984883944827</v>
      </c>
      <c r="EU352" s="27">
        <v>30.763929948000001</v>
      </c>
      <c r="EV352" s="27">
        <v>9.708770077649767</v>
      </c>
      <c r="EW352" s="27">
        <v>7.0824126012443349</v>
      </c>
      <c r="EX352" s="27">
        <v>15.400678102757748</v>
      </c>
      <c r="EY352" s="27">
        <v>30.870058282999999</v>
      </c>
      <c r="EZ352" s="27">
        <v>9.577825764846267</v>
      </c>
      <c r="FA352" s="27">
        <v>6.9868905481270485</v>
      </c>
      <c r="FB352" s="27">
        <v>15.031817607851613</v>
      </c>
      <c r="FC352" s="27">
        <v>31.318353823999999</v>
      </c>
      <c r="FD352" s="27">
        <v>9.4751612117292208</v>
      </c>
      <c r="FE352" s="27">
        <v>6.9119981859759294</v>
      </c>
      <c r="FF352" s="27">
        <v>13.624526096893888</v>
      </c>
      <c r="FG352" s="27">
        <v>31.689436313999998</v>
      </c>
      <c r="FH352" s="27">
        <v>11.380863190590857</v>
      </c>
      <c r="FI352" s="27">
        <v>8.3021812474099246</v>
      </c>
      <c r="FJ352" s="27">
        <v>12.898494414300547</v>
      </c>
      <c r="FK352" s="27">
        <v>31.982686544</v>
      </c>
      <c r="FL352" s="27">
        <v>14.770179962660922</v>
      </c>
      <c r="FM352" s="27">
        <v>10.774640644854905</v>
      </c>
      <c r="FN352" s="27">
        <v>12.682948787307948</v>
      </c>
      <c r="FO352" s="27">
        <v>32.215916120000003</v>
      </c>
      <c r="FP352" s="27">
        <v>15.092025733717854</v>
      </c>
      <c r="FQ352" s="27">
        <v>11.009422653941542</v>
      </c>
      <c r="FR352" s="27">
        <v>12.695415420450544</v>
      </c>
      <c r="FS352" s="28">
        <v>30.194738833999999</v>
      </c>
      <c r="FT352" s="28">
        <v>17.676437088170193</v>
      </c>
      <c r="FU352" s="28">
        <v>12.894714755534194</v>
      </c>
      <c r="FV352" s="28">
        <v>17.294187393766848</v>
      </c>
      <c r="FW352" s="28">
        <v>30.247371826999998</v>
      </c>
      <c r="FX352" s="28">
        <v>16.085012616463189</v>
      </c>
      <c r="FY352" s="28">
        <v>11.733792760039298</v>
      </c>
      <c r="FZ352" s="28">
        <v>17.095990619555138</v>
      </c>
      <c r="GA352" s="28">
        <v>30.285310042999999</v>
      </c>
      <c r="GB352" s="28">
        <v>14.486832793145128</v>
      </c>
      <c r="GC352" s="28">
        <v>10.567942829595555</v>
      </c>
      <c r="GD352" s="28">
        <v>16.956515871513894</v>
      </c>
      <c r="GE352" s="28">
        <v>30.348400416</v>
      </c>
      <c r="GF352" s="28">
        <v>12.824435655113987</v>
      </c>
      <c r="GG352" s="28">
        <v>9.3552472621345117</v>
      </c>
      <c r="GH352" s="28">
        <v>16.749486055573506</v>
      </c>
      <c r="GI352" s="28">
        <v>30.436440616999999</v>
      </c>
      <c r="GJ352" s="28">
        <v>11.131871691519178</v>
      </c>
      <c r="GK352" s="28">
        <v>8.1205454154225585</v>
      </c>
      <c r="GL352" s="28">
        <v>16.521913174309987</v>
      </c>
      <c r="GM352" s="28">
        <v>30.553006223000001</v>
      </c>
      <c r="GN352" s="28">
        <v>9.3958060506295009</v>
      </c>
      <c r="GO352" s="28">
        <v>6.8541097007763208</v>
      </c>
      <c r="GP352" s="28">
        <v>16.243585335556514</v>
      </c>
      <c r="GQ352" s="28">
        <v>30.6977118</v>
      </c>
      <c r="GR352" s="28">
        <v>9.1097421263421126</v>
      </c>
      <c r="GS352" s="28">
        <v>6.6454300507351238</v>
      </c>
      <c r="GT352" s="28">
        <v>15.927876580793747</v>
      </c>
      <c r="GU352" s="28">
        <v>30.863034093</v>
      </c>
      <c r="GV352" s="28">
        <v>8.7508657309818894</v>
      </c>
      <c r="GW352" s="28">
        <v>6.3836347167782952</v>
      </c>
      <c r="GX352" s="28">
        <v>15.592475096421694</v>
      </c>
      <c r="GY352" s="28">
        <v>31.034942352000002</v>
      </c>
      <c r="GZ352" s="28">
        <v>8.5017273018218571</v>
      </c>
      <c r="HA352" s="28">
        <v>6.2018917013371091</v>
      </c>
      <c r="HB352" s="28">
        <v>15.292263069587234</v>
      </c>
      <c r="HC352" s="28">
        <v>31.227319302000001</v>
      </c>
      <c r="HD352" s="28">
        <v>8.6338714023193699</v>
      </c>
      <c r="HE352" s="28">
        <v>6.2982889828731281</v>
      </c>
      <c r="HF352" s="28">
        <v>14.98027253197961</v>
      </c>
      <c r="HG352" s="28">
        <v>32.155942572000001</v>
      </c>
      <c r="HH352" s="28">
        <v>8.5503452621148757</v>
      </c>
      <c r="HI352" s="28">
        <v>6.2373578264870639</v>
      </c>
      <c r="HJ352" s="28">
        <v>12.896864794798219</v>
      </c>
      <c r="HK352" s="28">
        <v>33.047140067999997</v>
      </c>
      <c r="HL352" s="28">
        <v>9.6690759494688621</v>
      </c>
      <c r="HM352" s="28">
        <v>7.0534562873780677</v>
      </c>
      <c r="HN352" s="28">
        <v>8.2302663649441818</v>
      </c>
      <c r="HO352" s="28">
        <v>33.598855968999999</v>
      </c>
      <c r="HP352" s="28">
        <v>12.232642301137137</v>
      </c>
      <c r="HQ352" s="28">
        <v>8.923542249654405</v>
      </c>
      <c r="HR352" s="28">
        <v>4.5821025408240814</v>
      </c>
      <c r="HS352" s="28">
        <v>33.889431260999999</v>
      </c>
      <c r="HT352" s="28">
        <v>12.159179511343387</v>
      </c>
      <c r="HU352" s="28">
        <v>8.8699521672859305</v>
      </c>
      <c r="HV352" s="28">
        <v>2.1512558592281685</v>
      </c>
      <c r="HW352" s="29">
        <v>30.187290877999999</v>
      </c>
      <c r="HX352" s="29">
        <v>17.683559089152283</v>
      </c>
      <c r="HY352" s="29">
        <v>12.899910156094531</v>
      </c>
      <c r="HZ352" s="29">
        <v>17.318999383525096</v>
      </c>
      <c r="IA352" s="29">
        <v>30.240670593000001</v>
      </c>
      <c r="IB352" s="29">
        <v>17.572290663826148</v>
      </c>
      <c r="IC352" s="29">
        <v>12.81874138895434</v>
      </c>
      <c r="ID352" s="29">
        <v>17.12985352574939</v>
      </c>
      <c r="IE352" s="29">
        <v>30.278535825999999</v>
      </c>
      <c r="IF352" s="29">
        <v>17.454128726031257</v>
      </c>
      <c r="IG352" s="29">
        <v>12.732543900443151</v>
      </c>
      <c r="IH352" s="29">
        <v>17.008959151670787</v>
      </c>
      <c r="II352" s="29">
        <v>30.335751892000001</v>
      </c>
      <c r="IJ352" s="29">
        <v>17.231714647923564</v>
      </c>
      <c r="IK352" s="29">
        <v>12.570295927024732</v>
      </c>
      <c r="IL352" s="29">
        <v>16.837658993952473</v>
      </c>
      <c r="IM352" s="29">
        <v>30.417368314000001</v>
      </c>
      <c r="IN352" s="29">
        <v>16.941739170356669</v>
      </c>
      <c r="IO352" s="29">
        <v>12.358762853324755</v>
      </c>
      <c r="IP352" s="29">
        <v>16.64932537756993</v>
      </c>
      <c r="IQ352" s="29">
        <v>30.527189740000001</v>
      </c>
      <c r="IR352" s="29">
        <v>16.526137516102711</v>
      </c>
      <c r="IS352" s="29">
        <v>12.055587232762653</v>
      </c>
      <c r="IT352" s="29">
        <v>16.419440331041635</v>
      </c>
      <c r="IU352" s="29">
        <v>30.661422496</v>
      </c>
      <c r="IV352" s="29">
        <v>16.358644242628827</v>
      </c>
      <c r="IW352" s="29">
        <v>11.933403221689414</v>
      </c>
      <c r="IX352" s="29">
        <v>16.149176769062102</v>
      </c>
      <c r="IY352" s="29">
        <v>30.815989376000001</v>
      </c>
      <c r="IZ352" s="29">
        <v>16.476763044124279</v>
      </c>
      <c r="JA352" s="29">
        <v>12.019569242870725</v>
      </c>
      <c r="JB352" s="29">
        <v>15.864438607610614</v>
      </c>
      <c r="JC352" s="29">
        <v>31.008543110000002</v>
      </c>
      <c r="JD352" s="29">
        <v>16.50019600925275</v>
      </c>
      <c r="JE352" s="29">
        <v>12.036663264686368</v>
      </c>
      <c r="JF352" s="29">
        <v>15.469802434215737</v>
      </c>
      <c r="JG352" s="29">
        <v>31.282949293999998</v>
      </c>
      <c r="JH352" s="29">
        <v>16.322739909695859</v>
      </c>
      <c r="JI352" s="29">
        <v>11.90721151069307</v>
      </c>
      <c r="JJ352" s="29">
        <v>14.35160407001837</v>
      </c>
      <c r="JK352" s="29">
        <v>32.276709353999998</v>
      </c>
      <c r="JL352" s="29">
        <v>15.040393954369385</v>
      </c>
      <c r="JM352" s="29">
        <v>10.971757989750545</v>
      </c>
      <c r="JN352" s="29">
        <v>9.2015104196166355</v>
      </c>
      <c r="JO352" s="29">
        <v>32.989137233000001</v>
      </c>
      <c r="JP352" s="29">
        <v>13.458847989748875</v>
      </c>
      <c r="JQ352" s="29">
        <v>9.8180422276416817</v>
      </c>
      <c r="JR352" s="29">
        <v>4.983246185415009</v>
      </c>
      <c r="JS352" s="29">
        <v>33.285434017</v>
      </c>
      <c r="JT352" s="29">
        <v>12.891280470732259</v>
      </c>
      <c r="JU352" s="29">
        <v>9.4040096244807536</v>
      </c>
      <c r="JV352" s="29">
        <v>2.5865493376133095</v>
      </c>
      <c r="JW352" s="29">
        <v>33.266447655999997</v>
      </c>
      <c r="JX352" s="29">
        <v>12.396802433857372</v>
      </c>
      <c r="JY352" s="29">
        <v>9.0432947809535271</v>
      </c>
      <c r="JZ352" s="29">
        <v>3.2491833108086325</v>
      </c>
    </row>
    <row r="353" spans="1:286" ht="15" thickBot="1" x14ac:dyDescent="0.4">
      <c r="A353" s="2"/>
      <c r="B353" s="74" t="s">
        <v>498</v>
      </c>
      <c r="C353" s="74" t="s">
        <v>498</v>
      </c>
      <c r="D353" s="74" t="s">
        <v>859</v>
      </c>
      <c r="E353" s="87">
        <v>383306</v>
      </c>
      <c r="F353" s="84">
        <v>392514</v>
      </c>
      <c r="G353" s="22">
        <v>31.044509422052631</v>
      </c>
      <c r="H353" s="22">
        <v>12.493594484284474</v>
      </c>
      <c r="I353" s="22">
        <v>9.1139032341522785</v>
      </c>
      <c r="J353" s="22">
        <v>14.01502781687854</v>
      </c>
      <c r="K353" s="22">
        <v>31.143915076052629</v>
      </c>
      <c r="L353" s="22">
        <v>12.374270252147184</v>
      </c>
      <c r="M353" s="22">
        <v>9.0268578681003593</v>
      </c>
      <c r="N353" s="22">
        <v>13.47182799330831</v>
      </c>
      <c r="O353" s="22">
        <v>31.175658354052629</v>
      </c>
      <c r="P353" s="22">
        <v>12.26430586250796</v>
      </c>
      <c r="Q353" s="22">
        <v>8.9466403768383245</v>
      </c>
      <c r="R353" s="22">
        <v>13.07016987085167</v>
      </c>
      <c r="S353" s="22">
        <v>31.242090498052629</v>
      </c>
      <c r="T353" s="22">
        <v>12.222997584945563</v>
      </c>
      <c r="U353" s="22">
        <v>8.9165065634712626</v>
      </c>
      <c r="V353" s="22">
        <v>12.718011040497068</v>
      </c>
      <c r="W353" s="22">
        <v>31.333531110052629</v>
      </c>
      <c r="X353" s="22">
        <v>12.259277901456594</v>
      </c>
      <c r="Y353" s="22">
        <v>8.9429725492531649</v>
      </c>
      <c r="Z353" s="22">
        <v>12.261397462881723</v>
      </c>
      <c r="AA353" s="22">
        <v>31.44800700005263</v>
      </c>
      <c r="AB353" s="22">
        <v>12.191907108463731</v>
      </c>
      <c r="AC353" s="22">
        <v>8.8938264937350819</v>
      </c>
      <c r="AD353" s="22">
        <v>11.767753917772749</v>
      </c>
      <c r="AE353" s="22">
        <v>31.572830785052631</v>
      </c>
      <c r="AF353" s="22">
        <v>12.08615480982761</v>
      </c>
      <c r="AG353" s="22">
        <v>8.8166816642169525</v>
      </c>
      <c r="AH353" s="22">
        <v>11.186780797207344</v>
      </c>
      <c r="AI353" s="22">
        <v>31.705794538052629</v>
      </c>
      <c r="AJ353" s="22">
        <v>11.973597118963577</v>
      </c>
      <c r="AK353" s="22">
        <v>8.7345723958166683</v>
      </c>
      <c r="AL353" s="22">
        <v>10.644703805606106</v>
      </c>
      <c r="AM353" s="22">
        <v>31.845889342052629</v>
      </c>
      <c r="AN353" s="22">
        <v>11.892793608390461</v>
      </c>
      <c r="AO353" s="22">
        <v>8.6756273598408704</v>
      </c>
      <c r="AP353" s="22">
        <v>10.119180806945117</v>
      </c>
      <c r="AQ353" s="22">
        <v>32.000954048052634</v>
      </c>
      <c r="AR353" s="22">
        <v>11.739905388990122</v>
      </c>
      <c r="AS353" s="22">
        <v>8.5640975323753405</v>
      </c>
      <c r="AT353" s="22">
        <v>9.4852329367434152</v>
      </c>
      <c r="AU353" s="22">
        <v>32.628689639052631</v>
      </c>
      <c r="AV353" s="22">
        <v>10.979080668353054</v>
      </c>
      <c r="AW353" s="22">
        <v>8.0090864912566744</v>
      </c>
      <c r="AX353" s="22">
        <v>7.296364416535134</v>
      </c>
      <c r="AY353" s="22">
        <v>33.063845432052631</v>
      </c>
      <c r="AZ353" s="22">
        <v>11.065061068637133</v>
      </c>
      <c r="BA353" s="22">
        <v>8.0718079962013451</v>
      </c>
      <c r="BB353" s="22">
        <v>6.3159109177945041</v>
      </c>
      <c r="BC353" s="22">
        <v>33.307573816052631</v>
      </c>
      <c r="BD353" s="22">
        <v>11.399444760399769</v>
      </c>
      <c r="BE353" s="22">
        <v>8.3157362438835261</v>
      </c>
      <c r="BF353" s="22">
        <v>6.1916700310368853</v>
      </c>
      <c r="BG353" s="22">
        <v>33.444077552052633</v>
      </c>
      <c r="BH353" s="22">
        <v>11.747542839164089</v>
      </c>
      <c r="BI353" s="22">
        <v>8.5696689459448105</v>
      </c>
      <c r="BJ353" s="22">
        <v>6.459511919140482</v>
      </c>
      <c r="BK353" s="25">
        <v>30.96289731905263</v>
      </c>
      <c r="BL353" s="25">
        <v>12.602177311424551</v>
      </c>
      <c r="BM353" s="25">
        <v>9.1931128948059992</v>
      </c>
      <c r="BN353" s="25">
        <v>14.228460976735553</v>
      </c>
      <c r="BO353" s="25">
        <v>30.99389970305263</v>
      </c>
      <c r="BP353" s="25">
        <v>12.511430645761672</v>
      </c>
      <c r="BQ353" s="25">
        <v>9.1269144656258447</v>
      </c>
      <c r="BR353" s="25">
        <v>13.886995711215812</v>
      </c>
      <c r="BS353" s="25">
        <v>31.062225863052632</v>
      </c>
      <c r="BT353" s="25">
        <v>12.400671172087058</v>
      </c>
      <c r="BU353" s="25">
        <v>9.0461169716295551</v>
      </c>
      <c r="BV353" s="25">
        <v>13.489500586295865</v>
      </c>
      <c r="BW353" s="25">
        <v>31.145740270052631</v>
      </c>
      <c r="BX353" s="25">
        <v>12.313498338491394</v>
      </c>
      <c r="BY353" s="25">
        <v>8.9825256031857403</v>
      </c>
      <c r="BZ353" s="25">
        <v>13.200591178959423</v>
      </c>
      <c r="CA353" s="25">
        <v>31.23920149705263</v>
      </c>
      <c r="CB353" s="25">
        <v>12.233065941128244</v>
      </c>
      <c r="CC353" s="25">
        <v>8.9238512891297859</v>
      </c>
      <c r="CD353" s="25">
        <v>12.827639549221507</v>
      </c>
      <c r="CE353" s="25">
        <v>31.343292265052632</v>
      </c>
      <c r="CF353" s="25">
        <v>12.142873105411972</v>
      </c>
      <c r="CG353" s="25">
        <v>8.858056871184985</v>
      </c>
      <c r="CH353" s="25">
        <v>12.411109803073648</v>
      </c>
      <c r="CI353" s="25">
        <v>31.456962863052631</v>
      </c>
      <c r="CJ353" s="25">
        <v>12.031963771869451</v>
      </c>
      <c r="CK353" s="25">
        <v>8.7771500565014797</v>
      </c>
      <c r="CL353" s="25">
        <v>11.905728949415842</v>
      </c>
      <c r="CM353" s="25">
        <v>31.57681096605263</v>
      </c>
      <c r="CN353" s="25">
        <v>11.957786395079719</v>
      </c>
      <c r="CO353" s="25">
        <v>8.7230386928682773</v>
      </c>
      <c r="CP353" s="25">
        <v>11.435531132312867</v>
      </c>
      <c r="CQ353" s="25">
        <v>31.702495583052631</v>
      </c>
      <c r="CR353" s="25">
        <v>11.871027305032406</v>
      </c>
      <c r="CS353" s="25">
        <v>8.6597491445826389</v>
      </c>
      <c r="CT353" s="25">
        <v>10.970458605744525</v>
      </c>
      <c r="CU353" s="25">
        <v>31.833219028052632</v>
      </c>
      <c r="CV353" s="25">
        <v>11.770598388773582</v>
      </c>
      <c r="CW353" s="25">
        <v>8.5864876483939288</v>
      </c>
      <c r="CX353" s="25">
        <v>10.460720833097199</v>
      </c>
      <c r="CY353" s="25">
        <v>32.167695133052632</v>
      </c>
      <c r="CZ353" s="25">
        <v>11.416749920241081</v>
      </c>
      <c r="DA353" s="25">
        <v>8.3283601170565866</v>
      </c>
      <c r="DB353" s="25">
        <v>8.7961167515879097</v>
      </c>
      <c r="DC353" s="25">
        <v>32.414312835052627</v>
      </c>
      <c r="DD353" s="25">
        <v>11.405819923353665</v>
      </c>
      <c r="DE353" s="25">
        <v>8.3203868365001536</v>
      </c>
      <c r="DF353" s="25">
        <v>7.7209845192756177</v>
      </c>
      <c r="DG353" s="25">
        <v>32.555664719052629</v>
      </c>
      <c r="DH353" s="25">
        <v>11.755133501970436</v>
      </c>
      <c r="DI353" s="25">
        <v>8.5752062287809991</v>
      </c>
      <c r="DJ353" s="25">
        <v>7.1630902128552307</v>
      </c>
      <c r="DK353" s="25">
        <v>32.630675537052632</v>
      </c>
      <c r="DL353" s="25">
        <v>11.888306799366493</v>
      </c>
      <c r="DM353" s="25">
        <v>8.6723542951255066</v>
      </c>
      <c r="DN353" s="25">
        <v>6.8334621885093014</v>
      </c>
      <c r="DO353" s="27">
        <v>31.044509422052631</v>
      </c>
      <c r="DP353" s="27">
        <v>12.601841483098783</v>
      </c>
      <c r="DQ353" s="27">
        <v>9.1928679127179205</v>
      </c>
      <c r="DR353" s="27">
        <v>14.031156707583843</v>
      </c>
      <c r="DS353" s="27">
        <v>31.143915082052629</v>
      </c>
      <c r="DT353" s="27">
        <v>12.504890873642371</v>
      </c>
      <c r="DU353" s="27">
        <v>9.1221437929148266</v>
      </c>
      <c r="DV353" s="27">
        <v>13.508117370588934</v>
      </c>
      <c r="DW353" s="27">
        <v>31.175658349052629</v>
      </c>
      <c r="DX353" s="27">
        <v>12.389106584517043</v>
      </c>
      <c r="DY353" s="27">
        <v>9.0376807660052592</v>
      </c>
      <c r="DZ353" s="27">
        <v>13.127175168046056</v>
      </c>
      <c r="EA353" s="27">
        <v>31.242090498052629</v>
      </c>
      <c r="EB353" s="27">
        <v>12.299521993004152</v>
      </c>
      <c r="EC353" s="27">
        <v>8.9723300537385384</v>
      </c>
      <c r="ED353" s="27">
        <v>12.792032602866577</v>
      </c>
      <c r="EE353" s="27">
        <v>31.33315356505263</v>
      </c>
      <c r="EF353" s="27">
        <v>12.220356032797467</v>
      </c>
      <c r="EG353" s="27">
        <v>8.9145795879562488</v>
      </c>
      <c r="EH353" s="27">
        <v>12.356530960970392</v>
      </c>
      <c r="EI353" s="27">
        <v>31.447009815052631</v>
      </c>
      <c r="EJ353" s="27">
        <v>12.119825036910322</v>
      </c>
      <c r="EK353" s="27">
        <v>8.8412436260998835</v>
      </c>
      <c r="EL353" s="27">
        <v>11.883229321265786</v>
      </c>
      <c r="EM353" s="27">
        <v>31.57129174505263</v>
      </c>
      <c r="EN353" s="27">
        <v>11.994361650345729</v>
      </c>
      <c r="EO353" s="27">
        <v>8.7497198323656544</v>
      </c>
      <c r="EP353" s="27">
        <v>11.322266894459002</v>
      </c>
      <c r="EQ353" s="27">
        <v>31.703892464052629</v>
      </c>
      <c r="ER353" s="27">
        <v>11.881450792368634</v>
      </c>
      <c r="ES353" s="27">
        <v>8.6673529334733619</v>
      </c>
      <c r="ET353" s="27">
        <v>10.798241482249402</v>
      </c>
      <c r="EU353" s="27">
        <v>31.842217835052629</v>
      </c>
      <c r="EV353" s="27">
        <v>11.698424304944304</v>
      </c>
      <c r="EW353" s="27">
        <v>8.5338376590845222</v>
      </c>
      <c r="EX353" s="27">
        <v>10.298934176211333</v>
      </c>
      <c r="EY353" s="27">
        <v>31.99001024005263</v>
      </c>
      <c r="EZ353" s="27">
        <v>11.649566201848844</v>
      </c>
      <c r="FA353" s="27">
        <v>8.4981963531035749</v>
      </c>
      <c r="FB353" s="27">
        <v>9.7244511009757062</v>
      </c>
      <c r="FC353" s="27">
        <v>32.583828402052632</v>
      </c>
      <c r="FD353" s="27">
        <v>11.158834984320753</v>
      </c>
      <c r="FE353" s="27">
        <v>8.1402147621247245</v>
      </c>
      <c r="FF353" s="27">
        <v>7.7467217222744864</v>
      </c>
      <c r="FG353" s="27">
        <v>32.990104624052627</v>
      </c>
      <c r="FH353" s="27">
        <v>11.209471878127024</v>
      </c>
      <c r="FI353" s="27">
        <v>8.1771536711639854</v>
      </c>
      <c r="FJ353" s="27">
        <v>6.8972053154188373</v>
      </c>
      <c r="FK353" s="27">
        <v>33.218197414052632</v>
      </c>
      <c r="FL353" s="27">
        <v>11.667670121226152</v>
      </c>
      <c r="FM353" s="27">
        <v>8.5114029102374111</v>
      </c>
      <c r="FN353" s="27">
        <v>6.8114016734007379</v>
      </c>
      <c r="FO353" s="27">
        <v>33.349279196052628</v>
      </c>
      <c r="FP353" s="27">
        <v>11.596094971195669</v>
      </c>
      <c r="FQ353" s="27">
        <v>8.4591898347955681</v>
      </c>
      <c r="FR353" s="27">
        <v>7.0481007220516645</v>
      </c>
      <c r="FS353" s="28">
        <v>31.038120896052632</v>
      </c>
      <c r="FT353" s="28">
        <v>12.498421715403335</v>
      </c>
      <c r="FU353" s="28">
        <v>9.1174246320463386</v>
      </c>
      <c r="FV353" s="28">
        <v>14.022228297042966</v>
      </c>
      <c r="FW353" s="28">
        <v>31.136696346052631</v>
      </c>
      <c r="FX353" s="28">
        <v>12.39659983834891</v>
      </c>
      <c r="FY353" s="28">
        <v>9.0431469903507402</v>
      </c>
      <c r="FZ353" s="28">
        <v>13.479480121886246</v>
      </c>
      <c r="GA353" s="28">
        <v>31.17959076605263</v>
      </c>
      <c r="GB353" s="28">
        <v>12.300404874563821</v>
      </c>
      <c r="GC353" s="28">
        <v>8.9729741035443933</v>
      </c>
      <c r="GD353" s="28">
        <v>13.082609543409029</v>
      </c>
      <c r="GE353" s="28">
        <v>31.266788551052631</v>
      </c>
      <c r="GF353" s="28">
        <v>12.26766647008769</v>
      </c>
      <c r="GG353" s="28">
        <v>8.9490918932796593</v>
      </c>
      <c r="GH353" s="28">
        <v>12.73006329283835</v>
      </c>
      <c r="GI353" s="28">
        <v>31.39154456305263</v>
      </c>
      <c r="GJ353" s="28">
        <v>12.262959029412427</v>
      </c>
      <c r="GK353" s="28">
        <v>8.9456578808464222</v>
      </c>
      <c r="GL353" s="28">
        <v>12.279576076358421</v>
      </c>
      <c r="GM353" s="28">
        <v>31.554967825052628</v>
      </c>
      <c r="GN353" s="28">
        <v>12.165831642715037</v>
      </c>
      <c r="GO353" s="28">
        <v>8.8748048045072174</v>
      </c>
      <c r="GP353" s="28">
        <v>11.780138725321525</v>
      </c>
      <c r="GQ353" s="28">
        <v>31.74810381305263</v>
      </c>
      <c r="GR353" s="28">
        <v>12.023255114202392</v>
      </c>
      <c r="GS353" s="28">
        <v>8.7707972119796906</v>
      </c>
      <c r="GT353" s="28">
        <v>11.171026704437182</v>
      </c>
      <c r="GU353" s="28">
        <v>31.965005298052631</v>
      </c>
      <c r="GV353" s="28">
        <v>11.927247930031582</v>
      </c>
      <c r="GW353" s="28">
        <v>8.700761307787598</v>
      </c>
      <c r="GX353" s="28">
        <v>10.601955682970015</v>
      </c>
      <c r="GY353" s="28">
        <v>32.173577574052629</v>
      </c>
      <c r="GZ353" s="28">
        <v>11.774748220178026</v>
      </c>
      <c r="HA353" s="28">
        <v>8.5895148926274221</v>
      </c>
      <c r="HB353" s="28">
        <v>10.125012993448777</v>
      </c>
      <c r="HC353" s="28">
        <v>32.407822583052628</v>
      </c>
      <c r="HD353" s="28">
        <v>11.607197002965931</v>
      </c>
      <c r="HE353" s="28">
        <v>8.4672886124038786</v>
      </c>
      <c r="HF353" s="28">
        <v>9.6025513976379386</v>
      </c>
      <c r="HG353" s="28">
        <v>33.162352285052627</v>
      </c>
      <c r="HH353" s="28">
        <v>10.795046933618405</v>
      </c>
      <c r="HI353" s="28">
        <v>7.8748364439783609</v>
      </c>
      <c r="HJ353" s="28">
        <v>7.0977035662927221</v>
      </c>
      <c r="HK353" s="28">
        <v>33.821315737052629</v>
      </c>
      <c r="HL353" s="28">
        <v>10.022039201109935</v>
      </c>
      <c r="HM353" s="28">
        <v>7.3109380653175515</v>
      </c>
      <c r="HN353" s="28">
        <v>3.0779835427265638</v>
      </c>
      <c r="HO353" s="28">
        <v>34.171866619052629</v>
      </c>
      <c r="HP353" s="28">
        <v>9.9550957686185395</v>
      </c>
      <c r="HQ353" s="28">
        <v>7.26210376333536</v>
      </c>
      <c r="HR353" s="28">
        <v>0.36852361791212473</v>
      </c>
      <c r="HS353" s="28">
        <v>34.368650790052627</v>
      </c>
      <c r="HT353" s="28">
        <v>9.7378541803720555</v>
      </c>
      <c r="HU353" s="28">
        <v>7.1036290492566758</v>
      </c>
      <c r="HV353" s="28">
        <v>-1.5876117900027396</v>
      </c>
      <c r="HW353" s="29">
        <v>31.03762347005263</v>
      </c>
      <c r="HX353" s="29">
        <v>12.495725706327461</v>
      </c>
      <c r="HY353" s="29">
        <v>9.1154579309606873</v>
      </c>
      <c r="HZ353" s="29">
        <v>13.986642458394893</v>
      </c>
      <c r="IA353" s="29">
        <v>31.144539988052628</v>
      </c>
      <c r="IB353" s="29">
        <v>12.473059007450063</v>
      </c>
      <c r="IC353" s="29">
        <v>9.0989228897068575</v>
      </c>
      <c r="ID353" s="29">
        <v>13.376758457010222</v>
      </c>
      <c r="IE353" s="29">
        <v>31.185655217052631</v>
      </c>
      <c r="IF353" s="29">
        <v>12.42139926637196</v>
      </c>
      <c r="IG353" s="29">
        <v>9.0612378278233905</v>
      </c>
      <c r="IH353" s="29">
        <v>12.984685761647112</v>
      </c>
      <c r="II353" s="29">
        <v>31.26473197905263</v>
      </c>
      <c r="IJ353" s="29">
        <v>12.403459517981775</v>
      </c>
      <c r="IK353" s="29">
        <v>9.0481510311389908</v>
      </c>
      <c r="IL353" s="29">
        <v>12.678196288457604</v>
      </c>
      <c r="IM353" s="29">
        <v>31.380950456052631</v>
      </c>
      <c r="IN353" s="29">
        <v>12.345078441827331</v>
      </c>
      <c r="IO353" s="29">
        <v>9.0055628488951562</v>
      </c>
      <c r="IP353" s="29">
        <v>12.275607568859474</v>
      </c>
      <c r="IQ353" s="29">
        <v>31.528773406052629</v>
      </c>
      <c r="IR353" s="29">
        <v>12.244148336013296</v>
      </c>
      <c r="IS353" s="29">
        <v>8.9319357419037324</v>
      </c>
      <c r="IT353" s="29">
        <v>11.850399488535256</v>
      </c>
      <c r="IU353" s="29">
        <v>31.707136131052629</v>
      </c>
      <c r="IV353" s="29">
        <v>12.110793292439343</v>
      </c>
      <c r="IW353" s="29">
        <v>8.8346550942528115</v>
      </c>
      <c r="IX353" s="29">
        <v>11.316806489171878</v>
      </c>
      <c r="IY353" s="29">
        <v>31.876991031052629</v>
      </c>
      <c r="IZ353" s="29">
        <v>11.957636859016208</v>
      </c>
      <c r="JA353" s="29">
        <v>8.7229296083918655</v>
      </c>
      <c r="JB353" s="29">
        <v>10.841445557344358</v>
      </c>
      <c r="JC353" s="29">
        <v>32.056261597052632</v>
      </c>
      <c r="JD353" s="29">
        <v>11.906624645402108</v>
      </c>
      <c r="JE353" s="29">
        <v>8.6857169087781827</v>
      </c>
      <c r="JF353" s="29">
        <v>10.432836552315116</v>
      </c>
      <c r="JG353" s="29">
        <v>32.317213483052626</v>
      </c>
      <c r="JH353" s="29">
        <v>11.670701251530197</v>
      </c>
      <c r="JI353" s="29">
        <v>8.5136140775932851</v>
      </c>
      <c r="JJ353" s="29">
        <v>9.3376710335272719</v>
      </c>
      <c r="JK353" s="29">
        <v>33.181777805052633</v>
      </c>
      <c r="JL353" s="29">
        <v>11.382250429778422</v>
      </c>
      <c r="JM353" s="29">
        <v>8.3031932190834095</v>
      </c>
      <c r="JN353" s="29">
        <v>4.2946421619123569</v>
      </c>
      <c r="JO353" s="29">
        <v>33.686371048052628</v>
      </c>
      <c r="JP353" s="29">
        <v>10.34783501894673</v>
      </c>
      <c r="JQ353" s="29">
        <v>7.5486015785355489</v>
      </c>
      <c r="JR353" s="29">
        <v>0.77634167312097446</v>
      </c>
      <c r="JS353" s="29">
        <v>33.849544600052631</v>
      </c>
      <c r="JT353" s="29">
        <v>10.199726062105492</v>
      </c>
      <c r="JU353" s="29">
        <v>7.4405581565675769</v>
      </c>
      <c r="JV353" s="29">
        <v>-0.97391952472489152</v>
      </c>
      <c r="JW353" s="29">
        <v>33.710121890052633</v>
      </c>
      <c r="JX353" s="29">
        <v>10.145631617762739</v>
      </c>
      <c r="JY353" s="29">
        <v>7.4010970125497169</v>
      </c>
      <c r="JZ353" s="29">
        <v>-0.18006726553961272</v>
      </c>
    </row>
    <row r="354" spans="1:286" ht="15" thickBot="1" x14ac:dyDescent="0.4">
      <c r="A354" s="2"/>
      <c r="B354" s="74" t="s">
        <v>817</v>
      </c>
      <c r="C354" s="74" t="s">
        <v>512</v>
      </c>
      <c r="D354" s="74" t="s">
        <v>868</v>
      </c>
      <c r="E354" s="87">
        <v>343077</v>
      </c>
      <c r="F354" s="84">
        <v>463204</v>
      </c>
      <c r="G354" s="22">
        <v>15.956977375210526</v>
      </c>
      <c r="H354" s="22">
        <v>9.9064002191060982</v>
      </c>
      <c r="I354" s="22">
        <v>7.2265810379300719</v>
      </c>
      <c r="J354" s="22">
        <v>5.0013857935555723</v>
      </c>
      <c r="K354" s="22">
        <v>16.053895411210526</v>
      </c>
      <c r="L354" s="22">
        <v>9.8925660199872993</v>
      </c>
      <c r="M354" s="22">
        <v>7.2164891822796156</v>
      </c>
      <c r="N354" s="22">
        <v>4.9233143125173626</v>
      </c>
      <c r="O354" s="22">
        <v>16.175046813210525</v>
      </c>
      <c r="P354" s="22">
        <v>9.9902529274696406</v>
      </c>
      <c r="Q354" s="22">
        <v>7.2877504212415136</v>
      </c>
      <c r="R354" s="22">
        <v>4.6126715105168614</v>
      </c>
      <c r="S354" s="22">
        <v>16.306175567210527</v>
      </c>
      <c r="T354" s="22">
        <v>9.5666714497241401</v>
      </c>
      <c r="U354" s="22">
        <v>6.9787536305414664</v>
      </c>
      <c r="V354" s="22">
        <v>4.1579983527362927</v>
      </c>
      <c r="W354" s="22">
        <v>16.471752076210525</v>
      </c>
      <c r="X354" s="22">
        <v>9.4860371013879679</v>
      </c>
      <c r="Y354" s="22">
        <v>6.9199319960623571</v>
      </c>
      <c r="Z354" s="22">
        <v>3.5148982309379662</v>
      </c>
      <c r="AA354" s="22">
        <v>16.671385458210526</v>
      </c>
      <c r="AB354" s="22">
        <v>8.8798529626570009</v>
      </c>
      <c r="AC354" s="22">
        <v>6.4777291064598943</v>
      </c>
      <c r="AD354" s="22">
        <v>3.0411784455900488</v>
      </c>
      <c r="AE354" s="22">
        <v>16.888152585210527</v>
      </c>
      <c r="AF354" s="22">
        <v>8.5939924531656509</v>
      </c>
      <c r="AG354" s="22">
        <v>6.2691978446803631</v>
      </c>
      <c r="AH354" s="22">
        <v>2.3842499573426181</v>
      </c>
      <c r="AI354" s="22">
        <v>17.130492724210526</v>
      </c>
      <c r="AJ354" s="22">
        <v>8.3171185108335912</v>
      </c>
      <c r="AK354" s="22">
        <v>6.0672221585280068</v>
      </c>
      <c r="AL354" s="22">
        <v>1.4866931745632286</v>
      </c>
      <c r="AM354" s="22">
        <v>17.397141571210526</v>
      </c>
      <c r="AN354" s="22">
        <v>8.1086191935098313</v>
      </c>
      <c r="AO354" s="22">
        <v>5.9151248093731379</v>
      </c>
      <c r="AP354" s="22">
        <v>0.98645034578312618</v>
      </c>
      <c r="AQ354" s="22">
        <v>17.694547961210525</v>
      </c>
      <c r="AR354" s="22">
        <v>7.8289031579867379</v>
      </c>
      <c r="AS354" s="22">
        <v>5.7110758558069801</v>
      </c>
      <c r="AT354" s="22">
        <v>0.1813517075743647</v>
      </c>
      <c r="AU354" s="22">
        <v>19.274701410210525</v>
      </c>
      <c r="AV354" s="22">
        <v>6.7296231567646929</v>
      </c>
      <c r="AW354" s="22">
        <v>4.9091663996469501</v>
      </c>
      <c r="AX354" s="22">
        <v>-2.836120750999747</v>
      </c>
      <c r="AY354" s="22">
        <v>20.969153196210527</v>
      </c>
      <c r="AZ354" s="22">
        <v>5.9558651120455322</v>
      </c>
      <c r="BA354" s="22">
        <v>4.3447206786746655</v>
      </c>
      <c r="BB354" s="22">
        <v>-4.941286464486744</v>
      </c>
      <c r="BC354" s="22">
        <v>22.094630063210523</v>
      </c>
      <c r="BD354" s="22">
        <v>5.5235600886185763</v>
      </c>
      <c r="BE354" s="22">
        <v>4.0293601828536065</v>
      </c>
      <c r="BF354" s="22">
        <v>-6.181794034341543</v>
      </c>
      <c r="BG354" s="22">
        <v>22.970910794210525</v>
      </c>
      <c r="BH354" s="22">
        <v>5.4339391731231137</v>
      </c>
      <c r="BI354" s="22">
        <v>3.963982972747321</v>
      </c>
      <c r="BJ354" s="22">
        <v>-5.6129097978947584</v>
      </c>
      <c r="BK354" s="25">
        <v>15.970267435210525</v>
      </c>
      <c r="BL354" s="25">
        <v>9.9380386658416988</v>
      </c>
      <c r="BM354" s="25">
        <v>7.2496608443372557</v>
      </c>
      <c r="BN354" s="25">
        <v>5.0842986728616832</v>
      </c>
      <c r="BO354" s="25">
        <v>16.060506646210527</v>
      </c>
      <c r="BP354" s="25">
        <v>9.8664021523877956</v>
      </c>
      <c r="BQ354" s="25">
        <v>7.197403005132359</v>
      </c>
      <c r="BR354" s="25">
        <v>5.0739546329018541</v>
      </c>
      <c r="BS354" s="25">
        <v>16.192975663210525</v>
      </c>
      <c r="BT354" s="25">
        <v>9.6972535322973705</v>
      </c>
      <c r="BU354" s="25">
        <v>7.0740114417489242</v>
      </c>
      <c r="BV354" s="25">
        <v>4.6717685594648053</v>
      </c>
      <c r="BW354" s="25">
        <v>16.325197106210524</v>
      </c>
      <c r="BX354" s="25">
        <v>9.5950029668637562</v>
      </c>
      <c r="BY354" s="25">
        <v>6.9994210778491235</v>
      </c>
      <c r="BZ354" s="25">
        <v>4.2456161302061375</v>
      </c>
      <c r="CA354" s="25">
        <v>16.479370541210525</v>
      </c>
      <c r="CB354" s="25">
        <v>9.4433170585640447</v>
      </c>
      <c r="CC354" s="25">
        <v>6.8887683195923195</v>
      </c>
      <c r="CD354" s="25">
        <v>3.6587912257730864</v>
      </c>
      <c r="CE354" s="25">
        <v>16.660067714210527</v>
      </c>
      <c r="CF354" s="25">
        <v>9.3687056618870876</v>
      </c>
      <c r="CG354" s="25">
        <v>6.8343403444940316</v>
      </c>
      <c r="CH354" s="25">
        <v>3.2328249172654786</v>
      </c>
      <c r="CI354" s="25">
        <v>16.871277258210526</v>
      </c>
      <c r="CJ354" s="25">
        <v>9.2158931270202409</v>
      </c>
      <c r="CK354" s="25">
        <v>6.7228657278419677</v>
      </c>
      <c r="CL354" s="25">
        <v>2.6225556894288999</v>
      </c>
      <c r="CM354" s="25">
        <v>17.092000693210526</v>
      </c>
      <c r="CN354" s="25">
        <v>8.9963703085911018</v>
      </c>
      <c r="CO354" s="25">
        <v>6.5627268881054759</v>
      </c>
      <c r="CP354" s="25">
        <v>1.7683965685447305</v>
      </c>
      <c r="CQ354" s="25">
        <v>17.325860116210524</v>
      </c>
      <c r="CR354" s="25">
        <v>8.8838880593990215</v>
      </c>
      <c r="CS354" s="25">
        <v>6.4806726533545431</v>
      </c>
      <c r="CT354" s="25">
        <v>1.3001103006883739</v>
      </c>
      <c r="CU354" s="25">
        <v>17.576817956210526</v>
      </c>
      <c r="CV354" s="25">
        <v>8.7220293759195098</v>
      </c>
      <c r="CW354" s="25">
        <v>6.3625989972345902</v>
      </c>
      <c r="CX354" s="25">
        <v>0.6257308011970153</v>
      </c>
      <c r="CY354" s="25">
        <v>18.526434069210524</v>
      </c>
      <c r="CZ354" s="25">
        <v>8.272560602422093</v>
      </c>
      <c r="DA354" s="25">
        <v>6.0347177846995272</v>
      </c>
      <c r="DB354" s="25">
        <v>-1.5397734722195437</v>
      </c>
      <c r="DC354" s="25">
        <v>19.456011781210528</v>
      </c>
      <c r="DD354" s="25">
        <v>7.8500130493787337</v>
      </c>
      <c r="DE354" s="25">
        <v>5.7264752276748707</v>
      </c>
      <c r="DF354" s="25">
        <v>-3.2947725615582044</v>
      </c>
      <c r="DG354" s="25">
        <v>20.151010304210526</v>
      </c>
      <c r="DH354" s="25">
        <v>7.4066707680634103</v>
      </c>
      <c r="DI354" s="25">
        <v>5.4030632058905264</v>
      </c>
      <c r="DJ354" s="25">
        <v>-5.1392033908468875</v>
      </c>
      <c r="DK354" s="25">
        <v>20.671483344210525</v>
      </c>
      <c r="DL354" s="25">
        <v>7.3592935436647542</v>
      </c>
      <c r="DM354" s="25">
        <v>5.3685021803013555</v>
      </c>
      <c r="DN354" s="25">
        <v>-4.8070891098227264</v>
      </c>
      <c r="DO354" s="27">
        <v>15.966572964210526</v>
      </c>
      <c r="DP354" s="27">
        <v>9.9338436592930357</v>
      </c>
      <c r="DQ354" s="27">
        <v>7.2466006454650058</v>
      </c>
      <c r="DR354" s="27">
        <v>5.0326927926219227</v>
      </c>
      <c r="DS354" s="27">
        <v>16.066862622210525</v>
      </c>
      <c r="DT354" s="27">
        <v>9.8373833809382685</v>
      </c>
      <c r="DU354" s="27">
        <v>7.1762342153739231</v>
      </c>
      <c r="DV354" s="27">
        <v>4.9630005749380288</v>
      </c>
      <c r="DW354" s="27">
        <v>16.189582234210526</v>
      </c>
      <c r="DX354" s="27">
        <v>9.7447006607189941</v>
      </c>
      <c r="DY354" s="27">
        <v>7.1086234613496098</v>
      </c>
      <c r="DZ354" s="27">
        <v>4.6954767581069703</v>
      </c>
      <c r="EA354" s="27">
        <v>16.318555439210527</v>
      </c>
      <c r="EB354" s="27">
        <v>9.5821183876707909</v>
      </c>
      <c r="EC354" s="27">
        <v>6.9900219567134751</v>
      </c>
      <c r="ED354" s="27">
        <v>4.2649952411434029</v>
      </c>
      <c r="EE354" s="27">
        <v>16.484153470210526</v>
      </c>
      <c r="EF354" s="27">
        <v>9.4224116242754352</v>
      </c>
      <c r="EG354" s="27">
        <v>6.873518096334795</v>
      </c>
      <c r="EH354" s="27">
        <v>3.653870568586786</v>
      </c>
      <c r="EI354" s="27">
        <v>16.678716168210524</v>
      </c>
      <c r="EJ354" s="27">
        <v>9.3140001239831971</v>
      </c>
      <c r="EK354" s="27">
        <v>6.7944334162312758</v>
      </c>
      <c r="EL354" s="27">
        <v>3.2077424284292064</v>
      </c>
      <c r="EM354" s="27">
        <v>16.889894395210526</v>
      </c>
      <c r="EN354" s="27">
        <v>9.1472426551010138</v>
      </c>
      <c r="EO354" s="27">
        <v>6.6727861643634387</v>
      </c>
      <c r="EP354" s="27">
        <v>2.5808795557662592</v>
      </c>
      <c r="EQ354" s="27">
        <v>17.124552180210525</v>
      </c>
      <c r="ER354" s="27">
        <v>8.9311597024553819</v>
      </c>
      <c r="ES354" s="27">
        <v>6.5151566588244663</v>
      </c>
      <c r="ET354" s="27">
        <v>1.7186741051789696</v>
      </c>
      <c r="EU354" s="27">
        <v>17.379084937210525</v>
      </c>
      <c r="EV354" s="27">
        <v>8.6887995252355932</v>
      </c>
      <c r="EW354" s="27">
        <v>6.3383582838034398</v>
      </c>
      <c r="EX354" s="27">
        <v>1.2560837278709442</v>
      </c>
      <c r="EY354" s="27">
        <v>17.653492928210525</v>
      </c>
      <c r="EZ354" s="27">
        <v>8.4997080722891365</v>
      </c>
      <c r="FA354" s="27">
        <v>6.2004187015057228</v>
      </c>
      <c r="FB354" s="27">
        <v>0.53456086638918521</v>
      </c>
      <c r="FC354" s="27">
        <v>19.064833408210525</v>
      </c>
      <c r="FD354" s="27">
        <v>7.7089944633823473</v>
      </c>
      <c r="FE354" s="27">
        <v>5.6236041325224928</v>
      </c>
      <c r="FF354" s="27">
        <v>-2.2314822250214306</v>
      </c>
      <c r="FG354" s="27">
        <v>20.306913863210525</v>
      </c>
      <c r="FH354" s="27">
        <v>6.9673117917957068</v>
      </c>
      <c r="FI354" s="27">
        <v>5.0825569496808347</v>
      </c>
      <c r="FJ354" s="27">
        <v>-3.9855546999239664</v>
      </c>
      <c r="FK354" s="27">
        <v>21.175838392210526</v>
      </c>
      <c r="FL354" s="27">
        <v>6.2260562125518746</v>
      </c>
      <c r="FM354" s="27">
        <v>4.5418213247570609</v>
      </c>
      <c r="FN354" s="27">
        <v>-4.9061574396441898</v>
      </c>
      <c r="FO354" s="27">
        <v>21.773646027210525</v>
      </c>
      <c r="FP354" s="27">
        <v>5.9736409561234565</v>
      </c>
      <c r="FQ354" s="27">
        <v>4.3576879094452314</v>
      </c>
      <c r="FR354" s="27">
        <v>-4.0660636161719665</v>
      </c>
      <c r="FS354" s="28">
        <v>15.971637531210526</v>
      </c>
      <c r="FT354" s="28">
        <v>9.9053006432057078</v>
      </c>
      <c r="FU354" s="28">
        <v>7.2257789126195879</v>
      </c>
      <c r="FV354" s="28">
        <v>5.0035978723168615</v>
      </c>
      <c r="FW354" s="28">
        <v>16.084182166210525</v>
      </c>
      <c r="FX354" s="28">
        <v>9.8897933352418121</v>
      </c>
      <c r="FY354" s="28">
        <v>7.2144665473605007</v>
      </c>
      <c r="FZ354" s="28">
        <v>4.9259931368248715</v>
      </c>
      <c r="GA354" s="28">
        <v>16.225031845210527</v>
      </c>
      <c r="GB354" s="28">
        <v>9.9320703847273748</v>
      </c>
      <c r="GC354" s="28">
        <v>7.245307066357781</v>
      </c>
      <c r="GD354" s="28">
        <v>4.6210208775630619</v>
      </c>
      <c r="GE354" s="28">
        <v>16.396908864210527</v>
      </c>
      <c r="GF354" s="28">
        <v>9.6480656378851695</v>
      </c>
      <c r="GG354" s="28">
        <v>7.0381295575939351</v>
      </c>
      <c r="GH354" s="28">
        <v>4.1731390172216578</v>
      </c>
      <c r="GI354" s="28">
        <v>16.613078165210524</v>
      </c>
      <c r="GJ354" s="28">
        <v>9.3756301829915447</v>
      </c>
      <c r="GK354" s="28">
        <v>6.8393916862330526</v>
      </c>
      <c r="GL354" s="28">
        <v>3.5557568220777114</v>
      </c>
      <c r="GM354" s="28">
        <v>16.881538834210524</v>
      </c>
      <c r="GN354" s="28">
        <v>8.8889819997834518</v>
      </c>
      <c r="GO354" s="28">
        <v>6.4843886119445742</v>
      </c>
      <c r="GP354" s="28">
        <v>3.0931366639470497</v>
      </c>
      <c r="GQ354" s="28">
        <v>17.229696933210526</v>
      </c>
      <c r="GR354" s="28">
        <v>8.4625913065316514</v>
      </c>
      <c r="GS354" s="28">
        <v>6.1733425376439985</v>
      </c>
      <c r="GT354" s="28">
        <v>2.4066474214713836</v>
      </c>
      <c r="GU354" s="28">
        <v>17.638749045210524</v>
      </c>
      <c r="GV354" s="28">
        <v>8.1536287439039707</v>
      </c>
      <c r="GW354" s="28">
        <v>5.9479586497399675</v>
      </c>
      <c r="GX354" s="28">
        <v>1.4834509696497662</v>
      </c>
      <c r="GY354" s="28">
        <v>18.103562482210528</v>
      </c>
      <c r="GZ354" s="28">
        <v>7.9310833490487278</v>
      </c>
      <c r="HA354" s="28">
        <v>5.7856148825824683</v>
      </c>
      <c r="HB354" s="28">
        <v>1.0373033396486591</v>
      </c>
      <c r="HC354" s="28">
        <v>18.627897242210526</v>
      </c>
      <c r="HD354" s="28">
        <v>7.6631594431151395</v>
      </c>
      <c r="HE354" s="28">
        <v>5.5901681233758689</v>
      </c>
      <c r="HF354" s="28">
        <v>0.39311198247219892</v>
      </c>
      <c r="HG354" s="28">
        <v>21.237464297210526</v>
      </c>
      <c r="HH354" s="28">
        <v>6.2024185229052025</v>
      </c>
      <c r="HI354" s="28">
        <v>4.5245779592556694</v>
      </c>
      <c r="HJ354" s="28">
        <v>-3.6297459626077213</v>
      </c>
      <c r="HK354" s="28">
        <v>24.011423664210525</v>
      </c>
      <c r="HL354" s="28">
        <v>4.1806199127930386</v>
      </c>
      <c r="HM354" s="28">
        <v>3.0497040216803577</v>
      </c>
      <c r="HN354" s="28">
        <v>-11.254998015710811</v>
      </c>
      <c r="HO354" s="28">
        <v>15.614465853534739</v>
      </c>
      <c r="HP354" s="28">
        <v>2.5328195787787942</v>
      </c>
      <c r="HQ354" s="28">
        <v>1.8476566195255626</v>
      </c>
      <c r="HR354" s="28">
        <v>-17.840249366117433</v>
      </c>
      <c r="HS354" s="28">
        <v>10.775085950893578</v>
      </c>
      <c r="HT354" s="28">
        <v>1.7478246720344564</v>
      </c>
      <c r="HU354" s="28">
        <v>1.275013764151181</v>
      </c>
      <c r="HV354" s="28">
        <v>-20.31486242878097</v>
      </c>
      <c r="HW354" s="29">
        <v>15.988285902210526</v>
      </c>
      <c r="HX354" s="29">
        <v>9.9047669422706281</v>
      </c>
      <c r="HY354" s="29">
        <v>7.2253895852179015</v>
      </c>
      <c r="HZ354" s="29">
        <v>4.9811770358571934</v>
      </c>
      <c r="IA354" s="29">
        <v>16.135130311210524</v>
      </c>
      <c r="IB354" s="29">
        <v>9.91265799065153</v>
      </c>
      <c r="IC354" s="29">
        <v>7.2311459951486086</v>
      </c>
      <c r="ID354" s="29">
        <v>4.8737568339891482</v>
      </c>
      <c r="IE354" s="29">
        <v>16.273756139210526</v>
      </c>
      <c r="IF354" s="29">
        <v>9.942760878919394</v>
      </c>
      <c r="IG354" s="29">
        <v>7.2531056330323986</v>
      </c>
      <c r="IH354" s="29">
        <v>4.5613441227918443</v>
      </c>
      <c r="II354" s="29">
        <v>16.454245349210524</v>
      </c>
      <c r="IJ354" s="29">
        <v>9.7042722079224859</v>
      </c>
      <c r="IK354" s="29">
        <v>7.0791314678998978</v>
      </c>
      <c r="IL354" s="29">
        <v>4.1453339175037662</v>
      </c>
      <c r="IM354" s="29">
        <v>16.659695598210526</v>
      </c>
      <c r="IN354" s="29">
        <v>9.3583191484198061</v>
      </c>
      <c r="IO354" s="29">
        <v>6.8267635275259373</v>
      </c>
      <c r="IP354" s="29">
        <v>3.5349408209982585</v>
      </c>
      <c r="IQ354" s="29">
        <v>16.949686142210524</v>
      </c>
      <c r="IR354" s="29">
        <v>8.85561552739901</v>
      </c>
      <c r="IS354" s="29">
        <v>6.460048234885007</v>
      </c>
      <c r="IT354" s="29">
        <v>3.1117475620661565</v>
      </c>
      <c r="IU354" s="29">
        <v>17.344093774210528</v>
      </c>
      <c r="IV354" s="29">
        <v>8.3731327178542507</v>
      </c>
      <c r="IW354" s="29">
        <v>6.1080837426914947</v>
      </c>
      <c r="IX354" s="29">
        <v>2.4847920038614433</v>
      </c>
      <c r="IY354" s="29">
        <v>17.806121112210526</v>
      </c>
      <c r="IZ354" s="29">
        <v>8.0670148396225461</v>
      </c>
      <c r="JA354" s="29">
        <v>5.884775012449194</v>
      </c>
      <c r="JB354" s="29">
        <v>1.6377096556732909</v>
      </c>
      <c r="JC354" s="29">
        <v>18.340139017210525</v>
      </c>
      <c r="JD354" s="29">
        <v>7.8237002080186091</v>
      </c>
      <c r="JE354" s="29">
        <v>5.707280376243328</v>
      </c>
      <c r="JF354" s="29">
        <v>1.1078536472376399</v>
      </c>
      <c r="JG354" s="29">
        <v>18.983250311210526</v>
      </c>
      <c r="JH354" s="29">
        <v>7.3436248988826636</v>
      </c>
      <c r="JI354" s="29">
        <v>5.3570721220796083</v>
      </c>
      <c r="JJ354" s="29">
        <v>-0.65752261250032973</v>
      </c>
      <c r="JK354" s="29">
        <v>21.673390157210527</v>
      </c>
      <c r="JL354" s="29">
        <v>5.1128949336027754</v>
      </c>
      <c r="JM354" s="29">
        <v>3.7297856697573049</v>
      </c>
      <c r="JN354" s="29">
        <v>-9.0446190991410091</v>
      </c>
      <c r="JO354" s="29">
        <v>19.305875644650023</v>
      </c>
      <c r="JP354" s="29">
        <v>3.1316024689482962</v>
      </c>
      <c r="JQ354" s="29">
        <v>2.2844604013463568</v>
      </c>
      <c r="JR354" s="29">
        <v>-15.971664521363451</v>
      </c>
      <c r="JS354" s="29">
        <v>11.676039935250353</v>
      </c>
      <c r="JT354" s="29">
        <v>1.8939682489305578</v>
      </c>
      <c r="JU354" s="29">
        <v>1.3816234688121884</v>
      </c>
      <c r="JV354" s="29">
        <v>-20.836932899281805</v>
      </c>
      <c r="JW354" s="29">
        <v>12.95647399793649</v>
      </c>
      <c r="JX354" s="29">
        <v>2.1016672181894109</v>
      </c>
      <c r="JY354" s="29">
        <v>1.5331369751965576</v>
      </c>
      <c r="JZ354" s="29">
        <v>-18.620446713399986</v>
      </c>
    </row>
    <row r="355" spans="1:286" ht="15" thickBot="1" x14ac:dyDescent="0.4">
      <c r="A355" s="2"/>
      <c r="B355" s="74" t="s">
        <v>580</v>
      </c>
      <c r="C355" s="74" t="s">
        <v>580</v>
      </c>
      <c r="D355" s="74" t="s">
        <v>867</v>
      </c>
      <c r="E355" s="87">
        <v>365831</v>
      </c>
      <c r="F355" s="84">
        <v>407025</v>
      </c>
      <c r="G355" s="22">
        <v>22.114774937526313</v>
      </c>
      <c r="H355" s="22">
        <v>11.868196380338189</v>
      </c>
      <c r="I355" s="22">
        <v>8.5299064188463607</v>
      </c>
      <c r="J355" s="22">
        <v>9.282867849315263</v>
      </c>
      <c r="K355" s="22">
        <v>22.193658785526317</v>
      </c>
      <c r="L355" s="22">
        <v>9.1328023388874513</v>
      </c>
      <c r="M355" s="22">
        <v>6.563924862381767</v>
      </c>
      <c r="N355" s="22">
        <v>8.6168854763578864</v>
      </c>
      <c r="O355" s="22">
        <v>22.246929701526316</v>
      </c>
      <c r="P355" s="22">
        <v>6.3680915481181533</v>
      </c>
      <c r="Q355" s="22">
        <v>4.5768727809462195</v>
      </c>
      <c r="R355" s="22">
        <v>8.2248704310208893</v>
      </c>
      <c r="S355" s="22">
        <v>21.215776100046419</v>
      </c>
      <c r="T355" s="22">
        <v>3.4930157681587892</v>
      </c>
      <c r="U355" s="22">
        <v>2.5104992087348816</v>
      </c>
      <c r="V355" s="22">
        <v>7.5622144299180825</v>
      </c>
      <c r="W355" s="22">
        <v>5.9415904673381528</v>
      </c>
      <c r="X355" s="22">
        <v>0.97823756682220597</v>
      </c>
      <c r="Y355" s="22">
        <v>0.70307860040276893</v>
      </c>
      <c r="Z355" s="22">
        <v>5.9415904673381528</v>
      </c>
      <c r="AA355" s="22">
        <v>2.6844262295081971</v>
      </c>
      <c r="AB355" s="22">
        <v>0.44197031039136303</v>
      </c>
      <c r="AC355" s="22">
        <v>0.31765276430649858</v>
      </c>
      <c r="AD355" s="22">
        <v>2.6844262295081971</v>
      </c>
      <c r="AE355" s="22">
        <v>2.6844262295081971</v>
      </c>
      <c r="AF355" s="22">
        <v>0.44197031039136303</v>
      </c>
      <c r="AG355" s="22">
        <v>0.31765276430649858</v>
      </c>
      <c r="AH355" s="22">
        <v>2.6844262295081971</v>
      </c>
      <c r="AI355" s="22">
        <v>2.6844262295081971</v>
      </c>
      <c r="AJ355" s="22">
        <v>0.44197031039136303</v>
      </c>
      <c r="AK355" s="22">
        <v>0.31765276430649858</v>
      </c>
      <c r="AL355" s="22">
        <v>2.6844262295081971</v>
      </c>
      <c r="AM355" s="22">
        <v>2.6844262295081971</v>
      </c>
      <c r="AN355" s="22">
        <v>0.44197031039136303</v>
      </c>
      <c r="AO355" s="22">
        <v>0.31765276430649858</v>
      </c>
      <c r="AP355" s="22">
        <v>2.6844262295081971</v>
      </c>
      <c r="AQ355" s="22">
        <v>2.6844262295081971</v>
      </c>
      <c r="AR355" s="22">
        <v>0.44197031039136303</v>
      </c>
      <c r="AS355" s="22">
        <v>0.31765276430649858</v>
      </c>
      <c r="AT355" s="22">
        <v>2.6844262295081971</v>
      </c>
      <c r="AU355" s="22">
        <v>2.6844262295081971</v>
      </c>
      <c r="AV355" s="22">
        <v>0.44197031039136303</v>
      </c>
      <c r="AW355" s="22">
        <v>0.31765276430649858</v>
      </c>
      <c r="AX355" s="22">
        <v>1.1543088777026789</v>
      </c>
      <c r="AY355" s="22">
        <v>4.4178889454760339</v>
      </c>
      <c r="AZ355" s="22">
        <v>0.72737172921467763</v>
      </c>
      <c r="BA355" s="22">
        <v>0.52277638346079158</v>
      </c>
      <c r="BB355" s="22">
        <v>-0.28426219472154557</v>
      </c>
      <c r="BC355" s="22">
        <v>26.414267296526315</v>
      </c>
      <c r="BD355" s="22">
        <v>7.595416965227261</v>
      </c>
      <c r="BE355" s="22">
        <v>5.4589757237957333</v>
      </c>
      <c r="BF355" s="22">
        <v>-0.91771035522488731</v>
      </c>
      <c r="BG355" s="22">
        <v>27.128695560526317</v>
      </c>
      <c r="BH355" s="22">
        <v>8.745088077373941</v>
      </c>
      <c r="BI355" s="22">
        <v>6.2852669886848602</v>
      </c>
      <c r="BJ355" s="22">
        <v>-0.85646004731347958</v>
      </c>
      <c r="BK355" s="25">
        <v>22.057590096526315</v>
      </c>
      <c r="BL355" s="25">
        <v>11.856534781257292</v>
      </c>
      <c r="BM355" s="25">
        <v>8.5215249979744456</v>
      </c>
      <c r="BN355" s="25">
        <v>9.483756425763648</v>
      </c>
      <c r="BO355" s="25">
        <v>22.089173922526314</v>
      </c>
      <c r="BP355" s="25">
        <v>8.9220068156947185</v>
      </c>
      <c r="BQ355" s="25">
        <v>6.4124219693790376</v>
      </c>
      <c r="BR355" s="25">
        <v>9.012541934551777</v>
      </c>
      <c r="BS355" s="25">
        <v>22.164335204526317</v>
      </c>
      <c r="BT355" s="25">
        <v>6.1480107345102715</v>
      </c>
      <c r="BU355" s="25">
        <v>4.4186963668982653</v>
      </c>
      <c r="BV355" s="25">
        <v>8.6385602944366653</v>
      </c>
      <c r="BW355" s="25">
        <v>21.236958670285222</v>
      </c>
      <c r="BX355" s="25">
        <v>3.4965033168350836</v>
      </c>
      <c r="BY355" s="25">
        <v>2.5130057786370488</v>
      </c>
      <c r="BZ355" s="25">
        <v>8.0356017725829361</v>
      </c>
      <c r="CA355" s="25">
        <v>5.462074936172165</v>
      </c>
      <c r="CB355" s="25">
        <v>0.8992889908407613</v>
      </c>
      <c r="CC355" s="25">
        <v>0.64633670437730761</v>
      </c>
      <c r="CD355" s="25">
        <v>5.462074936172165</v>
      </c>
      <c r="CE355" s="25">
        <v>2.6844262295081971</v>
      </c>
      <c r="CF355" s="25">
        <v>0.44197031039136303</v>
      </c>
      <c r="CG355" s="25">
        <v>0.31765276430649858</v>
      </c>
      <c r="CH355" s="25">
        <v>2.6844262295081971</v>
      </c>
      <c r="CI355" s="25">
        <v>2.6844262295081971</v>
      </c>
      <c r="CJ355" s="25">
        <v>0.44197031039136303</v>
      </c>
      <c r="CK355" s="25">
        <v>0.31765276430649858</v>
      </c>
      <c r="CL355" s="25">
        <v>2.6844262295081971</v>
      </c>
      <c r="CM355" s="25">
        <v>2.6844262295081971</v>
      </c>
      <c r="CN355" s="25">
        <v>0.44197031039136303</v>
      </c>
      <c r="CO355" s="25">
        <v>0.31765276430649858</v>
      </c>
      <c r="CP355" s="25">
        <v>2.6844262295081971</v>
      </c>
      <c r="CQ355" s="25">
        <v>2.6844262295081971</v>
      </c>
      <c r="CR355" s="25">
        <v>0.44197031039136303</v>
      </c>
      <c r="CS355" s="25">
        <v>0.31765276430649858</v>
      </c>
      <c r="CT355" s="25">
        <v>2.6844262295081971</v>
      </c>
      <c r="CU355" s="25">
        <v>2.6844262295081971</v>
      </c>
      <c r="CV355" s="25">
        <v>0.44197031039136303</v>
      </c>
      <c r="CW355" s="25">
        <v>0.31765276430649858</v>
      </c>
      <c r="CX355" s="25">
        <v>2.6844262295081971</v>
      </c>
      <c r="CY355" s="25">
        <v>2.6844262295081971</v>
      </c>
      <c r="CZ355" s="25">
        <v>0.44197031039136303</v>
      </c>
      <c r="DA355" s="25">
        <v>0.31765276430649858</v>
      </c>
      <c r="DB355" s="25">
        <v>2.6844262295081971</v>
      </c>
      <c r="DC355" s="25">
        <v>2.6844262295081971</v>
      </c>
      <c r="DD355" s="25">
        <v>0.44197031039136303</v>
      </c>
      <c r="DE355" s="25">
        <v>0.31765276430649858</v>
      </c>
      <c r="DF355" s="25">
        <v>2.0394130535480173</v>
      </c>
      <c r="DG355" s="25">
        <v>24.108609808365369</v>
      </c>
      <c r="DH355" s="25">
        <v>3.9692987808644733</v>
      </c>
      <c r="DI355" s="25">
        <v>2.8528131877988119</v>
      </c>
      <c r="DJ355" s="25">
        <v>1.0282589825686905</v>
      </c>
      <c r="DK355" s="25">
        <v>25.239201961526316</v>
      </c>
      <c r="DL355" s="25">
        <v>5.7317850279998614</v>
      </c>
      <c r="DM355" s="25">
        <v>4.119546756302519</v>
      </c>
      <c r="DN355" s="25">
        <v>0.47468329718656221</v>
      </c>
      <c r="DO355" s="27">
        <v>22.115006798526316</v>
      </c>
      <c r="DP355" s="27">
        <v>11.852295842387345</v>
      </c>
      <c r="DQ355" s="27">
        <v>8.5184783891455123</v>
      </c>
      <c r="DR355" s="27">
        <v>9.2936444514555845</v>
      </c>
      <c r="DS355" s="27">
        <v>22.194354095526315</v>
      </c>
      <c r="DT355" s="27">
        <v>8.8899926418626372</v>
      </c>
      <c r="DU355" s="27">
        <v>6.3894127522989468</v>
      </c>
      <c r="DV355" s="27">
        <v>8.6441006378500873</v>
      </c>
      <c r="DW355" s="27">
        <v>22.248315219526315</v>
      </c>
      <c r="DX355" s="27">
        <v>6.1465927769543933</v>
      </c>
      <c r="DY355" s="27">
        <v>4.4176772528838075</v>
      </c>
      <c r="DZ355" s="27">
        <v>8.26837351991799</v>
      </c>
      <c r="EA355" s="27">
        <v>21.115611526587674</v>
      </c>
      <c r="EB355" s="27">
        <v>3.476524434876783</v>
      </c>
      <c r="EC355" s="27">
        <v>2.4986465627969898</v>
      </c>
      <c r="ED355" s="27">
        <v>7.6240170281067741</v>
      </c>
      <c r="EE355" s="27">
        <v>5.0821533899491484</v>
      </c>
      <c r="EF355" s="27">
        <v>0.83673780509284224</v>
      </c>
      <c r="EG355" s="27">
        <v>0.60137993557109226</v>
      </c>
      <c r="EH355" s="27">
        <v>5.0821533899491484</v>
      </c>
      <c r="EI355" s="27">
        <v>2.6844262295081971</v>
      </c>
      <c r="EJ355" s="27">
        <v>0.44197031039136303</v>
      </c>
      <c r="EK355" s="27">
        <v>0.31765276430649858</v>
      </c>
      <c r="EL355" s="27">
        <v>2.6844262295081971</v>
      </c>
      <c r="EM355" s="27">
        <v>2.6844262295081971</v>
      </c>
      <c r="EN355" s="27">
        <v>0.44197031039136303</v>
      </c>
      <c r="EO355" s="27">
        <v>0.31765276430649858</v>
      </c>
      <c r="EP355" s="27">
        <v>2.6844262295081971</v>
      </c>
      <c r="EQ355" s="27">
        <v>2.6844262295081971</v>
      </c>
      <c r="ER355" s="27">
        <v>0.44197031039136303</v>
      </c>
      <c r="ES355" s="27">
        <v>0.31765276430649858</v>
      </c>
      <c r="ET355" s="27">
        <v>2.6844262295081971</v>
      </c>
      <c r="EU355" s="27">
        <v>2.6844262295081971</v>
      </c>
      <c r="EV355" s="27">
        <v>0.44197031039136303</v>
      </c>
      <c r="EW355" s="27">
        <v>0.31765276430649858</v>
      </c>
      <c r="EX355" s="27">
        <v>2.6844262295081971</v>
      </c>
      <c r="EY355" s="27">
        <v>2.6844262295081971</v>
      </c>
      <c r="EZ355" s="27">
        <v>0.44197031039136303</v>
      </c>
      <c r="FA355" s="27">
        <v>0.31765276430649858</v>
      </c>
      <c r="FB355" s="27">
        <v>2.6844262295081971</v>
      </c>
      <c r="FC355" s="27">
        <v>2.6844262295081971</v>
      </c>
      <c r="FD355" s="27">
        <v>0.44197031039136303</v>
      </c>
      <c r="FE355" s="27">
        <v>0.31765276430649858</v>
      </c>
      <c r="FF355" s="27">
        <v>1.718943874498315</v>
      </c>
      <c r="FG355" s="27">
        <v>6.0571499217850313</v>
      </c>
      <c r="FH355" s="27">
        <v>0.99726354987553822</v>
      </c>
      <c r="FI355" s="27">
        <v>0.716752949037608</v>
      </c>
      <c r="FJ355" s="27">
        <v>0.66070311487315081</v>
      </c>
      <c r="FK355" s="27">
        <v>25.880454652526314</v>
      </c>
      <c r="FL355" s="27">
        <v>8.2081270228320395</v>
      </c>
      <c r="FM355" s="27">
        <v>5.8993425062255493</v>
      </c>
      <c r="FN355" s="27">
        <v>0.2166535471154809</v>
      </c>
      <c r="FO355" s="27">
        <v>26.359782803526315</v>
      </c>
      <c r="FP355" s="27">
        <v>9.245229358853333</v>
      </c>
      <c r="FQ355" s="27">
        <v>6.644728375276741</v>
      </c>
      <c r="FR355" s="27">
        <v>0.45635868865483786</v>
      </c>
      <c r="FS355" s="28">
        <v>22.110722455526314</v>
      </c>
      <c r="FT355" s="28">
        <v>11.870334794321471</v>
      </c>
      <c r="FU355" s="28">
        <v>8.5314433390807078</v>
      </c>
      <c r="FV355" s="28">
        <v>9.2868506427285773</v>
      </c>
      <c r="FW355" s="28">
        <v>22.194736555526315</v>
      </c>
      <c r="FX355" s="28">
        <v>9.1087829479136371</v>
      </c>
      <c r="FY355" s="28">
        <v>6.546661653156165</v>
      </c>
      <c r="FZ355" s="28">
        <v>8.6228121808068217</v>
      </c>
      <c r="GA355" s="28">
        <v>22.275303485526315</v>
      </c>
      <c r="GB355" s="28">
        <v>6.345690234915053</v>
      </c>
      <c r="GC355" s="28">
        <v>4.5607725160737678</v>
      </c>
      <c r="GD355" s="28">
        <v>8.2433992587153178</v>
      </c>
      <c r="GE355" s="28">
        <v>20.912316268523529</v>
      </c>
      <c r="GF355" s="28">
        <v>3.4430534207285701</v>
      </c>
      <c r="GG355" s="28">
        <v>2.4745902858970616</v>
      </c>
      <c r="GH355" s="28">
        <v>7.6014887037334731</v>
      </c>
      <c r="GI355" s="28">
        <v>5.8921862362167845</v>
      </c>
      <c r="GJ355" s="28">
        <v>0.9701035368670009</v>
      </c>
      <c r="GK355" s="28">
        <v>0.69723251291799004</v>
      </c>
      <c r="GL355" s="28">
        <v>5.8921862362167845</v>
      </c>
      <c r="GM355" s="28">
        <v>2.6844262295081971</v>
      </c>
      <c r="GN355" s="28">
        <v>0.44197031039136303</v>
      </c>
      <c r="GO355" s="28">
        <v>0.31765276430649858</v>
      </c>
      <c r="GP355" s="28">
        <v>2.6844262295081971</v>
      </c>
      <c r="GQ355" s="28">
        <v>2.6844262295081971</v>
      </c>
      <c r="GR355" s="28">
        <v>0.44197031039136303</v>
      </c>
      <c r="GS355" s="28">
        <v>0.31765276430649858</v>
      </c>
      <c r="GT355" s="28">
        <v>2.6844262295081971</v>
      </c>
      <c r="GU355" s="28">
        <v>2.6844262295081971</v>
      </c>
      <c r="GV355" s="28">
        <v>0.44197031039136303</v>
      </c>
      <c r="GW355" s="28">
        <v>0.31765276430649858</v>
      </c>
      <c r="GX355" s="28">
        <v>2.6844262295081971</v>
      </c>
      <c r="GY355" s="28">
        <v>2.6844262295081971</v>
      </c>
      <c r="GZ355" s="28">
        <v>0.44197031039136303</v>
      </c>
      <c r="HA355" s="28">
        <v>0.31765276430649858</v>
      </c>
      <c r="HB355" s="28">
        <v>2.6844262295081971</v>
      </c>
      <c r="HC355" s="28">
        <v>2.6844262295081971</v>
      </c>
      <c r="HD355" s="28">
        <v>0.44197031039136303</v>
      </c>
      <c r="HE355" s="28">
        <v>0.31765276430649858</v>
      </c>
      <c r="HF355" s="28">
        <v>2.6844262295081971</v>
      </c>
      <c r="HG355" s="28">
        <v>2.6844262295081971</v>
      </c>
      <c r="HH355" s="28">
        <v>0.44197031039136303</v>
      </c>
      <c r="HI355" s="28">
        <v>0.31765276430649858</v>
      </c>
      <c r="HJ355" s="28">
        <v>0.76236477718698126</v>
      </c>
      <c r="HK355" s="28">
        <v>2.6844262295081971</v>
      </c>
      <c r="HL355" s="28">
        <v>0.44197031039136303</v>
      </c>
      <c r="HM355" s="28">
        <v>0.31765276430649858</v>
      </c>
      <c r="HN355" s="28">
        <v>-6.7623636428733249</v>
      </c>
      <c r="HO355" s="28">
        <v>29.975821176778613</v>
      </c>
      <c r="HP355" s="28">
        <v>4.935290396176776</v>
      </c>
      <c r="HQ355" s="28">
        <v>3.54709038173326</v>
      </c>
      <c r="HR355" s="28">
        <v>-12.844159781672289</v>
      </c>
      <c r="HS355" s="28">
        <v>30.656191020526315</v>
      </c>
      <c r="HT355" s="28">
        <v>5.2942451716703438</v>
      </c>
      <c r="HU355" s="28">
        <v>3.8050782465642339</v>
      </c>
      <c r="HV355" s="28">
        <v>-16.805599246133355</v>
      </c>
      <c r="HW355" s="29">
        <v>22.115287706526317</v>
      </c>
      <c r="HX355" s="29">
        <v>11.87588589898683</v>
      </c>
      <c r="HY355" s="29">
        <v>8.5354330273028527</v>
      </c>
      <c r="HZ355" s="29">
        <v>9.3037202392256155</v>
      </c>
      <c r="IA355" s="29">
        <v>22.227048777526313</v>
      </c>
      <c r="IB355" s="29">
        <v>11.786446740500752</v>
      </c>
      <c r="IC355" s="29">
        <v>8.4711513430757108</v>
      </c>
      <c r="ID355" s="29">
        <v>8.6196583091189325</v>
      </c>
      <c r="IE355" s="29">
        <v>22.312640294526314</v>
      </c>
      <c r="IF355" s="29">
        <v>11.582990364173609</v>
      </c>
      <c r="IG355" s="29">
        <v>8.324923239430305</v>
      </c>
      <c r="IH355" s="29">
        <v>8.2594235019024786</v>
      </c>
      <c r="II355" s="29">
        <v>22.428620160526314</v>
      </c>
      <c r="IJ355" s="29">
        <v>11.304621432669938</v>
      </c>
      <c r="IK355" s="29">
        <v>8.1248540073796551</v>
      </c>
      <c r="IL355" s="29">
        <v>7.6823851462394472</v>
      </c>
      <c r="IM355" s="29">
        <v>22.597937308526316</v>
      </c>
      <c r="IN355" s="29">
        <v>10.986744974531954</v>
      </c>
      <c r="IO355" s="29">
        <v>7.8963899380486691</v>
      </c>
      <c r="IP355" s="29">
        <v>7.6681432013269522</v>
      </c>
      <c r="IQ355" s="29">
        <v>22.831102940526314</v>
      </c>
      <c r="IR355" s="29">
        <v>10.990115603078932</v>
      </c>
      <c r="IS355" s="29">
        <v>7.8988124751517841</v>
      </c>
      <c r="IT355" s="29">
        <v>6.9647248860624025</v>
      </c>
      <c r="IU355" s="29">
        <v>23.141173599526315</v>
      </c>
      <c r="IV355" s="29">
        <v>10.855018528020263</v>
      </c>
      <c r="IW355" s="29">
        <v>7.8017155472968147</v>
      </c>
      <c r="IX355" s="29">
        <v>6.5158153655021422</v>
      </c>
      <c r="IY355" s="29">
        <v>23.499792035526315</v>
      </c>
      <c r="IZ355" s="29">
        <v>10.700207976041415</v>
      </c>
      <c r="JA355" s="29">
        <v>7.690450155428409</v>
      </c>
      <c r="JB355" s="29">
        <v>5.9395383183238053</v>
      </c>
      <c r="JC355" s="29">
        <v>23.908814650526317</v>
      </c>
      <c r="JD355" s="29">
        <v>10.533986302119182</v>
      </c>
      <c r="JE355" s="29">
        <v>7.5709833655386163</v>
      </c>
      <c r="JF355" s="29">
        <v>5.3536626501402118</v>
      </c>
      <c r="JG355" s="29">
        <v>24.529509817526314</v>
      </c>
      <c r="JH355" s="29">
        <v>10.100917606228323</v>
      </c>
      <c r="JI355" s="29">
        <v>7.2597283668430537</v>
      </c>
      <c r="JJ355" s="29">
        <v>3.4340525485063083</v>
      </c>
      <c r="JK355" s="29">
        <v>26.978789550526315</v>
      </c>
      <c r="JL355" s="29">
        <v>8.4094831575991975</v>
      </c>
      <c r="JM355" s="29">
        <v>6.0440611249088319</v>
      </c>
      <c r="JN355" s="29">
        <v>-5.0369491683384524</v>
      </c>
      <c r="JO355" s="29">
        <v>28.645955050526315</v>
      </c>
      <c r="JP355" s="29">
        <v>6.7483071502986576</v>
      </c>
      <c r="JQ355" s="29">
        <v>4.850141220534729</v>
      </c>
      <c r="JR355" s="29">
        <v>-11.681653156408132</v>
      </c>
      <c r="JS355" s="29">
        <v>29.304467020526317</v>
      </c>
      <c r="JT355" s="29">
        <v>5.7590075285623845</v>
      </c>
      <c r="JU355" s="29">
        <v>4.1391121034575438</v>
      </c>
      <c r="JV355" s="29">
        <v>-15.722644000479235</v>
      </c>
      <c r="JW355" s="29">
        <v>29.271832070526315</v>
      </c>
      <c r="JX355" s="29">
        <v>5.778821721474988</v>
      </c>
      <c r="JY355" s="29">
        <v>4.1533529540377945</v>
      </c>
      <c r="JZ355" s="29">
        <v>-14.540803415468318</v>
      </c>
    </row>
    <row r="356" spans="1:286" ht="15" thickBot="1" x14ac:dyDescent="0.4">
      <c r="A356" s="2"/>
      <c r="B356" s="74" t="s">
        <v>818</v>
      </c>
      <c r="C356" s="74" t="s">
        <v>542</v>
      </c>
      <c r="D356" s="74" t="s">
        <v>860</v>
      </c>
      <c r="E356" s="87">
        <v>339551</v>
      </c>
      <c r="F356" s="84">
        <v>564489</v>
      </c>
      <c r="G356" s="22">
        <v>16.181859138894737</v>
      </c>
      <c r="H356" s="22">
        <v>16.181859138894737</v>
      </c>
      <c r="I356" s="22">
        <v>16.181859138894737</v>
      </c>
      <c r="J356" s="22">
        <v>12.938046897537713</v>
      </c>
      <c r="K356" s="22">
        <v>16.218965782894735</v>
      </c>
      <c r="L356" s="22">
        <v>16.218965782894735</v>
      </c>
      <c r="M356" s="22">
        <v>16.218965782894735</v>
      </c>
      <c r="N356" s="22">
        <v>12.613136151820196</v>
      </c>
      <c r="O356" s="22">
        <v>16.277407781894738</v>
      </c>
      <c r="P356" s="22">
        <v>16.277407781894738</v>
      </c>
      <c r="Q356" s="22">
        <v>16.186091834530199</v>
      </c>
      <c r="R356" s="22">
        <v>12.416260632213978</v>
      </c>
      <c r="S356" s="22">
        <v>16.343136617894736</v>
      </c>
      <c r="T356" s="22">
        <v>16.343136617894736</v>
      </c>
      <c r="U356" s="22">
        <v>16.117120561692563</v>
      </c>
      <c r="V356" s="22">
        <v>12.186711248362039</v>
      </c>
      <c r="W356" s="22">
        <v>16.414146920894737</v>
      </c>
      <c r="X356" s="22">
        <v>16.414146920894737</v>
      </c>
      <c r="Y356" s="22">
        <v>16.091686785052634</v>
      </c>
      <c r="Z356" s="22">
        <v>12.271318554303566</v>
      </c>
      <c r="AA356" s="22">
        <v>16.494821338894738</v>
      </c>
      <c r="AB356" s="22">
        <v>16.494821338894738</v>
      </c>
      <c r="AC356" s="22">
        <v>16.004501760295533</v>
      </c>
      <c r="AD356" s="22">
        <v>12.056125000902977</v>
      </c>
      <c r="AE356" s="22">
        <v>16.594137877894735</v>
      </c>
      <c r="AF356" s="22">
        <v>16.594137877894735</v>
      </c>
      <c r="AG356" s="22">
        <v>15.918399399640457</v>
      </c>
      <c r="AH356" s="22">
        <v>11.810223278834949</v>
      </c>
      <c r="AI356" s="22">
        <v>16.704218771894737</v>
      </c>
      <c r="AJ356" s="22">
        <v>16.704218771894737</v>
      </c>
      <c r="AK356" s="22">
        <v>15.857392567994928</v>
      </c>
      <c r="AL356" s="22">
        <v>11.728693289906548</v>
      </c>
      <c r="AM356" s="22">
        <v>16.828760768894735</v>
      </c>
      <c r="AN356" s="22">
        <v>16.828760768894735</v>
      </c>
      <c r="AO356" s="22">
        <v>15.766422973365545</v>
      </c>
      <c r="AP356" s="22">
        <v>11.444293773788253</v>
      </c>
      <c r="AQ356" s="22">
        <v>16.916528575894738</v>
      </c>
      <c r="AR356" s="22">
        <v>16.916528575894738</v>
      </c>
      <c r="AS356" s="22">
        <v>15.659870894527611</v>
      </c>
      <c r="AT356" s="22">
        <v>11.078783892015718</v>
      </c>
      <c r="AU356" s="22">
        <v>17.614702924894736</v>
      </c>
      <c r="AV356" s="22">
        <v>17.614702924894736</v>
      </c>
      <c r="AW356" s="22">
        <v>15.277481269186778</v>
      </c>
      <c r="AX356" s="22">
        <v>9.5548939423372552</v>
      </c>
      <c r="AY356" s="22">
        <v>18.749212305894737</v>
      </c>
      <c r="AZ356" s="22">
        <v>18.749212305894737</v>
      </c>
      <c r="BA356" s="22">
        <v>14.978698579211947</v>
      </c>
      <c r="BB356" s="22">
        <v>8.2756079110167597</v>
      </c>
      <c r="BC356" s="22">
        <v>19.588422209894738</v>
      </c>
      <c r="BD356" s="22">
        <v>19.588422209894738</v>
      </c>
      <c r="BE356" s="22">
        <v>14.782934706683154</v>
      </c>
      <c r="BF356" s="22">
        <v>7.3477471343312573</v>
      </c>
      <c r="BG356" s="22">
        <v>20.255936386894735</v>
      </c>
      <c r="BH356" s="22">
        <v>20.22421077080811</v>
      </c>
      <c r="BI356" s="22">
        <v>14.535538488039585</v>
      </c>
      <c r="BJ356" s="22">
        <v>6.7085505156003009</v>
      </c>
      <c r="BK356" s="25">
        <v>16.184999661894736</v>
      </c>
      <c r="BL356" s="25">
        <v>16.184999661894736</v>
      </c>
      <c r="BM356" s="25">
        <v>16.184999661894736</v>
      </c>
      <c r="BN356" s="25">
        <v>13.200361610170987</v>
      </c>
      <c r="BO356" s="25">
        <v>16.221377587894736</v>
      </c>
      <c r="BP356" s="25">
        <v>16.221377587894736</v>
      </c>
      <c r="BQ356" s="25">
        <v>16.221377587894736</v>
      </c>
      <c r="BR356" s="25">
        <v>13.055529880366667</v>
      </c>
      <c r="BS356" s="25">
        <v>16.273694601894736</v>
      </c>
      <c r="BT356" s="25">
        <v>16.273694601894736</v>
      </c>
      <c r="BU356" s="25">
        <v>16.255955332881289</v>
      </c>
      <c r="BV356" s="25">
        <v>12.833498055602284</v>
      </c>
      <c r="BW356" s="25">
        <v>16.317562849894735</v>
      </c>
      <c r="BX356" s="25">
        <v>16.317562849894735</v>
      </c>
      <c r="BY356" s="25">
        <v>16.19866450979648</v>
      </c>
      <c r="BZ356" s="25">
        <v>12.602965092199135</v>
      </c>
      <c r="CA356" s="25">
        <v>16.366304340894736</v>
      </c>
      <c r="CB356" s="25">
        <v>16.366304340894736</v>
      </c>
      <c r="CC356" s="25">
        <v>16.181983220357992</v>
      </c>
      <c r="CD356" s="25">
        <v>12.664227750525846</v>
      </c>
      <c r="CE356" s="25">
        <v>16.424056689894737</v>
      </c>
      <c r="CF356" s="25">
        <v>16.424056689894737</v>
      </c>
      <c r="CG356" s="25">
        <v>16.121236095332055</v>
      </c>
      <c r="CH356" s="25">
        <v>12.482923395524159</v>
      </c>
      <c r="CI356" s="25">
        <v>16.493504282894737</v>
      </c>
      <c r="CJ356" s="25">
        <v>16.493504282894737</v>
      </c>
      <c r="CK356" s="25">
        <v>16.061185870347863</v>
      </c>
      <c r="CL356" s="25">
        <v>12.239387094849427</v>
      </c>
      <c r="CM356" s="25">
        <v>16.569537444894735</v>
      </c>
      <c r="CN356" s="25">
        <v>16.569537444894735</v>
      </c>
      <c r="CO356" s="25">
        <v>16.015912880352854</v>
      </c>
      <c r="CP356" s="25">
        <v>12.085372288304224</v>
      </c>
      <c r="CQ356" s="25">
        <v>16.650932531894735</v>
      </c>
      <c r="CR356" s="25">
        <v>16.650932531894735</v>
      </c>
      <c r="CS356" s="25">
        <v>15.964284537954045</v>
      </c>
      <c r="CT356" s="25">
        <v>11.878195025593257</v>
      </c>
      <c r="CU356" s="25">
        <v>16.736069169894737</v>
      </c>
      <c r="CV356" s="25">
        <v>16.736069169894737</v>
      </c>
      <c r="CW356" s="25">
        <v>15.910941472331135</v>
      </c>
      <c r="CX356" s="25">
        <v>11.647707772170172</v>
      </c>
      <c r="CY356" s="25">
        <v>17.252191072894735</v>
      </c>
      <c r="CZ356" s="25">
        <v>17.252191072894735</v>
      </c>
      <c r="DA356" s="25">
        <v>15.743069128749855</v>
      </c>
      <c r="DB356" s="25">
        <v>10.846416525204763</v>
      </c>
      <c r="DC356" s="25">
        <v>17.971701516894736</v>
      </c>
      <c r="DD356" s="25">
        <v>17.971701516894736</v>
      </c>
      <c r="DE356" s="25">
        <v>15.513413038115221</v>
      </c>
      <c r="DF356" s="25">
        <v>9.6288967060913784</v>
      </c>
      <c r="DG356" s="25">
        <v>18.697061300894738</v>
      </c>
      <c r="DH356" s="25">
        <v>18.697061300894738</v>
      </c>
      <c r="DI356" s="25">
        <v>15.37096747524771</v>
      </c>
      <c r="DJ356" s="25">
        <v>8.4233756795830388</v>
      </c>
      <c r="DK356" s="25">
        <v>19.278992622894737</v>
      </c>
      <c r="DL356" s="25">
        <v>19.278992622894737</v>
      </c>
      <c r="DM356" s="25">
        <v>15.210472335576521</v>
      </c>
      <c r="DN356" s="25">
        <v>7.5260683255585903</v>
      </c>
      <c r="DO356" s="27">
        <v>16.182201735894736</v>
      </c>
      <c r="DP356" s="27">
        <v>16.182201735894736</v>
      </c>
      <c r="DQ356" s="27">
        <v>16.182201735894736</v>
      </c>
      <c r="DR356" s="27">
        <v>12.941943173880009</v>
      </c>
      <c r="DS356" s="27">
        <v>16.219993157894738</v>
      </c>
      <c r="DT356" s="27">
        <v>16.219993157894738</v>
      </c>
      <c r="DU356" s="27">
        <v>16.219993157894738</v>
      </c>
      <c r="DV356" s="27">
        <v>12.631826843830661</v>
      </c>
      <c r="DW356" s="27">
        <v>16.279455018894737</v>
      </c>
      <c r="DX356" s="27">
        <v>16.279455018894737</v>
      </c>
      <c r="DY356" s="27">
        <v>16.240203083458194</v>
      </c>
      <c r="DZ356" s="27">
        <v>12.446076718753631</v>
      </c>
      <c r="EA356" s="27">
        <v>16.346525004894737</v>
      </c>
      <c r="EB356" s="27">
        <v>16.346525004894737</v>
      </c>
      <c r="EC356" s="27">
        <v>16.166754813482374</v>
      </c>
      <c r="ED356" s="27">
        <v>12.233837592314259</v>
      </c>
      <c r="EE356" s="27">
        <v>16.418799535894735</v>
      </c>
      <c r="EF356" s="27">
        <v>16.418799535894735</v>
      </c>
      <c r="EG356" s="27">
        <v>16.133947615192689</v>
      </c>
      <c r="EH356" s="27">
        <v>12.322272890232128</v>
      </c>
      <c r="EI356" s="27">
        <v>16.500409196894736</v>
      </c>
      <c r="EJ356" s="27">
        <v>16.500409196894736</v>
      </c>
      <c r="EK356" s="27">
        <v>16.030922914735175</v>
      </c>
      <c r="EL356" s="27">
        <v>12.112324749703953</v>
      </c>
      <c r="EM356" s="27">
        <v>16.600658642894736</v>
      </c>
      <c r="EN356" s="27">
        <v>16.600658642894736</v>
      </c>
      <c r="EO356" s="27">
        <v>15.914215120361003</v>
      </c>
      <c r="EP356" s="27">
        <v>11.874367256041092</v>
      </c>
      <c r="EQ356" s="27">
        <v>16.711758507894736</v>
      </c>
      <c r="ER356" s="27">
        <v>16.711758507894736</v>
      </c>
      <c r="ES356" s="27">
        <v>15.833174680316015</v>
      </c>
      <c r="ET356" s="27">
        <v>11.797286480739022</v>
      </c>
      <c r="EU356" s="27">
        <v>16.839693801894736</v>
      </c>
      <c r="EV356" s="27">
        <v>16.839693801894736</v>
      </c>
      <c r="EW356" s="27">
        <v>15.769710100553182</v>
      </c>
      <c r="EX356" s="27">
        <v>11.529324778612883</v>
      </c>
      <c r="EY356" s="27">
        <v>16.925991597894736</v>
      </c>
      <c r="EZ356" s="27">
        <v>16.925991597894736</v>
      </c>
      <c r="FA356" s="27">
        <v>15.65524343314142</v>
      </c>
      <c r="FB356" s="27">
        <v>11.207501203493212</v>
      </c>
      <c r="FC356" s="27">
        <v>17.485006117894738</v>
      </c>
      <c r="FD356" s="27">
        <v>17.485006117894738</v>
      </c>
      <c r="FE356" s="27">
        <v>15.38944228412986</v>
      </c>
      <c r="FF356" s="27">
        <v>9.9293506300581562</v>
      </c>
      <c r="FG356" s="27">
        <v>18.144868356894737</v>
      </c>
      <c r="FH356" s="27">
        <v>18.144868356894737</v>
      </c>
      <c r="FI356" s="27">
        <v>15.062192092545756</v>
      </c>
      <c r="FJ356" s="27">
        <v>9.0566332730438077</v>
      </c>
      <c r="FK356" s="27">
        <v>18.879952881894738</v>
      </c>
      <c r="FL356" s="27">
        <v>18.879952881894738</v>
      </c>
      <c r="FM356" s="27">
        <v>14.575760118002783</v>
      </c>
      <c r="FN356" s="27">
        <v>8.3716791733711258</v>
      </c>
      <c r="FO356" s="27">
        <v>19.416906248894737</v>
      </c>
      <c r="FP356" s="27">
        <v>19.416906248894737</v>
      </c>
      <c r="FQ356" s="27">
        <v>14.095067254686484</v>
      </c>
      <c r="FR356" s="27">
        <v>8.1343014750621911</v>
      </c>
      <c r="FS356" s="28">
        <v>16.183713019894736</v>
      </c>
      <c r="FT356" s="28">
        <v>16.183713019894736</v>
      </c>
      <c r="FU356" s="28">
        <v>16.183713019894736</v>
      </c>
      <c r="FV356" s="28">
        <v>12.949267567176339</v>
      </c>
      <c r="FW356" s="28">
        <v>16.232974310894736</v>
      </c>
      <c r="FX356" s="28">
        <v>16.232974310894736</v>
      </c>
      <c r="FY356" s="28">
        <v>16.232974310894736</v>
      </c>
      <c r="FZ356" s="28">
        <v>12.617608012771379</v>
      </c>
      <c r="GA356" s="28">
        <v>16.313500361894736</v>
      </c>
      <c r="GB356" s="28">
        <v>16.313500361894736</v>
      </c>
      <c r="GC356" s="28">
        <v>16.163275741359008</v>
      </c>
      <c r="GD356" s="28">
        <v>12.40700731397137</v>
      </c>
      <c r="GE356" s="28">
        <v>16.410266560894737</v>
      </c>
      <c r="GF356" s="28">
        <v>16.410266560894737</v>
      </c>
      <c r="GG356" s="28">
        <v>16.084613470147751</v>
      </c>
      <c r="GH356" s="28">
        <v>12.161595952591625</v>
      </c>
      <c r="GI356" s="28">
        <v>16.531027144894736</v>
      </c>
      <c r="GJ356" s="28">
        <v>16.531027144894736</v>
      </c>
      <c r="GK356" s="28">
        <v>16.045789705987676</v>
      </c>
      <c r="GL356" s="28">
        <v>12.204530437104964</v>
      </c>
      <c r="GM356" s="28">
        <v>16.695753196894735</v>
      </c>
      <c r="GN356" s="28">
        <v>16.695753196894735</v>
      </c>
      <c r="GO356" s="28">
        <v>15.942950200538457</v>
      </c>
      <c r="GP356" s="28">
        <v>11.938057105064065</v>
      </c>
      <c r="GQ356" s="28">
        <v>16.856044020894736</v>
      </c>
      <c r="GR356" s="28">
        <v>16.856044020894736</v>
      </c>
      <c r="GS356" s="28">
        <v>15.831141019975563</v>
      </c>
      <c r="GT356" s="28">
        <v>11.582797215509753</v>
      </c>
      <c r="GU356" s="28">
        <v>17.019916913894736</v>
      </c>
      <c r="GV356" s="28">
        <v>17.019916913894736</v>
      </c>
      <c r="GW356" s="28">
        <v>15.740409149584384</v>
      </c>
      <c r="GX356" s="28">
        <v>11.368488929579268</v>
      </c>
      <c r="GY356" s="28">
        <v>17.212418303894736</v>
      </c>
      <c r="GZ356" s="28">
        <v>17.212418303894736</v>
      </c>
      <c r="HA356" s="28">
        <v>15.631843886054877</v>
      </c>
      <c r="HB356" s="28">
        <v>11.043965750721025</v>
      </c>
      <c r="HC356" s="28">
        <v>17.428819322894736</v>
      </c>
      <c r="HD356" s="28">
        <v>17.428819322894736</v>
      </c>
      <c r="HE356" s="28">
        <v>15.516399562283709</v>
      </c>
      <c r="HF356" s="28">
        <v>10.729770715545097</v>
      </c>
      <c r="HG356" s="28">
        <v>18.901556251894736</v>
      </c>
      <c r="HH356" s="28">
        <v>18.901556251894736</v>
      </c>
      <c r="HI356" s="28">
        <v>14.963897188928946</v>
      </c>
      <c r="HJ356" s="28">
        <v>8.6617525918974714</v>
      </c>
      <c r="HK356" s="28">
        <v>20.217056363894734</v>
      </c>
      <c r="HL356" s="28">
        <v>20.160094223809239</v>
      </c>
      <c r="HM356" s="28">
        <v>14.489456663280938</v>
      </c>
      <c r="HN356" s="28">
        <v>6.3997230523471451</v>
      </c>
      <c r="HO356" s="28">
        <v>21.018914466894735</v>
      </c>
      <c r="HP356" s="28">
        <v>19.538456866416375</v>
      </c>
      <c r="HQ356" s="28">
        <v>14.042673654718268</v>
      </c>
      <c r="HR356" s="28">
        <v>5.017462485331837</v>
      </c>
      <c r="HS356" s="28">
        <v>21.356133619894734</v>
      </c>
      <c r="HT356" s="28">
        <v>19.12153393056629</v>
      </c>
      <c r="HU356" s="28">
        <v>13.743022931667916</v>
      </c>
      <c r="HV356" s="28">
        <v>4.5679399269936987</v>
      </c>
      <c r="HW356" s="29">
        <v>16.199938685894736</v>
      </c>
      <c r="HX356" s="29">
        <v>16.199938685894736</v>
      </c>
      <c r="HY356" s="29">
        <v>16.199938685894736</v>
      </c>
      <c r="HZ356" s="29">
        <v>12.933720785601285</v>
      </c>
      <c r="IA356" s="29">
        <v>16.275827920894738</v>
      </c>
      <c r="IB356" s="29">
        <v>16.275827920894738</v>
      </c>
      <c r="IC356" s="29">
        <v>16.233236925709519</v>
      </c>
      <c r="ID356" s="29">
        <v>12.561015418437616</v>
      </c>
      <c r="IE356" s="29">
        <v>16.376268449894738</v>
      </c>
      <c r="IF356" s="29">
        <v>16.376268449894738</v>
      </c>
      <c r="IG356" s="29">
        <v>16.153324601732717</v>
      </c>
      <c r="IH356" s="29">
        <v>12.36397982414462</v>
      </c>
      <c r="II356" s="29">
        <v>16.493331039894738</v>
      </c>
      <c r="IJ356" s="29">
        <v>16.493331039894738</v>
      </c>
      <c r="IK356" s="29">
        <v>16.066401423827539</v>
      </c>
      <c r="IL356" s="29">
        <v>12.107975204070172</v>
      </c>
      <c r="IM356" s="29">
        <v>16.646489796894738</v>
      </c>
      <c r="IN356" s="29">
        <v>16.646489796894738</v>
      </c>
      <c r="IO356" s="29">
        <v>16.012551925556945</v>
      </c>
      <c r="IP356" s="29">
        <v>12.096851345280516</v>
      </c>
      <c r="IQ356" s="29">
        <v>16.814204230894738</v>
      </c>
      <c r="IR356" s="29">
        <v>16.814204230894738</v>
      </c>
      <c r="IS356" s="29">
        <v>15.893720600408301</v>
      </c>
      <c r="IT356" s="29">
        <v>11.75921710575115</v>
      </c>
      <c r="IU356" s="29">
        <v>17.006450148894736</v>
      </c>
      <c r="IV356" s="29">
        <v>17.006450148894736</v>
      </c>
      <c r="IW356" s="29">
        <v>15.768917619791903</v>
      </c>
      <c r="IX356" s="29">
        <v>11.380616552258324</v>
      </c>
      <c r="IY356" s="29">
        <v>17.247953881894738</v>
      </c>
      <c r="IZ356" s="29">
        <v>17.247953881894738</v>
      </c>
      <c r="JA356" s="29">
        <v>15.67321355450192</v>
      </c>
      <c r="JB356" s="29">
        <v>11.164912195676926</v>
      </c>
      <c r="JC356" s="29">
        <v>17.534804921894736</v>
      </c>
      <c r="JD356" s="29">
        <v>17.534804921894736</v>
      </c>
      <c r="JE356" s="29">
        <v>15.554147221073956</v>
      </c>
      <c r="JF356" s="29">
        <v>10.770152923559728</v>
      </c>
      <c r="JG356" s="29">
        <v>17.865323394894737</v>
      </c>
      <c r="JH356" s="29">
        <v>17.865323394894737</v>
      </c>
      <c r="JI356" s="29">
        <v>15.413821468157712</v>
      </c>
      <c r="JJ356" s="29">
        <v>10.260591651976149</v>
      </c>
      <c r="JK356" s="29">
        <v>19.394281724894736</v>
      </c>
      <c r="JL356" s="29">
        <v>19.394281724894736</v>
      </c>
      <c r="JM356" s="29">
        <v>14.891135886346575</v>
      </c>
      <c r="JN356" s="29">
        <v>7.586848132629548</v>
      </c>
      <c r="JO356" s="29">
        <v>20.574851480894736</v>
      </c>
      <c r="JP356" s="29">
        <v>19.861432916649289</v>
      </c>
      <c r="JQ356" s="29">
        <v>14.274802901296919</v>
      </c>
      <c r="JR356" s="29">
        <v>5.6063502002048082</v>
      </c>
      <c r="JS356" s="29">
        <v>21.068253832894737</v>
      </c>
      <c r="JT356" s="29">
        <v>19.413876064400128</v>
      </c>
      <c r="JU356" s="29">
        <v>13.953134979360327</v>
      </c>
      <c r="JV356" s="29">
        <v>4.7685515273458563</v>
      </c>
      <c r="JW356" s="29">
        <v>21.088423268894736</v>
      </c>
      <c r="JX356" s="29">
        <v>19.180609495002116</v>
      </c>
      <c r="JY356" s="29">
        <v>13.785481703003462</v>
      </c>
      <c r="JZ356" s="29">
        <v>4.9680083646645983</v>
      </c>
    </row>
    <row r="357" spans="1:286" ht="15" thickBot="1" x14ac:dyDescent="0.4">
      <c r="A357" s="2"/>
      <c r="B357" s="74" t="s">
        <v>819</v>
      </c>
      <c r="C357" s="74" t="s">
        <v>510</v>
      </c>
      <c r="D357" s="74" t="s">
        <v>510</v>
      </c>
      <c r="E357" s="87">
        <v>373376</v>
      </c>
      <c r="F357" s="84">
        <v>436176</v>
      </c>
      <c r="G357" s="22">
        <v>25.776232718684209</v>
      </c>
      <c r="H357" s="22">
        <v>12.293529975167177</v>
      </c>
      <c r="I357" s="22">
        <v>8.8356020481075443</v>
      </c>
      <c r="J357" s="22">
        <v>13.565526141067091</v>
      </c>
      <c r="K357" s="22">
        <v>25.893331176684207</v>
      </c>
      <c r="L357" s="22">
        <v>12.175434728494864</v>
      </c>
      <c r="M357" s="22">
        <v>8.7507246690734188</v>
      </c>
      <c r="N357" s="22">
        <v>12.960991908587111</v>
      </c>
      <c r="O357" s="22">
        <v>25.965874378684209</v>
      </c>
      <c r="P357" s="22">
        <v>12.11467281931991</v>
      </c>
      <c r="Q357" s="22">
        <v>8.707053888570373</v>
      </c>
      <c r="R357" s="22">
        <v>12.519966426320616</v>
      </c>
      <c r="S357" s="22">
        <v>26.06678779968421</v>
      </c>
      <c r="T357" s="22">
        <v>11.993105559028688</v>
      </c>
      <c r="U357" s="22">
        <v>8.6196811049857018</v>
      </c>
      <c r="V357" s="22">
        <v>12.098674535554855</v>
      </c>
      <c r="W357" s="22">
        <v>26.189591092684211</v>
      </c>
      <c r="X357" s="22">
        <v>11.912671133805064</v>
      </c>
      <c r="Y357" s="22">
        <v>8.5618712998540776</v>
      </c>
      <c r="Z357" s="22">
        <v>11.623694852997227</v>
      </c>
      <c r="AA357" s="22">
        <v>26.314773878684207</v>
      </c>
      <c r="AB357" s="22">
        <v>11.762986912407426</v>
      </c>
      <c r="AC357" s="22">
        <v>8.4542903027098966</v>
      </c>
      <c r="AD357" s="22">
        <v>11.123073058033725</v>
      </c>
      <c r="AE357" s="22">
        <v>26.451668428684208</v>
      </c>
      <c r="AF357" s="22">
        <v>11.52865773916456</v>
      </c>
      <c r="AG357" s="22">
        <v>8.2858733120474675</v>
      </c>
      <c r="AH357" s="22">
        <v>10.571272855781945</v>
      </c>
      <c r="AI357" s="22">
        <v>26.595627558684207</v>
      </c>
      <c r="AJ357" s="22">
        <v>11.420667756384077</v>
      </c>
      <c r="AK357" s="22">
        <v>8.2082587851412239</v>
      </c>
      <c r="AL357" s="22">
        <v>10.006873940392953</v>
      </c>
      <c r="AM357" s="22">
        <v>26.746514649684208</v>
      </c>
      <c r="AN357" s="22">
        <v>11.142034486356218</v>
      </c>
      <c r="AO357" s="22">
        <v>8.0079995677885147</v>
      </c>
      <c r="AP357" s="22">
        <v>9.4519278352371856</v>
      </c>
      <c r="AQ357" s="22">
        <v>26.923654965684207</v>
      </c>
      <c r="AR357" s="22">
        <v>11.018061210852659</v>
      </c>
      <c r="AS357" s="22">
        <v>7.9188975336972085</v>
      </c>
      <c r="AT357" s="22">
        <v>8.7447249661076114</v>
      </c>
      <c r="AU357" s="22">
        <v>27.687410416684209</v>
      </c>
      <c r="AV357" s="22">
        <v>10.26087151509055</v>
      </c>
      <c r="AW357" s="22">
        <v>7.374690390574294</v>
      </c>
      <c r="AX357" s="22">
        <v>6.069097925751997</v>
      </c>
      <c r="AY357" s="22">
        <v>28.325065719684208</v>
      </c>
      <c r="AZ357" s="22">
        <v>9.6466124896925702</v>
      </c>
      <c r="BA357" s="22">
        <v>6.9332103344929141</v>
      </c>
      <c r="BB357" s="22">
        <v>4.5849580072074474</v>
      </c>
      <c r="BC357" s="22">
        <v>28.747657914684208</v>
      </c>
      <c r="BD357" s="22">
        <v>10.462782975034939</v>
      </c>
      <c r="BE357" s="22">
        <v>7.5198081323965953</v>
      </c>
      <c r="BF357" s="22">
        <v>4.1267098944012588</v>
      </c>
      <c r="BG357" s="22">
        <v>29.059479710684208</v>
      </c>
      <c r="BH357" s="22">
        <v>10.536460507537228</v>
      </c>
      <c r="BI357" s="22">
        <v>7.5727616256887362</v>
      </c>
      <c r="BJ357" s="22">
        <v>4.3091304188238233</v>
      </c>
      <c r="BK357" s="25">
        <v>25.728979676684208</v>
      </c>
      <c r="BL357" s="25">
        <v>12.267583956552096</v>
      </c>
      <c r="BM357" s="25">
        <v>8.8169541336615946</v>
      </c>
      <c r="BN357" s="25">
        <v>13.793115238549884</v>
      </c>
      <c r="BO357" s="25">
        <v>25.808392740684209</v>
      </c>
      <c r="BP357" s="25">
        <v>12.094746708154496</v>
      </c>
      <c r="BQ357" s="25">
        <v>8.6927326001381982</v>
      </c>
      <c r="BR357" s="25">
        <v>13.404835257903704</v>
      </c>
      <c r="BS357" s="25">
        <v>25.92169933468421</v>
      </c>
      <c r="BT357" s="25">
        <v>12.015240095386478</v>
      </c>
      <c r="BU357" s="25">
        <v>8.6355896320866936</v>
      </c>
      <c r="BV357" s="25">
        <v>12.954996988723879</v>
      </c>
      <c r="BW357" s="25">
        <v>26.026179400684207</v>
      </c>
      <c r="BX357" s="25">
        <v>11.959890240117687</v>
      </c>
      <c r="BY357" s="25">
        <v>8.5958086012873007</v>
      </c>
      <c r="BZ357" s="25">
        <v>12.604091007919767</v>
      </c>
      <c r="CA357" s="25">
        <v>26.13864808668421</v>
      </c>
      <c r="CB357" s="25">
        <v>11.775016615956812</v>
      </c>
      <c r="CC357" s="25">
        <v>8.4629362875111518</v>
      </c>
      <c r="CD357" s="25">
        <v>12.204518952024653</v>
      </c>
      <c r="CE357" s="25">
        <v>26.261812449684207</v>
      </c>
      <c r="CF357" s="25">
        <v>11.65578189859658</v>
      </c>
      <c r="CG357" s="25">
        <v>8.3772399484578717</v>
      </c>
      <c r="CH357" s="25">
        <v>11.780409988720974</v>
      </c>
      <c r="CI357" s="25">
        <v>26.397140492684208</v>
      </c>
      <c r="CJ357" s="25">
        <v>11.56837536415925</v>
      </c>
      <c r="CK357" s="25">
        <v>8.314419151156164</v>
      </c>
      <c r="CL357" s="25">
        <v>11.300849258833505</v>
      </c>
      <c r="CM357" s="25">
        <v>26.539521490684209</v>
      </c>
      <c r="CN357" s="25">
        <v>11.414647794423225</v>
      </c>
      <c r="CO357" s="25">
        <v>8.2039321199491848</v>
      </c>
      <c r="CP357" s="25">
        <v>10.804951193664746</v>
      </c>
      <c r="CQ357" s="25">
        <v>26.690381470684208</v>
      </c>
      <c r="CR357" s="25">
        <v>11.255785779637996</v>
      </c>
      <c r="CS357" s="25">
        <v>8.0897548619900643</v>
      </c>
      <c r="CT357" s="25">
        <v>10.28751212642284</v>
      </c>
      <c r="CU357" s="25">
        <v>26.848014327684208</v>
      </c>
      <c r="CV357" s="25">
        <v>11.123187392146397</v>
      </c>
      <c r="CW357" s="25">
        <v>7.9944537900877597</v>
      </c>
      <c r="CX357" s="25">
        <v>9.7707104345514644</v>
      </c>
      <c r="CY357" s="25">
        <v>27.245727205684208</v>
      </c>
      <c r="CZ357" s="25">
        <v>10.901176407590256</v>
      </c>
      <c r="DA357" s="25">
        <v>7.8348901241749571</v>
      </c>
      <c r="DB357" s="25">
        <v>8.1269098338842412</v>
      </c>
      <c r="DC357" s="25">
        <v>27.609145036684211</v>
      </c>
      <c r="DD357" s="25">
        <v>10.553358078372666</v>
      </c>
      <c r="DE357" s="25">
        <v>7.5849062425549425</v>
      </c>
      <c r="DF357" s="25">
        <v>6.7196901272514502</v>
      </c>
      <c r="DG357" s="25">
        <v>27.877552230684209</v>
      </c>
      <c r="DH357" s="25">
        <v>11.164377200662951</v>
      </c>
      <c r="DI357" s="25">
        <v>8.0240577164803568</v>
      </c>
      <c r="DJ357" s="25">
        <v>5.7735048547494507</v>
      </c>
      <c r="DK357" s="25">
        <v>28.075887568684209</v>
      </c>
      <c r="DL357" s="25">
        <v>11.786021398375775</v>
      </c>
      <c r="DM357" s="25">
        <v>8.4708456413156643</v>
      </c>
      <c r="DN357" s="25">
        <v>5.113396783982985</v>
      </c>
      <c r="DO357" s="27">
        <v>25.776298964684209</v>
      </c>
      <c r="DP357" s="27">
        <v>12.259872502907559</v>
      </c>
      <c r="DQ357" s="27">
        <v>8.8114117600916604</v>
      </c>
      <c r="DR357" s="27">
        <v>13.572628364680886</v>
      </c>
      <c r="DS357" s="27">
        <v>25.893529841684209</v>
      </c>
      <c r="DT357" s="27">
        <v>12.085680562217727</v>
      </c>
      <c r="DU357" s="27">
        <v>8.6862165825444588</v>
      </c>
      <c r="DV357" s="27">
        <v>12.984535599053443</v>
      </c>
      <c r="DW357" s="27">
        <v>25.96627023668421</v>
      </c>
      <c r="DX357" s="27">
        <v>12.033212259888053</v>
      </c>
      <c r="DY357" s="27">
        <v>8.6485065805790953</v>
      </c>
      <c r="DZ357" s="27">
        <v>12.562409364467252</v>
      </c>
      <c r="EA357" s="27">
        <v>26.067442994684207</v>
      </c>
      <c r="EB357" s="27">
        <v>11.902485125374859</v>
      </c>
      <c r="EC357" s="27">
        <v>8.5545504150366352</v>
      </c>
      <c r="ED357" s="27">
        <v>12.164885011120912</v>
      </c>
      <c r="EE357" s="27">
        <v>26.190177761684208</v>
      </c>
      <c r="EF357" s="27">
        <v>11.727610948880965</v>
      </c>
      <c r="EG357" s="27">
        <v>8.4288649011840899</v>
      </c>
      <c r="EH357" s="27">
        <v>11.71522809365681</v>
      </c>
      <c r="EI357" s="27">
        <v>26.315072965684209</v>
      </c>
      <c r="EJ357" s="27">
        <v>11.499139252174826</v>
      </c>
      <c r="EK357" s="27">
        <v>8.2646577942401027</v>
      </c>
      <c r="EL357" s="27">
        <v>11.24004893317996</v>
      </c>
      <c r="EM357" s="27">
        <v>26.451741656684209</v>
      </c>
      <c r="EN357" s="27">
        <v>11.419925962019144</v>
      </c>
      <c r="EO357" s="27">
        <v>8.2077256429254959</v>
      </c>
      <c r="EP357" s="27">
        <v>10.713871791102431</v>
      </c>
      <c r="EQ357" s="27">
        <v>26.59562209968421</v>
      </c>
      <c r="ER357" s="27">
        <v>11.317288122335022</v>
      </c>
      <c r="ES357" s="27">
        <v>8.133957806644279</v>
      </c>
      <c r="ET357" s="27">
        <v>10.174748474076878</v>
      </c>
      <c r="EU357" s="27">
        <v>26.745084773684209</v>
      </c>
      <c r="EV357" s="27">
        <v>11.217295206679433</v>
      </c>
      <c r="EW357" s="27">
        <v>8.0620909293399219</v>
      </c>
      <c r="EX357" s="27">
        <v>9.648829892399668</v>
      </c>
      <c r="EY357" s="27">
        <v>26.915595977684209</v>
      </c>
      <c r="EZ357" s="27">
        <v>11.069949076840839</v>
      </c>
      <c r="FA357" s="27">
        <v>7.9561903646353658</v>
      </c>
      <c r="FB357" s="27">
        <v>9.0118339501392484</v>
      </c>
      <c r="FC357" s="27">
        <v>27.628201600684207</v>
      </c>
      <c r="FD357" s="27">
        <v>10.49797333317616</v>
      </c>
      <c r="FE357" s="27">
        <v>7.545100135677532</v>
      </c>
      <c r="FF357" s="27">
        <v>6.6490009651510107</v>
      </c>
      <c r="FG357" s="27">
        <v>28.167000617684209</v>
      </c>
      <c r="FH357" s="27">
        <v>10.027506211313032</v>
      </c>
      <c r="FI357" s="27">
        <v>7.2069661518748376</v>
      </c>
      <c r="FJ357" s="27">
        <v>5.3663939900692412</v>
      </c>
      <c r="FK357" s="27">
        <v>28.539066294684208</v>
      </c>
      <c r="FL357" s="27">
        <v>10.901635118521911</v>
      </c>
      <c r="FM357" s="27">
        <v>7.8352198087533811</v>
      </c>
      <c r="FN357" s="27">
        <v>4.9388406286673003</v>
      </c>
      <c r="FO357" s="27">
        <v>28.775192404684208</v>
      </c>
      <c r="FP357" s="27">
        <v>10.601468168574735</v>
      </c>
      <c r="FQ357" s="27">
        <v>7.6194839116526474</v>
      </c>
      <c r="FR357" s="27">
        <v>5.0853943056986637</v>
      </c>
      <c r="FS357" s="28">
        <v>25.77226868568421</v>
      </c>
      <c r="FT357" s="28">
        <v>12.295905915189362</v>
      </c>
      <c r="FU357" s="28">
        <v>8.8373096829828484</v>
      </c>
      <c r="FV357" s="28">
        <v>13.579653403083949</v>
      </c>
      <c r="FW357" s="28">
        <v>25.89400787368421</v>
      </c>
      <c r="FX357" s="28">
        <v>12.186973576450709</v>
      </c>
      <c r="FY357" s="28">
        <v>8.7590178662948368</v>
      </c>
      <c r="FZ357" s="28">
        <v>12.958764662904743</v>
      </c>
      <c r="GA357" s="28">
        <v>25.98507016668421</v>
      </c>
      <c r="GB357" s="28">
        <v>12.116928458581489</v>
      </c>
      <c r="GC357" s="28">
        <v>8.7086750609203527</v>
      </c>
      <c r="GD357" s="28">
        <v>12.499850987360913</v>
      </c>
      <c r="GE357" s="28">
        <v>26.11571734068421</v>
      </c>
      <c r="GF357" s="28">
        <v>11.981683670145673</v>
      </c>
      <c r="GG357" s="28">
        <v>8.6114719685528076</v>
      </c>
      <c r="GH357" s="28">
        <v>12.067725781703853</v>
      </c>
      <c r="GI357" s="28">
        <v>26.261666378684211</v>
      </c>
      <c r="GJ357" s="28">
        <v>11.864667788631117</v>
      </c>
      <c r="GK357" s="28">
        <v>8.5273703505098535</v>
      </c>
      <c r="GL357" s="28">
        <v>11.569588398682589</v>
      </c>
      <c r="GM357" s="28">
        <v>26.447808042684208</v>
      </c>
      <c r="GN357" s="28">
        <v>11.653299352227123</v>
      </c>
      <c r="GO357" s="28">
        <v>8.3754556935017437</v>
      </c>
      <c r="GP357" s="28">
        <v>11.020575720990955</v>
      </c>
      <c r="GQ357" s="28">
        <v>26.671641559684208</v>
      </c>
      <c r="GR357" s="28">
        <v>11.455207441432327</v>
      </c>
      <c r="GS357" s="28">
        <v>8.2330831368587347</v>
      </c>
      <c r="GT357" s="28">
        <v>10.380616054744142</v>
      </c>
      <c r="GU357" s="28">
        <v>26.925150762684208</v>
      </c>
      <c r="GV357" s="28">
        <v>11.172791380820625</v>
      </c>
      <c r="GW357" s="28">
        <v>8.0301051534317001</v>
      </c>
      <c r="GX357" s="28">
        <v>9.7191124657720636</v>
      </c>
      <c r="GY357" s="28">
        <v>27.202276448684209</v>
      </c>
      <c r="GZ357" s="28">
        <v>11.033800560366705</v>
      </c>
      <c r="HA357" s="28">
        <v>7.9302097140947909</v>
      </c>
      <c r="HB357" s="28">
        <v>9.1439216222210185</v>
      </c>
      <c r="HC357" s="28">
        <v>27.496170937684209</v>
      </c>
      <c r="HD357" s="28">
        <v>10.837305976337877</v>
      </c>
      <c r="HE357" s="28">
        <v>7.7889851876492404</v>
      </c>
      <c r="HF357" s="28">
        <v>8.5626133714885491</v>
      </c>
      <c r="HG357" s="28">
        <v>28.62901561068421</v>
      </c>
      <c r="HH357" s="28">
        <v>9.7058038056039013</v>
      </c>
      <c r="HI357" s="28">
        <v>6.9757522986930089</v>
      </c>
      <c r="HJ357" s="28">
        <v>5.9560109028578125</v>
      </c>
      <c r="HK357" s="28">
        <v>29.430291781684208</v>
      </c>
      <c r="HL357" s="28">
        <v>8.5385823340300782</v>
      </c>
      <c r="HM357" s="28">
        <v>6.1368472449236551</v>
      </c>
      <c r="HN357" s="28">
        <v>2.3142264076994579</v>
      </c>
      <c r="HO357" s="28">
        <v>29.847744768684208</v>
      </c>
      <c r="HP357" s="28">
        <v>8.8914244649196252</v>
      </c>
      <c r="HQ357" s="28">
        <v>6.3904418317220584</v>
      </c>
      <c r="HR357" s="28">
        <v>0.18832717103547125</v>
      </c>
      <c r="HS357" s="28">
        <v>30.05743780868421</v>
      </c>
      <c r="HT357" s="28">
        <v>8.6969081600653872</v>
      </c>
      <c r="HU357" s="28">
        <v>6.2506391334708553</v>
      </c>
      <c r="HV357" s="28">
        <v>-1.5325900272659787</v>
      </c>
      <c r="HW357" s="29">
        <v>25.771426052684209</v>
      </c>
      <c r="HX357" s="29">
        <v>12.292610722990926</v>
      </c>
      <c r="HY357" s="29">
        <v>8.8349413634687455</v>
      </c>
      <c r="HZ357" s="29">
        <v>13.56504800085137</v>
      </c>
      <c r="IA357" s="29">
        <v>25.908007607684208</v>
      </c>
      <c r="IB357" s="29">
        <v>12.17174453242726</v>
      </c>
      <c r="IC357" s="29">
        <v>8.7480724525010682</v>
      </c>
      <c r="ID357" s="29">
        <v>12.903769821258862</v>
      </c>
      <c r="IE357" s="29">
        <v>26.001126699684207</v>
      </c>
      <c r="IF357" s="29">
        <v>12.130942293305852</v>
      </c>
      <c r="IG357" s="29">
        <v>8.7187470798638564</v>
      </c>
      <c r="IH357" s="29">
        <v>12.459712775510715</v>
      </c>
      <c r="II357" s="29">
        <v>26.12356719368421</v>
      </c>
      <c r="IJ357" s="29">
        <v>12.007813767288855</v>
      </c>
      <c r="IK357" s="29">
        <v>8.6302521838613409</v>
      </c>
      <c r="IL357" s="29">
        <v>12.062430130282831</v>
      </c>
      <c r="IM357" s="29">
        <v>26.261963114684207</v>
      </c>
      <c r="IN357" s="29">
        <v>11.897243375147223</v>
      </c>
      <c r="IO357" s="29">
        <v>8.5507830659399549</v>
      </c>
      <c r="IP357" s="29">
        <v>11.598856344548873</v>
      </c>
      <c r="IQ357" s="29">
        <v>26.436032666684209</v>
      </c>
      <c r="IR357" s="29">
        <v>11.73700519594076</v>
      </c>
      <c r="IS357" s="29">
        <v>8.4356167315151342</v>
      </c>
      <c r="IT357" s="29">
        <v>11.118048899554243</v>
      </c>
      <c r="IU357" s="29">
        <v>26.646599817684208</v>
      </c>
      <c r="IV357" s="29">
        <v>11.515673934374151</v>
      </c>
      <c r="IW357" s="29">
        <v>8.2765415958983954</v>
      </c>
      <c r="IX357" s="29">
        <v>10.570111657759259</v>
      </c>
      <c r="IY357" s="29">
        <v>26.876550896684208</v>
      </c>
      <c r="IZ357" s="29">
        <v>11.243943051969756</v>
      </c>
      <c r="JA357" s="29">
        <v>8.0812432604360716</v>
      </c>
      <c r="JB357" s="29">
        <v>10.028733931430668</v>
      </c>
      <c r="JC357" s="29">
        <v>27.119596834684209</v>
      </c>
      <c r="JD357" s="29">
        <v>11.189299463590292</v>
      </c>
      <c r="JE357" s="29">
        <v>8.0419698375561648</v>
      </c>
      <c r="JF357" s="29">
        <v>9.5611880123006472</v>
      </c>
      <c r="JG357" s="29">
        <v>27.44407803268421</v>
      </c>
      <c r="JH357" s="29">
        <v>10.950598010463215</v>
      </c>
      <c r="JI357" s="29">
        <v>7.8704104032524178</v>
      </c>
      <c r="JJ357" s="29">
        <v>8.6138692085475128</v>
      </c>
      <c r="JK357" s="29">
        <v>28.56553846568421</v>
      </c>
      <c r="JL357" s="29">
        <v>10.547858857582511</v>
      </c>
      <c r="JM357" s="29">
        <v>7.5809538442954816</v>
      </c>
      <c r="JN357" s="29">
        <v>4.1838771665786041</v>
      </c>
      <c r="JO357" s="29">
        <v>29.15739404868421</v>
      </c>
      <c r="JP357" s="29">
        <v>9.3641026921728923</v>
      </c>
      <c r="JQ357" s="29">
        <v>6.7301649805044752</v>
      </c>
      <c r="JR357" s="29">
        <v>1.2150682691655312</v>
      </c>
      <c r="JS357" s="29">
        <v>29.342218616684207</v>
      </c>
      <c r="JT357" s="29">
        <v>9.2666284486894721</v>
      </c>
      <c r="JU357" s="29">
        <v>6.6601083224819586</v>
      </c>
      <c r="JV357" s="29">
        <v>-0.11986254667688812</v>
      </c>
      <c r="JW357" s="29">
        <v>29.286798955684208</v>
      </c>
      <c r="JX357" s="29">
        <v>9.2113733279791923</v>
      </c>
      <c r="JY357" s="29">
        <v>6.6203953792750561</v>
      </c>
      <c r="JZ357" s="29">
        <v>0.33934150697848509</v>
      </c>
    </row>
    <row r="358" spans="1:286" ht="15" thickBot="1" x14ac:dyDescent="0.4">
      <c r="A358" s="2"/>
      <c r="B358" s="74" t="s">
        <v>820</v>
      </c>
      <c r="C358" s="74" t="s">
        <v>498</v>
      </c>
      <c r="D358" s="74" t="s">
        <v>859</v>
      </c>
      <c r="E358" s="87">
        <v>382923</v>
      </c>
      <c r="F358" s="84">
        <v>394645</v>
      </c>
      <c r="G358" s="22">
        <v>36.907393466000002</v>
      </c>
      <c r="H358" s="22">
        <v>8.8134067972207095</v>
      </c>
      <c r="I358" s="22">
        <v>6.4292575538711993</v>
      </c>
      <c r="J358" s="22">
        <v>11.247071888962736</v>
      </c>
      <c r="K358" s="22">
        <v>36.970745737999998</v>
      </c>
      <c r="L358" s="22">
        <v>8.6816822948835686</v>
      </c>
      <c r="M358" s="22">
        <v>6.3331663633513147</v>
      </c>
      <c r="N358" s="22">
        <v>10.720309051320132</v>
      </c>
      <c r="O358" s="22">
        <v>37.000727155</v>
      </c>
      <c r="P358" s="22">
        <v>8.5417459808353957</v>
      </c>
      <c r="Q358" s="22">
        <v>6.2310847705172208</v>
      </c>
      <c r="R358" s="22">
        <v>10.279256219843237</v>
      </c>
      <c r="S358" s="22">
        <v>37.082805227000001</v>
      </c>
      <c r="T358" s="22">
        <v>8.4047396093151896</v>
      </c>
      <c r="U358" s="22">
        <v>6.1311405299651396</v>
      </c>
      <c r="V358" s="22">
        <v>9.8569134203979658</v>
      </c>
      <c r="W358" s="22">
        <v>37.193229453000001</v>
      </c>
      <c r="X358" s="22">
        <v>8.2614846868934997</v>
      </c>
      <c r="Y358" s="22">
        <v>6.0266380585259096</v>
      </c>
      <c r="Z358" s="22">
        <v>9.3088912367948353</v>
      </c>
      <c r="AA358" s="22">
        <v>37.329339458999996</v>
      </c>
      <c r="AB358" s="22">
        <v>8.0755163846253719</v>
      </c>
      <c r="AC358" s="22">
        <v>5.8909767711659526</v>
      </c>
      <c r="AD358" s="22">
        <v>8.6834336011488453</v>
      </c>
      <c r="AE358" s="22">
        <v>37.478770842000003</v>
      </c>
      <c r="AF358" s="22">
        <v>7.8732739457988643</v>
      </c>
      <c r="AG358" s="22">
        <v>5.7434437277634061</v>
      </c>
      <c r="AH358" s="22">
        <v>7.9303139503799613</v>
      </c>
      <c r="AI358" s="22">
        <v>37.639622078999999</v>
      </c>
      <c r="AJ358" s="22">
        <v>7.6748251513793031</v>
      </c>
      <c r="AK358" s="22">
        <v>5.5986780951386939</v>
      </c>
      <c r="AL358" s="22">
        <v>7.3024493921011313</v>
      </c>
      <c r="AM358" s="22">
        <v>37.810563926999997</v>
      </c>
      <c r="AN358" s="22">
        <v>7.4466351149497019</v>
      </c>
      <c r="AO358" s="22">
        <v>5.4322166405402506</v>
      </c>
      <c r="AP358" s="22">
        <v>6.6881476345312159</v>
      </c>
      <c r="AQ358" s="22">
        <v>38.004377149999996</v>
      </c>
      <c r="AR358" s="22">
        <v>7.1945670434962841</v>
      </c>
      <c r="AS358" s="22">
        <v>5.2483364918339994</v>
      </c>
      <c r="AT358" s="22">
        <v>5.9159184601653259</v>
      </c>
      <c r="AU358" s="22">
        <v>37.440990048210828</v>
      </c>
      <c r="AV358" s="22">
        <v>6.0732959764680556</v>
      </c>
      <c r="AW358" s="22">
        <v>4.4303848593390844</v>
      </c>
      <c r="AX358" s="22">
        <v>3.0812279263402047</v>
      </c>
      <c r="AY358" s="22">
        <v>34.841788029128288</v>
      </c>
      <c r="AZ358" s="22">
        <v>5.6516799042382573</v>
      </c>
      <c r="BA358" s="22">
        <v>4.1228218045993739</v>
      </c>
      <c r="BB358" s="22">
        <v>1.6373151241700299</v>
      </c>
      <c r="BC358" s="22">
        <v>33.027185855262765</v>
      </c>
      <c r="BD358" s="22">
        <v>5.3573336258081987</v>
      </c>
      <c r="BE358" s="22">
        <v>3.9081002925222164</v>
      </c>
      <c r="BF358" s="22">
        <v>1.2581919063850862</v>
      </c>
      <c r="BG358" s="22">
        <v>31.542995403644277</v>
      </c>
      <c r="BH358" s="22">
        <v>5.1165833708998729</v>
      </c>
      <c r="BI358" s="22">
        <v>3.73247633341325</v>
      </c>
      <c r="BJ358" s="22">
        <v>1.450334468398971</v>
      </c>
      <c r="BK358" s="25">
        <v>36.875572630999997</v>
      </c>
      <c r="BL358" s="25">
        <v>8.8551994070853777</v>
      </c>
      <c r="BM358" s="25">
        <v>6.4597446809096493</v>
      </c>
      <c r="BN358" s="25">
        <v>11.545672602987615</v>
      </c>
      <c r="BO358" s="25">
        <v>36.91679998</v>
      </c>
      <c r="BP358" s="25">
        <v>8.7841703807345048</v>
      </c>
      <c r="BQ358" s="25">
        <v>6.4079299950886712</v>
      </c>
      <c r="BR358" s="25">
        <v>11.270611142903263</v>
      </c>
      <c r="BS358" s="25">
        <v>36.994413088999998</v>
      </c>
      <c r="BT358" s="25">
        <v>8.6470247400025002</v>
      </c>
      <c r="BU358" s="25">
        <v>6.3078841595855595</v>
      </c>
      <c r="BV358" s="25">
        <v>10.71952675322343</v>
      </c>
      <c r="BW358" s="25">
        <v>37.106004960999996</v>
      </c>
      <c r="BX358" s="25">
        <v>8.5358527717541879</v>
      </c>
      <c r="BY358" s="25">
        <v>6.2267857565407132</v>
      </c>
      <c r="BZ358" s="25">
        <v>10.299280444413863</v>
      </c>
      <c r="CA358" s="25">
        <v>37.235205112999999</v>
      </c>
      <c r="CB358" s="25">
        <v>8.3746300016316084</v>
      </c>
      <c r="CC358" s="25">
        <v>6.1091759903611349</v>
      </c>
      <c r="CD358" s="25">
        <v>9.7904571744541258</v>
      </c>
      <c r="CE358" s="25">
        <v>37.383166791000001</v>
      </c>
      <c r="CF358" s="25">
        <v>8.2405832658135783</v>
      </c>
      <c r="CG358" s="25">
        <v>6.011390762848249</v>
      </c>
      <c r="CH358" s="25">
        <v>9.2089527991589861</v>
      </c>
      <c r="CI358" s="25">
        <v>37.546520850999997</v>
      </c>
      <c r="CJ358" s="25">
        <v>8.0735081157784379</v>
      </c>
      <c r="CK358" s="25">
        <v>5.8895117670022463</v>
      </c>
      <c r="CL358" s="25">
        <v>8.4825585537604162</v>
      </c>
      <c r="CM358" s="25">
        <v>37.723322085</v>
      </c>
      <c r="CN358" s="25">
        <v>7.9231165663680372</v>
      </c>
      <c r="CO358" s="25">
        <v>5.7798032255344767</v>
      </c>
      <c r="CP358" s="25">
        <v>7.8655030259917105</v>
      </c>
      <c r="CQ358" s="25">
        <v>37.913497335000002</v>
      </c>
      <c r="CR358" s="25">
        <v>7.7638966254663844</v>
      </c>
      <c r="CS358" s="25">
        <v>5.6636544953871644</v>
      </c>
      <c r="CT358" s="25">
        <v>7.2452970020814007</v>
      </c>
      <c r="CU358" s="25">
        <v>38.117082439999997</v>
      </c>
      <c r="CV358" s="25">
        <v>7.5796263728163922</v>
      </c>
      <c r="CW358" s="25">
        <v>5.5292319115825324</v>
      </c>
      <c r="CX358" s="25">
        <v>6.5472003487460135</v>
      </c>
      <c r="CY358" s="25">
        <v>38.481161192000002</v>
      </c>
      <c r="CZ358" s="25">
        <v>7.0353284694157363</v>
      </c>
      <c r="DA358" s="25">
        <v>5.1321741690421039</v>
      </c>
      <c r="DB358" s="25">
        <v>4.5227078089757846</v>
      </c>
      <c r="DC358" s="25">
        <v>38.740353038999999</v>
      </c>
      <c r="DD358" s="25">
        <v>6.5183693509528435</v>
      </c>
      <c r="DE358" s="25">
        <v>4.7550596894893999</v>
      </c>
      <c r="DF358" s="25">
        <v>3.1858327181317456</v>
      </c>
      <c r="DG358" s="25">
        <v>38.895934269000001</v>
      </c>
      <c r="DH358" s="25">
        <v>6.3513639511890725</v>
      </c>
      <c r="DI358" s="25">
        <v>4.6332315754952633</v>
      </c>
      <c r="DJ358" s="25">
        <v>2.4967554709051392</v>
      </c>
      <c r="DK358" s="25">
        <v>38.660410849555454</v>
      </c>
      <c r="DL358" s="25">
        <v>6.2710979960431681</v>
      </c>
      <c r="DM358" s="25">
        <v>4.574678678719498</v>
      </c>
      <c r="DN358" s="25">
        <v>2.1274866586652301</v>
      </c>
      <c r="DO358" s="27">
        <v>36.907393466000002</v>
      </c>
      <c r="DP358" s="27">
        <v>8.8516127785041352</v>
      </c>
      <c r="DQ358" s="27">
        <v>6.4571282852944876</v>
      </c>
      <c r="DR358" s="27">
        <v>11.258428771675295</v>
      </c>
      <c r="DS358" s="27">
        <v>36.970745743000002</v>
      </c>
      <c r="DT358" s="27">
        <v>8.7748086986918032</v>
      </c>
      <c r="DU358" s="27">
        <v>6.4011007783765868</v>
      </c>
      <c r="DV358" s="27">
        <v>10.745580011954907</v>
      </c>
      <c r="DW358" s="27">
        <v>37.000727150000003</v>
      </c>
      <c r="DX358" s="27">
        <v>8.6228214529169236</v>
      </c>
      <c r="DY358" s="27">
        <v>6.2902281986270205</v>
      </c>
      <c r="DZ358" s="27">
        <v>10.320485301239206</v>
      </c>
      <c r="EA358" s="27">
        <v>37.082805227000001</v>
      </c>
      <c r="EB358" s="27">
        <v>8.4516157490788881</v>
      </c>
      <c r="EC358" s="27">
        <v>6.1653360212894626</v>
      </c>
      <c r="ED358" s="27">
        <v>9.9123043016638874</v>
      </c>
      <c r="EE358" s="27">
        <v>37.192770506999999</v>
      </c>
      <c r="EF358" s="27">
        <v>8.2808086306137572</v>
      </c>
      <c r="EG358" s="27">
        <v>6.0407346064321317</v>
      </c>
      <c r="EH358" s="27">
        <v>9.3813526355253813</v>
      </c>
      <c r="EI358" s="27">
        <v>37.328118852999999</v>
      </c>
      <c r="EJ358" s="27">
        <v>8.0732087606855263</v>
      </c>
      <c r="EK358" s="27">
        <v>5.8892933916297405</v>
      </c>
      <c r="EL358" s="27">
        <v>8.7747511212410778</v>
      </c>
      <c r="EM358" s="27">
        <v>37.476889053000001</v>
      </c>
      <c r="EN358" s="27">
        <v>7.8676848562411337</v>
      </c>
      <c r="EO358" s="27">
        <v>5.7393665647451693</v>
      </c>
      <c r="EP358" s="27">
        <v>8.041502551219132</v>
      </c>
      <c r="EQ358" s="27">
        <v>37.637302883000004</v>
      </c>
      <c r="ER358" s="27">
        <v>7.6814524838449127</v>
      </c>
      <c r="ES358" s="27">
        <v>5.6035126419032855</v>
      </c>
      <c r="ET358" s="27">
        <v>7.4309410998742145</v>
      </c>
      <c r="EU358" s="27">
        <v>37.806102207000002</v>
      </c>
      <c r="EV358" s="27">
        <v>7.4780344387873212</v>
      </c>
      <c r="EW358" s="27">
        <v>5.4551220101225475</v>
      </c>
      <c r="EX358" s="27">
        <v>6.8438394120461687</v>
      </c>
      <c r="EY358" s="27">
        <v>37.991126045000001</v>
      </c>
      <c r="EZ358" s="27">
        <v>7.2445796643372189</v>
      </c>
      <c r="FA358" s="27">
        <v>5.2848200024364917</v>
      </c>
      <c r="FB358" s="27">
        <v>6.138389856754376</v>
      </c>
      <c r="FC358" s="27">
        <v>38.637783245000001</v>
      </c>
      <c r="FD358" s="27">
        <v>6.4215573355676421</v>
      </c>
      <c r="FE358" s="27">
        <v>4.6844366721316755</v>
      </c>
      <c r="FF358" s="27">
        <v>3.5027091696411219</v>
      </c>
      <c r="FG358" s="27">
        <v>37.517106855261858</v>
      </c>
      <c r="FH358" s="27">
        <v>6.0856428694698002</v>
      </c>
      <c r="FI358" s="27">
        <v>4.4393917458841763</v>
      </c>
      <c r="FJ358" s="27">
        <v>2.1786311088102401</v>
      </c>
      <c r="FK358" s="27">
        <v>35.80403469314043</v>
      </c>
      <c r="FL358" s="27">
        <v>5.8077657552104061</v>
      </c>
      <c r="FM358" s="27">
        <v>4.2366842597774959</v>
      </c>
      <c r="FN358" s="27">
        <v>1.8296758169167795</v>
      </c>
      <c r="FO358" s="27">
        <v>34.074970117069363</v>
      </c>
      <c r="FP358" s="27">
        <v>5.5272945144824197</v>
      </c>
      <c r="FQ358" s="27">
        <v>4.0320843945287166</v>
      </c>
      <c r="FR358" s="27">
        <v>1.9862027762049408</v>
      </c>
      <c r="FS358" s="28">
        <v>36.903505195999998</v>
      </c>
      <c r="FT358" s="28">
        <v>8.8163832467729275</v>
      </c>
      <c r="FU358" s="28">
        <v>6.4314288323799076</v>
      </c>
      <c r="FV358" s="28">
        <v>11.277420697521887</v>
      </c>
      <c r="FW358" s="28">
        <v>36.964432610000003</v>
      </c>
      <c r="FX358" s="28">
        <v>8.6803070157377906</v>
      </c>
      <c r="FY358" s="28">
        <v>6.3321631163618006</v>
      </c>
      <c r="FZ358" s="28">
        <v>10.772785961824336</v>
      </c>
      <c r="GA358" s="28">
        <v>36.997557217000001</v>
      </c>
      <c r="GB358" s="28">
        <v>8.5322585478877038</v>
      </c>
      <c r="GC358" s="28">
        <v>6.2241638202707144</v>
      </c>
      <c r="GD358" s="28">
        <v>10.355160937498798</v>
      </c>
      <c r="GE358" s="28">
        <v>37.092792516000003</v>
      </c>
      <c r="GF358" s="28">
        <v>8.3822700727401802</v>
      </c>
      <c r="GG358" s="28">
        <v>6.1147493158659092</v>
      </c>
      <c r="GH358" s="28">
        <v>9.9457489902968703</v>
      </c>
      <c r="GI358" s="28">
        <v>37.225422322</v>
      </c>
      <c r="GJ358" s="28">
        <v>8.227106030179332</v>
      </c>
      <c r="GK358" s="28">
        <v>6.0015593070899476</v>
      </c>
      <c r="GL358" s="28">
        <v>9.4216157945908421</v>
      </c>
      <c r="GM358" s="28">
        <v>37.393065933000003</v>
      </c>
      <c r="GN358" s="28">
        <v>8.0367561018404725</v>
      </c>
      <c r="GO358" s="28">
        <v>5.8627016845146045</v>
      </c>
      <c r="GP358" s="28">
        <v>8.8040948642131092</v>
      </c>
      <c r="GQ358" s="28">
        <v>37.585853745999998</v>
      </c>
      <c r="GR358" s="28">
        <v>7.7957234828563147</v>
      </c>
      <c r="GS358" s="28">
        <v>5.6868717447435335</v>
      </c>
      <c r="GT358" s="28">
        <v>8.0262682541218311</v>
      </c>
      <c r="GU358" s="28">
        <v>37.800621507000002</v>
      </c>
      <c r="GV358" s="28">
        <v>7.5576141625395357</v>
      </c>
      <c r="GW358" s="28">
        <v>5.5131743106506752</v>
      </c>
      <c r="GX358" s="28">
        <v>7.3716024564200531</v>
      </c>
      <c r="GY358" s="28">
        <v>38.033386139000001</v>
      </c>
      <c r="GZ358" s="28">
        <v>7.3071705150046649</v>
      </c>
      <c r="HA358" s="28">
        <v>5.3304791565769545</v>
      </c>
      <c r="HB358" s="28">
        <v>6.8077870352956502</v>
      </c>
      <c r="HC358" s="28">
        <v>38.290935388000001</v>
      </c>
      <c r="HD358" s="28">
        <v>7.0395624535899994</v>
      </c>
      <c r="HE358" s="28">
        <v>5.1352628015495618</v>
      </c>
      <c r="HF358" s="28">
        <v>6.1659002424080356</v>
      </c>
      <c r="HG358" s="28">
        <v>35.463782874057621</v>
      </c>
      <c r="HH358" s="28">
        <v>5.7525735714257165</v>
      </c>
      <c r="HI358" s="28">
        <v>4.1964223301200265</v>
      </c>
      <c r="HJ358" s="28">
        <v>2.6345796301476518</v>
      </c>
      <c r="HK358" s="28">
        <v>25.618848796185038</v>
      </c>
      <c r="HL358" s="28">
        <v>4.1556286603337087</v>
      </c>
      <c r="HM358" s="28">
        <v>3.0314732509521165</v>
      </c>
      <c r="HN358" s="28">
        <v>-3.2371263231256364</v>
      </c>
      <c r="HO358" s="28">
        <v>17.878584552641005</v>
      </c>
      <c r="HP358" s="28">
        <v>2.9000818484950104</v>
      </c>
      <c r="HQ358" s="28">
        <v>2.1155693320727096</v>
      </c>
      <c r="HR358" s="28">
        <v>-7.8306987168490991</v>
      </c>
      <c r="HS358" s="28">
        <v>11.650055310512386</v>
      </c>
      <c r="HT358" s="28">
        <v>1.8897532878232814</v>
      </c>
      <c r="HU358" s="28">
        <v>1.3785487133672478</v>
      </c>
      <c r="HV358" s="28">
        <v>-10.828179828223711</v>
      </c>
      <c r="HW358" s="29">
        <v>36.890493898000003</v>
      </c>
      <c r="HX358" s="29">
        <v>8.817371871494057</v>
      </c>
      <c r="HY358" s="29">
        <v>6.4321500203498392</v>
      </c>
      <c r="HZ358" s="29">
        <v>11.262936320230445</v>
      </c>
      <c r="IA358" s="29">
        <v>36.949873564000001</v>
      </c>
      <c r="IB358" s="29">
        <v>8.6841937913114382</v>
      </c>
      <c r="IC358" s="29">
        <v>6.3349984650291224</v>
      </c>
      <c r="ID358" s="29">
        <v>10.687434332557167</v>
      </c>
      <c r="IE358" s="29">
        <v>36.977755285000001</v>
      </c>
      <c r="IF358" s="29">
        <v>8.5325479165834448</v>
      </c>
      <c r="IG358" s="29">
        <v>6.22437491070552</v>
      </c>
      <c r="IH358" s="29">
        <v>10.256965878022683</v>
      </c>
      <c r="II358" s="29">
        <v>37.056769746999997</v>
      </c>
      <c r="IJ358" s="29">
        <v>8.3854600224484042</v>
      </c>
      <c r="IK358" s="29">
        <v>6.1170763397659682</v>
      </c>
      <c r="IL358" s="29">
        <v>9.8844238530629625</v>
      </c>
      <c r="IM358" s="29">
        <v>37.171399153000003</v>
      </c>
      <c r="IN358" s="29">
        <v>8.217485813453365</v>
      </c>
      <c r="IO358" s="29">
        <v>5.9945414929258725</v>
      </c>
      <c r="IP358" s="29">
        <v>9.4024724067524197</v>
      </c>
      <c r="IQ358" s="29">
        <v>37.312802132000002</v>
      </c>
      <c r="IR358" s="29">
        <v>7.9829790408029311</v>
      </c>
      <c r="IS358" s="29">
        <v>5.8234720671991251</v>
      </c>
      <c r="IT358" s="29">
        <v>8.8672058510462755</v>
      </c>
      <c r="IU358" s="29">
        <v>37.480713725000001</v>
      </c>
      <c r="IV358" s="29">
        <v>7.7166195582944122</v>
      </c>
      <c r="IW358" s="29">
        <v>5.6291665331004204</v>
      </c>
      <c r="IX358" s="29">
        <v>8.1826607551837469</v>
      </c>
      <c r="IY358" s="29">
        <v>37.662047158999997</v>
      </c>
      <c r="IZ358" s="29">
        <v>7.4687610917641667</v>
      </c>
      <c r="JA358" s="29">
        <v>5.4483572325773775</v>
      </c>
      <c r="JB358" s="29">
        <v>7.6458520681549764</v>
      </c>
      <c r="JC358" s="29">
        <v>37.863060048999998</v>
      </c>
      <c r="JD358" s="29">
        <v>7.215344679510876</v>
      </c>
      <c r="JE358" s="29">
        <v>5.2634934880299005</v>
      </c>
      <c r="JF358" s="29">
        <v>7.0854766088070349</v>
      </c>
      <c r="JG358" s="29">
        <v>38.175736506999996</v>
      </c>
      <c r="JH358" s="29">
        <v>6.7200197593585242</v>
      </c>
      <c r="JI358" s="29">
        <v>4.9021608549424993</v>
      </c>
      <c r="JJ358" s="29">
        <v>5.5739233662520675</v>
      </c>
      <c r="JK358" s="29">
        <v>30.929791535415148</v>
      </c>
      <c r="JL358" s="29">
        <v>5.017115686394864</v>
      </c>
      <c r="JM358" s="29">
        <v>3.6599160424061936</v>
      </c>
      <c r="JN358" s="29">
        <v>-1.7642498771941959</v>
      </c>
      <c r="JO358" s="29">
        <v>20.492113583163899</v>
      </c>
      <c r="JP358" s="29">
        <v>3.3240219025645916</v>
      </c>
      <c r="JQ358" s="29">
        <v>2.4248276992088935</v>
      </c>
      <c r="JR358" s="29">
        <v>-7.4583209874742806</v>
      </c>
      <c r="JS358" s="29">
        <v>15.253029600954058</v>
      </c>
      <c r="JT358" s="29">
        <v>2.4741910720079683</v>
      </c>
      <c r="JU358" s="29">
        <v>1.8048879400919313</v>
      </c>
      <c r="JV358" s="29">
        <v>-10.361006551021305</v>
      </c>
      <c r="JW358" s="29">
        <v>14.240451608223362</v>
      </c>
      <c r="JX358" s="29">
        <v>2.3099409856402522</v>
      </c>
      <c r="JY358" s="29">
        <v>1.6850697888593515</v>
      </c>
      <c r="JZ358" s="29">
        <v>-8.993374075641249</v>
      </c>
    </row>
    <row r="359" spans="1:286" ht="15" thickBot="1" x14ac:dyDescent="0.4">
      <c r="A359" s="2"/>
      <c r="B359" s="74" t="s">
        <v>821</v>
      </c>
      <c r="C359" s="74" t="s">
        <v>454</v>
      </c>
      <c r="D359" s="74" t="s">
        <v>860</v>
      </c>
      <c r="E359" s="87">
        <v>350648</v>
      </c>
      <c r="F359" s="84">
        <v>481468</v>
      </c>
      <c r="G359" s="22">
        <v>23.455709684999999</v>
      </c>
      <c r="H359" s="22">
        <v>21.118543281283696</v>
      </c>
      <c r="I359" s="22">
        <v>15.178312872387217</v>
      </c>
      <c r="J359" s="22">
        <v>6.7371051415821519</v>
      </c>
      <c r="K359" s="22">
        <v>23.561731887000001</v>
      </c>
      <c r="L359" s="22">
        <v>21.045678995492523</v>
      </c>
      <c r="M359" s="22">
        <v>15.125943875518875</v>
      </c>
      <c r="N359" s="22">
        <v>6.4631368687197348</v>
      </c>
      <c r="O359" s="22">
        <v>23.660791584000002</v>
      </c>
      <c r="P359" s="22">
        <v>20.965944810450605</v>
      </c>
      <c r="Q359" s="22">
        <v>15.068637346793308</v>
      </c>
      <c r="R359" s="22">
        <v>6.2345226442461588</v>
      </c>
      <c r="S359" s="22">
        <v>23.788812581999998</v>
      </c>
      <c r="T359" s="22">
        <v>20.847712510384049</v>
      </c>
      <c r="U359" s="22">
        <v>14.983661464786207</v>
      </c>
      <c r="V359" s="22">
        <v>5.9604153026477569</v>
      </c>
      <c r="W359" s="22">
        <v>23.940382555999999</v>
      </c>
      <c r="X359" s="22">
        <v>20.759274229689467</v>
      </c>
      <c r="Y359" s="22">
        <v>14.92009913113472</v>
      </c>
      <c r="Z359" s="22">
        <v>5.8418624049866885</v>
      </c>
      <c r="AA359" s="22">
        <v>24.114348237000002</v>
      </c>
      <c r="AB359" s="22">
        <v>20.611181212199963</v>
      </c>
      <c r="AC359" s="22">
        <v>14.813661763569517</v>
      </c>
      <c r="AD359" s="22">
        <v>5.500806827061167</v>
      </c>
      <c r="AE359" s="22">
        <v>26.922033918</v>
      </c>
      <c r="AF359" s="22">
        <v>20.004434044804825</v>
      </c>
      <c r="AG359" s="22">
        <v>14.377580627740421</v>
      </c>
      <c r="AH359" s="22">
        <v>2.4787937371985613</v>
      </c>
      <c r="AI359" s="22">
        <v>26.986726918999999</v>
      </c>
      <c r="AJ359" s="22">
        <v>19.903910077272986</v>
      </c>
      <c r="AK359" s="22">
        <v>14.305332072996395</v>
      </c>
      <c r="AL359" s="22">
        <v>2.3740318887256961</v>
      </c>
      <c r="AM359" s="22">
        <v>29.176216136000001</v>
      </c>
      <c r="AN359" s="22">
        <v>19.424329413872954</v>
      </c>
      <c r="AO359" s="22">
        <v>13.960648007448944</v>
      </c>
      <c r="AP359" s="22">
        <v>0.10904496435680855</v>
      </c>
      <c r="AQ359" s="22">
        <v>29.112404339999998</v>
      </c>
      <c r="AR359" s="22">
        <v>19.29820840182694</v>
      </c>
      <c r="AS359" s="22">
        <v>13.870002352816453</v>
      </c>
      <c r="AT359" s="22">
        <v>-9.9735918046373939E-2</v>
      </c>
      <c r="AU359" s="22">
        <v>29.738221911</v>
      </c>
      <c r="AV359" s="22">
        <v>18.67928884012829</v>
      </c>
      <c r="AW359" s="22">
        <v>13.425172677531586</v>
      </c>
      <c r="AX359" s="22">
        <v>-1.3535936707657612</v>
      </c>
      <c r="AY359" s="22">
        <v>30.329206159999998</v>
      </c>
      <c r="AZ359" s="22">
        <v>18.225093454930569</v>
      </c>
      <c r="BA359" s="22">
        <v>13.098733511254657</v>
      </c>
      <c r="BB359" s="22">
        <v>-2.1327724521368125</v>
      </c>
      <c r="BC359" s="22">
        <v>30.23589144</v>
      </c>
      <c r="BD359" s="22">
        <v>17.968295953956748</v>
      </c>
      <c r="BE359" s="22">
        <v>12.914168091059118</v>
      </c>
      <c r="BF359" s="22">
        <v>-2.0742810736854871</v>
      </c>
      <c r="BG359" s="22">
        <v>30.468736790000001</v>
      </c>
      <c r="BH359" s="22">
        <v>17.756422925219297</v>
      </c>
      <c r="BI359" s="22">
        <v>12.761890773605723</v>
      </c>
      <c r="BJ359" s="22">
        <v>-1.754028408744464</v>
      </c>
      <c r="BK359" s="25">
        <v>23.417299128</v>
      </c>
      <c r="BL359" s="25">
        <v>21.165410405993203</v>
      </c>
      <c r="BM359" s="25">
        <v>15.211997197711895</v>
      </c>
      <c r="BN359" s="25">
        <v>6.9412504254240801</v>
      </c>
      <c r="BO359" s="25">
        <v>23.491299784999999</v>
      </c>
      <c r="BP359" s="25">
        <v>21.132706042109596</v>
      </c>
      <c r="BQ359" s="25">
        <v>15.188491927452194</v>
      </c>
      <c r="BR359" s="25">
        <v>6.8329889696539485</v>
      </c>
      <c r="BS359" s="25">
        <v>23.607232748000001</v>
      </c>
      <c r="BT359" s="25">
        <v>21.05311048230196</v>
      </c>
      <c r="BU359" s="25">
        <v>15.131285031411984</v>
      </c>
      <c r="BV359" s="25">
        <v>6.5238863059384862</v>
      </c>
      <c r="BW359" s="25">
        <v>23.720503763</v>
      </c>
      <c r="BX359" s="25">
        <v>20.957849917804356</v>
      </c>
      <c r="BY359" s="25">
        <v>15.062819388063074</v>
      </c>
      <c r="BZ359" s="25">
        <v>6.2404170896201503</v>
      </c>
      <c r="CA359" s="25">
        <v>23.8472361</v>
      </c>
      <c r="CB359" s="25">
        <v>20.896292348880021</v>
      </c>
      <c r="CC359" s="25">
        <v>15.018576751231908</v>
      </c>
      <c r="CD359" s="25">
        <v>6.1187308135710055</v>
      </c>
      <c r="CE359" s="25">
        <v>23.990265601000001</v>
      </c>
      <c r="CF359" s="25">
        <v>20.783094315830922</v>
      </c>
      <c r="CG359" s="25">
        <v>14.937219096053068</v>
      </c>
      <c r="CH359" s="25">
        <v>5.7893401280333077</v>
      </c>
      <c r="CI359" s="25">
        <v>24.156219886999999</v>
      </c>
      <c r="CJ359" s="25">
        <v>20.669087160406164</v>
      </c>
      <c r="CK359" s="25">
        <v>14.85527990869153</v>
      </c>
      <c r="CL359" s="25">
        <v>5.4159413293778975</v>
      </c>
      <c r="CM359" s="25">
        <v>24.331590482999999</v>
      </c>
      <c r="CN359" s="25">
        <v>20.579251506011587</v>
      </c>
      <c r="CO359" s="25">
        <v>14.790713255048097</v>
      </c>
      <c r="CP359" s="25">
        <v>5.1459352991902776</v>
      </c>
      <c r="CQ359" s="25">
        <v>24.449740238</v>
      </c>
      <c r="CR359" s="25">
        <v>20.486068952340194</v>
      </c>
      <c r="CS359" s="25">
        <v>14.723741118995232</v>
      </c>
      <c r="CT359" s="25">
        <v>4.8716100296981342</v>
      </c>
      <c r="CU359" s="25">
        <v>24.559798521000001</v>
      </c>
      <c r="CV359" s="25">
        <v>20.374176061697405</v>
      </c>
      <c r="CW359" s="25">
        <v>14.643321495361571</v>
      </c>
      <c r="CX359" s="25">
        <v>4.49182211241048</v>
      </c>
      <c r="CY359" s="25">
        <v>25.026061034999998</v>
      </c>
      <c r="CZ359" s="25">
        <v>20.0598460259734</v>
      </c>
      <c r="DA359" s="25">
        <v>14.417406309647227</v>
      </c>
      <c r="DB359" s="25">
        <v>3.6137974698477038</v>
      </c>
      <c r="DC359" s="25">
        <v>25.603832015999998</v>
      </c>
      <c r="DD359" s="25">
        <v>19.740784849026483</v>
      </c>
      <c r="DE359" s="25">
        <v>14.188090759581597</v>
      </c>
      <c r="DF359" s="25">
        <v>2.7415223235428208</v>
      </c>
      <c r="DG359" s="25">
        <v>26.135807945</v>
      </c>
      <c r="DH359" s="25">
        <v>19.465704664102628</v>
      </c>
      <c r="DI359" s="25">
        <v>13.990385214452035</v>
      </c>
      <c r="DJ359" s="25">
        <v>2.0417214191152979</v>
      </c>
      <c r="DK359" s="25">
        <v>26.471654209</v>
      </c>
      <c r="DL359" s="25">
        <v>19.268801190991653</v>
      </c>
      <c r="DM359" s="25">
        <v>13.848866811372273</v>
      </c>
      <c r="DN359" s="25">
        <v>1.7211218470927321</v>
      </c>
      <c r="DO359" s="27">
        <v>23.456973461</v>
      </c>
      <c r="DP359" s="27">
        <v>21.164528656286059</v>
      </c>
      <c r="DQ359" s="27">
        <v>15.211363466836053</v>
      </c>
      <c r="DR359" s="27">
        <v>6.7434650809799663</v>
      </c>
      <c r="DS359" s="27">
        <v>23.563603381</v>
      </c>
      <c r="DT359" s="27">
        <v>21.126614153793643</v>
      </c>
      <c r="DU359" s="27">
        <v>15.184113567372542</v>
      </c>
      <c r="DV359" s="27">
        <v>6.480501455347822</v>
      </c>
      <c r="DW359" s="27">
        <v>23.663248048</v>
      </c>
      <c r="DX359" s="27">
        <v>21.028624818423555</v>
      </c>
      <c r="DY359" s="27">
        <v>15.113686702669114</v>
      </c>
      <c r="DZ359" s="27">
        <v>6.2660504375869248</v>
      </c>
      <c r="EA359" s="27">
        <v>23.791824467000001</v>
      </c>
      <c r="EB359" s="27">
        <v>20.901441068919556</v>
      </c>
      <c r="EC359" s="27">
        <v>15.022277237700671</v>
      </c>
      <c r="ED359" s="27">
        <v>6.0087276411887771</v>
      </c>
      <c r="EE359" s="27">
        <v>23.943136550999998</v>
      </c>
      <c r="EF359" s="27">
        <v>20.806878130014653</v>
      </c>
      <c r="EG359" s="27">
        <v>14.954312991601221</v>
      </c>
      <c r="EH359" s="27">
        <v>5.9041634266067078</v>
      </c>
      <c r="EI359" s="27">
        <v>24.115733980999998</v>
      </c>
      <c r="EJ359" s="27">
        <v>20.654923462342385</v>
      </c>
      <c r="EK359" s="27">
        <v>14.845100180015237</v>
      </c>
      <c r="EL359" s="27">
        <v>5.5799040864495186</v>
      </c>
      <c r="EM359" s="27">
        <v>26.921664024000002</v>
      </c>
      <c r="EN359" s="27">
        <v>20.502068932972197</v>
      </c>
      <c r="EO359" s="27">
        <v>14.735240620109019</v>
      </c>
      <c r="EP359" s="27">
        <v>2.5750757043009855</v>
      </c>
      <c r="EQ359" s="27">
        <v>26.984458754000002</v>
      </c>
      <c r="ER359" s="27">
        <v>20.372955260302859</v>
      </c>
      <c r="ES359" s="27">
        <v>14.642444081362191</v>
      </c>
      <c r="ET359" s="27">
        <v>2.4856140906260151</v>
      </c>
      <c r="EU359" s="27">
        <v>29.175260187999999</v>
      </c>
      <c r="EV359" s="27">
        <v>20.239286243800048</v>
      </c>
      <c r="EW359" s="27">
        <v>14.54637352730925</v>
      </c>
      <c r="EX359" s="27">
        <v>0.23907236386050812</v>
      </c>
      <c r="EY359" s="27">
        <v>29.107946347000002</v>
      </c>
      <c r="EZ359" s="27">
        <v>20.087600216158485</v>
      </c>
      <c r="FA359" s="27">
        <v>14.437353792602753</v>
      </c>
      <c r="FB359" s="27">
        <v>7.6648892150799952E-2</v>
      </c>
      <c r="FC359" s="27">
        <v>29.649760397000001</v>
      </c>
      <c r="FD359" s="27">
        <v>19.569846823983017</v>
      </c>
      <c r="FE359" s="27">
        <v>14.065234235277805</v>
      </c>
      <c r="FF359" s="27">
        <v>-1.0047687878032221</v>
      </c>
      <c r="FG359" s="27">
        <v>30.086159260000002</v>
      </c>
      <c r="FH359" s="27">
        <v>19.085360296959017</v>
      </c>
      <c r="FI359" s="27">
        <v>13.717024228949207</v>
      </c>
      <c r="FJ359" s="27">
        <v>-1.6030943719475985</v>
      </c>
      <c r="FK359" s="27">
        <v>29.926958542000001</v>
      </c>
      <c r="FL359" s="27">
        <v>18.589330489106629</v>
      </c>
      <c r="FM359" s="27">
        <v>13.360517839406414</v>
      </c>
      <c r="FN359" s="27">
        <v>-1.4599001198089496</v>
      </c>
      <c r="FO359" s="27">
        <v>30.017600030000001</v>
      </c>
      <c r="FP359" s="27">
        <v>18.195167992036836</v>
      </c>
      <c r="FQ359" s="27">
        <v>13.077225491851888</v>
      </c>
      <c r="FR359" s="27">
        <v>-1.0823192279864031</v>
      </c>
      <c r="FS359" s="28">
        <v>23.452587539</v>
      </c>
      <c r="FT359" s="28">
        <v>21.12075932402745</v>
      </c>
      <c r="FU359" s="28">
        <v>15.179905585940196</v>
      </c>
      <c r="FV359" s="28">
        <v>6.7558716489319348</v>
      </c>
      <c r="FW359" s="28">
        <v>23.560667543000001</v>
      </c>
      <c r="FX359" s="28">
        <v>20.977908773344819</v>
      </c>
      <c r="FY359" s="28">
        <v>15.077236082491282</v>
      </c>
      <c r="FZ359" s="28">
        <v>6.4872563451643774</v>
      </c>
      <c r="GA359" s="28">
        <v>23.665915216000002</v>
      </c>
      <c r="GB359" s="28">
        <v>20.882897399726332</v>
      </c>
      <c r="GC359" s="28">
        <v>15.008949537533669</v>
      </c>
      <c r="GD359" s="28">
        <v>6.2671667432859532</v>
      </c>
      <c r="GE359" s="28">
        <v>23.803346174000001</v>
      </c>
      <c r="GF359" s="28">
        <v>20.754335239014527</v>
      </c>
      <c r="GG359" s="28">
        <v>14.916549381289782</v>
      </c>
      <c r="GH359" s="28">
        <v>6.002626343758136</v>
      </c>
      <c r="GI359" s="28">
        <v>23.975381929000001</v>
      </c>
      <c r="GJ359" s="28">
        <v>20.651755304061279</v>
      </c>
      <c r="GK359" s="28">
        <v>14.842823162278767</v>
      </c>
      <c r="GL359" s="28">
        <v>5.8760741500188995</v>
      </c>
      <c r="GM359" s="28">
        <v>24.188450854999999</v>
      </c>
      <c r="GN359" s="28">
        <v>20.483095942552644</v>
      </c>
      <c r="GO359" s="28">
        <v>14.721604358323482</v>
      </c>
      <c r="GP359" s="28">
        <v>5.5134284288925368</v>
      </c>
      <c r="GQ359" s="28">
        <v>26.910636119999999</v>
      </c>
      <c r="GR359" s="28">
        <v>19.874076039070427</v>
      </c>
      <c r="GS359" s="28">
        <v>14.283889762319291</v>
      </c>
      <c r="GT359" s="28">
        <v>2.5925485652778768</v>
      </c>
      <c r="GU359" s="28">
        <v>27.043852954999998</v>
      </c>
      <c r="GV359" s="28">
        <v>19.749354018643686</v>
      </c>
      <c r="GW359" s="28">
        <v>14.194249590509187</v>
      </c>
      <c r="GX359" s="28">
        <v>2.4434567853078129</v>
      </c>
      <c r="GY359" s="28">
        <v>29.197403055000002</v>
      </c>
      <c r="GZ359" s="28">
        <v>19.277401944824287</v>
      </c>
      <c r="HA359" s="28">
        <v>13.85504834249738</v>
      </c>
      <c r="HB359" s="28">
        <v>0.33155977261197478</v>
      </c>
      <c r="HC359" s="28">
        <v>29.245908653000001</v>
      </c>
      <c r="HD359" s="28">
        <v>19.15333189784586</v>
      </c>
      <c r="HE359" s="28">
        <v>13.76587675684169</v>
      </c>
      <c r="HF359" s="28">
        <v>0.23196028320699114</v>
      </c>
      <c r="HG359" s="28">
        <v>31.78332614</v>
      </c>
      <c r="HH359" s="28">
        <v>18.116564053830079</v>
      </c>
      <c r="HI359" s="28">
        <v>13.02073129378088</v>
      </c>
      <c r="HJ359" s="28">
        <v>-2.743040005519326</v>
      </c>
      <c r="HK359" s="28">
        <v>32.497578439999998</v>
      </c>
      <c r="HL359" s="28">
        <v>17.28295347074015</v>
      </c>
      <c r="HM359" s="28">
        <v>12.421598954237103</v>
      </c>
      <c r="HN359" s="28">
        <v>-4.7769481133026446</v>
      </c>
      <c r="HO359" s="28">
        <v>32.350413869999997</v>
      </c>
      <c r="HP359" s="28">
        <v>16.740298127981269</v>
      </c>
      <c r="HQ359" s="28">
        <v>12.031581874717869</v>
      </c>
      <c r="HR359" s="28">
        <v>-5.4773774348127375</v>
      </c>
      <c r="HS359" s="28">
        <v>32.332939609999997</v>
      </c>
      <c r="HT359" s="28">
        <v>16.259490220443244</v>
      </c>
      <c r="HU359" s="28">
        <v>11.686015764644466</v>
      </c>
      <c r="HV359" s="28">
        <v>-6.288722759373524</v>
      </c>
      <c r="HW359" s="29">
        <v>23.475000737999999</v>
      </c>
      <c r="HX359" s="29">
        <v>21.120330646983003</v>
      </c>
      <c r="HY359" s="29">
        <v>15.179597487307863</v>
      </c>
      <c r="HZ359" s="29">
        <v>6.7531766142838467</v>
      </c>
      <c r="IA359" s="29">
        <v>23.61641264</v>
      </c>
      <c r="IB359" s="29">
        <v>21.042392120641132</v>
      </c>
      <c r="IC359" s="29">
        <v>15.12358153384586</v>
      </c>
      <c r="ID359" s="29">
        <v>6.47270035724625</v>
      </c>
      <c r="IE359" s="29">
        <v>23.733122987000002</v>
      </c>
      <c r="IF359" s="29">
        <v>20.937794319590672</v>
      </c>
      <c r="IG359" s="29">
        <v>15.048405034739757</v>
      </c>
      <c r="IH359" s="29">
        <v>6.263112921288144</v>
      </c>
      <c r="II359" s="29">
        <v>23.873774787999999</v>
      </c>
      <c r="IJ359" s="29">
        <v>20.795365293584734</v>
      </c>
      <c r="IK359" s="29">
        <v>14.946038489375644</v>
      </c>
      <c r="IL359" s="29">
        <v>6.018174809502618</v>
      </c>
      <c r="IM359" s="29">
        <v>24.050814252999999</v>
      </c>
      <c r="IN359" s="29">
        <v>20.677044335738451</v>
      </c>
      <c r="IO359" s="29">
        <v>14.860998887276619</v>
      </c>
      <c r="IP359" s="29">
        <v>5.8996060509207116</v>
      </c>
      <c r="IQ359" s="29">
        <v>26.698539461999999</v>
      </c>
      <c r="IR359" s="29">
        <v>20.069940549858536</v>
      </c>
      <c r="IS359" s="29">
        <v>14.424661442720829</v>
      </c>
      <c r="IT359" s="29">
        <v>3.1061356641095195</v>
      </c>
      <c r="IU359" s="29">
        <v>29.270739146</v>
      </c>
      <c r="IV359" s="29">
        <v>19.48464207642321</v>
      </c>
      <c r="IW359" s="29">
        <v>14.003995905557323</v>
      </c>
      <c r="IX359" s="29">
        <v>0.38152172341445478</v>
      </c>
      <c r="IY359" s="29">
        <v>29.263772719000002</v>
      </c>
      <c r="IZ359" s="29">
        <v>19.390362488526169</v>
      </c>
      <c r="JA359" s="29">
        <v>13.936235309406296</v>
      </c>
      <c r="JB359" s="29">
        <v>0.44542255669703223</v>
      </c>
      <c r="JC359" s="29">
        <v>29.293920368999999</v>
      </c>
      <c r="JD359" s="29">
        <v>19.2947589411521</v>
      </c>
      <c r="JE359" s="29">
        <v>13.86752315751087</v>
      </c>
      <c r="JF359" s="29">
        <v>0.53164720944664623</v>
      </c>
      <c r="JG359" s="29">
        <v>29.397283479000002</v>
      </c>
      <c r="JH359" s="29">
        <v>19.113373157889669</v>
      </c>
      <c r="JI359" s="29">
        <v>13.7371576236627</v>
      </c>
      <c r="JJ359" s="29">
        <v>0.18961986627233074</v>
      </c>
      <c r="JK359" s="29">
        <v>30.566894319999999</v>
      </c>
      <c r="JL359" s="29">
        <v>18.069934681747174</v>
      </c>
      <c r="JM359" s="29">
        <v>12.987217845950202</v>
      </c>
      <c r="JN359" s="29">
        <v>-2.5595329886749241</v>
      </c>
      <c r="JO359" s="29">
        <v>31.03331811</v>
      </c>
      <c r="JP359" s="29">
        <v>17.267735295451093</v>
      </c>
      <c r="JQ359" s="29">
        <v>12.410661352016742</v>
      </c>
      <c r="JR359" s="29">
        <v>-4.1278908997898505</v>
      </c>
      <c r="JS359" s="29">
        <v>30.833048689999998</v>
      </c>
      <c r="JT359" s="29">
        <v>16.889999985416438</v>
      </c>
      <c r="JU359" s="29">
        <v>12.139175547229467</v>
      </c>
      <c r="JV359" s="29">
        <v>-4.5148350409279843</v>
      </c>
      <c r="JW359" s="29">
        <v>30.580761989999999</v>
      </c>
      <c r="JX359" s="29">
        <v>16.729942622394027</v>
      </c>
      <c r="JY359" s="29">
        <v>12.02413916895633</v>
      </c>
      <c r="JZ359" s="29">
        <v>-3.9628717493713985</v>
      </c>
    </row>
    <row r="360" spans="1:286" ht="15" thickBot="1" x14ac:dyDescent="0.4">
      <c r="A360" s="2"/>
      <c r="B360" s="74" t="s">
        <v>822</v>
      </c>
      <c r="C360" s="74" t="s">
        <v>514</v>
      </c>
      <c r="D360" s="74" t="s">
        <v>862</v>
      </c>
      <c r="E360" s="87">
        <v>357874</v>
      </c>
      <c r="F360" s="84">
        <v>421203</v>
      </c>
      <c r="G360" s="22">
        <v>23.933701867</v>
      </c>
      <c r="H360" s="22">
        <v>15.082583104037997</v>
      </c>
      <c r="I360" s="22">
        <v>10.840149447228086</v>
      </c>
      <c r="J360" s="22">
        <v>9.9404086936161296</v>
      </c>
      <c r="K360" s="22">
        <v>23.999640839000001</v>
      </c>
      <c r="L360" s="22">
        <v>14.876834763126595</v>
      </c>
      <c r="M360" s="22">
        <v>10.692274063508059</v>
      </c>
      <c r="N360" s="22">
        <v>9.6410814017820652</v>
      </c>
      <c r="O360" s="22">
        <v>24.047917539</v>
      </c>
      <c r="P360" s="22">
        <v>14.597120409284424</v>
      </c>
      <c r="Q360" s="22">
        <v>10.491237849931871</v>
      </c>
      <c r="R360" s="22">
        <v>9.3366730198066143</v>
      </c>
      <c r="S360" s="22">
        <v>24.121577046999999</v>
      </c>
      <c r="T360" s="22">
        <v>14.382517168532045</v>
      </c>
      <c r="U360" s="22">
        <v>10.336998275346504</v>
      </c>
      <c r="V360" s="22">
        <v>8.9603665616682502</v>
      </c>
      <c r="W360" s="22">
        <v>24.216999324</v>
      </c>
      <c r="X360" s="22">
        <v>14.3017653738269</v>
      </c>
      <c r="Y360" s="22">
        <v>10.278960370519625</v>
      </c>
      <c r="Z360" s="22">
        <v>8.6085271121369082</v>
      </c>
      <c r="AA360" s="22">
        <v>24.330824786000001</v>
      </c>
      <c r="AB360" s="22">
        <v>14.239916592257464</v>
      </c>
      <c r="AC360" s="22">
        <v>10.234508433426559</v>
      </c>
      <c r="AD360" s="22">
        <v>8.106480887452495</v>
      </c>
      <c r="AE360" s="22">
        <v>24.45906579</v>
      </c>
      <c r="AF360" s="22">
        <v>14.109519185155298</v>
      </c>
      <c r="AG360" s="22">
        <v>10.140789249466613</v>
      </c>
      <c r="AH360" s="22">
        <v>7.6304914145334823</v>
      </c>
      <c r="AI360" s="22">
        <v>24.597545019999998</v>
      </c>
      <c r="AJ360" s="22">
        <v>13.999184951638355</v>
      </c>
      <c r="AK360" s="22">
        <v>10.061489863398664</v>
      </c>
      <c r="AL360" s="22">
        <v>7.0894365465932125</v>
      </c>
      <c r="AM360" s="22">
        <v>24.745472005</v>
      </c>
      <c r="AN360" s="22">
        <v>13.834022394656586</v>
      </c>
      <c r="AO360" s="22">
        <v>9.9427842817075955</v>
      </c>
      <c r="AP360" s="22">
        <v>6.5971195439628101</v>
      </c>
      <c r="AQ360" s="22">
        <v>24.907446493000002</v>
      </c>
      <c r="AR360" s="22">
        <v>13.616332003306411</v>
      </c>
      <c r="AS360" s="22">
        <v>9.7863259112027663</v>
      </c>
      <c r="AT360" s="22">
        <v>5.9814227003130362</v>
      </c>
      <c r="AU360" s="22">
        <v>25.529171922</v>
      </c>
      <c r="AV360" s="22">
        <v>13.016572019825247</v>
      </c>
      <c r="AW360" s="22">
        <v>9.3552666020276511</v>
      </c>
      <c r="AX360" s="22">
        <v>3.7834821782114396</v>
      </c>
      <c r="AY360" s="22">
        <v>25.96734339</v>
      </c>
      <c r="AZ360" s="22">
        <v>12.462805291770469</v>
      </c>
      <c r="BA360" s="22">
        <v>8.9572635511172827</v>
      </c>
      <c r="BB360" s="22">
        <v>2.5571100364436568</v>
      </c>
      <c r="BC360" s="22">
        <v>26.247501054000001</v>
      </c>
      <c r="BD360" s="22">
        <v>12.249739015716134</v>
      </c>
      <c r="BE360" s="22">
        <v>8.8041286233226543</v>
      </c>
      <c r="BF360" s="22">
        <v>2.237406221662841</v>
      </c>
      <c r="BG360" s="22">
        <v>26.456652245000001</v>
      </c>
      <c r="BH360" s="22">
        <v>12.067583909244814</v>
      </c>
      <c r="BI360" s="22">
        <v>8.6732101617365736</v>
      </c>
      <c r="BJ360" s="22">
        <v>2.2477169654343392</v>
      </c>
      <c r="BK360" s="25">
        <v>23.908961132000002</v>
      </c>
      <c r="BL360" s="25">
        <v>15.090518360820406</v>
      </c>
      <c r="BM360" s="25">
        <v>10.845852672519808</v>
      </c>
      <c r="BN360" s="25">
        <v>10.014805607045997</v>
      </c>
      <c r="BO360" s="25">
        <v>23.954564803</v>
      </c>
      <c r="BP360" s="25">
        <v>15.00059206689521</v>
      </c>
      <c r="BQ360" s="25">
        <v>10.781220874461059</v>
      </c>
      <c r="BR360" s="25">
        <v>9.7819670645585575</v>
      </c>
      <c r="BS360" s="25">
        <v>24.023658472000001</v>
      </c>
      <c r="BT360" s="25">
        <v>14.871273557453272</v>
      </c>
      <c r="BU360" s="25">
        <v>10.688277115492605</v>
      </c>
      <c r="BV360" s="25">
        <v>9.4371992199359038</v>
      </c>
      <c r="BW360" s="25">
        <v>24.104069836000001</v>
      </c>
      <c r="BX360" s="25">
        <v>14.713176006931901</v>
      </c>
      <c r="BY360" s="25">
        <v>10.574649293051928</v>
      </c>
      <c r="BZ360" s="25">
        <v>9.084027578751833</v>
      </c>
      <c r="CA360" s="25">
        <v>24.195310707000001</v>
      </c>
      <c r="CB360" s="25">
        <v>14.605123251715252</v>
      </c>
      <c r="CC360" s="25">
        <v>10.496989650359847</v>
      </c>
      <c r="CD360" s="25">
        <v>8.7851176901425632</v>
      </c>
      <c r="CE360" s="25">
        <v>24.296442632000002</v>
      </c>
      <c r="CF360" s="25">
        <v>14.446989579622457</v>
      </c>
      <c r="CG360" s="25">
        <v>10.383335866634571</v>
      </c>
      <c r="CH360" s="25">
        <v>8.3338121726048779</v>
      </c>
      <c r="CI360" s="25">
        <v>24.407907513000001</v>
      </c>
      <c r="CJ360" s="25">
        <v>14.381376387038239</v>
      </c>
      <c r="CK360" s="25">
        <v>10.33617837322535</v>
      </c>
      <c r="CL360" s="25">
        <v>7.9072154468489249</v>
      </c>
      <c r="CM360" s="25">
        <v>24.526335139</v>
      </c>
      <c r="CN360" s="25">
        <v>14.268315868511886</v>
      </c>
      <c r="CO360" s="25">
        <v>10.254919552441619</v>
      </c>
      <c r="CP360" s="25">
        <v>7.4166250597192658</v>
      </c>
      <c r="CQ360" s="25">
        <v>24.652425397999998</v>
      </c>
      <c r="CR360" s="25">
        <v>14.163789892176947</v>
      </c>
      <c r="CS360" s="25">
        <v>10.179794675172763</v>
      </c>
      <c r="CT360" s="25">
        <v>6.9648895823415096</v>
      </c>
      <c r="CU360" s="25">
        <v>24.784070156999999</v>
      </c>
      <c r="CV360" s="25">
        <v>14.021336265857128</v>
      </c>
      <c r="CW360" s="25">
        <v>10.077410449078693</v>
      </c>
      <c r="CX360" s="25">
        <v>6.452383726926282</v>
      </c>
      <c r="CY360" s="25">
        <v>25.099083867000001</v>
      </c>
      <c r="CZ360" s="25">
        <v>13.66565043592103</v>
      </c>
      <c r="DA360" s="25">
        <v>9.8217720397841752</v>
      </c>
      <c r="DB360" s="25">
        <v>4.8237649438398655</v>
      </c>
      <c r="DC360" s="25">
        <v>25.350835121999999</v>
      </c>
      <c r="DD360" s="25">
        <v>13.530398137429515</v>
      </c>
      <c r="DE360" s="25">
        <v>9.7245635497917267</v>
      </c>
      <c r="DF360" s="25">
        <v>3.6079867765133073</v>
      </c>
      <c r="DG360" s="25">
        <v>25.534860942000002</v>
      </c>
      <c r="DH360" s="25">
        <v>13.317418784813137</v>
      </c>
      <c r="DI360" s="25">
        <v>9.5714910955834487</v>
      </c>
      <c r="DJ360" s="25">
        <v>2.9056318513689448</v>
      </c>
      <c r="DK360" s="25">
        <v>25.672028975</v>
      </c>
      <c r="DL360" s="25">
        <v>13.242400848544348</v>
      </c>
      <c r="DM360" s="25">
        <v>9.5175742277122826</v>
      </c>
      <c r="DN360" s="25">
        <v>2.3566885351658939</v>
      </c>
      <c r="DO360" s="27">
        <v>23.933725171999999</v>
      </c>
      <c r="DP360" s="27">
        <v>15.082258122006786</v>
      </c>
      <c r="DQ360" s="27">
        <v>10.839915876243481</v>
      </c>
      <c r="DR360" s="27">
        <v>9.9473944109020707</v>
      </c>
      <c r="DS360" s="27">
        <v>23.999710731</v>
      </c>
      <c r="DT360" s="27">
        <v>14.941360135706535</v>
      </c>
      <c r="DU360" s="27">
        <v>10.738649719261439</v>
      </c>
      <c r="DV360" s="27">
        <v>9.6606830664218482</v>
      </c>
      <c r="DW360" s="27">
        <v>24.048056797000001</v>
      </c>
      <c r="DX360" s="27">
        <v>14.792462627320157</v>
      </c>
      <c r="DY360" s="27">
        <v>10.631634148248532</v>
      </c>
      <c r="DZ360" s="27">
        <v>9.3692231061713542</v>
      </c>
      <c r="EA360" s="27">
        <v>24.121807541999999</v>
      </c>
      <c r="EB360" s="27">
        <v>14.652004680412157</v>
      </c>
      <c r="EC360" s="27">
        <v>10.53068425624191</v>
      </c>
      <c r="ED360" s="27">
        <v>9.0046356493584803</v>
      </c>
      <c r="EE360" s="27">
        <v>24.216932110999998</v>
      </c>
      <c r="EF360" s="27">
        <v>14.660388415997495</v>
      </c>
      <c r="EG360" s="27">
        <v>10.536709812079675</v>
      </c>
      <c r="EH360" s="27">
        <v>8.6794536090939971</v>
      </c>
      <c r="EI360" s="27">
        <v>24.330180172999999</v>
      </c>
      <c r="EJ360" s="27">
        <v>14.55315672708106</v>
      </c>
      <c r="EK360" s="27">
        <v>10.45964028590404</v>
      </c>
      <c r="EL360" s="27">
        <v>8.1956053897177004</v>
      </c>
      <c r="EM360" s="27">
        <v>24.457916822000001</v>
      </c>
      <c r="EN360" s="27">
        <v>14.433791116116904</v>
      </c>
      <c r="EO360" s="27">
        <v>10.373849871040376</v>
      </c>
      <c r="EP360" s="27">
        <v>7.7367065563423179</v>
      </c>
      <c r="EQ360" s="27">
        <v>24.596079462999999</v>
      </c>
      <c r="ER360" s="27">
        <v>14.27747204783125</v>
      </c>
      <c r="ES360" s="27">
        <v>10.261500278800151</v>
      </c>
      <c r="ET360" s="27">
        <v>7.2131234122408774</v>
      </c>
      <c r="EU360" s="27">
        <v>24.742111138999999</v>
      </c>
      <c r="EV360" s="27">
        <v>14.10153510395341</v>
      </c>
      <c r="EW360" s="27">
        <v>10.135050933103276</v>
      </c>
      <c r="EX360" s="27">
        <v>6.7445004498414907</v>
      </c>
      <c r="EY360" s="27">
        <v>24.896008440999999</v>
      </c>
      <c r="EZ360" s="27">
        <v>13.961044318284795</v>
      </c>
      <c r="FA360" s="27">
        <v>10.034077439232817</v>
      </c>
      <c r="FB360" s="27">
        <v>6.1820642980367957</v>
      </c>
      <c r="FC360" s="27">
        <v>25.481526254999999</v>
      </c>
      <c r="FD360" s="27">
        <v>13.50937343701621</v>
      </c>
      <c r="FE360" s="27">
        <v>9.7094526836362878</v>
      </c>
      <c r="FF360" s="27">
        <v>4.1986714970125831</v>
      </c>
      <c r="FG360" s="27">
        <v>25.867364048999999</v>
      </c>
      <c r="FH360" s="27">
        <v>13.079317027985283</v>
      </c>
      <c r="FI360" s="27">
        <v>9.400362674817746</v>
      </c>
      <c r="FJ360" s="27">
        <v>3.1269360091380776</v>
      </c>
      <c r="FK360" s="27">
        <v>26.120199163999999</v>
      </c>
      <c r="FL360" s="27">
        <v>12.780021279852349</v>
      </c>
      <c r="FM360" s="27">
        <v>9.1852529276145418</v>
      </c>
      <c r="FN360" s="27">
        <v>2.8207067892828164</v>
      </c>
      <c r="FO360" s="27">
        <v>26.299056886999999</v>
      </c>
      <c r="FP360" s="27">
        <v>12.401800854454224</v>
      </c>
      <c r="FQ360" s="27">
        <v>8.9134184608638023</v>
      </c>
      <c r="FR360" s="27">
        <v>2.799830078344435</v>
      </c>
      <c r="FS360" s="28">
        <v>23.931017273000002</v>
      </c>
      <c r="FT360" s="28">
        <v>15.080471017065841</v>
      </c>
      <c r="FU360" s="28">
        <v>10.838631448735004</v>
      </c>
      <c r="FV360" s="28">
        <v>9.9487403592105927</v>
      </c>
      <c r="FW360" s="28">
        <v>23.999124509000001</v>
      </c>
      <c r="FX360" s="28">
        <v>14.865619878781517</v>
      </c>
      <c r="FY360" s="28">
        <v>10.68421370531242</v>
      </c>
      <c r="FZ360" s="28">
        <v>9.6550447849171039</v>
      </c>
      <c r="GA360" s="28">
        <v>24.060532277</v>
      </c>
      <c r="GB360" s="28">
        <v>14.500536225539218</v>
      </c>
      <c r="GC360" s="28">
        <v>10.421820895368148</v>
      </c>
      <c r="GD360" s="28">
        <v>9.3543541401637498</v>
      </c>
      <c r="GE360" s="28">
        <v>24.158749960999998</v>
      </c>
      <c r="GF360" s="28">
        <v>14.39112747614152</v>
      </c>
      <c r="GG360" s="28">
        <v>10.343186672959135</v>
      </c>
      <c r="GH360" s="28">
        <v>8.9696355945166655</v>
      </c>
      <c r="GI360" s="28">
        <v>24.290176928000001</v>
      </c>
      <c r="GJ360" s="28">
        <v>14.403638038253549</v>
      </c>
      <c r="GK360" s="28">
        <v>10.352178260277284</v>
      </c>
      <c r="GL360" s="28">
        <v>8.6547612546867398</v>
      </c>
      <c r="GM360" s="28">
        <v>24.455044468000001</v>
      </c>
      <c r="GN360" s="28">
        <v>14.239106793653123</v>
      </c>
      <c r="GO360" s="28">
        <v>10.233926415224991</v>
      </c>
      <c r="GP360" s="28">
        <v>8.1849507593561643</v>
      </c>
      <c r="GQ360" s="28">
        <v>24.652682872</v>
      </c>
      <c r="GR360" s="28">
        <v>14.024860525346742</v>
      </c>
      <c r="GS360" s="28">
        <v>10.079943403765215</v>
      </c>
      <c r="GT360" s="28">
        <v>7.7296169874899743</v>
      </c>
      <c r="GU360" s="28">
        <v>24.877052741</v>
      </c>
      <c r="GV360" s="28">
        <v>13.882884650852661</v>
      </c>
      <c r="GW360" s="28">
        <v>9.9779025473150558</v>
      </c>
      <c r="GX360" s="28">
        <v>7.2142206850914405</v>
      </c>
      <c r="GY360" s="28">
        <v>25.102065803999999</v>
      </c>
      <c r="GZ360" s="28">
        <v>13.812336318562258</v>
      </c>
      <c r="HA360" s="28">
        <v>9.9271980718279664</v>
      </c>
      <c r="HB360" s="28">
        <v>6.8056583679489933</v>
      </c>
      <c r="HC360" s="28">
        <v>25.328905540000001</v>
      </c>
      <c r="HD360" s="28">
        <v>13.676108361508804</v>
      </c>
      <c r="HE360" s="28">
        <v>9.8292883568167078</v>
      </c>
      <c r="HF360" s="28">
        <v>6.3382198619616616</v>
      </c>
      <c r="HG360" s="28">
        <v>26.113314631000001</v>
      </c>
      <c r="HH360" s="28">
        <v>12.689082853627125</v>
      </c>
      <c r="HI360" s="28">
        <v>9.1198936901432592</v>
      </c>
      <c r="HJ360" s="28">
        <v>3.962545873956195</v>
      </c>
      <c r="HK360" s="28">
        <v>26.764951363999998</v>
      </c>
      <c r="HL360" s="28">
        <v>11.418214671671311</v>
      </c>
      <c r="HM360" s="28">
        <v>8.2064957048578488</v>
      </c>
      <c r="HN360" s="28">
        <v>-0.14840760024418742</v>
      </c>
      <c r="HO360" s="28">
        <v>27.132620809999999</v>
      </c>
      <c r="HP360" s="28">
        <v>10.571360344251188</v>
      </c>
      <c r="HQ360" s="28">
        <v>7.5978448254996414</v>
      </c>
      <c r="HR360" s="28">
        <v>-3.2141088681407695</v>
      </c>
      <c r="HS360" s="28">
        <v>27.343275124000002</v>
      </c>
      <c r="HT360" s="28">
        <v>9.9646988934807386</v>
      </c>
      <c r="HU360" s="28">
        <v>7.1618252958964375</v>
      </c>
      <c r="HV360" s="28">
        <v>-5.5166010490987674</v>
      </c>
      <c r="HW360" s="29">
        <v>23.930490658</v>
      </c>
      <c r="HX360" s="29">
        <v>15.078295358991486</v>
      </c>
      <c r="HY360" s="29">
        <v>10.83706776043908</v>
      </c>
      <c r="HZ360" s="29">
        <v>9.941244280365936</v>
      </c>
      <c r="IA360" s="29">
        <v>24.009531256999999</v>
      </c>
      <c r="IB360" s="29">
        <v>14.86149772063874</v>
      </c>
      <c r="IC360" s="29">
        <v>10.681251029091472</v>
      </c>
      <c r="ID360" s="29">
        <v>9.618222665998406</v>
      </c>
      <c r="IE360" s="29">
        <v>24.075348197</v>
      </c>
      <c r="IF360" s="29">
        <v>14.639897414676186</v>
      </c>
      <c r="IG360" s="29">
        <v>10.521982525969985</v>
      </c>
      <c r="IH360" s="29">
        <v>9.3222314273310793</v>
      </c>
      <c r="II360" s="29">
        <v>24.169288253000001</v>
      </c>
      <c r="IJ360" s="29">
        <v>14.504226186381839</v>
      </c>
      <c r="IK360" s="29">
        <v>10.424472942879673</v>
      </c>
      <c r="IL360" s="29">
        <v>8.9518012161061105</v>
      </c>
      <c r="IM360" s="29">
        <v>24.294523981000001</v>
      </c>
      <c r="IN360" s="29">
        <v>14.497159356822472</v>
      </c>
      <c r="IO360" s="29">
        <v>10.419393873332156</v>
      </c>
      <c r="IP360" s="29">
        <v>8.6674146414748581</v>
      </c>
      <c r="IQ360" s="29">
        <v>24.446771683000001</v>
      </c>
      <c r="IR360" s="29">
        <v>14.349271570038228</v>
      </c>
      <c r="IS360" s="29">
        <v>10.31310400911574</v>
      </c>
      <c r="IT360" s="29">
        <v>8.2571326700430863</v>
      </c>
      <c r="IU360" s="29">
        <v>24.635050699000001</v>
      </c>
      <c r="IV360" s="29">
        <v>14.143160115018226</v>
      </c>
      <c r="IW360" s="29">
        <v>10.164967648136281</v>
      </c>
      <c r="IX360" s="29">
        <v>7.8634589754343001</v>
      </c>
      <c r="IY360" s="29">
        <v>24.838189361000001</v>
      </c>
      <c r="IZ360" s="29">
        <v>14.118039486088794</v>
      </c>
      <c r="JA360" s="29">
        <v>10.146912957509016</v>
      </c>
      <c r="JB360" s="29">
        <v>7.4249004484108685</v>
      </c>
      <c r="JC360" s="29">
        <v>25.025328405</v>
      </c>
      <c r="JD360" s="29">
        <v>14.014846586723458</v>
      </c>
      <c r="JE360" s="29">
        <v>10.072746188905997</v>
      </c>
      <c r="JF360" s="29">
        <v>6.9993311725219982</v>
      </c>
      <c r="JG360" s="29">
        <v>25.253965988000001</v>
      </c>
      <c r="JH360" s="29">
        <v>13.750415608436246</v>
      </c>
      <c r="JI360" s="29">
        <v>9.8826944382650428</v>
      </c>
      <c r="JJ360" s="29">
        <v>5.9504493642398373</v>
      </c>
      <c r="JK360" s="29">
        <v>26.032564763</v>
      </c>
      <c r="JL360" s="29">
        <v>12.173431768586664</v>
      </c>
      <c r="JM360" s="29">
        <v>8.749285102349873</v>
      </c>
      <c r="JN360" s="29">
        <v>1.2192682711260829</v>
      </c>
      <c r="JO360" s="29">
        <v>26.50907694</v>
      </c>
      <c r="JP360" s="29">
        <v>11.229623296940938</v>
      </c>
      <c r="JQ360" s="29">
        <v>8.0709513705463003</v>
      </c>
      <c r="JR360" s="29">
        <v>-2.4419180596269818</v>
      </c>
      <c r="JS360" s="29">
        <v>26.672479651</v>
      </c>
      <c r="JT360" s="29">
        <v>10.60055647370541</v>
      </c>
      <c r="JU360" s="29">
        <v>7.6188286585991367</v>
      </c>
      <c r="JV360" s="29">
        <v>-4.5124795059391012</v>
      </c>
      <c r="JW360" s="29">
        <v>26.629458671999998</v>
      </c>
      <c r="JX360" s="29">
        <v>10.403462002332708</v>
      </c>
      <c r="JY360" s="29">
        <v>7.477172981307989</v>
      </c>
      <c r="JZ360" s="29">
        <v>-4.2195280275917781</v>
      </c>
    </row>
    <row r="361" spans="1:286" ht="15" thickBot="1" x14ac:dyDescent="0.4">
      <c r="A361" s="2"/>
      <c r="B361" s="74" t="s">
        <v>823</v>
      </c>
      <c r="C361" s="74" t="s">
        <v>757</v>
      </c>
      <c r="D361" s="74" t="s">
        <v>858</v>
      </c>
      <c r="E361" s="87">
        <v>388779</v>
      </c>
      <c r="F361" s="84">
        <v>419157</v>
      </c>
      <c r="G361" s="22">
        <v>10.083074252999999</v>
      </c>
      <c r="H361" s="22">
        <v>5.1519881211178831</v>
      </c>
      <c r="I361" s="22">
        <v>3.7583036057744721</v>
      </c>
      <c r="J361" s="22">
        <v>5.6055137321061226</v>
      </c>
      <c r="K361" s="22">
        <v>10.110539856000001</v>
      </c>
      <c r="L361" s="22">
        <v>5.1229637313534369</v>
      </c>
      <c r="M361" s="22">
        <v>3.7371307175335242</v>
      </c>
      <c r="N361" s="22">
        <v>5.5446369588883435</v>
      </c>
      <c r="O361" s="22">
        <v>10.15938094</v>
      </c>
      <c r="P361" s="22">
        <v>5.0732499733459342</v>
      </c>
      <c r="Q361" s="22">
        <v>3.7008652232071015</v>
      </c>
      <c r="R361" s="22">
        <v>5.3866133759164763</v>
      </c>
      <c r="S361" s="22">
        <v>10.219728438000001</v>
      </c>
      <c r="T361" s="22">
        <v>5.0396584713095862</v>
      </c>
      <c r="U361" s="22">
        <v>3.676360690149445</v>
      </c>
      <c r="V361" s="22">
        <v>5.3885640943067372</v>
      </c>
      <c r="W361" s="22">
        <v>10.272042099</v>
      </c>
      <c r="X361" s="22">
        <v>4.9861784690589088</v>
      </c>
      <c r="Y361" s="22">
        <v>3.6373477730831816</v>
      </c>
      <c r="Z361" s="22">
        <v>5.2661801360044471</v>
      </c>
      <c r="AA361" s="22">
        <v>10.316597695</v>
      </c>
      <c r="AB361" s="22">
        <v>4.9308935999825723</v>
      </c>
      <c r="AC361" s="22">
        <v>3.5970182307958667</v>
      </c>
      <c r="AD361" s="22">
        <v>5.1342697000284758</v>
      </c>
      <c r="AE361" s="22">
        <v>10.363242810999999</v>
      </c>
      <c r="AF361" s="22">
        <v>4.8634142247890599</v>
      </c>
      <c r="AG361" s="22">
        <v>3.5477929660741467</v>
      </c>
      <c r="AH361" s="22">
        <v>4.9206475597211412</v>
      </c>
      <c r="AI361" s="22">
        <v>10.41504874</v>
      </c>
      <c r="AJ361" s="22">
        <v>4.7988885707659312</v>
      </c>
      <c r="AK361" s="22">
        <v>3.5007223998230228</v>
      </c>
      <c r="AL361" s="22">
        <v>4.7198801278579836</v>
      </c>
      <c r="AM361" s="22">
        <v>10.465860887</v>
      </c>
      <c r="AN361" s="22">
        <v>4.7301837509380293</v>
      </c>
      <c r="AO361" s="22">
        <v>3.4506031903017749</v>
      </c>
      <c r="AP361" s="22">
        <v>4.5278681082638013</v>
      </c>
      <c r="AQ361" s="22">
        <v>10.520808769</v>
      </c>
      <c r="AR361" s="22">
        <v>4.6077558379401289</v>
      </c>
      <c r="AS361" s="22">
        <v>3.3612937322730527</v>
      </c>
      <c r="AT361" s="22">
        <v>4.2831785629777244</v>
      </c>
      <c r="AU361" s="22">
        <v>10.751981359</v>
      </c>
      <c r="AV361" s="22">
        <v>4.3142851580926465</v>
      </c>
      <c r="AW361" s="22">
        <v>3.1472109571713585</v>
      </c>
      <c r="AX361" s="22">
        <v>3.4779349751008706</v>
      </c>
      <c r="AY361" s="22">
        <v>10.909237043999999</v>
      </c>
      <c r="AZ361" s="22">
        <v>3.7591470836713703</v>
      </c>
      <c r="BA361" s="22">
        <v>2.7422454607937246</v>
      </c>
      <c r="BB361" s="22">
        <v>3.127314045136135</v>
      </c>
      <c r="BC361" s="22">
        <v>10.998190956</v>
      </c>
      <c r="BD361" s="22">
        <v>3.2378652472876159</v>
      </c>
      <c r="BE361" s="22">
        <v>2.3619776187008141</v>
      </c>
      <c r="BF361" s="22">
        <v>3.0860238994225586</v>
      </c>
      <c r="BG361" s="22">
        <v>11.052577483</v>
      </c>
      <c r="BH361" s="22">
        <v>3.5877530004931915</v>
      </c>
      <c r="BI361" s="22">
        <v>2.617215863350244</v>
      </c>
      <c r="BJ361" s="22">
        <v>3.2154147294763327</v>
      </c>
      <c r="BK361" s="25">
        <v>10.085707182</v>
      </c>
      <c r="BL361" s="25">
        <v>5.1870403077421328</v>
      </c>
      <c r="BM361" s="25">
        <v>3.7838736879026147</v>
      </c>
      <c r="BN361" s="25">
        <v>5.6889657819482462</v>
      </c>
      <c r="BO361" s="25">
        <v>10.112502145000001</v>
      </c>
      <c r="BP361" s="25">
        <v>5.215419689717673</v>
      </c>
      <c r="BQ361" s="25">
        <v>3.8045760519416798</v>
      </c>
      <c r="BR361" s="25">
        <v>5.6944296036907325</v>
      </c>
      <c r="BS361" s="25">
        <v>10.152449101</v>
      </c>
      <c r="BT361" s="25">
        <v>5.1872408919841195</v>
      </c>
      <c r="BU361" s="25">
        <v>3.7840200113145088</v>
      </c>
      <c r="BV361" s="25">
        <v>5.5197200736082017</v>
      </c>
      <c r="BW361" s="25">
        <v>10.186723708000001</v>
      </c>
      <c r="BX361" s="25">
        <v>5.2095402696409323</v>
      </c>
      <c r="BY361" s="25">
        <v>3.800287096851954</v>
      </c>
      <c r="BZ361" s="25">
        <v>5.5172115023541455</v>
      </c>
      <c r="CA361" s="25">
        <v>10.227640903999999</v>
      </c>
      <c r="CB361" s="25">
        <v>5.1935773810712984</v>
      </c>
      <c r="CC361" s="25">
        <v>3.7886423918838039</v>
      </c>
      <c r="CD361" s="25">
        <v>5.4027259594571575</v>
      </c>
      <c r="CE361" s="25">
        <v>10.269940651000001</v>
      </c>
      <c r="CF361" s="25">
        <v>5.1765967740935181</v>
      </c>
      <c r="CG361" s="25">
        <v>3.7762552755061005</v>
      </c>
      <c r="CH361" s="25">
        <v>5.3384339972755672</v>
      </c>
      <c r="CI361" s="25">
        <v>10.303079098</v>
      </c>
      <c r="CJ361" s="25">
        <v>5.1355707200737317</v>
      </c>
      <c r="CK361" s="25">
        <v>3.7463273402841137</v>
      </c>
      <c r="CL361" s="25">
        <v>5.168926295297009</v>
      </c>
      <c r="CM361" s="25">
        <v>10.338531581</v>
      </c>
      <c r="CN361" s="25">
        <v>5.090705615192876</v>
      </c>
      <c r="CO361" s="25">
        <v>3.7135988709081826</v>
      </c>
      <c r="CP361" s="25">
        <v>5.0114301600407867</v>
      </c>
      <c r="CQ361" s="25">
        <v>10.375969004</v>
      </c>
      <c r="CR361" s="25">
        <v>5.0503947590851004</v>
      </c>
      <c r="CS361" s="25">
        <v>3.6841926626056609</v>
      </c>
      <c r="CT361" s="25">
        <v>4.858036735256805</v>
      </c>
      <c r="CU361" s="25">
        <v>10.412018877</v>
      </c>
      <c r="CV361" s="25">
        <v>5.0224477841230373</v>
      </c>
      <c r="CW361" s="25">
        <v>3.6638057334627381</v>
      </c>
      <c r="CX361" s="25">
        <v>4.6865875788311993</v>
      </c>
      <c r="CY361" s="25">
        <v>10.514035073000001</v>
      </c>
      <c r="CZ361" s="25">
        <v>4.8867739181464742</v>
      </c>
      <c r="DA361" s="25">
        <v>3.5648335371529298</v>
      </c>
      <c r="DB361" s="25">
        <v>4.1737171340432582</v>
      </c>
      <c r="DC361" s="25">
        <v>10.587776697000001</v>
      </c>
      <c r="DD361" s="25">
        <v>4.733950099479638</v>
      </c>
      <c r="DE361" s="25">
        <v>3.4533506891258714</v>
      </c>
      <c r="DF361" s="25">
        <v>3.829003282978924</v>
      </c>
      <c r="DG361" s="25">
        <v>10.636834701</v>
      </c>
      <c r="DH361" s="25">
        <v>4.4765068014160478</v>
      </c>
      <c r="DI361" s="25">
        <v>3.2655493874441195</v>
      </c>
      <c r="DJ361" s="25">
        <v>3.6494561389861957</v>
      </c>
      <c r="DK361" s="25">
        <v>10.668645136</v>
      </c>
      <c r="DL361" s="25">
        <v>4.3637176244909561</v>
      </c>
      <c r="DM361" s="25">
        <v>3.183271253185159</v>
      </c>
      <c r="DN361" s="25">
        <v>3.5527296581119838</v>
      </c>
      <c r="DO361" s="27">
        <v>10.083074252999999</v>
      </c>
      <c r="DP361" s="27">
        <v>5.184535897978277</v>
      </c>
      <c r="DQ361" s="27">
        <v>3.7820467558475395</v>
      </c>
      <c r="DR361" s="27">
        <v>5.6075266589945585</v>
      </c>
      <c r="DS361" s="27">
        <v>10.110539859999999</v>
      </c>
      <c r="DT361" s="27">
        <v>5.1910995319980042</v>
      </c>
      <c r="DU361" s="27">
        <v>3.7868348354827024</v>
      </c>
      <c r="DV361" s="27">
        <v>5.5500541582044818</v>
      </c>
      <c r="DW361" s="27">
        <v>10.159380936</v>
      </c>
      <c r="DX361" s="27">
        <v>5.1580413091521624</v>
      </c>
      <c r="DY361" s="27">
        <v>3.762719322169938</v>
      </c>
      <c r="DZ361" s="27">
        <v>5.3973347370890901</v>
      </c>
      <c r="EA361" s="27">
        <v>10.219728438000001</v>
      </c>
      <c r="EB361" s="27">
        <v>5.1515467314021786</v>
      </c>
      <c r="EC361" s="27">
        <v>3.7579816181221166</v>
      </c>
      <c r="ED361" s="27">
        <v>5.4034450634230717</v>
      </c>
      <c r="EE361" s="27">
        <v>10.271853026</v>
      </c>
      <c r="EF361" s="27">
        <v>5.0956456810422965</v>
      </c>
      <c r="EG361" s="27">
        <v>3.7172025801672426</v>
      </c>
      <c r="EH361" s="27">
        <v>5.2868797136686156</v>
      </c>
      <c r="EI361" s="27">
        <v>10.316165907</v>
      </c>
      <c r="EJ361" s="27">
        <v>5.0860123314126415</v>
      </c>
      <c r="EK361" s="27">
        <v>3.7101751857327692</v>
      </c>
      <c r="EL361" s="27">
        <v>5.1490518324607137</v>
      </c>
      <c r="EM361" s="27">
        <v>10.362556099000001</v>
      </c>
      <c r="EN361" s="27">
        <v>5.0296426849366211</v>
      </c>
      <c r="EO361" s="27">
        <v>3.6690543134352036</v>
      </c>
      <c r="EP361" s="27">
        <v>4.939736382513404</v>
      </c>
      <c r="EQ361" s="27">
        <v>10.414180436000001</v>
      </c>
      <c r="ER361" s="27">
        <v>4.971237522699977</v>
      </c>
      <c r="ES361" s="27">
        <v>3.6264485607297425</v>
      </c>
      <c r="ET361" s="27">
        <v>4.7427329891636854</v>
      </c>
      <c r="EU361" s="27">
        <v>10.464465001000001</v>
      </c>
      <c r="EV361" s="27">
        <v>4.9109892157398534</v>
      </c>
      <c r="EW361" s="27">
        <v>3.5824982596096953</v>
      </c>
      <c r="EX361" s="27">
        <v>4.5570129452283252</v>
      </c>
      <c r="EY361" s="27">
        <v>10.516603917999999</v>
      </c>
      <c r="EZ361" s="27">
        <v>4.8598793551428683</v>
      </c>
      <c r="FA361" s="27">
        <v>3.5452143278814905</v>
      </c>
      <c r="FB361" s="27">
        <v>4.3320900518852614</v>
      </c>
      <c r="FC361" s="27">
        <v>10.734278810999999</v>
      </c>
      <c r="FD361" s="27">
        <v>4.5606305869835131</v>
      </c>
      <c r="FE361" s="27">
        <v>3.3269165178017492</v>
      </c>
      <c r="FF361" s="27">
        <v>3.5954197910285526</v>
      </c>
      <c r="FG361" s="27">
        <v>10.879873899</v>
      </c>
      <c r="FH361" s="27">
        <v>4.2397869367562562</v>
      </c>
      <c r="FI361" s="27">
        <v>3.09286554190833</v>
      </c>
      <c r="FJ361" s="27">
        <v>3.2825137344618227</v>
      </c>
      <c r="FK361" s="27">
        <v>10.962549019000001</v>
      </c>
      <c r="FL361" s="27">
        <v>3.9266627909685363</v>
      </c>
      <c r="FM361" s="27">
        <v>2.8644458370287134</v>
      </c>
      <c r="FN361" s="27">
        <v>3.2485712492478118</v>
      </c>
      <c r="FO361" s="27">
        <v>11.01475932</v>
      </c>
      <c r="FP361" s="27">
        <v>3.6036356472597659</v>
      </c>
      <c r="FQ361" s="27">
        <v>2.6288020330402295</v>
      </c>
      <c r="FR361" s="27">
        <v>3.364619048556559</v>
      </c>
      <c r="FS361" s="28">
        <v>10.084301994</v>
      </c>
      <c r="FT361" s="28">
        <v>5.1516584498711282</v>
      </c>
      <c r="FU361" s="28">
        <v>3.7580631151898141</v>
      </c>
      <c r="FV361" s="28">
        <v>5.6119136109818921</v>
      </c>
      <c r="FW361" s="28">
        <v>10.119863745</v>
      </c>
      <c r="FX361" s="28">
        <v>5.0938960514252809</v>
      </c>
      <c r="FY361" s="28">
        <v>3.7159262497208569</v>
      </c>
      <c r="FZ361" s="28">
        <v>5.5536105633353188</v>
      </c>
      <c r="GA361" s="28">
        <v>10.187067689999999</v>
      </c>
      <c r="GB361" s="28">
        <v>5.0369545010837182</v>
      </c>
      <c r="GC361" s="28">
        <v>3.6743881815157136</v>
      </c>
      <c r="GD361" s="28">
        <v>5.3968935152720441</v>
      </c>
      <c r="GE361" s="28">
        <v>10.255718335999999</v>
      </c>
      <c r="GF361" s="28">
        <v>5.0049264399599851</v>
      </c>
      <c r="GG361" s="28">
        <v>3.6510241568367952</v>
      </c>
      <c r="GH361" s="28">
        <v>5.3998406969184138</v>
      </c>
      <c r="GI361" s="28">
        <v>10.309296209999999</v>
      </c>
      <c r="GJ361" s="28">
        <v>4.9441853452492994</v>
      </c>
      <c r="GK361" s="28">
        <v>3.6067143739135528</v>
      </c>
      <c r="GL361" s="28">
        <v>5.2762144494735459</v>
      </c>
      <c r="GM361" s="28">
        <v>10.370780384</v>
      </c>
      <c r="GN361" s="28">
        <v>4.8980613408175291</v>
      </c>
      <c r="GO361" s="28">
        <v>3.5730675548422641</v>
      </c>
      <c r="GP361" s="28">
        <v>5.200981451128369</v>
      </c>
      <c r="GQ361" s="28">
        <v>10.445999007999999</v>
      </c>
      <c r="GR361" s="28">
        <v>4.8250674647692771</v>
      </c>
      <c r="GS361" s="28">
        <v>3.519819538522678</v>
      </c>
      <c r="GT361" s="28">
        <v>5.004691448581573</v>
      </c>
      <c r="GU361" s="28">
        <v>10.522262702999999</v>
      </c>
      <c r="GV361" s="28">
        <v>4.7511428502011546</v>
      </c>
      <c r="GW361" s="28">
        <v>3.4658925614110578</v>
      </c>
      <c r="GX361" s="28">
        <v>4.8260405380997735</v>
      </c>
      <c r="GY361" s="28">
        <v>10.605754307</v>
      </c>
      <c r="GZ361" s="28">
        <v>4.683493644365373</v>
      </c>
      <c r="HA361" s="28">
        <v>3.4165434076002703</v>
      </c>
      <c r="HB361" s="28">
        <v>4.678054286206768</v>
      </c>
      <c r="HC361" s="28">
        <v>10.699283282</v>
      </c>
      <c r="HD361" s="28">
        <v>4.5591543041388372</v>
      </c>
      <c r="HE361" s="28">
        <v>3.3258395900201139</v>
      </c>
      <c r="HF361" s="28">
        <v>4.5131623492137791</v>
      </c>
      <c r="HG361" s="28">
        <v>10.999418028000001</v>
      </c>
      <c r="HH361" s="28">
        <v>4.2033074933972925</v>
      </c>
      <c r="HI361" s="28">
        <v>3.0662542958632035</v>
      </c>
      <c r="HJ361" s="28">
        <v>3.7135144998372933</v>
      </c>
      <c r="HK361" s="28">
        <v>11.194395326</v>
      </c>
      <c r="HL361" s="28">
        <v>3.4455215026020838</v>
      </c>
      <c r="HM361" s="28">
        <v>2.5134599658574399</v>
      </c>
      <c r="HN361" s="28">
        <v>2.6459360950849007</v>
      </c>
      <c r="HO361" s="28">
        <v>11.288120707999999</v>
      </c>
      <c r="HP361" s="28">
        <v>2.8658462303860266</v>
      </c>
      <c r="HQ361" s="28">
        <v>2.0905949253077747</v>
      </c>
      <c r="HR361" s="28">
        <v>2.0179011240492581</v>
      </c>
      <c r="HS361" s="28">
        <v>11.337906222000001</v>
      </c>
      <c r="HT361" s="28">
        <v>2.9512543933826318</v>
      </c>
      <c r="HU361" s="28">
        <v>2.152898991118211</v>
      </c>
      <c r="HV361" s="28">
        <v>1.6282943208608724</v>
      </c>
      <c r="HW361" s="29">
        <v>10.088235052</v>
      </c>
      <c r="HX361" s="29">
        <v>5.150439616595313</v>
      </c>
      <c r="HY361" s="29">
        <v>3.7571739932843196</v>
      </c>
      <c r="HZ361" s="29">
        <v>5.6101840664551048</v>
      </c>
      <c r="IA361" s="29">
        <v>10.138673401</v>
      </c>
      <c r="IB361" s="29">
        <v>5.0780727246393491</v>
      </c>
      <c r="IC361" s="29">
        <v>3.7043833531308681</v>
      </c>
      <c r="ID361" s="29">
        <v>5.5429641649455927</v>
      </c>
      <c r="IE361" s="29">
        <v>10.218432341</v>
      </c>
      <c r="IF361" s="29">
        <v>4.9774237530578693</v>
      </c>
      <c r="IG361" s="29">
        <v>3.6309613296480014</v>
      </c>
      <c r="IH361" s="29">
        <v>5.3826364732361487</v>
      </c>
      <c r="II361" s="29">
        <v>10.273042392000001</v>
      </c>
      <c r="IJ361" s="29">
        <v>4.8814235255193932</v>
      </c>
      <c r="IK361" s="29">
        <v>3.560930500222343</v>
      </c>
      <c r="IL361" s="29">
        <v>5.3869132049943245</v>
      </c>
      <c r="IM361" s="29">
        <v>10.323187795999999</v>
      </c>
      <c r="IN361" s="29">
        <v>4.7456209246471177</v>
      </c>
      <c r="IO361" s="29">
        <v>3.4618643935984248</v>
      </c>
      <c r="IP361" s="29">
        <v>5.2633771197522474</v>
      </c>
      <c r="IQ361" s="29">
        <v>10.382711474000001</v>
      </c>
      <c r="IR361" s="29">
        <v>4.59375917753745</v>
      </c>
      <c r="IS361" s="29">
        <v>3.3510833633778745</v>
      </c>
      <c r="IT361" s="29">
        <v>5.1643443615574558</v>
      </c>
      <c r="IU361" s="29">
        <v>10.449347788000001</v>
      </c>
      <c r="IV361" s="29">
        <v>4.4698481704886417</v>
      </c>
      <c r="IW361" s="29">
        <v>3.2606920088873994</v>
      </c>
      <c r="IX361" s="29">
        <v>4.988845725465886</v>
      </c>
      <c r="IY361" s="29">
        <v>10.515738172999999</v>
      </c>
      <c r="IZ361" s="29">
        <v>4.3740261004045378</v>
      </c>
      <c r="JA361" s="29">
        <v>3.1907911428443074</v>
      </c>
      <c r="JB361" s="29">
        <v>4.8421471392168183</v>
      </c>
      <c r="JC361" s="29">
        <v>10.588669255999999</v>
      </c>
      <c r="JD361" s="29">
        <v>4.3380865802869781</v>
      </c>
      <c r="JE361" s="29">
        <v>3.1645737632867013</v>
      </c>
      <c r="JF361" s="29">
        <v>4.7040754769738378</v>
      </c>
      <c r="JG361" s="29">
        <v>10.676546652999999</v>
      </c>
      <c r="JH361" s="29">
        <v>4.2376773720085765</v>
      </c>
      <c r="JI361" s="29">
        <v>3.0913266437953242</v>
      </c>
      <c r="JJ361" s="29">
        <v>4.4025529893605526</v>
      </c>
      <c r="JK361" s="29">
        <v>10.950553062000001</v>
      </c>
      <c r="JL361" s="29">
        <v>3.6285853409071489</v>
      </c>
      <c r="JM361" s="29">
        <v>2.6470024871937574</v>
      </c>
      <c r="JN361" s="29">
        <v>3.0985370857321133</v>
      </c>
      <c r="JO361" s="29">
        <v>11.084426203</v>
      </c>
      <c r="JP361" s="29">
        <v>3.0955965132346472</v>
      </c>
      <c r="JQ361" s="29">
        <v>2.2581945579463527</v>
      </c>
      <c r="JR361" s="29">
        <v>2.2686019648596325</v>
      </c>
      <c r="JS361" s="29">
        <v>11.112841004</v>
      </c>
      <c r="JT361" s="29">
        <v>2.7578133097948125</v>
      </c>
      <c r="JU361" s="29">
        <v>2.0117864138253747</v>
      </c>
      <c r="JV361" s="29">
        <v>1.9539073133576483</v>
      </c>
      <c r="JW361" s="29">
        <v>11.085624885</v>
      </c>
      <c r="JX361" s="29">
        <v>2.9807665412898894</v>
      </c>
      <c r="JY361" s="29">
        <v>2.1744276921335248</v>
      </c>
      <c r="JZ361" s="29">
        <v>2.2257407310754136</v>
      </c>
    </row>
    <row r="362" spans="1:286" ht="15" thickBot="1" x14ac:dyDescent="0.4">
      <c r="A362" s="2"/>
      <c r="B362" s="74" t="s">
        <v>824</v>
      </c>
      <c r="C362" s="74" t="s">
        <v>542</v>
      </c>
      <c r="D362" s="74" t="s">
        <v>860</v>
      </c>
      <c r="E362" s="87">
        <v>325814</v>
      </c>
      <c r="F362" s="84">
        <v>549933</v>
      </c>
      <c r="G362" s="22">
        <v>14.748626837684208</v>
      </c>
      <c r="H362" s="22">
        <v>14.748626837684208</v>
      </c>
      <c r="I362" s="22">
        <v>14.748626837684208</v>
      </c>
      <c r="J362" s="22">
        <v>2.8902824853028548</v>
      </c>
      <c r="K362" s="22">
        <v>14.989359468684208</v>
      </c>
      <c r="L362" s="22">
        <v>14.989359468684208</v>
      </c>
      <c r="M362" s="22">
        <v>14.989359468684208</v>
      </c>
      <c r="N362" s="22">
        <v>2.119396541391275</v>
      </c>
      <c r="O362" s="22">
        <v>15.034677374684209</v>
      </c>
      <c r="P362" s="22">
        <v>15.034677374684209</v>
      </c>
      <c r="Q362" s="22">
        <v>15.034677374684209</v>
      </c>
      <c r="R362" s="22">
        <v>2.2352666886426427</v>
      </c>
      <c r="S362" s="22">
        <v>15.157413083684208</v>
      </c>
      <c r="T362" s="22">
        <v>15.157413083684208</v>
      </c>
      <c r="U362" s="22">
        <v>15.157413083684208</v>
      </c>
      <c r="V362" s="22">
        <v>1.8658991510292608</v>
      </c>
      <c r="W362" s="22">
        <v>15.333976223684209</v>
      </c>
      <c r="X362" s="22">
        <v>15.333976223684209</v>
      </c>
      <c r="Y362" s="22">
        <v>15.333976223684209</v>
      </c>
      <c r="Z362" s="22">
        <v>1.5470183060981562</v>
      </c>
      <c r="AA362" s="22">
        <v>15.570192163684208</v>
      </c>
      <c r="AB362" s="22">
        <v>15.570192163684208</v>
      </c>
      <c r="AC362" s="22">
        <v>15.570192163684208</v>
      </c>
      <c r="AD362" s="22">
        <v>1.0280635704447469</v>
      </c>
      <c r="AE362" s="22">
        <v>15.843481273684208</v>
      </c>
      <c r="AF362" s="22">
        <v>15.843481273684208</v>
      </c>
      <c r="AG362" s="22">
        <v>15.843481273684208</v>
      </c>
      <c r="AH362" s="22">
        <v>0.50906062838551946</v>
      </c>
      <c r="AI362" s="22">
        <v>16.141018263684209</v>
      </c>
      <c r="AJ362" s="22">
        <v>16.141018263684209</v>
      </c>
      <c r="AK362" s="22">
        <v>16.141018263684209</v>
      </c>
      <c r="AL362" s="22">
        <v>0.25918119657228189</v>
      </c>
      <c r="AM362" s="22">
        <v>16.456895043684209</v>
      </c>
      <c r="AN362" s="22">
        <v>16.456895043684209</v>
      </c>
      <c r="AO362" s="22">
        <v>16.456895043684209</v>
      </c>
      <c r="AP362" s="22">
        <v>-0.33663856769251055</v>
      </c>
      <c r="AQ362" s="22">
        <v>18.853321513684207</v>
      </c>
      <c r="AR362" s="22">
        <v>18.853321513684207</v>
      </c>
      <c r="AS362" s="22">
        <v>18.853321513684207</v>
      </c>
      <c r="AT362" s="22">
        <v>-3.315215758127863</v>
      </c>
      <c r="AU362" s="22">
        <v>19.602737703684209</v>
      </c>
      <c r="AV362" s="22">
        <v>19.602737703684209</v>
      </c>
      <c r="AW362" s="22">
        <v>19.602737703684209</v>
      </c>
      <c r="AX362" s="22">
        <v>-5.6551847271865796</v>
      </c>
      <c r="AY362" s="22">
        <v>21.197838233684209</v>
      </c>
      <c r="AZ362" s="22">
        <v>21.197838233684209</v>
      </c>
      <c r="BA362" s="22">
        <v>19.929736361359268</v>
      </c>
      <c r="BB362" s="22">
        <v>-8.1634113455262423</v>
      </c>
      <c r="BC362" s="22">
        <v>21.523855313684209</v>
      </c>
      <c r="BD362" s="22">
        <v>21.523855313684209</v>
      </c>
      <c r="BE362" s="22">
        <v>21.523855313684209</v>
      </c>
      <c r="BF362" s="22">
        <v>-8.9801335103061533</v>
      </c>
      <c r="BG362" s="22">
        <v>21.576905093684211</v>
      </c>
      <c r="BH362" s="22">
        <v>21.576905093684211</v>
      </c>
      <c r="BI362" s="22">
        <v>21.576905093684211</v>
      </c>
      <c r="BJ362" s="22">
        <v>-8.4244137345059755</v>
      </c>
      <c r="BK362" s="25">
        <v>14.513666320684209</v>
      </c>
      <c r="BL362" s="25">
        <v>14.513666320684209</v>
      </c>
      <c r="BM362" s="25">
        <v>14.513666320684209</v>
      </c>
      <c r="BN362" s="25">
        <v>3.2545077695793694</v>
      </c>
      <c r="BO362" s="25">
        <v>14.563758656684209</v>
      </c>
      <c r="BP362" s="25">
        <v>14.563758656684209</v>
      </c>
      <c r="BQ362" s="25">
        <v>14.563758656684209</v>
      </c>
      <c r="BR362" s="25">
        <v>2.7960223171259777</v>
      </c>
      <c r="BS362" s="25">
        <v>14.705334748684209</v>
      </c>
      <c r="BT362" s="25">
        <v>14.705334748684209</v>
      </c>
      <c r="BU362" s="25">
        <v>14.705334748684209</v>
      </c>
      <c r="BV362" s="25">
        <v>2.7566983869231834</v>
      </c>
      <c r="BW362" s="25">
        <v>14.883530583684209</v>
      </c>
      <c r="BX362" s="25">
        <v>14.883530583684209</v>
      </c>
      <c r="BY362" s="25">
        <v>14.883530583684209</v>
      </c>
      <c r="BZ362" s="25">
        <v>2.3854076429421696</v>
      </c>
      <c r="CA362" s="25">
        <v>15.084398773684208</v>
      </c>
      <c r="CB362" s="25">
        <v>15.084398773684208</v>
      </c>
      <c r="CC362" s="25">
        <v>15.084398773684208</v>
      </c>
      <c r="CD362" s="25">
        <v>2.0643819178146927</v>
      </c>
      <c r="CE362" s="25">
        <v>15.306550120684209</v>
      </c>
      <c r="CF362" s="25">
        <v>15.306550120684209</v>
      </c>
      <c r="CG362" s="25">
        <v>15.306550120684209</v>
      </c>
      <c r="CH362" s="25">
        <v>1.560956724773451</v>
      </c>
      <c r="CI362" s="25">
        <v>15.558904473684208</v>
      </c>
      <c r="CJ362" s="25">
        <v>15.558904473684208</v>
      </c>
      <c r="CK362" s="25">
        <v>15.558904473684208</v>
      </c>
      <c r="CL362" s="25">
        <v>1.0400187937761416</v>
      </c>
      <c r="CM362" s="25">
        <v>15.829507913684209</v>
      </c>
      <c r="CN362" s="25">
        <v>15.829507913684209</v>
      </c>
      <c r="CO362" s="25">
        <v>15.829507913684209</v>
      </c>
      <c r="CP362" s="25">
        <v>0.76895315132537334</v>
      </c>
      <c r="CQ362" s="25">
        <v>16.115048393684209</v>
      </c>
      <c r="CR362" s="25">
        <v>16.115048393684209</v>
      </c>
      <c r="CS362" s="25">
        <v>16.115048393684209</v>
      </c>
      <c r="CT362" s="25">
        <v>0.16950180456844777</v>
      </c>
      <c r="CU362" s="25">
        <v>16.411989503684211</v>
      </c>
      <c r="CV362" s="25">
        <v>16.411989503684211</v>
      </c>
      <c r="CW362" s="25">
        <v>16.411989503684211</v>
      </c>
      <c r="CX362" s="25">
        <v>-0.49466011740143045</v>
      </c>
      <c r="CY362" s="25">
        <v>17.124507353684209</v>
      </c>
      <c r="CZ362" s="25">
        <v>17.124507353684209</v>
      </c>
      <c r="DA362" s="25">
        <v>17.124507353684209</v>
      </c>
      <c r="DB362" s="25">
        <v>-1.7176098272071201</v>
      </c>
      <c r="DC362" s="25">
        <v>17.619360013684208</v>
      </c>
      <c r="DD362" s="25">
        <v>17.619360013684208</v>
      </c>
      <c r="DE362" s="25">
        <v>17.619360013684208</v>
      </c>
      <c r="DF362" s="25">
        <v>-3.4994660177924892</v>
      </c>
      <c r="DG362" s="25">
        <v>17.901141103684211</v>
      </c>
      <c r="DH362" s="25">
        <v>17.901141103684211</v>
      </c>
      <c r="DI362" s="25">
        <v>17.901141103684211</v>
      </c>
      <c r="DJ362" s="25">
        <v>-5.0304344315995237</v>
      </c>
      <c r="DK362" s="25">
        <v>17.965636203684209</v>
      </c>
      <c r="DL362" s="25">
        <v>17.965636203684209</v>
      </c>
      <c r="DM362" s="25">
        <v>17.965636203684209</v>
      </c>
      <c r="DN362" s="25">
        <v>-5.827296037823956</v>
      </c>
      <c r="DO362" s="27">
        <v>14.755192322684209</v>
      </c>
      <c r="DP362" s="27">
        <v>14.755192322684209</v>
      </c>
      <c r="DQ362" s="27">
        <v>14.755192322684209</v>
      </c>
      <c r="DR362" s="27">
        <v>2.8981072037994302</v>
      </c>
      <c r="DS362" s="27">
        <v>14.998099300684208</v>
      </c>
      <c r="DT362" s="27">
        <v>14.998099300684208</v>
      </c>
      <c r="DU362" s="27">
        <v>14.998099300684208</v>
      </c>
      <c r="DV362" s="27">
        <v>2.1579499891294702</v>
      </c>
      <c r="DW362" s="27">
        <v>15.04482860868421</v>
      </c>
      <c r="DX362" s="27">
        <v>15.04482860868421</v>
      </c>
      <c r="DY362" s="27">
        <v>15.04482860868421</v>
      </c>
      <c r="DZ362" s="27">
        <v>2.3024853159612633</v>
      </c>
      <c r="EA362" s="27">
        <v>15.168199759684208</v>
      </c>
      <c r="EB362" s="27">
        <v>15.168199759684208</v>
      </c>
      <c r="EC362" s="27">
        <v>15.168199759684208</v>
      </c>
      <c r="ED362" s="27">
        <v>1.9638383013686393</v>
      </c>
      <c r="EE362" s="27">
        <v>15.343959093684209</v>
      </c>
      <c r="EF362" s="27">
        <v>15.343959093684209</v>
      </c>
      <c r="EG362" s="27">
        <v>15.343959093684209</v>
      </c>
      <c r="EH362" s="27">
        <v>1.6701927073348486</v>
      </c>
      <c r="EI362" s="27">
        <v>15.575247983684209</v>
      </c>
      <c r="EJ362" s="27">
        <v>15.575247983684209</v>
      </c>
      <c r="EK362" s="27">
        <v>15.575247983684209</v>
      </c>
      <c r="EL362" s="27">
        <v>1.1768461379879724</v>
      </c>
      <c r="EM362" s="27">
        <v>15.840559763684208</v>
      </c>
      <c r="EN362" s="27">
        <v>15.840559763684208</v>
      </c>
      <c r="EO362" s="27">
        <v>15.840559763684208</v>
      </c>
      <c r="EP362" s="27">
        <v>0.68242156991516723</v>
      </c>
      <c r="EQ362" s="27">
        <v>16.127515403684207</v>
      </c>
      <c r="ER362" s="27">
        <v>16.127515403684207</v>
      </c>
      <c r="ES362" s="27">
        <v>16.127515403684207</v>
      </c>
      <c r="ET362" s="27">
        <v>0.45193002268440097</v>
      </c>
      <c r="EU362" s="27">
        <v>16.42744205368421</v>
      </c>
      <c r="EV362" s="27">
        <v>16.42744205368421</v>
      </c>
      <c r="EW362" s="27">
        <v>16.42744205368421</v>
      </c>
      <c r="EX362" s="27">
        <v>-0.10293210908506012</v>
      </c>
      <c r="EY362" s="27">
        <v>18.79480903368421</v>
      </c>
      <c r="EZ362" s="27">
        <v>18.79480903368421</v>
      </c>
      <c r="FA362" s="27">
        <v>18.79480903368421</v>
      </c>
      <c r="FB362" s="27">
        <v>-2.9865398540711823</v>
      </c>
      <c r="FC362" s="27">
        <v>19.522997613684211</v>
      </c>
      <c r="FD362" s="27">
        <v>19.522997613684211</v>
      </c>
      <c r="FE362" s="27">
        <v>19.522997613684211</v>
      </c>
      <c r="FF362" s="27">
        <v>-4.9814139995714157</v>
      </c>
      <c r="FG362" s="27">
        <v>20.976399513684207</v>
      </c>
      <c r="FH362" s="27">
        <v>20.976399513684207</v>
      </c>
      <c r="FI362" s="27">
        <v>20.12808122871612</v>
      </c>
      <c r="FJ362" s="27">
        <v>-7.1951892286911487</v>
      </c>
      <c r="FK362" s="27">
        <v>21.184067323684211</v>
      </c>
      <c r="FL362" s="27">
        <v>21.184067323684211</v>
      </c>
      <c r="FM362" s="27">
        <v>21.184067323684211</v>
      </c>
      <c r="FN362" s="27">
        <v>-7.7943064991301085</v>
      </c>
      <c r="FO362" s="27">
        <v>21.133627533684209</v>
      </c>
      <c r="FP362" s="27">
        <v>21.133627533684209</v>
      </c>
      <c r="FQ362" s="27">
        <v>21.133627533684209</v>
      </c>
      <c r="FR362" s="27">
        <v>-7.199816400321879</v>
      </c>
      <c r="FS362" s="28">
        <v>14.737328209684209</v>
      </c>
      <c r="FT362" s="28">
        <v>14.737328209684209</v>
      </c>
      <c r="FU362" s="28">
        <v>14.737328209684209</v>
      </c>
      <c r="FV362" s="28">
        <v>2.9179917670687381</v>
      </c>
      <c r="FW362" s="28">
        <v>14.968425850684209</v>
      </c>
      <c r="FX362" s="28">
        <v>14.968425850684209</v>
      </c>
      <c r="FY362" s="28">
        <v>14.968425850684209</v>
      </c>
      <c r="FZ362" s="28">
        <v>2.1333817687805272</v>
      </c>
      <c r="GA362" s="28">
        <v>15.01981777068421</v>
      </c>
      <c r="GB362" s="28">
        <v>15.01981777068421</v>
      </c>
      <c r="GC362" s="28">
        <v>15.01981777068421</v>
      </c>
      <c r="GD362" s="28">
        <v>2.2330742629083957</v>
      </c>
      <c r="GE362" s="28">
        <v>15.165370262684208</v>
      </c>
      <c r="GF362" s="28">
        <v>15.165370262684208</v>
      </c>
      <c r="GG362" s="28">
        <v>15.165370262684208</v>
      </c>
      <c r="GH362" s="28">
        <v>1.8487525836954646</v>
      </c>
      <c r="GI362" s="28">
        <v>15.389603293684209</v>
      </c>
      <c r="GJ362" s="28">
        <v>15.389603293684209</v>
      </c>
      <c r="GK362" s="28">
        <v>15.389603293684209</v>
      </c>
      <c r="GL362" s="28">
        <v>1.4655094986911585</v>
      </c>
      <c r="GM362" s="28">
        <v>15.709070943684209</v>
      </c>
      <c r="GN362" s="28">
        <v>15.709070943684209</v>
      </c>
      <c r="GO362" s="28">
        <v>15.709070943684209</v>
      </c>
      <c r="GP362" s="28">
        <v>0.84574621589194265</v>
      </c>
      <c r="GQ362" s="28">
        <v>16.111486163684209</v>
      </c>
      <c r="GR362" s="28">
        <v>16.111486163684209</v>
      </c>
      <c r="GS362" s="28">
        <v>16.111486163684209</v>
      </c>
      <c r="GT362" s="28">
        <v>0.16176569606878743</v>
      </c>
      <c r="GU362" s="28">
        <v>16.576121873684208</v>
      </c>
      <c r="GV362" s="28">
        <v>16.576121873684208</v>
      </c>
      <c r="GW362" s="28">
        <v>16.576121873684208</v>
      </c>
      <c r="GX362" s="28">
        <v>-0.24693980750176081</v>
      </c>
      <c r="GY362" s="28">
        <v>16.90623664368421</v>
      </c>
      <c r="GZ362" s="28">
        <v>16.90623664368421</v>
      </c>
      <c r="HA362" s="28">
        <v>16.90623664368421</v>
      </c>
      <c r="HB362" s="28">
        <v>-0.90682708320559868</v>
      </c>
      <c r="HC362" s="28">
        <v>19.100758183684206</v>
      </c>
      <c r="HD362" s="28">
        <v>19.100758183684206</v>
      </c>
      <c r="HE362" s="28">
        <v>19.100758183684206</v>
      </c>
      <c r="HF362" s="28">
        <v>-3.6141918722405784</v>
      </c>
      <c r="HG362" s="28">
        <v>19.913902403684208</v>
      </c>
      <c r="HH362" s="28">
        <v>19.913902403684208</v>
      </c>
      <c r="HI362" s="28">
        <v>19.913902403684208</v>
      </c>
      <c r="HJ362" s="28">
        <v>-5.6627305546367737</v>
      </c>
      <c r="HK362" s="28">
        <v>21.673225433684209</v>
      </c>
      <c r="HL362" s="28">
        <v>21.673225433684209</v>
      </c>
      <c r="HM362" s="28">
        <v>19.676935294874546</v>
      </c>
      <c r="HN362" s="28">
        <v>-9.3964135219804632</v>
      </c>
      <c r="HO362" s="28">
        <v>22.010252223684208</v>
      </c>
      <c r="HP362" s="28">
        <v>22.010252223684208</v>
      </c>
      <c r="HQ362" s="28">
        <v>21.601833341602212</v>
      </c>
      <c r="HR362" s="28">
        <v>-10.84263944151148</v>
      </c>
      <c r="HS362" s="28">
        <v>22.00907294368421</v>
      </c>
      <c r="HT362" s="28">
        <v>22.00907294368421</v>
      </c>
      <c r="HU362" s="28">
        <v>22.00907294368421</v>
      </c>
      <c r="HV362" s="28">
        <v>-11.604812554458363</v>
      </c>
      <c r="HW362" s="29">
        <v>14.735066339684209</v>
      </c>
      <c r="HX362" s="29">
        <v>14.735066339684209</v>
      </c>
      <c r="HY362" s="29">
        <v>14.735066339684209</v>
      </c>
      <c r="HZ362" s="29">
        <v>2.9421838606080684</v>
      </c>
      <c r="IA362" s="29">
        <v>14.986524873684209</v>
      </c>
      <c r="IB362" s="29">
        <v>14.986524873684209</v>
      </c>
      <c r="IC362" s="29">
        <v>14.986524873684209</v>
      </c>
      <c r="ID362" s="29">
        <v>2.1532156620580842</v>
      </c>
      <c r="IE362" s="29">
        <v>15.056857553684209</v>
      </c>
      <c r="IF362" s="29">
        <v>15.056857553684209</v>
      </c>
      <c r="IG362" s="29">
        <v>15.056857553684209</v>
      </c>
      <c r="IH362" s="29">
        <v>2.2589059654022741</v>
      </c>
      <c r="II362" s="29">
        <v>15.210668646684208</v>
      </c>
      <c r="IJ362" s="29">
        <v>15.210668646684208</v>
      </c>
      <c r="IK362" s="29">
        <v>15.210668646684208</v>
      </c>
      <c r="IL362" s="29">
        <v>1.8869876086779911</v>
      </c>
      <c r="IM362" s="29">
        <v>15.444548233684209</v>
      </c>
      <c r="IN362" s="29">
        <v>15.444548233684209</v>
      </c>
      <c r="IO362" s="29">
        <v>15.444548233684209</v>
      </c>
      <c r="IP362" s="29">
        <v>1.4696203414782403</v>
      </c>
      <c r="IQ362" s="29">
        <v>15.781407923684208</v>
      </c>
      <c r="IR362" s="29">
        <v>15.781407923684208</v>
      </c>
      <c r="IS362" s="29">
        <v>15.781407923684208</v>
      </c>
      <c r="IT362" s="29">
        <v>0.85737375701818053</v>
      </c>
      <c r="IU362" s="29">
        <v>16.213180813684211</v>
      </c>
      <c r="IV362" s="29">
        <v>16.213180813684211</v>
      </c>
      <c r="IW362" s="29">
        <v>16.213180813684211</v>
      </c>
      <c r="IX362" s="29">
        <v>0.24373603422320045</v>
      </c>
      <c r="IY362" s="29">
        <v>18.85327886368421</v>
      </c>
      <c r="IZ362" s="29">
        <v>18.85327886368421</v>
      </c>
      <c r="JA362" s="29">
        <v>18.85327886368421</v>
      </c>
      <c r="JB362" s="29">
        <v>-2.2363927903633076</v>
      </c>
      <c r="JC362" s="29">
        <v>18.983067453684207</v>
      </c>
      <c r="JD362" s="29">
        <v>18.983067453684207</v>
      </c>
      <c r="JE362" s="29">
        <v>18.983067453684207</v>
      </c>
      <c r="JF362" s="29">
        <v>-2.7165269153958995</v>
      </c>
      <c r="JG362" s="29">
        <v>20.197492613684211</v>
      </c>
      <c r="JH362" s="29">
        <v>20.197492613684211</v>
      </c>
      <c r="JI362" s="29">
        <v>20.153973453310293</v>
      </c>
      <c r="JJ362" s="29">
        <v>-4.6942868638740443</v>
      </c>
      <c r="JK362" s="29">
        <v>20.976272553684211</v>
      </c>
      <c r="JL362" s="29">
        <v>20.976272553684211</v>
      </c>
      <c r="JM362" s="29">
        <v>19.812334794596303</v>
      </c>
      <c r="JN362" s="29">
        <v>-8.0230204536679111</v>
      </c>
      <c r="JO362" s="29">
        <v>21.546051163684208</v>
      </c>
      <c r="JP362" s="29">
        <v>21.546051163684208</v>
      </c>
      <c r="JQ362" s="29">
        <v>19.92969514338759</v>
      </c>
      <c r="JR362" s="29">
        <v>-10.239063240401222</v>
      </c>
      <c r="JS362" s="29">
        <v>21.656581153684208</v>
      </c>
      <c r="JT362" s="29">
        <v>21.656581153684208</v>
      </c>
      <c r="JU362" s="29">
        <v>21.656581153684208</v>
      </c>
      <c r="JV362" s="29">
        <v>-11.072088538412459</v>
      </c>
      <c r="JW362" s="29">
        <v>21.399675243684207</v>
      </c>
      <c r="JX362" s="29">
        <v>21.399675243684207</v>
      </c>
      <c r="JY362" s="29">
        <v>21.399675243684207</v>
      </c>
      <c r="JZ362" s="29">
        <v>-10.222411260052752</v>
      </c>
    </row>
    <row r="363" spans="1:286" ht="15" thickBot="1" x14ac:dyDescent="0.4">
      <c r="A363" s="2"/>
      <c r="B363" s="74" t="s">
        <v>825</v>
      </c>
      <c r="C363" s="74" t="s">
        <v>733</v>
      </c>
      <c r="D363" s="74" t="s">
        <v>864</v>
      </c>
      <c r="E363" s="87">
        <v>347779</v>
      </c>
      <c r="F363" s="84">
        <v>406066</v>
      </c>
      <c r="G363" s="22">
        <v>30.16821010757895</v>
      </c>
      <c r="H363" s="22">
        <v>9.3862632810337701</v>
      </c>
      <c r="I363" s="22">
        <v>6.7460922320524004</v>
      </c>
      <c r="J363" s="22">
        <v>16.563728095779908</v>
      </c>
      <c r="K363" s="22">
        <v>30.248753450578949</v>
      </c>
      <c r="L363" s="22">
        <v>9.1151313431244407</v>
      </c>
      <c r="M363" s="22">
        <v>6.5512243697916688</v>
      </c>
      <c r="N363" s="22">
        <v>16.273701809324052</v>
      </c>
      <c r="O363" s="22">
        <v>30.255943553578948</v>
      </c>
      <c r="P363" s="22">
        <v>8.8801912479969278</v>
      </c>
      <c r="Q363" s="22">
        <v>6.3823682975419249</v>
      </c>
      <c r="R363" s="22">
        <v>16.181431997464756</v>
      </c>
      <c r="S363" s="22">
        <v>30.294708792578948</v>
      </c>
      <c r="T363" s="22">
        <v>8.5983506209181968</v>
      </c>
      <c r="U363" s="22">
        <v>6.1798038895251066</v>
      </c>
      <c r="V363" s="22">
        <v>16.040151677949254</v>
      </c>
      <c r="W363" s="22">
        <v>30.35575282057895</v>
      </c>
      <c r="X363" s="22">
        <v>8.3575339715378245</v>
      </c>
      <c r="Y363" s="22">
        <v>6.0067242220267012</v>
      </c>
      <c r="Z363" s="22">
        <v>15.840341204043872</v>
      </c>
      <c r="AA363" s="22">
        <v>30.43298037257895</v>
      </c>
      <c r="AB363" s="22">
        <v>8.1838077006300693</v>
      </c>
      <c r="AC363" s="22">
        <v>5.8818637305207391</v>
      </c>
      <c r="AD363" s="22">
        <v>15.616119682002743</v>
      </c>
      <c r="AE363" s="22">
        <v>30.519349183578949</v>
      </c>
      <c r="AF363" s="22">
        <v>8.0319667621793549</v>
      </c>
      <c r="AG363" s="22">
        <v>5.7727326583655696</v>
      </c>
      <c r="AH363" s="22">
        <v>15.366468262883197</v>
      </c>
      <c r="AI363" s="22">
        <v>30.611470740578948</v>
      </c>
      <c r="AJ363" s="22">
        <v>7.907284117445454</v>
      </c>
      <c r="AK363" s="22">
        <v>5.6831207866412043</v>
      </c>
      <c r="AL363" s="22">
        <v>15.018833083702846</v>
      </c>
      <c r="AM363" s="22">
        <v>30.709050351578949</v>
      </c>
      <c r="AN363" s="22">
        <v>7.8365518351830925</v>
      </c>
      <c r="AO363" s="22">
        <v>5.6322841026873638</v>
      </c>
      <c r="AP363" s="22">
        <v>14.671761793358431</v>
      </c>
      <c r="AQ363" s="22">
        <v>30.817201787578949</v>
      </c>
      <c r="AR363" s="22">
        <v>7.6992344292569275</v>
      </c>
      <c r="AS363" s="22">
        <v>5.5335913793204492</v>
      </c>
      <c r="AT363" s="22">
        <v>14.264980912878723</v>
      </c>
      <c r="AU363" s="22">
        <v>31.423758104578948</v>
      </c>
      <c r="AV363" s="22">
        <v>7.2250850054160098</v>
      </c>
      <c r="AW363" s="22">
        <v>5.1928108525831842</v>
      </c>
      <c r="AX363" s="22">
        <v>12.77745611621431</v>
      </c>
      <c r="AY363" s="22">
        <v>32.193697689578947</v>
      </c>
      <c r="AZ363" s="22">
        <v>7.3144269413077705</v>
      </c>
      <c r="BA363" s="22">
        <v>5.2570226610175155</v>
      </c>
      <c r="BB363" s="22">
        <v>11.879817405851005</v>
      </c>
      <c r="BC363" s="22">
        <v>32.800576229578951</v>
      </c>
      <c r="BD363" s="22">
        <v>9.085233144135648</v>
      </c>
      <c r="BE363" s="22">
        <v>6.5297359454941954</v>
      </c>
      <c r="BF363" s="22">
        <v>11.512131131572717</v>
      </c>
      <c r="BG363" s="22">
        <v>33.43267572857895</v>
      </c>
      <c r="BH363" s="22">
        <v>9.6645705154226711</v>
      </c>
      <c r="BI363" s="22">
        <v>6.9461171211718717</v>
      </c>
      <c r="BJ363" s="22">
        <v>11.162188129750028</v>
      </c>
      <c r="BK363" s="25">
        <v>30.118167091578947</v>
      </c>
      <c r="BL363" s="25">
        <v>9.5205845133007738</v>
      </c>
      <c r="BM363" s="25">
        <v>6.842631546416948</v>
      </c>
      <c r="BN363" s="25">
        <v>16.803070642984007</v>
      </c>
      <c r="BO363" s="25">
        <v>30.128814166578948</v>
      </c>
      <c r="BP363" s="25">
        <v>9.4129990344304826</v>
      </c>
      <c r="BQ363" s="25">
        <v>6.7653077444354883</v>
      </c>
      <c r="BR363" s="25">
        <v>16.704917595557433</v>
      </c>
      <c r="BS363" s="25">
        <v>30.173448015578948</v>
      </c>
      <c r="BT363" s="25">
        <v>9.266358438961559</v>
      </c>
      <c r="BU363" s="25">
        <v>6.6599142611741184</v>
      </c>
      <c r="BV363" s="25">
        <v>16.534212276139616</v>
      </c>
      <c r="BW363" s="25">
        <v>30.246440861578947</v>
      </c>
      <c r="BX363" s="25">
        <v>9.0806227830263158</v>
      </c>
      <c r="BY363" s="25">
        <v>6.5264223881886521</v>
      </c>
      <c r="BZ363" s="25">
        <v>16.330898148266268</v>
      </c>
      <c r="CA363" s="25">
        <v>30.326787586578948</v>
      </c>
      <c r="CB363" s="25">
        <v>8.9782832654412577</v>
      </c>
      <c r="CC363" s="25">
        <v>6.4528689618738815</v>
      </c>
      <c r="CD363" s="25">
        <v>16.093233685967594</v>
      </c>
      <c r="CE363" s="25">
        <v>30.416558308578949</v>
      </c>
      <c r="CF363" s="25">
        <v>8.894464387825078</v>
      </c>
      <c r="CG363" s="25">
        <v>6.3926266841691408</v>
      </c>
      <c r="CH363" s="25">
        <v>15.847843598052028</v>
      </c>
      <c r="CI363" s="25">
        <v>30.518004608578948</v>
      </c>
      <c r="CJ363" s="25">
        <v>8.8108785161035481</v>
      </c>
      <c r="CK363" s="25">
        <v>6.33255187238868</v>
      </c>
      <c r="CL363" s="25">
        <v>15.51555395782326</v>
      </c>
      <c r="CM363" s="25">
        <v>30.62675239057895</v>
      </c>
      <c r="CN363" s="25">
        <v>8.7334240280668869</v>
      </c>
      <c r="CO363" s="25">
        <v>6.2768838067871613</v>
      </c>
      <c r="CP363" s="25">
        <v>15.162489570671077</v>
      </c>
      <c r="CQ363" s="25">
        <v>30.740029079578949</v>
      </c>
      <c r="CR363" s="25">
        <v>8.6538158998325709</v>
      </c>
      <c r="CS363" s="25">
        <v>6.2196678775712275</v>
      </c>
      <c r="CT363" s="25">
        <v>14.787140211552607</v>
      </c>
      <c r="CU363" s="25">
        <v>30.84409019957895</v>
      </c>
      <c r="CV363" s="25">
        <v>8.5607733174439691</v>
      </c>
      <c r="CW363" s="25">
        <v>6.1527963416352875</v>
      </c>
      <c r="CX363" s="25">
        <v>14.389194171675943</v>
      </c>
      <c r="CY363" s="25">
        <v>31.233200780578947</v>
      </c>
      <c r="CZ363" s="25">
        <v>8.3192593789856204</v>
      </c>
      <c r="DA363" s="25">
        <v>5.979215518747182</v>
      </c>
      <c r="DB363" s="25">
        <v>13.569019522868425</v>
      </c>
      <c r="DC363" s="25">
        <v>31.646350816578948</v>
      </c>
      <c r="DD363" s="25">
        <v>8.3819246500233895</v>
      </c>
      <c r="DE363" s="25">
        <v>6.024254282897509</v>
      </c>
      <c r="DF363" s="25">
        <v>12.796566540179727</v>
      </c>
      <c r="DG363" s="25">
        <v>32.073358500578948</v>
      </c>
      <c r="DH363" s="25">
        <v>9.5031656583479958</v>
      </c>
      <c r="DI363" s="25">
        <v>6.8301122723917223</v>
      </c>
      <c r="DJ363" s="25">
        <v>12.260226370735191</v>
      </c>
      <c r="DK363" s="25">
        <v>32.431403459578945</v>
      </c>
      <c r="DL363" s="25">
        <v>10.30048852924417</v>
      </c>
      <c r="DM363" s="25">
        <v>7.4031639186905238</v>
      </c>
      <c r="DN363" s="25">
        <v>11.901113133185975</v>
      </c>
      <c r="DO363" s="27">
        <v>30.169183399578948</v>
      </c>
      <c r="DP363" s="27">
        <v>9.5163171046268538</v>
      </c>
      <c r="DQ363" s="27">
        <v>6.8395644757793388</v>
      </c>
      <c r="DR363" s="27">
        <v>16.571862529513247</v>
      </c>
      <c r="DS363" s="27">
        <v>30.250361655578949</v>
      </c>
      <c r="DT363" s="27">
        <v>9.4014342971637532</v>
      </c>
      <c r="DU363" s="27">
        <v>6.7569959400565871</v>
      </c>
      <c r="DV363" s="27">
        <v>16.289953883211425</v>
      </c>
      <c r="DW363" s="27">
        <v>30.257938361578947</v>
      </c>
      <c r="DX363" s="27">
        <v>9.1425993009153128</v>
      </c>
      <c r="DY363" s="27">
        <v>6.5709661318896675</v>
      </c>
      <c r="DZ363" s="27">
        <v>16.206174514025271</v>
      </c>
      <c r="EA363" s="27">
        <v>30.297643555578951</v>
      </c>
      <c r="EB363" s="27">
        <v>9.0865409646221451</v>
      </c>
      <c r="EC363" s="27">
        <v>6.5306759018283316</v>
      </c>
      <c r="ED363" s="27">
        <v>16.073694616489057</v>
      </c>
      <c r="EE363" s="27">
        <v>30.359531192578949</v>
      </c>
      <c r="EF363" s="27">
        <v>8.9630302129946973</v>
      </c>
      <c r="EG363" s="27">
        <v>6.4419062927537061</v>
      </c>
      <c r="EH363" s="27">
        <v>15.884089960755588</v>
      </c>
      <c r="EI363" s="27">
        <v>30.437061522578951</v>
      </c>
      <c r="EJ363" s="27">
        <v>8.8267805947326146</v>
      </c>
      <c r="EK363" s="27">
        <v>6.3439810094053044</v>
      </c>
      <c r="EL363" s="27">
        <v>15.670835099703648</v>
      </c>
      <c r="EM363" s="27">
        <v>30.523759807578948</v>
      </c>
      <c r="EN363" s="27">
        <v>8.6899850725959258</v>
      </c>
      <c r="EO363" s="27">
        <v>6.2456633741935805</v>
      </c>
      <c r="EP363" s="27">
        <v>15.405424851090224</v>
      </c>
      <c r="EQ363" s="27">
        <v>30.61611915357895</v>
      </c>
      <c r="ER363" s="27">
        <v>8.5769496837328418</v>
      </c>
      <c r="ES363" s="27">
        <v>6.1644226145936338</v>
      </c>
      <c r="ET363" s="27">
        <v>15.078427211117095</v>
      </c>
      <c r="EU363" s="27">
        <v>30.712838853578948</v>
      </c>
      <c r="EV363" s="27">
        <v>8.4714803894243769</v>
      </c>
      <c r="EW363" s="27">
        <v>6.0886197561236308</v>
      </c>
      <c r="EX363" s="27">
        <v>14.750288081766216</v>
      </c>
      <c r="EY363" s="27">
        <v>30.816405826578951</v>
      </c>
      <c r="EZ363" s="27">
        <v>8.3414554068055509</v>
      </c>
      <c r="FA363" s="27">
        <v>5.9951682409727587</v>
      </c>
      <c r="FB363" s="27">
        <v>14.384018987926607</v>
      </c>
      <c r="FC363" s="27">
        <v>31.329991805578949</v>
      </c>
      <c r="FD363" s="27">
        <v>7.9731167534680809</v>
      </c>
      <c r="FE363" s="27">
        <v>5.7304359983703668</v>
      </c>
      <c r="FF363" s="27">
        <v>13.076901754655635</v>
      </c>
      <c r="FG363" s="27">
        <v>31.816510226578949</v>
      </c>
      <c r="FH363" s="27">
        <v>8.0909587593733523</v>
      </c>
      <c r="FI363" s="27">
        <v>5.8151313682790056</v>
      </c>
      <c r="FJ363" s="27">
        <v>12.429899262159006</v>
      </c>
      <c r="FK363" s="27">
        <v>32.273726327578949</v>
      </c>
      <c r="FL363" s="27">
        <v>9.9275990865385229</v>
      </c>
      <c r="FM363" s="27">
        <v>7.1351609341659037</v>
      </c>
      <c r="FN363" s="27">
        <v>12.045484217448328</v>
      </c>
      <c r="FO363" s="27">
        <v>32.643650165578947</v>
      </c>
      <c r="FP363" s="27">
        <v>10.467554606111173</v>
      </c>
      <c r="FQ363" s="27">
        <v>7.5232375976026971</v>
      </c>
      <c r="FR363" s="27">
        <v>11.887955195878812</v>
      </c>
      <c r="FS363" s="28">
        <v>30.165998035578948</v>
      </c>
      <c r="FT363" s="28">
        <v>9.3858563644092214</v>
      </c>
      <c r="FU363" s="28">
        <v>6.7457997730623021</v>
      </c>
      <c r="FV363" s="28">
        <v>16.577662801485623</v>
      </c>
      <c r="FW363" s="28">
        <v>30.245202496578948</v>
      </c>
      <c r="FX363" s="28">
        <v>9.1098414270053016</v>
      </c>
      <c r="FY363" s="28">
        <v>6.5474224029203967</v>
      </c>
      <c r="FZ363" s="28">
        <v>16.303205847708981</v>
      </c>
      <c r="GA363" s="28">
        <v>30.243411391578949</v>
      </c>
      <c r="GB363" s="28">
        <v>8.8386823613209931</v>
      </c>
      <c r="GC363" s="28">
        <v>6.3525350433936536</v>
      </c>
      <c r="GD363" s="28">
        <v>16.225867071883144</v>
      </c>
      <c r="GE363" s="28">
        <v>30.29123026557895</v>
      </c>
      <c r="GF363" s="28">
        <v>8.5569129446515593</v>
      </c>
      <c r="GG363" s="28">
        <v>6.1500218157001019</v>
      </c>
      <c r="GH363" s="28">
        <v>16.093751250439031</v>
      </c>
      <c r="GI363" s="28">
        <v>30.369591564578947</v>
      </c>
      <c r="GJ363" s="28">
        <v>8.2589448553531746</v>
      </c>
      <c r="GK363" s="28">
        <v>5.9358662830423885</v>
      </c>
      <c r="GL363" s="28">
        <v>15.879593353819878</v>
      </c>
      <c r="GM363" s="28">
        <v>30.48606963057895</v>
      </c>
      <c r="GN363" s="28">
        <v>8.0035131172077136</v>
      </c>
      <c r="GO363" s="28">
        <v>5.7522824634829446</v>
      </c>
      <c r="GP363" s="28">
        <v>15.597569790487926</v>
      </c>
      <c r="GQ363" s="28">
        <v>30.631848389578948</v>
      </c>
      <c r="GR363" s="28">
        <v>7.9427367283593417</v>
      </c>
      <c r="GS363" s="28">
        <v>5.7086012761535141</v>
      </c>
      <c r="GT363" s="28">
        <v>15.268752771202768</v>
      </c>
      <c r="GU363" s="28">
        <v>30.802733712578949</v>
      </c>
      <c r="GV363" s="28">
        <v>7.8230049025574688</v>
      </c>
      <c r="GW363" s="28">
        <v>5.6225476554753486</v>
      </c>
      <c r="GX363" s="28">
        <v>14.921122863172098</v>
      </c>
      <c r="GY363" s="28">
        <v>30.991836455578948</v>
      </c>
      <c r="GZ363" s="28">
        <v>7.6778509606368477</v>
      </c>
      <c r="HA363" s="28">
        <v>5.5182226593907897</v>
      </c>
      <c r="HB363" s="28">
        <v>14.581656496995679</v>
      </c>
      <c r="HC363" s="28">
        <v>31.20408844057895</v>
      </c>
      <c r="HD363" s="28">
        <v>7.4990789235846824</v>
      </c>
      <c r="HE363" s="28">
        <v>5.3897356764076143</v>
      </c>
      <c r="HF363" s="28">
        <v>14.237023778791015</v>
      </c>
      <c r="HG363" s="28">
        <v>32.446160323578951</v>
      </c>
      <c r="HH363" s="28">
        <v>6.75596439286016</v>
      </c>
      <c r="HI363" s="28">
        <v>4.8556446315318906</v>
      </c>
      <c r="HJ363" s="28">
        <v>12.152934506138505</v>
      </c>
      <c r="HK363" s="28">
        <v>33.702848547578952</v>
      </c>
      <c r="HL363" s="28">
        <v>6.1553859737716499</v>
      </c>
      <c r="HM363" s="28">
        <v>4.4239970965710889</v>
      </c>
      <c r="HN363" s="28">
        <v>8.4321440529299778</v>
      </c>
      <c r="HO363" s="28">
        <v>34.395758445578949</v>
      </c>
      <c r="HP363" s="28">
        <v>7.3904728764923622</v>
      </c>
      <c r="HQ363" s="28">
        <v>5.3116783719503786</v>
      </c>
      <c r="HR363" s="28">
        <v>5.6852152094511084</v>
      </c>
      <c r="HS363" s="28">
        <v>34.631097649578948</v>
      </c>
      <c r="HT363" s="28">
        <v>7.5976036113037715</v>
      </c>
      <c r="HU363" s="28">
        <v>5.4605473093851549</v>
      </c>
      <c r="HV363" s="28">
        <v>3.7642189074882779</v>
      </c>
      <c r="HW363" s="29">
        <v>30.171496005578948</v>
      </c>
      <c r="HX363" s="29">
        <v>9.3879236205225993</v>
      </c>
      <c r="HY363" s="29">
        <v>6.7472855507344782</v>
      </c>
      <c r="HZ363" s="29">
        <v>16.575103670312863</v>
      </c>
      <c r="IA363" s="29">
        <v>30.245827326578947</v>
      </c>
      <c r="IB363" s="29">
        <v>9.1906079738674578</v>
      </c>
      <c r="IC363" s="29">
        <v>6.6054709104129845</v>
      </c>
      <c r="ID363" s="29">
        <v>16.279023409330378</v>
      </c>
      <c r="IE363" s="29">
        <v>30.250105826578949</v>
      </c>
      <c r="IF363" s="29">
        <v>8.9680802244955782</v>
      </c>
      <c r="IG363" s="29">
        <v>6.4455358354522057</v>
      </c>
      <c r="IH363" s="29">
        <v>16.197142547205264</v>
      </c>
      <c r="II363" s="29">
        <v>30.300077170578948</v>
      </c>
      <c r="IJ363" s="29">
        <v>8.7339247279528074</v>
      </c>
      <c r="IK363" s="29">
        <v>6.2772436696537639</v>
      </c>
      <c r="IL363" s="29">
        <v>16.065094551173168</v>
      </c>
      <c r="IM363" s="29">
        <v>30.380448869578949</v>
      </c>
      <c r="IN363" s="29">
        <v>8.3995379829768009</v>
      </c>
      <c r="IO363" s="29">
        <v>6.0369133320909887</v>
      </c>
      <c r="IP363" s="29">
        <v>15.841396512415754</v>
      </c>
      <c r="IQ363" s="29">
        <v>30.506560558578947</v>
      </c>
      <c r="IR363" s="29">
        <v>8.3376420164820626</v>
      </c>
      <c r="IS363" s="29">
        <v>5.9924274822630546</v>
      </c>
      <c r="IT363" s="29">
        <v>15.569086936065558</v>
      </c>
      <c r="IU363" s="29">
        <v>30.678639137578948</v>
      </c>
      <c r="IV363" s="29">
        <v>8.222727727730943</v>
      </c>
      <c r="IW363" s="29">
        <v>5.9098363203187478</v>
      </c>
      <c r="IX363" s="29">
        <v>15.231553118303403</v>
      </c>
      <c r="IY363" s="29">
        <v>30.88325682257895</v>
      </c>
      <c r="IZ363" s="29">
        <v>8.097518355745402</v>
      </c>
      <c r="JA363" s="29">
        <v>5.8198458793475689</v>
      </c>
      <c r="JB363" s="29">
        <v>14.882154244961898</v>
      </c>
      <c r="JC363" s="29">
        <v>31.122166660578948</v>
      </c>
      <c r="JD363" s="29">
        <v>7.9947099455011879</v>
      </c>
      <c r="JE363" s="29">
        <v>5.7459554506463437</v>
      </c>
      <c r="JF363" s="29">
        <v>14.508715825011278</v>
      </c>
      <c r="JG363" s="29">
        <v>31.443970878578948</v>
      </c>
      <c r="JH363" s="29">
        <v>7.8493885383827768</v>
      </c>
      <c r="JI363" s="29">
        <v>5.641510094026807</v>
      </c>
      <c r="JJ363" s="29">
        <v>13.725378593165821</v>
      </c>
      <c r="JK363" s="29">
        <v>32.803221641578951</v>
      </c>
      <c r="JL363" s="29">
        <v>8.7420597426693369</v>
      </c>
      <c r="JM363" s="29">
        <v>6.2830904649058956</v>
      </c>
      <c r="JN363" s="29">
        <v>9.684430137340243</v>
      </c>
      <c r="JO363" s="29">
        <v>33.884072581578948</v>
      </c>
      <c r="JP363" s="29">
        <v>7.7478653180416694</v>
      </c>
      <c r="JQ363" s="29">
        <v>5.5685433566138487</v>
      </c>
      <c r="JR363" s="29">
        <v>6.2847109015499214</v>
      </c>
      <c r="JS363" s="29">
        <v>34.243386222578948</v>
      </c>
      <c r="JT363" s="29">
        <v>8.0940595333148675</v>
      </c>
      <c r="JU363" s="29">
        <v>5.8173599555638384</v>
      </c>
      <c r="JV363" s="29">
        <v>4.3096197635919538</v>
      </c>
      <c r="JW363" s="29">
        <v>34.172825995578947</v>
      </c>
      <c r="JX363" s="29">
        <v>7.9499181950256945</v>
      </c>
      <c r="JY363" s="29">
        <v>5.7137627376469835</v>
      </c>
      <c r="JZ363" s="29">
        <v>4.6561960559383664</v>
      </c>
    </row>
    <row r="364" spans="1:286" ht="15" thickBot="1" x14ac:dyDescent="0.4">
      <c r="A364" s="2"/>
      <c r="B364" s="74" t="s">
        <v>826</v>
      </c>
      <c r="C364" s="74" t="s">
        <v>496</v>
      </c>
      <c r="D364" s="74" t="s">
        <v>861</v>
      </c>
      <c r="E364" s="87">
        <v>391885</v>
      </c>
      <c r="F364" s="84">
        <v>406064</v>
      </c>
      <c r="G364" s="22">
        <v>26.148159429</v>
      </c>
      <c r="H364" s="22">
        <v>13.414867532580116</v>
      </c>
      <c r="I364" s="22">
        <v>9.7859590964552137</v>
      </c>
      <c r="J364" s="22">
        <v>6.5217993679444053</v>
      </c>
      <c r="K364" s="22">
        <v>26.269263387999999</v>
      </c>
      <c r="L364" s="22">
        <v>13.089863689843057</v>
      </c>
      <c r="M364" s="22">
        <v>9.5488733180461942</v>
      </c>
      <c r="N364" s="22">
        <v>6.0683666177745383</v>
      </c>
      <c r="O364" s="22">
        <v>26.281597704999999</v>
      </c>
      <c r="P364" s="22">
        <v>12.750722255408668</v>
      </c>
      <c r="Q364" s="22">
        <v>9.301474363324667</v>
      </c>
      <c r="R364" s="22">
        <v>5.9795515139807822</v>
      </c>
      <c r="S364" s="22">
        <v>26.326319528999999</v>
      </c>
      <c r="T364" s="22">
        <v>12.341932922030004</v>
      </c>
      <c r="U364" s="22">
        <v>9.0032682359965222</v>
      </c>
      <c r="V364" s="22">
        <v>5.7983658247253764</v>
      </c>
      <c r="W364" s="22">
        <v>26.394261242999999</v>
      </c>
      <c r="X364" s="22">
        <v>11.969594886808069</v>
      </c>
      <c r="Y364" s="22">
        <v>8.7316528231803243</v>
      </c>
      <c r="Z364" s="22">
        <v>5.6012855325945452</v>
      </c>
      <c r="AA364" s="22">
        <v>26.485491223</v>
      </c>
      <c r="AB364" s="22">
        <v>11.790399517642832</v>
      </c>
      <c r="AC364" s="22">
        <v>8.6009322962227284</v>
      </c>
      <c r="AD364" s="22">
        <v>5.3722371088443417</v>
      </c>
      <c r="AE364" s="22">
        <v>26.582460873999999</v>
      </c>
      <c r="AF364" s="22">
        <v>11.763102055836898</v>
      </c>
      <c r="AG364" s="22">
        <v>8.5810191778843521</v>
      </c>
      <c r="AH364" s="22">
        <v>5.1243098369531221</v>
      </c>
      <c r="AI364" s="22">
        <v>26.684154675000002</v>
      </c>
      <c r="AJ364" s="22">
        <v>11.717969377399099</v>
      </c>
      <c r="AK364" s="22">
        <v>8.5480955173239241</v>
      </c>
      <c r="AL364" s="22">
        <v>4.8541079869742418</v>
      </c>
      <c r="AM364" s="22">
        <v>26.790086954</v>
      </c>
      <c r="AN364" s="22">
        <v>11.651189024322417</v>
      </c>
      <c r="AO364" s="22">
        <v>8.4993801795042927</v>
      </c>
      <c r="AP364" s="22">
        <v>4.5470597068618304</v>
      </c>
      <c r="AQ364" s="22">
        <v>26.905264113000001</v>
      </c>
      <c r="AR364" s="22">
        <v>11.572469312650568</v>
      </c>
      <c r="AS364" s="22">
        <v>8.4419552458152687</v>
      </c>
      <c r="AT364" s="22">
        <v>4.2020531197556181</v>
      </c>
      <c r="AU364" s="22">
        <v>27.604763311999999</v>
      </c>
      <c r="AV364" s="22">
        <v>11.197978977555469</v>
      </c>
      <c r="AW364" s="22">
        <v>8.1687697602070024</v>
      </c>
      <c r="AX364" s="22">
        <v>2.6261987409291869</v>
      </c>
      <c r="AY364" s="22">
        <v>28.532544479999999</v>
      </c>
      <c r="AZ364" s="22">
        <v>11.054933059613528</v>
      </c>
      <c r="BA364" s="22">
        <v>8.0644197546258827</v>
      </c>
      <c r="BB364" s="22">
        <v>1.3001140148321575</v>
      </c>
      <c r="BC364" s="22">
        <v>29.283540772000002</v>
      </c>
      <c r="BD364" s="22">
        <v>11.68538959425813</v>
      </c>
      <c r="BE364" s="22">
        <v>8.5243290191147842</v>
      </c>
      <c r="BF364" s="22">
        <v>0.45704479628173544</v>
      </c>
      <c r="BG364" s="22">
        <v>30.074165768</v>
      </c>
      <c r="BH364" s="22">
        <v>11.626496632789793</v>
      </c>
      <c r="BI364" s="22">
        <v>8.4813674236611902</v>
      </c>
      <c r="BJ364" s="22">
        <v>-0.15500243021889659</v>
      </c>
      <c r="BK364" s="25">
        <v>26.033985092999998</v>
      </c>
      <c r="BL364" s="25">
        <v>13.547310973290166</v>
      </c>
      <c r="BM364" s="25">
        <v>9.8825747425087123</v>
      </c>
      <c r="BN364" s="25">
        <v>6.8677821063463078</v>
      </c>
      <c r="BO364" s="25">
        <v>26.061970562999999</v>
      </c>
      <c r="BP364" s="25">
        <v>13.320728566410622</v>
      </c>
      <c r="BQ364" s="25">
        <v>9.7172860312848055</v>
      </c>
      <c r="BR364" s="25">
        <v>6.7106055252504593</v>
      </c>
      <c r="BS364" s="25">
        <v>26.128568886</v>
      </c>
      <c r="BT364" s="25">
        <v>13.042614135327359</v>
      </c>
      <c r="BU364" s="25">
        <v>9.5144054258591577</v>
      </c>
      <c r="BV364" s="25">
        <v>6.5041781807344581</v>
      </c>
      <c r="BW364" s="25">
        <v>26.210484608000002</v>
      </c>
      <c r="BX364" s="25">
        <v>12.714827758189047</v>
      </c>
      <c r="BY364" s="25">
        <v>9.2752898273442757</v>
      </c>
      <c r="BZ364" s="25">
        <v>6.230698357402698</v>
      </c>
      <c r="CA364" s="25">
        <v>26.303103815</v>
      </c>
      <c r="CB364" s="25">
        <v>12.422517132080156</v>
      </c>
      <c r="CC364" s="25">
        <v>9.0620532952940298</v>
      </c>
      <c r="CD364" s="25">
        <v>6.0088443794650974</v>
      </c>
      <c r="CE364" s="25">
        <v>26.403492153000002</v>
      </c>
      <c r="CF364" s="25">
        <v>12.175385446357318</v>
      </c>
      <c r="CG364" s="25">
        <v>8.8817741712513794</v>
      </c>
      <c r="CH364" s="25">
        <v>5.7609948679638112</v>
      </c>
      <c r="CI364" s="25">
        <v>26.513059061</v>
      </c>
      <c r="CJ364" s="25">
        <v>12.11007967445398</v>
      </c>
      <c r="CK364" s="25">
        <v>8.8341345198678383</v>
      </c>
      <c r="CL364" s="25">
        <v>5.4782297924729448</v>
      </c>
      <c r="CM364" s="25">
        <v>26.628760951</v>
      </c>
      <c r="CN364" s="25">
        <v>12.035188605471062</v>
      </c>
      <c r="CO364" s="25">
        <v>8.7795025277160921</v>
      </c>
      <c r="CP364" s="25">
        <v>5.1649175672814369</v>
      </c>
      <c r="CQ364" s="25">
        <v>26.750342608</v>
      </c>
      <c r="CR364" s="25">
        <v>11.946661329778415</v>
      </c>
      <c r="CS364" s="25">
        <v>8.7149231126197559</v>
      </c>
      <c r="CT364" s="25">
        <v>4.7965226504509744</v>
      </c>
      <c r="CU364" s="25">
        <v>26.876346337000001</v>
      </c>
      <c r="CV364" s="25">
        <v>11.857754178970888</v>
      </c>
      <c r="CW364" s="25">
        <v>8.6500665839159279</v>
      </c>
      <c r="CX364" s="25">
        <v>4.4462032605464508</v>
      </c>
      <c r="CY364" s="25">
        <v>27.343899073999999</v>
      </c>
      <c r="CZ364" s="25">
        <v>11.622044944978004</v>
      </c>
      <c r="DA364" s="25">
        <v>8.4781199793811375</v>
      </c>
      <c r="DB364" s="25">
        <v>3.3682915568565583</v>
      </c>
      <c r="DC364" s="25">
        <v>27.887330429000002</v>
      </c>
      <c r="DD364" s="25">
        <v>11.483970165078278</v>
      </c>
      <c r="DE364" s="25">
        <v>8.3773963497911179</v>
      </c>
      <c r="DF364" s="25">
        <v>2.4049021720514574</v>
      </c>
      <c r="DG364" s="25">
        <v>28.442751957999999</v>
      </c>
      <c r="DH364" s="25">
        <v>11.924294544997556</v>
      </c>
      <c r="DI364" s="25">
        <v>8.6986068545237956</v>
      </c>
      <c r="DJ364" s="25">
        <v>1.6734699495196743</v>
      </c>
      <c r="DK364" s="25">
        <v>28.910742619000001</v>
      </c>
      <c r="DL364" s="25">
        <v>12.275963932590741</v>
      </c>
      <c r="DM364" s="25">
        <v>8.9551447766541727</v>
      </c>
      <c r="DN364" s="25">
        <v>1.1667894894241222</v>
      </c>
      <c r="DO364" s="27">
        <v>26.148910390000001</v>
      </c>
      <c r="DP364" s="27">
        <v>13.539341258211367</v>
      </c>
      <c r="DQ364" s="27">
        <v>9.8767609463171269</v>
      </c>
      <c r="DR364" s="27">
        <v>6.5142745541775025</v>
      </c>
      <c r="DS364" s="27">
        <v>26.270544741999998</v>
      </c>
      <c r="DT364" s="27">
        <v>13.351818705116232</v>
      </c>
      <c r="DU364" s="27">
        <v>9.7399658546179335</v>
      </c>
      <c r="DV364" s="27">
        <v>6.0703702305532428</v>
      </c>
      <c r="DW364" s="27">
        <v>26.283751791</v>
      </c>
      <c r="DX364" s="27">
        <v>13.05190116852804</v>
      </c>
      <c r="DY364" s="27">
        <v>9.5211801872802884</v>
      </c>
      <c r="DZ364" s="27">
        <v>5.9884824885249568</v>
      </c>
      <c r="EA364" s="27">
        <v>26.329554194</v>
      </c>
      <c r="EB364" s="27">
        <v>12.711837654181609</v>
      </c>
      <c r="EC364" s="27">
        <v>9.2731085881005875</v>
      </c>
      <c r="ED364" s="27">
        <v>5.7853537780669431</v>
      </c>
      <c r="EE364" s="27">
        <v>26.398568072</v>
      </c>
      <c r="EF364" s="27">
        <v>12.38342593760529</v>
      </c>
      <c r="EG364" s="27">
        <v>9.0335368131719704</v>
      </c>
      <c r="EH364" s="27">
        <v>5.6305365014106012</v>
      </c>
      <c r="EI364" s="27">
        <v>26.490458674999999</v>
      </c>
      <c r="EJ364" s="27">
        <v>12.067127767951863</v>
      </c>
      <c r="EK364" s="27">
        <v>8.8028017020726832</v>
      </c>
      <c r="EL364" s="27">
        <v>5.3883341836841172</v>
      </c>
      <c r="EM364" s="27">
        <v>26.587906284999999</v>
      </c>
      <c r="EN364" s="27">
        <v>11.982820887177853</v>
      </c>
      <c r="EO364" s="27">
        <v>8.7413010063110228</v>
      </c>
      <c r="EP364" s="27">
        <v>5.1450184643037229</v>
      </c>
      <c r="EQ364" s="27">
        <v>26.689939407000001</v>
      </c>
      <c r="ER364" s="27">
        <v>11.881013386031869</v>
      </c>
      <c r="ES364" s="27">
        <v>8.6670338516404843</v>
      </c>
      <c r="ET364" s="27">
        <v>4.8661521393429865</v>
      </c>
      <c r="EU364" s="27">
        <v>26.795172684000001</v>
      </c>
      <c r="EV364" s="27">
        <v>11.790471254287006</v>
      </c>
      <c r="EW364" s="27">
        <v>8.6009846271059001</v>
      </c>
      <c r="EX364" s="27">
        <v>4.5680739259176661</v>
      </c>
      <c r="EY364" s="27">
        <v>26.906292650000001</v>
      </c>
      <c r="EZ364" s="27">
        <v>11.695134790913279</v>
      </c>
      <c r="FA364" s="27">
        <v>8.5314380043971667</v>
      </c>
      <c r="FB364" s="27">
        <v>4.2579160143241666</v>
      </c>
      <c r="FC364" s="27">
        <v>27.502865612000001</v>
      </c>
      <c r="FD364" s="27">
        <v>11.351894704381063</v>
      </c>
      <c r="FE364" s="27">
        <v>8.2810491400337778</v>
      </c>
      <c r="FF364" s="27">
        <v>2.8760753177116953</v>
      </c>
      <c r="FG364" s="27">
        <v>28.102542963000001</v>
      </c>
      <c r="FH364" s="27">
        <v>11.307940114816551</v>
      </c>
      <c r="FI364" s="27">
        <v>8.2489848789044657</v>
      </c>
      <c r="FJ364" s="27">
        <v>1.8881300437607607</v>
      </c>
      <c r="FK364" s="27">
        <v>28.679635399999999</v>
      </c>
      <c r="FL364" s="27">
        <v>12.202436643799468</v>
      </c>
      <c r="FM364" s="27">
        <v>8.9015076431649938</v>
      </c>
      <c r="FN364" s="27">
        <v>1.2152134831060977</v>
      </c>
      <c r="FO364" s="27">
        <v>29.162383298000002</v>
      </c>
      <c r="FP364" s="27">
        <v>12.161593130087013</v>
      </c>
      <c r="FQ364" s="27">
        <v>8.871712868555786</v>
      </c>
      <c r="FR364" s="27">
        <v>0.8405308077524225</v>
      </c>
      <c r="FS364" s="28">
        <v>26.138887445999998</v>
      </c>
      <c r="FT364" s="28">
        <v>13.411767039622585</v>
      </c>
      <c r="FU364" s="28">
        <v>9.7836973300093231</v>
      </c>
      <c r="FV364" s="28">
        <v>6.5389284333319555</v>
      </c>
      <c r="FW364" s="28">
        <v>26.252770832</v>
      </c>
      <c r="FX364" s="28">
        <v>13.099286563677994</v>
      </c>
      <c r="FY364" s="28">
        <v>9.5557471733187729</v>
      </c>
      <c r="FZ364" s="28">
        <v>6.1003864837434527</v>
      </c>
      <c r="GA364" s="28">
        <v>26.263883588999999</v>
      </c>
      <c r="GB364" s="28">
        <v>12.742198360484174</v>
      </c>
      <c r="GC364" s="28">
        <v>9.2952563006512197</v>
      </c>
      <c r="GD364" s="28">
        <v>6.0231519935643565</v>
      </c>
      <c r="GE364" s="28">
        <v>26.313127642000001</v>
      </c>
      <c r="GF364" s="28">
        <v>12.304484216614988</v>
      </c>
      <c r="GG364" s="28">
        <v>8.9759499267760603</v>
      </c>
      <c r="GH364" s="28">
        <v>5.8462725672303115</v>
      </c>
      <c r="GI364" s="28">
        <v>26.392102848</v>
      </c>
      <c r="GJ364" s="28">
        <v>12.002440426488258</v>
      </c>
      <c r="GK364" s="28">
        <v>8.7556131870848262</v>
      </c>
      <c r="GL364" s="28">
        <v>5.6569807466282853</v>
      </c>
      <c r="GM364" s="28">
        <v>26.515805278000002</v>
      </c>
      <c r="GN364" s="28">
        <v>11.794563036757225</v>
      </c>
      <c r="GO364" s="28">
        <v>8.6039695254500614</v>
      </c>
      <c r="GP364" s="28">
        <v>5.4140586016821075</v>
      </c>
      <c r="GQ364" s="28">
        <v>26.668881613</v>
      </c>
      <c r="GR364" s="28">
        <v>11.74747491514198</v>
      </c>
      <c r="GS364" s="28">
        <v>8.5696193963163552</v>
      </c>
      <c r="GT364" s="28">
        <v>5.1115221588696862</v>
      </c>
      <c r="GU364" s="28">
        <v>26.846323388999998</v>
      </c>
      <c r="GV364" s="28">
        <v>11.673394459599168</v>
      </c>
      <c r="GW364" s="28">
        <v>8.5155787353833965</v>
      </c>
      <c r="GX364" s="28">
        <v>4.7532964828573192</v>
      </c>
      <c r="GY364" s="28">
        <v>27.042223317999998</v>
      </c>
      <c r="GZ364" s="28">
        <v>11.592857104436868</v>
      </c>
      <c r="HA364" s="28">
        <v>8.4568278560742378</v>
      </c>
      <c r="HB364" s="28">
        <v>4.3691207139683748</v>
      </c>
      <c r="HC364" s="28">
        <v>27.258822027000001</v>
      </c>
      <c r="HD364" s="28">
        <v>11.490248832739898</v>
      </c>
      <c r="HE364" s="28">
        <v>8.3819765504354855</v>
      </c>
      <c r="HF364" s="28">
        <v>3.9777391408288167</v>
      </c>
      <c r="HG364" s="28">
        <v>28.625557708999999</v>
      </c>
      <c r="HH364" s="28">
        <v>10.889012393629388</v>
      </c>
      <c r="HI364" s="28">
        <v>7.9433829388217756</v>
      </c>
      <c r="HJ364" s="28">
        <v>1.4240402025371033</v>
      </c>
      <c r="HK364" s="28">
        <v>30.14952693</v>
      </c>
      <c r="HL364" s="28">
        <v>10.014450275352178</v>
      </c>
      <c r="HM364" s="28">
        <v>7.3054020496341252</v>
      </c>
      <c r="HN364" s="28">
        <v>-3.0926984467103864</v>
      </c>
      <c r="HO364" s="28">
        <v>31.140252240000002</v>
      </c>
      <c r="HP364" s="28">
        <v>9.9783795668071651</v>
      </c>
      <c r="HQ364" s="28">
        <v>7.2790889699451631</v>
      </c>
      <c r="HR364" s="28">
        <v>-6.7673238969207112</v>
      </c>
      <c r="HS364" s="28">
        <v>31.527241490000002</v>
      </c>
      <c r="HT364" s="28">
        <v>9.5310194448479191</v>
      </c>
      <c r="HU364" s="28">
        <v>6.9527459893494843</v>
      </c>
      <c r="HV364" s="28">
        <v>-9.2711425626686506</v>
      </c>
      <c r="HW364" s="29">
        <v>26.132380312999999</v>
      </c>
      <c r="HX364" s="29">
        <v>13.414886692533363</v>
      </c>
      <c r="HY364" s="29">
        <v>9.7859730733743522</v>
      </c>
      <c r="HZ364" s="29">
        <v>6.5530754681793795</v>
      </c>
      <c r="IA364" s="29">
        <v>26.246943651999999</v>
      </c>
      <c r="IB364" s="29">
        <v>13.428493299844735</v>
      </c>
      <c r="IC364" s="29">
        <v>9.7958989039699382</v>
      </c>
      <c r="ID364" s="29">
        <v>6.1079335337432603</v>
      </c>
      <c r="IE364" s="29">
        <v>26.262951280999999</v>
      </c>
      <c r="IF364" s="29">
        <v>13.351204358000825</v>
      </c>
      <c r="IG364" s="29">
        <v>9.7395176969504931</v>
      </c>
      <c r="IH364" s="29">
        <v>6.030826425869261</v>
      </c>
      <c r="II364" s="29">
        <v>26.314784274000001</v>
      </c>
      <c r="IJ364" s="29">
        <v>13.100264658511772</v>
      </c>
      <c r="IK364" s="29">
        <v>9.5564606798824823</v>
      </c>
      <c r="IL364" s="29">
        <v>5.84299918321965</v>
      </c>
      <c r="IM364" s="29">
        <v>26.399814292000002</v>
      </c>
      <c r="IN364" s="29">
        <v>13.198244043014359</v>
      </c>
      <c r="IO364" s="29">
        <v>9.6279352767586364</v>
      </c>
      <c r="IP364" s="29">
        <v>5.6755347236551827</v>
      </c>
      <c r="IQ364" s="29">
        <v>26.541440266999999</v>
      </c>
      <c r="IR364" s="29">
        <v>13.170709283294787</v>
      </c>
      <c r="IS364" s="29">
        <v>9.6078490528960412</v>
      </c>
      <c r="IT364" s="29">
        <v>5.4053047567713648</v>
      </c>
      <c r="IU364" s="29">
        <v>26.727409109</v>
      </c>
      <c r="IV364" s="29">
        <v>13.081362400320108</v>
      </c>
      <c r="IW364" s="29">
        <v>9.5426717456984491</v>
      </c>
      <c r="IX364" s="29">
        <v>5.0977457063895084</v>
      </c>
      <c r="IY364" s="29">
        <v>26.948314928000002</v>
      </c>
      <c r="IZ364" s="29">
        <v>12.976929146374207</v>
      </c>
      <c r="JA364" s="29">
        <v>9.4664891409174299</v>
      </c>
      <c r="JB364" s="29">
        <v>4.7326816659644138</v>
      </c>
      <c r="JC364" s="29">
        <v>27.211674617</v>
      </c>
      <c r="JD364" s="29">
        <v>12.845141591691638</v>
      </c>
      <c r="JE364" s="29">
        <v>9.3703519545894007</v>
      </c>
      <c r="JF364" s="29">
        <v>4.250448371786284</v>
      </c>
      <c r="JG364" s="29">
        <v>27.540018231000001</v>
      </c>
      <c r="JH364" s="29">
        <v>12.579305823431522</v>
      </c>
      <c r="JI364" s="29">
        <v>9.1764284627434911</v>
      </c>
      <c r="JJ364" s="29">
        <v>3.2079886524613848</v>
      </c>
      <c r="JK364" s="29">
        <v>29.096262262</v>
      </c>
      <c r="JL364" s="29">
        <v>11.469551981059128</v>
      </c>
      <c r="JM364" s="29">
        <v>8.3668784852863904</v>
      </c>
      <c r="JN364" s="29">
        <v>-1.7481824758335165</v>
      </c>
      <c r="JO364" s="29">
        <v>30.443910882000001</v>
      </c>
      <c r="JP364" s="29">
        <v>10.264085975223983</v>
      </c>
      <c r="JQ364" s="29">
        <v>7.4875078171362954</v>
      </c>
      <c r="JR364" s="29">
        <v>-6.0698417378710623</v>
      </c>
      <c r="JS364" s="29">
        <v>31.049991130000002</v>
      </c>
      <c r="JT364" s="29">
        <v>9.6772891410335156</v>
      </c>
      <c r="JU364" s="29">
        <v>7.0594476962762815</v>
      </c>
      <c r="JV364" s="29">
        <v>-8.6898395794797771</v>
      </c>
      <c r="JW364" s="29">
        <v>31.071514130000001</v>
      </c>
      <c r="JX364" s="29">
        <v>9.6437926727331096</v>
      </c>
      <c r="JY364" s="29">
        <v>7.0350124890058874</v>
      </c>
      <c r="JZ364" s="29">
        <v>-8.2881869576705114</v>
      </c>
    </row>
    <row r="365" spans="1:286" ht="15" thickBot="1" x14ac:dyDescent="0.4">
      <c r="A365" s="2"/>
      <c r="B365" s="74" t="s">
        <v>827</v>
      </c>
      <c r="C365" s="74" t="s">
        <v>542</v>
      </c>
      <c r="D365" s="74" t="s">
        <v>860</v>
      </c>
      <c r="E365" s="87">
        <v>338653</v>
      </c>
      <c r="F365" s="84">
        <v>556688</v>
      </c>
      <c r="G365" s="22">
        <v>28.155612465263157</v>
      </c>
      <c r="H365" s="22">
        <v>7.7372292068833248</v>
      </c>
      <c r="I365" s="22">
        <v>5.5608989741033401</v>
      </c>
      <c r="J365" s="22">
        <v>16.012329397185574</v>
      </c>
      <c r="K365" s="22">
        <v>28.225896620263157</v>
      </c>
      <c r="L365" s="22">
        <v>7.5399383245976432</v>
      </c>
      <c r="M365" s="22">
        <v>5.419102132421779</v>
      </c>
      <c r="N365" s="22">
        <v>15.581082150125782</v>
      </c>
      <c r="O365" s="22">
        <v>28.300058746263158</v>
      </c>
      <c r="P365" s="22">
        <v>7.3504035920981936</v>
      </c>
      <c r="Q365" s="22">
        <v>5.2828797883072376</v>
      </c>
      <c r="R365" s="22">
        <v>15.344813398915923</v>
      </c>
      <c r="S365" s="22">
        <v>28.384505667263156</v>
      </c>
      <c r="T365" s="22">
        <v>7.1042858688259862</v>
      </c>
      <c r="U365" s="22">
        <v>5.105990134626631</v>
      </c>
      <c r="V365" s="22">
        <v>15.061345313510511</v>
      </c>
      <c r="W365" s="22">
        <v>28.501423952263156</v>
      </c>
      <c r="X365" s="22">
        <v>6.9118088076268238</v>
      </c>
      <c r="Y365" s="22">
        <v>4.9676530809422665</v>
      </c>
      <c r="Z365" s="22">
        <v>14.926888063612964</v>
      </c>
      <c r="AA365" s="22">
        <v>28.637911656263157</v>
      </c>
      <c r="AB365" s="22">
        <v>6.5044066612295186</v>
      </c>
      <c r="AC365" s="22">
        <v>4.6748451367323707</v>
      </c>
      <c r="AD365" s="22">
        <v>14.533645870357372</v>
      </c>
      <c r="AE365" s="22">
        <v>28.792985412263157</v>
      </c>
      <c r="AF365" s="22">
        <v>6.2281869054818966</v>
      </c>
      <c r="AG365" s="22">
        <v>4.4763205596140505</v>
      </c>
      <c r="AH365" s="22">
        <v>14.103350545132392</v>
      </c>
      <c r="AI365" s="22">
        <v>28.962088030263157</v>
      </c>
      <c r="AJ365" s="22">
        <v>5.9702174953867813</v>
      </c>
      <c r="AK365" s="22">
        <v>4.2909128652585888</v>
      </c>
      <c r="AL365" s="22">
        <v>13.711495127567696</v>
      </c>
      <c r="AM365" s="22">
        <v>29.149036251263158</v>
      </c>
      <c r="AN365" s="22">
        <v>5.7977733104409701</v>
      </c>
      <c r="AO365" s="22">
        <v>4.1669738341772646</v>
      </c>
      <c r="AP365" s="22">
        <v>13.328357131040409</v>
      </c>
      <c r="AQ365" s="22">
        <v>29.380028578263158</v>
      </c>
      <c r="AR365" s="22">
        <v>5.6082616421082614</v>
      </c>
      <c r="AS365" s="22">
        <v>4.0307680667334838</v>
      </c>
      <c r="AT365" s="22">
        <v>12.818709140413617</v>
      </c>
      <c r="AU365" s="22">
        <v>30.440816048263159</v>
      </c>
      <c r="AV365" s="22">
        <v>5.2475380743097952</v>
      </c>
      <c r="AW365" s="22">
        <v>3.7715089360461285</v>
      </c>
      <c r="AX365" s="22">
        <v>11.135571652699273</v>
      </c>
      <c r="AY365" s="22">
        <v>31.024081661263157</v>
      </c>
      <c r="AZ365" s="22">
        <v>5.1658480906011004</v>
      </c>
      <c r="BA365" s="22">
        <v>3.7127967363098113</v>
      </c>
      <c r="BB365" s="22">
        <v>10.302071700145461</v>
      </c>
      <c r="BC365" s="22">
        <v>31.33453608126316</v>
      </c>
      <c r="BD365" s="22">
        <v>6.358954141130293</v>
      </c>
      <c r="BE365" s="22">
        <v>4.5703055466319569</v>
      </c>
      <c r="BF365" s="22">
        <v>10.132981260522111</v>
      </c>
      <c r="BG365" s="22">
        <v>31.531487445263156</v>
      </c>
      <c r="BH365" s="22">
        <v>7.1069250684771195</v>
      </c>
      <c r="BI365" s="22">
        <v>5.1078869793807424</v>
      </c>
      <c r="BJ365" s="22">
        <v>10.381459735230795</v>
      </c>
      <c r="BK365" s="25">
        <v>28.152083602263158</v>
      </c>
      <c r="BL365" s="25">
        <v>7.8234281085454276</v>
      </c>
      <c r="BM365" s="25">
        <v>5.6228518219516612</v>
      </c>
      <c r="BN365" s="25">
        <v>16.385375378950258</v>
      </c>
      <c r="BO365" s="25">
        <v>28.214771419263158</v>
      </c>
      <c r="BP365" s="25">
        <v>7.6753496901030909</v>
      </c>
      <c r="BQ365" s="25">
        <v>5.5164249470091082</v>
      </c>
      <c r="BR365" s="25">
        <v>16.269549117712437</v>
      </c>
      <c r="BS365" s="25">
        <v>28.300373213263157</v>
      </c>
      <c r="BT365" s="25">
        <v>7.5069036933820463</v>
      </c>
      <c r="BU365" s="25">
        <v>5.3953594925277368</v>
      </c>
      <c r="BV365" s="25">
        <v>15.994287248502722</v>
      </c>
      <c r="BW365" s="25">
        <v>28.371683317263159</v>
      </c>
      <c r="BX365" s="25">
        <v>7.3229110020012467</v>
      </c>
      <c r="BY365" s="25">
        <v>5.2631203224858627</v>
      </c>
      <c r="BZ365" s="25">
        <v>15.685831228845583</v>
      </c>
      <c r="CA365" s="25">
        <v>28.468574465263156</v>
      </c>
      <c r="CB365" s="25">
        <v>7.1739876189028662</v>
      </c>
      <c r="CC365" s="25">
        <v>5.1560861548079764</v>
      </c>
      <c r="CD365" s="25">
        <v>15.555269114540707</v>
      </c>
      <c r="CE365" s="25">
        <v>28.582039124263158</v>
      </c>
      <c r="CF365" s="25">
        <v>6.8756594193555554</v>
      </c>
      <c r="CG365" s="25">
        <v>4.9416718038239251</v>
      </c>
      <c r="CH365" s="25">
        <v>15.197628527150023</v>
      </c>
      <c r="CI365" s="25">
        <v>28.709178236263156</v>
      </c>
      <c r="CJ365" s="25">
        <v>6.6800370012554149</v>
      </c>
      <c r="CK365" s="25">
        <v>4.8010741202039409</v>
      </c>
      <c r="CL365" s="25">
        <v>14.802225033367669</v>
      </c>
      <c r="CM365" s="25">
        <v>28.845623666263158</v>
      </c>
      <c r="CN365" s="25">
        <v>6.4988674088417007</v>
      </c>
      <c r="CO365" s="25">
        <v>4.6708639669754612</v>
      </c>
      <c r="CP365" s="25">
        <v>14.442126399247027</v>
      </c>
      <c r="CQ365" s="25">
        <v>28.990106268263158</v>
      </c>
      <c r="CR365" s="25">
        <v>6.3216180594251927</v>
      </c>
      <c r="CS365" s="25">
        <v>4.5434713695771753</v>
      </c>
      <c r="CT365" s="25">
        <v>14.088766472530541</v>
      </c>
      <c r="CU365" s="25">
        <v>29.140975545263156</v>
      </c>
      <c r="CV365" s="25">
        <v>6.1401176862740385</v>
      </c>
      <c r="CW365" s="25">
        <v>4.4130234777197508</v>
      </c>
      <c r="CX365" s="25">
        <v>13.669468065202684</v>
      </c>
      <c r="CY365" s="25">
        <v>29.775558956263158</v>
      </c>
      <c r="CZ365" s="25">
        <v>5.8848433835030169</v>
      </c>
      <c r="DA365" s="25">
        <v>4.2295528100637592</v>
      </c>
      <c r="DB365" s="25">
        <v>12.429164112806552</v>
      </c>
      <c r="DC365" s="25">
        <v>30.374948734263157</v>
      </c>
      <c r="DD365" s="25">
        <v>5.7684773401165632</v>
      </c>
      <c r="DE365" s="25">
        <v>4.1459182434785387</v>
      </c>
      <c r="DF365" s="25">
        <v>11.584069185127932</v>
      </c>
      <c r="DG365" s="25">
        <v>30.606084166263159</v>
      </c>
      <c r="DH365" s="25">
        <v>6.5685245920559838</v>
      </c>
      <c r="DI365" s="25">
        <v>4.7209279560751547</v>
      </c>
      <c r="DJ365" s="25">
        <v>11.139639762550908</v>
      </c>
      <c r="DK365" s="25">
        <v>30.705523062263158</v>
      </c>
      <c r="DL365" s="25">
        <v>7.3385166476835115</v>
      </c>
      <c r="DM365" s="25">
        <v>5.2743364073069667</v>
      </c>
      <c r="DN365" s="25">
        <v>10.99540092687419</v>
      </c>
      <c r="DO365" s="27">
        <v>28.157029066263156</v>
      </c>
      <c r="DP365" s="27">
        <v>7.8214007494234181</v>
      </c>
      <c r="DQ365" s="27">
        <v>5.6213947190327387</v>
      </c>
      <c r="DR365" s="27">
        <v>16.01634557485314</v>
      </c>
      <c r="DS365" s="27">
        <v>28.227850886263159</v>
      </c>
      <c r="DT365" s="27">
        <v>7.6701179629479208</v>
      </c>
      <c r="DU365" s="27">
        <v>5.512664801691959</v>
      </c>
      <c r="DV365" s="27">
        <v>15.595189422090934</v>
      </c>
      <c r="DW365" s="27">
        <v>28.302431012263156</v>
      </c>
      <c r="DX365" s="27">
        <v>7.4827207998170433</v>
      </c>
      <c r="DY365" s="27">
        <v>5.3779787707705422</v>
      </c>
      <c r="DZ365" s="27">
        <v>15.369599938995931</v>
      </c>
      <c r="EA365" s="27">
        <v>28.387171900263159</v>
      </c>
      <c r="EB365" s="27">
        <v>7.2840966408419252</v>
      </c>
      <c r="EC365" s="27">
        <v>5.2352236768805689</v>
      </c>
      <c r="ED365" s="27">
        <v>15.094453622093285</v>
      </c>
      <c r="EE365" s="27">
        <v>28.503882151263156</v>
      </c>
      <c r="EF365" s="27">
        <v>7.1270791782511091</v>
      </c>
      <c r="EG365" s="27">
        <v>5.1223721349021067</v>
      </c>
      <c r="EH365" s="27">
        <v>14.969720536388094</v>
      </c>
      <c r="EI365" s="27">
        <v>28.639130513263158</v>
      </c>
      <c r="EJ365" s="27">
        <v>6.8067462621101917</v>
      </c>
      <c r="EK365" s="27">
        <v>4.8921425608376845</v>
      </c>
      <c r="EL365" s="27">
        <v>14.589170751632507</v>
      </c>
      <c r="EM365" s="27">
        <v>28.792366570263159</v>
      </c>
      <c r="EN365" s="27">
        <v>6.5863460543111119</v>
      </c>
      <c r="EO365" s="27">
        <v>4.7337365918957657</v>
      </c>
      <c r="EP365" s="27">
        <v>14.171912934440961</v>
      </c>
      <c r="EQ365" s="27">
        <v>28.959190599263156</v>
      </c>
      <c r="ER365" s="27">
        <v>6.3810079684162861</v>
      </c>
      <c r="ES365" s="27">
        <v>4.5861560665339169</v>
      </c>
      <c r="ET365" s="27">
        <v>13.792601421561926</v>
      </c>
      <c r="EU365" s="27">
        <v>29.141831363263158</v>
      </c>
      <c r="EV365" s="27">
        <v>6.1793085034032993</v>
      </c>
      <c r="EW365" s="27">
        <v>4.441190689642915</v>
      </c>
      <c r="EX365" s="27">
        <v>13.429154923233035</v>
      </c>
      <c r="EY365" s="27">
        <v>29.36227911026316</v>
      </c>
      <c r="EZ365" s="27">
        <v>5.9742225991537463</v>
      </c>
      <c r="FA365" s="27">
        <v>4.293791412194885</v>
      </c>
      <c r="FB365" s="27">
        <v>12.965468573992137</v>
      </c>
      <c r="FC365" s="27">
        <v>30.362221586263157</v>
      </c>
      <c r="FD365" s="27">
        <v>5.6093583345605458</v>
      </c>
      <c r="FE365" s="27">
        <v>4.0315562811924002</v>
      </c>
      <c r="FF365" s="27">
        <v>11.453940262897554</v>
      </c>
      <c r="FG365" s="27">
        <v>30.820684658263158</v>
      </c>
      <c r="FH365" s="27">
        <v>5.426687120963881</v>
      </c>
      <c r="FI365" s="27">
        <v>3.9002668832533813</v>
      </c>
      <c r="FJ365" s="27">
        <v>10.798535842547043</v>
      </c>
      <c r="FK365" s="27">
        <v>31.037185386263157</v>
      </c>
      <c r="FL365" s="27">
        <v>6.3747558286652009</v>
      </c>
      <c r="FM365" s="27">
        <v>4.5816625305925447</v>
      </c>
      <c r="FN365" s="27">
        <v>10.727024647309158</v>
      </c>
      <c r="FO365" s="27">
        <v>31.145951491263158</v>
      </c>
      <c r="FP365" s="27">
        <v>7.0679769708399443</v>
      </c>
      <c r="FQ365" s="27">
        <v>5.0798942147355959</v>
      </c>
      <c r="FR365" s="27">
        <v>11.03001093995972</v>
      </c>
      <c r="FS365" s="28">
        <v>28.161672600263159</v>
      </c>
      <c r="FT365" s="28">
        <v>7.7377992212898743</v>
      </c>
      <c r="FU365" s="28">
        <v>5.5613086546806958</v>
      </c>
      <c r="FV365" s="28">
        <v>16.032746951061206</v>
      </c>
      <c r="FW365" s="28">
        <v>28.242150288263158</v>
      </c>
      <c r="FX365" s="28">
        <v>7.5327884329085419</v>
      </c>
      <c r="FY365" s="28">
        <v>5.4139633644861593</v>
      </c>
      <c r="FZ365" s="28">
        <v>15.626590382971997</v>
      </c>
      <c r="GA365" s="28">
        <v>28.335546751263159</v>
      </c>
      <c r="GB365" s="28">
        <v>7.3818861796969735</v>
      </c>
      <c r="GC365" s="28">
        <v>5.3055069438947218</v>
      </c>
      <c r="GD365" s="28">
        <v>15.419449387177297</v>
      </c>
      <c r="GE365" s="28">
        <v>28.451358874263157</v>
      </c>
      <c r="GF365" s="28">
        <v>7.1295312467623351</v>
      </c>
      <c r="GG365" s="28">
        <v>5.1241344848214263</v>
      </c>
      <c r="GH365" s="28">
        <v>15.162296073581667</v>
      </c>
      <c r="GI365" s="28">
        <v>28.599680426263156</v>
      </c>
      <c r="GJ365" s="28">
        <v>6.9343128446022</v>
      </c>
      <c r="GK365" s="28">
        <v>4.9838271754124452</v>
      </c>
      <c r="GL365" s="28">
        <v>15.076691525360649</v>
      </c>
      <c r="GM365" s="28">
        <v>28.784781356263156</v>
      </c>
      <c r="GN365" s="28">
        <v>6.5454641729059579</v>
      </c>
      <c r="GO365" s="28">
        <v>4.7043539787811008</v>
      </c>
      <c r="GP365" s="28">
        <v>14.741028708876533</v>
      </c>
      <c r="GQ365" s="28">
        <v>29.017526242263159</v>
      </c>
      <c r="GR365" s="28">
        <v>6.3727662821260074</v>
      </c>
      <c r="GS365" s="28">
        <v>4.5802326043214086</v>
      </c>
      <c r="GT365" s="28">
        <v>14.360084638756236</v>
      </c>
      <c r="GU365" s="28">
        <v>29.280819810263157</v>
      </c>
      <c r="GV365" s="28">
        <v>6.1566484500193521</v>
      </c>
      <c r="GW365" s="28">
        <v>4.4249044631079926</v>
      </c>
      <c r="GX365" s="28">
        <v>14.025362893439882</v>
      </c>
      <c r="GY365" s="28">
        <v>29.559183959263159</v>
      </c>
      <c r="GZ365" s="28">
        <v>5.9469556357899931</v>
      </c>
      <c r="HA365" s="28">
        <v>4.2741941087491613</v>
      </c>
      <c r="HB365" s="28">
        <v>13.743003195563503</v>
      </c>
      <c r="HC365" s="28">
        <v>29.867108828263156</v>
      </c>
      <c r="HD365" s="28">
        <v>5.7217604066310432</v>
      </c>
      <c r="HE365" s="28">
        <v>4.1123418635437474</v>
      </c>
      <c r="HF365" s="28">
        <v>13.394210680595517</v>
      </c>
      <c r="HG365" s="28">
        <v>30.969843749263156</v>
      </c>
      <c r="HH365" s="28">
        <v>5.121518762128674</v>
      </c>
      <c r="HI365" s="28">
        <v>3.6809363751089696</v>
      </c>
      <c r="HJ365" s="28">
        <v>11.406267213566085</v>
      </c>
      <c r="HK365" s="28">
        <v>26.29838190108249</v>
      </c>
      <c r="HL365" s="28">
        <v>4.3298280592875358</v>
      </c>
      <c r="HM365" s="28">
        <v>3.1119326788865802</v>
      </c>
      <c r="HN365" s="28">
        <v>7.7511811756497551</v>
      </c>
      <c r="HO365" s="28">
        <v>28.995866673097051</v>
      </c>
      <c r="HP365" s="28">
        <v>4.7739483591333878</v>
      </c>
      <c r="HQ365" s="28">
        <v>3.4311306829464989</v>
      </c>
      <c r="HR365" s="28">
        <v>4.9405403679478859</v>
      </c>
      <c r="HS365" s="28">
        <v>30.672161210256469</v>
      </c>
      <c r="HT365" s="28">
        <v>5.0499374732136157</v>
      </c>
      <c r="HU365" s="28">
        <v>3.6294894933572159</v>
      </c>
      <c r="HV365" s="28">
        <v>3.1991319291783995</v>
      </c>
      <c r="HW365" s="29">
        <v>28.160216327263157</v>
      </c>
      <c r="HX365" s="29">
        <v>7.7389279766808139</v>
      </c>
      <c r="HY365" s="29">
        <v>5.5621199134049304</v>
      </c>
      <c r="HZ365" s="29">
        <v>16.026531386402386</v>
      </c>
      <c r="IA365" s="29">
        <v>28.248338622263159</v>
      </c>
      <c r="IB365" s="29">
        <v>7.6057205497239684</v>
      </c>
      <c r="IC365" s="29">
        <v>5.4663811128471975</v>
      </c>
      <c r="ID365" s="29">
        <v>15.58588348036848</v>
      </c>
      <c r="IE365" s="29">
        <v>28.349282293263158</v>
      </c>
      <c r="IF365" s="29">
        <v>7.4080313441596068</v>
      </c>
      <c r="IG365" s="29">
        <v>5.3242979883824137</v>
      </c>
      <c r="IH365" s="29">
        <v>15.365746438213177</v>
      </c>
      <c r="II365" s="29">
        <v>28.474790643263159</v>
      </c>
      <c r="IJ365" s="29">
        <v>7.206704535959445</v>
      </c>
      <c r="IK365" s="29">
        <v>5.1796004472802615</v>
      </c>
      <c r="IL365" s="29">
        <v>15.116431591030045</v>
      </c>
      <c r="IM365" s="29">
        <v>28.637695013263158</v>
      </c>
      <c r="IN365" s="29">
        <v>7.1937785258686251</v>
      </c>
      <c r="IO365" s="29">
        <v>5.1703102693197396</v>
      </c>
      <c r="IP365" s="29">
        <v>15.036942142767373</v>
      </c>
      <c r="IQ365" s="29">
        <v>28.833577711263157</v>
      </c>
      <c r="IR365" s="29">
        <v>7.122176403695895</v>
      </c>
      <c r="IS365" s="29">
        <v>5.1188484142954982</v>
      </c>
      <c r="IT365" s="29">
        <v>14.726265460730179</v>
      </c>
      <c r="IU365" s="29">
        <v>29.073736667263159</v>
      </c>
      <c r="IV365" s="29">
        <v>6.968434973454336</v>
      </c>
      <c r="IW365" s="29">
        <v>5.0083514212702847</v>
      </c>
      <c r="IX365" s="29">
        <v>14.375201023892432</v>
      </c>
      <c r="IY365" s="29">
        <v>29.343190386263156</v>
      </c>
      <c r="IZ365" s="29">
        <v>6.8444401705642575</v>
      </c>
      <c r="JA365" s="29">
        <v>4.9192339150224198</v>
      </c>
      <c r="JB365" s="29">
        <v>14.081609857820899</v>
      </c>
      <c r="JC365" s="29">
        <v>29.700561168263157</v>
      </c>
      <c r="JD365" s="29">
        <v>6.7025440133985397</v>
      </c>
      <c r="JE365" s="29">
        <v>4.8172503529857593</v>
      </c>
      <c r="JF365" s="29">
        <v>13.732183988789068</v>
      </c>
      <c r="JG365" s="29">
        <v>30.136200646263156</v>
      </c>
      <c r="JH365" s="29">
        <v>6.4463730966177586</v>
      </c>
      <c r="JI365" s="29">
        <v>4.6331352711869629</v>
      </c>
      <c r="JJ365" s="29">
        <v>12.777669969750661</v>
      </c>
      <c r="JK365" s="29">
        <v>31.106486053263158</v>
      </c>
      <c r="JL365" s="29">
        <v>5.3767136360356602</v>
      </c>
      <c r="JM365" s="29">
        <v>3.8643499556764547</v>
      </c>
      <c r="JN365" s="29">
        <v>8.5470631023851951</v>
      </c>
      <c r="JO365" s="29">
        <v>27.603891070418385</v>
      </c>
      <c r="JP365" s="29">
        <v>4.5447701897315023</v>
      </c>
      <c r="JQ365" s="29">
        <v>3.2664158201659004</v>
      </c>
      <c r="JR365" s="29">
        <v>5.3042289491969008</v>
      </c>
      <c r="JS365" s="29">
        <v>32.22455415826316</v>
      </c>
      <c r="JT365" s="29">
        <v>5.4903887184045814</v>
      </c>
      <c r="JU365" s="29">
        <v>3.9460504755943693</v>
      </c>
      <c r="JV365" s="29">
        <v>3.5001394523213207</v>
      </c>
      <c r="JW365" s="29">
        <v>32.20140146326316</v>
      </c>
      <c r="JX365" s="29">
        <v>5.3885753837611174</v>
      </c>
      <c r="JY365" s="29">
        <v>3.8728752273200659</v>
      </c>
      <c r="JZ365" s="29">
        <v>4.1828166137420659</v>
      </c>
    </row>
    <row r="366" spans="1:286" ht="15" thickBot="1" x14ac:dyDescent="0.4">
      <c r="A366" s="2"/>
      <c r="B366" s="74" t="s">
        <v>828</v>
      </c>
      <c r="C366" s="74" t="s">
        <v>450</v>
      </c>
      <c r="D366" s="74" t="s">
        <v>859</v>
      </c>
      <c r="E366" s="87">
        <v>384710</v>
      </c>
      <c r="F366" s="84">
        <v>381286</v>
      </c>
      <c r="G366" s="22">
        <v>25.042786427999999</v>
      </c>
      <c r="H366" s="22">
        <v>11.199953431579504</v>
      </c>
      <c r="I366" s="22">
        <v>8.0496270541226114</v>
      </c>
      <c r="J366" s="22">
        <v>8.17297254694539</v>
      </c>
      <c r="K366" s="22">
        <v>25.133740674999999</v>
      </c>
      <c r="L366" s="22">
        <v>11.120257564601106</v>
      </c>
      <c r="M366" s="22">
        <v>7.9923480653437631</v>
      </c>
      <c r="N366" s="22">
        <v>7.754659437362184</v>
      </c>
      <c r="O366" s="22">
        <v>25.155144352000001</v>
      </c>
      <c r="P366" s="22">
        <v>11.074873062459835</v>
      </c>
      <c r="Q366" s="22">
        <v>7.9597293300511529</v>
      </c>
      <c r="R366" s="22">
        <v>7.7019999090506452</v>
      </c>
      <c r="S366" s="22">
        <v>25.211160968999998</v>
      </c>
      <c r="T366" s="22">
        <v>10.977211731459628</v>
      </c>
      <c r="U366" s="22">
        <v>7.8895382085466386</v>
      </c>
      <c r="V366" s="22">
        <v>7.5471145803014874</v>
      </c>
      <c r="W366" s="22">
        <v>25.286351357000001</v>
      </c>
      <c r="X366" s="22">
        <v>10.842634377269697</v>
      </c>
      <c r="Y366" s="22">
        <v>7.7928148143131377</v>
      </c>
      <c r="Z366" s="22">
        <v>7.3080758581234679</v>
      </c>
      <c r="AA366" s="22">
        <v>25.381287706000002</v>
      </c>
      <c r="AB366" s="22">
        <v>10.703472156518078</v>
      </c>
      <c r="AC366" s="22">
        <v>7.692796186207465</v>
      </c>
      <c r="AD366" s="22">
        <v>6.9709742390095002</v>
      </c>
      <c r="AE366" s="22">
        <v>25.482534496</v>
      </c>
      <c r="AF366" s="22">
        <v>10.53792608237684</v>
      </c>
      <c r="AG366" s="22">
        <v>7.5738149631825795</v>
      </c>
      <c r="AH366" s="22">
        <v>6.6073047040469195</v>
      </c>
      <c r="AI366" s="22">
        <v>25.587943176</v>
      </c>
      <c r="AJ366" s="22">
        <v>10.384034184710689</v>
      </c>
      <c r="AK366" s="22">
        <v>7.4632098262566648</v>
      </c>
      <c r="AL366" s="22">
        <v>6.3503721985553057</v>
      </c>
      <c r="AM366" s="22">
        <v>25.697497007999999</v>
      </c>
      <c r="AN366" s="22">
        <v>10.210016292312343</v>
      </c>
      <c r="AO366" s="22">
        <v>7.3381397406434985</v>
      </c>
      <c r="AP366" s="22">
        <v>6.1011985027196189</v>
      </c>
      <c r="AQ366" s="22">
        <v>25.813178243999999</v>
      </c>
      <c r="AR366" s="22">
        <v>10.067725142232028</v>
      </c>
      <c r="AS366" s="22">
        <v>7.2358722894218559</v>
      </c>
      <c r="AT366" s="22">
        <v>5.7708909874150702</v>
      </c>
      <c r="AU366" s="22">
        <v>26.252404073000001</v>
      </c>
      <c r="AV366" s="22">
        <v>9.2935973047001141</v>
      </c>
      <c r="AW366" s="22">
        <v>6.6794913703033805</v>
      </c>
      <c r="AX366" s="22">
        <v>4.6798110606590271</v>
      </c>
      <c r="AY366" s="22">
        <v>26.569567421999999</v>
      </c>
      <c r="AZ366" s="22">
        <v>9.1204175780024137</v>
      </c>
      <c r="BA366" s="22">
        <v>6.5550236908824333</v>
      </c>
      <c r="BB366" s="22">
        <v>4.0535004449992762</v>
      </c>
      <c r="BC366" s="22">
        <v>26.762993634000001</v>
      </c>
      <c r="BD366" s="22">
        <v>9.2310888435432901</v>
      </c>
      <c r="BE366" s="22">
        <v>6.6345653085020162</v>
      </c>
      <c r="BF366" s="22">
        <v>3.8468634131117412</v>
      </c>
      <c r="BG366" s="22">
        <v>26.88007854</v>
      </c>
      <c r="BH366" s="22">
        <v>8.9489375578450616</v>
      </c>
      <c r="BI366" s="22">
        <v>6.431777624018614</v>
      </c>
      <c r="BJ366" s="22">
        <v>3.8223130885188645</v>
      </c>
      <c r="BK366" s="25">
        <v>24.971095132999999</v>
      </c>
      <c r="BL366" s="25">
        <v>11.221213874344004</v>
      </c>
      <c r="BM366" s="25">
        <v>8.0649073529475341</v>
      </c>
      <c r="BN366" s="25">
        <v>8.3219795362276354</v>
      </c>
      <c r="BO366" s="25">
        <v>25.002884807000001</v>
      </c>
      <c r="BP366" s="25">
        <v>11.177037556326962</v>
      </c>
      <c r="BQ366" s="25">
        <v>8.0331569633736954</v>
      </c>
      <c r="BR366" s="25">
        <v>8.064137436204188</v>
      </c>
      <c r="BS366" s="25">
        <v>25.062317575999998</v>
      </c>
      <c r="BT366" s="25">
        <v>11.115760084410685</v>
      </c>
      <c r="BU366" s="25">
        <v>7.9891156377772239</v>
      </c>
      <c r="BV366" s="25">
        <v>7.8828769087879333</v>
      </c>
      <c r="BW366" s="25">
        <v>25.142986766</v>
      </c>
      <c r="BX366" s="25">
        <v>11.025970711993009</v>
      </c>
      <c r="BY366" s="25">
        <v>7.9245822479018626</v>
      </c>
      <c r="BZ366" s="25">
        <v>7.6905256670550965</v>
      </c>
      <c r="CA366" s="25">
        <v>25.232409237999999</v>
      </c>
      <c r="CB366" s="25">
        <v>10.923440281506887</v>
      </c>
      <c r="CC366" s="25">
        <v>7.8508916087260951</v>
      </c>
      <c r="CD366" s="25">
        <v>7.4112157222183637</v>
      </c>
      <c r="CE366" s="25">
        <v>25.330125582000001</v>
      </c>
      <c r="CF366" s="25">
        <v>10.824032757187886</v>
      </c>
      <c r="CG366" s="25">
        <v>7.7794454637014789</v>
      </c>
      <c r="CH366" s="25">
        <v>7.0538083592899063</v>
      </c>
      <c r="CI366" s="25">
        <v>25.435930739</v>
      </c>
      <c r="CJ366" s="25">
        <v>10.705232617468951</v>
      </c>
      <c r="CK366" s="25">
        <v>7.6940614641556682</v>
      </c>
      <c r="CL366" s="25">
        <v>6.6434019549255918</v>
      </c>
      <c r="CM366" s="25">
        <v>25.547068141</v>
      </c>
      <c r="CN366" s="25">
        <v>10.608588815221191</v>
      </c>
      <c r="CO366" s="25">
        <v>7.6246016606002938</v>
      </c>
      <c r="CP366" s="25">
        <v>6.317530510517452</v>
      </c>
      <c r="CQ366" s="25">
        <v>25.664328295000001</v>
      </c>
      <c r="CR366" s="25">
        <v>10.507717948289258</v>
      </c>
      <c r="CS366" s="25">
        <v>7.5521037824271007</v>
      </c>
      <c r="CT366" s="25">
        <v>6.010165791510552</v>
      </c>
      <c r="CU366" s="25">
        <v>25.785808035999999</v>
      </c>
      <c r="CV366" s="25">
        <v>10.401076855372287</v>
      </c>
      <c r="CW366" s="25">
        <v>7.4754587292248926</v>
      </c>
      <c r="CX366" s="25">
        <v>5.6369480758528869</v>
      </c>
      <c r="CY366" s="25">
        <v>26.015951044000001</v>
      </c>
      <c r="CZ366" s="25">
        <v>10.11187379415678</v>
      </c>
      <c r="DA366" s="25">
        <v>7.2676027948304318</v>
      </c>
      <c r="DB366" s="25">
        <v>4.7115749382871002</v>
      </c>
      <c r="DC366" s="25">
        <v>26.192513255000001</v>
      </c>
      <c r="DD366" s="25">
        <v>9.8264122339402213</v>
      </c>
      <c r="DE366" s="25">
        <v>7.0624359508726524</v>
      </c>
      <c r="DF366" s="25">
        <v>4.0076246140799121</v>
      </c>
      <c r="DG366" s="25">
        <v>26.302393774999999</v>
      </c>
      <c r="DH366" s="25">
        <v>9.7197977472525743</v>
      </c>
      <c r="DI366" s="25">
        <v>6.9858100200913276</v>
      </c>
      <c r="DJ366" s="25">
        <v>3.59396508296674</v>
      </c>
      <c r="DK366" s="25">
        <v>26.358650607000001</v>
      </c>
      <c r="DL366" s="25">
        <v>9.8565737206598349</v>
      </c>
      <c r="DM366" s="25">
        <v>7.0841136052463032</v>
      </c>
      <c r="DN366" s="25">
        <v>3.296109926770832</v>
      </c>
      <c r="DO366" s="27">
        <v>25.042786427999999</v>
      </c>
      <c r="DP366" s="27">
        <v>11.216470261006867</v>
      </c>
      <c r="DQ366" s="27">
        <v>8.0614980246421819</v>
      </c>
      <c r="DR366" s="27">
        <v>8.1822919895449218</v>
      </c>
      <c r="DS366" s="27">
        <v>25.133740680999999</v>
      </c>
      <c r="DT366" s="27">
        <v>11.148111638876303</v>
      </c>
      <c r="DU366" s="27">
        <v>8.0123673369615336</v>
      </c>
      <c r="DV366" s="27">
        <v>7.790576862455584</v>
      </c>
      <c r="DW366" s="27">
        <v>25.155144348</v>
      </c>
      <c r="DX366" s="27">
        <v>11.056442440579882</v>
      </c>
      <c r="DY366" s="27">
        <v>7.9464828792140585</v>
      </c>
      <c r="DZ366" s="27">
        <v>7.7536958910266716</v>
      </c>
      <c r="EA366" s="27">
        <v>25.211160968999998</v>
      </c>
      <c r="EB366" s="27">
        <v>10.926762602391948</v>
      </c>
      <c r="EC366" s="27">
        <v>7.8532794261614294</v>
      </c>
      <c r="ED366" s="27">
        <v>7.6177329557077922</v>
      </c>
      <c r="EE366" s="27">
        <v>25.286020154999999</v>
      </c>
      <c r="EF366" s="27">
        <v>10.776170094360809</v>
      </c>
      <c r="EG366" s="27">
        <v>7.7450456255299329</v>
      </c>
      <c r="EH366" s="27">
        <v>7.3980951106446025</v>
      </c>
      <c r="EI366" s="27">
        <v>25.380440217</v>
      </c>
      <c r="EJ366" s="27">
        <v>10.653181778393686</v>
      </c>
      <c r="EK366" s="27">
        <v>7.6566515012509431</v>
      </c>
      <c r="EL366" s="27">
        <v>7.0816365019226364</v>
      </c>
      <c r="EM366" s="27">
        <v>25.481262132000001</v>
      </c>
      <c r="EN366" s="27">
        <v>10.522650533799926</v>
      </c>
      <c r="EO366" s="27">
        <v>7.5628361256505769</v>
      </c>
      <c r="EP366" s="27">
        <v>6.738974095795232</v>
      </c>
      <c r="EQ366" s="27">
        <v>25.586404297000001</v>
      </c>
      <c r="ER366" s="27">
        <v>10.389628260307848</v>
      </c>
      <c r="ES366" s="27">
        <v>7.4672303985335748</v>
      </c>
      <c r="ET366" s="27">
        <v>6.4976848905747602</v>
      </c>
      <c r="EU366" s="27">
        <v>25.69457298</v>
      </c>
      <c r="EV366" s="27">
        <v>10.288919520562029</v>
      </c>
      <c r="EW366" s="27">
        <v>7.3948490443612647</v>
      </c>
      <c r="EX366" s="27">
        <v>6.2746560159634104</v>
      </c>
      <c r="EY366" s="27">
        <v>25.804569438999998</v>
      </c>
      <c r="EZ366" s="27">
        <v>10.155997021258145</v>
      </c>
      <c r="FA366" s="27">
        <v>7.2993150269178333</v>
      </c>
      <c r="FB366" s="27">
        <v>5.9820300748117887</v>
      </c>
      <c r="FC366" s="27">
        <v>26.217769894</v>
      </c>
      <c r="FD366" s="27">
        <v>9.5028652079922882</v>
      </c>
      <c r="FE366" s="27">
        <v>6.8298963328053208</v>
      </c>
      <c r="FF366" s="27">
        <v>4.9989117484836676</v>
      </c>
      <c r="FG366" s="27">
        <v>26.512287472000001</v>
      </c>
      <c r="FH366" s="27">
        <v>9.456959104009222</v>
      </c>
      <c r="FI366" s="27">
        <v>6.7969027119988699</v>
      </c>
      <c r="FJ366" s="27">
        <v>4.4465558011263262</v>
      </c>
      <c r="FK366" s="27">
        <v>26.692805544999999</v>
      </c>
      <c r="FL366" s="27">
        <v>9.4842107606083097</v>
      </c>
      <c r="FM366" s="27">
        <v>6.8164890141714425</v>
      </c>
      <c r="FN366" s="27">
        <v>4.2580425432737421</v>
      </c>
      <c r="FO366" s="27">
        <v>26.804632407</v>
      </c>
      <c r="FP366" s="27">
        <v>9.4710771516371324</v>
      </c>
      <c r="FQ366" s="27">
        <v>6.8070496308080655</v>
      </c>
      <c r="FR366" s="27">
        <v>4.239329877978367</v>
      </c>
      <c r="FS366" s="28">
        <v>25.037190396</v>
      </c>
      <c r="FT366" s="28">
        <v>11.198527548096747</v>
      </c>
      <c r="FU366" s="28">
        <v>8.0486022435884479</v>
      </c>
      <c r="FV366" s="28">
        <v>8.1904495284688554</v>
      </c>
      <c r="FW366" s="28">
        <v>25.126129654</v>
      </c>
      <c r="FX366" s="28">
        <v>11.121860431279631</v>
      </c>
      <c r="FY366" s="28">
        <v>7.9935000771854581</v>
      </c>
      <c r="FZ366" s="28">
        <v>7.7907238380049826</v>
      </c>
      <c r="GA366" s="28">
        <v>25.153915582</v>
      </c>
      <c r="GB366" s="28">
        <v>11.057134671217501</v>
      </c>
      <c r="GC366" s="28">
        <v>7.9469803990030732</v>
      </c>
      <c r="GD366" s="28">
        <v>7.7682464254226833</v>
      </c>
      <c r="GE366" s="28">
        <v>25.225366479999998</v>
      </c>
      <c r="GF366" s="28">
        <v>10.960301488001218</v>
      </c>
      <c r="GG366" s="28">
        <v>7.8773844836167823</v>
      </c>
      <c r="GH366" s="28">
        <v>7.6121610951469396</v>
      </c>
      <c r="GI366" s="28">
        <v>25.323616346000001</v>
      </c>
      <c r="GJ366" s="28">
        <v>10.805801836719459</v>
      </c>
      <c r="GK366" s="28">
        <v>7.766342542200892</v>
      </c>
      <c r="GL366" s="28">
        <v>7.3935158248382695</v>
      </c>
      <c r="GM366" s="28">
        <v>25.451300596999999</v>
      </c>
      <c r="GN366" s="28">
        <v>10.648817742086006</v>
      </c>
      <c r="GO366" s="28">
        <v>7.653514982430389</v>
      </c>
      <c r="GP366" s="28">
        <v>7.0735519655050414</v>
      </c>
      <c r="GQ366" s="28">
        <v>25.595971344999999</v>
      </c>
      <c r="GR366" s="28">
        <v>10.46586052864931</v>
      </c>
      <c r="GS366" s="28">
        <v>7.5220200307751108</v>
      </c>
      <c r="GT366" s="28">
        <v>6.7212517311045978</v>
      </c>
      <c r="GU366" s="28">
        <v>25.754504652999998</v>
      </c>
      <c r="GV366" s="28">
        <v>10.292931249870124</v>
      </c>
      <c r="GW366" s="28">
        <v>7.3977323532044243</v>
      </c>
      <c r="GX366" s="28">
        <v>6.4784233425215607</v>
      </c>
      <c r="GY366" s="28">
        <v>25.926504561999998</v>
      </c>
      <c r="GZ366" s="28">
        <v>10.129041471296691</v>
      </c>
      <c r="HA366" s="28">
        <v>7.2799415424159539</v>
      </c>
      <c r="HB366" s="28">
        <v>6.2602819617638552</v>
      </c>
      <c r="HC366" s="28">
        <v>26.112843259999998</v>
      </c>
      <c r="HD366" s="28">
        <v>9.986503212603429</v>
      </c>
      <c r="HE366" s="28">
        <v>7.1774964893687105</v>
      </c>
      <c r="HF366" s="28">
        <v>5.9985455425938365</v>
      </c>
      <c r="HG366" s="28">
        <v>26.673720725999999</v>
      </c>
      <c r="HH366" s="28">
        <v>9.1081890409675079</v>
      </c>
      <c r="HI366" s="28">
        <v>6.5462348005401791</v>
      </c>
      <c r="HJ366" s="28">
        <v>4.6016341045489675</v>
      </c>
      <c r="HK366" s="28">
        <v>27.102578513000001</v>
      </c>
      <c r="HL366" s="28">
        <v>8.2924334200721344</v>
      </c>
      <c r="HM366" s="28">
        <v>5.9599351738830766</v>
      </c>
      <c r="HN366" s="28">
        <v>1.7216541457882002</v>
      </c>
      <c r="HO366" s="28">
        <v>27.275239313</v>
      </c>
      <c r="HP366" s="28">
        <v>8.0368429709592686</v>
      </c>
      <c r="HQ366" s="28">
        <v>5.7762372856263999</v>
      </c>
      <c r="HR366" s="28">
        <v>-0.47682537970525019</v>
      </c>
      <c r="HS366" s="28">
        <v>27.307291384999999</v>
      </c>
      <c r="HT366" s="28">
        <v>7.6176666200807688</v>
      </c>
      <c r="HU366" s="28">
        <v>5.4749669888262371</v>
      </c>
      <c r="HV366" s="28">
        <v>-2.0080170769741095</v>
      </c>
      <c r="HW366" s="29">
        <v>25.042157801999998</v>
      </c>
      <c r="HX366" s="29">
        <v>11.195322085327014</v>
      </c>
      <c r="HY366" s="29">
        <v>8.0462984143814911</v>
      </c>
      <c r="HZ366" s="29">
        <v>8.1768342052334013</v>
      </c>
      <c r="IA366" s="29">
        <v>25.142472762000001</v>
      </c>
      <c r="IB366" s="29">
        <v>11.118282708186889</v>
      </c>
      <c r="IC366" s="29">
        <v>7.9909286971546907</v>
      </c>
      <c r="ID366" s="29">
        <v>7.774261463536865</v>
      </c>
      <c r="IE366" s="29">
        <v>25.167311796</v>
      </c>
      <c r="IF366" s="29">
        <v>11.042134944124202</v>
      </c>
      <c r="IG366" s="29">
        <v>7.9361997998021678</v>
      </c>
      <c r="IH366" s="29">
        <v>7.7789816176934092</v>
      </c>
      <c r="II366" s="29">
        <v>25.227790068000001</v>
      </c>
      <c r="IJ366" s="29">
        <v>10.930760115065791</v>
      </c>
      <c r="IK366" s="29">
        <v>7.8561525172296331</v>
      </c>
      <c r="IL366" s="29">
        <v>7.6751919882720312</v>
      </c>
      <c r="IM366" s="29">
        <v>25.313538171000001</v>
      </c>
      <c r="IN366" s="29">
        <v>10.716606007740435</v>
      </c>
      <c r="IO366" s="29">
        <v>7.702235743681535</v>
      </c>
      <c r="IP366" s="29">
        <v>7.5076063250024934</v>
      </c>
      <c r="IQ366" s="29">
        <v>25.423713787000001</v>
      </c>
      <c r="IR366" s="29">
        <v>10.487408016842615</v>
      </c>
      <c r="IS366" s="29">
        <v>7.53750663480153</v>
      </c>
      <c r="IT366" s="29">
        <v>7.2479972656678679</v>
      </c>
      <c r="IU366" s="29">
        <v>25.553146483999999</v>
      </c>
      <c r="IV366" s="29">
        <v>10.327882742227922</v>
      </c>
      <c r="IW366" s="29">
        <v>7.4228526789436389</v>
      </c>
      <c r="IX366" s="29">
        <v>6.9539343712998924</v>
      </c>
      <c r="IY366" s="29">
        <v>25.689465161000001</v>
      </c>
      <c r="IZ366" s="29">
        <v>10.178679475187568</v>
      </c>
      <c r="JA366" s="29">
        <v>7.3156173531658482</v>
      </c>
      <c r="JB366" s="29">
        <v>6.773835820287923</v>
      </c>
      <c r="JC366" s="29">
        <v>25.838928683999999</v>
      </c>
      <c r="JD366" s="29">
        <v>10.001882953994265</v>
      </c>
      <c r="JE366" s="29">
        <v>7.1885502123275957</v>
      </c>
      <c r="JF366" s="29">
        <v>6.5338047600894456</v>
      </c>
      <c r="JG366" s="29">
        <v>26.017520364999999</v>
      </c>
      <c r="JH366" s="29">
        <v>9.7119283775876841</v>
      </c>
      <c r="JI366" s="29">
        <v>6.9801541491682588</v>
      </c>
      <c r="JJ366" s="29">
        <v>5.8008812539723031</v>
      </c>
      <c r="JK366" s="29">
        <v>26.545634645</v>
      </c>
      <c r="JL366" s="29">
        <v>8.7726123308230477</v>
      </c>
      <c r="JM366" s="29">
        <v>6.3050492115808723</v>
      </c>
      <c r="JN366" s="29">
        <v>2.5017227051072943</v>
      </c>
      <c r="JO366" s="29">
        <v>26.828581452999998</v>
      </c>
      <c r="JP366" s="29">
        <v>7.9869475983614588</v>
      </c>
      <c r="JQ366" s="29">
        <v>5.7403764989193418</v>
      </c>
      <c r="JR366" s="29">
        <v>-0.12216293603871975</v>
      </c>
      <c r="JS366" s="29">
        <v>26.868693071999999</v>
      </c>
      <c r="JT366" s="29">
        <v>7.6898367417116509</v>
      </c>
      <c r="JU366" s="29">
        <v>5.526837076244747</v>
      </c>
      <c r="JV366" s="29">
        <v>-1.5803575613873875</v>
      </c>
      <c r="JW366" s="29">
        <v>26.757113703999998</v>
      </c>
      <c r="JX366" s="29">
        <v>7.5754831903121493</v>
      </c>
      <c r="JY366" s="29">
        <v>5.4446489272757548</v>
      </c>
      <c r="JZ366" s="29">
        <v>-1.1416411577125132</v>
      </c>
    </row>
    <row r="367" spans="1:286" ht="15" thickBot="1" x14ac:dyDescent="0.4">
      <c r="A367" s="2"/>
      <c r="B367" s="74" t="s">
        <v>829</v>
      </c>
      <c r="C367" s="74" t="s">
        <v>454</v>
      </c>
      <c r="D367" s="74" t="s">
        <v>860</v>
      </c>
      <c r="E367" s="87">
        <v>341657</v>
      </c>
      <c r="F367" s="84">
        <v>498418</v>
      </c>
      <c r="G367" s="22">
        <v>29.379566447999999</v>
      </c>
      <c r="H367" s="22">
        <v>22.46388847767431</v>
      </c>
      <c r="I367" s="22">
        <v>16.145238954371159</v>
      </c>
      <c r="J367" s="22">
        <v>13.464447373382775</v>
      </c>
      <c r="K367" s="22">
        <v>29.418570635999998</v>
      </c>
      <c r="L367" s="22">
        <v>22.376489444968183</v>
      </c>
      <c r="M367" s="22">
        <v>16.082423548711372</v>
      </c>
      <c r="N367" s="22">
        <v>13.125057355485117</v>
      </c>
      <c r="O367" s="22">
        <v>29.479227913999999</v>
      </c>
      <c r="P367" s="22">
        <v>22.258138886393791</v>
      </c>
      <c r="Q367" s="22">
        <v>15.997362671986227</v>
      </c>
      <c r="R367" s="22">
        <v>12.817988950054104</v>
      </c>
      <c r="S367" s="22">
        <v>29.550027253</v>
      </c>
      <c r="T367" s="22">
        <v>22.092319738627321</v>
      </c>
      <c r="U367" s="22">
        <v>15.878185185570171</v>
      </c>
      <c r="V367" s="22">
        <v>12.397963061692405</v>
      </c>
      <c r="W367" s="22">
        <v>29.632046637000002</v>
      </c>
      <c r="X367" s="22">
        <v>21.941045367732311</v>
      </c>
      <c r="Y367" s="22">
        <v>15.769461316672787</v>
      </c>
      <c r="Z367" s="22">
        <v>12.093566276430598</v>
      </c>
      <c r="AA367" s="22">
        <v>29.728921076999999</v>
      </c>
      <c r="AB367" s="22">
        <v>21.735489662238646</v>
      </c>
      <c r="AC367" s="22">
        <v>15.621724383820403</v>
      </c>
      <c r="AD367" s="22">
        <v>11.61341700000075</v>
      </c>
      <c r="AE367" s="22">
        <v>29.844553023</v>
      </c>
      <c r="AF367" s="22">
        <v>21.509850063514975</v>
      </c>
      <c r="AG367" s="22">
        <v>15.459552761459358</v>
      </c>
      <c r="AH367" s="22">
        <v>11.066706164585277</v>
      </c>
      <c r="AI367" s="22">
        <v>29.971371762</v>
      </c>
      <c r="AJ367" s="22">
        <v>21.306624330321778</v>
      </c>
      <c r="AK367" s="22">
        <v>15.313490425575596</v>
      </c>
      <c r="AL367" s="22">
        <v>10.573982491081594</v>
      </c>
      <c r="AM367" s="22">
        <v>30.107181134000001</v>
      </c>
      <c r="AN367" s="22">
        <v>21.085818504835554</v>
      </c>
      <c r="AO367" s="22">
        <v>15.154792931215468</v>
      </c>
      <c r="AP367" s="22">
        <v>10.073810483481076</v>
      </c>
      <c r="AQ367" s="22">
        <v>30.261914867000002</v>
      </c>
      <c r="AR367" s="22">
        <v>20.808020286593294</v>
      </c>
      <c r="AS367" s="22">
        <v>14.95513388202292</v>
      </c>
      <c r="AT367" s="22">
        <v>9.392853069008595</v>
      </c>
      <c r="AU367" s="22">
        <v>30.795632490999999</v>
      </c>
      <c r="AV367" s="22">
        <v>19.738148486230106</v>
      </c>
      <c r="AW367" s="22">
        <v>14.186195953730854</v>
      </c>
      <c r="AX367" s="22">
        <v>7.0466339250426735</v>
      </c>
      <c r="AY367" s="22">
        <v>31.173229980999999</v>
      </c>
      <c r="AZ367" s="22">
        <v>19.132004687972799</v>
      </c>
      <c r="BA367" s="22">
        <v>13.750548471181228</v>
      </c>
      <c r="BB367" s="22">
        <v>5.8811046922783561</v>
      </c>
      <c r="BC367" s="22">
        <v>31.374822293000001</v>
      </c>
      <c r="BD367" s="22">
        <v>18.59872684555453</v>
      </c>
      <c r="BE367" s="22">
        <v>13.367271185796227</v>
      </c>
      <c r="BF367" s="22">
        <v>5.6195051797499609</v>
      </c>
      <c r="BG367" s="22">
        <v>31.469080585</v>
      </c>
      <c r="BH367" s="22">
        <v>18.120783338128984</v>
      </c>
      <c r="BI367" s="22">
        <v>13.023763776482618</v>
      </c>
      <c r="BJ367" s="22">
        <v>5.9977368829118021</v>
      </c>
      <c r="BK367" s="25">
        <v>29.416513951999999</v>
      </c>
      <c r="BL367" s="25">
        <v>22.491811039019066</v>
      </c>
      <c r="BM367" s="25">
        <v>16.165307448994305</v>
      </c>
      <c r="BN367" s="25">
        <v>13.547393343833969</v>
      </c>
      <c r="BO367" s="25">
        <v>29.490176044000002</v>
      </c>
      <c r="BP367" s="25">
        <v>22.427735648193927</v>
      </c>
      <c r="BQ367" s="25">
        <v>16.119255203988072</v>
      </c>
      <c r="BR367" s="25">
        <v>13.298024005237441</v>
      </c>
      <c r="BS367" s="25">
        <v>29.580963795999999</v>
      </c>
      <c r="BT367" s="25">
        <v>22.331787844592146</v>
      </c>
      <c r="BU367" s="25">
        <v>16.050295628363514</v>
      </c>
      <c r="BV367" s="25">
        <v>12.926565707994296</v>
      </c>
      <c r="BW367" s="25">
        <v>29.677485991000001</v>
      </c>
      <c r="BX367" s="25">
        <v>22.207437741266279</v>
      </c>
      <c r="BY367" s="25">
        <v>15.960922760696715</v>
      </c>
      <c r="BZ367" s="25">
        <v>12.548808957902194</v>
      </c>
      <c r="CA367" s="25">
        <v>29.785354266999999</v>
      </c>
      <c r="CB367" s="25">
        <v>22.102168325919493</v>
      </c>
      <c r="CC367" s="25">
        <v>15.885263559172012</v>
      </c>
      <c r="CD367" s="25">
        <v>12.287333182837196</v>
      </c>
      <c r="CE367" s="25">
        <v>29.912697121000001</v>
      </c>
      <c r="CF367" s="25">
        <v>21.948868269956485</v>
      </c>
      <c r="CG367" s="25">
        <v>15.775083790531285</v>
      </c>
      <c r="CH367" s="25">
        <v>11.846733837765649</v>
      </c>
      <c r="CI367" s="25">
        <v>30.059394966999999</v>
      </c>
      <c r="CJ367" s="25">
        <v>21.792987831349187</v>
      </c>
      <c r="CK367" s="25">
        <v>15.66304945007735</v>
      </c>
      <c r="CL367" s="25">
        <v>11.337854121054106</v>
      </c>
      <c r="CM367" s="25">
        <v>30.220824599</v>
      </c>
      <c r="CN367" s="25">
        <v>21.649680385294921</v>
      </c>
      <c r="CO367" s="25">
        <v>15.560051566928745</v>
      </c>
      <c r="CP367" s="25">
        <v>10.869971029766269</v>
      </c>
      <c r="CQ367" s="25">
        <v>30.398208932999999</v>
      </c>
      <c r="CR367" s="25">
        <v>21.498641658927792</v>
      </c>
      <c r="CS367" s="25">
        <v>15.451497060393301</v>
      </c>
      <c r="CT367" s="25">
        <v>10.35526751534967</v>
      </c>
      <c r="CU367" s="25">
        <v>30.59193436</v>
      </c>
      <c r="CV367" s="25">
        <v>21.246933472762699</v>
      </c>
      <c r="CW367" s="25">
        <v>15.270589430957479</v>
      </c>
      <c r="CX367" s="25">
        <v>9.2471275655981131</v>
      </c>
      <c r="CY367" s="25">
        <v>30.867882289000001</v>
      </c>
      <c r="CZ367" s="25">
        <v>20.87661649354024</v>
      </c>
      <c r="DA367" s="25">
        <v>15.004435326589057</v>
      </c>
      <c r="DB367" s="25">
        <v>8.4250142382274049</v>
      </c>
      <c r="DC367" s="25">
        <v>31.077893271000001</v>
      </c>
      <c r="DD367" s="25">
        <v>20.445988620543496</v>
      </c>
      <c r="DE367" s="25">
        <v>14.694934595366373</v>
      </c>
      <c r="DF367" s="25">
        <v>7.4125229659004361</v>
      </c>
      <c r="DG367" s="25">
        <v>31.211184928000002</v>
      </c>
      <c r="DH367" s="25">
        <v>20.105440606422668</v>
      </c>
      <c r="DI367" s="25">
        <v>14.450176032356158</v>
      </c>
      <c r="DJ367" s="25">
        <v>6.7742695367696655</v>
      </c>
      <c r="DK367" s="25">
        <v>31.299127489</v>
      </c>
      <c r="DL367" s="25">
        <v>19.747211461767204</v>
      </c>
      <c r="DM367" s="25">
        <v>14.192709692695924</v>
      </c>
      <c r="DN367" s="25">
        <v>6.3939057863212625</v>
      </c>
      <c r="DO367" s="27">
        <v>29.380000278000001</v>
      </c>
      <c r="DP367" s="27">
        <v>22.490388428596155</v>
      </c>
      <c r="DQ367" s="27">
        <v>16.164284990872698</v>
      </c>
      <c r="DR367" s="27">
        <v>13.468306616375617</v>
      </c>
      <c r="DS367" s="27">
        <v>29.41914298</v>
      </c>
      <c r="DT367" s="27">
        <v>22.420420681622787</v>
      </c>
      <c r="DU367" s="27">
        <v>16.113997793484469</v>
      </c>
      <c r="DV367" s="27">
        <v>13.14550652534165</v>
      </c>
      <c r="DW367" s="27">
        <v>29.479884951999999</v>
      </c>
      <c r="DX367" s="27">
        <v>22.292140172918234</v>
      </c>
      <c r="DY367" s="27">
        <v>16.021800066083816</v>
      </c>
      <c r="DZ367" s="27">
        <v>12.857865159722326</v>
      </c>
      <c r="EA367" s="27">
        <v>29.551009319999999</v>
      </c>
      <c r="EB367" s="27">
        <v>22.117083446096281</v>
      </c>
      <c r="EC367" s="27">
        <v>15.895983349716143</v>
      </c>
      <c r="ED367" s="27">
        <v>12.462727907326407</v>
      </c>
      <c r="EE367" s="27">
        <v>29.632674106</v>
      </c>
      <c r="EF367" s="27">
        <v>21.958310798161044</v>
      </c>
      <c r="EG367" s="27">
        <v>15.781870321471711</v>
      </c>
      <c r="EH367" s="27">
        <v>12.181458237334287</v>
      </c>
      <c r="EI367" s="27">
        <v>29.728643125000001</v>
      </c>
      <c r="EJ367" s="27">
        <v>21.740603569945382</v>
      </c>
      <c r="EK367" s="27">
        <v>15.625399849980145</v>
      </c>
      <c r="EL367" s="27">
        <v>11.728683003181189</v>
      </c>
      <c r="EM367" s="27">
        <v>29.843120399</v>
      </c>
      <c r="EN367" s="27">
        <v>21.515738848322687</v>
      </c>
      <c r="EO367" s="27">
        <v>15.463785147048606</v>
      </c>
      <c r="EP367" s="27">
        <v>11.210148423700337</v>
      </c>
      <c r="EQ367" s="27">
        <v>29.96865889</v>
      </c>
      <c r="ER367" s="27">
        <v>21.283096459766298</v>
      </c>
      <c r="ES367" s="27">
        <v>15.296580481752502</v>
      </c>
      <c r="ET367" s="27">
        <v>10.743998090291065</v>
      </c>
      <c r="EU367" s="27">
        <v>30.101702545999999</v>
      </c>
      <c r="EV367" s="27">
        <v>21.0761953851224</v>
      </c>
      <c r="EW367" s="27">
        <v>15.147876605602036</v>
      </c>
      <c r="EX367" s="27">
        <v>10.275320158960113</v>
      </c>
      <c r="EY367" s="27">
        <v>30.248013480000001</v>
      </c>
      <c r="EZ367" s="27">
        <v>20.748473979342535</v>
      </c>
      <c r="FA367" s="27">
        <v>14.912336778557535</v>
      </c>
      <c r="FB367" s="27">
        <v>9.6640661099068765</v>
      </c>
      <c r="FC367" s="27">
        <v>30.747490292000002</v>
      </c>
      <c r="FD367" s="27">
        <v>19.897979191049902</v>
      </c>
      <c r="FE367" s="27">
        <v>14.30106942829096</v>
      </c>
      <c r="FF367" s="27">
        <v>7.5288419086378937</v>
      </c>
      <c r="FG367" s="27">
        <v>31.082219447</v>
      </c>
      <c r="FH367" s="27">
        <v>18.980763930430083</v>
      </c>
      <c r="FI367" s="27">
        <v>13.641848760861972</v>
      </c>
      <c r="FJ367" s="27">
        <v>6.5002209402195064</v>
      </c>
      <c r="FK367" s="27">
        <v>31.248074078999998</v>
      </c>
      <c r="FL367" s="27">
        <v>18.603333231206495</v>
      </c>
      <c r="FM367" s="27">
        <v>13.370581885862283</v>
      </c>
      <c r="FN367" s="27">
        <v>6.2888072253425875</v>
      </c>
      <c r="FO367" s="27">
        <v>31.326015850000001</v>
      </c>
      <c r="FP367" s="27">
        <v>18.544204538257226</v>
      </c>
      <c r="FQ367" s="27">
        <v>13.328084930018045</v>
      </c>
      <c r="FR367" s="27">
        <v>6.6380140898631765</v>
      </c>
      <c r="FS367" s="28">
        <v>29.384489871</v>
      </c>
      <c r="FT367" s="28">
        <v>22.462372491392706</v>
      </c>
      <c r="FU367" s="28">
        <v>16.144149385181375</v>
      </c>
      <c r="FV367" s="28">
        <v>13.467954026349828</v>
      </c>
      <c r="FW367" s="28">
        <v>29.428460139999999</v>
      </c>
      <c r="FX367" s="28">
        <v>22.287054611500231</v>
      </c>
      <c r="FY367" s="28">
        <v>16.018144972959913</v>
      </c>
      <c r="FZ367" s="28">
        <v>13.114434476796063</v>
      </c>
      <c r="GA367" s="28">
        <v>29.486889120000001</v>
      </c>
      <c r="GB367" s="28">
        <v>22.142885486121266</v>
      </c>
      <c r="GC367" s="28">
        <v>15.914527783914508</v>
      </c>
      <c r="GD367" s="28">
        <v>12.799922615473843</v>
      </c>
      <c r="GE367" s="28">
        <v>29.565977903</v>
      </c>
      <c r="GF367" s="28">
        <v>21.956414159197852</v>
      </c>
      <c r="GG367" s="28">
        <v>15.780507169704762</v>
      </c>
      <c r="GH367" s="28">
        <v>12.383136157998999</v>
      </c>
      <c r="GI367" s="28">
        <v>29.666172644</v>
      </c>
      <c r="GJ367" s="28">
        <v>21.781637822365159</v>
      </c>
      <c r="GK367" s="28">
        <v>15.654891975143146</v>
      </c>
      <c r="GL367" s="28">
        <v>12.064002634582952</v>
      </c>
      <c r="GM367" s="28">
        <v>29.790414239</v>
      </c>
      <c r="GN367" s="28">
        <v>21.545137276720013</v>
      </c>
      <c r="GO367" s="28">
        <v>15.484914376381697</v>
      </c>
      <c r="GP367" s="28">
        <v>11.557221612561221</v>
      </c>
      <c r="GQ367" s="28">
        <v>29.946341126</v>
      </c>
      <c r="GR367" s="28">
        <v>21.271290317099233</v>
      </c>
      <c r="GS367" s="28">
        <v>15.288095174559198</v>
      </c>
      <c r="GT367" s="28">
        <v>10.958102301251465</v>
      </c>
      <c r="GU367" s="28">
        <v>30.123565948</v>
      </c>
      <c r="GV367" s="28">
        <v>20.992233512671703</v>
      </c>
      <c r="GW367" s="28">
        <v>15.087531554694214</v>
      </c>
      <c r="GX367" s="28">
        <v>10.408310309457558</v>
      </c>
      <c r="GY367" s="28">
        <v>30.319397527</v>
      </c>
      <c r="GZ367" s="28">
        <v>20.770386386795803</v>
      </c>
      <c r="HA367" s="28">
        <v>14.928085657241214</v>
      </c>
      <c r="HB367" s="28">
        <v>9.9189368852663975</v>
      </c>
      <c r="HC367" s="28">
        <v>30.540941205999999</v>
      </c>
      <c r="HD367" s="28">
        <v>20.520395736102426</v>
      </c>
      <c r="HE367" s="28">
        <v>14.748412454366536</v>
      </c>
      <c r="HF367" s="28">
        <v>9.3944644974621667</v>
      </c>
      <c r="HG367" s="28">
        <v>31.217590258000001</v>
      </c>
      <c r="HH367" s="28">
        <v>19.28860256085995</v>
      </c>
      <c r="HI367" s="28">
        <v>13.863098445778101</v>
      </c>
      <c r="HJ367" s="28">
        <v>6.9514580148961294</v>
      </c>
      <c r="HK367" s="28">
        <v>31.773850410000001</v>
      </c>
      <c r="HL367" s="28">
        <v>17.742368425091474</v>
      </c>
      <c r="HM367" s="28">
        <v>12.751789527636065</v>
      </c>
      <c r="HN367" s="28">
        <v>2.7140930589203194</v>
      </c>
      <c r="HO367" s="28">
        <v>32.076296593999999</v>
      </c>
      <c r="HP367" s="28">
        <v>16.492774528901975</v>
      </c>
      <c r="HQ367" s="28">
        <v>11.853681790413544</v>
      </c>
      <c r="HR367" s="28">
        <v>-0.17496024170745628</v>
      </c>
      <c r="HS367" s="28">
        <v>32.253566763999999</v>
      </c>
      <c r="HT367" s="28">
        <v>15.395150318153382</v>
      </c>
      <c r="HU367" s="28">
        <v>11.064797658343023</v>
      </c>
      <c r="HV367" s="28">
        <v>-2.40420687546181</v>
      </c>
      <c r="HW367" s="29">
        <v>29.380367747000001</v>
      </c>
      <c r="HX367" s="29">
        <v>22.453190728745877</v>
      </c>
      <c r="HY367" s="29">
        <v>16.137550271581663</v>
      </c>
      <c r="HZ367" s="29">
        <v>13.410886521004937</v>
      </c>
      <c r="IA367" s="29">
        <v>29.419187897</v>
      </c>
      <c r="IB367" s="29">
        <v>22.351838127053814</v>
      </c>
      <c r="IC367" s="29">
        <v>16.064706161151189</v>
      </c>
      <c r="ID367" s="29">
        <v>13.011496116904874</v>
      </c>
      <c r="IE367" s="29">
        <v>29.462277498999999</v>
      </c>
      <c r="IF367" s="29">
        <v>22.190766749909809</v>
      </c>
      <c r="IG367" s="29">
        <v>15.948940990963306</v>
      </c>
      <c r="IH367" s="29">
        <v>12.723631002338603</v>
      </c>
      <c r="II367" s="29">
        <v>29.523201812</v>
      </c>
      <c r="IJ367" s="29">
        <v>21.981967486929921</v>
      </c>
      <c r="IK367" s="29">
        <v>15.798872849481159</v>
      </c>
      <c r="IL367" s="29">
        <v>12.345157853977286</v>
      </c>
      <c r="IM367" s="29">
        <v>29.604412569000001</v>
      </c>
      <c r="IN367" s="29">
        <v>21.785688959120627</v>
      </c>
      <c r="IO367" s="29">
        <v>15.657803606894651</v>
      </c>
      <c r="IP367" s="29">
        <v>12.061276473100648</v>
      </c>
      <c r="IQ367" s="29">
        <v>29.705128166999998</v>
      </c>
      <c r="IR367" s="29">
        <v>21.526026194341682</v>
      </c>
      <c r="IS367" s="29">
        <v>15.471178865186408</v>
      </c>
      <c r="IT367" s="29">
        <v>11.622206330205545</v>
      </c>
      <c r="IU367" s="29">
        <v>29.839272828999999</v>
      </c>
      <c r="IV367" s="29">
        <v>21.258151659185852</v>
      </c>
      <c r="IW367" s="29">
        <v>15.278652162421647</v>
      </c>
      <c r="IX367" s="29">
        <v>11.112352503014197</v>
      </c>
      <c r="IY367" s="29">
        <v>29.987692873</v>
      </c>
      <c r="IZ367" s="29">
        <v>21.017021788756352</v>
      </c>
      <c r="JA367" s="29">
        <v>15.105347376788028</v>
      </c>
      <c r="JB367" s="29">
        <v>10.684377629090655</v>
      </c>
      <c r="JC367" s="29">
        <v>30.150918591</v>
      </c>
      <c r="JD367" s="29">
        <v>20.761308629798805</v>
      </c>
      <c r="JE367" s="29">
        <v>14.921561294549871</v>
      </c>
      <c r="JF367" s="29">
        <v>10.289234584974672</v>
      </c>
      <c r="JG367" s="29">
        <v>30.357586036000001</v>
      </c>
      <c r="JH367" s="29">
        <v>20.357922333335171</v>
      </c>
      <c r="JI367" s="29">
        <v>14.63163962075787</v>
      </c>
      <c r="JJ367" s="29">
        <v>9.2030801778017128</v>
      </c>
      <c r="JK367" s="29">
        <v>31.014020033999998</v>
      </c>
      <c r="JL367" s="29">
        <v>18.706178124441106</v>
      </c>
      <c r="JM367" s="29">
        <v>13.444498535607041</v>
      </c>
      <c r="JN367" s="29">
        <v>4.247047907713192</v>
      </c>
      <c r="JO367" s="29">
        <v>31.405157762000002</v>
      </c>
      <c r="JP367" s="29">
        <v>17.124804759513495</v>
      </c>
      <c r="JQ367" s="29">
        <v>12.307934361590206</v>
      </c>
      <c r="JR367" s="29">
        <v>0.68074221536026869</v>
      </c>
      <c r="JS367" s="29">
        <v>31.556916329</v>
      </c>
      <c r="JT367" s="29">
        <v>16.227064203475788</v>
      </c>
      <c r="JU367" s="29">
        <v>11.662710547793946</v>
      </c>
      <c r="JV367" s="29">
        <v>-1.2401399355207694</v>
      </c>
      <c r="JW367" s="29">
        <v>31.546736711000001</v>
      </c>
      <c r="JX367" s="29">
        <v>15.544628143535583</v>
      </c>
      <c r="JY367" s="29">
        <v>11.172230314607049</v>
      </c>
      <c r="JZ367" s="29">
        <v>-0.63353080599482325</v>
      </c>
    </row>
    <row r="368" spans="1:286" ht="15" thickBot="1" x14ac:dyDescent="0.4">
      <c r="A368" s="2"/>
      <c r="B368" s="74" t="s">
        <v>830</v>
      </c>
      <c r="C368" s="74" t="s">
        <v>526</v>
      </c>
      <c r="D368" s="74" t="s">
        <v>869</v>
      </c>
      <c r="E368" s="87">
        <v>389971</v>
      </c>
      <c r="F368" s="84">
        <v>388470</v>
      </c>
      <c r="G368" s="22">
        <v>12.682650080052632</v>
      </c>
      <c r="H368" s="22">
        <v>12.682650080052632</v>
      </c>
      <c r="I368" s="22">
        <v>10.206091850964416</v>
      </c>
      <c r="J368" s="22">
        <v>8.823687283017259</v>
      </c>
      <c r="K368" s="22">
        <v>12.720600174052631</v>
      </c>
      <c r="L368" s="22">
        <v>12.720600174052631</v>
      </c>
      <c r="M368" s="22">
        <v>10.084183523298721</v>
      </c>
      <c r="N368" s="22">
        <v>8.1618702878994878</v>
      </c>
      <c r="O368" s="22">
        <v>12.762899538052633</v>
      </c>
      <c r="P368" s="22">
        <v>12.762899538052633</v>
      </c>
      <c r="Q368" s="22">
        <v>10.032916369013284</v>
      </c>
      <c r="R368" s="22">
        <v>8.2858415649366766</v>
      </c>
      <c r="S368" s="22">
        <v>12.825247030052632</v>
      </c>
      <c r="T368" s="22">
        <v>12.825247030052632</v>
      </c>
      <c r="U368" s="22">
        <v>9.8948156228008219</v>
      </c>
      <c r="V368" s="22">
        <v>7.7968741558596744</v>
      </c>
      <c r="W368" s="22">
        <v>12.905251816052631</v>
      </c>
      <c r="X368" s="22">
        <v>12.905251816052631</v>
      </c>
      <c r="Y368" s="22">
        <v>9.7908809279281037</v>
      </c>
      <c r="Z368" s="22">
        <v>7.8405547173621724</v>
      </c>
      <c r="AA368" s="22">
        <v>12.999126247052631</v>
      </c>
      <c r="AB368" s="22">
        <v>12.999126247052631</v>
      </c>
      <c r="AC368" s="22">
        <v>9.7519906818352151</v>
      </c>
      <c r="AD368" s="22">
        <v>7.4901157173535289</v>
      </c>
      <c r="AE368" s="22">
        <v>13.105759090052633</v>
      </c>
      <c r="AF368" s="22">
        <v>13.105759090052633</v>
      </c>
      <c r="AG368" s="22">
        <v>9.6484777900654493</v>
      </c>
      <c r="AH368" s="22">
        <v>7.0599606555731658</v>
      </c>
      <c r="AI368" s="22">
        <v>13.222437293052632</v>
      </c>
      <c r="AJ368" s="22">
        <v>13.102424115760757</v>
      </c>
      <c r="AK368" s="22">
        <v>9.5580359738805623</v>
      </c>
      <c r="AL368" s="22">
        <v>6.6558458309329325</v>
      </c>
      <c r="AM368" s="22">
        <v>13.349000551052631</v>
      </c>
      <c r="AN368" s="22">
        <v>12.952813940352994</v>
      </c>
      <c r="AO368" s="22">
        <v>9.4488974338690337</v>
      </c>
      <c r="AP368" s="22">
        <v>6.2489660836210668</v>
      </c>
      <c r="AQ368" s="22">
        <v>13.489460682052632</v>
      </c>
      <c r="AR368" s="22">
        <v>12.801773084601797</v>
      </c>
      <c r="AS368" s="22">
        <v>9.3387152324656224</v>
      </c>
      <c r="AT368" s="22">
        <v>5.6996765607877435</v>
      </c>
      <c r="AU368" s="22">
        <v>14.034416574052631</v>
      </c>
      <c r="AV368" s="22">
        <v>12.107893118027052</v>
      </c>
      <c r="AW368" s="22">
        <v>8.832539457396738</v>
      </c>
      <c r="AX368" s="22">
        <v>4.0354582246254509</v>
      </c>
      <c r="AY368" s="22">
        <v>14.439297354052631</v>
      </c>
      <c r="AZ368" s="22">
        <v>11.513053898092041</v>
      </c>
      <c r="BA368" s="22">
        <v>8.398612528106236</v>
      </c>
      <c r="BB368" s="22">
        <v>3.2957191896606695</v>
      </c>
      <c r="BC368" s="22">
        <v>14.684810794052632</v>
      </c>
      <c r="BD368" s="22">
        <v>11.387018559290622</v>
      </c>
      <c r="BE368" s="22">
        <v>8.3066715031782508</v>
      </c>
      <c r="BF368" s="22">
        <v>3.1764938878350861</v>
      </c>
      <c r="BG368" s="22">
        <v>14.830665771052633</v>
      </c>
      <c r="BH368" s="22">
        <v>11.24819961252425</v>
      </c>
      <c r="BI368" s="22">
        <v>8.2054050142196822</v>
      </c>
      <c r="BJ368" s="22">
        <v>3.4794535385998699</v>
      </c>
      <c r="BK368" s="25">
        <v>12.689036537052631</v>
      </c>
      <c r="BL368" s="25">
        <v>12.689036537052631</v>
      </c>
      <c r="BM368" s="25">
        <v>10.182902628700864</v>
      </c>
      <c r="BN368" s="25">
        <v>9.0247988598257951</v>
      </c>
      <c r="BO368" s="25">
        <v>12.739280794052632</v>
      </c>
      <c r="BP368" s="25">
        <v>12.739280794052632</v>
      </c>
      <c r="BQ368" s="25">
        <v>9.9587030254596609</v>
      </c>
      <c r="BR368" s="25">
        <v>8.5354603667584339</v>
      </c>
      <c r="BS368" s="25">
        <v>12.807748304052632</v>
      </c>
      <c r="BT368" s="25">
        <v>12.807748304052632</v>
      </c>
      <c r="BU368" s="25">
        <v>9.9224057604379077</v>
      </c>
      <c r="BV368" s="25">
        <v>8.5754324819576109</v>
      </c>
      <c r="BW368" s="25">
        <v>12.885760935052632</v>
      </c>
      <c r="BX368" s="25">
        <v>12.885760935052632</v>
      </c>
      <c r="BY368" s="25">
        <v>9.846058331836991</v>
      </c>
      <c r="BZ368" s="25">
        <v>8.0535121799161207</v>
      </c>
      <c r="CA368" s="25">
        <v>12.976551306052631</v>
      </c>
      <c r="CB368" s="25">
        <v>12.976551306052631</v>
      </c>
      <c r="CC368" s="25">
        <v>9.8224704021220894</v>
      </c>
      <c r="CD368" s="25">
        <v>8.0809066387732642</v>
      </c>
      <c r="CE368" s="25">
        <v>13.081454522052631</v>
      </c>
      <c r="CF368" s="25">
        <v>13.081454522052631</v>
      </c>
      <c r="CG368" s="25">
        <v>9.748497403569985</v>
      </c>
      <c r="CH368" s="25">
        <v>7.7257425980335306</v>
      </c>
      <c r="CI368" s="25">
        <v>13.200073620052631</v>
      </c>
      <c r="CJ368" s="25">
        <v>13.200073620052631</v>
      </c>
      <c r="CK368" s="25">
        <v>9.7478238063930185</v>
      </c>
      <c r="CL368" s="25">
        <v>7.3157239730490531</v>
      </c>
      <c r="CM368" s="25">
        <v>13.329292829052632</v>
      </c>
      <c r="CN368" s="25">
        <v>13.295885866358892</v>
      </c>
      <c r="CO368" s="25">
        <v>9.6991636274696873</v>
      </c>
      <c r="CP368" s="25">
        <v>6.909723388590745</v>
      </c>
      <c r="CQ368" s="25">
        <v>13.470162544052632</v>
      </c>
      <c r="CR368" s="25">
        <v>13.210258310782676</v>
      </c>
      <c r="CS368" s="25">
        <v>9.6366995178269192</v>
      </c>
      <c r="CT368" s="25">
        <v>6.4433589305373431</v>
      </c>
      <c r="CU368" s="25">
        <v>13.621264807052633</v>
      </c>
      <c r="CV368" s="25">
        <v>13.116801761679101</v>
      </c>
      <c r="CW368" s="25">
        <v>9.5685242664051451</v>
      </c>
      <c r="CX368" s="25">
        <v>6.0521299228272447</v>
      </c>
      <c r="CY368" s="25">
        <v>13.910228842052632</v>
      </c>
      <c r="CZ368" s="25">
        <v>12.861225026473981</v>
      </c>
      <c r="DA368" s="25">
        <v>9.3820845963414161</v>
      </c>
      <c r="DB368" s="25">
        <v>4.8778959954659662</v>
      </c>
      <c r="DC368" s="25">
        <v>14.125291190052632</v>
      </c>
      <c r="DD368" s="25">
        <v>12.588031406928854</v>
      </c>
      <c r="DE368" s="25">
        <v>9.1827936544228148</v>
      </c>
      <c r="DF368" s="25">
        <v>4.1139288405098426</v>
      </c>
      <c r="DG368" s="25">
        <v>14.264128883052631</v>
      </c>
      <c r="DH368" s="25">
        <v>12.405999062900518</v>
      </c>
      <c r="DI368" s="25">
        <v>9.0500035938003869</v>
      </c>
      <c r="DJ368" s="25">
        <v>3.6913558691327104</v>
      </c>
      <c r="DK368" s="25">
        <v>14.362452938052632</v>
      </c>
      <c r="DL368" s="25">
        <v>12.293375660224479</v>
      </c>
      <c r="DM368" s="25">
        <v>8.9678463895481162</v>
      </c>
      <c r="DN368" s="25">
        <v>3.558053915608081</v>
      </c>
      <c r="DO368" s="27">
        <v>12.683013348052633</v>
      </c>
      <c r="DP368" s="27">
        <v>12.683013348052633</v>
      </c>
      <c r="DQ368" s="27">
        <v>10.174556739497612</v>
      </c>
      <c r="DR368" s="27">
        <v>8.833052887881971</v>
      </c>
      <c r="DS368" s="27">
        <v>12.721095846052632</v>
      </c>
      <c r="DT368" s="27">
        <v>12.721095846052632</v>
      </c>
      <c r="DU368" s="27">
        <v>10.047296895494425</v>
      </c>
      <c r="DV368" s="27">
        <v>8.1847829180180351</v>
      </c>
      <c r="DW368" s="27">
        <v>12.763728118052633</v>
      </c>
      <c r="DX368" s="27">
        <v>12.763728118052633</v>
      </c>
      <c r="DY368" s="27">
        <v>9.9307232313256772</v>
      </c>
      <c r="DZ368" s="27">
        <v>8.3140801589429945</v>
      </c>
      <c r="EA368" s="27">
        <v>12.826152329052633</v>
      </c>
      <c r="EB368" s="27">
        <v>12.826152329052633</v>
      </c>
      <c r="EC368" s="27">
        <v>9.896246949649095</v>
      </c>
      <c r="ED368" s="27">
        <v>7.8393752765816611</v>
      </c>
      <c r="EE368" s="27">
        <v>12.905859882052631</v>
      </c>
      <c r="EF368" s="27">
        <v>12.905859882052631</v>
      </c>
      <c r="EG368" s="27">
        <v>9.8968676237592437</v>
      </c>
      <c r="EH368" s="27">
        <v>7.8904147282071282</v>
      </c>
      <c r="EI368" s="27">
        <v>12.999109509052632</v>
      </c>
      <c r="EJ368" s="27">
        <v>12.999109509052632</v>
      </c>
      <c r="EK368" s="27">
        <v>9.8202312111509631</v>
      </c>
      <c r="EL368" s="27">
        <v>7.5541708124520817</v>
      </c>
      <c r="EM368" s="27">
        <v>13.104609223052632</v>
      </c>
      <c r="EN368" s="27">
        <v>13.104609223052632</v>
      </c>
      <c r="EO368" s="27">
        <v>9.7355067894018887</v>
      </c>
      <c r="EP368" s="27">
        <v>7.1294229748733748</v>
      </c>
      <c r="EQ368" s="27">
        <v>13.220008450052632</v>
      </c>
      <c r="ER368" s="27">
        <v>13.220008450052632</v>
      </c>
      <c r="ES368" s="27">
        <v>9.6511672818296521</v>
      </c>
      <c r="ET368" s="27">
        <v>6.7399241469812079</v>
      </c>
      <c r="EU368" s="27">
        <v>13.343820602052631</v>
      </c>
      <c r="EV368" s="27">
        <v>13.114268399957922</v>
      </c>
      <c r="EW368" s="27">
        <v>9.566676214300287</v>
      </c>
      <c r="EX368" s="27">
        <v>6.3550176211750795</v>
      </c>
      <c r="EY368" s="27">
        <v>13.476572440052632</v>
      </c>
      <c r="EZ368" s="27">
        <v>12.996130602487966</v>
      </c>
      <c r="FA368" s="27">
        <v>9.4804963358200443</v>
      </c>
      <c r="FB368" s="27">
        <v>5.8571114422828394</v>
      </c>
      <c r="FC368" s="27">
        <v>13.985066735052632</v>
      </c>
      <c r="FD368" s="27">
        <v>12.491267374542922</v>
      </c>
      <c r="FE368" s="27">
        <v>9.1122056399950146</v>
      </c>
      <c r="FF368" s="27">
        <v>4.3443815078804811</v>
      </c>
      <c r="FG368" s="27">
        <v>14.338588421052631</v>
      </c>
      <c r="FH368" s="27">
        <v>12.099097243634519</v>
      </c>
      <c r="FI368" s="27">
        <v>8.8261229894879918</v>
      </c>
      <c r="FJ368" s="27">
        <v>3.7096070327455628</v>
      </c>
      <c r="FK368" s="27">
        <v>14.546174708052632</v>
      </c>
      <c r="FL368" s="27">
        <v>11.658356823215538</v>
      </c>
      <c r="FM368" s="27">
        <v>8.504608989003108</v>
      </c>
      <c r="FN368" s="27">
        <v>3.629231585710027</v>
      </c>
      <c r="FO368" s="27">
        <v>14.665730670052632</v>
      </c>
      <c r="FP368" s="27">
        <v>11.575162723983908</v>
      </c>
      <c r="FQ368" s="27">
        <v>8.4439200518839055</v>
      </c>
      <c r="FR368" s="27">
        <v>3.9244073506312951</v>
      </c>
      <c r="FS368" s="28">
        <v>12.683256199052632</v>
      </c>
      <c r="FT368" s="28">
        <v>12.683256199052632</v>
      </c>
      <c r="FU368" s="28">
        <v>10.207309054204389</v>
      </c>
      <c r="FV368" s="28">
        <v>8.8382232647198578</v>
      </c>
      <c r="FW368" s="28">
        <v>12.724244536052632</v>
      </c>
      <c r="FX368" s="28">
        <v>12.724244536052632</v>
      </c>
      <c r="FY368" s="28">
        <v>10.080739199675126</v>
      </c>
      <c r="FZ368" s="28">
        <v>8.1957020912545833</v>
      </c>
      <c r="GA368" s="28">
        <v>12.773167729052632</v>
      </c>
      <c r="GB368" s="28">
        <v>12.773167729052632</v>
      </c>
      <c r="GC368" s="28">
        <v>9.9899792234354194</v>
      </c>
      <c r="GD368" s="28">
        <v>8.3463278607945366</v>
      </c>
      <c r="GE368" s="28">
        <v>12.852276753052632</v>
      </c>
      <c r="GF368" s="28">
        <v>12.852276753052632</v>
      </c>
      <c r="GG368" s="28">
        <v>9.8163072189745133</v>
      </c>
      <c r="GH368" s="28">
        <v>7.8901780160653345</v>
      </c>
      <c r="GI368" s="28">
        <v>12.957477624052633</v>
      </c>
      <c r="GJ368" s="28">
        <v>12.957477624052633</v>
      </c>
      <c r="GK368" s="28">
        <v>9.8155238703547312</v>
      </c>
      <c r="GL368" s="28">
        <v>7.9736968904555479</v>
      </c>
      <c r="GM368" s="28">
        <v>13.088971806052632</v>
      </c>
      <c r="GN368" s="28">
        <v>13.088971806052632</v>
      </c>
      <c r="GO368" s="28">
        <v>9.7348654758550506</v>
      </c>
      <c r="GP368" s="28">
        <v>7.6747583555064249</v>
      </c>
      <c r="GQ368" s="28">
        <v>13.248034304052632</v>
      </c>
      <c r="GR368" s="28">
        <v>13.194238770226974</v>
      </c>
      <c r="GS368" s="28">
        <v>9.6250134860236702</v>
      </c>
      <c r="GT368" s="28">
        <v>7.2696282399727519</v>
      </c>
      <c r="GU368" s="28">
        <v>13.430625014052632</v>
      </c>
      <c r="GV368" s="28">
        <v>13.078072812917217</v>
      </c>
      <c r="GW368" s="28">
        <v>9.5402720374873393</v>
      </c>
      <c r="GX368" s="28">
        <v>6.9172427765742075</v>
      </c>
      <c r="GY368" s="28">
        <v>13.623763154052632</v>
      </c>
      <c r="GZ368" s="28">
        <v>12.938632693161077</v>
      </c>
      <c r="HA368" s="28">
        <v>9.4385524114810178</v>
      </c>
      <c r="HB368" s="28">
        <v>6.6184631971414909</v>
      </c>
      <c r="HC368" s="28">
        <v>13.840010620052631</v>
      </c>
      <c r="HD368" s="28">
        <v>12.767317808339607</v>
      </c>
      <c r="HE368" s="28">
        <v>9.3135805881361158</v>
      </c>
      <c r="HF368" s="28">
        <v>6.2292612541902912</v>
      </c>
      <c r="HG368" s="28">
        <v>14.544284217052631</v>
      </c>
      <c r="HH368" s="28">
        <v>11.783198066407797</v>
      </c>
      <c r="HI368" s="28">
        <v>8.5956789378090122</v>
      </c>
      <c r="HJ368" s="28">
        <v>3.9973426317894472</v>
      </c>
      <c r="HK368" s="28">
        <v>15.212753074052632</v>
      </c>
      <c r="HL368" s="28">
        <v>10.414684583606151</v>
      </c>
      <c r="HM368" s="28">
        <v>7.597367405241191</v>
      </c>
      <c r="HN368" s="28">
        <v>-0.85730670302920231</v>
      </c>
      <c r="HO368" s="28">
        <v>15.614952633052631</v>
      </c>
      <c r="HP368" s="28">
        <v>9.3858073452946353</v>
      </c>
      <c r="HQ368" s="28">
        <v>6.8468157844415636</v>
      </c>
      <c r="HR368" s="28">
        <v>-4.8017161209221904</v>
      </c>
      <c r="HS368" s="28">
        <v>15.833445892052632</v>
      </c>
      <c r="HT368" s="28">
        <v>8.7039840821223358</v>
      </c>
      <c r="HU368" s="28">
        <v>6.3494352066452473</v>
      </c>
      <c r="HV368" s="28">
        <v>-7.1592548826928208</v>
      </c>
      <c r="HW368" s="29">
        <v>12.671618198052631</v>
      </c>
      <c r="HX368" s="29">
        <v>12.671618198052631</v>
      </c>
      <c r="HY368" s="29">
        <v>10.210177746246318</v>
      </c>
      <c r="HZ368" s="29">
        <v>8.8485731604662785</v>
      </c>
      <c r="IA368" s="29">
        <v>12.708322494052632</v>
      </c>
      <c r="IB368" s="29">
        <v>12.708322494052632</v>
      </c>
      <c r="IC368" s="29">
        <v>10.096019807429716</v>
      </c>
      <c r="ID368" s="29">
        <v>8.187822460161776</v>
      </c>
      <c r="IE368" s="29">
        <v>12.750007023052632</v>
      </c>
      <c r="IF368" s="29">
        <v>12.750007023052632</v>
      </c>
      <c r="IG368" s="29">
        <v>9.9349924887201642</v>
      </c>
      <c r="IH368" s="29">
        <v>8.3529007810679659</v>
      </c>
      <c r="II368" s="29">
        <v>12.814523489052632</v>
      </c>
      <c r="IJ368" s="29">
        <v>12.814523489052632</v>
      </c>
      <c r="IK368" s="29">
        <v>9.9107743926604854</v>
      </c>
      <c r="IL368" s="29">
        <v>7.9491325277189873</v>
      </c>
      <c r="IM368" s="29">
        <v>12.903214140052633</v>
      </c>
      <c r="IN368" s="29">
        <v>12.903214140052633</v>
      </c>
      <c r="IO368" s="29">
        <v>9.8833913359034504</v>
      </c>
      <c r="IP368" s="29">
        <v>8.0914660319944023</v>
      </c>
      <c r="IQ368" s="29">
        <v>13.014142437052632</v>
      </c>
      <c r="IR368" s="29">
        <v>13.014142437052632</v>
      </c>
      <c r="IS368" s="29">
        <v>9.7783835804891002</v>
      </c>
      <c r="IT368" s="29">
        <v>7.8693100631378208</v>
      </c>
      <c r="IU368" s="29">
        <v>13.155965417052631</v>
      </c>
      <c r="IV368" s="29">
        <v>13.155965417052631</v>
      </c>
      <c r="IW368" s="29">
        <v>9.6662070565188252</v>
      </c>
      <c r="IX368" s="29">
        <v>7.4851266318088143</v>
      </c>
      <c r="IY368" s="29">
        <v>13.316126254052632</v>
      </c>
      <c r="IZ368" s="29">
        <v>13.108981019539414</v>
      </c>
      <c r="JA368" s="29">
        <v>9.562819143898567</v>
      </c>
      <c r="JB368" s="29">
        <v>7.213144498011113</v>
      </c>
      <c r="JC368" s="29">
        <v>13.503321845052632</v>
      </c>
      <c r="JD368" s="29">
        <v>12.939190085839922</v>
      </c>
      <c r="JE368" s="29">
        <v>9.4389590216799313</v>
      </c>
      <c r="JF368" s="29">
        <v>6.8552516761806146</v>
      </c>
      <c r="JG368" s="29">
        <v>13.727428858052631</v>
      </c>
      <c r="JH368" s="29">
        <v>12.602664746030689</v>
      </c>
      <c r="JI368" s="29">
        <v>9.1934684715648629</v>
      </c>
      <c r="JJ368" s="29">
        <v>5.6113745206747083</v>
      </c>
      <c r="JK368" s="29">
        <v>14.483741682052631</v>
      </c>
      <c r="JL368" s="29">
        <v>10.891379383432147</v>
      </c>
      <c r="JM368" s="29">
        <v>7.9451096249284605</v>
      </c>
      <c r="JN368" s="29">
        <v>6.8592144283321943E-2</v>
      </c>
      <c r="JO368" s="29">
        <v>14.985901171052632</v>
      </c>
      <c r="JP368" s="29">
        <v>9.7337055153068412</v>
      </c>
      <c r="JQ368" s="29">
        <v>7.1006026558514117</v>
      </c>
      <c r="JR368" s="29">
        <v>-4.283890912036675</v>
      </c>
      <c r="JS368" s="29">
        <v>15.192747038052632</v>
      </c>
      <c r="JT368" s="29">
        <v>9.0250999850226812</v>
      </c>
      <c r="JU368" s="29">
        <v>6.5836847870732456</v>
      </c>
      <c r="JV368" s="29">
        <v>-6.8858747197971581</v>
      </c>
      <c r="JW368" s="29">
        <v>15.142683671052632</v>
      </c>
      <c r="JX368" s="29">
        <v>8.9899945265215262</v>
      </c>
      <c r="JY368" s="29">
        <v>6.5580758438525786</v>
      </c>
      <c r="JZ368" s="29">
        <v>-5.7495511951252887</v>
      </c>
    </row>
    <row r="369" spans="1:286" ht="15" thickBot="1" x14ac:dyDescent="0.4">
      <c r="A369" s="2"/>
      <c r="B369" s="74" t="s">
        <v>831</v>
      </c>
      <c r="C369" s="74" t="s">
        <v>498</v>
      </c>
      <c r="D369" s="74" t="s">
        <v>859</v>
      </c>
      <c r="E369" s="87">
        <v>384841</v>
      </c>
      <c r="F369" s="84">
        <v>392774</v>
      </c>
      <c r="G369" s="22">
        <v>24.765014492999999</v>
      </c>
      <c r="H369" s="22">
        <v>10.185825092267541</v>
      </c>
      <c r="I369" s="22">
        <v>7.4304175926071157</v>
      </c>
      <c r="J369" s="22">
        <v>6.0460757280804138</v>
      </c>
      <c r="K369" s="22">
        <v>24.834067607999998</v>
      </c>
      <c r="L369" s="22">
        <v>10.101322380610712</v>
      </c>
      <c r="M369" s="22">
        <v>7.3687740409428946</v>
      </c>
      <c r="N369" s="22">
        <v>5.6651620889142524</v>
      </c>
      <c r="O369" s="22">
        <v>24.878241504000002</v>
      </c>
      <c r="P369" s="22">
        <v>10.0009679753899</v>
      </c>
      <c r="Q369" s="22">
        <v>7.2955668995190335</v>
      </c>
      <c r="R369" s="22">
        <v>5.3644802929779019</v>
      </c>
      <c r="S369" s="22">
        <v>24.945170456</v>
      </c>
      <c r="T369" s="22">
        <v>9.895220623765832</v>
      </c>
      <c r="U369" s="22">
        <v>7.2184256787773213</v>
      </c>
      <c r="V369" s="22">
        <v>5.0241131744852456</v>
      </c>
      <c r="W369" s="22">
        <v>25.035990356999999</v>
      </c>
      <c r="X369" s="22">
        <v>9.7979592319233522</v>
      </c>
      <c r="Y369" s="22">
        <v>7.147474847550459</v>
      </c>
      <c r="Z369" s="22">
        <v>4.5624779139542895</v>
      </c>
      <c r="AA369" s="22">
        <v>25.145173474</v>
      </c>
      <c r="AB369" s="22">
        <v>9.6905794565718288</v>
      </c>
      <c r="AC369" s="22">
        <v>7.0691427964269948</v>
      </c>
      <c r="AD369" s="22">
        <v>4.0587687130548638</v>
      </c>
      <c r="AE369" s="22">
        <v>25.262799665999999</v>
      </c>
      <c r="AF369" s="22">
        <v>9.5420222883704842</v>
      </c>
      <c r="AG369" s="22">
        <v>6.9607724105120496</v>
      </c>
      <c r="AH369" s="22">
        <v>3.4922675118091853</v>
      </c>
      <c r="AI369" s="22">
        <v>25.388494424000001</v>
      </c>
      <c r="AJ369" s="22">
        <v>9.4046805981670705</v>
      </c>
      <c r="AK369" s="22">
        <v>6.8605835596490445</v>
      </c>
      <c r="AL369" s="22">
        <v>2.9499859506822936</v>
      </c>
      <c r="AM369" s="22">
        <v>25.521685429999998</v>
      </c>
      <c r="AN369" s="22">
        <v>9.2518044465410476</v>
      </c>
      <c r="AO369" s="22">
        <v>6.7490625354568659</v>
      </c>
      <c r="AP369" s="22">
        <v>2.4619538272018531</v>
      </c>
      <c r="AQ369" s="22">
        <v>25.669856466999999</v>
      </c>
      <c r="AR369" s="22">
        <v>9.0635106481319117</v>
      </c>
      <c r="AS369" s="22">
        <v>6.6117048310387752</v>
      </c>
      <c r="AT369" s="22">
        <v>1.8492218891219672</v>
      </c>
      <c r="AU369" s="22">
        <v>26.229392423</v>
      </c>
      <c r="AV369" s="22">
        <v>8.1283169043826522</v>
      </c>
      <c r="AW369" s="22">
        <v>5.9294940152133808</v>
      </c>
      <c r="AX369" s="22">
        <v>-0.33931746421736619</v>
      </c>
      <c r="AY369" s="22">
        <v>26.609901300000001</v>
      </c>
      <c r="AZ369" s="22">
        <v>7.6780190977169793</v>
      </c>
      <c r="BA369" s="22">
        <v>5.6010080345242939</v>
      </c>
      <c r="BB369" s="22">
        <v>-1.4842182533714237</v>
      </c>
      <c r="BC369" s="22">
        <v>26.797039204000001</v>
      </c>
      <c r="BD369" s="22">
        <v>7.6216343890903309</v>
      </c>
      <c r="BE369" s="22">
        <v>5.5598761745975489</v>
      </c>
      <c r="BF369" s="22">
        <v>-1.8420598410079947</v>
      </c>
      <c r="BG369" s="22">
        <v>26.904772427000001</v>
      </c>
      <c r="BH369" s="22">
        <v>7.5975710093669955</v>
      </c>
      <c r="BI369" s="22">
        <v>5.5423222741119034</v>
      </c>
      <c r="BJ369" s="22">
        <v>-1.8001871604564741</v>
      </c>
      <c r="BK369" s="25">
        <v>24.7321688</v>
      </c>
      <c r="BL369" s="25">
        <v>10.169965267541162</v>
      </c>
      <c r="BM369" s="25">
        <v>7.4188480712777132</v>
      </c>
      <c r="BN369" s="25">
        <v>6.1961101969400296</v>
      </c>
      <c r="BO369" s="25">
        <v>24.783662778</v>
      </c>
      <c r="BP369" s="25">
        <v>10.118900287073135</v>
      </c>
      <c r="BQ369" s="25">
        <v>7.3815968789787396</v>
      </c>
      <c r="BR369" s="25">
        <v>5.9416594323979979</v>
      </c>
      <c r="BS369" s="25">
        <v>24.864946997000001</v>
      </c>
      <c r="BT369" s="25">
        <v>10.009937991691473</v>
      </c>
      <c r="BU369" s="25">
        <v>7.3021104015259333</v>
      </c>
      <c r="BV369" s="25">
        <v>5.5593319674821959</v>
      </c>
      <c r="BW369" s="25">
        <v>24.956289775999998</v>
      </c>
      <c r="BX369" s="25">
        <v>9.9265231187949095</v>
      </c>
      <c r="BY369" s="25">
        <v>7.2412604130918856</v>
      </c>
      <c r="BZ369" s="25">
        <v>5.2251547168021606</v>
      </c>
      <c r="CA369" s="25">
        <v>25.065288379999998</v>
      </c>
      <c r="CB369" s="25">
        <v>9.8122283506332</v>
      </c>
      <c r="CC369" s="25">
        <v>7.1578839709874149</v>
      </c>
      <c r="CD369" s="25">
        <v>4.7922011796390578</v>
      </c>
      <c r="CE369" s="25">
        <v>25.187898604000001</v>
      </c>
      <c r="CF369" s="25">
        <v>9.6820655769741766</v>
      </c>
      <c r="CG369" s="25">
        <v>7.0629320397950401</v>
      </c>
      <c r="CH369" s="25">
        <v>4.3124711871710986</v>
      </c>
      <c r="CI369" s="25">
        <v>25.322284911000001</v>
      </c>
      <c r="CJ369" s="25">
        <v>9.562806664892781</v>
      </c>
      <c r="CK369" s="25">
        <v>6.9759343238144762</v>
      </c>
      <c r="CL369" s="25">
        <v>3.7556516464631002</v>
      </c>
      <c r="CM369" s="25">
        <v>25.467309448999998</v>
      </c>
      <c r="CN369" s="25">
        <v>9.4396653675265796</v>
      </c>
      <c r="CO369" s="25">
        <v>6.8861044618211764</v>
      </c>
      <c r="CP369" s="25">
        <v>3.2066782818284629</v>
      </c>
      <c r="CQ369" s="25">
        <v>25.623152867999998</v>
      </c>
      <c r="CR369" s="25">
        <v>9.3274412048500945</v>
      </c>
      <c r="CS369" s="25">
        <v>6.80423849759016</v>
      </c>
      <c r="CT369" s="25">
        <v>2.6950397595281039</v>
      </c>
      <c r="CU369" s="25">
        <v>25.789774289</v>
      </c>
      <c r="CV369" s="25">
        <v>9.2000292836706397</v>
      </c>
      <c r="CW369" s="25">
        <v>6.7112932749828733</v>
      </c>
      <c r="CX369" s="25">
        <v>2.1199273425568563</v>
      </c>
      <c r="CY369" s="25">
        <v>26.089334336</v>
      </c>
      <c r="CZ369" s="25">
        <v>8.7513615941481362</v>
      </c>
      <c r="DA369" s="25">
        <v>6.3839964420544151</v>
      </c>
      <c r="DB369" s="25">
        <v>0.44638646779930369</v>
      </c>
      <c r="DC369" s="25">
        <v>26.318082643</v>
      </c>
      <c r="DD369" s="25">
        <v>8.3933625332764983</v>
      </c>
      <c r="DE369" s="25">
        <v>6.1228411113923142</v>
      </c>
      <c r="DF369" s="25">
        <v>-0.71715942664734911</v>
      </c>
      <c r="DG369" s="25">
        <v>26.457967832999998</v>
      </c>
      <c r="DH369" s="25">
        <v>8.1966550121806225</v>
      </c>
      <c r="DI369" s="25">
        <v>5.979345713414344</v>
      </c>
      <c r="DJ369" s="25">
        <v>-1.3512620593017282</v>
      </c>
      <c r="DK369" s="25">
        <v>26.549305107999999</v>
      </c>
      <c r="DL369" s="25">
        <v>8.1387610155450076</v>
      </c>
      <c r="DM369" s="25">
        <v>5.9371128488981277</v>
      </c>
      <c r="DN369" s="25">
        <v>-1.7562531790161877</v>
      </c>
      <c r="DO369" s="27">
        <v>24.765014492999999</v>
      </c>
      <c r="DP369" s="27">
        <v>10.169874649611591</v>
      </c>
      <c r="DQ369" s="27">
        <v>7.4187819667597195</v>
      </c>
      <c r="DR369" s="27">
        <v>6.0808209636433741</v>
      </c>
      <c r="DS369" s="27">
        <v>24.834067613000002</v>
      </c>
      <c r="DT369" s="27">
        <v>10.114083665577184</v>
      </c>
      <c r="DU369" s="27">
        <v>7.3780832206568805</v>
      </c>
      <c r="DV369" s="27">
        <v>5.7236834938372461</v>
      </c>
      <c r="DW369" s="27">
        <v>24.878241501000002</v>
      </c>
      <c r="DX369" s="27">
        <v>9.9959446889761541</v>
      </c>
      <c r="DY369" s="27">
        <v>7.2919024820169369</v>
      </c>
      <c r="DZ369" s="27">
        <v>5.4050170127208688</v>
      </c>
      <c r="EA369" s="27">
        <v>24.945170456</v>
      </c>
      <c r="EB369" s="27">
        <v>9.8917625837751757</v>
      </c>
      <c r="EC369" s="27">
        <v>7.2159030867487157</v>
      </c>
      <c r="ED369" s="27">
        <v>5.083624928040182</v>
      </c>
      <c r="EE369" s="27">
        <v>25.035662102</v>
      </c>
      <c r="EF369" s="27">
        <v>9.740583053553113</v>
      </c>
      <c r="EG369" s="27">
        <v>7.1056197242495056</v>
      </c>
      <c r="EH369" s="27">
        <v>4.6450267833167231</v>
      </c>
      <c r="EI369" s="27">
        <v>25.144298726999999</v>
      </c>
      <c r="EJ369" s="27">
        <v>9.6025308136920842</v>
      </c>
      <c r="EK369" s="27">
        <v>7.0049125373039036</v>
      </c>
      <c r="EL369" s="27">
        <v>4.1585793547904402</v>
      </c>
      <c r="EM369" s="27">
        <v>25.261451856000001</v>
      </c>
      <c r="EN369" s="27">
        <v>9.4319888620199066</v>
      </c>
      <c r="EO369" s="27">
        <v>6.8805045579302462</v>
      </c>
      <c r="EP369" s="27">
        <v>3.5998793530112536</v>
      </c>
      <c r="EQ369" s="27">
        <v>25.386833783</v>
      </c>
      <c r="ER369" s="27">
        <v>9.2712160566629152</v>
      </c>
      <c r="ES369" s="27">
        <v>6.7632230347825271</v>
      </c>
      <c r="ET369" s="27">
        <v>3.0961845667815737</v>
      </c>
      <c r="EU369" s="27">
        <v>25.518491155</v>
      </c>
      <c r="EV369" s="27">
        <v>9.0893652562671647</v>
      </c>
      <c r="EW369" s="27">
        <v>6.6305654077125276</v>
      </c>
      <c r="EX369" s="27">
        <v>2.6226280143325909</v>
      </c>
      <c r="EY369" s="27">
        <v>25.660374801</v>
      </c>
      <c r="EZ369" s="27">
        <v>8.9340610491192312</v>
      </c>
      <c r="FA369" s="27">
        <v>6.5172731508217305</v>
      </c>
      <c r="FB369" s="27">
        <v>2.0641640508855517</v>
      </c>
      <c r="FC369" s="27">
        <v>26.191035531000001</v>
      </c>
      <c r="FD369" s="27">
        <v>8.1736073389427624</v>
      </c>
      <c r="FE369" s="27">
        <v>5.9625327566686748</v>
      </c>
      <c r="FF369" s="27">
        <v>2.4823746896942112E-2</v>
      </c>
      <c r="FG369" s="27">
        <v>26.547526308000002</v>
      </c>
      <c r="FH369" s="27">
        <v>7.7838270286094602</v>
      </c>
      <c r="FI369" s="27">
        <v>5.6781934469988986</v>
      </c>
      <c r="FJ369" s="27">
        <v>-1.0688300208854926</v>
      </c>
      <c r="FK369" s="27">
        <v>26.722889972000001</v>
      </c>
      <c r="FL369" s="27">
        <v>7.7497544761759105</v>
      </c>
      <c r="FM369" s="27">
        <v>5.6533379943739099</v>
      </c>
      <c r="FN369" s="27">
        <v>-1.4038384550320799</v>
      </c>
      <c r="FO369" s="27">
        <v>26.827304896000001</v>
      </c>
      <c r="FP369" s="27">
        <v>7.7007660566612532</v>
      </c>
      <c r="FQ369" s="27">
        <v>5.6176016243794891</v>
      </c>
      <c r="FR369" s="27">
        <v>-1.3866922625055977</v>
      </c>
      <c r="FS369" s="28">
        <v>24.761419355000001</v>
      </c>
      <c r="FT369" s="28">
        <v>10.188286945864625</v>
      </c>
      <c r="FU369" s="28">
        <v>7.4322134805310185</v>
      </c>
      <c r="FV369" s="28">
        <v>6.0595250739049433</v>
      </c>
      <c r="FW369" s="28">
        <v>24.834628309999999</v>
      </c>
      <c r="FX369" s="28">
        <v>10.107363009302588</v>
      </c>
      <c r="FY369" s="28">
        <v>7.3731805954729355</v>
      </c>
      <c r="FZ369" s="28">
        <v>5.6820068914676671</v>
      </c>
      <c r="GA369" s="28">
        <v>24.887403298999999</v>
      </c>
      <c r="GB369" s="28">
        <v>9.9961533167443406</v>
      </c>
      <c r="GC369" s="28">
        <v>7.2920546730692077</v>
      </c>
      <c r="GD369" s="28">
        <v>5.3813388432399787</v>
      </c>
      <c r="GE369" s="28">
        <v>24.976516224000001</v>
      </c>
      <c r="GF369" s="28">
        <v>9.8809881359234204</v>
      </c>
      <c r="GG369" s="28">
        <v>7.2080432770481666</v>
      </c>
      <c r="GH369" s="28">
        <v>5.0285116174208664</v>
      </c>
      <c r="GI369" s="28">
        <v>25.100111313999999</v>
      </c>
      <c r="GJ369" s="28">
        <v>9.7719495008326689</v>
      </c>
      <c r="GK369" s="28">
        <v>7.1285011108404204</v>
      </c>
      <c r="GL369" s="28">
        <v>4.563362627370914</v>
      </c>
      <c r="GM369" s="28">
        <v>25.256599215999998</v>
      </c>
      <c r="GN369" s="28">
        <v>9.6367821725982186</v>
      </c>
      <c r="GO369" s="28">
        <v>7.0298984267612079</v>
      </c>
      <c r="GP369" s="28">
        <v>4.038154596087761</v>
      </c>
      <c r="GQ369" s="28">
        <v>25.438567357</v>
      </c>
      <c r="GR369" s="28">
        <v>9.4720329471812121</v>
      </c>
      <c r="GS369" s="28">
        <v>6.9097161605414366</v>
      </c>
      <c r="GT369" s="28">
        <v>3.4167042453849064</v>
      </c>
      <c r="GU369" s="28">
        <v>25.627944116999998</v>
      </c>
      <c r="GV369" s="28">
        <v>9.2940789338797831</v>
      </c>
      <c r="GW369" s="28">
        <v>6.7799011854037063</v>
      </c>
      <c r="GX369" s="28">
        <v>2.8102908699229445</v>
      </c>
      <c r="GY369" s="28">
        <v>25.822719312</v>
      </c>
      <c r="GZ369" s="28">
        <v>9.1130186891941243</v>
      </c>
      <c r="HA369" s="28">
        <v>6.6478202577177035</v>
      </c>
      <c r="HB369" s="28">
        <v>2.3291196467211464</v>
      </c>
      <c r="HC369" s="28">
        <v>26.039283988000001</v>
      </c>
      <c r="HD369" s="28">
        <v>8.9061106339899272</v>
      </c>
      <c r="HE369" s="28">
        <v>6.4968837121247018</v>
      </c>
      <c r="HF369" s="28">
        <v>1.7852548659495788</v>
      </c>
      <c r="HG369" s="28">
        <v>26.694569202</v>
      </c>
      <c r="HH369" s="28">
        <v>7.496783714453275</v>
      </c>
      <c r="HI369" s="28">
        <v>5.4687993456839736</v>
      </c>
      <c r="HJ369" s="28">
        <v>-1.1303118004225041</v>
      </c>
      <c r="HK369" s="28">
        <v>27.264647455000002</v>
      </c>
      <c r="HL369" s="28">
        <v>6.3166537125533528</v>
      </c>
      <c r="HM369" s="28">
        <v>4.6079109396639808</v>
      </c>
      <c r="HN369" s="28">
        <v>-6.4995314248383735</v>
      </c>
      <c r="HO369" s="28">
        <v>27.578136074</v>
      </c>
      <c r="HP369" s="28">
        <v>5.411157523538189</v>
      </c>
      <c r="HQ369" s="28">
        <v>3.9473640765527516</v>
      </c>
      <c r="HR369" s="28">
        <v>-10.415097185330005</v>
      </c>
      <c r="HS369" s="28">
        <v>27.760973421999999</v>
      </c>
      <c r="HT369" s="28">
        <v>4.7533832874150423</v>
      </c>
      <c r="HU369" s="28">
        <v>3.4675269291660902</v>
      </c>
      <c r="HV369" s="28">
        <v>-13.19345372799642</v>
      </c>
      <c r="HW369" s="29">
        <v>24.747761166</v>
      </c>
      <c r="HX369" s="29">
        <v>10.191275053353452</v>
      </c>
      <c r="HY369" s="29">
        <v>7.4343932633421774</v>
      </c>
      <c r="HZ369" s="29">
        <v>6.0594402148620112</v>
      </c>
      <c r="IA369" s="29">
        <v>24.813729137999999</v>
      </c>
      <c r="IB369" s="29">
        <v>10.137389310390796</v>
      </c>
      <c r="IC369" s="29">
        <v>7.3950843640754513</v>
      </c>
      <c r="ID369" s="29">
        <v>5.6442201268098486</v>
      </c>
      <c r="IE369" s="29">
        <v>24.864196196999998</v>
      </c>
      <c r="IF369" s="29">
        <v>10.029743401445264</v>
      </c>
      <c r="IG369" s="29">
        <v>7.3165581722004056</v>
      </c>
      <c r="IH369" s="29">
        <v>5.3483771852634092</v>
      </c>
      <c r="II369" s="29">
        <v>24.943000478000002</v>
      </c>
      <c r="IJ369" s="29">
        <v>9.9167175103126084</v>
      </c>
      <c r="IK369" s="29">
        <v>7.2341073582226807</v>
      </c>
      <c r="IL369" s="29">
        <v>5.0401094777884907</v>
      </c>
      <c r="IM369" s="29">
        <v>25.052596888</v>
      </c>
      <c r="IN369" s="29">
        <v>9.8227528828503061</v>
      </c>
      <c r="IO369" s="29">
        <v>7.1655614707119399</v>
      </c>
      <c r="IP369" s="29">
        <v>4.6242716317975265</v>
      </c>
      <c r="IQ369" s="29">
        <v>25.187781010999998</v>
      </c>
      <c r="IR369" s="29">
        <v>9.6680982229147183</v>
      </c>
      <c r="IS369" s="29">
        <v>7.0527430494692229</v>
      </c>
      <c r="IT369" s="29">
        <v>4.1781217466580607</v>
      </c>
      <c r="IU369" s="29">
        <v>25.326132835999999</v>
      </c>
      <c r="IV369" s="29">
        <v>9.4774525396376479</v>
      </c>
      <c r="IW369" s="29">
        <v>6.9136696777841022</v>
      </c>
      <c r="IX369" s="29">
        <v>3.6407430965699952</v>
      </c>
      <c r="IY369" s="29">
        <v>25.472852043</v>
      </c>
      <c r="IZ369" s="29">
        <v>9.2853131512324509</v>
      </c>
      <c r="JA369" s="29">
        <v>6.7735066690041323</v>
      </c>
      <c r="JB369" s="29">
        <v>3.1399833987919337</v>
      </c>
      <c r="JC369" s="29">
        <v>25.635326473999999</v>
      </c>
      <c r="JD369" s="29">
        <v>9.0813265661805485</v>
      </c>
      <c r="JE369" s="29">
        <v>6.6247012952130451</v>
      </c>
      <c r="JF369" s="29">
        <v>2.6759715666391131</v>
      </c>
      <c r="JG369" s="29">
        <v>25.856076795</v>
      </c>
      <c r="JH369" s="29">
        <v>8.6659509635834002</v>
      </c>
      <c r="JI369" s="29">
        <v>6.3216905761873816</v>
      </c>
      <c r="JJ369" s="29">
        <v>1.3123892392044318</v>
      </c>
      <c r="JK369" s="29">
        <v>26.575442916</v>
      </c>
      <c r="JL369" s="29">
        <v>6.9816662453336384</v>
      </c>
      <c r="JM369" s="29">
        <v>5.0930283236868039</v>
      </c>
      <c r="JN369" s="29">
        <v>-5.1422561418635908</v>
      </c>
      <c r="JO369" s="29">
        <v>26.991794427000002</v>
      </c>
      <c r="JP369" s="29">
        <v>5.5794009864505991</v>
      </c>
      <c r="JQ369" s="29">
        <v>4.0700953403768798</v>
      </c>
      <c r="JR369" s="29">
        <v>-9.9612585599103376</v>
      </c>
      <c r="JS369" s="29">
        <v>27.123656197999999</v>
      </c>
      <c r="JT369" s="29">
        <v>5.2040216519190352</v>
      </c>
      <c r="JU369" s="29">
        <v>3.7962613420568139</v>
      </c>
      <c r="JV369" s="29">
        <v>-12.542765875742525</v>
      </c>
      <c r="JW369" s="29">
        <v>27.026176708000001</v>
      </c>
      <c r="JX369" s="29">
        <v>5.057423746634675</v>
      </c>
      <c r="JY369" s="29">
        <v>3.6893202111619603</v>
      </c>
      <c r="JZ369" s="29">
        <v>-11.659169366246303</v>
      </c>
    </row>
    <row r="370" spans="1:286" ht="15" thickBot="1" x14ac:dyDescent="0.4">
      <c r="A370" s="2"/>
      <c r="B370" s="74" t="s">
        <v>832</v>
      </c>
      <c r="C370" s="74" t="s">
        <v>508</v>
      </c>
      <c r="D370" s="74" t="s">
        <v>508</v>
      </c>
      <c r="E370" s="87">
        <v>392132</v>
      </c>
      <c r="F370" s="84">
        <v>374352</v>
      </c>
      <c r="G370" s="22">
        <v>2.6844262295081971</v>
      </c>
      <c r="H370" s="22">
        <v>0.44197031039136303</v>
      </c>
      <c r="I370" s="22">
        <v>0.31765276430649858</v>
      </c>
      <c r="J370" s="22">
        <v>2.6844262295081971</v>
      </c>
      <c r="K370" s="22">
        <v>2.6844262295081971</v>
      </c>
      <c r="L370" s="22">
        <v>0.44197031039136303</v>
      </c>
      <c r="M370" s="22">
        <v>0.31765276430649858</v>
      </c>
      <c r="N370" s="22">
        <v>2.6844262295081971</v>
      </c>
      <c r="O370" s="22">
        <v>2.6844262295081971</v>
      </c>
      <c r="P370" s="22">
        <v>0.44197031039136303</v>
      </c>
      <c r="Q370" s="22">
        <v>0.31765276430649858</v>
      </c>
      <c r="R370" s="22">
        <v>2.6844262295081971</v>
      </c>
      <c r="S370" s="22">
        <v>2.6844262295081971</v>
      </c>
      <c r="T370" s="22">
        <v>0.44197031039136303</v>
      </c>
      <c r="U370" s="22">
        <v>0.31765276430649858</v>
      </c>
      <c r="V370" s="22">
        <v>2.6844262295081971</v>
      </c>
      <c r="W370" s="22">
        <v>2.6844262295081971</v>
      </c>
      <c r="X370" s="22">
        <v>0.44197031039136303</v>
      </c>
      <c r="Y370" s="22">
        <v>0.31765276430649858</v>
      </c>
      <c r="Z370" s="22">
        <v>2.6844262295081971</v>
      </c>
      <c r="AA370" s="22">
        <v>2.6844262295081971</v>
      </c>
      <c r="AB370" s="22">
        <v>0.44197031039136303</v>
      </c>
      <c r="AC370" s="22">
        <v>0.31765276430649858</v>
      </c>
      <c r="AD370" s="22">
        <v>2.6844262295081971</v>
      </c>
      <c r="AE370" s="22">
        <v>2.6844262295081971</v>
      </c>
      <c r="AF370" s="22">
        <v>0.44197031039136303</v>
      </c>
      <c r="AG370" s="22">
        <v>0.31765276430649858</v>
      </c>
      <c r="AH370" s="22">
        <v>2.6844262295081971</v>
      </c>
      <c r="AI370" s="22">
        <v>2.6844262295081971</v>
      </c>
      <c r="AJ370" s="22">
        <v>0.44197031039136303</v>
      </c>
      <c r="AK370" s="22">
        <v>0.31765276430649858</v>
      </c>
      <c r="AL370" s="22">
        <v>2.6844262295081971</v>
      </c>
      <c r="AM370" s="22">
        <v>2.6844262295081971</v>
      </c>
      <c r="AN370" s="22">
        <v>0.44197031039136303</v>
      </c>
      <c r="AO370" s="22">
        <v>0.31765276430649858</v>
      </c>
      <c r="AP370" s="22">
        <v>2.6844262295081971</v>
      </c>
      <c r="AQ370" s="22">
        <v>2.6844262295081971</v>
      </c>
      <c r="AR370" s="22">
        <v>0.44197031039136303</v>
      </c>
      <c r="AS370" s="22">
        <v>0.31765276430649858</v>
      </c>
      <c r="AT370" s="22">
        <v>2.6844262295081971</v>
      </c>
      <c r="AU370" s="22">
        <v>2.6844262295081971</v>
      </c>
      <c r="AV370" s="22">
        <v>0.44197031039136303</v>
      </c>
      <c r="AW370" s="22">
        <v>0.31765276430649858</v>
      </c>
      <c r="AX370" s="22">
        <v>2.6844262295081971</v>
      </c>
      <c r="AY370" s="22">
        <v>2.6844262295081971</v>
      </c>
      <c r="AZ370" s="22">
        <v>0.44197031039136303</v>
      </c>
      <c r="BA370" s="22">
        <v>0.31765276430649858</v>
      </c>
      <c r="BB370" s="22">
        <v>2.6844262295081971</v>
      </c>
      <c r="BC370" s="22">
        <v>2.6844262295081971</v>
      </c>
      <c r="BD370" s="22">
        <v>0.44197031039136303</v>
      </c>
      <c r="BE370" s="22">
        <v>0.31765276430649858</v>
      </c>
      <c r="BF370" s="22">
        <v>2.6844262295081971</v>
      </c>
      <c r="BG370" s="22">
        <v>2.6844262295081971</v>
      </c>
      <c r="BH370" s="22">
        <v>0.44197031039136303</v>
      </c>
      <c r="BI370" s="22">
        <v>0.31765276430649858</v>
      </c>
      <c r="BJ370" s="22">
        <v>2.6844262295081971</v>
      </c>
      <c r="BK370" s="25">
        <v>2.6844262295081971</v>
      </c>
      <c r="BL370" s="25">
        <v>0.44197031039136303</v>
      </c>
      <c r="BM370" s="25">
        <v>0.31765276430649858</v>
      </c>
      <c r="BN370" s="25">
        <v>2.6844262295081971</v>
      </c>
      <c r="BO370" s="25">
        <v>2.6844262295081971</v>
      </c>
      <c r="BP370" s="25">
        <v>0.44197031039136303</v>
      </c>
      <c r="BQ370" s="25">
        <v>0.31765276430649858</v>
      </c>
      <c r="BR370" s="25">
        <v>2.6844262295081971</v>
      </c>
      <c r="BS370" s="25">
        <v>2.6844262295081971</v>
      </c>
      <c r="BT370" s="25">
        <v>0.44197031039136303</v>
      </c>
      <c r="BU370" s="25">
        <v>0.31765276430649858</v>
      </c>
      <c r="BV370" s="25">
        <v>2.6844262295081971</v>
      </c>
      <c r="BW370" s="25">
        <v>2.6844262295081971</v>
      </c>
      <c r="BX370" s="25">
        <v>0.44197031039136303</v>
      </c>
      <c r="BY370" s="25">
        <v>0.31765276430649858</v>
      </c>
      <c r="BZ370" s="25">
        <v>2.6844262295081971</v>
      </c>
      <c r="CA370" s="25">
        <v>2.6844262295081971</v>
      </c>
      <c r="CB370" s="25">
        <v>0.44197031039136303</v>
      </c>
      <c r="CC370" s="25">
        <v>0.31765276430649858</v>
      </c>
      <c r="CD370" s="25">
        <v>2.6844262295081971</v>
      </c>
      <c r="CE370" s="25">
        <v>2.6844262295081971</v>
      </c>
      <c r="CF370" s="25">
        <v>0.44197031039136303</v>
      </c>
      <c r="CG370" s="25">
        <v>0.31765276430649858</v>
      </c>
      <c r="CH370" s="25">
        <v>2.6844262295081971</v>
      </c>
      <c r="CI370" s="25">
        <v>2.6844262295081971</v>
      </c>
      <c r="CJ370" s="25">
        <v>0.44197031039136303</v>
      </c>
      <c r="CK370" s="25">
        <v>0.31765276430649858</v>
      </c>
      <c r="CL370" s="25">
        <v>2.6844262295081971</v>
      </c>
      <c r="CM370" s="25">
        <v>2.6844262295081971</v>
      </c>
      <c r="CN370" s="25">
        <v>0.44197031039136303</v>
      </c>
      <c r="CO370" s="25">
        <v>0.31765276430649858</v>
      </c>
      <c r="CP370" s="25">
        <v>2.6844262295081971</v>
      </c>
      <c r="CQ370" s="25">
        <v>2.6844262295081971</v>
      </c>
      <c r="CR370" s="25">
        <v>0.44197031039136303</v>
      </c>
      <c r="CS370" s="25">
        <v>0.31765276430649858</v>
      </c>
      <c r="CT370" s="25">
        <v>2.6844262295081971</v>
      </c>
      <c r="CU370" s="25">
        <v>2.6844262295081971</v>
      </c>
      <c r="CV370" s="25">
        <v>0.44197031039136303</v>
      </c>
      <c r="CW370" s="25">
        <v>0.31765276430649858</v>
      </c>
      <c r="CX370" s="25">
        <v>2.6844262295081971</v>
      </c>
      <c r="CY370" s="25">
        <v>2.6844262295081971</v>
      </c>
      <c r="CZ370" s="25">
        <v>0.44197031039136303</v>
      </c>
      <c r="DA370" s="25">
        <v>0.31765276430649858</v>
      </c>
      <c r="DB370" s="25">
        <v>2.6844262295081971</v>
      </c>
      <c r="DC370" s="25">
        <v>2.6844262295081971</v>
      </c>
      <c r="DD370" s="25">
        <v>0.44197031039136303</v>
      </c>
      <c r="DE370" s="25">
        <v>0.31765276430649858</v>
      </c>
      <c r="DF370" s="25">
        <v>2.6844262295081971</v>
      </c>
      <c r="DG370" s="25">
        <v>2.6844262295081971</v>
      </c>
      <c r="DH370" s="25">
        <v>0.44197031039136303</v>
      </c>
      <c r="DI370" s="25">
        <v>0.31765276430649858</v>
      </c>
      <c r="DJ370" s="25">
        <v>2.6844262295081971</v>
      </c>
      <c r="DK370" s="25">
        <v>2.6844262295081971</v>
      </c>
      <c r="DL370" s="25">
        <v>0.44197031039136303</v>
      </c>
      <c r="DM370" s="25">
        <v>0.31765276430649858</v>
      </c>
      <c r="DN370" s="25">
        <v>2.6844262295081971</v>
      </c>
      <c r="DO370" s="27">
        <v>2.6844262295081971</v>
      </c>
      <c r="DP370" s="27">
        <v>0.44197031039136303</v>
      </c>
      <c r="DQ370" s="27">
        <v>0.31765276430649858</v>
      </c>
      <c r="DR370" s="27">
        <v>2.6844262295081971</v>
      </c>
      <c r="DS370" s="27">
        <v>2.6844262295081971</v>
      </c>
      <c r="DT370" s="27">
        <v>0.44197031039136303</v>
      </c>
      <c r="DU370" s="27">
        <v>0.31765276430649858</v>
      </c>
      <c r="DV370" s="27">
        <v>2.6844262295081971</v>
      </c>
      <c r="DW370" s="27">
        <v>2.6844262295081971</v>
      </c>
      <c r="DX370" s="27">
        <v>0.44197031039136303</v>
      </c>
      <c r="DY370" s="27">
        <v>0.31765276430649858</v>
      </c>
      <c r="DZ370" s="27">
        <v>2.6844262295081971</v>
      </c>
      <c r="EA370" s="27">
        <v>2.6844262295081971</v>
      </c>
      <c r="EB370" s="27">
        <v>0.44197031039136303</v>
      </c>
      <c r="EC370" s="27">
        <v>0.31765276430649858</v>
      </c>
      <c r="ED370" s="27">
        <v>2.6844262295081971</v>
      </c>
      <c r="EE370" s="27">
        <v>2.6844262295081971</v>
      </c>
      <c r="EF370" s="27">
        <v>0.44197031039136303</v>
      </c>
      <c r="EG370" s="27">
        <v>0.31765276430649858</v>
      </c>
      <c r="EH370" s="27">
        <v>2.6844262295081971</v>
      </c>
      <c r="EI370" s="27">
        <v>2.6844262295081971</v>
      </c>
      <c r="EJ370" s="27">
        <v>0.44197031039136303</v>
      </c>
      <c r="EK370" s="27">
        <v>0.31765276430649858</v>
      </c>
      <c r="EL370" s="27">
        <v>2.6844262295081971</v>
      </c>
      <c r="EM370" s="27">
        <v>2.6844262295081971</v>
      </c>
      <c r="EN370" s="27">
        <v>0.44197031039136303</v>
      </c>
      <c r="EO370" s="27">
        <v>0.31765276430649858</v>
      </c>
      <c r="EP370" s="27">
        <v>2.6844262295081971</v>
      </c>
      <c r="EQ370" s="27">
        <v>2.6844262295081971</v>
      </c>
      <c r="ER370" s="27">
        <v>0.44197031039136303</v>
      </c>
      <c r="ES370" s="27">
        <v>0.31765276430649858</v>
      </c>
      <c r="ET370" s="27">
        <v>2.6844262295081971</v>
      </c>
      <c r="EU370" s="27">
        <v>2.6844262295081971</v>
      </c>
      <c r="EV370" s="27">
        <v>0.44197031039136303</v>
      </c>
      <c r="EW370" s="27">
        <v>0.31765276430649858</v>
      </c>
      <c r="EX370" s="27">
        <v>2.6844262295081971</v>
      </c>
      <c r="EY370" s="27">
        <v>2.6844262295081971</v>
      </c>
      <c r="EZ370" s="27">
        <v>0.44197031039136303</v>
      </c>
      <c r="FA370" s="27">
        <v>0.31765276430649858</v>
      </c>
      <c r="FB370" s="27">
        <v>2.6844262295081971</v>
      </c>
      <c r="FC370" s="27">
        <v>2.6844262295081971</v>
      </c>
      <c r="FD370" s="27">
        <v>0.44197031039136303</v>
      </c>
      <c r="FE370" s="27">
        <v>0.31765276430649858</v>
      </c>
      <c r="FF370" s="27">
        <v>2.6844262295081971</v>
      </c>
      <c r="FG370" s="27">
        <v>2.6844262295081971</v>
      </c>
      <c r="FH370" s="27">
        <v>0.44197031039136303</v>
      </c>
      <c r="FI370" s="27">
        <v>0.31765276430649858</v>
      </c>
      <c r="FJ370" s="27">
        <v>2.6844262295081971</v>
      </c>
      <c r="FK370" s="27">
        <v>2.6844262295081971</v>
      </c>
      <c r="FL370" s="27">
        <v>0.44197031039136303</v>
      </c>
      <c r="FM370" s="27">
        <v>0.31765276430649858</v>
      </c>
      <c r="FN370" s="27">
        <v>2.6844262295081971</v>
      </c>
      <c r="FO370" s="27">
        <v>2.6844262295081971</v>
      </c>
      <c r="FP370" s="27">
        <v>0.44197031039136303</v>
      </c>
      <c r="FQ370" s="27">
        <v>0.31765276430649858</v>
      </c>
      <c r="FR370" s="27">
        <v>2.6844262295081971</v>
      </c>
      <c r="FS370" s="28">
        <v>2.6844262295081971</v>
      </c>
      <c r="FT370" s="28">
        <v>0.44197031039136303</v>
      </c>
      <c r="FU370" s="28">
        <v>0.31765276430649858</v>
      </c>
      <c r="FV370" s="28">
        <v>2.6844262295081971</v>
      </c>
      <c r="FW370" s="28">
        <v>2.6844262295081971</v>
      </c>
      <c r="FX370" s="28">
        <v>0.44197031039136303</v>
      </c>
      <c r="FY370" s="28">
        <v>0.31765276430649858</v>
      </c>
      <c r="FZ370" s="28">
        <v>2.6844262295081971</v>
      </c>
      <c r="GA370" s="28">
        <v>2.6844262295081971</v>
      </c>
      <c r="GB370" s="28">
        <v>0.44197031039136303</v>
      </c>
      <c r="GC370" s="28">
        <v>0.31765276430649858</v>
      </c>
      <c r="GD370" s="28">
        <v>2.6844262295081971</v>
      </c>
      <c r="GE370" s="28">
        <v>2.6844262295081971</v>
      </c>
      <c r="GF370" s="28">
        <v>0.44197031039136303</v>
      </c>
      <c r="GG370" s="28">
        <v>0.31765276430649858</v>
      </c>
      <c r="GH370" s="28">
        <v>2.6844262295081971</v>
      </c>
      <c r="GI370" s="28">
        <v>2.6844262295081971</v>
      </c>
      <c r="GJ370" s="28">
        <v>0.44197031039136303</v>
      </c>
      <c r="GK370" s="28">
        <v>0.31765276430649858</v>
      </c>
      <c r="GL370" s="28">
        <v>2.6844262295081971</v>
      </c>
      <c r="GM370" s="28">
        <v>2.6844262295081971</v>
      </c>
      <c r="GN370" s="28">
        <v>0.44197031039136303</v>
      </c>
      <c r="GO370" s="28">
        <v>0.31765276430649858</v>
      </c>
      <c r="GP370" s="28">
        <v>2.6844262295081971</v>
      </c>
      <c r="GQ370" s="28">
        <v>2.6844262295081971</v>
      </c>
      <c r="GR370" s="28">
        <v>0.44197031039136303</v>
      </c>
      <c r="GS370" s="28">
        <v>0.31765276430649858</v>
      </c>
      <c r="GT370" s="28">
        <v>2.6844262295081971</v>
      </c>
      <c r="GU370" s="28">
        <v>2.6844262295081971</v>
      </c>
      <c r="GV370" s="28">
        <v>0.44197031039136303</v>
      </c>
      <c r="GW370" s="28">
        <v>0.31765276430649858</v>
      </c>
      <c r="GX370" s="28">
        <v>2.6844262295081971</v>
      </c>
      <c r="GY370" s="28">
        <v>2.6844262295081971</v>
      </c>
      <c r="GZ370" s="28">
        <v>0.44197031039136303</v>
      </c>
      <c r="HA370" s="28">
        <v>0.31765276430649858</v>
      </c>
      <c r="HB370" s="28">
        <v>2.6844262295081971</v>
      </c>
      <c r="HC370" s="28">
        <v>2.6844262295081971</v>
      </c>
      <c r="HD370" s="28">
        <v>0.44197031039136303</v>
      </c>
      <c r="HE370" s="28">
        <v>0.31765276430649858</v>
      </c>
      <c r="HF370" s="28">
        <v>2.6844262295081971</v>
      </c>
      <c r="HG370" s="28">
        <v>2.6844262295081971</v>
      </c>
      <c r="HH370" s="28">
        <v>0.44197031039136303</v>
      </c>
      <c r="HI370" s="28">
        <v>0.31765276430649858</v>
      </c>
      <c r="HJ370" s="28">
        <v>2.6844262295081971</v>
      </c>
      <c r="HK370" s="28">
        <v>2.6844262295081971</v>
      </c>
      <c r="HL370" s="28">
        <v>0.44197031039136303</v>
      </c>
      <c r="HM370" s="28">
        <v>0.31765276430649858</v>
      </c>
      <c r="HN370" s="28">
        <v>2.6844262295081971</v>
      </c>
      <c r="HO370" s="28">
        <v>2.6844262295081971</v>
      </c>
      <c r="HP370" s="28">
        <v>0.44197031039136303</v>
      </c>
      <c r="HQ370" s="28">
        <v>0.31765276430649858</v>
      </c>
      <c r="HR370" s="28">
        <v>2.6844262295081971</v>
      </c>
      <c r="HS370" s="28">
        <v>2.6844262295081971</v>
      </c>
      <c r="HT370" s="28">
        <v>0.44197031039136303</v>
      </c>
      <c r="HU370" s="28">
        <v>0.31765276430649858</v>
      </c>
      <c r="HV370" s="28">
        <v>1.5644803667581328</v>
      </c>
      <c r="HW370" s="29">
        <v>2.6844262295081971</v>
      </c>
      <c r="HX370" s="29">
        <v>0.44197031039136303</v>
      </c>
      <c r="HY370" s="29">
        <v>0.31765276430649858</v>
      </c>
      <c r="HZ370" s="29">
        <v>2.6844262295081971</v>
      </c>
      <c r="IA370" s="29">
        <v>2.6844262295081971</v>
      </c>
      <c r="IB370" s="29">
        <v>0.44197031039136303</v>
      </c>
      <c r="IC370" s="29">
        <v>0.31765276430649858</v>
      </c>
      <c r="ID370" s="29">
        <v>2.6844262295081971</v>
      </c>
      <c r="IE370" s="29">
        <v>2.6844262295081971</v>
      </c>
      <c r="IF370" s="29">
        <v>0.44197031039136303</v>
      </c>
      <c r="IG370" s="29">
        <v>0.31765276430649858</v>
      </c>
      <c r="IH370" s="29">
        <v>2.6844262295081971</v>
      </c>
      <c r="II370" s="29">
        <v>2.6844262295081971</v>
      </c>
      <c r="IJ370" s="29">
        <v>0.44197031039136303</v>
      </c>
      <c r="IK370" s="29">
        <v>0.31765276430649858</v>
      </c>
      <c r="IL370" s="29">
        <v>2.6844262295081971</v>
      </c>
      <c r="IM370" s="29">
        <v>2.6844262295081971</v>
      </c>
      <c r="IN370" s="29">
        <v>0.44197031039136303</v>
      </c>
      <c r="IO370" s="29">
        <v>0.31765276430649858</v>
      </c>
      <c r="IP370" s="29">
        <v>2.6844262295081971</v>
      </c>
      <c r="IQ370" s="29">
        <v>2.6844262295081971</v>
      </c>
      <c r="IR370" s="29">
        <v>0.44197031039136303</v>
      </c>
      <c r="IS370" s="29">
        <v>0.31765276430649858</v>
      </c>
      <c r="IT370" s="29">
        <v>2.6844262295081971</v>
      </c>
      <c r="IU370" s="29">
        <v>2.6844262295081971</v>
      </c>
      <c r="IV370" s="29">
        <v>0.44197031039136303</v>
      </c>
      <c r="IW370" s="29">
        <v>0.31765276430649858</v>
      </c>
      <c r="IX370" s="29">
        <v>2.6844262295081971</v>
      </c>
      <c r="IY370" s="29">
        <v>2.6844262295081971</v>
      </c>
      <c r="IZ370" s="29">
        <v>0.44197031039136303</v>
      </c>
      <c r="JA370" s="29">
        <v>0.31765276430649858</v>
      </c>
      <c r="JB370" s="29">
        <v>2.6844262295081971</v>
      </c>
      <c r="JC370" s="29">
        <v>2.6844262295081971</v>
      </c>
      <c r="JD370" s="29">
        <v>0.44197031039136303</v>
      </c>
      <c r="JE370" s="29">
        <v>0.31765276430649858</v>
      </c>
      <c r="JF370" s="29">
        <v>2.6844262295081971</v>
      </c>
      <c r="JG370" s="29">
        <v>2.6844262295081971</v>
      </c>
      <c r="JH370" s="29">
        <v>0.44197031039136303</v>
      </c>
      <c r="JI370" s="29">
        <v>0.31765276430649858</v>
      </c>
      <c r="JJ370" s="29">
        <v>2.6844262295081971</v>
      </c>
      <c r="JK370" s="29">
        <v>2.6844262295081971</v>
      </c>
      <c r="JL370" s="29">
        <v>0.44197031039136303</v>
      </c>
      <c r="JM370" s="29">
        <v>0.31765276430649858</v>
      </c>
      <c r="JN370" s="29">
        <v>2.6844262295081971</v>
      </c>
      <c r="JO370" s="29">
        <v>2.6844262295081971</v>
      </c>
      <c r="JP370" s="29">
        <v>0.44197031039136303</v>
      </c>
      <c r="JQ370" s="29">
        <v>0.31765276430649858</v>
      </c>
      <c r="JR370" s="29">
        <v>2.6844262295081971</v>
      </c>
      <c r="JS370" s="29">
        <v>2.6844262295081971</v>
      </c>
      <c r="JT370" s="29">
        <v>0.44197031039136303</v>
      </c>
      <c r="JU370" s="29">
        <v>0.31765276430649858</v>
      </c>
      <c r="JV370" s="29">
        <v>2.6844262295081971</v>
      </c>
      <c r="JW370" s="29">
        <v>2.6844262295081971</v>
      </c>
      <c r="JX370" s="29">
        <v>0.44197031039136303</v>
      </c>
      <c r="JY370" s="29">
        <v>0.31765276430649858</v>
      </c>
      <c r="JZ370" s="29">
        <v>2.6844262295081971</v>
      </c>
    </row>
    <row r="371" spans="1:286" ht="15" thickBot="1" x14ac:dyDescent="0.4">
      <c r="A371" s="2"/>
      <c r="B371" s="74" t="s">
        <v>833</v>
      </c>
      <c r="C371" s="74" t="s">
        <v>547</v>
      </c>
      <c r="D371" s="74" t="s">
        <v>858</v>
      </c>
      <c r="E371" s="87">
        <v>390519</v>
      </c>
      <c r="F371" s="84">
        <v>412388</v>
      </c>
      <c r="G371" s="22">
        <v>23.150104024000001</v>
      </c>
      <c r="H371" s="22">
        <v>14.933721567691926</v>
      </c>
      <c r="I371" s="22">
        <v>10.89394196881619</v>
      </c>
      <c r="J371" s="22">
        <v>9.5775462564550988</v>
      </c>
      <c r="K371" s="22">
        <v>23.225784436000001</v>
      </c>
      <c r="L371" s="22">
        <v>13.713270444091211</v>
      </c>
      <c r="M371" s="22">
        <v>10.003639865886493</v>
      </c>
      <c r="N371" s="22">
        <v>9.2217857940021464</v>
      </c>
      <c r="O371" s="22">
        <v>23.362421687000001</v>
      </c>
      <c r="P371" s="22">
        <v>12.288125647179358</v>
      </c>
      <c r="Q371" s="22">
        <v>8.9640165781250349</v>
      </c>
      <c r="R371" s="22">
        <v>9.0052529605522711</v>
      </c>
      <c r="S371" s="22">
        <v>23.521414326999999</v>
      </c>
      <c r="T371" s="22">
        <v>10.604132742795546</v>
      </c>
      <c r="U371" s="22">
        <v>7.7355671997768862</v>
      </c>
      <c r="V371" s="22">
        <v>8.8936205140758293</v>
      </c>
      <c r="W371" s="22">
        <v>23.717370039999999</v>
      </c>
      <c r="X371" s="22">
        <v>9.5844225825431568</v>
      </c>
      <c r="Y371" s="22">
        <v>6.9917028347927008</v>
      </c>
      <c r="Z371" s="22">
        <v>8.6957712974417465</v>
      </c>
      <c r="AA371" s="22">
        <v>23.928334076999999</v>
      </c>
      <c r="AB371" s="22">
        <v>8.2508362625260272</v>
      </c>
      <c r="AC371" s="22">
        <v>6.0188701812025815</v>
      </c>
      <c r="AD371" s="22">
        <v>8.2606553090528791</v>
      </c>
      <c r="AE371" s="22">
        <v>24.062933436999998</v>
      </c>
      <c r="AF371" s="22">
        <v>8.1667084847607043</v>
      </c>
      <c r="AG371" s="22">
        <v>5.957500138592196</v>
      </c>
      <c r="AH371" s="22">
        <v>7.8379155479661282</v>
      </c>
      <c r="AI371" s="22">
        <v>24.185846039000001</v>
      </c>
      <c r="AJ371" s="22">
        <v>8.112685917487676</v>
      </c>
      <c r="AK371" s="22">
        <v>5.9180914278959902</v>
      </c>
      <c r="AL371" s="22">
        <v>7.6684250195885344</v>
      </c>
      <c r="AM371" s="22">
        <v>24.318155731000001</v>
      </c>
      <c r="AN371" s="22">
        <v>8.0127901566097108</v>
      </c>
      <c r="AO371" s="22">
        <v>5.8452188611347582</v>
      </c>
      <c r="AP371" s="22">
        <v>7.2842332351851393</v>
      </c>
      <c r="AQ371" s="22">
        <v>24.472876600999999</v>
      </c>
      <c r="AR371" s="22">
        <v>7.8802771210262321</v>
      </c>
      <c r="AS371" s="22">
        <v>5.7485524465900273</v>
      </c>
      <c r="AT371" s="22">
        <v>6.8037334177867148</v>
      </c>
      <c r="AU371" s="22">
        <v>25.277660532999999</v>
      </c>
      <c r="AV371" s="22">
        <v>7.6773273873066961</v>
      </c>
      <c r="AW371" s="22">
        <v>5.6005034414103338</v>
      </c>
      <c r="AX371" s="22">
        <v>5.5692966782747391</v>
      </c>
      <c r="AY371" s="22">
        <v>26.015641183</v>
      </c>
      <c r="AZ371" s="22">
        <v>9.1856307403582811</v>
      </c>
      <c r="BA371" s="22">
        <v>6.7007897381003012</v>
      </c>
      <c r="BB371" s="22">
        <v>4.7363283202820661</v>
      </c>
      <c r="BC371" s="22">
        <v>26.497167503</v>
      </c>
      <c r="BD371" s="22">
        <v>12.392099391563574</v>
      </c>
      <c r="BE371" s="22">
        <v>9.0398639770783316</v>
      </c>
      <c r="BF371" s="22">
        <v>4.3956726046616765</v>
      </c>
      <c r="BG371" s="22">
        <v>26.979029212</v>
      </c>
      <c r="BH371" s="22">
        <v>12.882037626618676</v>
      </c>
      <c r="BI371" s="22">
        <v>9.3972670983834394</v>
      </c>
      <c r="BJ371" s="22">
        <v>4.1898234013789022</v>
      </c>
      <c r="BK371" s="25">
        <v>23.162171483999998</v>
      </c>
      <c r="BL371" s="25">
        <v>14.937720993307869</v>
      </c>
      <c r="BM371" s="25">
        <v>10.896859494120996</v>
      </c>
      <c r="BN371" s="25">
        <v>9.7381018293289561</v>
      </c>
      <c r="BO371" s="25">
        <v>23.245292266</v>
      </c>
      <c r="BP371" s="25">
        <v>13.492455398270476</v>
      </c>
      <c r="BQ371" s="25">
        <v>9.8425583642588723</v>
      </c>
      <c r="BR371" s="25">
        <v>9.5442117586745834</v>
      </c>
      <c r="BS371" s="25">
        <v>23.373240371000001</v>
      </c>
      <c r="BT371" s="25">
        <v>11.879538715155705</v>
      </c>
      <c r="BU371" s="25">
        <v>8.665958099767435</v>
      </c>
      <c r="BV371" s="25">
        <v>9.2539492306608828</v>
      </c>
      <c r="BW371" s="25">
        <v>23.492658188</v>
      </c>
      <c r="BX371" s="25">
        <v>10.631540374529678</v>
      </c>
      <c r="BY371" s="25">
        <v>7.755560685544042</v>
      </c>
      <c r="BZ371" s="25">
        <v>9.1144127169488289</v>
      </c>
      <c r="CA371" s="25">
        <v>23.633085128000001</v>
      </c>
      <c r="CB371" s="25">
        <v>9.4443058363057304</v>
      </c>
      <c r="CC371" s="25">
        <v>6.889489619188617</v>
      </c>
      <c r="CD371" s="25">
        <v>8.9142147546239947</v>
      </c>
      <c r="CE371" s="25">
        <v>23.786785277</v>
      </c>
      <c r="CF371" s="25">
        <v>8.0877093490215479</v>
      </c>
      <c r="CG371" s="25">
        <v>5.8998713689363527</v>
      </c>
      <c r="CH371" s="25">
        <v>8.4963523703145576</v>
      </c>
      <c r="CI371" s="25">
        <v>23.954854501</v>
      </c>
      <c r="CJ371" s="25">
        <v>7.9908081761897636</v>
      </c>
      <c r="CK371" s="25">
        <v>5.829183312462642</v>
      </c>
      <c r="CL371" s="25">
        <v>8.0840245803055097</v>
      </c>
      <c r="CM371" s="25">
        <v>24.111262111999999</v>
      </c>
      <c r="CN371" s="25">
        <v>7.9214634923922</v>
      </c>
      <c r="CO371" s="25">
        <v>5.7785973310840353</v>
      </c>
      <c r="CP371" s="25">
        <v>7.8981832308560165</v>
      </c>
      <c r="CQ371" s="25">
        <v>24.219334054000001</v>
      </c>
      <c r="CR371" s="25">
        <v>7.8385149722359726</v>
      </c>
      <c r="CS371" s="25">
        <v>5.7180875404812639</v>
      </c>
      <c r="CT371" s="25">
        <v>7.5286504664824712</v>
      </c>
      <c r="CU371" s="25">
        <v>24.331452933000001</v>
      </c>
      <c r="CV371" s="25">
        <v>7.7289467840108674</v>
      </c>
      <c r="CW371" s="25">
        <v>5.6381590726347115</v>
      </c>
      <c r="CX371" s="25">
        <v>7.0772509629409477</v>
      </c>
      <c r="CY371" s="25">
        <v>24.809509503000001</v>
      </c>
      <c r="CZ371" s="25">
        <v>7.7405607063331985</v>
      </c>
      <c r="DA371" s="25">
        <v>5.6466312672739587</v>
      </c>
      <c r="DB371" s="25">
        <v>6.1494468046382327</v>
      </c>
      <c r="DC371" s="25">
        <v>25.283704876000002</v>
      </c>
      <c r="DD371" s="25">
        <v>8.8645731176360183</v>
      </c>
      <c r="DE371" s="25">
        <v>6.4665826722508086</v>
      </c>
      <c r="DF371" s="25">
        <v>5.3591154365092297</v>
      </c>
      <c r="DG371" s="25">
        <v>25.708241274999999</v>
      </c>
      <c r="DH371" s="25">
        <v>10.785856713121415</v>
      </c>
      <c r="DI371" s="25">
        <v>7.8681323060766992</v>
      </c>
      <c r="DJ371" s="25">
        <v>4.8459661642558629</v>
      </c>
      <c r="DK371" s="25">
        <v>26.028417099000002</v>
      </c>
      <c r="DL371" s="25">
        <v>11.095844790850531</v>
      </c>
      <c r="DM371" s="25">
        <v>8.0942642929694895</v>
      </c>
      <c r="DN371" s="25">
        <v>4.4286167195187609</v>
      </c>
      <c r="DO371" s="27">
        <v>23.150220796999999</v>
      </c>
      <c r="DP371" s="27">
        <v>14.936249228700019</v>
      </c>
      <c r="DQ371" s="27">
        <v>10.89578586233022</v>
      </c>
      <c r="DR371" s="27">
        <v>9.5773242385837971</v>
      </c>
      <c r="DS371" s="27">
        <v>23.226134622</v>
      </c>
      <c r="DT371" s="27">
        <v>13.439102072006943</v>
      </c>
      <c r="DU371" s="27">
        <v>9.8036378555615844</v>
      </c>
      <c r="DV371" s="27">
        <v>9.2483645720693133</v>
      </c>
      <c r="DW371" s="27">
        <v>23.363119468000001</v>
      </c>
      <c r="DX371" s="27">
        <v>11.852643998866981</v>
      </c>
      <c r="DY371" s="27">
        <v>8.6463387786766361</v>
      </c>
      <c r="DZ371" s="27">
        <v>9.0446799089860281</v>
      </c>
      <c r="EA371" s="27">
        <v>23.522569241999999</v>
      </c>
      <c r="EB371" s="27">
        <v>10.705910302478095</v>
      </c>
      <c r="EC371" s="27">
        <v>7.8098125125667099</v>
      </c>
      <c r="ED371" s="27">
        <v>8.9422033557646969</v>
      </c>
      <c r="EE371" s="27">
        <v>23.718079555999999</v>
      </c>
      <c r="EF371" s="27">
        <v>9.4123570869562521</v>
      </c>
      <c r="EG371" s="27">
        <v>6.8661834513447983</v>
      </c>
      <c r="EH371" s="27">
        <v>8.7567864374823436</v>
      </c>
      <c r="EI371" s="27">
        <v>23.927956295000001</v>
      </c>
      <c r="EJ371" s="27">
        <v>7.986445385603548</v>
      </c>
      <c r="EK371" s="27">
        <v>5.826000717470972</v>
      </c>
      <c r="EL371" s="27">
        <v>8.3375907303483903</v>
      </c>
      <c r="EM371" s="27">
        <v>24.065113274000002</v>
      </c>
      <c r="EN371" s="27">
        <v>7.8700229385390807</v>
      </c>
      <c r="EO371" s="27">
        <v>5.7410721632295587</v>
      </c>
      <c r="EP371" s="27">
        <v>7.9302361236250682</v>
      </c>
      <c r="EQ371" s="27">
        <v>24.188319678999999</v>
      </c>
      <c r="ER371" s="27">
        <v>7.7962726653237526</v>
      </c>
      <c r="ES371" s="27">
        <v>5.6872723657075337</v>
      </c>
      <c r="ET371" s="27">
        <v>7.7362751389850253</v>
      </c>
      <c r="EU371" s="27">
        <v>24.319850961</v>
      </c>
      <c r="EV371" s="27">
        <v>7.702124794020941</v>
      </c>
      <c r="EW371" s="27">
        <v>5.6185928043663536</v>
      </c>
      <c r="EX371" s="27">
        <v>7.4062235216006638</v>
      </c>
      <c r="EY371" s="27">
        <v>24.469713144</v>
      </c>
      <c r="EZ371" s="27">
        <v>7.5831642744908665</v>
      </c>
      <c r="FA371" s="27">
        <v>5.5318127615976067</v>
      </c>
      <c r="FB371" s="27">
        <v>6.9624022622694461</v>
      </c>
      <c r="FC371" s="27">
        <v>25.208132478</v>
      </c>
      <c r="FD371" s="27">
        <v>7.4902754731677188</v>
      </c>
      <c r="FE371" s="27">
        <v>5.4640516742771839</v>
      </c>
      <c r="FF371" s="27">
        <v>5.8267190845474044</v>
      </c>
      <c r="FG371" s="27">
        <v>25.770140895000001</v>
      </c>
      <c r="FH371" s="27">
        <v>9.247442174210514</v>
      </c>
      <c r="FI371" s="27">
        <v>6.7458803185255007</v>
      </c>
      <c r="FJ371" s="27">
        <v>5.1682091895638731</v>
      </c>
      <c r="FK371" s="27">
        <v>26.162614709</v>
      </c>
      <c r="FL371" s="27">
        <v>12.236799870209367</v>
      </c>
      <c r="FM371" s="27">
        <v>8.9265751384088201</v>
      </c>
      <c r="FN371" s="27">
        <v>4.8784595702509286</v>
      </c>
      <c r="FO371" s="27">
        <v>26.487760875999999</v>
      </c>
      <c r="FP371" s="27">
        <v>12.718704752321477</v>
      </c>
      <c r="FQ371" s="27">
        <v>9.2781180405864117</v>
      </c>
      <c r="FR371" s="27">
        <v>4.7676755923980707</v>
      </c>
      <c r="FS371" s="28">
        <v>23.152461893000002</v>
      </c>
      <c r="FT371" s="28">
        <v>14.936302862021263</v>
      </c>
      <c r="FU371" s="28">
        <v>10.895824987091357</v>
      </c>
      <c r="FV371" s="28">
        <v>9.5844903840034004</v>
      </c>
      <c r="FW371" s="28">
        <v>23.235373828</v>
      </c>
      <c r="FX371" s="28">
        <v>13.80655967388873</v>
      </c>
      <c r="FY371" s="28">
        <v>10.071693060204002</v>
      </c>
      <c r="FZ371" s="28">
        <v>9.2363435408429631</v>
      </c>
      <c r="GA371" s="28">
        <v>23.388512436999999</v>
      </c>
      <c r="GB371" s="28">
        <v>12.232988804704148</v>
      </c>
      <c r="GC371" s="28">
        <v>8.9237950191823412</v>
      </c>
      <c r="GD371" s="28">
        <v>9.0250986833021134</v>
      </c>
      <c r="GE371" s="28">
        <v>23.574303723</v>
      </c>
      <c r="GF371" s="28">
        <v>10.981288525359179</v>
      </c>
      <c r="GG371" s="28">
        <v>8.0106970922037402</v>
      </c>
      <c r="GH371" s="28">
        <v>8.9149999359602017</v>
      </c>
      <c r="GI371" s="28">
        <v>23.803353144999999</v>
      </c>
      <c r="GJ371" s="28">
        <v>9.7331783220354779</v>
      </c>
      <c r="GK371" s="28">
        <v>7.1002180756998037</v>
      </c>
      <c r="GL371" s="28">
        <v>8.7285462087959047</v>
      </c>
      <c r="GM371" s="28">
        <v>24.066409798999999</v>
      </c>
      <c r="GN371" s="28">
        <v>8.3588022769393753</v>
      </c>
      <c r="GO371" s="28">
        <v>6.0976298855597291</v>
      </c>
      <c r="GP371" s="28">
        <v>8.2995827513832179</v>
      </c>
      <c r="GQ371" s="28">
        <v>24.359202831000001</v>
      </c>
      <c r="GR371" s="28">
        <v>8.2440286344416425</v>
      </c>
      <c r="GS371" s="28">
        <v>6.0139041112942584</v>
      </c>
      <c r="GT371" s="28">
        <v>7.8710423055185377</v>
      </c>
      <c r="GU371" s="28">
        <v>24.613960752000001</v>
      </c>
      <c r="GV371" s="28">
        <v>8.1398735730866658</v>
      </c>
      <c r="GW371" s="28">
        <v>5.9379244441351799</v>
      </c>
      <c r="GX371" s="28">
        <v>7.6788804628475802</v>
      </c>
      <c r="GY371" s="28">
        <v>24.876869911</v>
      </c>
      <c r="GZ371" s="28">
        <v>8.0086528330039481</v>
      </c>
      <c r="HA371" s="28">
        <v>5.8422007411662635</v>
      </c>
      <c r="HB371" s="28">
        <v>7.3277349049536937</v>
      </c>
      <c r="HC371" s="28">
        <v>25.170340646</v>
      </c>
      <c r="HD371" s="28">
        <v>7.871234349193073</v>
      </c>
      <c r="HE371" s="28">
        <v>5.7419558704357749</v>
      </c>
      <c r="HF371" s="28">
        <v>6.9047858437939418</v>
      </c>
      <c r="HG371" s="28">
        <v>26.248908796000002</v>
      </c>
      <c r="HH371" s="28">
        <v>7.2852574597291282</v>
      </c>
      <c r="HI371" s="28">
        <v>5.3144938878380747</v>
      </c>
      <c r="HJ371" s="28">
        <v>5.1291676668354214</v>
      </c>
      <c r="HK371" s="28">
        <v>27.372107804999999</v>
      </c>
      <c r="HL371" s="28">
        <v>8.6582521991751697</v>
      </c>
      <c r="HM371" s="28">
        <v>6.3160744347376649</v>
      </c>
      <c r="HN371" s="28">
        <v>1.4398719920892518</v>
      </c>
      <c r="HO371" s="28">
        <v>28.000869809000001</v>
      </c>
      <c r="HP371" s="28">
        <v>10.977250101919301</v>
      </c>
      <c r="HQ371" s="28">
        <v>8.0077511185293222</v>
      </c>
      <c r="HR371" s="28">
        <v>-1.4553150098786247</v>
      </c>
      <c r="HS371" s="28">
        <v>28.307552817999998</v>
      </c>
      <c r="HT371" s="28">
        <v>11.025088112152945</v>
      </c>
      <c r="HU371" s="28">
        <v>8.0426482809698214</v>
      </c>
      <c r="HV371" s="28">
        <v>-3.5546225242028271</v>
      </c>
      <c r="HW371" s="29">
        <v>23.162885825</v>
      </c>
      <c r="HX371" s="29">
        <v>14.943304811857233</v>
      </c>
      <c r="HY371" s="29">
        <v>10.900932812012014</v>
      </c>
      <c r="HZ371" s="29">
        <v>9.6021697784928257</v>
      </c>
      <c r="IA371" s="29">
        <v>23.281936804000001</v>
      </c>
      <c r="IB371" s="29">
        <v>14.995041181794541</v>
      </c>
      <c r="IC371" s="29">
        <v>10.938673773581405</v>
      </c>
      <c r="ID371" s="29">
        <v>9.2440373106151075</v>
      </c>
      <c r="IE371" s="29">
        <v>23.460164535000001</v>
      </c>
      <c r="IF371" s="29">
        <v>14.81345453449021</v>
      </c>
      <c r="IG371" s="29">
        <v>10.806208842513923</v>
      </c>
      <c r="IH371" s="29">
        <v>9.0353928514330555</v>
      </c>
      <c r="II371" s="29">
        <v>23.652595878</v>
      </c>
      <c r="IJ371" s="29">
        <v>14.545129603043206</v>
      </c>
      <c r="IK371" s="29">
        <v>10.610469540778567</v>
      </c>
      <c r="IL371" s="29">
        <v>8.9493829544148369</v>
      </c>
      <c r="IM371" s="29">
        <v>23.882337095</v>
      </c>
      <c r="IN371" s="29">
        <v>14.647722102634063</v>
      </c>
      <c r="IO371" s="29">
        <v>10.685309340885496</v>
      </c>
      <c r="IP371" s="29">
        <v>8.7936479425820568</v>
      </c>
      <c r="IQ371" s="29">
        <v>24.137018276999999</v>
      </c>
      <c r="IR371" s="29">
        <v>14.481059978792805</v>
      </c>
      <c r="IS371" s="29">
        <v>10.563731641897572</v>
      </c>
      <c r="IT371" s="29">
        <v>8.4067927021968831</v>
      </c>
      <c r="IU371" s="29">
        <v>24.373603833000001</v>
      </c>
      <c r="IV371" s="29">
        <v>14.311503282033371</v>
      </c>
      <c r="IW371" s="29">
        <v>10.440042392265545</v>
      </c>
      <c r="IX371" s="29">
        <v>8.0137597481491021</v>
      </c>
      <c r="IY371" s="29">
        <v>24.639459194000001</v>
      </c>
      <c r="IZ371" s="29">
        <v>14.21035147534144</v>
      </c>
      <c r="JA371" s="29">
        <v>10.366253557570328</v>
      </c>
      <c r="JB371" s="29">
        <v>7.8746204623054723</v>
      </c>
      <c r="JC371" s="29">
        <v>24.978141663999999</v>
      </c>
      <c r="JD371" s="29">
        <v>14.047411416220704</v>
      </c>
      <c r="JE371" s="29">
        <v>10.24739105297556</v>
      </c>
      <c r="JF371" s="29">
        <v>7.4615071278351763</v>
      </c>
      <c r="JG371" s="29">
        <v>25.313586780000001</v>
      </c>
      <c r="JH371" s="29">
        <v>13.762101473754973</v>
      </c>
      <c r="JI371" s="29">
        <v>10.039261422175944</v>
      </c>
      <c r="JJ371" s="29">
        <v>6.4367684877954687</v>
      </c>
      <c r="JK371" s="29">
        <v>26.513670921999999</v>
      </c>
      <c r="JL371" s="29">
        <v>12.742443656795787</v>
      </c>
      <c r="JM371" s="29">
        <v>9.2954352408954026</v>
      </c>
      <c r="JN371" s="29">
        <v>2.327134466038288</v>
      </c>
      <c r="JO371" s="29">
        <v>27.354933658</v>
      </c>
      <c r="JP371" s="29">
        <v>11.906624187941746</v>
      </c>
      <c r="JQ371" s="29">
        <v>8.6857165750672181</v>
      </c>
      <c r="JR371" s="29">
        <v>-1.0331472572774771</v>
      </c>
      <c r="JS371" s="29">
        <v>27.708235905000002</v>
      </c>
      <c r="JT371" s="29">
        <v>11.373135937153158</v>
      </c>
      <c r="JU371" s="29">
        <v>8.2965443236098491</v>
      </c>
      <c r="JV371" s="29">
        <v>-2.968782790174032</v>
      </c>
      <c r="JW371" s="29">
        <v>27.717675418999999</v>
      </c>
      <c r="JX371" s="29">
        <v>11.276520499863734</v>
      </c>
      <c r="JY371" s="29">
        <v>8.2260647072361355</v>
      </c>
      <c r="JZ371" s="29">
        <v>-2.6096978145288148</v>
      </c>
    </row>
    <row r="372" spans="1:286" ht="15" thickBot="1" x14ac:dyDescent="0.4">
      <c r="A372" s="2"/>
      <c r="B372" s="74" t="s">
        <v>834</v>
      </c>
      <c r="C372" s="74" t="s">
        <v>534</v>
      </c>
      <c r="D372" s="74" t="s">
        <v>862</v>
      </c>
      <c r="E372" s="87">
        <v>358258</v>
      </c>
      <c r="F372" s="84">
        <v>418014</v>
      </c>
      <c r="G372" s="22">
        <v>32.821697958999998</v>
      </c>
      <c r="H372" s="22">
        <v>15.849384254078428</v>
      </c>
      <c r="I372" s="22">
        <v>11.391264531786728</v>
      </c>
      <c r="J372" s="22">
        <v>10.577921500205584</v>
      </c>
      <c r="K372" s="22">
        <v>32.938727135999997</v>
      </c>
      <c r="L372" s="22">
        <v>15.152211200676856</v>
      </c>
      <c r="M372" s="22">
        <v>10.890192531233318</v>
      </c>
      <c r="N372" s="22">
        <v>9.604531938571121</v>
      </c>
      <c r="O372" s="22">
        <v>32.983692189999999</v>
      </c>
      <c r="P372" s="22">
        <v>14.97337055892495</v>
      </c>
      <c r="Q372" s="22">
        <v>10.761656240701639</v>
      </c>
      <c r="R372" s="22">
        <v>9.0341500260756078</v>
      </c>
      <c r="S372" s="22">
        <v>33.067806926000003</v>
      </c>
      <c r="T372" s="22">
        <v>14.546123167549261</v>
      </c>
      <c r="U372" s="22">
        <v>10.45458512818041</v>
      </c>
      <c r="V372" s="22">
        <v>8.6702877733436594</v>
      </c>
      <c r="W372" s="22">
        <v>33.180173271000001</v>
      </c>
      <c r="X372" s="22">
        <v>14.145990522148491</v>
      </c>
      <c r="Y372" s="22">
        <v>10.167001917470449</v>
      </c>
      <c r="Z372" s="22">
        <v>8.3545093941248183</v>
      </c>
      <c r="AA372" s="22">
        <v>33.319434919000003</v>
      </c>
      <c r="AB372" s="22">
        <v>13.763378456100217</v>
      </c>
      <c r="AC372" s="22">
        <v>9.8920110921147053</v>
      </c>
      <c r="AD372" s="22">
        <v>7.888998689610915</v>
      </c>
      <c r="AE372" s="22">
        <v>33.473383781999999</v>
      </c>
      <c r="AF372" s="22">
        <v>13.42649522434173</v>
      </c>
      <c r="AG372" s="22">
        <v>9.6498864803464812</v>
      </c>
      <c r="AH372" s="22">
        <v>7.2657669758081127</v>
      </c>
      <c r="AI372" s="22">
        <v>33.637052023000003</v>
      </c>
      <c r="AJ372" s="22">
        <v>13.091967007694979</v>
      </c>
      <c r="AK372" s="22">
        <v>9.4094544643084195</v>
      </c>
      <c r="AL372" s="22">
        <v>6.6390638932258241</v>
      </c>
      <c r="AM372" s="22">
        <v>33.810331224999999</v>
      </c>
      <c r="AN372" s="22">
        <v>12.778624763570683</v>
      </c>
      <c r="AO372" s="22">
        <v>9.1842492238660292</v>
      </c>
      <c r="AP372" s="22">
        <v>6.004840774016003</v>
      </c>
      <c r="AQ372" s="22">
        <v>33.997822202000002</v>
      </c>
      <c r="AR372" s="22">
        <v>12.395646158205421</v>
      </c>
      <c r="AS372" s="22">
        <v>8.9089949594861473</v>
      </c>
      <c r="AT372" s="22">
        <v>5.2699657815077288</v>
      </c>
      <c r="AU372" s="22">
        <v>34.895772979</v>
      </c>
      <c r="AV372" s="22">
        <v>10.860610043561225</v>
      </c>
      <c r="AW372" s="22">
        <v>7.8057342796109292</v>
      </c>
      <c r="AX372" s="22">
        <v>2.5348452509726513</v>
      </c>
      <c r="AY372" s="22">
        <v>35.861547645000002</v>
      </c>
      <c r="AZ372" s="22">
        <v>9.8761465279910041</v>
      </c>
      <c r="BA372" s="22">
        <v>7.0981809672563871</v>
      </c>
      <c r="BB372" s="22">
        <v>0.70150982638315895</v>
      </c>
      <c r="BC372" s="22">
        <v>36.596389766999998</v>
      </c>
      <c r="BD372" s="22">
        <v>9.8212297748217914</v>
      </c>
      <c r="BE372" s="22">
        <v>7.0587112154635765</v>
      </c>
      <c r="BF372" s="22">
        <v>-0.15475905427299352</v>
      </c>
      <c r="BG372" s="22">
        <v>37.327026125000003</v>
      </c>
      <c r="BH372" s="22">
        <v>9.8029913893068361</v>
      </c>
      <c r="BI372" s="22">
        <v>7.0456029286870665</v>
      </c>
      <c r="BJ372" s="22">
        <v>-0.62281483960383355</v>
      </c>
      <c r="BK372" s="25">
        <v>32.769875937999998</v>
      </c>
      <c r="BL372" s="25">
        <v>16.192315769369369</v>
      </c>
      <c r="BM372" s="25">
        <v>11.637736164018142</v>
      </c>
      <c r="BN372" s="25">
        <v>11.097769234428792</v>
      </c>
      <c r="BO372" s="25">
        <v>32.833443188000004</v>
      </c>
      <c r="BP372" s="25">
        <v>15.92578346833262</v>
      </c>
      <c r="BQ372" s="25">
        <v>11.446174151342843</v>
      </c>
      <c r="BR372" s="25">
        <v>10.611072393822884</v>
      </c>
      <c r="BS372" s="25">
        <v>32.932671495000001</v>
      </c>
      <c r="BT372" s="25">
        <v>15.542403314831031</v>
      </c>
      <c r="BU372" s="25">
        <v>11.170631286411052</v>
      </c>
      <c r="BV372" s="25">
        <v>10.063555615426594</v>
      </c>
      <c r="BW372" s="25">
        <v>33.054774109999997</v>
      </c>
      <c r="BX372" s="25">
        <v>15.198525402462403</v>
      </c>
      <c r="BY372" s="25">
        <v>10.923479459965705</v>
      </c>
      <c r="BZ372" s="25">
        <v>9.6339233855862574</v>
      </c>
      <c r="CA372" s="25">
        <v>33.192800609000003</v>
      </c>
      <c r="CB372" s="25">
        <v>14.856632102956679</v>
      </c>
      <c r="CC372" s="25">
        <v>10.677754013861202</v>
      </c>
      <c r="CD372" s="25">
        <v>9.1804402767596081</v>
      </c>
      <c r="CE372" s="25">
        <v>33.345600079</v>
      </c>
      <c r="CF372" s="25">
        <v>14.591381656732588</v>
      </c>
      <c r="CG372" s="25">
        <v>10.487113295479</v>
      </c>
      <c r="CH372" s="25">
        <v>8.6443603847797981</v>
      </c>
      <c r="CI372" s="25">
        <v>33.513897966999998</v>
      </c>
      <c r="CJ372" s="25">
        <v>14.355230822820543</v>
      </c>
      <c r="CK372" s="25">
        <v>10.317387041425823</v>
      </c>
      <c r="CL372" s="25">
        <v>8.0203727778459992</v>
      </c>
      <c r="CM372" s="25">
        <v>33.692890927999997</v>
      </c>
      <c r="CN372" s="25">
        <v>14.102853215044615</v>
      </c>
      <c r="CO372" s="25">
        <v>10.135998285497633</v>
      </c>
      <c r="CP372" s="25">
        <v>7.387485370194991</v>
      </c>
      <c r="CQ372" s="25">
        <v>33.883954815999999</v>
      </c>
      <c r="CR372" s="25">
        <v>13.862232477997569</v>
      </c>
      <c r="CS372" s="25">
        <v>9.9630594240506287</v>
      </c>
      <c r="CT372" s="25">
        <v>6.7357217819598212</v>
      </c>
      <c r="CU372" s="25">
        <v>34.084530278000003</v>
      </c>
      <c r="CV372" s="25">
        <v>13.598420725292652</v>
      </c>
      <c r="CW372" s="25">
        <v>9.7734527230279866</v>
      </c>
      <c r="CX372" s="25">
        <v>6.0521907027229709</v>
      </c>
      <c r="CY372" s="25">
        <v>34.601824798999999</v>
      </c>
      <c r="CZ372" s="25">
        <v>12.764714419649541</v>
      </c>
      <c r="DA372" s="25">
        <v>9.174251585800496</v>
      </c>
      <c r="DB372" s="25">
        <v>3.8951320712927568</v>
      </c>
      <c r="DC372" s="25">
        <v>35.125853591999999</v>
      </c>
      <c r="DD372" s="25">
        <v>12.121377126267944</v>
      </c>
      <c r="DE372" s="25">
        <v>8.711872405979193</v>
      </c>
      <c r="DF372" s="25">
        <v>2.1591375195574436</v>
      </c>
      <c r="DG372" s="25">
        <v>35.630071408999996</v>
      </c>
      <c r="DH372" s="25">
        <v>11.932461888170462</v>
      </c>
      <c r="DI372" s="25">
        <v>8.5760953046889554</v>
      </c>
      <c r="DJ372" s="25">
        <v>1.0116111021769498</v>
      </c>
      <c r="DK372" s="25">
        <v>36.060362738999999</v>
      </c>
      <c r="DL372" s="25">
        <v>11.71905266669963</v>
      </c>
      <c r="DM372" s="25">
        <v>8.4227138952710252</v>
      </c>
      <c r="DN372" s="25">
        <v>9.5925061480784279E-2</v>
      </c>
      <c r="DO372" s="27">
        <v>32.821895455000003</v>
      </c>
      <c r="DP372" s="27">
        <v>16.191922266038123</v>
      </c>
      <c r="DQ372" s="27">
        <v>11.637453345426042</v>
      </c>
      <c r="DR372" s="27">
        <v>10.597018995740505</v>
      </c>
      <c r="DS372" s="27">
        <v>32.939352626999998</v>
      </c>
      <c r="DT372" s="27">
        <v>15.868731690512112</v>
      </c>
      <c r="DU372" s="27">
        <v>11.405169915295319</v>
      </c>
      <c r="DV372" s="27">
        <v>9.6478348474484861</v>
      </c>
      <c r="DW372" s="27">
        <v>32.984938591000002</v>
      </c>
      <c r="DX372" s="27">
        <v>15.325980152395346</v>
      </c>
      <c r="DY372" s="27">
        <v>11.015083698278325</v>
      </c>
      <c r="DZ372" s="27">
        <v>9.1022451764502321</v>
      </c>
      <c r="EA372" s="27">
        <v>33.069869851</v>
      </c>
      <c r="EB372" s="27">
        <v>14.834915214809328</v>
      </c>
      <c r="EC372" s="27">
        <v>10.66214565875239</v>
      </c>
      <c r="ED372" s="27">
        <v>8.7590521486324207</v>
      </c>
      <c r="EE372" s="27">
        <v>33.182839520999998</v>
      </c>
      <c r="EF372" s="27">
        <v>14.423099645878816</v>
      </c>
      <c r="EG372" s="27">
        <v>10.366165700869256</v>
      </c>
      <c r="EH372" s="27">
        <v>8.4714606100774361</v>
      </c>
      <c r="EI372" s="27">
        <v>33.322388883000002</v>
      </c>
      <c r="EJ372" s="27">
        <v>14.001851136603971</v>
      </c>
      <c r="EK372" s="27">
        <v>10.063406103029624</v>
      </c>
      <c r="EL372" s="27">
        <v>8.0658912038506969</v>
      </c>
      <c r="EM372" s="27">
        <v>33.476660359</v>
      </c>
      <c r="EN372" s="27">
        <v>13.781704951618972</v>
      </c>
      <c r="EO372" s="27">
        <v>9.9051827052857977</v>
      </c>
      <c r="EP372" s="27">
        <v>7.4797414317351141</v>
      </c>
      <c r="EQ372" s="27">
        <v>33.640779271</v>
      </c>
      <c r="ER372" s="27">
        <v>13.512973241470672</v>
      </c>
      <c r="ES372" s="27">
        <v>9.7120399339764969</v>
      </c>
      <c r="ET372" s="27">
        <v>6.8899635493201643</v>
      </c>
      <c r="EU372" s="27">
        <v>33.812906484999999</v>
      </c>
      <c r="EV372" s="27">
        <v>13.20074502770075</v>
      </c>
      <c r="EW372" s="27">
        <v>9.4876353690846322</v>
      </c>
      <c r="EX372" s="27">
        <v>6.3021033163826203</v>
      </c>
      <c r="EY372" s="27">
        <v>33.993156462000002</v>
      </c>
      <c r="EZ372" s="27">
        <v>12.950435756529984</v>
      </c>
      <c r="FA372" s="27">
        <v>9.3077331673993395</v>
      </c>
      <c r="FB372" s="27">
        <v>5.6459450629272041</v>
      </c>
      <c r="FC372" s="27">
        <v>34.79162316</v>
      </c>
      <c r="FD372" s="27">
        <v>11.873174059580338</v>
      </c>
      <c r="FE372" s="27">
        <v>8.5334839749263161</v>
      </c>
      <c r="FF372" s="27">
        <v>3.2310833229207532</v>
      </c>
      <c r="FG372" s="27">
        <v>35.492818184999997</v>
      </c>
      <c r="FH372" s="27">
        <v>11.110083273420694</v>
      </c>
      <c r="FI372" s="27">
        <v>7.9850356019444559</v>
      </c>
      <c r="FJ372" s="27">
        <v>1.7276093937157313</v>
      </c>
      <c r="FK372" s="27">
        <v>36.093484691</v>
      </c>
      <c r="FL372" s="27">
        <v>10.84465475152855</v>
      </c>
      <c r="FM372" s="27">
        <v>7.7942668970733804</v>
      </c>
      <c r="FN372" s="27">
        <v>1.0279490858600226</v>
      </c>
      <c r="FO372" s="27">
        <v>36.588332751999999</v>
      </c>
      <c r="FP372" s="27">
        <v>10.539449206489547</v>
      </c>
      <c r="FQ372" s="27">
        <v>7.5749096624721188</v>
      </c>
      <c r="FR372" s="27">
        <v>0.71852140201247039</v>
      </c>
      <c r="FS372" s="28">
        <v>32.815968190999996</v>
      </c>
      <c r="FT372" s="28">
        <v>15.848208273769727</v>
      </c>
      <c r="FU372" s="28">
        <v>11.390419331584257</v>
      </c>
      <c r="FV372" s="28">
        <v>10.595681949228286</v>
      </c>
      <c r="FW372" s="28">
        <v>32.928670025000002</v>
      </c>
      <c r="FX372" s="28">
        <v>15.17286874568399</v>
      </c>
      <c r="FY372" s="28">
        <v>10.905039515569193</v>
      </c>
      <c r="FZ372" s="28">
        <v>9.6374988536258357</v>
      </c>
      <c r="GA372" s="28">
        <v>32.981466937999997</v>
      </c>
      <c r="GB372" s="28">
        <v>14.939545088954668</v>
      </c>
      <c r="GC372" s="28">
        <v>10.737345209423287</v>
      </c>
      <c r="GD372" s="28">
        <v>9.0718331939559533</v>
      </c>
      <c r="GE372" s="28">
        <v>33.085408712000003</v>
      </c>
      <c r="GF372" s="28">
        <v>14.481334288775566</v>
      </c>
      <c r="GG372" s="28">
        <v>10.40802008533724</v>
      </c>
      <c r="GH372" s="28">
        <v>8.6903261868855139</v>
      </c>
      <c r="GI372" s="28">
        <v>33.227557097000002</v>
      </c>
      <c r="GJ372" s="28">
        <v>14.046997416110276</v>
      </c>
      <c r="GK372" s="28">
        <v>10.095853623023972</v>
      </c>
      <c r="GL372" s="28">
        <v>8.3792677036229861</v>
      </c>
      <c r="GM372" s="28">
        <v>33.419658839</v>
      </c>
      <c r="GN372" s="28">
        <v>13.623091641507875</v>
      </c>
      <c r="GO372" s="28">
        <v>9.7911841962728765</v>
      </c>
      <c r="GP372" s="28">
        <v>7.9941829443628478</v>
      </c>
      <c r="GQ372" s="28">
        <v>33.652884213</v>
      </c>
      <c r="GR372" s="28">
        <v>13.288966618109813</v>
      </c>
      <c r="GS372" s="28">
        <v>9.551041963161369</v>
      </c>
      <c r="GT372" s="28">
        <v>7.4209599939854058</v>
      </c>
      <c r="GU372" s="28">
        <v>33.919121724999997</v>
      </c>
      <c r="GV372" s="28">
        <v>12.918679436595589</v>
      </c>
      <c r="GW372" s="28">
        <v>9.2849092749925628</v>
      </c>
      <c r="GX372" s="28">
        <v>6.826489780349938</v>
      </c>
      <c r="GY372" s="28">
        <v>34.215915637000002</v>
      </c>
      <c r="GZ372" s="28">
        <v>12.578546222893074</v>
      </c>
      <c r="HA372" s="28">
        <v>9.0404488372102509</v>
      </c>
      <c r="HB372" s="28">
        <v>6.284380978753596</v>
      </c>
      <c r="HC372" s="28">
        <v>34.545077026000001</v>
      </c>
      <c r="HD372" s="28">
        <v>12.214560463136911</v>
      </c>
      <c r="HE372" s="28">
        <v>8.7788451049315732</v>
      </c>
      <c r="HF372" s="28">
        <v>5.7173653172878147</v>
      </c>
      <c r="HG372" s="28">
        <v>36.083543771999999</v>
      </c>
      <c r="HH372" s="28">
        <v>10.274434258829553</v>
      </c>
      <c r="HI372" s="28">
        <v>7.3844382015448105</v>
      </c>
      <c r="HJ372" s="28">
        <v>2.1465936696167347</v>
      </c>
      <c r="HK372" s="28">
        <v>37.651663190000001</v>
      </c>
      <c r="HL372" s="28">
        <v>8.0679225513996577</v>
      </c>
      <c r="HM372" s="28">
        <v>5.7985747920340902</v>
      </c>
      <c r="HN372" s="28">
        <v>-4.1657393420313369</v>
      </c>
      <c r="HO372" s="28">
        <v>38.619613360000002</v>
      </c>
      <c r="HP372" s="28">
        <v>6.8059460099416773</v>
      </c>
      <c r="HQ372" s="28">
        <v>4.8915674038475103</v>
      </c>
      <c r="HR372" s="28">
        <v>-9.0424442006988954</v>
      </c>
      <c r="HS372" s="28">
        <v>35.429236921217495</v>
      </c>
      <c r="HT372" s="28">
        <v>5.8331537171235279</v>
      </c>
      <c r="HU372" s="28">
        <v>4.1924024290868429</v>
      </c>
      <c r="HV372" s="28">
        <v>-12.35910748281826</v>
      </c>
      <c r="HW372" s="29">
        <v>32.807321133000002</v>
      </c>
      <c r="HX372" s="29">
        <v>15.848045170416851</v>
      </c>
      <c r="HY372" s="29">
        <v>11.390302105993101</v>
      </c>
      <c r="HZ372" s="29">
        <v>10.608639724028194</v>
      </c>
      <c r="IA372" s="29">
        <v>32.925427544999998</v>
      </c>
      <c r="IB372" s="29">
        <v>15.178102266610146</v>
      </c>
      <c r="IC372" s="29">
        <v>10.908800950104869</v>
      </c>
      <c r="ID372" s="29">
        <v>9.6445001134927679</v>
      </c>
      <c r="IE372" s="29">
        <v>32.978436752</v>
      </c>
      <c r="IF372" s="29">
        <v>15.025654516745647</v>
      </c>
      <c r="IG372" s="29">
        <v>10.799233750638725</v>
      </c>
      <c r="IH372" s="29">
        <v>9.0909240204916415</v>
      </c>
      <c r="II372" s="29">
        <v>33.074391186</v>
      </c>
      <c r="IJ372" s="29">
        <v>14.598365836870183</v>
      </c>
      <c r="IK372" s="29">
        <v>10.492132963259753</v>
      </c>
      <c r="IL372" s="29">
        <v>8.7364475368307524</v>
      </c>
      <c r="IM372" s="29">
        <v>33.208427434999997</v>
      </c>
      <c r="IN372" s="29">
        <v>14.181994428279609</v>
      </c>
      <c r="IO372" s="29">
        <v>10.192878633710174</v>
      </c>
      <c r="IP372" s="29">
        <v>8.4555359681049609</v>
      </c>
      <c r="IQ372" s="29">
        <v>33.397241639999997</v>
      </c>
      <c r="IR372" s="29">
        <v>13.809869431150098</v>
      </c>
      <c r="IS372" s="29">
        <v>9.9254250712727679</v>
      </c>
      <c r="IT372" s="29">
        <v>8.1104638083032725</v>
      </c>
      <c r="IU372" s="29">
        <v>33.641194189000004</v>
      </c>
      <c r="IV372" s="29">
        <v>13.470242713035724</v>
      </c>
      <c r="IW372" s="29">
        <v>9.6813286618423593</v>
      </c>
      <c r="IX372" s="29">
        <v>7.6397259569420299</v>
      </c>
      <c r="IY372" s="29">
        <v>33.920038173000002</v>
      </c>
      <c r="IZ372" s="29">
        <v>13.116457754181136</v>
      </c>
      <c r="JA372" s="29">
        <v>9.4270564460215542</v>
      </c>
      <c r="JB372" s="29">
        <v>7.1357970486720959</v>
      </c>
      <c r="JC372" s="29">
        <v>34.242221727</v>
      </c>
      <c r="JD372" s="29">
        <v>12.803498013771629</v>
      </c>
      <c r="JE372" s="29">
        <v>9.2021261185303374</v>
      </c>
      <c r="JF372" s="29">
        <v>6.4996990245209503</v>
      </c>
      <c r="JG372" s="29">
        <v>34.63565268</v>
      </c>
      <c r="JH372" s="29">
        <v>12.244358998769792</v>
      </c>
      <c r="JI372" s="29">
        <v>8.8002618992128188</v>
      </c>
      <c r="JJ372" s="29">
        <v>4.9666076562597539</v>
      </c>
      <c r="JK372" s="29">
        <v>36.333065231999996</v>
      </c>
      <c r="JL372" s="29">
        <v>9.9089548976937785</v>
      </c>
      <c r="JM372" s="29">
        <v>7.1217609885461588</v>
      </c>
      <c r="JN372" s="29">
        <v>-2.0556313054276458</v>
      </c>
      <c r="JO372" s="29">
        <v>37.644164099999998</v>
      </c>
      <c r="JP372" s="29">
        <v>7.7204116161017051</v>
      </c>
      <c r="JQ372" s="29">
        <v>5.5488118404765894</v>
      </c>
      <c r="JR372" s="29">
        <v>-7.8145168993883232</v>
      </c>
      <c r="JS372" s="29">
        <v>38.18420596</v>
      </c>
      <c r="JT372" s="29">
        <v>6.9209399010009056</v>
      </c>
      <c r="JU372" s="29">
        <v>4.9742157775379932</v>
      </c>
      <c r="JV372" s="29">
        <v>-11.105858631553474</v>
      </c>
      <c r="JW372" s="29">
        <v>38.189819999999997</v>
      </c>
      <c r="JX372" s="29">
        <v>6.7108083931777882</v>
      </c>
      <c r="JY372" s="29">
        <v>4.8231901254556169</v>
      </c>
      <c r="JZ372" s="29">
        <v>-10.645329141390533</v>
      </c>
    </row>
    <row r="373" spans="1:286" ht="15" thickBot="1" x14ac:dyDescent="0.4">
      <c r="A373" s="2"/>
      <c r="B373" s="74" t="s">
        <v>835</v>
      </c>
      <c r="C373" s="74" t="s">
        <v>512</v>
      </c>
      <c r="D373" s="74" t="s">
        <v>868</v>
      </c>
      <c r="E373" s="87">
        <v>343294</v>
      </c>
      <c r="F373" s="84">
        <v>463785</v>
      </c>
      <c r="G373" s="22">
        <v>12.111938595</v>
      </c>
      <c r="H373" s="22">
        <v>9.4829706630522512</v>
      </c>
      <c r="I373" s="22">
        <v>6.9176950719889554</v>
      </c>
      <c r="J373" s="22">
        <v>1.182720938133702</v>
      </c>
      <c r="K373" s="22">
        <v>12.156985388999999</v>
      </c>
      <c r="L373" s="22">
        <v>9.4729420741377126</v>
      </c>
      <c r="M373" s="22">
        <v>6.9103793559988791</v>
      </c>
      <c r="N373" s="22">
        <v>1.0932130238850615</v>
      </c>
      <c r="O373" s="22">
        <v>12.188839596000001</v>
      </c>
      <c r="P373" s="22">
        <v>9.3682799829458094</v>
      </c>
      <c r="Q373" s="22">
        <v>6.8340298176328877</v>
      </c>
      <c r="R373" s="22">
        <v>1.0324034385309826</v>
      </c>
      <c r="S373" s="22">
        <v>12.239389204</v>
      </c>
      <c r="T373" s="22">
        <v>9.1227479976599337</v>
      </c>
      <c r="U373" s="22">
        <v>6.654917652787165</v>
      </c>
      <c r="V373" s="22">
        <v>0.91031937695908205</v>
      </c>
      <c r="W373" s="22">
        <v>12.304014974000001</v>
      </c>
      <c r="X373" s="22">
        <v>8.9111685029585921</v>
      </c>
      <c r="Y373" s="22">
        <v>6.5005733571191353</v>
      </c>
      <c r="Z373" s="22">
        <v>0.69484373336856997</v>
      </c>
      <c r="AA373" s="22">
        <v>12.380322546</v>
      </c>
      <c r="AB373" s="22">
        <v>8.7440978208813949</v>
      </c>
      <c r="AC373" s="22">
        <v>6.378697620586248</v>
      </c>
      <c r="AD373" s="22">
        <v>0.53983011942334791</v>
      </c>
      <c r="AE373" s="22">
        <v>12.451486941000001</v>
      </c>
      <c r="AF373" s="22">
        <v>8.6227889027158628</v>
      </c>
      <c r="AG373" s="22">
        <v>6.290204453708526</v>
      </c>
      <c r="AH373" s="22">
        <v>0.3513016323664786</v>
      </c>
      <c r="AI373" s="22">
        <v>12.515364865</v>
      </c>
      <c r="AJ373" s="22">
        <v>8.5337248103999599</v>
      </c>
      <c r="AK373" s="22">
        <v>6.2252334383593579</v>
      </c>
      <c r="AL373" s="22">
        <v>7.8074276883542737E-2</v>
      </c>
      <c r="AM373" s="22">
        <v>12.581897124000001</v>
      </c>
      <c r="AN373" s="22">
        <v>8.4678029772952232</v>
      </c>
      <c r="AO373" s="22">
        <v>6.1771443789065117</v>
      </c>
      <c r="AP373" s="22">
        <v>-4.5167392131915562E-2</v>
      </c>
      <c r="AQ373" s="22">
        <v>12.652933502</v>
      </c>
      <c r="AR373" s="22">
        <v>8.3809460706911132</v>
      </c>
      <c r="AS373" s="22">
        <v>6.1137834748045403</v>
      </c>
      <c r="AT373" s="22">
        <v>-0.27311915204492188</v>
      </c>
      <c r="AU373" s="22">
        <v>12.843696214</v>
      </c>
      <c r="AV373" s="22">
        <v>8.0186207704891448</v>
      </c>
      <c r="AW373" s="22">
        <v>5.8494722127830538</v>
      </c>
      <c r="AX373" s="22">
        <v>-1.0244296433071405</v>
      </c>
      <c r="AY373" s="22">
        <v>12.966137317999999</v>
      </c>
      <c r="AZ373" s="22">
        <v>7.8078561090092267</v>
      </c>
      <c r="BA373" s="22">
        <v>5.6957223266055328</v>
      </c>
      <c r="BB373" s="22">
        <v>-1.491125852148528</v>
      </c>
      <c r="BC373" s="22">
        <v>13.031202279</v>
      </c>
      <c r="BD373" s="22">
        <v>7.6983033589506737</v>
      </c>
      <c r="BE373" s="22">
        <v>5.6158051206865425</v>
      </c>
      <c r="BF373" s="22">
        <v>-1.6660696665611656</v>
      </c>
      <c r="BG373" s="22">
        <v>13.062622681000001</v>
      </c>
      <c r="BH373" s="22">
        <v>7.6558142042297259</v>
      </c>
      <c r="BI373" s="22">
        <v>5.5848098738730858</v>
      </c>
      <c r="BJ373" s="22">
        <v>-1.4854744103053079</v>
      </c>
      <c r="BK373" s="25">
        <v>12.114390811</v>
      </c>
      <c r="BL373" s="25">
        <v>9.4473548159929877</v>
      </c>
      <c r="BM373" s="25">
        <v>6.8917138074210351</v>
      </c>
      <c r="BN373" s="25">
        <v>1.2967002921388993</v>
      </c>
      <c r="BO373" s="25">
        <v>12.169554969</v>
      </c>
      <c r="BP373" s="25">
        <v>9.4322366086801761</v>
      </c>
      <c r="BQ373" s="25">
        <v>6.8806852856696583</v>
      </c>
      <c r="BR373" s="25">
        <v>1.2929797844687823</v>
      </c>
      <c r="BS373" s="25">
        <v>12.245174319</v>
      </c>
      <c r="BT373" s="25">
        <v>9.3749416713885001</v>
      </c>
      <c r="BU373" s="25">
        <v>6.838889426604438</v>
      </c>
      <c r="BV373" s="25">
        <v>1.1389839957008174</v>
      </c>
      <c r="BW373" s="25">
        <v>12.335728087</v>
      </c>
      <c r="BX373" s="25">
        <v>9.2902531727168594</v>
      </c>
      <c r="BY373" s="25">
        <v>6.7771103458995334</v>
      </c>
      <c r="BZ373" s="25">
        <v>0.96621359010338459</v>
      </c>
      <c r="CA373" s="25">
        <v>12.439348534000001</v>
      </c>
      <c r="CB373" s="25">
        <v>9.2144481757860159</v>
      </c>
      <c r="CC373" s="25">
        <v>6.7218116560339425</v>
      </c>
      <c r="CD373" s="25">
        <v>0.70486855401203563</v>
      </c>
      <c r="CE373" s="25">
        <v>12.510293264</v>
      </c>
      <c r="CF373" s="25">
        <v>9.1321298272240838</v>
      </c>
      <c r="CG373" s="25">
        <v>6.6617615668356427</v>
      </c>
      <c r="CH373" s="25">
        <v>0.50802198836728962</v>
      </c>
      <c r="CI373" s="25">
        <v>12.58163225</v>
      </c>
      <c r="CJ373" s="25">
        <v>9.0610667891201597</v>
      </c>
      <c r="CK373" s="25">
        <v>6.6099220699143411</v>
      </c>
      <c r="CL373" s="25">
        <v>0.26313097941328856</v>
      </c>
      <c r="CM373" s="25">
        <v>12.657442799</v>
      </c>
      <c r="CN373" s="25">
        <v>8.9788479570079005</v>
      </c>
      <c r="CO373" s="25">
        <v>6.5499445765805602</v>
      </c>
      <c r="CP373" s="25">
        <v>-8.000588707815659E-2</v>
      </c>
      <c r="CQ373" s="25">
        <v>12.738244146</v>
      </c>
      <c r="CR373" s="25">
        <v>8.9120890053523372</v>
      </c>
      <c r="CS373" s="25">
        <v>6.5012448507996723</v>
      </c>
      <c r="CT373" s="25">
        <v>-0.28308881275160225</v>
      </c>
      <c r="CU373" s="25">
        <v>12.823989130000001</v>
      </c>
      <c r="CV373" s="25">
        <v>8.8258795636081881</v>
      </c>
      <c r="CW373" s="25">
        <v>6.4383562632987115</v>
      </c>
      <c r="CX373" s="25">
        <v>-0.57966519447072251</v>
      </c>
      <c r="CY373" s="25">
        <v>12.940350744</v>
      </c>
      <c r="CZ373" s="25">
        <v>8.6458576233649005</v>
      </c>
      <c r="DA373" s="25">
        <v>6.3070327642476185</v>
      </c>
      <c r="DB373" s="25">
        <v>-1.1459252072228097</v>
      </c>
      <c r="DC373" s="25">
        <v>13.021380551</v>
      </c>
      <c r="DD373" s="25">
        <v>8.4876380786374437</v>
      </c>
      <c r="DE373" s="25">
        <v>6.1916138091813613</v>
      </c>
      <c r="DF373" s="25">
        <v>-1.6123446060886639</v>
      </c>
      <c r="DG373" s="25">
        <v>13.064900503</v>
      </c>
      <c r="DH373" s="25">
        <v>8.3595570906934302</v>
      </c>
      <c r="DI373" s="25">
        <v>6.0981805116844141</v>
      </c>
      <c r="DJ373" s="25">
        <v>-1.8994620812400367</v>
      </c>
      <c r="DK373" s="25">
        <v>13.079793182</v>
      </c>
      <c r="DL373" s="25">
        <v>8.2947088548715779</v>
      </c>
      <c r="DM373" s="25">
        <v>6.0508746265022681</v>
      </c>
      <c r="DN373" s="25">
        <v>-1.8394230664636275</v>
      </c>
      <c r="DO373" s="27">
        <v>12.111938595</v>
      </c>
      <c r="DP373" s="27">
        <v>9.4418789733797652</v>
      </c>
      <c r="DQ373" s="27">
        <v>6.8877192564721366</v>
      </c>
      <c r="DR373" s="27">
        <v>1.1940770132762424</v>
      </c>
      <c r="DS373" s="27">
        <v>12.156985390999999</v>
      </c>
      <c r="DT373" s="27">
        <v>9.4129857648818316</v>
      </c>
      <c r="DU373" s="27">
        <v>6.8666420631387366</v>
      </c>
      <c r="DV373" s="27">
        <v>1.1177734232239089</v>
      </c>
      <c r="DW373" s="27">
        <v>12.188839594000001</v>
      </c>
      <c r="DX373" s="27">
        <v>9.3167541309069861</v>
      </c>
      <c r="DY373" s="27">
        <v>6.7964424259395049</v>
      </c>
      <c r="DZ373" s="27">
        <v>1.0725978426959486</v>
      </c>
      <c r="EA373" s="27">
        <v>12.239389204</v>
      </c>
      <c r="EB373" s="27">
        <v>9.2247320814997451</v>
      </c>
      <c r="EC373" s="27">
        <v>6.7293136220743763</v>
      </c>
      <c r="ED373" s="27">
        <v>0.96520639365376937</v>
      </c>
      <c r="EE373" s="27">
        <v>12.303817275</v>
      </c>
      <c r="EF373" s="27">
        <v>9.109817720744136</v>
      </c>
      <c r="EG373" s="27">
        <v>6.645485195798936</v>
      </c>
      <c r="EH373" s="27">
        <v>0.76645677642528298</v>
      </c>
      <c r="EI373" s="27">
        <v>12.379780243999999</v>
      </c>
      <c r="EJ373" s="27">
        <v>8.9999273283318288</v>
      </c>
      <c r="EK373" s="27">
        <v>6.5653216844837106</v>
      </c>
      <c r="EL373" s="27">
        <v>0.62537024196146263</v>
      </c>
      <c r="EM373" s="27">
        <v>12.451013962999999</v>
      </c>
      <c r="EN373" s="27">
        <v>8.911227500315027</v>
      </c>
      <c r="EO373" s="27">
        <v>6.5006163948692635</v>
      </c>
      <c r="EP373" s="27">
        <v>0.4514263895137276</v>
      </c>
      <c r="EQ373" s="27">
        <v>12.514772296</v>
      </c>
      <c r="ER373" s="27">
        <v>8.8079035954138227</v>
      </c>
      <c r="ES373" s="27">
        <v>6.4252430447714302</v>
      </c>
      <c r="ET373" s="27">
        <v>0.1954849672322716</v>
      </c>
      <c r="EU373" s="27">
        <v>12.580742891</v>
      </c>
      <c r="EV373" s="27">
        <v>8.7325938289471825</v>
      </c>
      <c r="EW373" s="27">
        <v>6.3703056186346263</v>
      </c>
      <c r="EX373" s="27">
        <v>8.7869590352958937E-2</v>
      </c>
      <c r="EY373" s="27">
        <v>12.649470856000001</v>
      </c>
      <c r="EZ373" s="27">
        <v>8.6381369213266854</v>
      </c>
      <c r="FA373" s="27">
        <v>6.3014006196022541</v>
      </c>
      <c r="FB373" s="27">
        <v>-0.11336806419804901</v>
      </c>
      <c r="FC373" s="27">
        <v>12.829389696</v>
      </c>
      <c r="FD373" s="27">
        <v>8.3224512512111488</v>
      </c>
      <c r="FE373" s="27">
        <v>6.0711123183883302</v>
      </c>
      <c r="FF373" s="27">
        <v>-0.81017115235025727</v>
      </c>
      <c r="FG373" s="27">
        <v>12.942694963000001</v>
      </c>
      <c r="FH373" s="27">
        <v>8.1093580333591984</v>
      </c>
      <c r="FI373" s="27">
        <v>5.9156637827567504</v>
      </c>
      <c r="FJ373" s="27">
        <v>-1.23355433954654</v>
      </c>
      <c r="FK373" s="27">
        <v>13.00296706</v>
      </c>
      <c r="FL373" s="27">
        <v>7.9606625028287681</v>
      </c>
      <c r="FM373" s="27">
        <v>5.8071924634490877</v>
      </c>
      <c r="FN373" s="27">
        <v>-1.3906517821383915</v>
      </c>
      <c r="FO373" s="27">
        <v>13.032846506</v>
      </c>
      <c r="FP373" s="27">
        <v>7.8659335810754474</v>
      </c>
      <c r="FQ373" s="27">
        <v>5.7380890338939388</v>
      </c>
      <c r="FR373" s="27">
        <v>-1.204306062784763</v>
      </c>
      <c r="FS373" s="28">
        <v>12.109759846999999</v>
      </c>
      <c r="FT373" s="28">
        <v>9.483345718669435</v>
      </c>
      <c r="FU373" s="28">
        <v>6.9179686698399774</v>
      </c>
      <c r="FV373" s="28">
        <v>1.1886203225980889</v>
      </c>
      <c r="FW373" s="28">
        <v>12.154726487</v>
      </c>
      <c r="FX373" s="28">
        <v>9.4634262825050968</v>
      </c>
      <c r="FY373" s="28">
        <v>6.9034377184865434</v>
      </c>
      <c r="FZ373" s="28">
        <v>1.0976468496229135</v>
      </c>
      <c r="GA373" s="28">
        <v>12.191872847999999</v>
      </c>
      <c r="GB373" s="28">
        <v>9.3836240724880486</v>
      </c>
      <c r="GC373" s="28">
        <v>6.8452231173257863</v>
      </c>
      <c r="GD373" s="28">
        <v>1.0333435261132742</v>
      </c>
      <c r="GE373" s="28">
        <v>12.253982836</v>
      </c>
      <c r="GF373" s="28">
        <v>9.0881764993532155</v>
      </c>
      <c r="GG373" s="28">
        <v>6.6296982260942752</v>
      </c>
      <c r="GH373" s="28">
        <v>0.90257720952552312</v>
      </c>
      <c r="GI373" s="28">
        <v>12.337961232</v>
      </c>
      <c r="GJ373" s="28">
        <v>8.8853228561350122</v>
      </c>
      <c r="GK373" s="28">
        <v>6.4817193175974843</v>
      </c>
      <c r="GL373" s="28">
        <v>0.66959532156792356</v>
      </c>
      <c r="GM373" s="28">
        <v>12.409101309</v>
      </c>
      <c r="GN373" s="28">
        <v>8.712900163591268</v>
      </c>
      <c r="GO373" s="28">
        <v>6.3559393639426434</v>
      </c>
      <c r="GP373" s="28">
        <v>0.48728412089089979</v>
      </c>
      <c r="GQ373" s="28">
        <v>12.486687394</v>
      </c>
      <c r="GR373" s="28">
        <v>8.5783680456125637</v>
      </c>
      <c r="GS373" s="28">
        <v>6.2578000569012806</v>
      </c>
      <c r="GT373" s="28">
        <v>0.25604013037617612</v>
      </c>
      <c r="GU373" s="28">
        <v>12.571403334999999</v>
      </c>
      <c r="GV373" s="28">
        <v>8.4743067072234179</v>
      </c>
      <c r="GW373" s="28">
        <v>6.1818887593409162</v>
      </c>
      <c r="GX373" s="28">
        <v>-6.5093943125539511E-2</v>
      </c>
      <c r="GY373" s="28">
        <v>12.662131465</v>
      </c>
      <c r="GZ373" s="28">
        <v>8.3986218113048174</v>
      </c>
      <c r="HA373" s="28">
        <v>6.1266776814916479</v>
      </c>
      <c r="HB373" s="28">
        <v>-0.21560222452236921</v>
      </c>
      <c r="HC373" s="28">
        <v>12.760328125000001</v>
      </c>
      <c r="HD373" s="28">
        <v>8.3042969831194746</v>
      </c>
      <c r="HE373" s="28">
        <v>6.0578690325683446</v>
      </c>
      <c r="HF373" s="28">
        <v>-0.4472128586144386</v>
      </c>
      <c r="HG373" s="28">
        <v>13.010303027999999</v>
      </c>
      <c r="HH373" s="28">
        <v>7.8062247830282567</v>
      </c>
      <c r="HI373" s="28">
        <v>5.6945322970145602</v>
      </c>
      <c r="HJ373" s="28">
        <v>-1.5960133521328288</v>
      </c>
      <c r="HK373" s="28">
        <v>13.205673763</v>
      </c>
      <c r="HL373" s="28">
        <v>7.2114131267737642</v>
      </c>
      <c r="HM373" s="28">
        <v>5.2606254750452406</v>
      </c>
      <c r="HN373" s="28">
        <v>-3.9893154989224264</v>
      </c>
      <c r="HO373" s="28">
        <v>13.295239332</v>
      </c>
      <c r="HP373" s="28">
        <v>6.7447294308575376</v>
      </c>
      <c r="HQ373" s="28">
        <v>4.9201862162805012</v>
      </c>
      <c r="HR373" s="28">
        <v>-5.7896877893262868</v>
      </c>
      <c r="HS373" s="28">
        <v>13.330227946000001</v>
      </c>
      <c r="HT373" s="28">
        <v>6.4540746038397199</v>
      </c>
      <c r="HU373" s="28">
        <v>4.7081575666143225</v>
      </c>
      <c r="HV373" s="28">
        <v>-6.7416899972242881</v>
      </c>
      <c r="HW373" s="29">
        <v>12.094347417</v>
      </c>
      <c r="HX373" s="29">
        <v>9.4888104106500677</v>
      </c>
      <c r="HY373" s="29">
        <v>6.921955086557646</v>
      </c>
      <c r="HZ373" s="29">
        <v>1.2146655783709832</v>
      </c>
      <c r="IA373" s="29">
        <v>12.129462499999999</v>
      </c>
      <c r="IB373" s="29">
        <v>9.4716404237548666</v>
      </c>
      <c r="IC373" s="29">
        <v>6.9094298201668281</v>
      </c>
      <c r="ID373" s="29">
        <v>1.1403183156887433</v>
      </c>
      <c r="IE373" s="29">
        <v>12.157378612</v>
      </c>
      <c r="IF373" s="29">
        <v>9.3792401376187744</v>
      </c>
      <c r="IG373" s="29">
        <v>6.8420250978740054</v>
      </c>
      <c r="IH373" s="29">
        <v>1.0935215352075875</v>
      </c>
      <c r="II373" s="29">
        <v>12.204756507999999</v>
      </c>
      <c r="IJ373" s="29">
        <v>9.0514902137899682</v>
      </c>
      <c r="IK373" s="29">
        <v>6.6029360915408857</v>
      </c>
      <c r="IL373" s="29">
        <v>0.98860354789363747</v>
      </c>
      <c r="IM373" s="29">
        <v>12.268001722999999</v>
      </c>
      <c r="IN373" s="29">
        <v>8.8594804376638621</v>
      </c>
      <c r="IO373" s="29">
        <v>6.4628676331139836</v>
      </c>
      <c r="IP373" s="29">
        <v>0.7795932316593035</v>
      </c>
      <c r="IQ373" s="29">
        <v>12.319097857999999</v>
      </c>
      <c r="IR373" s="29">
        <v>8.6767858690036999</v>
      </c>
      <c r="IS373" s="29">
        <v>6.3295944888424636</v>
      </c>
      <c r="IT373" s="29">
        <v>0.63015701310127525</v>
      </c>
      <c r="IU373" s="29">
        <v>12.377013164000001</v>
      </c>
      <c r="IV373" s="29">
        <v>8.5242292243737836</v>
      </c>
      <c r="IW373" s="29">
        <v>6.2183065405556066</v>
      </c>
      <c r="IX373" s="29">
        <v>0.43910854040155378</v>
      </c>
      <c r="IY373" s="29">
        <v>12.438798233</v>
      </c>
      <c r="IZ373" s="29">
        <v>8.4112153284150306</v>
      </c>
      <c r="JA373" s="29">
        <v>6.1358644768902426</v>
      </c>
      <c r="JB373" s="29">
        <v>0.16531927604508567</v>
      </c>
      <c r="JC373" s="29">
        <v>12.505893841999999</v>
      </c>
      <c r="JD373" s="29">
        <v>8.3064843828326431</v>
      </c>
      <c r="JE373" s="29">
        <v>6.0594647102050176</v>
      </c>
      <c r="JF373" s="29">
        <v>2.6358105584753488E-2</v>
      </c>
      <c r="JG373" s="29">
        <v>12.591498543</v>
      </c>
      <c r="JH373" s="29">
        <v>8.1323482543830554</v>
      </c>
      <c r="JI373" s="29">
        <v>5.9324348289121831</v>
      </c>
      <c r="JJ373" s="29">
        <v>-0.59550860868163902</v>
      </c>
      <c r="JK373" s="29">
        <v>12.853918265000001</v>
      </c>
      <c r="JL373" s="29">
        <v>7.3725423129355541</v>
      </c>
      <c r="JM373" s="29">
        <v>5.3781669730283461</v>
      </c>
      <c r="JN373" s="29">
        <v>-3.4049550030227156</v>
      </c>
      <c r="JO373" s="29">
        <v>12.987655965</v>
      </c>
      <c r="JP373" s="29">
        <v>6.6556414237982819</v>
      </c>
      <c r="JQ373" s="29">
        <v>4.8551977554590096</v>
      </c>
      <c r="JR373" s="29">
        <v>-5.6004182203574544</v>
      </c>
      <c r="JS373" s="29">
        <v>13.007633796</v>
      </c>
      <c r="JT373" s="29">
        <v>6.3229144276034646</v>
      </c>
      <c r="JU373" s="29">
        <v>4.6124780441282001</v>
      </c>
      <c r="JV373" s="29">
        <v>-6.8267983207927898</v>
      </c>
      <c r="JW373" s="29">
        <v>12.944231483999999</v>
      </c>
      <c r="JX373" s="29">
        <v>6.3568710390342265</v>
      </c>
      <c r="JY373" s="29">
        <v>4.6372489194058444</v>
      </c>
      <c r="JZ373" s="29">
        <v>-6.1350459928472674</v>
      </c>
    </row>
    <row r="374" spans="1:286" ht="15" thickBot="1" x14ac:dyDescent="0.4">
      <c r="A374" s="2"/>
      <c r="B374" s="74" t="s">
        <v>836</v>
      </c>
      <c r="C374" s="74" t="s">
        <v>450</v>
      </c>
      <c r="D374" s="74" t="s">
        <v>859</v>
      </c>
      <c r="E374" s="87">
        <v>382132</v>
      </c>
      <c r="F374" s="84">
        <v>386340</v>
      </c>
      <c r="G374" s="22">
        <v>25.265304674999999</v>
      </c>
      <c r="H374" s="22">
        <v>11.332578522504289</v>
      </c>
      <c r="I374" s="22">
        <v>8.1449473183081267</v>
      </c>
      <c r="J374" s="22">
        <v>9.0303849091801123</v>
      </c>
      <c r="K374" s="22">
        <v>25.350112530000001</v>
      </c>
      <c r="L374" s="22">
        <v>11.198046738053517</v>
      </c>
      <c r="M374" s="22">
        <v>8.04825667594341</v>
      </c>
      <c r="N374" s="22">
        <v>8.5560483310784861</v>
      </c>
      <c r="O374" s="22">
        <v>25.363641860999998</v>
      </c>
      <c r="P374" s="22">
        <v>11.156565662615344</v>
      </c>
      <c r="Q374" s="22">
        <v>8.0184434102793123</v>
      </c>
      <c r="R374" s="22">
        <v>8.4557842421850111</v>
      </c>
      <c r="S374" s="22">
        <v>25.409168842</v>
      </c>
      <c r="T374" s="22">
        <v>11.054901233958775</v>
      </c>
      <c r="U374" s="22">
        <v>7.9453751836696922</v>
      </c>
      <c r="V374" s="22">
        <v>8.322069512288353</v>
      </c>
      <c r="W374" s="22">
        <v>25.478391908999999</v>
      </c>
      <c r="X374" s="22">
        <v>10.854475654217065</v>
      </c>
      <c r="Y374" s="22">
        <v>7.8013253732054757</v>
      </c>
      <c r="Z374" s="22">
        <v>8.1063820707921348</v>
      </c>
      <c r="AA374" s="22">
        <v>25.569783393000002</v>
      </c>
      <c r="AB374" s="22">
        <v>10.677799945567537</v>
      </c>
      <c r="AC374" s="22">
        <v>7.6743450627211898</v>
      </c>
      <c r="AD374" s="22">
        <v>7.8010630949729922</v>
      </c>
      <c r="AE374" s="22">
        <v>25.669994783</v>
      </c>
      <c r="AF374" s="22">
        <v>10.369346589067506</v>
      </c>
      <c r="AG374" s="22">
        <v>7.4526535620747074</v>
      </c>
      <c r="AH374" s="22">
        <v>7.470943537575149</v>
      </c>
      <c r="AI374" s="22">
        <v>25.772501765000001</v>
      </c>
      <c r="AJ374" s="22">
        <v>10.232885914723402</v>
      </c>
      <c r="AK374" s="22">
        <v>7.3545765885645409</v>
      </c>
      <c r="AL374" s="22">
        <v>7.2175131764698381</v>
      </c>
      <c r="AM374" s="22">
        <v>25.860553264</v>
      </c>
      <c r="AN374" s="22">
        <v>10.418466996471548</v>
      </c>
      <c r="AO374" s="22">
        <v>7.4879573660382315</v>
      </c>
      <c r="AP374" s="22">
        <v>6.9852012127826875</v>
      </c>
      <c r="AQ374" s="22">
        <v>25.956303318</v>
      </c>
      <c r="AR374" s="22">
        <v>10.440493460786186</v>
      </c>
      <c r="AS374" s="22">
        <v>7.503788219633913</v>
      </c>
      <c r="AT374" s="22">
        <v>6.6595945685653017</v>
      </c>
      <c r="AU374" s="22">
        <v>26.349465445</v>
      </c>
      <c r="AV374" s="22">
        <v>10.170259963822192</v>
      </c>
      <c r="AW374" s="22">
        <v>7.3095660845705579</v>
      </c>
      <c r="AX374" s="22">
        <v>5.4074328401178509</v>
      </c>
      <c r="AY374" s="22">
        <v>26.631531153000001</v>
      </c>
      <c r="AZ374" s="22">
        <v>9.6775280233885912</v>
      </c>
      <c r="BA374" s="22">
        <v>6.955429937275408</v>
      </c>
      <c r="BB374" s="22">
        <v>4.6324382953791918</v>
      </c>
      <c r="BC374" s="22">
        <v>26.786205907999999</v>
      </c>
      <c r="BD374" s="22">
        <v>9.4313957073599024</v>
      </c>
      <c r="BE374" s="22">
        <v>6.7785297954933927</v>
      </c>
      <c r="BF374" s="22">
        <v>4.3253426798408192</v>
      </c>
      <c r="BG374" s="22">
        <v>26.862259021</v>
      </c>
      <c r="BH374" s="22">
        <v>9.2019439803916399</v>
      </c>
      <c r="BI374" s="22">
        <v>6.6136183215035942</v>
      </c>
      <c r="BJ374" s="22">
        <v>4.2169879502085905</v>
      </c>
      <c r="BK374" s="25">
        <v>25.191105896</v>
      </c>
      <c r="BL374" s="25">
        <v>11.252060625822281</v>
      </c>
      <c r="BM374" s="25">
        <v>8.0870775205958392</v>
      </c>
      <c r="BN374" s="25">
        <v>9.2586539587430892</v>
      </c>
      <c r="BO374" s="25">
        <v>25.215576303999999</v>
      </c>
      <c r="BP374" s="25">
        <v>11.207913205874664</v>
      </c>
      <c r="BQ374" s="25">
        <v>8.0553479006334889</v>
      </c>
      <c r="BR374" s="25">
        <v>8.992400557686592</v>
      </c>
      <c r="BS374" s="25">
        <v>25.272517659000002</v>
      </c>
      <c r="BT374" s="25">
        <v>11.168818311047424</v>
      </c>
      <c r="BU374" s="25">
        <v>8.0272496299574616</v>
      </c>
      <c r="BV374" s="25">
        <v>8.8465451979584113</v>
      </c>
      <c r="BW374" s="25">
        <v>25.346303204000002</v>
      </c>
      <c r="BX374" s="25">
        <v>11.075729462537296</v>
      </c>
      <c r="BY374" s="25">
        <v>7.9603448416490172</v>
      </c>
      <c r="BZ374" s="25">
        <v>8.6971445867859725</v>
      </c>
      <c r="CA374" s="25">
        <v>25.431727827</v>
      </c>
      <c r="CB374" s="25">
        <v>10.944285272747351</v>
      </c>
      <c r="CC374" s="25">
        <v>7.8658733143606092</v>
      </c>
      <c r="CD374" s="25">
        <v>8.4803933152310904</v>
      </c>
      <c r="CE374" s="25">
        <v>25.521832046</v>
      </c>
      <c r="CF374" s="25">
        <v>10.932007374915958</v>
      </c>
      <c r="CG374" s="25">
        <v>7.8570489474420233</v>
      </c>
      <c r="CH374" s="25">
        <v>8.188630345811152</v>
      </c>
      <c r="CI374" s="25">
        <v>25.609840261999999</v>
      </c>
      <c r="CJ374" s="25">
        <v>10.980742644746215</v>
      </c>
      <c r="CK374" s="25">
        <v>7.8920759454480551</v>
      </c>
      <c r="CL374" s="25">
        <v>7.8647919907465358</v>
      </c>
      <c r="CM374" s="25">
        <v>25.696493796999999</v>
      </c>
      <c r="CN374" s="25">
        <v>11.012952492388672</v>
      </c>
      <c r="CO374" s="25">
        <v>7.9152257971484064</v>
      </c>
      <c r="CP374" s="25">
        <v>7.6132828072328778</v>
      </c>
      <c r="CQ374" s="25">
        <v>25.786894371999999</v>
      </c>
      <c r="CR374" s="25">
        <v>11.028070799419872</v>
      </c>
      <c r="CS374" s="25">
        <v>7.926091622085476</v>
      </c>
      <c r="CT374" s="25">
        <v>7.3752328383565651</v>
      </c>
      <c r="CU374" s="25">
        <v>25.880564033999999</v>
      </c>
      <c r="CV374" s="25">
        <v>11.021846769122607</v>
      </c>
      <c r="CW374" s="25">
        <v>7.9216182889620299</v>
      </c>
      <c r="CX374" s="25">
        <v>7.0844994649192241</v>
      </c>
      <c r="CY374" s="25">
        <v>26.131319476000002</v>
      </c>
      <c r="CZ374" s="25">
        <v>10.990536820708195</v>
      </c>
      <c r="DA374" s="25">
        <v>7.8991152125555519</v>
      </c>
      <c r="DB374" s="25">
        <v>6.1134232574760592</v>
      </c>
      <c r="DC374" s="25">
        <v>26.317022953999999</v>
      </c>
      <c r="DD374" s="25">
        <v>10.841984728502849</v>
      </c>
      <c r="DE374" s="25">
        <v>7.792347898953067</v>
      </c>
      <c r="DF374" s="25">
        <v>5.3960891389911971</v>
      </c>
      <c r="DG374" s="25">
        <v>26.410811557999999</v>
      </c>
      <c r="DH374" s="25">
        <v>10.885520216975403</v>
      </c>
      <c r="DI374" s="25">
        <v>7.8236377117155902</v>
      </c>
      <c r="DJ374" s="25">
        <v>5.0052279587630828</v>
      </c>
      <c r="DK374" s="25">
        <v>26.445229648999998</v>
      </c>
      <c r="DL374" s="25">
        <v>10.857898219215578</v>
      </c>
      <c r="DM374" s="25">
        <v>7.803785238058917</v>
      </c>
      <c r="DN374" s="25">
        <v>4.7068132107784635</v>
      </c>
      <c r="DO374" s="27">
        <v>25.265893543000001</v>
      </c>
      <c r="DP374" s="27">
        <v>11.234797983033932</v>
      </c>
      <c r="DQ374" s="27">
        <v>8.0746705193289472</v>
      </c>
      <c r="DR374" s="27">
        <v>9.0574127993990725</v>
      </c>
      <c r="DS374" s="27">
        <v>25.350889407</v>
      </c>
      <c r="DT374" s="27">
        <v>11.116668533539679</v>
      </c>
      <c r="DU374" s="27">
        <v>7.9897685580532514</v>
      </c>
      <c r="DV374" s="27">
        <v>8.5986822302807244</v>
      </c>
      <c r="DW374" s="27">
        <v>25.36453371</v>
      </c>
      <c r="DX374" s="27">
        <v>11.046338659345651</v>
      </c>
      <c r="DY374" s="27">
        <v>7.9392210927013851</v>
      </c>
      <c r="DZ374" s="27">
        <v>8.5120210792527864</v>
      </c>
      <c r="EA374" s="27">
        <v>25.410101628</v>
      </c>
      <c r="EB374" s="27">
        <v>11.092322066761172</v>
      </c>
      <c r="EC374" s="27">
        <v>7.9722702730068171</v>
      </c>
      <c r="ED374" s="27">
        <v>8.3903277883233169</v>
      </c>
      <c r="EE374" s="27">
        <v>25.479062384999999</v>
      </c>
      <c r="EF374" s="27">
        <v>11.123461983140784</v>
      </c>
      <c r="EG374" s="27">
        <v>7.9946511440420194</v>
      </c>
      <c r="EH374" s="27">
        <v>8.1906855890095382</v>
      </c>
      <c r="EI374" s="27">
        <v>25.569697010999999</v>
      </c>
      <c r="EJ374" s="27">
        <v>11.108929367688724</v>
      </c>
      <c r="EK374" s="27">
        <v>7.9842062671749225</v>
      </c>
      <c r="EL374" s="27">
        <v>7.9017314571483208</v>
      </c>
      <c r="EM374" s="27">
        <v>25.668904515000001</v>
      </c>
      <c r="EN374" s="27">
        <v>11.100349201574033</v>
      </c>
      <c r="EO374" s="27">
        <v>7.9780395328480687</v>
      </c>
      <c r="EP374" s="27">
        <v>7.5880112575790939</v>
      </c>
      <c r="EQ374" s="27">
        <v>25.77090175</v>
      </c>
      <c r="ER374" s="27">
        <v>11.098542850813054</v>
      </c>
      <c r="ES374" s="27">
        <v>7.9767412729897895</v>
      </c>
      <c r="ET374" s="27">
        <v>7.3494449546350822</v>
      </c>
      <c r="EU374" s="27">
        <v>25.857307276</v>
      </c>
      <c r="EV374" s="27">
        <v>11.071699562239926</v>
      </c>
      <c r="EW374" s="27">
        <v>7.9574484729580863</v>
      </c>
      <c r="EX374" s="27">
        <v>7.1347440695446327</v>
      </c>
      <c r="EY374" s="27">
        <v>25.948548229</v>
      </c>
      <c r="EZ374" s="27">
        <v>11.025500178102968</v>
      </c>
      <c r="FA374" s="27">
        <v>7.9242440659304556</v>
      </c>
      <c r="FB374" s="27">
        <v>6.8385326138602665</v>
      </c>
      <c r="FC374" s="27">
        <v>26.320930392000001</v>
      </c>
      <c r="FD374" s="27">
        <v>10.729612069754522</v>
      </c>
      <c r="FE374" s="27">
        <v>7.711583456535501</v>
      </c>
      <c r="FF374" s="27">
        <v>5.6943963217641471</v>
      </c>
      <c r="FG374" s="27">
        <v>26.575669667</v>
      </c>
      <c r="FH374" s="27">
        <v>10.35785068469554</v>
      </c>
      <c r="FI374" s="27">
        <v>7.4443912292525667</v>
      </c>
      <c r="FJ374" s="27">
        <v>4.9950895546369196</v>
      </c>
      <c r="FK374" s="27">
        <v>26.706338947999999</v>
      </c>
      <c r="FL374" s="27">
        <v>10.218270819914578</v>
      </c>
      <c r="FM374" s="27">
        <v>7.3440724321597504</v>
      </c>
      <c r="FN374" s="27">
        <v>4.7168309078119535</v>
      </c>
      <c r="FO374" s="27">
        <v>26.770532979999999</v>
      </c>
      <c r="FP374" s="27">
        <v>9.8569613992225946</v>
      </c>
      <c r="FQ374" s="27">
        <v>7.0843922374626018</v>
      </c>
      <c r="FR374" s="27">
        <v>4.6175417856873864</v>
      </c>
      <c r="FS374" s="28">
        <v>25.259631143</v>
      </c>
      <c r="FT374" s="28">
        <v>11.329632159763431</v>
      </c>
      <c r="FU374" s="28">
        <v>8.1428297093935047</v>
      </c>
      <c r="FV374" s="28">
        <v>9.0304838209602227</v>
      </c>
      <c r="FW374" s="28">
        <v>25.340525216</v>
      </c>
      <c r="FX374" s="28">
        <v>11.188269718834713</v>
      </c>
      <c r="FY374" s="28">
        <v>8.041229739725047</v>
      </c>
      <c r="FZ374" s="28">
        <v>8.5480903411136939</v>
      </c>
      <c r="GA374" s="28">
        <v>25.357163120999999</v>
      </c>
      <c r="GB374" s="28">
        <v>11.129117095439026</v>
      </c>
      <c r="GC374" s="28">
        <v>7.9987155845977886</v>
      </c>
      <c r="GD374" s="28">
        <v>8.4245284511922041</v>
      </c>
      <c r="GE374" s="28">
        <v>25.413002636999998</v>
      </c>
      <c r="GF374" s="28">
        <v>11.019528309849518</v>
      </c>
      <c r="GG374" s="28">
        <v>7.9199519666328744</v>
      </c>
      <c r="GH374" s="28">
        <v>8.2499933196654176</v>
      </c>
      <c r="GI374" s="28">
        <v>25.500391964999999</v>
      </c>
      <c r="GJ374" s="28">
        <v>10.808235324677813</v>
      </c>
      <c r="GK374" s="28">
        <v>7.7680915379110189</v>
      </c>
      <c r="GL374" s="28">
        <v>7.9963363106030716</v>
      </c>
      <c r="GM374" s="28">
        <v>25.619911031000001</v>
      </c>
      <c r="GN374" s="28">
        <v>10.537044011254745</v>
      </c>
      <c r="GO374" s="28">
        <v>7.5731810012994822</v>
      </c>
      <c r="GP374" s="28">
        <v>7.6316851160534576</v>
      </c>
      <c r="GQ374" s="28">
        <v>25.736668893000001</v>
      </c>
      <c r="GR374" s="28">
        <v>10.146231696250549</v>
      </c>
      <c r="GS374" s="28">
        <v>7.2922964955593192</v>
      </c>
      <c r="GT374" s="28">
        <v>7.21024850935461</v>
      </c>
      <c r="GU374" s="28">
        <v>25.857624614999999</v>
      </c>
      <c r="GV374" s="28">
        <v>10.251505336408565</v>
      </c>
      <c r="GW374" s="28">
        <v>7.3679587335390373</v>
      </c>
      <c r="GX374" s="28">
        <v>6.8441154190091851</v>
      </c>
      <c r="GY374" s="28">
        <v>25.986610368000001</v>
      </c>
      <c r="GZ374" s="28">
        <v>10.344307477135958</v>
      </c>
      <c r="HA374" s="28">
        <v>7.4346574593188608</v>
      </c>
      <c r="HB374" s="28">
        <v>6.545686508257841</v>
      </c>
      <c r="HC374" s="28">
        <v>26.128059893</v>
      </c>
      <c r="HD374" s="28">
        <v>10.304751977347324</v>
      </c>
      <c r="HE374" s="28">
        <v>7.4062281427879419</v>
      </c>
      <c r="HF374" s="28">
        <v>6.18300183534787</v>
      </c>
      <c r="HG374" s="28">
        <v>26.618665661000001</v>
      </c>
      <c r="HH374" s="28">
        <v>9.6974300574255246</v>
      </c>
      <c r="HI374" s="28">
        <v>6.9697339210012741</v>
      </c>
      <c r="HJ374" s="28">
        <v>4.3903699867914803</v>
      </c>
      <c r="HK374" s="28">
        <v>27.055794636999998</v>
      </c>
      <c r="HL374" s="28">
        <v>8.525467049276731</v>
      </c>
      <c r="HM374" s="28">
        <v>6.1274210315364286</v>
      </c>
      <c r="HN374" s="28">
        <v>0.69860658312932955</v>
      </c>
      <c r="HO374" s="28">
        <v>27.297913006999998</v>
      </c>
      <c r="HP374" s="28">
        <v>7.7973044860542835</v>
      </c>
      <c r="HQ374" s="28">
        <v>5.6040762601030307</v>
      </c>
      <c r="HR374" s="28">
        <v>-2.2132581414430703</v>
      </c>
      <c r="HS374" s="28">
        <v>27.423613681999999</v>
      </c>
      <c r="HT374" s="28">
        <v>7.3030314222522881</v>
      </c>
      <c r="HU374" s="28">
        <v>5.2488324770988806</v>
      </c>
      <c r="HV374" s="28">
        <v>-4.6003660419580505</v>
      </c>
      <c r="HW374" s="29">
        <v>25.247702675999999</v>
      </c>
      <c r="HX374" s="29">
        <v>11.33358246001209</v>
      </c>
      <c r="HY374" s="29">
        <v>8.145668867962133</v>
      </c>
      <c r="HZ374" s="29">
        <v>9.0664727480633864</v>
      </c>
      <c r="IA374" s="29">
        <v>25.323574563000001</v>
      </c>
      <c r="IB374" s="29">
        <v>11.156432419959563</v>
      </c>
      <c r="IC374" s="29">
        <v>8.0183476461591052</v>
      </c>
      <c r="ID374" s="29">
        <v>8.6076870789933952</v>
      </c>
      <c r="IE374" s="29">
        <v>25.336646514999998</v>
      </c>
      <c r="IF374" s="29">
        <v>11.027418564107949</v>
      </c>
      <c r="IG374" s="29">
        <v>7.9256228477245303</v>
      </c>
      <c r="IH374" s="29">
        <v>8.5028827025509255</v>
      </c>
      <c r="II374" s="29">
        <v>25.382834038999999</v>
      </c>
      <c r="IJ374" s="29">
        <v>10.837173917626215</v>
      </c>
      <c r="IK374" s="29">
        <v>7.7888902744529833</v>
      </c>
      <c r="IL374" s="29">
        <v>8.3602619298172982</v>
      </c>
      <c r="IM374" s="29">
        <v>25.459152496999998</v>
      </c>
      <c r="IN374" s="29">
        <v>10.424277876582581</v>
      </c>
      <c r="IO374" s="29">
        <v>7.4921337599880635</v>
      </c>
      <c r="IP374" s="29">
        <v>8.1505578586746914</v>
      </c>
      <c r="IQ374" s="29">
        <v>25.564056401000002</v>
      </c>
      <c r="IR374" s="29">
        <v>10.635332706250592</v>
      </c>
      <c r="IS374" s="29">
        <v>7.6438230216602223</v>
      </c>
      <c r="IT374" s="29">
        <v>7.8386607588875137</v>
      </c>
      <c r="IU374" s="29">
        <v>25.679445029</v>
      </c>
      <c r="IV374" s="29">
        <v>10.680492692887999</v>
      </c>
      <c r="IW374" s="29">
        <v>7.6762803932395807</v>
      </c>
      <c r="IX374" s="29">
        <v>7.4657369314825583</v>
      </c>
      <c r="IY374" s="29">
        <v>25.788318555</v>
      </c>
      <c r="IZ374" s="29">
        <v>10.662171512341137</v>
      </c>
      <c r="JA374" s="29">
        <v>7.6631126000434371</v>
      </c>
      <c r="JB374" s="29">
        <v>7.1519840719427208</v>
      </c>
      <c r="JC374" s="29">
        <v>25.905465096</v>
      </c>
      <c r="JD374" s="29">
        <v>10.604417371203349</v>
      </c>
      <c r="JE374" s="29">
        <v>7.6216035616505158</v>
      </c>
      <c r="JF374" s="29">
        <v>6.8657726189282648</v>
      </c>
      <c r="JG374" s="29">
        <v>26.061172086999999</v>
      </c>
      <c r="JH374" s="29">
        <v>10.404836479135428</v>
      </c>
      <c r="JI374" s="29">
        <v>7.4781608448490324</v>
      </c>
      <c r="JJ374" s="29">
        <v>5.9436153077859313</v>
      </c>
      <c r="JK374" s="29">
        <v>26.599789823000002</v>
      </c>
      <c r="JL374" s="29">
        <v>9.3036367521344037</v>
      </c>
      <c r="JM374" s="29">
        <v>6.6867069188473263</v>
      </c>
      <c r="JN374" s="29">
        <v>1.6852375019078494</v>
      </c>
      <c r="JO374" s="29">
        <v>26.927567988</v>
      </c>
      <c r="JP374" s="29">
        <v>8.1110034634606656</v>
      </c>
      <c r="JQ374" s="29">
        <v>5.8295378917791982</v>
      </c>
      <c r="JR374" s="29">
        <v>-1.6893183554717304</v>
      </c>
      <c r="JS374" s="29">
        <v>27.046948575000002</v>
      </c>
      <c r="JT374" s="29">
        <v>7.8183849121467937</v>
      </c>
      <c r="JU374" s="29">
        <v>5.6192271774013332</v>
      </c>
      <c r="JV374" s="29">
        <v>-3.7611579241308455</v>
      </c>
      <c r="JW374" s="29">
        <v>26.976095753999999</v>
      </c>
      <c r="JX374" s="29">
        <v>7.7130082957416777</v>
      </c>
      <c r="JY374" s="29">
        <v>5.5434909283652605</v>
      </c>
      <c r="JZ374" s="29">
        <v>-3.5544394915628814</v>
      </c>
    </row>
    <row r="375" spans="1:286" ht="15" thickBot="1" x14ac:dyDescent="0.4">
      <c r="A375" s="2"/>
      <c r="B375" s="74" t="s">
        <v>837</v>
      </c>
      <c r="C375" s="74" t="s">
        <v>646</v>
      </c>
      <c r="D375" s="74" t="s">
        <v>869</v>
      </c>
      <c r="E375" s="87">
        <v>393116</v>
      </c>
      <c r="F375" s="84">
        <v>392019</v>
      </c>
      <c r="G375" s="22">
        <v>23.283490097315788</v>
      </c>
      <c r="H375" s="22">
        <v>8.3268999792354705</v>
      </c>
      <c r="I375" s="22">
        <v>5.984706968587278</v>
      </c>
      <c r="J375" s="22">
        <v>14.164084253654645</v>
      </c>
      <c r="K375" s="22">
        <v>23.392919122315789</v>
      </c>
      <c r="L375" s="22">
        <v>8.046517070571694</v>
      </c>
      <c r="M375" s="22">
        <v>5.7831902514972118</v>
      </c>
      <c r="N375" s="22">
        <v>13.662404114158655</v>
      </c>
      <c r="O375" s="22">
        <v>23.412981190315787</v>
      </c>
      <c r="P375" s="22">
        <v>7.8078277718256954</v>
      </c>
      <c r="Q375" s="22">
        <v>5.6116395527864604</v>
      </c>
      <c r="R375" s="22">
        <v>13.53150383781135</v>
      </c>
      <c r="S375" s="22">
        <v>23.477578705315786</v>
      </c>
      <c r="T375" s="22">
        <v>7.5436524267632938</v>
      </c>
      <c r="U375" s="22">
        <v>5.421771530777499</v>
      </c>
      <c r="V375" s="22">
        <v>13.469416042213625</v>
      </c>
      <c r="W375" s="22">
        <v>23.571327771315786</v>
      </c>
      <c r="X375" s="22">
        <v>7.2669127454423252</v>
      </c>
      <c r="Y375" s="22">
        <v>5.2228732729124765</v>
      </c>
      <c r="Z375" s="22">
        <v>13.192091914436636</v>
      </c>
      <c r="AA375" s="22">
        <v>23.695121162315786</v>
      </c>
      <c r="AB375" s="22">
        <v>6.9620497315268297</v>
      </c>
      <c r="AC375" s="22">
        <v>5.0037622221739877</v>
      </c>
      <c r="AD375" s="22">
        <v>12.96935935087425</v>
      </c>
      <c r="AE375" s="22">
        <v>23.83747953231579</v>
      </c>
      <c r="AF375" s="22">
        <v>6.9398826289205378</v>
      </c>
      <c r="AG375" s="22">
        <v>4.9878302890689801</v>
      </c>
      <c r="AH375" s="22">
        <v>12.702036456806406</v>
      </c>
      <c r="AI375" s="22">
        <v>23.993370790315787</v>
      </c>
      <c r="AJ375" s="22">
        <v>6.8611379594591488</v>
      </c>
      <c r="AK375" s="22">
        <v>4.9312349446743253</v>
      </c>
      <c r="AL375" s="22">
        <v>12.517900568493069</v>
      </c>
      <c r="AM375" s="22">
        <v>24.161196120315786</v>
      </c>
      <c r="AN375" s="22">
        <v>6.7780750232562701</v>
      </c>
      <c r="AO375" s="22">
        <v>4.8715359769475235</v>
      </c>
      <c r="AP375" s="22">
        <v>12.221519165944009</v>
      </c>
      <c r="AQ375" s="22">
        <v>24.353603512315786</v>
      </c>
      <c r="AR375" s="22">
        <v>6.6680535283232212</v>
      </c>
      <c r="AS375" s="22">
        <v>4.7924613622575238</v>
      </c>
      <c r="AT375" s="22">
        <v>11.947121119256792</v>
      </c>
      <c r="AU375" s="22">
        <v>25.44334979931579</v>
      </c>
      <c r="AV375" s="22">
        <v>6.1916874899292385</v>
      </c>
      <c r="AW375" s="22">
        <v>4.4500877109966694</v>
      </c>
      <c r="AX375" s="22">
        <v>10.75935616083628</v>
      </c>
      <c r="AY375" s="22">
        <v>26.904323273315789</v>
      </c>
      <c r="AZ375" s="22">
        <v>5.7763198646482987</v>
      </c>
      <c r="BA375" s="22">
        <v>4.1515548202758383</v>
      </c>
      <c r="BB375" s="22">
        <v>9.2771749662611853</v>
      </c>
      <c r="BC375" s="22">
        <v>28.067798146315788</v>
      </c>
      <c r="BD375" s="22">
        <v>6.8406187471496045</v>
      </c>
      <c r="BE375" s="22">
        <v>4.9164873827719271</v>
      </c>
      <c r="BF375" s="22">
        <v>8.3527206696835705</v>
      </c>
      <c r="BG375" s="22">
        <v>29.285143556315788</v>
      </c>
      <c r="BH375" s="22">
        <v>6.6636558451818955</v>
      </c>
      <c r="BI375" s="22">
        <v>4.7893006607951358</v>
      </c>
      <c r="BJ375" s="22">
        <v>7.2817003187845302</v>
      </c>
      <c r="BK375" s="25">
        <v>23.177046888315786</v>
      </c>
      <c r="BL375" s="25">
        <v>8.3842093429793536</v>
      </c>
      <c r="BM375" s="25">
        <v>6.0258963367097005</v>
      </c>
      <c r="BN375" s="25">
        <v>14.469806253974003</v>
      </c>
      <c r="BO375" s="25">
        <v>23.195911644315789</v>
      </c>
      <c r="BP375" s="25">
        <v>8.0946172672261998</v>
      </c>
      <c r="BQ375" s="25">
        <v>5.8177608099074831</v>
      </c>
      <c r="BR375" s="25">
        <v>14.229710483554005</v>
      </c>
      <c r="BS375" s="25">
        <v>23.262251692315786</v>
      </c>
      <c r="BT375" s="25">
        <v>7.8997070881088067</v>
      </c>
      <c r="BU375" s="25">
        <v>5.6776750264681146</v>
      </c>
      <c r="BV375" s="25">
        <v>14.039280682675864</v>
      </c>
      <c r="BW375" s="25">
        <v>23.357038638315789</v>
      </c>
      <c r="BX375" s="25">
        <v>7.7130702127889057</v>
      </c>
      <c r="BY375" s="25">
        <v>5.5435354293662265</v>
      </c>
      <c r="BZ375" s="25">
        <v>13.912278735152006</v>
      </c>
      <c r="CA375" s="25">
        <v>23.456143685315787</v>
      </c>
      <c r="CB375" s="25">
        <v>7.4781222674313703</v>
      </c>
      <c r="CC375" s="25">
        <v>5.3746737150015962</v>
      </c>
      <c r="CD375" s="25">
        <v>13.601711533778111</v>
      </c>
      <c r="CE375" s="25">
        <v>23.568911396315787</v>
      </c>
      <c r="CF375" s="25">
        <v>7.3703511646277757</v>
      </c>
      <c r="CG375" s="25">
        <v>5.2972165014444057</v>
      </c>
      <c r="CH375" s="25">
        <v>13.362213186851497</v>
      </c>
      <c r="CI375" s="25">
        <v>23.697647276315788</v>
      </c>
      <c r="CJ375" s="25">
        <v>7.2707112353526746</v>
      </c>
      <c r="CK375" s="25">
        <v>5.2256033224018736</v>
      </c>
      <c r="CL375" s="25">
        <v>13.070697980563402</v>
      </c>
      <c r="CM375" s="25">
        <v>23.83577231431579</v>
      </c>
      <c r="CN375" s="25">
        <v>7.2057610077774319</v>
      </c>
      <c r="CO375" s="25">
        <v>5.1789223149981352</v>
      </c>
      <c r="CP375" s="25">
        <v>12.852042424832122</v>
      </c>
      <c r="CQ375" s="25">
        <v>23.983796469315788</v>
      </c>
      <c r="CR375" s="25">
        <v>7.1099784278957445</v>
      </c>
      <c r="CS375" s="25">
        <v>5.1100814889144006</v>
      </c>
      <c r="CT375" s="25">
        <v>12.510566463005096</v>
      </c>
      <c r="CU375" s="25">
        <v>24.137974107315788</v>
      </c>
      <c r="CV375" s="25">
        <v>6.9827321728848499</v>
      </c>
      <c r="CW375" s="25">
        <v>5.0186271000074436</v>
      </c>
      <c r="CX375" s="25">
        <v>12.079694370420928</v>
      </c>
      <c r="CY375" s="25">
        <v>24.921127274315786</v>
      </c>
      <c r="CZ375" s="25">
        <v>6.8022961437192091</v>
      </c>
      <c r="DA375" s="25">
        <v>4.8889441731289374</v>
      </c>
      <c r="DB375" s="25">
        <v>11.357557791163536</v>
      </c>
      <c r="DC375" s="25">
        <v>25.819398056315787</v>
      </c>
      <c r="DD375" s="25">
        <v>6.7194441129608862</v>
      </c>
      <c r="DE375" s="25">
        <v>4.8293967872977852</v>
      </c>
      <c r="DF375" s="25">
        <v>10.441334887750266</v>
      </c>
      <c r="DG375" s="25">
        <v>26.67668196031579</v>
      </c>
      <c r="DH375" s="25">
        <v>7.2769947153842534</v>
      </c>
      <c r="DI375" s="25">
        <v>5.2301193832199147</v>
      </c>
      <c r="DJ375" s="25">
        <v>9.6677606031594863</v>
      </c>
      <c r="DK375" s="25">
        <v>27.394670646315788</v>
      </c>
      <c r="DL375" s="25">
        <v>7.6768137727750254</v>
      </c>
      <c r="DM375" s="25">
        <v>5.5174772120526612</v>
      </c>
      <c r="DN375" s="25">
        <v>8.9400788334783741</v>
      </c>
      <c r="DO375" s="27">
        <v>23.285940730315787</v>
      </c>
      <c r="DP375" s="27">
        <v>8.3820063944209888</v>
      </c>
      <c r="DQ375" s="27">
        <v>6.02431303420558</v>
      </c>
      <c r="DR375" s="27">
        <v>14.170322936946494</v>
      </c>
      <c r="DS375" s="27">
        <v>23.396889904315788</v>
      </c>
      <c r="DT375" s="27">
        <v>8.1269406343056954</v>
      </c>
      <c r="DU375" s="27">
        <v>5.8409922502623868</v>
      </c>
      <c r="DV375" s="27">
        <v>13.676039170697935</v>
      </c>
      <c r="DW375" s="27">
        <v>23.418146171315787</v>
      </c>
      <c r="DX375" s="27">
        <v>7.8811761953375692</v>
      </c>
      <c r="DY375" s="27">
        <v>5.664356508967157</v>
      </c>
      <c r="DZ375" s="27">
        <v>13.551420383839018</v>
      </c>
      <c r="EA375" s="27">
        <v>23.484935882315789</v>
      </c>
      <c r="EB375" s="27">
        <v>7.6795814630111652</v>
      </c>
      <c r="EC375" s="27">
        <v>5.5194664055201494</v>
      </c>
      <c r="ED375" s="27">
        <v>13.49466994722262</v>
      </c>
      <c r="EE375" s="27">
        <v>23.580866332315786</v>
      </c>
      <c r="EF375" s="27">
        <v>7.4346367566814564</v>
      </c>
      <c r="EG375" s="27">
        <v>5.3434198222123754</v>
      </c>
      <c r="EH375" s="27">
        <v>13.225900418334541</v>
      </c>
      <c r="EI375" s="27">
        <v>23.705748063315788</v>
      </c>
      <c r="EJ375" s="27">
        <v>7.2853991412602932</v>
      </c>
      <c r="EK375" s="27">
        <v>5.236159809576991</v>
      </c>
      <c r="EL375" s="27">
        <v>13.011381282625415</v>
      </c>
      <c r="EM375" s="27">
        <v>23.848515090315786</v>
      </c>
      <c r="EN375" s="27">
        <v>7.1366474157497874</v>
      </c>
      <c r="EO375" s="27">
        <v>5.1292490155873836</v>
      </c>
      <c r="EP375" s="27">
        <v>12.752925995135371</v>
      </c>
      <c r="EQ375" s="27">
        <v>24.004235252315787</v>
      </c>
      <c r="ER375" s="27">
        <v>7.0471643432208442</v>
      </c>
      <c r="ES375" s="27">
        <v>5.0649357694729833</v>
      </c>
      <c r="ET375" s="27">
        <v>12.576432566917674</v>
      </c>
      <c r="EU375" s="27">
        <v>24.169809280315789</v>
      </c>
      <c r="EV375" s="27">
        <v>6.9838366915297225</v>
      </c>
      <c r="EW375" s="27">
        <v>5.0194209393050677</v>
      </c>
      <c r="EX375" s="27">
        <v>12.292931059979274</v>
      </c>
      <c r="EY375" s="27">
        <v>24.353857121315787</v>
      </c>
      <c r="EZ375" s="27">
        <v>6.8340735217153661</v>
      </c>
      <c r="FA375" s="27">
        <v>4.911783200379328</v>
      </c>
      <c r="FB375" s="27">
        <v>12.042575064270819</v>
      </c>
      <c r="FC375" s="27">
        <v>25.262079811315786</v>
      </c>
      <c r="FD375" s="27">
        <v>6.5663415701871237</v>
      </c>
      <c r="FE375" s="27">
        <v>4.7193589752751297</v>
      </c>
      <c r="FF375" s="27">
        <v>11.033321262361429</v>
      </c>
      <c r="FG375" s="27">
        <v>26.158687861315787</v>
      </c>
      <c r="FH375" s="27">
        <v>6.5918656646784379</v>
      </c>
      <c r="FI375" s="27">
        <v>4.7377036445458032</v>
      </c>
      <c r="FJ375" s="27">
        <v>10.051763584433189</v>
      </c>
      <c r="FK375" s="27">
        <v>27.018824687315785</v>
      </c>
      <c r="FL375" s="27">
        <v>7.5586312343624007</v>
      </c>
      <c r="FM375" s="27">
        <v>5.4325370947260323</v>
      </c>
      <c r="FN375" s="27">
        <v>9.3637464916529147</v>
      </c>
      <c r="FO375" s="27">
        <v>27.76404483631579</v>
      </c>
      <c r="FP375" s="27">
        <v>7.2760548502570686</v>
      </c>
      <c r="FQ375" s="27">
        <v>5.2294438836474182</v>
      </c>
      <c r="FR375" s="27">
        <v>8.7478769438334361</v>
      </c>
      <c r="FS375" s="28">
        <v>23.278417778315788</v>
      </c>
      <c r="FT375" s="28">
        <v>8.328617358882088</v>
      </c>
      <c r="FU375" s="28">
        <v>5.9859412831538581</v>
      </c>
      <c r="FV375" s="28">
        <v>14.177111955333501</v>
      </c>
      <c r="FW375" s="28">
        <v>23.388783254315786</v>
      </c>
      <c r="FX375" s="28">
        <v>8.051523612778487</v>
      </c>
      <c r="FY375" s="28">
        <v>5.7867885519581561</v>
      </c>
      <c r="FZ375" s="28">
        <v>13.68950564801669</v>
      </c>
      <c r="GA375" s="28">
        <v>23.419654991315788</v>
      </c>
      <c r="GB375" s="28">
        <v>7.7895024375618309</v>
      </c>
      <c r="GC375" s="28">
        <v>5.5984687742321215</v>
      </c>
      <c r="GD375" s="28">
        <v>13.57211299995695</v>
      </c>
      <c r="GE375" s="28">
        <v>23.497121743315788</v>
      </c>
      <c r="GF375" s="28">
        <v>7.4716052070220265</v>
      </c>
      <c r="GG375" s="28">
        <v>5.3699897753669461</v>
      </c>
      <c r="GH375" s="28">
        <v>13.520050762220695</v>
      </c>
      <c r="GI375" s="28">
        <v>23.620852803315788</v>
      </c>
      <c r="GJ375" s="28">
        <v>7.2343851116731441</v>
      </c>
      <c r="GK375" s="28">
        <v>5.1994950220657614</v>
      </c>
      <c r="GL375" s="28">
        <v>13.250154748670797</v>
      </c>
      <c r="GM375" s="28">
        <v>23.819475019315789</v>
      </c>
      <c r="GN375" s="28">
        <v>7.0354470300654199</v>
      </c>
      <c r="GO375" s="28">
        <v>5.0565143057987161</v>
      </c>
      <c r="GP375" s="28">
        <v>13.015081555343468</v>
      </c>
      <c r="GQ375" s="28">
        <v>24.082912841315789</v>
      </c>
      <c r="GR375" s="28">
        <v>6.9037183858418549</v>
      </c>
      <c r="GS375" s="28">
        <v>4.9618383355080651</v>
      </c>
      <c r="GT375" s="28">
        <v>12.713566047795279</v>
      </c>
      <c r="GU375" s="28">
        <v>24.400696592315789</v>
      </c>
      <c r="GV375" s="28">
        <v>6.8071612796989243</v>
      </c>
      <c r="GW375" s="28">
        <v>4.8924408421502452</v>
      </c>
      <c r="GX375" s="28">
        <v>12.477094049603595</v>
      </c>
      <c r="GY375" s="28">
        <v>24.70544897531579</v>
      </c>
      <c r="GZ375" s="28">
        <v>6.6897441325304516</v>
      </c>
      <c r="HA375" s="28">
        <v>4.8080508265810522</v>
      </c>
      <c r="HB375" s="28">
        <v>12.120498372929902</v>
      </c>
      <c r="HC375" s="28">
        <v>25.089388711315788</v>
      </c>
      <c r="HD375" s="28">
        <v>6.5501731188223413</v>
      </c>
      <c r="HE375" s="28">
        <v>4.7077383909285695</v>
      </c>
      <c r="HF375" s="28">
        <v>11.707318894036579</v>
      </c>
      <c r="HG375" s="28">
        <v>27.152028844315787</v>
      </c>
      <c r="HH375" s="28">
        <v>5.6939154227607975</v>
      </c>
      <c r="HI375" s="28">
        <v>4.0923291253790026</v>
      </c>
      <c r="HJ375" s="28">
        <v>9.3175785341828217</v>
      </c>
      <c r="HK375" s="28">
        <v>28.602690717952683</v>
      </c>
      <c r="HL375" s="28">
        <v>4.7092149360192002</v>
      </c>
      <c r="HM375" s="28">
        <v>3.3846054971777182</v>
      </c>
      <c r="HN375" s="28">
        <v>4.3890329437411992</v>
      </c>
      <c r="HO375" s="28">
        <v>30.129189792772063</v>
      </c>
      <c r="HP375" s="28">
        <v>4.9605413693902722</v>
      </c>
      <c r="HQ375" s="28">
        <v>3.5652387533639107</v>
      </c>
      <c r="HR375" s="28">
        <v>0.58351649628713886</v>
      </c>
      <c r="HS375" s="28">
        <v>26.852036332128208</v>
      </c>
      <c r="HT375" s="28">
        <v>4.420983039837572</v>
      </c>
      <c r="HU375" s="28">
        <v>3.1774475582149773</v>
      </c>
      <c r="HV375" s="28">
        <v>-1.9129663913410013</v>
      </c>
      <c r="HW375" s="29">
        <v>23.277589221315786</v>
      </c>
      <c r="HX375" s="29">
        <v>8.3294750672883087</v>
      </c>
      <c r="HY375" s="29">
        <v>5.9865577350733625</v>
      </c>
      <c r="HZ375" s="29">
        <v>14.175490311577875</v>
      </c>
      <c r="IA375" s="29">
        <v>23.400308468315789</v>
      </c>
      <c r="IB375" s="29">
        <v>8.0877537411627323</v>
      </c>
      <c r="IC375" s="29">
        <v>5.812827858585436</v>
      </c>
      <c r="ID375" s="29">
        <v>13.666715432978247</v>
      </c>
      <c r="IE375" s="29">
        <v>23.450784789315787</v>
      </c>
      <c r="IF375" s="29">
        <v>7.8563037844968635</v>
      </c>
      <c r="IG375" s="29">
        <v>5.6464802175675812</v>
      </c>
      <c r="IH375" s="29">
        <v>13.539366384267536</v>
      </c>
      <c r="II375" s="29">
        <v>23.553431693315787</v>
      </c>
      <c r="IJ375" s="29">
        <v>7.598751842554476</v>
      </c>
      <c r="IK375" s="29">
        <v>5.4613725657932761</v>
      </c>
      <c r="IL375" s="29">
        <v>13.493372648634221</v>
      </c>
      <c r="IM375" s="29">
        <v>23.696543807315788</v>
      </c>
      <c r="IN375" s="29">
        <v>7.2688204984882114</v>
      </c>
      <c r="IO375" s="29">
        <v>5.2242444125894911</v>
      </c>
      <c r="IP375" s="29">
        <v>13.230308767335609</v>
      </c>
      <c r="IQ375" s="29">
        <v>24.043157909315788</v>
      </c>
      <c r="IR375" s="29">
        <v>7.1354052040690537</v>
      </c>
      <c r="IS375" s="29">
        <v>5.1283562135937624</v>
      </c>
      <c r="IT375" s="29">
        <v>12.885369120472804</v>
      </c>
      <c r="IU375" s="29">
        <v>24.380111320315788</v>
      </c>
      <c r="IV375" s="29">
        <v>6.9900606935086618</v>
      </c>
      <c r="IW375" s="29">
        <v>5.0238942520755758</v>
      </c>
      <c r="IX375" s="29">
        <v>12.55676157201742</v>
      </c>
      <c r="IY375" s="29">
        <v>24.791620560315788</v>
      </c>
      <c r="IZ375" s="29">
        <v>6.9071584322089139</v>
      </c>
      <c r="JA375" s="29">
        <v>4.9643107645652815</v>
      </c>
      <c r="JB375" s="29">
        <v>12.282761369679745</v>
      </c>
      <c r="JC375" s="29">
        <v>25.211929338315787</v>
      </c>
      <c r="JD375" s="29">
        <v>6.7918901062553036</v>
      </c>
      <c r="JE375" s="29">
        <v>4.881465149112687</v>
      </c>
      <c r="JF375" s="29">
        <v>11.863394875651849</v>
      </c>
      <c r="JG375" s="29">
        <v>25.684454244315788</v>
      </c>
      <c r="JH375" s="29">
        <v>6.61050645755516</v>
      </c>
      <c r="JI375" s="29">
        <v>4.7511011494164634</v>
      </c>
      <c r="JJ375" s="29">
        <v>11.223678686084039</v>
      </c>
      <c r="JK375" s="29">
        <v>28.188486886315786</v>
      </c>
      <c r="JL375" s="29">
        <v>6.4992222581574604</v>
      </c>
      <c r="JM375" s="29">
        <v>4.671119004165547</v>
      </c>
      <c r="JN375" s="29">
        <v>6.1397641415731741</v>
      </c>
      <c r="JO375" s="29">
        <v>30.121897976315786</v>
      </c>
      <c r="JP375" s="29">
        <v>5.4074690005099111</v>
      </c>
      <c r="JQ375" s="29">
        <v>3.8864544416855908</v>
      </c>
      <c r="JR375" s="29">
        <v>1.5906420015345688</v>
      </c>
      <c r="JS375" s="29">
        <v>29.032736555134544</v>
      </c>
      <c r="JT375" s="29">
        <v>4.7800187040842301</v>
      </c>
      <c r="JU375" s="29">
        <v>3.4354935593854652</v>
      </c>
      <c r="JV375" s="29">
        <v>-1.2375916076226758</v>
      </c>
      <c r="JW375" s="29">
        <v>28.388316317446918</v>
      </c>
      <c r="JX375" s="29">
        <v>4.6739198255445666</v>
      </c>
      <c r="JY375" s="29">
        <v>3.359238206332225</v>
      </c>
      <c r="JZ375" s="29">
        <v>-1.0095736194497889</v>
      </c>
    </row>
    <row r="376" spans="1:286" ht="15" thickBot="1" x14ac:dyDescent="0.4">
      <c r="A376" s="2"/>
      <c r="B376" s="74" t="s">
        <v>838</v>
      </c>
      <c r="C376" s="74" t="s">
        <v>536</v>
      </c>
      <c r="D376" s="74" t="s">
        <v>867</v>
      </c>
      <c r="E376" s="87">
        <v>378874</v>
      </c>
      <c r="F376" s="84">
        <v>411666</v>
      </c>
      <c r="G376" s="22">
        <v>29.054547738</v>
      </c>
      <c r="H376" s="22">
        <v>14.075179529344783</v>
      </c>
      <c r="I376" s="22">
        <v>10.116108662700761</v>
      </c>
      <c r="J376" s="22">
        <v>14.519121387738968</v>
      </c>
      <c r="K376" s="22">
        <v>29.123813656999999</v>
      </c>
      <c r="L376" s="22">
        <v>14.009218342254606</v>
      </c>
      <c r="M376" s="22">
        <v>10.068701058788228</v>
      </c>
      <c r="N376" s="22">
        <v>13.999943885804742</v>
      </c>
      <c r="O376" s="22">
        <v>29.189497234000001</v>
      </c>
      <c r="P376" s="22">
        <v>13.967357128800083</v>
      </c>
      <c r="Q376" s="22">
        <v>10.038614580447005</v>
      </c>
      <c r="R376" s="22">
        <v>13.726989865660714</v>
      </c>
      <c r="S376" s="22">
        <v>29.276883180999999</v>
      </c>
      <c r="T376" s="22">
        <v>13.882130766638317</v>
      </c>
      <c r="U376" s="22">
        <v>9.9773607158865119</v>
      </c>
      <c r="V376" s="22">
        <v>13.252000705200578</v>
      </c>
      <c r="W376" s="22">
        <v>29.389993990000001</v>
      </c>
      <c r="X376" s="22">
        <v>13.789997068740968</v>
      </c>
      <c r="Y376" s="22">
        <v>9.9111424131300279</v>
      </c>
      <c r="Z376" s="22">
        <v>12.88477278429448</v>
      </c>
      <c r="AA376" s="22">
        <v>29.523727788999999</v>
      </c>
      <c r="AB376" s="22">
        <v>13.629856562649078</v>
      </c>
      <c r="AC376" s="22">
        <v>9.7960462782957975</v>
      </c>
      <c r="AD376" s="22">
        <v>12.321231081800299</v>
      </c>
      <c r="AE376" s="22">
        <v>29.675672419000001</v>
      </c>
      <c r="AF376" s="22">
        <v>13.546140864756824</v>
      </c>
      <c r="AG376" s="22">
        <v>9.7358781578902107</v>
      </c>
      <c r="AH376" s="22">
        <v>11.724771739335511</v>
      </c>
      <c r="AI376" s="22">
        <v>29.842446594999998</v>
      </c>
      <c r="AJ376" s="22">
        <v>13.40892948337901</v>
      </c>
      <c r="AK376" s="22">
        <v>9.6372616364537791</v>
      </c>
      <c r="AL376" s="22">
        <v>11.144966683003696</v>
      </c>
      <c r="AM376" s="22">
        <v>30.022816518999999</v>
      </c>
      <c r="AN376" s="22">
        <v>13.288301763881734</v>
      </c>
      <c r="AO376" s="22">
        <v>9.5505641193369204</v>
      </c>
      <c r="AP376" s="22">
        <v>10.547671719632895</v>
      </c>
      <c r="AQ376" s="22">
        <v>30.204789151</v>
      </c>
      <c r="AR376" s="22">
        <v>13.130442394481879</v>
      </c>
      <c r="AS376" s="22">
        <v>9.437107482357975</v>
      </c>
      <c r="AT376" s="22">
        <v>9.939707930396338</v>
      </c>
      <c r="AU376" s="22">
        <v>30.872315567000001</v>
      </c>
      <c r="AV376" s="22">
        <v>12.586539331803394</v>
      </c>
      <c r="AW376" s="22">
        <v>9.0461936419653881</v>
      </c>
      <c r="AX376" s="22">
        <v>7.6901760291285797</v>
      </c>
      <c r="AY376" s="22">
        <v>31.35161385</v>
      </c>
      <c r="AZ376" s="22">
        <v>12.456776972012829</v>
      </c>
      <c r="BA376" s="22">
        <v>8.9529308790121309</v>
      </c>
      <c r="BB376" s="22">
        <v>6.7248342489705735</v>
      </c>
      <c r="BC376" s="22">
        <v>31.646246190999999</v>
      </c>
      <c r="BD376" s="22">
        <v>12.766052677235516</v>
      </c>
      <c r="BE376" s="22">
        <v>9.1752134178773215</v>
      </c>
      <c r="BF376" s="22">
        <v>6.5960943645618499</v>
      </c>
      <c r="BG376" s="22">
        <v>31.840980752</v>
      </c>
      <c r="BH376" s="22">
        <v>12.7400584853733</v>
      </c>
      <c r="BI376" s="22">
        <v>9.1565308803701413</v>
      </c>
      <c r="BJ376" s="22">
        <v>7.0369222054625027</v>
      </c>
      <c r="BK376" s="25">
        <v>29.024555691</v>
      </c>
      <c r="BL376" s="25">
        <v>14.12812151412915</v>
      </c>
      <c r="BM376" s="25">
        <v>10.154159109572939</v>
      </c>
      <c r="BN376" s="25">
        <v>14.786019709246959</v>
      </c>
      <c r="BO376" s="25">
        <v>29.067748483999999</v>
      </c>
      <c r="BP376" s="25">
        <v>14.065104704535187</v>
      </c>
      <c r="BQ376" s="25">
        <v>10.108867687740615</v>
      </c>
      <c r="BR376" s="25">
        <v>14.491162561833237</v>
      </c>
      <c r="BS376" s="25">
        <v>29.139452070000001</v>
      </c>
      <c r="BT376" s="25">
        <v>13.958860539115987</v>
      </c>
      <c r="BU376" s="25">
        <v>10.032507914146409</v>
      </c>
      <c r="BV376" s="25">
        <v>14.15296894767506</v>
      </c>
      <c r="BW376" s="25">
        <v>29.214731985</v>
      </c>
      <c r="BX376" s="25">
        <v>13.829539938276167</v>
      </c>
      <c r="BY376" s="25">
        <v>9.9395626520491174</v>
      </c>
      <c r="BZ376" s="25">
        <v>13.713389158669953</v>
      </c>
      <c r="CA376" s="25">
        <v>29.299489783999999</v>
      </c>
      <c r="CB376" s="25">
        <v>13.740082013173913</v>
      </c>
      <c r="CC376" s="25">
        <v>9.8752674798854212</v>
      </c>
      <c r="CD376" s="25">
        <v>13.426186660544667</v>
      </c>
      <c r="CE376" s="25">
        <v>29.393874400000001</v>
      </c>
      <c r="CF376" s="25">
        <v>13.60110653714273</v>
      </c>
      <c r="CG376" s="25">
        <v>9.7753830688872583</v>
      </c>
      <c r="CH376" s="25">
        <v>12.963435946087088</v>
      </c>
      <c r="CI376" s="25">
        <v>29.497757611000001</v>
      </c>
      <c r="CJ376" s="25">
        <v>13.486940509468894</v>
      </c>
      <c r="CK376" s="25">
        <v>9.6933296969121727</v>
      </c>
      <c r="CL376" s="25">
        <v>12.464215601675852</v>
      </c>
      <c r="CM376" s="25">
        <v>29.608885970999999</v>
      </c>
      <c r="CN376" s="25">
        <v>13.399651384182189</v>
      </c>
      <c r="CO376" s="25">
        <v>9.6305932838787616</v>
      </c>
      <c r="CP376" s="25">
        <v>11.976306831549497</v>
      </c>
      <c r="CQ376" s="25">
        <v>29.727182061000001</v>
      </c>
      <c r="CR376" s="25">
        <v>13.297305653322415</v>
      </c>
      <c r="CS376" s="25">
        <v>9.5570353919611151</v>
      </c>
      <c r="CT376" s="25">
        <v>11.463117540844321</v>
      </c>
      <c r="CU376" s="25">
        <v>29.849964161999999</v>
      </c>
      <c r="CV376" s="25">
        <v>13.206499829269365</v>
      </c>
      <c r="CW376" s="25">
        <v>9.491771458281864</v>
      </c>
      <c r="CX376" s="25">
        <v>10.991049808843144</v>
      </c>
      <c r="CY376" s="25">
        <v>30.167592087999999</v>
      </c>
      <c r="CZ376" s="25">
        <v>12.920289195666468</v>
      </c>
      <c r="DA376" s="25">
        <v>9.2860662405323495</v>
      </c>
      <c r="DB376" s="25">
        <v>9.4433718763540107</v>
      </c>
      <c r="DC376" s="25">
        <v>30.398124347</v>
      </c>
      <c r="DD376" s="25">
        <v>12.901023361790932</v>
      </c>
      <c r="DE376" s="25">
        <v>9.2722195063890211</v>
      </c>
      <c r="DF376" s="25">
        <v>8.5390440590498571</v>
      </c>
      <c r="DG376" s="25">
        <v>30.549248335000001</v>
      </c>
      <c r="DH376" s="25">
        <v>13.11782226671756</v>
      </c>
      <c r="DI376" s="25">
        <v>9.4280371480482188</v>
      </c>
      <c r="DJ376" s="25">
        <v>8.0566202525512729</v>
      </c>
      <c r="DK376" s="25">
        <v>30.637675807000001</v>
      </c>
      <c r="DL376" s="25">
        <v>13.151469067594364</v>
      </c>
      <c r="DM376" s="25">
        <v>9.452219766331158</v>
      </c>
      <c r="DN376" s="25">
        <v>8.0128692596946642</v>
      </c>
      <c r="DO376" s="27">
        <v>29.054547738</v>
      </c>
      <c r="DP376" s="27">
        <v>14.131230171129408</v>
      </c>
      <c r="DQ376" s="27">
        <v>10.156393362567306</v>
      </c>
      <c r="DR376" s="27">
        <v>14.526744217940578</v>
      </c>
      <c r="DS376" s="27">
        <v>29.123813665</v>
      </c>
      <c r="DT376" s="27">
        <v>14.066503161134403</v>
      </c>
      <c r="DU376" s="27">
        <v>10.109872786033552</v>
      </c>
      <c r="DV376" s="27">
        <v>14.021593949508965</v>
      </c>
      <c r="DW376" s="27">
        <v>29.189497227</v>
      </c>
      <c r="DX376" s="27">
        <v>13.950332366786384</v>
      </c>
      <c r="DY376" s="27">
        <v>10.026378548776636</v>
      </c>
      <c r="DZ376" s="27">
        <v>13.761583034756613</v>
      </c>
      <c r="EA376" s="27">
        <v>29.276883180999999</v>
      </c>
      <c r="EB376" s="27">
        <v>13.840516035162826</v>
      </c>
      <c r="EC376" s="27">
        <v>9.9474513889967557</v>
      </c>
      <c r="ED376" s="27">
        <v>13.298907717135801</v>
      </c>
      <c r="EE376" s="27">
        <v>29.389389391999998</v>
      </c>
      <c r="EF376" s="27">
        <v>13.711484294726542</v>
      </c>
      <c r="EG376" s="27">
        <v>9.854713736559038</v>
      </c>
      <c r="EH376" s="27">
        <v>12.947474269146728</v>
      </c>
      <c r="EI376" s="27">
        <v>29.522113828000002</v>
      </c>
      <c r="EJ376" s="27">
        <v>13.603465184883632</v>
      </c>
      <c r="EK376" s="27">
        <v>9.7770782754595267</v>
      </c>
      <c r="EL376" s="27">
        <v>12.402087171863958</v>
      </c>
      <c r="EM376" s="27">
        <v>29.673174930999998</v>
      </c>
      <c r="EN376" s="27">
        <v>13.485378930479914</v>
      </c>
      <c r="EO376" s="27">
        <v>9.6922073593458951</v>
      </c>
      <c r="EP376" s="27">
        <v>11.822871910250223</v>
      </c>
      <c r="EQ376" s="27">
        <v>29.839356432999999</v>
      </c>
      <c r="ER376" s="27">
        <v>13.358644390815904</v>
      </c>
      <c r="ES376" s="27">
        <v>9.6011207503342249</v>
      </c>
      <c r="ET376" s="27">
        <v>11.258728509528519</v>
      </c>
      <c r="EU376" s="27">
        <v>30.016844804999998</v>
      </c>
      <c r="EV376" s="27">
        <v>13.210806008174918</v>
      </c>
      <c r="EW376" s="27">
        <v>9.4948663938483175</v>
      </c>
      <c r="EX376" s="27">
        <v>10.687343874804093</v>
      </c>
      <c r="EY376" s="27">
        <v>30.190252756</v>
      </c>
      <c r="EZ376" s="27">
        <v>13.085277498916348</v>
      </c>
      <c r="FA376" s="27">
        <v>9.4046465826353192</v>
      </c>
      <c r="FB376" s="27">
        <v>10.101848246826378</v>
      </c>
      <c r="FC376" s="27">
        <v>30.812934564999999</v>
      </c>
      <c r="FD376" s="27">
        <v>12.730326197237092</v>
      </c>
      <c r="FE376" s="27">
        <v>9.1495360932615775</v>
      </c>
      <c r="FF376" s="27">
        <v>8.0205228057786684</v>
      </c>
      <c r="FG376" s="27">
        <v>31.253703421000001</v>
      </c>
      <c r="FH376" s="27">
        <v>12.795799797483079</v>
      </c>
      <c r="FI376" s="27">
        <v>9.1965932589087895</v>
      </c>
      <c r="FJ376" s="27">
        <v>7.1742269424361567</v>
      </c>
      <c r="FK376" s="27">
        <v>31.526837293</v>
      </c>
      <c r="FL376" s="27">
        <v>13.184425359894606</v>
      </c>
      <c r="FM376" s="27">
        <v>9.4759061025042719</v>
      </c>
      <c r="FN376" s="27">
        <v>7.073920480987681</v>
      </c>
      <c r="FO376" s="27">
        <v>31.713593311</v>
      </c>
      <c r="FP376" s="27">
        <v>13.247402443418965</v>
      </c>
      <c r="FQ376" s="27">
        <v>9.5211689724281801</v>
      </c>
      <c r="FR376" s="27">
        <v>7.4795910047691763</v>
      </c>
      <c r="FS376" s="28">
        <v>29.053617291000002</v>
      </c>
      <c r="FT376" s="28">
        <v>14.08057620081088</v>
      </c>
      <c r="FU376" s="28">
        <v>10.119987356741865</v>
      </c>
      <c r="FV376" s="28">
        <v>14.546230483458013</v>
      </c>
      <c r="FW376" s="28">
        <v>29.129358236000002</v>
      </c>
      <c r="FX376" s="28">
        <v>14.032093634834357</v>
      </c>
      <c r="FY376" s="28">
        <v>10.085141981971153</v>
      </c>
      <c r="FZ376" s="28">
        <v>14.063118331338869</v>
      </c>
      <c r="GA376" s="28">
        <v>29.217924360000001</v>
      </c>
      <c r="GB376" s="28">
        <v>13.993186459750918</v>
      </c>
      <c r="GC376" s="28">
        <v>10.057178629171126</v>
      </c>
      <c r="GD376" s="28">
        <v>13.843164540147875</v>
      </c>
      <c r="GE376" s="28">
        <v>29.343321164999999</v>
      </c>
      <c r="GF376" s="28">
        <v>13.901611270247191</v>
      </c>
      <c r="GG376" s="28">
        <v>9.9913617373939569</v>
      </c>
      <c r="GH376" s="28">
        <v>13.435281529359063</v>
      </c>
      <c r="GI376" s="28">
        <v>29.513416798000002</v>
      </c>
      <c r="GJ376" s="28">
        <v>13.810984872110954</v>
      </c>
      <c r="GK376" s="28">
        <v>9.9262267606539449</v>
      </c>
      <c r="GL376" s="28">
        <v>13.165197480968885</v>
      </c>
      <c r="GM376" s="28">
        <v>29.724080559000001</v>
      </c>
      <c r="GN376" s="28">
        <v>13.682834111841743</v>
      </c>
      <c r="GO376" s="28">
        <v>9.8341222860084692</v>
      </c>
      <c r="GP376" s="28">
        <v>12.721364559312367</v>
      </c>
      <c r="GQ376" s="28">
        <v>29.969403522</v>
      </c>
      <c r="GR376" s="28">
        <v>13.597846629776036</v>
      </c>
      <c r="GS376" s="28">
        <v>9.773040109276474</v>
      </c>
      <c r="GT376" s="28">
        <v>12.25590305777965</v>
      </c>
      <c r="GU376" s="28">
        <v>30.202229561999999</v>
      </c>
      <c r="GV376" s="28">
        <v>13.484132975031137</v>
      </c>
      <c r="GW376" s="28">
        <v>9.6913118666324678</v>
      </c>
      <c r="GX376" s="28">
        <v>11.825313592559137</v>
      </c>
      <c r="GY376" s="28">
        <v>30.460373060999999</v>
      </c>
      <c r="GZ376" s="28">
        <v>13.351066667996365</v>
      </c>
      <c r="HA376" s="28">
        <v>9.5956744917413257</v>
      </c>
      <c r="HB376" s="28">
        <v>11.441855802434475</v>
      </c>
      <c r="HC376" s="28">
        <v>30.747589704999999</v>
      </c>
      <c r="HD376" s="28">
        <v>13.230879699098869</v>
      </c>
      <c r="HE376" s="28">
        <v>9.5092937507587418</v>
      </c>
      <c r="HF376" s="28">
        <v>11.069362135405928</v>
      </c>
      <c r="HG376" s="28">
        <v>31.707713255999998</v>
      </c>
      <c r="HH376" s="28">
        <v>12.474346434853167</v>
      </c>
      <c r="HI376" s="28">
        <v>8.9655583978915594</v>
      </c>
      <c r="HJ376" s="28">
        <v>8.2020701833589555</v>
      </c>
      <c r="HK376" s="28">
        <v>32.431540400999999</v>
      </c>
      <c r="HL376" s="28">
        <v>11.520922139313555</v>
      </c>
      <c r="HM376" s="28">
        <v>8.2803135841235154</v>
      </c>
      <c r="HN376" s="28">
        <v>3.2346732069330812</v>
      </c>
      <c r="HO376" s="28">
        <v>32.858302151000004</v>
      </c>
      <c r="HP376" s="28">
        <v>11.009863407590153</v>
      </c>
      <c r="HQ376" s="28">
        <v>7.9130056110807994</v>
      </c>
      <c r="HR376" s="28">
        <v>-0.65281976604572378</v>
      </c>
      <c r="HS376" s="28">
        <v>33.10465336</v>
      </c>
      <c r="HT376" s="28">
        <v>10.486837119504619</v>
      </c>
      <c r="HU376" s="28">
        <v>7.5370963196439602</v>
      </c>
      <c r="HV376" s="28">
        <v>-2.9460031191512215</v>
      </c>
      <c r="HW376" s="29">
        <v>29.065617558</v>
      </c>
      <c r="HX376" s="29">
        <v>14.072898239143086</v>
      </c>
      <c r="HY376" s="29">
        <v>10.114469054515061</v>
      </c>
      <c r="HZ376" s="29">
        <v>14.462760189403069</v>
      </c>
      <c r="IA376" s="29">
        <v>29.169594537999998</v>
      </c>
      <c r="IB376" s="29">
        <v>14.044422683861837</v>
      </c>
      <c r="IC376" s="29">
        <v>10.094003112261515</v>
      </c>
      <c r="ID376" s="29">
        <v>13.861949241987739</v>
      </c>
      <c r="IE376" s="29">
        <v>29.273708146000001</v>
      </c>
      <c r="IF376" s="29">
        <v>14.018726380460807</v>
      </c>
      <c r="IG376" s="29">
        <v>10.075534673056701</v>
      </c>
      <c r="IH376" s="29">
        <v>13.617099951134426</v>
      </c>
      <c r="II376" s="29">
        <v>29.403700594</v>
      </c>
      <c r="IJ376" s="29">
        <v>13.943134766972875</v>
      </c>
      <c r="IK376" s="29">
        <v>10.021205492072649</v>
      </c>
      <c r="IL376" s="29">
        <v>13.229174117008696</v>
      </c>
      <c r="IM376" s="29">
        <v>29.575420592</v>
      </c>
      <c r="IN376" s="29">
        <v>13.85495240223095</v>
      </c>
      <c r="IO376" s="29">
        <v>9.9578270902552219</v>
      </c>
      <c r="IP376" s="29">
        <v>12.992372380631378</v>
      </c>
      <c r="IQ376" s="29">
        <v>29.776231291000002</v>
      </c>
      <c r="IR376" s="29">
        <v>13.75895717687658</v>
      </c>
      <c r="IS376" s="29">
        <v>9.888833431683361</v>
      </c>
      <c r="IT376" s="29">
        <v>12.610198094981198</v>
      </c>
      <c r="IU376" s="29">
        <v>29.985025144000002</v>
      </c>
      <c r="IV376" s="29">
        <v>13.610250377726171</v>
      </c>
      <c r="IW376" s="29">
        <v>9.7819549271533397</v>
      </c>
      <c r="IX376" s="29">
        <v>12.200482150487741</v>
      </c>
      <c r="IY376" s="29">
        <v>30.196605345000002</v>
      </c>
      <c r="IZ376" s="29">
        <v>13.547818151772779</v>
      </c>
      <c r="JA376" s="29">
        <v>9.7370836570937236</v>
      </c>
      <c r="JB376" s="29">
        <v>11.849112190266705</v>
      </c>
      <c r="JC376" s="29">
        <v>30.435071953000001</v>
      </c>
      <c r="JD376" s="29">
        <v>13.439400410750405</v>
      </c>
      <c r="JE376" s="29">
        <v>9.6591616919166352</v>
      </c>
      <c r="JF376" s="29">
        <v>11.351877389668932</v>
      </c>
      <c r="JG376" s="29">
        <v>30.736093105000002</v>
      </c>
      <c r="JH376" s="29">
        <v>13.180223396428794</v>
      </c>
      <c r="JI376" s="29">
        <v>9.4728860686263197</v>
      </c>
      <c r="JJ376" s="29">
        <v>10.070738067494936</v>
      </c>
      <c r="JK376" s="29">
        <v>31.694954584000001</v>
      </c>
      <c r="JL376" s="29">
        <v>12.616930278061306</v>
      </c>
      <c r="JM376" s="29">
        <v>9.0680362134271864</v>
      </c>
      <c r="JN376" s="29">
        <v>4.0811625084276457</v>
      </c>
      <c r="JO376" s="29">
        <v>32.220103115000001</v>
      </c>
      <c r="JP376" s="29">
        <v>11.46237992222644</v>
      </c>
      <c r="JQ376" s="29">
        <v>8.238238140028896</v>
      </c>
      <c r="JR376" s="29">
        <v>-0.41935498009814154</v>
      </c>
      <c r="JS376" s="29">
        <v>32.399115651000002</v>
      </c>
      <c r="JT376" s="29">
        <v>10.735837720657313</v>
      </c>
      <c r="JU376" s="29">
        <v>7.716057954420048</v>
      </c>
      <c r="JV376" s="29">
        <v>-2.9968671770159574</v>
      </c>
      <c r="JW376" s="29">
        <v>32.310546037999998</v>
      </c>
      <c r="JX376" s="29">
        <v>10.770894652061704</v>
      </c>
      <c r="JY376" s="29">
        <v>7.7412540612781022</v>
      </c>
      <c r="JZ376" s="29">
        <v>-1.6713395183800941</v>
      </c>
    </row>
    <row r="377" spans="1:286" ht="15" thickBot="1" x14ac:dyDescent="0.4">
      <c r="A377" s="2"/>
      <c r="B377" s="74" t="s">
        <v>839</v>
      </c>
      <c r="C377" s="74" t="s">
        <v>489</v>
      </c>
      <c r="D377" s="74" t="s">
        <v>867</v>
      </c>
      <c r="E377" s="87">
        <v>370709</v>
      </c>
      <c r="F377" s="84">
        <v>410873</v>
      </c>
      <c r="G377" s="22">
        <v>31.364544971000001</v>
      </c>
      <c r="H377" s="22">
        <v>9.3218839396721833</v>
      </c>
      <c r="I377" s="22">
        <v>6.8001845500139275</v>
      </c>
      <c r="J377" s="22">
        <v>13.465005975767021</v>
      </c>
      <c r="K377" s="22">
        <v>31.413349998000001</v>
      </c>
      <c r="L377" s="22">
        <v>9.1939710572706268</v>
      </c>
      <c r="M377" s="22">
        <v>6.7068738831697532</v>
      </c>
      <c r="N377" s="22">
        <v>13.17850108754136</v>
      </c>
      <c r="O377" s="22">
        <v>31.430850647</v>
      </c>
      <c r="P377" s="22">
        <v>9.0735822626129288</v>
      </c>
      <c r="Q377" s="22">
        <v>6.6190519335805735</v>
      </c>
      <c r="R377" s="22">
        <v>13.046765986212534</v>
      </c>
      <c r="S377" s="22">
        <v>31.482669907999998</v>
      </c>
      <c r="T377" s="22">
        <v>8.9015488620847396</v>
      </c>
      <c r="U377" s="22">
        <v>6.4935559630311595</v>
      </c>
      <c r="V377" s="22">
        <v>12.823825392129015</v>
      </c>
      <c r="W377" s="22">
        <v>31.557324422000001</v>
      </c>
      <c r="X377" s="22">
        <v>8.7135483911708835</v>
      </c>
      <c r="Y377" s="22">
        <v>6.3564122369370208</v>
      </c>
      <c r="Z377" s="22">
        <v>12.411297751241827</v>
      </c>
      <c r="AA377" s="22">
        <v>31.651097528000001</v>
      </c>
      <c r="AB377" s="22">
        <v>8.4238184563133416</v>
      </c>
      <c r="AC377" s="22">
        <v>6.1450582832249481</v>
      </c>
      <c r="AD377" s="22">
        <v>11.831549316538039</v>
      </c>
      <c r="AE377" s="22">
        <v>31.756998122999999</v>
      </c>
      <c r="AF377" s="22">
        <v>8.3461192807160725</v>
      </c>
      <c r="AG377" s="22">
        <v>6.0883778163939111</v>
      </c>
      <c r="AH377" s="22">
        <v>11.575811198887282</v>
      </c>
      <c r="AI377" s="22">
        <v>31.872059387</v>
      </c>
      <c r="AJ377" s="22">
        <v>8.3507408812545467</v>
      </c>
      <c r="AK377" s="22">
        <v>6.0917492096424706</v>
      </c>
      <c r="AL377" s="22">
        <v>11.221484125775113</v>
      </c>
      <c r="AM377" s="22">
        <v>31.995155155999999</v>
      </c>
      <c r="AN377" s="22">
        <v>8.2790162178720763</v>
      </c>
      <c r="AO377" s="22">
        <v>6.0394270662919514</v>
      </c>
      <c r="AP377" s="22">
        <v>10.729013792596739</v>
      </c>
      <c r="AQ377" s="22">
        <v>32.132099443999998</v>
      </c>
      <c r="AR377" s="22">
        <v>8.1430231637293851</v>
      </c>
      <c r="AS377" s="22">
        <v>5.9402220266588515</v>
      </c>
      <c r="AT377" s="22">
        <v>10.0449765198655</v>
      </c>
      <c r="AU377" s="22">
        <v>32.651405775000001</v>
      </c>
      <c r="AV377" s="22">
        <v>7.6206297188583934</v>
      </c>
      <c r="AW377" s="22">
        <v>5.5591432816508766</v>
      </c>
      <c r="AX377" s="22">
        <v>8.1984755611056315</v>
      </c>
      <c r="AY377" s="22">
        <v>32.992949283000002</v>
      </c>
      <c r="AZ377" s="22">
        <v>7.3665671472174274</v>
      </c>
      <c r="BA377" s="22">
        <v>5.3738081728262479</v>
      </c>
      <c r="BB377" s="22">
        <v>7.3943291769135584</v>
      </c>
      <c r="BC377" s="22">
        <v>33.175340063999997</v>
      </c>
      <c r="BD377" s="22">
        <v>7.6620817119492317</v>
      </c>
      <c r="BE377" s="22">
        <v>5.5893819334950576</v>
      </c>
      <c r="BF377" s="22">
        <v>7.2594402889046634</v>
      </c>
      <c r="BG377" s="22">
        <v>33.267943174000003</v>
      </c>
      <c r="BH377" s="22">
        <v>7.374277726545742</v>
      </c>
      <c r="BI377" s="22">
        <v>5.3794329330956732</v>
      </c>
      <c r="BJ377" s="22">
        <v>7.5822981698083112</v>
      </c>
      <c r="BK377" s="25">
        <v>31.328537819000001</v>
      </c>
      <c r="BL377" s="25">
        <v>9.3387875454975315</v>
      </c>
      <c r="BM377" s="25">
        <v>6.8125154951229803</v>
      </c>
      <c r="BN377" s="25">
        <v>13.687957565248279</v>
      </c>
      <c r="BO377" s="25">
        <v>31.352571217000001</v>
      </c>
      <c r="BP377" s="25">
        <v>9.2023838081239546</v>
      </c>
      <c r="BQ377" s="25">
        <v>6.7130108677906888</v>
      </c>
      <c r="BR377" s="25">
        <v>13.501336959141829</v>
      </c>
      <c r="BS377" s="25">
        <v>31.405703554999999</v>
      </c>
      <c r="BT377" s="25">
        <v>9.0614941287554664</v>
      </c>
      <c r="BU377" s="25">
        <v>6.6102338082286591</v>
      </c>
      <c r="BV377" s="25">
        <v>13.232584937699608</v>
      </c>
      <c r="BW377" s="25">
        <v>31.478269125000001</v>
      </c>
      <c r="BX377" s="25">
        <v>8.8784088744205203</v>
      </c>
      <c r="BY377" s="25">
        <v>6.4766756641967076</v>
      </c>
      <c r="BZ377" s="25">
        <v>12.956312313833433</v>
      </c>
      <c r="CA377" s="25">
        <v>31.56258609</v>
      </c>
      <c r="CB377" s="25">
        <v>8.7245583046160817</v>
      </c>
      <c r="CC377" s="25">
        <v>6.3644438155097163</v>
      </c>
      <c r="CD377" s="25">
        <v>12.527091431869371</v>
      </c>
      <c r="CE377" s="25">
        <v>31.657473737</v>
      </c>
      <c r="CF377" s="25">
        <v>8.5469461023457605</v>
      </c>
      <c r="CG377" s="25">
        <v>6.234878186760314</v>
      </c>
      <c r="CH377" s="25">
        <v>11.942886549969748</v>
      </c>
      <c r="CI377" s="25">
        <v>31.763681205000001</v>
      </c>
      <c r="CJ377" s="25">
        <v>8.5437413751331057</v>
      </c>
      <c r="CK377" s="25">
        <v>6.2325403828765138</v>
      </c>
      <c r="CL377" s="25">
        <v>11.669447786314128</v>
      </c>
      <c r="CM377" s="25">
        <v>31.878211581000002</v>
      </c>
      <c r="CN377" s="25">
        <v>8.5143309038778412</v>
      </c>
      <c r="CO377" s="25">
        <v>6.2110858535632349</v>
      </c>
      <c r="CP377" s="25">
        <v>11.32750298609978</v>
      </c>
      <c r="CQ377" s="25">
        <v>32.001188915</v>
      </c>
      <c r="CR377" s="25">
        <v>8.4420690379522512</v>
      </c>
      <c r="CS377" s="25">
        <v>6.1583718284367155</v>
      </c>
      <c r="CT377" s="25">
        <v>10.786314443525804</v>
      </c>
      <c r="CU377" s="25">
        <v>32.131692762</v>
      </c>
      <c r="CV377" s="25">
        <v>8.3673022111990605</v>
      </c>
      <c r="CW377" s="25">
        <v>6.1038304692617915</v>
      </c>
      <c r="CX377" s="25">
        <v>10.299078215804371</v>
      </c>
      <c r="CY377" s="25">
        <v>32.356280679000001</v>
      </c>
      <c r="CZ377" s="25">
        <v>8.2153007825183852</v>
      </c>
      <c r="DA377" s="25">
        <v>5.9929475432799082</v>
      </c>
      <c r="DB377" s="25">
        <v>9.3381798130520224</v>
      </c>
      <c r="DC377" s="25">
        <v>32.519937923999997</v>
      </c>
      <c r="DD377" s="25">
        <v>8.0543849385848141</v>
      </c>
      <c r="DE377" s="25">
        <v>5.8755616754820315</v>
      </c>
      <c r="DF377" s="25">
        <v>8.5297423068225413</v>
      </c>
      <c r="DG377" s="25">
        <v>32.619122109999999</v>
      </c>
      <c r="DH377" s="25">
        <v>8.2525303825108249</v>
      </c>
      <c r="DI377" s="25">
        <v>6.0201060181450972</v>
      </c>
      <c r="DJ377" s="25">
        <v>8.0406829731664118</v>
      </c>
      <c r="DK377" s="25">
        <v>32.671968741000001</v>
      </c>
      <c r="DL377" s="25">
        <v>8.4991929624662266</v>
      </c>
      <c r="DM377" s="25">
        <v>6.2000429360615286</v>
      </c>
      <c r="DN377" s="25">
        <v>7.8418791267112269</v>
      </c>
      <c r="DO377" s="27">
        <v>31.364544971000001</v>
      </c>
      <c r="DP377" s="27">
        <v>9.3333175133857118</v>
      </c>
      <c r="DQ377" s="27">
        <v>6.8085251828539572</v>
      </c>
      <c r="DR377" s="27">
        <v>13.474128866258267</v>
      </c>
      <c r="DS377" s="27">
        <v>31.413350001000001</v>
      </c>
      <c r="DT377" s="27">
        <v>9.1340805004268741</v>
      </c>
      <c r="DU377" s="27">
        <v>6.6631845557788205</v>
      </c>
      <c r="DV377" s="27">
        <v>13.197669212356836</v>
      </c>
      <c r="DW377" s="27">
        <v>31.430850644</v>
      </c>
      <c r="DX377" s="27">
        <v>8.9508437043530353</v>
      </c>
      <c r="DY377" s="27">
        <v>6.5295158641581867</v>
      </c>
      <c r="DZ377" s="27">
        <v>13.108102574423445</v>
      </c>
      <c r="EA377" s="27">
        <v>31.482669907999998</v>
      </c>
      <c r="EB377" s="27">
        <v>8.9627128701005976</v>
      </c>
      <c r="EC377" s="27">
        <v>6.5381742553225131</v>
      </c>
      <c r="ED377" s="27">
        <v>12.896624902660379</v>
      </c>
      <c r="EE377" s="27">
        <v>31.556984608</v>
      </c>
      <c r="EF377" s="27">
        <v>8.8700076202300622</v>
      </c>
      <c r="EG377" s="27">
        <v>6.4705470662312727</v>
      </c>
      <c r="EH377" s="27">
        <v>12.499908806161127</v>
      </c>
      <c r="EI377" s="27">
        <v>31.650171511</v>
      </c>
      <c r="EJ377" s="27">
        <v>8.7402074242620955</v>
      </c>
      <c r="EK377" s="27">
        <v>6.375859630416536</v>
      </c>
      <c r="EL377" s="27">
        <v>11.940034318846365</v>
      </c>
      <c r="EM377" s="27">
        <v>31.755543955</v>
      </c>
      <c r="EN377" s="27">
        <v>8.6906618551375434</v>
      </c>
      <c r="EO377" s="27">
        <v>6.3397168275386147</v>
      </c>
      <c r="EP377" s="27">
        <v>11.640683644844273</v>
      </c>
      <c r="EQ377" s="27">
        <v>31.870242170000001</v>
      </c>
      <c r="ER377" s="27">
        <v>8.6020335673551802</v>
      </c>
      <c r="ES377" s="27">
        <v>6.2750637255291712</v>
      </c>
      <c r="ET377" s="27">
        <v>11.255382387798878</v>
      </c>
      <c r="EU377" s="27">
        <v>31.991621950999999</v>
      </c>
      <c r="EV377" s="27">
        <v>8.480563084973662</v>
      </c>
      <c r="EW377" s="27">
        <v>6.186452699805268</v>
      </c>
      <c r="EX377" s="27">
        <v>10.784087128903021</v>
      </c>
      <c r="EY377" s="27">
        <v>32.121516892000002</v>
      </c>
      <c r="EZ377" s="27">
        <v>8.3512091236621178</v>
      </c>
      <c r="FA377" s="27">
        <v>6.0920907859596856</v>
      </c>
      <c r="FB377" s="27">
        <v>10.156024395549196</v>
      </c>
      <c r="FC377" s="27">
        <v>32.607626969999998</v>
      </c>
      <c r="FD377" s="27">
        <v>8.0160868966932792</v>
      </c>
      <c r="FE377" s="27">
        <v>5.8476237871268406</v>
      </c>
      <c r="FF377" s="27">
        <v>8.4872114408748374</v>
      </c>
      <c r="FG377" s="27">
        <v>32.923056908</v>
      </c>
      <c r="FH377" s="27">
        <v>7.8413522230504062</v>
      </c>
      <c r="FI377" s="27">
        <v>5.720157275448754</v>
      </c>
      <c r="FJ377" s="27">
        <v>7.7881968196766422</v>
      </c>
      <c r="FK377" s="27">
        <v>33.092094273999997</v>
      </c>
      <c r="FL377" s="27">
        <v>8.138503937436889</v>
      </c>
      <c r="FM377" s="27">
        <v>5.9369253139974267</v>
      </c>
      <c r="FN377" s="27">
        <v>7.6518585800346273</v>
      </c>
      <c r="FO377" s="27">
        <v>33.180916031000002</v>
      </c>
      <c r="FP377" s="27">
        <v>7.974265919916542</v>
      </c>
      <c r="FQ377" s="27">
        <v>5.8171159668209738</v>
      </c>
      <c r="FR377" s="27">
        <v>7.9394422043852373</v>
      </c>
      <c r="FS377" s="28">
        <v>31.359472392000001</v>
      </c>
      <c r="FT377" s="28">
        <v>9.3235962714931091</v>
      </c>
      <c r="FU377" s="28">
        <v>6.8014336722373443</v>
      </c>
      <c r="FV377" s="28">
        <v>13.485370514481637</v>
      </c>
      <c r="FW377" s="28">
        <v>31.405600230000001</v>
      </c>
      <c r="FX377" s="28">
        <v>9.1905667381652503</v>
      </c>
      <c r="FY377" s="28">
        <v>6.7043904797790308</v>
      </c>
      <c r="FZ377" s="28">
        <v>13.220686378310127</v>
      </c>
      <c r="GA377" s="28">
        <v>31.428633863000002</v>
      </c>
      <c r="GB377" s="28">
        <v>9.0472021803023601</v>
      </c>
      <c r="GC377" s="28">
        <v>6.5998080308118441</v>
      </c>
      <c r="GD377" s="28">
        <v>13.132343025375173</v>
      </c>
      <c r="GE377" s="28">
        <v>31.495968400999999</v>
      </c>
      <c r="GF377" s="28">
        <v>8.8798073340930426</v>
      </c>
      <c r="GG377" s="28">
        <v>6.4776958210577513</v>
      </c>
      <c r="GH377" s="28">
        <v>12.956644583267558</v>
      </c>
      <c r="GI377" s="28">
        <v>31.597176678</v>
      </c>
      <c r="GJ377" s="28">
        <v>8.6750463558705544</v>
      </c>
      <c r="GK377" s="28">
        <v>6.3283255382302155</v>
      </c>
      <c r="GL377" s="28">
        <v>12.612098094779054</v>
      </c>
      <c r="GM377" s="28">
        <v>31.722276645000001</v>
      </c>
      <c r="GN377" s="28">
        <v>8.351130818203865</v>
      </c>
      <c r="GO377" s="28">
        <v>6.0920336632180989</v>
      </c>
      <c r="GP377" s="28">
        <v>12.120083324807034</v>
      </c>
      <c r="GQ377" s="28">
        <v>31.870784280999999</v>
      </c>
      <c r="GR377" s="28">
        <v>8.3998119032595078</v>
      </c>
      <c r="GS377" s="28">
        <v>6.1275458370035336</v>
      </c>
      <c r="GT377" s="28">
        <v>11.786088646716026</v>
      </c>
      <c r="GU377" s="28">
        <v>32.040427753000003</v>
      </c>
      <c r="GV377" s="28">
        <v>8.3596653512598671</v>
      </c>
      <c r="GW377" s="28">
        <v>6.0982594862603721</v>
      </c>
      <c r="GX377" s="28">
        <v>11.426860892449461</v>
      </c>
      <c r="GY377" s="28">
        <v>32.228083099000003</v>
      </c>
      <c r="GZ377" s="28">
        <v>8.2808811337166546</v>
      </c>
      <c r="HA377" s="28">
        <v>6.0407874964362716</v>
      </c>
      <c r="HB377" s="28">
        <v>11.046699367459091</v>
      </c>
      <c r="HC377" s="28">
        <v>32.439445120000002</v>
      </c>
      <c r="HD377" s="28">
        <v>8.1649715278420256</v>
      </c>
      <c r="HE377" s="28">
        <v>5.9562330527028102</v>
      </c>
      <c r="HF377" s="28">
        <v>10.551450563558205</v>
      </c>
      <c r="HG377" s="28">
        <v>33.121740717000002</v>
      </c>
      <c r="HH377" s="28">
        <v>7.3468159930453121</v>
      </c>
      <c r="HI377" s="28">
        <v>5.3593999808432349</v>
      </c>
      <c r="HJ377" s="28">
        <v>7.8448309765511226</v>
      </c>
      <c r="HK377" s="28">
        <v>33.768364403</v>
      </c>
      <c r="HL377" s="28">
        <v>5.7569854078109213</v>
      </c>
      <c r="HM377" s="28">
        <v>4.1996407033392185</v>
      </c>
      <c r="HN377" s="28">
        <v>1.4717575129406057</v>
      </c>
      <c r="HO377" s="28">
        <v>31.109916940372216</v>
      </c>
      <c r="HP377" s="28">
        <v>5.0463337945639273</v>
      </c>
      <c r="HQ377" s="28">
        <v>3.6812302455262644</v>
      </c>
      <c r="HR377" s="28">
        <v>-3.6960047608843851</v>
      </c>
      <c r="HS377" s="28">
        <v>25.757884164436557</v>
      </c>
      <c r="HT377" s="28">
        <v>4.1781815613521225</v>
      </c>
      <c r="HU377" s="28">
        <v>3.0479252782521695</v>
      </c>
      <c r="HV377" s="28">
        <v>-7.0834836984504221</v>
      </c>
      <c r="HW377" s="29">
        <v>31.345757942999999</v>
      </c>
      <c r="HX377" s="29">
        <v>9.3294465573436902</v>
      </c>
      <c r="HY377" s="29">
        <v>6.8057013743147081</v>
      </c>
      <c r="HZ377" s="29">
        <v>13.503689199184038</v>
      </c>
      <c r="IA377" s="29">
        <v>31.388758287999998</v>
      </c>
      <c r="IB377" s="29">
        <v>9.2157353972892952</v>
      </c>
      <c r="IC377" s="29">
        <v>6.7227506661992349</v>
      </c>
      <c r="ID377" s="29">
        <v>13.231944426362341</v>
      </c>
      <c r="IE377" s="29">
        <v>31.410657710999999</v>
      </c>
      <c r="IF377" s="29">
        <v>9.0548585042197676</v>
      </c>
      <c r="IG377" s="29">
        <v>6.6053932125143833</v>
      </c>
      <c r="IH377" s="29">
        <v>13.123757952858002</v>
      </c>
      <c r="II377" s="29">
        <v>31.468234047999999</v>
      </c>
      <c r="IJ377" s="29">
        <v>8.7672048411089669</v>
      </c>
      <c r="IK377" s="29">
        <v>6.3955538701346537</v>
      </c>
      <c r="IL377" s="29">
        <v>12.984093141577093</v>
      </c>
      <c r="IM377" s="29">
        <v>31.552318528000001</v>
      </c>
      <c r="IN377" s="29">
        <v>8.8706039015085452</v>
      </c>
      <c r="IO377" s="29">
        <v>6.4709820451221969</v>
      </c>
      <c r="IP377" s="29">
        <v>12.68431206647133</v>
      </c>
      <c r="IQ377" s="29">
        <v>31.656417261999998</v>
      </c>
      <c r="IR377" s="29">
        <v>8.8293351567537606</v>
      </c>
      <c r="IS377" s="29">
        <v>6.4408770703878933</v>
      </c>
      <c r="IT377" s="29">
        <v>12.26309224121691</v>
      </c>
      <c r="IU377" s="29">
        <v>31.786902752</v>
      </c>
      <c r="IV377" s="29">
        <v>8.7522979058631236</v>
      </c>
      <c r="IW377" s="29">
        <v>6.384679468414693</v>
      </c>
      <c r="IX377" s="29">
        <v>11.978347566474554</v>
      </c>
      <c r="IY377" s="29">
        <v>31.931233519999999</v>
      </c>
      <c r="IZ377" s="29">
        <v>8.6935891319979248</v>
      </c>
      <c r="JA377" s="29">
        <v>6.3418522352532358</v>
      </c>
      <c r="JB377" s="29">
        <v>11.705701212683666</v>
      </c>
      <c r="JC377" s="29">
        <v>32.100688996999999</v>
      </c>
      <c r="JD377" s="29">
        <v>8.5582805491544498</v>
      </c>
      <c r="JE377" s="29">
        <v>6.2431465079033588</v>
      </c>
      <c r="JF377" s="29">
        <v>11.197207943561139</v>
      </c>
      <c r="JG377" s="29">
        <v>32.340602564999998</v>
      </c>
      <c r="JH377" s="29">
        <v>8.1908191697081012</v>
      </c>
      <c r="JI377" s="29">
        <v>5.9750885475801869</v>
      </c>
      <c r="JJ377" s="29">
        <v>9.5185849366652349</v>
      </c>
      <c r="JK377" s="29">
        <v>33.124359658000003</v>
      </c>
      <c r="JL377" s="29">
        <v>6.9095145071705213</v>
      </c>
      <c r="JM377" s="29">
        <v>5.0403946352297533</v>
      </c>
      <c r="JN377" s="29">
        <v>2.3458371781185221</v>
      </c>
      <c r="JO377" s="29">
        <v>33.580541983000003</v>
      </c>
      <c r="JP377" s="29">
        <v>5.5085067476860443</v>
      </c>
      <c r="JQ377" s="29">
        <v>4.0183789802235399</v>
      </c>
      <c r="JR377" s="29">
        <v>-3.3149438955740322</v>
      </c>
      <c r="JS377" s="29">
        <v>28.01871422331719</v>
      </c>
      <c r="JT377" s="29">
        <v>4.5449103813538763</v>
      </c>
      <c r="JU377" s="29">
        <v>3.3154488466595731</v>
      </c>
      <c r="JV377" s="29">
        <v>-6.7427992225392828</v>
      </c>
      <c r="JW377" s="29">
        <v>27.36041063940544</v>
      </c>
      <c r="JX377" s="29">
        <v>4.4381270804230617</v>
      </c>
      <c r="JY377" s="29">
        <v>3.2375519153215984</v>
      </c>
      <c r="JZ377" s="29">
        <v>-5.4863321097880373</v>
      </c>
    </row>
    <row r="378" spans="1:286" ht="15" thickBot="1" x14ac:dyDescent="0.4">
      <c r="A378" s="2"/>
      <c r="B378" s="74" t="s">
        <v>840</v>
      </c>
      <c r="C378" s="74" t="s">
        <v>614</v>
      </c>
      <c r="D378" s="74" t="s">
        <v>864</v>
      </c>
      <c r="E378" s="87">
        <v>357435</v>
      </c>
      <c r="F378" s="84">
        <v>403977</v>
      </c>
      <c r="G378" s="22">
        <v>29.169007289</v>
      </c>
      <c r="H378" s="22">
        <v>13.921598333682551</v>
      </c>
      <c r="I378" s="22">
        <v>10.155612160897263</v>
      </c>
      <c r="J378" s="22">
        <v>17.586557738796692</v>
      </c>
      <c r="K378" s="22">
        <v>29.192494379999999</v>
      </c>
      <c r="L378" s="22">
        <v>13.191701994755768</v>
      </c>
      <c r="M378" s="22">
        <v>9.6231629436356947</v>
      </c>
      <c r="N378" s="22">
        <v>17.349600875578901</v>
      </c>
      <c r="O378" s="22">
        <v>29.223202205</v>
      </c>
      <c r="P378" s="22">
        <v>12.593482715209824</v>
      </c>
      <c r="Q378" s="22">
        <v>9.1867703079179144</v>
      </c>
      <c r="R378" s="22">
        <v>17.167295275479347</v>
      </c>
      <c r="S378" s="22">
        <v>29.267877665</v>
      </c>
      <c r="T378" s="22">
        <v>11.913988856812907</v>
      </c>
      <c r="U378" s="22">
        <v>8.6910889984740898</v>
      </c>
      <c r="V378" s="22">
        <v>16.132312278334417</v>
      </c>
      <c r="W378" s="22">
        <v>29.325935814000001</v>
      </c>
      <c r="X378" s="22">
        <v>11.254554748938007</v>
      </c>
      <c r="Y378" s="22">
        <v>8.2100409977540973</v>
      </c>
      <c r="Z378" s="22">
        <v>15.02561400566788</v>
      </c>
      <c r="AA378" s="22">
        <v>29.394647768999999</v>
      </c>
      <c r="AB378" s="22">
        <v>10.552714930616</v>
      </c>
      <c r="AC378" s="22">
        <v>7.6980586216566618</v>
      </c>
      <c r="AD378" s="22">
        <v>12.647365131824349</v>
      </c>
      <c r="AE378" s="22">
        <v>29.475116409000002</v>
      </c>
      <c r="AF378" s="22">
        <v>10.154143601878303</v>
      </c>
      <c r="AG378" s="22">
        <v>7.4073063864538788</v>
      </c>
      <c r="AH378" s="22">
        <v>10.242621086239037</v>
      </c>
      <c r="AI378" s="22">
        <v>29.564011234999999</v>
      </c>
      <c r="AJ378" s="22">
        <v>9.8573764168916824</v>
      </c>
      <c r="AK378" s="22">
        <v>7.190818856748793</v>
      </c>
      <c r="AL378" s="22">
        <v>8.6384573276938497</v>
      </c>
      <c r="AM378" s="22">
        <v>29.661256225999999</v>
      </c>
      <c r="AN378" s="22">
        <v>9.5808145587132341</v>
      </c>
      <c r="AO378" s="22">
        <v>6.9890708316415022</v>
      </c>
      <c r="AP378" s="22">
        <v>7.0308738989706079</v>
      </c>
      <c r="AQ378" s="22">
        <v>29.772226334999999</v>
      </c>
      <c r="AR378" s="22">
        <v>9.3599488641976087</v>
      </c>
      <c r="AS378" s="22">
        <v>6.827952382496119</v>
      </c>
      <c r="AT378" s="22">
        <v>5.7642122591961389</v>
      </c>
      <c r="AU378" s="22">
        <v>30.249812337000002</v>
      </c>
      <c r="AV378" s="22">
        <v>9.0053978192625852</v>
      </c>
      <c r="AW378" s="22">
        <v>6.5693123314547597</v>
      </c>
      <c r="AX378" s="22">
        <v>4.1837329732316384</v>
      </c>
      <c r="AY378" s="22">
        <v>30.640335747000002</v>
      </c>
      <c r="AZ378" s="22">
        <v>9.3113330017251421</v>
      </c>
      <c r="BA378" s="22">
        <v>6.7924877876770484</v>
      </c>
      <c r="BB378" s="22">
        <v>3.3974259694340816</v>
      </c>
      <c r="BC378" s="22">
        <v>30.894863806</v>
      </c>
      <c r="BD378" s="22">
        <v>10.570018657356911</v>
      </c>
      <c r="BE378" s="22">
        <v>7.7106814494029328</v>
      </c>
      <c r="BF378" s="22">
        <v>3.213591791753732</v>
      </c>
      <c r="BG378" s="22">
        <v>31.068810494000001</v>
      </c>
      <c r="BH378" s="22">
        <v>10.889700873205411</v>
      </c>
      <c r="BI378" s="22">
        <v>7.9438851750871242</v>
      </c>
      <c r="BJ378" s="22">
        <v>3.3464951047016207</v>
      </c>
      <c r="BK378" s="25">
        <v>29.171188569000002</v>
      </c>
      <c r="BL378" s="25">
        <v>13.976598405984204</v>
      </c>
      <c r="BM378" s="25">
        <v>10.19573394790253</v>
      </c>
      <c r="BN378" s="25">
        <v>17.683739159565437</v>
      </c>
      <c r="BO378" s="25">
        <v>29.198560698000001</v>
      </c>
      <c r="BP378" s="25">
        <v>13.400763640656873</v>
      </c>
      <c r="BQ378" s="25">
        <v>9.7756705036587146</v>
      </c>
      <c r="BR378" s="25">
        <v>17.526827207268752</v>
      </c>
      <c r="BS378" s="25">
        <v>29.240428681000001</v>
      </c>
      <c r="BT378" s="25">
        <v>12.796288172662738</v>
      </c>
      <c r="BU378" s="25">
        <v>9.3347140655697949</v>
      </c>
      <c r="BV378" s="25">
        <v>17.318115881592604</v>
      </c>
      <c r="BW378" s="25">
        <v>29.288492909999999</v>
      </c>
      <c r="BX378" s="25">
        <v>12.075798896975066</v>
      </c>
      <c r="BY378" s="25">
        <v>8.809127169971271</v>
      </c>
      <c r="BZ378" s="25">
        <v>16.916002175372874</v>
      </c>
      <c r="CA378" s="25">
        <v>29.343418368000002</v>
      </c>
      <c r="CB378" s="25">
        <v>11.515750319749751</v>
      </c>
      <c r="CC378" s="25">
        <v>8.4005795301645918</v>
      </c>
      <c r="CD378" s="25">
        <v>16.466163933573927</v>
      </c>
      <c r="CE378" s="25">
        <v>29.404819513</v>
      </c>
      <c r="CF378" s="25">
        <v>10.99544916788347</v>
      </c>
      <c r="CG378" s="25">
        <v>8.0210270837735926</v>
      </c>
      <c r="CH378" s="25">
        <v>15.668302284674402</v>
      </c>
      <c r="CI378" s="25">
        <v>29.474527335000001</v>
      </c>
      <c r="CJ378" s="25">
        <v>10.840119936218283</v>
      </c>
      <c r="CK378" s="25">
        <v>7.9077165718458629</v>
      </c>
      <c r="CL378" s="25">
        <v>14.845974212681609</v>
      </c>
      <c r="CM378" s="25">
        <v>29.550088742</v>
      </c>
      <c r="CN378" s="25">
        <v>10.717388671837087</v>
      </c>
      <c r="CO378" s="25">
        <v>7.8181858232064378</v>
      </c>
      <c r="CP378" s="25">
        <v>14.21331586438591</v>
      </c>
      <c r="CQ378" s="25">
        <v>29.631266162999999</v>
      </c>
      <c r="CR378" s="25">
        <v>10.597190056810884</v>
      </c>
      <c r="CS378" s="25">
        <v>7.7305026070106564</v>
      </c>
      <c r="CT378" s="25">
        <v>13.574767123950114</v>
      </c>
      <c r="CU378" s="25">
        <v>29.716951045999998</v>
      </c>
      <c r="CV378" s="25">
        <v>10.485664446737319</v>
      </c>
      <c r="CW378" s="25">
        <v>7.6491462271778694</v>
      </c>
      <c r="CX378" s="25">
        <v>13.030221106783022</v>
      </c>
      <c r="CY378" s="25">
        <v>29.941982312</v>
      </c>
      <c r="CZ378" s="25">
        <v>10.282422633719682</v>
      </c>
      <c r="DA378" s="25">
        <v>7.5008841542166866</v>
      </c>
      <c r="DB378" s="25">
        <v>11.920275040648061</v>
      </c>
      <c r="DC378" s="25">
        <v>30.136721819000002</v>
      </c>
      <c r="DD378" s="25">
        <v>10.540746272487896</v>
      </c>
      <c r="DE378" s="25">
        <v>7.6893276521859137</v>
      </c>
      <c r="DF378" s="25">
        <v>11.156252100242412</v>
      </c>
      <c r="DG378" s="25">
        <v>30.286842559</v>
      </c>
      <c r="DH378" s="25">
        <v>11.268800519035404</v>
      </c>
      <c r="DI378" s="25">
        <v>8.2204330887033414</v>
      </c>
      <c r="DJ378" s="25">
        <v>10.729684742085116</v>
      </c>
      <c r="DK378" s="25">
        <v>30.401386947999999</v>
      </c>
      <c r="DL378" s="25">
        <v>11.368332319598412</v>
      </c>
      <c r="DM378" s="25">
        <v>8.2930401514820513</v>
      </c>
      <c r="DN378" s="25">
        <v>10.470742055371698</v>
      </c>
      <c r="DO378" s="27">
        <v>29.169036421000001</v>
      </c>
      <c r="DP378" s="27">
        <v>13.972092520827802</v>
      </c>
      <c r="DQ378" s="27">
        <v>10.192446967414146</v>
      </c>
      <c r="DR378" s="27">
        <v>17.593720260440499</v>
      </c>
      <c r="DS378" s="27">
        <v>29.192581741000001</v>
      </c>
      <c r="DT378" s="27">
        <v>13.401573281807645</v>
      </c>
      <c r="DU378" s="27">
        <v>9.7762611256059699</v>
      </c>
      <c r="DV378" s="27">
        <v>17.362955952816151</v>
      </c>
      <c r="DW378" s="27">
        <v>29.223376281</v>
      </c>
      <c r="DX378" s="27">
        <v>12.765583594744882</v>
      </c>
      <c r="DY378" s="27">
        <v>9.3123155034633633</v>
      </c>
      <c r="DZ378" s="27">
        <v>17.181758289093153</v>
      </c>
      <c r="EA378" s="27">
        <v>29.268161403000001</v>
      </c>
      <c r="EB378" s="27">
        <v>11.916532168542616</v>
      </c>
      <c r="EC378" s="27">
        <v>8.6929443089716418</v>
      </c>
      <c r="ED378" s="27">
        <v>16.152569074929545</v>
      </c>
      <c r="EE378" s="27">
        <v>29.326107549</v>
      </c>
      <c r="EF378" s="27">
        <v>11.492225756544316</v>
      </c>
      <c r="EG378" s="27">
        <v>8.3834186888270779</v>
      </c>
      <c r="EH378" s="27">
        <v>15.054425873674926</v>
      </c>
      <c r="EI378" s="27">
        <v>29.394521505</v>
      </c>
      <c r="EJ378" s="27">
        <v>10.946934388754002</v>
      </c>
      <c r="EK378" s="27">
        <v>7.9856362278459079</v>
      </c>
      <c r="EL378" s="27">
        <v>12.684188789603093</v>
      </c>
      <c r="EM378" s="27">
        <v>29.474721402</v>
      </c>
      <c r="EN378" s="27">
        <v>10.771793602721926</v>
      </c>
      <c r="EO378" s="27">
        <v>7.8578734628339992</v>
      </c>
      <c r="EP378" s="27">
        <v>10.287181129792344</v>
      </c>
      <c r="EQ378" s="27">
        <v>29.563458805</v>
      </c>
      <c r="ER378" s="27">
        <v>10.636295201010618</v>
      </c>
      <c r="ES378" s="27">
        <v>7.7590292652627921</v>
      </c>
      <c r="ET378" s="27">
        <v>8.6912334651780796</v>
      </c>
      <c r="EU378" s="27">
        <v>29.659527493999999</v>
      </c>
      <c r="EV378" s="27">
        <v>10.489769086698971</v>
      </c>
      <c r="EW378" s="27">
        <v>7.6521405048830236</v>
      </c>
      <c r="EX378" s="27">
        <v>7.0981213963114556</v>
      </c>
      <c r="EY378" s="27">
        <v>29.765314043</v>
      </c>
      <c r="EZ378" s="27">
        <v>10.358112576488681</v>
      </c>
      <c r="FA378" s="27">
        <v>7.556098913673055</v>
      </c>
      <c r="FB378" s="27">
        <v>5.8703245592768312</v>
      </c>
      <c r="FC378" s="27">
        <v>30.209363906</v>
      </c>
      <c r="FD378" s="27">
        <v>10.073571868864631</v>
      </c>
      <c r="FE378" s="27">
        <v>7.3485304289807711</v>
      </c>
      <c r="FF378" s="27">
        <v>4.4369343512950294</v>
      </c>
      <c r="FG378" s="27">
        <v>30.54679045</v>
      </c>
      <c r="FH378" s="27">
        <v>10.543855663959178</v>
      </c>
      <c r="FI378" s="27">
        <v>7.691595909973695</v>
      </c>
      <c r="FJ378" s="27">
        <v>3.7585586998510649</v>
      </c>
      <c r="FK378" s="27">
        <v>30.774299714000001</v>
      </c>
      <c r="FL378" s="27">
        <v>11.988891639199494</v>
      </c>
      <c r="FM378" s="27">
        <v>8.7457295353907334</v>
      </c>
      <c r="FN378" s="27">
        <v>3.6105433508845195</v>
      </c>
      <c r="FO378" s="27">
        <v>30.921760938999999</v>
      </c>
      <c r="FP378" s="27">
        <v>12.300533346270177</v>
      </c>
      <c r="FQ378" s="27">
        <v>8.9730678218655324</v>
      </c>
      <c r="FR378" s="27">
        <v>3.7437704410249211</v>
      </c>
      <c r="FS378" s="28">
        <v>29.168697657999999</v>
      </c>
      <c r="FT378" s="28">
        <v>13.920470117464834</v>
      </c>
      <c r="FU378" s="28">
        <v>10.154789142874035</v>
      </c>
      <c r="FV378" s="28">
        <v>17.592606704666416</v>
      </c>
      <c r="FW378" s="28">
        <v>29.194692393</v>
      </c>
      <c r="FX378" s="28">
        <v>13.192012998639836</v>
      </c>
      <c r="FY378" s="28">
        <v>9.62338981663917</v>
      </c>
      <c r="FZ378" s="28">
        <v>17.362552722777735</v>
      </c>
      <c r="GA378" s="28">
        <v>29.235346544999999</v>
      </c>
      <c r="GB378" s="28">
        <v>12.578604157054201</v>
      </c>
      <c r="GC378" s="28">
        <v>9.1759166068901905</v>
      </c>
      <c r="GD378" s="28">
        <v>17.193047196771264</v>
      </c>
      <c r="GE378" s="28">
        <v>29.296435897999999</v>
      </c>
      <c r="GF378" s="28">
        <v>11.868320914135106</v>
      </c>
      <c r="GG378" s="28">
        <v>8.6577748701028003</v>
      </c>
      <c r="GH378" s="28">
        <v>16.168970526673654</v>
      </c>
      <c r="GI378" s="28">
        <v>29.377186674000001</v>
      </c>
      <c r="GJ378" s="28">
        <v>11.240820949759886</v>
      </c>
      <c r="GK378" s="28">
        <v>8.2000223824625476</v>
      </c>
      <c r="GL378" s="28">
        <v>15.093422396720419</v>
      </c>
      <c r="GM378" s="28">
        <v>29.479279404</v>
      </c>
      <c r="GN378" s="28">
        <v>10.558531364958354</v>
      </c>
      <c r="GO378" s="28">
        <v>7.7023016295300719</v>
      </c>
      <c r="GP378" s="28">
        <v>12.748242845810438</v>
      </c>
      <c r="GQ378" s="28">
        <v>29.608681381</v>
      </c>
      <c r="GR378" s="28">
        <v>10.123847191597893</v>
      </c>
      <c r="GS378" s="28">
        <v>7.3852055769562472</v>
      </c>
      <c r="GT378" s="28">
        <v>10.365470914512613</v>
      </c>
      <c r="GU378" s="28">
        <v>29.758876457</v>
      </c>
      <c r="GV378" s="28">
        <v>9.8483672299097496</v>
      </c>
      <c r="GW378" s="28">
        <v>7.1842467802759247</v>
      </c>
      <c r="GX378" s="28">
        <v>8.787099631680519</v>
      </c>
      <c r="GY378" s="28">
        <v>29.923366045000002</v>
      </c>
      <c r="GZ378" s="28">
        <v>9.5742173061087588</v>
      </c>
      <c r="HA378" s="28">
        <v>6.984258227716821</v>
      </c>
      <c r="HB378" s="28">
        <v>7.2576476426899781</v>
      </c>
      <c r="HC378" s="28">
        <v>30.110027377999998</v>
      </c>
      <c r="HD378" s="28">
        <v>9.3471513852236452</v>
      </c>
      <c r="HE378" s="28">
        <v>6.8186167997575788</v>
      </c>
      <c r="HF378" s="28">
        <v>6.1259396139676916</v>
      </c>
      <c r="HG378" s="28">
        <v>30.913214071999999</v>
      </c>
      <c r="HH378" s="28">
        <v>8.739155334641481</v>
      </c>
      <c r="HI378" s="28">
        <v>6.375092145686021</v>
      </c>
      <c r="HJ378" s="28">
        <v>4.0471805474735518</v>
      </c>
      <c r="HK378" s="28">
        <v>31.744833699000001</v>
      </c>
      <c r="HL378" s="28">
        <v>8.1795137709271142</v>
      </c>
      <c r="HM378" s="28">
        <v>5.9668414165689283</v>
      </c>
      <c r="HN378" s="28">
        <v>-0.29896476580862696</v>
      </c>
      <c r="HO378" s="28">
        <v>32.144069627999997</v>
      </c>
      <c r="HP378" s="28">
        <v>8.728816109772394</v>
      </c>
      <c r="HQ378" s="28">
        <v>6.3675498250919329</v>
      </c>
      <c r="HR378" s="28">
        <v>-3.7850999729266377</v>
      </c>
      <c r="HS378" s="28">
        <v>32.341426601999999</v>
      </c>
      <c r="HT378" s="28">
        <v>8.4678077543490122</v>
      </c>
      <c r="HU378" s="28">
        <v>6.1771478637007426</v>
      </c>
      <c r="HV378" s="28">
        <v>-6.2048294781511544</v>
      </c>
      <c r="HW378" s="29">
        <v>29.162876056999998</v>
      </c>
      <c r="HX378" s="29">
        <v>14.006027635919672</v>
      </c>
      <c r="HY378" s="29">
        <v>10.21720216141185</v>
      </c>
      <c r="HZ378" s="29">
        <v>17.608029218215108</v>
      </c>
      <c r="IA378" s="29">
        <v>29.188056117999999</v>
      </c>
      <c r="IB378" s="29">
        <v>13.947014792049504</v>
      </c>
      <c r="IC378" s="29">
        <v>10.174153113415183</v>
      </c>
      <c r="ID378" s="29">
        <v>17.363816366753213</v>
      </c>
      <c r="IE378" s="29">
        <v>29.228587978</v>
      </c>
      <c r="IF378" s="29">
        <v>13.866449488829138</v>
      </c>
      <c r="IG378" s="29">
        <v>10.115381846386773</v>
      </c>
      <c r="IH378" s="29">
        <v>17.183777304440483</v>
      </c>
      <c r="II378" s="29">
        <v>29.283747408</v>
      </c>
      <c r="IJ378" s="29">
        <v>13.588097193361952</v>
      </c>
      <c r="IK378" s="29">
        <v>9.9123277222047221</v>
      </c>
      <c r="IL378" s="29">
        <v>16.182361247477655</v>
      </c>
      <c r="IM378" s="29">
        <v>29.360513885</v>
      </c>
      <c r="IN378" s="29">
        <v>13.455870836980084</v>
      </c>
      <c r="IO378" s="29">
        <v>9.815870436146275</v>
      </c>
      <c r="IP378" s="29">
        <v>15.126779544465103</v>
      </c>
      <c r="IQ378" s="29">
        <v>29.454821018000001</v>
      </c>
      <c r="IR378" s="29">
        <v>13.05920500238118</v>
      </c>
      <c r="IS378" s="29">
        <v>9.5265082323884887</v>
      </c>
      <c r="IT378" s="29">
        <v>12.821691189530261</v>
      </c>
      <c r="IU378" s="29">
        <v>29.577396984</v>
      </c>
      <c r="IV378" s="29">
        <v>12.658565495126537</v>
      </c>
      <c r="IW378" s="29">
        <v>9.2342472897518189</v>
      </c>
      <c r="IX378" s="29">
        <v>10.483355872733778</v>
      </c>
      <c r="IY378" s="29">
        <v>29.716730151</v>
      </c>
      <c r="IZ378" s="29">
        <v>12.391886069875426</v>
      </c>
      <c r="JA378" s="29">
        <v>9.0397083618767997</v>
      </c>
      <c r="JB378" s="29">
        <v>8.9609817099057594</v>
      </c>
      <c r="JC378" s="29">
        <v>29.893096088</v>
      </c>
      <c r="JD378" s="29">
        <v>12.09572338314601</v>
      </c>
      <c r="JE378" s="29">
        <v>8.8236618052342148</v>
      </c>
      <c r="JF378" s="29">
        <v>7.3462040818639984</v>
      </c>
      <c r="JG378" s="29">
        <v>30.190254109000001</v>
      </c>
      <c r="JH378" s="29">
        <v>11.725407531087026</v>
      </c>
      <c r="JI378" s="29">
        <v>8.5535215468815338</v>
      </c>
      <c r="JJ378" s="29">
        <v>5.4864502016351011</v>
      </c>
      <c r="JK378" s="29">
        <v>31.053186880999998</v>
      </c>
      <c r="JL378" s="29">
        <v>10.769711133965917</v>
      </c>
      <c r="JM378" s="29">
        <v>7.8563543308696726</v>
      </c>
      <c r="JN378" s="29">
        <v>0.62215228541056433</v>
      </c>
      <c r="JO378" s="29">
        <v>31.608781700000002</v>
      </c>
      <c r="JP378" s="29">
        <v>9.6306798696274161</v>
      </c>
      <c r="JQ378" s="29">
        <v>7.0254468817033526</v>
      </c>
      <c r="JR378" s="29">
        <v>-3.2734808220537595</v>
      </c>
      <c r="JS378" s="29">
        <v>31.839248105999999</v>
      </c>
      <c r="JT378" s="29">
        <v>8.9625800988645619</v>
      </c>
      <c r="JU378" s="29">
        <v>6.5380774005543323</v>
      </c>
      <c r="JV378" s="29">
        <v>-5.5668556165456522</v>
      </c>
      <c r="JW378" s="29">
        <v>31.798874238</v>
      </c>
      <c r="JX378" s="29">
        <v>8.8963941306666197</v>
      </c>
      <c r="JY378" s="29">
        <v>6.4897956582284149</v>
      </c>
      <c r="JZ378" s="29">
        <v>-5.0181478441247407</v>
      </c>
    </row>
    <row r="379" spans="1:286" ht="15" thickBot="1" x14ac:dyDescent="0.4">
      <c r="A379" s="2"/>
      <c r="B379" s="74" t="s">
        <v>534</v>
      </c>
      <c r="C379" s="74" t="s">
        <v>534</v>
      </c>
      <c r="D379" s="74" t="s">
        <v>862</v>
      </c>
      <c r="E379" s="87">
        <v>353466</v>
      </c>
      <c r="F379" s="84">
        <v>413290</v>
      </c>
      <c r="G379" s="22">
        <v>30.546637881999999</v>
      </c>
      <c r="H379" s="22">
        <v>15.849384254078428</v>
      </c>
      <c r="I379" s="22">
        <v>11.391264531786728</v>
      </c>
      <c r="J379" s="22">
        <v>15.634762341031443</v>
      </c>
      <c r="K379" s="22">
        <v>30.628898058000001</v>
      </c>
      <c r="L379" s="22">
        <v>15.152211200676856</v>
      </c>
      <c r="M379" s="22">
        <v>10.890192531233318</v>
      </c>
      <c r="N379" s="22">
        <v>15.225023846897532</v>
      </c>
      <c r="O379" s="22">
        <v>30.705744989999999</v>
      </c>
      <c r="P379" s="22">
        <v>14.97337055892495</v>
      </c>
      <c r="Q379" s="22">
        <v>10.761656240701639</v>
      </c>
      <c r="R379" s="22">
        <v>14.771381902664988</v>
      </c>
      <c r="S379" s="22">
        <v>30.811949881</v>
      </c>
      <c r="T379" s="22">
        <v>14.546123167549261</v>
      </c>
      <c r="U379" s="22">
        <v>10.45458512818041</v>
      </c>
      <c r="V379" s="22">
        <v>14.178635501372883</v>
      </c>
      <c r="W379" s="22">
        <v>30.945927348000001</v>
      </c>
      <c r="X379" s="22">
        <v>14.145990522148491</v>
      </c>
      <c r="Y379" s="22">
        <v>10.167001917470449</v>
      </c>
      <c r="Z379" s="22">
        <v>13.671496276819253</v>
      </c>
      <c r="AA379" s="22">
        <v>31.104765067999999</v>
      </c>
      <c r="AB379" s="22">
        <v>13.763378456100217</v>
      </c>
      <c r="AC379" s="22">
        <v>9.8920110921147053</v>
      </c>
      <c r="AD379" s="22">
        <v>12.979744386747338</v>
      </c>
      <c r="AE379" s="22">
        <v>31.275933570999999</v>
      </c>
      <c r="AF379" s="22">
        <v>13.42649522434173</v>
      </c>
      <c r="AG379" s="22">
        <v>9.6498864803464812</v>
      </c>
      <c r="AH379" s="22">
        <v>12.28625741873525</v>
      </c>
      <c r="AI379" s="22">
        <v>31.451756183000001</v>
      </c>
      <c r="AJ379" s="22">
        <v>13.091967007694979</v>
      </c>
      <c r="AK379" s="22">
        <v>9.4094544643084195</v>
      </c>
      <c r="AL379" s="22">
        <v>11.508925639125618</v>
      </c>
      <c r="AM379" s="22">
        <v>31.637324570000001</v>
      </c>
      <c r="AN379" s="22">
        <v>12.778624763570683</v>
      </c>
      <c r="AO379" s="22">
        <v>9.1842492238660292</v>
      </c>
      <c r="AP379" s="22">
        <v>10.813514744989881</v>
      </c>
      <c r="AQ379" s="22">
        <v>31.850263734000002</v>
      </c>
      <c r="AR379" s="22">
        <v>12.395646158205421</v>
      </c>
      <c r="AS379" s="22">
        <v>8.9089949594861473</v>
      </c>
      <c r="AT379" s="22">
        <v>9.8403603972111853</v>
      </c>
      <c r="AU379" s="22">
        <v>32.708614038</v>
      </c>
      <c r="AV379" s="22">
        <v>10.860610043561225</v>
      </c>
      <c r="AW379" s="22">
        <v>7.8057342796109292</v>
      </c>
      <c r="AX379" s="22">
        <v>6.4401449611044583</v>
      </c>
      <c r="AY379" s="22">
        <v>33.341648692</v>
      </c>
      <c r="AZ379" s="22">
        <v>9.8761465279910041</v>
      </c>
      <c r="BA379" s="22">
        <v>7.0981809672563871</v>
      </c>
      <c r="BB379" s="22">
        <v>4.7211055672889515</v>
      </c>
      <c r="BC379" s="22">
        <v>33.720385278000002</v>
      </c>
      <c r="BD379" s="22">
        <v>9.8212297748217914</v>
      </c>
      <c r="BE379" s="22">
        <v>7.0587112154635765</v>
      </c>
      <c r="BF379" s="22">
        <v>4.4379671714550142</v>
      </c>
      <c r="BG379" s="22">
        <v>33.968378614999999</v>
      </c>
      <c r="BH379" s="22">
        <v>9.8029913893068361</v>
      </c>
      <c r="BI379" s="22">
        <v>7.0456029286870665</v>
      </c>
      <c r="BJ379" s="22">
        <v>4.8404712881311838</v>
      </c>
      <c r="BK379" s="25">
        <v>30.525289132000001</v>
      </c>
      <c r="BL379" s="25">
        <v>16.192315769369369</v>
      </c>
      <c r="BM379" s="25">
        <v>11.637736164018142</v>
      </c>
      <c r="BN379" s="25">
        <v>15.73947230713225</v>
      </c>
      <c r="BO379" s="25">
        <v>30.590062476</v>
      </c>
      <c r="BP379" s="25">
        <v>15.92578346833262</v>
      </c>
      <c r="BQ379" s="25">
        <v>11.446174151342843</v>
      </c>
      <c r="BR379" s="25">
        <v>15.433127983633824</v>
      </c>
      <c r="BS379" s="25">
        <v>30.68568754</v>
      </c>
      <c r="BT379" s="25">
        <v>15.542403314831031</v>
      </c>
      <c r="BU379" s="25">
        <v>11.170631286411052</v>
      </c>
      <c r="BV379" s="25">
        <v>14.972460327421464</v>
      </c>
      <c r="BW379" s="25">
        <v>30.787747904</v>
      </c>
      <c r="BX379" s="25">
        <v>15.198525402462403</v>
      </c>
      <c r="BY379" s="25">
        <v>10.923479459965705</v>
      </c>
      <c r="BZ379" s="25">
        <v>14.514710455437147</v>
      </c>
      <c r="CA379" s="25">
        <v>30.903293076000001</v>
      </c>
      <c r="CB379" s="25">
        <v>14.856632102956679</v>
      </c>
      <c r="CC379" s="25">
        <v>10.677754013861202</v>
      </c>
      <c r="CD379" s="25">
        <v>14.153329406240228</v>
      </c>
      <c r="CE379" s="25">
        <v>31.032964674999999</v>
      </c>
      <c r="CF379" s="25">
        <v>14.591381656732588</v>
      </c>
      <c r="CG379" s="25">
        <v>10.487113295479</v>
      </c>
      <c r="CH379" s="25">
        <v>13.609230775227482</v>
      </c>
      <c r="CI379" s="25">
        <v>31.170518945000001</v>
      </c>
      <c r="CJ379" s="25">
        <v>14.355230822820543</v>
      </c>
      <c r="CK379" s="25">
        <v>10.317387041425823</v>
      </c>
      <c r="CL379" s="25">
        <v>13.068047728130846</v>
      </c>
      <c r="CM379" s="25">
        <v>31.304814612000001</v>
      </c>
      <c r="CN379" s="25">
        <v>14.102853215044615</v>
      </c>
      <c r="CO379" s="25">
        <v>10.135998285497633</v>
      </c>
      <c r="CP379" s="25">
        <v>12.446944824673958</v>
      </c>
      <c r="CQ379" s="25">
        <v>31.446907307</v>
      </c>
      <c r="CR379" s="25">
        <v>13.862232477997569</v>
      </c>
      <c r="CS379" s="25">
        <v>9.9630594240506287</v>
      </c>
      <c r="CT379" s="25">
        <v>11.870127695526122</v>
      </c>
      <c r="CU379" s="25">
        <v>31.594471612</v>
      </c>
      <c r="CV379" s="25">
        <v>13.598420725292652</v>
      </c>
      <c r="CW379" s="25">
        <v>9.7734527230279866</v>
      </c>
      <c r="CX379" s="25">
        <v>11.220468446975858</v>
      </c>
      <c r="CY379" s="25">
        <v>32.003934143999999</v>
      </c>
      <c r="CZ379" s="25">
        <v>12.764714419649541</v>
      </c>
      <c r="DA379" s="25">
        <v>9.174251585800496</v>
      </c>
      <c r="DB379" s="25">
        <v>9.2003228628369129</v>
      </c>
      <c r="DC379" s="25">
        <v>32.354141912999999</v>
      </c>
      <c r="DD379" s="25">
        <v>12.121377126267944</v>
      </c>
      <c r="DE379" s="25">
        <v>8.711872405979193</v>
      </c>
      <c r="DF379" s="25">
        <v>7.5561213492365482</v>
      </c>
      <c r="DG379" s="25">
        <v>32.599765355000002</v>
      </c>
      <c r="DH379" s="25">
        <v>11.932461888170462</v>
      </c>
      <c r="DI379" s="25">
        <v>8.5760953046889554</v>
      </c>
      <c r="DJ379" s="25">
        <v>6.508120842324459</v>
      </c>
      <c r="DK379" s="25">
        <v>32.743779496999998</v>
      </c>
      <c r="DL379" s="25">
        <v>11.71905266669963</v>
      </c>
      <c r="DM379" s="25">
        <v>8.4227138952710252</v>
      </c>
      <c r="DN379" s="25">
        <v>5.7587122491007143</v>
      </c>
      <c r="DO379" s="27">
        <v>30.546658857000001</v>
      </c>
      <c r="DP379" s="27">
        <v>16.191922266038123</v>
      </c>
      <c r="DQ379" s="27">
        <v>11.637453345426042</v>
      </c>
      <c r="DR379" s="27">
        <v>15.640336130520415</v>
      </c>
      <c r="DS379" s="27">
        <v>30.628960963000001</v>
      </c>
      <c r="DT379" s="27">
        <v>15.868731690512112</v>
      </c>
      <c r="DU379" s="27">
        <v>11.405169915295319</v>
      </c>
      <c r="DV379" s="27">
        <v>15.246277874811158</v>
      </c>
      <c r="DW379" s="27">
        <v>30.705870319999999</v>
      </c>
      <c r="DX379" s="27">
        <v>15.325980152395346</v>
      </c>
      <c r="DY379" s="27">
        <v>11.015083698278325</v>
      </c>
      <c r="DZ379" s="27">
        <v>14.811956128318148</v>
      </c>
      <c r="EA379" s="27">
        <v>30.812157326000001</v>
      </c>
      <c r="EB379" s="27">
        <v>14.834915214809328</v>
      </c>
      <c r="EC379" s="27">
        <v>10.66214565875239</v>
      </c>
      <c r="ED379" s="27">
        <v>14.258387657045903</v>
      </c>
      <c r="EE379" s="27">
        <v>30.945637464000001</v>
      </c>
      <c r="EF379" s="27">
        <v>14.423099645878816</v>
      </c>
      <c r="EG379" s="27">
        <v>10.366165700869256</v>
      </c>
      <c r="EH379" s="27">
        <v>13.779097725064547</v>
      </c>
      <c r="EI379" s="27">
        <v>31.103560404</v>
      </c>
      <c r="EJ379" s="27">
        <v>14.001851136603971</v>
      </c>
      <c r="EK379" s="27">
        <v>10.063406103029624</v>
      </c>
      <c r="EL379" s="27">
        <v>13.118440865715247</v>
      </c>
      <c r="EM379" s="27">
        <v>31.274317171</v>
      </c>
      <c r="EN379" s="27">
        <v>13.781704951618972</v>
      </c>
      <c r="EO379" s="27">
        <v>9.9051827052857977</v>
      </c>
      <c r="EP379" s="27">
        <v>12.454881026935823</v>
      </c>
      <c r="EQ379" s="27">
        <v>31.449698682000001</v>
      </c>
      <c r="ER379" s="27">
        <v>13.512973241470672</v>
      </c>
      <c r="ES379" s="27">
        <v>9.7120399339764969</v>
      </c>
      <c r="ET379" s="27">
        <v>11.70793783557523</v>
      </c>
      <c r="EU379" s="27">
        <v>31.632853899000001</v>
      </c>
      <c r="EV379" s="27">
        <v>13.20074502770075</v>
      </c>
      <c r="EW379" s="27">
        <v>9.4876353690846322</v>
      </c>
      <c r="EX379" s="27">
        <v>11.046961041323208</v>
      </c>
      <c r="EY379" s="27">
        <v>31.835611504999999</v>
      </c>
      <c r="EZ379" s="27">
        <v>12.950435756529984</v>
      </c>
      <c r="FA379" s="27">
        <v>9.3077331673993395</v>
      </c>
      <c r="FB379" s="27">
        <v>10.167082916350658</v>
      </c>
      <c r="FC379" s="27">
        <v>32.639026506</v>
      </c>
      <c r="FD379" s="27">
        <v>11.873174059580338</v>
      </c>
      <c r="FE379" s="27">
        <v>8.5334839749263161</v>
      </c>
      <c r="FF379" s="27">
        <v>7.0532790742838571</v>
      </c>
      <c r="FG379" s="27">
        <v>33.207150014999996</v>
      </c>
      <c r="FH379" s="27">
        <v>11.110083273420694</v>
      </c>
      <c r="FI379" s="27">
        <v>7.9850356019444559</v>
      </c>
      <c r="FJ379" s="27">
        <v>5.5350572302724643</v>
      </c>
      <c r="FK379" s="27">
        <v>33.551933906999999</v>
      </c>
      <c r="FL379" s="27">
        <v>10.84465475152855</v>
      </c>
      <c r="FM379" s="27">
        <v>7.7942668970733804</v>
      </c>
      <c r="FN379" s="27">
        <v>5.3161312129831018</v>
      </c>
      <c r="FO379" s="27">
        <v>33.769571522</v>
      </c>
      <c r="FP379" s="27">
        <v>10.539449206489547</v>
      </c>
      <c r="FQ379" s="27">
        <v>7.5749096624721188</v>
      </c>
      <c r="FR379" s="27">
        <v>5.7616805880617861</v>
      </c>
      <c r="FS379" s="28">
        <v>30.544517974000001</v>
      </c>
      <c r="FT379" s="28">
        <v>15.848208273769727</v>
      </c>
      <c r="FU379" s="28">
        <v>11.390419331584257</v>
      </c>
      <c r="FV379" s="28">
        <v>15.644861224282087</v>
      </c>
      <c r="FW379" s="28">
        <v>30.633371078</v>
      </c>
      <c r="FX379" s="28">
        <v>15.17286874568399</v>
      </c>
      <c r="FY379" s="28">
        <v>10.905039515569193</v>
      </c>
      <c r="FZ379" s="28">
        <v>15.215358042263917</v>
      </c>
      <c r="GA379" s="28">
        <v>30.732552683999998</v>
      </c>
      <c r="GB379" s="28">
        <v>14.939545088954668</v>
      </c>
      <c r="GC379" s="28">
        <v>10.737345209423287</v>
      </c>
      <c r="GD379" s="28">
        <v>14.744442062337944</v>
      </c>
      <c r="GE379" s="28">
        <v>30.874737224</v>
      </c>
      <c r="GF379" s="28">
        <v>14.481334288775566</v>
      </c>
      <c r="GG379" s="28">
        <v>10.40802008533724</v>
      </c>
      <c r="GH379" s="28">
        <v>14.159775101389016</v>
      </c>
      <c r="GI379" s="28">
        <v>31.058512367999999</v>
      </c>
      <c r="GJ379" s="28">
        <v>14.046997416110276</v>
      </c>
      <c r="GK379" s="28">
        <v>10.095853623023972</v>
      </c>
      <c r="GL379" s="28">
        <v>13.662173100266847</v>
      </c>
      <c r="GM379" s="28">
        <v>31.259273569000001</v>
      </c>
      <c r="GN379" s="28">
        <v>13.623091641507875</v>
      </c>
      <c r="GO379" s="28">
        <v>9.7911841962728765</v>
      </c>
      <c r="GP379" s="28">
        <v>12.959995659212053</v>
      </c>
      <c r="GQ379" s="28">
        <v>31.505359757000001</v>
      </c>
      <c r="GR379" s="28">
        <v>13.288966618109813</v>
      </c>
      <c r="GS379" s="28">
        <v>9.551041963161369</v>
      </c>
      <c r="GT379" s="28">
        <v>12.223233308792578</v>
      </c>
      <c r="GU379" s="28">
        <v>31.786726262999998</v>
      </c>
      <c r="GV379" s="28">
        <v>12.918679436595589</v>
      </c>
      <c r="GW379" s="28">
        <v>9.2849092749925628</v>
      </c>
      <c r="GX379" s="28">
        <v>11.403688009932434</v>
      </c>
      <c r="GY379" s="28">
        <v>32.096562198999997</v>
      </c>
      <c r="GZ379" s="28">
        <v>12.578546222893074</v>
      </c>
      <c r="HA379" s="28">
        <v>9.0404488372102509</v>
      </c>
      <c r="HB379" s="28">
        <v>10.759115630411671</v>
      </c>
      <c r="HC379" s="28">
        <v>32.442794456999998</v>
      </c>
      <c r="HD379" s="28">
        <v>12.214560463136911</v>
      </c>
      <c r="HE379" s="28">
        <v>8.7788451049315732</v>
      </c>
      <c r="HF379" s="28">
        <v>10.036510369910424</v>
      </c>
      <c r="HG379" s="28">
        <v>33.598694893000001</v>
      </c>
      <c r="HH379" s="28">
        <v>10.274434258829553</v>
      </c>
      <c r="HI379" s="28">
        <v>7.3844382015448105</v>
      </c>
      <c r="HJ379" s="28">
        <v>7.1223049190490428</v>
      </c>
      <c r="HK379" s="28">
        <v>34.385583310000001</v>
      </c>
      <c r="HL379" s="28">
        <v>8.0679225513996577</v>
      </c>
      <c r="HM379" s="28">
        <v>5.7985747920340902</v>
      </c>
      <c r="HN379" s="28">
        <v>3.4085812077919329</v>
      </c>
      <c r="HO379" s="28">
        <v>34.785744373</v>
      </c>
      <c r="HP379" s="28">
        <v>6.8059460099416773</v>
      </c>
      <c r="HQ379" s="28">
        <v>4.8915674038475103</v>
      </c>
      <c r="HR379" s="28">
        <v>1.4107295518713059</v>
      </c>
      <c r="HS379" s="28">
        <v>34.997033010999999</v>
      </c>
      <c r="HT379" s="28">
        <v>5.8331537171235279</v>
      </c>
      <c r="HU379" s="28">
        <v>4.1924024290868429</v>
      </c>
      <c r="HV379" s="28">
        <v>-0.24712964737241094</v>
      </c>
      <c r="HW379" s="29">
        <v>30.546626874000001</v>
      </c>
      <c r="HX379" s="29">
        <v>15.848045170416851</v>
      </c>
      <c r="HY379" s="29">
        <v>11.390302105993101</v>
      </c>
      <c r="HZ379" s="29">
        <v>15.62132844338821</v>
      </c>
      <c r="IA379" s="29">
        <v>30.655780876000001</v>
      </c>
      <c r="IB379" s="29">
        <v>15.178102266610146</v>
      </c>
      <c r="IC379" s="29">
        <v>10.908800950104869</v>
      </c>
      <c r="ID379" s="29">
        <v>15.121419162561358</v>
      </c>
      <c r="IE379" s="29">
        <v>30.765911278000001</v>
      </c>
      <c r="IF379" s="29">
        <v>15.025654516745647</v>
      </c>
      <c r="IG379" s="29">
        <v>10.799233750638725</v>
      </c>
      <c r="IH379" s="29">
        <v>14.632136462578629</v>
      </c>
      <c r="II379" s="29">
        <v>30.909097450000001</v>
      </c>
      <c r="IJ379" s="29">
        <v>14.598365836870183</v>
      </c>
      <c r="IK379" s="29">
        <v>10.492132963259753</v>
      </c>
      <c r="IL379" s="29">
        <v>14.045904900671008</v>
      </c>
      <c r="IM379" s="29">
        <v>31.064497360000001</v>
      </c>
      <c r="IN379" s="29">
        <v>14.181994428279609</v>
      </c>
      <c r="IO379" s="29">
        <v>10.192878633710174</v>
      </c>
      <c r="IP379" s="29">
        <v>13.566665856064231</v>
      </c>
      <c r="IQ379" s="29">
        <v>31.250237495</v>
      </c>
      <c r="IR379" s="29">
        <v>13.809869431150098</v>
      </c>
      <c r="IS379" s="29">
        <v>9.9254250712727679</v>
      </c>
      <c r="IT379" s="29">
        <v>12.933184731099425</v>
      </c>
      <c r="IU379" s="29">
        <v>31.483422433000001</v>
      </c>
      <c r="IV379" s="29">
        <v>13.470242713035724</v>
      </c>
      <c r="IW379" s="29">
        <v>9.6813286618423593</v>
      </c>
      <c r="IX379" s="29">
        <v>12.300187061631082</v>
      </c>
      <c r="IY379" s="29">
        <v>31.739596873</v>
      </c>
      <c r="IZ379" s="29">
        <v>13.116457754181136</v>
      </c>
      <c r="JA379" s="29">
        <v>9.4270564460215542</v>
      </c>
      <c r="JB379" s="29">
        <v>11.62925900695712</v>
      </c>
      <c r="JC379" s="29">
        <v>32.014936597999998</v>
      </c>
      <c r="JD379" s="29">
        <v>12.803498013771629</v>
      </c>
      <c r="JE379" s="29">
        <v>9.2021261185303374</v>
      </c>
      <c r="JF379" s="29">
        <v>11.115403978653454</v>
      </c>
      <c r="JG379" s="29">
        <v>32.340213912000003</v>
      </c>
      <c r="JH379" s="29">
        <v>12.244358998769792</v>
      </c>
      <c r="JI379" s="29">
        <v>8.8002618992128188</v>
      </c>
      <c r="JJ379" s="29">
        <v>10.05717752766023</v>
      </c>
      <c r="JK379" s="29">
        <v>33.397317497000003</v>
      </c>
      <c r="JL379" s="29">
        <v>9.9089548976937785</v>
      </c>
      <c r="JM379" s="29">
        <v>7.1217609885461588</v>
      </c>
      <c r="JN379" s="29">
        <v>5.4491005854976606</v>
      </c>
      <c r="JO379" s="29">
        <v>33.965439756999999</v>
      </c>
      <c r="JP379" s="29">
        <v>7.7204116161017051</v>
      </c>
      <c r="JQ379" s="29">
        <v>5.5488118404765894</v>
      </c>
      <c r="JR379" s="29">
        <v>2.5769356415708842</v>
      </c>
      <c r="JS379" s="29">
        <v>34.115678686999999</v>
      </c>
      <c r="JT379" s="29">
        <v>6.9209399010009056</v>
      </c>
      <c r="JU379" s="29">
        <v>4.9742157775379932</v>
      </c>
      <c r="JV379" s="29">
        <v>1.4117325723196004</v>
      </c>
      <c r="JW379" s="29">
        <v>34.044659177</v>
      </c>
      <c r="JX379" s="29">
        <v>6.7108083931777882</v>
      </c>
      <c r="JY379" s="29">
        <v>4.8231901254556169</v>
      </c>
      <c r="JZ379" s="29">
        <v>1.949417714903575</v>
      </c>
    </row>
    <row r="380" spans="1:286" ht="15" thickBot="1" x14ac:dyDescent="0.4">
      <c r="A380" s="2"/>
      <c r="B380" s="74" t="s">
        <v>841</v>
      </c>
      <c r="C380" s="74" t="s">
        <v>454</v>
      </c>
      <c r="D380" s="74" t="s">
        <v>860</v>
      </c>
      <c r="E380" s="88">
        <v>351537</v>
      </c>
      <c r="F380" s="85">
        <v>475934</v>
      </c>
      <c r="G380" s="22">
        <v>12.624337886999999</v>
      </c>
      <c r="H380" s="22">
        <v>12.624337886999999</v>
      </c>
      <c r="I380" s="22">
        <v>12.624337886999999</v>
      </c>
      <c r="J380" s="22">
        <v>8.5747033914507078</v>
      </c>
      <c r="K380" s="22">
        <v>12.662524672</v>
      </c>
      <c r="L380" s="22">
        <v>12.662524672</v>
      </c>
      <c r="M380" s="22">
        <v>12.662524672</v>
      </c>
      <c r="N380" s="22">
        <v>8.4708416157276112</v>
      </c>
      <c r="O380" s="22">
        <v>12.722792978999999</v>
      </c>
      <c r="P380" s="22">
        <v>12.722792978999999</v>
      </c>
      <c r="Q380" s="22">
        <v>12.722792978999999</v>
      </c>
      <c r="R380" s="22">
        <v>8.4426387755160164</v>
      </c>
      <c r="S380" s="22">
        <v>12.77610643</v>
      </c>
      <c r="T380" s="22">
        <v>12.77610643</v>
      </c>
      <c r="U380" s="22">
        <v>12.77610643</v>
      </c>
      <c r="V380" s="22">
        <v>8.298194651247174</v>
      </c>
      <c r="W380" s="22">
        <v>12.804198170999999</v>
      </c>
      <c r="X380" s="22">
        <v>12.804198170999999</v>
      </c>
      <c r="Y380" s="22">
        <v>12.804198170999999</v>
      </c>
      <c r="Z380" s="22">
        <v>8.1295656884468954</v>
      </c>
      <c r="AA380" s="22">
        <v>12.83822651</v>
      </c>
      <c r="AB380" s="22">
        <v>12.83822651</v>
      </c>
      <c r="AC380" s="22">
        <v>12.83822651</v>
      </c>
      <c r="AD380" s="22">
        <v>7.9761839703919186</v>
      </c>
      <c r="AE380" s="22">
        <v>12.878702154999999</v>
      </c>
      <c r="AF380" s="22">
        <v>12.878702154999999</v>
      </c>
      <c r="AG380" s="22">
        <v>12.878702154999999</v>
      </c>
      <c r="AH380" s="22">
        <v>7.7717233521987961</v>
      </c>
      <c r="AI380" s="22">
        <v>12.923076416000001</v>
      </c>
      <c r="AJ380" s="22">
        <v>12.923076416000001</v>
      </c>
      <c r="AK380" s="22">
        <v>12.923076416000001</v>
      </c>
      <c r="AL380" s="22">
        <v>7.6704859023725351</v>
      </c>
      <c r="AM380" s="22">
        <v>12.965513637000001</v>
      </c>
      <c r="AN380" s="22">
        <v>12.965513637000001</v>
      </c>
      <c r="AO380" s="22">
        <v>12.965513637000001</v>
      </c>
      <c r="AP380" s="22">
        <v>7.4830099949762472</v>
      </c>
      <c r="AQ380" s="22">
        <v>13.013710557</v>
      </c>
      <c r="AR380" s="22">
        <v>13.013710557</v>
      </c>
      <c r="AS380" s="22">
        <v>13.013710557</v>
      </c>
      <c r="AT380" s="22">
        <v>7.361160663590522</v>
      </c>
      <c r="AU380" s="22">
        <v>13.219168372</v>
      </c>
      <c r="AV380" s="22">
        <v>13.219168372</v>
      </c>
      <c r="AW380" s="22">
        <v>13.219168372</v>
      </c>
      <c r="AX380" s="22">
        <v>6.7215158602866003</v>
      </c>
      <c r="AY380" s="22">
        <v>13.377169095999999</v>
      </c>
      <c r="AZ380" s="22">
        <v>13.377169095999999</v>
      </c>
      <c r="BA380" s="22">
        <v>13.377169095999999</v>
      </c>
      <c r="BB380" s="22">
        <v>6.4326168629684952</v>
      </c>
      <c r="BC380" s="22">
        <v>13.468013900999999</v>
      </c>
      <c r="BD380" s="22">
        <v>13.468013900999999</v>
      </c>
      <c r="BE380" s="22">
        <v>13.468013900999999</v>
      </c>
      <c r="BF380" s="22">
        <v>6.3511330934713301</v>
      </c>
      <c r="BG380" s="22">
        <v>13.534935115</v>
      </c>
      <c r="BH380" s="22">
        <v>13.534935115</v>
      </c>
      <c r="BI380" s="22">
        <v>13.534935115</v>
      </c>
      <c r="BJ380" s="22">
        <v>6.5161232063068706</v>
      </c>
      <c r="BK380" s="25">
        <v>12.620941296</v>
      </c>
      <c r="BL380" s="25">
        <v>12.620941296</v>
      </c>
      <c r="BM380" s="25">
        <v>12.620941296</v>
      </c>
      <c r="BN380" s="25">
        <v>8.6617608210545036</v>
      </c>
      <c r="BO380" s="25">
        <v>12.654056087000001</v>
      </c>
      <c r="BP380" s="25">
        <v>12.654056087000001</v>
      </c>
      <c r="BQ380" s="25">
        <v>12.654056087000001</v>
      </c>
      <c r="BR380" s="25">
        <v>8.5938566682126911</v>
      </c>
      <c r="BS380" s="25">
        <v>12.704661987</v>
      </c>
      <c r="BT380" s="25">
        <v>12.704661987</v>
      </c>
      <c r="BU380" s="25">
        <v>12.704661987</v>
      </c>
      <c r="BV380" s="25">
        <v>8.5374779670833227</v>
      </c>
      <c r="BW380" s="25">
        <v>12.748070534</v>
      </c>
      <c r="BX380" s="25">
        <v>12.748070534</v>
      </c>
      <c r="BY380" s="25">
        <v>12.748070534</v>
      </c>
      <c r="BZ380" s="25">
        <v>8.4154028047285259</v>
      </c>
      <c r="CA380" s="25">
        <v>12.786433374</v>
      </c>
      <c r="CB380" s="25">
        <v>12.786433374</v>
      </c>
      <c r="CC380" s="25">
        <v>12.786433374</v>
      </c>
      <c r="CD380" s="25">
        <v>8.2769482976287208</v>
      </c>
      <c r="CE380" s="25">
        <v>12.813959965</v>
      </c>
      <c r="CF380" s="25">
        <v>12.813959965</v>
      </c>
      <c r="CG380" s="25">
        <v>12.813959965</v>
      </c>
      <c r="CH380" s="25">
        <v>8.1546938841799701</v>
      </c>
      <c r="CI380" s="25">
        <v>12.845491233000001</v>
      </c>
      <c r="CJ380" s="25">
        <v>12.845491233000001</v>
      </c>
      <c r="CK380" s="25">
        <v>12.845491233000001</v>
      </c>
      <c r="CL380" s="25">
        <v>7.9855217611113716</v>
      </c>
      <c r="CM380" s="25">
        <v>12.879250407000001</v>
      </c>
      <c r="CN380" s="25">
        <v>12.879250407000001</v>
      </c>
      <c r="CO380" s="25">
        <v>12.879250407000001</v>
      </c>
      <c r="CP380" s="25">
        <v>7.9127508279195489</v>
      </c>
      <c r="CQ380" s="25">
        <v>12.915236929000001</v>
      </c>
      <c r="CR380" s="25">
        <v>12.915236929000001</v>
      </c>
      <c r="CS380" s="25">
        <v>12.915236929000001</v>
      </c>
      <c r="CT380" s="25">
        <v>7.7547105002120826</v>
      </c>
      <c r="CU380" s="25">
        <v>12.951340135000001</v>
      </c>
      <c r="CV380" s="25">
        <v>12.951340135000001</v>
      </c>
      <c r="CW380" s="25">
        <v>12.951340135000001</v>
      </c>
      <c r="CX380" s="25">
        <v>7.677402374928608</v>
      </c>
      <c r="CY380" s="25">
        <v>13.040462336999999</v>
      </c>
      <c r="CZ380" s="25">
        <v>13.040462336999999</v>
      </c>
      <c r="DA380" s="25">
        <v>13.040462336999999</v>
      </c>
      <c r="DB380" s="25">
        <v>7.3180346168044075</v>
      </c>
      <c r="DC380" s="25">
        <v>13.118429466</v>
      </c>
      <c r="DD380" s="25">
        <v>13.118429466</v>
      </c>
      <c r="DE380" s="25">
        <v>13.118429466</v>
      </c>
      <c r="DF380" s="25">
        <v>7.0066727764061945</v>
      </c>
      <c r="DG380" s="25">
        <v>13.179390741000001</v>
      </c>
      <c r="DH380" s="25">
        <v>13.179390741000001</v>
      </c>
      <c r="DI380" s="25">
        <v>13.179390741000001</v>
      </c>
      <c r="DJ380" s="25">
        <v>6.7647692828766974</v>
      </c>
      <c r="DK380" s="25">
        <v>13.221661558000001</v>
      </c>
      <c r="DL380" s="25">
        <v>13.221661558000001</v>
      </c>
      <c r="DM380" s="25">
        <v>13.221661558000001</v>
      </c>
      <c r="DN380" s="25">
        <v>6.681284264992879</v>
      </c>
      <c r="DO380" s="27">
        <v>12.624349467</v>
      </c>
      <c r="DP380" s="27">
        <v>12.624349467</v>
      </c>
      <c r="DQ380" s="27">
        <v>12.624349467</v>
      </c>
      <c r="DR380" s="27">
        <v>8.5760087822189064</v>
      </c>
      <c r="DS380" s="27">
        <v>12.662559407</v>
      </c>
      <c r="DT380" s="27">
        <v>12.662559407</v>
      </c>
      <c r="DU380" s="27">
        <v>12.662559407</v>
      </c>
      <c r="DV380" s="27">
        <v>8.4726945216839997</v>
      </c>
      <c r="DW380" s="27">
        <v>12.722862176</v>
      </c>
      <c r="DX380" s="27">
        <v>12.722862176</v>
      </c>
      <c r="DY380" s="27">
        <v>12.722862176</v>
      </c>
      <c r="DZ380" s="27">
        <v>8.4537114228631047</v>
      </c>
      <c r="EA380" s="27">
        <v>12.776244726</v>
      </c>
      <c r="EB380" s="27">
        <v>12.776244726</v>
      </c>
      <c r="EC380" s="27">
        <v>12.776244726</v>
      </c>
      <c r="ED380" s="27">
        <v>8.3331442258693738</v>
      </c>
      <c r="EE380" s="27">
        <v>12.804272919000001</v>
      </c>
      <c r="EF380" s="27">
        <v>12.804272919000001</v>
      </c>
      <c r="EG380" s="27">
        <v>12.804272919000001</v>
      </c>
      <c r="EH380" s="27">
        <v>8.1545184497919081</v>
      </c>
      <c r="EI380" s="27">
        <v>12.838141618</v>
      </c>
      <c r="EJ380" s="27">
        <v>12.838141618</v>
      </c>
      <c r="EK380" s="27">
        <v>12.838141618</v>
      </c>
      <c r="EL380" s="27">
        <v>8.0205060169136821</v>
      </c>
      <c r="EM380" s="27">
        <v>12.878469576000001</v>
      </c>
      <c r="EN380" s="27">
        <v>12.878469576000001</v>
      </c>
      <c r="EO380" s="27">
        <v>12.878469576000001</v>
      </c>
      <c r="EP380" s="27">
        <v>7.820743931904536</v>
      </c>
      <c r="EQ380" s="27">
        <v>12.922752643000001</v>
      </c>
      <c r="ER380" s="27">
        <v>12.922752643000001</v>
      </c>
      <c r="ES380" s="27">
        <v>12.922752643000001</v>
      </c>
      <c r="ET380" s="27">
        <v>7.7030356740485075</v>
      </c>
      <c r="EU380" s="27">
        <v>12.964761409999999</v>
      </c>
      <c r="EV380" s="27">
        <v>12.964761409999999</v>
      </c>
      <c r="EW380" s="27">
        <v>12.964761409999999</v>
      </c>
      <c r="EX380" s="27">
        <v>7.5206377090815977</v>
      </c>
      <c r="EY380" s="27">
        <v>13.010621225</v>
      </c>
      <c r="EZ380" s="27">
        <v>13.010621225</v>
      </c>
      <c r="FA380" s="27">
        <v>13.010621225</v>
      </c>
      <c r="FB380" s="27">
        <v>7.4118878003988371</v>
      </c>
      <c r="FC380" s="27">
        <v>13.200657231999999</v>
      </c>
      <c r="FD380" s="27">
        <v>13.200657231999999</v>
      </c>
      <c r="FE380" s="27">
        <v>13.200657231999999</v>
      </c>
      <c r="FF380" s="27">
        <v>6.8650712422462679</v>
      </c>
      <c r="FG380" s="27">
        <v>13.333746476</v>
      </c>
      <c r="FH380" s="27">
        <v>13.333746476</v>
      </c>
      <c r="FI380" s="27">
        <v>13.333746476</v>
      </c>
      <c r="FJ380" s="27">
        <v>6.624929582694131</v>
      </c>
      <c r="FK380" s="27">
        <v>13.411998796000001</v>
      </c>
      <c r="FL380" s="27">
        <v>13.411998796000001</v>
      </c>
      <c r="FM380" s="27">
        <v>13.411998796000001</v>
      </c>
      <c r="FN380" s="27">
        <v>6.5657203491907516</v>
      </c>
      <c r="FO380" s="27">
        <v>13.462292191</v>
      </c>
      <c r="FP380" s="27">
        <v>13.462292191</v>
      </c>
      <c r="FQ380" s="27">
        <v>13.462292191</v>
      </c>
      <c r="FR380" s="27">
        <v>6.7307162502007358</v>
      </c>
      <c r="FS380" s="28">
        <v>12.623971504</v>
      </c>
      <c r="FT380" s="28">
        <v>12.623971504</v>
      </c>
      <c r="FU380" s="28">
        <v>12.623971504</v>
      </c>
      <c r="FV380" s="28">
        <v>8.5793017794200637</v>
      </c>
      <c r="FW380" s="28">
        <v>12.664258983</v>
      </c>
      <c r="FX380" s="28">
        <v>12.664258983</v>
      </c>
      <c r="FY380" s="28">
        <v>12.664258983</v>
      </c>
      <c r="FZ380" s="28">
        <v>8.4764036623032268</v>
      </c>
      <c r="GA380" s="28">
        <v>12.727841046</v>
      </c>
      <c r="GB380" s="28">
        <v>12.727841046</v>
      </c>
      <c r="GC380" s="28">
        <v>12.727841046</v>
      </c>
      <c r="GD380" s="28">
        <v>8.4364662136003794</v>
      </c>
      <c r="GE380" s="28">
        <v>12.787039329000001</v>
      </c>
      <c r="GF380" s="28">
        <v>12.787039329000001</v>
      </c>
      <c r="GG380" s="28">
        <v>12.787039329000001</v>
      </c>
      <c r="GH380" s="28">
        <v>8.3060170252252874</v>
      </c>
      <c r="GI380" s="28">
        <v>12.826665639</v>
      </c>
      <c r="GJ380" s="28">
        <v>12.826665639</v>
      </c>
      <c r="GK380" s="28">
        <v>12.826665639</v>
      </c>
      <c r="GL380" s="28">
        <v>8.1929026003533387</v>
      </c>
      <c r="GM380" s="28">
        <v>12.877735806</v>
      </c>
      <c r="GN380" s="28">
        <v>12.877735806</v>
      </c>
      <c r="GO380" s="28">
        <v>12.877735806</v>
      </c>
      <c r="GP380" s="28">
        <v>7.9891395050016687</v>
      </c>
      <c r="GQ380" s="28">
        <v>12.942546282</v>
      </c>
      <c r="GR380" s="28">
        <v>12.942546282</v>
      </c>
      <c r="GS380" s="28">
        <v>12.942546282</v>
      </c>
      <c r="GT380" s="28">
        <v>7.784143168876211</v>
      </c>
      <c r="GU380" s="28">
        <v>13.009442756</v>
      </c>
      <c r="GV380" s="28">
        <v>13.009442756</v>
      </c>
      <c r="GW380" s="28">
        <v>13.009442756</v>
      </c>
      <c r="GX380" s="28">
        <v>7.7553400046762109</v>
      </c>
      <c r="GY380" s="28">
        <v>13.081725764</v>
      </c>
      <c r="GZ380" s="28">
        <v>13.081725764</v>
      </c>
      <c r="HA380" s="28">
        <v>13.081725764</v>
      </c>
      <c r="HB380" s="28">
        <v>7.5394142359012166</v>
      </c>
      <c r="HC380" s="28">
        <v>13.162478441999999</v>
      </c>
      <c r="HD380" s="28">
        <v>13.162478441999999</v>
      </c>
      <c r="HE380" s="28">
        <v>13.162478441999999</v>
      </c>
      <c r="HF380" s="28">
        <v>7.4630525820800893</v>
      </c>
      <c r="HG380" s="28">
        <v>13.441218062000001</v>
      </c>
      <c r="HH380" s="28">
        <v>13.441218062000001</v>
      </c>
      <c r="HI380" s="28">
        <v>13.441218062000001</v>
      </c>
      <c r="HJ380" s="28">
        <v>6.7615094247166407</v>
      </c>
      <c r="HK380" s="28">
        <v>13.643465167</v>
      </c>
      <c r="HL380" s="28">
        <v>13.643465167</v>
      </c>
      <c r="HM380" s="28">
        <v>13.643465167</v>
      </c>
      <c r="HN380" s="28">
        <v>5.8985906067737046</v>
      </c>
      <c r="HO380" s="28">
        <v>13.740696274999999</v>
      </c>
      <c r="HP380" s="28">
        <v>13.740696274999999</v>
      </c>
      <c r="HQ380" s="28">
        <v>13.740696274999999</v>
      </c>
      <c r="HR380" s="28">
        <v>5.3816109292765368</v>
      </c>
      <c r="HS380" s="28">
        <v>13.783757291000001</v>
      </c>
      <c r="HT380" s="28">
        <v>13.783757291000001</v>
      </c>
      <c r="HU380" s="28">
        <v>13.783757291000001</v>
      </c>
      <c r="HV380" s="28">
        <v>5.0189477908029314</v>
      </c>
      <c r="HW380" s="29">
        <v>12.638370502000001</v>
      </c>
      <c r="HX380" s="29">
        <v>12.638370502000001</v>
      </c>
      <c r="HY380" s="29">
        <v>12.638370502000001</v>
      </c>
      <c r="HZ380" s="29">
        <v>8.5757132510512264</v>
      </c>
      <c r="IA380" s="29">
        <v>12.701135832</v>
      </c>
      <c r="IB380" s="29">
        <v>12.701135832</v>
      </c>
      <c r="IC380" s="29">
        <v>12.701135832</v>
      </c>
      <c r="ID380" s="29">
        <v>8.4564028596189402</v>
      </c>
      <c r="IE380" s="29">
        <v>12.76758982</v>
      </c>
      <c r="IF380" s="29">
        <v>12.76758982</v>
      </c>
      <c r="IG380" s="29">
        <v>12.76758982</v>
      </c>
      <c r="IH380" s="29">
        <v>8.4025617630127769</v>
      </c>
      <c r="II380" s="29">
        <v>12.797162594</v>
      </c>
      <c r="IJ380" s="29">
        <v>12.797162594</v>
      </c>
      <c r="IK380" s="29">
        <v>12.797162594</v>
      </c>
      <c r="IL380" s="29">
        <v>8.2655442241310944</v>
      </c>
      <c r="IM380" s="29">
        <v>12.837553782000001</v>
      </c>
      <c r="IN380" s="29">
        <v>12.837553782000001</v>
      </c>
      <c r="IO380" s="29">
        <v>12.837553782000001</v>
      </c>
      <c r="IP380" s="29">
        <v>8.1456280793057019</v>
      </c>
      <c r="IQ380" s="29">
        <v>12.887633749000001</v>
      </c>
      <c r="IR380" s="29">
        <v>12.887633749000001</v>
      </c>
      <c r="IS380" s="29">
        <v>12.887633749000001</v>
      </c>
      <c r="IT380" s="29">
        <v>7.9616327103979243</v>
      </c>
      <c r="IU380" s="29">
        <v>12.949569385</v>
      </c>
      <c r="IV380" s="29">
        <v>12.949569385</v>
      </c>
      <c r="IW380" s="29">
        <v>12.949569385</v>
      </c>
      <c r="IX380" s="29">
        <v>7.7735919217314713</v>
      </c>
      <c r="IY380" s="29">
        <v>13.012643452999999</v>
      </c>
      <c r="IZ380" s="29">
        <v>13.012643452999999</v>
      </c>
      <c r="JA380" s="29">
        <v>13.012643452999999</v>
      </c>
      <c r="JB380" s="29">
        <v>7.7707424431740035</v>
      </c>
      <c r="JC380" s="29">
        <v>13.077529383</v>
      </c>
      <c r="JD380" s="29">
        <v>13.077529383</v>
      </c>
      <c r="JE380" s="29">
        <v>13.077529383</v>
      </c>
      <c r="JF380" s="29">
        <v>7.5817911576055623</v>
      </c>
      <c r="JG380" s="29">
        <v>13.152242855000001</v>
      </c>
      <c r="JH380" s="29">
        <v>13.152242855000001</v>
      </c>
      <c r="JI380" s="29">
        <v>13.152242855000001</v>
      </c>
      <c r="JJ380" s="29">
        <v>7.3808523425384385</v>
      </c>
      <c r="JK380" s="29">
        <v>13.405415992</v>
      </c>
      <c r="JL380" s="29">
        <v>13.405415992</v>
      </c>
      <c r="JM380" s="29">
        <v>13.405415992</v>
      </c>
      <c r="JN380" s="29">
        <v>6.3143474026248052</v>
      </c>
      <c r="JO380" s="29">
        <v>13.546777206</v>
      </c>
      <c r="JP380" s="29">
        <v>13.546777206</v>
      </c>
      <c r="JQ380" s="29">
        <v>13.546777206</v>
      </c>
      <c r="JR380" s="29">
        <v>5.62249079810453</v>
      </c>
      <c r="JS380" s="29">
        <v>13.579098269999999</v>
      </c>
      <c r="JT380" s="29">
        <v>13.579098269999999</v>
      </c>
      <c r="JU380" s="29">
        <v>13.579098269999999</v>
      </c>
      <c r="JV380" s="29">
        <v>5.3211210690404753</v>
      </c>
      <c r="JW380" s="29">
        <v>13.558890319</v>
      </c>
      <c r="JX380" s="29">
        <v>13.558890319</v>
      </c>
      <c r="JY380" s="29">
        <v>13.558890319</v>
      </c>
      <c r="JZ380" s="29">
        <v>5.4642822690154693</v>
      </c>
    </row>
    <row r="381" spans="1:286" x14ac:dyDescent="0.3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row>
    <row r="382" spans="1:286" x14ac:dyDescent="0.3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row>
    <row r="383" spans="1:286" x14ac:dyDescent="0.3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row>
    <row r="384" spans="1:286" x14ac:dyDescent="0.3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row>
    <row r="385" spans="1:286" x14ac:dyDescent="0.3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row>
    <row r="386" spans="1:286" x14ac:dyDescent="0.3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c r="JY386" s="2"/>
      <c r="JZ386" s="2"/>
    </row>
    <row r="387" spans="1:286" x14ac:dyDescent="0.3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c r="JY387" s="2"/>
      <c r="JZ387" s="2"/>
    </row>
    <row r="388" spans="1:286" x14ac:dyDescent="0.35">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c r="JY388" s="2"/>
      <c r="JZ388" s="2"/>
    </row>
    <row r="389" spans="1:286" x14ac:dyDescent="0.35">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c r="JY389" s="2"/>
      <c r="JZ389" s="2"/>
    </row>
  </sheetData>
  <sheetProtection algorithmName="SHA-512" hashValue="Xx+/3lVrmw/MoRw98KCejsJjDebHY52AtLDxhL+DYEH5XU38AhZ4yaqxqOAUT7t0t19rRHpGMHVsFH2aukK9eQ==" saltValue="GU8bYaKYo32tgbrvuXNxfw==" spinCount="100000" sheet="1" objects="1" scenarios="1"/>
  <mergeCells count="221">
    <mergeCell ref="B1:B2"/>
    <mergeCell ref="DO7:FR7"/>
    <mergeCell ref="FB9:FB10"/>
    <mergeCell ref="FC9:FE9"/>
    <mergeCell ref="FF9:FF10"/>
    <mergeCell ref="FG9:FI9"/>
    <mergeCell ref="FJ9:FJ10"/>
    <mergeCell ref="FK9:FM9"/>
    <mergeCell ref="EP9:EP10"/>
    <mergeCell ref="EQ9:ES9"/>
    <mergeCell ref="ET9:ET10"/>
    <mergeCell ref="EU9:EW9"/>
    <mergeCell ref="EX9:EX10"/>
    <mergeCell ref="EY9:FA9"/>
    <mergeCell ref="ED9:ED10"/>
    <mergeCell ref="EE9:EG9"/>
    <mergeCell ref="EH9:EH10"/>
    <mergeCell ref="EI9:EK9"/>
    <mergeCell ref="EL9:EL10"/>
    <mergeCell ref="EM9:EO9"/>
    <mergeCell ref="FG8:FJ8"/>
    <mergeCell ref="FK8:FN8"/>
    <mergeCell ref="FO8:FR8"/>
    <mergeCell ref="DO9:DQ9"/>
    <mergeCell ref="DR9:DR10"/>
    <mergeCell ref="EY8:FB8"/>
    <mergeCell ref="FC8:FF8"/>
    <mergeCell ref="DO8:DR8"/>
    <mergeCell ref="DS8:DV8"/>
    <mergeCell ref="DW8:DZ8"/>
    <mergeCell ref="EA8:ED8"/>
    <mergeCell ref="EE8:EH8"/>
    <mergeCell ref="FN9:FN10"/>
    <mergeCell ref="FO9:FQ9"/>
    <mergeCell ref="DS9:DU9"/>
    <mergeCell ref="DV9:DV10"/>
    <mergeCell ref="DW9:DY9"/>
    <mergeCell ref="DZ9:DZ10"/>
    <mergeCell ref="EA9:EC9"/>
    <mergeCell ref="EI8:EL8"/>
    <mergeCell ref="EM8:EP8"/>
    <mergeCell ref="EQ8:ET8"/>
    <mergeCell ref="EU8:EX8"/>
    <mergeCell ref="FR9:FR10"/>
    <mergeCell ref="BK7:DN7"/>
    <mergeCell ref="DG9:DI9"/>
    <mergeCell ref="DJ9:DJ10"/>
    <mergeCell ref="DK9:DM9"/>
    <mergeCell ref="DN9:DN10"/>
    <mergeCell ref="G7:BJ7"/>
    <mergeCell ref="CU9:CW9"/>
    <mergeCell ref="CX9:CX10"/>
    <mergeCell ref="CY9:DA9"/>
    <mergeCell ref="DB9:DB10"/>
    <mergeCell ref="DC9:DE9"/>
    <mergeCell ref="DF9:DF10"/>
    <mergeCell ref="CI9:CK9"/>
    <mergeCell ref="CL9:CL10"/>
    <mergeCell ref="CM9:CO9"/>
    <mergeCell ref="CP9:CP10"/>
    <mergeCell ref="CQ9:CS9"/>
    <mergeCell ref="CT9:CT10"/>
    <mergeCell ref="BW9:BY9"/>
    <mergeCell ref="BZ9:BZ10"/>
    <mergeCell ref="CA9:CC9"/>
    <mergeCell ref="CD9:CD10"/>
    <mergeCell ref="CE9:CG9"/>
    <mergeCell ref="DG8:DJ8"/>
    <mergeCell ref="DK8:DN8"/>
    <mergeCell ref="BK9:BM9"/>
    <mergeCell ref="BN9:BN10"/>
    <mergeCell ref="BO9:BQ9"/>
    <mergeCell ref="BR9:BR10"/>
    <mergeCell ref="BS9:BU9"/>
    <mergeCell ref="BW8:BZ8"/>
    <mergeCell ref="CA8:CD8"/>
    <mergeCell ref="CE8:CH8"/>
    <mergeCell ref="CI8:CL8"/>
    <mergeCell ref="CM8:CP8"/>
    <mergeCell ref="CQ8:CT8"/>
    <mergeCell ref="BS8:BV8"/>
    <mergeCell ref="BV9:BV10"/>
    <mergeCell ref="BC9:BE9"/>
    <mergeCell ref="AY8:BB8"/>
    <mergeCell ref="BC8:BF8"/>
    <mergeCell ref="BG8:BJ8"/>
    <mergeCell ref="AQ8:AT8"/>
    <mergeCell ref="CH9:CH10"/>
    <mergeCell ref="CU8:CX8"/>
    <mergeCell ref="CY8:DB8"/>
    <mergeCell ref="DC8:DF8"/>
    <mergeCell ref="AA9:AC9"/>
    <mergeCell ref="AD9:AD10"/>
    <mergeCell ref="AE9:AG9"/>
    <mergeCell ref="BF9:BF10"/>
    <mergeCell ref="BG9:BI9"/>
    <mergeCell ref="BJ9:BJ10"/>
    <mergeCell ref="BK8:BN8"/>
    <mergeCell ref="BO8:BR8"/>
    <mergeCell ref="AH9:AH10"/>
    <mergeCell ref="AI9:AK9"/>
    <mergeCell ref="AL9:AL10"/>
    <mergeCell ref="AM9:AO9"/>
    <mergeCell ref="AP9:AP10"/>
    <mergeCell ref="AU8:AX8"/>
    <mergeCell ref="AQ9:AS9"/>
    <mergeCell ref="AA8:AD8"/>
    <mergeCell ref="AE8:AH8"/>
    <mergeCell ref="AI8:AL8"/>
    <mergeCell ref="AM8:AP8"/>
    <mergeCell ref="AT9:AT10"/>
    <mergeCell ref="AU9:AW9"/>
    <mergeCell ref="AX9:AX10"/>
    <mergeCell ref="AY9:BA9"/>
    <mergeCell ref="BB9:BB10"/>
    <mergeCell ref="B8:F8"/>
    <mergeCell ref="G8:J8"/>
    <mergeCell ref="K8:N8"/>
    <mergeCell ref="O8:R8"/>
    <mergeCell ref="S8:V8"/>
    <mergeCell ref="W8:Z8"/>
    <mergeCell ref="J9:J10"/>
    <mergeCell ref="K9:M9"/>
    <mergeCell ref="N9:N10"/>
    <mergeCell ref="O9:Q9"/>
    <mergeCell ref="R9:R10"/>
    <mergeCell ref="S9:U9"/>
    <mergeCell ref="V9:V10"/>
    <mergeCell ref="W9:Y9"/>
    <mergeCell ref="Z9:Z10"/>
    <mergeCell ref="B9:B10"/>
    <mergeCell ref="E9:F9"/>
    <mergeCell ref="G9:I9"/>
    <mergeCell ref="D9:D10"/>
    <mergeCell ref="C9:C10"/>
    <mergeCell ref="FS8:FV8"/>
    <mergeCell ref="FW8:FZ8"/>
    <mergeCell ref="GA8:GD8"/>
    <mergeCell ref="GE8:GH8"/>
    <mergeCell ref="GI8:GL8"/>
    <mergeCell ref="GM8:GP8"/>
    <mergeCell ref="GQ8:GT8"/>
    <mergeCell ref="GU8:GX8"/>
    <mergeCell ref="GY8:HB8"/>
    <mergeCell ref="HC8:HF8"/>
    <mergeCell ref="HG8:HJ8"/>
    <mergeCell ref="HK8:HN8"/>
    <mergeCell ref="HO8:HR8"/>
    <mergeCell ref="HS8:HV8"/>
    <mergeCell ref="FS9:FU9"/>
    <mergeCell ref="FV9:FV10"/>
    <mergeCell ref="FW9:FY9"/>
    <mergeCell ref="FZ9:FZ10"/>
    <mergeCell ref="GA9:GC9"/>
    <mergeCell ref="GD9:GD10"/>
    <mergeCell ref="GE9:GG9"/>
    <mergeCell ref="GH9:GH10"/>
    <mergeCell ref="GI9:GK9"/>
    <mergeCell ref="GL9:GL10"/>
    <mergeCell ref="GM9:GO9"/>
    <mergeCell ref="GP9:GP10"/>
    <mergeCell ref="GQ9:GS9"/>
    <mergeCell ref="GT9:GT10"/>
    <mergeCell ref="GU9:GW9"/>
    <mergeCell ref="GX9:GX10"/>
    <mergeCell ref="GY9:HA9"/>
    <mergeCell ref="HB9:HB10"/>
    <mergeCell ref="HC9:HE9"/>
    <mergeCell ref="HF9:HF10"/>
    <mergeCell ref="HG9:HI9"/>
    <mergeCell ref="HJ9:HJ10"/>
    <mergeCell ref="HK9:HM9"/>
    <mergeCell ref="HN9:HN10"/>
    <mergeCell ref="HO9:HQ9"/>
    <mergeCell ref="HR9:HR10"/>
    <mergeCell ref="HS9:HU9"/>
    <mergeCell ref="HV9:HV10"/>
    <mergeCell ref="JF9:JF10"/>
    <mergeCell ref="JG9:JI9"/>
    <mergeCell ref="HW8:HZ8"/>
    <mergeCell ref="IA8:ID8"/>
    <mergeCell ref="IE8:IH8"/>
    <mergeCell ref="II8:IL8"/>
    <mergeCell ref="IM8:IP8"/>
    <mergeCell ref="IQ8:IT8"/>
    <mergeCell ref="IU8:IX8"/>
    <mergeCell ref="IY8:JB8"/>
    <mergeCell ref="JC8:JF8"/>
    <mergeCell ref="IM9:IO9"/>
    <mergeCell ref="IP9:IP10"/>
    <mergeCell ref="IQ9:IS9"/>
    <mergeCell ref="IT9:IT10"/>
    <mergeCell ref="IU9:IW9"/>
    <mergeCell ref="IX9:IX10"/>
    <mergeCell ref="IY9:JA9"/>
    <mergeCell ref="JB9:JB10"/>
    <mergeCell ref="JC9:JE9"/>
    <mergeCell ref="FS7:HV7"/>
    <mergeCell ref="HW7:JZ7"/>
    <mergeCell ref="JJ9:JJ10"/>
    <mergeCell ref="JK9:JM9"/>
    <mergeCell ref="JN9:JN10"/>
    <mergeCell ref="JO9:JQ9"/>
    <mergeCell ref="JR9:JR10"/>
    <mergeCell ref="JS9:JU9"/>
    <mergeCell ref="JV9:JV10"/>
    <mergeCell ref="JW9:JY9"/>
    <mergeCell ref="JZ9:JZ10"/>
    <mergeCell ref="JG8:JJ8"/>
    <mergeCell ref="JK8:JN8"/>
    <mergeCell ref="JO8:JR8"/>
    <mergeCell ref="JS8:JV8"/>
    <mergeCell ref="JW8:JZ8"/>
    <mergeCell ref="HW9:HY9"/>
    <mergeCell ref="HZ9:HZ10"/>
    <mergeCell ref="IA9:IC9"/>
    <mergeCell ref="ID9:ID10"/>
    <mergeCell ref="IE9:IG9"/>
    <mergeCell ref="IH9:IH10"/>
    <mergeCell ref="II9:IK9"/>
    <mergeCell ref="IL9:IL10"/>
  </mergeCells>
  <conditionalFormatting sqref="G11:BJ380">
    <cfRule type="cellIs" dxfId="19" priority="9" operator="lessThan">
      <formula>0</formula>
    </cfRule>
    <cfRule type="cellIs" dxfId="18" priority="10" operator="greaterThan">
      <formula>#REF!</formula>
    </cfRule>
  </conditionalFormatting>
  <conditionalFormatting sqref="BK11:DN380">
    <cfRule type="cellIs" dxfId="17" priority="7" operator="lessThan">
      <formula>0</formula>
    </cfRule>
    <cfRule type="cellIs" dxfId="16" priority="8" operator="greaterThan">
      <formula>#REF!</formula>
    </cfRule>
  </conditionalFormatting>
  <conditionalFormatting sqref="DO11:FR380">
    <cfRule type="cellIs" dxfId="15" priority="5" operator="lessThan">
      <formula>0</formula>
    </cfRule>
    <cfRule type="cellIs" dxfId="14" priority="6" operator="greaterThan">
      <formula>#REF!</formula>
    </cfRule>
  </conditionalFormatting>
  <conditionalFormatting sqref="HW11:JZ380">
    <cfRule type="cellIs" dxfId="13" priority="3" operator="lessThan">
      <formula>0</formula>
    </cfRule>
    <cfRule type="cellIs" dxfId="12" priority="4" operator="greaterThan">
      <formula>#REF!</formula>
    </cfRule>
  </conditionalFormatting>
  <conditionalFormatting sqref="FS11:HV380">
    <cfRule type="cellIs" dxfId="11" priority="1" operator="lessThan">
      <formula>0</formula>
    </cfRule>
    <cfRule type="cellIs" dxfId="10" priority="2" operator="greaterThan">
      <formula>#REF!</formula>
    </cfRule>
  </conditionalFormatting>
  <hyperlinks>
    <hyperlink ref="C1" location="'Gen Primary Headroom'!G7" display="Central Outlook " xr:uid="{6473DC35-B007-4766-B33C-CE445418E41D}"/>
    <hyperlink ref="C2" location="'Gen Primary Headroom'!BK7" display="Steady Progression " xr:uid="{5C71AC6B-6F62-4A51-B469-AC03432EBB7A}"/>
    <hyperlink ref="C3" location="'Gen Primary Headroom'!DO7" display="System Transformation " xr:uid="{3520A6DD-0090-4D08-AD41-A29231D21899}"/>
    <hyperlink ref="C4" location="'Gen Primary Headroom'!FS7" display="Consumer Transformation" xr:uid="{BA64442E-A810-4A86-AAC4-BA226DE4B436}"/>
    <hyperlink ref="C5" location="'Gen Primary Headroom'!HW7" display="Leading the Way" xr:uid="{2C5505B5-0A2C-439E-94D1-962FA07DD52C}"/>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B23CD-3D9D-4E25-963F-3F549896AFDF}">
  <sheetPr codeName="Sheet7"/>
  <dimension ref="A1:HG391"/>
  <sheetViews>
    <sheetView zoomScale="60" zoomScaleNormal="60" workbookViewId="0">
      <pane xSplit="5" ySplit="10" topLeftCell="F23" activePane="bottomRight" state="frozen"/>
      <selection activeCell="H6" sqref="H6"/>
      <selection pane="topRight" activeCell="H6" sqref="H6"/>
      <selection pane="bottomLeft" activeCell="H6" sqref="H6"/>
      <selection pane="bottomRight" activeCell="F63" sqref="F63"/>
    </sheetView>
  </sheetViews>
  <sheetFormatPr defaultRowHeight="14.5" x14ac:dyDescent="0.35"/>
  <cols>
    <col min="1" max="1" width="2.7265625" customWidth="1"/>
    <col min="2" max="2" width="29" customWidth="1"/>
    <col min="3" max="3" width="24" customWidth="1"/>
    <col min="4" max="4" width="12.453125" style="48" customWidth="1"/>
    <col min="5" max="5" width="13.7265625" style="48" customWidth="1"/>
    <col min="6" max="6" width="18" customWidth="1"/>
    <col min="7" max="7" width="17.7265625" customWidth="1"/>
    <col min="8" max="8" width="17" customWidth="1"/>
    <col min="9" max="9" width="18" customWidth="1"/>
    <col min="10" max="10" width="17.7265625" customWidth="1"/>
    <col min="11" max="11" width="17" customWidth="1"/>
    <col min="12" max="12" width="18" customWidth="1"/>
    <col min="13" max="13" width="17.7265625" customWidth="1"/>
    <col min="14" max="14" width="17" customWidth="1"/>
    <col min="15" max="15" width="18" customWidth="1"/>
    <col min="16" max="16" width="17.7265625" customWidth="1"/>
    <col min="17" max="17" width="17" customWidth="1"/>
    <col min="18" max="18" width="18" customWidth="1"/>
    <col min="19" max="19" width="17.7265625" customWidth="1"/>
    <col min="20" max="20" width="17" customWidth="1"/>
    <col min="21" max="21" width="18" customWidth="1"/>
    <col min="22" max="22" width="17.7265625" customWidth="1"/>
    <col min="23" max="23" width="17" customWidth="1"/>
    <col min="24" max="24" width="18" customWidth="1"/>
    <col min="25" max="25" width="17.7265625" customWidth="1"/>
    <col min="26" max="26" width="17" customWidth="1"/>
    <col min="27" max="27" width="18" customWidth="1"/>
    <col min="28" max="28" width="17.7265625" customWidth="1"/>
    <col min="29" max="29" width="17" customWidth="1"/>
    <col min="30" max="30" width="18" customWidth="1"/>
    <col min="31" max="31" width="17.7265625" customWidth="1"/>
    <col min="32" max="32" width="17" customWidth="1"/>
    <col min="33" max="33" width="18" customWidth="1"/>
    <col min="34" max="34" width="17.7265625" customWidth="1"/>
    <col min="35" max="35" width="17" customWidth="1"/>
    <col min="36" max="36" width="18" customWidth="1"/>
    <col min="37" max="37" width="17.7265625" customWidth="1"/>
    <col min="38" max="38" width="17" customWidth="1"/>
    <col min="39" max="39" width="18" customWidth="1"/>
    <col min="40" max="40" width="17.7265625" customWidth="1"/>
    <col min="41" max="41" width="17" customWidth="1"/>
    <col min="42" max="42" width="18" customWidth="1"/>
    <col min="43" max="43" width="17.7265625" customWidth="1"/>
    <col min="44" max="44" width="17" customWidth="1"/>
    <col min="45" max="45" width="18" customWidth="1"/>
    <col min="46" max="46" width="17.7265625" customWidth="1"/>
    <col min="47" max="47" width="17" customWidth="1"/>
    <col min="48" max="48" width="18" customWidth="1"/>
    <col min="49" max="49" width="17.7265625" customWidth="1"/>
    <col min="50" max="50" width="17" customWidth="1"/>
    <col min="51" max="51" width="18" customWidth="1"/>
    <col min="52" max="52" width="17.7265625" customWidth="1"/>
    <col min="53" max="53" width="17" customWidth="1"/>
    <col min="54" max="54" width="18" customWidth="1"/>
    <col min="55" max="55" width="17.7265625" customWidth="1"/>
    <col min="56" max="56" width="17" customWidth="1"/>
    <col min="57" max="57" width="18" customWidth="1"/>
    <col min="58" max="58" width="17.7265625" customWidth="1"/>
    <col min="59" max="59" width="17" customWidth="1"/>
    <col min="60" max="60" width="18" customWidth="1"/>
    <col min="61" max="61" width="17.7265625" customWidth="1"/>
    <col min="62" max="62" width="17" customWidth="1"/>
    <col min="63" max="63" width="18" customWidth="1"/>
    <col min="64" max="64" width="17.7265625" customWidth="1"/>
    <col min="65" max="65" width="17" customWidth="1"/>
    <col min="66" max="66" width="18" customWidth="1"/>
    <col min="67" max="67" width="17.7265625" customWidth="1"/>
    <col min="68" max="68" width="17" customWidth="1"/>
    <col min="69" max="69" width="18" customWidth="1"/>
    <col min="70" max="70" width="17.7265625" customWidth="1"/>
    <col min="71" max="71" width="17" customWidth="1"/>
    <col min="72" max="72" width="18" customWidth="1"/>
    <col min="73" max="73" width="17.7265625" customWidth="1"/>
    <col min="74" max="74" width="17" customWidth="1"/>
    <col min="75" max="75" width="18" customWidth="1"/>
    <col min="76" max="76" width="17.7265625" customWidth="1"/>
    <col min="77" max="77" width="17" customWidth="1"/>
    <col min="78" max="78" width="18" customWidth="1"/>
    <col min="79" max="79" width="17.7265625" customWidth="1"/>
    <col min="80" max="80" width="17" customWidth="1"/>
    <col min="81" max="81" width="18" customWidth="1"/>
    <col min="82" max="82" width="17.7265625" customWidth="1"/>
    <col min="83" max="83" width="17" customWidth="1"/>
    <col min="84" max="84" width="18" customWidth="1"/>
    <col min="85" max="85" width="17.7265625" customWidth="1"/>
    <col min="86" max="86" width="17" customWidth="1"/>
    <col min="87" max="87" width="18" customWidth="1"/>
    <col min="88" max="88" width="17.7265625" customWidth="1"/>
    <col min="89" max="89" width="17" customWidth="1"/>
    <col min="90" max="90" width="18" customWidth="1"/>
    <col min="91" max="91" width="17.7265625" customWidth="1"/>
    <col min="92" max="92" width="17" customWidth="1"/>
    <col min="93" max="93" width="18" customWidth="1"/>
    <col min="94" max="94" width="17.7265625" customWidth="1"/>
    <col min="95" max="95" width="17" customWidth="1"/>
    <col min="96" max="96" width="18" customWidth="1"/>
    <col min="97" max="97" width="17.7265625" customWidth="1"/>
    <col min="98" max="98" width="17" customWidth="1"/>
    <col min="99" max="99" width="18" customWidth="1"/>
    <col min="100" max="100" width="17.7265625" customWidth="1"/>
    <col min="101" max="101" width="17" customWidth="1"/>
    <col min="102" max="102" width="18" customWidth="1"/>
    <col min="103" max="103" width="17.7265625" customWidth="1"/>
    <col min="104" max="104" width="17" customWidth="1"/>
    <col min="105" max="105" width="18" customWidth="1"/>
    <col min="106" max="106" width="17.7265625" customWidth="1"/>
    <col min="107" max="107" width="17" customWidth="1"/>
    <col min="108" max="108" width="18" customWidth="1"/>
    <col min="109" max="109" width="17.7265625" customWidth="1"/>
    <col min="110" max="110" width="17" customWidth="1"/>
    <col min="111" max="111" width="18" customWidth="1"/>
    <col min="112" max="112" width="17.7265625" customWidth="1"/>
    <col min="113" max="113" width="17" customWidth="1"/>
    <col min="114" max="114" width="18" customWidth="1"/>
    <col min="115" max="115" width="17.7265625" customWidth="1"/>
    <col min="116" max="116" width="17" customWidth="1"/>
    <col min="117" max="117" width="18" customWidth="1"/>
    <col min="118" max="118" width="17.7265625" customWidth="1"/>
    <col min="119" max="119" width="17" customWidth="1"/>
    <col min="120" max="120" width="18" customWidth="1"/>
    <col min="121" max="121" width="17.7265625" customWidth="1"/>
    <col min="122" max="122" width="17" customWidth="1"/>
    <col min="123" max="123" width="18" customWidth="1"/>
    <col min="124" max="124" width="17.7265625" customWidth="1"/>
    <col min="125" max="125" width="17" customWidth="1"/>
    <col min="126" max="126" width="18" customWidth="1"/>
    <col min="127" max="127" width="17.7265625" customWidth="1"/>
    <col min="128" max="128" width="17" customWidth="1"/>
    <col min="129" max="129" width="18" customWidth="1"/>
    <col min="130" max="130" width="17.7265625" customWidth="1"/>
    <col min="131" max="131" width="17" customWidth="1"/>
    <col min="132" max="132" width="18" customWidth="1"/>
    <col min="133" max="133" width="17.7265625" customWidth="1"/>
    <col min="134" max="134" width="17" customWidth="1"/>
    <col min="135" max="135" width="18" customWidth="1"/>
    <col min="136" max="136" width="17.7265625" customWidth="1"/>
    <col min="137" max="137" width="17" customWidth="1"/>
    <col min="138" max="138" width="18" customWidth="1"/>
    <col min="139" max="139" width="17.7265625" customWidth="1"/>
    <col min="140" max="140" width="17" customWidth="1"/>
    <col min="141" max="141" width="18" customWidth="1"/>
    <col min="142" max="142" width="17.7265625" customWidth="1"/>
    <col min="143" max="143" width="17" customWidth="1"/>
    <col min="144" max="144" width="18" customWidth="1"/>
    <col min="145" max="145" width="17.7265625" customWidth="1"/>
    <col min="146" max="146" width="17" customWidth="1"/>
    <col min="147" max="147" width="18" customWidth="1"/>
    <col min="148" max="148" width="17.7265625" customWidth="1"/>
    <col min="149" max="149" width="17" customWidth="1"/>
    <col min="150" max="150" width="18" customWidth="1"/>
    <col min="151" max="151" width="17.7265625" customWidth="1"/>
    <col min="152" max="152" width="17" customWidth="1"/>
    <col min="153" max="153" width="18" customWidth="1"/>
    <col min="154" max="154" width="17.7265625" customWidth="1"/>
    <col min="155" max="155" width="17" customWidth="1"/>
    <col min="156" max="156" width="18" customWidth="1"/>
    <col min="157" max="157" width="17.7265625" customWidth="1"/>
    <col min="158" max="158" width="17" customWidth="1"/>
    <col min="159" max="159" width="18" customWidth="1"/>
    <col min="160" max="160" width="17.7265625" customWidth="1"/>
    <col min="161" max="161" width="17" customWidth="1"/>
    <col min="162" max="162" width="18" customWidth="1"/>
    <col min="163" max="163" width="17.7265625" customWidth="1"/>
    <col min="164" max="164" width="17" customWidth="1"/>
    <col min="165" max="165" width="18" customWidth="1"/>
    <col min="166" max="166" width="17.7265625" customWidth="1"/>
    <col min="167" max="167" width="17" customWidth="1"/>
    <col min="168" max="168" width="18" customWidth="1"/>
    <col min="169" max="169" width="17.7265625" customWidth="1"/>
    <col min="170" max="170" width="17" customWidth="1"/>
    <col min="171" max="171" width="18" customWidth="1"/>
    <col min="172" max="172" width="17.7265625" customWidth="1"/>
    <col min="173" max="173" width="17" customWidth="1"/>
    <col min="174" max="174" width="18" customWidth="1"/>
    <col min="175" max="175" width="17.7265625" customWidth="1"/>
    <col min="176" max="176" width="17" customWidth="1"/>
    <col min="177" max="177" width="18" customWidth="1"/>
    <col min="178" max="178" width="17.7265625" customWidth="1"/>
    <col min="179" max="179" width="17" customWidth="1"/>
    <col min="180" max="180" width="18" customWidth="1"/>
    <col min="181" max="181" width="17.7265625" customWidth="1"/>
    <col min="182" max="182" width="17" customWidth="1"/>
    <col min="183" max="183" width="18" customWidth="1"/>
    <col min="184" max="184" width="17.7265625" customWidth="1"/>
    <col min="185" max="185" width="17" customWidth="1"/>
    <col min="186" max="186" width="18" customWidth="1"/>
    <col min="187" max="187" width="17.7265625" customWidth="1"/>
    <col min="188" max="188" width="17" customWidth="1"/>
    <col min="189" max="189" width="18" customWidth="1"/>
    <col min="190" max="190" width="17.7265625" customWidth="1"/>
    <col min="191" max="191" width="17" customWidth="1"/>
    <col min="192" max="192" width="18" customWidth="1"/>
    <col min="193" max="193" width="17.7265625" customWidth="1"/>
    <col min="194" max="194" width="17" customWidth="1"/>
    <col min="195" max="195" width="18" customWidth="1"/>
    <col min="196" max="196" width="17.7265625" customWidth="1"/>
    <col min="197" max="197" width="17" customWidth="1"/>
    <col min="198" max="198" width="18" customWidth="1"/>
    <col min="199" max="199" width="17.7265625" customWidth="1"/>
    <col min="200" max="200" width="17" customWidth="1"/>
    <col min="201" max="201" width="18" customWidth="1"/>
    <col min="202" max="202" width="17.7265625" customWidth="1"/>
    <col min="203" max="203" width="17" customWidth="1"/>
    <col min="204" max="204" width="18" customWidth="1"/>
    <col min="205" max="205" width="17.7265625" customWidth="1"/>
    <col min="206" max="206" width="17" customWidth="1"/>
    <col min="207" max="207" width="18" customWidth="1"/>
    <col min="208" max="208" width="17.7265625" customWidth="1"/>
    <col min="209" max="209" width="17" customWidth="1"/>
    <col min="210" max="210" width="18" customWidth="1"/>
    <col min="211" max="211" width="17.7265625" customWidth="1"/>
    <col min="212" max="212" width="17" customWidth="1"/>
    <col min="213" max="213" width="18" customWidth="1"/>
    <col min="214" max="214" width="17.7265625" customWidth="1"/>
    <col min="215" max="215" width="17" customWidth="1"/>
  </cols>
  <sheetData>
    <row r="1" spans="1:215" ht="15" customHeight="1" thickBot="1" x14ac:dyDescent="0.4">
      <c r="B1" s="249" t="s">
        <v>891</v>
      </c>
      <c r="C1" s="91" t="s">
        <v>893</v>
      </c>
      <c r="D1"/>
      <c r="E1"/>
    </row>
    <row r="2" spans="1:215" ht="15" thickBot="1" x14ac:dyDescent="0.4">
      <c r="B2" s="249"/>
      <c r="C2" s="92" t="s">
        <v>889</v>
      </c>
      <c r="D2"/>
      <c r="E2"/>
    </row>
    <row r="3" spans="1:215" x14ac:dyDescent="0.35">
      <c r="C3" s="93" t="s">
        <v>890</v>
      </c>
      <c r="D3"/>
      <c r="E3"/>
    </row>
    <row r="4" spans="1:215" x14ac:dyDescent="0.35">
      <c r="C4" s="94" t="s">
        <v>851</v>
      </c>
      <c r="D4"/>
      <c r="E4"/>
    </row>
    <row r="5" spans="1:215" x14ac:dyDescent="0.35">
      <c r="C5" s="95" t="s">
        <v>8</v>
      </c>
      <c r="D5"/>
      <c r="E5"/>
    </row>
    <row r="7" spans="1:215" ht="15" thickBot="1" x14ac:dyDescent="0.4">
      <c r="A7" s="2"/>
      <c r="B7" s="2"/>
      <c r="C7" s="2"/>
      <c r="D7" s="42"/>
      <c r="E7" s="42"/>
      <c r="F7" s="360" t="s">
        <v>6</v>
      </c>
      <c r="G7" s="360"/>
      <c r="H7" s="360"/>
      <c r="I7" s="360"/>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c r="AI7" s="360"/>
      <c r="AJ7" s="360"/>
      <c r="AK7" s="360"/>
      <c r="AL7" s="360"/>
      <c r="AM7" s="360"/>
      <c r="AN7" s="360"/>
      <c r="AO7" s="360"/>
      <c r="AP7" s="360"/>
      <c r="AQ7" s="360"/>
      <c r="AR7" s="360"/>
      <c r="AS7" s="360"/>
      <c r="AT7" s="360"/>
      <c r="AU7" s="360"/>
      <c r="AV7" s="341" t="s">
        <v>406</v>
      </c>
      <c r="AW7" s="341"/>
      <c r="AX7" s="341"/>
      <c r="AY7" s="341"/>
      <c r="AZ7" s="341"/>
      <c r="BA7" s="341"/>
      <c r="BB7" s="341"/>
      <c r="BC7" s="341"/>
      <c r="BD7" s="341"/>
      <c r="BE7" s="341"/>
      <c r="BF7" s="341"/>
      <c r="BG7" s="341"/>
      <c r="BH7" s="341"/>
      <c r="BI7" s="341"/>
      <c r="BJ7" s="341"/>
      <c r="BK7" s="341"/>
      <c r="BL7" s="341"/>
      <c r="BM7" s="341"/>
      <c r="BN7" s="341"/>
      <c r="BO7" s="341"/>
      <c r="BP7" s="341"/>
      <c r="BQ7" s="341"/>
      <c r="BR7" s="341"/>
      <c r="BS7" s="341"/>
      <c r="BT7" s="341"/>
      <c r="BU7" s="341"/>
      <c r="BV7" s="341"/>
      <c r="BW7" s="341"/>
      <c r="BX7" s="341"/>
      <c r="BY7" s="341"/>
      <c r="BZ7" s="341"/>
      <c r="CA7" s="341"/>
      <c r="CB7" s="341"/>
      <c r="CC7" s="341"/>
      <c r="CD7" s="341"/>
      <c r="CE7" s="341"/>
      <c r="CF7" s="341"/>
      <c r="CG7" s="341"/>
      <c r="CH7" s="341"/>
      <c r="CI7" s="341"/>
      <c r="CJ7" s="341"/>
      <c r="CK7" s="341"/>
      <c r="CL7" s="337" t="s">
        <v>849</v>
      </c>
      <c r="CM7" s="337"/>
      <c r="CN7" s="337"/>
      <c r="CO7" s="337"/>
      <c r="CP7" s="337"/>
      <c r="CQ7" s="337"/>
      <c r="CR7" s="337"/>
      <c r="CS7" s="337"/>
      <c r="CT7" s="337"/>
      <c r="CU7" s="337"/>
      <c r="CV7" s="337"/>
      <c r="CW7" s="337"/>
      <c r="CX7" s="337"/>
      <c r="CY7" s="337"/>
      <c r="CZ7" s="337"/>
      <c r="DA7" s="337"/>
      <c r="DB7" s="337"/>
      <c r="DC7" s="337"/>
      <c r="DD7" s="337"/>
      <c r="DE7" s="337"/>
      <c r="DF7" s="337"/>
      <c r="DG7" s="337"/>
      <c r="DH7" s="337"/>
      <c r="DI7" s="337"/>
      <c r="DJ7" s="337"/>
      <c r="DK7" s="337"/>
      <c r="DL7" s="337"/>
      <c r="DM7" s="337"/>
      <c r="DN7" s="337"/>
      <c r="DO7" s="337"/>
      <c r="DP7" s="337"/>
      <c r="DQ7" s="337"/>
      <c r="DR7" s="337"/>
      <c r="DS7" s="337"/>
      <c r="DT7" s="337"/>
      <c r="DU7" s="337"/>
      <c r="DV7" s="337"/>
      <c r="DW7" s="337"/>
      <c r="DX7" s="337"/>
      <c r="DY7" s="337"/>
      <c r="DZ7" s="337"/>
      <c r="EA7" s="337"/>
      <c r="EB7" s="338" t="s">
        <v>851</v>
      </c>
      <c r="EC7" s="338"/>
      <c r="ED7" s="338"/>
      <c r="EE7" s="338"/>
      <c r="EF7" s="338"/>
      <c r="EG7" s="338"/>
      <c r="EH7" s="338"/>
      <c r="EI7" s="338"/>
      <c r="EJ7" s="338"/>
      <c r="EK7" s="338"/>
      <c r="EL7" s="338"/>
      <c r="EM7" s="338"/>
      <c r="EN7" s="338"/>
      <c r="EO7" s="338"/>
      <c r="EP7" s="338"/>
      <c r="EQ7" s="338"/>
      <c r="ER7" s="338"/>
      <c r="ES7" s="338"/>
      <c r="ET7" s="338"/>
      <c r="EU7" s="338"/>
      <c r="EV7" s="338"/>
      <c r="EW7" s="338"/>
      <c r="EX7" s="338"/>
      <c r="EY7" s="338"/>
      <c r="EZ7" s="338"/>
      <c r="FA7" s="338"/>
      <c r="FB7" s="338"/>
      <c r="FC7" s="338"/>
      <c r="FD7" s="338"/>
      <c r="FE7" s="338"/>
      <c r="FF7" s="338"/>
      <c r="FG7" s="338"/>
      <c r="FH7" s="338"/>
      <c r="FI7" s="338"/>
      <c r="FJ7" s="338"/>
      <c r="FK7" s="338"/>
      <c r="FL7" s="338"/>
      <c r="FM7" s="338"/>
      <c r="FN7" s="338"/>
      <c r="FO7" s="338"/>
      <c r="FP7" s="338"/>
      <c r="FQ7" s="338"/>
      <c r="FR7" s="316" t="s">
        <v>8</v>
      </c>
      <c r="FS7" s="316"/>
      <c r="FT7" s="316"/>
      <c r="FU7" s="316"/>
      <c r="FV7" s="316"/>
      <c r="FW7" s="316"/>
      <c r="FX7" s="316"/>
      <c r="FY7" s="316"/>
      <c r="FZ7" s="316"/>
      <c r="GA7" s="316"/>
      <c r="GB7" s="316"/>
      <c r="GC7" s="316"/>
      <c r="GD7" s="316"/>
      <c r="GE7" s="316"/>
      <c r="GF7" s="316"/>
      <c r="GG7" s="316"/>
      <c r="GH7" s="316"/>
      <c r="GI7" s="316"/>
      <c r="GJ7" s="316"/>
      <c r="GK7" s="316"/>
      <c r="GL7" s="316"/>
      <c r="GM7" s="316"/>
      <c r="GN7" s="316"/>
      <c r="GO7" s="316"/>
      <c r="GP7" s="316"/>
      <c r="GQ7" s="316"/>
      <c r="GR7" s="316"/>
      <c r="GS7" s="316"/>
      <c r="GT7" s="316"/>
      <c r="GU7" s="316"/>
      <c r="GV7" s="316"/>
      <c r="GW7" s="316"/>
      <c r="GX7" s="316"/>
      <c r="GY7" s="316"/>
      <c r="GZ7" s="316"/>
      <c r="HA7" s="316"/>
      <c r="HB7" s="316"/>
      <c r="HC7" s="316"/>
      <c r="HD7" s="316"/>
      <c r="HE7" s="316"/>
      <c r="HF7" s="316"/>
      <c r="HG7" s="316"/>
    </row>
    <row r="8" spans="1:215" ht="15" thickBot="1" x14ac:dyDescent="0.4">
      <c r="A8" s="2"/>
      <c r="B8" s="280" t="s">
        <v>438</v>
      </c>
      <c r="C8" s="282"/>
      <c r="D8" s="282"/>
      <c r="E8" s="282"/>
      <c r="F8" s="358">
        <v>2022</v>
      </c>
      <c r="G8" s="358"/>
      <c r="H8" s="359"/>
      <c r="I8" s="358">
        <v>2023</v>
      </c>
      <c r="J8" s="358"/>
      <c r="K8" s="359"/>
      <c r="L8" s="358">
        <v>2024</v>
      </c>
      <c r="M8" s="358"/>
      <c r="N8" s="359"/>
      <c r="O8" s="358">
        <v>2025</v>
      </c>
      <c r="P8" s="358"/>
      <c r="Q8" s="359"/>
      <c r="R8" s="358">
        <v>2026</v>
      </c>
      <c r="S8" s="358"/>
      <c r="T8" s="359"/>
      <c r="U8" s="358">
        <v>2027</v>
      </c>
      <c r="V8" s="358"/>
      <c r="W8" s="359"/>
      <c r="X8" s="358">
        <v>2028</v>
      </c>
      <c r="Y8" s="358"/>
      <c r="Z8" s="359"/>
      <c r="AA8" s="358">
        <v>2029</v>
      </c>
      <c r="AB8" s="358"/>
      <c r="AC8" s="359"/>
      <c r="AD8" s="358">
        <v>2030</v>
      </c>
      <c r="AE8" s="358"/>
      <c r="AF8" s="359"/>
      <c r="AG8" s="358">
        <v>2031</v>
      </c>
      <c r="AH8" s="358"/>
      <c r="AI8" s="359"/>
      <c r="AJ8" s="358">
        <v>2036</v>
      </c>
      <c r="AK8" s="358"/>
      <c r="AL8" s="359"/>
      <c r="AM8" s="358">
        <v>2041</v>
      </c>
      <c r="AN8" s="358"/>
      <c r="AO8" s="359"/>
      <c r="AP8" s="358">
        <v>2046</v>
      </c>
      <c r="AQ8" s="358"/>
      <c r="AR8" s="359"/>
      <c r="AS8" s="358">
        <v>2051</v>
      </c>
      <c r="AT8" s="358"/>
      <c r="AU8" s="359"/>
      <c r="AV8" s="346">
        <v>2022</v>
      </c>
      <c r="AW8" s="346"/>
      <c r="AX8" s="347"/>
      <c r="AY8" s="346">
        <v>2023</v>
      </c>
      <c r="AZ8" s="346"/>
      <c r="BA8" s="347"/>
      <c r="BB8" s="346">
        <v>2024</v>
      </c>
      <c r="BC8" s="346"/>
      <c r="BD8" s="347"/>
      <c r="BE8" s="346">
        <v>2025</v>
      </c>
      <c r="BF8" s="346"/>
      <c r="BG8" s="347"/>
      <c r="BH8" s="346">
        <v>2026</v>
      </c>
      <c r="BI8" s="346"/>
      <c r="BJ8" s="347"/>
      <c r="BK8" s="346">
        <v>2027</v>
      </c>
      <c r="BL8" s="346"/>
      <c r="BM8" s="347"/>
      <c r="BN8" s="346">
        <v>2028</v>
      </c>
      <c r="BO8" s="346"/>
      <c r="BP8" s="347"/>
      <c r="BQ8" s="346">
        <v>2029</v>
      </c>
      <c r="BR8" s="346"/>
      <c r="BS8" s="347"/>
      <c r="BT8" s="346">
        <v>2030</v>
      </c>
      <c r="BU8" s="346"/>
      <c r="BV8" s="347"/>
      <c r="BW8" s="346">
        <v>2031</v>
      </c>
      <c r="BX8" s="346"/>
      <c r="BY8" s="347"/>
      <c r="BZ8" s="346">
        <v>2036</v>
      </c>
      <c r="CA8" s="346"/>
      <c r="CB8" s="347"/>
      <c r="CC8" s="346">
        <v>2041</v>
      </c>
      <c r="CD8" s="346"/>
      <c r="CE8" s="347"/>
      <c r="CF8" s="346">
        <v>2046</v>
      </c>
      <c r="CG8" s="346"/>
      <c r="CH8" s="347"/>
      <c r="CI8" s="346">
        <v>2051</v>
      </c>
      <c r="CJ8" s="346"/>
      <c r="CK8" s="347"/>
      <c r="CL8" s="333">
        <v>2022</v>
      </c>
      <c r="CM8" s="333"/>
      <c r="CN8" s="334"/>
      <c r="CO8" s="333">
        <v>2023</v>
      </c>
      <c r="CP8" s="333"/>
      <c r="CQ8" s="334"/>
      <c r="CR8" s="333">
        <v>2024</v>
      </c>
      <c r="CS8" s="333"/>
      <c r="CT8" s="334"/>
      <c r="CU8" s="333">
        <v>2025</v>
      </c>
      <c r="CV8" s="333"/>
      <c r="CW8" s="334"/>
      <c r="CX8" s="333">
        <v>2026</v>
      </c>
      <c r="CY8" s="333"/>
      <c r="CZ8" s="334"/>
      <c r="DA8" s="333">
        <v>2027</v>
      </c>
      <c r="DB8" s="333"/>
      <c r="DC8" s="334"/>
      <c r="DD8" s="333">
        <v>2028</v>
      </c>
      <c r="DE8" s="333"/>
      <c r="DF8" s="334"/>
      <c r="DG8" s="333">
        <v>2029</v>
      </c>
      <c r="DH8" s="333"/>
      <c r="DI8" s="334"/>
      <c r="DJ8" s="333">
        <v>2030</v>
      </c>
      <c r="DK8" s="333"/>
      <c r="DL8" s="334"/>
      <c r="DM8" s="333">
        <v>2031</v>
      </c>
      <c r="DN8" s="333"/>
      <c r="DO8" s="334"/>
      <c r="DP8" s="333">
        <v>2036</v>
      </c>
      <c r="DQ8" s="333"/>
      <c r="DR8" s="334"/>
      <c r="DS8" s="333">
        <v>2041</v>
      </c>
      <c r="DT8" s="333"/>
      <c r="DU8" s="334"/>
      <c r="DV8" s="333">
        <v>2046</v>
      </c>
      <c r="DW8" s="333"/>
      <c r="DX8" s="334"/>
      <c r="DY8" s="333">
        <v>2051</v>
      </c>
      <c r="DZ8" s="333"/>
      <c r="EA8" s="334"/>
      <c r="EB8" s="325">
        <v>2022</v>
      </c>
      <c r="EC8" s="325"/>
      <c r="ED8" s="326"/>
      <c r="EE8" s="325">
        <v>2023</v>
      </c>
      <c r="EF8" s="325"/>
      <c r="EG8" s="326"/>
      <c r="EH8" s="325">
        <v>2024</v>
      </c>
      <c r="EI8" s="325"/>
      <c r="EJ8" s="326"/>
      <c r="EK8" s="325">
        <v>2025</v>
      </c>
      <c r="EL8" s="325"/>
      <c r="EM8" s="326"/>
      <c r="EN8" s="325">
        <v>2026</v>
      </c>
      <c r="EO8" s="325"/>
      <c r="EP8" s="326"/>
      <c r="EQ8" s="325">
        <v>2027</v>
      </c>
      <c r="ER8" s="325"/>
      <c r="ES8" s="326"/>
      <c r="ET8" s="325">
        <v>2028</v>
      </c>
      <c r="EU8" s="325"/>
      <c r="EV8" s="326"/>
      <c r="EW8" s="325">
        <v>2029</v>
      </c>
      <c r="EX8" s="325"/>
      <c r="EY8" s="326"/>
      <c r="EZ8" s="325">
        <v>2030</v>
      </c>
      <c r="FA8" s="325"/>
      <c r="FB8" s="326"/>
      <c r="FC8" s="325">
        <v>2031</v>
      </c>
      <c r="FD8" s="325"/>
      <c r="FE8" s="326"/>
      <c r="FF8" s="325">
        <v>2036</v>
      </c>
      <c r="FG8" s="325"/>
      <c r="FH8" s="326"/>
      <c r="FI8" s="325">
        <v>2041</v>
      </c>
      <c r="FJ8" s="325"/>
      <c r="FK8" s="326"/>
      <c r="FL8" s="325">
        <v>2046</v>
      </c>
      <c r="FM8" s="325"/>
      <c r="FN8" s="326"/>
      <c r="FO8" s="325">
        <v>2051</v>
      </c>
      <c r="FP8" s="325"/>
      <c r="FQ8" s="326"/>
      <c r="FR8" s="319">
        <v>2022</v>
      </c>
      <c r="FS8" s="319"/>
      <c r="FT8" s="320"/>
      <c r="FU8" s="319">
        <v>2023</v>
      </c>
      <c r="FV8" s="319"/>
      <c r="FW8" s="320"/>
      <c r="FX8" s="319">
        <v>2024</v>
      </c>
      <c r="FY8" s="319"/>
      <c r="FZ8" s="320"/>
      <c r="GA8" s="319">
        <v>2025</v>
      </c>
      <c r="GB8" s="319"/>
      <c r="GC8" s="320"/>
      <c r="GD8" s="319">
        <v>2026</v>
      </c>
      <c r="GE8" s="319"/>
      <c r="GF8" s="320"/>
      <c r="GG8" s="319">
        <v>2027</v>
      </c>
      <c r="GH8" s="319"/>
      <c r="GI8" s="320"/>
      <c r="GJ8" s="319">
        <v>2028</v>
      </c>
      <c r="GK8" s="319"/>
      <c r="GL8" s="320"/>
      <c r="GM8" s="319">
        <v>2029</v>
      </c>
      <c r="GN8" s="319"/>
      <c r="GO8" s="320"/>
      <c r="GP8" s="319">
        <v>2030</v>
      </c>
      <c r="GQ8" s="319"/>
      <c r="GR8" s="320"/>
      <c r="GS8" s="319">
        <v>2031</v>
      </c>
      <c r="GT8" s="319"/>
      <c r="GU8" s="320"/>
      <c r="GV8" s="319">
        <v>2036</v>
      </c>
      <c r="GW8" s="319"/>
      <c r="GX8" s="320"/>
      <c r="GY8" s="319">
        <v>2041</v>
      </c>
      <c r="GZ8" s="319"/>
      <c r="HA8" s="320"/>
      <c r="HB8" s="319">
        <v>2046</v>
      </c>
      <c r="HC8" s="319"/>
      <c r="HD8" s="320"/>
      <c r="HE8" s="319">
        <v>2051</v>
      </c>
      <c r="HF8" s="319"/>
      <c r="HG8" s="320"/>
    </row>
    <row r="9" spans="1:215" ht="15" customHeight="1" x14ac:dyDescent="0.35">
      <c r="A9" s="2"/>
      <c r="B9" s="292" t="s">
        <v>4</v>
      </c>
      <c r="C9" s="292" t="s">
        <v>857</v>
      </c>
      <c r="D9" s="355" t="s">
        <v>842</v>
      </c>
      <c r="E9" s="291"/>
      <c r="F9" s="356" t="s">
        <v>843</v>
      </c>
      <c r="G9" s="357"/>
      <c r="H9" s="350" t="s">
        <v>443</v>
      </c>
      <c r="I9" s="348" t="s">
        <v>843</v>
      </c>
      <c r="J9" s="349"/>
      <c r="K9" s="350" t="s">
        <v>443</v>
      </c>
      <c r="L9" s="348" t="s">
        <v>843</v>
      </c>
      <c r="M9" s="349"/>
      <c r="N9" s="350" t="s">
        <v>443</v>
      </c>
      <c r="O9" s="348" t="s">
        <v>843</v>
      </c>
      <c r="P9" s="349"/>
      <c r="Q9" s="350" t="s">
        <v>443</v>
      </c>
      <c r="R9" s="348" t="s">
        <v>843</v>
      </c>
      <c r="S9" s="349"/>
      <c r="T9" s="350" t="s">
        <v>443</v>
      </c>
      <c r="U9" s="348" t="s">
        <v>843</v>
      </c>
      <c r="V9" s="349"/>
      <c r="W9" s="350" t="s">
        <v>443</v>
      </c>
      <c r="X9" s="348" t="s">
        <v>843</v>
      </c>
      <c r="Y9" s="349"/>
      <c r="Z9" s="350" t="s">
        <v>443</v>
      </c>
      <c r="AA9" s="348" t="s">
        <v>843</v>
      </c>
      <c r="AB9" s="349"/>
      <c r="AC9" s="350" t="s">
        <v>443</v>
      </c>
      <c r="AD9" s="348" t="s">
        <v>843</v>
      </c>
      <c r="AE9" s="349"/>
      <c r="AF9" s="350" t="s">
        <v>443</v>
      </c>
      <c r="AG9" s="348" t="s">
        <v>843</v>
      </c>
      <c r="AH9" s="349"/>
      <c r="AI9" s="350" t="s">
        <v>443</v>
      </c>
      <c r="AJ9" s="348" t="s">
        <v>843</v>
      </c>
      <c r="AK9" s="349"/>
      <c r="AL9" s="350" t="s">
        <v>443</v>
      </c>
      <c r="AM9" s="348" t="s">
        <v>843</v>
      </c>
      <c r="AN9" s="349"/>
      <c r="AO9" s="350" t="s">
        <v>443</v>
      </c>
      <c r="AP9" s="348" t="s">
        <v>843</v>
      </c>
      <c r="AQ9" s="349"/>
      <c r="AR9" s="350" t="s">
        <v>443</v>
      </c>
      <c r="AS9" s="348" t="s">
        <v>843</v>
      </c>
      <c r="AT9" s="349"/>
      <c r="AU9" s="350" t="s">
        <v>443</v>
      </c>
      <c r="AV9" s="352" t="s">
        <v>843</v>
      </c>
      <c r="AW9" s="353"/>
      <c r="AX9" s="344" t="s">
        <v>443</v>
      </c>
      <c r="AY9" s="342" t="s">
        <v>843</v>
      </c>
      <c r="AZ9" s="343"/>
      <c r="BA9" s="344" t="s">
        <v>443</v>
      </c>
      <c r="BB9" s="342" t="s">
        <v>843</v>
      </c>
      <c r="BC9" s="343"/>
      <c r="BD9" s="344" t="s">
        <v>443</v>
      </c>
      <c r="BE9" s="342" t="s">
        <v>843</v>
      </c>
      <c r="BF9" s="343"/>
      <c r="BG9" s="344" t="s">
        <v>443</v>
      </c>
      <c r="BH9" s="342" t="s">
        <v>843</v>
      </c>
      <c r="BI9" s="343"/>
      <c r="BJ9" s="344" t="s">
        <v>443</v>
      </c>
      <c r="BK9" s="342" t="s">
        <v>843</v>
      </c>
      <c r="BL9" s="343"/>
      <c r="BM9" s="344" t="s">
        <v>443</v>
      </c>
      <c r="BN9" s="342" t="s">
        <v>843</v>
      </c>
      <c r="BO9" s="343"/>
      <c r="BP9" s="344" t="s">
        <v>443</v>
      </c>
      <c r="BQ9" s="342" t="s">
        <v>843</v>
      </c>
      <c r="BR9" s="343"/>
      <c r="BS9" s="344" t="s">
        <v>443</v>
      </c>
      <c r="BT9" s="342" t="s">
        <v>843</v>
      </c>
      <c r="BU9" s="343"/>
      <c r="BV9" s="344" t="s">
        <v>443</v>
      </c>
      <c r="BW9" s="342" t="s">
        <v>843</v>
      </c>
      <c r="BX9" s="343"/>
      <c r="BY9" s="344" t="s">
        <v>443</v>
      </c>
      <c r="BZ9" s="342" t="s">
        <v>843</v>
      </c>
      <c r="CA9" s="343"/>
      <c r="CB9" s="344" t="s">
        <v>443</v>
      </c>
      <c r="CC9" s="342" t="s">
        <v>843</v>
      </c>
      <c r="CD9" s="343"/>
      <c r="CE9" s="344" t="s">
        <v>443</v>
      </c>
      <c r="CF9" s="342" t="s">
        <v>843</v>
      </c>
      <c r="CG9" s="343"/>
      <c r="CH9" s="344" t="s">
        <v>443</v>
      </c>
      <c r="CI9" s="342" t="s">
        <v>843</v>
      </c>
      <c r="CJ9" s="343"/>
      <c r="CK9" s="344" t="s">
        <v>443</v>
      </c>
      <c r="CL9" s="339" t="s">
        <v>843</v>
      </c>
      <c r="CM9" s="340"/>
      <c r="CN9" s="329" t="s">
        <v>443</v>
      </c>
      <c r="CO9" s="331" t="s">
        <v>843</v>
      </c>
      <c r="CP9" s="332"/>
      <c r="CQ9" s="329" t="s">
        <v>443</v>
      </c>
      <c r="CR9" s="331" t="s">
        <v>843</v>
      </c>
      <c r="CS9" s="332"/>
      <c r="CT9" s="329" t="s">
        <v>443</v>
      </c>
      <c r="CU9" s="331" t="s">
        <v>843</v>
      </c>
      <c r="CV9" s="332"/>
      <c r="CW9" s="329" t="s">
        <v>443</v>
      </c>
      <c r="CX9" s="331" t="s">
        <v>843</v>
      </c>
      <c r="CY9" s="332"/>
      <c r="CZ9" s="329" t="s">
        <v>443</v>
      </c>
      <c r="DA9" s="331" t="s">
        <v>843</v>
      </c>
      <c r="DB9" s="332"/>
      <c r="DC9" s="329" t="s">
        <v>443</v>
      </c>
      <c r="DD9" s="331" t="s">
        <v>843</v>
      </c>
      <c r="DE9" s="332"/>
      <c r="DF9" s="329" t="s">
        <v>443</v>
      </c>
      <c r="DG9" s="331" t="s">
        <v>843</v>
      </c>
      <c r="DH9" s="332"/>
      <c r="DI9" s="329" t="s">
        <v>443</v>
      </c>
      <c r="DJ9" s="331" t="s">
        <v>843</v>
      </c>
      <c r="DK9" s="332"/>
      <c r="DL9" s="329" t="s">
        <v>443</v>
      </c>
      <c r="DM9" s="331" t="s">
        <v>843</v>
      </c>
      <c r="DN9" s="332"/>
      <c r="DO9" s="329" t="s">
        <v>443</v>
      </c>
      <c r="DP9" s="331" t="s">
        <v>843</v>
      </c>
      <c r="DQ9" s="332"/>
      <c r="DR9" s="329" t="s">
        <v>443</v>
      </c>
      <c r="DS9" s="331" t="s">
        <v>843</v>
      </c>
      <c r="DT9" s="332"/>
      <c r="DU9" s="329" t="s">
        <v>443</v>
      </c>
      <c r="DV9" s="331" t="s">
        <v>843</v>
      </c>
      <c r="DW9" s="332"/>
      <c r="DX9" s="329" t="s">
        <v>443</v>
      </c>
      <c r="DY9" s="331" t="s">
        <v>843</v>
      </c>
      <c r="DZ9" s="332"/>
      <c r="EA9" s="329" t="s">
        <v>443</v>
      </c>
      <c r="EB9" s="335" t="s">
        <v>843</v>
      </c>
      <c r="EC9" s="336"/>
      <c r="ED9" s="327" t="s">
        <v>443</v>
      </c>
      <c r="EE9" s="323" t="s">
        <v>843</v>
      </c>
      <c r="EF9" s="324"/>
      <c r="EG9" s="327" t="s">
        <v>443</v>
      </c>
      <c r="EH9" s="323" t="s">
        <v>843</v>
      </c>
      <c r="EI9" s="324"/>
      <c r="EJ9" s="327" t="s">
        <v>443</v>
      </c>
      <c r="EK9" s="323" t="s">
        <v>843</v>
      </c>
      <c r="EL9" s="324"/>
      <c r="EM9" s="327" t="s">
        <v>443</v>
      </c>
      <c r="EN9" s="323" t="s">
        <v>843</v>
      </c>
      <c r="EO9" s="324"/>
      <c r="EP9" s="327" t="s">
        <v>443</v>
      </c>
      <c r="EQ9" s="323" t="s">
        <v>843</v>
      </c>
      <c r="ER9" s="324"/>
      <c r="ES9" s="327" t="s">
        <v>443</v>
      </c>
      <c r="ET9" s="323" t="s">
        <v>843</v>
      </c>
      <c r="EU9" s="324"/>
      <c r="EV9" s="327" t="s">
        <v>443</v>
      </c>
      <c r="EW9" s="323" t="s">
        <v>843</v>
      </c>
      <c r="EX9" s="324"/>
      <c r="EY9" s="327" t="s">
        <v>443</v>
      </c>
      <c r="EZ9" s="323" t="s">
        <v>843</v>
      </c>
      <c r="FA9" s="324"/>
      <c r="FB9" s="327" t="s">
        <v>443</v>
      </c>
      <c r="FC9" s="323" t="s">
        <v>843</v>
      </c>
      <c r="FD9" s="324"/>
      <c r="FE9" s="327" t="s">
        <v>443</v>
      </c>
      <c r="FF9" s="323" t="s">
        <v>843</v>
      </c>
      <c r="FG9" s="324"/>
      <c r="FH9" s="327" t="s">
        <v>443</v>
      </c>
      <c r="FI9" s="323" t="s">
        <v>843</v>
      </c>
      <c r="FJ9" s="324"/>
      <c r="FK9" s="327" t="s">
        <v>443</v>
      </c>
      <c r="FL9" s="323" t="s">
        <v>843</v>
      </c>
      <c r="FM9" s="324"/>
      <c r="FN9" s="327" t="s">
        <v>443</v>
      </c>
      <c r="FO9" s="323" t="s">
        <v>843</v>
      </c>
      <c r="FP9" s="324"/>
      <c r="FQ9" s="327" t="s">
        <v>443</v>
      </c>
      <c r="FR9" s="321" t="s">
        <v>843</v>
      </c>
      <c r="FS9" s="322"/>
      <c r="FT9" s="314" t="s">
        <v>443</v>
      </c>
      <c r="FU9" s="317" t="s">
        <v>843</v>
      </c>
      <c r="FV9" s="318"/>
      <c r="FW9" s="314" t="s">
        <v>443</v>
      </c>
      <c r="FX9" s="317" t="s">
        <v>843</v>
      </c>
      <c r="FY9" s="318"/>
      <c r="FZ9" s="314" t="s">
        <v>443</v>
      </c>
      <c r="GA9" s="317" t="s">
        <v>843</v>
      </c>
      <c r="GB9" s="318"/>
      <c r="GC9" s="314" t="s">
        <v>443</v>
      </c>
      <c r="GD9" s="317" t="s">
        <v>843</v>
      </c>
      <c r="GE9" s="318"/>
      <c r="GF9" s="314" t="s">
        <v>443</v>
      </c>
      <c r="GG9" s="317" t="s">
        <v>843</v>
      </c>
      <c r="GH9" s="318"/>
      <c r="GI9" s="314" t="s">
        <v>443</v>
      </c>
      <c r="GJ9" s="317" t="s">
        <v>843</v>
      </c>
      <c r="GK9" s="318"/>
      <c r="GL9" s="314" t="s">
        <v>443</v>
      </c>
      <c r="GM9" s="317" t="s">
        <v>843</v>
      </c>
      <c r="GN9" s="318"/>
      <c r="GO9" s="314" t="s">
        <v>443</v>
      </c>
      <c r="GP9" s="317" t="s">
        <v>843</v>
      </c>
      <c r="GQ9" s="318"/>
      <c r="GR9" s="314" t="s">
        <v>443</v>
      </c>
      <c r="GS9" s="317" t="s">
        <v>843</v>
      </c>
      <c r="GT9" s="318"/>
      <c r="GU9" s="314" t="s">
        <v>443</v>
      </c>
      <c r="GV9" s="317" t="s">
        <v>843</v>
      </c>
      <c r="GW9" s="318"/>
      <c r="GX9" s="314" t="s">
        <v>443</v>
      </c>
      <c r="GY9" s="317" t="s">
        <v>843</v>
      </c>
      <c r="GZ9" s="318"/>
      <c r="HA9" s="314" t="s">
        <v>443</v>
      </c>
      <c r="HB9" s="317" t="s">
        <v>843</v>
      </c>
      <c r="HC9" s="318"/>
      <c r="HD9" s="314" t="s">
        <v>443</v>
      </c>
      <c r="HE9" s="317" t="s">
        <v>843</v>
      </c>
      <c r="HF9" s="318"/>
      <c r="HG9" s="314" t="s">
        <v>443</v>
      </c>
    </row>
    <row r="10" spans="1:215" s="71" customFormat="1" ht="48" customHeight="1" thickBot="1" x14ac:dyDescent="0.4">
      <c r="A10" s="70"/>
      <c r="B10" s="354"/>
      <c r="C10" s="354" t="s">
        <v>857</v>
      </c>
      <c r="D10" s="40" t="s">
        <v>0</v>
      </c>
      <c r="E10" s="41" t="s">
        <v>1</v>
      </c>
      <c r="F10" s="49" t="s">
        <v>844</v>
      </c>
      <c r="G10" s="67" t="s">
        <v>845</v>
      </c>
      <c r="H10" s="351"/>
      <c r="I10" s="49" t="s">
        <v>844</v>
      </c>
      <c r="J10" s="67" t="s">
        <v>845</v>
      </c>
      <c r="K10" s="351"/>
      <c r="L10" s="49" t="s">
        <v>844</v>
      </c>
      <c r="M10" s="67" t="s">
        <v>845</v>
      </c>
      <c r="N10" s="351"/>
      <c r="O10" s="49" t="s">
        <v>844</v>
      </c>
      <c r="P10" s="67" t="s">
        <v>845</v>
      </c>
      <c r="Q10" s="351"/>
      <c r="R10" s="49" t="s">
        <v>844</v>
      </c>
      <c r="S10" s="67" t="s">
        <v>845</v>
      </c>
      <c r="T10" s="351"/>
      <c r="U10" s="49" t="s">
        <v>844</v>
      </c>
      <c r="V10" s="67" t="s">
        <v>845</v>
      </c>
      <c r="W10" s="351"/>
      <c r="X10" s="49" t="s">
        <v>844</v>
      </c>
      <c r="Y10" s="67" t="s">
        <v>845</v>
      </c>
      <c r="Z10" s="351"/>
      <c r="AA10" s="49" t="s">
        <v>844</v>
      </c>
      <c r="AB10" s="67" t="s">
        <v>845</v>
      </c>
      <c r="AC10" s="351"/>
      <c r="AD10" s="49" t="s">
        <v>844</v>
      </c>
      <c r="AE10" s="67" t="s">
        <v>845</v>
      </c>
      <c r="AF10" s="351"/>
      <c r="AG10" s="49" t="s">
        <v>844</v>
      </c>
      <c r="AH10" s="67" t="s">
        <v>845</v>
      </c>
      <c r="AI10" s="351"/>
      <c r="AJ10" s="49" t="s">
        <v>844</v>
      </c>
      <c r="AK10" s="67" t="s">
        <v>845</v>
      </c>
      <c r="AL10" s="351"/>
      <c r="AM10" s="49" t="s">
        <v>844</v>
      </c>
      <c r="AN10" s="67" t="s">
        <v>845</v>
      </c>
      <c r="AO10" s="351"/>
      <c r="AP10" s="49" t="s">
        <v>844</v>
      </c>
      <c r="AQ10" s="67" t="s">
        <v>845</v>
      </c>
      <c r="AR10" s="351"/>
      <c r="AS10" s="49" t="s">
        <v>844</v>
      </c>
      <c r="AT10" s="67" t="s">
        <v>845</v>
      </c>
      <c r="AU10" s="351"/>
      <c r="AV10" s="52" t="s">
        <v>844</v>
      </c>
      <c r="AW10" s="69" t="s">
        <v>845</v>
      </c>
      <c r="AX10" s="345"/>
      <c r="AY10" s="52" t="s">
        <v>844</v>
      </c>
      <c r="AZ10" s="69" t="s">
        <v>845</v>
      </c>
      <c r="BA10" s="345"/>
      <c r="BB10" s="52" t="s">
        <v>844</v>
      </c>
      <c r="BC10" s="69" t="s">
        <v>845</v>
      </c>
      <c r="BD10" s="345"/>
      <c r="BE10" s="52" t="s">
        <v>844</v>
      </c>
      <c r="BF10" s="69" t="s">
        <v>845</v>
      </c>
      <c r="BG10" s="345"/>
      <c r="BH10" s="52" t="s">
        <v>844</v>
      </c>
      <c r="BI10" s="69" t="s">
        <v>845</v>
      </c>
      <c r="BJ10" s="345"/>
      <c r="BK10" s="52" t="s">
        <v>844</v>
      </c>
      <c r="BL10" s="69" t="s">
        <v>845</v>
      </c>
      <c r="BM10" s="345"/>
      <c r="BN10" s="52" t="s">
        <v>844</v>
      </c>
      <c r="BO10" s="69" t="s">
        <v>845</v>
      </c>
      <c r="BP10" s="345"/>
      <c r="BQ10" s="52" t="s">
        <v>844</v>
      </c>
      <c r="BR10" s="69" t="s">
        <v>845</v>
      </c>
      <c r="BS10" s="345"/>
      <c r="BT10" s="52" t="s">
        <v>844</v>
      </c>
      <c r="BU10" s="69" t="s">
        <v>845</v>
      </c>
      <c r="BV10" s="345"/>
      <c r="BW10" s="52" t="s">
        <v>844</v>
      </c>
      <c r="BX10" s="69" t="s">
        <v>845</v>
      </c>
      <c r="BY10" s="345"/>
      <c r="BZ10" s="52" t="s">
        <v>844</v>
      </c>
      <c r="CA10" s="69" t="s">
        <v>845</v>
      </c>
      <c r="CB10" s="345"/>
      <c r="CC10" s="52" t="s">
        <v>844</v>
      </c>
      <c r="CD10" s="69" t="s">
        <v>845</v>
      </c>
      <c r="CE10" s="345"/>
      <c r="CF10" s="52" t="s">
        <v>844</v>
      </c>
      <c r="CG10" s="69" t="s">
        <v>845</v>
      </c>
      <c r="CH10" s="345"/>
      <c r="CI10" s="52" t="s">
        <v>844</v>
      </c>
      <c r="CJ10" s="69" t="s">
        <v>845</v>
      </c>
      <c r="CK10" s="345"/>
      <c r="CL10" s="55" t="s">
        <v>844</v>
      </c>
      <c r="CM10" s="68" t="s">
        <v>845</v>
      </c>
      <c r="CN10" s="330"/>
      <c r="CO10" s="55" t="s">
        <v>844</v>
      </c>
      <c r="CP10" s="68" t="s">
        <v>845</v>
      </c>
      <c r="CQ10" s="330"/>
      <c r="CR10" s="55" t="s">
        <v>844</v>
      </c>
      <c r="CS10" s="68" t="s">
        <v>845</v>
      </c>
      <c r="CT10" s="330"/>
      <c r="CU10" s="55" t="s">
        <v>844</v>
      </c>
      <c r="CV10" s="68" t="s">
        <v>845</v>
      </c>
      <c r="CW10" s="330"/>
      <c r="CX10" s="55" t="s">
        <v>844</v>
      </c>
      <c r="CY10" s="68" t="s">
        <v>845</v>
      </c>
      <c r="CZ10" s="330"/>
      <c r="DA10" s="55" t="s">
        <v>844</v>
      </c>
      <c r="DB10" s="68" t="s">
        <v>845</v>
      </c>
      <c r="DC10" s="330"/>
      <c r="DD10" s="55" t="s">
        <v>844</v>
      </c>
      <c r="DE10" s="68" t="s">
        <v>845</v>
      </c>
      <c r="DF10" s="330"/>
      <c r="DG10" s="55" t="s">
        <v>844</v>
      </c>
      <c r="DH10" s="68" t="s">
        <v>845</v>
      </c>
      <c r="DI10" s="330"/>
      <c r="DJ10" s="55" t="s">
        <v>844</v>
      </c>
      <c r="DK10" s="68" t="s">
        <v>845</v>
      </c>
      <c r="DL10" s="330"/>
      <c r="DM10" s="55" t="s">
        <v>844</v>
      </c>
      <c r="DN10" s="68" t="s">
        <v>845</v>
      </c>
      <c r="DO10" s="330"/>
      <c r="DP10" s="55" t="s">
        <v>844</v>
      </c>
      <c r="DQ10" s="68" t="s">
        <v>845</v>
      </c>
      <c r="DR10" s="330"/>
      <c r="DS10" s="55" t="s">
        <v>844</v>
      </c>
      <c r="DT10" s="68" t="s">
        <v>845</v>
      </c>
      <c r="DU10" s="330"/>
      <c r="DV10" s="55" t="s">
        <v>844</v>
      </c>
      <c r="DW10" s="68" t="s">
        <v>845</v>
      </c>
      <c r="DX10" s="330"/>
      <c r="DY10" s="55" t="s">
        <v>844</v>
      </c>
      <c r="DZ10" s="68" t="s">
        <v>845</v>
      </c>
      <c r="EA10" s="330"/>
      <c r="EB10" s="62" t="s">
        <v>844</v>
      </c>
      <c r="EC10" s="66" t="s">
        <v>845</v>
      </c>
      <c r="ED10" s="328"/>
      <c r="EE10" s="62" t="s">
        <v>844</v>
      </c>
      <c r="EF10" s="66" t="s">
        <v>845</v>
      </c>
      <c r="EG10" s="328"/>
      <c r="EH10" s="62" t="s">
        <v>844</v>
      </c>
      <c r="EI10" s="66" t="s">
        <v>845</v>
      </c>
      <c r="EJ10" s="328"/>
      <c r="EK10" s="62" t="s">
        <v>844</v>
      </c>
      <c r="EL10" s="66" t="s">
        <v>845</v>
      </c>
      <c r="EM10" s="328"/>
      <c r="EN10" s="62" t="s">
        <v>844</v>
      </c>
      <c r="EO10" s="66" t="s">
        <v>845</v>
      </c>
      <c r="EP10" s="328"/>
      <c r="EQ10" s="62" t="s">
        <v>844</v>
      </c>
      <c r="ER10" s="66" t="s">
        <v>845</v>
      </c>
      <c r="ES10" s="328"/>
      <c r="ET10" s="62" t="s">
        <v>844</v>
      </c>
      <c r="EU10" s="66" t="s">
        <v>845</v>
      </c>
      <c r="EV10" s="328"/>
      <c r="EW10" s="62" t="s">
        <v>844</v>
      </c>
      <c r="EX10" s="66" t="s">
        <v>845</v>
      </c>
      <c r="EY10" s="328"/>
      <c r="EZ10" s="62" t="s">
        <v>844</v>
      </c>
      <c r="FA10" s="66" t="s">
        <v>845</v>
      </c>
      <c r="FB10" s="328"/>
      <c r="FC10" s="62" t="s">
        <v>844</v>
      </c>
      <c r="FD10" s="66" t="s">
        <v>845</v>
      </c>
      <c r="FE10" s="328"/>
      <c r="FF10" s="62" t="s">
        <v>844</v>
      </c>
      <c r="FG10" s="66" t="s">
        <v>845</v>
      </c>
      <c r="FH10" s="328"/>
      <c r="FI10" s="62" t="s">
        <v>844</v>
      </c>
      <c r="FJ10" s="66" t="s">
        <v>845</v>
      </c>
      <c r="FK10" s="328"/>
      <c r="FL10" s="62" t="s">
        <v>844</v>
      </c>
      <c r="FM10" s="66" t="s">
        <v>845</v>
      </c>
      <c r="FN10" s="328"/>
      <c r="FO10" s="62" t="s">
        <v>844</v>
      </c>
      <c r="FP10" s="66" t="s">
        <v>845</v>
      </c>
      <c r="FQ10" s="328"/>
      <c r="FR10" s="59" t="s">
        <v>844</v>
      </c>
      <c r="FS10" s="65" t="s">
        <v>845</v>
      </c>
      <c r="FT10" s="315"/>
      <c r="FU10" s="59" t="s">
        <v>844</v>
      </c>
      <c r="FV10" s="65" t="s">
        <v>845</v>
      </c>
      <c r="FW10" s="315"/>
      <c r="FX10" s="59" t="s">
        <v>844</v>
      </c>
      <c r="FY10" s="65" t="s">
        <v>845</v>
      </c>
      <c r="FZ10" s="315"/>
      <c r="GA10" s="59" t="s">
        <v>844</v>
      </c>
      <c r="GB10" s="65" t="s">
        <v>845</v>
      </c>
      <c r="GC10" s="315"/>
      <c r="GD10" s="59" t="s">
        <v>844</v>
      </c>
      <c r="GE10" s="65" t="s">
        <v>845</v>
      </c>
      <c r="GF10" s="315"/>
      <c r="GG10" s="59" t="s">
        <v>844</v>
      </c>
      <c r="GH10" s="65" t="s">
        <v>845</v>
      </c>
      <c r="GI10" s="315"/>
      <c r="GJ10" s="59" t="s">
        <v>844</v>
      </c>
      <c r="GK10" s="65" t="s">
        <v>845</v>
      </c>
      <c r="GL10" s="315"/>
      <c r="GM10" s="59" t="s">
        <v>844</v>
      </c>
      <c r="GN10" s="65" t="s">
        <v>845</v>
      </c>
      <c r="GO10" s="315"/>
      <c r="GP10" s="59" t="s">
        <v>844</v>
      </c>
      <c r="GQ10" s="65" t="s">
        <v>845</v>
      </c>
      <c r="GR10" s="315"/>
      <c r="GS10" s="59" t="s">
        <v>844</v>
      </c>
      <c r="GT10" s="65" t="s">
        <v>845</v>
      </c>
      <c r="GU10" s="315"/>
      <c r="GV10" s="59" t="s">
        <v>844</v>
      </c>
      <c r="GW10" s="65" t="s">
        <v>845</v>
      </c>
      <c r="GX10" s="315"/>
      <c r="GY10" s="59" t="s">
        <v>844</v>
      </c>
      <c r="GZ10" s="65" t="s">
        <v>845</v>
      </c>
      <c r="HA10" s="315"/>
      <c r="HB10" s="59" t="s">
        <v>844</v>
      </c>
      <c r="HC10" s="65" t="s">
        <v>845</v>
      </c>
      <c r="HD10" s="315"/>
      <c r="HE10" s="59" t="s">
        <v>844</v>
      </c>
      <c r="HF10" s="65" t="s">
        <v>845</v>
      </c>
      <c r="HG10" s="315"/>
    </row>
    <row r="11" spans="1:215" ht="15" thickBot="1" x14ac:dyDescent="0.4">
      <c r="A11" s="2"/>
      <c r="B11" s="43" t="s">
        <v>526</v>
      </c>
      <c r="C11" s="76" t="s">
        <v>869</v>
      </c>
      <c r="D11" s="44">
        <v>389188</v>
      </c>
      <c r="E11" s="45">
        <v>388310</v>
      </c>
      <c r="F11" s="23">
        <v>136.94407886631578</v>
      </c>
      <c r="G11" s="23">
        <v>54.901020959409252</v>
      </c>
      <c r="H11" s="23">
        <v>72.664080208255683</v>
      </c>
      <c r="I11" s="23">
        <v>137.2249249663158</v>
      </c>
      <c r="J11" s="23">
        <v>54.078689899085298</v>
      </c>
      <c r="K11" s="23">
        <v>63.534460002088281</v>
      </c>
      <c r="L11" s="23">
        <v>137.36106746631577</v>
      </c>
      <c r="M11" s="23">
        <v>53.435308844201465</v>
      </c>
      <c r="N11" s="23">
        <v>62.896541548995941</v>
      </c>
      <c r="O11" s="23">
        <v>137.65213783631577</v>
      </c>
      <c r="P11" s="23">
        <v>52.640360659526856</v>
      </c>
      <c r="Q11" s="23">
        <v>62.055949929505459</v>
      </c>
      <c r="R11" s="23">
        <v>138.04888904631579</v>
      </c>
      <c r="S11" s="23">
        <v>52.056362574867663</v>
      </c>
      <c r="T11" s="23">
        <v>60.872059379862918</v>
      </c>
      <c r="U11" s="23">
        <v>138.54083412631579</v>
      </c>
      <c r="V11" s="23">
        <v>50.969743068449667</v>
      </c>
      <c r="W11" s="23">
        <v>59.50978803774791</v>
      </c>
      <c r="X11" s="23">
        <v>138.97323670631579</v>
      </c>
      <c r="Y11" s="23">
        <v>50.069254289650075</v>
      </c>
      <c r="Z11" s="23">
        <v>57.89988783809477</v>
      </c>
      <c r="AA11" s="23">
        <v>139.44356134631579</v>
      </c>
      <c r="AB11" s="23">
        <v>49.642270779192827</v>
      </c>
      <c r="AC11" s="23">
        <v>56.343855038004165</v>
      </c>
      <c r="AD11" s="23">
        <v>139.9537844663158</v>
      </c>
      <c r="AE11" s="23">
        <v>49.219307307926648</v>
      </c>
      <c r="AF11" s="23">
        <v>54.765442483441348</v>
      </c>
      <c r="AG11" s="23">
        <v>140.5094848963158</v>
      </c>
      <c r="AH11" s="23">
        <v>48.612514435825361</v>
      </c>
      <c r="AI11" s="23">
        <v>52.998136386563459</v>
      </c>
      <c r="AJ11" s="23">
        <v>142.95689697631579</v>
      </c>
      <c r="AK11" s="23">
        <v>46.016472170676401</v>
      </c>
      <c r="AL11" s="23">
        <v>46.667662390949573</v>
      </c>
      <c r="AM11" s="23">
        <v>145.08810886631579</v>
      </c>
      <c r="AN11" s="23">
        <v>44.706522008763201</v>
      </c>
      <c r="AO11" s="23">
        <v>43.491502840013197</v>
      </c>
      <c r="AP11" s="23">
        <v>146.47795544631578</v>
      </c>
      <c r="AQ11" s="23">
        <v>44.099714571302528</v>
      </c>
      <c r="AR11" s="23">
        <v>42.854229239561874</v>
      </c>
      <c r="AS11" s="23">
        <v>147.41124735631578</v>
      </c>
      <c r="AT11" s="23">
        <v>43.449764539334744</v>
      </c>
      <c r="AU11" s="23">
        <v>43.551250447142309</v>
      </c>
      <c r="AV11" s="25">
        <v>136.77726293631579</v>
      </c>
      <c r="AW11" s="25">
        <v>55.14456473266457</v>
      </c>
      <c r="AX11" s="25">
        <v>77.424665343455828</v>
      </c>
      <c r="AY11" s="25">
        <v>136.93319491631578</v>
      </c>
      <c r="AZ11" s="25">
        <v>54.171934995977658</v>
      </c>
      <c r="BA11" s="25">
        <v>72.891070813993139</v>
      </c>
      <c r="BB11" s="25">
        <v>137.21865202631579</v>
      </c>
      <c r="BC11" s="25">
        <v>53.624628346672608</v>
      </c>
      <c r="BD11" s="25">
        <v>71.973307528023781</v>
      </c>
      <c r="BE11" s="25">
        <v>137.59739856631577</v>
      </c>
      <c r="BF11" s="25">
        <v>53.059123649613113</v>
      </c>
      <c r="BG11" s="25">
        <v>71.044800788853649</v>
      </c>
      <c r="BH11" s="25">
        <v>138.03055117631578</v>
      </c>
      <c r="BI11" s="25">
        <v>52.69395723725038</v>
      </c>
      <c r="BJ11" s="25">
        <v>69.949112072923754</v>
      </c>
      <c r="BK11" s="25">
        <v>138.46410342631577</v>
      </c>
      <c r="BL11" s="25">
        <v>52.196016241829973</v>
      </c>
      <c r="BM11" s="25">
        <v>68.685985326343285</v>
      </c>
      <c r="BN11" s="25">
        <v>138.89307658631577</v>
      </c>
      <c r="BO11" s="25">
        <v>51.608522842216402</v>
      </c>
      <c r="BP11" s="25">
        <v>67.169205278551942</v>
      </c>
      <c r="BQ11" s="25">
        <v>139.35465082631578</v>
      </c>
      <c r="BR11" s="25">
        <v>51.254481493365191</v>
      </c>
      <c r="BS11" s="25">
        <v>65.680356330951355</v>
      </c>
      <c r="BT11" s="25">
        <v>139.85203610631578</v>
      </c>
      <c r="BU11" s="25">
        <v>50.845250534404705</v>
      </c>
      <c r="BV11" s="25">
        <v>64.122680388815979</v>
      </c>
      <c r="BW11" s="25">
        <v>140.37566178631579</v>
      </c>
      <c r="BX11" s="25">
        <v>50.350010925163318</v>
      </c>
      <c r="BY11" s="25">
        <v>62.538938878192909</v>
      </c>
      <c r="BZ11" s="25">
        <v>141.86868801631579</v>
      </c>
      <c r="CA11" s="25">
        <v>49.287915925772872</v>
      </c>
      <c r="CB11" s="25">
        <v>57.889604406495948</v>
      </c>
      <c r="CC11" s="25">
        <v>143.1441710563158</v>
      </c>
      <c r="CD11" s="25">
        <v>48.604871882762211</v>
      </c>
      <c r="CE11" s="25">
        <v>54.751704689240398</v>
      </c>
      <c r="CF11" s="25">
        <v>143.98463697631578</v>
      </c>
      <c r="CG11" s="25">
        <v>48.138853719715549</v>
      </c>
      <c r="CH11" s="25">
        <v>53.003583885519959</v>
      </c>
      <c r="CI11" s="25">
        <v>144.5271833663158</v>
      </c>
      <c r="CJ11" s="25">
        <v>48.353207260663709</v>
      </c>
      <c r="CK11" s="25">
        <v>51.978272818086424</v>
      </c>
      <c r="CL11" s="27">
        <v>136.95454587631579</v>
      </c>
      <c r="CM11" s="27">
        <v>55.125956981567136</v>
      </c>
      <c r="CN11" s="27">
        <v>72.717581596161494</v>
      </c>
      <c r="CO11" s="27">
        <v>137.23902618631578</v>
      </c>
      <c r="CP11" s="27">
        <v>54.551865884411406</v>
      </c>
      <c r="CQ11" s="27">
        <v>63.666207759999367</v>
      </c>
      <c r="CR11" s="27">
        <v>137.37769661631577</v>
      </c>
      <c r="CS11" s="27">
        <v>53.881933177507378</v>
      </c>
      <c r="CT11" s="27">
        <v>63.083977674448391</v>
      </c>
      <c r="CU11" s="27">
        <v>137.67016409631577</v>
      </c>
      <c r="CV11" s="27">
        <v>53.171334232189118</v>
      </c>
      <c r="CW11" s="27">
        <v>62.212358928697</v>
      </c>
      <c r="CX11" s="27">
        <v>138.0654958463158</v>
      </c>
      <c r="CY11" s="27">
        <v>52.649978532062612</v>
      </c>
      <c r="CZ11" s="27">
        <v>61.083566420567166</v>
      </c>
      <c r="DA11" s="27">
        <v>138.54486430631579</v>
      </c>
      <c r="DB11" s="27">
        <v>52.027218661719104</v>
      </c>
      <c r="DC11" s="27">
        <v>59.785064637411011</v>
      </c>
      <c r="DD11" s="27">
        <v>138.97091521631577</v>
      </c>
      <c r="DE11" s="27">
        <v>51.306525775080168</v>
      </c>
      <c r="DF11" s="27">
        <v>58.239882694431969</v>
      </c>
      <c r="DG11" s="27">
        <v>139.43331875631577</v>
      </c>
      <c r="DH11" s="27">
        <v>50.927763335221755</v>
      </c>
      <c r="DI11" s="27">
        <v>56.746439488743476</v>
      </c>
      <c r="DJ11" s="27">
        <v>139.92887516631578</v>
      </c>
      <c r="DK11" s="27">
        <v>50.548753993201494</v>
      </c>
      <c r="DL11" s="27">
        <v>55.258476773788971</v>
      </c>
      <c r="DM11" s="27">
        <v>140.4427621763158</v>
      </c>
      <c r="DN11" s="27">
        <v>50.078013236244139</v>
      </c>
      <c r="DO11" s="27">
        <v>53.680241949355519</v>
      </c>
      <c r="DP11" s="27">
        <v>142.69577338631578</v>
      </c>
      <c r="DQ11" s="27">
        <v>48.37820804150067</v>
      </c>
      <c r="DR11" s="27">
        <v>47.893533297468338</v>
      </c>
      <c r="DS11" s="27">
        <v>144.41288389631578</v>
      </c>
      <c r="DT11" s="27">
        <v>47.353825495847275</v>
      </c>
      <c r="DU11" s="27">
        <v>45.311434907633412</v>
      </c>
      <c r="DV11" s="27">
        <v>145.47903954631579</v>
      </c>
      <c r="DW11" s="27">
        <v>47.093387286117519</v>
      </c>
      <c r="DX11" s="27">
        <v>44.981932342513858</v>
      </c>
      <c r="DY11" s="27">
        <v>146.11954275631578</v>
      </c>
      <c r="DZ11" s="27">
        <v>46.474359995514128</v>
      </c>
      <c r="EA11" s="27">
        <v>45.836669662210596</v>
      </c>
      <c r="EB11" s="28">
        <v>136.93724400631578</v>
      </c>
      <c r="EC11" s="28">
        <v>54.908653207728534</v>
      </c>
      <c r="ED11" s="28">
        <v>72.718348760976767</v>
      </c>
      <c r="EE11" s="28">
        <v>137.21775046631578</v>
      </c>
      <c r="EF11" s="28">
        <v>54.077597497131201</v>
      </c>
      <c r="EG11" s="28">
        <v>63.660808528977441</v>
      </c>
      <c r="EH11" s="28">
        <v>137.3976814763158</v>
      </c>
      <c r="EI11" s="28">
        <v>53.399798498013723</v>
      </c>
      <c r="EJ11" s="28">
        <v>63.128964399850389</v>
      </c>
      <c r="EK11" s="28">
        <v>137.78047955631578</v>
      </c>
      <c r="EL11" s="28">
        <v>52.591654097733603</v>
      </c>
      <c r="EM11" s="28">
        <v>62.404130531856197</v>
      </c>
      <c r="EN11" s="28">
        <v>138.25552964631578</v>
      </c>
      <c r="EO11" s="28">
        <v>51.971038699573185</v>
      </c>
      <c r="EP11" s="28">
        <v>61.412072079606133</v>
      </c>
      <c r="EQ11" s="28">
        <v>138.76189552631578</v>
      </c>
      <c r="ER11" s="28">
        <v>50.953619215607269</v>
      </c>
      <c r="ES11" s="28">
        <v>60.25542078605443</v>
      </c>
      <c r="ET11" s="28">
        <v>139.37483138631578</v>
      </c>
      <c r="EU11" s="28">
        <v>50.249238435606784</v>
      </c>
      <c r="EV11" s="28">
        <v>58.836906764636041</v>
      </c>
      <c r="EW11" s="28">
        <v>140.07743103631577</v>
      </c>
      <c r="EX11" s="28">
        <v>49.855347421678879</v>
      </c>
      <c r="EY11" s="28">
        <v>57.493417717004121</v>
      </c>
      <c r="EZ11" s="28">
        <v>140.8501868363158</v>
      </c>
      <c r="FA11" s="28">
        <v>49.407943277359749</v>
      </c>
      <c r="FB11" s="28">
        <v>56.315454669182259</v>
      </c>
      <c r="FC11" s="28">
        <v>141.71496706631578</v>
      </c>
      <c r="FD11" s="28">
        <v>48.84491931021914</v>
      </c>
      <c r="FE11" s="28">
        <v>55.131083584120404</v>
      </c>
      <c r="FF11" s="28">
        <v>145.57309046631579</v>
      </c>
      <c r="FG11" s="28">
        <v>45.568820415247636</v>
      </c>
      <c r="FH11" s="28">
        <v>46.89477144857517</v>
      </c>
      <c r="FI11" s="28">
        <v>150.51828322631579</v>
      </c>
      <c r="FJ11" s="28">
        <v>40.985174642661924</v>
      </c>
      <c r="FK11" s="28">
        <v>29.400446689097606</v>
      </c>
      <c r="FL11" s="28">
        <v>152.86994565631579</v>
      </c>
      <c r="FM11" s="28">
        <v>37.470174723009499</v>
      </c>
      <c r="FN11" s="28">
        <v>15.93430942282356</v>
      </c>
      <c r="FO11" s="28">
        <v>153.68183495631578</v>
      </c>
      <c r="FP11" s="28">
        <v>34.98992706499471</v>
      </c>
      <c r="FQ11" s="28">
        <v>7.2142656295359302</v>
      </c>
      <c r="FR11" s="29">
        <v>136.9172135563158</v>
      </c>
      <c r="FS11" s="29">
        <v>54.918334110527418</v>
      </c>
      <c r="FT11" s="29">
        <v>72.736776166822523</v>
      </c>
      <c r="FU11" s="29">
        <v>137.23199196631577</v>
      </c>
      <c r="FV11" s="29">
        <v>54.190879729597746</v>
      </c>
      <c r="FW11" s="29">
        <v>63.585186485718907</v>
      </c>
      <c r="FX11" s="29">
        <v>137.4324205163158</v>
      </c>
      <c r="FY11" s="29">
        <v>53.529758840533717</v>
      </c>
      <c r="FZ11" s="29">
        <v>63.085486022657591</v>
      </c>
      <c r="GA11" s="29">
        <v>137.79963005631578</v>
      </c>
      <c r="GB11" s="29">
        <v>52.68421802601712</v>
      </c>
      <c r="GC11" s="29">
        <v>62.481577875281147</v>
      </c>
      <c r="GD11" s="29">
        <v>138.1599213463158</v>
      </c>
      <c r="GE11" s="29">
        <v>52.298394237581249</v>
      </c>
      <c r="GF11" s="29">
        <v>61.651632702033936</v>
      </c>
      <c r="GG11" s="29">
        <v>138.6328920263158</v>
      </c>
      <c r="GH11" s="29">
        <v>51.741216211484542</v>
      </c>
      <c r="GI11" s="29">
        <v>60.741665686513812</v>
      </c>
      <c r="GJ11" s="29">
        <v>139.23446703631578</v>
      </c>
      <c r="GK11" s="29">
        <v>51.048224949077948</v>
      </c>
      <c r="GL11" s="29">
        <v>59.54534219299228</v>
      </c>
      <c r="GM11" s="29">
        <v>139.91905434631579</v>
      </c>
      <c r="GN11" s="29">
        <v>50.561153004744369</v>
      </c>
      <c r="GO11" s="29">
        <v>58.465171967197932</v>
      </c>
      <c r="GP11" s="29">
        <v>140.7685549963158</v>
      </c>
      <c r="GQ11" s="29">
        <v>49.881635277686009</v>
      </c>
      <c r="GR11" s="29">
        <v>57.02150290902199</v>
      </c>
      <c r="GS11" s="29">
        <v>142.11760002631578</v>
      </c>
      <c r="GT11" s="29">
        <v>48.804087467465415</v>
      </c>
      <c r="GU11" s="29">
        <v>52.850320887461265</v>
      </c>
      <c r="GV11" s="29">
        <v>147.02540062631579</v>
      </c>
      <c r="GW11" s="29">
        <v>43.925618920556452</v>
      </c>
      <c r="GX11" s="29">
        <v>33.245454199625726</v>
      </c>
      <c r="GY11" s="29">
        <v>150.35721689631578</v>
      </c>
      <c r="GZ11" s="29">
        <v>39.010240169785526</v>
      </c>
      <c r="HA11" s="29">
        <v>17.620845391156138</v>
      </c>
      <c r="HB11" s="29">
        <v>151.41433854631578</v>
      </c>
      <c r="HC11" s="29">
        <v>36.216149390219812</v>
      </c>
      <c r="HD11" s="29">
        <v>8.9215058805980618</v>
      </c>
      <c r="HE11" s="29">
        <v>151.20206362631578</v>
      </c>
      <c r="HF11" s="29">
        <v>35.564336165034121</v>
      </c>
      <c r="HG11" s="29">
        <v>12.052196383565843</v>
      </c>
    </row>
    <row r="12" spans="1:215" ht="15" thickBot="1" x14ac:dyDescent="0.4">
      <c r="A12" s="2"/>
      <c r="B12" s="43" t="s">
        <v>559</v>
      </c>
      <c r="C12" s="76" t="s">
        <v>867</v>
      </c>
      <c r="D12" s="44">
        <v>380345</v>
      </c>
      <c r="E12" s="45">
        <v>401831</v>
      </c>
      <c r="F12" s="23">
        <v>92.184670932631576</v>
      </c>
      <c r="G12" s="23">
        <v>39.664291587580543</v>
      </c>
      <c r="H12" s="23">
        <v>30.730463380785139</v>
      </c>
      <c r="I12" s="23">
        <v>92.557138272631576</v>
      </c>
      <c r="J12" s="23">
        <v>33.845997148212817</v>
      </c>
      <c r="K12" s="23">
        <v>29.930117283774813</v>
      </c>
      <c r="L12" s="23">
        <v>93.160245912631581</v>
      </c>
      <c r="M12" s="23">
        <v>28.3397377824888</v>
      </c>
      <c r="N12" s="23">
        <v>29.147855404064956</v>
      </c>
      <c r="O12" s="23">
        <v>93.676499302631584</v>
      </c>
      <c r="P12" s="23">
        <v>22.685547087542616</v>
      </c>
      <c r="Q12" s="23">
        <v>27.986148885366916</v>
      </c>
      <c r="R12" s="23">
        <v>94.07143229263157</v>
      </c>
      <c r="S12" s="23">
        <v>17.336047045168709</v>
      </c>
      <c r="T12" s="23">
        <v>26.363638248629748</v>
      </c>
      <c r="U12" s="23">
        <v>85.161631766893308</v>
      </c>
      <c r="V12" s="23">
        <v>15.449676559480643</v>
      </c>
      <c r="W12" s="23">
        <v>24.675930054498025</v>
      </c>
      <c r="X12" s="23">
        <v>81.543425296679402</v>
      </c>
      <c r="Y12" s="23">
        <v>14.793276270636527</v>
      </c>
      <c r="Z12" s="23">
        <v>22.717230727203187</v>
      </c>
      <c r="AA12" s="23">
        <v>77.795913307345074</v>
      </c>
      <c r="AB12" s="23">
        <v>14.113417900890036</v>
      </c>
      <c r="AC12" s="23">
        <v>20.766372214888349</v>
      </c>
      <c r="AD12" s="23">
        <v>73.799425443686886</v>
      </c>
      <c r="AE12" s="23">
        <v>13.388391341553815</v>
      </c>
      <c r="AF12" s="23">
        <v>18.700523922985411</v>
      </c>
      <c r="AG12" s="23">
        <v>69.231143230606051</v>
      </c>
      <c r="AH12" s="23">
        <v>12.559632179003751</v>
      </c>
      <c r="AI12" s="23">
        <v>16.452442493884547</v>
      </c>
      <c r="AJ12" s="23">
        <v>62.336981028638697</v>
      </c>
      <c r="AK12" s="23">
        <v>11.308921337053922</v>
      </c>
      <c r="AL12" s="23">
        <v>7.9827479941755968</v>
      </c>
      <c r="AM12" s="23">
        <v>98.239787912715968</v>
      </c>
      <c r="AN12" s="23">
        <v>17.822262408944049</v>
      </c>
      <c r="AO12" s="23">
        <v>2.9709464064600439</v>
      </c>
      <c r="AP12" s="23">
        <v>104.54192249263157</v>
      </c>
      <c r="AQ12" s="23">
        <v>29.934637573533326</v>
      </c>
      <c r="AR12" s="23">
        <v>0.94311195559392047</v>
      </c>
      <c r="AS12" s="23">
        <v>106.10409043263158</v>
      </c>
      <c r="AT12" s="23">
        <v>31.977899582150705</v>
      </c>
      <c r="AU12" s="23">
        <v>0.48972688622791338</v>
      </c>
      <c r="AV12" s="25">
        <v>92.258477382631582</v>
      </c>
      <c r="AW12" s="25">
        <v>39.261997658466697</v>
      </c>
      <c r="AX12" s="25">
        <v>30.875975434892112</v>
      </c>
      <c r="AY12" s="25">
        <v>92.672293432631577</v>
      </c>
      <c r="AZ12" s="25">
        <v>33.032746956334286</v>
      </c>
      <c r="BA12" s="25">
        <v>30.202678237938343</v>
      </c>
      <c r="BB12" s="25">
        <v>93.006819302631584</v>
      </c>
      <c r="BC12" s="25">
        <v>27.021278846358285</v>
      </c>
      <c r="BD12" s="25">
        <v>29.226353754945642</v>
      </c>
      <c r="BE12" s="25">
        <v>93.466979072631574</v>
      </c>
      <c r="BF12" s="25">
        <v>20.964902423485043</v>
      </c>
      <c r="BG12" s="25">
        <v>28.049018091282797</v>
      </c>
      <c r="BH12" s="25">
        <v>83.989819940672291</v>
      </c>
      <c r="BI12" s="25">
        <v>15.237091228175062</v>
      </c>
      <c r="BJ12" s="25">
        <v>26.564071020815142</v>
      </c>
      <c r="BK12" s="25">
        <v>74.727672704306499</v>
      </c>
      <c r="BL12" s="25">
        <v>13.556790180869763</v>
      </c>
      <c r="BM12" s="25">
        <v>24.975172132615242</v>
      </c>
      <c r="BN12" s="25">
        <v>72.2571687266053</v>
      </c>
      <c r="BO12" s="25">
        <v>13.10860140615406</v>
      </c>
      <c r="BP12" s="25">
        <v>23.207301249030678</v>
      </c>
      <c r="BQ12" s="25">
        <v>69.693563221790797</v>
      </c>
      <c r="BR12" s="25">
        <v>12.643522531386825</v>
      </c>
      <c r="BS12" s="25">
        <v>21.368971468329306</v>
      </c>
      <c r="BT12" s="25">
        <v>66.946583268175374</v>
      </c>
      <c r="BU12" s="25">
        <v>12.145176610598188</v>
      </c>
      <c r="BV12" s="25">
        <v>19.441740390488491</v>
      </c>
      <c r="BW12" s="25">
        <v>64.064153523378238</v>
      </c>
      <c r="BX12" s="25">
        <v>11.622257940081893</v>
      </c>
      <c r="BY12" s="25">
        <v>17.349178331897036</v>
      </c>
      <c r="BZ12" s="25">
        <v>59.720304581722452</v>
      </c>
      <c r="CA12" s="25">
        <v>10.834214548011595</v>
      </c>
      <c r="CB12" s="25">
        <v>11.0164625340241</v>
      </c>
      <c r="CC12" s="25">
        <v>86.112243816572573</v>
      </c>
      <c r="CD12" s="25">
        <v>15.62213272778529</v>
      </c>
      <c r="CE12" s="25">
        <v>6.0800940105548591</v>
      </c>
      <c r="CF12" s="25">
        <v>101.79638621263157</v>
      </c>
      <c r="CG12" s="25">
        <v>24.347643451322742</v>
      </c>
      <c r="CH12" s="25">
        <v>2.8169911111671695</v>
      </c>
      <c r="CI12" s="25">
        <v>102.85961871263157</v>
      </c>
      <c r="CJ12" s="25">
        <v>26.225772727789554</v>
      </c>
      <c r="CK12" s="25">
        <v>0.4925351402532101</v>
      </c>
      <c r="CL12" s="27">
        <v>92.187226492631567</v>
      </c>
      <c r="CM12" s="27">
        <v>39.249015085982265</v>
      </c>
      <c r="CN12" s="27">
        <v>30.760269878350229</v>
      </c>
      <c r="CO12" s="27">
        <v>92.561129722631577</v>
      </c>
      <c r="CP12" s="27">
        <v>32.94100007498146</v>
      </c>
      <c r="CQ12" s="27">
        <v>29.980501997569021</v>
      </c>
      <c r="CR12" s="27">
        <v>93.165762892631577</v>
      </c>
      <c r="CS12" s="27">
        <v>26.791551580444754</v>
      </c>
      <c r="CT12" s="27">
        <v>29.342986627408514</v>
      </c>
      <c r="CU12" s="27">
        <v>93.683944392631574</v>
      </c>
      <c r="CV12" s="27">
        <v>20.595302871340042</v>
      </c>
      <c r="CW12" s="27">
        <v>28.165268686595255</v>
      </c>
      <c r="CX12" s="27">
        <v>81.169895689945562</v>
      </c>
      <c r="CY12" s="27">
        <v>14.725512049945877</v>
      </c>
      <c r="CZ12" s="27">
        <v>26.676733472930756</v>
      </c>
      <c r="DA12" s="27">
        <v>71.352415652502259</v>
      </c>
      <c r="DB12" s="27">
        <v>12.944464786515898</v>
      </c>
      <c r="DC12" s="27">
        <v>25.032597505211058</v>
      </c>
      <c r="DD12" s="27">
        <v>69.099768042409252</v>
      </c>
      <c r="DE12" s="27">
        <v>12.535798627162741</v>
      </c>
      <c r="DF12" s="27">
        <v>23.195403067368659</v>
      </c>
      <c r="DG12" s="27">
        <v>66.779637177753216</v>
      </c>
      <c r="DH12" s="27">
        <v>12.114889930477354</v>
      </c>
      <c r="DI12" s="27">
        <v>21.329616452244693</v>
      </c>
      <c r="DJ12" s="27">
        <v>64.229416701432498</v>
      </c>
      <c r="DK12" s="27">
        <v>11.652239313091735</v>
      </c>
      <c r="DL12" s="27">
        <v>19.380376896019044</v>
      </c>
      <c r="DM12" s="27">
        <v>61.485717289275776</v>
      </c>
      <c r="DN12" s="27">
        <v>11.154488534780118</v>
      </c>
      <c r="DO12" s="27">
        <v>17.360857708585655</v>
      </c>
      <c r="DP12" s="27">
        <v>59.229028765736089</v>
      </c>
      <c r="DQ12" s="27">
        <v>10.745089289359203</v>
      </c>
      <c r="DR12" s="27">
        <v>9.7804736125103489</v>
      </c>
      <c r="DS12" s="27">
        <v>101.75318629263157</v>
      </c>
      <c r="DT12" s="27">
        <v>18.522414044320747</v>
      </c>
      <c r="DU12" s="27">
        <v>5.6259732166585081</v>
      </c>
      <c r="DV12" s="27">
        <v>103.42062405263158</v>
      </c>
      <c r="DW12" s="27">
        <v>32.422077771031937</v>
      </c>
      <c r="DX12" s="27">
        <v>3.9782976160140322</v>
      </c>
      <c r="DY12" s="27">
        <v>104.50615771263158</v>
      </c>
      <c r="DZ12" s="27">
        <v>34.980196266324889</v>
      </c>
      <c r="EA12" s="27">
        <v>3.6127383569284177</v>
      </c>
      <c r="EB12" s="28">
        <v>92.171659872631579</v>
      </c>
      <c r="EC12" s="28">
        <v>39.667714087799851</v>
      </c>
      <c r="ED12" s="28">
        <v>30.769081452213769</v>
      </c>
      <c r="EE12" s="28">
        <v>92.520761332631579</v>
      </c>
      <c r="EF12" s="28">
        <v>33.845277394947814</v>
      </c>
      <c r="EG12" s="28">
        <v>30.01933620182615</v>
      </c>
      <c r="EH12" s="28">
        <v>93.094990352631584</v>
      </c>
      <c r="EI12" s="28">
        <v>28.302810033341313</v>
      </c>
      <c r="EJ12" s="28">
        <v>29.302787507479145</v>
      </c>
      <c r="EK12" s="28">
        <v>93.71645046263157</v>
      </c>
      <c r="EL12" s="28">
        <v>22.650117600293743</v>
      </c>
      <c r="EM12" s="28">
        <v>28.163071030211903</v>
      </c>
      <c r="EN12" s="28">
        <v>94.208106612631582</v>
      </c>
      <c r="EO12" s="28">
        <v>17.298619875388312</v>
      </c>
      <c r="EP12" s="28">
        <v>26.660911261203296</v>
      </c>
      <c r="EQ12" s="28">
        <v>84.88099749684244</v>
      </c>
      <c r="ER12" s="28">
        <v>15.398765032613008</v>
      </c>
      <c r="ES12" s="28">
        <v>25.062152125738749</v>
      </c>
      <c r="ET12" s="28">
        <v>80.961024170171754</v>
      </c>
      <c r="EU12" s="28">
        <v>14.687619429101954</v>
      </c>
      <c r="EV12" s="28">
        <v>23.215038518489436</v>
      </c>
      <c r="EW12" s="28">
        <v>76.900733708475542</v>
      </c>
      <c r="EX12" s="28">
        <v>13.951018062157067</v>
      </c>
      <c r="EY12" s="28">
        <v>21.300255825060958</v>
      </c>
      <c r="EZ12" s="28">
        <v>72.694701271565165</v>
      </c>
      <c r="FA12" s="28">
        <v>13.187976779354743</v>
      </c>
      <c r="FB12" s="28">
        <v>19.509166766130392</v>
      </c>
      <c r="FC12" s="28">
        <v>69.655090442950737</v>
      </c>
      <c r="FD12" s="28">
        <v>12.636542956464513</v>
      </c>
      <c r="FE12" s="28">
        <v>17.786115699989566</v>
      </c>
      <c r="FF12" s="28">
        <v>58.936820746897986</v>
      </c>
      <c r="FG12" s="28">
        <v>10.692078100100963</v>
      </c>
      <c r="FH12" s="28">
        <v>7.1435485178946863</v>
      </c>
      <c r="FI12" s="28">
        <v>77.223066376990275</v>
      </c>
      <c r="FJ12" s="28">
        <v>14.009494342728324</v>
      </c>
      <c r="FK12" s="28">
        <v>-12.070548054380737</v>
      </c>
      <c r="FL12" s="28">
        <v>110.35071402263158</v>
      </c>
      <c r="FM12" s="28">
        <v>22.933612253653603</v>
      </c>
      <c r="FN12" s="28">
        <v>-26.506438751429528</v>
      </c>
      <c r="FO12" s="28">
        <v>111.59031481263158</v>
      </c>
      <c r="FP12" s="28">
        <v>23.064166682620527</v>
      </c>
      <c r="FQ12" s="28">
        <v>-36.342815473360673</v>
      </c>
      <c r="FR12" s="29">
        <v>92.214510512631577</v>
      </c>
      <c r="FS12" s="29">
        <v>39.684767071179259</v>
      </c>
      <c r="FT12" s="29">
        <v>30.863055445119478</v>
      </c>
      <c r="FU12" s="29">
        <v>92.725562852631583</v>
      </c>
      <c r="FV12" s="29">
        <v>35.552651804383352</v>
      </c>
      <c r="FW12" s="29">
        <v>30.013252509834352</v>
      </c>
      <c r="FX12" s="29">
        <v>93.344518092631574</v>
      </c>
      <c r="FY12" s="29">
        <v>31.456466697354895</v>
      </c>
      <c r="FZ12" s="29">
        <v>29.308778167822453</v>
      </c>
      <c r="GA12" s="29">
        <v>93.659914362631582</v>
      </c>
      <c r="GB12" s="29">
        <v>27.035588110563697</v>
      </c>
      <c r="GC12" s="29">
        <v>28.307868580460976</v>
      </c>
      <c r="GD12" s="29">
        <v>94.123237662631567</v>
      </c>
      <c r="GE12" s="29">
        <v>22.863899724220136</v>
      </c>
      <c r="GF12" s="29">
        <v>26.919431938330824</v>
      </c>
      <c r="GG12" s="29">
        <v>94.843112972631573</v>
      </c>
      <c r="GH12" s="29">
        <v>22.396998608844676</v>
      </c>
      <c r="GI12" s="29">
        <v>25.427172124650625</v>
      </c>
      <c r="GJ12" s="29">
        <v>95.623528222631577</v>
      </c>
      <c r="GK12" s="29">
        <v>21.837055125535091</v>
      </c>
      <c r="GL12" s="29">
        <v>23.733973948021912</v>
      </c>
      <c r="GM12" s="29">
        <v>96.505700582631576</v>
      </c>
      <c r="GN12" s="29">
        <v>21.585470560393212</v>
      </c>
      <c r="GO12" s="29">
        <v>22.100696113331637</v>
      </c>
      <c r="GP12" s="29">
        <v>97.506032292631573</v>
      </c>
      <c r="GQ12" s="29">
        <v>21.35868162472287</v>
      </c>
      <c r="GR12" s="29">
        <v>20.23288731099187</v>
      </c>
      <c r="GS12" s="29">
        <v>98.733924802631577</v>
      </c>
      <c r="GT12" s="29">
        <v>20.698013241361977</v>
      </c>
      <c r="GU12" s="29">
        <v>15.668048122804421</v>
      </c>
      <c r="GV12" s="29">
        <v>103.59570866263158</v>
      </c>
      <c r="GW12" s="29">
        <v>32.335683288818785</v>
      </c>
      <c r="GX12" s="29">
        <v>-6.3256468943158808</v>
      </c>
      <c r="GY12" s="29">
        <v>107.19652179263157</v>
      </c>
      <c r="GZ12" s="29">
        <v>27.04322657461887</v>
      </c>
      <c r="HA12" s="29">
        <v>-23.695899209727017</v>
      </c>
      <c r="HB12" s="29">
        <v>108.57454348263158</v>
      </c>
      <c r="HC12" s="29">
        <v>24.107985178506496</v>
      </c>
      <c r="HD12" s="29">
        <v>-33.309798129490986</v>
      </c>
      <c r="HE12" s="29">
        <v>108.41380531263158</v>
      </c>
      <c r="HF12" s="29">
        <v>23.390748093075121</v>
      </c>
      <c r="HG12" s="29">
        <v>-30.998067408173952</v>
      </c>
    </row>
    <row r="13" spans="1:215" ht="15" thickBot="1" x14ac:dyDescent="0.4">
      <c r="A13" s="2"/>
      <c r="B13" s="43" t="s">
        <v>518</v>
      </c>
      <c r="C13" s="76" t="s">
        <v>866</v>
      </c>
      <c r="D13" s="44">
        <v>376380</v>
      </c>
      <c r="E13" s="45">
        <v>389012</v>
      </c>
      <c r="F13" s="23">
        <v>150.29071775947367</v>
      </c>
      <c r="G13" s="23">
        <v>48.28370502750829</v>
      </c>
      <c r="H13" s="23">
        <v>78.079190876342381</v>
      </c>
      <c r="I13" s="23">
        <v>150.64407124947368</v>
      </c>
      <c r="J13" s="23">
        <v>47.695497596651776</v>
      </c>
      <c r="K13" s="23">
        <v>76.709447866093313</v>
      </c>
      <c r="L13" s="23">
        <v>150.80034014947367</v>
      </c>
      <c r="M13" s="23">
        <v>47.150128106716039</v>
      </c>
      <c r="N13" s="23">
        <v>75.504584969558323</v>
      </c>
      <c r="O13" s="23">
        <v>151.09146601947367</v>
      </c>
      <c r="P13" s="23">
        <v>46.534447724317708</v>
      </c>
      <c r="Q13" s="23">
        <v>74.103764771477827</v>
      </c>
      <c r="R13" s="23">
        <v>151.47362719947367</v>
      </c>
      <c r="S13" s="23">
        <v>46.014594048493251</v>
      </c>
      <c r="T13" s="23">
        <v>72.418875339030393</v>
      </c>
      <c r="U13" s="23">
        <v>151.93884907947367</v>
      </c>
      <c r="V13" s="23">
        <v>45.435894800227771</v>
      </c>
      <c r="W13" s="23">
        <v>70.545799511811467</v>
      </c>
      <c r="X13" s="23">
        <v>152.40062241947368</v>
      </c>
      <c r="Y13" s="23">
        <v>44.875656908022201</v>
      </c>
      <c r="Z13" s="23">
        <v>68.56480348026966</v>
      </c>
      <c r="AA13" s="23">
        <v>152.89494960947366</v>
      </c>
      <c r="AB13" s="23">
        <v>44.383115523204197</v>
      </c>
      <c r="AC13" s="23">
        <v>66.522588010218726</v>
      </c>
      <c r="AD13" s="23">
        <v>153.41873603947369</v>
      </c>
      <c r="AE13" s="23">
        <v>43.763111911855169</v>
      </c>
      <c r="AF13" s="23">
        <v>64.465648622330662</v>
      </c>
      <c r="AG13" s="23">
        <v>153.99185665947368</v>
      </c>
      <c r="AH13" s="23">
        <v>43.151594097872255</v>
      </c>
      <c r="AI13" s="23">
        <v>62.186539398560683</v>
      </c>
      <c r="AJ13" s="23">
        <v>156.34263782947366</v>
      </c>
      <c r="AK13" s="23">
        <v>40.874946679199901</v>
      </c>
      <c r="AL13" s="23">
        <v>54.685330021308317</v>
      </c>
      <c r="AM13" s="23">
        <v>158.29140584947368</v>
      </c>
      <c r="AN13" s="23">
        <v>39.397673056823024</v>
      </c>
      <c r="AO13" s="23">
        <v>51.23317926263357</v>
      </c>
      <c r="AP13" s="23">
        <v>159.60004922947368</v>
      </c>
      <c r="AQ13" s="23">
        <v>39.697538643268388</v>
      </c>
      <c r="AR13" s="23">
        <v>50.760511666306201</v>
      </c>
      <c r="AS13" s="23">
        <v>160.60080088947367</v>
      </c>
      <c r="AT13" s="23">
        <v>39.968047168257691</v>
      </c>
      <c r="AU13" s="23">
        <v>51.7862549025904</v>
      </c>
      <c r="AV13" s="25">
        <v>150.06182572947367</v>
      </c>
      <c r="AW13" s="25">
        <v>48.362607724976975</v>
      </c>
      <c r="AX13" s="25">
        <v>78.579410264958696</v>
      </c>
      <c r="AY13" s="25">
        <v>150.23670509947368</v>
      </c>
      <c r="AZ13" s="25">
        <v>47.856834075853278</v>
      </c>
      <c r="BA13" s="25">
        <v>77.617632662333065</v>
      </c>
      <c r="BB13" s="25">
        <v>150.53871553947369</v>
      </c>
      <c r="BC13" s="25">
        <v>47.269278604074692</v>
      </c>
      <c r="BD13" s="25">
        <v>76.229979874829127</v>
      </c>
      <c r="BE13" s="25">
        <v>150.91169823947368</v>
      </c>
      <c r="BF13" s="25">
        <v>46.726315501740864</v>
      </c>
      <c r="BG13" s="25">
        <v>74.95868479301032</v>
      </c>
      <c r="BH13" s="25">
        <v>151.32753399947367</v>
      </c>
      <c r="BI13" s="25">
        <v>46.351695880395816</v>
      </c>
      <c r="BJ13" s="25">
        <v>73.475052733245946</v>
      </c>
      <c r="BK13" s="25">
        <v>151.79326456947368</v>
      </c>
      <c r="BL13" s="25">
        <v>45.928563841442397</v>
      </c>
      <c r="BM13" s="25">
        <v>71.798145402305451</v>
      </c>
      <c r="BN13" s="25">
        <v>152.26679760947366</v>
      </c>
      <c r="BO13" s="25">
        <v>45.523399904294664</v>
      </c>
      <c r="BP13" s="25">
        <v>69.980655775167321</v>
      </c>
      <c r="BQ13" s="25">
        <v>152.76971821947367</v>
      </c>
      <c r="BR13" s="25">
        <v>45.198910266900562</v>
      </c>
      <c r="BS13" s="25">
        <v>68.080080444554426</v>
      </c>
      <c r="BT13" s="25">
        <v>153.30612417947367</v>
      </c>
      <c r="BU13" s="25">
        <v>44.716802633455963</v>
      </c>
      <c r="BV13" s="25">
        <v>65.912904620198915</v>
      </c>
      <c r="BW13" s="25">
        <v>153.86878817947368</v>
      </c>
      <c r="BX13" s="25">
        <v>44.302283042326756</v>
      </c>
      <c r="BY13" s="25">
        <v>63.661961494835126</v>
      </c>
      <c r="BZ13" s="25">
        <v>155.05181862947367</v>
      </c>
      <c r="CA13" s="25">
        <v>43.340035085854346</v>
      </c>
      <c r="CB13" s="25">
        <v>58.359977844522561</v>
      </c>
      <c r="CC13" s="25">
        <v>156.07443889947368</v>
      </c>
      <c r="CD13" s="25">
        <v>42.654667854692399</v>
      </c>
      <c r="CE13" s="25">
        <v>54.64657926556005</v>
      </c>
      <c r="CF13" s="25">
        <v>156.86951903947366</v>
      </c>
      <c r="CG13" s="25">
        <v>42.856615912132</v>
      </c>
      <c r="CH13" s="25">
        <v>52.492932617707737</v>
      </c>
      <c r="CI13" s="25">
        <v>157.42690569947368</v>
      </c>
      <c r="CJ13" s="25">
        <v>43.109612031716992</v>
      </c>
      <c r="CK13" s="25">
        <v>51.310239748122385</v>
      </c>
      <c r="CL13" s="27">
        <v>150.29089041947367</v>
      </c>
      <c r="CM13" s="27">
        <v>48.356062319502072</v>
      </c>
      <c r="CN13" s="27">
        <v>78.124597277453702</v>
      </c>
      <c r="CO13" s="27">
        <v>150.64458906947368</v>
      </c>
      <c r="CP13" s="27">
        <v>47.824113798551586</v>
      </c>
      <c r="CQ13" s="27">
        <v>76.813299325822499</v>
      </c>
      <c r="CR13" s="27">
        <v>150.80137191947367</v>
      </c>
      <c r="CS13" s="27">
        <v>47.158183558245995</v>
      </c>
      <c r="CT13" s="27">
        <v>75.645149982783977</v>
      </c>
      <c r="CU13" s="27">
        <v>151.09317373947368</v>
      </c>
      <c r="CV13" s="27">
        <v>46.548984972655411</v>
      </c>
      <c r="CW13" s="27">
        <v>74.302056438027407</v>
      </c>
      <c r="CX13" s="27">
        <v>151.47424235947366</v>
      </c>
      <c r="CY13" s="27">
        <v>46.097346790552649</v>
      </c>
      <c r="CZ13" s="27">
        <v>72.692339896154863</v>
      </c>
      <c r="DA13" s="27">
        <v>151.93792878947366</v>
      </c>
      <c r="DB13" s="27">
        <v>45.607717490072787</v>
      </c>
      <c r="DC13" s="27">
        <v>70.896586543628928</v>
      </c>
      <c r="DD13" s="27">
        <v>152.39828860947367</v>
      </c>
      <c r="DE13" s="27">
        <v>45.157988336166213</v>
      </c>
      <c r="DF13" s="27">
        <v>68.989434368997365</v>
      </c>
      <c r="DG13" s="27">
        <v>152.89191915947367</v>
      </c>
      <c r="DH13" s="27">
        <v>44.765180282520731</v>
      </c>
      <c r="DI13" s="27">
        <v>67.017528792409678</v>
      </c>
      <c r="DJ13" s="27">
        <v>153.40928898947368</v>
      </c>
      <c r="DK13" s="27">
        <v>44.21682286272388</v>
      </c>
      <c r="DL13" s="27">
        <v>65.066091314900973</v>
      </c>
      <c r="DM13" s="27">
        <v>153.95404272947366</v>
      </c>
      <c r="DN13" s="27">
        <v>43.733008083238495</v>
      </c>
      <c r="DO13" s="27">
        <v>63.02024000174228</v>
      </c>
      <c r="DP13" s="27">
        <v>156.12192390947368</v>
      </c>
      <c r="DQ13" s="27">
        <v>42.22545871764315</v>
      </c>
      <c r="DR13" s="27">
        <v>56.291188180553291</v>
      </c>
      <c r="DS13" s="27">
        <v>157.76894095947367</v>
      </c>
      <c r="DT13" s="27">
        <v>41.321380853049881</v>
      </c>
      <c r="DU13" s="27">
        <v>53.402583748709105</v>
      </c>
      <c r="DV13" s="27">
        <v>158.92054270947366</v>
      </c>
      <c r="DW13" s="27">
        <v>42.170752672998916</v>
      </c>
      <c r="DX13" s="27">
        <v>53.106039172804202</v>
      </c>
      <c r="DY13" s="27">
        <v>159.71168857947367</v>
      </c>
      <c r="DZ13" s="27">
        <v>42.522145015701689</v>
      </c>
      <c r="EA13" s="27">
        <v>54.190837804886002</v>
      </c>
      <c r="EB13" s="28">
        <v>150.27112020947368</v>
      </c>
      <c r="EC13" s="28">
        <v>48.294556916394818</v>
      </c>
      <c r="ED13" s="28">
        <v>78.141775192005923</v>
      </c>
      <c r="EE13" s="28">
        <v>150.62872168947368</v>
      </c>
      <c r="EF13" s="28">
        <v>47.723335685773804</v>
      </c>
      <c r="EG13" s="28">
        <v>76.861292822543604</v>
      </c>
      <c r="EH13" s="28">
        <v>150.83871247947366</v>
      </c>
      <c r="EI13" s="28">
        <v>47.172197022069305</v>
      </c>
      <c r="EJ13" s="28">
        <v>75.826448531359944</v>
      </c>
      <c r="EK13" s="28">
        <v>151.22942147947367</v>
      </c>
      <c r="EL13" s="28">
        <v>46.577592380805903</v>
      </c>
      <c r="EM13" s="28">
        <v>74.599954665343205</v>
      </c>
      <c r="EN13" s="28">
        <v>151.72847238947367</v>
      </c>
      <c r="EO13" s="28">
        <v>46.092675068664605</v>
      </c>
      <c r="EP13" s="28">
        <v>73.163655019948692</v>
      </c>
      <c r="EQ13" s="28">
        <v>152.33176220947368</v>
      </c>
      <c r="ER13" s="28">
        <v>45.55969104545256</v>
      </c>
      <c r="ES13" s="28">
        <v>71.570756833408922</v>
      </c>
      <c r="ET13" s="28">
        <v>153.04037425947368</v>
      </c>
      <c r="EU13" s="28">
        <v>45.012408234596101</v>
      </c>
      <c r="EV13" s="28">
        <v>69.859410825146398</v>
      </c>
      <c r="EW13" s="28">
        <v>153.84179060947366</v>
      </c>
      <c r="EX13" s="28">
        <v>44.517632207786662</v>
      </c>
      <c r="EY13" s="28">
        <v>68.13316908543645</v>
      </c>
      <c r="EZ13" s="28">
        <v>154.71428245947368</v>
      </c>
      <c r="FA13" s="28">
        <v>43.990373541833733</v>
      </c>
      <c r="FB13" s="28">
        <v>66.624928103136938</v>
      </c>
      <c r="FC13" s="28">
        <v>155.67588949947367</v>
      </c>
      <c r="FD13" s="28">
        <v>43.496751349778059</v>
      </c>
      <c r="FE13" s="28">
        <v>65.137046025195076</v>
      </c>
      <c r="FF13" s="28">
        <v>159.36625955947366</v>
      </c>
      <c r="FG13" s="28">
        <v>40.666730625409734</v>
      </c>
      <c r="FH13" s="28">
        <v>55.951386578518822</v>
      </c>
      <c r="FI13" s="28">
        <v>162.48263712947366</v>
      </c>
      <c r="FJ13" s="28">
        <v>36.530174611212729</v>
      </c>
      <c r="FK13" s="28">
        <v>37.700790534218612</v>
      </c>
      <c r="FL13" s="28">
        <v>164.15627648947367</v>
      </c>
      <c r="FM13" s="28">
        <v>34.279802492818682</v>
      </c>
      <c r="FN13" s="28">
        <v>23.74213059289275</v>
      </c>
      <c r="FO13" s="28">
        <v>164.96458971947368</v>
      </c>
      <c r="FP13" s="28">
        <v>32.555053224017826</v>
      </c>
      <c r="FQ13" s="28">
        <v>14.457530389485385</v>
      </c>
      <c r="FR13" s="29">
        <v>150.28767218947368</v>
      </c>
      <c r="FS13" s="29">
        <v>48.2642745092841</v>
      </c>
      <c r="FT13" s="29">
        <v>77.922055394704614</v>
      </c>
      <c r="FU13" s="29">
        <v>150.71595947947367</v>
      </c>
      <c r="FV13" s="29">
        <v>47.773089979931967</v>
      </c>
      <c r="FW13" s="29">
        <v>76.262819448257275</v>
      </c>
      <c r="FX13" s="29">
        <v>150.93220079947366</v>
      </c>
      <c r="FY13" s="29">
        <v>47.289851104151751</v>
      </c>
      <c r="FZ13" s="29">
        <v>75.253783468709088</v>
      </c>
      <c r="GA13" s="29">
        <v>151.27710098947367</v>
      </c>
      <c r="GB13" s="29">
        <v>46.736649580192953</v>
      </c>
      <c r="GC13" s="29">
        <v>74.285974898636184</v>
      </c>
      <c r="GD13" s="29">
        <v>151.69465589947367</v>
      </c>
      <c r="GE13" s="29">
        <v>46.268936862035595</v>
      </c>
      <c r="GF13" s="29">
        <v>73.102184718424709</v>
      </c>
      <c r="GG13" s="29">
        <v>152.23771462947366</v>
      </c>
      <c r="GH13" s="29">
        <v>45.750030181067011</v>
      </c>
      <c r="GI13" s="29">
        <v>71.842617721138026</v>
      </c>
      <c r="GJ13" s="29">
        <v>152.90166495947366</v>
      </c>
      <c r="GK13" s="29">
        <v>45.116802488137374</v>
      </c>
      <c r="GL13" s="29">
        <v>70.434008852848507</v>
      </c>
      <c r="GM13" s="29">
        <v>153.63460768947368</v>
      </c>
      <c r="GN13" s="29">
        <v>44.586400900255093</v>
      </c>
      <c r="GO13" s="29">
        <v>69.071425604920279</v>
      </c>
      <c r="GP13" s="29">
        <v>154.48962986947367</v>
      </c>
      <c r="GQ13" s="29">
        <v>43.939764916922968</v>
      </c>
      <c r="GR13" s="29">
        <v>67.408109669944821</v>
      </c>
      <c r="GS13" s="29">
        <v>155.71646466947368</v>
      </c>
      <c r="GT13" s="29">
        <v>42.857929128762379</v>
      </c>
      <c r="GU13" s="29">
        <v>62.916227831186859</v>
      </c>
      <c r="GV13" s="29">
        <v>159.34494633947367</v>
      </c>
      <c r="GW13" s="29">
        <v>38.382627390306183</v>
      </c>
      <c r="GX13" s="29">
        <v>41.937065713611418</v>
      </c>
      <c r="GY13" s="29">
        <v>161.55349659947368</v>
      </c>
      <c r="GZ13" s="29">
        <v>33.833696902482934</v>
      </c>
      <c r="HA13" s="29">
        <v>25.477140118612311</v>
      </c>
      <c r="HB13" s="29">
        <v>162.25270506947368</v>
      </c>
      <c r="HC13" s="29">
        <v>32.178517942798194</v>
      </c>
      <c r="HD13" s="29">
        <v>16.355278022311751</v>
      </c>
      <c r="HE13" s="29">
        <v>161.84379837947367</v>
      </c>
      <c r="HF13" s="29">
        <v>31.899076317547163</v>
      </c>
      <c r="HG13" s="29">
        <v>19.882773512045617</v>
      </c>
    </row>
    <row r="14" spans="1:215" ht="15" thickBot="1" x14ac:dyDescent="0.4">
      <c r="A14" s="2"/>
      <c r="B14" s="43" t="s">
        <v>481</v>
      </c>
      <c r="C14" s="76" t="s">
        <v>867</v>
      </c>
      <c r="D14" s="44">
        <v>366150</v>
      </c>
      <c r="E14" s="45">
        <v>402088</v>
      </c>
      <c r="F14" s="23">
        <v>151.10341140052631</v>
      </c>
      <c r="G14" s="23">
        <v>34.169647138903528</v>
      </c>
      <c r="H14" s="23">
        <v>46.012750973124284</v>
      </c>
      <c r="I14" s="23">
        <v>151.56527833052633</v>
      </c>
      <c r="J14" s="23">
        <v>32.347320578647938</v>
      </c>
      <c r="K14" s="23">
        <v>44.424688460371257</v>
      </c>
      <c r="L14" s="23">
        <v>151.76804424052631</v>
      </c>
      <c r="M14" s="23">
        <v>30.82818601952901</v>
      </c>
      <c r="N14" s="23">
        <v>37.066434506964967</v>
      </c>
      <c r="O14" s="23">
        <v>152.18957398052632</v>
      </c>
      <c r="P14" s="23">
        <v>28.872277203780833</v>
      </c>
      <c r="Q14" s="23">
        <v>28.793708159010592</v>
      </c>
      <c r="R14" s="23">
        <v>150.136300199842</v>
      </c>
      <c r="S14" s="23">
        <v>27.237116407935936</v>
      </c>
      <c r="T14" s="23">
        <v>25.548831451295285</v>
      </c>
      <c r="U14" s="23">
        <v>139.21088962440595</v>
      </c>
      <c r="V14" s="23">
        <v>25.255072896463023</v>
      </c>
      <c r="W14" s="23">
        <v>21.195622524222102</v>
      </c>
      <c r="X14" s="23">
        <v>133.10186974611949</v>
      </c>
      <c r="Y14" s="23">
        <v>24.146799378720793</v>
      </c>
      <c r="Z14" s="23">
        <v>16.538756292802745</v>
      </c>
      <c r="AA14" s="23">
        <v>127.45693320688609</v>
      </c>
      <c r="AB14" s="23">
        <v>23.122717971160753</v>
      </c>
      <c r="AC14" s="23">
        <v>12.2842880337559</v>
      </c>
      <c r="AD14" s="23">
        <v>121.21532971595207</v>
      </c>
      <c r="AE14" s="23">
        <v>21.990391674132898</v>
      </c>
      <c r="AF14" s="23">
        <v>7.8707896212532091</v>
      </c>
      <c r="AG14" s="23">
        <v>114.90877734663086</v>
      </c>
      <c r="AH14" s="23">
        <v>20.846282615981703</v>
      </c>
      <c r="AI14" s="23">
        <v>3.1780500275729651</v>
      </c>
      <c r="AJ14" s="23">
        <v>91.431141432343424</v>
      </c>
      <c r="AK14" s="23">
        <v>16.58706548108885</v>
      </c>
      <c r="AL14" s="23">
        <v>-11.23639632040954</v>
      </c>
      <c r="AM14" s="23">
        <v>76.870709796088164</v>
      </c>
      <c r="AN14" s="23">
        <v>13.945571246192985</v>
      </c>
      <c r="AO14" s="23">
        <v>-19.028418536508809</v>
      </c>
      <c r="AP14" s="23">
        <v>88.075774940620533</v>
      </c>
      <c r="AQ14" s="23">
        <v>15.978348551174523</v>
      </c>
      <c r="AR14" s="23">
        <v>-20.498812362750016</v>
      </c>
      <c r="AS14" s="23">
        <v>82.506774871982927</v>
      </c>
      <c r="AT14" s="23">
        <v>14.968043228988053</v>
      </c>
      <c r="AU14" s="23">
        <v>-19.322143727144351</v>
      </c>
      <c r="AV14" s="25">
        <v>150.73697661052631</v>
      </c>
      <c r="AW14" s="25">
        <v>34.399688883381465</v>
      </c>
      <c r="AX14" s="25">
        <v>46.4752576948447</v>
      </c>
      <c r="AY14" s="25">
        <v>150.91761577052631</v>
      </c>
      <c r="AZ14" s="25">
        <v>33.101170161001072</v>
      </c>
      <c r="BA14" s="25">
        <v>45.270518503945326</v>
      </c>
      <c r="BB14" s="25">
        <v>151.30166056052633</v>
      </c>
      <c r="BC14" s="25">
        <v>31.976608461212134</v>
      </c>
      <c r="BD14" s="25">
        <v>43.259251063071815</v>
      </c>
      <c r="BE14" s="25">
        <v>151.7807452805263</v>
      </c>
      <c r="BF14" s="25">
        <v>30.602321397356526</v>
      </c>
      <c r="BG14" s="25">
        <v>41.197066708805693</v>
      </c>
      <c r="BH14" s="25">
        <v>152.3318441105263</v>
      </c>
      <c r="BI14" s="25">
        <v>29.540796594529809</v>
      </c>
      <c r="BJ14" s="25">
        <v>38.771711065989024</v>
      </c>
      <c r="BK14" s="25">
        <v>152.95008383052632</v>
      </c>
      <c r="BL14" s="25">
        <v>28.193257379877245</v>
      </c>
      <c r="BM14" s="25">
        <v>35.875042491176657</v>
      </c>
      <c r="BN14" s="25">
        <v>151.29903115988731</v>
      </c>
      <c r="BO14" s="25">
        <v>27.448054325466281</v>
      </c>
      <c r="BP14" s="25">
        <v>32.696320622141087</v>
      </c>
      <c r="BQ14" s="25">
        <v>147.37035421657581</v>
      </c>
      <c r="BR14" s="25">
        <v>26.735329747254905</v>
      </c>
      <c r="BS14" s="25">
        <v>29.513980447604865</v>
      </c>
      <c r="BT14" s="25">
        <v>142.84499969291105</v>
      </c>
      <c r="BU14" s="25">
        <v>25.914358351368822</v>
      </c>
      <c r="BV14" s="25">
        <v>26.223733765397114</v>
      </c>
      <c r="BW14" s="25">
        <v>137.95621649975544</v>
      </c>
      <c r="BX14" s="25">
        <v>25.027455205707845</v>
      </c>
      <c r="BY14" s="25">
        <v>22.681701278108534</v>
      </c>
      <c r="BZ14" s="25">
        <v>125.90266178811257</v>
      </c>
      <c r="CA14" s="25">
        <v>22.840748377489447</v>
      </c>
      <c r="CB14" s="25">
        <v>12.863490570242419</v>
      </c>
      <c r="CC14" s="25">
        <v>117.49495445037876</v>
      </c>
      <c r="CD14" s="25">
        <v>21.315456338343051</v>
      </c>
      <c r="CE14" s="25">
        <v>5.9067587435498012</v>
      </c>
      <c r="CF14" s="25">
        <v>123.39318031222052</v>
      </c>
      <c r="CG14" s="25">
        <v>22.385488463721423</v>
      </c>
      <c r="CH14" s="25">
        <v>1.9113028799644667</v>
      </c>
      <c r="CI14" s="25">
        <v>132.62812750450041</v>
      </c>
      <c r="CJ14" s="25">
        <v>24.0608549897545</v>
      </c>
      <c r="CK14" s="25">
        <v>-0.50467942971351931</v>
      </c>
      <c r="CL14" s="27">
        <v>151.10642236052632</v>
      </c>
      <c r="CM14" s="27">
        <v>34.389882491225464</v>
      </c>
      <c r="CN14" s="27">
        <v>46.090476726813463</v>
      </c>
      <c r="CO14" s="27">
        <v>151.56973737052633</v>
      </c>
      <c r="CP14" s="27">
        <v>32.485635506571555</v>
      </c>
      <c r="CQ14" s="27">
        <v>44.601059681159029</v>
      </c>
      <c r="CR14" s="27">
        <v>151.77484468052631</v>
      </c>
      <c r="CS14" s="27">
        <v>30.588359944325415</v>
      </c>
      <c r="CT14" s="27">
        <v>37.344833723824863</v>
      </c>
      <c r="CU14" s="27">
        <v>152.19910316052631</v>
      </c>
      <c r="CV14" s="27">
        <v>28.471632275864078</v>
      </c>
      <c r="CW14" s="27">
        <v>29.158714367520062</v>
      </c>
      <c r="CX14" s="27">
        <v>146.72744702513384</v>
      </c>
      <c r="CY14" s="27">
        <v>26.618696141727821</v>
      </c>
      <c r="CZ14" s="27">
        <v>26.033256814226874</v>
      </c>
      <c r="DA14" s="27">
        <v>135.31470402994228</v>
      </c>
      <c r="DB14" s="27">
        <v>24.548242766493956</v>
      </c>
      <c r="DC14" s="27">
        <v>21.803948363482178</v>
      </c>
      <c r="DD14" s="27">
        <v>130.24353171089169</v>
      </c>
      <c r="DE14" s="27">
        <v>23.628251328082122</v>
      </c>
      <c r="DF14" s="27">
        <v>17.269442381180141</v>
      </c>
      <c r="DG14" s="27">
        <v>125.34862268606716</v>
      </c>
      <c r="DH14" s="27">
        <v>22.740236858976786</v>
      </c>
      <c r="DI14" s="27">
        <v>13.009265448195336</v>
      </c>
      <c r="DJ14" s="27">
        <v>119.71471046415749</v>
      </c>
      <c r="DK14" s="27">
        <v>21.718155438187864</v>
      </c>
      <c r="DL14" s="27">
        <v>8.7016310099283771</v>
      </c>
      <c r="DM14" s="27">
        <v>113.6222694325113</v>
      </c>
      <c r="DN14" s="27">
        <v>20.612889587313997</v>
      </c>
      <c r="DO14" s="27">
        <v>4.3977438026957145</v>
      </c>
      <c r="DP14" s="27">
        <v>94.158405344477515</v>
      </c>
      <c r="DQ14" s="27">
        <v>17.081834597891937</v>
      </c>
      <c r="DR14" s="27">
        <v>-8.5183510895336099</v>
      </c>
      <c r="DS14" s="27">
        <v>80.450331608357132</v>
      </c>
      <c r="DT14" s="27">
        <v>14.594971663463021</v>
      </c>
      <c r="DU14" s="27">
        <v>-14.976074715080443</v>
      </c>
      <c r="DV14" s="27">
        <v>91.467398109350924</v>
      </c>
      <c r="DW14" s="27">
        <v>16.593643019838002</v>
      </c>
      <c r="DX14" s="27">
        <v>-15.944612587566326</v>
      </c>
      <c r="DY14" s="27">
        <v>85.942093386054736</v>
      </c>
      <c r="DZ14" s="27">
        <v>15.591264729328515</v>
      </c>
      <c r="EA14" s="27">
        <v>-14.410419663332021</v>
      </c>
      <c r="EB14" s="28">
        <v>151.0744803505263</v>
      </c>
      <c r="EC14" s="28">
        <v>34.171537105600009</v>
      </c>
      <c r="ED14" s="28">
        <v>46.037913395138787</v>
      </c>
      <c r="EE14" s="28">
        <v>151.5315989505263</v>
      </c>
      <c r="EF14" s="28">
        <v>32.349889752125939</v>
      </c>
      <c r="EG14" s="28">
        <v>44.481471041504179</v>
      </c>
      <c r="EH14" s="28">
        <v>151.80623612052631</v>
      </c>
      <c r="EI14" s="28">
        <v>30.715230978684744</v>
      </c>
      <c r="EJ14" s="28">
        <v>37.209757790479699</v>
      </c>
      <c r="EK14" s="28">
        <v>152.37811533052633</v>
      </c>
      <c r="EL14" s="28">
        <v>28.744940697605603</v>
      </c>
      <c r="EM14" s="28">
        <v>29.064001291925052</v>
      </c>
      <c r="EN14" s="28">
        <v>149.19722731909903</v>
      </c>
      <c r="EO14" s="28">
        <v>27.066753628686111</v>
      </c>
      <c r="EP14" s="28">
        <v>26.104615929315287</v>
      </c>
      <c r="EQ14" s="28">
        <v>137.86828724611394</v>
      </c>
      <c r="ER14" s="28">
        <v>25.011503438454298</v>
      </c>
      <c r="ES14" s="28">
        <v>22.058460216952838</v>
      </c>
      <c r="ET14" s="28">
        <v>131.25367534709827</v>
      </c>
      <c r="EU14" s="28">
        <v>23.811507474473579</v>
      </c>
      <c r="EV14" s="28">
        <v>17.630616736451046</v>
      </c>
      <c r="EW14" s="28">
        <v>124.97560932794674</v>
      </c>
      <c r="EX14" s="28">
        <v>22.672566294008039</v>
      </c>
      <c r="EY14" s="28">
        <v>13.645404294393984</v>
      </c>
      <c r="EZ14" s="28">
        <v>118.49130213356526</v>
      </c>
      <c r="FA14" s="28">
        <v>21.496209679098122</v>
      </c>
      <c r="FB14" s="28">
        <v>10.041262302841318</v>
      </c>
      <c r="FC14" s="28">
        <v>111.91380387934241</v>
      </c>
      <c r="FD14" s="28">
        <v>20.302946721473624</v>
      </c>
      <c r="FE14" s="28">
        <v>6.7005247087717237</v>
      </c>
      <c r="FF14" s="28">
        <v>79.432934909510294</v>
      </c>
      <c r="FG14" s="28">
        <v>14.410399695973105</v>
      </c>
      <c r="FH14" s="28">
        <v>-10.753459418896114</v>
      </c>
      <c r="FI14" s="28">
        <v>37.178317806823891</v>
      </c>
      <c r="FJ14" s="28">
        <v>6.7447390711494668</v>
      </c>
      <c r="FK14" s="28">
        <v>-45.733026464632076</v>
      </c>
      <c r="FL14" s="28">
        <v>22.765852412307854</v>
      </c>
      <c r="FM14" s="28">
        <v>4.1300882694894785</v>
      </c>
      <c r="FN14" s="28">
        <v>-71.927930429956859</v>
      </c>
      <c r="FO14" s="28">
        <v>1.6774887711256368</v>
      </c>
      <c r="FP14" s="28">
        <v>0.30432318414226156</v>
      </c>
      <c r="FQ14" s="28">
        <v>-89.286874702221581</v>
      </c>
      <c r="FR14" s="29">
        <v>151.03896679052633</v>
      </c>
      <c r="FS14" s="29">
        <v>34.198755284760296</v>
      </c>
      <c r="FT14" s="29">
        <v>46.12636615642991</v>
      </c>
      <c r="FU14" s="29">
        <v>151.54975149052632</v>
      </c>
      <c r="FV14" s="29">
        <v>33.039016854233907</v>
      </c>
      <c r="FW14" s="29">
        <v>44.382687863494397</v>
      </c>
      <c r="FX14" s="29">
        <v>151.88579937052631</v>
      </c>
      <c r="FY14" s="29">
        <v>32.056281028325799</v>
      </c>
      <c r="FZ14" s="29">
        <v>37.069203552387279</v>
      </c>
      <c r="GA14" s="29">
        <v>152.46663175052632</v>
      </c>
      <c r="GB14" s="29">
        <v>30.595311836623754</v>
      </c>
      <c r="GC14" s="29">
        <v>29.128719045987566</v>
      </c>
      <c r="GD14" s="29">
        <v>153.31810200052632</v>
      </c>
      <c r="GE14" s="29">
        <v>29.323409246200743</v>
      </c>
      <c r="GF14" s="29">
        <v>26.378995844269383</v>
      </c>
      <c r="GG14" s="29">
        <v>152.34926930003732</v>
      </c>
      <c r="GH14" s="29">
        <v>27.638584253546593</v>
      </c>
      <c r="GI14" s="29">
        <v>22.716739607785513</v>
      </c>
      <c r="GJ14" s="29">
        <v>145.59989517010484</v>
      </c>
      <c r="GK14" s="29">
        <v>26.414140274222561</v>
      </c>
      <c r="GL14" s="29">
        <v>18.692352836368059</v>
      </c>
      <c r="GM14" s="29">
        <v>139.52568635707004</v>
      </c>
      <c r="GN14" s="29">
        <v>25.312182038229523</v>
      </c>
      <c r="GO14" s="29">
        <v>15.215785224150579</v>
      </c>
      <c r="GP14" s="29">
        <v>132.19532005932405</v>
      </c>
      <c r="GQ14" s="29">
        <v>23.982336824921617</v>
      </c>
      <c r="GR14" s="29">
        <v>11.130834560054112</v>
      </c>
      <c r="GS14" s="29">
        <v>120.01939117621886</v>
      </c>
      <c r="GT14" s="29">
        <v>21.773429372676873</v>
      </c>
      <c r="GU14" s="29">
        <v>2.2302185268199253</v>
      </c>
      <c r="GV14" s="29">
        <v>79.162732650605847</v>
      </c>
      <c r="GW14" s="29">
        <v>14.361380702101062</v>
      </c>
      <c r="GX14" s="29">
        <v>-37.271361963342315</v>
      </c>
      <c r="GY14" s="29">
        <v>36.145789293675044</v>
      </c>
      <c r="GZ14" s="29">
        <v>6.5574219515074201</v>
      </c>
      <c r="HA14" s="29">
        <v>-67.840147039220255</v>
      </c>
      <c r="HB14" s="29">
        <v>15.660402660507188</v>
      </c>
      <c r="HC14" s="29">
        <v>2.8410465003574985</v>
      </c>
      <c r="HD14" s="29">
        <v>-84.767958660039454</v>
      </c>
      <c r="HE14" s="29">
        <v>9.0992934344910044</v>
      </c>
      <c r="HF14" s="29">
        <v>1.6507567735138546</v>
      </c>
      <c r="HG14" s="29">
        <v>-79.533542978392688</v>
      </c>
    </row>
    <row r="15" spans="1:215" ht="15" thickBot="1" x14ac:dyDescent="0.4">
      <c r="A15" s="2"/>
      <c r="B15" s="43" t="s">
        <v>491</v>
      </c>
      <c r="C15" s="76" t="s">
        <v>860</v>
      </c>
      <c r="D15" s="44">
        <v>319709</v>
      </c>
      <c r="E15" s="45">
        <v>470489</v>
      </c>
      <c r="F15" s="23">
        <v>167.52360894631076</v>
      </c>
      <c r="G15" s="23">
        <v>30.640981112250824</v>
      </c>
      <c r="H15" s="23">
        <v>93.547475744749264</v>
      </c>
      <c r="I15" s="23">
        <v>166.17140613375994</v>
      </c>
      <c r="J15" s="23">
        <v>30.170995521256604</v>
      </c>
      <c r="K15" s="23">
        <v>88.35801577157298</v>
      </c>
      <c r="L15" s="23">
        <v>164.13459638222517</v>
      </c>
      <c r="M15" s="23">
        <v>29.776630317129346</v>
      </c>
      <c r="N15" s="23">
        <v>84.107536429285432</v>
      </c>
      <c r="O15" s="23">
        <v>159.87930038796748</v>
      </c>
      <c r="P15" s="23">
        <v>29.004651840294986</v>
      </c>
      <c r="Q15" s="23">
        <v>80.9383044653257</v>
      </c>
      <c r="R15" s="23">
        <v>155.8795595267103</v>
      </c>
      <c r="S15" s="23">
        <v>28.279035135376645</v>
      </c>
      <c r="T15" s="23">
        <v>80.037854639369499</v>
      </c>
      <c r="U15" s="23">
        <v>132.66604572123177</v>
      </c>
      <c r="V15" s="23">
        <v>24.067733958276559</v>
      </c>
      <c r="W15" s="23">
        <v>79.195879323052495</v>
      </c>
      <c r="X15" s="23">
        <v>111.08055952687232</v>
      </c>
      <c r="Y15" s="23">
        <v>20.151782923016661</v>
      </c>
      <c r="Z15" s="23">
        <v>78.225460300541087</v>
      </c>
      <c r="AA15" s="23">
        <v>90.14136856017339</v>
      </c>
      <c r="AB15" s="23">
        <v>16.353080137022605</v>
      </c>
      <c r="AC15" s="23">
        <v>77.170251209619138</v>
      </c>
      <c r="AD15" s="23">
        <v>68.980124088581746</v>
      </c>
      <c r="AE15" s="23">
        <v>12.514093308105537</v>
      </c>
      <c r="AF15" s="23">
        <v>68.980124088581746</v>
      </c>
      <c r="AG15" s="23">
        <v>47.332095910092612</v>
      </c>
      <c r="AH15" s="23">
        <v>8.5867961606805174</v>
      </c>
      <c r="AI15" s="23">
        <v>47.332095910092612</v>
      </c>
      <c r="AJ15" s="23">
        <v>30.43380735275279</v>
      </c>
      <c r="AK15" s="23">
        <v>5.5211774401011695</v>
      </c>
      <c r="AL15" s="23">
        <v>30.43380735275279</v>
      </c>
      <c r="AM15" s="23">
        <v>17.046455751092882</v>
      </c>
      <c r="AN15" s="23">
        <v>3.0924986097115408</v>
      </c>
      <c r="AO15" s="23">
        <v>17.046455751092882</v>
      </c>
      <c r="AP15" s="23">
        <v>13.64604049818977</v>
      </c>
      <c r="AQ15" s="23">
        <v>2.4756091169282324</v>
      </c>
      <c r="AR15" s="23">
        <v>13.64604049818977</v>
      </c>
      <c r="AS15" s="23">
        <v>6.3202108604581833</v>
      </c>
      <c r="AT15" s="23">
        <v>1.1465869260123254</v>
      </c>
      <c r="AU15" s="23">
        <v>6.3202108604581833</v>
      </c>
      <c r="AV15" s="25">
        <v>168.24710311603314</v>
      </c>
      <c r="AW15" s="25">
        <v>30.953560106926435</v>
      </c>
      <c r="AX15" s="25">
        <v>95.995051495328084</v>
      </c>
      <c r="AY15" s="25">
        <v>168.1319767905735</v>
      </c>
      <c r="AZ15" s="25">
        <v>30.93461629947959</v>
      </c>
      <c r="BA15" s="25">
        <v>93.673832702499368</v>
      </c>
      <c r="BB15" s="25">
        <v>167.56886813477519</v>
      </c>
      <c r="BC15" s="25">
        <v>30.70134983210265</v>
      </c>
      <c r="BD15" s="25">
        <v>90.814624867948453</v>
      </c>
      <c r="BE15" s="25">
        <v>166.5053310747852</v>
      </c>
      <c r="BF15" s="25">
        <v>30.263611484667805</v>
      </c>
      <c r="BG15" s="25">
        <v>88.482774603453635</v>
      </c>
      <c r="BH15" s="25">
        <v>164.94752294632167</v>
      </c>
      <c r="BI15" s="25">
        <v>29.924108145129154</v>
      </c>
      <c r="BJ15" s="25">
        <v>87.386169593641966</v>
      </c>
      <c r="BK15" s="25">
        <v>161.63475705455588</v>
      </c>
      <c r="BL15" s="25">
        <v>29.32311964264067</v>
      </c>
      <c r="BM15" s="25">
        <v>86.158656903278782</v>
      </c>
      <c r="BN15" s="25">
        <v>158.79706932565259</v>
      </c>
      <c r="BO15" s="25">
        <v>28.808317886512192</v>
      </c>
      <c r="BP15" s="25">
        <v>84.714009253878984</v>
      </c>
      <c r="BQ15" s="25">
        <v>156.56995769880024</v>
      </c>
      <c r="BR15" s="25">
        <v>28.40428436128677</v>
      </c>
      <c r="BS15" s="25">
        <v>83.118101729404586</v>
      </c>
      <c r="BT15" s="25">
        <v>154.21954461803773</v>
      </c>
      <c r="BU15" s="25">
        <v>27.977881988228084</v>
      </c>
      <c r="BV15" s="25">
        <v>80.850855066721337</v>
      </c>
      <c r="BW15" s="25">
        <v>151.46347309541505</v>
      </c>
      <c r="BX15" s="25">
        <v>27.477886712000075</v>
      </c>
      <c r="BY15" s="25">
        <v>78.383785657200377</v>
      </c>
      <c r="BZ15" s="25">
        <v>143.14262985819508</v>
      </c>
      <c r="CA15" s="25">
        <v>25.968353204362824</v>
      </c>
      <c r="CB15" s="25">
        <v>76.504681720259185</v>
      </c>
      <c r="CC15" s="25">
        <v>137.16142335515588</v>
      </c>
      <c r="CD15" s="25">
        <v>24.883267068855709</v>
      </c>
      <c r="CE15" s="25">
        <v>75.551893069385173</v>
      </c>
      <c r="CF15" s="25">
        <v>136.63588849977219</v>
      </c>
      <c r="CG15" s="25">
        <v>24.787926674737434</v>
      </c>
      <c r="CH15" s="25">
        <v>75.413559886052468</v>
      </c>
      <c r="CI15" s="25">
        <v>137.53425153184909</v>
      </c>
      <c r="CJ15" s="25">
        <v>24.950904038963774</v>
      </c>
      <c r="CK15" s="25">
        <v>76.040003953979621</v>
      </c>
      <c r="CL15" s="27">
        <v>168.22755327129659</v>
      </c>
      <c r="CM15" s="27">
        <v>30.944782621136653</v>
      </c>
      <c r="CN15" s="27">
        <v>93.658440622302933</v>
      </c>
      <c r="CO15" s="27">
        <v>167.43323135648674</v>
      </c>
      <c r="CP15" s="27">
        <v>30.688900147569932</v>
      </c>
      <c r="CQ15" s="27">
        <v>88.55823166373186</v>
      </c>
      <c r="CR15" s="27">
        <v>166.0924023621009</v>
      </c>
      <c r="CS15" s="27">
        <v>30.166420387073845</v>
      </c>
      <c r="CT15" s="27">
        <v>84.398823666030466</v>
      </c>
      <c r="CU15" s="27">
        <v>161.6051729212341</v>
      </c>
      <c r="CV15" s="27">
        <v>29.317752609604415</v>
      </c>
      <c r="CW15" s="27">
        <v>81.314780652727023</v>
      </c>
      <c r="CX15" s="27">
        <v>157.39396701507172</v>
      </c>
      <c r="CY15" s="27">
        <v>28.553772777070535</v>
      </c>
      <c r="CZ15" s="27">
        <v>80.496240456941962</v>
      </c>
      <c r="DA15" s="27">
        <v>130.94273194889598</v>
      </c>
      <c r="DB15" s="27">
        <v>23.755097388959008</v>
      </c>
      <c r="DC15" s="27">
        <v>79.742950377559424</v>
      </c>
      <c r="DD15" s="27">
        <v>106.00464055616446</v>
      </c>
      <c r="DE15" s="27">
        <v>19.23093036638382</v>
      </c>
      <c r="DF15" s="27">
        <v>78.866951643030461</v>
      </c>
      <c r="DG15" s="27">
        <v>81.687662353520693</v>
      </c>
      <c r="DH15" s="27">
        <v>14.819443170328977</v>
      </c>
      <c r="DI15" s="27">
        <v>77.909305492226977</v>
      </c>
      <c r="DJ15" s="27">
        <v>57.431751231166501</v>
      </c>
      <c r="DK15" s="27">
        <v>10.419034515388613</v>
      </c>
      <c r="DL15" s="27">
        <v>57.431751231166501</v>
      </c>
      <c r="DM15" s="27">
        <v>32.889133926111406</v>
      </c>
      <c r="DN15" s="27">
        <v>5.9666127919051659</v>
      </c>
      <c r="DO15" s="27">
        <v>32.889133926111406</v>
      </c>
      <c r="DP15" s="27">
        <v>18.321669639051454</v>
      </c>
      <c r="DQ15" s="27">
        <v>3.3238427221288038</v>
      </c>
      <c r="DR15" s="27">
        <v>18.321669639051454</v>
      </c>
      <c r="DS15" s="27">
        <v>6.6997939306721799</v>
      </c>
      <c r="DT15" s="27">
        <v>1.2154493414051299</v>
      </c>
      <c r="DU15" s="27">
        <v>6.6997939306721799</v>
      </c>
      <c r="DV15" s="27">
        <v>1.6408332628406666</v>
      </c>
      <c r="DW15" s="27">
        <v>0.29767329104631562</v>
      </c>
      <c r="DX15" s="27">
        <v>1.6408332628406666</v>
      </c>
      <c r="DY15" s="27">
        <v>10.670731707317072</v>
      </c>
      <c r="DZ15" s="27">
        <v>1.9358407079646016</v>
      </c>
      <c r="EA15" s="27">
        <v>10.670731707317072</v>
      </c>
      <c r="EB15" s="28">
        <v>167.54711895908017</v>
      </c>
      <c r="EC15" s="28">
        <v>30.650876510209134</v>
      </c>
      <c r="ED15" s="28">
        <v>93.632199868996679</v>
      </c>
      <c r="EE15" s="28">
        <v>165.9261759114672</v>
      </c>
      <c r="EF15" s="28">
        <v>30.101651382168825</v>
      </c>
      <c r="EG15" s="28">
        <v>88.530943129729607</v>
      </c>
      <c r="EH15" s="28">
        <v>163.29646645492448</v>
      </c>
      <c r="EI15" s="28">
        <v>29.624580197574797</v>
      </c>
      <c r="EJ15" s="28">
        <v>84.373253567235679</v>
      </c>
      <c r="EK15" s="28">
        <v>159.03014354287311</v>
      </c>
      <c r="EL15" s="28">
        <v>28.850601262202641</v>
      </c>
      <c r="EM15" s="28">
        <v>81.305430834516145</v>
      </c>
      <c r="EN15" s="28">
        <v>155.04437572248455</v>
      </c>
      <c r="EO15" s="28">
        <v>28.127519489477283</v>
      </c>
      <c r="EP15" s="28">
        <v>80.519663708559165</v>
      </c>
      <c r="EQ15" s="28">
        <v>131.78473404714919</v>
      </c>
      <c r="ER15" s="28">
        <v>23.907849982004944</v>
      </c>
      <c r="ES15" s="28">
        <v>79.681886098408782</v>
      </c>
      <c r="ET15" s="28">
        <v>110.16145330248808</v>
      </c>
      <c r="EU15" s="28">
        <v>19.985042413283239</v>
      </c>
      <c r="EV15" s="28">
        <v>78.82396708072055</v>
      </c>
      <c r="EW15" s="28">
        <v>89.05803701810693</v>
      </c>
      <c r="EX15" s="28">
        <v>16.156546538683116</v>
      </c>
      <c r="EY15" s="28">
        <v>77.982207096826173</v>
      </c>
      <c r="EZ15" s="28">
        <v>67.88517640410609</v>
      </c>
      <c r="FA15" s="28">
        <v>12.315452356497122</v>
      </c>
      <c r="FB15" s="28">
        <v>67.88517640410609</v>
      </c>
      <c r="FC15" s="28">
        <v>46.246996694181028</v>
      </c>
      <c r="FD15" s="28">
        <v>8.3899418781478854</v>
      </c>
      <c r="FE15" s="28">
        <v>46.246996694181028</v>
      </c>
      <c r="FF15" s="28">
        <v>16.107989289360155</v>
      </c>
      <c r="FG15" s="28">
        <v>2.92224584452994</v>
      </c>
      <c r="FH15" s="28">
        <v>16.107989289360155</v>
      </c>
      <c r="FI15" s="28">
        <v>10.670731707317072</v>
      </c>
      <c r="FJ15" s="28">
        <v>1.9358407079646016</v>
      </c>
      <c r="FK15" s="28">
        <v>10.670731707317072</v>
      </c>
      <c r="FL15" s="28">
        <v>10.670731707317072</v>
      </c>
      <c r="FM15" s="28">
        <v>1.9358407079646016</v>
      </c>
      <c r="FN15" s="28">
        <v>10.670731707317072</v>
      </c>
      <c r="FO15" s="28">
        <v>10.670731707317072</v>
      </c>
      <c r="FP15" s="28">
        <v>1.9358407079646016</v>
      </c>
      <c r="FQ15" s="28">
        <v>10.670731707317072</v>
      </c>
      <c r="FR15" s="29">
        <v>167.61093502781821</v>
      </c>
      <c r="FS15" s="29">
        <v>30.679160102720797</v>
      </c>
      <c r="FT15" s="29">
        <v>93.724567618593511</v>
      </c>
      <c r="FU15" s="29">
        <v>166.38434850232778</v>
      </c>
      <c r="FV15" s="29">
        <v>30.236062342338439</v>
      </c>
      <c r="FW15" s="29">
        <v>88.636784583687131</v>
      </c>
      <c r="FX15" s="29">
        <v>164.02176367472086</v>
      </c>
      <c r="FY15" s="29">
        <v>29.756160666652899</v>
      </c>
      <c r="FZ15" s="29">
        <v>84.554308236618922</v>
      </c>
      <c r="GA15" s="29">
        <v>159.39547762620001</v>
      </c>
      <c r="GB15" s="29">
        <v>28.916878684399116</v>
      </c>
      <c r="GC15" s="29">
        <v>81.643406605692135</v>
      </c>
      <c r="GD15" s="29">
        <v>154.55706157217926</v>
      </c>
      <c r="GE15" s="29">
        <v>28.039112940085619</v>
      </c>
      <c r="GF15" s="29">
        <v>80.468736867134183</v>
      </c>
      <c r="GG15" s="29">
        <v>131.02191089053616</v>
      </c>
      <c r="GH15" s="29">
        <v>23.769461710230015</v>
      </c>
      <c r="GI15" s="29">
        <v>79.984043318378468</v>
      </c>
      <c r="GJ15" s="29">
        <v>102.96275112730993</v>
      </c>
      <c r="GK15" s="29">
        <v>18.679083169113749</v>
      </c>
      <c r="GL15" s="29">
        <v>70.859026818557467</v>
      </c>
      <c r="GM15" s="29">
        <v>82.276035019520435</v>
      </c>
      <c r="GN15" s="29">
        <v>14.926183344249283</v>
      </c>
      <c r="GO15" s="29">
        <v>70.788942824963712</v>
      </c>
      <c r="GP15" s="29">
        <v>61.012022253905748</v>
      </c>
      <c r="GQ15" s="29">
        <v>11.068552709779361</v>
      </c>
      <c r="GR15" s="29">
        <v>61.012022253905748</v>
      </c>
      <c r="GS15" s="29">
        <v>36.797803018941629</v>
      </c>
      <c r="GT15" s="29">
        <v>6.6757076273301186</v>
      </c>
      <c r="GU15" s="29">
        <v>36.797803018941629</v>
      </c>
      <c r="GV15" s="29">
        <v>8.999933548204254</v>
      </c>
      <c r="GW15" s="29">
        <v>1.6327313074175858</v>
      </c>
      <c r="GX15" s="29">
        <v>8.999933548204254</v>
      </c>
      <c r="GY15" s="29">
        <v>10.670731707317072</v>
      </c>
      <c r="GZ15" s="29">
        <v>1.9358407079646016</v>
      </c>
      <c r="HA15" s="29">
        <v>10.670731707317072</v>
      </c>
      <c r="HB15" s="29">
        <v>10.670731707317072</v>
      </c>
      <c r="HC15" s="29">
        <v>1.9358407079646016</v>
      </c>
      <c r="HD15" s="29">
        <v>10.670731707317072</v>
      </c>
      <c r="HE15" s="29">
        <v>10.670731707317072</v>
      </c>
      <c r="HF15" s="29">
        <v>1.9358407079646016</v>
      </c>
      <c r="HG15" s="29">
        <v>10.670731707317072</v>
      </c>
    </row>
    <row r="16" spans="1:215" ht="15" thickBot="1" x14ac:dyDescent="0.4">
      <c r="A16" s="2"/>
      <c r="B16" s="43" t="s">
        <v>493</v>
      </c>
      <c r="C16" s="76" t="s">
        <v>866</v>
      </c>
      <c r="D16" s="44">
        <v>376758</v>
      </c>
      <c r="E16" s="45">
        <v>397174</v>
      </c>
      <c r="F16" s="23">
        <v>10.670731707317072</v>
      </c>
      <c r="G16" s="23">
        <v>1.9358407079646016</v>
      </c>
      <c r="H16" s="23">
        <v>10.670731707317072</v>
      </c>
      <c r="I16" s="23">
        <v>6.7307692307692317</v>
      </c>
      <c r="J16" s="23">
        <v>1.9358407079646016</v>
      </c>
      <c r="K16" s="23">
        <v>6.7307692307692317</v>
      </c>
      <c r="L16" s="23">
        <v>6.7307692307692317</v>
      </c>
      <c r="M16" s="23">
        <v>1.9358407079646016</v>
      </c>
      <c r="N16" s="23">
        <v>6.7307692307692317</v>
      </c>
      <c r="O16" s="23">
        <v>6.7307692307692317</v>
      </c>
      <c r="P16" s="23">
        <v>1.9358407079646016</v>
      </c>
      <c r="Q16" s="23">
        <v>6.7307692307692317</v>
      </c>
      <c r="R16" s="23">
        <v>6.7307692307692317</v>
      </c>
      <c r="S16" s="23">
        <v>1.9358407079646016</v>
      </c>
      <c r="T16" s="23">
        <v>6.7307692307692317</v>
      </c>
      <c r="U16" s="23">
        <v>6.7307692307692317</v>
      </c>
      <c r="V16" s="23">
        <v>1.9358407079646016</v>
      </c>
      <c r="W16" s="23">
        <v>6.7307692307692317</v>
      </c>
      <c r="X16" s="23">
        <v>6.7307692307692317</v>
      </c>
      <c r="Y16" s="23">
        <v>1.9358407079646016</v>
      </c>
      <c r="Z16" s="23">
        <v>6.7307692307692317</v>
      </c>
      <c r="AA16" s="23">
        <v>6.7307692307692317</v>
      </c>
      <c r="AB16" s="23">
        <v>1.9358407079646016</v>
      </c>
      <c r="AC16" s="23">
        <v>6.7307692307692317</v>
      </c>
      <c r="AD16" s="23">
        <v>6.7307692307692317</v>
      </c>
      <c r="AE16" s="23">
        <v>1.9358407079646016</v>
      </c>
      <c r="AF16" s="23">
        <v>6.7307692307692317</v>
      </c>
      <c r="AG16" s="23">
        <v>6.7307692307692317</v>
      </c>
      <c r="AH16" s="23">
        <v>1.9358407079646016</v>
      </c>
      <c r="AI16" s="23">
        <v>6.7307692307692317</v>
      </c>
      <c r="AJ16" s="23">
        <v>6.7307692307692317</v>
      </c>
      <c r="AK16" s="23">
        <v>1.9358407079646016</v>
      </c>
      <c r="AL16" s="23">
        <v>6.7307692307692317</v>
      </c>
      <c r="AM16" s="23">
        <v>6.7307692307692317</v>
      </c>
      <c r="AN16" s="23">
        <v>1.9358407079646016</v>
      </c>
      <c r="AO16" s="23">
        <v>6.7307692307692317</v>
      </c>
      <c r="AP16" s="23">
        <v>6.7307692307692317</v>
      </c>
      <c r="AQ16" s="23">
        <v>1.9358407079646016</v>
      </c>
      <c r="AR16" s="23">
        <v>6.7307692307692317</v>
      </c>
      <c r="AS16" s="23">
        <v>7.0623610437475186</v>
      </c>
      <c r="AT16" s="23">
        <v>1.9358407079646016</v>
      </c>
      <c r="AU16" s="23">
        <v>7.0623610437475186</v>
      </c>
      <c r="AV16" s="25">
        <v>10.670731707317072</v>
      </c>
      <c r="AW16" s="25">
        <v>1.9358407079646016</v>
      </c>
      <c r="AX16" s="25">
        <v>10.670731707317072</v>
      </c>
      <c r="AY16" s="25">
        <v>6.7307692307692317</v>
      </c>
      <c r="AZ16" s="25">
        <v>1.9358407079646016</v>
      </c>
      <c r="BA16" s="25">
        <v>6.7307692307692317</v>
      </c>
      <c r="BB16" s="25">
        <v>6.7307692307692317</v>
      </c>
      <c r="BC16" s="25">
        <v>1.9358407079646016</v>
      </c>
      <c r="BD16" s="25">
        <v>6.7307692307692317</v>
      </c>
      <c r="BE16" s="25">
        <v>6.7307692307692317</v>
      </c>
      <c r="BF16" s="25">
        <v>1.9358407079646016</v>
      </c>
      <c r="BG16" s="25">
        <v>6.7307692307692317</v>
      </c>
      <c r="BH16" s="25">
        <v>6.7307692307692317</v>
      </c>
      <c r="BI16" s="25">
        <v>1.9358407079646016</v>
      </c>
      <c r="BJ16" s="25">
        <v>6.7307692307692317</v>
      </c>
      <c r="BK16" s="25">
        <v>6.7307692307692317</v>
      </c>
      <c r="BL16" s="25">
        <v>1.9358407079646016</v>
      </c>
      <c r="BM16" s="25">
        <v>6.7307692307692317</v>
      </c>
      <c r="BN16" s="25">
        <v>6.7307692307692317</v>
      </c>
      <c r="BO16" s="25">
        <v>1.9358407079646016</v>
      </c>
      <c r="BP16" s="25">
        <v>6.7307692307692317</v>
      </c>
      <c r="BQ16" s="25">
        <v>6.7307692307692317</v>
      </c>
      <c r="BR16" s="25">
        <v>1.9358407079646016</v>
      </c>
      <c r="BS16" s="25">
        <v>6.7307692307692317</v>
      </c>
      <c r="BT16" s="25">
        <v>6.7307692307692317</v>
      </c>
      <c r="BU16" s="25">
        <v>1.9358407079646016</v>
      </c>
      <c r="BV16" s="25">
        <v>6.7307692307692317</v>
      </c>
      <c r="BW16" s="25">
        <v>6.7307692307692317</v>
      </c>
      <c r="BX16" s="25">
        <v>1.9358407079646016</v>
      </c>
      <c r="BY16" s="25">
        <v>6.7307692307692317</v>
      </c>
      <c r="BZ16" s="25">
        <v>6.7307692307692317</v>
      </c>
      <c r="CA16" s="25">
        <v>1.9358407079646016</v>
      </c>
      <c r="CB16" s="25">
        <v>6.7307692307692317</v>
      </c>
      <c r="CC16" s="25">
        <v>6.7307692307692317</v>
      </c>
      <c r="CD16" s="25">
        <v>1.9358407079646016</v>
      </c>
      <c r="CE16" s="25">
        <v>6.7307692307692317</v>
      </c>
      <c r="CF16" s="25">
        <v>6.7307692307692317</v>
      </c>
      <c r="CG16" s="25">
        <v>1.9358407079646016</v>
      </c>
      <c r="CH16" s="25">
        <v>6.7307692307692317</v>
      </c>
      <c r="CI16" s="25">
        <v>6.7307692307692317</v>
      </c>
      <c r="CJ16" s="25">
        <v>1.9358407079646016</v>
      </c>
      <c r="CK16" s="25">
        <v>6.7307692307692317</v>
      </c>
      <c r="CL16" s="27">
        <v>10.670731707317072</v>
      </c>
      <c r="CM16" s="27">
        <v>1.9358407079646016</v>
      </c>
      <c r="CN16" s="27">
        <v>10.670731707317072</v>
      </c>
      <c r="CO16" s="27">
        <v>6.7307692307692317</v>
      </c>
      <c r="CP16" s="27">
        <v>1.9358407079646016</v>
      </c>
      <c r="CQ16" s="27">
        <v>6.7307692307692317</v>
      </c>
      <c r="CR16" s="27">
        <v>6.7307692307692317</v>
      </c>
      <c r="CS16" s="27">
        <v>1.9358407079646016</v>
      </c>
      <c r="CT16" s="27">
        <v>6.7307692307692317</v>
      </c>
      <c r="CU16" s="27">
        <v>6.7307692307692317</v>
      </c>
      <c r="CV16" s="27">
        <v>1.9358407079646016</v>
      </c>
      <c r="CW16" s="27">
        <v>6.7307692307692317</v>
      </c>
      <c r="CX16" s="27">
        <v>6.7307692307692317</v>
      </c>
      <c r="CY16" s="27">
        <v>1.9358407079646016</v>
      </c>
      <c r="CZ16" s="27">
        <v>6.7307692307692317</v>
      </c>
      <c r="DA16" s="27">
        <v>6.7307692307692317</v>
      </c>
      <c r="DB16" s="27">
        <v>1.9358407079646016</v>
      </c>
      <c r="DC16" s="27">
        <v>6.7307692307692317</v>
      </c>
      <c r="DD16" s="27">
        <v>6.7307692307692317</v>
      </c>
      <c r="DE16" s="27">
        <v>1.9358407079646016</v>
      </c>
      <c r="DF16" s="27">
        <v>6.7307692307692317</v>
      </c>
      <c r="DG16" s="27">
        <v>6.7307692307692317</v>
      </c>
      <c r="DH16" s="27">
        <v>1.9358407079646016</v>
      </c>
      <c r="DI16" s="27">
        <v>6.7307692307692317</v>
      </c>
      <c r="DJ16" s="27">
        <v>6.7307692307692317</v>
      </c>
      <c r="DK16" s="27">
        <v>1.9358407079646016</v>
      </c>
      <c r="DL16" s="27">
        <v>6.7307692307692317</v>
      </c>
      <c r="DM16" s="27">
        <v>6.7307692307692317</v>
      </c>
      <c r="DN16" s="27">
        <v>1.9358407079646016</v>
      </c>
      <c r="DO16" s="27">
        <v>6.7307692307692317</v>
      </c>
      <c r="DP16" s="27">
        <v>6.7307692307692317</v>
      </c>
      <c r="DQ16" s="27">
        <v>1.9358407079646016</v>
      </c>
      <c r="DR16" s="27">
        <v>6.7307692307692317</v>
      </c>
      <c r="DS16" s="27">
        <v>6.7307692307692317</v>
      </c>
      <c r="DT16" s="27">
        <v>1.9358407079646016</v>
      </c>
      <c r="DU16" s="27">
        <v>6.7307692307692317</v>
      </c>
      <c r="DV16" s="27">
        <v>4.4757493974298788</v>
      </c>
      <c r="DW16" s="27">
        <v>1.8383804791971066</v>
      </c>
      <c r="DX16" s="27">
        <v>4.4757493974298788</v>
      </c>
      <c r="DY16" s="27">
        <v>10.670731707317072</v>
      </c>
      <c r="DZ16" s="27">
        <v>1.9358407079646016</v>
      </c>
      <c r="EA16" s="27">
        <v>10.670731707317072</v>
      </c>
      <c r="EB16" s="28">
        <v>10.670731707317072</v>
      </c>
      <c r="EC16" s="28">
        <v>1.9358407079646016</v>
      </c>
      <c r="ED16" s="28">
        <v>10.670731707317072</v>
      </c>
      <c r="EE16" s="28">
        <v>6.7307692307692317</v>
      </c>
      <c r="EF16" s="28">
        <v>1.9358407079646016</v>
      </c>
      <c r="EG16" s="28">
        <v>6.7307692307692317</v>
      </c>
      <c r="EH16" s="28">
        <v>6.7307692307692317</v>
      </c>
      <c r="EI16" s="28">
        <v>1.9358407079646016</v>
      </c>
      <c r="EJ16" s="28">
        <v>6.7307692307692317</v>
      </c>
      <c r="EK16" s="28">
        <v>6.7307692307692317</v>
      </c>
      <c r="EL16" s="28">
        <v>1.9358407079646016</v>
      </c>
      <c r="EM16" s="28">
        <v>6.7307692307692317</v>
      </c>
      <c r="EN16" s="28">
        <v>6.7307692307692317</v>
      </c>
      <c r="EO16" s="28">
        <v>1.9358407079646016</v>
      </c>
      <c r="EP16" s="28">
        <v>6.7307692307692317</v>
      </c>
      <c r="EQ16" s="28">
        <v>6.7307692307692317</v>
      </c>
      <c r="ER16" s="28">
        <v>1.9358407079646016</v>
      </c>
      <c r="ES16" s="28">
        <v>6.7307692307692317</v>
      </c>
      <c r="ET16" s="28">
        <v>6.7307692307692317</v>
      </c>
      <c r="EU16" s="28">
        <v>1.9358407079646016</v>
      </c>
      <c r="EV16" s="28">
        <v>6.7307692307692317</v>
      </c>
      <c r="EW16" s="28">
        <v>6.7307692307692317</v>
      </c>
      <c r="EX16" s="28">
        <v>1.9358407079646016</v>
      </c>
      <c r="EY16" s="28">
        <v>6.7307692307692317</v>
      </c>
      <c r="EZ16" s="28">
        <v>6.7307692307692317</v>
      </c>
      <c r="FA16" s="28">
        <v>1.9358407079646016</v>
      </c>
      <c r="FB16" s="28">
        <v>6.7307692307692317</v>
      </c>
      <c r="FC16" s="28">
        <v>6.7307692307692317</v>
      </c>
      <c r="FD16" s="28">
        <v>1.9358407079646016</v>
      </c>
      <c r="FE16" s="28">
        <v>6.7307692307692317</v>
      </c>
      <c r="FF16" s="28">
        <v>6.7307692307692317</v>
      </c>
      <c r="FG16" s="28">
        <v>1.9358407079646016</v>
      </c>
      <c r="FH16" s="28">
        <v>6.7307692307692317</v>
      </c>
      <c r="FI16" s="28">
        <v>6.7307692307692317</v>
      </c>
      <c r="FJ16" s="28">
        <v>1.9358407079646016</v>
      </c>
      <c r="FK16" s="28">
        <v>6.7307692307692317</v>
      </c>
      <c r="FL16" s="28">
        <v>6.7307692307692317</v>
      </c>
      <c r="FM16" s="28">
        <v>1.9358407079646016</v>
      </c>
      <c r="FN16" s="28">
        <v>-3.1873804498715117</v>
      </c>
      <c r="FO16" s="28">
        <v>6.7307692307692317</v>
      </c>
      <c r="FP16" s="28">
        <v>1.9358407079646016</v>
      </c>
      <c r="FQ16" s="28">
        <v>-13.974736145805366</v>
      </c>
      <c r="FR16" s="29">
        <v>10.670731707317072</v>
      </c>
      <c r="FS16" s="29">
        <v>1.9358407079646016</v>
      </c>
      <c r="FT16" s="29">
        <v>10.670731707317072</v>
      </c>
      <c r="FU16" s="29">
        <v>10.670731707317072</v>
      </c>
      <c r="FV16" s="29">
        <v>1.9358407079646016</v>
      </c>
      <c r="FW16" s="29">
        <v>10.670731707317072</v>
      </c>
      <c r="FX16" s="29">
        <v>4.2334297280754312</v>
      </c>
      <c r="FY16" s="29">
        <v>1.7388494933643164</v>
      </c>
      <c r="FZ16" s="29">
        <v>4.2334297280754312</v>
      </c>
      <c r="GA16" s="29">
        <v>6.7307692307692317</v>
      </c>
      <c r="GB16" s="29">
        <v>1.9358407079646016</v>
      </c>
      <c r="GC16" s="29">
        <v>6.7307692307692317</v>
      </c>
      <c r="GD16" s="29">
        <v>6.7307692307692317</v>
      </c>
      <c r="GE16" s="29">
        <v>1.9358407079646016</v>
      </c>
      <c r="GF16" s="29">
        <v>6.7307692307692317</v>
      </c>
      <c r="GG16" s="29">
        <v>6.7307692307692317</v>
      </c>
      <c r="GH16" s="29">
        <v>1.9358407079646016</v>
      </c>
      <c r="GI16" s="29">
        <v>6.7307692307692317</v>
      </c>
      <c r="GJ16" s="29">
        <v>6.7307692307692317</v>
      </c>
      <c r="GK16" s="29">
        <v>1.9358407079646016</v>
      </c>
      <c r="GL16" s="29">
        <v>6.7307692307692317</v>
      </c>
      <c r="GM16" s="29">
        <v>6.7307692307692317</v>
      </c>
      <c r="GN16" s="29">
        <v>1.9358407079646016</v>
      </c>
      <c r="GO16" s="29">
        <v>6.7307692307692317</v>
      </c>
      <c r="GP16" s="29">
        <v>6.7307692307692317</v>
      </c>
      <c r="GQ16" s="29">
        <v>1.9358407079646016</v>
      </c>
      <c r="GR16" s="29">
        <v>6.7307692307692317</v>
      </c>
      <c r="GS16" s="29">
        <v>6.7307692307692317</v>
      </c>
      <c r="GT16" s="29">
        <v>1.9358407079646016</v>
      </c>
      <c r="GU16" s="29">
        <v>6.7307692307692317</v>
      </c>
      <c r="GV16" s="29">
        <v>6.7307692307692317</v>
      </c>
      <c r="GW16" s="29">
        <v>1.9358407079646016</v>
      </c>
      <c r="GX16" s="29">
        <v>6.7307692307692317</v>
      </c>
      <c r="GY16" s="29">
        <v>6.7307692307692317</v>
      </c>
      <c r="GZ16" s="29">
        <v>1.9358407079646016</v>
      </c>
      <c r="HA16" s="29">
        <v>6.7307692307692317</v>
      </c>
      <c r="HB16" s="29">
        <v>6.7307692307692317</v>
      </c>
      <c r="HC16" s="29">
        <v>1.9358407079646016</v>
      </c>
      <c r="HD16" s="29">
        <v>2.3411837088581251</v>
      </c>
      <c r="HE16" s="29">
        <v>6.7307692307692317</v>
      </c>
      <c r="HF16" s="29">
        <v>1.9358407079646016</v>
      </c>
      <c r="HG16" s="29">
        <v>4.7304741551538996</v>
      </c>
    </row>
    <row r="17" spans="1:215" ht="15" thickBot="1" x14ac:dyDescent="0.4">
      <c r="A17" s="2"/>
      <c r="B17" s="43" t="s">
        <v>610</v>
      </c>
      <c r="C17" s="76" t="s">
        <v>858</v>
      </c>
      <c r="D17" s="44">
        <v>391033</v>
      </c>
      <c r="E17" s="45">
        <v>413945</v>
      </c>
      <c r="F17" s="23">
        <v>103.20843194789474</v>
      </c>
      <c r="G17" s="23">
        <v>32.768933455710915</v>
      </c>
      <c r="H17" s="23">
        <v>74.005924926554911</v>
      </c>
      <c r="I17" s="23">
        <v>103.45381909789474</v>
      </c>
      <c r="J17" s="23">
        <v>30.701999771277634</v>
      </c>
      <c r="K17" s="23">
        <v>72.64417960321461</v>
      </c>
      <c r="L17" s="23">
        <v>103.70420033789475</v>
      </c>
      <c r="M17" s="23">
        <v>28.784158753699586</v>
      </c>
      <c r="N17" s="23">
        <v>72.114108319376925</v>
      </c>
      <c r="O17" s="23">
        <v>104.05182322789474</v>
      </c>
      <c r="P17" s="23">
        <v>27.081772853804516</v>
      </c>
      <c r="Q17" s="23">
        <v>71.42662835622248</v>
      </c>
      <c r="R17" s="23">
        <v>104.49134326789473</v>
      </c>
      <c r="S17" s="23">
        <v>25.386441230178558</v>
      </c>
      <c r="T17" s="23">
        <v>70.456904418060205</v>
      </c>
      <c r="U17" s="23">
        <v>105.00190167789474</v>
      </c>
      <c r="V17" s="23">
        <v>24.477868889270901</v>
      </c>
      <c r="W17" s="23">
        <v>69.31924721671021</v>
      </c>
      <c r="X17" s="23">
        <v>105.57531959789475</v>
      </c>
      <c r="Y17" s="23">
        <v>24.025304023701892</v>
      </c>
      <c r="Z17" s="23">
        <v>68.136080442984223</v>
      </c>
      <c r="AA17" s="23">
        <v>106.18830182789475</v>
      </c>
      <c r="AB17" s="23">
        <v>23.655269579843328</v>
      </c>
      <c r="AC17" s="23">
        <v>66.933055878865872</v>
      </c>
      <c r="AD17" s="23">
        <v>106.83284915789474</v>
      </c>
      <c r="AE17" s="23">
        <v>23.270281299797738</v>
      </c>
      <c r="AF17" s="23">
        <v>65.748077954710425</v>
      </c>
      <c r="AG17" s="23">
        <v>107.54083517789473</v>
      </c>
      <c r="AH17" s="23">
        <v>22.821451051077126</v>
      </c>
      <c r="AI17" s="23">
        <v>64.50580172342498</v>
      </c>
      <c r="AJ17" s="23">
        <v>110.26740409789474</v>
      </c>
      <c r="AK17" s="23">
        <v>21.109290598443152</v>
      </c>
      <c r="AL17" s="23">
        <v>60.665425769185092</v>
      </c>
      <c r="AM17" s="23">
        <v>112.26875646789475</v>
      </c>
      <c r="AN17" s="23">
        <v>21.683791472550322</v>
      </c>
      <c r="AO17" s="23">
        <v>58.041700668219107</v>
      </c>
      <c r="AP17" s="23">
        <v>113.41328641789474</v>
      </c>
      <c r="AQ17" s="23">
        <v>24.462930421877545</v>
      </c>
      <c r="AR17" s="23">
        <v>56.950621902329829</v>
      </c>
      <c r="AS17" s="23">
        <v>114.32449224789474</v>
      </c>
      <c r="AT17" s="23">
        <v>24.748021543428294</v>
      </c>
      <c r="AU17" s="23">
        <v>56.796408868319446</v>
      </c>
      <c r="AV17" s="25">
        <v>103.14249279789473</v>
      </c>
      <c r="AW17" s="25">
        <v>33.019036088018566</v>
      </c>
      <c r="AX17" s="25">
        <v>75.040304056181441</v>
      </c>
      <c r="AY17" s="25">
        <v>103.33074952789474</v>
      </c>
      <c r="AZ17" s="25">
        <v>31.235937650402224</v>
      </c>
      <c r="BA17" s="25">
        <v>74.532355948393359</v>
      </c>
      <c r="BB17" s="25">
        <v>103.63839999789474</v>
      </c>
      <c r="BC17" s="25">
        <v>29.480789953098341</v>
      </c>
      <c r="BD17" s="25">
        <v>73.590261821194844</v>
      </c>
      <c r="BE17" s="25">
        <v>103.97601990789474</v>
      </c>
      <c r="BF17" s="25">
        <v>27.943881518528443</v>
      </c>
      <c r="BG17" s="25">
        <v>72.619096719459705</v>
      </c>
      <c r="BH17" s="25">
        <v>104.36154788789474</v>
      </c>
      <c r="BI17" s="25">
        <v>26.48473818943587</v>
      </c>
      <c r="BJ17" s="25">
        <v>71.496600920365836</v>
      </c>
      <c r="BK17" s="25">
        <v>104.79667821789474</v>
      </c>
      <c r="BL17" s="25">
        <v>25.864822822233084</v>
      </c>
      <c r="BM17" s="25">
        <v>70.290114273238629</v>
      </c>
      <c r="BN17" s="25">
        <v>105.28214471789474</v>
      </c>
      <c r="BO17" s="25">
        <v>25.538382876722096</v>
      </c>
      <c r="BP17" s="25">
        <v>68.994597639886393</v>
      </c>
      <c r="BQ17" s="25">
        <v>105.79819050789474</v>
      </c>
      <c r="BR17" s="25">
        <v>25.308116414842591</v>
      </c>
      <c r="BS17" s="25">
        <v>67.641647825197026</v>
      </c>
      <c r="BT17" s="25">
        <v>106.34166015789474</v>
      </c>
      <c r="BU17" s="25">
        <v>25.008259814142161</v>
      </c>
      <c r="BV17" s="25">
        <v>66.241542718608599</v>
      </c>
      <c r="BW17" s="25">
        <v>106.90171021789475</v>
      </c>
      <c r="BX17" s="25">
        <v>24.692759032646041</v>
      </c>
      <c r="BY17" s="25">
        <v>64.818006914732962</v>
      </c>
      <c r="BZ17" s="25">
        <v>108.60570783789474</v>
      </c>
      <c r="CA17" s="25">
        <v>23.993990524835489</v>
      </c>
      <c r="CB17" s="25">
        <v>61.470557691892964</v>
      </c>
      <c r="CC17" s="25">
        <v>109.92030624789474</v>
      </c>
      <c r="CD17" s="25">
        <v>24.485503043459378</v>
      </c>
      <c r="CE17" s="25">
        <v>59.215152761867955</v>
      </c>
      <c r="CF17" s="25">
        <v>110.92822637789473</v>
      </c>
      <c r="CG17" s="25">
        <v>26.491222290686636</v>
      </c>
      <c r="CH17" s="25">
        <v>57.942241065066554</v>
      </c>
      <c r="CI17" s="25">
        <v>111.70615364789474</v>
      </c>
      <c r="CJ17" s="25">
        <v>27.115666236540754</v>
      </c>
      <c r="CK17" s="25">
        <v>56.958109934282277</v>
      </c>
      <c r="CL17" s="27">
        <v>103.20871809789475</v>
      </c>
      <c r="CM17" s="27">
        <v>33.016332734276546</v>
      </c>
      <c r="CN17" s="27">
        <v>74.035405615855524</v>
      </c>
      <c r="CO17" s="27">
        <v>103.45467725789474</v>
      </c>
      <c r="CP17" s="27">
        <v>31.145243107419173</v>
      </c>
      <c r="CQ17" s="27">
        <v>72.704515549357467</v>
      </c>
      <c r="CR17" s="27">
        <v>103.70591029789475</v>
      </c>
      <c r="CS17" s="27">
        <v>29.324791821189375</v>
      </c>
      <c r="CT17" s="27">
        <v>72.206230474091072</v>
      </c>
      <c r="CU17" s="27">
        <v>104.05465343789474</v>
      </c>
      <c r="CV17" s="27">
        <v>27.789129739261082</v>
      </c>
      <c r="CW17" s="27">
        <v>71.550242385427566</v>
      </c>
      <c r="CX17" s="27">
        <v>104.49340310789474</v>
      </c>
      <c r="CY17" s="27">
        <v>26.277169459043435</v>
      </c>
      <c r="CZ17" s="27">
        <v>70.618636208657463</v>
      </c>
      <c r="DA17" s="27">
        <v>105.00177886789474</v>
      </c>
      <c r="DB17" s="27">
        <v>25.526136996525018</v>
      </c>
      <c r="DC17" s="27">
        <v>69.523747874525199</v>
      </c>
      <c r="DD17" s="27">
        <v>105.57347792789474</v>
      </c>
      <c r="DE17" s="27">
        <v>25.144070422423258</v>
      </c>
      <c r="DF17" s="27">
        <v>68.384110768295088</v>
      </c>
      <c r="DG17" s="27">
        <v>106.18574561789474</v>
      </c>
      <c r="DH17" s="27">
        <v>24.850400394155663</v>
      </c>
      <c r="DI17" s="27">
        <v>67.224693799684644</v>
      </c>
      <c r="DJ17" s="27">
        <v>106.82190751789474</v>
      </c>
      <c r="DK17" s="27">
        <v>24.471406820399814</v>
      </c>
      <c r="DL17" s="27">
        <v>66.100074584498202</v>
      </c>
      <c r="DM17" s="27">
        <v>107.49226166789474</v>
      </c>
      <c r="DN17" s="27">
        <v>24.07174033522632</v>
      </c>
      <c r="DO17" s="27">
        <v>64.97448366092047</v>
      </c>
      <c r="DP17" s="27">
        <v>109.97980698789473</v>
      </c>
      <c r="DQ17" s="27">
        <v>23.009232086455377</v>
      </c>
      <c r="DR17" s="27">
        <v>61.451460864339623</v>
      </c>
      <c r="DS17" s="27">
        <v>111.56332785789473</v>
      </c>
      <c r="DT17" s="27">
        <v>23.897387999813699</v>
      </c>
      <c r="DU17" s="27">
        <v>59.388289729086438</v>
      </c>
      <c r="DV17" s="27">
        <v>112.51941283789475</v>
      </c>
      <c r="DW17" s="27">
        <v>27.342927148371512</v>
      </c>
      <c r="DX17" s="27">
        <v>58.498256837099746</v>
      </c>
      <c r="DY17" s="27">
        <v>113.12777144789474</v>
      </c>
      <c r="DZ17" s="27">
        <v>27.600662186948735</v>
      </c>
      <c r="EA17" s="27">
        <v>58.556074679919604</v>
      </c>
      <c r="EB17" s="28">
        <v>103.20298837789474</v>
      </c>
      <c r="EC17" s="28">
        <v>32.773544093795302</v>
      </c>
      <c r="ED17" s="28">
        <v>74.108821898845363</v>
      </c>
      <c r="EE17" s="28">
        <v>103.44392163789473</v>
      </c>
      <c r="EF17" s="28">
        <v>30.888699876107733</v>
      </c>
      <c r="EG17" s="28">
        <v>72.880560241906124</v>
      </c>
      <c r="EH17" s="28">
        <v>103.69093257789474</v>
      </c>
      <c r="EI17" s="28">
        <v>28.938691973494343</v>
      </c>
      <c r="EJ17" s="28">
        <v>72.52248314917199</v>
      </c>
      <c r="EK17" s="28">
        <v>104.04175377789474</v>
      </c>
      <c r="EL17" s="28">
        <v>27.233278421257246</v>
      </c>
      <c r="EM17" s="28">
        <v>72.040186301258615</v>
      </c>
      <c r="EN17" s="28">
        <v>104.48379615789474</v>
      </c>
      <c r="EO17" s="28">
        <v>25.501384437622107</v>
      </c>
      <c r="EP17" s="28">
        <v>71.33236878098873</v>
      </c>
      <c r="EQ17" s="28">
        <v>105.01775284789474</v>
      </c>
      <c r="ER17" s="28">
        <v>24.612837634794307</v>
      </c>
      <c r="ES17" s="28">
        <v>70.521669492485671</v>
      </c>
      <c r="ET17" s="28">
        <v>105.64095183789473</v>
      </c>
      <c r="EU17" s="28">
        <v>24.11574937412383</v>
      </c>
      <c r="EV17" s="28">
        <v>69.704594603392508</v>
      </c>
      <c r="EW17" s="28">
        <v>106.32531718789474</v>
      </c>
      <c r="EX17" s="28">
        <v>23.733404526579992</v>
      </c>
      <c r="EY17" s="28">
        <v>68.915049886833131</v>
      </c>
      <c r="EZ17" s="28">
        <v>107.05259966789474</v>
      </c>
      <c r="FA17" s="28">
        <v>23.338441899478497</v>
      </c>
      <c r="FB17" s="28">
        <v>68.222844732857354</v>
      </c>
      <c r="FC17" s="28">
        <v>107.84630372789474</v>
      </c>
      <c r="FD17" s="28">
        <v>22.903243770694047</v>
      </c>
      <c r="FE17" s="28">
        <v>67.481435953148633</v>
      </c>
      <c r="FF17" s="28">
        <v>111.49861826789474</v>
      </c>
      <c r="FG17" s="28">
        <v>20.562515028016726</v>
      </c>
      <c r="FH17" s="28">
        <v>60.891596322508505</v>
      </c>
      <c r="FI17" s="28">
        <v>102.00132029116577</v>
      </c>
      <c r="FJ17" s="28">
        <v>18.504664300609718</v>
      </c>
      <c r="FK17" s="28">
        <v>47.420962587070349</v>
      </c>
      <c r="FL17" s="28">
        <v>105.219503691016</v>
      </c>
      <c r="FM17" s="28">
        <v>19.088494032440956</v>
      </c>
      <c r="FN17" s="28">
        <v>37.120924649773826</v>
      </c>
      <c r="FO17" s="28">
        <v>97.964528220346864</v>
      </c>
      <c r="FP17" s="28">
        <v>17.772325916080625</v>
      </c>
      <c r="FQ17" s="28">
        <v>30.517081743473469</v>
      </c>
      <c r="FR17" s="29">
        <v>103.19949316789474</v>
      </c>
      <c r="FS17" s="29">
        <v>33.848936294537793</v>
      </c>
      <c r="FT17" s="29">
        <v>74.127287056606235</v>
      </c>
      <c r="FU17" s="29">
        <v>103.47998878789474</v>
      </c>
      <c r="FV17" s="29">
        <v>33.418472148900356</v>
      </c>
      <c r="FW17" s="29">
        <v>72.824766398141946</v>
      </c>
      <c r="FX17" s="29">
        <v>103.73996281789474</v>
      </c>
      <c r="FY17" s="29">
        <v>32.943006610145744</v>
      </c>
      <c r="FZ17" s="29">
        <v>72.459793489048963</v>
      </c>
      <c r="GA17" s="29">
        <v>104.06077076789474</v>
      </c>
      <c r="GB17" s="29">
        <v>32.526205797322966</v>
      </c>
      <c r="GC17" s="29">
        <v>72.069982495604464</v>
      </c>
      <c r="GD17" s="29">
        <v>104.46985910789473</v>
      </c>
      <c r="GE17" s="29">
        <v>32.104840294009783</v>
      </c>
      <c r="GF17" s="29">
        <v>71.473644175783505</v>
      </c>
      <c r="GG17" s="29">
        <v>104.95861870789474</v>
      </c>
      <c r="GH17" s="29">
        <v>31.43733499876635</v>
      </c>
      <c r="GI17" s="29">
        <v>70.818478857371787</v>
      </c>
      <c r="GJ17" s="29">
        <v>105.56063040789473</v>
      </c>
      <c r="GK17" s="29">
        <v>30.879182474024557</v>
      </c>
      <c r="GL17" s="29">
        <v>70.133011004909704</v>
      </c>
      <c r="GM17" s="29">
        <v>106.21281597789473</v>
      </c>
      <c r="GN17" s="29">
        <v>30.442647443728198</v>
      </c>
      <c r="GO17" s="29">
        <v>69.505583010546928</v>
      </c>
      <c r="GP17" s="29">
        <v>106.96420183789473</v>
      </c>
      <c r="GQ17" s="29">
        <v>29.95053692247842</v>
      </c>
      <c r="GR17" s="29">
        <v>68.904608148717102</v>
      </c>
      <c r="GS17" s="29">
        <v>108.12044176789473</v>
      </c>
      <c r="GT17" s="29">
        <v>29.053675141754109</v>
      </c>
      <c r="GU17" s="29">
        <v>65.6846888166247</v>
      </c>
      <c r="GV17" s="29">
        <v>113.00159553789474</v>
      </c>
      <c r="GW17" s="29">
        <v>25.024236877031719</v>
      </c>
      <c r="GX17" s="29">
        <v>50.500227032945531</v>
      </c>
      <c r="GY17" s="29">
        <v>115.02409154910825</v>
      </c>
      <c r="GZ17" s="29">
        <v>20.867202449174506</v>
      </c>
      <c r="HA17" s="29">
        <v>38.368449611211631</v>
      </c>
      <c r="HB17" s="29">
        <v>104.10088129592782</v>
      </c>
      <c r="HC17" s="29">
        <v>18.885558111208145</v>
      </c>
      <c r="HD17" s="29">
        <v>31.66192756383488</v>
      </c>
      <c r="HE17" s="29">
        <v>101.32591909138364</v>
      </c>
      <c r="HF17" s="29">
        <v>18.382135764366058</v>
      </c>
      <c r="HG17" s="29">
        <v>33.862030337266077</v>
      </c>
    </row>
    <row r="18" spans="1:215" ht="15" thickBot="1" x14ac:dyDescent="0.4">
      <c r="A18" s="2"/>
      <c r="B18" s="43" t="s">
        <v>500</v>
      </c>
      <c r="C18" s="76" t="s">
        <v>862</v>
      </c>
      <c r="D18" s="44">
        <v>332328</v>
      </c>
      <c r="E18" s="45">
        <v>439711</v>
      </c>
      <c r="F18" s="23">
        <v>75.008398477368431</v>
      </c>
      <c r="G18" s="23">
        <v>19.619254675747072</v>
      </c>
      <c r="H18" s="23">
        <v>61.439790100054978</v>
      </c>
      <c r="I18" s="23">
        <v>47.067491326593128</v>
      </c>
      <c r="J18" s="23">
        <v>8.5387926742934432</v>
      </c>
      <c r="K18" s="23">
        <v>47.067491326593128</v>
      </c>
      <c r="L18" s="23">
        <v>10.670731707317072</v>
      </c>
      <c r="M18" s="23">
        <v>1.9358407079646016</v>
      </c>
      <c r="N18" s="23">
        <v>10.670731707317072</v>
      </c>
      <c r="O18" s="23">
        <v>10.670731707317072</v>
      </c>
      <c r="P18" s="23">
        <v>1.9358407079646016</v>
      </c>
      <c r="Q18" s="23">
        <v>10.670731707317072</v>
      </c>
      <c r="R18" s="23">
        <v>10.670731707317072</v>
      </c>
      <c r="S18" s="23">
        <v>1.9358407079646016</v>
      </c>
      <c r="T18" s="23">
        <v>10.670731707317072</v>
      </c>
      <c r="U18" s="23">
        <v>10.670731707317072</v>
      </c>
      <c r="V18" s="23">
        <v>1.9358407079646016</v>
      </c>
      <c r="W18" s="23">
        <v>10.670731707317072</v>
      </c>
      <c r="X18" s="23">
        <v>10.670731707317072</v>
      </c>
      <c r="Y18" s="23">
        <v>1.9358407079646016</v>
      </c>
      <c r="Z18" s="23">
        <v>10.670731707317072</v>
      </c>
      <c r="AA18" s="23">
        <v>10.670731707317072</v>
      </c>
      <c r="AB18" s="23">
        <v>1.9358407079646016</v>
      </c>
      <c r="AC18" s="23">
        <v>10.670731707317072</v>
      </c>
      <c r="AD18" s="23">
        <v>10.670731707317072</v>
      </c>
      <c r="AE18" s="23">
        <v>1.9358407079646016</v>
      </c>
      <c r="AF18" s="23">
        <v>10.670731707317072</v>
      </c>
      <c r="AG18" s="23">
        <v>10.670731707317072</v>
      </c>
      <c r="AH18" s="23">
        <v>1.9358407079646016</v>
      </c>
      <c r="AI18" s="23">
        <v>10.670731707317072</v>
      </c>
      <c r="AJ18" s="23">
        <v>10.670731707317072</v>
      </c>
      <c r="AK18" s="23">
        <v>1.9358407079646016</v>
      </c>
      <c r="AL18" s="23">
        <v>10.670731707317072</v>
      </c>
      <c r="AM18" s="23">
        <v>10.670731707317072</v>
      </c>
      <c r="AN18" s="23">
        <v>1.9358407079646016</v>
      </c>
      <c r="AO18" s="23">
        <v>10.670731707317072</v>
      </c>
      <c r="AP18" s="23">
        <v>48.724815890066473</v>
      </c>
      <c r="AQ18" s="23">
        <v>8.8394577499678118</v>
      </c>
      <c r="AR18" s="23">
        <v>20.565050239103314</v>
      </c>
      <c r="AS18" s="23">
        <v>71.87918815281769</v>
      </c>
      <c r="AT18" s="23">
        <v>13.040029709139493</v>
      </c>
      <c r="AU18" s="23">
        <v>22.148340375855653</v>
      </c>
      <c r="AV18" s="25">
        <v>74.997412197368419</v>
      </c>
      <c r="AW18" s="25">
        <v>18.864634631812255</v>
      </c>
      <c r="AX18" s="25">
        <v>62.091811411964244</v>
      </c>
      <c r="AY18" s="25">
        <v>40.652582332073585</v>
      </c>
      <c r="AZ18" s="25">
        <v>7.375025998296536</v>
      </c>
      <c r="BA18" s="25">
        <v>40.652582332073585</v>
      </c>
      <c r="BB18" s="25">
        <v>10.670731707317072</v>
      </c>
      <c r="BC18" s="25">
        <v>1.9358407079646016</v>
      </c>
      <c r="BD18" s="25">
        <v>10.670731707317072</v>
      </c>
      <c r="BE18" s="25">
        <v>10.670731707317072</v>
      </c>
      <c r="BF18" s="25">
        <v>1.9358407079646016</v>
      </c>
      <c r="BG18" s="25">
        <v>10.670731707317072</v>
      </c>
      <c r="BH18" s="25">
        <v>10.670731707317072</v>
      </c>
      <c r="BI18" s="25">
        <v>1.9358407079646016</v>
      </c>
      <c r="BJ18" s="25">
        <v>10.670731707317072</v>
      </c>
      <c r="BK18" s="25">
        <v>10.670731707317072</v>
      </c>
      <c r="BL18" s="25">
        <v>1.9358407079646016</v>
      </c>
      <c r="BM18" s="25">
        <v>10.670731707317072</v>
      </c>
      <c r="BN18" s="25">
        <v>10.670731707317072</v>
      </c>
      <c r="BO18" s="25">
        <v>1.9358407079646016</v>
      </c>
      <c r="BP18" s="25">
        <v>10.670731707317072</v>
      </c>
      <c r="BQ18" s="25">
        <v>10.670731707317072</v>
      </c>
      <c r="BR18" s="25">
        <v>1.9358407079646016</v>
      </c>
      <c r="BS18" s="25">
        <v>10.670731707317072</v>
      </c>
      <c r="BT18" s="25">
        <v>10.670731707317072</v>
      </c>
      <c r="BU18" s="25">
        <v>1.9358407079646016</v>
      </c>
      <c r="BV18" s="25">
        <v>10.670731707317072</v>
      </c>
      <c r="BW18" s="25">
        <v>10.670731707317072</v>
      </c>
      <c r="BX18" s="25">
        <v>1.9358407079646016</v>
      </c>
      <c r="BY18" s="25">
        <v>10.670731707317072</v>
      </c>
      <c r="BZ18" s="25">
        <v>10.670731707317072</v>
      </c>
      <c r="CA18" s="25">
        <v>1.9358407079646016</v>
      </c>
      <c r="CB18" s="25">
        <v>10.670731707317072</v>
      </c>
      <c r="CC18" s="25">
        <v>10.670731707317072</v>
      </c>
      <c r="CD18" s="25">
        <v>1.9358407079646016</v>
      </c>
      <c r="CE18" s="25">
        <v>10.670731707317072</v>
      </c>
      <c r="CF18" s="25">
        <v>10.670731707317072</v>
      </c>
      <c r="CG18" s="25">
        <v>1.9358407079646016</v>
      </c>
      <c r="CH18" s="25">
        <v>10.670731707317072</v>
      </c>
      <c r="CI18" s="25">
        <v>55.339410033873719</v>
      </c>
      <c r="CJ18" s="25">
        <v>10.039450492870897</v>
      </c>
      <c r="CK18" s="25">
        <v>29.032850734472149</v>
      </c>
      <c r="CL18" s="27">
        <v>75.009914557368432</v>
      </c>
      <c r="CM18" s="27">
        <v>18.856752615181751</v>
      </c>
      <c r="CN18" s="27">
        <v>61.504153727861208</v>
      </c>
      <c r="CO18" s="27">
        <v>41.243261500962888</v>
      </c>
      <c r="CP18" s="27">
        <v>7.4821846085817629</v>
      </c>
      <c r="CQ18" s="27">
        <v>41.243261500962888</v>
      </c>
      <c r="CR18" s="27">
        <v>10.670731707317072</v>
      </c>
      <c r="CS18" s="27">
        <v>1.9358407079646016</v>
      </c>
      <c r="CT18" s="27">
        <v>10.670731707317072</v>
      </c>
      <c r="CU18" s="27">
        <v>10.670731707317072</v>
      </c>
      <c r="CV18" s="27">
        <v>1.9358407079646016</v>
      </c>
      <c r="CW18" s="27">
        <v>10.670731707317072</v>
      </c>
      <c r="CX18" s="27">
        <v>10.670731707317072</v>
      </c>
      <c r="CY18" s="27">
        <v>1.9358407079646016</v>
      </c>
      <c r="CZ18" s="27">
        <v>10.670731707317072</v>
      </c>
      <c r="DA18" s="27">
        <v>10.670731707317072</v>
      </c>
      <c r="DB18" s="27">
        <v>1.9358407079646016</v>
      </c>
      <c r="DC18" s="27">
        <v>10.670731707317072</v>
      </c>
      <c r="DD18" s="27">
        <v>10.670731707317072</v>
      </c>
      <c r="DE18" s="27">
        <v>1.9358407079646016</v>
      </c>
      <c r="DF18" s="27">
        <v>10.670731707317072</v>
      </c>
      <c r="DG18" s="27">
        <v>10.670731707317072</v>
      </c>
      <c r="DH18" s="27">
        <v>1.9358407079646016</v>
      </c>
      <c r="DI18" s="27">
        <v>10.670731707317072</v>
      </c>
      <c r="DJ18" s="27">
        <v>10.670731707317072</v>
      </c>
      <c r="DK18" s="27">
        <v>1.9358407079646016</v>
      </c>
      <c r="DL18" s="27">
        <v>10.670731707317072</v>
      </c>
      <c r="DM18" s="27">
        <v>10.670731707317072</v>
      </c>
      <c r="DN18" s="27">
        <v>1.9358407079646016</v>
      </c>
      <c r="DO18" s="27">
        <v>10.670731707317072</v>
      </c>
      <c r="DP18" s="27">
        <v>10.670731707317072</v>
      </c>
      <c r="DQ18" s="27">
        <v>1.9358407079646016</v>
      </c>
      <c r="DR18" s="27">
        <v>10.670731707317072</v>
      </c>
      <c r="DS18" s="27">
        <v>10.670731707317072</v>
      </c>
      <c r="DT18" s="27">
        <v>1.9358407079646016</v>
      </c>
      <c r="DU18" s="27">
        <v>10.670731707317072</v>
      </c>
      <c r="DV18" s="27">
        <v>94.137919377368434</v>
      </c>
      <c r="DW18" s="27">
        <v>17.108115950483512</v>
      </c>
      <c r="DX18" s="27">
        <v>24.008136406097847</v>
      </c>
      <c r="DY18" s="27">
        <v>95.303467237368423</v>
      </c>
      <c r="DZ18" s="27">
        <v>20.39077131439802</v>
      </c>
      <c r="EA18" s="27">
        <v>25.777525306064021</v>
      </c>
      <c r="EB18" s="28">
        <v>74.99963789736843</v>
      </c>
      <c r="EC18" s="28">
        <v>19.628427395495297</v>
      </c>
      <c r="ED18" s="28">
        <v>61.508745250283908</v>
      </c>
      <c r="EE18" s="28">
        <v>47.281321864347845</v>
      </c>
      <c r="EF18" s="28">
        <v>8.5775849399923096</v>
      </c>
      <c r="EG18" s="28">
        <v>47.281321864347845</v>
      </c>
      <c r="EH18" s="28">
        <v>10.670731707317072</v>
      </c>
      <c r="EI18" s="28">
        <v>1.9358407079646016</v>
      </c>
      <c r="EJ18" s="28">
        <v>10.670731707317072</v>
      </c>
      <c r="EK18" s="28">
        <v>10.670731707317072</v>
      </c>
      <c r="EL18" s="28">
        <v>1.9358407079646016</v>
      </c>
      <c r="EM18" s="28">
        <v>10.670731707317072</v>
      </c>
      <c r="EN18" s="28">
        <v>10.670731707317072</v>
      </c>
      <c r="EO18" s="28">
        <v>1.9358407079646016</v>
      </c>
      <c r="EP18" s="28">
        <v>10.670731707317072</v>
      </c>
      <c r="EQ18" s="28">
        <v>10.670731707317072</v>
      </c>
      <c r="ER18" s="28">
        <v>1.9358407079646016</v>
      </c>
      <c r="ES18" s="28">
        <v>10.670731707317072</v>
      </c>
      <c r="ET18" s="28">
        <v>10.670731707317072</v>
      </c>
      <c r="EU18" s="28">
        <v>1.9358407079646016</v>
      </c>
      <c r="EV18" s="28">
        <v>10.670731707317072</v>
      </c>
      <c r="EW18" s="28">
        <v>10.670731707317072</v>
      </c>
      <c r="EX18" s="28">
        <v>1.9358407079646016</v>
      </c>
      <c r="EY18" s="28">
        <v>10.670731707317072</v>
      </c>
      <c r="EZ18" s="28">
        <v>10.670731707317072</v>
      </c>
      <c r="FA18" s="28">
        <v>1.9358407079646016</v>
      </c>
      <c r="FB18" s="28">
        <v>10.670731707317072</v>
      </c>
      <c r="FC18" s="28">
        <v>10.670731707317072</v>
      </c>
      <c r="FD18" s="28">
        <v>1.9358407079646016</v>
      </c>
      <c r="FE18" s="28">
        <v>10.670731707317072</v>
      </c>
      <c r="FF18" s="28">
        <v>10.670731707317072</v>
      </c>
      <c r="FG18" s="28">
        <v>1.9358407079646016</v>
      </c>
      <c r="FH18" s="28">
        <v>10.670731707317072</v>
      </c>
      <c r="FI18" s="28">
        <v>10.670731707317072</v>
      </c>
      <c r="FJ18" s="28">
        <v>1.9358407079646016</v>
      </c>
      <c r="FK18" s="28">
        <v>-1.9000255011947047</v>
      </c>
      <c r="FL18" s="28">
        <v>10.670731707317072</v>
      </c>
      <c r="FM18" s="28">
        <v>1.9358407079646016</v>
      </c>
      <c r="FN18" s="28">
        <v>-22.057376007148605</v>
      </c>
      <c r="FO18" s="28">
        <v>5.1037539104761542</v>
      </c>
      <c r="FP18" s="28">
        <v>0.92590225809523152</v>
      </c>
      <c r="FQ18" s="28">
        <v>-35.505986625161142</v>
      </c>
      <c r="FR18" s="29">
        <v>74.967728247368427</v>
      </c>
      <c r="FS18" s="29">
        <v>19.655982365228198</v>
      </c>
      <c r="FT18" s="29">
        <v>61.55164280838369</v>
      </c>
      <c r="FU18" s="29">
        <v>71.798105203570358</v>
      </c>
      <c r="FV18" s="29">
        <v>13.025319970559224</v>
      </c>
      <c r="FW18" s="29">
        <v>59.899998857838838</v>
      </c>
      <c r="FX18" s="29">
        <v>34.721824524945042</v>
      </c>
      <c r="FY18" s="29">
        <v>6.2990920598351625</v>
      </c>
      <c r="FZ18" s="29">
        <v>34.721824524945042</v>
      </c>
      <c r="GA18" s="29">
        <v>10.670731707317072</v>
      </c>
      <c r="GB18" s="29">
        <v>1.9358407079646016</v>
      </c>
      <c r="GC18" s="29">
        <v>10.670731707317072</v>
      </c>
      <c r="GD18" s="29">
        <v>10.670731707317072</v>
      </c>
      <c r="GE18" s="29">
        <v>1.9358407079646016</v>
      </c>
      <c r="GF18" s="29">
        <v>10.670731707317072</v>
      </c>
      <c r="GG18" s="29">
        <v>10.670731707317072</v>
      </c>
      <c r="GH18" s="29">
        <v>1.9358407079646016</v>
      </c>
      <c r="GI18" s="29">
        <v>10.670731707317072</v>
      </c>
      <c r="GJ18" s="29">
        <v>10.670731707317072</v>
      </c>
      <c r="GK18" s="29">
        <v>1.9358407079646016</v>
      </c>
      <c r="GL18" s="29">
        <v>10.670731707317072</v>
      </c>
      <c r="GM18" s="29">
        <v>10.670731707317072</v>
      </c>
      <c r="GN18" s="29">
        <v>1.9358407079646016</v>
      </c>
      <c r="GO18" s="29">
        <v>10.670731707317072</v>
      </c>
      <c r="GP18" s="29">
        <v>10.670731707317072</v>
      </c>
      <c r="GQ18" s="29">
        <v>1.9358407079646016</v>
      </c>
      <c r="GR18" s="29">
        <v>10.670731707317072</v>
      </c>
      <c r="GS18" s="29">
        <v>10.670731707317072</v>
      </c>
      <c r="GT18" s="29">
        <v>1.9358407079646016</v>
      </c>
      <c r="GU18" s="29">
        <v>10.670731707317072</v>
      </c>
      <c r="GV18" s="29">
        <v>57.242270183405601</v>
      </c>
      <c r="GW18" s="29">
        <v>10.38465963504261</v>
      </c>
      <c r="GX18" s="29">
        <v>5.0268398532570302</v>
      </c>
      <c r="GY18" s="29">
        <v>21.696764962023689</v>
      </c>
      <c r="GZ18" s="29">
        <v>3.9361387762963331</v>
      </c>
      <c r="HA18" s="29">
        <v>-18.585754980244019</v>
      </c>
      <c r="HB18" s="29">
        <v>12.520018451783283</v>
      </c>
      <c r="HC18" s="29">
        <v>2.2713307810757284</v>
      </c>
      <c r="HD18" s="29">
        <v>-31.7585110554312</v>
      </c>
      <c r="HE18" s="29">
        <v>9.4249120125903598</v>
      </c>
      <c r="HF18" s="29">
        <v>1.7098291704256847</v>
      </c>
      <c r="HG18" s="29">
        <v>-27.161656929605101</v>
      </c>
    </row>
    <row r="19" spans="1:215" ht="15" thickBot="1" x14ac:dyDescent="0.4">
      <c r="A19" s="2"/>
      <c r="B19" s="43" t="s">
        <v>502</v>
      </c>
      <c r="C19" s="76" t="s">
        <v>865</v>
      </c>
      <c r="D19" s="44">
        <v>370584</v>
      </c>
      <c r="E19" s="45">
        <v>429294</v>
      </c>
      <c r="F19" s="23">
        <v>62.511728201578947</v>
      </c>
      <c r="G19" s="23">
        <v>61.356436843299939</v>
      </c>
      <c r="H19" s="23">
        <v>62.511728201578947</v>
      </c>
      <c r="I19" s="23">
        <v>62.898527701578942</v>
      </c>
      <c r="J19" s="23">
        <v>52.511395839066267</v>
      </c>
      <c r="K19" s="23">
        <v>62.898527701578942</v>
      </c>
      <c r="L19" s="23">
        <v>63.012331231578941</v>
      </c>
      <c r="M19" s="23">
        <v>42.88191308605947</v>
      </c>
      <c r="N19" s="23">
        <v>60.13789889819509</v>
      </c>
      <c r="O19" s="23">
        <v>63.266799661578943</v>
      </c>
      <c r="P19" s="23">
        <v>33.247486075677031</v>
      </c>
      <c r="Q19" s="23">
        <v>57.381767260452179</v>
      </c>
      <c r="R19" s="23">
        <v>63.634642991578943</v>
      </c>
      <c r="S19" s="23">
        <v>23.909698811779275</v>
      </c>
      <c r="T19" s="23">
        <v>56.482878627493704</v>
      </c>
      <c r="U19" s="23">
        <v>64.081285221578952</v>
      </c>
      <c r="V19" s="23">
        <v>14.343345592629388</v>
      </c>
      <c r="W19" s="23">
        <v>55.433246170857117</v>
      </c>
      <c r="X19" s="23">
        <v>64.552206331578944</v>
      </c>
      <c r="Y19" s="23">
        <v>12.683770288364027</v>
      </c>
      <c r="Z19" s="23">
        <v>54.238990857786092</v>
      </c>
      <c r="AA19" s="23">
        <v>65.063209271578941</v>
      </c>
      <c r="AB19" s="23">
        <v>12.087649809410637</v>
      </c>
      <c r="AC19" s="23">
        <v>53.130784442084519</v>
      </c>
      <c r="AD19" s="23">
        <v>62.841477991539577</v>
      </c>
      <c r="AE19" s="23">
        <v>11.400445122358951</v>
      </c>
      <c r="AF19" s="23">
        <v>52.020241417586803</v>
      </c>
      <c r="AG19" s="23">
        <v>58.789500006063562</v>
      </c>
      <c r="AH19" s="23">
        <v>10.665351771011531</v>
      </c>
      <c r="AI19" s="23">
        <v>50.551321217674285</v>
      </c>
      <c r="AJ19" s="23">
        <v>47.409820965735705</v>
      </c>
      <c r="AK19" s="23">
        <v>8.6008967238724079</v>
      </c>
      <c r="AL19" s="23">
        <v>45.406561454212408</v>
      </c>
      <c r="AM19" s="23">
        <v>60.748133397800451</v>
      </c>
      <c r="AN19" s="23">
        <v>11.020679067742559</v>
      </c>
      <c r="AO19" s="23">
        <v>42.804665966887796</v>
      </c>
      <c r="AP19" s="23">
        <v>72.195549551578949</v>
      </c>
      <c r="AQ19" s="23">
        <v>39.480577932706545</v>
      </c>
      <c r="AR19" s="23">
        <v>42.243615408107061</v>
      </c>
      <c r="AS19" s="23">
        <v>73.163470091578944</v>
      </c>
      <c r="AT19" s="23">
        <v>37.888228832695006</v>
      </c>
      <c r="AU19" s="23">
        <v>42.226972338374253</v>
      </c>
      <c r="AV19" s="25">
        <v>62.199269731578944</v>
      </c>
      <c r="AW19" s="25">
        <v>61.600876936771307</v>
      </c>
      <c r="AX19" s="25">
        <v>62.199269731578944</v>
      </c>
      <c r="AY19" s="25">
        <v>62.343462111578944</v>
      </c>
      <c r="AZ19" s="25">
        <v>52.731101533956476</v>
      </c>
      <c r="BA19" s="25">
        <v>62.343462111578944</v>
      </c>
      <c r="BB19" s="25">
        <v>62.652660241578943</v>
      </c>
      <c r="BC19" s="25">
        <v>43.934582250439526</v>
      </c>
      <c r="BD19" s="25">
        <v>62.652660241578943</v>
      </c>
      <c r="BE19" s="25">
        <v>63.03118572157895</v>
      </c>
      <c r="BF19" s="25">
        <v>35.148243301851849</v>
      </c>
      <c r="BG19" s="25">
        <v>63.03118572157895</v>
      </c>
      <c r="BH19" s="25">
        <v>63.423181051578943</v>
      </c>
      <c r="BI19" s="25">
        <v>26.685922965878177</v>
      </c>
      <c r="BJ19" s="25">
        <v>63.333551218440249</v>
      </c>
      <c r="BK19" s="25">
        <v>63.850437311578943</v>
      </c>
      <c r="BL19" s="25">
        <v>18.199133575623598</v>
      </c>
      <c r="BM19" s="25">
        <v>62.292993271737629</v>
      </c>
      <c r="BN19" s="25">
        <v>64.332166041578944</v>
      </c>
      <c r="BO19" s="25">
        <v>17.717954154495207</v>
      </c>
      <c r="BP19" s="25">
        <v>61.075542899647274</v>
      </c>
      <c r="BQ19" s="25">
        <v>64.852296511578942</v>
      </c>
      <c r="BR19" s="25">
        <v>17.294035341255174</v>
      </c>
      <c r="BS19" s="25">
        <v>59.824802607468143</v>
      </c>
      <c r="BT19" s="25">
        <v>65.414012311578944</v>
      </c>
      <c r="BU19" s="25">
        <v>16.791377528035731</v>
      </c>
      <c r="BV19" s="25">
        <v>58.399961441526756</v>
      </c>
      <c r="BW19" s="25">
        <v>65.932230541578946</v>
      </c>
      <c r="BX19" s="25">
        <v>16.276439874612347</v>
      </c>
      <c r="BY19" s="25">
        <v>56.936467896727549</v>
      </c>
      <c r="BZ19" s="25">
        <v>67.328965491578941</v>
      </c>
      <c r="CA19" s="25">
        <v>14.939764919275204</v>
      </c>
      <c r="CB19" s="25">
        <v>53.330513108238563</v>
      </c>
      <c r="CC19" s="25">
        <v>68.611269141578944</v>
      </c>
      <c r="CD19" s="25">
        <v>15.781349342994698</v>
      </c>
      <c r="CE19" s="25">
        <v>50.865476602787538</v>
      </c>
      <c r="CF19" s="25">
        <v>69.48260879157894</v>
      </c>
      <c r="CG19" s="25">
        <v>31.809712723598288</v>
      </c>
      <c r="CH19" s="25">
        <v>49.537795735361527</v>
      </c>
      <c r="CI19" s="25">
        <v>69.986422791578946</v>
      </c>
      <c r="CJ19" s="25">
        <v>46.01466332528252</v>
      </c>
      <c r="CK19" s="25">
        <v>48.957260929967475</v>
      </c>
      <c r="CL19" s="27">
        <v>62.520722481578943</v>
      </c>
      <c r="CM19" s="27">
        <v>61.585289559141039</v>
      </c>
      <c r="CN19" s="27">
        <v>62.520722481578943</v>
      </c>
      <c r="CO19" s="27">
        <v>62.910884911578947</v>
      </c>
      <c r="CP19" s="27">
        <v>52.015575188286533</v>
      </c>
      <c r="CQ19" s="27">
        <v>62.910884911578947</v>
      </c>
      <c r="CR19" s="27">
        <v>63.027258281578945</v>
      </c>
      <c r="CS19" s="27">
        <v>42.336547289458196</v>
      </c>
      <c r="CT19" s="27">
        <v>60.267813214753204</v>
      </c>
      <c r="CU19" s="27">
        <v>63.283476851578946</v>
      </c>
      <c r="CV19" s="27">
        <v>32.672971613804918</v>
      </c>
      <c r="CW19" s="27">
        <v>57.558005376611689</v>
      </c>
      <c r="CX19" s="27">
        <v>63.650675141578944</v>
      </c>
      <c r="CY19" s="27">
        <v>23.344012849192293</v>
      </c>
      <c r="CZ19" s="27">
        <v>56.716123791893168</v>
      </c>
      <c r="DA19" s="27">
        <v>64.089612991578946</v>
      </c>
      <c r="DB19" s="27">
        <v>13.990448345037295</v>
      </c>
      <c r="DC19" s="27">
        <v>55.725248100031152</v>
      </c>
      <c r="DD19" s="27">
        <v>64.552163391578944</v>
      </c>
      <c r="DE19" s="27">
        <v>13.276700640554326</v>
      </c>
      <c r="DF19" s="27">
        <v>54.591064056921951</v>
      </c>
      <c r="DG19" s="27">
        <v>65.05225369157894</v>
      </c>
      <c r="DH19" s="27">
        <v>12.61875011340112</v>
      </c>
      <c r="DI19" s="27">
        <v>53.541897964868454</v>
      </c>
      <c r="DJ19" s="27">
        <v>65.302142611461534</v>
      </c>
      <c r="DK19" s="27">
        <v>11.846848880840367</v>
      </c>
      <c r="DL19" s="27">
        <v>52.507038713310124</v>
      </c>
      <c r="DM19" s="27">
        <v>60.978582346898925</v>
      </c>
      <c r="DN19" s="27">
        <v>11.06248617797724</v>
      </c>
      <c r="DO19" s="27">
        <v>51.260089612774408</v>
      </c>
      <c r="DP19" s="27">
        <v>50.021810728978608</v>
      </c>
      <c r="DQ19" s="27">
        <v>9.0747532738412531</v>
      </c>
      <c r="DR19" s="27">
        <v>46.654131404341427</v>
      </c>
      <c r="DS19" s="27">
        <v>65.489146084620884</v>
      </c>
      <c r="DT19" s="27">
        <v>11.88077428968786</v>
      </c>
      <c r="DU19" s="27">
        <v>44.552198095085245</v>
      </c>
      <c r="DV19" s="27">
        <v>71.06536982157894</v>
      </c>
      <c r="DW19" s="27">
        <v>42.455754469611421</v>
      </c>
      <c r="DX19" s="27">
        <v>44.193836051599135</v>
      </c>
      <c r="DY19" s="27">
        <v>71.641593041578943</v>
      </c>
      <c r="DZ19" s="27">
        <v>41.661603848256277</v>
      </c>
      <c r="EA19" s="27">
        <v>44.531522020661953</v>
      </c>
      <c r="EB19" s="28">
        <v>62.497196601578949</v>
      </c>
      <c r="EC19" s="28">
        <v>61.354914325949338</v>
      </c>
      <c r="ED19" s="28">
        <v>62.497196601578949</v>
      </c>
      <c r="EE19" s="28">
        <v>62.878924741578942</v>
      </c>
      <c r="EF19" s="28">
        <v>52.471041281247729</v>
      </c>
      <c r="EG19" s="28">
        <v>62.878924741578942</v>
      </c>
      <c r="EH19" s="28">
        <v>63.03064959157895</v>
      </c>
      <c r="EI19" s="28">
        <v>42.682494705241055</v>
      </c>
      <c r="EJ19" s="28">
        <v>60.259385213909511</v>
      </c>
      <c r="EK19" s="28">
        <v>63.363229231578941</v>
      </c>
      <c r="EL19" s="28">
        <v>32.927490599113142</v>
      </c>
      <c r="EM19" s="28">
        <v>57.521348217753456</v>
      </c>
      <c r="EN19" s="28">
        <v>63.801293601578948</v>
      </c>
      <c r="EO19" s="28">
        <v>23.472281146557112</v>
      </c>
      <c r="EP19" s="28">
        <v>56.62740991878124</v>
      </c>
      <c r="EQ19" s="28">
        <v>64.375525871578944</v>
      </c>
      <c r="ER19" s="28">
        <v>13.831983811544548</v>
      </c>
      <c r="ES19" s="28">
        <v>55.553032303634581</v>
      </c>
      <c r="ET19" s="28">
        <v>65.080600831578948</v>
      </c>
      <c r="EU19" s="28">
        <v>12.039117606853344</v>
      </c>
      <c r="EV19" s="28">
        <v>54.27852557474003</v>
      </c>
      <c r="EW19" s="28">
        <v>62.161000404031526</v>
      </c>
      <c r="EX19" s="28">
        <v>11.276995648518994</v>
      </c>
      <c r="EY19" s="28">
        <v>53.054251303411206</v>
      </c>
      <c r="EZ19" s="28">
        <v>57.523456962452293</v>
      </c>
      <c r="FA19" s="28">
        <v>10.435671395843116</v>
      </c>
      <c r="FB19" s="28">
        <v>51.891218042182444</v>
      </c>
      <c r="FC19" s="28">
        <v>52.592179075915276</v>
      </c>
      <c r="FD19" s="28">
        <v>9.5410590358961347</v>
      </c>
      <c r="FE19" s="28">
        <v>50.708206643219143</v>
      </c>
      <c r="FF19" s="28">
        <v>33.214790279188833</v>
      </c>
      <c r="FG19" s="28">
        <v>6.0256920417997435</v>
      </c>
      <c r="FH19" s="28">
        <v>33.214790279188833</v>
      </c>
      <c r="FI19" s="28">
        <v>31.818967657539766</v>
      </c>
      <c r="FJ19" s="28">
        <v>5.7724675838899575</v>
      </c>
      <c r="FK19" s="28">
        <v>27.944954494773583</v>
      </c>
      <c r="FL19" s="28">
        <v>77.361456521578944</v>
      </c>
      <c r="FM19" s="28">
        <v>31.670644678164436</v>
      </c>
      <c r="FN19" s="28">
        <v>15.589364965273759</v>
      </c>
      <c r="FO19" s="28">
        <v>78.288949881578944</v>
      </c>
      <c r="FP19" s="28">
        <v>29.540580120452979</v>
      </c>
      <c r="FQ19" s="28">
        <v>7.5763296382387466</v>
      </c>
      <c r="FR19" s="29">
        <v>62.483938501578947</v>
      </c>
      <c r="FS19" s="29">
        <v>61.362533883472132</v>
      </c>
      <c r="FT19" s="29">
        <v>62.483938501578947</v>
      </c>
      <c r="FU19" s="29">
        <v>62.895251271578942</v>
      </c>
      <c r="FV19" s="29">
        <v>60.573889875761012</v>
      </c>
      <c r="FW19" s="29">
        <v>62.895251271578942</v>
      </c>
      <c r="FX19" s="29">
        <v>63.063932131578945</v>
      </c>
      <c r="FY19" s="29">
        <v>58.641686157487506</v>
      </c>
      <c r="FZ19" s="29">
        <v>60.207218424137778</v>
      </c>
      <c r="GA19" s="29">
        <v>63.385306341578946</v>
      </c>
      <c r="GB19" s="29">
        <v>56.468147295640584</v>
      </c>
      <c r="GC19" s="29">
        <v>57.545499144200079</v>
      </c>
      <c r="GD19" s="29">
        <v>63.798360291578945</v>
      </c>
      <c r="GE19" s="29">
        <v>54.429944473331219</v>
      </c>
      <c r="GF19" s="29">
        <v>56.750441854701123</v>
      </c>
      <c r="GG19" s="29">
        <v>64.365623931578938</v>
      </c>
      <c r="GH19" s="29">
        <v>51.919258453837919</v>
      </c>
      <c r="GI19" s="29">
        <v>55.819982325988619</v>
      </c>
      <c r="GJ19" s="29">
        <v>65.101427931578939</v>
      </c>
      <c r="GK19" s="29">
        <v>50.024977708369214</v>
      </c>
      <c r="GL19" s="29">
        <v>54.671756585326037</v>
      </c>
      <c r="GM19" s="29">
        <v>65.848556051578953</v>
      </c>
      <c r="GN19" s="29">
        <v>49.144853946723359</v>
      </c>
      <c r="GO19" s="29">
        <v>53.611889236075882</v>
      </c>
      <c r="GP19" s="29">
        <v>66.724438061578951</v>
      </c>
      <c r="GQ19" s="29">
        <v>48.073027673958137</v>
      </c>
      <c r="GR19" s="29">
        <v>52.30536227988577</v>
      </c>
      <c r="GS19" s="29">
        <v>67.860548131578952</v>
      </c>
      <c r="GT19" s="29">
        <v>46.593655016299174</v>
      </c>
      <c r="GU19" s="29">
        <v>48.959145779160352</v>
      </c>
      <c r="GV19" s="29">
        <v>71.63117084157895</v>
      </c>
      <c r="GW19" s="29">
        <v>41.370660218340198</v>
      </c>
      <c r="GX19" s="29">
        <v>30.869681784928716</v>
      </c>
      <c r="GY19" s="29">
        <v>74.507870581578942</v>
      </c>
      <c r="GZ19" s="29">
        <v>35.630274265749271</v>
      </c>
      <c r="HA19" s="29">
        <v>16.543769606854283</v>
      </c>
      <c r="HB19" s="29">
        <v>75.81602319157895</v>
      </c>
      <c r="HC19" s="29">
        <v>31.913571785366504</v>
      </c>
      <c r="HD19" s="29">
        <v>8.5463297604852357</v>
      </c>
      <c r="HE19" s="29">
        <v>75.742593711578948</v>
      </c>
      <c r="HF19" s="29">
        <v>30.300040332772792</v>
      </c>
      <c r="HG19" s="29">
        <v>11.788120596771634</v>
      </c>
    </row>
    <row r="20" spans="1:215" ht="15" thickBot="1" x14ac:dyDescent="0.4">
      <c r="A20" s="2"/>
      <c r="B20" s="43" t="s">
        <v>506</v>
      </c>
      <c r="C20" s="76" t="s">
        <v>862</v>
      </c>
      <c r="D20" s="44">
        <v>330835</v>
      </c>
      <c r="E20" s="45">
        <v>435308</v>
      </c>
      <c r="F20" s="23">
        <v>143.4149058268421</v>
      </c>
      <c r="G20" s="23">
        <v>41.508999625246901</v>
      </c>
      <c r="H20" s="23">
        <v>56.049904611734505</v>
      </c>
      <c r="I20" s="23">
        <v>143.7955828768421</v>
      </c>
      <c r="J20" s="23">
        <v>40.953804684046688</v>
      </c>
      <c r="K20" s="23">
        <v>54.612166266493929</v>
      </c>
      <c r="L20" s="23">
        <v>144.05147602684212</v>
      </c>
      <c r="M20" s="23">
        <v>40.557162890489813</v>
      </c>
      <c r="N20" s="23">
        <v>53.553712834972089</v>
      </c>
      <c r="O20" s="23">
        <v>144.54273116684212</v>
      </c>
      <c r="P20" s="23">
        <v>39.970211627211171</v>
      </c>
      <c r="Q20" s="23">
        <v>52.295238218100849</v>
      </c>
      <c r="R20" s="23">
        <v>145.00248801684211</v>
      </c>
      <c r="S20" s="23">
        <v>39.377183254815399</v>
      </c>
      <c r="T20" s="23">
        <v>50.641131354981923</v>
      </c>
      <c r="U20" s="23">
        <v>145.43563374684211</v>
      </c>
      <c r="V20" s="23">
        <v>38.721114394610275</v>
      </c>
      <c r="W20" s="23">
        <v>48.817010619576322</v>
      </c>
      <c r="X20" s="23">
        <v>145.9284375468421</v>
      </c>
      <c r="Y20" s="23">
        <v>38.024973168271686</v>
      </c>
      <c r="Z20" s="23">
        <v>46.882980506143909</v>
      </c>
      <c r="AA20" s="23">
        <v>146.46738283684212</v>
      </c>
      <c r="AB20" s="23">
        <v>37.322480677517326</v>
      </c>
      <c r="AC20" s="23">
        <v>44.810577396788617</v>
      </c>
      <c r="AD20" s="23">
        <v>147.05397569684212</v>
      </c>
      <c r="AE20" s="23">
        <v>36.566725904600801</v>
      </c>
      <c r="AF20" s="23">
        <v>42.695673765780469</v>
      </c>
      <c r="AG20" s="23">
        <v>147.71491553684211</v>
      </c>
      <c r="AH20" s="23">
        <v>35.723012973409503</v>
      </c>
      <c r="AI20" s="23">
        <v>40.253697132419532</v>
      </c>
      <c r="AJ20" s="23">
        <v>150.55022331684211</v>
      </c>
      <c r="AK20" s="23">
        <v>32.752190004411375</v>
      </c>
      <c r="AL20" s="23">
        <v>31.967963036223424</v>
      </c>
      <c r="AM20" s="23">
        <v>153.1072679968421</v>
      </c>
      <c r="AN20" s="23">
        <v>32.25376044085445</v>
      </c>
      <c r="AO20" s="23">
        <v>27.796689513938333</v>
      </c>
      <c r="AP20" s="23">
        <v>154.73434664684211</v>
      </c>
      <c r="AQ20" s="23">
        <v>34.956627067250416</v>
      </c>
      <c r="AR20" s="23">
        <v>26.974553365098885</v>
      </c>
      <c r="AS20" s="23">
        <v>155.76277358684212</v>
      </c>
      <c r="AT20" s="23">
        <v>35.647665958866597</v>
      </c>
      <c r="AU20" s="23">
        <v>28.288339035358959</v>
      </c>
      <c r="AV20" s="25">
        <v>143.29077735684211</v>
      </c>
      <c r="AW20" s="25">
        <v>41.747213416219779</v>
      </c>
      <c r="AX20" s="25">
        <v>56.730767357662003</v>
      </c>
      <c r="AY20" s="25">
        <v>143.59939153684212</v>
      </c>
      <c r="AZ20" s="25">
        <v>41.450432153646965</v>
      </c>
      <c r="BA20" s="25">
        <v>55.836846391680083</v>
      </c>
      <c r="BB20" s="25">
        <v>144.1362421768421</v>
      </c>
      <c r="BC20" s="25">
        <v>41.016858993395864</v>
      </c>
      <c r="BD20" s="25">
        <v>54.344117274413478</v>
      </c>
      <c r="BE20" s="25">
        <v>144.54283606684211</v>
      </c>
      <c r="BF20" s="25">
        <v>40.437638660530496</v>
      </c>
      <c r="BG20" s="25">
        <v>52.968786743922223</v>
      </c>
      <c r="BH20" s="25">
        <v>144.9829864568421</v>
      </c>
      <c r="BI20" s="25">
        <v>39.907023270472422</v>
      </c>
      <c r="BJ20" s="25">
        <v>51.302080576172273</v>
      </c>
      <c r="BK20" s="25">
        <v>145.4920406468421</v>
      </c>
      <c r="BL20" s="25">
        <v>39.303431879736578</v>
      </c>
      <c r="BM20" s="25">
        <v>49.439957507484294</v>
      </c>
      <c r="BN20" s="25">
        <v>146.07310594684211</v>
      </c>
      <c r="BO20" s="25">
        <v>38.64198399389354</v>
      </c>
      <c r="BP20" s="25">
        <v>47.024303923077213</v>
      </c>
      <c r="BQ20" s="25">
        <v>146.71075964684212</v>
      </c>
      <c r="BR20" s="25">
        <v>37.924828655569904</v>
      </c>
      <c r="BS20" s="25">
        <v>43.042427713125406</v>
      </c>
      <c r="BT20" s="25">
        <v>147.4084878968421</v>
      </c>
      <c r="BU20" s="25">
        <v>37.138553400146371</v>
      </c>
      <c r="BV20" s="25">
        <v>38.617793616915691</v>
      </c>
      <c r="BW20" s="25">
        <v>148.15753967684211</v>
      </c>
      <c r="BX20" s="25">
        <v>36.180278527419375</v>
      </c>
      <c r="BY20" s="25">
        <v>33.726185695667567</v>
      </c>
      <c r="BZ20" s="25">
        <v>149.6993708468421</v>
      </c>
      <c r="CA20" s="25">
        <v>35.371948912559574</v>
      </c>
      <c r="CB20" s="25">
        <v>31.035040225097433</v>
      </c>
      <c r="CC20" s="25">
        <v>151.12276228684212</v>
      </c>
      <c r="CD20" s="25">
        <v>35.61983564502075</v>
      </c>
      <c r="CE20" s="25">
        <v>29.419616839783345</v>
      </c>
      <c r="CF20" s="25">
        <v>152.02447438684212</v>
      </c>
      <c r="CG20" s="25">
        <v>37.265575536664564</v>
      </c>
      <c r="CH20" s="25">
        <v>28.939680620832348</v>
      </c>
      <c r="CI20" s="25">
        <v>152.5036940868421</v>
      </c>
      <c r="CJ20" s="25">
        <v>37.259311306029872</v>
      </c>
      <c r="CK20" s="25">
        <v>28.328364956356637</v>
      </c>
      <c r="CL20" s="27">
        <v>143.43068149684211</v>
      </c>
      <c r="CM20" s="27">
        <v>41.743077894784911</v>
      </c>
      <c r="CN20" s="27">
        <v>56.099288322393278</v>
      </c>
      <c r="CO20" s="27">
        <v>143.81671540684212</v>
      </c>
      <c r="CP20" s="27">
        <v>41.460119441632457</v>
      </c>
      <c r="CQ20" s="27">
        <v>54.729385094887448</v>
      </c>
      <c r="CR20" s="27">
        <v>144.07621889684211</v>
      </c>
      <c r="CS20" s="27">
        <v>40.85577871306014</v>
      </c>
      <c r="CT20" s="27">
        <v>53.747514576831009</v>
      </c>
      <c r="CU20" s="27">
        <v>144.56930372684212</v>
      </c>
      <c r="CV20" s="27">
        <v>39.990381567273033</v>
      </c>
      <c r="CW20" s="27">
        <v>52.565749134917127</v>
      </c>
      <c r="CX20" s="27">
        <v>145.01398961684211</v>
      </c>
      <c r="CY20" s="27">
        <v>39.095187288390598</v>
      </c>
      <c r="CZ20" s="27">
        <v>51.001789933979779</v>
      </c>
      <c r="DA20" s="27">
        <v>145.4416416868421</v>
      </c>
      <c r="DB20" s="27">
        <v>38.115235026315062</v>
      </c>
      <c r="DC20" s="27">
        <v>49.275936838417422</v>
      </c>
      <c r="DD20" s="27">
        <v>145.92615149684212</v>
      </c>
      <c r="DE20" s="27">
        <v>37.217297277377895</v>
      </c>
      <c r="DF20" s="27">
        <v>47.441216069883708</v>
      </c>
      <c r="DG20" s="27">
        <v>146.45461973684212</v>
      </c>
      <c r="DH20" s="27">
        <v>36.331263140178443</v>
      </c>
      <c r="DI20" s="27">
        <v>45.470530711085644</v>
      </c>
      <c r="DJ20" s="27">
        <v>147.0222759268421</v>
      </c>
      <c r="DK20" s="27">
        <v>35.386091981797755</v>
      </c>
      <c r="DL20" s="27">
        <v>43.496123758880685</v>
      </c>
      <c r="DM20" s="27">
        <v>147.6393218368421</v>
      </c>
      <c r="DN20" s="27">
        <v>34.264500457392806</v>
      </c>
      <c r="DO20" s="27">
        <v>41.330768356185359</v>
      </c>
      <c r="DP20" s="27">
        <v>150.2109396968421</v>
      </c>
      <c r="DQ20" s="27">
        <v>32.092739079009704</v>
      </c>
      <c r="DR20" s="27">
        <v>33.81280615483864</v>
      </c>
      <c r="DS20" s="27">
        <v>152.20381561684212</v>
      </c>
      <c r="DT20" s="27">
        <v>33.248913567605435</v>
      </c>
      <c r="DU20" s="27">
        <v>30.37004430381576</v>
      </c>
      <c r="DV20" s="27">
        <v>153.38770946684213</v>
      </c>
      <c r="DW20" s="27">
        <v>35.856139851187436</v>
      </c>
      <c r="DX20" s="27">
        <v>29.932471411170113</v>
      </c>
      <c r="DY20" s="27">
        <v>154.0077883168421</v>
      </c>
      <c r="DZ20" s="27">
        <v>37.270429147439259</v>
      </c>
      <c r="EA20" s="27">
        <v>31.419770529929608</v>
      </c>
      <c r="EB20" s="28">
        <v>143.41401083684212</v>
      </c>
      <c r="EC20" s="28">
        <v>41.517909672448738</v>
      </c>
      <c r="ED20" s="28">
        <v>56.105358578619231</v>
      </c>
      <c r="EE20" s="28">
        <v>143.8121776568421</v>
      </c>
      <c r="EF20" s="28">
        <v>40.960262564411806</v>
      </c>
      <c r="EG20" s="28">
        <v>54.730068164551142</v>
      </c>
      <c r="EH20" s="28">
        <v>144.16241580684212</v>
      </c>
      <c r="EI20" s="28">
        <v>41.262534011878557</v>
      </c>
      <c r="EJ20" s="28">
        <v>53.782918886977242</v>
      </c>
      <c r="EK20" s="28">
        <v>144.7157053768421</v>
      </c>
      <c r="EL20" s="28">
        <v>40.509855870645403</v>
      </c>
      <c r="EM20" s="28">
        <v>52.650274025602016</v>
      </c>
      <c r="EN20" s="28">
        <v>145.13735980684211</v>
      </c>
      <c r="EO20" s="28">
        <v>39.802017351569937</v>
      </c>
      <c r="EP20" s="28">
        <v>51.121240656804503</v>
      </c>
      <c r="EQ20" s="28">
        <v>145.75405686684212</v>
      </c>
      <c r="ER20" s="28">
        <v>38.9786223741689</v>
      </c>
      <c r="ES20" s="28">
        <v>49.393283977841193</v>
      </c>
      <c r="ET20" s="28">
        <v>146.5232414168421</v>
      </c>
      <c r="EU20" s="28">
        <v>38.213561551952672</v>
      </c>
      <c r="EV20" s="28">
        <v>47.43715178805185</v>
      </c>
      <c r="EW20" s="28">
        <v>147.40885642684211</v>
      </c>
      <c r="EX20" s="28">
        <v>37.476418877635588</v>
      </c>
      <c r="EY20" s="28">
        <v>45.355730422403326</v>
      </c>
      <c r="EZ20" s="28">
        <v>148.38730485684212</v>
      </c>
      <c r="FA20" s="28">
        <v>36.714236686053766</v>
      </c>
      <c r="FB20" s="28">
        <v>43.490773688140834</v>
      </c>
      <c r="FC20" s="28">
        <v>149.4771334668421</v>
      </c>
      <c r="FD20" s="28">
        <v>35.924044961473335</v>
      </c>
      <c r="FE20" s="28">
        <v>41.60568889866579</v>
      </c>
      <c r="FF20" s="28">
        <v>154.12427616684209</v>
      </c>
      <c r="FG20" s="28">
        <v>31.66877395721523</v>
      </c>
      <c r="FH20" s="28">
        <v>29.668691111278363</v>
      </c>
      <c r="FI20" s="28">
        <v>155.52899784873824</v>
      </c>
      <c r="FJ20" s="28">
        <v>28.215437662824197</v>
      </c>
      <c r="FK20" s="28">
        <v>5.0636525493646332</v>
      </c>
      <c r="FL20" s="28">
        <v>147.34074211041715</v>
      </c>
      <c r="FM20" s="28">
        <v>26.729957639500455</v>
      </c>
      <c r="FN20" s="28">
        <v>-15.022245950696799</v>
      </c>
      <c r="FO20" s="28">
        <v>138.37212077461757</v>
      </c>
      <c r="FP20" s="28">
        <v>25.102906866191685</v>
      </c>
      <c r="FQ20" s="28">
        <v>-28.996983015652177</v>
      </c>
      <c r="FR20" s="29">
        <v>143.3943511868421</v>
      </c>
      <c r="FS20" s="29">
        <v>41.527499788613888</v>
      </c>
      <c r="FT20" s="29">
        <v>56.060753763729011</v>
      </c>
      <c r="FU20" s="29">
        <v>143.8629846768421</v>
      </c>
      <c r="FV20" s="29">
        <v>40.961495419922372</v>
      </c>
      <c r="FW20" s="29">
        <v>54.507088353857313</v>
      </c>
      <c r="FX20" s="29">
        <v>144.22008985684209</v>
      </c>
      <c r="FY20" s="29">
        <v>40.677625037271604</v>
      </c>
      <c r="FZ20" s="29">
        <v>53.65899104228636</v>
      </c>
      <c r="GA20" s="29">
        <v>144.6075044668421</v>
      </c>
      <c r="GB20" s="29">
        <v>40.084447584787192</v>
      </c>
      <c r="GC20" s="29">
        <v>52.807240907188088</v>
      </c>
      <c r="GD20" s="29">
        <v>144.98910625684212</v>
      </c>
      <c r="GE20" s="29">
        <v>39.415873963706822</v>
      </c>
      <c r="GF20" s="29">
        <v>51.480726162408601</v>
      </c>
      <c r="GG20" s="29">
        <v>145.5607224368421</v>
      </c>
      <c r="GH20" s="29">
        <v>38.572030905852259</v>
      </c>
      <c r="GI20" s="29">
        <v>50.073012975051441</v>
      </c>
      <c r="GJ20" s="29">
        <v>146.30620426684212</v>
      </c>
      <c r="GK20" s="29">
        <v>37.760387343030274</v>
      </c>
      <c r="GL20" s="29">
        <v>48.471945699452093</v>
      </c>
      <c r="GM20" s="29">
        <v>147.15792853684212</v>
      </c>
      <c r="GN20" s="29">
        <v>37.037010607887744</v>
      </c>
      <c r="GO20" s="29">
        <v>46.812321090220081</v>
      </c>
      <c r="GP20" s="29">
        <v>148.17892674684211</v>
      </c>
      <c r="GQ20" s="29">
        <v>36.24228929623952</v>
      </c>
      <c r="GR20" s="29">
        <v>44.771180463864027</v>
      </c>
      <c r="GS20" s="29">
        <v>149.6997010368421</v>
      </c>
      <c r="GT20" s="29">
        <v>34.802923127321925</v>
      </c>
      <c r="GU20" s="29">
        <v>38.847120298880085</v>
      </c>
      <c r="GV20" s="29">
        <v>153.87982559684212</v>
      </c>
      <c r="GW20" s="29">
        <v>32.3931244950547</v>
      </c>
      <c r="GX20" s="29">
        <v>11.093884198483877</v>
      </c>
      <c r="GY20" s="29">
        <v>142.4565832876095</v>
      </c>
      <c r="GZ20" s="29">
        <v>25.843893428283138</v>
      </c>
      <c r="HA20" s="29">
        <v>-13.523170362131907</v>
      </c>
      <c r="HB20" s="29">
        <v>128.81043105154598</v>
      </c>
      <c r="HC20" s="29">
        <v>23.368264040324711</v>
      </c>
      <c r="HD20" s="29">
        <v>-27.57528452240922</v>
      </c>
      <c r="HE20" s="29">
        <v>126.59877592795635</v>
      </c>
      <c r="HF20" s="29">
        <v>22.96703457100093</v>
      </c>
      <c r="HG20" s="29">
        <v>-22.354804001409605</v>
      </c>
    </row>
    <row r="21" spans="1:215" ht="15" thickBot="1" x14ac:dyDescent="0.4">
      <c r="A21" s="2"/>
      <c r="B21" s="43" t="s">
        <v>524</v>
      </c>
      <c r="C21" s="76" t="s">
        <v>859</v>
      </c>
      <c r="D21" s="44">
        <v>384221</v>
      </c>
      <c r="E21" s="45">
        <v>397717</v>
      </c>
      <c r="F21" s="23">
        <v>158.32634021999999</v>
      </c>
      <c r="G21" s="23">
        <v>43.695739845917565</v>
      </c>
      <c r="H21" s="23">
        <v>53.418475616839586</v>
      </c>
      <c r="I21" s="23">
        <v>158.93515349</v>
      </c>
      <c r="J21" s="23">
        <v>42.879858658475399</v>
      </c>
      <c r="K21" s="23">
        <v>50.07273073905921</v>
      </c>
      <c r="L21" s="23">
        <v>150.29436541889999</v>
      </c>
      <c r="M21" s="23">
        <v>42.615078607063502</v>
      </c>
      <c r="N21" s="23">
        <v>60.625192052685136</v>
      </c>
      <c r="O21" s="23">
        <v>150.55519421740001</v>
      </c>
      <c r="P21" s="23">
        <v>42.259462347380783</v>
      </c>
      <c r="Q21" s="23">
        <v>66.064013403548543</v>
      </c>
      <c r="R21" s="23">
        <v>150.88038714149999</v>
      </c>
      <c r="S21" s="23">
        <v>41.616491615676082</v>
      </c>
      <c r="T21" s="23">
        <v>65.494748366225451</v>
      </c>
      <c r="U21" s="23">
        <v>151.27628481849999</v>
      </c>
      <c r="V21" s="23">
        <v>41.079435815486519</v>
      </c>
      <c r="W21" s="23">
        <v>64.681112157980991</v>
      </c>
      <c r="X21" s="23">
        <v>151.67987148189999</v>
      </c>
      <c r="Y21" s="23">
        <v>40.578272034139403</v>
      </c>
      <c r="Z21" s="23">
        <v>63.919041110993177</v>
      </c>
      <c r="AA21" s="23">
        <v>152.08643189060001</v>
      </c>
      <c r="AB21" s="23">
        <v>40.197621600730436</v>
      </c>
      <c r="AC21" s="23">
        <v>63.211107980635092</v>
      </c>
      <c r="AD21" s="23">
        <v>152.49135682049999</v>
      </c>
      <c r="AE21" s="23">
        <v>39.781093703231164</v>
      </c>
      <c r="AF21" s="23">
        <v>62.548901095729036</v>
      </c>
      <c r="AG21" s="23">
        <v>152.91168770109999</v>
      </c>
      <c r="AH21" s="23">
        <v>39.342238815908622</v>
      </c>
      <c r="AI21" s="23">
        <v>61.852066021560645</v>
      </c>
      <c r="AJ21" s="23">
        <v>153.99447380460001</v>
      </c>
      <c r="AK21" s="23">
        <v>37.318327753403999</v>
      </c>
      <c r="AL21" s="23">
        <v>59.42056521785382</v>
      </c>
      <c r="AM21" s="23">
        <v>154.57806853450001</v>
      </c>
      <c r="AN21" s="23">
        <v>36.081639571325731</v>
      </c>
      <c r="AO21" s="23">
        <v>58.122679146436269</v>
      </c>
      <c r="AP21" s="23">
        <v>154.7969991338</v>
      </c>
      <c r="AQ21" s="23">
        <v>38.550329305284677</v>
      </c>
      <c r="AR21" s="23">
        <v>57.771619142522795</v>
      </c>
      <c r="AS21" s="23">
        <v>154.78736430859999</v>
      </c>
      <c r="AT21" s="23">
        <v>39.85846676574802</v>
      </c>
      <c r="AU21" s="23">
        <v>58.216116004557151</v>
      </c>
      <c r="AV21" s="25">
        <v>157.65516005000001</v>
      </c>
      <c r="AW21" s="25">
        <v>44.266026736624774</v>
      </c>
      <c r="AX21" s="25">
        <v>56.301911689527984</v>
      </c>
      <c r="AY21" s="25">
        <v>157.71532182999999</v>
      </c>
      <c r="AZ21" s="25">
        <v>43.888892639269699</v>
      </c>
      <c r="BA21" s="25">
        <v>55.457687660326982</v>
      </c>
      <c r="BB21" s="25">
        <v>150.28751988510001</v>
      </c>
      <c r="BC21" s="25">
        <v>43.579441084226694</v>
      </c>
      <c r="BD21" s="25">
        <v>64.532274605757564</v>
      </c>
      <c r="BE21" s="25">
        <v>150.813806672</v>
      </c>
      <c r="BF21" s="25">
        <v>43.252473403426535</v>
      </c>
      <c r="BG21" s="25">
        <v>69.62302406613621</v>
      </c>
      <c r="BH21" s="25">
        <v>151.39978416380001</v>
      </c>
      <c r="BI21" s="25">
        <v>42.863516647392878</v>
      </c>
      <c r="BJ21" s="25">
        <v>68.718802002549836</v>
      </c>
      <c r="BK21" s="25">
        <v>152.05561147509999</v>
      </c>
      <c r="BL21" s="25">
        <v>42.449200724218336</v>
      </c>
      <c r="BM21" s="25">
        <v>67.745417619300014</v>
      </c>
      <c r="BN21" s="25">
        <v>152.7737911431</v>
      </c>
      <c r="BO21" s="25">
        <v>42.058733456510787</v>
      </c>
      <c r="BP21" s="25">
        <v>66.735049459357128</v>
      </c>
      <c r="BQ21" s="25">
        <v>153.55158180399999</v>
      </c>
      <c r="BR21" s="25">
        <v>41.773043412030553</v>
      </c>
      <c r="BS21" s="25">
        <v>65.718523127276981</v>
      </c>
      <c r="BT21" s="25">
        <v>154.38320594224001</v>
      </c>
      <c r="BU21" s="25">
        <v>41.454456166190432</v>
      </c>
      <c r="BV21" s="25">
        <v>64.660397922193994</v>
      </c>
      <c r="BW21" s="25">
        <v>154.81256968734999</v>
      </c>
      <c r="BX21" s="25">
        <v>41.105891073283388</v>
      </c>
      <c r="BY21" s="25">
        <v>63.576713200838526</v>
      </c>
      <c r="BZ21" s="25">
        <v>155.51503656081999</v>
      </c>
      <c r="CA21" s="25">
        <v>40.325334165786821</v>
      </c>
      <c r="CB21" s="25">
        <v>61.316222381517946</v>
      </c>
      <c r="CC21" s="25">
        <v>155.99122676438</v>
      </c>
      <c r="CD21" s="25">
        <v>39.780765659038352</v>
      </c>
      <c r="CE21" s="25">
        <v>59.733786129551078</v>
      </c>
      <c r="CF21" s="25">
        <v>156.18426030021999</v>
      </c>
      <c r="CG21" s="25">
        <v>41.522516336420978</v>
      </c>
      <c r="CH21" s="25">
        <v>59.036211061110521</v>
      </c>
      <c r="CI21" s="25">
        <v>156.13259793675999</v>
      </c>
      <c r="CJ21" s="25">
        <v>43.379545197994794</v>
      </c>
      <c r="CK21" s="25">
        <v>59.14206978391303</v>
      </c>
      <c r="CL21" s="27">
        <v>158.32634021999999</v>
      </c>
      <c r="CM21" s="27">
        <v>44.262853995656577</v>
      </c>
      <c r="CN21" s="27">
        <v>53.446279929262658</v>
      </c>
      <c r="CO21" s="27">
        <v>158.93515350000001</v>
      </c>
      <c r="CP21" s="27">
        <v>43.900025500476232</v>
      </c>
      <c r="CQ21" s="27">
        <v>50.14943630931765</v>
      </c>
      <c r="CR21" s="27">
        <v>150.29436540090001</v>
      </c>
      <c r="CS21" s="27">
        <v>43.524909550553517</v>
      </c>
      <c r="CT21" s="27">
        <v>60.903521154719186</v>
      </c>
      <c r="CU21" s="27">
        <v>150.55519421740001</v>
      </c>
      <c r="CV21" s="27">
        <v>43.094703392784062</v>
      </c>
      <c r="CW21" s="27">
        <v>65.998410184142926</v>
      </c>
      <c r="CX21" s="27">
        <v>150.87935562230001</v>
      </c>
      <c r="CY21" s="27">
        <v>42.674722256455112</v>
      </c>
      <c r="CZ21" s="27">
        <v>65.4661647186376</v>
      </c>
      <c r="DA21" s="27">
        <v>151.27369629090001</v>
      </c>
      <c r="DB21" s="27">
        <v>42.244269187656549</v>
      </c>
      <c r="DC21" s="27">
        <v>64.688316053526989</v>
      </c>
      <c r="DD21" s="27">
        <v>151.67609653380001</v>
      </c>
      <c r="DE21" s="27">
        <v>41.789705983074803</v>
      </c>
      <c r="DF21" s="27">
        <v>63.961547875815896</v>
      </c>
      <c r="DG21" s="27">
        <v>152.08201675179998</v>
      </c>
      <c r="DH21" s="27">
        <v>41.429927565312887</v>
      </c>
      <c r="DI21" s="27">
        <v>63.289311015900424</v>
      </c>
      <c r="DJ21" s="27">
        <v>152.4832662016</v>
      </c>
      <c r="DK21" s="27">
        <v>41.020403837275524</v>
      </c>
      <c r="DL21" s="27">
        <v>62.669015807778422</v>
      </c>
      <c r="DM21" s="27">
        <v>152.8887515847</v>
      </c>
      <c r="DN21" s="27">
        <v>40.571446965472234</v>
      </c>
      <c r="DO21" s="27">
        <v>62.034984725225712</v>
      </c>
      <c r="DP21" s="27">
        <v>153.91489313329998</v>
      </c>
      <c r="DQ21" s="27">
        <v>39.230778174146465</v>
      </c>
      <c r="DR21" s="27">
        <v>59.728895629288061</v>
      </c>
      <c r="DS21" s="27">
        <v>154.46362512779999</v>
      </c>
      <c r="DT21" s="27">
        <v>38.471918912460453</v>
      </c>
      <c r="DU21" s="27">
        <v>58.522134906682666</v>
      </c>
      <c r="DV21" s="27">
        <v>154.6730059814</v>
      </c>
      <c r="DW21" s="27">
        <v>41.013170796540578</v>
      </c>
      <c r="DX21" s="27">
        <v>58.214628188619741</v>
      </c>
      <c r="DY21" s="27">
        <v>154.66843851459998</v>
      </c>
      <c r="DZ21" s="27">
        <v>42.785846743730403</v>
      </c>
      <c r="EA21" s="27">
        <v>58.663771778447483</v>
      </c>
      <c r="EB21" s="28">
        <v>158.26854359999999</v>
      </c>
      <c r="EC21" s="28">
        <v>43.724485481446202</v>
      </c>
      <c r="ED21" s="28">
        <v>53.572294693228457</v>
      </c>
      <c r="EE21" s="28">
        <v>158.82062999999999</v>
      </c>
      <c r="EF21" s="28">
        <v>42.928456975959165</v>
      </c>
      <c r="EG21" s="28">
        <v>50.376181050137504</v>
      </c>
      <c r="EH21" s="28">
        <v>150.2147006541</v>
      </c>
      <c r="EI21" s="28">
        <v>42.655599037094881</v>
      </c>
      <c r="EJ21" s="28">
        <v>61.057134293516256</v>
      </c>
      <c r="EK21" s="28">
        <v>150.45309679580001</v>
      </c>
      <c r="EL21" s="28">
        <v>42.342016901668849</v>
      </c>
      <c r="EM21" s="28">
        <v>66.502085249135646</v>
      </c>
      <c r="EN21" s="28">
        <v>150.758567992</v>
      </c>
      <c r="EO21" s="28">
        <v>41.779883263496558</v>
      </c>
      <c r="EP21" s="28">
        <v>65.996473186790269</v>
      </c>
      <c r="EQ21" s="28">
        <v>151.1347735775</v>
      </c>
      <c r="ER21" s="28">
        <v>41.259463545033235</v>
      </c>
      <c r="ES21" s="28">
        <v>65.227979290720185</v>
      </c>
      <c r="ET21" s="28">
        <v>151.5178600191</v>
      </c>
      <c r="EU21" s="28">
        <v>40.786972625454013</v>
      </c>
      <c r="EV21" s="28">
        <v>64.479887472434655</v>
      </c>
      <c r="EW21" s="28">
        <v>151.90190544890001</v>
      </c>
      <c r="EX21" s="28">
        <v>40.437949668502732</v>
      </c>
      <c r="EY21" s="28">
        <v>63.773449645433146</v>
      </c>
      <c r="EZ21" s="28">
        <v>152.27962192979999</v>
      </c>
      <c r="FA21" s="28">
        <v>40.053209349735006</v>
      </c>
      <c r="FB21" s="28">
        <v>63.145197056209909</v>
      </c>
      <c r="FC21" s="28">
        <v>152.6530469555</v>
      </c>
      <c r="FD21" s="28">
        <v>39.647990494669088</v>
      </c>
      <c r="FE21" s="28">
        <v>62.554440047661998</v>
      </c>
      <c r="FF21" s="28">
        <v>153.65126931060001</v>
      </c>
      <c r="FG21" s="28">
        <v>37.544857916122496</v>
      </c>
      <c r="FH21" s="28">
        <v>60.030088063255945</v>
      </c>
      <c r="FI21" s="28">
        <v>154.90298600599999</v>
      </c>
      <c r="FJ21" s="28">
        <v>35.179565141553944</v>
      </c>
      <c r="FK21" s="28">
        <v>55.129249641222358</v>
      </c>
      <c r="FL21" s="28">
        <v>155.62035706237</v>
      </c>
      <c r="FM21" s="28">
        <v>36.978066757256919</v>
      </c>
      <c r="FN21" s="28">
        <v>51.68506864378341</v>
      </c>
      <c r="FO21" s="28">
        <v>155.34058617860001</v>
      </c>
      <c r="FP21" s="28">
        <v>37.447996040454768</v>
      </c>
      <c r="FQ21" s="28">
        <v>49.680424631106519</v>
      </c>
      <c r="FR21" s="29">
        <v>158.26694814999999</v>
      </c>
      <c r="FS21" s="29">
        <v>43.733454326534797</v>
      </c>
      <c r="FT21" s="29">
        <v>53.60904067390409</v>
      </c>
      <c r="FU21" s="29">
        <v>158.81037305000001</v>
      </c>
      <c r="FV21" s="29">
        <v>43.032480879497975</v>
      </c>
      <c r="FW21" s="29">
        <v>50.442754998863592</v>
      </c>
      <c r="FX21" s="29">
        <v>150.063002778</v>
      </c>
      <c r="FY21" s="29">
        <v>42.773259993475541</v>
      </c>
      <c r="FZ21" s="29">
        <v>61.18482595237171</v>
      </c>
      <c r="GA21" s="29">
        <v>150.2009604518</v>
      </c>
      <c r="GB21" s="29">
        <v>42.443011711395322</v>
      </c>
      <c r="GC21" s="29">
        <v>66.639479767106565</v>
      </c>
      <c r="GD21" s="29">
        <v>150.39982585939998</v>
      </c>
      <c r="GE21" s="29">
        <v>41.854605043274667</v>
      </c>
      <c r="GF21" s="29">
        <v>66.193784543150358</v>
      </c>
      <c r="GG21" s="29">
        <v>150.6535387301</v>
      </c>
      <c r="GH21" s="29">
        <v>41.320997175596148</v>
      </c>
      <c r="GI21" s="29">
        <v>65.507172147684088</v>
      </c>
      <c r="GJ21" s="29">
        <v>150.9153940617</v>
      </c>
      <c r="GK21" s="29">
        <v>40.754291705738254</v>
      </c>
      <c r="GL21" s="29">
        <v>64.849590304755054</v>
      </c>
      <c r="GM21" s="29">
        <v>151.163262436</v>
      </c>
      <c r="GN21" s="29">
        <v>40.324677843148464</v>
      </c>
      <c r="GO21" s="29">
        <v>64.249082900548416</v>
      </c>
      <c r="GP21" s="29">
        <v>151.39728560910001</v>
      </c>
      <c r="GQ21" s="29">
        <v>39.865357645445179</v>
      </c>
      <c r="GR21" s="29">
        <v>63.722690951066582</v>
      </c>
      <c r="GS21" s="29">
        <v>151.80691817269999</v>
      </c>
      <c r="GT21" s="29">
        <v>39.120588822437398</v>
      </c>
      <c r="GU21" s="29">
        <v>62.319095762394966</v>
      </c>
      <c r="GV21" s="29">
        <v>153.39122321010001</v>
      </c>
      <c r="GW21" s="29">
        <v>36.811965573850486</v>
      </c>
      <c r="GX21" s="29">
        <v>56.160023255906196</v>
      </c>
      <c r="GY21" s="29">
        <v>154.47344207500001</v>
      </c>
      <c r="GZ21" s="29">
        <v>34.419856025307048</v>
      </c>
      <c r="HA21" s="29">
        <v>51.651133793324377</v>
      </c>
      <c r="HB21" s="29">
        <v>154.78881564485999</v>
      </c>
      <c r="HC21" s="29">
        <v>36.200373118451125</v>
      </c>
      <c r="HD21" s="29">
        <v>49.444136358352893</v>
      </c>
      <c r="HE21" s="29">
        <v>154.21583689673</v>
      </c>
      <c r="HF21" s="29">
        <v>35.914327746581435</v>
      </c>
      <c r="HG21" s="29">
        <v>51.350308754643436</v>
      </c>
    </row>
    <row r="22" spans="1:215" ht="15" thickBot="1" x14ac:dyDescent="0.4">
      <c r="A22" s="2"/>
      <c r="B22" s="43" t="s">
        <v>489</v>
      </c>
      <c r="C22" s="76" t="s">
        <v>867</v>
      </c>
      <c r="D22" s="44">
        <v>372255</v>
      </c>
      <c r="E22" s="45">
        <v>410566</v>
      </c>
      <c r="F22" s="23">
        <v>10.670731707317072</v>
      </c>
      <c r="G22" s="23">
        <v>1.9358407079646016</v>
      </c>
      <c r="H22" s="23">
        <v>10.670731707317072</v>
      </c>
      <c r="I22" s="23">
        <v>10.670731707317072</v>
      </c>
      <c r="J22" s="23">
        <v>1.9358407079646016</v>
      </c>
      <c r="K22" s="23">
        <v>10.670731707317072</v>
      </c>
      <c r="L22" s="23">
        <v>10.670731707317072</v>
      </c>
      <c r="M22" s="23">
        <v>1.9358407079646016</v>
      </c>
      <c r="N22" s="23">
        <v>10.670731707317072</v>
      </c>
      <c r="O22" s="23">
        <v>10.670731707317072</v>
      </c>
      <c r="P22" s="23">
        <v>1.9358407079646016</v>
      </c>
      <c r="Q22" s="23">
        <v>10.670731707317072</v>
      </c>
      <c r="R22" s="23">
        <v>10.670731707317072</v>
      </c>
      <c r="S22" s="23">
        <v>1.9358407079646016</v>
      </c>
      <c r="T22" s="23">
        <v>10.670731707317072</v>
      </c>
      <c r="U22" s="23">
        <v>10.670731707317072</v>
      </c>
      <c r="V22" s="23">
        <v>1.9358407079646016</v>
      </c>
      <c r="W22" s="23">
        <v>10.670731707317072</v>
      </c>
      <c r="X22" s="23">
        <v>10.670731707317072</v>
      </c>
      <c r="Y22" s="23">
        <v>1.9358407079646016</v>
      </c>
      <c r="Z22" s="23">
        <v>10.670731707317072</v>
      </c>
      <c r="AA22" s="23">
        <v>10.670731707317072</v>
      </c>
      <c r="AB22" s="23">
        <v>1.9358407079646016</v>
      </c>
      <c r="AC22" s="23">
        <v>10.670731707317072</v>
      </c>
      <c r="AD22" s="23">
        <v>10.670731707317072</v>
      </c>
      <c r="AE22" s="23">
        <v>1.9358407079646016</v>
      </c>
      <c r="AF22" s="23">
        <v>10.670731707317072</v>
      </c>
      <c r="AG22" s="23">
        <v>10.670731707317072</v>
      </c>
      <c r="AH22" s="23">
        <v>1.9358407079646016</v>
      </c>
      <c r="AI22" s="23">
        <v>10.670731707317072</v>
      </c>
      <c r="AJ22" s="23">
        <v>10.670731707317072</v>
      </c>
      <c r="AK22" s="23">
        <v>1.9358407079646016</v>
      </c>
      <c r="AL22" s="23">
        <v>4.8232282689971271</v>
      </c>
      <c r="AM22" s="23">
        <v>10.670731707317072</v>
      </c>
      <c r="AN22" s="23">
        <v>1.9358407079646016</v>
      </c>
      <c r="AO22" s="23">
        <v>-2.9873105031094269</v>
      </c>
      <c r="AP22" s="23">
        <v>10.670731707317072</v>
      </c>
      <c r="AQ22" s="23">
        <v>1.9358407079646016</v>
      </c>
      <c r="AR22" s="23">
        <v>-4.2800994525678675</v>
      </c>
      <c r="AS22" s="23">
        <v>10.670731707317072</v>
      </c>
      <c r="AT22" s="23">
        <v>1.9358407079646016</v>
      </c>
      <c r="AU22" s="23">
        <v>-2.4236669738106684</v>
      </c>
      <c r="AV22" s="25">
        <v>10.670731707317072</v>
      </c>
      <c r="AW22" s="25">
        <v>1.9358407079646016</v>
      </c>
      <c r="AX22" s="25">
        <v>10.670731707317072</v>
      </c>
      <c r="AY22" s="25">
        <v>10.670731707317072</v>
      </c>
      <c r="AZ22" s="25">
        <v>1.9358407079646016</v>
      </c>
      <c r="BA22" s="25">
        <v>10.670731707317072</v>
      </c>
      <c r="BB22" s="25">
        <v>10.670731707317072</v>
      </c>
      <c r="BC22" s="25">
        <v>1.9358407079646016</v>
      </c>
      <c r="BD22" s="25">
        <v>10.670731707317072</v>
      </c>
      <c r="BE22" s="25">
        <v>10.670731707317072</v>
      </c>
      <c r="BF22" s="25">
        <v>1.9358407079646016</v>
      </c>
      <c r="BG22" s="25">
        <v>10.670731707317072</v>
      </c>
      <c r="BH22" s="25">
        <v>10.670731707317072</v>
      </c>
      <c r="BI22" s="25">
        <v>1.9358407079646016</v>
      </c>
      <c r="BJ22" s="25">
        <v>10.670731707317072</v>
      </c>
      <c r="BK22" s="25">
        <v>10.670731707317072</v>
      </c>
      <c r="BL22" s="25">
        <v>1.9358407079646016</v>
      </c>
      <c r="BM22" s="25">
        <v>10.670731707317072</v>
      </c>
      <c r="BN22" s="25">
        <v>10.670731707317072</v>
      </c>
      <c r="BO22" s="25">
        <v>1.9358407079646016</v>
      </c>
      <c r="BP22" s="25">
        <v>10.670731707317072</v>
      </c>
      <c r="BQ22" s="25">
        <v>10.670731707317072</v>
      </c>
      <c r="BR22" s="25">
        <v>1.9358407079646016</v>
      </c>
      <c r="BS22" s="25">
        <v>10.670731707317072</v>
      </c>
      <c r="BT22" s="25">
        <v>10.670731707317072</v>
      </c>
      <c r="BU22" s="25">
        <v>1.9358407079646016</v>
      </c>
      <c r="BV22" s="25">
        <v>10.670731707317072</v>
      </c>
      <c r="BW22" s="25">
        <v>10.670731707317072</v>
      </c>
      <c r="BX22" s="25">
        <v>1.9358407079646016</v>
      </c>
      <c r="BY22" s="25">
        <v>10.670731707317072</v>
      </c>
      <c r="BZ22" s="25">
        <v>10.670731707317072</v>
      </c>
      <c r="CA22" s="25">
        <v>1.9358407079646016</v>
      </c>
      <c r="CB22" s="25">
        <v>10.670731707317072</v>
      </c>
      <c r="CC22" s="25">
        <v>10.670731707317072</v>
      </c>
      <c r="CD22" s="25">
        <v>1.9358407079646016</v>
      </c>
      <c r="CE22" s="25">
        <v>5.6771613184595253</v>
      </c>
      <c r="CF22" s="25">
        <v>10.670731707317072</v>
      </c>
      <c r="CG22" s="25">
        <v>1.9358407079646016</v>
      </c>
      <c r="CH22" s="25">
        <v>1.664321721638089</v>
      </c>
      <c r="CI22" s="25">
        <v>10.670731707317072</v>
      </c>
      <c r="CJ22" s="25">
        <v>1.9358407079646016</v>
      </c>
      <c r="CK22" s="25">
        <v>-0.33930857450877738</v>
      </c>
      <c r="CL22" s="27">
        <v>10.670731707317072</v>
      </c>
      <c r="CM22" s="27">
        <v>1.9358407079646016</v>
      </c>
      <c r="CN22" s="27">
        <v>10.670731707317072</v>
      </c>
      <c r="CO22" s="27">
        <v>10.670731707317072</v>
      </c>
      <c r="CP22" s="27">
        <v>1.9358407079646016</v>
      </c>
      <c r="CQ22" s="27">
        <v>10.670731707317072</v>
      </c>
      <c r="CR22" s="27">
        <v>10.670731707317072</v>
      </c>
      <c r="CS22" s="27">
        <v>1.9358407079646016</v>
      </c>
      <c r="CT22" s="27">
        <v>10.670731707317072</v>
      </c>
      <c r="CU22" s="27">
        <v>10.670731707317072</v>
      </c>
      <c r="CV22" s="27">
        <v>1.9358407079646016</v>
      </c>
      <c r="CW22" s="27">
        <v>10.670731707317072</v>
      </c>
      <c r="CX22" s="27">
        <v>10.670731707317072</v>
      </c>
      <c r="CY22" s="27">
        <v>1.9358407079646016</v>
      </c>
      <c r="CZ22" s="27">
        <v>10.670731707317072</v>
      </c>
      <c r="DA22" s="27">
        <v>10.670731707317072</v>
      </c>
      <c r="DB22" s="27">
        <v>1.9358407079646016</v>
      </c>
      <c r="DC22" s="27">
        <v>10.670731707317072</v>
      </c>
      <c r="DD22" s="27">
        <v>10.670731707317072</v>
      </c>
      <c r="DE22" s="27">
        <v>1.9358407079646016</v>
      </c>
      <c r="DF22" s="27">
        <v>10.670731707317072</v>
      </c>
      <c r="DG22" s="27">
        <v>10.670731707317072</v>
      </c>
      <c r="DH22" s="27">
        <v>1.9358407079646016</v>
      </c>
      <c r="DI22" s="27">
        <v>10.670731707317072</v>
      </c>
      <c r="DJ22" s="27">
        <v>10.670731707317072</v>
      </c>
      <c r="DK22" s="27">
        <v>1.9358407079646016</v>
      </c>
      <c r="DL22" s="27">
        <v>10.670731707317072</v>
      </c>
      <c r="DM22" s="27">
        <v>10.670731707317072</v>
      </c>
      <c r="DN22" s="27">
        <v>1.9358407079646016</v>
      </c>
      <c r="DO22" s="27">
        <v>10.670731707317072</v>
      </c>
      <c r="DP22" s="27">
        <v>10.670731707317072</v>
      </c>
      <c r="DQ22" s="27">
        <v>1.9358407079646016</v>
      </c>
      <c r="DR22" s="27">
        <v>8.1598994083797152</v>
      </c>
      <c r="DS22" s="27">
        <v>10.670731707317072</v>
      </c>
      <c r="DT22" s="27">
        <v>1.9358407079646016</v>
      </c>
      <c r="DU22" s="27">
        <v>1.666192644081832</v>
      </c>
      <c r="DV22" s="27">
        <v>10.670731707317072</v>
      </c>
      <c r="DW22" s="27">
        <v>1.9358407079646016</v>
      </c>
      <c r="DX22" s="27">
        <v>1.0209030835165436</v>
      </c>
      <c r="DY22" s="27">
        <v>10.670731707317072</v>
      </c>
      <c r="DZ22" s="27">
        <v>1.9358407079646016</v>
      </c>
      <c r="EA22" s="27">
        <v>3.4257800588510463</v>
      </c>
      <c r="EB22" s="28">
        <v>10.670731707317072</v>
      </c>
      <c r="EC22" s="28">
        <v>1.9358407079646016</v>
      </c>
      <c r="ED22" s="28">
        <v>10.670731707317072</v>
      </c>
      <c r="EE22" s="28">
        <v>10.670731707317072</v>
      </c>
      <c r="EF22" s="28">
        <v>1.9358407079646016</v>
      </c>
      <c r="EG22" s="28">
        <v>10.670731707317072</v>
      </c>
      <c r="EH22" s="28">
        <v>10.670731707317072</v>
      </c>
      <c r="EI22" s="28">
        <v>1.9358407079646016</v>
      </c>
      <c r="EJ22" s="28">
        <v>10.670731707317072</v>
      </c>
      <c r="EK22" s="28">
        <v>10.670731707317072</v>
      </c>
      <c r="EL22" s="28">
        <v>1.9358407079646016</v>
      </c>
      <c r="EM22" s="28">
        <v>10.670731707317072</v>
      </c>
      <c r="EN22" s="28">
        <v>10.670731707317072</v>
      </c>
      <c r="EO22" s="28">
        <v>1.9358407079646016</v>
      </c>
      <c r="EP22" s="28">
        <v>10.670731707317072</v>
      </c>
      <c r="EQ22" s="28">
        <v>10.670731707317072</v>
      </c>
      <c r="ER22" s="28">
        <v>1.9358407079646016</v>
      </c>
      <c r="ES22" s="28">
        <v>10.670731707317072</v>
      </c>
      <c r="ET22" s="28">
        <v>10.670731707317072</v>
      </c>
      <c r="EU22" s="28">
        <v>1.9358407079646016</v>
      </c>
      <c r="EV22" s="28">
        <v>10.670731707317072</v>
      </c>
      <c r="EW22" s="28">
        <v>10.670731707317072</v>
      </c>
      <c r="EX22" s="28">
        <v>1.9358407079646016</v>
      </c>
      <c r="EY22" s="28">
        <v>10.670731707317072</v>
      </c>
      <c r="EZ22" s="28">
        <v>10.670731707317072</v>
      </c>
      <c r="FA22" s="28">
        <v>1.9358407079646016</v>
      </c>
      <c r="FB22" s="28">
        <v>10.670731707317072</v>
      </c>
      <c r="FC22" s="28">
        <v>10.670731707317072</v>
      </c>
      <c r="FD22" s="28">
        <v>1.9358407079646016</v>
      </c>
      <c r="FE22" s="28">
        <v>10.670731707317072</v>
      </c>
      <c r="FF22" s="28">
        <v>10.670731707317072</v>
      </c>
      <c r="FG22" s="28">
        <v>1.9358407079646016</v>
      </c>
      <c r="FH22" s="28">
        <v>1.7348168117190994</v>
      </c>
      <c r="FI22" s="28">
        <v>2.9602496493991248</v>
      </c>
      <c r="FJ22" s="28">
        <v>1.2159003299269706</v>
      </c>
      <c r="FK22" s="28">
        <v>-39.593856863198425</v>
      </c>
      <c r="FL22" s="28">
        <v>-6.7399475873953705</v>
      </c>
      <c r="FM22" s="28">
        <v>-2.7683828952966767</v>
      </c>
      <c r="FN22" s="28">
        <v>-70.950054709387018</v>
      </c>
      <c r="FO22" s="28">
        <v>-19.403065033971874</v>
      </c>
      <c r="FP22" s="28">
        <v>-7.9696633630848144</v>
      </c>
      <c r="FQ22" s="28">
        <v>-91.073695625631785</v>
      </c>
      <c r="FR22" s="29">
        <v>10.670731707317072</v>
      </c>
      <c r="FS22" s="29">
        <v>1.9358407079646016</v>
      </c>
      <c r="FT22" s="29">
        <v>10.670731707317072</v>
      </c>
      <c r="FU22" s="29">
        <v>10.670731707317072</v>
      </c>
      <c r="FV22" s="29">
        <v>1.9358407079646016</v>
      </c>
      <c r="FW22" s="29">
        <v>10.670731707317072</v>
      </c>
      <c r="FX22" s="29">
        <v>10.670731707317072</v>
      </c>
      <c r="FY22" s="29">
        <v>1.9358407079646016</v>
      </c>
      <c r="FZ22" s="29">
        <v>10.670731707317072</v>
      </c>
      <c r="GA22" s="29">
        <v>10.670731707317072</v>
      </c>
      <c r="GB22" s="29">
        <v>1.9358407079646016</v>
      </c>
      <c r="GC22" s="29">
        <v>10.670731707317072</v>
      </c>
      <c r="GD22" s="29">
        <v>10.670731707317072</v>
      </c>
      <c r="GE22" s="29">
        <v>1.9358407079646016</v>
      </c>
      <c r="GF22" s="29">
        <v>10.670731707317072</v>
      </c>
      <c r="GG22" s="29">
        <v>10.670731707317072</v>
      </c>
      <c r="GH22" s="29">
        <v>1.9358407079646016</v>
      </c>
      <c r="GI22" s="29">
        <v>10.670731707317072</v>
      </c>
      <c r="GJ22" s="29">
        <v>10.670731707317072</v>
      </c>
      <c r="GK22" s="29">
        <v>1.9358407079646016</v>
      </c>
      <c r="GL22" s="29">
        <v>10.670731707317072</v>
      </c>
      <c r="GM22" s="29">
        <v>10.670731707317072</v>
      </c>
      <c r="GN22" s="29">
        <v>1.9358407079646016</v>
      </c>
      <c r="GO22" s="29">
        <v>10.670731707317072</v>
      </c>
      <c r="GP22" s="29">
        <v>10.670731707317072</v>
      </c>
      <c r="GQ22" s="29">
        <v>1.9358407079646016</v>
      </c>
      <c r="GR22" s="29">
        <v>10.670731707317072</v>
      </c>
      <c r="GS22" s="29">
        <v>10.670731707317072</v>
      </c>
      <c r="GT22" s="29">
        <v>1.9358407079646016</v>
      </c>
      <c r="GU22" s="29">
        <v>10.670731707317072</v>
      </c>
      <c r="GV22" s="29">
        <v>10.670731707317072</v>
      </c>
      <c r="GW22" s="29">
        <v>1.9358407079646016</v>
      </c>
      <c r="GX22" s="29">
        <v>-32.125972836667188</v>
      </c>
      <c r="GY22" s="29">
        <v>1.3553632818103214</v>
      </c>
      <c r="GZ22" s="29">
        <v>0.55670529742604036</v>
      </c>
      <c r="HA22" s="29">
        <v>-69.047398043074281</v>
      </c>
      <c r="HB22" s="29">
        <v>-13.275088111924196</v>
      </c>
      <c r="HC22" s="29">
        <v>-5.4526428263827666</v>
      </c>
      <c r="HD22" s="29">
        <v>-89.212091974997406</v>
      </c>
      <c r="HE22" s="29">
        <v>-14.342053739486307</v>
      </c>
      <c r="HF22" s="29">
        <v>-5.8908909514477719</v>
      </c>
      <c r="HG22" s="29">
        <v>-81.203149899814946</v>
      </c>
    </row>
    <row r="23" spans="1:215" ht="15" thickBot="1" x14ac:dyDescent="0.4">
      <c r="A23" s="2"/>
      <c r="B23" s="43" t="s">
        <v>483</v>
      </c>
      <c r="C23" s="76" t="s">
        <v>858</v>
      </c>
      <c r="D23" s="44">
        <v>385569</v>
      </c>
      <c r="E23" s="45">
        <v>434469</v>
      </c>
      <c r="F23" s="23">
        <v>93.879591137894735</v>
      </c>
      <c r="G23" s="23">
        <v>48.497350903797177</v>
      </c>
      <c r="H23" s="23">
        <v>86.509637470996722</v>
      </c>
      <c r="I23" s="23">
        <v>94.216433917894733</v>
      </c>
      <c r="J23" s="23">
        <v>40.205911779362317</v>
      </c>
      <c r="K23" s="23">
        <v>84.907752565417155</v>
      </c>
      <c r="L23" s="23">
        <v>94.331532157894742</v>
      </c>
      <c r="M23" s="23">
        <v>32.092550353675016</v>
      </c>
      <c r="N23" s="23">
        <v>83.942536483186743</v>
      </c>
      <c r="O23" s="23">
        <v>94.562183677894737</v>
      </c>
      <c r="P23" s="23">
        <v>24.07454244124304</v>
      </c>
      <c r="Q23" s="23">
        <v>83.067817996950311</v>
      </c>
      <c r="R23" s="23">
        <v>89.067434772068665</v>
      </c>
      <c r="S23" s="23">
        <v>16.158251440950512</v>
      </c>
      <c r="T23" s="23">
        <v>81.932454090247688</v>
      </c>
      <c r="U23" s="23">
        <v>45.505130891295423</v>
      </c>
      <c r="V23" s="23">
        <v>8.2553556041730634</v>
      </c>
      <c r="W23" s="23">
        <v>45.505130891295423</v>
      </c>
      <c r="X23" s="23">
        <v>42.810933621529699</v>
      </c>
      <c r="Y23" s="23">
        <v>7.7665853030208742</v>
      </c>
      <c r="Z23" s="23">
        <v>42.810933621529699</v>
      </c>
      <c r="AA23" s="23">
        <v>41.403276567016796</v>
      </c>
      <c r="AB23" s="23">
        <v>7.5112138904764985</v>
      </c>
      <c r="AC23" s="23">
        <v>41.403276567016796</v>
      </c>
      <c r="AD23" s="23">
        <v>39.226857622754956</v>
      </c>
      <c r="AE23" s="23">
        <v>7.1163768253670501</v>
      </c>
      <c r="AF23" s="23">
        <v>39.226857622754956</v>
      </c>
      <c r="AG23" s="23">
        <v>36.969540612219369</v>
      </c>
      <c r="AH23" s="23">
        <v>6.7068635623937789</v>
      </c>
      <c r="AI23" s="23">
        <v>36.969540612219369</v>
      </c>
      <c r="AJ23" s="23">
        <v>38.707697736346759</v>
      </c>
      <c r="AK23" s="23">
        <v>7.0221929521691031</v>
      </c>
      <c r="AL23" s="23">
        <v>38.707697736346759</v>
      </c>
      <c r="AM23" s="23">
        <v>94.975065951391969</v>
      </c>
      <c r="AN23" s="23">
        <v>17.22998984073925</v>
      </c>
      <c r="AO23" s="23">
        <v>65.771595563620139</v>
      </c>
      <c r="AP23" s="23">
        <v>102.76251170789473</v>
      </c>
      <c r="AQ23" s="23">
        <v>52.66896963871541</v>
      </c>
      <c r="AR23" s="23">
        <v>65.165681989559317</v>
      </c>
      <c r="AS23" s="23">
        <v>103.54818487789474</v>
      </c>
      <c r="AT23" s="23">
        <v>55.59398878525532</v>
      </c>
      <c r="AU23" s="23">
        <v>65.849597106996015</v>
      </c>
      <c r="AV23" s="25">
        <v>93.65001289789474</v>
      </c>
      <c r="AW23" s="25">
        <v>48.68002381889184</v>
      </c>
      <c r="AX23" s="25">
        <v>87.285772713390159</v>
      </c>
      <c r="AY23" s="25">
        <v>93.807797277894736</v>
      </c>
      <c r="AZ23" s="25">
        <v>42.023315947962658</v>
      </c>
      <c r="BA23" s="25">
        <v>86.382515148290992</v>
      </c>
      <c r="BB23" s="25">
        <v>94.098366677894745</v>
      </c>
      <c r="BC23" s="25">
        <v>35.352350366321737</v>
      </c>
      <c r="BD23" s="25">
        <v>85.258094039349629</v>
      </c>
      <c r="BE23" s="25">
        <v>94.449890857894744</v>
      </c>
      <c r="BF23" s="25">
        <v>28.813506237275742</v>
      </c>
      <c r="BG23" s="25">
        <v>84.297174930004061</v>
      </c>
      <c r="BH23" s="25">
        <v>94.823228917894738</v>
      </c>
      <c r="BI23" s="25">
        <v>22.261069757351258</v>
      </c>
      <c r="BJ23" s="25">
        <v>83.169648936383595</v>
      </c>
      <c r="BK23" s="25">
        <v>86.79039510762928</v>
      </c>
      <c r="BL23" s="25">
        <v>15.745160174392923</v>
      </c>
      <c r="BM23" s="25">
        <v>81.897415761157163</v>
      </c>
      <c r="BN23" s="25">
        <v>84.92052135260468</v>
      </c>
      <c r="BO23" s="25">
        <v>15.405935289631824</v>
      </c>
      <c r="BP23" s="25">
        <v>80.506281739552804</v>
      </c>
      <c r="BQ23" s="25">
        <v>83.496746692125996</v>
      </c>
      <c r="BR23" s="25">
        <v>15.147639886624626</v>
      </c>
      <c r="BS23" s="25">
        <v>79.042113371356862</v>
      </c>
      <c r="BT23" s="25">
        <v>81.822527808434131</v>
      </c>
      <c r="BU23" s="25">
        <v>14.843909912149554</v>
      </c>
      <c r="BV23" s="25">
        <v>77.522285888048373</v>
      </c>
      <c r="BW23" s="25">
        <v>79.951157076582021</v>
      </c>
      <c r="BX23" s="25">
        <v>14.504413451946297</v>
      </c>
      <c r="BY23" s="25">
        <v>75.960378202405707</v>
      </c>
      <c r="BZ23" s="25">
        <v>81.792513423045861</v>
      </c>
      <c r="CA23" s="25">
        <v>14.838464824534869</v>
      </c>
      <c r="CB23" s="25">
        <v>71.830053812818647</v>
      </c>
      <c r="CC23" s="25">
        <v>99.928245437894745</v>
      </c>
      <c r="CD23" s="25">
        <v>20.924375431201106</v>
      </c>
      <c r="CE23" s="25">
        <v>68.940581574969201</v>
      </c>
      <c r="CF23" s="25">
        <v>100.64932654789474</v>
      </c>
      <c r="CG23" s="25">
        <v>44.445307213485833</v>
      </c>
      <c r="CH23" s="25">
        <v>67.411331953823208</v>
      </c>
      <c r="CI23" s="25">
        <v>101.04001206789474</v>
      </c>
      <c r="CJ23" s="25">
        <v>60.104333627769094</v>
      </c>
      <c r="CK23" s="25">
        <v>66.62117367415928</v>
      </c>
      <c r="CL23" s="27">
        <v>93.888838497894739</v>
      </c>
      <c r="CM23" s="27">
        <v>48.673486844813716</v>
      </c>
      <c r="CN23" s="27">
        <v>86.540490893073169</v>
      </c>
      <c r="CO23" s="27">
        <v>94.227217397894748</v>
      </c>
      <c r="CP23" s="27">
        <v>41.478919196363918</v>
      </c>
      <c r="CQ23" s="27">
        <v>84.999086805346849</v>
      </c>
      <c r="CR23" s="27">
        <v>94.344147967894742</v>
      </c>
      <c r="CS23" s="27">
        <v>34.223762570501556</v>
      </c>
      <c r="CT23" s="27">
        <v>84.056966931635088</v>
      </c>
      <c r="CU23" s="27">
        <v>94.57571831789474</v>
      </c>
      <c r="CV23" s="27">
        <v>27.132801801849563</v>
      </c>
      <c r="CW23" s="27">
        <v>83.225513824658037</v>
      </c>
      <c r="CX23" s="27">
        <v>94.887203207894743</v>
      </c>
      <c r="CY23" s="27">
        <v>20.034128227466894</v>
      </c>
      <c r="CZ23" s="27">
        <v>82.142935396925708</v>
      </c>
      <c r="DA23" s="27">
        <v>71.869584957470721</v>
      </c>
      <c r="DB23" s="27">
        <v>13.0382875365323</v>
      </c>
      <c r="DC23" s="27">
        <v>71.869584957470721</v>
      </c>
      <c r="DD23" s="27">
        <v>69.883230135385759</v>
      </c>
      <c r="DE23" s="27">
        <v>12.677931130755825</v>
      </c>
      <c r="DF23" s="27">
        <v>69.883230135385759</v>
      </c>
      <c r="DG23" s="27">
        <v>68.225165020501052</v>
      </c>
      <c r="DH23" s="27">
        <v>12.377131707259039</v>
      </c>
      <c r="DI23" s="27">
        <v>68.225165020501052</v>
      </c>
      <c r="DJ23" s="27">
        <v>66.242852068956196</v>
      </c>
      <c r="DK23" s="27">
        <v>12.01750856118232</v>
      </c>
      <c r="DL23" s="27">
        <v>66.242852068956196</v>
      </c>
      <c r="DM23" s="27">
        <v>63.771397932607535</v>
      </c>
      <c r="DN23" s="27">
        <v>11.569147412552695</v>
      </c>
      <c r="DO23" s="27">
        <v>63.771397932607535</v>
      </c>
      <c r="DP23" s="27">
        <v>69.142669633098308</v>
      </c>
      <c r="DQ23" s="27">
        <v>12.543581659101905</v>
      </c>
      <c r="DR23" s="27">
        <v>69.142669633098308</v>
      </c>
      <c r="DS23" s="27">
        <v>100.86596726789475</v>
      </c>
      <c r="DT23" s="27">
        <v>24.207584439652557</v>
      </c>
      <c r="DU23" s="27">
        <v>67.342873728198697</v>
      </c>
      <c r="DV23" s="27">
        <v>101.80505597789474</v>
      </c>
      <c r="DW23" s="27">
        <v>64.317623275599658</v>
      </c>
      <c r="DX23" s="27">
        <v>66.965935890655686</v>
      </c>
      <c r="DY23" s="27">
        <v>102.33839538789474</v>
      </c>
      <c r="DZ23" s="27">
        <v>67.7908979478254</v>
      </c>
      <c r="EA23" s="27">
        <v>67.701896474338582</v>
      </c>
      <c r="EB23" s="28">
        <v>93.867995047894738</v>
      </c>
      <c r="EC23" s="28">
        <v>48.502461116905359</v>
      </c>
      <c r="ED23" s="28">
        <v>86.537684885349719</v>
      </c>
      <c r="EE23" s="28">
        <v>94.194659197894737</v>
      </c>
      <c r="EF23" s="28">
        <v>40.306918552895397</v>
      </c>
      <c r="EG23" s="28">
        <v>84.970564234058259</v>
      </c>
      <c r="EH23" s="28">
        <v>94.331113777894743</v>
      </c>
      <c r="EI23" s="28">
        <v>32.226474140253544</v>
      </c>
      <c r="EJ23" s="28">
        <v>84.052131932711063</v>
      </c>
      <c r="EK23" s="28">
        <v>94.613319927894736</v>
      </c>
      <c r="EL23" s="28">
        <v>24.231789407538798</v>
      </c>
      <c r="EM23" s="28">
        <v>83.237679110004592</v>
      </c>
      <c r="EN23" s="28">
        <v>89.695507709750316</v>
      </c>
      <c r="EO23" s="28">
        <v>16.272193876547625</v>
      </c>
      <c r="EP23" s="28">
        <v>82.22022347485516</v>
      </c>
      <c r="EQ23" s="28">
        <v>45.948228174594355</v>
      </c>
      <c r="ER23" s="28">
        <v>8.3357405095503037</v>
      </c>
      <c r="ES23" s="28">
        <v>45.948228174594355</v>
      </c>
      <c r="ET23" s="28">
        <v>43.71363016559323</v>
      </c>
      <c r="EU23" s="28">
        <v>7.9303488353509852</v>
      </c>
      <c r="EV23" s="28">
        <v>43.71363016559323</v>
      </c>
      <c r="EW23" s="28">
        <v>41.729631953919217</v>
      </c>
      <c r="EX23" s="28">
        <v>7.5704199562419818</v>
      </c>
      <c r="EY23" s="28">
        <v>41.729631953919217</v>
      </c>
      <c r="EZ23" s="28">
        <v>39.586754238273294</v>
      </c>
      <c r="FA23" s="28">
        <v>7.1816678042885185</v>
      </c>
      <c r="FB23" s="28">
        <v>39.586754238273294</v>
      </c>
      <c r="FC23" s="28">
        <v>37.716734801187862</v>
      </c>
      <c r="FD23" s="28">
        <v>6.842416490480983</v>
      </c>
      <c r="FE23" s="28">
        <v>37.716734801187862</v>
      </c>
      <c r="FF23" s="28">
        <v>36.41346234831822</v>
      </c>
      <c r="FG23" s="28">
        <v>6.605982107438261</v>
      </c>
      <c r="FH23" s="28">
        <v>36.41346234831822</v>
      </c>
      <c r="FI23" s="28">
        <v>79.554620413491108</v>
      </c>
      <c r="FJ23" s="28">
        <v>14.432475384748386</v>
      </c>
      <c r="FK23" s="28">
        <v>51.210909754966849</v>
      </c>
      <c r="FL23" s="28">
        <v>106.65975776789475</v>
      </c>
      <c r="FM23" s="28">
        <v>47.572402331218989</v>
      </c>
      <c r="FN23" s="28">
        <v>38.316999398852602</v>
      </c>
      <c r="FO23" s="28">
        <v>107.35733006789474</v>
      </c>
      <c r="FP23" s="28">
        <v>49.177218111479334</v>
      </c>
      <c r="FQ23" s="28">
        <v>30.512124874030775</v>
      </c>
      <c r="FR23" s="29">
        <v>93.830009437894745</v>
      </c>
      <c r="FS23" s="29">
        <v>48.534065906499023</v>
      </c>
      <c r="FT23" s="29">
        <v>86.630485812347757</v>
      </c>
      <c r="FU23" s="29">
        <v>94.157333827894746</v>
      </c>
      <c r="FV23" s="29">
        <v>46.318325661826499</v>
      </c>
      <c r="FW23" s="29">
        <v>85.043045797771612</v>
      </c>
      <c r="FX23" s="29">
        <v>94.295533507894746</v>
      </c>
      <c r="FY23" s="29">
        <v>44.081266163547653</v>
      </c>
      <c r="FZ23" s="29">
        <v>84.159877235333227</v>
      </c>
      <c r="GA23" s="29">
        <v>94.539279447894742</v>
      </c>
      <c r="GB23" s="29">
        <v>41.901550026699908</v>
      </c>
      <c r="GC23" s="29">
        <v>83.486613363720835</v>
      </c>
      <c r="GD23" s="29">
        <v>94.881173657894735</v>
      </c>
      <c r="GE23" s="29">
        <v>39.567655721380724</v>
      </c>
      <c r="GF23" s="29">
        <v>82.613705943568277</v>
      </c>
      <c r="GG23" s="29">
        <v>95.351510477894735</v>
      </c>
      <c r="GH23" s="29">
        <v>37.13471252585763</v>
      </c>
      <c r="GI23" s="29">
        <v>81.654004729694634</v>
      </c>
      <c r="GJ23" s="29">
        <v>95.939500127894746</v>
      </c>
      <c r="GK23" s="29">
        <v>36.603374341756634</v>
      </c>
      <c r="GL23" s="29">
        <v>80.570137761770383</v>
      </c>
      <c r="GM23" s="29">
        <v>96.604766547894741</v>
      </c>
      <c r="GN23" s="29">
        <v>36.642754386955112</v>
      </c>
      <c r="GO23" s="29">
        <v>79.48353505930686</v>
      </c>
      <c r="GP23" s="29">
        <v>97.416729667894742</v>
      </c>
      <c r="GQ23" s="29">
        <v>36.719314319239778</v>
      </c>
      <c r="GR23" s="29">
        <v>78.001775476016178</v>
      </c>
      <c r="GS23" s="29">
        <v>98.657434697894743</v>
      </c>
      <c r="GT23" s="29">
        <v>36.617480418767258</v>
      </c>
      <c r="GU23" s="29">
        <v>73.82122673068244</v>
      </c>
      <c r="GV23" s="29">
        <v>101.92654103789474</v>
      </c>
      <c r="GW23" s="29">
        <v>54.874322808707788</v>
      </c>
      <c r="GX23" s="29">
        <v>54.712292106173152</v>
      </c>
      <c r="GY23" s="29">
        <v>104.23219675789474</v>
      </c>
      <c r="GZ23" s="29">
        <v>51.341189156664178</v>
      </c>
      <c r="HA23" s="29">
        <v>39.594505824068733</v>
      </c>
      <c r="HB23" s="29">
        <v>105.15224940789474</v>
      </c>
      <c r="HC23" s="29">
        <v>49.865328665007944</v>
      </c>
      <c r="HD23" s="29">
        <v>31.413486971647956</v>
      </c>
      <c r="HE23" s="29">
        <v>104.98360016789474</v>
      </c>
      <c r="HF23" s="29">
        <v>49.412694871098473</v>
      </c>
      <c r="HG23" s="29">
        <v>34.899313041369197</v>
      </c>
    </row>
    <row r="24" spans="1:215" ht="15" thickBot="1" x14ac:dyDescent="0.4">
      <c r="A24" s="2"/>
      <c r="B24" s="43" t="s">
        <v>536</v>
      </c>
      <c r="C24" s="76" t="s">
        <v>867</v>
      </c>
      <c r="D24" s="44">
        <v>380272</v>
      </c>
      <c r="E24" s="45">
        <v>411184</v>
      </c>
      <c r="F24" s="23">
        <v>10.670731707317072</v>
      </c>
      <c r="G24" s="23">
        <v>1.9358407079646016</v>
      </c>
      <c r="H24" s="23">
        <v>10.670731707317072</v>
      </c>
      <c r="I24" s="23">
        <v>10.670731707317072</v>
      </c>
      <c r="J24" s="23">
        <v>1.9358407079646016</v>
      </c>
      <c r="K24" s="23">
        <v>10.670731707317072</v>
      </c>
      <c r="L24" s="23">
        <v>10.670731707317072</v>
      </c>
      <c r="M24" s="23">
        <v>1.9358407079646016</v>
      </c>
      <c r="N24" s="23">
        <v>10.670731707317072</v>
      </c>
      <c r="O24" s="23">
        <v>10.670731707317072</v>
      </c>
      <c r="P24" s="23">
        <v>1.9358407079646016</v>
      </c>
      <c r="Q24" s="23">
        <v>10.670731707317072</v>
      </c>
      <c r="R24" s="23">
        <v>10.670731707317072</v>
      </c>
      <c r="S24" s="23">
        <v>1.9358407079646016</v>
      </c>
      <c r="T24" s="23">
        <v>10.670731707317072</v>
      </c>
      <c r="U24" s="23">
        <v>10.670731707317072</v>
      </c>
      <c r="V24" s="23">
        <v>1.9358407079646016</v>
      </c>
      <c r="W24" s="23">
        <v>10.670731707317072</v>
      </c>
      <c r="X24" s="23">
        <v>10.670731707317072</v>
      </c>
      <c r="Y24" s="23">
        <v>1.9358407079646016</v>
      </c>
      <c r="Z24" s="23">
        <v>10.670731707317072</v>
      </c>
      <c r="AA24" s="23">
        <v>10.670731707317072</v>
      </c>
      <c r="AB24" s="23">
        <v>1.9358407079646016</v>
      </c>
      <c r="AC24" s="23">
        <v>10.670731707317072</v>
      </c>
      <c r="AD24" s="23">
        <v>10.670731707317072</v>
      </c>
      <c r="AE24" s="23">
        <v>1.9358407079646016</v>
      </c>
      <c r="AF24" s="23">
        <v>10.670731707317072</v>
      </c>
      <c r="AG24" s="23">
        <v>10.670731707317072</v>
      </c>
      <c r="AH24" s="23">
        <v>1.9358407079646016</v>
      </c>
      <c r="AI24" s="23">
        <v>10.670731707317072</v>
      </c>
      <c r="AJ24" s="23">
        <v>10.670731707317072</v>
      </c>
      <c r="AK24" s="23">
        <v>1.9358407079646016</v>
      </c>
      <c r="AL24" s="23">
        <v>10.670731707317072</v>
      </c>
      <c r="AM24" s="23">
        <v>10.670731707317072</v>
      </c>
      <c r="AN24" s="23">
        <v>1.9358407079646016</v>
      </c>
      <c r="AO24" s="23">
        <v>10.670731707317072</v>
      </c>
      <c r="AP24" s="23">
        <v>93.466687090631581</v>
      </c>
      <c r="AQ24" s="23">
        <v>21.770924766976645</v>
      </c>
      <c r="AR24" s="23">
        <v>40.688441105769016</v>
      </c>
      <c r="AS24" s="23">
        <v>95.29764725063157</v>
      </c>
      <c r="AT24" s="23">
        <v>26.497969616609478</v>
      </c>
      <c r="AU24" s="23">
        <v>40.223402645946763</v>
      </c>
      <c r="AV24" s="25">
        <v>10.670731707317072</v>
      </c>
      <c r="AW24" s="25">
        <v>1.9358407079646016</v>
      </c>
      <c r="AX24" s="25">
        <v>10.670731707317072</v>
      </c>
      <c r="AY24" s="25">
        <v>10.670731707317072</v>
      </c>
      <c r="AZ24" s="25">
        <v>1.9358407079646016</v>
      </c>
      <c r="BA24" s="25">
        <v>10.670731707317072</v>
      </c>
      <c r="BB24" s="25">
        <v>10.670731707317072</v>
      </c>
      <c r="BC24" s="25">
        <v>1.9358407079646016</v>
      </c>
      <c r="BD24" s="25">
        <v>10.670731707317072</v>
      </c>
      <c r="BE24" s="25">
        <v>10.670731707317072</v>
      </c>
      <c r="BF24" s="25">
        <v>1.9358407079646016</v>
      </c>
      <c r="BG24" s="25">
        <v>10.670731707317072</v>
      </c>
      <c r="BH24" s="25">
        <v>10.670731707317072</v>
      </c>
      <c r="BI24" s="25">
        <v>1.9358407079646016</v>
      </c>
      <c r="BJ24" s="25">
        <v>10.670731707317072</v>
      </c>
      <c r="BK24" s="25">
        <v>10.670731707317072</v>
      </c>
      <c r="BL24" s="25">
        <v>1.9358407079646016</v>
      </c>
      <c r="BM24" s="25">
        <v>10.670731707317072</v>
      </c>
      <c r="BN24" s="25">
        <v>10.670731707317072</v>
      </c>
      <c r="BO24" s="25">
        <v>1.9358407079646016</v>
      </c>
      <c r="BP24" s="25">
        <v>10.670731707317072</v>
      </c>
      <c r="BQ24" s="25">
        <v>10.670731707317072</v>
      </c>
      <c r="BR24" s="25">
        <v>1.9358407079646016</v>
      </c>
      <c r="BS24" s="25">
        <v>10.670731707317072</v>
      </c>
      <c r="BT24" s="25">
        <v>10.670731707317072</v>
      </c>
      <c r="BU24" s="25">
        <v>1.9358407079646016</v>
      </c>
      <c r="BV24" s="25">
        <v>10.670731707317072</v>
      </c>
      <c r="BW24" s="25">
        <v>10.670731707317072</v>
      </c>
      <c r="BX24" s="25">
        <v>1.9358407079646016</v>
      </c>
      <c r="BY24" s="25">
        <v>10.670731707317072</v>
      </c>
      <c r="BZ24" s="25">
        <v>10.670731707317072</v>
      </c>
      <c r="CA24" s="25">
        <v>1.9358407079646016</v>
      </c>
      <c r="CB24" s="25">
        <v>10.670731707317072</v>
      </c>
      <c r="CC24" s="25">
        <v>10.670731707317072</v>
      </c>
      <c r="CD24" s="25">
        <v>1.9358407079646016</v>
      </c>
      <c r="CE24" s="25">
        <v>10.670731707317072</v>
      </c>
      <c r="CF24" s="25">
        <v>78.147028933762655</v>
      </c>
      <c r="CG24" s="25">
        <v>14.177115868514464</v>
      </c>
      <c r="CH24" s="25">
        <v>43.609846783405786</v>
      </c>
      <c r="CI24" s="25">
        <v>90.21679220763157</v>
      </c>
      <c r="CJ24" s="25">
        <v>18.275569548239353</v>
      </c>
      <c r="CK24" s="25">
        <v>42.829284283661451</v>
      </c>
      <c r="CL24" s="27">
        <v>10.670731707317072</v>
      </c>
      <c r="CM24" s="27">
        <v>1.9358407079646016</v>
      </c>
      <c r="CN24" s="27">
        <v>10.670731707317072</v>
      </c>
      <c r="CO24" s="27">
        <v>10.670731707317072</v>
      </c>
      <c r="CP24" s="27">
        <v>1.9358407079646016</v>
      </c>
      <c r="CQ24" s="27">
        <v>10.670731707317072</v>
      </c>
      <c r="CR24" s="27">
        <v>10.670731707317072</v>
      </c>
      <c r="CS24" s="27">
        <v>1.9358407079646016</v>
      </c>
      <c r="CT24" s="27">
        <v>10.670731707317072</v>
      </c>
      <c r="CU24" s="27">
        <v>10.670731707317072</v>
      </c>
      <c r="CV24" s="27">
        <v>1.9358407079646016</v>
      </c>
      <c r="CW24" s="27">
        <v>10.670731707317072</v>
      </c>
      <c r="CX24" s="27">
        <v>10.670731707317072</v>
      </c>
      <c r="CY24" s="27">
        <v>1.9358407079646016</v>
      </c>
      <c r="CZ24" s="27">
        <v>10.670731707317072</v>
      </c>
      <c r="DA24" s="27">
        <v>10.670731707317072</v>
      </c>
      <c r="DB24" s="27">
        <v>1.9358407079646016</v>
      </c>
      <c r="DC24" s="27">
        <v>10.670731707317072</v>
      </c>
      <c r="DD24" s="27">
        <v>10.670731707317072</v>
      </c>
      <c r="DE24" s="27">
        <v>1.9358407079646016</v>
      </c>
      <c r="DF24" s="27">
        <v>10.670731707317072</v>
      </c>
      <c r="DG24" s="27">
        <v>10.670731707317072</v>
      </c>
      <c r="DH24" s="27">
        <v>1.9358407079646016</v>
      </c>
      <c r="DI24" s="27">
        <v>10.670731707317072</v>
      </c>
      <c r="DJ24" s="27">
        <v>10.670731707317072</v>
      </c>
      <c r="DK24" s="27">
        <v>1.9358407079646016</v>
      </c>
      <c r="DL24" s="27">
        <v>10.670731707317072</v>
      </c>
      <c r="DM24" s="27">
        <v>10.670731707317072</v>
      </c>
      <c r="DN24" s="27">
        <v>1.9358407079646016</v>
      </c>
      <c r="DO24" s="27">
        <v>10.670731707317072</v>
      </c>
      <c r="DP24" s="27">
        <v>10.670731707317072</v>
      </c>
      <c r="DQ24" s="27">
        <v>1.9358407079646016</v>
      </c>
      <c r="DR24" s="27">
        <v>10.670731707317072</v>
      </c>
      <c r="DS24" s="27">
        <v>21.766625738587692</v>
      </c>
      <c r="DT24" s="27">
        <v>3.9488126339915728</v>
      </c>
      <c r="DU24" s="27">
        <v>21.766625738587692</v>
      </c>
      <c r="DV24" s="27">
        <v>91.853298600631575</v>
      </c>
      <c r="DW24" s="27">
        <v>30.22424616332524</v>
      </c>
      <c r="DX24" s="27">
        <v>43.636444703267614</v>
      </c>
      <c r="DY24" s="27">
        <v>93.034282396631568</v>
      </c>
      <c r="DZ24" s="27">
        <v>36.050104195786396</v>
      </c>
      <c r="EA24" s="27">
        <v>43.781527838081729</v>
      </c>
      <c r="EB24" s="28">
        <v>10.670731707317072</v>
      </c>
      <c r="EC24" s="28">
        <v>1.9358407079646016</v>
      </c>
      <c r="ED24" s="28">
        <v>10.670731707317072</v>
      </c>
      <c r="EE24" s="28">
        <v>10.670731707317072</v>
      </c>
      <c r="EF24" s="28">
        <v>1.9358407079646016</v>
      </c>
      <c r="EG24" s="28">
        <v>10.670731707317072</v>
      </c>
      <c r="EH24" s="28">
        <v>10.670731707317072</v>
      </c>
      <c r="EI24" s="28">
        <v>1.9358407079646016</v>
      </c>
      <c r="EJ24" s="28">
        <v>10.670731707317072</v>
      </c>
      <c r="EK24" s="28">
        <v>10.670731707317072</v>
      </c>
      <c r="EL24" s="28">
        <v>1.9358407079646016</v>
      </c>
      <c r="EM24" s="28">
        <v>10.670731707317072</v>
      </c>
      <c r="EN24" s="28">
        <v>10.670731707317072</v>
      </c>
      <c r="EO24" s="28">
        <v>1.9358407079646016</v>
      </c>
      <c r="EP24" s="28">
        <v>10.670731707317072</v>
      </c>
      <c r="EQ24" s="28">
        <v>10.670731707317072</v>
      </c>
      <c r="ER24" s="28">
        <v>1.9358407079646016</v>
      </c>
      <c r="ES24" s="28">
        <v>10.670731707317072</v>
      </c>
      <c r="ET24" s="28">
        <v>10.670731707317072</v>
      </c>
      <c r="EU24" s="28">
        <v>1.9358407079646016</v>
      </c>
      <c r="EV24" s="28">
        <v>10.670731707317072</v>
      </c>
      <c r="EW24" s="28">
        <v>10.670731707317072</v>
      </c>
      <c r="EX24" s="28">
        <v>1.9358407079646016</v>
      </c>
      <c r="EY24" s="28">
        <v>10.670731707317072</v>
      </c>
      <c r="EZ24" s="28">
        <v>10.670731707317072</v>
      </c>
      <c r="FA24" s="28">
        <v>1.9358407079646016</v>
      </c>
      <c r="FB24" s="28">
        <v>10.670731707317072</v>
      </c>
      <c r="FC24" s="28">
        <v>10.670731707317072</v>
      </c>
      <c r="FD24" s="28">
        <v>1.9358407079646016</v>
      </c>
      <c r="FE24" s="28">
        <v>10.670731707317072</v>
      </c>
      <c r="FF24" s="28">
        <v>10.670731707317072</v>
      </c>
      <c r="FG24" s="28">
        <v>1.9358407079646016</v>
      </c>
      <c r="FH24" s="28">
        <v>10.670731707317072</v>
      </c>
      <c r="FI24" s="28">
        <v>10.670731707317072</v>
      </c>
      <c r="FJ24" s="28">
        <v>1.9358407079646016</v>
      </c>
      <c r="FK24" s="28">
        <v>10.670731707317072</v>
      </c>
      <c r="FL24" s="28">
        <v>74.844353987806585</v>
      </c>
      <c r="FM24" s="28">
        <v>13.577958024336592</v>
      </c>
      <c r="FN24" s="28">
        <v>12.928569477065395</v>
      </c>
      <c r="FO24" s="28">
        <v>90.090464918612696</v>
      </c>
      <c r="FP24" s="28">
        <v>16.343845405589029</v>
      </c>
      <c r="FQ24" s="28">
        <v>0.75079918916873112</v>
      </c>
      <c r="FR24" s="29">
        <v>10.670731707317072</v>
      </c>
      <c r="FS24" s="29">
        <v>1.9358407079646016</v>
      </c>
      <c r="FT24" s="29">
        <v>10.670731707317072</v>
      </c>
      <c r="FU24" s="29">
        <v>10.670731707317072</v>
      </c>
      <c r="FV24" s="29">
        <v>1.9358407079646016</v>
      </c>
      <c r="FW24" s="29">
        <v>10.670731707317072</v>
      </c>
      <c r="FX24" s="29">
        <v>10.670731707317072</v>
      </c>
      <c r="FY24" s="29">
        <v>1.9358407079646016</v>
      </c>
      <c r="FZ24" s="29">
        <v>10.670731707317072</v>
      </c>
      <c r="GA24" s="29">
        <v>10.670731707317072</v>
      </c>
      <c r="GB24" s="29">
        <v>1.9358407079646016</v>
      </c>
      <c r="GC24" s="29">
        <v>10.670731707317072</v>
      </c>
      <c r="GD24" s="29">
        <v>10.670731707317072</v>
      </c>
      <c r="GE24" s="29">
        <v>1.9358407079646016</v>
      </c>
      <c r="GF24" s="29">
        <v>10.670731707317072</v>
      </c>
      <c r="GG24" s="29">
        <v>10.670731707317072</v>
      </c>
      <c r="GH24" s="29">
        <v>1.9358407079646016</v>
      </c>
      <c r="GI24" s="29">
        <v>10.670731707317072</v>
      </c>
      <c r="GJ24" s="29">
        <v>10.670731707317072</v>
      </c>
      <c r="GK24" s="29">
        <v>1.9358407079646016</v>
      </c>
      <c r="GL24" s="29">
        <v>10.670731707317072</v>
      </c>
      <c r="GM24" s="29">
        <v>10.670731707317072</v>
      </c>
      <c r="GN24" s="29">
        <v>1.9358407079646016</v>
      </c>
      <c r="GO24" s="29">
        <v>10.670731707317072</v>
      </c>
      <c r="GP24" s="29">
        <v>10.670731707317072</v>
      </c>
      <c r="GQ24" s="29">
        <v>1.9358407079646016</v>
      </c>
      <c r="GR24" s="29">
        <v>10.670731707317072</v>
      </c>
      <c r="GS24" s="29">
        <v>10.670731707317072</v>
      </c>
      <c r="GT24" s="29">
        <v>1.9358407079646016</v>
      </c>
      <c r="GU24" s="29">
        <v>10.670731707317072</v>
      </c>
      <c r="GV24" s="29">
        <v>94.64182829063158</v>
      </c>
      <c r="GW24" s="29">
        <v>26.40873605356164</v>
      </c>
      <c r="GX24" s="29">
        <v>34.98913196090227</v>
      </c>
      <c r="GY24" s="29">
        <v>99.877660113631578</v>
      </c>
      <c r="GZ24" s="29">
        <v>20.509215592311801</v>
      </c>
      <c r="HA24" s="29">
        <v>16.38718376844767</v>
      </c>
      <c r="HB24" s="29">
        <v>94.349827997230577</v>
      </c>
      <c r="HC24" s="29">
        <v>17.116561716311743</v>
      </c>
      <c r="HD24" s="29">
        <v>4.3866784834688133</v>
      </c>
      <c r="HE24" s="29">
        <v>92.831989655017651</v>
      </c>
      <c r="HF24" s="29">
        <v>16.841201663078422</v>
      </c>
      <c r="HG24" s="29">
        <v>6.910314113336085</v>
      </c>
    </row>
    <row r="25" spans="1:215" ht="15" thickBot="1" x14ac:dyDescent="0.4">
      <c r="A25" s="2"/>
      <c r="B25" s="43" t="s">
        <v>475</v>
      </c>
      <c r="C25" s="76" t="s">
        <v>863</v>
      </c>
      <c r="D25" s="44">
        <v>407769</v>
      </c>
      <c r="E25" s="45">
        <v>375476</v>
      </c>
      <c r="F25" s="23">
        <v>57.438639519999995</v>
      </c>
      <c r="G25" s="23">
        <v>39.664037103123029</v>
      </c>
      <c r="H25" s="23">
        <v>57.438639519999995</v>
      </c>
      <c r="I25" s="23">
        <v>57.818767960000002</v>
      </c>
      <c r="J25" s="23">
        <v>25.318282121221554</v>
      </c>
      <c r="K25" s="23">
        <v>57.818767960000002</v>
      </c>
      <c r="L25" s="23">
        <v>57.942757579999999</v>
      </c>
      <c r="M25" s="23">
        <v>11.056018054284928</v>
      </c>
      <c r="N25" s="23">
        <v>57.942757579999999</v>
      </c>
      <c r="O25" s="23">
        <v>10.670731707317072</v>
      </c>
      <c r="P25" s="23">
        <v>1.9358407079646016</v>
      </c>
      <c r="Q25" s="23">
        <v>10.670731707317072</v>
      </c>
      <c r="R25" s="23">
        <v>10.670731707317072</v>
      </c>
      <c r="S25" s="23">
        <v>1.9358407079646016</v>
      </c>
      <c r="T25" s="23">
        <v>10.670731707317072</v>
      </c>
      <c r="U25" s="23">
        <v>10.670731707317072</v>
      </c>
      <c r="V25" s="23">
        <v>1.9358407079646016</v>
      </c>
      <c r="W25" s="23">
        <v>10.670731707317072</v>
      </c>
      <c r="X25" s="23">
        <v>10.670731707317072</v>
      </c>
      <c r="Y25" s="23">
        <v>1.9358407079646016</v>
      </c>
      <c r="Z25" s="23">
        <v>10.670731707317072</v>
      </c>
      <c r="AA25" s="23">
        <v>10.670731707317072</v>
      </c>
      <c r="AB25" s="23">
        <v>1.9358407079646016</v>
      </c>
      <c r="AC25" s="23">
        <v>10.670731707317072</v>
      </c>
      <c r="AD25" s="23">
        <v>10.670731707317072</v>
      </c>
      <c r="AE25" s="23">
        <v>1.9358407079646016</v>
      </c>
      <c r="AF25" s="23">
        <v>10.670731707317072</v>
      </c>
      <c r="AG25" s="23">
        <v>10.670731707317072</v>
      </c>
      <c r="AH25" s="23">
        <v>1.9358407079646016</v>
      </c>
      <c r="AI25" s="23">
        <v>10.670731707317072</v>
      </c>
      <c r="AJ25" s="23">
        <v>10.670731707317072</v>
      </c>
      <c r="AK25" s="23">
        <v>1.9358407079646016</v>
      </c>
      <c r="AL25" s="23">
        <v>10.670731707317072</v>
      </c>
      <c r="AM25" s="23">
        <v>10.670731707317072</v>
      </c>
      <c r="AN25" s="23">
        <v>1.9358407079646016</v>
      </c>
      <c r="AO25" s="23">
        <v>10.670731707317072</v>
      </c>
      <c r="AP25" s="23">
        <v>78.456388959999998</v>
      </c>
      <c r="AQ25" s="23">
        <v>68.01460676896653</v>
      </c>
      <c r="AR25" s="23">
        <v>44.817739692745491</v>
      </c>
      <c r="AS25" s="23">
        <v>79.23158183999999</v>
      </c>
      <c r="AT25" s="23">
        <v>67.232336925635849</v>
      </c>
      <c r="AU25" s="23">
        <v>44.953315470316483</v>
      </c>
      <c r="AV25" s="25">
        <v>57.103809069999997</v>
      </c>
      <c r="AW25" s="25">
        <v>39.724052603572247</v>
      </c>
      <c r="AX25" s="25">
        <v>57.103809069999997</v>
      </c>
      <c r="AY25" s="25">
        <v>57.208147969999999</v>
      </c>
      <c r="AZ25" s="25">
        <v>23.797591928513508</v>
      </c>
      <c r="BA25" s="25">
        <v>57.208147969999999</v>
      </c>
      <c r="BB25" s="25">
        <v>43.729106127259406</v>
      </c>
      <c r="BC25" s="25">
        <v>7.9331564213169719</v>
      </c>
      <c r="BD25" s="25">
        <v>43.729106127259406</v>
      </c>
      <c r="BE25" s="25">
        <v>10.670731707317072</v>
      </c>
      <c r="BF25" s="25">
        <v>1.9358407079646016</v>
      </c>
      <c r="BG25" s="25">
        <v>10.670731707317072</v>
      </c>
      <c r="BH25" s="25">
        <v>10.670731707317072</v>
      </c>
      <c r="BI25" s="25">
        <v>1.9358407079646016</v>
      </c>
      <c r="BJ25" s="25">
        <v>10.670731707317072</v>
      </c>
      <c r="BK25" s="25">
        <v>10.670731707317072</v>
      </c>
      <c r="BL25" s="25">
        <v>1.9358407079646016</v>
      </c>
      <c r="BM25" s="25">
        <v>10.670731707317072</v>
      </c>
      <c r="BN25" s="25">
        <v>10.670731707317072</v>
      </c>
      <c r="BO25" s="25">
        <v>1.9358407079646016</v>
      </c>
      <c r="BP25" s="25">
        <v>10.670731707317072</v>
      </c>
      <c r="BQ25" s="25">
        <v>10.670731707317072</v>
      </c>
      <c r="BR25" s="25">
        <v>1.9358407079646016</v>
      </c>
      <c r="BS25" s="25">
        <v>10.670731707317072</v>
      </c>
      <c r="BT25" s="25">
        <v>10.670731707317072</v>
      </c>
      <c r="BU25" s="25">
        <v>1.9358407079646016</v>
      </c>
      <c r="BV25" s="25">
        <v>10.670731707317072</v>
      </c>
      <c r="BW25" s="25">
        <v>10.670731707317072</v>
      </c>
      <c r="BX25" s="25">
        <v>1.9358407079646016</v>
      </c>
      <c r="BY25" s="25">
        <v>10.670731707317072</v>
      </c>
      <c r="BZ25" s="25">
        <v>10.670731707317072</v>
      </c>
      <c r="CA25" s="25">
        <v>1.9358407079646016</v>
      </c>
      <c r="CB25" s="25">
        <v>10.670731707317072</v>
      </c>
      <c r="CC25" s="25">
        <v>10.670731707317072</v>
      </c>
      <c r="CD25" s="25">
        <v>1.9358407079646016</v>
      </c>
      <c r="CE25" s="25">
        <v>10.670731707317072</v>
      </c>
      <c r="CF25" s="25">
        <v>63.163234180000003</v>
      </c>
      <c r="CG25" s="25">
        <v>17.083857906864655</v>
      </c>
      <c r="CH25" s="25">
        <v>57.720796117665245</v>
      </c>
      <c r="CI25" s="25">
        <v>63.833024440000003</v>
      </c>
      <c r="CJ25" s="25">
        <v>63.833024440000003</v>
      </c>
      <c r="CK25" s="25">
        <v>57.237368052682157</v>
      </c>
      <c r="CL25" s="27">
        <v>57.438971989999999</v>
      </c>
      <c r="CM25" s="27">
        <v>39.72045813270767</v>
      </c>
      <c r="CN25" s="27">
        <v>57.438971989999999</v>
      </c>
      <c r="CO25" s="27">
        <v>57.819764970000001</v>
      </c>
      <c r="CP25" s="27">
        <v>23.803016314910337</v>
      </c>
      <c r="CQ25" s="27">
        <v>57.819764970000001</v>
      </c>
      <c r="CR25" s="27">
        <v>43.348111733627299</v>
      </c>
      <c r="CS25" s="27">
        <v>7.8640379693748637</v>
      </c>
      <c r="CT25" s="27">
        <v>43.348111733627299</v>
      </c>
      <c r="CU25" s="27">
        <v>10.670731707317072</v>
      </c>
      <c r="CV25" s="27">
        <v>1.9358407079646016</v>
      </c>
      <c r="CW25" s="27">
        <v>10.670731707317072</v>
      </c>
      <c r="CX25" s="27">
        <v>10.670731707317072</v>
      </c>
      <c r="CY25" s="27">
        <v>1.9358407079646016</v>
      </c>
      <c r="CZ25" s="27">
        <v>10.670731707317072</v>
      </c>
      <c r="DA25" s="27">
        <v>10.670731707317072</v>
      </c>
      <c r="DB25" s="27">
        <v>1.9358407079646016</v>
      </c>
      <c r="DC25" s="27">
        <v>10.670731707317072</v>
      </c>
      <c r="DD25" s="27">
        <v>10.670731707317072</v>
      </c>
      <c r="DE25" s="27">
        <v>1.9358407079646016</v>
      </c>
      <c r="DF25" s="27">
        <v>10.670731707317072</v>
      </c>
      <c r="DG25" s="27">
        <v>10.670731707317072</v>
      </c>
      <c r="DH25" s="27">
        <v>1.9358407079646016</v>
      </c>
      <c r="DI25" s="27">
        <v>10.670731707317072</v>
      </c>
      <c r="DJ25" s="27">
        <v>10.670731707317072</v>
      </c>
      <c r="DK25" s="27">
        <v>1.9358407079646016</v>
      </c>
      <c r="DL25" s="27">
        <v>10.670731707317072</v>
      </c>
      <c r="DM25" s="27">
        <v>10.670731707317072</v>
      </c>
      <c r="DN25" s="27">
        <v>1.9358407079646016</v>
      </c>
      <c r="DO25" s="27">
        <v>10.670731707317072</v>
      </c>
      <c r="DP25" s="27">
        <v>10.670731707317072</v>
      </c>
      <c r="DQ25" s="27">
        <v>1.9358407079646016</v>
      </c>
      <c r="DR25" s="27">
        <v>10.670731707317072</v>
      </c>
      <c r="DS25" s="27">
        <v>10.670731707317072</v>
      </c>
      <c r="DT25" s="27">
        <v>1.9358407079646016</v>
      </c>
      <c r="DU25" s="27">
        <v>10.670731707317072</v>
      </c>
      <c r="DV25" s="27">
        <v>77.589828089999997</v>
      </c>
      <c r="DW25" s="27">
        <v>75.210459367842546</v>
      </c>
      <c r="DX25" s="27">
        <v>45.84754281329181</v>
      </c>
      <c r="DY25" s="27">
        <v>77.999763090000002</v>
      </c>
      <c r="DZ25" s="27">
        <v>74.195783614867892</v>
      </c>
      <c r="EA25" s="27">
        <v>46.28565830894641</v>
      </c>
      <c r="EB25" s="28">
        <v>57.411470520000002</v>
      </c>
      <c r="EC25" s="28">
        <v>39.672071674049462</v>
      </c>
      <c r="ED25" s="28">
        <v>57.411470520000002</v>
      </c>
      <c r="EE25" s="28">
        <v>57.775417109999999</v>
      </c>
      <c r="EF25" s="28">
        <v>25.343515248775123</v>
      </c>
      <c r="EG25" s="28">
        <v>57.775417109999999</v>
      </c>
      <c r="EH25" s="28">
        <v>57.898119350000002</v>
      </c>
      <c r="EI25" s="28">
        <v>11.08206607604286</v>
      </c>
      <c r="EJ25" s="28">
        <v>52.332756104915973</v>
      </c>
      <c r="EK25" s="28">
        <v>10.670731707317072</v>
      </c>
      <c r="EL25" s="28">
        <v>1.9358407079646016</v>
      </c>
      <c r="EM25" s="28">
        <v>10.670731707317072</v>
      </c>
      <c r="EN25" s="28">
        <v>10.670731707317072</v>
      </c>
      <c r="EO25" s="28">
        <v>1.9358407079646016</v>
      </c>
      <c r="EP25" s="28">
        <v>10.670731707317072</v>
      </c>
      <c r="EQ25" s="28">
        <v>10.670731707317072</v>
      </c>
      <c r="ER25" s="28">
        <v>1.9358407079646016</v>
      </c>
      <c r="ES25" s="28">
        <v>10.670731707317072</v>
      </c>
      <c r="ET25" s="28">
        <v>10.670731707317072</v>
      </c>
      <c r="EU25" s="28">
        <v>1.9358407079646016</v>
      </c>
      <c r="EV25" s="28">
        <v>10.670731707317072</v>
      </c>
      <c r="EW25" s="28">
        <v>10.670731707317072</v>
      </c>
      <c r="EX25" s="28">
        <v>1.9358407079646016</v>
      </c>
      <c r="EY25" s="28">
        <v>10.670731707317072</v>
      </c>
      <c r="EZ25" s="28">
        <v>10.670731707317072</v>
      </c>
      <c r="FA25" s="28">
        <v>1.9358407079646016</v>
      </c>
      <c r="FB25" s="28">
        <v>10.670731707317072</v>
      </c>
      <c r="FC25" s="28">
        <v>10.670731707317072</v>
      </c>
      <c r="FD25" s="28">
        <v>1.9358407079646016</v>
      </c>
      <c r="FE25" s="28">
        <v>10.670731707317072</v>
      </c>
      <c r="FF25" s="28">
        <v>10.670731707317072</v>
      </c>
      <c r="FG25" s="28">
        <v>1.9358407079646016</v>
      </c>
      <c r="FH25" s="28">
        <v>10.670731707317072</v>
      </c>
      <c r="FI25" s="28">
        <v>10.670731707317072</v>
      </c>
      <c r="FJ25" s="28">
        <v>1.9358407079646016</v>
      </c>
      <c r="FK25" s="28">
        <v>10.670731707317072</v>
      </c>
      <c r="FL25" s="28">
        <v>78.495526640000008</v>
      </c>
      <c r="FM25" s="28">
        <v>65.06670554039566</v>
      </c>
      <c r="FN25" s="28">
        <v>15.827891811487675</v>
      </c>
      <c r="FO25" s="28">
        <v>78.583368699999994</v>
      </c>
      <c r="FP25" s="28">
        <v>63.961079958250494</v>
      </c>
      <c r="FQ25" s="28">
        <v>13.510066216645143</v>
      </c>
      <c r="FR25" s="29">
        <v>57.43717925</v>
      </c>
      <c r="FS25" s="29">
        <v>39.682434010009338</v>
      </c>
      <c r="FT25" s="29">
        <v>57.43717925</v>
      </c>
      <c r="FU25" s="29">
        <v>57.848416139999998</v>
      </c>
      <c r="FV25" s="29">
        <v>39.56500190437923</v>
      </c>
      <c r="FW25" s="29">
        <v>57.848416139999998</v>
      </c>
      <c r="FX25" s="29">
        <v>57.991414469999995</v>
      </c>
      <c r="FY25" s="29">
        <v>39.398847055142205</v>
      </c>
      <c r="FZ25" s="29">
        <v>52.348760881066994</v>
      </c>
      <c r="GA25" s="29">
        <v>58.237909959999996</v>
      </c>
      <c r="GB25" s="29">
        <v>38.967762287542605</v>
      </c>
      <c r="GC25" s="29">
        <v>39.367191763692489</v>
      </c>
      <c r="GD25" s="29">
        <v>58.583603879999998</v>
      </c>
      <c r="GE25" s="29">
        <v>38.462749906330515</v>
      </c>
      <c r="GF25" s="29">
        <v>39.16079171361838</v>
      </c>
      <c r="GG25" s="29">
        <v>59.035690520000003</v>
      </c>
      <c r="GH25" s="29">
        <v>37.538175800754438</v>
      </c>
      <c r="GI25" s="29">
        <v>38.874341714605336</v>
      </c>
      <c r="GJ25" s="29">
        <v>59.666636279999999</v>
      </c>
      <c r="GK25" s="29">
        <v>37.038924941160175</v>
      </c>
      <c r="GL25" s="29">
        <v>38.463618745997096</v>
      </c>
      <c r="GM25" s="29">
        <v>60.24157666</v>
      </c>
      <c r="GN25" s="29">
        <v>37.393251372367288</v>
      </c>
      <c r="GO25" s="29">
        <v>38.102956173089808</v>
      </c>
      <c r="GP25" s="29">
        <v>60.898244219999995</v>
      </c>
      <c r="GQ25" s="29">
        <v>38.032994720642698</v>
      </c>
      <c r="GR25" s="29">
        <v>37.626785872444472</v>
      </c>
      <c r="GS25" s="29">
        <v>63.865954869999996</v>
      </c>
      <c r="GT25" s="29">
        <v>38.75158370594631</v>
      </c>
      <c r="GU25" s="29">
        <v>34.774181454283749</v>
      </c>
      <c r="GV25" s="29">
        <v>76.844120540000006</v>
      </c>
      <c r="GW25" s="29">
        <v>68.931591963133158</v>
      </c>
      <c r="GX25" s="29">
        <v>20.598950205622486</v>
      </c>
      <c r="GY25" s="29">
        <v>78.091324189999995</v>
      </c>
      <c r="GZ25" s="29">
        <v>66.337992254005798</v>
      </c>
      <c r="HA25" s="29">
        <v>15.451131638140239</v>
      </c>
      <c r="HB25" s="29">
        <v>78.40483746999999</v>
      </c>
      <c r="HC25" s="29">
        <v>64.44298061518613</v>
      </c>
      <c r="HD25" s="29">
        <v>12.938012975579923</v>
      </c>
      <c r="HE25" s="29">
        <v>77.878749790000001</v>
      </c>
      <c r="HF25" s="29">
        <v>63.682574134269188</v>
      </c>
      <c r="HG25" s="29">
        <v>14.830487997936274</v>
      </c>
    </row>
    <row r="26" spans="1:215" ht="15" thickBot="1" x14ac:dyDescent="0.4">
      <c r="A26" s="2"/>
      <c r="B26" s="43" t="s">
        <v>542</v>
      </c>
      <c r="C26" s="76" t="s">
        <v>860</v>
      </c>
      <c r="D26" s="44">
        <v>338655</v>
      </c>
      <c r="E26" s="45">
        <v>556583</v>
      </c>
      <c r="F26" s="23">
        <v>6.7307692307692317</v>
      </c>
      <c r="G26" s="23">
        <v>1.9358407079646016</v>
      </c>
      <c r="H26" s="23">
        <v>6.7307692307692317</v>
      </c>
      <c r="I26" s="23">
        <v>6.7307692307692317</v>
      </c>
      <c r="J26" s="23">
        <v>1.9358407079646016</v>
      </c>
      <c r="K26" s="23">
        <v>6.7307692307692317</v>
      </c>
      <c r="L26" s="23">
        <v>6.7307692307692317</v>
      </c>
      <c r="M26" s="23">
        <v>1.9358407079646016</v>
      </c>
      <c r="N26" s="23">
        <v>6.7307692307692317</v>
      </c>
      <c r="O26" s="23">
        <v>6.7307692307692317</v>
      </c>
      <c r="P26" s="23">
        <v>1.9358407079646016</v>
      </c>
      <c r="Q26" s="23">
        <v>6.7307692307692317</v>
      </c>
      <c r="R26" s="23">
        <v>6.7307692307692317</v>
      </c>
      <c r="S26" s="23">
        <v>1.9358407079646016</v>
      </c>
      <c r="T26" s="23">
        <v>6.7307692307692317</v>
      </c>
      <c r="U26" s="23">
        <v>6.7307692307692317</v>
      </c>
      <c r="V26" s="23">
        <v>1.9358407079646016</v>
      </c>
      <c r="W26" s="23">
        <v>6.7307692307692317</v>
      </c>
      <c r="X26" s="23">
        <v>6.7307692307692317</v>
      </c>
      <c r="Y26" s="23">
        <v>1.9358407079646016</v>
      </c>
      <c r="Z26" s="23">
        <v>6.7307692307692317</v>
      </c>
      <c r="AA26" s="23">
        <v>6.7307692307692317</v>
      </c>
      <c r="AB26" s="23">
        <v>1.9358407079646016</v>
      </c>
      <c r="AC26" s="23">
        <v>6.7307692307692317</v>
      </c>
      <c r="AD26" s="23">
        <v>6.7307692307692317</v>
      </c>
      <c r="AE26" s="23">
        <v>1.9358407079646016</v>
      </c>
      <c r="AF26" s="23">
        <v>6.7307692307692317</v>
      </c>
      <c r="AG26" s="23">
        <v>6.7307692307692317</v>
      </c>
      <c r="AH26" s="23">
        <v>1.9358407079646016</v>
      </c>
      <c r="AI26" s="23">
        <v>6.2426876737161763</v>
      </c>
      <c r="AJ26" s="23">
        <v>6.7307692307692317</v>
      </c>
      <c r="AK26" s="23">
        <v>1.9358407079646016</v>
      </c>
      <c r="AL26" s="23">
        <v>-12.914700846462779</v>
      </c>
      <c r="AM26" s="23">
        <v>6.7307692307692317</v>
      </c>
      <c r="AN26" s="23">
        <v>1.9358407079646016</v>
      </c>
      <c r="AO26" s="23">
        <v>-25.447637745640662</v>
      </c>
      <c r="AP26" s="23">
        <v>6.7307692307692317</v>
      </c>
      <c r="AQ26" s="23">
        <v>1.9358407079646016</v>
      </c>
      <c r="AR26" s="23">
        <v>-29.510372299425654</v>
      </c>
      <c r="AS26" s="23">
        <v>6.7307692307692317</v>
      </c>
      <c r="AT26" s="23">
        <v>1.9358407079646016</v>
      </c>
      <c r="AU26" s="23">
        <v>-28.389351413478238</v>
      </c>
      <c r="AV26" s="25">
        <v>6.7307692307692317</v>
      </c>
      <c r="AW26" s="25">
        <v>1.9358407079646016</v>
      </c>
      <c r="AX26" s="25">
        <v>6.7307692307692317</v>
      </c>
      <c r="AY26" s="25">
        <v>6.7307692307692317</v>
      </c>
      <c r="AZ26" s="25">
        <v>1.9358407079646016</v>
      </c>
      <c r="BA26" s="25">
        <v>6.7307692307692317</v>
      </c>
      <c r="BB26" s="25">
        <v>6.7307692307692317</v>
      </c>
      <c r="BC26" s="25">
        <v>1.9358407079646016</v>
      </c>
      <c r="BD26" s="25">
        <v>6.7307692307692317</v>
      </c>
      <c r="BE26" s="25">
        <v>6.7307692307692317</v>
      </c>
      <c r="BF26" s="25">
        <v>1.9358407079646016</v>
      </c>
      <c r="BG26" s="25">
        <v>6.7307692307692317</v>
      </c>
      <c r="BH26" s="25">
        <v>6.7307692307692317</v>
      </c>
      <c r="BI26" s="25">
        <v>1.9358407079646016</v>
      </c>
      <c r="BJ26" s="25">
        <v>6.7307692307692317</v>
      </c>
      <c r="BK26" s="25">
        <v>6.7307692307692317</v>
      </c>
      <c r="BL26" s="25">
        <v>1.9358407079646016</v>
      </c>
      <c r="BM26" s="25">
        <v>6.7307692307692317</v>
      </c>
      <c r="BN26" s="25">
        <v>6.7307692307692317</v>
      </c>
      <c r="BO26" s="25">
        <v>1.9358407079646016</v>
      </c>
      <c r="BP26" s="25">
        <v>6.7307692307692317</v>
      </c>
      <c r="BQ26" s="25">
        <v>6.7307692307692317</v>
      </c>
      <c r="BR26" s="25">
        <v>1.9358407079646016</v>
      </c>
      <c r="BS26" s="25">
        <v>6.7307692307692317</v>
      </c>
      <c r="BT26" s="25">
        <v>6.7307692307692317</v>
      </c>
      <c r="BU26" s="25">
        <v>1.9358407079646016</v>
      </c>
      <c r="BV26" s="25">
        <v>6.7307692307692317</v>
      </c>
      <c r="BW26" s="25">
        <v>6.7307692307692317</v>
      </c>
      <c r="BX26" s="25">
        <v>1.9358407079646016</v>
      </c>
      <c r="BY26" s="25">
        <v>6.7307692307692317</v>
      </c>
      <c r="BZ26" s="25">
        <v>6.7307692307692317</v>
      </c>
      <c r="CA26" s="25">
        <v>1.9358407079646016</v>
      </c>
      <c r="CB26" s="25">
        <v>6.7307692307692317</v>
      </c>
      <c r="CC26" s="25">
        <v>6.7307692307692317</v>
      </c>
      <c r="CD26" s="25">
        <v>1.9358407079646016</v>
      </c>
      <c r="CE26" s="25">
        <v>5.7369829014119773</v>
      </c>
      <c r="CF26" s="25">
        <v>6.7307692307692317</v>
      </c>
      <c r="CG26" s="25">
        <v>1.9358407079646016</v>
      </c>
      <c r="CH26" s="25">
        <v>-1.1293745196805389</v>
      </c>
      <c r="CI26" s="25">
        <v>6.7307692307692317</v>
      </c>
      <c r="CJ26" s="25">
        <v>1.9358407079646016</v>
      </c>
      <c r="CK26" s="25">
        <v>-5.2996046283806209</v>
      </c>
      <c r="CL26" s="27">
        <v>6.7307692307692317</v>
      </c>
      <c r="CM26" s="27">
        <v>1.9358407079646016</v>
      </c>
      <c r="CN26" s="27">
        <v>6.7307692307692317</v>
      </c>
      <c r="CO26" s="27">
        <v>6.7307692307692317</v>
      </c>
      <c r="CP26" s="27">
        <v>1.9358407079646016</v>
      </c>
      <c r="CQ26" s="27">
        <v>6.7307692307692317</v>
      </c>
      <c r="CR26" s="27">
        <v>6.7307692307692317</v>
      </c>
      <c r="CS26" s="27">
        <v>1.9358407079646016</v>
      </c>
      <c r="CT26" s="27">
        <v>6.7307692307692317</v>
      </c>
      <c r="CU26" s="27">
        <v>6.7307692307692317</v>
      </c>
      <c r="CV26" s="27">
        <v>1.9358407079646016</v>
      </c>
      <c r="CW26" s="27">
        <v>6.7307692307692317</v>
      </c>
      <c r="CX26" s="27">
        <v>6.7307692307692317</v>
      </c>
      <c r="CY26" s="27">
        <v>1.9358407079646016</v>
      </c>
      <c r="CZ26" s="27">
        <v>6.7307692307692317</v>
      </c>
      <c r="DA26" s="27">
        <v>6.7307692307692317</v>
      </c>
      <c r="DB26" s="27">
        <v>1.9358407079646016</v>
      </c>
      <c r="DC26" s="27">
        <v>6.7307692307692317</v>
      </c>
      <c r="DD26" s="27">
        <v>6.7307692307692317</v>
      </c>
      <c r="DE26" s="27">
        <v>1.9358407079646016</v>
      </c>
      <c r="DF26" s="27">
        <v>6.7307692307692317</v>
      </c>
      <c r="DG26" s="27">
        <v>6.7307692307692317</v>
      </c>
      <c r="DH26" s="27">
        <v>1.9358407079646016</v>
      </c>
      <c r="DI26" s="27">
        <v>6.7307692307692317</v>
      </c>
      <c r="DJ26" s="27">
        <v>6.7307692307692317</v>
      </c>
      <c r="DK26" s="27">
        <v>1.9358407079646016</v>
      </c>
      <c r="DL26" s="27">
        <v>6.7307692307692317</v>
      </c>
      <c r="DM26" s="27">
        <v>6.7307692307692317</v>
      </c>
      <c r="DN26" s="27">
        <v>1.9358407079646016</v>
      </c>
      <c r="DO26" s="27">
        <v>6.7307692307692317</v>
      </c>
      <c r="DP26" s="27">
        <v>6.7307692307692317</v>
      </c>
      <c r="DQ26" s="27">
        <v>1.9358407079646016</v>
      </c>
      <c r="DR26" s="27">
        <v>-11.033056831328963</v>
      </c>
      <c r="DS26" s="27">
        <v>6.7307692307692317</v>
      </c>
      <c r="DT26" s="27">
        <v>1.9358407079646016</v>
      </c>
      <c r="DU26" s="27">
        <v>-20.867735602537579</v>
      </c>
      <c r="DV26" s="27">
        <v>6.7307692307692317</v>
      </c>
      <c r="DW26" s="27">
        <v>1.9358407079646016</v>
      </c>
      <c r="DX26" s="27">
        <v>-23.131532229199195</v>
      </c>
      <c r="DY26" s="27">
        <v>6.7307692307692317</v>
      </c>
      <c r="DZ26" s="27">
        <v>1.9358407079646016</v>
      </c>
      <c r="EA26" s="27">
        <v>-20.76035577170731</v>
      </c>
      <c r="EB26" s="28">
        <v>6.7307692307692317</v>
      </c>
      <c r="EC26" s="28">
        <v>1.9358407079646016</v>
      </c>
      <c r="ED26" s="28">
        <v>6.7307692307692317</v>
      </c>
      <c r="EE26" s="28">
        <v>6.7307692307692317</v>
      </c>
      <c r="EF26" s="28">
        <v>1.9358407079646016</v>
      </c>
      <c r="EG26" s="28">
        <v>6.7307692307692317</v>
      </c>
      <c r="EH26" s="28">
        <v>6.7307692307692317</v>
      </c>
      <c r="EI26" s="28">
        <v>1.9358407079646016</v>
      </c>
      <c r="EJ26" s="28">
        <v>6.7307692307692317</v>
      </c>
      <c r="EK26" s="28">
        <v>6.7307692307692317</v>
      </c>
      <c r="EL26" s="28">
        <v>1.9358407079646016</v>
      </c>
      <c r="EM26" s="28">
        <v>6.7307692307692317</v>
      </c>
      <c r="EN26" s="28">
        <v>6.7307692307692317</v>
      </c>
      <c r="EO26" s="28">
        <v>1.9358407079646016</v>
      </c>
      <c r="EP26" s="28">
        <v>6.7307692307692317</v>
      </c>
      <c r="EQ26" s="28">
        <v>6.7307692307692317</v>
      </c>
      <c r="ER26" s="28">
        <v>1.9358407079646016</v>
      </c>
      <c r="ES26" s="28">
        <v>6.7307692307692317</v>
      </c>
      <c r="ET26" s="28">
        <v>6.7307692307692317</v>
      </c>
      <c r="EU26" s="28">
        <v>1.9358407079646016</v>
      </c>
      <c r="EV26" s="28">
        <v>6.7307692307692317</v>
      </c>
      <c r="EW26" s="28">
        <v>6.7307692307692317</v>
      </c>
      <c r="EX26" s="28">
        <v>1.9358407079646016</v>
      </c>
      <c r="EY26" s="28">
        <v>6.7307692307692317</v>
      </c>
      <c r="EZ26" s="28">
        <v>6.7307692307692317</v>
      </c>
      <c r="FA26" s="28">
        <v>1.9358407079646016</v>
      </c>
      <c r="FB26" s="28">
        <v>6.7307692307692317</v>
      </c>
      <c r="FC26" s="28">
        <v>6.7307692307692317</v>
      </c>
      <c r="FD26" s="28">
        <v>1.9358407079646016</v>
      </c>
      <c r="FE26" s="28">
        <v>5.8653242359775106</v>
      </c>
      <c r="FF26" s="28">
        <v>6.7307692307692317</v>
      </c>
      <c r="FG26" s="28">
        <v>1.9358407079646016</v>
      </c>
      <c r="FH26" s="28">
        <v>-20.751914250616238</v>
      </c>
      <c r="FI26" s="28">
        <v>6.7307692307692317</v>
      </c>
      <c r="FJ26" s="28">
        <v>1.9358407079646016</v>
      </c>
      <c r="FK26" s="28">
        <v>-57.053828285451544</v>
      </c>
      <c r="FL26" s="28">
        <v>6.7307692307692317</v>
      </c>
      <c r="FM26" s="28">
        <v>1.9358407079646016</v>
      </c>
      <c r="FN26" s="28">
        <v>-80.284700873458746</v>
      </c>
      <c r="FO26" s="28">
        <v>6.7307692307692317</v>
      </c>
      <c r="FP26" s="28">
        <v>1.9358407079646016</v>
      </c>
      <c r="FQ26" s="28">
        <v>-95.389508079184054</v>
      </c>
      <c r="FR26" s="29">
        <v>6.7307692307692317</v>
      </c>
      <c r="FS26" s="29">
        <v>1.9358407079646016</v>
      </c>
      <c r="FT26" s="29">
        <v>6.7307692307692317</v>
      </c>
      <c r="FU26" s="29">
        <v>6.7307692307692317</v>
      </c>
      <c r="FV26" s="29">
        <v>1.9358407079646016</v>
      </c>
      <c r="FW26" s="29">
        <v>6.7307692307692317</v>
      </c>
      <c r="FX26" s="29">
        <v>6.7307692307692317</v>
      </c>
      <c r="FY26" s="29">
        <v>1.9358407079646016</v>
      </c>
      <c r="FZ26" s="29">
        <v>6.7307692307692317</v>
      </c>
      <c r="GA26" s="29">
        <v>6.7307692307692317</v>
      </c>
      <c r="GB26" s="29">
        <v>1.9358407079646016</v>
      </c>
      <c r="GC26" s="29">
        <v>6.7307692307692317</v>
      </c>
      <c r="GD26" s="29">
        <v>6.7307692307692317</v>
      </c>
      <c r="GE26" s="29">
        <v>1.9358407079646016</v>
      </c>
      <c r="GF26" s="29">
        <v>6.7307692307692317</v>
      </c>
      <c r="GG26" s="29">
        <v>6.7307692307692317</v>
      </c>
      <c r="GH26" s="29">
        <v>1.9358407079646016</v>
      </c>
      <c r="GI26" s="29">
        <v>6.7307692307692317</v>
      </c>
      <c r="GJ26" s="29">
        <v>6.7307692307692317</v>
      </c>
      <c r="GK26" s="29">
        <v>1.9358407079646016</v>
      </c>
      <c r="GL26" s="29">
        <v>6.7307692307692317</v>
      </c>
      <c r="GM26" s="29">
        <v>6.7307692307692317</v>
      </c>
      <c r="GN26" s="29">
        <v>1.9358407079646016</v>
      </c>
      <c r="GO26" s="29">
        <v>6.7307692307692317</v>
      </c>
      <c r="GP26" s="29">
        <v>6.7307692307692317</v>
      </c>
      <c r="GQ26" s="29">
        <v>1.9358407079646016</v>
      </c>
      <c r="GR26" s="29">
        <v>6.4655472778281649</v>
      </c>
      <c r="GS26" s="29">
        <v>6.7307692307692317</v>
      </c>
      <c r="GT26" s="29">
        <v>1.9358407079646016</v>
      </c>
      <c r="GU26" s="29">
        <v>-4.7707248370276432</v>
      </c>
      <c r="GV26" s="29">
        <v>6.7307692307692317</v>
      </c>
      <c r="GW26" s="29">
        <v>1.9358407079646016</v>
      </c>
      <c r="GX26" s="29">
        <v>-46.230153077996988</v>
      </c>
      <c r="GY26" s="29">
        <v>6.7307692307692317</v>
      </c>
      <c r="GZ26" s="29">
        <v>1.9358407079646016</v>
      </c>
      <c r="HA26" s="29">
        <v>-76.267592103545439</v>
      </c>
      <c r="HB26" s="29">
        <v>6.7307692307692317</v>
      </c>
      <c r="HC26" s="29">
        <v>1.9358407079646016</v>
      </c>
      <c r="HD26" s="29">
        <v>-91.076578472248798</v>
      </c>
      <c r="HE26" s="29">
        <v>6.7307692307692317</v>
      </c>
      <c r="HF26" s="29">
        <v>1.9358407079646016</v>
      </c>
      <c r="HG26" s="29">
        <v>-84.911495388695982</v>
      </c>
    </row>
    <row r="27" spans="1:215" ht="15" thickBot="1" x14ac:dyDescent="0.4">
      <c r="A27" s="2"/>
      <c r="B27" s="43" t="s">
        <v>668</v>
      </c>
      <c r="C27" s="76" t="s">
        <v>866</v>
      </c>
      <c r="D27" s="44">
        <v>373110</v>
      </c>
      <c r="E27" s="45">
        <v>393020</v>
      </c>
      <c r="F27" s="23">
        <v>18.208107326842111</v>
      </c>
      <c r="G27" s="23">
        <v>10.19066984386132</v>
      </c>
      <c r="H27" s="23">
        <v>18.208107326842111</v>
      </c>
      <c r="I27" s="23">
        <v>0.69824014764468134</v>
      </c>
      <c r="J27" s="23">
        <v>0.1266718851921767</v>
      </c>
      <c r="K27" s="23">
        <v>0.69824014764468134</v>
      </c>
      <c r="L27" s="23">
        <v>10.670731707317072</v>
      </c>
      <c r="M27" s="23">
        <v>1.9358407079646016</v>
      </c>
      <c r="N27" s="23">
        <v>10.670731707317072</v>
      </c>
      <c r="O27" s="23">
        <v>10.670731707317072</v>
      </c>
      <c r="P27" s="23">
        <v>1.9358407079646016</v>
      </c>
      <c r="Q27" s="23">
        <v>10.670731707317072</v>
      </c>
      <c r="R27" s="23">
        <v>10.670731707317072</v>
      </c>
      <c r="S27" s="23">
        <v>1.9358407079646016</v>
      </c>
      <c r="T27" s="23">
        <v>10.670731707317072</v>
      </c>
      <c r="U27" s="23">
        <v>10.670731707317072</v>
      </c>
      <c r="V27" s="23">
        <v>1.9358407079646016</v>
      </c>
      <c r="W27" s="23">
        <v>10.670731707317072</v>
      </c>
      <c r="X27" s="23">
        <v>10.670731707317072</v>
      </c>
      <c r="Y27" s="23">
        <v>1.9358407079646016</v>
      </c>
      <c r="Z27" s="23">
        <v>10.670731707317072</v>
      </c>
      <c r="AA27" s="23">
        <v>10.670731707317072</v>
      </c>
      <c r="AB27" s="23">
        <v>1.9358407079646016</v>
      </c>
      <c r="AC27" s="23">
        <v>10.670731707317072</v>
      </c>
      <c r="AD27" s="23">
        <v>10.670731707317072</v>
      </c>
      <c r="AE27" s="23">
        <v>1.9358407079646016</v>
      </c>
      <c r="AF27" s="23">
        <v>10.670731707317072</v>
      </c>
      <c r="AG27" s="23">
        <v>10.670731707317072</v>
      </c>
      <c r="AH27" s="23">
        <v>1.9358407079646016</v>
      </c>
      <c r="AI27" s="23">
        <v>10.670731707317072</v>
      </c>
      <c r="AJ27" s="23">
        <v>10.670731707317072</v>
      </c>
      <c r="AK27" s="23">
        <v>1.9358407079646016</v>
      </c>
      <c r="AL27" s="23">
        <v>10.670731707317072</v>
      </c>
      <c r="AM27" s="23">
        <v>10.670731707317072</v>
      </c>
      <c r="AN27" s="23">
        <v>1.9358407079646016</v>
      </c>
      <c r="AO27" s="23">
        <v>10.670731707317072</v>
      </c>
      <c r="AP27" s="23">
        <v>33.054776956842105</v>
      </c>
      <c r="AQ27" s="23">
        <v>33.054776956842105</v>
      </c>
      <c r="AR27" s="23">
        <v>31.943907693331738</v>
      </c>
      <c r="AS27" s="23">
        <v>35.42888098684211</v>
      </c>
      <c r="AT27" s="23">
        <v>35.42888098684211</v>
      </c>
      <c r="AU27" s="23">
        <v>29.80595160731788</v>
      </c>
      <c r="AV27" s="25">
        <v>18.104751486842112</v>
      </c>
      <c r="AW27" s="25">
        <v>9.2534601951318383</v>
      </c>
      <c r="AX27" s="25">
        <v>18.104751486842112</v>
      </c>
      <c r="AY27" s="25">
        <v>10.670731707317072</v>
      </c>
      <c r="AZ27" s="25">
        <v>1.9358407079646016</v>
      </c>
      <c r="BA27" s="25">
        <v>10.670731707317072</v>
      </c>
      <c r="BB27" s="25">
        <v>10.670731707317072</v>
      </c>
      <c r="BC27" s="25">
        <v>1.9358407079646016</v>
      </c>
      <c r="BD27" s="25">
        <v>10.670731707317072</v>
      </c>
      <c r="BE27" s="25">
        <v>10.670731707317072</v>
      </c>
      <c r="BF27" s="25">
        <v>1.9358407079646016</v>
      </c>
      <c r="BG27" s="25">
        <v>10.670731707317072</v>
      </c>
      <c r="BH27" s="25">
        <v>10.670731707317072</v>
      </c>
      <c r="BI27" s="25">
        <v>1.9358407079646016</v>
      </c>
      <c r="BJ27" s="25">
        <v>10.670731707317072</v>
      </c>
      <c r="BK27" s="25">
        <v>10.670731707317072</v>
      </c>
      <c r="BL27" s="25">
        <v>1.9358407079646016</v>
      </c>
      <c r="BM27" s="25">
        <v>10.670731707317072</v>
      </c>
      <c r="BN27" s="25">
        <v>10.670731707317072</v>
      </c>
      <c r="BO27" s="25">
        <v>1.9358407079646016</v>
      </c>
      <c r="BP27" s="25">
        <v>10.670731707317072</v>
      </c>
      <c r="BQ27" s="25">
        <v>10.670731707317072</v>
      </c>
      <c r="BR27" s="25">
        <v>1.9358407079646016</v>
      </c>
      <c r="BS27" s="25">
        <v>10.670731707317072</v>
      </c>
      <c r="BT27" s="25">
        <v>10.670731707317072</v>
      </c>
      <c r="BU27" s="25">
        <v>1.9358407079646016</v>
      </c>
      <c r="BV27" s="25">
        <v>10.670731707317072</v>
      </c>
      <c r="BW27" s="25">
        <v>10.670731707317072</v>
      </c>
      <c r="BX27" s="25">
        <v>1.9358407079646016</v>
      </c>
      <c r="BY27" s="25">
        <v>10.670731707317072</v>
      </c>
      <c r="BZ27" s="25">
        <v>10.670731707317072</v>
      </c>
      <c r="CA27" s="25">
        <v>1.9358407079646016</v>
      </c>
      <c r="CB27" s="25">
        <v>10.670731707317072</v>
      </c>
      <c r="CC27" s="25">
        <v>10.670731707317072</v>
      </c>
      <c r="CD27" s="25">
        <v>1.9358407079646016</v>
      </c>
      <c r="CE27" s="25">
        <v>10.670731707317072</v>
      </c>
      <c r="CF27" s="25">
        <v>24.697225076842109</v>
      </c>
      <c r="CG27" s="25">
        <v>18.245208612100672</v>
      </c>
      <c r="CH27" s="25">
        <v>24.697225076842109</v>
      </c>
      <c r="CI27" s="25">
        <v>26.304944756842108</v>
      </c>
      <c r="CJ27" s="25">
        <v>26.304944756842108</v>
      </c>
      <c r="CK27" s="25">
        <v>26.304944756842108</v>
      </c>
      <c r="CL27" s="27">
        <v>18.20934539684211</v>
      </c>
      <c r="CM27" s="27">
        <v>9.2482011587252302</v>
      </c>
      <c r="CN27" s="27">
        <v>18.20934539684211</v>
      </c>
      <c r="CO27" s="27">
        <v>10.670731707317072</v>
      </c>
      <c r="CP27" s="27">
        <v>1.9358407079646016</v>
      </c>
      <c r="CQ27" s="27">
        <v>10.670731707317072</v>
      </c>
      <c r="CR27" s="27">
        <v>10.670731707317072</v>
      </c>
      <c r="CS27" s="27">
        <v>1.9358407079646016</v>
      </c>
      <c r="CT27" s="27">
        <v>10.670731707317072</v>
      </c>
      <c r="CU27" s="27">
        <v>10.670731707317072</v>
      </c>
      <c r="CV27" s="27">
        <v>1.9358407079646016</v>
      </c>
      <c r="CW27" s="27">
        <v>10.670731707317072</v>
      </c>
      <c r="CX27" s="27">
        <v>10.670731707317072</v>
      </c>
      <c r="CY27" s="27">
        <v>1.9358407079646016</v>
      </c>
      <c r="CZ27" s="27">
        <v>10.670731707317072</v>
      </c>
      <c r="DA27" s="27">
        <v>10.670731707317072</v>
      </c>
      <c r="DB27" s="27">
        <v>1.9358407079646016</v>
      </c>
      <c r="DC27" s="27">
        <v>10.670731707317072</v>
      </c>
      <c r="DD27" s="27">
        <v>10.670731707317072</v>
      </c>
      <c r="DE27" s="27">
        <v>1.9358407079646016</v>
      </c>
      <c r="DF27" s="27">
        <v>10.670731707317072</v>
      </c>
      <c r="DG27" s="27">
        <v>10.670731707317072</v>
      </c>
      <c r="DH27" s="27">
        <v>1.9358407079646016</v>
      </c>
      <c r="DI27" s="27">
        <v>10.670731707317072</v>
      </c>
      <c r="DJ27" s="27">
        <v>10.670731707317072</v>
      </c>
      <c r="DK27" s="27">
        <v>1.9358407079646016</v>
      </c>
      <c r="DL27" s="27">
        <v>10.670731707317072</v>
      </c>
      <c r="DM27" s="27">
        <v>10.670731707317072</v>
      </c>
      <c r="DN27" s="27">
        <v>1.9358407079646016</v>
      </c>
      <c r="DO27" s="27">
        <v>10.670731707317072</v>
      </c>
      <c r="DP27" s="27">
        <v>10.670731707317072</v>
      </c>
      <c r="DQ27" s="27">
        <v>1.9358407079646016</v>
      </c>
      <c r="DR27" s="27">
        <v>10.670731707317072</v>
      </c>
      <c r="DS27" s="27">
        <v>10.670731707317072</v>
      </c>
      <c r="DT27" s="27">
        <v>1.9358407079646016</v>
      </c>
      <c r="DU27" s="27">
        <v>10.670731707317072</v>
      </c>
      <c r="DV27" s="27">
        <v>31.18163057684211</v>
      </c>
      <c r="DW27" s="27">
        <v>31.18163057684211</v>
      </c>
      <c r="DX27" s="27">
        <v>31.18163057684211</v>
      </c>
      <c r="DY27" s="27">
        <v>32.56342981684211</v>
      </c>
      <c r="DZ27" s="27">
        <v>32.56342981684211</v>
      </c>
      <c r="EA27" s="27">
        <v>32.56342981684211</v>
      </c>
      <c r="EB27" s="28">
        <v>18.209892866842111</v>
      </c>
      <c r="EC27" s="28">
        <v>10.18846604142313</v>
      </c>
      <c r="ED27" s="28">
        <v>18.209892866842111</v>
      </c>
      <c r="EE27" s="28">
        <v>0.65019760127565807</v>
      </c>
      <c r="EF27" s="28">
        <v>0.11795620200133619</v>
      </c>
      <c r="EG27" s="28">
        <v>0.65019760127565807</v>
      </c>
      <c r="EH27" s="28">
        <v>10.670731707317072</v>
      </c>
      <c r="EI27" s="28">
        <v>1.9358407079646016</v>
      </c>
      <c r="EJ27" s="28">
        <v>10.670731707317072</v>
      </c>
      <c r="EK27" s="28">
        <v>10.670731707317072</v>
      </c>
      <c r="EL27" s="28">
        <v>1.9358407079646016</v>
      </c>
      <c r="EM27" s="28">
        <v>10.670731707317072</v>
      </c>
      <c r="EN27" s="28">
        <v>10.670731707317072</v>
      </c>
      <c r="EO27" s="28">
        <v>1.9358407079646016</v>
      </c>
      <c r="EP27" s="28">
        <v>10.670731707317072</v>
      </c>
      <c r="EQ27" s="28">
        <v>10.670731707317072</v>
      </c>
      <c r="ER27" s="28">
        <v>1.9358407079646016</v>
      </c>
      <c r="ES27" s="28">
        <v>10.670731707317072</v>
      </c>
      <c r="ET27" s="28">
        <v>10.670731707317072</v>
      </c>
      <c r="EU27" s="28">
        <v>1.9358407079646016</v>
      </c>
      <c r="EV27" s="28">
        <v>10.670731707317072</v>
      </c>
      <c r="EW27" s="28">
        <v>10.670731707317072</v>
      </c>
      <c r="EX27" s="28">
        <v>1.9358407079646016</v>
      </c>
      <c r="EY27" s="28">
        <v>10.670731707317072</v>
      </c>
      <c r="EZ27" s="28">
        <v>10.670731707317072</v>
      </c>
      <c r="FA27" s="28">
        <v>1.9358407079646016</v>
      </c>
      <c r="FB27" s="28">
        <v>10.670731707317072</v>
      </c>
      <c r="FC27" s="28">
        <v>10.670731707317072</v>
      </c>
      <c r="FD27" s="28">
        <v>1.9358407079646016</v>
      </c>
      <c r="FE27" s="28">
        <v>10.670731707317072</v>
      </c>
      <c r="FF27" s="28">
        <v>10.670731707317072</v>
      </c>
      <c r="FG27" s="28">
        <v>1.9358407079646016</v>
      </c>
      <c r="FH27" s="28">
        <v>10.670731707317072</v>
      </c>
      <c r="FI27" s="28">
        <v>10.670731707317072</v>
      </c>
      <c r="FJ27" s="28">
        <v>1.9358407079646016</v>
      </c>
      <c r="FK27" s="28">
        <v>10.670731707317072</v>
      </c>
      <c r="FL27" s="28">
        <v>44.30356092684211</v>
      </c>
      <c r="FM27" s="28">
        <v>44.30356092684211</v>
      </c>
      <c r="FN27" s="28">
        <v>8.8624987159872433</v>
      </c>
      <c r="FO27" s="28">
        <v>45.359116166842107</v>
      </c>
      <c r="FP27" s="28">
        <v>45.359116166842107</v>
      </c>
      <c r="FQ27" s="28">
        <v>2.6404540265285732</v>
      </c>
      <c r="FR27" s="29">
        <v>18.21183696684211</v>
      </c>
      <c r="FS27" s="29">
        <v>10.194305455305139</v>
      </c>
      <c r="FT27" s="29">
        <v>18.21183696684211</v>
      </c>
      <c r="FU27" s="29">
        <v>1.1036827143360999</v>
      </c>
      <c r="FV27" s="29">
        <v>0.20022562516716855</v>
      </c>
      <c r="FW27" s="29">
        <v>1.1036827143360999</v>
      </c>
      <c r="FX27" s="29">
        <v>10.670731707317072</v>
      </c>
      <c r="FY27" s="29">
        <v>1.9358407079646016</v>
      </c>
      <c r="FZ27" s="29">
        <v>10.670731707317072</v>
      </c>
      <c r="GA27" s="29">
        <v>10.670731707317072</v>
      </c>
      <c r="GB27" s="29">
        <v>1.9358407079646016</v>
      </c>
      <c r="GC27" s="29">
        <v>10.670731707317072</v>
      </c>
      <c r="GD27" s="29">
        <v>10.670731707317072</v>
      </c>
      <c r="GE27" s="29">
        <v>1.9358407079646016</v>
      </c>
      <c r="GF27" s="29">
        <v>10.670731707317072</v>
      </c>
      <c r="GG27" s="29">
        <v>10.670731707317072</v>
      </c>
      <c r="GH27" s="29">
        <v>1.9358407079646016</v>
      </c>
      <c r="GI27" s="29">
        <v>10.670731707317072</v>
      </c>
      <c r="GJ27" s="29">
        <v>10.670731707317072</v>
      </c>
      <c r="GK27" s="29">
        <v>1.9358407079646016</v>
      </c>
      <c r="GL27" s="29">
        <v>10.670731707317072</v>
      </c>
      <c r="GM27" s="29">
        <v>10.670731707317072</v>
      </c>
      <c r="GN27" s="29">
        <v>1.9358407079646016</v>
      </c>
      <c r="GO27" s="29">
        <v>10.670731707317072</v>
      </c>
      <c r="GP27" s="29">
        <v>10.670731707317072</v>
      </c>
      <c r="GQ27" s="29">
        <v>1.9358407079646016</v>
      </c>
      <c r="GR27" s="29">
        <v>10.670731707317072</v>
      </c>
      <c r="GS27" s="29">
        <v>10.670731707317072</v>
      </c>
      <c r="GT27" s="29">
        <v>1.9358407079646016</v>
      </c>
      <c r="GU27" s="29">
        <v>10.670731707317072</v>
      </c>
      <c r="GV27" s="29">
        <v>38.301360496842108</v>
      </c>
      <c r="GW27" s="29">
        <v>38.301360496842108</v>
      </c>
      <c r="GX27" s="29">
        <v>22.72221505072271</v>
      </c>
      <c r="GY27" s="29">
        <v>40.858468666842107</v>
      </c>
      <c r="GZ27" s="29">
        <v>40.858468666842107</v>
      </c>
      <c r="HA27" s="29">
        <v>12.978771955009734</v>
      </c>
      <c r="HB27" s="29">
        <v>42.134542836842108</v>
      </c>
      <c r="HC27" s="29">
        <v>42.134542836842108</v>
      </c>
      <c r="HD27" s="29">
        <v>6.6390282688373361</v>
      </c>
      <c r="HE27" s="29">
        <v>41.770818386842109</v>
      </c>
      <c r="HF27" s="29">
        <v>41.770818386842109</v>
      </c>
      <c r="HG27" s="29">
        <v>6.5129186000817469</v>
      </c>
    </row>
    <row r="28" spans="1:215" ht="15" thickBot="1" x14ac:dyDescent="0.4">
      <c r="A28" s="2"/>
      <c r="B28" s="43" t="s">
        <v>547</v>
      </c>
      <c r="C28" s="76" t="s">
        <v>858</v>
      </c>
      <c r="D28" s="44">
        <v>388461</v>
      </c>
      <c r="E28" s="45">
        <v>411290</v>
      </c>
      <c r="F28" s="23">
        <v>126.02050213315789</v>
      </c>
      <c r="G28" s="23">
        <v>52.496581454001891</v>
      </c>
      <c r="H28" s="23">
        <v>77.542638568255285</v>
      </c>
      <c r="I28" s="23">
        <v>126.31216802315789</v>
      </c>
      <c r="J28" s="23">
        <v>42.775036315631972</v>
      </c>
      <c r="K28" s="23">
        <v>74.974345308409568</v>
      </c>
      <c r="L28" s="23">
        <v>126.47393224315789</v>
      </c>
      <c r="M28" s="23">
        <v>33.049464270675784</v>
      </c>
      <c r="N28" s="23">
        <v>72.159616629621723</v>
      </c>
      <c r="O28" s="23">
        <v>126.73613523315788</v>
      </c>
      <c r="P28" s="23">
        <v>23.366288713929844</v>
      </c>
      <c r="Q28" s="23">
        <v>66.79440084719181</v>
      </c>
      <c r="R28" s="23">
        <v>76.195862160264753</v>
      </c>
      <c r="S28" s="23">
        <v>13.82314313526927</v>
      </c>
      <c r="T28" s="23">
        <v>61.158733312978086</v>
      </c>
      <c r="U28" s="23">
        <v>24.76795757912225</v>
      </c>
      <c r="V28" s="23">
        <v>4.4933020386903193</v>
      </c>
      <c r="W28" s="23">
        <v>24.76795757912225</v>
      </c>
      <c r="X28" s="23">
        <v>20.547912917960993</v>
      </c>
      <c r="Y28" s="23">
        <v>3.7277187152053131</v>
      </c>
      <c r="Z28" s="23">
        <v>20.547912917960993</v>
      </c>
      <c r="AA28" s="23">
        <v>17.869519315505876</v>
      </c>
      <c r="AB28" s="23">
        <v>3.2418154510431014</v>
      </c>
      <c r="AC28" s="23">
        <v>17.869519315505876</v>
      </c>
      <c r="AD28" s="23">
        <v>15.513360520051174</v>
      </c>
      <c r="AE28" s="23">
        <v>2.8143707138145935</v>
      </c>
      <c r="AF28" s="23">
        <v>15.513360520051174</v>
      </c>
      <c r="AG28" s="23">
        <v>12.624303923156891</v>
      </c>
      <c r="AH28" s="23">
        <v>2.2902498267674005</v>
      </c>
      <c r="AI28" s="23">
        <v>12.624303923156891</v>
      </c>
      <c r="AJ28" s="23">
        <v>10.522615973469701</v>
      </c>
      <c r="AK28" s="23">
        <v>1.9089701544790165</v>
      </c>
      <c r="AL28" s="23">
        <v>10.522615973469701</v>
      </c>
      <c r="AM28" s="23">
        <v>67.127218122129278</v>
      </c>
      <c r="AN28" s="23">
        <v>12.17794665047478</v>
      </c>
      <c r="AO28" s="23">
        <v>28.5322815519351</v>
      </c>
      <c r="AP28" s="23">
        <v>144.10933358315788</v>
      </c>
      <c r="AQ28" s="23">
        <v>30.241509905997521</v>
      </c>
      <c r="AR28" s="23">
        <v>25.123467953611183</v>
      </c>
      <c r="AS28" s="23">
        <v>148.12286326315788</v>
      </c>
      <c r="AT28" s="23">
        <v>33.840652641699982</v>
      </c>
      <c r="AU28" s="23">
        <v>21.854593217661886</v>
      </c>
      <c r="AV28" s="25">
        <v>125.86156673315789</v>
      </c>
      <c r="AW28" s="25">
        <v>53.528562169251849</v>
      </c>
      <c r="AX28" s="25">
        <v>79.164318118466795</v>
      </c>
      <c r="AY28" s="25">
        <v>126.05818929315789</v>
      </c>
      <c r="AZ28" s="25">
        <v>44.238005597218908</v>
      </c>
      <c r="BA28" s="25">
        <v>78.044167319884536</v>
      </c>
      <c r="BB28" s="25">
        <v>126.3645543131579</v>
      </c>
      <c r="BC28" s="25">
        <v>34.770025965637018</v>
      </c>
      <c r="BD28" s="25">
        <v>75.485830830638747</v>
      </c>
      <c r="BE28" s="25">
        <v>126.6915310631579</v>
      </c>
      <c r="BF28" s="25">
        <v>25.401454225808582</v>
      </c>
      <c r="BG28" s="25">
        <v>71.047053104924544</v>
      </c>
      <c r="BH28" s="25">
        <v>89.435573652308364</v>
      </c>
      <c r="BI28" s="25">
        <v>16.225037697985147</v>
      </c>
      <c r="BJ28" s="25">
        <v>66.454707292632435</v>
      </c>
      <c r="BK28" s="25">
        <v>36.870381105493017</v>
      </c>
      <c r="BL28" s="25">
        <v>6.6888744483416538</v>
      </c>
      <c r="BM28" s="25">
        <v>36.870381105493017</v>
      </c>
      <c r="BN28" s="25">
        <v>33.594020857209522</v>
      </c>
      <c r="BO28" s="25">
        <v>6.0944905094937623</v>
      </c>
      <c r="BP28" s="25">
        <v>33.594020857209522</v>
      </c>
      <c r="BQ28" s="25">
        <v>31.811157681466209</v>
      </c>
      <c r="BR28" s="25">
        <v>5.7710507298235161</v>
      </c>
      <c r="BS28" s="25">
        <v>31.811157681466209</v>
      </c>
      <c r="BT28" s="25">
        <v>30.362069106266731</v>
      </c>
      <c r="BU28" s="25">
        <v>5.5081629794554683</v>
      </c>
      <c r="BV28" s="25">
        <v>30.362069106266731</v>
      </c>
      <c r="BW28" s="25">
        <v>28.204702632795261</v>
      </c>
      <c r="BX28" s="25">
        <v>5.116782336038078</v>
      </c>
      <c r="BY28" s="25">
        <v>28.204702632795261</v>
      </c>
      <c r="BZ28" s="25">
        <v>29.435177625979787</v>
      </c>
      <c r="CA28" s="25">
        <v>5.3400101002883682</v>
      </c>
      <c r="CB28" s="25">
        <v>29.435177625979787</v>
      </c>
      <c r="CC28" s="25">
        <v>71.149810357274617</v>
      </c>
      <c r="CD28" s="25">
        <v>12.907708958620615</v>
      </c>
      <c r="CE28" s="25">
        <v>40.669056727299605</v>
      </c>
      <c r="CF28" s="25">
        <v>138.0550288231579</v>
      </c>
      <c r="CG28" s="25">
        <v>25.926531807890694</v>
      </c>
      <c r="CH28" s="25">
        <v>37.209753349279381</v>
      </c>
      <c r="CI28" s="25">
        <v>140.71914343315788</v>
      </c>
      <c r="CJ28" s="25">
        <v>28.94322450099548</v>
      </c>
      <c r="CK28" s="25">
        <v>34.539477057725051</v>
      </c>
      <c r="CL28" s="27">
        <v>126.02276268315789</v>
      </c>
      <c r="CM28" s="27">
        <v>53.523430642428984</v>
      </c>
      <c r="CN28" s="27">
        <v>77.590305241497816</v>
      </c>
      <c r="CO28" s="27">
        <v>126.3174407731579</v>
      </c>
      <c r="CP28" s="27">
        <v>44.069284594510279</v>
      </c>
      <c r="CQ28" s="27">
        <v>75.069995634710281</v>
      </c>
      <c r="CR28" s="27">
        <v>126.48343985315789</v>
      </c>
      <c r="CS28" s="27">
        <v>34.395671281778405</v>
      </c>
      <c r="CT28" s="27">
        <v>72.301273224474329</v>
      </c>
      <c r="CU28" s="27">
        <v>126.75104388315789</v>
      </c>
      <c r="CV28" s="27">
        <v>24.820859962027079</v>
      </c>
      <c r="CW28" s="27">
        <v>66.971630040337146</v>
      </c>
      <c r="CX28" s="27">
        <v>85.084017741497917</v>
      </c>
      <c r="CY28" s="27">
        <v>15.435596138944314</v>
      </c>
      <c r="CZ28" s="27">
        <v>61.385247385329734</v>
      </c>
      <c r="DA28" s="27">
        <v>31.401218670786005</v>
      </c>
      <c r="DB28" s="27">
        <v>5.6966812632841863</v>
      </c>
      <c r="DC28" s="27">
        <v>31.401218670786005</v>
      </c>
      <c r="DD28" s="27">
        <v>27.751991306119251</v>
      </c>
      <c r="DE28" s="27">
        <v>5.0346532900481824</v>
      </c>
      <c r="DF28" s="27">
        <v>27.751991306119251</v>
      </c>
      <c r="DG28" s="27">
        <v>25.420480088440424</v>
      </c>
      <c r="DH28" s="27">
        <v>4.6116800160445015</v>
      </c>
      <c r="DI28" s="27">
        <v>25.420480088440424</v>
      </c>
      <c r="DJ28" s="27">
        <v>23.321133127174537</v>
      </c>
      <c r="DK28" s="27">
        <v>4.2308250363458226</v>
      </c>
      <c r="DL28" s="27">
        <v>23.321133127174537</v>
      </c>
      <c r="DM28" s="27">
        <v>20.702594629953772</v>
      </c>
      <c r="DN28" s="27">
        <v>3.7557804417172771</v>
      </c>
      <c r="DO28" s="27">
        <v>20.702594629953772</v>
      </c>
      <c r="DP28" s="27">
        <v>22.78262244740425</v>
      </c>
      <c r="DQ28" s="27">
        <v>4.1331306209892666</v>
      </c>
      <c r="DR28" s="27">
        <v>22.78262244740425</v>
      </c>
      <c r="DS28" s="27">
        <v>90.126481542613448</v>
      </c>
      <c r="DT28" s="27">
        <v>16.350379394898898</v>
      </c>
      <c r="DU28" s="27">
        <v>31.412046720305895</v>
      </c>
      <c r="DV28" s="27">
        <v>141.3382141031579</v>
      </c>
      <c r="DW28" s="27">
        <v>37.070046419478402</v>
      </c>
      <c r="DX28" s="27">
        <v>28.886971367052681</v>
      </c>
      <c r="DY28" s="27">
        <v>143.93538049315788</v>
      </c>
      <c r="DZ28" s="27">
        <v>41.541231081549903</v>
      </c>
      <c r="EA28" s="27">
        <v>26.704472898948708</v>
      </c>
      <c r="EB28" s="28">
        <v>126.01517353315789</v>
      </c>
      <c r="EC28" s="28">
        <v>52.500182876118707</v>
      </c>
      <c r="ED28" s="28">
        <v>77.596947955323998</v>
      </c>
      <c r="EE28" s="28">
        <v>126.32203315315789</v>
      </c>
      <c r="EF28" s="28">
        <v>46.861525923518172</v>
      </c>
      <c r="EG28" s="28">
        <v>75.070029963525428</v>
      </c>
      <c r="EH28" s="28">
        <v>126.5414127331579</v>
      </c>
      <c r="EI28" s="28">
        <v>37.740415350973912</v>
      </c>
      <c r="EJ28" s="28">
        <v>72.266465040480711</v>
      </c>
      <c r="EK28" s="28">
        <v>126.90814832315789</v>
      </c>
      <c r="EL28" s="28">
        <v>28.051784475494134</v>
      </c>
      <c r="EM28" s="28">
        <v>66.871400134773239</v>
      </c>
      <c r="EN28" s="28">
        <v>102.05221090830914</v>
      </c>
      <c r="EO28" s="28">
        <v>18.513896669206524</v>
      </c>
      <c r="EP28" s="28">
        <v>61.208281795649327</v>
      </c>
      <c r="EQ28" s="28">
        <v>50.659319103180991</v>
      </c>
      <c r="ER28" s="28">
        <v>9.1904074479222153</v>
      </c>
      <c r="ES28" s="28">
        <v>50.654229475267073</v>
      </c>
      <c r="ET28" s="28">
        <v>46.275015940192702</v>
      </c>
      <c r="EU28" s="28">
        <v>8.3950250156986748</v>
      </c>
      <c r="EV28" s="28">
        <v>46.275015940192702</v>
      </c>
      <c r="EW28" s="28">
        <v>43.505488604954635</v>
      </c>
      <c r="EX28" s="28">
        <v>7.8925886407218595</v>
      </c>
      <c r="EY28" s="28">
        <v>43.505488604954635</v>
      </c>
      <c r="EZ28" s="28">
        <v>41.098653423163753</v>
      </c>
      <c r="FA28" s="28">
        <v>7.4559503997774961</v>
      </c>
      <c r="FB28" s="28">
        <v>41.098653423163753</v>
      </c>
      <c r="FC28" s="28">
        <v>38.223920234639138</v>
      </c>
      <c r="FD28" s="28">
        <v>6.9344280071690472</v>
      </c>
      <c r="FE28" s="28">
        <v>38.223920234639138</v>
      </c>
      <c r="FF28" s="28">
        <v>31.788437983055857</v>
      </c>
      <c r="FG28" s="28">
        <v>5.7669290146251777</v>
      </c>
      <c r="FH28" s="28">
        <v>29.026024815014068</v>
      </c>
      <c r="FI28" s="28">
        <v>73.364350484714308</v>
      </c>
      <c r="FJ28" s="28">
        <v>13.309461813598615</v>
      </c>
      <c r="FK28" s="28">
        <v>5.3028458764145796</v>
      </c>
      <c r="FL28" s="28">
        <v>144.23942302563933</v>
      </c>
      <c r="FM28" s="28">
        <v>26.167328955978817</v>
      </c>
      <c r="FN28" s="28">
        <v>-12.906506647346362</v>
      </c>
      <c r="FO28" s="28">
        <v>138.68998179002929</v>
      </c>
      <c r="FP28" s="28">
        <v>25.160571917660185</v>
      </c>
      <c r="FQ28" s="28">
        <v>-25.053682616214871</v>
      </c>
      <c r="FR28" s="29">
        <v>125.99257069315789</v>
      </c>
      <c r="FS28" s="29">
        <v>52.546995909753711</v>
      </c>
      <c r="FT28" s="29">
        <v>77.594893818054842</v>
      </c>
      <c r="FU28" s="29">
        <v>126.30090163315789</v>
      </c>
      <c r="FV28" s="29">
        <v>51.127022970185294</v>
      </c>
      <c r="FW28" s="29">
        <v>75.029019118860134</v>
      </c>
      <c r="FX28" s="29">
        <v>126.53438717315788</v>
      </c>
      <c r="FY28" s="29">
        <v>49.393531749388757</v>
      </c>
      <c r="FZ28" s="29">
        <v>72.236802513918221</v>
      </c>
      <c r="GA28" s="29">
        <v>126.91149009315789</v>
      </c>
      <c r="GB28" s="29">
        <v>47.479977608022594</v>
      </c>
      <c r="GC28" s="29">
        <v>66.89711966289272</v>
      </c>
      <c r="GD28" s="29">
        <v>127.44075588315789</v>
      </c>
      <c r="GE28" s="29">
        <v>45.400356490879219</v>
      </c>
      <c r="GF28" s="29">
        <v>61.275510927644262</v>
      </c>
      <c r="GG28" s="29">
        <v>128.8109735731579</v>
      </c>
      <c r="GH28" s="29">
        <v>42.922010510042114</v>
      </c>
      <c r="GI28" s="29">
        <v>50.181714239317657</v>
      </c>
      <c r="GJ28" s="29">
        <v>130.41509532315789</v>
      </c>
      <c r="GK28" s="29">
        <v>41.826345342258392</v>
      </c>
      <c r="GL28" s="29">
        <v>46.21954830204163</v>
      </c>
      <c r="GM28" s="29">
        <v>132.09679654315789</v>
      </c>
      <c r="GN28" s="29">
        <v>41.085578431456923</v>
      </c>
      <c r="GO28" s="29">
        <v>43.183279109514103</v>
      </c>
      <c r="GP28" s="29">
        <v>133.5893629631579</v>
      </c>
      <c r="GQ28" s="29">
        <v>40.574110989680193</v>
      </c>
      <c r="GR28" s="29">
        <v>41.224632294272524</v>
      </c>
      <c r="GS28" s="29">
        <v>136.1327944331579</v>
      </c>
      <c r="GT28" s="29">
        <v>39.383847823707058</v>
      </c>
      <c r="GU28" s="29">
        <v>36.710985612445015</v>
      </c>
      <c r="GV28" s="29">
        <v>145.8492411231579</v>
      </c>
      <c r="GW28" s="29">
        <v>34.296390275780844</v>
      </c>
      <c r="GX28" s="29">
        <v>11.188578360263108</v>
      </c>
      <c r="GY28" s="29">
        <v>153.1218556931579</v>
      </c>
      <c r="GZ28" s="29">
        <v>29.459537641612194</v>
      </c>
      <c r="HA28" s="29">
        <v>-10.219253973863999</v>
      </c>
      <c r="HB28" s="29">
        <v>148.00905969035088</v>
      </c>
      <c r="HC28" s="29">
        <v>26.851201094267196</v>
      </c>
      <c r="HD28" s="29">
        <v>-22.562127228874488</v>
      </c>
      <c r="HE28" s="29">
        <v>144.49885034646863</v>
      </c>
      <c r="HF28" s="29">
        <v>26.214393204447852</v>
      </c>
      <c r="HG28" s="29">
        <v>-20.638540493050925</v>
      </c>
    </row>
    <row r="29" spans="1:215" ht="15" thickBot="1" x14ac:dyDescent="0.4">
      <c r="A29" s="2"/>
      <c r="B29" s="43" t="s">
        <v>551</v>
      </c>
      <c r="C29" s="76" t="s">
        <v>861</v>
      </c>
      <c r="D29" s="44">
        <v>389137</v>
      </c>
      <c r="E29" s="45">
        <v>403821</v>
      </c>
      <c r="F29" s="23">
        <v>88.811266463684206</v>
      </c>
      <c r="G29" s="23">
        <v>19.492054621164382</v>
      </c>
      <c r="H29" s="23">
        <v>42.581208855370647</v>
      </c>
      <c r="I29" s="23">
        <v>74.232136062997043</v>
      </c>
      <c r="J29" s="23">
        <v>13.466891940632207</v>
      </c>
      <c r="K29" s="23">
        <v>39.603605350811762</v>
      </c>
      <c r="L29" s="23">
        <v>44.865510078669743</v>
      </c>
      <c r="M29" s="23">
        <v>8.1393182001126529</v>
      </c>
      <c r="N29" s="23">
        <v>37.692739064663698</v>
      </c>
      <c r="O29" s="23">
        <v>16.352500204902579</v>
      </c>
      <c r="P29" s="23">
        <v>2.9666040194734768</v>
      </c>
      <c r="Q29" s="23">
        <v>16.352500204902579</v>
      </c>
      <c r="R29" s="23">
        <v>10.670731707317072</v>
      </c>
      <c r="S29" s="23">
        <v>1.9358407079646016</v>
      </c>
      <c r="T29" s="23">
        <v>10.670731707317072</v>
      </c>
      <c r="U29" s="23">
        <v>10.670731707317072</v>
      </c>
      <c r="V29" s="23">
        <v>1.9358407079646016</v>
      </c>
      <c r="W29" s="23">
        <v>10.670731707317072</v>
      </c>
      <c r="X29" s="23">
        <v>10.670731707317072</v>
      </c>
      <c r="Y29" s="23">
        <v>1.9358407079646016</v>
      </c>
      <c r="Z29" s="23">
        <v>10.670731707317072</v>
      </c>
      <c r="AA29" s="23">
        <v>10.670731707317072</v>
      </c>
      <c r="AB29" s="23">
        <v>1.9358407079646016</v>
      </c>
      <c r="AC29" s="23">
        <v>10.670731707317072</v>
      </c>
      <c r="AD29" s="23">
        <v>10.670731707317072</v>
      </c>
      <c r="AE29" s="23">
        <v>1.9358407079646016</v>
      </c>
      <c r="AF29" s="23">
        <v>10.670731707317072</v>
      </c>
      <c r="AG29" s="23">
        <v>10.670731707317072</v>
      </c>
      <c r="AH29" s="23">
        <v>1.9358407079646016</v>
      </c>
      <c r="AI29" s="23">
        <v>10.670731707317072</v>
      </c>
      <c r="AJ29" s="23">
        <v>10.670731707317072</v>
      </c>
      <c r="AK29" s="23">
        <v>1.9358407079646016</v>
      </c>
      <c r="AL29" s="23">
        <v>2.7993463263791227</v>
      </c>
      <c r="AM29" s="23">
        <v>10.670731707317072</v>
      </c>
      <c r="AN29" s="23">
        <v>1.9358407079646016</v>
      </c>
      <c r="AO29" s="23">
        <v>-6.2735842718541051</v>
      </c>
      <c r="AP29" s="23">
        <v>107.05544414368421</v>
      </c>
      <c r="AQ29" s="23">
        <v>21.04800506598961</v>
      </c>
      <c r="AR29" s="23">
        <v>-10.179514355169886</v>
      </c>
      <c r="AS29" s="23">
        <v>109.42333347368421</v>
      </c>
      <c r="AT29" s="23">
        <v>25.58614895757103</v>
      </c>
      <c r="AU29" s="23">
        <v>-11.399250547100621</v>
      </c>
      <c r="AV29" s="25">
        <v>88.402557593684207</v>
      </c>
      <c r="AW29" s="25">
        <v>20.582371075332205</v>
      </c>
      <c r="AX29" s="25">
        <v>44.153982493331597</v>
      </c>
      <c r="AY29" s="25">
        <v>86.395606602881685</v>
      </c>
      <c r="AZ29" s="25">
        <v>15.673539250965263</v>
      </c>
      <c r="BA29" s="25">
        <v>42.548155743839445</v>
      </c>
      <c r="BB29" s="25">
        <v>61.747561667972107</v>
      </c>
      <c r="BC29" s="25">
        <v>11.201991276048037</v>
      </c>
      <c r="BD29" s="25">
        <v>40.341907958074188</v>
      </c>
      <c r="BE29" s="25">
        <v>38.713379610893639</v>
      </c>
      <c r="BF29" s="25">
        <v>7.0232237347196431</v>
      </c>
      <c r="BG29" s="25">
        <v>38.346032713802131</v>
      </c>
      <c r="BH29" s="25">
        <v>17.471744251582706</v>
      </c>
      <c r="BI29" s="25">
        <v>3.1696527182074821</v>
      </c>
      <c r="BJ29" s="25">
        <v>17.471744251582706</v>
      </c>
      <c r="BK29" s="25">
        <v>10.670731707317072</v>
      </c>
      <c r="BL29" s="25">
        <v>1.9358407079646016</v>
      </c>
      <c r="BM29" s="25">
        <v>10.670731707317072</v>
      </c>
      <c r="BN29" s="25">
        <v>10.670731707317072</v>
      </c>
      <c r="BO29" s="25">
        <v>1.9358407079646016</v>
      </c>
      <c r="BP29" s="25">
        <v>10.670731707317072</v>
      </c>
      <c r="BQ29" s="25">
        <v>10.670731707317072</v>
      </c>
      <c r="BR29" s="25">
        <v>1.9358407079646016</v>
      </c>
      <c r="BS29" s="25">
        <v>10.670731707317072</v>
      </c>
      <c r="BT29" s="25">
        <v>10.670731707317072</v>
      </c>
      <c r="BU29" s="25">
        <v>1.9358407079646016</v>
      </c>
      <c r="BV29" s="25">
        <v>10.670731707317072</v>
      </c>
      <c r="BW29" s="25">
        <v>10.670731707317072</v>
      </c>
      <c r="BX29" s="25">
        <v>1.9358407079646016</v>
      </c>
      <c r="BY29" s="25">
        <v>10.670731707317072</v>
      </c>
      <c r="BZ29" s="25">
        <v>10.670731707317072</v>
      </c>
      <c r="CA29" s="25">
        <v>1.9358407079646016</v>
      </c>
      <c r="CB29" s="25">
        <v>10.670731707317072</v>
      </c>
      <c r="CC29" s="25">
        <v>24.273537399011673</v>
      </c>
      <c r="CD29" s="25">
        <v>4.4036063422985778</v>
      </c>
      <c r="CE29" s="25">
        <v>3.774792973796707</v>
      </c>
      <c r="CF29" s="25">
        <v>101.54198524368419</v>
      </c>
      <c r="CG29" s="25">
        <v>18.591852836293242</v>
      </c>
      <c r="CH29" s="25">
        <v>-1.1837494706948632</v>
      </c>
      <c r="CI29" s="25">
        <v>103.1826347236842</v>
      </c>
      <c r="CJ29" s="25">
        <v>21.76101164047564</v>
      </c>
      <c r="CK29" s="25">
        <v>-4.5447458210084619</v>
      </c>
      <c r="CL29" s="27">
        <v>88.819846593684204</v>
      </c>
      <c r="CM29" s="27">
        <v>20.565084870862798</v>
      </c>
      <c r="CN29" s="27">
        <v>42.670651962324541</v>
      </c>
      <c r="CO29" s="27">
        <v>85.409168300952729</v>
      </c>
      <c r="CP29" s="27">
        <v>15.494583629818859</v>
      </c>
      <c r="CQ29" s="27">
        <v>39.783890279399444</v>
      </c>
      <c r="CR29" s="27">
        <v>59.65526749319416</v>
      </c>
      <c r="CS29" s="27">
        <v>10.822415784163542</v>
      </c>
      <c r="CT29" s="27">
        <v>37.964290585466046</v>
      </c>
      <c r="CU29" s="27">
        <v>35.53464578504768</v>
      </c>
      <c r="CV29" s="27">
        <v>6.4465507840130751</v>
      </c>
      <c r="CW29" s="27">
        <v>35.53464578504768</v>
      </c>
      <c r="CX29" s="27">
        <v>13.797472974588295</v>
      </c>
      <c r="CY29" s="27">
        <v>2.5030813803456642</v>
      </c>
      <c r="CZ29" s="27">
        <v>13.797472974588295</v>
      </c>
      <c r="DA29" s="27">
        <v>10.670731707317072</v>
      </c>
      <c r="DB29" s="27">
        <v>1.9358407079646016</v>
      </c>
      <c r="DC29" s="27">
        <v>10.670731707317072</v>
      </c>
      <c r="DD29" s="27">
        <v>10.670731707317072</v>
      </c>
      <c r="DE29" s="27">
        <v>1.9358407079646016</v>
      </c>
      <c r="DF29" s="27">
        <v>10.670731707317072</v>
      </c>
      <c r="DG29" s="27">
        <v>10.670731707317072</v>
      </c>
      <c r="DH29" s="27">
        <v>1.9358407079646016</v>
      </c>
      <c r="DI29" s="27">
        <v>10.670731707317072</v>
      </c>
      <c r="DJ29" s="27">
        <v>10.670731707317072</v>
      </c>
      <c r="DK29" s="27">
        <v>1.9358407079646016</v>
      </c>
      <c r="DL29" s="27">
        <v>10.670731707317072</v>
      </c>
      <c r="DM29" s="27">
        <v>10.670731707317072</v>
      </c>
      <c r="DN29" s="27">
        <v>1.9358407079646016</v>
      </c>
      <c r="DO29" s="27">
        <v>10.670731707317072</v>
      </c>
      <c r="DP29" s="27">
        <v>10.670731707317072</v>
      </c>
      <c r="DQ29" s="27">
        <v>1.9358407079646016</v>
      </c>
      <c r="DR29" s="27">
        <v>5.6093542294230474</v>
      </c>
      <c r="DS29" s="27">
        <v>48.433687606414402</v>
      </c>
      <c r="DT29" s="27">
        <v>8.7866424418716402</v>
      </c>
      <c r="DU29" s="27">
        <v>-1.8313882755695658</v>
      </c>
      <c r="DV29" s="27">
        <v>105.06477975368421</v>
      </c>
      <c r="DW29" s="27">
        <v>31.678016297963673</v>
      </c>
      <c r="DX29" s="27">
        <v>-4.8915207865912862</v>
      </c>
      <c r="DY29" s="27">
        <v>106.7622679936842</v>
      </c>
      <c r="DZ29" s="27">
        <v>36.063755222296351</v>
      </c>
      <c r="EA29" s="27">
        <v>-5.4191934872284548</v>
      </c>
      <c r="EB29" s="28">
        <v>88.7983056236842</v>
      </c>
      <c r="EC29" s="28">
        <v>19.493015848565069</v>
      </c>
      <c r="ED29" s="28">
        <v>42.67172568191576</v>
      </c>
      <c r="EE29" s="28">
        <v>74.129779198427883</v>
      </c>
      <c r="EF29" s="28">
        <v>13.448322774936033</v>
      </c>
      <c r="EG29" s="28">
        <v>39.785647295477247</v>
      </c>
      <c r="EH29" s="28">
        <v>44.458330457418555</v>
      </c>
      <c r="EI29" s="28">
        <v>8.0654493307706225</v>
      </c>
      <c r="EJ29" s="28">
        <v>37.959788954933771</v>
      </c>
      <c r="EK29" s="28">
        <v>16.05361816036044</v>
      </c>
      <c r="EL29" s="28">
        <v>2.9123820556406108</v>
      </c>
      <c r="EM29" s="28">
        <v>16.05361816036044</v>
      </c>
      <c r="EN29" s="28">
        <v>10.670731707317072</v>
      </c>
      <c r="EO29" s="28">
        <v>1.9358407079646016</v>
      </c>
      <c r="EP29" s="28">
        <v>10.670731707317072</v>
      </c>
      <c r="EQ29" s="28">
        <v>10.670731707317072</v>
      </c>
      <c r="ER29" s="28">
        <v>1.9358407079646016</v>
      </c>
      <c r="ES29" s="28">
        <v>10.670731707317072</v>
      </c>
      <c r="ET29" s="28">
        <v>10.670731707317072</v>
      </c>
      <c r="EU29" s="28">
        <v>1.9358407079646016</v>
      </c>
      <c r="EV29" s="28">
        <v>10.670731707317072</v>
      </c>
      <c r="EW29" s="28">
        <v>10.670731707317072</v>
      </c>
      <c r="EX29" s="28">
        <v>1.9358407079646016</v>
      </c>
      <c r="EY29" s="28">
        <v>10.670731707317072</v>
      </c>
      <c r="EZ29" s="28">
        <v>10.670731707317072</v>
      </c>
      <c r="FA29" s="28">
        <v>1.9358407079646016</v>
      </c>
      <c r="FB29" s="28">
        <v>10.670731707317072</v>
      </c>
      <c r="FC29" s="28">
        <v>10.670731707317072</v>
      </c>
      <c r="FD29" s="28">
        <v>1.9358407079646016</v>
      </c>
      <c r="FE29" s="28">
        <v>10.670731707317072</v>
      </c>
      <c r="FF29" s="28">
        <v>10.670731707317072</v>
      </c>
      <c r="FG29" s="28">
        <v>1.9358407079646016</v>
      </c>
      <c r="FH29" s="28">
        <v>-1.1444157951027591</v>
      </c>
      <c r="FI29" s="28">
        <v>10.670731707317072</v>
      </c>
      <c r="FJ29" s="28">
        <v>1.9358407079646016</v>
      </c>
      <c r="FK29" s="28">
        <v>-34.583050039501359</v>
      </c>
      <c r="FL29" s="28">
        <v>56.849451782435125</v>
      </c>
      <c r="FM29" s="28">
        <v>10.313396119822301</v>
      </c>
      <c r="FN29" s="28">
        <v>-60.954568684150445</v>
      </c>
      <c r="FO29" s="28">
        <v>62.866911500592671</v>
      </c>
      <c r="FP29" s="28">
        <v>11.405059166036724</v>
      </c>
      <c r="FQ29" s="28">
        <v>-79.417729904655289</v>
      </c>
      <c r="FR29" s="29">
        <v>88.787904343684204</v>
      </c>
      <c r="FS29" s="29">
        <v>19.527501021684845</v>
      </c>
      <c r="FT29" s="29">
        <v>42.620376665419329</v>
      </c>
      <c r="FU29" s="29">
        <v>88.528816526915961</v>
      </c>
      <c r="FV29" s="29">
        <v>16.060537511520153</v>
      </c>
      <c r="FW29" s="29">
        <v>39.476247870179236</v>
      </c>
      <c r="FX29" s="29">
        <v>71.654441501758498</v>
      </c>
      <c r="FY29" s="29">
        <v>12.999257086602205</v>
      </c>
      <c r="FZ29" s="29">
        <v>37.566102203110219</v>
      </c>
      <c r="GA29" s="29">
        <v>54.763287317283428</v>
      </c>
      <c r="GB29" s="29">
        <v>9.9349326549054009</v>
      </c>
      <c r="GC29" s="29">
        <v>35.715555311074453</v>
      </c>
      <c r="GD29" s="29">
        <v>38.49625363296331</v>
      </c>
      <c r="GE29" s="29">
        <v>6.9838336236791845</v>
      </c>
      <c r="GF29" s="29">
        <v>33.328190740412111</v>
      </c>
      <c r="GG29" s="29">
        <v>26.08938998832075</v>
      </c>
      <c r="GH29" s="29">
        <v>4.7330309270847373</v>
      </c>
      <c r="GI29" s="29">
        <v>26.08938998832075</v>
      </c>
      <c r="GJ29" s="29">
        <v>21.40214387550283</v>
      </c>
      <c r="GK29" s="29">
        <v>3.8826898181221949</v>
      </c>
      <c r="GL29" s="29">
        <v>21.40214387550283</v>
      </c>
      <c r="GM29" s="29">
        <v>19.166581816419324</v>
      </c>
      <c r="GN29" s="29">
        <v>3.477123249881382</v>
      </c>
      <c r="GO29" s="29">
        <v>19.166581816419324</v>
      </c>
      <c r="GP29" s="29">
        <v>17.077696906008693</v>
      </c>
      <c r="GQ29" s="29">
        <v>3.098166252859984</v>
      </c>
      <c r="GR29" s="29">
        <v>17.077696906008693</v>
      </c>
      <c r="GS29" s="29">
        <v>13.816679335157808</v>
      </c>
      <c r="GT29" s="29">
        <v>2.5065657200950007</v>
      </c>
      <c r="GU29" s="29">
        <v>13.64256383112938</v>
      </c>
      <c r="GV29" s="29">
        <v>105.38948757368421</v>
      </c>
      <c r="GW29" s="29">
        <v>25.019005767637395</v>
      </c>
      <c r="GX29" s="29">
        <v>-24.651262272778609</v>
      </c>
      <c r="GY29" s="29">
        <v>95.741285975452612</v>
      </c>
      <c r="GZ29" s="29">
        <v>17.368994358378572</v>
      </c>
      <c r="HA29" s="29">
        <v>-56.232766348653712</v>
      </c>
      <c r="HB29" s="29">
        <v>72.920425058092789</v>
      </c>
      <c r="HC29" s="29">
        <v>13.228926669830994</v>
      </c>
      <c r="HD29" s="29">
        <v>-74.326863351103327</v>
      </c>
      <c r="HE29" s="29">
        <v>70.422417679353259</v>
      </c>
      <c r="HF29" s="29">
        <v>12.775748340059662</v>
      </c>
      <c r="HG29" s="29">
        <v>-70.271077501620624</v>
      </c>
    </row>
    <row r="30" spans="1:215" ht="15" thickBot="1" x14ac:dyDescent="0.4">
      <c r="A30" s="2"/>
      <c r="B30" s="43" t="s">
        <v>586</v>
      </c>
      <c r="C30" s="76" t="s">
        <v>863</v>
      </c>
      <c r="D30" s="44">
        <v>390140</v>
      </c>
      <c r="E30" s="45">
        <v>398146</v>
      </c>
      <c r="F30" s="23">
        <v>107.22634951708511</v>
      </c>
      <c r="G30" s="23">
        <v>19.45256783274553</v>
      </c>
      <c r="H30" s="23">
        <v>66.220809745893916</v>
      </c>
      <c r="I30" s="23">
        <v>74.192482893650777</v>
      </c>
      <c r="J30" s="23">
        <v>13.45969822406939</v>
      </c>
      <c r="K30" s="23">
        <v>64.759391001528314</v>
      </c>
      <c r="L30" s="23">
        <v>42.267915201352345</v>
      </c>
      <c r="M30" s="23">
        <v>7.6680731117497611</v>
      </c>
      <c r="N30" s="23">
        <v>42.267915201352345</v>
      </c>
      <c r="O30" s="23">
        <v>9.5451011702201978</v>
      </c>
      <c r="P30" s="23">
        <v>1.7316333981372924</v>
      </c>
      <c r="Q30" s="23">
        <v>9.5451011702201978</v>
      </c>
      <c r="R30" s="23">
        <v>10.670731707317072</v>
      </c>
      <c r="S30" s="23">
        <v>1.9358407079646016</v>
      </c>
      <c r="T30" s="23">
        <v>10.670731707317072</v>
      </c>
      <c r="U30" s="23">
        <v>10.670731707317072</v>
      </c>
      <c r="V30" s="23">
        <v>1.9358407079646016</v>
      </c>
      <c r="W30" s="23">
        <v>10.670731707317072</v>
      </c>
      <c r="X30" s="23">
        <v>10.670731707317072</v>
      </c>
      <c r="Y30" s="23">
        <v>1.9358407079646016</v>
      </c>
      <c r="Z30" s="23">
        <v>10.670731707317072</v>
      </c>
      <c r="AA30" s="23">
        <v>10.670731707317072</v>
      </c>
      <c r="AB30" s="23">
        <v>1.9358407079646016</v>
      </c>
      <c r="AC30" s="23">
        <v>10.670731707317072</v>
      </c>
      <c r="AD30" s="23">
        <v>10.670731707317072</v>
      </c>
      <c r="AE30" s="23">
        <v>1.9358407079646016</v>
      </c>
      <c r="AF30" s="23">
        <v>10.670731707317072</v>
      </c>
      <c r="AG30" s="23">
        <v>10.670731707317072</v>
      </c>
      <c r="AH30" s="23">
        <v>1.9358407079646016</v>
      </c>
      <c r="AI30" s="23">
        <v>10.670731707317072</v>
      </c>
      <c r="AJ30" s="23">
        <v>10.670731707317072</v>
      </c>
      <c r="AK30" s="23">
        <v>1.9358407079646016</v>
      </c>
      <c r="AL30" s="23">
        <v>10.670731707317072</v>
      </c>
      <c r="AM30" s="23">
        <v>10.670731707317072</v>
      </c>
      <c r="AN30" s="23">
        <v>1.9358407079646016</v>
      </c>
      <c r="AO30" s="23">
        <v>10.670731707317072</v>
      </c>
      <c r="AP30" s="23">
        <v>31.57144678935795</v>
      </c>
      <c r="AQ30" s="23">
        <v>5.727563355591486</v>
      </c>
      <c r="AR30" s="23">
        <v>31.57144678935795</v>
      </c>
      <c r="AS30" s="23">
        <v>24.740081294888018</v>
      </c>
      <c r="AT30" s="23">
        <v>4.4882448366832248</v>
      </c>
      <c r="AU30" s="23">
        <v>24.740081294888018</v>
      </c>
      <c r="AV30" s="25">
        <v>108.5460335810121</v>
      </c>
      <c r="AW30" s="25">
        <v>19.691979543457947</v>
      </c>
      <c r="AX30" s="25">
        <v>66.816548789178924</v>
      </c>
      <c r="AY30" s="25">
        <v>72.247950525588791</v>
      </c>
      <c r="AZ30" s="25">
        <v>13.106929077651063</v>
      </c>
      <c r="BA30" s="25">
        <v>65.944333732237581</v>
      </c>
      <c r="BB30" s="25">
        <v>36.58518971609832</v>
      </c>
      <c r="BC30" s="25">
        <v>6.6371361874337671</v>
      </c>
      <c r="BD30" s="25">
        <v>36.58518971609832</v>
      </c>
      <c r="BE30" s="25">
        <v>0.34644772026715931</v>
      </c>
      <c r="BF30" s="25">
        <v>6.2851135092714741E-2</v>
      </c>
      <c r="BG30" s="25">
        <v>0.34644772026715931</v>
      </c>
      <c r="BH30" s="25">
        <v>10.670731707317072</v>
      </c>
      <c r="BI30" s="25">
        <v>1.9358407079646016</v>
      </c>
      <c r="BJ30" s="25">
        <v>10.670731707317072</v>
      </c>
      <c r="BK30" s="25">
        <v>10.670731707317072</v>
      </c>
      <c r="BL30" s="25">
        <v>1.9358407079646016</v>
      </c>
      <c r="BM30" s="25">
        <v>10.670731707317072</v>
      </c>
      <c r="BN30" s="25">
        <v>10.670731707317072</v>
      </c>
      <c r="BO30" s="25">
        <v>1.9358407079646016</v>
      </c>
      <c r="BP30" s="25">
        <v>10.670731707317072</v>
      </c>
      <c r="BQ30" s="25">
        <v>10.670731707317072</v>
      </c>
      <c r="BR30" s="25">
        <v>1.9358407079646016</v>
      </c>
      <c r="BS30" s="25">
        <v>10.670731707317072</v>
      </c>
      <c r="BT30" s="25">
        <v>10.670731707317072</v>
      </c>
      <c r="BU30" s="25">
        <v>1.9358407079646016</v>
      </c>
      <c r="BV30" s="25">
        <v>10.670731707317072</v>
      </c>
      <c r="BW30" s="25">
        <v>10.670731707317072</v>
      </c>
      <c r="BX30" s="25">
        <v>1.9358407079646016</v>
      </c>
      <c r="BY30" s="25">
        <v>10.670731707317072</v>
      </c>
      <c r="BZ30" s="25">
        <v>10.670731707317072</v>
      </c>
      <c r="CA30" s="25">
        <v>1.9358407079646016</v>
      </c>
      <c r="CB30" s="25">
        <v>10.670731707317072</v>
      </c>
      <c r="CC30" s="25">
        <v>10.670731707317072</v>
      </c>
      <c r="CD30" s="25">
        <v>1.9358407079646016</v>
      </c>
      <c r="CE30" s="25">
        <v>10.670731707317072</v>
      </c>
      <c r="CF30" s="25">
        <v>10.670731707317072</v>
      </c>
      <c r="CG30" s="25">
        <v>1.9358407079646016</v>
      </c>
      <c r="CH30" s="25">
        <v>10.670731707317072</v>
      </c>
      <c r="CI30" s="25">
        <v>56.757096626323388</v>
      </c>
      <c r="CJ30" s="25">
        <v>10.296641423359553</v>
      </c>
      <c r="CK30" s="25">
        <v>34.036641082940918</v>
      </c>
      <c r="CL30" s="27">
        <v>108.41385781348851</v>
      </c>
      <c r="CM30" s="27">
        <v>19.668000753774464</v>
      </c>
      <c r="CN30" s="27">
        <v>66.322641056349028</v>
      </c>
      <c r="CO30" s="27">
        <v>72.380070861907072</v>
      </c>
      <c r="CP30" s="27">
        <v>13.13089781123093</v>
      </c>
      <c r="CQ30" s="27">
        <v>64.977440430224419</v>
      </c>
      <c r="CR30" s="27">
        <v>36.204900867753707</v>
      </c>
      <c r="CS30" s="27">
        <v>6.5681457326455845</v>
      </c>
      <c r="CT30" s="27">
        <v>36.204900867753707</v>
      </c>
      <c r="CU30" s="27">
        <v>10.670731707317072</v>
      </c>
      <c r="CV30" s="27">
        <v>1.9358407079646016</v>
      </c>
      <c r="CW30" s="27">
        <v>10.670731707317072</v>
      </c>
      <c r="CX30" s="27">
        <v>10.670731707317072</v>
      </c>
      <c r="CY30" s="27">
        <v>1.9358407079646016</v>
      </c>
      <c r="CZ30" s="27">
        <v>10.670731707317072</v>
      </c>
      <c r="DA30" s="27">
        <v>10.670731707317072</v>
      </c>
      <c r="DB30" s="27">
        <v>1.9358407079646016</v>
      </c>
      <c r="DC30" s="27">
        <v>10.670731707317072</v>
      </c>
      <c r="DD30" s="27">
        <v>10.670731707317072</v>
      </c>
      <c r="DE30" s="27">
        <v>1.9358407079646016</v>
      </c>
      <c r="DF30" s="27">
        <v>10.670731707317072</v>
      </c>
      <c r="DG30" s="27">
        <v>10.670731707317072</v>
      </c>
      <c r="DH30" s="27">
        <v>1.9358407079646016</v>
      </c>
      <c r="DI30" s="27">
        <v>10.670731707317072</v>
      </c>
      <c r="DJ30" s="27">
        <v>10.670731707317072</v>
      </c>
      <c r="DK30" s="27">
        <v>1.9358407079646016</v>
      </c>
      <c r="DL30" s="27">
        <v>10.670731707317072</v>
      </c>
      <c r="DM30" s="27">
        <v>10.670731707317072</v>
      </c>
      <c r="DN30" s="27">
        <v>1.9358407079646016</v>
      </c>
      <c r="DO30" s="27">
        <v>10.670731707317072</v>
      </c>
      <c r="DP30" s="27">
        <v>10.670731707317072</v>
      </c>
      <c r="DQ30" s="27">
        <v>1.9358407079646016</v>
      </c>
      <c r="DR30" s="27">
        <v>10.670731707317072</v>
      </c>
      <c r="DS30" s="27">
        <v>10.670731707317072</v>
      </c>
      <c r="DT30" s="27">
        <v>1.9358407079646016</v>
      </c>
      <c r="DU30" s="27">
        <v>10.670731707317072</v>
      </c>
      <c r="DV30" s="27">
        <v>48.412645620448124</v>
      </c>
      <c r="DW30" s="27">
        <v>8.7828250904352796</v>
      </c>
      <c r="DX30" s="27">
        <v>34.920948895407776</v>
      </c>
      <c r="DY30" s="27">
        <v>42.892545772517629</v>
      </c>
      <c r="DZ30" s="27">
        <v>7.7813910472266494</v>
      </c>
      <c r="EA30" s="27">
        <v>35.544138214872845</v>
      </c>
      <c r="EB30" s="28">
        <v>107.2161843996895</v>
      </c>
      <c r="EC30" s="28">
        <v>19.45072371852774</v>
      </c>
      <c r="ED30" s="28">
        <v>66.253398865894255</v>
      </c>
      <c r="EE30" s="28">
        <v>74.126043686353825</v>
      </c>
      <c r="EF30" s="28">
        <v>13.447645093542064</v>
      </c>
      <c r="EG30" s="28">
        <v>64.826370844789949</v>
      </c>
      <c r="EH30" s="28">
        <v>41.832929497764248</v>
      </c>
      <c r="EI30" s="28">
        <v>7.589159776143072</v>
      </c>
      <c r="EJ30" s="28">
        <v>41.832929497764248</v>
      </c>
      <c r="EK30" s="28">
        <v>8.7421382169150945</v>
      </c>
      <c r="EL30" s="28">
        <v>1.5859631278474287</v>
      </c>
      <c r="EM30" s="28">
        <v>8.7421382169150945</v>
      </c>
      <c r="EN30" s="28">
        <v>10.670731707317072</v>
      </c>
      <c r="EO30" s="28">
        <v>1.9358407079646016</v>
      </c>
      <c r="EP30" s="28">
        <v>10.670731707317072</v>
      </c>
      <c r="EQ30" s="28">
        <v>10.670731707317072</v>
      </c>
      <c r="ER30" s="28">
        <v>1.9358407079646016</v>
      </c>
      <c r="ES30" s="28">
        <v>10.670731707317072</v>
      </c>
      <c r="ET30" s="28">
        <v>10.670731707317072</v>
      </c>
      <c r="EU30" s="28">
        <v>1.9358407079646016</v>
      </c>
      <c r="EV30" s="28">
        <v>10.670731707317072</v>
      </c>
      <c r="EW30" s="28">
        <v>10.670731707317072</v>
      </c>
      <c r="EX30" s="28">
        <v>1.9358407079646016</v>
      </c>
      <c r="EY30" s="28">
        <v>10.670731707317072</v>
      </c>
      <c r="EZ30" s="28">
        <v>10.670731707317072</v>
      </c>
      <c r="FA30" s="28">
        <v>1.9358407079646016</v>
      </c>
      <c r="FB30" s="28">
        <v>10.670731707317072</v>
      </c>
      <c r="FC30" s="28">
        <v>10.670731707317072</v>
      </c>
      <c r="FD30" s="28">
        <v>1.9358407079646016</v>
      </c>
      <c r="FE30" s="28">
        <v>10.670731707317072</v>
      </c>
      <c r="FF30" s="28">
        <v>10.670731707317072</v>
      </c>
      <c r="FG30" s="28">
        <v>1.9358407079646016</v>
      </c>
      <c r="FH30" s="28">
        <v>10.670731707317072</v>
      </c>
      <c r="FI30" s="28">
        <v>10.670731707317072</v>
      </c>
      <c r="FJ30" s="28">
        <v>1.9358407079646016</v>
      </c>
      <c r="FK30" s="28">
        <v>10.24799368764161</v>
      </c>
      <c r="FL30" s="28">
        <v>10.670731707317072</v>
      </c>
      <c r="FM30" s="28">
        <v>1.9358407079646016</v>
      </c>
      <c r="FN30" s="28">
        <v>-11.124070405416347</v>
      </c>
      <c r="FO30" s="28">
        <v>10.670731707317072</v>
      </c>
      <c r="FP30" s="28">
        <v>1.9358407079646016</v>
      </c>
      <c r="FQ30" s="28">
        <v>-25.606838042317037</v>
      </c>
      <c r="FR30" s="29">
        <v>107.38356461474989</v>
      </c>
      <c r="FS30" s="29">
        <v>19.481089155773212</v>
      </c>
      <c r="FT30" s="29">
        <v>66.36612349855956</v>
      </c>
      <c r="FU30" s="29">
        <v>103.89320756574773</v>
      </c>
      <c r="FV30" s="29">
        <v>18.847882788476358</v>
      </c>
      <c r="FW30" s="29">
        <v>64.900534996128926</v>
      </c>
      <c r="FX30" s="29">
        <v>100.90632917399263</v>
      </c>
      <c r="FY30" s="29">
        <v>18.306015469618131</v>
      </c>
      <c r="FZ30" s="29">
        <v>63.926517156258654</v>
      </c>
      <c r="GA30" s="29">
        <v>96.098437360647125</v>
      </c>
      <c r="GB30" s="29">
        <v>17.433787308789967</v>
      </c>
      <c r="GC30" s="29">
        <v>62.843872919935308</v>
      </c>
      <c r="GD30" s="29">
        <v>91.331370339086021</v>
      </c>
      <c r="GE30" s="29">
        <v>16.568965415497907</v>
      </c>
      <c r="GF30" s="29">
        <v>61.430741434126588</v>
      </c>
      <c r="GG30" s="29">
        <v>86.418651520540692</v>
      </c>
      <c r="GH30" s="29">
        <v>15.677719966115788</v>
      </c>
      <c r="GI30" s="29">
        <v>59.890611140171529</v>
      </c>
      <c r="GJ30" s="29">
        <v>80.761571508362948</v>
      </c>
      <c r="GK30" s="29">
        <v>14.651435539127791</v>
      </c>
      <c r="GL30" s="29">
        <v>57.817520935344646</v>
      </c>
      <c r="GM30" s="29">
        <v>76.048747785845677</v>
      </c>
      <c r="GN30" s="29">
        <v>13.796454244334834</v>
      </c>
      <c r="GO30" s="29">
        <v>56.006180913971477</v>
      </c>
      <c r="GP30" s="29">
        <v>70.473561330096501</v>
      </c>
      <c r="GQ30" s="29">
        <v>12.78502661298211</v>
      </c>
      <c r="GR30" s="29">
        <v>53.64720134958641</v>
      </c>
      <c r="GS30" s="29">
        <v>60.4388763040387</v>
      </c>
      <c r="GT30" s="29">
        <v>10.964574904714985</v>
      </c>
      <c r="GU30" s="29">
        <v>47.075352135820566</v>
      </c>
      <c r="GV30" s="29">
        <v>28.045542563049253</v>
      </c>
      <c r="GW30" s="29">
        <v>5.0879081640930055</v>
      </c>
      <c r="GX30" s="29">
        <v>16.338243727476126</v>
      </c>
      <c r="GY30" s="29">
        <v>10.670731707317072</v>
      </c>
      <c r="GZ30" s="29">
        <v>1.9358407079646016</v>
      </c>
      <c r="HA30" s="29">
        <v>-8.4062262663336753</v>
      </c>
      <c r="HB30" s="29">
        <v>10.670731707317072</v>
      </c>
      <c r="HC30" s="29">
        <v>1.9358407079646016</v>
      </c>
      <c r="HD30" s="29">
        <v>-22.580071072347579</v>
      </c>
      <c r="HE30" s="29">
        <v>10.670731707317072</v>
      </c>
      <c r="HF30" s="29">
        <v>1.9358407079646016</v>
      </c>
      <c r="HG30" s="29">
        <v>-18.610985954926093</v>
      </c>
    </row>
    <row r="31" spans="1:215" ht="15" thickBot="1" x14ac:dyDescent="0.4">
      <c r="A31" s="2"/>
      <c r="B31" s="43" t="s">
        <v>544</v>
      </c>
      <c r="C31" s="76" t="s">
        <v>860</v>
      </c>
      <c r="D31" s="44">
        <v>301070</v>
      </c>
      <c r="E31" s="45">
        <v>513074</v>
      </c>
      <c r="F31" s="23">
        <v>73.143857435789471</v>
      </c>
      <c r="G31" s="23">
        <v>63.767926771133467</v>
      </c>
      <c r="H31" s="23">
        <v>73.143857435789471</v>
      </c>
      <c r="I31" s="23">
        <v>73.381582695789461</v>
      </c>
      <c r="J31" s="23">
        <v>63.586207780242653</v>
      </c>
      <c r="K31" s="23">
        <v>73.381582695789461</v>
      </c>
      <c r="L31" s="23">
        <v>73.522057135789467</v>
      </c>
      <c r="M31" s="23">
        <v>63.371790615612298</v>
      </c>
      <c r="N31" s="23">
        <v>73.522057135789467</v>
      </c>
      <c r="O31" s="23">
        <v>73.786008375789464</v>
      </c>
      <c r="P31" s="23">
        <v>62.927613297135416</v>
      </c>
      <c r="Q31" s="23">
        <v>73.786008375789464</v>
      </c>
      <c r="R31" s="23">
        <v>74.147339265789469</v>
      </c>
      <c r="S31" s="23">
        <v>62.577047447097378</v>
      </c>
      <c r="T31" s="23">
        <v>74.147339265789469</v>
      </c>
      <c r="U31" s="23">
        <v>74.603789695789459</v>
      </c>
      <c r="V31" s="23">
        <v>60.880485687735948</v>
      </c>
      <c r="W31" s="23">
        <v>74.603789695789459</v>
      </c>
      <c r="X31" s="23">
        <v>75.137529215789471</v>
      </c>
      <c r="Y31" s="23">
        <v>59.175608827179168</v>
      </c>
      <c r="Z31" s="23">
        <v>74.542001575468277</v>
      </c>
      <c r="AA31" s="23">
        <v>75.731406845789465</v>
      </c>
      <c r="AB31" s="23">
        <v>57.507809624265505</v>
      </c>
      <c r="AC31" s="23">
        <v>72.956755316937517</v>
      </c>
      <c r="AD31" s="23">
        <v>76.368608855789461</v>
      </c>
      <c r="AE31" s="23">
        <v>55.817180881949085</v>
      </c>
      <c r="AF31" s="23">
        <v>71.407687013368729</v>
      </c>
      <c r="AG31" s="23">
        <v>77.094770765789463</v>
      </c>
      <c r="AH31" s="23">
        <v>54.048964255881558</v>
      </c>
      <c r="AI31" s="23">
        <v>69.401191426235698</v>
      </c>
      <c r="AJ31" s="23">
        <v>80.057878515789469</v>
      </c>
      <c r="AK31" s="23">
        <v>52.009559925528244</v>
      </c>
      <c r="AL31" s="23">
        <v>62.561683163896816</v>
      </c>
      <c r="AM31" s="23">
        <v>81.45028176578947</v>
      </c>
      <c r="AN31" s="23">
        <v>50.86681053777027</v>
      </c>
      <c r="AO31" s="23">
        <v>59.590372945745173</v>
      </c>
      <c r="AP31" s="23">
        <v>82.199763905789467</v>
      </c>
      <c r="AQ31" s="23">
        <v>53.551360192891792</v>
      </c>
      <c r="AR31" s="23">
        <v>59.664825365885861</v>
      </c>
      <c r="AS31" s="23">
        <v>82.519759965789461</v>
      </c>
      <c r="AT31" s="23">
        <v>52.795336988483811</v>
      </c>
      <c r="AU31" s="23">
        <v>61.958165950270427</v>
      </c>
      <c r="AV31" s="25">
        <v>72.999437335789466</v>
      </c>
      <c r="AW31" s="25">
        <v>63.829168682967335</v>
      </c>
      <c r="AX31" s="25">
        <v>72.999437335789466</v>
      </c>
      <c r="AY31" s="25">
        <v>73.128777255789458</v>
      </c>
      <c r="AZ31" s="25">
        <v>63.728154597862392</v>
      </c>
      <c r="BA31" s="25">
        <v>73.128777255789458</v>
      </c>
      <c r="BB31" s="25">
        <v>73.394091775789462</v>
      </c>
      <c r="BC31" s="25">
        <v>63.513426310293966</v>
      </c>
      <c r="BD31" s="25">
        <v>73.394091775789462</v>
      </c>
      <c r="BE31" s="25">
        <v>73.707838435789469</v>
      </c>
      <c r="BF31" s="25">
        <v>63.206622171875296</v>
      </c>
      <c r="BG31" s="25">
        <v>73.707838435789469</v>
      </c>
      <c r="BH31" s="25">
        <v>74.070036645789472</v>
      </c>
      <c r="BI31" s="25">
        <v>63.02271123069368</v>
      </c>
      <c r="BJ31" s="25">
        <v>74.070036645789472</v>
      </c>
      <c r="BK31" s="25">
        <v>74.487420875789468</v>
      </c>
      <c r="BL31" s="25">
        <v>62.69807576636277</v>
      </c>
      <c r="BM31" s="25">
        <v>74.487420875789468</v>
      </c>
      <c r="BN31" s="25">
        <v>74.963305335789471</v>
      </c>
      <c r="BO31" s="25">
        <v>62.375577051634842</v>
      </c>
      <c r="BP31" s="25">
        <v>74.963305335789471</v>
      </c>
      <c r="BQ31" s="25">
        <v>75.486845145789459</v>
      </c>
      <c r="BR31" s="25">
        <v>62.090426312362048</v>
      </c>
      <c r="BS31" s="25">
        <v>75.486845145789459</v>
      </c>
      <c r="BT31" s="25">
        <v>76.053050725789461</v>
      </c>
      <c r="BU31" s="25">
        <v>61.791160987683568</v>
      </c>
      <c r="BV31" s="25">
        <v>76.053050725789461</v>
      </c>
      <c r="BW31" s="25">
        <v>76.65966496578946</v>
      </c>
      <c r="BX31" s="25">
        <v>61.46798513399694</v>
      </c>
      <c r="BY31" s="25">
        <v>76.65966496578946</v>
      </c>
      <c r="BZ31" s="25">
        <v>78.030581575789469</v>
      </c>
      <c r="CA31" s="25">
        <v>60.627926541839614</v>
      </c>
      <c r="CB31" s="25">
        <v>78.030581575789469</v>
      </c>
      <c r="CC31" s="25">
        <v>79.163854915789472</v>
      </c>
      <c r="CD31" s="25">
        <v>59.805277944686942</v>
      </c>
      <c r="CE31" s="25">
        <v>79.163854915789472</v>
      </c>
      <c r="CF31" s="25">
        <v>79.779695165789462</v>
      </c>
      <c r="CG31" s="25">
        <v>61.234868761816784</v>
      </c>
      <c r="CH31" s="25">
        <v>79.779695165789462</v>
      </c>
      <c r="CI31" s="25">
        <v>80.043102855789471</v>
      </c>
      <c r="CJ31" s="25">
        <v>63.082615457239612</v>
      </c>
      <c r="CK31" s="25">
        <v>80.043102855789471</v>
      </c>
      <c r="CL31" s="27">
        <v>73.149859675789457</v>
      </c>
      <c r="CM31" s="27">
        <v>63.827320387354419</v>
      </c>
      <c r="CN31" s="27">
        <v>73.149859675789457</v>
      </c>
      <c r="CO31" s="27">
        <v>73.389581055789463</v>
      </c>
      <c r="CP31" s="27">
        <v>63.713731564235218</v>
      </c>
      <c r="CQ31" s="27">
        <v>73.389581055789463</v>
      </c>
      <c r="CR31" s="27">
        <v>73.531359515789461</v>
      </c>
      <c r="CS31" s="27">
        <v>63.448224462182665</v>
      </c>
      <c r="CT31" s="27">
        <v>73.531359515789461</v>
      </c>
      <c r="CU31" s="27">
        <v>73.795910665789464</v>
      </c>
      <c r="CV31" s="27">
        <v>63.045697456248249</v>
      </c>
      <c r="CW31" s="27">
        <v>73.795910665789464</v>
      </c>
      <c r="CX31" s="27">
        <v>74.15545422578947</v>
      </c>
      <c r="CY31" s="27">
        <v>62.76110839503896</v>
      </c>
      <c r="CZ31" s="27">
        <v>74.15545422578947</v>
      </c>
      <c r="DA31" s="27">
        <v>74.605550275789469</v>
      </c>
      <c r="DB31" s="27">
        <v>59.89019152263252</v>
      </c>
      <c r="DC31" s="27">
        <v>74.605550275789469</v>
      </c>
      <c r="DD31" s="27">
        <v>75.130324425789468</v>
      </c>
      <c r="DE31" s="27">
        <v>57.00506852290431</v>
      </c>
      <c r="DF31" s="27">
        <v>74.977661304263094</v>
      </c>
      <c r="DG31" s="27">
        <v>75.713376865789471</v>
      </c>
      <c r="DH31" s="27">
        <v>54.139930414154129</v>
      </c>
      <c r="DI31" s="27">
        <v>73.463740027680686</v>
      </c>
      <c r="DJ31" s="27">
        <v>76.330473175789464</v>
      </c>
      <c r="DK31" s="27">
        <v>51.225161152960005</v>
      </c>
      <c r="DL31" s="27">
        <v>72.012400641309412</v>
      </c>
      <c r="DM31" s="27">
        <v>77.007239595789457</v>
      </c>
      <c r="DN31" s="27">
        <v>48.28948902010282</v>
      </c>
      <c r="DO31" s="27">
        <v>70.233853415683754</v>
      </c>
      <c r="DP31" s="27">
        <v>79.862451245789458</v>
      </c>
      <c r="DQ31" s="27">
        <v>46.834053217353386</v>
      </c>
      <c r="DR31" s="27">
        <v>64.208783977145558</v>
      </c>
      <c r="DS31" s="27">
        <v>81.016104805789467</v>
      </c>
      <c r="DT31" s="27">
        <v>45.888999626592337</v>
      </c>
      <c r="DU31" s="27">
        <v>61.837019079230743</v>
      </c>
      <c r="DV31" s="27">
        <v>81.569489645789474</v>
      </c>
      <c r="DW31" s="27">
        <v>48.596199910933876</v>
      </c>
      <c r="DX31" s="27">
        <v>62.198625726021902</v>
      </c>
      <c r="DY31" s="27">
        <v>81.750701755789464</v>
      </c>
      <c r="DZ31" s="27">
        <v>47.443216170591739</v>
      </c>
      <c r="EA31" s="27">
        <v>64.491528413813825</v>
      </c>
      <c r="EB31" s="28">
        <v>73.138735755789469</v>
      </c>
      <c r="EC31" s="28">
        <v>63.764997251495245</v>
      </c>
      <c r="ED31" s="28">
        <v>73.138735755789469</v>
      </c>
      <c r="EE31" s="28">
        <v>73.385423595789462</v>
      </c>
      <c r="EF31" s="28">
        <v>63.559028348043782</v>
      </c>
      <c r="EG31" s="28">
        <v>73.385423595789462</v>
      </c>
      <c r="EH31" s="28">
        <v>73.579989065789462</v>
      </c>
      <c r="EI31" s="28">
        <v>63.290222727908272</v>
      </c>
      <c r="EJ31" s="28">
        <v>73.579989065789462</v>
      </c>
      <c r="EK31" s="28">
        <v>73.942972105789465</v>
      </c>
      <c r="EL31" s="28">
        <v>62.821440403581242</v>
      </c>
      <c r="EM31" s="28">
        <v>73.942972105789465</v>
      </c>
      <c r="EN31" s="28">
        <v>74.467980525789471</v>
      </c>
      <c r="EO31" s="28">
        <v>62.439596752961599</v>
      </c>
      <c r="EP31" s="28">
        <v>74.467980525789471</v>
      </c>
      <c r="EQ31" s="28">
        <v>75.163916785789468</v>
      </c>
      <c r="ER31" s="28">
        <v>60.685924156208955</v>
      </c>
      <c r="ES31" s="28">
        <v>75.163916785789468</v>
      </c>
      <c r="ET31" s="28">
        <v>76.031458285789469</v>
      </c>
      <c r="EU31" s="28">
        <v>58.892407133266055</v>
      </c>
      <c r="EV31" s="28">
        <v>74.637530235941682</v>
      </c>
      <c r="EW31" s="28">
        <v>77.04076606578947</v>
      </c>
      <c r="EX31" s="28">
        <v>57.122814520701787</v>
      </c>
      <c r="EY31" s="28">
        <v>72.93140671201914</v>
      </c>
      <c r="EZ31" s="28">
        <v>78.163393635789461</v>
      </c>
      <c r="FA31" s="28">
        <v>55.39973912905922</v>
      </c>
      <c r="FB31" s="28">
        <v>71.512289715926073</v>
      </c>
      <c r="FC31" s="28">
        <v>79.398735675789467</v>
      </c>
      <c r="FD31" s="28">
        <v>53.667638449642439</v>
      </c>
      <c r="FE31" s="28">
        <v>70.058654938924548</v>
      </c>
      <c r="FF31" s="28">
        <v>81.939934845789466</v>
      </c>
      <c r="FG31" s="28">
        <v>51.174336122012726</v>
      </c>
      <c r="FH31" s="28">
        <v>62.676624659167715</v>
      </c>
      <c r="FI31" s="28">
        <v>84.139277585789472</v>
      </c>
      <c r="FJ31" s="28">
        <v>48.092806964807529</v>
      </c>
      <c r="FK31" s="28">
        <v>49.549290088226684</v>
      </c>
      <c r="FL31" s="28">
        <v>85.120341855789462</v>
      </c>
      <c r="FM31" s="28">
        <v>48.868138366830955</v>
      </c>
      <c r="FN31" s="28">
        <v>41.209251577290104</v>
      </c>
      <c r="FO31" s="28">
        <v>85.488335845789464</v>
      </c>
      <c r="FP31" s="28">
        <v>46.840600070567731</v>
      </c>
      <c r="FQ31" s="28">
        <v>35.713671999912833</v>
      </c>
      <c r="FR31" s="29">
        <v>73.122869195789463</v>
      </c>
      <c r="FS31" s="29">
        <v>63.774508754409801</v>
      </c>
      <c r="FT31" s="29">
        <v>73.122869195789463</v>
      </c>
      <c r="FU31" s="29">
        <v>73.405172415789465</v>
      </c>
      <c r="FV31" s="29">
        <v>63.597700030553682</v>
      </c>
      <c r="FW31" s="29">
        <v>73.405172415789465</v>
      </c>
      <c r="FX31" s="29">
        <v>73.631774085789459</v>
      </c>
      <c r="FY31" s="29">
        <v>63.323402379376468</v>
      </c>
      <c r="FZ31" s="29">
        <v>73.631774085789459</v>
      </c>
      <c r="GA31" s="29">
        <v>74.00139295578947</v>
      </c>
      <c r="GB31" s="29">
        <v>62.817773816275341</v>
      </c>
      <c r="GC31" s="29">
        <v>74.00139295578947</v>
      </c>
      <c r="GD31" s="29">
        <v>74.529390465789461</v>
      </c>
      <c r="GE31" s="29">
        <v>62.389186510506335</v>
      </c>
      <c r="GF31" s="29">
        <v>74.529390465789461</v>
      </c>
      <c r="GG31" s="29">
        <v>75.205088885789465</v>
      </c>
      <c r="GH31" s="29">
        <v>60.621202841909152</v>
      </c>
      <c r="GI31" s="29">
        <v>75.205088885789465</v>
      </c>
      <c r="GJ31" s="29">
        <v>76.067660275789464</v>
      </c>
      <c r="GK31" s="29">
        <v>58.824219583457726</v>
      </c>
      <c r="GL31" s="29">
        <v>74.74907795753677</v>
      </c>
      <c r="GM31" s="29">
        <v>77.03756586578946</v>
      </c>
      <c r="GN31" s="29">
        <v>57.157290608077005</v>
      </c>
      <c r="GO31" s="29">
        <v>73.360878362065819</v>
      </c>
      <c r="GP31" s="29">
        <v>78.105399975789467</v>
      </c>
      <c r="GQ31" s="29">
        <v>55.531360542638197</v>
      </c>
      <c r="GR31" s="29">
        <v>72.055495456450672</v>
      </c>
      <c r="GS31" s="29">
        <v>79.230174225789469</v>
      </c>
      <c r="GT31" s="29">
        <v>53.620672259681818</v>
      </c>
      <c r="GU31" s="29">
        <v>68.643650583829782</v>
      </c>
      <c r="GV31" s="29">
        <v>81.798887165789466</v>
      </c>
      <c r="GW31" s="29">
        <v>53.703409865021023</v>
      </c>
      <c r="GX31" s="29">
        <v>52.996068328224055</v>
      </c>
      <c r="GY31" s="29">
        <v>83.380988135789465</v>
      </c>
      <c r="GZ31" s="29">
        <v>49.998312776998297</v>
      </c>
      <c r="HA31" s="29">
        <v>42.134174988803665</v>
      </c>
      <c r="HB31" s="29">
        <v>83.742770065789472</v>
      </c>
      <c r="HC31" s="29">
        <v>47.807452946348228</v>
      </c>
      <c r="HD31" s="29">
        <v>37.289320044876916</v>
      </c>
      <c r="HE31" s="29">
        <v>83.314177565789464</v>
      </c>
      <c r="HF31" s="29">
        <v>47.059870152182832</v>
      </c>
      <c r="HG31" s="29">
        <v>40.90170189227635</v>
      </c>
    </row>
    <row r="32" spans="1:215" ht="15" thickBot="1" x14ac:dyDescent="0.4">
      <c r="A32" s="2"/>
      <c r="B32" s="43" t="s">
        <v>504</v>
      </c>
      <c r="C32" s="76" t="s">
        <v>867</v>
      </c>
      <c r="D32" s="44">
        <v>381795</v>
      </c>
      <c r="E32" s="45">
        <v>399250</v>
      </c>
      <c r="F32" s="23">
        <v>6.7307692307692317</v>
      </c>
      <c r="G32" s="23">
        <v>1.9358407079646016</v>
      </c>
      <c r="H32" s="23">
        <v>6.7307692307692317</v>
      </c>
      <c r="I32" s="23">
        <v>6.7307692307692317</v>
      </c>
      <c r="J32" s="23">
        <v>1.9358407079646016</v>
      </c>
      <c r="K32" s="23">
        <v>6.7307692307692317</v>
      </c>
      <c r="L32" s="23">
        <v>6.7307692307692317</v>
      </c>
      <c r="M32" s="23">
        <v>1.9358407079646016</v>
      </c>
      <c r="N32" s="23">
        <v>6.7307692307692317</v>
      </c>
      <c r="O32" s="23">
        <v>6.7307692307692317</v>
      </c>
      <c r="P32" s="23">
        <v>1.9358407079646016</v>
      </c>
      <c r="Q32" s="23">
        <v>6.7307692307692317</v>
      </c>
      <c r="R32" s="23">
        <v>6.7307692307692317</v>
      </c>
      <c r="S32" s="23">
        <v>1.9358407079646016</v>
      </c>
      <c r="T32" s="23">
        <v>6.7307692307692317</v>
      </c>
      <c r="U32" s="23">
        <v>6.7307692307692317</v>
      </c>
      <c r="V32" s="23">
        <v>1.9358407079646016</v>
      </c>
      <c r="W32" s="23">
        <v>6.7307692307692317</v>
      </c>
      <c r="X32" s="23">
        <v>6.7307692307692317</v>
      </c>
      <c r="Y32" s="23">
        <v>1.9358407079646016</v>
      </c>
      <c r="Z32" s="23">
        <v>6.7307692307692317</v>
      </c>
      <c r="AA32" s="23">
        <v>6.7307692307692317</v>
      </c>
      <c r="AB32" s="23">
        <v>1.9358407079646016</v>
      </c>
      <c r="AC32" s="23">
        <v>6.7307692307692317</v>
      </c>
      <c r="AD32" s="23">
        <v>6.7307692307692317</v>
      </c>
      <c r="AE32" s="23">
        <v>1.9358407079646016</v>
      </c>
      <c r="AF32" s="23">
        <v>6.7307692307692317</v>
      </c>
      <c r="AG32" s="23">
        <v>6.7307692307692317</v>
      </c>
      <c r="AH32" s="23">
        <v>1.9358407079646016</v>
      </c>
      <c r="AI32" s="23">
        <v>6.7307692307692317</v>
      </c>
      <c r="AJ32" s="23">
        <v>6.7307692307692317</v>
      </c>
      <c r="AK32" s="23">
        <v>1.9358407079646016</v>
      </c>
      <c r="AL32" s="23">
        <v>6.7307692307692317</v>
      </c>
      <c r="AM32" s="23">
        <v>6.7307692307692317</v>
      </c>
      <c r="AN32" s="23">
        <v>1.9358407079646016</v>
      </c>
      <c r="AO32" s="23">
        <v>6.7307692307692317</v>
      </c>
      <c r="AP32" s="23">
        <v>6.7307692307692317</v>
      </c>
      <c r="AQ32" s="23">
        <v>1.9358407079646016</v>
      </c>
      <c r="AR32" s="23">
        <v>6.7307692307692317</v>
      </c>
      <c r="AS32" s="23">
        <v>6.7307692307692317</v>
      </c>
      <c r="AT32" s="23">
        <v>1.9358407079646016</v>
      </c>
      <c r="AU32" s="23">
        <v>6.7307692307692317</v>
      </c>
      <c r="AV32" s="25">
        <v>6.7307692307692317</v>
      </c>
      <c r="AW32" s="25">
        <v>1.9358407079646016</v>
      </c>
      <c r="AX32" s="25">
        <v>6.7307692307692317</v>
      </c>
      <c r="AY32" s="25">
        <v>6.7307692307692317</v>
      </c>
      <c r="AZ32" s="25">
        <v>1.9358407079646016</v>
      </c>
      <c r="BA32" s="25">
        <v>6.7307692307692317</v>
      </c>
      <c r="BB32" s="25">
        <v>6.7307692307692317</v>
      </c>
      <c r="BC32" s="25">
        <v>1.9358407079646016</v>
      </c>
      <c r="BD32" s="25">
        <v>6.7307692307692317</v>
      </c>
      <c r="BE32" s="25">
        <v>6.7307692307692317</v>
      </c>
      <c r="BF32" s="25">
        <v>1.9358407079646016</v>
      </c>
      <c r="BG32" s="25">
        <v>6.7307692307692317</v>
      </c>
      <c r="BH32" s="25">
        <v>6.7307692307692317</v>
      </c>
      <c r="BI32" s="25">
        <v>1.9358407079646016</v>
      </c>
      <c r="BJ32" s="25">
        <v>6.7307692307692317</v>
      </c>
      <c r="BK32" s="25">
        <v>6.7307692307692317</v>
      </c>
      <c r="BL32" s="25">
        <v>1.9358407079646016</v>
      </c>
      <c r="BM32" s="25">
        <v>6.7307692307692317</v>
      </c>
      <c r="BN32" s="25">
        <v>6.7307692307692317</v>
      </c>
      <c r="BO32" s="25">
        <v>1.9358407079646016</v>
      </c>
      <c r="BP32" s="25">
        <v>6.7307692307692317</v>
      </c>
      <c r="BQ32" s="25">
        <v>6.7307692307692317</v>
      </c>
      <c r="BR32" s="25">
        <v>1.9358407079646016</v>
      </c>
      <c r="BS32" s="25">
        <v>6.7307692307692317</v>
      </c>
      <c r="BT32" s="25">
        <v>6.7307692307692317</v>
      </c>
      <c r="BU32" s="25">
        <v>1.9358407079646016</v>
      </c>
      <c r="BV32" s="25">
        <v>6.7307692307692317</v>
      </c>
      <c r="BW32" s="25">
        <v>6.7307692307692317</v>
      </c>
      <c r="BX32" s="25">
        <v>1.9358407079646016</v>
      </c>
      <c r="BY32" s="25">
        <v>6.7307692307692317</v>
      </c>
      <c r="BZ32" s="25">
        <v>6.7307692307692317</v>
      </c>
      <c r="CA32" s="25">
        <v>1.9358407079646016</v>
      </c>
      <c r="CB32" s="25">
        <v>6.7307692307692317</v>
      </c>
      <c r="CC32" s="25">
        <v>6.7307692307692317</v>
      </c>
      <c r="CD32" s="25">
        <v>1.9358407079646016</v>
      </c>
      <c r="CE32" s="25">
        <v>6.7307692307692317</v>
      </c>
      <c r="CF32" s="25">
        <v>6.7307692307692317</v>
      </c>
      <c r="CG32" s="25">
        <v>1.9358407079646016</v>
      </c>
      <c r="CH32" s="25">
        <v>6.7307692307692317</v>
      </c>
      <c r="CI32" s="25">
        <v>6.7307692307692317</v>
      </c>
      <c r="CJ32" s="25">
        <v>1.9358407079646016</v>
      </c>
      <c r="CK32" s="25">
        <v>6.7307692307692317</v>
      </c>
      <c r="CL32" s="27">
        <v>6.7307692307692317</v>
      </c>
      <c r="CM32" s="27">
        <v>1.9358407079646016</v>
      </c>
      <c r="CN32" s="27">
        <v>6.7307692307692317</v>
      </c>
      <c r="CO32" s="27">
        <v>6.7307692307692317</v>
      </c>
      <c r="CP32" s="27">
        <v>1.9358407079646016</v>
      </c>
      <c r="CQ32" s="27">
        <v>6.7307692307692317</v>
      </c>
      <c r="CR32" s="27">
        <v>6.7307692307692317</v>
      </c>
      <c r="CS32" s="27">
        <v>1.9358407079646016</v>
      </c>
      <c r="CT32" s="27">
        <v>6.7307692307692317</v>
      </c>
      <c r="CU32" s="27">
        <v>6.7307692307692317</v>
      </c>
      <c r="CV32" s="27">
        <v>1.9358407079646016</v>
      </c>
      <c r="CW32" s="27">
        <v>6.7307692307692317</v>
      </c>
      <c r="CX32" s="27">
        <v>6.7307692307692317</v>
      </c>
      <c r="CY32" s="27">
        <v>1.9358407079646016</v>
      </c>
      <c r="CZ32" s="27">
        <v>6.7307692307692317</v>
      </c>
      <c r="DA32" s="27">
        <v>6.7307692307692317</v>
      </c>
      <c r="DB32" s="27">
        <v>1.9358407079646016</v>
      </c>
      <c r="DC32" s="27">
        <v>6.7307692307692317</v>
      </c>
      <c r="DD32" s="27">
        <v>6.7307692307692317</v>
      </c>
      <c r="DE32" s="27">
        <v>1.9358407079646016</v>
      </c>
      <c r="DF32" s="27">
        <v>6.7307692307692317</v>
      </c>
      <c r="DG32" s="27">
        <v>6.7307692307692317</v>
      </c>
      <c r="DH32" s="27">
        <v>1.9358407079646016</v>
      </c>
      <c r="DI32" s="27">
        <v>6.7307692307692317</v>
      </c>
      <c r="DJ32" s="27">
        <v>6.7307692307692317</v>
      </c>
      <c r="DK32" s="27">
        <v>1.9358407079646016</v>
      </c>
      <c r="DL32" s="27">
        <v>6.7307692307692317</v>
      </c>
      <c r="DM32" s="27">
        <v>6.7307692307692317</v>
      </c>
      <c r="DN32" s="27">
        <v>1.9358407079646016</v>
      </c>
      <c r="DO32" s="27">
        <v>6.7307692307692317</v>
      </c>
      <c r="DP32" s="27">
        <v>6.7307692307692317</v>
      </c>
      <c r="DQ32" s="27">
        <v>1.9358407079646016</v>
      </c>
      <c r="DR32" s="27">
        <v>6.7307692307692317</v>
      </c>
      <c r="DS32" s="27">
        <v>6.7307692307692317</v>
      </c>
      <c r="DT32" s="27">
        <v>1.9358407079646016</v>
      </c>
      <c r="DU32" s="27">
        <v>6.7307692307692317</v>
      </c>
      <c r="DV32" s="27">
        <v>6.7307692307692317</v>
      </c>
      <c r="DW32" s="27">
        <v>1.9358407079646016</v>
      </c>
      <c r="DX32" s="27">
        <v>6.7307692307692317</v>
      </c>
      <c r="DY32" s="27">
        <v>6.7307692307692317</v>
      </c>
      <c r="DZ32" s="27">
        <v>1.9358407079646016</v>
      </c>
      <c r="EA32" s="27">
        <v>6.7307692307692317</v>
      </c>
      <c r="EB32" s="28">
        <v>6.7307692307692317</v>
      </c>
      <c r="EC32" s="28">
        <v>1.9358407079646016</v>
      </c>
      <c r="ED32" s="28">
        <v>6.7307692307692317</v>
      </c>
      <c r="EE32" s="28">
        <v>6.7307692307692317</v>
      </c>
      <c r="EF32" s="28">
        <v>1.9358407079646016</v>
      </c>
      <c r="EG32" s="28">
        <v>6.7307692307692317</v>
      </c>
      <c r="EH32" s="28">
        <v>6.7307692307692317</v>
      </c>
      <c r="EI32" s="28">
        <v>1.9358407079646016</v>
      </c>
      <c r="EJ32" s="28">
        <v>6.7307692307692317</v>
      </c>
      <c r="EK32" s="28">
        <v>6.7307692307692317</v>
      </c>
      <c r="EL32" s="28">
        <v>1.9358407079646016</v>
      </c>
      <c r="EM32" s="28">
        <v>6.7307692307692317</v>
      </c>
      <c r="EN32" s="28">
        <v>6.7307692307692317</v>
      </c>
      <c r="EO32" s="28">
        <v>1.9358407079646016</v>
      </c>
      <c r="EP32" s="28">
        <v>6.7307692307692317</v>
      </c>
      <c r="EQ32" s="28">
        <v>6.7307692307692317</v>
      </c>
      <c r="ER32" s="28">
        <v>1.9358407079646016</v>
      </c>
      <c r="ES32" s="28">
        <v>6.7307692307692317</v>
      </c>
      <c r="ET32" s="28">
        <v>6.7307692307692317</v>
      </c>
      <c r="EU32" s="28">
        <v>1.9358407079646016</v>
      </c>
      <c r="EV32" s="28">
        <v>6.7307692307692317</v>
      </c>
      <c r="EW32" s="28">
        <v>6.7307692307692317</v>
      </c>
      <c r="EX32" s="28">
        <v>1.9358407079646016</v>
      </c>
      <c r="EY32" s="28">
        <v>6.7307692307692317</v>
      </c>
      <c r="EZ32" s="28">
        <v>6.7307692307692317</v>
      </c>
      <c r="FA32" s="28">
        <v>1.9358407079646016</v>
      </c>
      <c r="FB32" s="28">
        <v>6.7307692307692317</v>
      </c>
      <c r="FC32" s="28">
        <v>6.7307692307692317</v>
      </c>
      <c r="FD32" s="28">
        <v>1.9358407079646016</v>
      </c>
      <c r="FE32" s="28">
        <v>6.7307692307692317</v>
      </c>
      <c r="FF32" s="28">
        <v>6.7307692307692317</v>
      </c>
      <c r="FG32" s="28">
        <v>1.9358407079646016</v>
      </c>
      <c r="FH32" s="28">
        <v>6.7307692307692317</v>
      </c>
      <c r="FI32" s="28">
        <v>6.7307692307692317</v>
      </c>
      <c r="FJ32" s="28">
        <v>1.9358407079646016</v>
      </c>
      <c r="FK32" s="28">
        <v>6.7307692307692317</v>
      </c>
      <c r="FL32" s="28">
        <v>6.7307692307692317</v>
      </c>
      <c r="FM32" s="28">
        <v>1.9358407079646016</v>
      </c>
      <c r="FN32" s="28">
        <v>-9.2061207604162973</v>
      </c>
      <c r="FO32" s="28">
        <v>6.7307692307692317</v>
      </c>
      <c r="FP32" s="28">
        <v>1.9358407079646016</v>
      </c>
      <c r="FQ32" s="28">
        <v>-20.944582954739872</v>
      </c>
      <c r="FR32" s="29">
        <v>6.7307692307692317</v>
      </c>
      <c r="FS32" s="29">
        <v>1.9358407079646016</v>
      </c>
      <c r="FT32" s="29">
        <v>6.7307692307692317</v>
      </c>
      <c r="FU32" s="29">
        <v>6.7307692307692317</v>
      </c>
      <c r="FV32" s="29">
        <v>1.9358407079646016</v>
      </c>
      <c r="FW32" s="29">
        <v>6.7307692307692317</v>
      </c>
      <c r="FX32" s="29">
        <v>6.7307692307692317</v>
      </c>
      <c r="FY32" s="29">
        <v>1.9358407079646016</v>
      </c>
      <c r="FZ32" s="29">
        <v>6.7307692307692317</v>
      </c>
      <c r="GA32" s="29">
        <v>6.7307692307692317</v>
      </c>
      <c r="GB32" s="29">
        <v>1.9358407079646016</v>
      </c>
      <c r="GC32" s="29">
        <v>6.7307692307692317</v>
      </c>
      <c r="GD32" s="29">
        <v>6.7307692307692317</v>
      </c>
      <c r="GE32" s="29">
        <v>1.9358407079646016</v>
      </c>
      <c r="GF32" s="29">
        <v>6.7307692307692317</v>
      </c>
      <c r="GG32" s="29">
        <v>6.7307692307692317</v>
      </c>
      <c r="GH32" s="29">
        <v>1.9358407079646016</v>
      </c>
      <c r="GI32" s="29">
        <v>6.7307692307692317</v>
      </c>
      <c r="GJ32" s="29">
        <v>6.7307692307692317</v>
      </c>
      <c r="GK32" s="29">
        <v>1.9358407079646016</v>
      </c>
      <c r="GL32" s="29">
        <v>6.7307692307692317</v>
      </c>
      <c r="GM32" s="29">
        <v>6.7307692307692317</v>
      </c>
      <c r="GN32" s="29">
        <v>1.9358407079646016</v>
      </c>
      <c r="GO32" s="29">
        <v>6.7307692307692317</v>
      </c>
      <c r="GP32" s="29">
        <v>6.7307692307692317</v>
      </c>
      <c r="GQ32" s="29">
        <v>1.9358407079646016</v>
      </c>
      <c r="GR32" s="29">
        <v>6.7307692307692317</v>
      </c>
      <c r="GS32" s="29">
        <v>6.7307692307692317</v>
      </c>
      <c r="GT32" s="29">
        <v>1.9358407079646016</v>
      </c>
      <c r="GU32" s="29">
        <v>6.7307692307692317</v>
      </c>
      <c r="GV32" s="29">
        <v>6.7307692307692317</v>
      </c>
      <c r="GW32" s="29">
        <v>1.9358407079646016</v>
      </c>
      <c r="GX32" s="29">
        <v>6.7307692307692317</v>
      </c>
      <c r="GY32" s="29">
        <v>6.7307692307692317</v>
      </c>
      <c r="GZ32" s="29">
        <v>1.9358407079646016</v>
      </c>
      <c r="HA32" s="29">
        <v>-5.3193933481731506</v>
      </c>
      <c r="HB32" s="29">
        <v>6.7307692307692317</v>
      </c>
      <c r="HC32" s="29">
        <v>1.9358407079646016</v>
      </c>
      <c r="HD32" s="29">
        <v>-17.034501540090787</v>
      </c>
      <c r="HE32" s="29">
        <v>6.7307692307692317</v>
      </c>
      <c r="HF32" s="29">
        <v>1.9358407079646016</v>
      </c>
      <c r="HG32" s="29">
        <v>-15.912303350693492</v>
      </c>
    </row>
    <row r="33" spans="1:215" ht="15" thickBot="1" x14ac:dyDescent="0.4">
      <c r="A33" s="2"/>
      <c r="B33" s="43" t="s">
        <v>582</v>
      </c>
      <c r="C33" s="76" t="s">
        <v>870</v>
      </c>
      <c r="D33" s="44">
        <v>360607</v>
      </c>
      <c r="E33" s="45">
        <v>397690</v>
      </c>
      <c r="F33" s="23">
        <v>79.090523067210526</v>
      </c>
      <c r="G33" s="23">
        <v>39.145843765488387</v>
      </c>
      <c r="H33" s="23">
        <v>67.368035696476582</v>
      </c>
      <c r="I33" s="23">
        <v>76.413084189210522</v>
      </c>
      <c r="J33" s="23">
        <v>31.932872561478398</v>
      </c>
      <c r="K33" s="23">
        <v>65.421179230670731</v>
      </c>
      <c r="L33" s="23">
        <v>76.65184369121053</v>
      </c>
      <c r="M33" s="23">
        <v>25.015030706550309</v>
      </c>
      <c r="N33" s="23">
        <v>63.676661683426232</v>
      </c>
      <c r="O33" s="23">
        <v>77.084849903210525</v>
      </c>
      <c r="P33" s="23">
        <v>18.104320306715021</v>
      </c>
      <c r="Q33" s="23">
        <v>62.020994121910803</v>
      </c>
      <c r="R33" s="23">
        <v>62.686008424521745</v>
      </c>
      <c r="S33" s="23">
        <v>11.372240466395537</v>
      </c>
      <c r="T33" s="23">
        <v>59.912500761833414</v>
      </c>
      <c r="U33" s="23">
        <v>51.124854601110556</v>
      </c>
      <c r="V33" s="23">
        <v>9.274863002856339</v>
      </c>
      <c r="W33" s="23">
        <v>51.124854601110556</v>
      </c>
      <c r="X33" s="23">
        <v>47.812572078346946</v>
      </c>
      <c r="Y33" s="23">
        <v>8.6739621912045344</v>
      </c>
      <c r="Z33" s="23">
        <v>47.812572078346946</v>
      </c>
      <c r="AA33" s="23">
        <v>45.004944601207931</v>
      </c>
      <c r="AB33" s="23">
        <v>8.1646138435819697</v>
      </c>
      <c r="AC33" s="23">
        <v>45.004944601207931</v>
      </c>
      <c r="AD33" s="23">
        <v>41.87684219810324</v>
      </c>
      <c r="AE33" s="23">
        <v>7.5971262394789072</v>
      </c>
      <c r="AF33" s="23">
        <v>41.87684219810324</v>
      </c>
      <c r="AG33" s="23">
        <v>38.362318217205981</v>
      </c>
      <c r="AH33" s="23">
        <v>6.9595356057763071</v>
      </c>
      <c r="AI33" s="23">
        <v>38.362318217205981</v>
      </c>
      <c r="AJ33" s="23">
        <v>39.844334515853021</v>
      </c>
      <c r="AK33" s="23">
        <v>7.2283969696901504</v>
      </c>
      <c r="AL33" s="23">
        <v>35.101063480630557</v>
      </c>
      <c r="AM33" s="23">
        <v>95.557240424210519</v>
      </c>
      <c r="AN33" s="23">
        <v>24.405566641872028</v>
      </c>
      <c r="AO33" s="23">
        <v>28.575067480920438</v>
      </c>
      <c r="AP33" s="23">
        <v>100.55248538421053</v>
      </c>
      <c r="AQ33" s="23">
        <v>55.739941263750545</v>
      </c>
      <c r="AR33" s="23">
        <v>26.261214602566668</v>
      </c>
      <c r="AS33" s="23">
        <v>104.79471211421051</v>
      </c>
      <c r="AT33" s="23">
        <v>61.730487447296625</v>
      </c>
      <c r="AU33" s="23">
        <v>24.776876819397714</v>
      </c>
      <c r="AV33" s="25">
        <v>78.64813834221053</v>
      </c>
      <c r="AW33" s="25">
        <v>38.81781878123298</v>
      </c>
      <c r="AX33" s="25">
        <v>68.716426834154802</v>
      </c>
      <c r="AY33" s="25">
        <v>75.698592703210522</v>
      </c>
      <c r="AZ33" s="25">
        <v>31.444124071569803</v>
      </c>
      <c r="BA33" s="25">
        <v>68.293924666134217</v>
      </c>
      <c r="BB33" s="25">
        <v>76.12008431821053</v>
      </c>
      <c r="BC33" s="25">
        <v>24.11257373080505</v>
      </c>
      <c r="BD33" s="25">
        <v>66.548193292061399</v>
      </c>
      <c r="BE33" s="25">
        <v>76.621936379210524</v>
      </c>
      <c r="BF33" s="25">
        <v>16.838181941936838</v>
      </c>
      <c r="BG33" s="25">
        <v>65.105358606074859</v>
      </c>
      <c r="BH33" s="25">
        <v>53.891886371614156</v>
      </c>
      <c r="BI33" s="25">
        <v>9.7768466426379668</v>
      </c>
      <c r="BJ33" s="25">
        <v>53.891886371614156</v>
      </c>
      <c r="BK33" s="25">
        <v>44.364818324525302</v>
      </c>
      <c r="BL33" s="25">
        <v>8.0484847402899877</v>
      </c>
      <c r="BM33" s="25">
        <v>44.364818324525302</v>
      </c>
      <c r="BN33" s="25">
        <v>41.907279415177875</v>
      </c>
      <c r="BO33" s="25">
        <v>7.6026480354968715</v>
      </c>
      <c r="BP33" s="25">
        <v>41.907279415177875</v>
      </c>
      <c r="BQ33" s="25">
        <v>39.826714016753364</v>
      </c>
      <c r="BR33" s="25">
        <v>7.2252003304729548</v>
      </c>
      <c r="BS33" s="25">
        <v>39.826714016753364</v>
      </c>
      <c r="BT33" s="25">
        <v>37.619751182549621</v>
      </c>
      <c r="BU33" s="25">
        <v>6.824822117188206</v>
      </c>
      <c r="BV33" s="25">
        <v>37.619751182549621</v>
      </c>
      <c r="BW33" s="25">
        <v>35.150008892919274</v>
      </c>
      <c r="BX33" s="25">
        <v>6.3767715248216383</v>
      </c>
      <c r="BY33" s="25">
        <v>35.150008892919274</v>
      </c>
      <c r="BZ33" s="25">
        <v>38.182807752817304</v>
      </c>
      <c r="CA33" s="25">
        <v>6.9269695480774764</v>
      </c>
      <c r="CB33" s="25">
        <v>38.182807752817304</v>
      </c>
      <c r="CC33" s="25">
        <v>87.573547144210522</v>
      </c>
      <c r="CD33" s="25">
        <v>19.130870495509445</v>
      </c>
      <c r="CE33" s="25">
        <v>39.498393754213836</v>
      </c>
      <c r="CF33" s="25">
        <v>90.897016754210526</v>
      </c>
      <c r="CG33" s="25">
        <v>40.468426268501005</v>
      </c>
      <c r="CH33" s="25">
        <v>35.985715544082552</v>
      </c>
      <c r="CI33" s="25">
        <v>93.722040644210523</v>
      </c>
      <c r="CJ33" s="25">
        <v>46.1072381705998</v>
      </c>
      <c r="CK33" s="25">
        <v>33.570578777613349</v>
      </c>
      <c r="CL33" s="27">
        <v>79.094733038210521</v>
      </c>
      <c r="CM33" s="27">
        <v>38.809757548592167</v>
      </c>
      <c r="CN33" s="27">
        <v>67.767784200881025</v>
      </c>
      <c r="CO33" s="27">
        <v>76.421720111210533</v>
      </c>
      <c r="CP33" s="27">
        <v>31.281189058120823</v>
      </c>
      <c r="CQ33" s="27">
        <v>65.462466494056855</v>
      </c>
      <c r="CR33" s="27">
        <v>76.665687604210518</v>
      </c>
      <c r="CS33" s="27">
        <v>23.756498292107253</v>
      </c>
      <c r="CT33" s="27">
        <v>63.788343841749381</v>
      </c>
      <c r="CU33" s="27">
        <v>77.104977161210513</v>
      </c>
      <c r="CV33" s="27">
        <v>16.200732059504606</v>
      </c>
      <c r="CW33" s="27">
        <v>62.167296424861135</v>
      </c>
      <c r="CX33" s="27">
        <v>48.832197001779839</v>
      </c>
      <c r="CY33" s="27">
        <v>8.8589383941282005</v>
      </c>
      <c r="CZ33" s="27">
        <v>48.832197001779839</v>
      </c>
      <c r="DA33" s="27">
        <v>38.086972458194545</v>
      </c>
      <c r="DB33" s="27">
        <v>6.9095834990529932</v>
      </c>
      <c r="DC33" s="27">
        <v>38.086972458194545</v>
      </c>
      <c r="DD33" s="27">
        <v>34.939185694693265</v>
      </c>
      <c r="DE33" s="27">
        <v>6.338524838417805</v>
      </c>
      <c r="DF33" s="27">
        <v>34.939185694693265</v>
      </c>
      <c r="DG33" s="27">
        <v>32.117345741970794</v>
      </c>
      <c r="DH33" s="27">
        <v>5.826598121330985</v>
      </c>
      <c r="DI33" s="27">
        <v>32.117345741970794</v>
      </c>
      <c r="DJ33" s="27">
        <v>29.041153376662038</v>
      </c>
      <c r="DK33" s="27">
        <v>5.2685278249696621</v>
      </c>
      <c r="DL33" s="27">
        <v>29.041153376662038</v>
      </c>
      <c r="DM33" s="27">
        <v>25.632949385851241</v>
      </c>
      <c r="DN33" s="27">
        <v>4.6502253310615087</v>
      </c>
      <c r="DO33" s="27">
        <v>25.632949385851241</v>
      </c>
      <c r="DP33" s="27">
        <v>29.998950335951061</v>
      </c>
      <c r="DQ33" s="27">
        <v>5.442287450327405</v>
      </c>
      <c r="DR33" s="27">
        <v>29.998950335951061</v>
      </c>
      <c r="DS33" s="27">
        <v>92.667907074210518</v>
      </c>
      <c r="DT33" s="27">
        <v>24.630623258376065</v>
      </c>
      <c r="DU33" s="27">
        <v>32.279985346791733</v>
      </c>
      <c r="DV33" s="27">
        <v>96.830130604210524</v>
      </c>
      <c r="DW33" s="27">
        <v>58.72236909541968</v>
      </c>
      <c r="DX33" s="27">
        <v>30.717513108093272</v>
      </c>
      <c r="DY33" s="27">
        <v>99.702603604210523</v>
      </c>
      <c r="DZ33" s="27">
        <v>65.135897247166767</v>
      </c>
      <c r="EA33" s="27">
        <v>30.83266861352665</v>
      </c>
      <c r="EB33" s="28">
        <v>79.069278430210517</v>
      </c>
      <c r="EC33" s="28">
        <v>39.151515888071884</v>
      </c>
      <c r="ED33" s="28">
        <v>67.449140463365296</v>
      </c>
      <c r="EE33" s="28">
        <v>76.390280059210525</v>
      </c>
      <c r="EF33" s="28">
        <v>31.934978956515458</v>
      </c>
      <c r="EG33" s="28">
        <v>65.532550279656832</v>
      </c>
      <c r="EH33" s="28">
        <v>76.712296100210523</v>
      </c>
      <c r="EI33" s="28">
        <v>24.99955627503623</v>
      </c>
      <c r="EJ33" s="28">
        <v>63.874024220189483</v>
      </c>
      <c r="EK33" s="28">
        <v>77.309272347210523</v>
      </c>
      <c r="EL33" s="28">
        <v>18.055597875106134</v>
      </c>
      <c r="EM33" s="28">
        <v>62.322662337543449</v>
      </c>
      <c r="EN33" s="28">
        <v>62.264678377407691</v>
      </c>
      <c r="EO33" s="28">
        <v>11.295804484396971</v>
      </c>
      <c r="EP33" s="28">
        <v>60.451619835596006</v>
      </c>
      <c r="EQ33" s="28">
        <v>50.838756928628783</v>
      </c>
      <c r="ER33" s="28">
        <v>9.222960327760088</v>
      </c>
      <c r="ES33" s="28">
        <v>50.838756928628783</v>
      </c>
      <c r="ET33" s="28">
        <v>47.179666351954722</v>
      </c>
      <c r="EU33" s="28">
        <v>8.5591430107528481</v>
      </c>
      <c r="EV33" s="28">
        <v>47.179666351954722</v>
      </c>
      <c r="EW33" s="28">
        <v>43.97370288466778</v>
      </c>
      <c r="EX33" s="28">
        <v>7.9775301693423852</v>
      </c>
      <c r="EY33" s="28">
        <v>43.97370288466778</v>
      </c>
      <c r="EZ33" s="28">
        <v>40.579233683045366</v>
      </c>
      <c r="FA33" s="28">
        <v>7.3617193849772571</v>
      </c>
      <c r="FB33" s="28">
        <v>40.579233683045366</v>
      </c>
      <c r="FC33" s="28">
        <v>36.792195977510666</v>
      </c>
      <c r="FD33" s="28">
        <v>6.6746904206988384</v>
      </c>
      <c r="FE33" s="28">
        <v>36.792195977510666</v>
      </c>
      <c r="FF33" s="28">
        <v>33.876883461312644</v>
      </c>
      <c r="FG33" s="28">
        <v>6.1458062916540648</v>
      </c>
      <c r="FH33" s="28">
        <v>33.876883461312644</v>
      </c>
      <c r="FI33" s="28">
        <v>105.78336488421053</v>
      </c>
      <c r="FJ33" s="28">
        <v>20.739324127067185</v>
      </c>
      <c r="FK33" s="28">
        <v>9.0441958341519495</v>
      </c>
      <c r="FL33" s="28">
        <v>111.17037112421053</v>
      </c>
      <c r="FM33" s="28">
        <v>48.940332876654509</v>
      </c>
      <c r="FN33" s="28">
        <v>-9.9460544426170827</v>
      </c>
      <c r="FO33" s="28">
        <v>113.48632498421053</v>
      </c>
      <c r="FP33" s="28">
        <v>53.030662925588203</v>
      </c>
      <c r="FQ33" s="28">
        <v>-22.446303024423798</v>
      </c>
      <c r="FR33" s="29">
        <v>79.069563297210522</v>
      </c>
      <c r="FS33" s="29">
        <v>39.156254885965708</v>
      </c>
      <c r="FT33" s="29">
        <v>67.370246400865767</v>
      </c>
      <c r="FU33" s="29">
        <v>76.509331749210531</v>
      </c>
      <c r="FV33" s="29">
        <v>33.735710717225977</v>
      </c>
      <c r="FW33" s="29">
        <v>65.366030807591002</v>
      </c>
      <c r="FX33" s="29">
        <v>76.929736759210527</v>
      </c>
      <c r="FY33" s="29">
        <v>28.413879848301253</v>
      </c>
      <c r="FZ33" s="29">
        <v>63.677148697173493</v>
      </c>
      <c r="GA33" s="29">
        <v>77.581856404210527</v>
      </c>
      <c r="GB33" s="29">
        <v>22.959384912846925</v>
      </c>
      <c r="GC33" s="29">
        <v>62.221734812236761</v>
      </c>
      <c r="GD33" s="29">
        <v>78.498300325210522</v>
      </c>
      <c r="GE33" s="29">
        <v>17.586503985942539</v>
      </c>
      <c r="GF33" s="29">
        <v>60.46706182659814</v>
      </c>
      <c r="GG33" s="29">
        <v>79.79816052921052</v>
      </c>
      <c r="GH33" s="29">
        <v>16.675739561582464</v>
      </c>
      <c r="GI33" s="29">
        <v>58.148086661807582</v>
      </c>
      <c r="GJ33" s="29">
        <v>81.524896774210532</v>
      </c>
      <c r="GK33" s="29">
        <v>15.982860309171063</v>
      </c>
      <c r="GL33" s="29">
        <v>55.519159512298671</v>
      </c>
      <c r="GM33" s="29">
        <v>83.542248104210529</v>
      </c>
      <c r="GN33" s="29">
        <v>16.262258873528861</v>
      </c>
      <c r="GO33" s="29">
        <v>53.083573896774553</v>
      </c>
      <c r="GP33" s="29">
        <v>85.855418444210528</v>
      </c>
      <c r="GQ33" s="29">
        <v>16.738023936528464</v>
      </c>
      <c r="GR33" s="29">
        <v>50.278133785986611</v>
      </c>
      <c r="GS33" s="29">
        <v>88.588839674210519</v>
      </c>
      <c r="GT33" s="29">
        <v>17.367104384010585</v>
      </c>
      <c r="GU33" s="29">
        <v>44.23545956780066</v>
      </c>
      <c r="GV33" s="29">
        <v>99.57160408421052</v>
      </c>
      <c r="GW33" s="29">
        <v>62.979573973829687</v>
      </c>
      <c r="GX33" s="29">
        <v>16.226362708247677</v>
      </c>
      <c r="GY33" s="29">
        <v>107.00708687421051</v>
      </c>
      <c r="GZ33" s="29">
        <v>57.824867337325394</v>
      </c>
      <c r="HA33" s="29">
        <v>-6.1926725426471876</v>
      </c>
      <c r="HB33" s="29">
        <v>110.13959964421053</v>
      </c>
      <c r="HC33" s="29">
        <v>54.769201960192767</v>
      </c>
      <c r="HD33" s="29">
        <v>-18.618557811843715</v>
      </c>
      <c r="HE33" s="29">
        <v>110.17738388421051</v>
      </c>
      <c r="HF33" s="29">
        <v>53.63024047245279</v>
      </c>
      <c r="HG33" s="29">
        <v>-15.60761393638586</v>
      </c>
    </row>
    <row r="34" spans="1:215" ht="15" thickBot="1" x14ac:dyDescent="0.4">
      <c r="A34" s="2"/>
      <c r="B34" s="43" t="s">
        <v>496</v>
      </c>
      <c r="C34" s="76" t="s">
        <v>861</v>
      </c>
      <c r="D34" s="44">
        <v>393262</v>
      </c>
      <c r="E34" s="45">
        <v>404755</v>
      </c>
      <c r="F34" s="23">
        <v>127.11516104157896</v>
      </c>
      <c r="G34" s="23">
        <v>54.704292901259507</v>
      </c>
      <c r="H34" s="23">
        <v>62.60563149722563</v>
      </c>
      <c r="I34" s="23">
        <v>127.79579460157896</v>
      </c>
      <c r="J34" s="23">
        <v>44.001254810227586</v>
      </c>
      <c r="K34" s="23">
        <v>60.738108554589076</v>
      </c>
      <c r="L34" s="23">
        <v>127.93566187157896</v>
      </c>
      <c r="M34" s="23">
        <v>33.877610973456321</v>
      </c>
      <c r="N34" s="23">
        <v>59.884396090644074</v>
      </c>
      <c r="O34" s="23">
        <v>128.27223363157896</v>
      </c>
      <c r="P34" s="23">
        <v>24.047831402525244</v>
      </c>
      <c r="Q34" s="23">
        <v>58.730428116576874</v>
      </c>
      <c r="R34" s="23">
        <v>80.236905051437148</v>
      </c>
      <c r="S34" s="23">
        <v>14.556252686322669</v>
      </c>
      <c r="T34" s="23">
        <v>57.227658277768356</v>
      </c>
      <c r="U34" s="23">
        <v>30.923142863624431</v>
      </c>
      <c r="V34" s="23">
        <v>5.6099506964982373</v>
      </c>
      <c r="W34" s="23">
        <v>30.923142863624431</v>
      </c>
      <c r="X34" s="23">
        <v>28.276956988807903</v>
      </c>
      <c r="Y34" s="23">
        <v>5.1298904271731152</v>
      </c>
      <c r="Z34" s="23">
        <v>28.276956988807903</v>
      </c>
      <c r="AA34" s="23">
        <v>25.306836146001626</v>
      </c>
      <c r="AB34" s="23">
        <v>4.5910631946286138</v>
      </c>
      <c r="AC34" s="23">
        <v>25.306836146001626</v>
      </c>
      <c r="AD34" s="23">
        <v>22.085343066697792</v>
      </c>
      <c r="AE34" s="23">
        <v>4.0066330342239365</v>
      </c>
      <c r="AF34" s="23">
        <v>22.085343066697792</v>
      </c>
      <c r="AG34" s="23">
        <v>18.731711143022263</v>
      </c>
      <c r="AH34" s="23">
        <v>3.3982307825836848</v>
      </c>
      <c r="AI34" s="23">
        <v>18.731711143022263</v>
      </c>
      <c r="AJ34" s="23">
        <v>11.616910970370082</v>
      </c>
      <c r="AK34" s="23">
        <v>2.1074926981644837</v>
      </c>
      <c r="AL34" s="23">
        <v>11.616910970370082</v>
      </c>
      <c r="AM34" s="23">
        <v>47.32280717890265</v>
      </c>
      <c r="AN34" s="23">
        <v>8.5851110368805692</v>
      </c>
      <c r="AO34" s="23">
        <v>33.954611643021323</v>
      </c>
      <c r="AP34" s="23">
        <v>142.96110100157895</v>
      </c>
      <c r="AQ34" s="23">
        <v>39.894944545629365</v>
      </c>
      <c r="AR34" s="23">
        <v>31.521584615163107</v>
      </c>
      <c r="AS34" s="23">
        <v>144.87848584157896</v>
      </c>
      <c r="AT34" s="23">
        <v>41.468562141551033</v>
      </c>
      <c r="AU34" s="23">
        <v>31.084553060894038</v>
      </c>
      <c r="AV34" s="25">
        <v>126.55071982157895</v>
      </c>
      <c r="AW34" s="25">
        <v>54.995418515103175</v>
      </c>
      <c r="AX34" s="25">
        <v>63.778024964530587</v>
      </c>
      <c r="AY34" s="25">
        <v>126.76887263157896</v>
      </c>
      <c r="AZ34" s="25">
        <v>44.002530976101184</v>
      </c>
      <c r="BA34" s="25">
        <v>62.885072523935733</v>
      </c>
      <c r="BB34" s="25">
        <v>127.21635172157896</v>
      </c>
      <c r="BC34" s="25">
        <v>33.287730518947235</v>
      </c>
      <c r="BD34" s="25">
        <v>61.49045664827068</v>
      </c>
      <c r="BE34" s="25">
        <v>126.49303255210324</v>
      </c>
      <c r="BF34" s="25">
        <v>22.947851038213418</v>
      </c>
      <c r="BG34" s="25">
        <v>60.093820555343669</v>
      </c>
      <c r="BH34" s="25">
        <v>71.64011915484592</v>
      </c>
      <c r="BI34" s="25">
        <v>12.996658784728686</v>
      </c>
      <c r="BJ34" s="25">
        <v>58.487748649024454</v>
      </c>
      <c r="BK34" s="25">
        <v>19.721508800018466</v>
      </c>
      <c r="BL34" s="25">
        <v>3.5777958442511375</v>
      </c>
      <c r="BM34" s="25">
        <v>19.721508800018466</v>
      </c>
      <c r="BN34" s="25">
        <v>17.839434373223256</v>
      </c>
      <c r="BO34" s="25">
        <v>3.2363575632838653</v>
      </c>
      <c r="BP34" s="25">
        <v>17.839434373223256</v>
      </c>
      <c r="BQ34" s="25">
        <v>15.613986643088586</v>
      </c>
      <c r="BR34" s="25">
        <v>2.8326258954275754</v>
      </c>
      <c r="BS34" s="25">
        <v>15.613986643088586</v>
      </c>
      <c r="BT34" s="25">
        <v>13.08071770399318</v>
      </c>
      <c r="BU34" s="25">
        <v>2.3730505569191167</v>
      </c>
      <c r="BV34" s="25">
        <v>13.08071770399318</v>
      </c>
      <c r="BW34" s="25">
        <v>10.689171236794952</v>
      </c>
      <c r="BX34" s="25">
        <v>1.9391859323389071</v>
      </c>
      <c r="BY34" s="25">
        <v>10.689171236794952</v>
      </c>
      <c r="BZ34" s="25">
        <v>6.6915447337880956</v>
      </c>
      <c r="CA34" s="25">
        <v>1.2139528056872209</v>
      </c>
      <c r="CB34" s="25">
        <v>6.6915447337880956</v>
      </c>
      <c r="CC34" s="25">
        <v>23.878188408629029</v>
      </c>
      <c r="CD34" s="25">
        <v>4.3318837378486288</v>
      </c>
      <c r="CE34" s="25">
        <v>23.878188408629029</v>
      </c>
      <c r="CF34" s="25">
        <v>134.6845104434928</v>
      </c>
      <c r="CG34" s="25">
        <v>24.433915611430113</v>
      </c>
      <c r="CH34" s="25">
        <v>34.026301135739672</v>
      </c>
      <c r="CI34" s="25">
        <v>140.57743001157897</v>
      </c>
      <c r="CJ34" s="25">
        <v>39.66970269756527</v>
      </c>
      <c r="CK34" s="25">
        <v>31.816527469659476</v>
      </c>
      <c r="CL34" s="27">
        <v>127.12796686157895</v>
      </c>
      <c r="CM34" s="27">
        <v>54.98131001159026</v>
      </c>
      <c r="CN34" s="27">
        <v>62.682688216611353</v>
      </c>
      <c r="CO34" s="27">
        <v>127.81360396157896</v>
      </c>
      <c r="CP34" s="27">
        <v>43.727803012227959</v>
      </c>
      <c r="CQ34" s="27">
        <v>60.887874741696521</v>
      </c>
      <c r="CR34" s="27">
        <v>127.95748703157896</v>
      </c>
      <c r="CS34" s="27">
        <v>32.737077997528786</v>
      </c>
      <c r="CT34" s="27">
        <v>60.108733446561814</v>
      </c>
      <c r="CU34" s="27">
        <v>122.01325852225742</v>
      </c>
      <c r="CV34" s="27">
        <v>22.135148669967055</v>
      </c>
      <c r="CW34" s="27">
        <v>59.025644790933598</v>
      </c>
      <c r="CX34" s="27">
        <v>65.821673175810801</v>
      </c>
      <c r="CY34" s="27">
        <v>11.941100000921429</v>
      </c>
      <c r="CZ34" s="27">
        <v>57.606579148708349</v>
      </c>
      <c r="DA34" s="27">
        <v>12.722678814168791</v>
      </c>
      <c r="DB34" s="27">
        <v>2.3080965990306215</v>
      </c>
      <c r="DC34" s="27">
        <v>12.722678814168791</v>
      </c>
      <c r="DD34" s="27">
        <v>10.494040499798846</v>
      </c>
      <c r="DE34" s="27">
        <v>1.9037861083705869</v>
      </c>
      <c r="DF34" s="27">
        <v>10.494040499798846</v>
      </c>
      <c r="DG34" s="27">
        <v>7.8619327249767004</v>
      </c>
      <c r="DH34" s="27">
        <v>1.4262798306373659</v>
      </c>
      <c r="DI34" s="27">
        <v>7.8619327249767004</v>
      </c>
      <c r="DJ34" s="27">
        <v>4.9649215769827864</v>
      </c>
      <c r="DK34" s="27">
        <v>0.90071586131103654</v>
      </c>
      <c r="DL34" s="27">
        <v>4.9649215769827864</v>
      </c>
      <c r="DM34" s="27">
        <v>2.1003046048585845</v>
      </c>
      <c r="DN34" s="27">
        <v>0.38102871150089368</v>
      </c>
      <c r="DO34" s="27">
        <v>2.1003046048585845</v>
      </c>
      <c r="DP34" s="27">
        <v>2.1139911441634895</v>
      </c>
      <c r="DQ34" s="27">
        <v>0.38351166774647372</v>
      </c>
      <c r="DR34" s="27">
        <v>2.1139911441634895</v>
      </c>
      <c r="DS34" s="27">
        <v>44.196698117924463</v>
      </c>
      <c r="DT34" s="27">
        <v>8.0179850567916056</v>
      </c>
      <c r="DU34" s="27">
        <v>36.736084822440986</v>
      </c>
      <c r="DV34" s="27">
        <v>140.80046670157896</v>
      </c>
      <c r="DW34" s="27">
        <v>43.432375295152752</v>
      </c>
      <c r="DX34" s="27">
        <v>34.825836075301439</v>
      </c>
      <c r="DY34" s="27">
        <v>142.21075683157898</v>
      </c>
      <c r="DZ34" s="27">
        <v>45.476626963833866</v>
      </c>
      <c r="EA34" s="27">
        <v>34.795218756458837</v>
      </c>
      <c r="EB34" s="28">
        <v>127.08174278157895</v>
      </c>
      <c r="EC34" s="28">
        <v>54.711655337142659</v>
      </c>
      <c r="ED34" s="28">
        <v>62.660780792077801</v>
      </c>
      <c r="EE34" s="28">
        <v>127.73213097157895</v>
      </c>
      <c r="EF34" s="28">
        <v>44.011650569694638</v>
      </c>
      <c r="EG34" s="28">
        <v>60.834541921715413</v>
      </c>
      <c r="EH34" s="28">
        <v>127.88214682157896</v>
      </c>
      <c r="EI34" s="28">
        <v>33.87332603577228</v>
      </c>
      <c r="EJ34" s="28">
        <v>60.017853768880173</v>
      </c>
      <c r="EK34" s="28">
        <v>128.26670414157897</v>
      </c>
      <c r="EL34" s="28">
        <v>24.036964447161708</v>
      </c>
      <c r="EM34" s="28">
        <v>58.890736436806847</v>
      </c>
      <c r="EN34" s="28">
        <v>80.217830955351758</v>
      </c>
      <c r="EO34" s="28">
        <v>14.55279234145762</v>
      </c>
      <c r="EP34" s="28">
        <v>57.434891751645495</v>
      </c>
      <c r="EQ34" s="28">
        <v>30.822496569385812</v>
      </c>
      <c r="ER34" s="28">
        <v>5.5916918555080457</v>
      </c>
      <c r="ES34" s="28">
        <v>30.822496569385812</v>
      </c>
      <c r="ET34" s="28">
        <v>27.961950321113875</v>
      </c>
      <c r="EU34" s="28">
        <v>5.0727431998480927</v>
      </c>
      <c r="EV34" s="28">
        <v>27.961950321113875</v>
      </c>
      <c r="EW34" s="28">
        <v>24.741999402769672</v>
      </c>
      <c r="EX34" s="28">
        <v>4.4885928120068872</v>
      </c>
      <c r="EY34" s="28">
        <v>24.741999402769672</v>
      </c>
      <c r="EZ34" s="28">
        <v>21.314911917573319</v>
      </c>
      <c r="FA34" s="28">
        <v>3.8668645514181685</v>
      </c>
      <c r="FB34" s="28">
        <v>21.314911917573319</v>
      </c>
      <c r="FC34" s="28">
        <v>17.958358004709986</v>
      </c>
      <c r="FD34" s="28">
        <v>3.2579322043942893</v>
      </c>
      <c r="FE34" s="28">
        <v>17.958358004709986</v>
      </c>
      <c r="FF34" s="28">
        <v>5.9118894143579945</v>
      </c>
      <c r="FG34" s="28">
        <v>1.0725109114543263</v>
      </c>
      <c r="FH34" s="28">
        <v>5.9118894143579945</v>
      </c>
      <c r="FI34" s="28">
        <v>23.806800530012453</v>
      </c>
      <c r="FJ34" s="28">
        <v>4.3189328395155329</v>
      </c>
      <c r="FK34" s="28">
        <v>11.007184821025632</v>
      </c>
      <c r="FL34" s="28">
        <v>148.84844307157897</v>
      </c>
      <c r="FM34" s="28">
        <v>32.065200132100443</v>
      </c>
      <c r="FN34" s="28">
        <v>-8.9521646637492154</v>
      </c>
      <c r="FO34" s="28">
        <v>150.38543775157896</v>
      </c>
      <c r="FP34" s="28">
        <v>31.443118474589284</v>
      </c>
      <c r="FQ34" s="28">
        <v>-22.170858766034144</v>
      </c>
      <c r="FR34" s="29">
        <v>127.05076254157896</v>
      </c>
      <c r="FS34" s="29">
        <v>54.736036562103436</v>
      </c>
      <c r="FT34" s="29">
        <v>62.74867536361684</v>
      </c>
      <c r="FU34" s="29">
        <v>127.70830472157895</v>
      </c>
      <c r="FV34" s="29">
        <v>53.540248046793785</v>
      </c>
      <c r="FW34" s="29">
        <v>60.949078911231709</v>
      </c>
      <c r="FX34" s="29">
        <v>127.86638077157896</v>
      </c>
      <c r="FY34" s="29">
        <v>52.44614072573831</v>
      </c>
      <c r="FZ34" s="29">
        <v>60.220602503381087</v>
      </c>
      <c r="GA34" s="29">
        <v>128.23258812157897</v>
      </c>
      <c r="GB34" s="29">
        <v>51.150025783715641</v>
      </c>
      <c r="GC34" s="29">
        <v>59.265777630730113</v>
      </c>
      <c r="GD34" s="29">
        <v>128.80334844157895</v>
      </c>
      <c r="GE34" s="29">
        <v>49.830334941330769</v>
      </c>
      <c r="GF34" s="29">
        <v>57.916189213183202</v>
      </c>
      <c r="GG34" s="29">
        <v>129.64915303157895</v>
      </c>
      <c r="GH34" s="29">
        <v>48.846111048446836</v>
      </c>
      <c r="GI34" s="29">
        <v>56.322507886589108</v>
      </c>
      <c r="GJ34" s="29">
        <v>130.72497606157896</v>
      </c>
      <c r="GK34" s="29">
        <v>48.130852689676026</v>
      </c>
      <c r="GL34" s="29">
        <v>54.538094647769626</v>
      </c>
      <c r="GM34" s="29">
        <v>131.84470568157894</v>
      </c>
      <c r="GN34" s="29">
        <v>47.435312088922153</v>
      </c>
      <c r="GO34" s="29">
        <v>52.719158222194281</v>
      </c>
      <c r="GP34" s="29">
        <v>133.11829944157896</v>
      </c>
      <c r="GQ34" s="29">
        <v>46.698966478859276</v>
      </c>
      <c r="GR34" s="29">
        <v>50.409213901354477</v>
      </c>
      <c r="GS34" s="29">
        <v>134.87184684157896</v>
      </c>
      <c r="GT34" s="29">
        <v>45.371220659898469</v>
      </c>
      <c r="GU34" s="29">
        <v>44.339708646634719</v>
      </c>
      <c r="GV34" s="29">
        <v>140.46981929157897</v>
      </c>
      <c r="GW34" s="29">
        <v>41.685310501087763</v>
      </c>
      <c r="GX34" s="29">
        <v>16.468297150392459</v>
      </c>
      <c r="GY34" s="29">
        <v>144.95319759157894</v>
      </c>
      <c r="GZ34" s="29">
        <v>35.571480199793932</v>
      </c>
      <c r="HA34" s="29">
        <v>-6.0184366913785539</v>
      </c>
      <c r="HB34" s="29">
        <v>147.11696900157895</v>
      </c>
      <c r="HC34" s="29">
        <v>32.08952145885727</v>
      </c>
      <c r="HD34" s="29">
        <v>-18.948263632826126</v>
      </c>
      <c r="HE34" s="29">
        <v>147.18281591157896</v>
      </c>
      <c r="HF34" s="29">
        <v>31.514996941286579</v>
      </c>
      <c r="HG34" s="29">
        <v>-15.587680965680761</v>
      </c>
    </row>
    <row r="35" spans="1:215" ht="15" thickBot="1" x14ac:dyDescent="0.4">
      <c r="A35" s="2"/>
      <c r="B35" s="43" t="s">
        <v>522</v>
      </c>
      <c r="C35" s="76" t="s">
        <v>869</v>
      </c>
      <c r="D35" s="44">
        <v>391313</v>
      </c>
      <c r="E35" s="45">
        <v>386877</v>
      </c>
      <c r="F35" s="23">
        <v>154.28573755263159</v>
      </c>
      <c r="G35" s="23">
        <v>46.505731808439371</v>
      </c>
      <c r="H35" s="23">
        <v>65.010990032374565</v>
      </c>
      <c r="I35" s="23">
        <v>154.61768302263158</v>
      </c>
      <c r="J35" s="23">
        <v>45.742448708445238</v>
      </c>
      <c r="K35" s="23">
        <v>63.592251668352986</v>
      </c>
      <c r="L35" s="23">
        <v>154.8283665226316</v>
      </c>
      <c r="M35" s="23">
        <v>44.957833868296724</v>
      </c>
      <c r="N35" s="23">
        <v>62.368711246020396</v>
      </c>
      <c r="O35" s="23">
        <v>155.23387482263158</v>
      </c>
      <c r="P35" s="23">
        <v>44.123357246553688</v>
      </c>
      <c r="Q35" s="23">
        <v>60.911005229716679</v>
      </c>
      <c r="R35" s="23">
        <v>157.3697991826316</v>
      </c>
      <c r="S35" s="23">
        <v>43.425942473378761</v>
      </c>
      <c r="T35" s="23">
        <v>57.417947539086697</v>
      </c>
      <c r="U35" s="23">
        <v>159.56818831263161</v>
      </c>
      <c r="V35" s="23">
        <v>42.377389919418867</v>
      </c>
      <c r="W35" s="23">
        <v>53.717157259297011</v>
      </c>
      <c r="X35" s="23">
        <v>159.99371464263157</v>
      </c>
      <c r="Y35" s="23">
        <v>41.498608914278272</v>
      </c>
      <c r="Z35" s="23">
        <v>51.584826521529195</v>
      </c>
      <c r="AA35" s="23">
        <v>160.4417966726316</v>
      </c>
      <c r="AB35" s="23">
        <v>40.776317431068456</v>
      </c>
      <c r="AC35" s="23">
        <v>49.328683894329842</v>
      </c>
      <c r="AD35" s="23">
        <v>160.9450516826316</v>
      </c>
      <c r="AE35" s="23">
        <v>40.039923469425688</v>
      </c>
      <c r="AF35" s="23">
        <v>47.039318694969282</v>
      </c>
      <c r="AG35" s="23">
        <v>161.62349789263158</v>
      </c>
      <c r="AH35" s="23">
        <v>39.154176366266618</v>
      </c>
      <c r="AI35" s="23">
        <v>44.27032021159377</v>
      </c>
      <c r="AJ35" s="23">
        <v>164.6367411826316</v>
      </c>
      <c r="AK35" s="23">
        <v>35.602689314047744</v>
      </c>
      <c r="AL35" s="23">
        <v>34.800708724773145</v>
      </c>
      <c r="AM35" s="23">
        <v>169.34885698263159</v>
      </c>
      <c r="AN35" s="23">
        <v>32.904255144954583</v>
      </c>
      <c r="AO35" s="23">
        <v>28.017673359974538</v>
      </c>
      <c r="AP35" s="23">
        <v>170.71639648263158</v>
      </c>
      <c r="AQ35" s="23">
        <v>32.805382993745589</v>
      </c>
      <c r="AR35" s="23">
        <v>27.441582788597344</v>
      </c>
      <c r="AS35" s="23">
        <v>172.00369549263161</v>
      </c>
      <c r="AT35" s="23">
        <v>33.362608914352982</v>
      </c>
      <c r="AU35" s="23">
        <v>28.595984353151351</v>
      </c>
      <c r="AV35" s="25">
        <v>154.10230813263158</v>
      </c>
      <c r="AW35" s="25">
        <v>46.693178609769724</v>
      </c>
      <c r="AX35" s="25">
        <v>65.404361485045001</v>
      </c>
      <c r="AY35" s="25">
        <v>154.29315887263158</v>
      </c>
      <c r="AZ35" s="25">
        <v>45.892873694977524</v>
      </c>
      <c r="BA35" s="25">
        <v>64.381900289951133</v>
      </c>
      <c r="BB35" s="25">
        <v>154.64102476263159</v>
      </c>
      <c r="BC35" s="25">
        <v>45.222949806023337</v>
      </c>
      <c r="BD35" s="25">
        <v>63.00909296756555</v>
      </c>
      <c r="BE35" s="25">
        <v>155.0889452626316</v>
      </c>
      <c r="BF35" s="25">
        <v>44.479606425098552</v>
      </c>
      <c r="BG35" s="25">
        <v>61.679354179258794</v>
      </c>
      <c r="BH35" s="25">
        <v>155.6002163426316</v>
      </c>
      <c r="BI35" s="25">
        <v>44.010608706340705</v>
      </c>
      <c r="BJ35" s="25">
        <v>60.106043753077429</v>
      </c>
      <c r="BK35" s="25">
        <v>156.17368169263159</v>
      </c>
      <c r="BL35" s="25">
        <v>43.411199054781342</v>
      </c>
      <c r="BM35" s="25">
        <v>58.328327450652182</v>
      </c>
      <c r="BN35" s="25">
        <v>156.7406094626316</v>
      </c>
      <c r="BO35" s="25">
        <v>42.771842152802122</v>
      </c>
      <c r="BP35" s="25">
        <v>56.369325093652193</v>
      </c>
      <c r="BQ35" s="25">
        <v>157.28594840263159</v>
      </c>
      <c r="BR35" s="25">
        <v>42.316088067935908</v>
      </c>
      <c r="BS35" s="25">
        <v>54.294287830958226</v>
      </c>
      <c r="BT35" s="25">
        <v>157.86681417263159</v>
      </c>
      <c r="BU35" s="25">
        <v>41.83823550411411</v>
      </c>
      <c r="BV35" s="25">
        <v>52.103215458412606</v>
      </c>
      <c r="BW35" s="25">
        <v>158.4710074926316</v>
      </c>
      <c r="BX35" s="25">
        <v>41.267893851796231</v>
      </c>
      <c r="BY35" s="25">
        <v>49.89197472261985</v>
      </c>
      <c r="BZ35" s="25">
        <v>160.0280828526316</v>
      </c>
      <c r="CA35" s="25">
        <v>39.597465191497562</v>
      </c>
      <c r="CB35" s="25">
        <v>43.159758833564609</v>
      </c>
      <c r="CC35" s="25">
        <v>161.3959715826316</v>
      </c>
      <c r="CD35" s="25">
        <v>38.273070895376414</v>
      </c>
      <c r="CE35" s="25">
        <v>38.340126886085187</v>
      </c>
      <c r="CF35" s="25">
        <v>162.4585150326316</v>
      </c>
      <c r="CG35" s="25">
        <v>38.2655141427825</v>
      </c>
      <c r="CH35" s="25">
        <v>35.414898323534729</v>
      </c>
      <c r="CI35" s="25">
        <v>163.2269851726316</v>
      </c>
      <c r="CJ35" s="25">
        <v>38.635176880612654</v>
      </c>
      <c r="CK35" s="25">
        <v>33.598837328326297</v>
      </c>
      <c r="CL35" s="27">
        <v>154.28715833263158</v>
      </c>
      <c r="CM35" s="27">
        <v>46.681241377923385</v>
      </c>
      <c r="CN35" s="27">
        <v>65.031553292233554</v>
      </c>
      <c r="CO35" s="27">
        <v>154.61993937263159</v>
      </c>
      <c r="CP35" s="27">
        <v>46.159067726668034</v>
      </c>
      <c r="CQ35" s="27">
        <v>63.730564506678988</v>
      </c>
      <c r="CR35" s="27">
        <v>154.83153277263159</v>
      </c>
      <c r="CS35" s="27">
        <v>45.410014576934458</v>
      </c>
      <c r="CT35" s="27">
        <v>62.57578603844641</v>
      </c>
      <c r="CU35" s="27">
        <v>155.23801426263159</v>
      </c>
      <c r="CV35" s="27">
        <v>44.540096053071153</v>
      </c>
      <c r="CW35" s="27">
        <v>61.17379147205078</v>
      </c>
      <c r="CX35" s="27">
        <v>157.37234903263158</v>
      </c>
      <c r="CY35" s="27">
        <v>43.965688037340925</v>
      </c>
      <c r="CZ35" s="27">
        <v>57.748311456720046</v>
      </c>
      <c r="DA35" s="27">
        <v>159.56664040263158</v>
      </c>
      <c r="DB35" s="27">
        <v>43.265237572895408</v>
      </c>
      <c r="DC35" s="27">
        <v>54.143004083020401</v>
      </c>
      <c r="DD35" s="27">
        <v>159.99112774263159</v>
      </c>
      <c r="DE35" s="27">
        <v>42.530139343611779</v>
      </c>
      <c r="DF35" s="27">
        <v>52.103168744931693</v>
      </c>
      <c r="DG35" s="27">
        <v>160.4372041726316</v>
      </c>
      <c r="DH35" s="27">
        <v>41.963937377448403</v>
      </c>
      <c r="DI35" s="27">
        <v>49.936345765093009</v>
      </c>
      <c r="DJ35" s="27">
        <v>160.9310942926316</v>
      </c>
      <c r="DK35" s="27">
        <v>41.35973413843184</v>
      </c>
      <c r="DL35" s="27">
        <v>47.776330067006086</v>
      </c>
      <c r="DM35" s="27">
        <v>161.57253557263158</v>
      </c>
      <c r="DN35" s="27">
        <v>40.656347422728864</v>
      </c>
      <c r="DO35" s="27">
        <v>45.299672401454544</v>
      </c>
      <c r="DP35" s="27">
        <v>164.34573511263159</v>
      </c>
      <c r="DQ35" s="27">
        <v>38.130105018483007</v>
      </c>
      <c r="DR35" s="27">
        <v>36.828560191179506</v>
      </c>
      <c r="DS35" s="27">
        <v>168.6462304726316</v>
      </c>
      <c r="DT35" s="27">
        <v>36.27674322477047</v>
      </c>
      <c r="DU35" s="27">
        <v>30.746055585828984</v>
      </c>
      <c r="DV35" s="27">
        <v>169.7827872026316</v>
      </c>
      <c r="DW35" s="27">
        <v>35.549990130639664</v>
      </c>
      <c r="DX35" s="27">
        <v>30.403488173632226</v>
      </c>
      <c r="DY35" s="27">
        <v>170.7826031926316</v>
      </c>
      <c r="DZ35" s="27">
        <v>35.800328731269623</v>
      </c>
      <c r="EA35" s="27">
        <v>31.554310023276855</v>
      </c>
      <c r="EB35" s="28">
        <v>154.26855439263159</v>
      </c>
      <c r="EC35" s="28">
        <v>46.514772255645589</v>
      </c>
      <c r="ED35" s="28">
        <v>65.05731375622139</v>
      </c>
      <c r="EE35" s="28">
        <v>154.61135121263158</v>
      </c>
      <c r="EF35" s="28">
        <v>45.754291075076658</v>
      </c>
      <c r="EG35" s="28">
        <v>63.707547963077801</v>
      </c>
      <c r="EH35" s="28">
        <v>154.9057886126316</v>
      </c>
      <c r="EI35" s="28">
        <v>44.925464732837526</v>
      </c>
      <c r="EJ35" s="28">
        <v>62.593873860783702</v>
      </c>
      <c r="EK35" s="28">
        <v>155.47039811263159</v>
      </c>
      <c r="EL35" s="28">
        <v>44.112830698436895</v>
      </c>
      <c r="EM35" s="28">
        <v>61.27712938256262</v>
      </c>
      <c r="EN35" s="28">
        <v>157.7508401026316</v>
      </c>
      <c r="EO35" s="28">
        <v>43.44619059828581</v>
      </c>
      <c r="EP35" s="28">
        <v>58.136299715100719</v>
      </c>
      <c r="EQ35" s="28">
        <v>159.9414306926316</v>
      </c>
      <c r="ER35" s="28">
        <v>42.414511481748463</v>
      </c>
      <c r="ES35" s="28">
        <v>54.790643268483905</v>
      </c>
      <c r="ET35" s="28">
        <v>160.6464107626316</v>
      </c>
      <c r="EU35" s="28">
        <v>41.531318614529489</v>
      </c>
      <c r="EV35" s="28">
        <v>52.85830633678988</v>
      </c>
      <c r="EW35" s="28">
        <v>161.4916105026316</v>
      </c>
      <c r="EX35" s="28">
        <v>40.817138765456768</v>
      </c>
      <c r="EY35" s="28">
        <v>50.835870152654948</v>
      </c>
      <c r="EZ35" s="28">
        <v>162.44637270263158</v>
      </c>
      <c r="FA35" s="28">
        <v>40.115219248896558</v>
      </c>
      <c r="FB35" s="28">
        <v>49.082446906927117</v>
      </c>
      <c r="FC35" s="28">
        <v>163.6151136826316</v>
      </c>
      <c r="FD35" s="28">
        <v>39.284953246400235</v>
      </c>
      <c r="FE35" s="28">
        <v>47.234961577973451</v>
      </c>
      <c r="FF35" s="28">
        <v>172.66699736263161</v>
      </c>
      <c r="FG35" s="28">
        <v>33.982669039087135</v>
      </c>
      <c r="FH35" s="28">
        <v>31.228452232294487</v>
      </c>
      <c r="FI35" s="28">
        <v>150.68020053286975</v>
      </c>
      <c r="FJ35" s="28">
        <v>27.335788592246281</v>
      </c>
      <c r="FK35" s="28">
        <v>7.1396995074599658</v>
      </c>
      <c r="FL35" s="28">
        <v>128.71814064500666</v>
      </c>
      <c r="FM35" s="28">
        <v>23.351521090465809</v>
      </c>
      <c r="FN35" s="28">
        <v>-10.640050443577024</v>
      </c>
      <c r="FO35" s="28">
        <v>114.67982280653001</v>
      </c>
      <c r="FP35" s="28">
        <v>20.804746615343941</v>
      </c>
      <c r="FQ35" s="28">
        <v>-22.778112486834857</v>
      </c>
      <c r="FR35" s="29">
        <v>154.25873501263158</v>
      </c>
      <c r="FS35" s="29">
        <v>46.512559451473145</v>
      </c>
      <c r="FT35" s="29">
        <v>65.045607900354369</v>
      </c>
      <c r="FU35" s="29">
        <v>154.6690637726316</v>
      </c>
      <c r="FV35" s="29">
        <v>45.887197867107652</v>
      </c>
      <c r="FW35" s="29">
        <v>63.518072725959286</v>
      </c>
      <c r="FX35" s="29">
        <v>155.00225839263157</v>
      </c>
      <c r="FY35" s="29">
        <v>45.217050386525493</v>
      </c>
      <c r="FZ35" s="29">
        <v>62.434996471710804</v>
      </c>
      <c r="GA35" s="29">
        <v>155.5521266726316</v>
      </c>
      <c r="GB35" s="29">
        <v>44.499547200265155</v>
      </c>
      <c r="GC35" s="29">
        <v>61.295436709098311</v>
      </c>
      <c r="GD35" s="29">
        <v>156.20214404263157</v>
      </c>
      <c r="GE35" s="29">
        <v>43.922857187868296</v>
      </c>
      <c r="GF35" s="29">
        <v>59.775581813058452</v>
      </c>
      <c r="GG35" s="29">
        <v>161.41204333263158</v>
      </c>
      <c r="GH35" s="29">
        <v>42.904639852278791</v>
      </c>
      <c r="GI35" s="29">
        <v>53.673258945702614</v>
      </c>
      <c r="GJ35" s="29">
        <v>166.07309729263159</v>
      </c>
      <c r="GK35" s="29">
        <v>41.264745357937258</v>
      </c>
      <c r="GL35" s="29">
        <v>48.10625185718618</v>
      </c>
      <c r="GM35" s="29">
        <v>166.55872149263161</v>
      </c>
      <c r="GN35" s="29">
        <v>40.603685095149473</v>
      </c>
      <c r="GO35" s="29">
        <v>46.829725699663072</v>
      </c>
      <c r="GP35" s="29">
        <v>167.26202310263159</v>
      </c>
      <c r="GQ35" s="29">
        <v>39.822710711347391</v>
      </c>
      <c r="GR35" s="29">
        <v>45.04851842084517</v>
      </c>
      <c r="GS35" s="29">
        <v>168.45627526263161</v>
      </c>
      <c r="GT35" s="29">
        <v>38.303055434397777</v>
      </c>
      <c r="GU35" s="29">
        <v>39.686634477376685</v>
      </c>
      <c r="GV35" s="29">
        <v>170.59686262535257</v>
      </c>
      <c r="GW35" s="29">
        <v>30.948988352386969</v>
      </c>
      <c r="GX35" s="29">
        <v>13.074771635390817</v>
      </c>
      <c r="GY35" s="29">
        <v>136.94115478399391</v>
      </c>
      <c r="GZ35" s="29">
        <v>24.843306841344027</v>
      </c>
      <c r="HA35" s="29">
        <v>-8.2909700078208175</v>
      </c>
      <c r="HB35" s="29">
        <v>126.12646696826549</v>
      </c>
      <c r="HC35" s="29">
        <v>22.881350202207457</v>
      </c>
      <c r="HD35" s="29">
        <v>-19.614065325240063</v>
      </c>
      <c r="HE35" s="29">
        <v>120.68127783969442</v>
      </c>
      <c r="HF35" s="29">
        <v>21.893506156758722</v>
      </c>
      <c r="HG35" s="29">
        <v>-15.441480813441217</v>
      </c>
    </row>
    <row r="36" spans="1:215" ht="15" thickBot="1" x14ac:dyDescent="0.4">
      <c r="A36" s="2"/>
      <c r="B36" s="43" t="s">
        <v>472</v>
      </c>
      <c r="C36" s="76" t="s">
        <v>863</v>
      </c>
      <c r="D36" s="44">
        <v>397322</v>
      </c>
      <c r="E36" s="45">
        <v>399942</v>
      </c>
      <c r="F36" s="23">
        <v>6.7307692307692317</v>
      </c>
      <c r="G36" s="23">
        <v>1.9358407079646016</v>
      </c>
      <c r="H36" s="23">
        <v>6.7307692307692317</v>
      </c>
      <c r="I36" s="23">
        <v>6.7307692307692317</v>
      </c>
      <c r="J36" s="23">
        <v>1.9358407079646016</v>
      </c>
      <c r="K36" s="23">
        <v>6.7307692307692317</v>
      </c>
      <c r="L36" s="23">
        <v>6.7307692307692317</v>
      </c>
      <c r="M36" s="23">
        <v>1.9358407079646016</v>
      </c>
      <c r="N36" s="23">
        <v>6.7307692307692317</v>
      </c>
      <c r="O36" s="23">
        <v>6.7307692307692317</v>
      </c>
      <c r="P36" s="23">
        <v>1.9358407079646016</v>
      </c>
      <c r="Q36" s="23">
        <v>6.7307692307692317</v>
      </c>
      <c r="R36" s="23">
        <v>6.7307692307692317</v>
      </c>
      <c r="S36" s="23">
        <v>1.9358407079646016</v>
      </c>
      <c r="T36" s="23">
        <v>6.7307692307692317</v>
      </c>
      <c r="U36" s="23">
        <v>6.7307692307692317</v>
      </c>
      <c r="V36" s="23">
        <v>1.9358407079646016</v>
      </c>
      <c r="W36" s="23">
        <v>6.7307692307692317</v>
      </c>
      <c r="X36" s="23">
        <v>6.7307692307692317</v>
      </c>
      <c r="Y36" s="23">
        <v>1.9358407079646016</v>
      </c>
      <c r="Z36" s="23">
        <v>6.7307692307692317</v>
      </c>
      <c r="AA36" s="23">
        <v>6.7307692307692317</v>
      </c>
      <c r="AB36" s="23">
        <v>1.9358407079646016</v>
      </c>
      <c r="AC36" s="23">
        <v>6.7307692307692317</v>
      </c>
      <c r="AD36" s="23">
        <v>6.7307692307692317</v>
      </c>
      <c r="AE36" s="23">
        <v>1.9358407079646016</v>
      </c>
      <c r="AF36" s="23">
        <v>6.7307692307692317</v>
      </c>
      <c r="AG36" s="23">
        <v>6.7307692307692317</v>
      </c>
      <c r="AH36" s="23">
        <v>1.9358407079646016</v>
      </c>
      <c r="AI36" s="23">
        <v>6.7307692307692317</v>
      </c>
      <c r="AJ36" s="23">
        <v>6.7307692307692317</v>
      </c>
      <c r="AK36" s="23">
        <v>1.9358407079646016</v>
      </c>
      <c r="AL36" s="23">
        <v>6.7307692307692317</v>
      </c>
      <c r="AM36" s="23">
        <v>6.7307692307692317</v>
      </c>
      <c r="AN36" s="23">
        <v>1.9358407079646016</v>
      </c>
      <c r="AO36" s="23">
        <v>6.7307692307692317</v>
      </c>
      <c r="AP36" s="23">
        <v>6.7307692307692317</v>
      </c>
      <c r="AQ36" s="23">
        <v>1.9358407079646016</v>
      </c>
      <c r="AR36" s="23">
        <v>6.7307692307692317</v>
      </c>
      <c r="AS36" s="23">
        <v>6.7307692307692317</v>
      </c>
      <c r="AT36" s="23">
        <v>1.9358407079646016</v>
      </c>
      <c r="AU36" s="23">
        <v>6.7307692307692317</v>
      </c>
      <c r="AV36" s="25">
        <v>6.7307692307692317</v>
      </c>
      <c r="AW36" s="25">
        <v>1.9358407079646016</v>
      </c>
      <c r="AX36" s="25">
        <v>6.7307692307692317</v>
      </c>
      <c r="AY36" s="25">
        <v>6.7307692307692317</v>
      </c>
      <c r="AZ36" s="25">
        <v>1.9358407079646016</v>
      </c>
      <c r="BA36" s="25">
        <v>6.7307692307692317</v>
      </c>
      <c r="BB36" s="25">
        <v>6.7307692307692317</v>
      </c>
      <c r="BC36" s="25">
        <v>1.9358407079646016</v>
      </c>
      <c r="BD36" s="25">
        <v>6.7307692307692317</v>
      </c>
      <c r="BE36" s="25">
        <v>6.7307692307692317</v>
      </c>
      <c r="BF36" s="25">
        <v>1.9358407079646016</v>
      </c>
      <c r="BG36" s="25">
        <v>6.7307692307692317</v>
      </c>
      <c r="BH36" s="25">
        <v>6.7307692307692317</v>
      </c>
      <c r="BI36" s="25">
        <v>1.9358407079646016</v>
      </c>
      <c r="BJ36" s="25">
        <v>6.7307692307692317</v>
      </c>
      <c r="BK36" s="25">
        <v>6.7307692307692317</v>
      </c>
      <c r="BL36" s="25">
        <v>1.9358407079646016</v>
      </c>
      <c r="BM36" s="25">
        <v>6.7307692307692317</v>
      </c>
      <c r="BN36" s="25">
        <v>6.7307692307692317</v>
      </c>
      <c r="BO36" s="25">
        <v>1.9358407079646016</v>
      </c>
      <c r="BP36" s="25">
        <v>6.7307692307692317</v>
      </c>
      <c r="BQ36" s="25">
        <v>6.7307692307692317</v>
      </c>
      <c r="BR36" s="25">
        <v>1.9358407079646016</v>
      </c>
      <c r="BS36" s="25">
        <v>6.7307692307692317</v>
      </c>
      <c r="BT36" s="25">
        <v>6.7307692307692317</v>
      </c>
      <c r="BU36" s="25">
        <v>1.9358407079646016</v>
      </c>
      <c r="BV36" s="25">
        <v>6.7307692307692317</v>
      </c>
      <c r="BW36" s="25">
        <v>6.7307692307692317</v>
      </c>
      <c r="BX36" s="25">
        <v>1.9358407079646016</v>
      </c>
      <c r="BY36" s="25">
        <v>6.7307692307692317</v>
      </c>
      <c r="BZ36" s="25">
        <v>6.7307692307692317</v>
      </c>
      <c r="CA36" s="25">
        <v>1.9358407079646016</v>
      </c>
      <c r="CB36" s="25">
        <v>6.7307692307692317</v>
      </c>
      <c r="CC36" s="25">
        <v>6.7307692307692317</v>
      </c>
      <c r="CD36" s="25">
        <v>1.9358407079646016</v>
      </c>
      <c r="CE36" s="25">
        <v>6.7307692307692317</v>
      </c>
      <c r="CF36" s="25">
        <v>6.7307692307692317</v>
      </c>
      <c r="CG36" s="25">
        <v>1.9358407079646016</v>
      </c>
      <c r="CH36" s="25">
        <v>6.7307692307692317</v>
      </c>
      <c r="CI36" s="25">
        <v>6.7307692307692317</v>
      </c>
      <c r="CJ36" s="25">
        <v>1.9358407079646016</v>
      </c>
      <c r="CK36" s="25">
        <v>6.7307692307692317</v>
      </c>
      <c r="CL36" s="27">
        <v>6.7307692307692317</v>
      </c>
      <c r="CM36" s="27">
        <v>1.9358407079646016</v>
      </c>
      <c r="CN36" s="27">
        <v>6.7307692307692317</v>
      </c>
      <c r="CO36" s="27">
        <v>6.7307692307692317</v>
      </c>
      <c r="CP36" s="27">
        <v>1.9358407079646016</v>
      </c>
      <c r="CQ36" s="27">
        <v>6.7307692307692317</v>
      </c>
      <c r="CR36" s="27">
        <v>6.7307692307692317</v>
      </c>
      <c r="CS36" s="27">
        <v>1.9358407079646016</v>
      </c>
      <c r="CT36" s="27">
        <v>6.7307692307692317</v>
      </c>
      <c r="CU36" s="27">
        <v>6.7307692307692317</v>
      </c>
      <c r="CV36" s="27">
        <v>1.9358407079646016</v>
      </c>
      <c r="CW36" s="27">
        <v>6.7307692307692317</v>
      </c>
      <c r="CX36" s="27">
        <v>6.7307692307692317</v>
      </c>
      <c r="CY36" s="27">
        <v>1.9358407079646016</v>
      </c>
      <c r="CZ36" s="27">
        <v>6.7307692307692317</v>
      </c>
      <c r="DA36" s="27">
        <v>6.7307692307692317</v>
      </c>
      <c r="DB36" s="27">
        <v>1.9358407079646016</v>
      </c>
      <c r="DC36" s="27">
        <v>6.7307692307692317</v>
      </c>
      <c r="DD36" s="27">
        <v>6.7307692307692317</v>
      </c>
      <c r="DE36" s="27">
        <v>1.9358407079646016</v>
      </c>
      <c r="DF36" s="27">
        <v>6.7307692307692317</v>
      </c>
      <c r="DG36" s="27">
        <v>6.7307692307692317</v>
      </c>
      <c r="DH36" s="27">
        <v>1.9358407079646016</v>
      </c>
      <c r="DI36" s="27">
        <v>6.7307692307692317</v>
      </c>
      <c r="DJ36" s="27">
        <v>6.7307692307692317</v>
      </c>
      <c r="DK36" s="27">
        <v>1.9358407079646016</v>
      </c>
      <c r="DL36" s="27">
        <v>6.7307692307692317</v>
      </c>
      <c r="DM36" s="27">
        <v>6.7307692307692317</v>
      </c>
      <c r="DN36" s="27">
        <v>1.9358407079646016</v>
      </c>
      <c r="DO36" s="27">
        <v>6.7307692307692317</v>
      </c>
      <c r="DP36" s="27">
        <v>6.7307692307692317</v>
      </c>
      <c r="DQ36" s="27">
        <v>1.9358407079646016</v>
      </c>
      <c r="DR36" s="27">
        <v>6.7307692307692317</v>
      </c>
      <c r="DS36" s="27">
        <v>6.7307692307692317</v>
      </c>
      <c r="DT36" s="27">
        <v>1.9358407079646016</v>
      </c>
      <c r="DU36" s="27">
        <v>6.7307692307692317</v>
      </c>
      <c r="DV36" s="27">
        <v>6.7307692307692317</v>
      </c>
      <c r="DW36" s="27">
        <v>1.9358407079646016</v>
      </c>
      <c r="DX36" s="27">
        <v>6.7307692307692317</v>
      </c>
      <c r="DY36" s="27">
        <v>6.7307692307692317</v>
      </c>
      <c r="DZ36" s="27">
        <v>1.9358407079646016</v>
      </c>
      <c r="EA36" s="27">
        <v>6.7307692307692317</v>
      </c>
      <c r="EB36" s="28">
        <v>6.7307692307692317</v>
      </c>
      <c r="EC36" s="28">
        <v>1.9358407079646016</v>
      </c>
      <c r="ED36" s="28">
        <v>6.7307692307692317</v>
      </c>
      <c r="EE36" s="28">
        <v>6.7307692307692317</v>
      </c>
      <c r="EF36" s="28">
        <v>1.9358407079646016</v>
      </c>
      <c r="EG36" s="28">
        <v>6.7307692307692317</v>
      </c>
      <c r="EH36" s="28">
        <v>6.7307692307692317</v>
      </c>
      <c r="EI36" s="28">
        <v>1.9358407079646016</v>
      </c>
      <c r="EJ36" s="28">
        <v>6.7307692307692317</v>
      </c>
      <c r="EK36" s="28">
        <v>6.7307692307692317</v>
      </c>
      <c r="EL36" s="28">
        <v>1.9358407079646016</v>
      </c>
      <c r="EM36" s="28">
        <v>6.7307692307692317</v>
      </c>
      <c r="EN36" s="28">
        <v>6.7307692307692317</v>
      </c>
      <c r="EO36" s="28">
        <v>1.9358407079646016</v>
      </c>
      <c r="EP36" s="28">
        <v>6.7307692307692317</v>
      </c>
      <c r="EQ36" s="28">
        <v>6.7307692307692317</v>
      </c>
      <c r="ER36" s="28">
        <v>1.9358407079646016</v>
      </c>
      <c r="ES36" s="28">
        <v>6.7307692307692317</v>
      </c>
      <c r="ET36" s="28">
        <v>6.7307692307692317</v>
      </c>
      <c r="EU36" s="28">
        <v>1.9358407079646016</v>
      </c>
      <c r="EV36" s="28">
        <v>6.7307692307692317</v>
      </c>
      <c r="EW36" s="28">
        <v>6.7307692307692317</v>
      </c>
      <c r="EX36" s="28">
        <v>1.9358407079646016</v>
      </c>
      <c r="EY36" s="28">
        <v>6.7307692307692317</v>
      </c>
      <c r="EZ36" s="28">
        <v>6.7307692307692317</v>
      </c>
      <c r="FA36" s="28">
        <v>1.9358407079646016</v>
      </c>
      <c r="FB36" s="28">
        <v>6.7307692307692317</v>
      </c>
      <c r="FC36" s="28">
        <v>6.7307692307692317</v>
      </c>
      <c r="FD36" s="28">
        <v>1.9358407079646016</v>
      </c>
      <c r="FE36" s="28">
        <v>6.7307692307692317</v>
      </c>
      <c r="FF36" s="28">
        <v>6.7307692307692317</v>
      </c>
      <c r="FG36" s="28">
        <v>1.9358407079646016</v>
      </c>
      <c r="FH36" s="28">
        <v>6.7307692307692317</v>
      </c>
      <c r="FI36" s="28">
        <v>6.7307692307692317</v>
      </c>
      <c r="FJ36" s="28">
        <v>1.9358407079646016</v>
      </c>
      <c r="FK36" s="28">
        <v>6.7307692307692317</v>
      </c>
      <c r="FL36" s="28">
        <v>6.7307692307692317</v>
      </c>
      <c r="FM36" s="28">
        <v>1.9358407079646016</v>
      </c>
      <c r="FN36" s="28">
        <v>-1.8332332974864016</v>
      </c>
      <c r="FO36" s="28">
        <v>6.7307692307692317</v>
      </c>
      <c r="FP36" s="28">
        <v>1.9358407079646016</v>
      </c>
      <c r="FQ36" s="28">
        <v>-18.282197271951702</v>
      </c>
      <c r="FR36" s="29">
        <v>6.7307692307692317</v>
      </c>
      <c r="FS36" s="29">
        <v>1.9358407079646016</v>
      </c>
      <c r="FT36" s="29">
        <v>6.7307692307692317</v>
      </c>
      <c r="FU36" s="29">
        <v>6.7307692307692317</v>
      </c>
      <c r="FV36" s="29">
        <v>1.9358407079646016</v>
      </c>
      <c r="FW36" s="29">
        <v>6.7307692307692317</v>
      </c>
      <c r="FX36" s="29">
        <v>6.7307692307692317</v>
      </c>
      <c r="FY36" s="29">
        <v>1.9358407079646016</v>
      </c>
      <c r="FZ36" s="29">
        <v>6.7307692307692317</v>
      </c>
      <c r="GA36" s="29">
        <v>6.7307692307692317</v>
      </c>
      <c r="GB36" s="29">
        <v>1.9358407079646016</v>
      </c>
      <c r="GC36" s="29">
        <v>6.7307692307692317</v>
      </c>
      <c r="GD36" s="29">
        <v>6.7307692307692317</v>
      </c>
      <c r="GE36" s="29">
        <v>1.9358407079646016</v>
      </c>
      <c r="GF36" s="29">
        <v>6.7307692307692317</v>
      </c>
      <c r="GG36" s="29">
        <v>6.7307692307692317</v>
      </c>
      <c r="GH36" s="29">
        <v>1.9358407079646016</v>
      </c>
      <c r="GI36" s="29">
        <v>6.7307692307692317</v>
      </c>
      <c r="GJ36" s="29">
        <v>6.7307692307692317</v>
      </c>
      <c r="GK36" s="29">
        <v>1.9358407079646016</v>
      </c>
      <c r="GL36" s="29">
        <v>6.7307692307692317</v>
      </c>
      <c r="GM36" s="29">
        <v>6.7307692307692317</v>
      </c>
      <c r="GN36" s="29">
        <v>1.9358407079646016</v>
      </c>
      <c r="GO36" s="29">
        <v>6.7307692307692317</v>
      </c>
      <c r="GP36" s="29">
        <v>6.7307692307692317</v>
      </c>
      <c r="GQ36" s="29">
        <v>1.9358407079646016</v>
      </c>
      <c r="GR36" s="29">
        <v>6.7307692307692317</v>
      </c>
      <c r="GS36" s="29">
        <v>6.7307692307692317</v>
      </c>
      <c r="GT36" s="29">
        <v>1.9358407079646016</v>
      </c>
      <c r="GU36" s="29">
        <v>6.7307692307692317</v>
      </c>
      <c r="GV36" s="29">
        <v>6.7307692307692317</v>
      </c>
      <c r="GW36" s="29">
        <v>1.9358407079646016</v>
      </c>
      <c r="GX36" s="29">
        <v>6.7307692307692317</v>
      </c>
      <c r="GY36" s="29">
        <v>6.7307692307692317</v>
      </c>
      <c r="GZ36" s="29">
        <v>1.9358407079646016</v>
      </c>
      <c r="HA36" s="29">
        <v>1.6262100776988291</v>
      </c>
      <c r="HB36" s="29">
        <v>6.7307692307692317</v>
      </c>
      <c r="HC36" s="29">
        <v>1.9358407079646016</v>
      </c>
      <c r="HD36" s="29">
        <v>-14.384177942318672</v>
      </c>
      <c r="HE36" s="29">
        <v>6.7307692307692317</v>
      </c>
      <c r="HF36" s="29">
        <v>1.9358407079646016</v>
      </c>
      <c r="HG36" s="29">
        <v>-8.5950349805443125</v>
      </c>
    </row>
    <row r="37" spans="1:215" ht="15" thickBot="1" x14ac:dyDescent="0.4">
      <c r="A37" s="2"/>
      <c r="B37" s="43" t="s">
        <v>566</v>
      </c>
      <c r="C37" s="76" t="s">
        <v>510</v>
      </c>
      <c r="D37" s="44">
        <v>377997</v>
      </c>
      <c r="E37" s="45">
        <v>431083</v>
      </c>
      <c r="F37" s="23">
        <v>46.04206228736841</v>
      </c>
      <c r="G37" s="23">
        <v>46.04206228736841</v>
      </c>
      <c r="H37" s="23">
        <v>46.04206228736841</v>
      </c>
      <c r="I37" s="23">
        <v>46.478173147368409</v>
      </c>
      <c r="J37" s="23">
        <v>39.324741290321079</v>
      </c>
      <c r="K37" s="23">
        <v>45.254509529123524</v>
      </c>
      <c r="L37" s="23">
        <v>46.837669447368413</v>
      </c>
      <c r="M37" s="23">
        <v>31.424844343642054</v>
      </c>
      <c r="N37" s="23">
        <v>44.61710071906478</v>
      </c>
      <c r="O37" s="23">
        <v>47.377486727368407</v>
      </c>
      <c r="P37" s="23">
        <v>23.679900981620953</v>
      </c>
      <c r="Q37" s="23">
        <v>43.835673402279923</v>
      </c>
      <c r="R37" s="23">
        <v>48.056888767368406</v>
      </c>
      <c r="S37" s="23">
        <v>16.16197906819696</v>
      </c>
      <c r="T37" s="23">
        <v>42.749028146599926</v>
      </c>
      <c r="U37" s="23">
        <v>48.533504027368409</v>
      </c>
      <c r="V37" s="23">
        <v>8.8272627937817152</v>
      </c>
      <c r="W37" s="23">
        <v>41.390634338764642</v>
      </c>
      <c r="X37" s="23">
        <v>45.72787008542317</v>
      </c>
      <c r="Y37" s="23">
        <v>8.2957640420457963</v>
      </c>
      <c r="Z37" s="23">
        <v>39.966479497950004</v>
      </c>
      <c r="AA37" s="23">
        <v>42.610252619480569</v>
      </c>
      <c r="AB37" s="23">
        <v>7.7301785725606349</v>
      </c>
      <c r="AC37" s="23">
        <v>38.53156081977977</v>
      </c>
      <c r="AD37" s="23">
        <v>39.229647012206733</v>
      </c>
      <c r="AE37" s="23">
        <v>7.116882865046354</v>
      </c>
      <c r="AF37" s="23">
        <v>37.08228243593318</v>
      </c>
      <c r="AG37" s="23">
        <v>35.715700723561625</v>
      </c>
      <c r="AH37" s="23">
        <v>6.4793970339204714</v>
      </c>
      <c r="AI37" s="23">
        <v>35.172876352207183</v>
      </c>
      <c r="AJ37" s="23">
        <v>34.296426512036831</v>
      </c>
      <c r="AK37" s="23">
        <v>6.2219180840420805</v>
      </c>
      <c r="AL37" s="23">
        <v>26.065322158200061</v>
      </c>
      <c r="AM37" s="23">
        <v>58.581736157368411</v>
      </c>
      <c r="AN37" s="23">
        <v>19.18053798986611</v>
      </c>
      <c r="AO37" s="23">
        <v>20.730390553483318</v>
      </c>
      <c r="AP37" s="23">
        <v>61.553000507368409</v>
      </c>
      <c r="AQ37" s="23">
        <v>58.632298526707302</v>
      </c>
      <c r="AR37" s="23">
        <v>19.085349292027985</v>
      </c>
      <c r="AS37" s="23">
        <v>64.365650797368403</v>
      </c>
      <c r="AT37" s="23">
        <v>62.739315301223584</v>
      </c>
      <c r="AU37" s="23">
        <v>19.115032642529243</v>
      </c>
      <c r="AV37" s="25">
        <v>45.786789437368412</v>
      </c>
      <c r="AW37" s="25">
        <v>45.786789437368412</v>
      </c>
      <c r="AX37" s="25">
        <v>45.786789437368412</v>
      </c>
      <c r="AY37" s="25">
        <v>46.005596807368406</v>
      </c>
      <c r="AZ37" s="25">
        <v>39.479423238303632</v>
      </c>
      <c r="BA37" s="25">
        <v>46.005596807368406</v>
      </c>
      <c r="BB37" s="25">
        <v>46.44473005736841</v>
      </c>
      <c r="BC37" s="25">
        <v>31.281445063310919</v>
      </c>
      <c r="BD37" s="25">
        <v>46.44473005736841</v>
      </c>
      <c r="BE37" s="25">
        <v>46.915886017368408</v>
      </c>
      <c r="BF37" s="25">
        <v>23.315560767049494</v>
      </c>
      <c r="BG37" s="25">
        <v>46.252172149511367</v>
      </c>
      <c r="BH37" s="25">
        <v>47.466534207368412</v>
      </c>
      <c r="BI37" s="25">
        <v>15.579896681947917</v>
      </c>
      <c r="BJ37" s="25">
        <v>45.112933154438664</v>
      </c>
      <c r="BK37" s="25">
        <v>44.380187003576808</v>
      </c>
      <c r="BL37" s="25">
        <v>8.0512728634807491</v>
      </c>
      <c r="BM37" s="25">
        <v>43.845854437511576</v>
      </c>
      <c r="BN37" s="25">
        <v>42.285516751532306</v>
      </c>
      <c r="BO37" s="25">
        <v>7.6712663133310821</v>
      </c>
      <c r="BP37" s="25">
        <v>42.285516751532306</v>
      </c>
      <c r="BQ37" s="25">
        <v>40.101361572540519</v>
      </c>
      <c r="BR37" s="25">
        <v>7.2750257720095632</v>
      </c>
      <c r="BS37" s="25">
        <v>40.101361572540519</v>
      </c>
      <c r="BT37" s="25">
        <v>37.821819740175528</v>
      </c>
      <c r="BU37" s="25">
        <v>6.861480572332729</v>
      </c>
      <c r="BV37" s="25">
        <v>37.821819740175528</v>
      </c>
      <c r="BW37" s="25">
        <v>35.390382223899465</v>
      </c>
      <c r="BX37" s="25">
        <v>6.4203790760171602</v>
      </c>
      <c r="BY37" s="25">
        <v>35.390382223899465</v>
      </c>
      <c r="BZ37" s="25">
        <v>35.242101347425148</v>
      </c>
      <c r="CA37" s="25">
        <v>6.3934785630284567</v>
      </c>
      <c r="CB37" s="25">
        <v>31.461646841899025</v>
      </c>
      <c r="CC37" s="25">
        <v>55.504571727368415</v>
      </c>
      <c r="CD37" s="25">
        <v>14.012988642045997</v>
      </c>
      <c r="CE37" s="25">
        <v>27.086402601097518</v>
      </c>
      <c r="CF37" s="25">
        <v>57.430311317368407</v>
      </c>
      <c r="CG37" s="25">
        <v>39.252749612189454</v>
      </c>
      <c r="CH37" s="25">
        <v>24.540165351213872</v>
      </c>
      <c r="CI37" s="25">
        <v>58.982770947368408</v>
      </c>
      <c r="CJ37" s="25">
        <v>54.031583631360775</v>
      </c>
      <c r="CK37" s="25">
        <v>23.195112019372772</v>
      </c>
      <c r="CL37" s="27">
        <v>46.052915677368411</v>
      </c>
      <c r="CM37" s="27">
        <v>46.052915677368411</v>
      </c>
      <c r="CN37" s="27">
        <v>46.052915677368411</v>
      </c>
      <c r="CO37" s="27">
        <v>46.493697067368416</v>
      </c>
      <c r="CP37" s="27">
        <v>39.367594840492785</v>
      </c>
      <c r="CQ37" s="27">
        <v>45.311465257287892</v>
      </c>
      <c r="CR37" s="27">
        <v>46.857308767368409</v>
      </c>
      <c r="CS37" s="27">
        <v>31.047893823832386</v>
      </c>
      <c r="CT37" s="27">
        <v>44.708969911320466</v>
      </c>
      <c r="CU37" s="27">
        <v>47.400640167368408</v>
      </c>
      <c r="CV37" s="27">
        <v>22.889772754205445</v>
      </c>
      <c r="CW37" s="27">
        <v>43.964323518910845</v>
      </c>
      <c r="CX37" s="27">
        <v>48.073967997368413</v>
      </c>
      <c r="CY37" s="27">
        <v>15.014848212303802</v>
      </c>
      <c r="CZ37" s="27">
        <v>42.921245884906824</v>
      </c>
      <c r="DA37" s="27">
        <v>40.211827859068087</v>
      </c>
      <c r="DB37" s="27">
        <v>7.2950661160256258</v>
      </c>
      <c r="DC37" s="27">
        <v>40.211827859068087</v>
      </c>
      <c r="DD37" s="27">
        <v>37.390973563661206</v>
      </c>
      <c r="DE37" s="27">
        <v>6.7833182128765905</v>
      </c>
      <c r="DF37" s="27">
        <v>37.390973563661206</v>
      </c>
      <c r="DG37" s="27">
        <v>34.600439929274096</v>
      </c>
      <c r="DH37" s="27">
        <v>6.2770709606205219</v>
      </c>
      <c r="DI37" s="27">
        <v>34.600439929274096</v>
      </c>
      <c r="DJ37" s="27">
        <v>31.607768554755328</v>
      </c>
      <c r="DK37" s="27">
        <v>5.7341527024113645</v>
      </c>
      <c r="DL37" s="27">
        <v>31.607768554755328</v>
      </c>
      <c r="DM37" s="27">
        <v>28.542873513233449</v>
      </c>
      <c r="DN37" s="27">
        <v>5.1781319205423513</v>
      </c>
      <c r="DO37" s="27">
        <v>28.542873513233449</v>
      </c>
      <c r="DP37" s="27">
        <v>32.646122092110545</v>
      </c>
      <c r="DQ37" s="27">
        <v>5.9225265742324442</v>
      </c>
      <c r="DR37" s="27">
        <v>28.202947345418806</v>
      </c>
      <c r="DS37" s="27">
        <v>56.920958897368408</v>
      </c>
      <c r="DT37" s="27">
        <v>20.198227985879072</v>
      </c>
      <c r="DU37" s="27">
        <v>24.103324620098562</v>
      </c>
      <c r="DV37" s="27">
        <v>59.19412823736841</v>
      </c>
      <c r="DW37" s="27">
        <v>59.19412823736841</v>
      </c>
      <c r="DX37" s="27">
        <v>23.051656549938073</v>
      </c>
      <c r="DY37" s="27">
        <v>60.96062538736841</v>
      </c>
      <c r="DZ37" s="27">
        <v>60.96062538736841</v>
      </c>
      <c r="EA37" s="27">
        <v>23.724461796230187</v>
      </c>
      <c r="EB37" s="28">
        <v>46.039168037368412</v>
      </c>
      <c r="EC37" s="28">
        <v>46.039168037368412</v>
      </c>
      <c r="ED37" s="28">
        <v>46.039168037368412</v>
      </c>
      <c r="EE37" s="28">
        <v>46.506864857368413</v>
      </c>
      <c r="EF37" s="28">
        <v>39.315486788327711</v>
      </c>
      <c r="EG37" s="28">
        <v>45.392909463159441</v>
      </c>
      <c r="EH37" s="28">
        <v>46.994439697368406</v>
      </c>
      <c r="EI37" s="28">
        <v>31.360314083136327</v>
      </c>
      <c r="EJ37" s="28">
        <v>44.788105827122081</v>
      </c>
      <c r="EK37" s="28">
        <v>47.75735775736841</v>
      </c>
      <c r="EL37" s="28">
        <v>23.622643112576128</v>
      </c>
      <c r="EM37" s="28">
        <v>44.009987429557597</v>
      </c>
      <c r="EN37" s="28">
        <v>48.267910607368407</v>
      </c>
      <c r="EO37" s="28">
        <v>16.086072609916656</v>
      </c>
      <c r="EP37" s="28">
        <v>42.89670463886894</v>
      </c>
      <c r="EQ37" s="28">
        <v>48.222641148769249</v>
      </c>
      <c r="ER37" s="28">
        <v>8.7483552526528285</v>
      </c>
      <c r="ES37" s="28">
        <v>41.433765639938869</v>
      </c>
      <c r="ET37" s="28">
        <v>45.020772069381209</v>
      </c>
      <c r="EU37" s="28">
        <v>8.1674851984275652</v>
      </c>
      <c r="EV37" s="28">
        <v>39.76922654623894</v>
      </c>
      <c r="EW37" s="28">
        <v>41.72210981217075</v>
      </c>
      <c r="EX37" s="28">
        <v>7.5690553199070836</v>
      </c>
      <c r="EY37" s="28">
        <v>38.017039431701576</v>
      </c>
      <c r="EZ37" s="28">
        <v>38.402980952973046</v>
      </c>
      <c r="FA37" s="28">
        <v>6.9669124737694457</v>
      </c>
      <c r="FB37" s="28">
        <v>36.349907474095374</v>
      </c>
      <c r="FC37" s="28">
        <v>35.03283947303121</v>
      </c>
      <c r="FD37" s="28">
        <v>6.355515125638405</v>
      </c>
      <c r="FE37" s="28">
        <v>34.579203904219042</v>
      </c>
      <c r="FF37" s="28">
        <v>29.032431869215436</v>
      </c>
      <c r="FG37" s="28">
        <v>5.2669456045921805</v>
      </c>
      <c r="FH37" s="28">
        <v>22.44314839173974</v>
      </c>
      <c r="FI37" s="28">
        <v>69.764996677368401</v>
      </c>
      <c r="FJ37" s="28">
        <v>14.172247181101149</v>
      </c>
      <c r="FK37" s="28">
        <v>-4.5159843724524364</v>
      </c>
      <c r="FL37" s="28">
        <v>74.709177237368408</v>
      </c>
      <c r="FM37" s="28">
        <v>49.10323234902642</v>
      </c>
      <c r="FN37" s="28">
        <v>-25.719266486631454</v>
      </c>
      <c r="FO37" s="28">
        <v>77.06489565736841</v>
      </c>
      <c r="FP37" s="28">
        <v>50.042236276017178</v>
      </c>
      <c r="FQ37" s="28">
        <v>-40.613644242709597</v>
      </c>
      <c r="FR37" s="29">
        <v>46.051787797368412</v>
      </c>
      <c r="FS37" s="29">
        <v>46.051787797368412</v>
      </c>
      <c r="FT37" s="29">
        <v>46.051787797368412</v>
      </c>
      <c r="FU37" s="29">
        <v>46.651803697368408</v>
      </c>
      <c r="FV37" s="29">
        <v>46.651803697368408</v>
      </c>
      <c r="FW37" s="29">
        <v>45.308829270460137</v>
      </c>
      <c r="FX37" s="29">
        <v>47.267688677368412</v>
      </c>
      <c r="FY37" s="29">
        <v>46.810044186325321</v>
      </c>
      <c r="FZ37" s="29">
        <v>44.677536433788219</v>
      </c>
      <c r="GA37" s="29">
        <v>47.72587734736841</v>
      </c>
      <c r="GB37" s="29">
        <v>46.206667418756219</v>
      </c>
      <c r="GC37" s="29">
        <v>43.959885552194578</v>
      </c>
      <c r="GD37" s="29">
        <v>48.217393737368411</v>
      </c>
      <c r="GE37" s="29">
        <v>45.544702115141789</v>
      </c>
      <c r="GF37" s="29">
        <v>42.89470679387135</v>
      </c>
      <c r="GG37" s="29">
        <v>49.038537287368413</v>
      </c>
      <c r="GH37" s="29">
        <v>44.791245445017708</v>
      </c>
      <c r="GI37" s="29">
        <v>41.43398333529187</v>
      </c>
      <c r="GJ37" s="29">
        <v>49.999142217368416</v>
      </c>
      <c r="GK37" s="29">
        <v>44.087205838891826</v>
      </c>
      <c r="GL37" s="29">
        <v>39.848842992763181</v>
      </c>
      <c r="GM37" s="29">
        <v>51.130010357368405</v>
      </c>
      <c r="GN37" s="29">
        <v>43.833015070998201</v>
      </c>
      <c r="GO37" s="29">
        <v>38.202906214253147</v>
      </c>
      <c r="GP37" s="29">
        <v>52.549287427368412</v>
      </c>
      <c r="GQ37" s="29">
        <v>43.700957041217706</v>
      </c>
      <c r="GR37" s="29">
        <v>35.932744714758087</v>
      </c>
      <c r="GS37" s="29">
        <v>54.730891187368414</v>
      </c>
      <c r="GT37" s="29">
        <v>43.108496698520504</v>
      </c>
      <c r="GU37" s="29">
        <v>30.016142559441377</v>
      </c>
      <c r="GV37" s="29">
        <v>63.715954237368408</v>
      </c>
      <c r="GW37" s="29">
        <v>61.730996194925666</v>
      </c>
      <c r="GX37" s="29">
        <v>1.2059727942933307</v>
      </c>
      <c r="GY37" s="29">
        <v>70.097833337368414</v>
      </c>
      <c r="GZ37" s="29">
        <v>55.437035113623864</v>
      </c>
      <c r="HA37" s="29">
        <v>-23.605576191613352</v>
      </c>
      <c r="HB37" s="29">
        <v>73.051319807368401</v>
      </c>
      <c r="HC37" s="29">
        <v>51.414039396246551</v>
      </c>
      <c r="HD37" s="29">
        <v>-39.850590900700013</v>
      </c>
      <c r="HE37" s="29">
        <v>73.174789937368416</v>
      </c>
      <c r="HF37" s="29">
        <v>50.299921916671131</v>
      </c>
      <c r="HG37" s="29">
        <v>-35.32023865098563</v>
      </c>
    </row>
    <row r="38" spans="1:215" ht="15" thickBot="1" x14ac:dyDescent="0.4">
      <c r="A38" s="2"/>
      <c r="B38" s="43" t="s">
        <v>594</v>
      </c>
      <c r="C38" s="76" t="s">
        <v>863</v>
      </c>
      <c r="D38" s="44">
        <v>395522</v>
      </c>
      <c r="E38" s="45">
        <v>395647</v>
      </c>
      <c r="F38" s="23">
        <v>83.791141110789027</v>
      </c>
      <c r="G38" s="23">
        <v>15.201047723638718</v>
      </c>
      <c r="H38" s="23">
        <v>77.072623628308207</v>
      </c>
      <c r="I38" s="23">
        <v>80.138175861020912</v>
      </c>
      <c r="J38" s="23">
        <v>14.538341638503795</v>
      </c>
      <c r="K38" s="23">
        <v>75.582849566374932</v>
      </c>
      <c r="L38" s="23">
        <v>76.412300905007015</v>
      </c>
      <c r="M38" s="23">
        <v>13.862408571262334</v>
      </c>
      <c r="N38" s="23">
        <v>74.264673805453555</v>
      </c>
      <c r="O38" s="23">
        <v>70.066400695166081</v>
      </c>
      <c r="P38" s="23">
        <v>12.711161188061103</v>
      </c>
      <c r="Q38" s="23">
        <v>70.066400695166081</v>
      </c>
      <c r="R38" s="23">
        <v>63.701052647913954</v>
      </c>
      <c r="S38" s="23">
        <v>11.556385657364922</v>
      </c>
      <c r="T38" s="23">
        <v>63.701052647913954</v>
      </c>
      <c r="U38" s="23">
        <v>59.089474359759791</v>
      </c>
      <c r="V38" s="23">
        <v>10.719771897124565</v>
      </c>
      <c r="W38" s="23">
        <v>59.089474359759791</v>
      </c>
      <c r="X38" s="23">
        <v>55.906327919030694</v>
      </c>
      <c r="Y38" s="23">
        <v>10.142298427788756</v>
      </c>
      <c r="Z38" s="23">
        <v>55.906327919030694</v>
      </c>
      <c r="AA38" s="23">
        <v>52.791681958251743</v>
      </c>
      <c r="AB38" s="23">
        <v>9.5772520366739879</v>
      </c>
      <c r="AC38" s="23">
        <v>52.791681958251743</v>
      </c>
      <c r="AD38" s="23">
        <v>49.464290828707682</v>
      </c>
      <c r="AE38" s="23">
        <v>8.9736102830841364</v>
      </c>
      <c r="AF38" s="23">
        <v>49.464290828707682</v>
      </c>
      <c r="AG38" s="23">
        <v>45.921083819227945</v>
      </c>
      <c r="AH38" s="23">
        <v>8.3308160910988747</v>
      </c>
      <c r="AI38" s="23">
        <v>45.921083819227945</v>
      </c>
      <c r="AJ38" s="23">
        <v>40.297430623852456</v>
      </c>
      <c r="AK38" s="23">
        <v>7.3105958211413746</v>
      </c>
      <c r="AL38" s="23">
        <v>40.297430623852456</v>
      </c>
      <c r="AM38" s="23">
        <v>101.4176531171496</v>
      </c>
      <c r="AN38" s="23">
        <v>18.398777777889972</v>
      </c>
      <c r="AO38" s="23">
        <v>40.092740800604673</v>
      </c>
      <c r="AP38" s="23">
        <v>110.94358719789474</v>
      </c>
      <c r="AQ38" s="23">
        <v>39.253171964624485</v>
      </c>
      <c r="AR38" s="23">
        <v>38.777947585770789</v>
      </c>
      <c r="AS38" s="23">
        <v>112.67840929789475</v>
      </c>
      <c r="AT38" s="23">
        <v>44.435649250763078</v>
      </c>
      <c r="AU38" s="23">
        <v>39.266453740286209</v>
      </c>
      <c r="AV38" s="25">
        <v>84.259612020655183</v>
      </c>
      <c r="AW38" s="25">
        <v>15.286035809056914</v>
      </c>
      <c r="AX38" s="25">
        <v>77.776002912566184</v>
      </c>
      <c r="AY38" s="25">
        <v>79.594814021607704</v>
      </c>
      <c r="AZ38" s="25">
        <v>14.439767145512901</v>
      </c>
      <c r="BA38" s="25">
        <v>76.849562852450816</v>
      </c>
      <c r="BB38" s="25">
        <v>76.228166102022598</v>
      </c>
      <c r="BC38" s="25">
        <v>13.829003584880207</v>
      </c>
      <c r="BD38" s="25">
        <v>75.216367891977967</v>
      </c>
      <c r="BE38" s="25">
        <v>71.277494454403609</v>
      </c>
      <c r="BF38" s="25">
        <v>12.930872887745789</v>
      </c>
      <c r="BG38" s="25">
        <v>71.277494454403609</v>
      </c>
      <c r="BH38" s="25">
        <v>66.002555124505065</v>
      </c>
      <c r="BI38" s="25">
        <v>11.973914867719946</v>
      </c>
      <c r="BJ38" s="25">
        <v>66.002555124505065</v>
      </c>
      <c r="BK38" s="25">
        <v>62.345870347874005</v>
      </c>
      <c r="BL38" s="25">
        <v>11.310534001162983</v>
      </c>
      <c r="BM38" s="25">
        <v>62.345870347874005</v>
      </c>
      <c r="BN38" s="25">
        <v>60.105447417052076</v>
      </c>
      <c r="BO38" s="25">
        <v>10.904085593359005</v>
      </c>
      <c r="BP38" s="25">
        <v>60.105447417052076</v>
      </c>
      <c r="BQ38" s="25">
        <v>58.137945930659136</v>
      </c>
      <c r="BR38" s="25">
        <v>10.547149482995684</v>
      </c>
      <c r="BS38" s="25">
        <v>58.137945930659136</v>
      </c>
      <c r="BT38" s="25">
        <v>55.996437749329239</v>
      </c>
      <c r="BU38" s="25">
        <v>10.158645786382738</v>
      </c>
      <c r="BV38" s="25">
        <v>55.996437749329239</v>
      </c>
      <c r="BW38" s="25">
        <v>53.744064868256515</v>
      </c>
      <c r="BX38" s="25">
        <v>9.7500294672500747</v>
      </c>
      <c r="BY38" s="25">
        <v>53.744064868256515</v>
      </c>
      <c r="BZ38" s="25">
        <v>52.743507098256259</v>
      </c>
      <c r="CA38" s="25">
        <v>9.5685123496836582</v>
      </c>
      <c r="CB38" s="25">
        <v>52.24362736200024</v>
      </c>
      <c r="CC38" s="25">
        <v>92.939516207393098</v>
      </c>
      <c r="CD38" s="25">
        <v>16.86070869249167</v>
      </c>
      <c r="CE38" s="25">
        <v>48.236540335772276</v>
      </c>
      <c r="CF38" s="25">
        <v>105.66729296789474</v>
      </c>
      <c r="CG38" s="25">
        <v>30.96920987516453</v>
      </c>
      <c r="CH38" s="25">
        <v>46.259057975591276</v>
      </c>
      <c r="CI38" s="25">
        <v>106.52487230789474</v>
      </c>
      <c r="CJ38" s="25">
        <v>35.279800841839183</v>
      </c>
      <c r="CK38" s="25">
        <v>45.459964359827865</v>
      </c>
      <c r="CL38" s="27">
        <v>84.196990299787615</v>
      </c>
      <c r="CM38" s="27">
        <v>15.274675231377399</v>
      </c>
      <c r="CN38" s="27">
        <v>77.113325166473118</v>
      </c>
      <c r="CO38" s="27">
        <v>79.612981531647065</v>
      </c>
      <c r="CP38" s="27">
        <v>14.443063021228006</v>
      </c>
      <c r="CQ38" s="27">
        <v>75.665152306981241</v>
      </c>
      <c r="CR38" s="27">
        <v>75.886378308866554</v>
      </c>
      <c r="CS38" s="27">
        <v>13.766997834794374</v>
      </c>
      <c r="CT38" s="27">
        <v>74.390653782206741</v>
      </c>
      <c r="CU38" s="27">
        <v>70.022390504301697</v>
      </c>
      <c r="CV38" s="27">
        <v>12.703177038391015</v>
      </c>
      <c r="CW38" s="27">
        <v>70.022390504301697</v>
      </c>
      <c r="CX38" s="27">
        <v>63.924950313139313</v>
      </c>
      <c r="CY38" s="27">
        <v>11.597004260348283</v>
      </c>
      <c r="CZ38" s="27">
        <v>63.924950313139313</v>
      </c>
      <c r="DA38" s="27">
        <v>59.102092306663224</v>
      </c>
      <c r="DB38" s="27">
        <v>10.722060993686691</v>
      </c>
      <c r="DC38" s="27">
        <v>59.102092306663224</v>
      </c>
      <c r="DD38" s="27">
        <v>56.085560576803502</v>
      </c>
      <c r="DE38" s="27">
        <v>10.174814086942229</v>
      </c>
      <c r="DF38" s="27">
        <v>56.085560576803502</v>
      </c>
      <c r="DG38" s="27">
        <v>53.26293002009195</v>
      </c>
      <c r="DH38" s="27">
        <v>9.662743941698098</v>
      </c>
      <c r="DI38" s="27">
        <v>53.26293002009195</v>
      </c>
      <c r="DJ38" s="27">
        <v>49.964451335877172</v>
      </c>
      <c r="DK38" s="27">
        <v>9.0643473662432026</v>
      </c>
      <c r="DL38" s="27">
        <v>49.964451335877172</v>
      </c>
      <c r="DM38" s="27">
        <v>46.314637603536305</v>
      </c>
      <c r="DN38" s="27">
        <v>8.4022130165707445</v>
      </c>
      <c r="DO38" s="27">
        <v>46.314637603536305</v>
      </c>
      <c r="DP38" s="27">
        <v>46.927334471532085</v>
      </c>
      <c r="DQ38" s="27">
        <v>8.5133659881982986</v>
      </c>
      <c r="DR38" s="27">
        <v>46.927334471532085</v>
      </c>
      <c r="DS38" s="27">
        <v>107.97230771789474</v>
      </c>
      <c r="DT38" s="27">
        <v>20.530530976613104</v>
      </c>
      <c r="DU38" s="27">
        <v>42.566044107279893</v>
      </c>
      <c r="DV38" s="27">
        <v>109.74182556789474</v>
      </c>
      <c r="DW38" s="27">
        <v>43.710058655592604</v>
      </c>
      <c r="DX38" s="27">
        <v>41.553742191676946</v>
      </c>
      <c r="DY38" s="27">
        <v>111.06466595789473</v>
      </c>
      <c r="DZ38" s="27">
        <v>47.72840572199506</v>
      </c>
      <c r="EA38" s="27">
        <v>42.277684361272861</v>
      </c>
      <c r="EB38" s="28">
        <v>83.796022754187874</v>
      </c>
      <c r="EC38" s="28">
        <v>15.20193333151196</v>
      </c>
      <c r="ED38" s="28">
        <v>77.148638528763485</v>
      </c>
      <c r="EE38" s="28">
        <v>80.160064520131272</v>
      </c>
      <c r="EF38" s="28">
        <v>14.542312589935321</v>
      </c>
      <c r="EG38" s="28">
        <v>75.748977122105288</v>
      </c>
      <c r="EH38" s="28">
        <v>75.919097449364003</v>
      </c>
      <c r="EI38" s="28">
        <v>13.77293360807046</v>
      </c>
      <c r="EJ38" s="28">
        <v>74.563281549804486</v>
      </c>
      <c r="EK38" s="28">
        <v>69.889401753868796</v>
      </c>
      <c r="EL38" s="28">
        <v>12.679050760657615</v>
      </c>
      <c r="EM38" s="28">
        <v>69.889401753868796</v>
      </c>
      <c r="EN38" s="28">
        <v>63.502243783690147</v>
      </c>
      <c r="EO38" s="28">
        <v>11.520318562527859</v>
      </c>
      <c r="EP38" s="28">
        <v>63.502243783690147</v>
      </c>
      <c r="EQ38" s="28">
        <v>58.511865715028513</v>
      </c>
      <c r="ER38" s="28">
        <v>10.614984488124643</v>
      </c>
      <c r="ES38" s="28">
        <v>58.511865715028513</v>
      </c>
      <c r="ET38" s="28">
        <v>55.038576436808356</v>
      </c>
      <c r="EU38" s="28">
        <v>9.9848744863236405</v>
      </c>
      <c r="EV38" s="28">
        <v>55.038576436808356</v>
      </c>
      <c r="EW38" s="28">
        <v>51.63717329444443</v>
      </c>
      <c r="EX38" s="28">
        <v>9.3678057746558476</v>
      </c>
      <c r="EY38" s="28">
        <v>51.63717329444443</v>
      </c>
      <c r="EZ38" s="28">
        <v>48.193803766087704</v>
      </c>
      <c r="FA38" s="28">
        <v>8.7431236920778588</v>
      </c>
      <c r="FB38" s="28">
        <v>48.193803766087704</v>
      </c>
      <c r="FC38" s="28">
        <v>44.518871121025036</v>
      </c>
      <c r="FD38" s="28">
        <v>8.076432371513393</v>
      </c>
      <c r="FE38" s="28">
        <v>44.518871121025036</v>
      </c>
      <c r="FF38" s="28">
        <v>35.422322328348756</v>
      </c>
      <c r="FG38" s="28">
        <v>6.4261735197446859</v>
      </c>
      <c r="FH38" s="28">
        <v>35.422322328348756</v>
      </c>
      <c r="FI38" s="28">
        <v>80.871918358328656</v>
      </c>
      <c r="FJ38" s="28">
        <v>14.671454215449005</v>
      </c>
      <c r="FK38" s="28">
        <v>21.540610999211509</v>
      </c>
      <c r="FL38" s="28">
        <v>118.36479531789473</v>
      </c>
      <c r="FM38" s="28">
        <v>33.09565469406094</v>
      </c>
      <c r="FN38" s="28">
        <v>5.3067374572732433</v>
      </c>
      <c r="FO38" s="28">
        <v>119.87544082789475</v>
      </c>
      <c r="FP38" s="28">
        <v>35.978194049431124</v>
      </c>
      <c r="FQ38" s="28">
        <v>-5.0457857947005778</v>
      </c>
      <c r="FR38" s="29">
        <v>83.837402795812537</v>
      </c>
      <c r="FS38" s="29">
        <v>15.209440330213779</v>
      </c>
      <c r="FT38" s="29">
        <v>77.069805479024126</v>
      </c>
      <c r="FU38" s="29">
        <v>82.447438164920825</v>
      </c>
      <c r="FV38" s="29">
        <v>14.957278605140504</v>
      </c>
      <c r="FW38" s="29">
        <v>75.347260813492767</v>
      </c>
      <c r="FX38" s="29">
        <v>80.507093838230531</v>
      </c>
      <c r="FY38" s="29">
        <v>14.605269236139167</v>
      </c>
      <c r="FZ38" s="29">
        <v>74.042220987261928</v>
      </c>
      <c r="GA38" s="29">
        <v>75.863038782737334</v>
      </c>
      <c r="GB38" s="29">
        <v>13.762763672974472</v>
      </c>
      <c r="GC38" s="29">
        <v>72.043967815156279</v>
      </c>
      <c r="GD38" s="29">
        <v>70.548292132278192</v>
      </c>
      <c r="GE38" s="29">
        <v>12.798583970900026</v>
      </c>
      <c r="GF38" s="29">
        <v>68.238832729613904</v>
      </c>
      <c r="GG38" s="29">
        <v>66.894841791068416</v>
      </c>
      <c r="GH38" s="29">
        <v>12.135789882450464</v>
      </c>
      <c r="GI38" s="29">
        <v>66.295099499115452</v>
      </c>
      <c r="GJ38" s="29">
        <v>63.300996232365108</v>
      </c>
      <c r="GK38" s="29">
        <v>11.48380905100429</v>
      </c>
      <c r="GL38" s="29">
        <v>63.300996232365108</v>
      </c>
      <c r="GM38" s="29">
        <v>63.557761352250687</v>
      </c>
      <c r="GN38" s="29">
        <v>11.53039033381539</v>
      </c>
      <c r="GO38" s="29">
        <v>61.92734414589998</v>
      </c>
      <c r="GP38" s="29">
        <v>64.613325043505924</v>
      </c>
      <c r="GQ38" s="29">
        <v>11.721886401697978</v>
      </c>
      <c r="GR38" s="29">
        <v>59.31408146623761</v>
      </c>
      <c r="GS38" s="29">
        <v>65.151657801757224</v>
      </c>
      <c r="GT38" s="29">
        <v>11.819548539256841</v>
      </c>
      <c r="GU38" s="29">
        <v>53.70933767585521</v>
      </c>
      <c r="GV38" s="29">
        <v>110.87167455789474</v>
      </c>
      <c r="GW38" s="29">
        <v>45.114981003808673</v>
      </c>
      <c r="GX38" s="29">
        <v>27.986014797630219</v>
      </c>
      <c r="GY38" s="29">
        <v>114.57398386789474</v>
      </c>
      <c r="GZ38" s="29">
        <v>40.003295871484511</v>
      </c>
      <c r="HA38" s="29">
        <v>8.8839766006896213</v>
      </c>
      <c r="HB38" s="29">
        <v>115.93880906789474</v>
      </c>
      <c r="HC38" s="29">
        <v>37.315265880871678</v>
      </c>
      <c r="HD38" s="29">
        <v>-0.97931390018538877</v>
      </c>
      <c r="HE38" s="29">
        <v>115.67779898789473</v>
      </c>
      <c r="HF38" s="29">
        <v>37.038206524415465</v>
      </c>
      <c r="HG38" s="29">
        <v>2.7699250681768035</v>
      </c>
    </row>
    <row r="39" spans="1:215" ht="15" thickBot="1" x14ac:dyDescent="0.4">
      <c r="A39" s="2"/>
      <c r="B39" s="43" t="s">
        <v>539</v>
      </c>
      <c r="C39" s="76" t="s">
        <v>867</v>
      </c>
      <c r="D39" s="44">
        <v>376355</v>
      </c>
      <c r="E39" s="45">
        <v>404783</v>
      </c>
      <c r="F39" s="23">
        <v>10.670731707317072</v>
      </c>
      <c r="G39" s="23">
        <v>1.9358407079646016</v>
      </c>
      <c r="H39" s="23">
        <v>10.670731707317072</v>
      </c>
      <c r="I39" s="23">
        <v>10.670731707317072</v>
      </c>
      <c r="J39" s="23">
        <v>1.9358407079646016</v>
      </c>
      <c r="K39" s="23">
        <v>10.670731707317072</v>
      </c>
      <c r="L39" s="23">
        <v>10.670731707317072</v>
      </c>
      <c r="M39" s="23">
        <v>1.9358407079646016</v>
      </c>
      <c r="N39" s="23">
        <v>10.670731707317072</v>
      </c>
      <c r="O39" s="23">
        <v>9.802576027280562</v>
      </c>
      <c r="P39" s="23">
        <v>1.9358407079646016</v>
      </c>
      <c r="Q39" s="23">
        <v>9.802576027280562</v>
      </c>
      <c r="R39" s="23">
        <v>6.3315305329734173</v>
      </c>
      <c r="S39" s="23">
        <v>1.9358407079646016</v>
      </c>
      <c r="T39" s="23">
        <v>6.3315305329734173</v>
      </c>
      <c r="U39" s="23">
        <v>2.4182356698756116</v>
      </c>
      <c r="V39" s="23">
        <v>0.99327215508318967</v>
      </c>
      <c r="W39" s="23">
        <v>2.4182356698756116</v>
      </c>
      <c r="X39" s="23">
        <v>1.2363543169486162E-2</v>
      </c>
      <c r="Y39" s="23">
        <v>5.0782325814635113E-3</v>
      </c>
      <c r="Z39" s="23">
        <v>1.2363543169486162E-2</v>
      </c>
      <c r="AA39" s="23">
        <v>6.7307692307692317</v>
      </c>
      <c r="AB39" s="23">
        <v>1.9358407079646016</v>
      </c>
      <c r="AC39" s="23">
        <v>6.7307692307692317</v>
      </c>
      <c r="AD39" s="23">
        <v>6.7307692307692317</v>
      </c>
      <c r="AE39" s="23">
        <v>1.9358407079646016</v>
      </c>
      <c r="AF39" s="23">
        <v>6.7307692307692317</v>
      </c>
      <c r="AG39" s="23">
        <v>6.7307692307692317</v>
      </c>
      <c r="AH39" s="23">
        <v>1.9358407079646016</v>
      </c>
      <c r="AI39" s="23">
        <v>6.7307692307692317</v>
      </c>
      <c r="AJ39" s="23">
        <v>6.7307692307692317</v>
      </c>
      <c r="AK39" s="23">
        <v>1.9358407079646016</v>
      </c>
      <c r="AL39" s="23">
        <v>6.7307692307692317</v>
      </c>
      <c r="AM39" s="23">
        <v>6.7307692307692317</v>
      </c>
      <c r="AN39" s="23">
        <v>1.9358407079646016</v>
      </c>
      <c r="AO39" s="23">
        <v>1.5959420488000546</v>
      </c>
      <c r="AP39" s="23">
        <v>6.7307692307692317</v>
      </c>
      <c r="AQ39" s="23">
        <v>1.9358407079646016</v>
      </c>
      <c r="AR39" s="23">
        <v>-2.7778083544471315</v>
      </c>
      <c r="AS39" s="23">
        <v>6.7307692307692317</v>
      </c>
      <c r="AT39" s="23">
        <v>1.9358407079646016</v>
      </c>
      <c r="AU39" s="23">
        <v>-5.7988639422699748</v>
      </c>
      <c r="AV39" s="25">
        <v>10.670731707317072</v>
      </c>
      <c r="AW39" s="25">
        <v>1.9358407079646016</v>
      </c>
      <c r="AX39" s="25">
        <v>10.670731707317072</v>
      </c>
      <c r="AY39" s="25">
        <v>10.670731707317072</v>
      </c>
      <c r="AZ39" s="25">
        <v>1.9358407079646016</v>
      </c>
      <c r="BA39" s="25">
        <v>10.670731707317072</v>
      </c>
      <c r="BB39" s="25">
        <v>10.670731707317072</v>
      </c>
      <c r="BC39" s="25">
        <v>1.9358407079646016</v>
      </c>
      <c r="BD39" s="25">
        <v>10.670731707317072</v>
      </c>
      <c r="BE39" s="25">
        <v>10.670731707317072</v>
      </c>
      <c r="BF39" s="25">
        <v>1.9358407079646016</v>
      </c>
      <c r="BG39" s="25">
        <v>10.670731707317072</v>
      </c>
      <c r="BH39" s="25">
        <v>10.670731707317072</v>
      </c>
      <c r="BI39" s="25">
        <v>1.9358407079646016</v>
      </c>
      <c r="BJ39" s="25">
        <v>10.670731707317072</v>
      </c>
      <c r="BK39" s="25">
        <v>9.3580985871258431</v>
      </c>
      <c r="BL39" s="25">
        <v>1.9358407079646016</v>
      </c>
      <c r="BM39" s="25">
        <v>9.3580985871258431</v>
      </c>
      <c r="BN39" s="25">
        <v>7.6761873636974967</v>
      </c>
      <c r="BO39" s="25">
        <v>1.9358407079646016</v>
      </c>
      <c r="BP39" s="25">
        <v>7.6761873636974967</v>
      </c>
      <c r="BQ39" s="25">
        <v>6.0971610076126295</v>
      </c>
      <c r="BR39" s="25">
        <v>1.9358407079646016</v>
      </c>
      <c r="BS39" s="25">
        <v>6.0971610076126295</v>
      </c>
      <c r="BT39" s="25">
        <v>4.3861275559522124</v>
      </c>
      <c r="BU39" s="25">
        <v>1.8015689803279229</v>
      </c>
      <c r="BV39" s="25">
        <v>4.3861275559522124</v>
      </c>
      <c r="BW39" s="25">
        <v>2.5847194899208095</v>
      </c>
      <c r="BX39" s="25">
        <v>1.0616541348805852</v>
      </c>
      <c r="BY39" s="25">
        <v>2.5847194899208095</v>
      </c>
      <c r="BZ39" s="25">
        <v>6.7307692307692317</v>
      </c>
      <c r="CA39" s="25">
        <v>1.9358407079646016</v>
      </c>
      <c r="CB39" s="25">
        <v>6.7307692307692317</v>
      </c>
      <c r="CC39" s="25">
        <v>6.7307692307692317</v>
      </c>
      <c r="CD39" s="25">
        <v>1.9358407079646016</v>
      </c>
      <c r="CE39" s="25">
        <v>6.7307692307692317</v>
      </c>
      <c r="CF39" s="25">
        <v>6.7307692307692317</v>
      </c>
      <c r="CG39" s="25">
        <v>1.9358407079646016</v>
      </c>
      <c r="CH39" s="25">
        <v>6.7307692307692317</v>
      </c>
      <c r="CI39" s="25">
        <v>6.7307692307692317</v>
      </c>
      <c r="CJ39" s="25">
        <v>1.9358407079646016</v>
      </c>
      <c r="CK39" s="25">
        <v>3.5909926316955705</v>
      </c>
      <c r="CL39" s="27">
        <v>10.670731707317072</v>
      </c>
      <c r="CM39" s="27">
        <v>1.9358407079646016</v>
      </c>
      <c r="CN39" s="27">
        <v>10.670731707317072</v>
      </c>
      <c r="CO39" s="27">
        <v>10.670731707317072</v>
      </c>
      <c r="CP39" s="27">
        <v>1.9358407079646016</v>
      </c>
      <c r="CQ39" s="27">
        <v>10.670731707317072</v>
      </c>
      <c r="CR39" s="27">
        <v>10.670731707317072</v>
      </c>
      <c r="CS39" s="27">
        <v>1.9358407079646016</v>
      </c>
      <c r="CT39" s="27">
        <v>10.670731707317072</v>
      </c>
      <c r="CU39" s="27">
        <v>10.670731707317072</v>
      </c>
      <c r="CV39" s="27">
        <v>1.9358407079646016</v>
      </c>
      <c r="CW39" s="27">
        <v>10.670731707317072</v>
      </c>
      <c r="CX39" s="27">
        <v>7.5940412019463661</v>
      </c>
      <c r="CY39" s="27">
        <v>1.9358407079646016</v>
      </c>
      <c r="CZ39" s="27">
        <v>7.5940412019463661</v>
      </c>
      <c r="DA39" s="27">
        <v>4.1737938511962316</v>
      </c>
      <c r="DB39" s="27">
        <v>1.7143545044407904</v>
      </c>
      <c r="DC39" s="27">
        <v>4.1737938511962316</v>
      </c>
      <c r="DD39" s="27">
        <v>2.2910205249182525</v>
      </c>
      <c r="DE39" s="27">
        <v>0.94101948890797105</v>
      </c>
      <c r="DF39" s="27">
        <v>2.2910205249182525</v>
      </c>
      <c r="DG39" s="27">
        <v>0.50094683301916432</v>
      </c>
      <c r="DH39" s="27">
        <v>0.20576015258291111</v>
      </c>
      <c r="DI39" s="27">
        <v>0.50094683301916432</v>
      </c>
      <c r="DJ39" s="27">
        <v>6.7307692307692317</v>
      </c>
      <c r="DK39" s="27">
        <v>1.9358407079646016</v>
      </c>
      <c r="DL39" s="27">
        <v>6.7307692307692317</v>
      </c>
      <c r="DM39" s="27">
        <v>6.7307692307692317</v>
      </c>
      <c r="DN39" s="27">
        <v>1.9358407079646016</v>
      </c>
      <c r="DO39" s="27">
        <v>6.7307692307692317</v>
      </c>
      <c r="DP39" s="27">
        <v>6.7307692307692317</v>
      </c>
      <c r="DQ39" s="27">
        <v>1.9358407079646016</v>
      </c>
      <c r="DR39" s="27">
        <v>6.7307692307692317</v>
      </c>
      <c r="DS39" s="27">
        <v>6.7307692307692317</v>
      </c>
      <c r="DT39" s="27">
        <v>1.9358407079646016</v>
      </c>
      <c r="DU39" s="27">
        <v>6.7307692307692317</v>
      </c>
      <c r="DV39" s="27">
        <v>6.7307692307692317</v>
      </c>
      <c r="DW39" s="27">
        <v>1.9358407079646016</v>
      </c>
      <c r="DX39" s="27">
        <v>4.92646588921275</v>
      </c>
      <c r="DY39" s="27">
        <v>6.7307692307692317</v>
      </c>
      <c r="DZ39" s="27">
        <v>1.9358407079646016</v>
      </c>
      <c r="EA39" s="27">
        <v>4.288220080696874</v>
      </c>
      <c r="EB39" s="28">
        <v>10.670731707317072</v>
      </c>
      <c r="EC39" s="28">
        <v>1.9358407079646016</v>
      </c>
      <c r="ED39" s="28">
        <v>10.670731707317072</v>
      </c>
      <c r="EE39" s="28">
        <v>10.670731707317072</v>
      </c>
      <c r="EF39" s="28">
        <v>1.9358407079646016</v>
      </c>
      <c r="EG39" s="28">
        <v>10.670731707317072</v>
      </c>
      <c r="EH39" s="28">
        <v>10.670731707317072</v>
      </c>
      <c r="EI39" s="28">
        <v>1.9358407079646016</v>
      </c>
      <c r="EJ39" s="28">
        <v>10.670731707317072</v>
      </c>
      <c r="EK39" s="28">
        <v>9.6268251570485859</v>
      </c>
      <c r="EL39" s="28">
        <v>1.9358407079646016</v>
      </c>
      <c r="EM39" s="28">
        <v>9.6268251570485859</v>
      </c>
      <c r="EN39" s="28">
        <v>6.1125599934855979</v>
      </c>
      <c r="EO39" s="28">
        <v>1.9358407079646016</v>
      </c>
      <c r="EP39" s="28">
        <v>6.1125599934855979</v>
      </c>
      <c r="EQ39" s="28">
        <v>2.0810948954613688</v>
      </c>
      <c r="ER39" s="28">
        <v>0.8547941118798672</v>
      </c>
      <c r="ES39" s="28">
        <v>2.0810948954613688</v>
      </c>
      <c r="ET39" s="28">
        <v>6.7307692307692317</v>
      </c>
      <c r="EU39" s="28">
        <v>1.9358407079646016</v>
      </c>
      <c r="EV39" s="28">
        <v>6.7307692307692317</v>
      </c>
      <c r="EW39" s="28">
        <v>6.7307692307692317</v>
      </c>
      <c r="EX39" s="28">
        <v>1.9358407079646016</v>
      </c>
      <c r="EY39" s="28">
        <v>6.7307692307692317</v>
      </c>
      <c r="EZ39" s="28">
        <v>6.7307692307692317</v>
      </c>
      <c r="FA39" s="28">
        <v>1.9358407079646016</v>
      </c>
      <c r="FB39" s="28">
        <v>6.7307692307692317</v>
      </c>
      <c r="FC39" s="28">
        <v>6.7307692307692317</v>
      </c>
      <c r="FD39" s="28">
        <v>1.9358407079646016</v>
      </c>
      <c r="FE39" s="28">
        <v>6.7307692307692317</v>
      </c>
      <c r="FF39" s="28">
        <v>6.7307692307692317</v>
      </c>
      <c r="FG39" s="28">
        <v>1.9358407079646016</v>
      </c>
      <c r="FH39" s="28">
        <v>6.7307692307692317</v>
      </c>
      <c r="FI39" s="28">
        <v>6.7307692307692317</v>
      </c>
      <c r="FJ39" s="28">
        <v>1.9358407079646016</v>
      </c>
      <c r="FK39" s="28">
        <v>-35.500993284409162</v>
      </c>
      <c r="FL39" s="28">
        <v>6.7307692307692317</v>
      </c>
      <c r="FM39" s="28">
        <v>1.9358407079646016</v>
      </c>
      <c r="FN39" s="28">
        <v>-71.019530918109808</v>
      </c>
      <c r="FO39" s="28">
        <v>6.7307692307692317</v>
      </c>
      <c r="FP39" s="28">
        <v>1.9358407079646016</v>
      </c>
      <c r="FQ39" s="28">
        <v>-94.865083088566394</v>
      </c>
      <c r="FR39" s="29">
        <v>10.670731707317072</v>
      </c>
      <c r="FS39" s="29">
        <v>1.9358407079646016</v>
      </c>
      <c r="FT39" s="29">
        <v>10.670731707317072</v>
      </c>
      <c r="FU39" s="29">
        <v>10.670731707317072</v>
      </c>
      <c r="FV39" s="29">
        <v>1.9358407079646016</v>
      </c>
      <c r="FW39" s="29">
        <v>10.670731707317072</v>
      </c>
      <c r="FX39" s="29">
        <v>10.670731707317072</v>
      </c>
      <c r="FY39" s="29">
        <v>1.9358407079646016</v>
      </c>
      <c r="FZ39" s="29">
        <v>10.670731707317072</v>
      </c>
      <c r="GA39" s="29">
        <v>10.211209597898803</v>
      </c>
      <c r="GB39" s="29">
        <v>1.9358407079646016</v>
      </c>
      <c r="GC39" s="29">
        <v>10.211209597898803</v>
      </c>
      <c r="GD39" s="29">
        <v>6.9313716450230674</v>
      </c>
      <c r="GE39" s="29">
        <v>1.9358407079646016</v>
      </c>
      <c r="GF39" s="29">
        <v>6.9313716450230674</v>
      </c>
      <c r="GG39" s="29">
        <v>3.246409421237491</v>
      </c>
      <c r="GH39" s="29">
        <v>1.3334383088811179</v>
      </c>
      <c r="GI39" s="29">
        <v>3.246409421237491</v>
      </c>
      <c r="GJ39" s="29">
        <v>0.79631028992616526</v>
      </c>
      <c r="GK39" s="29">
        <v>0.32707847611501256</v>
      </c>
      <c r="GL39" s="29">
        <v>0.79631028992616526</v>
      </c>
      <c r="GM39" s="29">
        <v>6.7307692307692317</v>
      </c>
      <c r="GN39" s="29">
        <v>1.9358407079646016</v>
      </c>
      <c r="GO39" s="29">
        <v>6.7307692307692317</v>
      </c>
      <c r="GP39" s="29">
        <v>6.7307692307692317</v>
      </c>
      <c r="GQ39" s="29">
        <v>1.9358407079646016</v>
      </c>
      <c r="GR39" s="29">
        <v>6.7307692307692317</v>
      </c>
      <c r="GS39" s="29">
        <v>6.7307692307692317</v>
      </c>
      <c r="GT39" s="29">
        <v>1.9358407079646016</v>
      </c>
      <c r="GU39" s="29">
        <v>6.7307692307692317</v>
      </c>
      <c r="GV39" s="29">
        <v>6.7307692307692317</v>
      </c>
      <c r="GW39" s="29">
        <v>1.9358407079646016</v>
      </c>
      <c r="GX39" s="29">
        <v>-22.777808817160974</v>
      </c>
      <c r="GY39" s="29">
        <v>6.7307692307692317</v>
      </c>
      <c r="GZ39" s="29">
        <v>1.9358407079646016</v>
      </c>
      <c r="HA39" s="29">
        <v>-64.708307871022384</v>
      </c>
      <c r="HB39" s="29">
        <v>6.7307692307692317</v>
      </c>
      <c r="HC39" s="29">
        <v>1.9358407079646016</v>
      </c>
      <c r="HD39" s="29">
        <v>-88.534409544808568</v>
      </c>
      <c r="HE39" s="29">
        <v>6.7307692307692317</v>
      </c>
      <c r="HF39" s="29">
        <v>1.9358407079646016</v>
      </c>
      <c r="HG39" s="29">
        <v>-83.616829985284767</v>
      </c>
    </row>
    <row r="40" spans="1:215" ht="15" thickBot="1" x14ac:dyDescent="0.4">
      <c r="A40" s="2"/>
      <c r="B40" s="43" t="s">
        <v>454</v>
      </c>
      <c r="C40" s="76" t="s">
        <v>860</v>
      </c>
      <c r="D40" s="44">
        <v>351915</v>
      </c>
      <c r="E40" s="45">
        <v>491858</v>
      </c>
      <c r="F40" s="23">
        <v>-60.659936079942362</v>
      </c>
      <c r="G40" s="23">
        <v>-11.004678669370074</v>
      </c>
      <c r="H40" s="23">
        <v>-60.659936079942362</v>
      </c>
      <c r="I40" s="23">
        <v>-64.60948147725756</v>
      </c>
      <c r="J40" s="23">
        <v>-11.721189117555577</v>
      </c>
      <c r="K40" s="23">
        <v>-64.60948147725756</v>
      </c>
      <c r="L40" s="23">
        <v>-68.571262612642258</v>
      </c>
      <c r="M40" s="23">
        <v>-12.439919323532445</v>
      </c>
      <c r="N40" s="23">
        <v>-68.571262612642258</v>
      </c>
      <c r="O40" s="23">
        <v>-74.964938592581319</v>
      </c>
      <c r="P40" s="23">
        <v>-13.599833992459443</v>
      </c>
      <c r="Q40" s="23">
        <v>-74.964938592581319</v>
      </c>
      <c r="R40" s="23">
        <v>-80.217254868612685</v>
      </c>
      <c r="S40" s="23">
        <v>-14.552687830146549</v>
      </c>
      <c r="T40" s="23">
        <v>-80.217254868612685</v>
      </c>
      <c r="U40" s="23">
        <v>-87.918059661374883</v>
      </c>
      <c r="V40" s="23">
        <v>-15.949736487240576</v>
      </c>
      <c r="W40" s="23">
        <v>-87.918059661374883</v>
      </c>
      <c r="X40" s="23">
        <v>-97.452130003954537</v>
      </c>
      <c r="Y40" s="23">
        <v>-17.679368717531577</v>
      </c>
      <c r="Z40" s="23">
        <v>-97.452130003954537</v>
      </c>
      <c r="AA40" s="23">
        <v>-103.75831207605302</v>
      </c>
      <c r="AB40" s="23">
        <v>-18.823410597868026</v>
      </c>
      <c r="AC40" s="23">
        <v>-103.75831207605302</v>
      </c>
      <c r="AD40" s="23">
        <v>-112.75451278211963</v>
      </c>
      <c r="AE40" s="23">
        <v>-20.455464708260642</v>
      </c>
      <c r="AF40" s="23">
        <v>-112.75451278211963</v>
      </c>
      <c r="AG40" s="23">
        <v>-120.35072715631382</v>
      </c>
      <c r="AH40" s="23">
        <v>-21.833538997384366</v>
      </c>
      <c r="AI40" s="23">
        <v>-120.35072715631382</v>
      </c>
      <c r="AJ40" s="23">
        <v>-152.03039392141898</v>
      </c>
      <c r="AK40" s="23">
        <v>-27.580735180434417</v>
      </c>
      <c r="AL40" s="23">
        <v>-152.03039392141898</v>
      </c>
      <c r="AM40" s="23">
        <v>-177.46539253047465</v>
      </c>
      <c r="AN40" s="23">
        <v>-32.195049087386998</v>
      </c>
      <c r="AO40" s="23">
        <v>-177.46539253047465</v>
      </c>
      <c r="AP40" s="23">
        <v>-184.70123927659031</v>
      </c>
      <c r="AQ40" s="23">
        <v>-33.507746948407977</v>
      </c>
      <c r="AR40" s="23">
        <v>-184.70123927659031</v>
      </c>
      <c r="AS40" s="23">
        <v>-183.28097178983546</v>
      </c>
      <c r="AT40" s="23">
        <v>-33.250087802580772</v>
      </c>
      <c r="AU40" s="23">
        <v>-183.28097178983546</v>
      </c>
      <c r="AV40" s="25">
        <v>-59.422691848034674</v>
      </c>
      <c r="AW40" s="25">
        <v>-10.780222857386821</v>
      </c>
      <c r="AX40" s="25">
        <v>-59.422691848034674</v>
      </c>
      <c r="AY40" s="25">
        <v>-62.146533803603418</v>
      </c>
      <c r="AZ40" s="25">
        <v>-11.274371176759912</v>
      </c>
      <c r="BA40" s="25">
        <v>-62.146533803603418</v>
      </c>
      <c r="BB40" s="25">
        <v>-65.104014811829984</v>
      </c>
      <c r="BC40" s="25">
        <v>-11.810905341969157</v>
      </c>
      <c r="BD40" s="25">
        <v>-65.104014811829984</v>
      </c>
      <c r="BE40" s="25">
        <v>-70.253403307473278</v>
      </c>
      <c r="BF40" s="25">
        <v>-12.745086440736303</v>
      </c>
      <c r="BG40" s="25">
        <v>-70.253403307473278</v>
      </c>
      <c r="BH40" s="25">
        <v>-74.192006087520596</v>
      </c>
      <c r="BI40" s="25">
        <v>-13.459611723842231</v>
      </c>
      <c r="BJ40" s="25">
        <v>-74.192006087520596</v>
      </c>
      <c r="BK40" s="25">
        <v>-79.97027303323452</v>
      </c>
      <c r="BL40" s="25">
        <v>-14.507881390985023</v>
      </c>
      <c r="BM40" s="25">
        <v>-79.97027303323452</v>
      </c>
      <c r="BN40" s="25">
        <v>-85.393538418382178</v>
      </c>
      <c r="BO40" s="25">
        <v>-15.49174812014898</v>
      </c>
      <c r="BP40" s="25">
        <v>-85.393538418382178</v>
      </c>
      <c r="BQ40" s="25">
        <v>-89.86537366131806</v>
      </c>
      <c r="BR40" s="25">
        <v>-16.303010265991329</v>
      </c>
      <c r="BS40" s="25">
        <v>-89.86537366131806</v>
      </c>
      <c r="BT40" s="25">
        <v>-94.984583779326627</v>
      </c>
      <c r="BU40" s="25">
        <v>-17.231716526338015</v>
      </c>
      <c r="BV40" s="25">
        <v>-94.984583779326627</v>
      </c>
      <c r="BW40" s="25">
        <v>-100.71636628852245</v>
      </c>
      <c r="BX40" s="25">
        <v>-18.271553176236374</v>
      </c>
      <c r="BY40" s="25">
        <v>-100.71636628852245</v>
      </c>
      <c r="BZ40" s="25">
        <v>-118.14121551054282</v>
      </c>
      <c r="CA40" s="25">
        <v>-21.432698389080777</v>
      </c>
      <c r="CB40" s="25">
        <v>-118.14121551054282</v>
      </c>
      <c r="CC40" s="25">
        <v>-134.47712827290178</v>
      </c>
      <c r="CD40" s="25">
        <v>-24.396293182252091</v>
      </c>
      <c r="CE40" s="25">
        <v>-134.47712827290178</v>
      </c>
      <c r="CF40" s="25">
        <v>-138.76537838522469</v>
      </c>
      <c r="CG40" s="25">
        <v>-25.174250061036336</v>
      </c>
      <c r="CH40" s="25">
        <v>-138.76537838522469</v>
      </c>
      <c r="CI40" s="25">
        <v>-138.84496168753651</v>
      </c>
      <c r="CJ40" s="25">
        <v>-25.188687739774323</v>
      </c>
      <c r="CK40" s="25">
        <v>-138.84496168753651</v>
      </c>
      <c r="CL40" s="27">
        <v>-59.480906611087768</v>
      </c>
      <c r="CM40" s="27">
        <v>-10.790783942719463</v>
      </c>
      <c r="CN40" s="27">
        <v>-59.480906611087768</v>
      </c>
      <c r="CO40" s="27">
        <v>-62.445613282661768</v>
      </c>
      <c r="CP40" s="27">
        <v>-11.328628958358994</v>
      </c>
      <c r="CQ40" s="27">
        <v>-62.445613282661768</v>
      </c>
      <c r="CR40" s="27">
        <v>-66.56306761822259</v>
      </c>
      <c r="CS40" s="27">
        <v>-12.075600762597903</v>
      </c>
      <c r="CT40" s="27">
        <v>-66.56306761822259</v>
      </c>
      <c r="CU40" s="27">
        <v>-74.213164552152364</v>
      </c>
      <c r="CV40" s="27">
        <v>-13.463450206363925</v>
      </c>
      <c r="CW40" s="27">
        <v>-74.213164552152364</v>
      </c>
      <c r="CX40" s="27">
        <v>-80.629217850860314</v>
      </c>
      <c r="CY40" s="27">
        <v>-14.627424477368464</v>
      </c>
      <c r="CZ40" s="27">
        <v>-80.629217850860314</v>
      </c>
      <c r="DA40" s="27">
        <v>-89.654449930968724</v>
      </c>
      <c r="DB40" s="27">
        <v>-16.26474534145893</v>
      </c>
      <c r="DC40" s="27">
        <v>-89.654449930968724</v>
      </c>
      <c r="DD40" s="27">
        <v>-98.240505272256968</v>
      </c>
      <c r="DE40" s="27">
        <v>-17.822392549391751</v>
      </c>
      <c r="DF40" s="27">
        <v>-98.240505272256968</v>
      </c>
      <c r="DG40" s="27">
        <v>-105.89279281619022</v>
      </c>
      <c r="DH40" s="27">
        <v>-19.210639404707074</v>
      </c>
      <c r="DI40" s="27">
        <v>-105.89279281619022</v>
      </c>
      <c r="DJ40" s="27">
        <v>-114.24769823527261</v>
      </c>
      <c r="DK40" s="27">
        <v>-20.7263523347176</v>
      </c>
      <c r="DL40" s="27">
        <v>-114.24769823527261</v>
      </c>
      <c r="DM40" s="27">
        <v>-122.98003764456216</v>
      </c>
      <c r="DN40" s="27">
        <v>-22.310537802774551</v>
      </c>
      <c r="DO40" s="27">
        <v>-122.98003764456216</v>
      </c>
      <c r="DP40" s="27">
        <v>-154.20069254604579</v>
      </c>
      <c r="DQ40" s="27">
        <v>-27.974461922070255</v>
      </c>
      <c r="DR40" s="27">
        <v>-154.20069254604579</v>
      </c>
      <c r="DS40" s="27">
        <v>-182.21478120484412</v>
      </c>
      <c r="DT40" s="27">
        <v>-33.056663846896498</v>
      </c>
      <c r="DU40" s="27">
        <v>-182.21478120484412</v>
      </c>
      <c r="DV40" s="27">
        <v>-195.9940426607468</v>
      </c>
      <c r="DW40" s="27">
        <v>-35.556441367657605</v>
      </c>
      <c r="DX40" s="27">
        <v>-195.9940426607468</v>
      </c>
      <c r="DY40" s="27">
        <v>-204.03163416415836</v>
      </c>
      <c r="DZ40" s="27">
        <v>-37.014588498807491</v>
      </c>
      <c r="EA40" s="27">
        <v>-204.03163416415836</v>
      </c>
      <c r="EB40" s="28">
        <v>-60.637559764431231</v>
      </c>
      <c r="EC40" s="28">
        <v>-11.00061924929947</v>
      </c>
      <c r="ED40" s="28">
        <v>-60.637559764431231</v>
      </c>
      <c r="EE40" s="28">
        <v>-72.333416843356531</v>
      </c>
      <c r="EF40" s="28">
        <v>-13.122434029104502</v>
      </c>
      <c r="EG40" s="28">
        <v>-72.333416843356531</v>
      </c>
      <c r="EH40" s="28">
        <v>-77.181534730964344</v>
      </c>
      <c r="EI40" s="28">
        <v>-14.001959840573178</v>
      </c>
      <c r="EJ40" s="28">
        <v>-77.181534730964344</v>
      </c>
      <c r="EK40" s="28">
        <v>-83.98418606555974</v>
      </c>
      <c r="EL40" s="28">
        <v>-15.236069153486502</v>
      </c>
      <c r="EM40" s="28">
        <v>-83.98418606555974</v>
      </c>
      <c r="EN40" s="28">
        <v>-89.899243551555088</v>
      </c>
      <c r="EO40" s="28">
        <v>-16.309154803600702</v>
      </c>
      <c r="EP40" s="28">
        <v>-89.899243551555088</v>
      </c>
      <c r="EQ40" s="28">
        <v>-98.656847365263516</v>
      </c>
      <c r="ER40" s="28">
        <v>-17.89792363706108</v>
      </c>
      <c r="ES40" s="28">
        <v>-98.656847365263516</v>
      </c>
      <c r="ET40" s="28">
        <v>-109.19843855081095</v>
      </c>
      <c r="EU40" s="28">
        <v>-19.810336197271013</v>
      </c>
      <c r="EV40" s="28">
        <v>-109.19843855081095</v>
      </c>
      <c r="EW40" s="28">
        <v>-116.44794574422377</v>
      </c>
      <c r="EX40" s="28">
        <v>-21.125512281031746</v>
      </c>
      <c r="EY40" s="28">
        <v>-116.44794574422377</v>
      </c>
      <c r="EZ40" s="28">
        <v>-126.10864759518188</v>
      </c>
      <c r="FA40" s="28">
        <v>-22.87811748408167</v>
      </c>
      <c r="FB40" s="28">
        <v>-126.10864759518188</v>
      </c>
      <c r="FC40" s="28">
        <v>-134.06606766170592</v>
      </c>
      <c r="FD40" s="28">
        <v>-24.32172023951302</v>
      </c>
      <c r="FE40" s="28">
        <v>-134.06606766170592</v>
      </c>
      <c r="FF40" s="28">
        <v>-177.48877452308713</v>
      </c>
      <c r="FG40" s="28">
        <v>-32.199290953303418</v>
      </c>
      <c r="FH40" s="28">
        <v>-177.48877452308713</v>
      </c>
      <c r="FI40" s="28">
        <v>-219.17802928698561</v>
      </c>
      <c r="FJ40" s="28">
        <v>-39.762385844099157</v>
      </c>
      <c r="FK40" s="28">
        <v>-219.17802928698561</v>
      </c>
      <c r="FL40" s="28">
        <v>-240.89897855335437</v>
      </c>
      <c r="FM40" s="28">
        <v>-43.702912038440395</v>
      </c>
      <c r="FN40" s="28">
        <v>-240.89897855335437</v>
      </c>
      <c r="FO40" s="28">
        <v>-50.72050489380468</v>
      </c>
      <c r="FP40" s="28">
        <v>-20.833066781025618</v>
      </c>
      <c r="FQ40" s="28">
        <v>-71.483529573237945</v>
      </c>
      <c r="FR40" s="29">
        <v>-60.664598221489371</v>
      </c>
      <c r="FS40" s="29">
        <v>-11.005524456110903</v>
      </c>
      <c r="FT40" s="29">
        <v>-60.664598221489371</v>
      </c>
      <c r="FU40" s="29">
        <v>-64.467107625138695</v>
      </c>
      <c r="FV40" s="29">
        <v>-11.695360232879144</v>
      </c>
      <c r="FW40" s="29">
        <v>-64.467107625138695</v>
      </c>
      <c r="FX40" s="29">
        <v>-69.64791354761887</v>
      </c>
      <c r="FY40" s="29">
        <v>-12.635240953329088</v>
      </c>
      <c r="FZ40" s="29">
        <v>-69.64791354761887</v>
      </c>
      <c r="GA40" s="29">
        <v>-77.345874762760118</v>
      </c>
      <c r="GB40" s="29">
        <v>-14.031773740146747</v>
      </c>
      <c r="GC40" s="29">
        <v>-77.345874762760118</v>
      </c>
      <c r="GD40" s="29">
        <v>-84.107120655575116</v>
      </c>
      <c r="GE40" s="29">
        <v>-15.258371446365398</v>
      </c>
      <c r="GF40" s="29">
        <v>-84.107120655575116</v>
      </c>
      <c r="GG40" s="29">
        <v>-98.179640414760243</v>
      </c>
      <c r="GH40" s="29">
        <v>-17.811350694713141</v>
      </c>
      <c r="GI40" s="29">
        <v>-98.179640414760243</v>
      </c>
      <c r="GJ40" s="29">
        <v>-108.81245300974757</v>
      </c>
      <c r="GK40" s="29">
        <v>-19.740312271679869</v>
      </c>
      <c r="GL40" s="29">
        <v>-108.81245300974757</v>
      </c>
      <c r="GM40" s="29">
        <v>-116.08031464233747</v>
      </c>
      <c r="GN40" s="29">
        <v>-21.05881814307892</v>
      </c>
      <c r="GO40" s="29">
        <v>-116.08031464233747</v>
      </c>
      <c r="GP40" s="29">
        <v>-124.26393974697308</v>
      </c>
      <c r="GQ40" s="29">
        <v>-22.543458095689807</v>
      </c>
      <c r="GR40" s="29">
        <v>-124.26393974697308</v>
      </c>
      <c r="GS40" s="29">
        <v>-135.1756633728904</v>
      </c>
      <c r="GT40" s="29">
        <v>-24.523018576497819</v>
      </c>
      <c r="GU40" s="29">
        <v>-135.1756633728904</v>
      </c>
      <c r="GV40" s="29">
        <v>-185.07551188157711</v>
      </c>
      <c r="GW40" s="29">
        <v>-33.575645960817084</v>
      </c>
      <c r="GX40" s="29">
        <v>-185.07551188157711</v>
      </c>
      <c r="GY40" s="29">
        <v>-224.68154873280994</v>
      </c>
      <c r="GZ40" s="29">
        <v>-40.760811938253134</v>
      </c>
      <c r="HA40" s="29">
        <v>-224.68154873280994</v>
      </c>
      <c r="HB40" s="29">
        <v>-230.01806880657278</v>
      </c>
      <c r="HC40" s="29">
        <v>-41.728941686148161</v>
      </c>
      <c r="HD40" s="29">
        <v>-230.01806880657278</v>
      </c>
      <c r="HE40" s="29">
        <v>-245.37116565488222</v>
      </c>
      <c r="HF40" s="29">
        <v>-44.514238017036156</v>
      </c>
      <c r="HG40" s="29">
        <v>-245.37116565488222</v>
      </c>
    </row>
    <row r="41" spans="1:215" ht="15" thickBot="1" x14ac:dyDescent="0.4">
      <c r="A41" s="2"/>
      <c r="B41" s="43" t="s">
        <v>512</v>
      </c>
      <c r="C41" s="76" t="s">
        <v>868</v>
      </c>
      <c r="D41" s="44">
        <v>348644</v>
      </c>
      <c r="E41" s="45">
        <v>463628</v>
      </c>
      <c r="F41" s="23">
        <v>84.064393113157905</v>
      </c>
      <c r="G41" s="23">
        <v>20.013379052256326</v>
      </c>
      <c r="H41" s="23">
        <v>25.703398711794648</v>
      </c>
      <c r="I41" s="23">
        <v>84.698396513157903</v>
      </c>
      <c r="J41" s="23">
        <v>19.263232005622221</v>
      </c>
      <c r="K41" s="23">
        <v>22.832620261441207</v>
      </c>
      <c r="L41" s="23">
        <v>80.450565592739878</v>
      </c>
      <c r="M41" s="23">
        <v>14.595014111957235</v>
      </c>
      <c r="N41" s="23">
        <v>20.883611887869947</v>
      </c>
      <c r="O41" s="23">
        <v>53.90226379480783</v>
      </c>
      <c r="P41" s="23">
        <v>9.778729272509386</v>
      </c>
      <c r="Q41" s="23">
        <v>18.632741687869952</v>
      </c>
      <c r="R41" s="23">
        <v>25.310584013875062</v>
      </c>
      <c r="S41" s="23">
        <v>4.5917431175614052</v>
      </c>
      <c r="T41" s="23">
        <v>14.304346987869948</v>
      </c>
      <c r="U41" s="23">
        <v>10.670731707317072</v>
      </c>
      <c r="V41" s="23">
        <v>1.9358407079646016</v>
      </c>
      <c r="W41" s="23">
        <v>10.670731707317072</v>
      </c>
      <c r="X41" s="23">
        <v>10.670731707317072</v>
      </c>
      <c r="Y41" s="23">
        <v>1.9358407079646016</v>
      </c>
      <c r="Z41" s="23">
        <v>8.0041431878699427</v>
      </c>
      <c r="AA41" s="23">
        <v>10.670731707317072</v>
      </c>
      <c r="AB41" s="23">
        <v>1.9358407079646016</v>
      </c>
      <c r="AC41" s="23">
        <v>4.6412970878699298</v>
      </c>
      <c r="AD41" s="23">
        <v>10.670731707317072</v>
      </c>
      <c r="AE41" s="23">
        <v>1.9358407079646016</v>
      </c>
      <c r="AF41" s="23">
        <v>0.98506691903554611</v>
      </c>
      <c r="AG41" s="23">
        <v>10.670731707317072</v>
      </c>
      <c r="AH41" s="23">
        <v>1.9358407079646016</v>
      </c>
      <c r="AI41" s="23">
        <v>-5.7414649809644516</v>
      </c>
      <c r="AJ41" s="23">
        <v>10.670731707317072</v>
      </c>
      <c r="AK41" s="23">
        <v>1.9358407079646016</v>
      </c>
      <c r="AL41" s="23">
        <v>-22.063891380964435</v>
      </c>
      <c r="AM41" s="23">
        <v>10.670731707317072</v>
      </c>
      <c r="AN41" s="23">
        <v>1.9358407079646016</v>
      </c>
      <c r="AO41" s="23">
        <v>-68.504603480964448</v>
      </c>
      <c r="AP41" s="23">
        <v>10.670731707317072</v>
      </c>
      <c r="AQ41" s="23">
        <v>1.9358407079646016</v>
      </c>
      <c r="AR41" s="23">
        <v>-70.665288780964431</v>
      </c>
      <c r="AS41" s="23">
        <v>10.670731707317072</v>
      </c>
      <c r="AT41" s="23">
        <v>1.9358407079646016</v>
      </c>
      <c r="AU41" s="23">
        <v>-66.496761980964436</v>
      </c>
      <c r="AV41" s="25">
        <v>83.762302853157905</v>
      </c>
      <c r="AW41" s="25">
        <v>20.548414324864893</v>
      </c>
      <c r="AX41" s="25">
        <v>26.958009686266863</v>
      </c>
      <c r="AY41" s="25">
        <v>84.203019013157899</v>
      </c>
      <c r="AZ41" s="25">
        <v>20.314720266376018</v>
      </c>
      <c r="BA41" s="25">
        <v>25.156774780385604</v>
      </c>
      <c r="BB41" s="25">
        <v>84.905490503157907</v>
      </c>
      <c r="BC41" s="25">
        <v>19.899216908516873</v>
      </c>
      <c r="BD41" s="25">
        <v>22.772528832798116</v>
      </c>
      <c r="BE41" s="25">
        <v>85.795042503157902</v>
      </c>
      <c r="BF41" s="25">
        <v>19.398808455964293</v>
      </c>
      <c r="BG41" s="25">
        <v>20.559365832798122</v>
      </c>
      <c r="BH41" s="25">
        <v>86.716075713157906</v>
      </c>
      <c r="BI41" s="25">
        <v>18.705943392524432</v>
      </c>
      <c r="BJ41" s="25">
        <v>17.944237532798127</v>
      </c>
      <c r="BK41" s="25">
        <v>87.650255613157896</v>
      </c>
      <c r="BL41" s="25">
        <v>18.069519712247427</v>
      </c>
      <c r="BM41" s="25">
        <v>14.991763532798117</v>
      </c>
      <c r="BN41" s="25">
        <v>88.699693703157905</v>
      </c>
      <c r="BO41" s="25">
        <v>17.360964673348096</v>
      </c>
      <c r="BP41" s="25">
        <v>11.715665832798123</v>
      </c>
      <c r="BQ41" s="25">
        <v>89.819731163157911</v>
      </c>
      <c r="BR41" s="25">
        <v>16.515710913117804</v>
      </c>
      <c r="BS41" s="25">
        <v>8.310932832798116</v>
      </c>
      <c r="BT41" s="25">
        <v>87.26399175614695</v>
      </c>
      <c r="BU41" s="25">
        <v>15.831078150451438</v>
      </c>
      <c r="BV41" s="25">
        <v>4.7786016327981145</v>
      </c>
      <c r="BW41" s="25">
        <v>82.840804186659156</v>
      </c>
      <c r="BX41" s="25">
        <v>15.028641467491264</v>
      </c>
      <c r="BY41" s="25">
        <v>1.1558467327981248</v>
      </c>
      <c r="BZ41" s="25">
        <v>71.115350965884915</v>
      </c>
      <c r="CA41" s="25">
        <v>12.901457476111865</v>
      </c>
      <c r="CB41" s="25">
        <v>-8.961008848526518</v>
      </c>
      <c r="CC41" s="25">
        <v>62.686504104039898</v>
      </c>
      <c r="CD41" s="25">
        <v>11.372330390555911</v>
      </c>
      <c r="CE41" s="25">
        <v>-17.6796782485265</v>
      </c>
      <c r="CF41" s="25">
        <v>69.008536936270275</v>
      </c>
      <c r="CG41" s="25">
        <v>12.519247851270272</v>
      </c>
      <c r="CH41" s="25">
        <v>-23.351478548526501</v>
      </c>
      <c r="CI41" s="25">
        <v>79.398435499580955</v>
      </c>
      <c r="CJ41" s="25">
        <v>14.404140953463802</v>
      </c>
      <c r="CK41" s="25">
        <v>-26.979154948526514</v>
      </c>
      <c r="CL41" s="27">
        <v>84.074028433157906</v>
      </c>
      <c r="CM41" s="27">
        <v>20.536869899592766</v>
      </c>
      <c r="CN41" s="27">
        <v>25.786093923092253</v>
      </c>
      <c r="CO41" s="27">
        <v>84.712514963157901</v>
      </c>
      <c r="CP41" s="27">
        <v>20.016841487146237</v>
      </c>
      <c r="CQ41" s="27">
        <v>23.087449914036384</v>
      </c>
      <c r="CR41" s="27">
        <v>84.995957813157901</v>
      </c>
      <c r="CS41" s="27">
        <v>19.273694212962702</v>
      </c>
      <c r="CT41" s="27">
        <v>21.316401788417238</v>
      </c>
      <c r="CU41" s="27">
        <v>85.564882823157902</v>
      </c>
      <c r="CV41" s="27">
        <v>18.291190479983477</v>
      </c>
      <c r="CW41" s="27">
        <v>19.214474788417235</v>
      </c>
      <c r="CX41" s="27">
        <v>87.890012743157911</v>
      </c>
      <c r="CY41" s="27">
        <v>17.183950407390597</v>
      </c>
      <c r="CZ41" s="27">
        <v>15.054787988417246</v>
      </c>
      <c r="DA41" s="27">
        <v>88.712827654128617</v>
      </c>
      <c r="DB41" s="27">
        <v>16.093920061147227</v>
      </c>
      <c r="DC41" s="27">
        <v>12.204248688417238</v>
      </c>
      <c r="DD41" s="27">
        <v>83.45280870398696</v>
      </c>
      <c r="DE41" s="27">
        <v>15.13966883567905</v>
      </c>
      <c r="DF41" s="27">
        <v>9.074260426494547</v>
      </c>
      <c r="DG41" s="27">
        <v>77.703820575856128</v>
      </c>
      <c r="DH41" s="27">
        <v>14.096710812434077</v>
      </c>
      <c r="DI41" s="27">
        <v>5.5145461264945368</v>
      </c>
      <c r="DJ41" s="27">
        <v>72.701515175346458</v>
      </c>
      <c r="DK41" s="27">
        <v>13.189212930040728</v>
      </c>
      <c r="DL41" s="27">
        <v>2.0066984264945518</v>
      </c>
      <c r="DM41" s="27">
        <v>67.1391558653212</v>
      </c>
      <c r="DN41" s="27">
        <v>12.180112347248537</v>
      </c>
      <c r="DO41" s="27">
        <v>-4.2968917735054504</v>
      </c>
      <c r="DP41" s="27">
        <v>48.216551042726017</v>
      </c>
      <c r="DQ41" s="27">
        <v>8.747250410406048</v>
      </c>
      <c r="DR41" s="27">
        <v>-19.037336773505444</v>
      </c>
      <c r="DS41" s="27">
        <v>37.591686188531597</v>
      </c>
      <c r="DT41" s="27">
        <v>6.8197306802203332</v>
      </c>
      <c r="DU41" s="27">
        <v>-63.87988187350544</v>
      </c>
      <c r="DV41" s="27">
        <v>47.807876632149842</v>
      </c>
      <c r="DW41" s="27">
        <v>8.6731103624696626</v>
      </c>
      <c r="DX41" s="27">
        <v>-65.241287173505441</v>
      </c>
      <c r="DY41" s="27">
        <v>46.851037631111474</v>
      </c>
      <c r="DZ41" s="27">
        <v>8.4995245259980994</v>
      </c>
      <c r="EA41" s="27">
        <v>-60.466217973505451</v>
      </c>
      <c r="EB41" s="28">
        <v>84.036503633157906</v>
      </c>
      <c r="EC41" s="28">
        <v>20.020900797385483</v>
      </c>
      <c r="ED41" s="28">
        <v>25.771625301794657</v>
      </c>
      <c r="EE41" s="28">
        <v>84.662445093157913</v>
      </c>
      <c r="EF41" s="28">
        <v>19.262752223525485</v>
      </c>
      <c r="EG41" s="28">
        <v>22.891910161441203</v>
      </c>
      <c r="EH41" s="28">
        <v>80.822437863443909</v>
      </c>
      <c r="EI41" s="28">
        <v>14.662477665492037</v>
      </c>
      <c r="EJ41" s="28">
        <v>20.956603987869954</v>
      </c>
      <c r="EK41" s="28">
        <v>53.879144412986214</v>
      </c>
      <c r="EL41" s="28">
        <v>9.774535048373604</v>
      </c>
      <c r="EM41" s="28">
        <v>18.730505287869946</v>
      </c>
      <c r="EN41" s="28">
        <v>24.772695813189422</v>
      </c>
      <c r="EO41" s="28">
        <v>4.4941616298264</v>
      </c>
      <c r="EP41" s="28">
        <v>14.489353887869953</v>
      </c>
      <c r="EQ41" s="28">
        <v>10.670731707317072</v>
      </c>
      <c r="ER41" s="28">
        <v>1.9358407079646016</v>
      </c>
      <c r="ES41" s="28">
        <v>10.670731707317072</v>
      </c>
      <c r="ET41" s="28">
        <v>10.670731707317072</v>
      </c>
      <c r="EU41" s="28">
        <v>1.9358407079646016</v>
      </c>
      <c r="EV41" s="28">
        <v>7.8014138878699413</v>
      </c>
      <c r="EW41" s="28">
        <v>10.670731707317072</v>
      </c>
      <c r="EX41" s="28">
        <v>1.9358407079646016</v>
      </c>
      <c r="EY41" s="28">
        <v>2.95873268786994</v>
      </c>
      <c r="EZ41" s="28">
        <v>10.670731707317072</v>
      </c>
      <c r="FA41" s="28">
        <v>1.9358407079646016</v>
      </c>
      <c r="FB41" s="28">
        <v>-0.24425001213006681</v>
      </c>
      <c r="FC41" s="28">
        <v>10.670731707317072</v>
      </c>
      <c r="FD41" s="28">
        <v>1.9358407079646016</v>
      </c>
      <c r="FE41" s="28">
        <v>-5.718215012130031</v>
      </c>
      <c r="FF41" s="28">
        <v>10.670731707317072</v>
      </c>
      <c r="FG41" s="28">
        <v>1.9358407079646016</v>
      </c>
      <c r="FH41" s="28">
        <v>-26.31767188096444</v>
      </c>
      <c r="FI41" s="28">
        <v>10.670731707317072</v>
      </c>
      <c r="FJ41" s="28">
        <v>1.9358407079646016</v>
      </c>
      <c r="FK41" s="28">
        <v>-98.92033978096444</v>
      </c>
      <c r="FL41" s="28">
        <v>10.670731707317072</v>
      </c>
      <c r="FM41" s="28">
        <v>1.9358407079646016</v>
      </c>
      <c r="FN41" s="28">
        <v>-122.9434662486849</v>
      </c>
      <c r="FO41" s="28">
        <v>10.670731707317072</v>
      </c>
      <c r="FP41" s="28">
        <v>1.9358407079646016</v>
      </c>
      <c r="FQ41" s="28">
        <v>-136.79075537393174</v>
      </c>
      <c r="FR41" s="29">
        <v>83.963187323157911</v>
      </c>
      <c r="FS41" s="29">
        <v>20.017415495018913</v>
      </c>
      <c r="FT41" s="29">
        <v>25.794539241794652</v>
      </c>
      <c r="FU41" s="29">
        <v>84.573970093157897</v>
      </c>
      <c r="FV41" s="29">
        <v>19.326520898811186</v>
      </c>
      <c r="FW41" s="29">
        <v>22.847756061441203</v>
      </c>
      <c r="FX41" s="29">
        <v>80.141191047598511</v>
      </c>
      <c r="FY41" s="29">
        <v>14.53888864137849</v>
      </c>
      <c r="FZ41" s="29">
        <v>21.046847887869944</v>
      </c>
      <c r="GA41" s="29">
        <v>52.86082891135981</v>
      </c>
      <c r="GB41" s="29">
        <v>9.5897963954236829</v>
      </c>
      <c r="GC41" s="29">
        <v>19.091437987869952</v>
      </c>
      <c r="GD41" s="29">
        <v>24.158703672446478</v>
      </c>
      <c r="GE41" s="29">
        <v>4.3827736750898474</v>
      </c>
      <c r="GF41" s="29">
        <v>16.537340787869951</v>
      </c>
      <c r="GG41" s="29">
        <v>10.670731707317072</v>
      </c>
      <c r="GH41" s="29">
        <v>1.9358407079646016</v>
      </c>
      <c r="GI41" s="29">
        <v>10.340738887869946</v>
      </c>
      <c r="GJ41" s="29">
        <v>10.670731707317072</v>
      </c>
      <c r="GK41" s="29">
        <v>1.9358407079646016</v>
      </c>
      <c r="GL41" s="29">
        <v>4.5593097878699496</v>
      </c>
      <c r="GM41" s="29">
        <v>10.670731707317072</v>
      </c>
      <c r="GN41" s="29">
        <v>1.9358407079646016</v>
      </c>
      <c r="GO41" s="29">
        <v>0.63242358786993691</v>
      </c>
      <c r="GP41" s="29">
        <v>10.670731707317072</v>
      </c>
      <c r="GQ41" s="29">
        <v>1.9358407079646016</v>
      </c>
      <c r="GR41" s="29">
        <v>-2.4276535121300356</v>
      </c>
      <c r="GS41" s="29">
        <v>10.670731707317072</v>
      </c>
      <c r="GT41" s="29">
        <v>1.9358407079646016</v>
      </c>
      <c r="GU41" s="29">
        <v>-10.803772280964438</v>
      </c>
      <c r="GV41" s="29">
        <v>10.670731707317072</v>
      </c>
      <c r="GW41" s="29">
        <v>1.9358407079646016</v>
      </c>
      <c r="GX41" s="29">
        <v>-90.98665754868486</v>
      </c>
      <c r="GY41" s="29">
        <v>10.670731707317072</v>
      </c>
      <c r="GZ41" s="29">
        <v>1.9358407079646016</v>
      </c>
      <c r="HA41" s="29">
        <v>-119.07083754868489</v>
      </c>
      <c r="HB41" s="29">
        <v>10.670731707317072</v>
      </c>
      <c r="HC41" s="29">
        <v>1.9358407079646016</v>
      </c>
      <c r="HD41" s="29">
        <v>-134.41446904868485</v>
      </c>
      <c r="HE41" s="29">
        <v>10.670731707317072</v>
      </c>
      <c r="HF41" s="29">
        <v>1.9358407079646016</v>
      </c>
      <c r="HG41" s="29">
        <v>-125.39939224868488</v>
      </c>
    </row>
    <row r="42" spans="1:215" ht="15" thickBot="1" x14ac:dyDescent="0.4">
      <c r="A42" s="2"/>
      <c r="B42" s="43" t="s">
        <v>514</v>
      </c>
      <c r="C42" s="76" t="s">
        <v>862</v>
      </c>
      <c r="D42" s="44">
        <v>354121</v>
      </c>
      <c r="E42" s="45">
        <v>423373</v>
      </c>
      <c r="F42" s="23">
        <v>132.61308554263158</v>
      </c>
      <c r="G42" s="23">
        <v>42.537902366640964</v>
      </c>
      <c r="H42" s="23">
        <v>51.76278289350924</v>
      </c>
      <c r="I42" s="23">
        <v>133.27607447263159</v>
      </c>
      <c r="J42" s="23">
        <v>40.126827377035639</v>
      </c>
      <c r="K42" s="23">
        <v>48.905730042494525</v>
      </c>
      <c r="L42" s="23">
        <v>133.54479742263158</v>
      </c>
      <c r="M42" s="23">
        <v>38.01392124298637</v>
      </c>
      <c r="N42" s="23">
        <v>46.823055034161243</v>
      </c>
      <c r="O42" s="23">
        <v>134.01936615263156</v>
      </c>
      <c r="P42" s="23">
        <v>35.79025676709027</v>
      </c>
      <c r="Q42" s="23">
        <v>44.675129063299195</v>
      </c>
      <c r="R42" s="23">
        <v>134.65836205263159</v>
      </c>
      <c r="S42" s="23">
        <v>33.751748329260529</v>
      </c>
      <c r="T42" s="23">
        <v>41.990661830974304</v>
      </c>
      <c r="U42" s="23">
        <v>135.47119234263158</v>
      </c>
      <c r="V42" s="23">
        <v>31.595819285023605</v>
      </c>
      <c r="W42" s="23">
        <v>38.990324008393046</v>
      </c>
      <c r="X42" s="23">
        <v>136.40580854263158</v>
      </c>
      <c r="Y42" s="23">
        <v>30.763975579818027</v>
      </c>
      <c r="Z42" s="23">
        <v>35.670169649199892</v>
      </c>
      <c r="AA42" s="23">
        <v>137.42345587263156</v>
      </c>
      <c r="AB42" s="23">
        <v>29.851751146878705</v>
      </c>
      <c r="AC42" s="23">
        <v>32.275937126544576</v>
      </c>
      <c r="AD42" s="23">
        <v>138.51697499263159</v>
      </c>
      <c r="AE42" s="23">
        <v>28.956406377728108</v>
      </c>
      <c r="AF42" s="23">
        <v>28.854377345637999</v>
      </c>
      <c r="AG42" s="23">
        <v>139.71580947263158</v>
      </c>
      <c r="AH42" s="23">
        <v>27.964639419537725</v>
      </c>
      <c r="AI42" s="23">
        <v>24.999318741070709</v>
      </c>
      <c r="AJ42" s="23">
        <v>132.18991744303113</v>
      </c>
      <c r="AK42" s="23">
        <v>23.981356704266712</v>
      </c>
      <c r="AL42" s="23">
        <v>9.0254554435128966</v>
      </c>
      <c r="AM42" s="23">
        <v>125.43657996219792</v>
      </c>
      <c r="AN42" s="23">
        <v>22.756193709956261</v>
      </c>
      <c r="AO42" s="23">
        <v>0.36458952632827391</v>
      </c>
      <c r="AP42" s="23">
        <v>138.44306376077409</v>
      </c>
      <c r="AQ42" s="23">
        <v>25.115777053945745</v>
      </c>
      <c r="AR42" s="23">
        <v>-3.0247966041611676</v>
      </c>
      <c r="AS42" s="23">
        <v>138.55235859685612</v>
      </c>
      <c r="AT42" s="23">
        <v>25.135604878190712</v>
      </c>
      <c r="AU42" s="23">
        <v>-5.5228390609822213</v>
      </c>
      <c r="AV42" s="25">
        <v>132.12623958263157</v>
      </c>
      <c r="AW42" s="25">
        <v>42.818227857293778</v>
      </c>
      <c r="AX42" s="25">
        <v>53.057224725739673</v>
      </c>
      <c r="AY42" s="25">
        <v>132.38458005263158</v>
      </c>
      <c r="AZ42" s="25">
        <v>40.938219912652244</v>
      </c>
      <c r="BA42" s="25">
        <v>51.344214853392671</v>
      </c>
      <c r="BB42" s="25">
        <v>132.86403584263158</v>
      </c>
      <c r="BC42" s="25">
        <v>39.095405538800435</v>
      </c>
      <c r="BD42" s="25">
        <v>49.068101116147488</v>
      </c>
      <c r="BE42" s="25">
        <v>133.43371116263157</v>
      </c>
      <c r="BF42" s="25">
        <v>37.248880470968437</v>
      </c>
      <c r="BG42" s="25">
        <v>47.062406879822845</v>
      </c>
      <c r="BH42" s="25">
        <v>134.07306141263157</v>
      </c>
      <c r="BI42" s="25">
        <v>35.692886859437806</v>
      </c>
      <c r="BJ42" s="25">
        <v>44.719258768132235</v>
      </c>
      <c r="BK42" s="25">
        <v>134.78881989263158</v>
      </c>
      <c r="BL42" s="25">
        <v>34.077262251260386</v>
      </c>
      <c r="BM42" s="25">
        <v>42.123581959324866</v>
      </c>
      <c r="BN42" s="25">
        <v>135.59440611263159</v>
      </c>
      <c r="BO42" s="25">
        <v>33.511778477975461</v>
      </c>
      <c r="BP42" s="25">
        <v>39.218914184629426</v>
      </c>
      <c r="BQ42" s="25">
        <v>136.45444228263159</v>
      </c>
      <c r="BR42" s="25">
        <v>32.888786167246494</v>
      </c>
      <c r="BS42" s="25">
        <v>36.234590363467561</v>
      </c>
      <c r="BT42" s="25">
        <v>137.37285784263159</v>
      </c>
      <c r="BU42" s="25">
        <v>32.245074611919975</v>
      </c>
      <c r="BV42" s="25">
        <v>33.148876317310425</v>
      </c>
      <c r="BW42" s="25">
        <v>138.32883098263159</v>
      </c>
      <c r="BX42" s="25">
        <v>31.577857181886234</v>
      </c>
      <c r="BY42" s="25">
        <v>30.046401455458877</v>
      </c>
      <c r="BZ42" s="25">
        <v>142.24663031263157</v>
      </c>
      <c r="CA42" s="25">
        <v>29.492302780038386</v>
      </c>
      <c r="CB42" s="25">
        <v>19.41763542035855</v>
      </c>
      <c r="CC42" s="25">
        <v>146.44899804263159</v>
      </c>
      <c r="CD42" s="25">
        <v>28.690200901899782</v>
      </c>
      <c r="CE42" s="25">
        <v>11.47268588486773</v>
      </c>
      <c r="CF42" s="25">
        <v>150.50109938263159</v>
      </c>
      <c r="CG42" s="25">
        <v>30.106733061466723</v>
      </c>
      <c r="CH42" s="25">
        <v>6.3484978316873253</v>
      </c>
      <c r="CI42" s="25">
        <v>153.91703420263158</v>
      </c>
      <c r="CJ42" s="25">
        <v>30.651410959166235</v>
      </c>
      <c r="CK42" s="25">
        <v>2.8318421702535659</v>
      </c>
      <c r="CL42" s="27">
        <v>132.62206492263158</v>
      </c>
      <c r="CM42" s="27">
        <v>42.803887302594802</v>
      </c>
      <c r="CN42" s="27">
        <v>51.810583619090266</v>
      </c>
      <c r="CO42" s="27">
        <v>133.29110083263157</v>
      </c>
      <c r="CP42" s="27">
        <v>40.734494327095099</v>
      </c>
      <c r="CQ42" s="27">
        <v>49.047480740685273</v>
      </c>
      <c r="CR42" s="27">
        <v>133.56684392263156</v>
      </c>
      <c r="CS42" s="27">
        <v>38.66058192289907</v>
      </c>
      <c r="CT42" s="27">
        <v>47.058701594936423</v>
      </c>
      <c r="CU42" s="27">
        <v>134.04931760263159</v>
      </c>
      <c r="CV42" s="27">
        <v>36.605526943231546</v>
      </c>
      <c r="CW42" s="27">
        <v>44.992705381581885</v>
      </c>
      <c r="CX42" s="27">
        <v>134.69431738263157</v>
      </c>
      <c r="CY42" s="27">
        <v>34.818201186847141</v>
      </c>
      <c r="CZ42" s="27">
        <v>42.429396725495238</v>
      </c>
      <c r="DA42" s="27">
        <v>135.50691618263158</v>
      </c>
      <c r="DB42" s="27">
        <v>32.948413905591103</v>
      </c>
      <c r="DC42" s="27">
        <v>39.558024474600913</v>
      </c>
      <c r="DD42" s="27">
        <v>136.43801269263159</v>
      </c>
      <c r="DE42" s="27">
        <v>32.247093869775917</v>
      </c>
      <c r="DF42" s="27">
        <v>36.367604267805007</v>
      </c>
      <c r="DG42" s="27">
        <v>137.44969447263156</v>
      </c>
      <c r="DH42" s="27">
        <v>31.509185232310472</v>
      </c>
      <c r="DI42" s="27">
        <v>33.100645889974388</v>
      </c>
      <c r="DJ42" s="27">
        <v>138.52316626263158</v>
      </c>
      <c r="DK42" s="27">
        <v>30.737099317770731</v>
      </c>
      <c r="DL42" s="27">
        <v>29.856870009188114</v>
      </c>
      <c r="DM42" s="27">
        <v>139.65711964263159</v>
      </c>
      <c r="DN42" s="27">
        <v>29.929623244334088</v>
      </c>
      <c r="DO42" s="27">
        <v>26.377517469543946</v>
      </c>
      <c r="DP42" s="27">
        <v>147.23692650263158</v>
      </c>
      <c r="DQ42" s="27">
        <v>27.191224870151508</v>
      </c>
      <c r="DR42" s="27">
        <v>12.1048631800154</v>
      </c>
      <c r="DS42" s="27">
        <v>145.96284521413784</v>
      </c>
      <c r="DT42" s="27">
        <v>26.479985193715272</v>
      </c>
      <c r="DU42" s="27">
        <v>5.5934169184790505</v>
      </c>
      <c r="DV42" s="27">
        <v>156.58905863263158</v>
      </c>
      <c r="DW42" s="27">
        <v>28.773891258031146</v>
      </c>
      <c r="DX42" s="27">
        <v>3.3424573367314281</v>
      </c>
      <c r="DY42" s="27">
        <v>157.90554947200692</v>
      </c>
      <c r="DZ42" s="27">
        <v>28.646581983859662</v>
      </c>
      <c r="EA42" s="27">
        <v>2.7611345057261474</v>
      </c>
      <c r="EB42" s="28">
        <v>132.58799244263159</v>
      </c>
      <c r="EC42" s="28">
        <v>42.542180089655922</v>
      </c>
      <c r="ED42" s="28">
        <v>51.832088818071085</v>
      </c>
      <c r="EE42" s="28">
        <v>133.25367685263157</v>
      </c>
      <c r="EF42" s="28">
        <v>40.121422416199231</v>
      </c>
      <c r="EG42" s="28">
        <v>49.053484676478035</v>
      </c>
      <c r="EH42" s="28">
        <v>133.59839693263157</v>
      </c>
      <c r="EI42" s="28">
        <v>38.048605483648132</v>
      </c>
      <c r="EJ42" s="28">
        <v>47.094671278614925</v>
      </c>
      <c r="EK42" s="28">
        <v>134.21749757263157</v>
      </c>
      <c r="EL42" s="28">
        <v>35.794187647698664</v>
      </c>
      <c r="EM42" s="28">
        <v>45.083875753767444</v>
      </c>
      <c r="EN42" s="28">
        <v>135.08129022263157</v>
      </c>
      <c r="EO42" s="28">
        <v>33.716630535590447</v>
      </c>
      <c r="EP42" s="28">
        <v>42.700866460000569</v>
      </c>
      <c r="EQ42" s="28">
        <v>136.30736045263157</v>
      </c>
      <c r="ER42" s="28">
        <v>31.519456148499916</v>
      </c>
      <c r="ES42" s="28">
        <v>40.014023489589704</v>
      </c>
      <c r="ET42" s="28">
        <v>137.86734604263157</v>
      </c>
      <c r="EU42" s="28">
        <v>30.635904021174301</v>
      </c>
      <c r="EV42" s="28">
        <v>36.958390261220785</v>
      </c>
      <c r="EW42" s="28">
        <v>139.70173847263158</v>
      </c>
      <c r="EX42" s="28">
        <v>29.737264249160862</v>
      </c>
      <c r="EY42" s="28">
        <v>33.855084106038163</v>
      </c>
      <c r="EZ42" s="28">
        <v>141.78574111263157</v>
      </c>
      <c r="FA42" s="28">
        <v>28.856746992893186</v>
      </c>
      <c r="FB42" s="28">
        <v>31.037622362383772</v>
      </c>
      <c r="FC42" s="28">
        <v>144.12951315263157</v>
      </c>
      <c r="FD42" s="28">
        <v>27.927787413834544</v>
      </c>
      <c r="FE42" s="28">
        <v>28.208668323204847</v>
      </c>
      <c r="FF42" s="28">
        <v>126.78109763231083</v>
      </c>
      <c r="FG42" s="28">
        <v>23.000110632410372</v>
      </c>
      <c r="FH42" s="28">
        <v>8.9367423196572844</v>
      </c>
      <c r="FI42" s="28">
        <v>99.993427206515008</v>
      </c>
      <c r="FJ42" s="28">
        <v>18.140400510916439</v>
      </c>
      <c r="FK42" s="28">
        <v>-22.475646387392317</v>
      </c>
      <c r="FL42" s="28">
        <v>94.281258462995069</v>
      </c>
      <c r="FM42" s="28">
        <v>17.104122110543354</v>
      </c>
      <c r="FN42" s="28">
        <v>-43.160391063381553</v>
      </c>
      <c r="FO42" s="28">
        <v>82.094485935035564</v>
      </c>
      <c r="FP42" s="28">
        <v>14.893247448391408</v>
      </c>
      <c r="FQ42" s="28">
        <v>-57.502072594385368</v>
      </c>
      <c r="FR42" s="29">
        <v>132.62987545263158</v>
      </c>
      <c r="FS42" s="29">
        <v>42.53157131563097</v>
      </c>
      <c r="FT42" s="29">
        <v>51.60677652106466</v>
      </c>
      <c r="FU42" s="29">
        <v>133.42390556263157</v>
      </c>
      <c r="FV42" s="29">
        <v>41.272303575860661</v>
      </c>
      <c r="FW42" s="29">
        <v>48.424620301622838</v>
      </c>
      <c r="FX42" s="29">
        <v>133.86504937263157</v>
      </c>
      <c r="FY42" s="29">
        <v>40.173844155924463</v>
      </c>
      <c r="FZ42" s="29">
        <v>46.411757922778179</v>
      </c>
      <c r="GA42" s="29">
        <v>134.54354326263157</v>
      </c>
      <c r="GB42" s="29">
        <v>38.854253424603307</v>
      </c>
      <c r="GC42" s="29">
        <v>44.536855749928748</v>
      </c>
      <c r="GD42" s="29">
        <v>135.47181557263158</v>
      </c>
      <c r="GE42" s="29">
        <v>37.666696917242241</v>
      </c>
      <c r="GF42" s="29">
        <v>42.326102631576333</v>
      </c>
      <c r="GG42" s="29">
        <v>136.84259381263158</v>
      </c>
      <c r="GH42" s="29">
        <v>36.299067464331308</v>
      </c>
      <c r="GI42" s="29">
        <v>39.89921072610062</v>
      </c>
      <c r="GJ42" s="29">
        <v>138.68720003263158</v>
      </c>
      <c r="GK42" s="29">
        <v>35.394106974408523</v>
      </c>
      <c r="GL42" s="29">
        <v>37.042900441934833</v>
      </c>
      <c r="GM42" s="29">
        <v>140.85474900263159</v>
      </c>
      <c r="GN42" s="29">
        <v>34.489840184436474</v>
      </c>
      <c r="GO42" s="29">
        <v>34.203377906818517</v>
      </c>
      <c r="GP42" s="29">
        <v>143.35228661263159</v>
      </c>
      <c r="GQ42" s="29">
        <v>33.517460730549828</v>
      </c>
      <c r="GR42" s="29">
        <v>31.054246560737212</v>
      </c>
      <c r="GS42" s="29">
        <v>148.43121289263158</v>
      </c>
      <c r="GT42" s="29">
        <v>31.725026770296108</v>
      </c>
      <c r="GU42" s="29">
        <v>22.040822425183919</v>
      </c>
      <c r="GV42" s="29">
        <v>138.14939691333225</v>
      </c>
      <c r="GW42" s="29">
        <v>25.062501209940805</v>
      </c>
      <c r="GX42" s="29">
        <v>-13.318957244154092</v>
      </c>
      <c r="GY42" s="29">
        <v>104.99935856241163</v>
      </c>
      <c r="GZ42" s="29">
        <v>19.048556199375561</v>
      </c>
      <c r="HA42" s="29">
        <v>-38.346072285487537</v>
      </c>
      <c r="HB42" s="29">
        <v>93.873108577171379</v>
      </c>
      <c r="HC42" s="29">
        <v>17.030077219752329</v>
      </c>
      <c r="HD42" s="29">
        <v>-51.983862949457603</v>
      </c>
      <c r="HE42" s="29">
        <v>87.849254373000733</v>
      </c>
      <c r="HF42" s="29">
        <v>15.937254111916063</v>
      </c>
      <c r="HG42" s="29">
        <v>-49.590183595301312</v>
      </c>
    </row>
    <row r="43" spans="1:215" ht="15" thickBot="1" x14ac:dyDescent="0.4">
      <c r="A43" s="2"/>
      <c r="B43" s="43" t="s">
        <v>687</v>
      </c>
      <c r="C43" s="76" t="s">
        <v>869</v>
      </c>
      <c r="D43" s="44">
        <v>385592</v>
      </c>
      <c r="E43" s="45">
        <v>396016</v>
      </c>
      <c r="F43" s="23">
        <v>142.08858381421052</v>
      </c>
      <c r="G43" s="23">
        <v>51.402851590749087</v>
      </c>
      <c r="H43" s="23">
        <v>59.278759204726072</v>
      </c>
      <c r="I43" s="23">
        <v>142.82948844421051</v>
      </c>
      <c r="J43" s="23">
        <v>45.661867880625941</v>
      </c>
      <c r="K43" s="23">
        <v>54.068341409478634</v>
      </c>
      <c r="L43" s="23">
        <v>142.77211144421051</v>
      </c>
      <c r="M43" s="23">
        <v>39.363339994545967</v>
      </c>
      <c r="N43" s="23">
        <v>47.521087397834492</v>
      </c>
      <c r="O43" s="23">
        <v>142.95420547421051</v>
      </c>
      <c r="P43" s="23">
        <v>33.396731142733735</v>
      </c>
      <c r="Q43" s="23">
        <v>41.731830472874734</v>
      </c>
      <c r="R43" s="23">
        <v>143.27765668421051</v>
      </c>
      <c r="S43" s="23">
        <v>27.97600553351522</v>
      </c>
      <c r="T43" s="23">
        <v>37.876517377720887</v>
      </c>
      <c r="U43" s="23">
        <v>130.65394307999659</v>
      </c>
      <c r="V43" s="23">
        <v>23.702706487963983</v>
      </c>
      <c r="W43" s="23">
        <v>33.752746760923969</v>
      </c>
      <c r="X43" s="23">
        <v>122.80324175984703</v>
      </c>
      <c r="Y43" s="23">
        <v>22.278464213069594</v>
      </c>
      <c r="Z43" s="23">
        <v>29.582023370599487</v>
      </c>
      <c r="AA43" s="23">
        <v>118.59716791592061</v>
      </c>
      <c r="AB43" s="23">
        <v>21.515415418374978</v>
      </c>
      <c r="AC43" s="23">
        <v>26.707936162236749</v>
      </c>
      <c r="AD43" s="23">
        <v>114.2934845835307</v>
      </c>
      <c r="AE43" s="23">
        <v>20.734658707631674</v>
      </c>
      <c r="AF43" s="23">
        <v>23.828665809637954</v>
      </c>
      <c r="AG43" s="23">
        <v>107.36372239339865</v>
      </c>
      <c r="AH43" s="23">
        <v>19.477489460749311</v>
      </c>
      <c r="AI43" s="23">
        <v>19.009953818396198</v>
      </c>
      <c r="AJ43" s="23">
        <v>95.228092402397976</v>
      </c>
      <c r="AK43" s="23">
        <v>17.275892869461583</v>
      </c>
      <c r="AL43" s="23">
        <v>10.839826937643238</v>
      </c>
      <c r="AM43" s="23">
        <v>113.55003275043971</v>
      </c>
      <c r="AN43" s="23">
        <v>20.5997847025134</v>
      </c>
      <c r="AO43" s="23">
        <v>6.7969936126289099</v>
      </c>
      <c r="AP43" s="23">
        <v>152.97031952421054</v>
      </c>
      <c r="AQ43" s="23">
        <v>30.445679868722337</v>
      </c>
      <c r="AR43" s="23">
        <v>5.2413419460727368</v>
      </c>
      <c r="AS43" s="23">
        <v>153.27714937421052</v>
      </c>
      <c r="AT43" s="23">
        <v>34.179436497513777</v>
      </c>
      <c r="AU43" s="23">
        <v>5.5461987536608603</v>
      </c>
      <c r="AV43" s="25">
        <v>141.23984353421054</v>
      </c>
      <c r="AW43" s="25">
        <v>51.726181819062418</v>
      </c>
      <c r="AX43" s="25">
        <v>61.91442486840765</v>
      </c>
      <c r="AY43" s="25">
        <v>141.27433918421053</v>
      </c>
      <c r="AZ43" s="25">
        <v>36.336574922881255</v>
      </c>
      <c r="BA43" s="25">
        <v>59.677289906588356</v>
      </c>
      <c r="BB43" s="25">
        <v>141.55055322421052</v>
      </c>
      <c r="BC43" s="25">
        <v>29.901576520408671</v>
      </c>
      <c r="BD43" s="25">
        <v>54.259019038477831</v>
      </c>
      <c r="BE43" s="25">
        <v>130.36948969909483</v>
      </c>
      <c r="BF43" s="25">
        <v>23.651102113552604</v>
      </c>
      <c r="BG43" s="25">
        <v>49.302963258098572</v>
      </c>
      <c r="BH43" s="25">
        <v>98.443041218064238</v>
      </c>
      <c r="BI43" s="25">
        <v>17.859135796197496</v>
      </c>
      <c r="BJ43" s="25">
        <v>45.286496415234311</v>
      </c>
      <c r="BK43" s="25">
        <v>75.644489012412194</v>
      </c>
      <c r="BL43" s="25">
        <v>13.723115263313716</v>
      </c>
      <c r="BM43" s="25">
        <v>41.119178187788791</v>
      </c>
      <c r="BN43" s="25">
        <v>68.816947176496271</v>
      </c>
      <c r="BO43" s="25">
        <v>12.484490416974987</v>
      </c>
      <c r="BP43" s="25">
        <v>36.8406910087607</v>
      </c>
      <c r="BQ43" s="25">
        <v>65.448744260696117</v>
      </c>
      <c r="BR43" s="25">
        <v>11.873444755259031</v>
      </c>
      <c r="BS43" s="25">
        <v>33.827986205285569</v>
      </c>
      <c r="BT43" s="25">
        <v>62.049822299557157</v>
      </c>
      <c r="BU43" s="25">
        <v>11.256826169388688</v>
      </c>
      <c r="BV43" s="25">
        <v>30.776275236490591</v>
      </c>
      <c r="BW43" s="25">
        <v>57.354828926903785</v>
      </c>
      <c r="BX43" s="25">
        <v>10.405079584084316</v>
      </c>
      <c r="BY43" s="25">
        <v>27.695888448312218</v>
      </c>
      <c r="BZ43" s="25">
        <v>54.700226881496505</v>
      </c>
      <c r="CA43" s="25">
        <v>9.9234924873511368</v>
      </c>
      <c r="CB43" s="25">
        <v>22.265836833289782</v>
      </c>
      <c r="CC43" s="25">
        <v>71.488057517736522</v>
      </c>
      <c r="CD43" s="25">
        <v>12.969072381536273</v>
      </c>
      <c r="CE43" s="25">
        <v>17.994228953260887</v>
      </c>
      <c r="CF43" s="25">
        <v>110.22987934857956</v>
      </c>
      <c r="CG43" s="25">
        <v>19.997455988016647</v>
      </c>
      <c r="CH43" s="25">
        <v>15.497263415644639</v>
      </c>
      <c r="CI43" s="25">
        <v>124.60035087128145</v>
      </c>
      <c r="CJ43" s="25">
        <v>22.604488432400615</v>
      </c>
      <c r="CK43" s="25">
        <v>14.124526055937807</v>
      </c>
      <c r="CL43" s="27">
        <v>142.09038148421052</v>
      </c>
      <c r="CM43" s="27">
        <v>51.721430116281283</v>
      </c>
      <c r="CN43" s="27">
        <v>59.324662883747251</v>
      </c>
      <c r="CO43" s="27">
        <v>142.83220491421054</v>
      </c>
      <c r="CP43" s="27">
        <v>46.154276597964234</v>
      </c>
      <c r="CQ43" s="27">
        <v>54.177588566245916</v>
      </c>
      <c r="CR43" s="27">
        <v>142.77575004421053</v>
      </c>
      <c r="CS43" s="27">
        <v>39.643090566756591</v>
      </c>
      <c r="CT43" s="27">
        <v>47.685551498660999</v>
      </c>
      <c r="CU43" s="27">
        <v>142.95875858421053</v>
      </c>
      <c r="CV43" s="27">
        <v>33.318809110021476</v>
      </c>
      <c r="CW43" s="27">
        <v>41.937869654769131</v>
      </c>
      <c r="CX43" s="27">
        <v>143.28221627421053</v>
      </c>
      <c r="CY43" s="27">
        <v>27.46351039615395</v>
      </c>
      <c r="CZ43" s="27">
        <v>38.140506137201911</v>
      </c>
      <c r="DA43" s="27">
        <v>128.26311174126204</v>
      </c>
      <c r="DB43" s="27">
        <v>23.268971599078512</v>
      </c>
      <c r="DC43" s="27">
        <v>34.076387511476653</v>
      </c>
      <c r="DD43" s="27">
        <v>121.06605192367611</v>
      </c>
      <c r="DE43" s="27">
        <v>21.963310304737703</v>
      </c>
      <c r="DF43" s="27">
        <v>29.965054677433471</v>
      </c>
      <c r="DG43" s="27">
        <v>117.32073181216217</v>
      </c>
      <c r="DH43" s="27">
        <v>21.283849576542693</v>
      </c>
      <c r="DI43" s="27">
        <v>27.154238570158512</v>
      </c>
      <c r="DJ43" s="27">
        <v>113.46112808194957</v>
      </c>
      <c r="DK43" s="27">
        <v>20.583655979468727</v>
      </c>
      <c r="DL43" s="27">
        <v>24.361435539064217</v>
      </c>
      <c r="DM43" s="27">
        <v>108.28092310186645</v>
      </c>
      <c r="DN43" s="27">
        <v>19.643884279542146</v>
      </c>
      <c r="DO43" s="27">
        <v>19.702560440088291</v>
      </c>
      <c r="DP43" s="27">
        <v>103.68634720881258</v>
      </c>
      <c r="DQ43" s="27">
        <v>18.810355024607592</v>
      </c>
      <c r="DR43" s="27">
        <v>12.11597338357015</v>
      </c>
      <c r="DS43" s="27">
        <v>131.18768315408337</v>
      </c>
      <c r="DT43" s="27">
        <v>23.799535439457603</v>
      </c>
      <c r="DU43" s="27">
        <v>8.6070977320868423</v>
      </c>
      <c r="DV43" s="27">
        <v>152.34530349421053</v>
      </c>
      <c r="DW43" s="27">
        <v>34.052734143059872</v>
      </c>
      <c r="DX43" s="27">
        <v>7.3002340660394793</v>
      </c>
      <c r="DY43" s="27">
        <v>152.41804991421051</v>
      </c>
      <c r="DZ43" s="27">
        <v>38.50780004006085</v>
      </c>
      <c r="EA43" s="27">
        <v>7.7822303966277957</v>
      </c>
      <c r="EB43" s="28">
        <v>142.02094588421051</v>
      </c>
      <c r="EC43" s="28">
        <v>51.416507564435534</v>
      </c>
      <c r="ED43" s="28">
        <v>59.381382072851679</v>
      </c>
      <c r="EE43" s="28">
        <v>142.69866822421051</v>
      </c>
      <c r="EF43" s="28">
        <v>45.678060184646</v>
      </c>
      <c r="EG43" s="28">
        <v>54.283250609354241</v>
      </c>
      <c r="EH43" s="28">
        <v>142.60284861421053</v>
      </c>
      <c r="EI43" s="28">
        <v>39.360401563061885</v>
      </c>
      <c r="EJ43" s="28">
        <v>47.852368307443371</v>
      </c>
      <c r="EK43" s="28">
        <v>142.75961804421053</v>
      </c>
      <c r="EL43" s="28">
        <v>33.405515506328129</v>
      </c>
      <c r="EM43" s="28">
        <v>42.156067695099111</v>
      </c>
      <c r="EN43" s="28">
        <v>143.06932261421053</v>
      </c>
      <c r="EO43" s="28">
        <v>27.989646041772801</v>
      </c>
      <c r="EP43" s="28">
        <v>38.443651657705018</v>
      </c>
      <c r="EQ43" s="28">
        <v>130.74089651076756</v>
      </c>
      <c r="ER43" s="28">
        <v>23.718481225404734</v>
      </c>
      <c r="ES43" s="28">
        <v>34.461984168742674</v>
      </c>
      <c r="ET43" s="28">
        <v>122.92480606600333</v>
      </c>
      <c r="EU43" s="28">
        <v>22.300517914628923</v>
      </c>
      <c r="EV43" s="28">
        <v>30.321172672644892</v>
      </c>
      <c r="EW43" s="28">
        <v>118.44721587207184</v>
      </c>
      <c r="EX43" s="28">
        <v>21.488211729004181</v>
      </c>
      <c r="EY43" s="28">
        <v>27.465932643632527</v>
      </c>
      <c r="EZ43" s="28">
        <v>114.23304342429877</v>
      </c>
      <c r="FA43" s="28">
        <v>20.723693718567478</v>
      </c>
      <c r="FB43" s="28">
        <v>24.808501651833296</v>
      </c>
      <c r="FC43" s="28">
        <v>107.41376324032272</v>
      </c>
      <c r="FD43" s="28">
        <v>19.486567667492174</v>
      </c>
      <c r="FE43" s="28">
        <v>20.478657463105705</v>
      </c>
      <c r="FF43" s="28">
        <v>90.78732954385147</v>
      </c>
      <c r="FG43" s="28">
        <v>16.470267749105798</v>
      </c>
      <c r="FH43" s="28">
        <v>10.250812662064575</v>
      </c>
      <c r="FI43" s="28">
        <v>92.153180394646824</v>
      </c>
      <c r="FJ43" s="28">
        <v>16.718054850356282</v>
      </c>
      <c r="FK43" s="28">
        <v>-8.2561652565783561</v>
      </c>
      <c r="FL43" s="28">
        <v>135.09112550315834</v>
      </c>
      <c r="FM43" s="28">
        <v>24.507682060307488</v>
      </c>
      <c r="FN43" s="28">
        <v>-20.927974195967408</v>
      </c>
      <c r="FO43" s="28">
        <v>146.81517592184346</v>
      </c>
      <c r="FP43" s="28">
        <v>26.634611561042401</v>
      </c>
      <c r="FQ43" s="28">
        <v>-28.643628028596936</v>
      </c>
      <c r="FR43" s="29">
        <v>141.99113449421051</v>
      </c>
      <c r="FS43" s="29">
        <v>51.447429414086869</v>
      </c>
      <c r="FT43" s="29">
        <v>59.447903120094566</v>
      </c>
      <c r="FU43" s="29">
        <v>142.65842813421051</v>
      </c>
      <c r="FV43" s="29">
        <v>48.936080174579459</v>
      </c>
      <c r="FW43" s="29">
        <v>54.351826834027776</v>
      </c>
      <c r="FX43" s="29">
        <v>142.54910669421054</v>
      </c>
      <c r="FY43" s="29">
        <v>45.682880934011436</v>
      </c>
      <c r="FZ43" s="29">
        <v>47.978275387157169</v>
      </c>
      <c r="GA43" s="29">
        <v>142.67633123421052</v>
      </c>
      <c r="GB43" s="29">
        <v>42.671278634330086</v>
      </c>
      <c r="GC43" s="29">
        <v>42.407594882482968</v>
      </c>
      <c r="GD43" s="29">
        <v>142.9658105342105</v>
      </c>
      <c r="GE43" s="29">
        <v>40.09574481607094</v>
      </c>
      <c r="GF43" s="29">
        <v>38.780466849853156</v>
      </c>
      <c r="GG43" s="29">
        <v>143.43054359421052</v>
      </c>
      <c r="GH43" s="29">
        <v>38.522140005206822</v>
      </c>
      <c r="GI43" s="29">
        <v>34.958919045976373</v>
      </c>
      <c r="GJ43" s="29">
        <v>143.95800159421051</v>
      </c>
      <c r="GK43" s="29">
        <v>36.913890987980309</v>
      </c>
      <c r="GL43" s="29">
        <v>31.027555080265387</v>
      </c>
      <c r="GM43" s="29">
        <v>144.51655227421051</v>
      </c>
      <c r="GN43" s="29">
        <v>36.157286266888661</v>
      </c>
      <c r="GO43" s="29">
        <v>28.410568964689631</v>
      </c>
      <c r="GP43" s="29">
        <v>145.14558101421051</v>
      </c>
      <c r="GQ43" s="29">
        <v>35.324170434692327</v>
      </c>
      <c r="GR43" s="29">
        <v>25.597279924939201</v>
      </c>
      <c r="GS43" s="29">
        <v>149.73172312421053</v>
      </c>
      <c r="GT43" s="29">
        <v>33.289565686755836</v>
      </c>
      <c r="GU43" s="29">
        <v>16.411096552525891</v>
      </c>
      <c r="GV43" s="29">
        <v>153.81173448421052</v>
      </c>
      <c r="GW43" s="29">
        <v>33.277301019057028</v>
      </c>
      <c r="GX43" s="29">
        <v>-4.2680469702086157</v>
      </c>
      <c r="GY43" s="29">
        <v>155.53686977421052</v>
      </c>
      <c r="GZ43" s="29">
        <v>28.884028998224235</v>
      </c>
      <c r="HA43" s="29">
        <v>-19.569512537068022</v>
      </c>
      <c r="HB43" s="29">
        <v>148.79398928998333</v>
      </c>
      <c r="HC43" s="29">
        <v>26.993599826943878</v>
      </c>
      <c r="HD43" s="29">
        <v>-27.740451019612749</v>
      </c>
      <c r="HE43" s="29">
        <v>146.92414595961762</v>
      </c>
      <c r="HF43" s="29">
        <v>26.654380461700541</v>
      </c>
      <c r="HG43" s="29">
        <v>-24.114556405388953</v>
      </c>
    </row>
    <row r="44" spans="1:215" ht="15" thickBot="1" x14ac:dyDescent="0.4">
      <c r="A44" s="2"/>
      <c r="B44" s="43" t="s">
        <v>448</v>
      </c>
      <c r="C44" s="76" t="s">
        <v>858</v>
      </c>
      <c r="D44" s="44">
        <v>369695</v>
      </c>
      <c r="E44" s="45">
        <v>424981</v>
      </c>
      <c r="F44" s="23">
        <v>77.177275388689949</v>
      </c>
      <c r="G44" s="23">
        <v>14.001187128036673</v>
      </c>
      <c r="H44" s="23">
        <v>54.679475068724969</v>
      </c>
      <c r="I44" s="23">
        <v>58.793623136435322</v>
      </c>
      <c r="J44" s="23">
        <v>10.666099772539152</v>
      </c>
      <c r="K44" s="23">
        <v>51.944734009264153</v>
      </c>
      <c r="L44" s="23">
        <v>42.340437840250672</v>
      </c>
      <c r="M44" s="23">
        <v>7.6812298736737947</v>
      </c>
      <c r="N44" s="23">
        <v>42.340437840250672</v>
      </c>
      <c r="O44" s="23">
        <v>25.870813669397787</v>
      </c>
      <c r="P44" s="23">
        <v>4.6933777010854394</v>
      </c>
      <c r="Q44" s="23">
        <v>25.870813669397787</v>
      </c>
      <c r="R44" s="23">
        <v>11.219446457434332</v>
      </c>
      <c r="S44" s="23">
        <v>2.0353863042248124</v>
      </c>
      <c r="T44" s="23">
        <v>11.219446457434332</v>
      </c>
      <c r="U44" s="23">
        <v>-4.3767891088117628</v>
      </c>
      <c r="V44" s="23">
        <v>-0.79401926310301896</v>
      </c>
      <c r="W44" s="23">
        <v>-4.3767891088117628</v>
      </c>
      <c r="X44" s="23">
        <v>-6.9207783516238193</v>
      </c>
      <c r="Y44" s="23">
        <v>-1.2555394354715779</v>
      </c>
      <c r="Z44" s="23">
        <v>-6.9207783516238193</v>
      </c>
      <c r="AA44" s="23">
        <v>-9.2396137217414562</v>
      </c>
      <c r="AB44" s="23">
        <v>-1.6762131088115031</v>
      </c>
      <c r="AC44" s="23">
        <v>-9.2396137217414562</v>
      </c>
      <c r="AD44" s="23">
        <v>-12.017343213748969</v>
      </c>
      <c r="AE44" s="23">
        <v>-2.180137485680123</v>
      </c>
      <c r="AF44" s="23">
        <v>-12.017343213748969</v>
      </c>
      <c r="AG44" s="23">
        <v>-15.470754487338922</v>
      </c>
      <c r="AH44" s="23">
        <v>-2.8066413008004241</v>
      </c>
      <c r="AI44" s="23">
        <v>-15.470754487338922</v>
      </c>
      <c r="AJ44" s="23">
        <v>-22.373907642852387</v>
      </c>
      <c r="AK44" s="23">
        <v>-4.0589832449422474</v>
      </c>
      <c r="AL44" s="23">
        <v>-22.373907642852387</v>
      </c>
      <c r="AM44" s="23">
        <v>25.587096305696271</v>
      </c>
      <c r="AN44" s="23">
        <v>4.6419068519183506</v>
      </c>
      <c r="AO44" s="23">
        <v>21.393345948448882</v>
      </c>
      <c r="AP44" s="23">
        <v>106.64517392612122</v>
      </c>
      <c r="AQ44" s="23">
        <v>23.554395078487023</v>
      </c>
      <c r="AR44" s="23">
        <v>20.146125520131605</v>
      </c>
      <c r="AS44" s="23">
        <v>112.37922507387468</v>
      </c>
      <c r="AT44" s="23">
        <v>27.999527317625056</v>
      </c>
      <c r="AU44" s="23">
        <v>20.652642338942968</v>
      </c>
      <c r="AV44" s="25">
        <v>79.057283067268784</v>
      </c>
      <c r="AW44" s="25">
        <v>14.342250467955841</v>
      </c>
      <c r="AX44" s="25">
        <v>56.72441269161952</v>
      </c>
      <c r="AY44" s="25">
        <v>62.596173384235172</v>
      </c>
      <c r="AZ44" s="25">
        <v>11.355942959086912</v>
      </c>
      <c r="BA44" s="25">
        <v>55.753546920123625</v>
      </c>
      <c r="BB44" s="25">
        <v>46.646531300656228</v>
      </c>
      <c r="BC44" s="25">
        <v>8.4624238200305548</v>
      </c>
      <c r="BD44" s="25">
        <v>46.646531300656228</v>
      </c>
      <c r="BE44" s="25">
        <v>30.683714404225714</v>
      </c>
      <c r="BF44" s="25">
        <v>5.5665145600586472</v>
      </c>
      <c r="BG44" s="25">
        <v>30.683714404225714</v>
      </c>
      <c r="BH44" s="25">
        <v>16.675541228518327</v>
      </c>
      <c r="BI44" s="25">
        <v>3.0252088069435903</v>
      </c>
      <c r="BJ44" s="25">
        <v>16.675541228518327</v>
      </c>
      <c r="BK44" s="25">
        <v>2.1506305282154972</v>
      </c>
      <c r="BL44" s="25">
        <v>0.39015863564971409</v>
      </c>
      <c r="BM44" s="25">
        <v>2.1506305282154972</v>
      </c>
      <c r="BN44" s="25">
        <v>0.30779467871849142</v>
      </c>
      <c r="BO44" s="25">
        <v>5.5838857643620121E-2</v>
      </c>
      <c r="BP44" s="25">
        <v>0.30779467871849142</v>
      </c>
      <c r="BQ44" s="25">
        <v>-1.2933367663580189</v>
      </c>
      <c r="BR44" s="25">
        <v>-0.2346318912419415</v>
      </c>
      <c r="BS44" s="25">
        <v>-1.2933367663580189</v>
      </c>
      <c r="BT44" s="25">
        <v>-3.0322696323402973</v>
      </c>
      <c r="BU44" s="25">
        <v>-0.55010201294669114</v>
      </c>
      <c r="BV44" s="25">
        <v>-3.0322696323402973</v>
      </c>
      <c r="BW44" s="25">
        <v>-5.092098210261077</v>
      </c>
      <c r="BX44" s="25">
        <v>-0.92378772841019541</v>
      </c>
      <c r="BY44" s="25">
        <v>-5.092098210261077</v>
      </c>
      <c r="BZ44" s="25">
        <v>-4.5356226014976571</v>
      </c>
      <c r="CA44" s="25">
        <v>-0.8228341887672741</v>
      </c>
      <c r="CB44" s="25">
        <v>-4.5356226014976571</v>
      </c>
      <c r="CC44" s="25">
        <v>33.131737062434198</v>
      </c>
      <c r="CD44" s="25">
        <v>6.0106248653088583</v>
      </c>
      <c r="CE44" s="25">
        <v>31.550058601336772</v>
      </c>
      <c r="CF44" s="25">
        <v>100.12017684130252</v>
      </c>
      <c r="CG44" s="25">
        <v>18.163394913687625</v>
      </c>
      <c r="CH44" s="25">
        <v>29.384976060925851</v>
      </c>
      <c r="CI44" s="25">
        <v>114.7259880140339</v>
      </c>
      <c r="CJ44" s="25">
        <v>20.813121719360133</v>
      </c>
      <c r="CK44" s="25">
        <v>28.539583092739989</v>
      </c>
      <c r="CL44" s="27">
        <v>78.958395705475183</v>
      </c>
      <c r="CM44" s="27">
        <v>14.324310725329569</v>
      </c>
      <c r="CN44" s="27">
        <v>54.722563204560686</v>
      </c>
      <c r="CO44" s="27">
        <v>62.602279944453613</v>
      </c>
      <c r="CP44" s="27">
        <v>11.357050786383178</v>
      </c>
      <c r="CQ44" s="27">
        <v>52.048679379928402</v>
      </c>
      <c r="CR44" s="27">
        <v>46.66092818273578</v>
      </c>
      <c r="CS44" s="27">
        <v>8.4650356437706495</v>
      </c>
      <c r="CT44" s="27">
        <v>46.66092818273578</v>
      </c>
      <c r="CU44" s="27">
        <v>30.741795920980952</v>
      </c>
      <c r="CV44" s="27">
        <v>5.5770514723903499</v>
      </c>
      <c r="CW44" s="27">
        <v>30.741795920980952</v>
      </c>
      <c r="CX44" s="27">
        <v>16.574372122633463</v>
      </c>
      <c r="CY44" s="27">
        <v>3.0068551195927964</v>
      </c>
      <c r="CZ44" s="27">
        <v>16.574372122633463</v>
      </c>
      <c r="DA44" s="27">
        <v>2.6062116604901751</v>
      </c>
      <c r="DB44" s="27">
        <v>0.4728083100889256</v>
      </c>
      <c r="DC44" s="27">
        <v>2.6062116604901751</v>
      </c>
      <c r="DD44" s="27">
        <v>0.38098571230033423</v>
      </c>
      <c r="DE44" s="27">
        <v>6.9116877010237623E-2</v>
      </c>
      <c r="DF44" s="27">
        <v>0.38098571230033423</v>
      </c>
      <c r="DG44" s="27">
        <v>-1.7589230533402416</v>
      </c>
      <c r="DH44" s="27">
        <v>-0.31909666011924737</v>
      </c>
      <c r="DI44" s="27">
        <v>-1.7589230533402416</v>
      </c>
      <c r="DJ44" s="27">
        <v>-4.0265227274206641</v>
      </c>
      <c r="DK44" s="27">
        <v>-0.73047536205419128</v>
      </c>
      <c r="DL44" s="27">
        <v>-4.0265227274206641</v>
      </c>
      <c r="DM44" s="27">
        <v>-6.6447916893745198</v>
      </c>
      <c r="DN44" s="27">
        <v>-1.2054710586918378</v>
      </c>
      <c r="DO44" s="27">
        <v>-6.6447916893745198</v>
      </c>
      <c r="DP44" s="27">
        <v>-6.9453246696395317</v>
      </c>
      <c r="DQ44" s="27">
        <v>-1.2599925285629239</v>
      </c>
      <c r="DR44" s="27">
        <v>-6.9453246696395317</v>
      </c>
      <c r="DS44" s="27">
        <v>49.920073042652824</v>
      </c>
      <c r="DT44" s="27">
        <v>9.0562964369414427</v>
      </c>
      <c r="DU44" s="27">
        <v>24.153073986697692</v>
      </c>
      <c r="DV44" s="27">
        <v>126.86803694019393</v>
      </c>
      <c r="DW44" s="27">
        <v>28.851039581298384</v>
      </c>
      <c r="DX44" s="27">
        <v>23.263815024156358</v>
      </c>
      <c r="DY44" s="27">
        <v>133.85702129506933</v>
      </c>
      <c r="DZ44" s="27">
        <v>33.915786977392216</v>
      </c>
      <c r="EA44" s="27">
        <v>24.222696303801456</v>
      </c>
      <c r="EB44" s="28">
        <v>77.167514806855323</v>
      </c>
      <c r="EC44" s="28">
        <v>13.999416403013576</v>
      </c>
      <c r="ED44" s="28">
        <v>54.758648892260084</v>
      </c>
      <c r="EE44" s="28">
        <v>58.762506695098125</v>
      </c>
      <c r="EF44" s="28">
        <v>10.660454754420456</v>
      </c>
      <c r="EG44" s="28">
        <v>52.080536371912331</v>
      </c>
      <c r="EH44" s="28">
        <v>42.123870344057721</v>
      </c>
      <c r="EI44" s="28">
        <v>7.6419410801166672</v>
      </c>
      <c r="EJ44" s="28">
        <v>42.123870344057721</v>
      </c>
      <c r="EK44" s="28">
        <v>25.488242894184054</v>
      </c>
      <c r="EL44" s="28">
        <v>4.6239732684139216</v>
      </c>
      <c r="EM44" s="28">
        <v>25.488242894184054</v>
      </c>
      <c r="EN44" s="28">
        <v>10.813831902551419</v>
      </c>
      <c r="EO44" s="28">
        <v>1.9618013628522486</v>
      </c>
      <c r="EP44" s="28">
        <v>10.813831902551419</v>
      </c>
      <c r="EQ44" s="28">
        <v>-4.6732025676815478</v>
      </c>
      <c r="ER44" s="28">
        <v>-0.84779338617231614</v>
      </c>
      <c r="ES44" s="28">
        <v>-4.6732025676815478</v>
      </c>
      <c r="ET44" s="28">
        <v>-7.500615622861547</v>
      </c>
      <c r="EU44" s="28">
        <v>-1.3607311528200152</v>
      </c>
      <c r="EV44" s="28">
        <v>-7.500615622861547</v>
      </c>
      <c r="EW44" s="28">
        <v>-10.353714419711483</v>
      </c>
      <c r="EX44" s="28">
        <v>-1.878328722160048</v>
      </c>
      <c r="EY44" s="28">
        <v>-10.353714419711483</v>
      </c>
      <c r="EZ44" s="28">
        <v>-13.378027031749076</v>
      </c>
      <c r="FA44" s="28">
        <v>-2.4269872048748322</v>
      </c>
      <c r="FB44" s="28">
        <v>-13.378027031749076</v>
      </c>
      <c r="FC44" s="28">
        <v>-17.084552942536874</v>
      </c>
      <c r="FD44" s="28">
        <v>-3.0994100470973978</v>
      </c>
      <c r="FE44" s="28">
        <v>-17.084552942536874</v>
      </c>
      <c r="FF44" s="28">
        <v>-30.181419068643144</v>
      </c>
      <c r="FG44" s="28">
        <v>-5.4753901850193314</v>
      </c>
      <c r="FH44" s="28">
        <v>-30.181419068643144</v>
      </c>
      <c r="FI44" s="28">
        <v>-1.32884561443785</v>
      </c>
      <c r="FJ44" s="28">
        <v>-0.24107376191129137</v>
      </c>
      <c r="FK44" s="28">
        <v>-1.32884561443785</v>
      </c>
      <c r="FL44" s="28">
        <v>81.464796030873373</v>
      </c>
      <c r="FM44" s="28">
        <v>15.122189204865155</v>
      </c>
      <c r="FN44" s="28">
        <v>-19.394568355198487</v>
      </c>
      <c r="FO44" s="28">
        <v>81.144468483354231</v>
      </c>
      <c r="FP44" s="28">
        <v>17.216517554341742</v>
      </c>
      <c r="FQ44" s="28">
        <v>-31.584568059614526</v>
      </c>
      <c r="FR44" s="29">
        <v>77.277265620344977</v>
      </c>
      <c r="FS44" s="29">
        <v>14.019326948823647</v>
      </c>
      <c r="FT44" s="29">
        <v>54.804334721185683</v>
      </c>
      <c r="FU44" s="29">
        <v>73.489708431073083</v>
      </c>
      <c r="FV44" s="29">
        <v>13.332203741920337</v>
      </c>
      <c r="FW44" s="29">
        <v>52.094179179429474</v>
      </c>
      <c r="FX44" s="29">
        <v>70.203347359489371</v>
      </c>
      <c r="FY44" s="29">
        <v>12.736005494420638</v>
      </c>
      <c r="FZ44" s="29">
        <v>51.19975462382034</v>
      </c>
      <c r="GA44" s="29">
        <v>65.554457963864238</v>
      </c>
      <c r="GB44" s="29">
        <v>11.892622904948823</v>
      </c>
      <c r="GC44" s="29">
        <v>50.585885400836091</v>
      </c>
      <c r="GD44" s="29">
        <v>62.254666098674335</v>
      </c>
      <c r="GE44" s="29">
        <v>11.293988097547114</v>
      </c>
      <c r="GF44" s="29">
        <v>49.46219133175147</v>
      </c>
      <c r="GG44" s="29">
        <v>55.986815631137326</v>
      </c>
      <c r="GH44" s="29">
        <v>10.156900180870046</v>
      </c>
      <c r="GI44" s="29">
        <v>48.20453331929869</v>
      </c>
      <c r="GJ44" s="29">
        <v>51.396566695027559</v>
      </c>
      <c r="GK44" s="29">
        <v>9.3241559048501319</v>
      </c>
      <c r="GL44" s="29">
        <v>46.756100052112615</v>
      </c>
      <c r="GM44" s="29">
        <v>49.605867606511751</v>
      </c>
      <c r="GN44" s="29">
        <v>8.9992945657831047</v>
      </c>
      <c r="GO44" s="29">
        <v>45.27900940342731</v>
      </c>
      <c r="GP44" s="29">
        <v>47.09548347918318</v>
      </c>
      <c r="GQ44" s="29">
        <v>8.5438708966659753</v>
      </c>
      <c r="GR44" s="29">
        <v>42.567469121096934</v>
      </c>
      <c r="GS44" s="29">
        <v>42.140474738576401</v>
      </c>
      <c r="GT44" s="29">
        <v>7.6449533817771345</v>
      </c>
      <c r="GU44" s="29">
        <v>34.072933649043122</v>
      </c>
      <c r="GV44" s="29">
        <v>113.10046113225067</v>
      </c>
      <c r="GW44" s="29">
        <v>25.366200009018826</v>
      </c>
      <c r="GX44" s="29">
        <v>4.4317465687807669</v>
      </c>
      <c r="GY44" s="29">
        <v>97.192770850349973</v>
      </c>
      <c r="GZ44" s="29">
        <v>20.401649293255339</v>
      </c>
      <c r="HA44" s="29">
        <v>-18.174683539163539</v>
      </c>
      <c r="HB44" s="29">
        <v>89.805664709555231</v>
      </c>
      <c r="HC44" s="29">
        <v>19.096944695668597</v>
      </c>
      <c r="HD44" s="29">
        <v>-30.641047895602838</v>
      </c>
      <c r="HE44" s="29">
        <v>87.872737433967657</v>
      </c>
      <c r="HF44" s="29">
        <v>18.754068790768603</v>
      </c>
      <c r="HG44" s="29">
        <v>-25.894241661441953</v>
      </c>
    </row>
    <row r="45" spans="1:215" ht="15" thickBot="1" x14ac:dyDescent="0.4">
      <c r="A45" s="2"/>
      <c r="B45" s="43" t="s">
        <v>461</v>
      </c>
      <c r="C45" s="76" t="s">
        <v>862</v>
      </c>
      <c r="D45" s="44">
        <v>335361</v>
      </c>
      <c r="E45" s="45">
        <v>429316</v>
      </c>
      <c r="F45" s="23">
        <v>56.418335391052629</v>
      </c>
      <c r="G45" s="23">
        <v>56.418335391052629</v>
      </c>
      <c r="H45" s="23">
        <v>33.734164281120208</v>
      </c>
      <c r="I45" s="23">
        <v>56.63826602105263</v>
      </c>
      <c r="J45" s="23">
        <v>56.63826602105263</v>
      </c>
      <c r="K45" s="23">
        <v>32.917018663589772</v>
      </c>
      <c r="L45" s="23">
        <v>56.815942871052627</v>
      </c>
      <c r="M45" s="23">
        <v>55.665231357298019</v>
      </c>
      <c r="N45" s="23">
        <v>32.123848618207617</v>
      </c>
      <c r="O45" s="23">
        <v>57.114293801052632</v>
      </c>
      <c r="P45" s="23">
        <v>54.507909225110581</v>
      </c>
      <c r="Q45" s="23">
        <v>31.173840478207609</v>
      </c>
      <c r="R45" s="23">
        <v>57.461181411052628</v>
      </c>
      <c r="S45" s="23">
        <v>53.357379423250563</v>
      </c>
      <c r="T45" s="23">
        <v>30.04283198820761</v>
      </c>
      <c r="U45" s="23">
        <v>57.864652321052631</v>
      </c>
      <c r="V45" s="23">
        <v>52.146906939494215</v>
      </c>
      <c r="W45" s="23">
        <v>28.834223748207606</v>
      </c>
      <c r="X45" s="23">
        <v>58.203510701052629</v>
      </c>
      <c r="Y45" s="23">
        <v>51.709865227214976</v>
      </c>
      <c r="Z45" s="23">
        <v>27.560980338207614</v>
      </c>
      <c r="AA45" s="23">
        <v>58.52204549105263</v>
      </c>
      <c r="AB45" s="23">
        <v>51.260353794032149</v>
      </c>
      <c r="AC45" s="23">
        <v>26.267223538207602</v>
      </c>
      <c r="AD45" s="23">
        <v>58.84897192105263</v>
      </c>
      <c r="AE45" s="23">
        <v>50.786078962160971</v>
      </c>
      <c r="AF45" s="23">
        <v>24.965574898207606</v>
      </c>
      <c r="AG45" s="23">
        <v>59.200877031052627</v>
      </c>
      <c r="AH45" s="23">
        <v>50.294918661160359</v>
      </c>
      <c r="AI45" s="23">
        <v>23.526626348207614</v>
      </c>
      <c r="AJ45" s="23">
        <v>60.605680501052632</v>
      </c>
      <c r="AK45" s="23">
        <v>48.315665878310966</v>
      </c>
      <c r="AL45" s="23">
        <v>18.620226898207605</v>
      </c>
      <c r="AM45" s="23">
        <v>61.629315981052628</v>
      </c>
      <c r="AN45" s="23">
        <v>46.608297021938405</v>
      </c>
      <c r="AO45" s="23">
        <v>16.071668498207615</v>
      </c>
      <c r="AP45" s="23">
        <v>62.244912751052631</v>
      </c>
      <c r="AQ45" s="23">
        <v>46.434366420723869</v>
      </c>
      <c r="AR45" s="23">
        <v>15.362171878207604</v>
      </c>
      <c r="AS45" s="23">
        <v>62.639464901052634</v>
      </c>
      <c r="AT45" s="23">
        <v>46.346652936862313</v>
      </c>
      <c r="AU45" s="23">
        <v>15.56120124820761</v>
      </c>
      <c r="AV45" s="25">
        <v>56.339535441052632</v>
      </c>
      <c r="AW45" s="25">
        <v>56.339535441052632</v>
      </c>
      <c r="AX45" s="25">
        <v>33.898931536927847</v>
      </c>
      <c r="AY45" s="25">
        <v>56.507838811052629</v>
      </c>
      <c r="AZ45" s="25">
        <v>56.507838811052629</v>
      </c>
      <c r="BA45" s="25">
        <v>33.219080335205064</v>
      </c>
      <c r="BB45" s="25">
        <v>56.747674311052634</v>
      </c>
      <c r="BC45" s="25">
        <v>56.747674311052634</v>
      </c>
      <c r="BD45" s="25">
        <v>32.299015376166722</v>
      </c>
      <c r="BE45" s="25">
        <v>57.04791810105263</v>
      </c>
      <c r="BF45" s="25">
        <v>56.96493891048393</v>
      </c>
      <c r="BG45" s="25">
        <v>31.413579346166728</v>
      </c>
      <c r="BH45" s="25">
        <v>57.382336901052632</v>
      </c>
      <c r="BI45" s="25">
        <v>56.635422064688072</v>
      </c>
      <c r="BJ45" s="25">
        <v>30.395105766166722</v>
      </c>
      <c r="BK45" s="25">
        <v>57.749320861052631</v>
      </c>
      <c r="BL45" s="25">
        <v>56.271784868258166</v>
      </c>
      <c r="BM45" s="25">
        <v>29.272915186166728</v>
      </c>
      <c r="BN45" s="25">
        <v>58.103530491052631</v>
      </c>
      <c r="BO45" s="25">
        <v>55.949462072294807</v>
      </c>
      <c r="BP45" s="25">
        <v>28.060063446166723</v>
      </c>
      <c r="BQ45" s="25">
        <v>58.418891071052627</v>
      </c>
      <c r="BR45" s="25">
        <v>55.633613921180633</v>
      </c>
      <c r="BS45" s="25">
        <v>26.809485896166727</v>
      </c>
      <c r="BT45" s="25">
        <v>58.74825118105263</v>
      </c>
      <c r="BU45" s="25">
        <v>55.313317204557769</v>
      </c>
      <c r="BV45" s="25">
        <v>25.518379286166727</v>
      </c>
      <c r="BW45" s="25">
        <v>59.088055001052631</v>
      </c>
      <c r="BX45" s="25">
        <v>54.967723859646469</v>
      </c>
      <c r="BY45" s="25">
        <v>24.208667176166728</v>
      </c>
      <c r="BZ45" s="25">
        <v>59.887674711052632</v>
      </c>
      <c r="CA45" s="25">
        <v>54.017859692276332</v>
      </c>
      <c r="CB45" s="25">
        <v>20.395969666166728</v>
      </c>
      <c r="CC45" s="25">
        <v>60.540047901052631</v>
      </c>
      <c r="CD45" s="25">
        <v>53.225383717159453</v>
      </c>
      <c r="CE45" s="25">
        <v>17.651965206166722</v>
      </c>
      <c r="CF45" s="25">
        <v>60.992441001052626</v>
      </c>
      <c r="CG45" s="25">
        <v>52.634561363366991</v>
      </c>
      <c r="CH45" s="25">
        <v>16.010151886166724</v>
      </c>
      <c r="CI45" s="25">
        <v>61.293841861052627</v>
      </c>
      <c r="CJ45" s="25">
        <v>52.827317853674167</v>
      </c>
      <c r="CK45" s="25">
        <v>14.881691876166727</v>
      </c>
      <c r="CL45" s="27">
        <v>56.418383291052628</v>
      </c>
      <c r="CM45" s="27">
        <v>56.418383291052628</v>
      </c>
      <c r="CN45" s="27">
        <v>33.755828493594919</v>
      </c>
      <c r="CO45" s="27">
        <v>56.638409711052631</v>
      </c>
      <c r="CP45" s="27">
        <v>56.091385400966537</v>
      </c>
      <c r="CQ45" s="27">
        <v>33.01211490853921</v>
      </c>
      <c r="CR45" s="27">
        <v>56.816229121052629</v>
      </c>
      <c r="CS45" s="27">
        <v>54.173725889141387</v>
      </c>
      <c r="CT45" s="27">
        <v>32.293167346963358</v>
      </c>
      <c r="CU45" s="27">
        <v>57.114780371052632</v>
      </c>
      <c r="CV45" s="27">
        <v>52.157742557305575</v>
      </c>
      <c r="CW45" s="27">
        <v>31.39054598696336</v>
      </c>
      <c r="CX45" s="27">
        <v>57.460375361052627</v>
      </c>
      <c r="CY45" s="27">
        <v>50.145547122373223</v>
      </c>
      <c r="CZ45" s="27">
        <v>30.318859936963349</v>
      </c>
      <c r="DA45" s="27">
        <v>57.863190381052632</v>
      </c>
      <c r="DB45" s="27">
        <v>48.086604928755854</v>
      </c>
      <c r="DC45" s="27">
        <v>29.168808446963354</v>
      </c>
      <c r="DD45" s="27">
        <v>58.201339201052633</v>
      </c>
      <c r="DE45" s="27">
        <v>47.626830589879624</v>
      </c>
      <c r="DF45" s="27">
        <v>27.952018496963362</v>
      </c>
      <c r="DG45" s="27">
        <v>58.519279821052628</v>
      </c>
      <c r="DH45" s="27">
        <v>47.207166849221906</v>
      </c>
      <c r="DI45" s="27">
        <v>26.713153406963357</v>
      </c>
      <c r="DJ45" s="27">
        <v>58.842819521052633</v>
      </c>
      <c r="DK45" s="27">
        <v>46.778444455891794</v>
      </c>
      <c r="DL45" s="27">
        <v>25.486523646963363</v>
      </c>
      <c r="DM45" s="27">
        <v>59.179358671052633</v>
      </c>
      <c r="DN45" s="27">
        <v>46.328242631670989</v>
      </c>
      <c r="DO45" s="27">
        <v>24.193968326963358</v>
      </c>
      <c r="DP45" s="27">
        <v>60.496877911052628</v>
      </c>
      <c r="DQ45" s="27">
        <v>44.595500024883059</v>
      </c>
      <c r="DR45" s="27">
        <v>19.781744056963362</v>
      </c>
      <c r="DS45" s="27">
        <v>61.406173481052633</v>
      </c>
      <c r="DT45" s="27">
        <v>43.794624101669427</v>
      </c>
      <c r="DU45" s="27">
        <v>17.58204245696335</v>
      </c>
      <c r="DV45" s="27">
        <v>61.964161111052633</v>
      </c>
      <c r="DW45" s="27">
        <v>43.410431519611919</v>
      </c>
      <c r="DX45" s="27">
        <v>16.99658391696336</v>
      </c>
      <c r="DY45" s="27">
        <v>62.294259311052627</v>
      </c>
      <c r="DZ45" s="27">
        <v>43.755335682623731</v>
      </c>
      <c r="EA45" s="27">
        <v>17.239375336963363</v>
      </c>
      <c r="EB45" s="28">
        <v>56.407329011052632</v>
      </c>
      <c r="EC45" s="28">
        <v>56.407329011052632</v>
      </c>
      <c r="ED45" s="28">
        <v>33.763615901120204</v>
      </c>
      <c r="EE45" s="28">
        <v>56.631997351052632</v>
      </c>
      <c r="EF45" s="28">
        <v>56.631997351052632</v>
      </c>
      <c r="EG45" s="28">
        <v>32.974110633589774</v>
      </c>
      <c r="EH45" s="28">
        <v>56.857079111052627</v>
      </c>
      <c r="EI45" s="28">
        <v>56.088717749442168</v>
      </c>
      <c r="EJ45" s="28">
        <v>32.230983798207617</v>
      </c>
      <c r="EK45" s="28">
        <v>57.232739991052632</v>
      </c>
      <c r="EL45" s="28">
        <v>54.779939854186253</v>
      </c>
      <c r="EM45" s="28">
        <v>31.316719508207612</v>
      </c>
      <c r="EN45" s="28">
        <v>57.657609081052627</v>
      </c>
      <c r="EO45" s="28">
        <v>53.506355912398149</v>
      </c>
      <c r="EP45" s="28">
        <v>30.266389718207606</v>
      </c>
      <c r="EQ45" s="28">
        <v>58.015690721052628</v>
      </c>
      <c r="ER45" s="28">
        <v>52.157924304668988</v>
      </c>
      <c r="ES45" s="28">
        <v>29.123591358207605</v>
      </c>
      <c r="ET45" s="28">
        <v>58.42981945105263</v>
      </c>
      <c r="EU45" s="28">
        <v>51.595539891919394</v>
      </c>
      <c r="EV45" s="28">
        <v>27.87726098820761</v>
      </c>
      <c r="EW45" s="28">
        <v>58.884308111052633</v>
      </c>
      <c r="EX45" s="28">
        <v>51.069302999530059</v>
      </c>
      <c r="EY45" s="28">
        <v>26.630129728207606</v>
      </c>
      <c r="EZ45" s="28">
        <v>59.372307931052632</v>
      </c>
      <c r="FA45" s="28">
        <v>50.535114826282317</v>
      </c>
      <c r="FB45" s="28">
        <v>25.51263552820761</v>
      </c>
      <c r="FC45" s="28">
        <v>59.907734081052631</v>
      </c>
      <c r="FD45" s="28">
        <v>49.959072401578304</v>
      </c>
      <c r="FE45" s="28">
        <v>24.407527018207603</v>
      </c>
      <c r="FF45" s="28">
        <v>61.837542081052632</v>
      </c>
      <c r="FG45" s="28">
        <v>47.179204855682109</v>
      </c>
      <c r="FH45" s="28">
        <v>18.333321278207606</v>
      </c>
      <c r="FI45" s="28">
        <v>63.453966391052631</v>
      </c>
      <c r="FJ45" s="28">
        <v>44.518430479544648</v>
      </c>
      <c r="FK45" s="28">
        <v>7.3044093582076073</v>
      </c>
      <c r="FL45" s="28">
        <v>64.116346341052633</v>
      </c>
      <c r="FM45" s="28">
        <v>42.38280739656485</v>
      </c>
      <c r="FN45" s="28">
        <v>-0.69049251179239945</v>
      </c>
      <c r="FO45" s="28">
        <v>64.376242971052633</v>
      </c>
      <c r="FP45" s="28">
        <v>41.182340030051151</v>
      </c>
      <c r="FQ45" s="28">
        <v>-6.316781273037293</v>
      </c>
      <c r="FR45" s="29">
        <v>56.412974051052629</v>
      </c>
      <c r="FS45" s="29">
        <v>56.412974051052629</v>
      </c>
      <c r="FT45" s="29">
        <v>33.722548411120208</v>
      </c>
      <c r="FU45" s="29">
        <v>56.692465471052628</v>
      </c>
      <c r="FV45" s="29">
        <v>56.692465471052628</v>
      </c>
      <c r="FW45" s="29">
        <v>32.816743993589782</v>
      </c>
      <c r="FX45" s="29">
        <v>56.943462231052628</v>
      </c>
      <c r="FY45" s="29">
        <v>55.798840846345371</v>
      </c>
      <c r="FZ45" s="29">
        <v>32.074379018207608</v>
      </c>
      <c r="GA45" s="29">
        <v>57.279783551052631</v>
      </c>
      <c r="GB45" s="29">
        <v>54.577030339531355</v>
      </c>
      <c r="GC45" s="29">
        <v>31.246246438207606</v>
      </c>
      <c r="GD45" s="29">
        <v>57.589011031052628</v>
      </c>
      <c r="GE45" s="29">
        <v>53.397221723631546</v>
      </c>
      <c r="GF45" s="29">
        <v>30.283294878207613</v>
      </c>
      <c r="GG45" s="29">
        <v>57.944904841052633</v>
      </c>
      <c r="GH45" s="29">
        <v>52.081020659310667</v>
      </c>
      <c r="GI45" s="29">
        <v>29.295161188207615</v>
      </c>
      <c r="GJ45" s="29">
        <v>58.329574781052628</v>
      </c>
      <c r="GK45" s="29">
        <v>51.552072640829344</v>
      </c>
      <c r="GL45" s="29">
        <v>28.222438558207614</v>
      </c>
      <c r="GM45" s="29">
        <v>58.74074688105263</v>
      </c>
      <c r="GN45" s="29">
        <v>51.032308409882901</v>
      </c>
      <c r="GO45" s="29">
        <v>27.187455628207616</v>
      </c>
      <c r="GP45" s="29">
        <v>59.205795871052629</v>
      </c>
      <c r="GQ45" s="29">
        <v>50.495364921423175</v>
      </c>
      <c r="GR45" s="29">
        <v>26.061595008207604</v>
      </c>
      <c r="GS45" s="29">
        <v>59.884189811052629</v>
      </c>
      <c r="GT45" s="29">
        <v>49.630196387408489</v>
      </c>
      <c r="GU45" s="29">
        <v>23.262373298207606</v>
      </c>
      <c r="GV45" s="29">
        <v>61.807016021052632</v>
      </c>
      <c r="GW45" s="29">
        <v>46.132977818842939</v>
      </c>
      <c r="GX45" s="29">
        <v>10.320666028207611</v>
      </c>
      <c r="GY45" s="29">
        <v>62.85262346105263</v>
      </c>
      <c r="GZ45" s="29">
        <v>42.993736246504234</v>
      </c>
      <c r="HA45" s="29">
        <v>0.43009460820761092</v>
      </c>
      <c r="HB45" s="29">
        <v>63.053011091052632</v>
      </c>
      <c r="HC45" s="29">
        <v>41.55728037959036</v>
      </c>
      <c r="HD45" s="29">
        <v>-4.9668296730372958</v>
      </c>
      <c r="HE45" s="29">
        <v>62.696599901052629</v>
      </c>
      <c r="HF45" s="29">
        <v>40.779137768350118</v>
      </c>
      <c r="HG45" s="29">
        <v>-3.2334524330373</v>
      </c>
    </row>
    <row r="46" spans="1:215" ht="15" thickBot="1" x14ac:dyDescent="0.4">
      <c r="A46" s="2"/>
      <c r="B46" s="43" t="s">
        <v>508</v>
      </c>
      <c r="C46" s="76" t="s">
        <v>508</v>
      </c>
      <c r="D46" s="44">
        <v>392047</v>
      </c>
      <c r="E46" s="45">
        <v>374564</v>
      </c>
      <c r="F46" s="23">
        <v>10.670731707317072</v>
      </c>
      <c r="G46" s="23">
        <v>1.9358407079646016</v>
      </c>
      <c r="H46" s="23">
        <v>10.670731707317072</v>
      </c>
      <c r="I46" s="23">
        <v>10.670731707317072</v>
      </c>
      <c r="J46" s="23">
        <v>1.9358407079646016</v>
      </c>
      <c r="K46" s="23">
        <v>10.670731707317072</v>
      </c>
      <c r="L46" s="23">
        <v>10.670731707317072</v>
      </c>
      <c r="M46" s="23">
        <v>1.9358407079646016</v>
      </c>
      <c r="N46" s="23">
        <v>10.670731707317072</v>
      </c>
      <c r="O46" s="23">
        <v>10.670731707317072</v>
      </c>
      <c r="P46" s="23">
        <v>1.9358407079646016</v>
      </c>
      <c r="Q46" s="23">
        <v>10.670731707317072</v>
      </c>
      <c r="R46" s="23">
        <v>10.670731707317072</v>
      </c>
      <c r="S46" s="23">
        <v>1.9358407079646016</v>
      </c>
      <c r="T46" s="23">
        <v>10.670731707317072</v>
      </c>
      <c r="U46" s="23">
        <v>10.670731707317072</v>
      </c>
      <c r="V46" s="23">
        <v>1.9358407079646016</v>
      </c>
      <c r="W46" s="23">
        <v>10.670731707317072</v>
      </c>
      <c r="X46" s="23">
        <v>10.670731707317072</v>
      </c>
      <c r="Y46" s="23">
        <v>1.9358407079646016</v>
      </c>
      <c r="Z46" s="23">
        <v>10.670731707317072</v>
      </c>
      <c r="AA46" s="23">
        <v>10.670731707317072</v>
      </c>
      <c r="AB46" s="23">
        <v>1.9358407079646016</v>
      </c>
      <c r="AC46" s="23">
        <v>10.670731707317072</v>
      </c>
      <c r="AD46" s="23">
        <v>10.670731707317072</v>
      </c>
      <c r="AE46" s="23">
        <v>1.9358407079646016</v>
      </c>
      <c r="AF46" s="23">
        <v>10.670731707317072</v>
      </c>
      <c r="AG46" s="23">
        <v>10.670731707317072</v>
      </c>
      <c r="AH46" s="23">
        <v>1.9358407079646016</v>
      </c>
      <c r="AI46" s="23">
        <v>10.670731707317072</v>
      </c>
      <c r="AJ46" s="23">
        <v>10.670731707317072</v>
      </c>
      <c r="AK46" s="23">
        <v>1.9358407079646016</v>
      </c>
      <c r="AL46" s="23">
        <v>10.670731707317072</v>
      </c>
      <c r="AM46" s="23">
        <v>10.670731707317072</v>
      </c>
      <c r="AN46" s="23">
        <v>1.9358407079646016</v>
      </c>
      <c r="AO46" s="23">
        <v>10.670731707317072</v>
      </c>
      <c r="AP46" s="23">
        <v>10.670731707317072</v>
      </c>
      <c r="AQ46" s="23">
        <v>1.9358407079646016</v>
      </c>
      <c r="AR46" s="23">
        <v>10.670731707317072</v>
      </c>
      <c r="AS46" s="23">
        <v>10.670731707317072</v>
      </c>
      <c r="AT46" s="23">
        <v>1.9358407079646016</v>
      </c>
      <c r="AU46" s="23">
        <v>10.670731707317072</v>
      </c>
      <c r="AV46" s="25">
        <v>10.670731707317072</v>
      </c>
      <c r="AW46" s="25">
        <v>1.9358407079646016</v>
      </c>
      <c r="AX46" s="25">
        <v>10.670731707317072</v>
      </c>
      <c r="AY46" s="25">
        <v>10.670731707317072</v>
      </c>
      <c r="AZ46" s="25">
        <v>1.9358407079646016</v>
      </c>
      <c r="BA46" s="25">
        <v>10.670731707317072</v>
      </c>
      <c r="BB46" s="25">
        <v>10.670731707317072</v>
      </c>
      <c r="BC46" s="25">
        <v>1.9358407079646016</v>
      </c>
      <c r="BD46" s="25">
        <v>10.670731707317072</v>
      </c>
      <c r="BE46" s="25">
        <v>10.670731707317072</v>
      </c>
      <c r="BF46" s="25">
        <v>1.9358407079646016</v>
      </c>
      <c r="BG46" s="25">
        <v>10.670731707317072</v>
      </c>
      <c r="BH46" s="25">
        <v>10.670731707317072</v>
      </c>
      <c r="BI46" s="25">
        <v>1.9358407079646016</v>
      </c>
      <c r="BJ46" s="25">
        <v>10.670731707317072</v>
      </c>
      <c r="BK46" s="25">
        <v>10.670731707317072</v>
      </c>
      <c r="BL46" s="25">
        <v>1.9358407079646016</v>
      </c>
      <c r="BM46" s="25">
        <v>10.670731707317072</v>
      </c>
      <c r="BN46" s="25">
        <v>10.670731707317072</v>
      </c>
      <c r="BO46" s="25">
        <v>1.9358407079646016</v>
      </c>
      <c r="BP46" s="25">
        <v>10.670731707317072</v>
      </c>
      <c r="BQ46" s="25">
        <v>10.670731707317072</v>
      </c>
      <c r="BR46" s="25">
        <v>1.9358407079646016</v>
      </c>
      <c r="BS46" s="25">
        <v>10.670731707317072</v>
      </c>
      <c r="BT46" s="25">
        <v>10.670731707317072</v>
      </c>
      <c r="BU46" s="25">
        <v>1.9358407079646016</v>
      </c>
      <c r="BV46" s="25">
        <v>10.670731707317072</v>
      </c>
      <c r="BW46" s="25">
        <v>10.670731707317072</v>
      </c>
      <c r="BX46" s="25">
        <v>1.9358407079646016</v>
      </c>
      <c r="BY46" s="25">
        <v>10.670731707317072</v>
      </c>
      <c r="BZ46" s="25">
        <v>10.670731707317072</v>
      </c>
      <c r="CA46" s="25">
        <v>1.9358407079646016</v>
      </c>
      <c r="CB46" s="25">
        <v>10.670731707317072</v>
      </c>
      <c r="CC46" s="25">
        <v>10.670731707317072</v>
      </c>
      <c r="CD46" s="25">
        <v>1.9358407079646016</v>
      </c>
      <c r="CE46" s="25">
        <v>10.670731707317072</v>
      </c>
      <c r="CF46" s="25">
        <v>10.670731707317072</v>
      </c>
      <c r="CG46" s="25">
        <v>1.9358407079646016</v>
      </c>
      <c r="CH46" s="25">
        <v>10.670731707317072</v>
      </c>
      <c r="CI46" s="25">
        <v>10.670731707317072</v>
      </c>
      <c r="CJ46" s="25">
        <v>1.9358407079646016</v>
      </c>
      <c r="CK46" s="25">
        <v>10.670731707317072</v>
      </c>
      <c r="CL46" s="27">
        <v>10.670731707317072</v>
      </c>
      <c r="CM46" s="27">
        <v>1.9358407079646016</v>
      </c>
      <c r="CN46" s="27">
        <v>10.670731707317072</v>
      </c>
      <c r="CO46" s="27">
        <v>10.670731707317072</v>
      </c>
      <c r="CP46" s="27">
        <v>1.9358407079646016</v>
      </c>
      <c r="CQ46" s="27">
        <v>10.670731707317072</v>
      </c>
      <c r="CR46" s="27">
        <v>10.670731707317072</v>
      </c>
      <c r="CS46" s="27">
        <v>1.9358407079646016</v>
      </c>
      <c r="CT46" s="27">
        <v>10.670731707317072</v>
      </c>
      <c r="CU46" s="27">
        <v>10.670731707317072</v>
      </c>
      <c r="CV46" s="27">
        <v>1.9358407079646016</v>
      </c>
      <c r="CW46" s="27">
        <v>10.670731707317072</v>
      </c>
      <c r="CX46" s="27">
        <v>10.670731707317072</v>
      </c>
      <c r="CY46" s="27">
        <v>1.9358407079646016</v>
      </c>
      <c r="CZ46" s="27">
        <v>10.670731707317072</v>
      </c>
      <c r="DA46" s="27">
        <v>10.670731707317072</v>
      </c>
      <c r="DB46" s="27">
        <v>1.9358407079646016</v>
      </c>
      <c r="DC46" s="27">
        <v>10.670731707317072</v>
      </c>
      <c r="DD46" s="27">
        <v>10.670731707317072</v>
      </c>
      <c r="DE46" s="27">
        <v>1.9358407079646016</v>
      </c>
      <c r="DF46" s="27">
        <v>10.670731707317072</v>
      </c>
      <c r="DG46" s="27">
        <v>10.670731707317072</v>
      </c>
      <c r="DH46" s="27">
        <v>1.9358407079646016</v>
      </c>
      <c r="DI46" s="27">
        <v>10.670731707317072</v>
      </c>
      <c r="DJ46" s="27">
        <v>10.670731707317072</v>
      </c>
      <c r="DK46" s="27">
        <v>1.9358407079646016</v>
      </c>
      <c r="DL46" s="27">
        <v>10.670731707317072</v>
      </c>
      <c r="DM46" s="27">
        <v>10.670731707317072</v>
      </c>
      <c r="DN46" s="27">
        <v>1.9358407079646016</v>
      </c>
      <c r="DO46" s="27">
        <v>10.670731707317072</v>
      </c>
      <c r="DP46" s="27">
        <v>10.670731707317072</v>
      </c>
      <c r="DQ46" s="27">
        <v>1.9358407079646016</v>
      </c>
      <c r="DR46" s="27">
        <v>10.670731707317072</v>
      </c>
      <c r="DS46" s="27">
        <v>10.670731707317072</v>
      </c>
      <c r="DT46" s="27">
        <v>1.9358407079646016</v>
      </c>
      <c r="DU46" s="27">
        <v>10.670731707317072</v>
      </c>
      <c r="DV46" s="27">
        <v>10.670731707317072</v>
      </c>
      <c r="DW46" s="27">
        <v>1.9358407079646016</v>
      </c>
      <c r="DX46" s="27">
        <v>10.670731707317072</v>
      </c>
      <c r="DY46" s="27">
        <v>10.670731707317072</v>
      </c>
      <c r="DZ46" s="27">
        <v>1.9358407079646016</v>
      </c>
      <c r="EA46" s="27">
        <v>10.670731707317072</v>
      </c>
      <c r="EB46" s="28">
        <v>10.670731707317072</v>
      </c>
      <c r="EC46" s="28">
        <v>1.9358407079646016</v>
      </c>
      <c r="ED46" s="28">
        <v>10.670731707317072</v>
      </c>
      <c r="EE46" s="28">
        <v>10.670731707317072</v>
      </c>
      <c r="EF46" s="28">
        <v>1.9358407079646016</v>
      </c>
      <c r="EG46" s="28">
        <v>10.670731707317072</v>
      </c>
      <c r="EH46" s="28">
        <v>10.670731707317072</v>
      </c>
      <c r="EI46" s="28">
        <v>1.9358407079646016</v>
      </c>
      <c r="EJ46" s="28">
        <v>10.670731707317072</v>
      </c>
      <c r="EK46" s="28">
        <v>10.670731707317072</v>
      </c>
      <c r="EL46" s="28">
        <v>1.9358407079646016</v>
      </c>
      <c r="EM46" s="28">
        <v>10.670731707317072</v>
      </c>
      <c r="EN46" s="28">
        <v>10.670731707317072</v>
      </c>
      <c r="EO46" s="28">
        <v>1.9358407079646016</v>
      </c>
      <c r="EP46" s="28">
        <v>10.670731707317072</v>
      </c>
      <c r="EQ46" s="28">
        <v>10.670731707317072</v>
      </c>
      <c r="ER46" s="28">
        <v>1.9358407079646016</v>
      </c>
      <c r="ES46" s="28">
        <v>10.670731707317072</v>
      </c>
      <c r="ET46" s="28">
        <v>10.670731707317072</v>
      </c>
      <c r="EU46" s="28">
        <v>1.9358407079646016</v>
      </c>
      <c r="EV46" s="28">
        <v>10.670731707317072</v>
      </c>
      <c r="EW46" s="28">
        <v>10.670731707317072</v>
      </c>
      <c r="EX46" s="28">
        <v>1.9358407079646016</v>
      </c>
      <c r="EY46" s="28">
        <v>10.670731707317072</v>
      </c>
      <c r="EZ46" s="28">
        <v>10.670731707317072</v>
      </c>
      <c r="FA46" s="28">
        <v>1.9358407079646016</v>
      </c>
      <c r="FB46" s="28">
        <v>10.670731707317072</v>
      </c>
      <c r="FC46" s="28">
        <v>10.670731707317072</v>
      </c>
      <c r="FD46" s="28">
        <v>1.9358407079646016</v>
      </c>
      <c r="FE46" s="28">
        <v>10.670731707317072</v>
      </c>
      <c r="FF46" s="28">
        <v>10.670731707317072</v>
      </c>
      <c r="FG46" s="28">
        <v>1.9358407079646016</v>
      </c>
      <c r="FH46" s="28">
        <v>10.670731707317072</v>
      </c>
      <c r="FI46" s="28">
        <v>10.670731707317072</v>
      </c>
      <c r="FJ46" s="28">
        <v>1.9358407079646016</v>
      </c>
      <c r="FK46" s="28">
        <v>-2.7611184593495182</v>
      </c>
      <c r="FL46" s="28">
        <v>10.670731707317072</v>
      </c>
      <c r="FM46" s="28">
        <v>1.9358407079646016</v>
      </c>
      <c r="FN46" s="28">
        <v>-16.951269963109979</v>
      </c>
      <c r="FO46" s="28">
        <v>10.670731707317072</v>
      </c>
      <c r="FP46" s="28">
        <v>1.9358407079646016</v>
      </c>
      <c r="FQ46" s="28">
        <v>-26.504820063313673</v>
      </c>
      <c r="FR46" s="29">
        <v>10.670731707317072</v>
      </c>
      <c r="FS46" s="29">
        <v>1.9358407079646016</v>
      </c>
      <c r="FT46" s="29">
        <v>10.670731707317072</v>
      </c>
      <c r="FU46" s="29">
        <v>10.670731707317072</v>
      </c>
      <c r="FV46" s="29">
        <v>1.9358407079646016</v>
      </c>
      <c r="FW46" s="29">
        <v>10.670731707317072</v>
      </c>
      <c r="FX46" s="29">
        <v>10.670731707317072</v>
      </c>
      <c r="FY46" s="29">
        <v>1.9358407079646016</v>
      </c>
      <c r="FZ46" s="29">
        <v>10.670731707317072</v>
      </c>
      <c r="GA46" s="29">
        <v>10.670731707317072</v>
      </c>
      <c r="GB46" s="29">
        <v>1.9358407079646016</v>
      </c>
      <c r="GC46" s="29">
        <v>10.670731707317072</v>
      </c>
      <c r="GD46" s="29">
        <v>10.670731707317072</v>
      </c>
      <c r="GE46" s="29">
        <v>1.9358407079646016</v>
      </c>
      <c r="GF46" s="29">
        <v>10.670731707317072</v>
      </c>
      <c r="GG46" s="29">
        <v>10.670731707317072</v>
      </c>
      <c r="GH46" s="29">
        <v>1.9358407079646016</v>
      </c>
      <c r="GI46" s="29">
        <v>10.670731707317072</v>
      </c>
      <c r="GJ46" s="29">
        <v>10.670731707317072</v>
      </c>
      <c r="GK46" s="29">
        <v>1.9358407079646016</v>
      </c>
      <c r="GL46" s="29">
        <v>10.670731707317072</v>
      </c>
      <c r="GM46" s="29">
        <v>10.670731707317072</v>
      </c>
      <c r="GN46" s="29">
        <v>1.9358407079646016</v>
      </c>
      <c r="GO46" s="29">
        <v>10.670731707317072</v>
      </c>
      <c r="GP46" s="29">
        <v>10.670731707317072</v>
      </c>
      <c r="GQ46" s="29">
        <v>1.9358407079646016</v>
      </c>
      <c r="GR46" s="29">
        <v>10.670731707317072</v>
      </c>
      <c r="GS46" s="29">
        <v>10.670731707317072</v>
      </c>
      <c r="GT46" s="29">
        <v>1.9358407079646016</v>
      </c>
      <c r="GU46" s="29">
        <v>10.670731707317072</v>
      </c>
      <c r="GV46" s="29">
        <v>10.670731707317072</v>
      </c>
      <c r="GW46" s="29">
        <v>1.9358407079646016</v>
      </c>
      <c r="GX46" s="29">
        <v>10.670731707317072</v>
      </c>
      <c r="GY46" s="29">
        <v>10.670731707317072</v>
      </c>
      <c r="GZ46" s="29">
        <v>1.9358407079646016</v>
      </c>
      <c r="HA46" s="29">
        <v>-1.4251452843432446</v>
      </c>
      <c r="HB46" s="29">
        <v>10.670731707317072</v>
      </c>
      <c r="HC46" s="29">
        <v>1.9358407079646016</v>
      </c>
      <c r="HD46" s="29">
        <v>-10.623945707305239</v>
      </c>
      <c r="HE46" s="29">
        <v>10.670731707317072</v>
      </c>
      <c r="HF46" s="29">
        <v>1.9358407079646016</v>
      </c>
      <c r="HG46" s="29">
        <v>-7.6161461024374262</v>
      </c>
    </row>
    <row r="47" spans="1:215" ht="15" thickBot="1" x14ac:dyDescent="0.4">
      <c r="A47" s="2"/>
      <c r="B47" s="43" t="s">
        <v>450</v>
      </c>
      <c r="C47" s="76" t="s">
        <v>859</v>
      </c>
      <c r="D47" s="44">
        <v>384073</v>
      </c>
      <c r="E47" s="45">
        <v>385068</v>
      </c>
      <c r="F47" s="23">
        <v>10.670731707317072</v>
      </c>
      <c r="G47" s="23">
        <v>1.9358407079646016</v>
      </c>
      <c r="H47" s="23">
        <v>10.670731707317072</v>
      </c>
      <c r="I47" s="23">
        <v>10.670731707317072</v>
      </c>
      <c r="J47" s="23">
        <v>1.9358407079646016</v>
      </c>
      <c r="K47" s="23">
        <v>10.670731707317072</v>
      </c>
      <c r="L47" s="23">
        <v>10.670731707317072</v>
      </c>
      <c r="M47" s="23">
        <v>1.9358407079646016</v>
      </c>
      <c r="N47" s="23">
        <v>10.670731707317072</v>
      </c>
      <c r="O47" s="23">
        <v>10.670731707317072</v>
      </c>
      <c r="P47" s="23">
        <v>1.9358407079646016</v>
      </c>
      <c r="Q47" s="23">
        <v>10.670731707317072</v>
      </c>
      <c r="R47" s="23">
        <v>9.2192024829164545</v>
      </c>
      <c r="S47" s="23">
        <v>1.9358407079646016</v>
      </c>
      <c r="T47" s="23">
        <v>9.2192024829164545</v>
      </c>
      <c r="U47" s="23">
        <v>6.3247592212145944</v>
      </c>
      <c r="V47" s="23">
        <v>1.9358407079646016</v>
      </c>
      <c r="W47" s="23">
        <v>6.3247592212145944</v>
      </c>
      <c r="X47" s="23">
        <v>3.8491435275457886</v>
      </c>
      <c r="Y47" s="23">
        <v>1.5810068201609875</v>
      </c>
      <c r="Z47" s="23">
        <v>3.8491435275457886</v>
      </c>
      <c r="AA47" s="23">
        <v>1.6428288524684613</v>
      </c>
      <c r="AB47" s="23">
        <v>0.67477962344676135</v>
      </c>
      <c r="AC47" s="23">
        <v>1.6428288524684613</v>
      </c>
      <c r="AD47" s="23">
        <v>-1.4613474215792348</v>
      </c>
      <c r="AE47" s="23">
        <v>-0.60023748753649464</v>
      </c>
      <c r="AF47" s="23">
        <v>-1.4613474215792348</v>
      </c>
      <c r="AG47" s="23">
        <v>-3.9815912356832959</v>
      </c>
      <c r="AH47" s="23">
        <v>-1.6354087223975624</v>
      </c>
      <c r="AI47" s="23">
        <v>-3.9815912356832959</v>
      </c>
      <c r="AJ47" s="23">
        <v>-14.847804336496095</v>
      </c>
      <c r="AK47" s="23">
        <v>-6.0986242140426299</v>
      </c>
      <c r="AL47" s="23">
        <v>-14.847804336496095</v>
      </c>
      <c r="AM47" s="23">
        <v>-21.222730226816168</v>
      </c>
      <c r="AN47" s="23">
        <v>-8.7170771863699894</v>
      </c>
      <c r="AO47" s="23">
        <v>-21.222730226816168</v>
      </c>
      <c r="AP47" s="23">
        <v>-11.239630376160484</v>
      </c>
      <c r="AQ47" s="23">
        <v>-4.6165938353897724</v>
      </c>
      <c r="AR47" s="23">
        <v>-11.239630376160484</v>
      </c>
      <c r="AS47" s="23">
        <v>-10.744890311421647</v>
      </c>
      <c r="AT47" s="23">
        <v>-4.4133830663027309</v>
      </c>
      <c r="AU47" s="23">
        <v>-10.744890311421647</v>
      </c>
      <c r="AV47" s="25">
        <v>10.670731707317072</v>
      </c>
      <c r="AW47" s="25">
        <v>1.9358407079646016</v>
      </c>
      <c r="AX47" s="25">
        <v>10.670731707317072</v>
      </c>
      <c r="AY47" s="25">
        <v>10.670731707317072</v>
      </c>
      <c r="AZ47" s="25">
        <v>1.9358407079646016</v>
      </c>
      <c r="BA47" s="25">
        <v>10.670731707317072</v>
      </c>
      <c r="BB47" s="25">
        <v>10.670731707317072</v>
      </c>
      <c r="BC47" s="25">
        <v>1.9358407079646016</v>
      </c>
      <c r="BD47" s="25">
        <v>10.670731707317072</v>
      </c>
      <c r="BE47" s="25">
        <v>10.670731707317072</v>
      </c>
      <c r="BF47" s="25">
        <v>1.9358407079646016</v>
      </c>
      <c r="BG47" s="25">
        <v>10.670731707317072</v>
      </c>
      <c r="BH47" s="25">
        <v>10.670731707317072</v>
      </c>
      <c r="BI47" s="25">
        <v>1.9358407079646016</v>
      </c>
      <c r="BJ47" s="25">
        <v>10.670731707317072</v>
      </c>
      <c r="BK47" s="25">
        <v>8.7681723483631604</v>
      </c>
      <c r="BL47" s="25">
        <v>1.9358407079646016</v>
      </c>
      <c r="BM47" s="25">
        <v>8.7681723483631604</v>
      </c>
      <c r="BN47" s="25">
        <v>7.1178470959970115</v>
      </c>
      <c r="BO47" s="25">
        <v>1.9358407079646016</v>
      </c>
      <c r="BP47" s="25">
        <v>7.1178470959970115</v>
      </c>
      <c r="BQ47" s="25">
        <v>5.7567061674471249</v>
      </c>
      <c r="BR47" s="25">
        <v>1.9358407079646016</v>
      </c>
      <c r="BS47" s="25">
        <v>5.7567061674471249</v>
      </c>
      <c r="BT47" s="25">
        <v>4.3498308017824172</v>
      </c>
      <c r="BU47" s="25">
        <v>1.786660360921688</v>
      </c>
      <c r="BV47" s="25">
        <v>4.3498308017824172</v>
      </c>
      <c r="BW47" s="25">
        <v>2.8568371088491831</v>
      </c>
      <c r="BX47" s="25">
        <v>1.1734244048985585</v>
      </c>
      <c r="BY47" s="25">
        <v>2.8568371088491831</v>
      </c>
      <c r="BZ47" s="25">
        <v>-2.3671439372081093</v>
      </c>
      <c r="CA47" s="25">
        <v>-0.97228660927979216</v>
      </c>
      <c r="CB47" s="25">
        <v>-2.3671439372081093</v>
      </c>
      <c r="CC47" s="25">
        <v>-5.7353769458099624</v>
      </c>
      <c r="CD47" s="25">
        <v>-2.3557630425127805</v>
      </c>
      <c r="CE47" s="25">
        <v>-5.7353769458099624</v>
      </c>
      <c r="CF47" s="25">
        <v>2.845753833002417</v>
      </c>
      <c r="CG47" s="25">
        <v>1.1688720325128412</v>
      </c>
      <c r="CH47" s="25">
        <v>2.845753833002417</v>
      </c>
      <c r="CI47" s="25">
        <v>10.670731707317072</v>
      </c>
      <c r="CJ47" s="25">
        <v>1.9358407079646016</v>
      </c>
      <c r="CK47" s="25">
        <v>4.0078552368906344</v>
      </c>
      <c r="CL47" s="27">
        <v>10.670731707317072</v>
      </c>
      <c r="CM47" s="27">
        <v>1.9358407079646016</v>
      </c>
      <c r="CN47" s="27">
        <v>10.670731707317072</v>
      </c>
      <c r="CO47" s="27">
        <v>10.670731707317072</v>
      </c>
      <c r="CP47" s="27">
        <v>1.9358407079646016</v>
      </c>
      <c r="CQ47" s="27">
        <v>10.670731707317072</v>
      </c>
      <c r="CR47" s="27">
        <v>10.670731707317072</v>
      </c>
      <c r="CS47" s="27">
        <v>1.9358407079646016</v>
      </c>
      <c r="CT47" s="27">
        <v>10.670731707317072</v>
      </c>
      <c r="CU47" s="27">
        <v>10.670731707317072</v>
      </c>
      <c r="CV47" s="27">
        <v>1.9358407079646016</v>
      </c>
      <c r="CW47" s="27">
        <v>10.670731707317072</v>
      </c>
      <c r="CX47" s="27">
        <v>9.6957472558245268</v>
      </c>
      <c r="CY47" s="27">
        <v>1.9358407079646016</v>
      </c>
      <c r="CZ47" s="27">
        <v>9.6957472558245268</v>
      </c>
      <c r="DA47" s="27">
        <v>7.0374646132530279</v>
      </c>
      <c r="DB47" s="27">
        <v>1.9358407079646016</v>
      </c>
      <c r="DC47" s="27">
        <v>7.0374646132530279</v>
      </c>
      <c r="DD47" s="27">
        <v>4.9555158395619969</v>
      </c>
      <c r="DE47" s="27">
        <v>1.9358407079646016</v>
      </c>
      <c r="DF47" s="27">
        <v>4.9555158395619969</v>
      </c>
      <c r="DG47" s="27">
        <v>3.1397584051780463</v>
      </c>
      <c r="DH47" s="27">
        <v>1.289632204338534</v>
      </c>
      <c r="DI47" s="27">
        <v>3.1397584051780463</v>
      </c>
      <c r="DJ47" s="27">
        <v>1.2401115250254473</v>
      </c>
      <c r="DK47" s="27">
        <v>0.50936650317000998</v>
      </c>
      <c r="DL47" s="27">
        <v>1.2401115250254473</v>
      </c>
      <c r="DM47" s="27">
        <v>-0.74992193337008162</v>
      </c>
      <c r="DN47" s="27">
        <v>-0.30802480675548377</v>
      </c>
      <c r="DO47" s="27">
        <v>-0.74992193337008162</v>
      </c>
      <c r="DP47" s="27">
        <v>-8.2640467318168582</v>
      </c>
      <c r="DQ47" s="27">
        <v>-3.394395182104871</v>
      </c>
      <c r="DR47" s="27">
        <v>-8.2640467318168582</v>
      </c>
      <c r="DS47" s="27">
        <v>-12.299785156278412</v>
      </c>
      <c r="DT47" s="27">
        <v>-5.0520444559753352</v>
      </c>
      <c r="DU47" s="27">
        <v>-12.299785156278412</v>
      </c>
      <c r="DV47" s="27">
        <v>0.85697180118443206</v>
      </c>
      <c r="DW47" s="27">
        <v>0.35199473666343184</v>
      </c>
      <c r="DX47" s="27">
        <v>-0.88413398894311968</v>
      </c>
      <c r="DY47" s="27">
        <v>1.8365737651002689</v>
      </c>
      <c r="DZ47" s="27">
        <v>0.75435889245824639</v>
      </c>
      <c r="EA47" s="27">
        <v>-0.59366809940001986</v>
      </c>
      <c r="EB47" s="28">
        <v>10.670731707317072</v>
      </c>
      <c r="EC47" s="28">
        <v>1.9358407079646016</v>
      </c>
      <c r="ED47" s="28">
        <v>10.670731707317072</v>
      </c>
      <c r="EE47" s="28">
        <v>10.670731707317072</v>
      </c>
      <c r="EF47" s="28">
        <v>1.9358407079646016</v>
      </c>
      <c r="EG47" s="28">
        <v>10.670731707317072</v>
      </c>
      <c r="EH47" s="28">
        <v>10.670731707317072</v>
      </c>
      <c r="EI47" s="28">
        <v>1.9358407079646016</v>
      </c>
      <c r="EJ47" s="28">
        <v>10.670731707317072</v>
      </c>
      <c r="EK47" s="28">
        <v>10.670731707317072</v>
      </c>
      <c r="EL47" s="28">
        <v>1.9358407079646016</v>
      </c>
      <c r="EM47" s="28">
        <v>10.670731707317072</v>
      </c>
      <c r="EN47" s="28">
        <v>9.0560768066475763</v>
      </c>
      <c r="EO47" s="28">
        <v>1.9358407079646016</v>
      </c>
      <c r="EP47" s="28">
        <v>9.0560768066475763</v>
      </c>
      <c r="EQ47" s="28">
        <v>6.0703342427679274</v>
      </c>
      <c r="ER47" s="28">
        <v>1.9358407079646016</v>
      </c>
      <c r="ES47" s="28">
        <v>6.0703342427679274</v>
      </c>
      <c r="ET47" s="28">
        <v>3.4163337586900702</v>
      </c>
      <c r="EU47" s="28">
        <v>1.403233455386127</v>
      </c>
      <c r="EV47" s="28">
        <v>3.4163337586900702</v>
      </c>
      <c r="EW47" s="28">
        <v>1.018929005697581</v>
      </c>
      <c r="EX47" s="28">
        <v>0.41851744309853245</v>
      </c>
      <c r="EY47" s="28">
        <v>1.018929005697581</v>
      </c>
      <c r="EZ47" s="28">
        <v>-2.1708643062663233</v>
      </c>
      <c r="FA47" s="28">
        <v>-0.89166622374288163</v>
      </c>
      <c r="FB47" s="28">
        <v>-2.1708643062663233</v>
      </c>
      <c r="FC47" s="28">
        <v>-4.6906612007094468</v>
      </c>
      <c r="FD47" s="28">
        <v>-1.9266538897068819</v>
      </c>
      <c r="FE47" s="28">
        <v>-4.6906612007094468</v>
      </c>
      <c r="FF47" s="28">
        <v>-18.074947362987196</v>
      </c>
      <c r="FG47" s="28">
        <v>-7.4241489958557203</v>
      </c>
      <c r="FH47" s="28">
        <v>-18.074947362987196</v>
      </c>
      <c r="FI47" s="28">
        <v>-34.749392223958445</v>
      </c>
      <c r="FJ47" s="28">
        <v>-14.273052098308368</v>
      </c>
      <c r="FK47" s="28">
        <v>-34.749392223958445</v>
      </c>
      <c r="FL47" s="28">
        <v>-34.815983253449161</v>
      </c>
      <c r="FM47" s="28">
        <v>-14.30040386397596</v>
      </c>
      <c r="FN47" s="28">
        <v>-34.815983253449161</v>
      </c>
      <c r="FO47" s="28">
        <v>-42.00577137712331</v>
      </c>
      <c r="FP47" s="28">
        <v>-17.2535553839685</v>
      </c>
      <c r="FQ47" s="28">
        <v>-42.00577137712331</v>
      </c>
      <c r="FR47" s="29">
        <v>10.670731707317072</v>
      </c>
      <c r="FS47" s="29">
        <v>1.9358407079646016</v>
      </c>
      <c r="FT47" s="29">
        <v>10.670731707317072</v>
      </c>
      <c r="FU47" s="29">
        <v>10.670731707317072</v>
      </c>
      <c r="FV47" s="29">
        <v>1.9358407079646016</v>
      </c>
      <c r="FW47" s="29">
        <v>10.670731707317072</v>
      </c>
      <c r="FX47" s="29">
        <v>10.670731707317072</v>
      </c>
      <c r="FY47" s="29">
        <v>1.9358407079646016</v>
      </c>
      <c r="FZ47" s="29">
        <v>10.670731707317072</v>
      </c>
      <c r="GA47" s="29">
        <v>10.670731707317072</v>
      </c>
      <c r="GB47" s="29">
        <v>1.9358407079646016</v>
      </c>
      <c r="GC47" s="29">
        <v>10.670731707317072</v>
      </c>
      <c r="GD47" s="29">
        <v>10.670731707317072</v>
      </c>
      <c r="GE47" s="29">
        <v>1.9358407079646016</v>
      </c>
      <c r="GF47" s="29">
        <v>10.670731707317072</v>
      </c>
      <c r="GG47" s="29">
        <v>8.4381847929876947</v>
      </c>
      <c r="GH47" s="29">
        <v>1.9358407079646016</v>
      </c>
      <c r="GI47" s="29">
        <v>8.4381847929876947</v>
      </c>
      <c r="GJ47" s="29">
        <v>5.8183799414514956</v>
      </c>
      <c r="GK47" s="29">
        <v>1.9358407079646016</v>
      </c>
      <c r="GL47" s="29">
        <v>5.8183799414514956</v>
      </c>
      <c r="GM47" s="29">
        <v>3.5217011677947707</v>
      </c>
      <c r="GN47" s="29">
        <v>1.4465123280041712</v>
      </c>
      <c r="GO47" s="29">
        <v>3.5217011677947707</v>
      </c>
      <c r="GP47" s="29">
        <v>0.5002393006607192</v>
      </c>
      <c r="GQ47" s="29">
        <v>0.20546953897596681</v>
      </c>
      <c r="GR47" s="29">
        <v>0.5002393006607192</v>
      </c>
      <c r="GS47" s="29">
        <v>-3.087475319824434</v>
      </c>
      <c r="GT47" s="29">
        <v>-1.2681573193591673</v>
      </c>
      <c r="GU47" s="29">
        <v>-3.087475319824434</v>
      </c>
      <c r="GV47" s="29">
        <v>-11.564155814155878</v>
      </c>
      <c r="GW47" s="29">
        <v>-4.7498902238238996</v>
      </c>
      <c r="GX47" s="29">
        <v>-11.564155814155878</v>
      </c>
      <c r="GY47" s="29">
        <v>-29.364182465486376</v>
      </c>
      <c r="GZ47" s="29">
        <v>-12.061117600357754</v>
      </c>
      <c r="HA47" s="29">
        <v>-29.364182465486376</v>
      </c>
      <c r="HB47" s="29">
        <v>-33.855194408603303</v>
      </c>
      <c r="HC47" s="29">
        <v>-13.905767055666445</v>
      </c>
      <c r="HD47" s="29">
        <v>-36.061352128603914</v>
      </c>
      <c r="HE47" s="29">
        <v>-40.056137712669582</v>
      </c>
      <c r="HF47" s="29">
        <v>-16.452757986246592</v>
      </c>
      <c r="HG47" s="29">
        <v>-40.056137712669582</v>
      </c>
    </row>
    <row r="48" spans="1:215" ht="15" thickBot="1" x14ac:dyDescent="0.4">
      <c r="A48" s="2"/>
      <c r="B48" s="43" t="s">
        <v>573</v>
      </c>
      <c r="C48" s="76" t="s">
        <v>510</v>
      </c>
      <c r="D48" s="44">
        <v>385989</v>
      </c>
      <c r="E48" s="45">
        <v>438643</v>
      </c>
      <c r="F48" s="23">
        <v>56.96873571675826</v>
      </c>
      <c r="G48" s="23">
        <v>10.335036125606587</v>
      </c>
      <c r="H48" s="23">
        <v>29.960643413085442</v>
      </c>
      <c r="I48" s="23">
        <v>46.67283796206776</v>
      </c>
      <c r="J48" s="23">
        <v>8.4671962674547707</v>
      </c>
      <c r="K48" s="23">
        <v>27.842289029078231</v>
      </c>
      <c r="L48" s="23">
        <v>38.356840561770625</v>
      </c>
      <c r="M48" s="23">
        <v>6.958541871825644</v>
      </c>
      <c r="N48" s="23">
        <v>27.102091533584144</v>
      </c>
      <c r="O48" s="23">
        <v>30.083714074859362</v>
      </c>
      <c r="P48" s="23">
        <v>5.4576649427842208</v>
      </c>
      <c r="Q48" s="23">
        <v>26.467715918603957</v>
      </c>
      <c r="R48" s="23">
        <v>22.367589529774985</v>
      </c>
      <c r="S48" s="23">
        <v>4.0578370385874969</v>
      </c>
      <c r="T48" s="23">
        <v>22.367589529774985</v>
      </c>
      <c r="U48" s="23">
        <v>14.960199547507235</v>
      </c>
      <c r="V48" s="23">
        <v>2.7140185019814012</v>
      </c>
      <c r="W48" s="23">
        <v>14.960199547507235</v>
      </c>
      <c r="X48" s="23">
        <v>11.733843383028351</v>
      </c>
      <c r="Y48" s="23">
        <v>2.1287061004608954</v>
      </c>
      <c r="Z48" s="23">
        <v>11.733843383028351</v>
      </c>
      <c r="AA48" s="23">
        <v>8.3364834632898965</v>
      </c>
      <c r="AB48" s="23">
        <v>1.5123708937826805</v>
      </c>
      <c r="AC48" s="23">
        <v>8.3364834632898965</v>
      </c>
      <c r="AD48" s="23">
        <v>4.8390647513022111</v>
      </c>
      <c r="AE48" s="23">
        <v>0.87788342833358701</v>
      </c>
      <c r="AF48" s="23">
        <v>4.8390647513022111</v>
      </c>
      <c r="AG48" s="23">
        <v>1.1831196394433756</v>
      </c>
      <c r="AH48" s="23">
        <v>0.21463674874857699</v>
      </c>
      <c r="AI48" s="23">
        <v>1.1831196394433756</v>
      </c>
      <c r="AJ48" s="23">
        <v>-14.000462156477159</v>
      </c>
      <c r="AK48" s="23">
        <v>-2.539906851396299</v>
      </c>
      <c r="AL48" s="23">
        <v>-14.000462156477159</v>
      </c>
      <c r="AM48" s="23">
        <v>-20.707600559092562</v>
      </c>
      <c r="AN48" s="23">
        <v>-3.7566885970035178</v>
      </c>
      <c r="AO48" s="23">
        <v>-20.707600559092562</v>
      </c>
      <c r="AP48" s="23">
        <v>-17.820052583238272</v>
      </c>
      <c r="AQ48" s="23">
        <v>-3.2328413978441115</v>
      </c>
      <c r="AR48" s="23">
        <v>-17.820052583238272</v>
      </c>
      <c r="AS48" s="23">
        <v>-22.049636110775506</v>
      </c>
      <c r="AT48" s="23">
        <v>-4.0001552236362645</v>
      </c>
      <c r="AU48" s="23">
        <v>-22.049636110775506</v>
      </c>
      <c r="AV48" s="25">
        <v>58.542337024390385</v>
      </c>
      <c r="AW48" s="25">
        <v>10.620512469026574</v>
      </c>
      <c r="AX48" s="25">
        <v>31.52954760560096</v>
      </c>
      <c r="AY48" s="25">
        <v>49.875186541486414</v>
      </c>
      <c r="AZ48" s="25">
        <v>9.0481533106236416</v>
      </c>
      <c r="BA48" s="25">
        <v>30.738931638157041</v>
      </c>
      <c r="BB48" s="25">
        <v>41.887012316446992</v>
      </c>
      <c r="BC48" s="25">
        <v>7.598971260948348</v>
      </c>
      <c r="BD48" s="25">
        <v>29.686192985478485</v>
      </c>
      <c r="BE48" s="25">
        <v>34.113716986176364</v>
      </c>
      <c r="BF48" s="25">
        <v>6.188771665633765</v>
      </c>
      <c r="BG48" s="25">
        <v>28.792460497601127</v>
      </c>
      <c r="BH48" s="25">
        <v>27.689295893567728</v>
      </c>
      <c r="BI48" s="25">
        <v>5.0232793435233489</v>
      </c>
      <c r="BJ48" s="25">
        <v>27.689295893567728</v>
      </c>
      <c r="BK48" s="25">
        <v>21.312318671553012</v>
      </c>
      <c r="BL48" s="25">
        <v>3.8663940952817413</v>
      </c>
      <c r="BM48" s="25">
        <v>21.312318671553012</v>
      </c>
      <c r="BN48" s="25">
        <v>19.085772298681793</v>
      </c>
      <c r="BO48" s="25">
        <v>3.4624631161325379</v>
      </c>
      <c r="BP48" s="25">
        <v>19.085772298681793</v>
      </c>
      <c r="BQ48" s="25">
        <v>16.780994851336779</v>
      </c>
      <c r="BR48" s="25">
        <v>3.0443397739150795</v>
      </c>
      <c r="BS48" s="25">
        <v>16.780994851336779</v>
      </c>
      <c r="BT48" s="25">
        <v>14.496110674191247</v>
      </c>
      <c r="BU48" s="25">
        <v>2.6298253877957571</v>
      </c>
      <c r="BV48" s="25">
        <v>14.496110674191247</v>
      </c>
      <c r="BW48" s="25">
        <v>12.15612529625631</v>
      </c>
      <c r="BX48" s="25">
        <v>2.2053147661349941</v>
      </c>
      <c r="BY48" s="25">
        <v>12.15612529625631</v>
      </c>
      <c r="BZ48" s="25">
        <v>5.5886621179309568</v>
      </c>
      <c r="CA48" s="25">
        <v>1.0138723311290674</v>
      </c>
      <c r="CB48" s="25">
        <v>5.5886621179309568</v>
      </c>
      <c r="CC48" s="25">
        <v>2.9996950963146811</v>
      </c>
      <c r="CD48" s="25">
        <v>0.54419247322522979</v>
      </c>
      <c r="CE48" s="25">
        <v>2.9996950963146811</v>
      </c>
      <c r="CF48" s="25">
        <v>6.872962168994083</v>
      </c>
      <c r="CG48" s="25">
        <v>1.246864818268838</v>
      </c>
      <c r="CH48" s="25">
        <v>6.872962168994083</v>
      </c>
      <c r="CI48" s="25">
        <v>5.277632417199853</v>
      </c>
      <c r="CJ48" s="25">
        <v>0.95744658896103518</v>
      </c>
      <c r="CK48" s="25">
        <v>5.277632417199853</v>
      </c>
      <c r="CL48" s="27">
        <v>58.478874655377425</v>
      </c>
      <c r="CM48" s="27">
        <v>10.60899938438263</v>
      </c>
      <c r="CN48" s="27">
        <v>30.008445585242754</v>
      </c>
      <c r="CO48" s="27">
        <v>49.573909302031232</v>
      </c>
      <c r="CP48" s="27">
        <v>8.9934968202800025</v>
      </c>
      <c r="CQ48" s="27">
        <v>27.947602612057324</v>
      </c>
      <c r="CR48" s="27">
        <v>41.148686809584078</v>
      </c>
      <c r="CS48" s="27">
        <v>7.4650272530661379</v>
      </c>
      <c r="CT48" s="27">
        <v>27.266223754492458</v>
      </c>
      <c r="CU48" s="27">
        <v>32.667650889021687</v>
      </c>
      <c r="CV48" s="27">
        <v>5.9264322409287127</v>
      </c>
      <c r="CW48" s="27">
        <v>26.68881501048395</v>
      </c>
      <c r="CX48" s="27">
        <v>25.28196336322257</v>
      </c>
      <c r="CY48" s="27">
        <v>4.5865508756288733</v>
      </c>
      <c r="CZ48" s="27">
        <v>25.28196336322257</v>
      </c>
      <c r="DA48" s="27">
        <v>18.025033547827753</v>
      </c>
      <c r="DB48" s="27">
        <v>3.2700282100041496</v>
      </c>
      <c r="DC48" s="27">
        <v>18.025033547827753</v>
      </c>
      <c r="DD48" s="27">
        <v>14.87177221939362</v>
      </c>
      <c r="DE48" s="27">
        <v>2.6979763760846831</v>
      </c>
      <c r="DF48" s="27">
        <v>14.87177221939362</v>
      </c>
      <c r="DG48" s="27">
        <v>11.502441085087797</v>
      </c>
      <c r="DH48" s="27">
        <v>2.0867260375601755</v>
      </c>
      <c r="DI48" s="27">
        <v>11.502441085087797</v>
      </c>
      <c r="DJ48" s="27">
        <v>8.1156633204943009</v>
      </c>
      <c r="DK48" s="27">
        <v>1.472310602390559</v>
      </c>
      <c r="DL48" s="27">
        <v>8.1156633204943009</v>
      </c>
      <c r="DM48" s="27">
        <v>4.6677039338509259</v>
      </c>
      <c r="DN48" s="27">
        <v>0.8467958464065839</v>
      </c>
      <c r="DO48" s="27">
        <v>4.6677039338509259</v>
      </c>
      <c r="DP48" s="27">
        <v>-7.8579503403902224</v>
      </c>
      <c r="DQ48" s="27">
        <v>-1.4255573626371643</v>
      </c>
      <c r="DR48" s="27">
        <v>-7.8579503403902224</v>
      </c>
      <c r="DS48" s="27">
        <v>-12.870738258997232</v>
      </c>
      <c r="DT48" s="27">
        <v>-2.3349569407915332</v>
      </c>
      <c r="DU48" s="27">
        <v>-12.870738258997232</v>
      </c>
      <c r="DV48" s="27">
        <v>-6.9358840880779873</v>
      </c>
      <c r="DW48" s="27">
        <v>-1.2582798566867144</v>
      </c>
      <c r="DX48" s="27">
        <v>-6.9358840880779873</v>
      </c>
      <c r="DY48" s="27">
        <v>-13.326324247190113</v>
      </c>
      <c r="DZ48" s="27">
        <v>-2.4176074961716578</v>
      </c>
      <c r="EA48" s="27">
        <v>-13.326324247190113</v>
      </c>
      <c r="EB48" s="28">
        <v>56.974814428357853</v>
      </c>
      <c r="EC48" s="28">
        <v>10.336138900719789</v>
      </c>
      <c r="ED48" s="28">
        <v>30.040232640233562</v>
      </c>
      <c r="EE48" s="28">
        <v>46.475999682510498</v>
      </c>
      <c r="EF48" s="28">
        <v>8.4314866680660625</v>
      </c>
      <c r="EG48" s="28">
        <v>27.975946885118759</v>
      </c>
      <c r="EH48" s="28">
        <v>37.851907583775791</v>
      </c>
      <c r="EI48" s="28">
        <v>6.8669389864372015</v>
      </c>
      <c r="EJ48" s="28">
        <v>27.285189077971111</v>
      </c>
      <c r="EK48" s="28">
        <v>29.494878880181759</v>
      </c>
      <c r="EL48" s="28">
        <v>5.3508408587940357</v>
      </c>
      <c r="EM48" s="28">
        <v>26.702292533553688</v>
      </c>
      <c r="EN48" s="28">
        <v>21.663978662133569</v>
      </c>
      <c r="EO48" s="28">
        <v>3.9301908192366208</v>
      </c>
      <c r="EP48" s="28">
        <v>21.663978662133569</v>
      </c>
      <c r="EQ48" s="28">
        <v>14.041834197699608</v>
      </c>
      <c r="ER48" s="28">
        <v>2.5474123986977166</v>
      </c>
      <c r="ES48" s="28">
        <v>14.041834197699608</v>
      </c>
      <c r="ET48" s="28">
        <v>10.45051538810903</v>
      </c>
      <c r="EU48" s="28">
        <v>1.8958899597896912</v>
      </c>
      <c r="EV48" s="28">
        <v>10.45051538810903</v>
      </c>
      <c r="EW48" s="28">
        <v>6.7728148873675513</v>
      </c>
      <c r="EX48" s="28">
        <v>1.2286965061153523</v>
      </c>
      <c r="EY48" s="28">
        <v>6.7728148873675513</v>
      </c>
      <c r="EZ48" s="28">
        <v>3.0504838461983992</v>
      </c>
      <c r="FA48" s="28">
        <v>0.55340636147847067</v>
      </c>
      <c r="FB48" s="28">
        <v>3.0504838461983992</v>
      </c>
      <c r="FC48" s="28">
        <v>-0.67480656772306979</v>
      </c>
      <c r="FD48" s="28">
        <v>-0.12242066051613212</v>
      </c>
      <c r="FE48" s="28">
        <v>-0.67480656772306979</v>
      </c>
      <c r="FF48" s="28">
        <v>-21.535904997571166</v>
      </c>
      <c r="FG48" s="28">
        <v>-3.9069562163735299</v>
      </c>
      <c r="FH48" s="28">
        <v>-21.535904997571166</v>
      </c>
      <c r="FI48" s="28">
        <v>-45.229683032783441</v>
      </c>
      <c r="FJ48" s="28">
        <v>-8.2053849749739882</v>
      </c>
      <c r="FK48" s="28">
        <v>-45.229683032783441</v>
      </c>
      <c r="FL48" s="28">
        <v>-57.65145020330209</v>
      </c>
      <c r="FM48" s="28">
        <v>-10.458891408563654</v>
      </c>
      <c r="FN48" s="28">
        <v>-57.65145020330209</v>
      </c>
      <c r="FO48" s="28">
        <v>-71.518750988790188</v>
      </c>
      <c r="FP48" s="28">
        <v>-12.974640666107955</v>
      </c>
      <c r="FQ48" s="28">
        <v>-71.518750988790188</v>
      </c>
      <c r="FR48" s="29">
        <v>57.105159240142157</v>
      </c>
      <c r="FS48" s="29">
        <v>10.359785525866497</v>
      </c>
      <c r="FT48" s="29">
        <v>30.129372015638268</v>
      </c>
      <c r="FU48" s="29">
        <v>54.197963786905383</v>
      </c>
      <c r="FV48" s="29">
        <v>9.8323739613412418</v>
      </c>
      <c r="FW48" s="29">
        <v>28.096687169161854</v>
      </c>
      <c r="FX48" s="29">
        <v>51.636720193215865</v>
      </c>
      <c r="FY48" s="29">
        <v>9.3677235748754448</v>
      </c>
      <c r="FZ48" s="29">
        <v>27.475084836798459</v>
      </c>
      <c r="GA48" s="29">
        <v>48.12568876593906</v>
      </c>
      <c r="GB48" s="29">
        <v>8.7307665460331911</v>
      </c>
      <c r="GC48" s="29">
        <v>27.02869919663722</v>
      </c>
      <c r="GD48" s="29">
        <v>44.397007625407056</v>
      </c>
      <c r="GE48" s="29">
        <v>8.0543243922198648</v>
      </c>
      <c r="GF48" s="29">
        <v>26.271343851551663</v>
      </c>
      <c r="GG48" s="29">
        <v>40.348131041229379</v>
      </c>
      <c r="GH48" s="29">
        <v>7.3197936844708167</v>
      </c>
      <c r="GI48" s="29">
        <v>25.310067634617724</v>
      </c>
      <c r="GJ48" s="29">
        <v>36.464831416418654</v>
      </c>
      <c r="GK48" s="29">
        <v>6.6153012746600215</v>
      </c>
      <c r="GL48" s="29">
        <v>24.213172336823703</v>
      </c>
      <c r="GM48" s="29">
        <v>32.635684256096631</v>
      </c>
      <c r="GN48" s="29">
        <v>5.9206329845131052</v>
      </c>
      <c r="GO48" s="29">
        <v>23.120588120026483</v>
      </c>
      <c r="GP48" s="29">
        <v>28.137910137634734</v>
      </c>
      <c r="GQ48" s="29">
        <v>5.1046651134647085</v>
      </c>
      <c r="GR48" s="29">
        <v>21.518317024986814</v>
      </c>
      <c r="GS48" s="29">
        <v>20.576482337664245</v>
      </c>
      <c r="GT48" s="29">
        <v>3.7329016630275844</v>
      </c>
      <c r="GU48" s="29">
        <v>16.772851898629327</v>
      </c>
      <c r="GV48" s="29">
        <v>-15.374434962152311</v>
      </c>
      <c r="GW48" s="29">
        <v>-2.7891674046382509</v>
      </c>
      <c r="GX48" s="29">
        <v>-15.374434962152311</v>
      </c>
      <c r="GY48" s="29">
        <v>-46.133994658157597</v>
      </c>
      <c r="GZ48" s="29">
        <v>-8.3694415087808043</v>
      </c>
      <c r="HA48" s="29">
        <v>-46.133994658157597</v>
      </c>
      <c r="HB48" s="29">
        <v>-63.603003782349475</v>
      </c>
      <c r="HC48" s="29">
        <v>-11.538598031311189</v>
      </c>
      <c r="HD48" s="29">
        <v>-63.603003782349475</v>
      </c>
      <c r="HE48" s="29">
        <v>-69.09719924517718</v>
      </c>
      <c r="HF48" s="29">
        <v>-12.535332606425948</v>
      </c>
      <c r="HG48" s="29">
        <v>-69.09719924517718</v>
      </c>
    </row>
    <row r="49" spans="1:215" ht="15" thickBot="1" x14ac:dyDescent="0.4">
      <c r="A49" s="2"/>
      <c r="B49" s="43" t="s">
        <v>606</v>
      </c>
      <c r="C49" s="76" t="s">
        <v>863</v>
      </c>
      <c r="D49" s="44">
        <v>401141</v>
      </c>
      <c r="E49" s="45">
        <v>383916</v>
      </c>
      <c r="F49" s="23">
        <v>40.017775665315789</v>
      </c>
      <c r="G49" s="23">
        <v>40.017775665315789</v>
      </c>
      <c r="H49" s="23">
        <v>40.017775665315789</v>
      </c>
      <c r="I49" s="23">
        <v>40.234147438315787</v>
      </c>
      <c r="J49" s="23">
        <v>40.234147438315787</v>
      </c>
      <c r="K49" s="23">
        <v>40.234147438315787</v>
      </c>
      <c r="L49" s="23">
        <v>40.489680999315787</v>
      </c>
      <c r="M49" s="23">
        <v>40.489680999315787</v>
      </c>
      <c r="N49" s="23">
        <v>40.489680999315787</v>
      </c>
      <c r="O49" s="23">
        <v>40.797950663315788</v>
      </c>
      <c r="P49" s="23">
        <v>40.797950663315788</v>
      </c>
      <c r="Q49" s="23">
        <v>39.918919124811772</v>
      </c>
      <c r="R49" s="23">
        <v>41.153873544315786</v>
      </c>
      <c r="S49" s="23">
        <v>41.153873544315786</v>
      </c>
      <c r="T49" s="23">
        <v>39.002320975332339</v>
      </c>
      <c r="U49" s="23">
        <v>41.557523020315784</v>
      </c>
      <c r="V49" s="23">
        <v>41.557523020315784</v>
      </c>
      <c r="W49" s="23">
        <v>37.972698492504001</v>
      </c>
      <c r="X49" s="23">
        <v>42.010184521315786</v>
      </c>
      <c r="Y49" s="23">
        <v>42.010184521315786</v>
      </c>
      <c r="Z49" s="23">
        <v>36.814764471219789</v>
      </c>
      <c r="AA49" s="23">
        <v>42.469511491315785</v>
      </c>
      <c r="AB49" s="23">
        <v>42.469511491315785</v>
      </c>
      <c r="AC49" s="23">
        <v>35.621339447178116</v>
      </c>
      <c r="AD49" s="23">
        <v>43.057390781315789</v>
      </c>
      <c r="AE49" s="23">
        <v>43.057390781315789</v>
      </c>
      <c r="AF49" s="23">
        <v>34.324494351719608</v>
      </c>
      <c r="AG49" s="23">
        <v>43.509326532315789</v>
      </c>
      <c r="AH49" s="23">
        <v>43.509326532315789</v>
      </c>
      <c r="AI49" s="23">
        <v>32.920888052217855</v>
      </c>
      <c r="AJ49" s="23">
        <v>45.46459097631579</v>
      </c>
      <c r="AK49" s="23">
        <v>45.46459097631579</v>
      </c>
      <c r="AL49" s="23">
        <v>28.088705985769984</v>
      </c>
      <c r="AM49" s="23">
        <v>47.230265326315788</v>
      </c>
      <c r="AN49" s="23">
        <v>47.230265326315788</v>
      </c>
      <c r="AO49" s="23">
        <v>25.758460580522396</v>
      </c>
      <c r="AP49" s="23">
        <v>48.426987316315788</v>
      </c>
      <c r="AQ49" s="23">
        <v>48.426987316315788</v>
      </c>
      <c r="AR49" s="23">
        <v>25.495494764539281</v>
      </c>
      <c r="AS49" s="23">
        <v>49.431452516315787</v>
      </c>
      <c r="AT49" s="23">
        <v>49.431452516315787</v>
      </c>
      <c r="AU49" s="23">
        <v>26.209551864601984</v>
      </c>
      <c r="AV49" s="25">
        <v>40.026621931315788</v>
      </c>
      <c r="AW49" s="25">
        <v>40.026621931315788</v>
      </c>
      <c r="AX49" s="25">
        <v>40.026621931315788</v>
      </c>
      <c r="AY49" s="25">
        <v>40.203999061315784</v>
      </c>
      <c r="AZ49" s="25">
        <v>40.203999061315784</v>
      </c>
      <c r="BA49" s="25">
        <v>40.203999061315784</v>
      </c>
      <c r="BB49" s="25">
        <v>40.410201869315785</v>
      </c>
      <c r="BC49" s="25">
        <v>40.410201869315785</v>
      </c>
      <c r="BD49" s="25">
        <v>40.410201869315785</v>
      </c>
      <c r="BE49" s="25">
        <v>40.577855649315786</v>
      </c>
      <c r="BF49" s="25">
        <v>40.577855649315786</v>
      </c>
      <c r="BG49" s="25">
        <v>40.469056284814172</v>
      </c>
      <c r="BH49" s="25">
        <v>40.779314332315785</v>
      </c>
      <c r="BI49" s="25">
        <v>40.779314332315785</v>
      </c>
      <c r="BJ49" s="25">
        <v>39.689056750267575</v>
      </c>
      <c r="BK49" s="25">
        <v>41.010562439315791</v>
      </c>
      <c r="BL49" s="25">
        <v>41.010562439315791</v>
      </c>
      <c r="BM49" s="25">
        <v>38.806326200828806</v>
      </c>
      <c r="BN49" s="25">
        <v>41.273516113315786</v>
      </c>
      <c r="BO49" s="25">
        <v>41.273516113315786</v>
      </c>
      <c r="BP49" s="25">
        <v>37.792481187921886</v>
      </c>
      <c r="BQ49" s="25">
        <v>41.554213322315789</v>
      </c>
      <c r="BR49" s="25">
        <v>41.554213322315789</v>
      </c>
      <c r="BS49" s="25">
        <v>36.728036279821325</v>
      </c>
      <c r="BT49" s="25">
        <v>41.852173067315789</v>
      </c>
      <c r="BU49" s="25">
        <v>41.852173067315789</v>
      </c>
      <c r="BV49" s="25">
        <v>35.61603197636633</v>
      </c>
      <c r="BW49" s="25">
        <v>42.154938303315788</v>
      </c>
      <c r="BX49" s="25">
        <v>42.154938303315788</v>
      </c>
      <c r="BY49" s="25">
        <v>34.480751430665904</v>
      </c>
      <c r="BZ49" s="25">
        <v>43.29221857831579</v>
      </c>
      <c r="CA49" s="25">
        <v>43.29221857831579</v>
      </c>
      <c r="CB49" s="25">
        <v>31.517750445435041</v>
      </c>
      <c r="CC49" s="25">
        <v>44.392756996315789</v>
      </c>
      <c r="CD49" s="25">
        <v>44.392756996315789</v>
      </c>
      <c r="CE49" s="25">
        <v>29.452862867320832</v>
      </c>
      <c r="CF49" s="25">
        <v>45.077151066315785</v>
      </c>
      <c r="CG49" s="25">
        <v>45.077151066315785</v>
      </c>
      <c r="CH49" s="25">
        <v>28.304897965511145</v>
      </c>
      <c r="CI49" s="25">
        <v>45.607333146315788</v>
      </c>
      <c r="CJ49" s="25">
        <v>45.607333146315788</v>
      </c>
      <c r="CK49" s="25">
        <v>27.622312061548769</v>
      </c>
      <c r="CL49" s="27">
        <v>40.018694485315791</v>
      </c>
      <c r="CM49" s="27">
        <v>40.018694485315791</v>
      </c>
      <c r="CN49" s="27">
        <v>40.018694485315791</v>
      </c>
      <c r="CO49" s="27">
        <v>40.235663615315787</v>
      </c>
      <c r="CP49" s="27">
        <v>40.235663615315787</v>
      </c>
      <c r="CQ49" s="27">
        <v>40.235663615315787</v>
      </c>
      <c r="CR49" s="27">
        <v>40.491760801315785</v>
      </c>
      <c r="CS49" s="27">
        <v>40.491760801315785</v>
      </c>
      <c r="CT49" s="27">
        <v>40.491760801315785</v>
      </c>
      <c r="CU49" s="27">
        <v>40.800879208315791</v>
      </c>
      <c r="CV49" s="27">
        <v>40.800879208315791</v>
      </c>
      <c r="CW49" s="27">
        <v>40.208634124564682</v>
      </c>
      <c r="CX49" s="27">
        <v>41.156559316315786</v>
      </c>
      <c r="CY49" s="27">
        <v>41.156559316315786</v>
      </c>
      <c r="CZ49" s="27">
        <v>39.31938319855167</v>
      </c>
      <c r="DA49" s="27">
        <v>41.558819415315789</v>
      </c>
      <c r="DB49" s="27">
        <v>41.558819415315789</v>
      </c>
      <c r="DC49" s="27">
        <v>38.320777682032173</v>
      </c>
      <c r="DD49" s="27">
        <v>42.01105802131579</v>
      </c>
      <c r="DE49" s="27">
        <v>42.01105802131579</v>
      </c>
      <c r="DF49" s="27">
        <v>37.194177680161332</v>
      </c>
      <c r="DG49" s="27">
        <v>42.469504633315786</v>
      </c>
      <c r="DH49" s="27">
        <v>42.469504633315786</v>
      </c>
      <c r="DI49" s="27">
        <v>36.031133552663498</v>
      </c>
      <c r="DJ49" s="27">
        <v>43.054143216315786</v>
      </c>
      <c r="DK49" s="27">
        <v>43.054143216315786</v>
      </c>
      <c r="DL49" s="27">
        <v>34.780328383154398</v>
      </c>
      <c r="DM49" s="27">
        <v>43.482928186315789</v>
      </c>
      <c r="DN49" s="27">
        <v>43.482928186315789</v>
      </c>
      <c r="DO49" s="27">
        <v>33.477302394104683</v>
      </c>
      <c r="DP49" s="27">
        <v>45.266766266315784</v>
      </c>
      <c r="DQ49" s="27">
        <v>45.266766266315784</v>
      </c>
      <c r="DR49" s="27">
        <v>28.93762165032966</v>
      </c>
      <c r="DS49" s="27">
        <v>46.68132640631579</v>
      </c>
      <c r="DT49" s="27">
        <v>46.68132640631579</v>
      </c>
      <c r="DU49" s="27">
        <v>26.882490224941265</v>
      </c>
      <c r="DV49" s="27">
        <v>47.685828356315788</v>
      </c>
      <c r="DW49" s="27">
        <v>47.685828356315788</v>
      </c>
      <c r="DX49" s="27">
        <v>26.689716128667811</v>
      </c>
      <c r="DY49" s="27">
        <v>48.417238486315789</v>
      </c>
      <c r="DZ49" s="27">
        <v>48.417238486315789</v>
      </c>
      <c r="EA49" s="27">
        <v>27.4898020144567</v>
      </c>
      <c r="EB49" s="28">
        <v>40.025099742315788</v>
      </c>
      <c r="EC49" s="28">
        <v>40.025099742315788</v>
      </c>
      <c r="ED49" s="28">
        <v>40.025099742315788</v>
      </c>
      <c r="EE49" s="28">
        <v>40.288964098315788</v>
      </c>
      <c r="EF49" s="28">
        <v>40.288964098315788</v>
      </c>
      <c r="EG49" s="28">
        <v>40.288964098315788</v>
      </c>
      <c r="EH49" s="28">
        <v>40.64333723131579</v>
      </c>
      <c r="EI49" s="28">
        <v>40.64333723131579</v>
      </c>
      <c r="EJ49" s="28">
        <v>40.64333723131579</v>
      </c>
      <c r="EK49" s="28">
        <v>41.052591422315786</v>
      </c>
      <c r="EL49" s="28">
        <v>41.052591422315786</v>
      </c>
      <c r="EM49" s="28">
        <v>40.08996712891053</v>
      </c>
      <c r="EN49" s="28">
        <v>41.57716237031579</v>
      </c>
      <c r="EO49" s="28">
        <v>41.57716237031579</v>
      </c>
      <c r="EP49" s="28">
        <v>39.266791941632924</v>
      </c>
      <c r="EQ49" s="28">
        <v>42.383782227315791</v>
      </c>
      <c r="ER49" s="28">
        <v>42.383782227315791</v>
      </c>
      <c r="ES49" s="28">
        <v>38.151483438138179</v>
      </c>
      <c r="ET49" s="28">
        <v>42.944170117315785</v>
      </c>
      <c r="EU49" s="28">
        <v>42.944170117315785</v>
      </c>
      <c r="EV49" s="28">
        <v>37.064794175293393</v>
      </c>
      <c r="EW49" s="28">
        <v>43.548557013315786</v>
      </c>
      <c r="EX49" s="28">
        <v>43.548557013315786</v>
      </c>
      <c r="EY49" s="28">
        <v>35.947659528488678</v>
      </c>
      <c r="EZ49" s="28">
        <v>44.224079636315786</v>
      </c>
      <c r="FA49" s="28">
        <v>44.224079636315786</v>
      </c>
      <c r="FB49" s="28">
        <v>34.990758795118957</v>
      </c>
      <c r="FC49" s="28">
        <v>44.985692166315786</v>
      </c>
      <c r="FD49" s="28">
        <v>44.985692166315786</v>
      </c>
      <c r="FE49" s="28">
        <v>34.024988957133147</v>
      </c>
      <c r="FF49" s="28">
        <v>51.025243646315786</v>
      </c>
      <c r="FG49" s="28">
        <v>51.025243646315786</v>
      </c>
      <c r="FH49" s="28">
        <v>26.166924057823159</v>
      </c>
      <c r="FI49" s="28">
        <v>53.546375916315789</v>
      </c>
      <c r="FJ49" s="28">
        <v>51.02824238206766</v>
      </c>
      <c r="FK49" s="28">
        <v>17.124361651942849</v>
      </c>
      <c r="FL49" s="28">
        <v>54.862724416315785</v>
      </c>
      <c r="FM49" s="28">
        <v>52.783770377963712</v>
      </c>
      <c r="FN49" s="28">
        <v>11.633389599299626</v>
      </c>
      <c r="FO49" s="28">
        <v>54.838187916315789</v>
      </c>
      <c r="FP49" s="28">
        <v>51.436075152030938</v>
      </c>
      <c r="FQ49" s="28">
        <v>7.4012961437528944</v>
      </c>
      <c r="FR49" s="29">
        <v>40.087516053315788</v>
      </c>
      <c r="FS49" s="29">
        <v>40.087516053315788</v>
      </c>
      <c r="FT49" s="29">
        <v>40.087516053315788</v>
      </c>
      <c r="FU49" s="29">
        <v>40.393224352315784</v>
      </c>
      <c r="FV49" s="29">
        <v>40.393224352315784</v>
      </c>
      <c r="FW49" s="29">
        <v>40.393224352315784</v>
      </c>
      <c r="FX49" s="29">
        <v>40.736591402315788</v>
      </c>
      <c r="FY49" s="29">
        <v>40.736591402315788</v>
      </c>
      <c r="FZ49" s="29">
        <v>40.600963597476294</v>
      </c>
      <c r="GA49" s="29">
        <v>41.189551029315787</v>
      </c>
      <c r="GB49" s="29">
        <v>41.189551029315787</v>
      </c>
      <c r="GC49" s="29">
        <v>39.975777613378682</v>
      </c>
      <c r="GD49" s="29">
        <v>41.930277882315785</v>
      </c>
      <c r="GE49" s="29">
        <v>41.930277882315785</v>
      </c>
      <c r="GF49" s="29">
        <v>39.056783869490488</v>
      </c>
      <c r="GG49" s="29">
        <v>42.511054162315787</v>
      </c>
      <c r="GH49" s="29">
        <v>42.511054162315787</v>
      </c>
      <c r="GI49" s="29">
        <v>38.262882485217617</v>
      </c>
      <c r="GJ49" s="29">
        <v>43.046003853315788</v>
      </c>
      <c r="GK49" s="29">
        <v>43.046003853315788</v>
      </c>
      <c r="GL49" s="29">
        <v>37.329399580500379</v>
      </c>
      <c r="GM49" s="29">
        <v>47.199277856315788</v>
      </c>
      <c r="GN49" s="29">
        <v>47.199277856315788</v>
      </c>
      <c r="GO49" s="29">
        <v>32.861617471084436</v>
      </c>
      <c r="GP49" s="29">
        <v>47.703261546315787</v>
      </c>
      <c r="GQ49" s="29">
        <v>47.703261546315787</v>
      </c>
      <c r="GR49" s="29">
        <v>32.226948123600231</v>
      </c>
      <c r="GS49" s="29">
        <v>48.343033826315789</v>
      </c>
      <c r="GT49" s="29">
        <v>48.343033826315789</v>
      </c>
      <c r="GU49" s="29">
        <v>30.655920927140762</v>
      </c>
      <c r="GV49" s="29">
        <v>51.150545396315792</v>
      </c>
      <c r="GW49" s="29">
        <v>51.150545396315792</v>
      </c>
      <c r="GX49" s="29">
        <v>20.854079151494545</v>
      </c>
      <c r="GY49" s="29">
        <v>53.223352256315792</v>
      </c>
      <c r="GZ49" s="29">
        <v>53.223352256315792</v>
      </c>
      <c r="HA49" s="29">
        <v>13.48636254158184</v>
      </c>
      <c r="HB49" s="29">
        <v>53.867002696315787</v>
      </c>
      <c r="HC49" s="29">
        <v>52.097048254036466</v>
      </c>
      <c r="HD49" s="29">
        <v>10.187659841511675</v>
      </c>
      <c r="HE49" s="29">
        <v>53.772611216315788</v>
      </c>
      <c r="HF49" s="29">
        <v>51.50444464348535</v>
      </c>
      <c r="HG49" s="29">
        <v>11.47934338720944</v>
      </c>
    </row>
    <row r="50" spans="1:215" ht="15" thickBot="1" x14ac:dyDescent="0.4">
      <c r="A50" s="2"/>
      <c r="B50" s="43" t="s">
        <v>466</v>
      </c>
      <c r="C50" s="76" t="s">
        <v>864</v>
      </c>
      <c r="D50" s="44">
        <v>352784</v>
      </c>
      <c r="E50" s="45">
        <v>404565</v>
      </c>
      <c r="F50" s="23">
        <v>142.28230160736842</v>
      </c>
      <c r="G50" s="23">
        <v>54.494467682247944</v>
      </c>
      <c r="H50" s="23">
        <v>68.362412235327099</v>
      </c>
      <c r="I50" s="23">
        <v>145.25029321736844</v>
      </c>
      <c r="J50" s="23">
        <v>53.329391937526211</v>
      </c>
      <c r="K50" s="23">
        <v>66.880787630779352</v>
      </c>
      <c r="L50" s="23">
        <v>145.41253593786843</v>
      </c>
      <c r="M50" s="23">
        <v>52.22692833401323</v>
      </c>
      <c r="N50" s="23">
        <v>65.977545239783254</v>
      </c>
      <c r="O50" s="23">
        <v>145.69909407236844</v>
      </c>
      <c r="P50" s="23">
        <v>51.147691577132939</v>
      </c>
      <c r="Q50" s="23">
        <v>64.886717602757813</v>
      </c>
      <c r="R50" s="23">
        <v>146.07586666886843</v>
      </c>
      <c r="S50" s="23">
        <v>50.102926175865093</v>
      </c>
      <c r="T50" s="23">
        <v>63.460624892831632</v>
      </c>
      <c r="U50" s="23">
        <v>146.52207629186842</v>
      </c>
      <c r="V50" s="23">
        <v>48.931888775463847</v>
      </c>
      <c r="W50" s="23">
        <v>61.769049061366019</v>
      </c>
      <c r="X50" s="23">
        <v>147.02270658336843</v>
      </c>
      <c r="Y50" s="23">
        <v>48.25246662002354</v>
      </c>
      <c r="Z50" s="23">
        <v>59.925753425291674</v>
      </c>
      <c r="AA50" s="23">
        <v>147.56205033036844</v>
      </c>
      <c r="AB50" s="23">
        <v>47.616207441966175</v>
      </c>
      <c r="AC50" s="23">
        <v>58.052518906779639</v>
      </c>
      <c r="AD50" s="23">
        <v>148.12942471436844</v>
      </c>
      <c r="AE50" s="23">
        <v>46.961900974561942</v>
      </c>
      <c r="AF50" s="23">
        <v>56.20798661979633</v>
      </c>
      <c r="AG50" s="23">
        <v>148.82753270236842</v>
      </c>
      <c r="AH50" s="23">
        <v>46.275159558683399</v>
      </c>
      <c r="AI50" s="23">
        <v>54.156130727973178</v>
      </c>
      <c r="AJ50" s="23">
        <v>160.16892438636842</v>
      </c>
      <c r="AK50" s="23">
        <v>42.572750033080332</v>
      </c>
      <c r="AL50" s="23">
        <v>38.755963251171622</v>
      </c>
      <c r="AM50" s="23">
        <v>164.25243001736843</v>
      </c>
      <c r="AN50" s="23">
        <v>42.946784900678317</v>
      </c>
      <c r="AO50" s="23">
        <v>34.043106138676862</v>
      </c>
      <c r="AP50" s="23">
        <v>166.71842580236842</v>
      </c>
      <c r="AQ50" s="23">
        <v>48.186371927477239</v>
      </c>
      <c r="AR50" s="23">
        <v>32.533576399819722</v>
      </c>
      <c r="AS50" s="23">
        <v>168.46689378236843</v>
      </c>
      <c r="AT50" s="23">
        <v>51.313216061681295</v>
      </c>
      <c r="AU50" s="23">
        <v>32.887236695328426</v>
      </c>
      <c r="AV50" s="25">
        <v>142.05486086736843</v>
      </c>
      <c r="AW50" s="25">
        <v>54.676435630590255</v>
      </c>
      <c r="AX50" s="25">
        <v>69.225446273695297</v>
      </c>
      <c r="AY50" s="25">
        <v>144.77959405636841</v>
      </c>
      <c r="AZ50" s="25">
        <v>53.561987228902396</v>
      </c>
      <c r="BA50" s="25">
        <v>68.495019148260411</v>
      </c>
      <c r="BB50" s="25">
        <v>145.04329629036843</v>
      </c>
      <c r="BC50" s="25">
        <v>52.367465866863157</v>
      </c>
      <c r="BD50" s="25">
        <v>67.392891782814644</v>
      </c>
      <c r="BE50" s="25">
        <v>145.33561861586841</v>
      </c>
      <c r="BF50" s="25">
        <v>51.213845081694039</v>
      </c>
      <c r="BG50" s="25">
        <v>66.350420268774826</v>
      </c>
      <c r="BH50" s="25">
        <v>145.67537270086842</v>
      </c>
      <c r="BI50" s="25">
        <v>50.091376090175743</v>
      </c>
      <c r="BJ50" s="25">
        <v>65.116504868937326</v>
      </c>
      <c r="BK50" s="25">
        <v>146.05859767386843</v>
      </c>
      <c r="BL50" s="25">
        <v>49.061269434218609</v>
      </c>
      <c r="BM50" s="25">
        <v>63.656196356327257</v>
      </c>
      <c r="BN50" s="25">
        <v>146.48665763636842</v>
      </c>
      <c r="BO50" s="25">
        <v>48.580831672110463</v>
      </c>
      <c r="BP50" s="25">
        <v>62.035192839768911</v>
      </c>
      <c r="BQ50" s="25">
        <v>146.90940150486841</v>
      </c>
      <c r="BR50" s="25">
        <v>48.134913465128847</v>
      </c>
      <c r="BS50" s="25">
        <v>60.367090208431534</v>
      </c>
      <c r="BT50" s="25">
        <v>147.35092932386843</v>
      </c>
      <c r="BU50" s="25">
        <v>47.691801726043657</v>
      </c>
      <c r="BV50" s="25">
        <v>58.658941292531367</v>
      </c>
      <c r="BW50" s="25">
        <v>147.80477928386841</v>
      </c>
      <c r="BX50" s="25">
        <v>47.248867237562578</v>
      </c>
      <c r="BY50" s="25">
        <v>56.955932465517122</v>
      </c>
      <c r="BZ50" s="25">
        <v>149.76215520836843</v>
      </c>
      <c r="CA50" s="25">
        <v>45.813565700889974</v>
      </c>
      <c r="CB50" s="25">
        <v>51.674442505873927</v>
      </c>
      <c r="CC50" s="25">
        <v>151.62544257336842</v>
      </c>
      <c r="CD50" s="25">
        <v>46.145437915089254</v>
      </c>
      <c r="CE50" s="25">
        <v>48.015829388473577</v>
      </c>
      <c r="CF50" s="25">
        <v>153.28135715236843</v>
      </c>
      <c r="CG50" s="25">
        <v>49.711882547038442</v>
      </c>
      <c r="CH50" s="25">
        <v>45.901612187290468</v>
      </c>
      <c r="CI50" s="25">
        <v>154.57812022736843</v>
      </c>
      <c r="CJ50" s="25">
        <v>51.743765304082068</v>
      </c>
      <c r="CK50" s="25">
        <v>44.494642903269039</v>
      </c>
      <c r="CL50" s="27">
        <v>142.28277654736843</v>
      </c>
      <c r="CM50" s="27">
        <v>54.674039655263336</v>
      </c>
      <c r="CN50" s="27">
        <v>68.373514824551563</v>
      </c>
      <c r="CO50" s="27">
        <v>145.25820425386843</v>
      </c>
      <c r="CP50" s="27">
        <v>53.585465952242807</v>
      </c>
      <c r="CQ50" s="27">
        <v>66.923366461539331</v>
      </c>
      <c r="CR50" s="27">
        <v>145.42340213536843</v>
      </c>
      <c r="CS50" s="27">
        <v>52.241617461776563</v>
      </c>
      <c r="CT50" s="27">
        <v>66.053605102053439</v>
      </c>
      <c r="CU50" s="27">
        <v>145.71153074286843</v>
      </c>
      <c r="CV50" s="27">
        <v>50.918507647480482</v>
      </c>
      <c r="CW50" s="27">
        <v>64.995946178727792</v>
      </c>
      <c r="CX50" s="27">
        <v>146.08866704686844</v>
      </c>
      <c r="CY50" s="27">
        <v>49.656003807775953</v>
      </c>
      <c r="CZ50" s="27">
        <v>63.614841232755182</v>
      </c>
      <c r="DA50" s="27">
        <v>146.53421074336842</v>
      </c>
      <c r="DB50" s="27">
        <v>48.458788393051691</v>
      </c>
      <c r="DC50" s="27">
        <v>62.003044447990717</v>
      </c>
      <c r="DD50" s="27">
        <v>147.03301428086843</v>
      </c>
      <c r="DE50" s="27">
        <v>47.779168385507575</v>
      </c>
      <c r="DF50" s="27">
        <v>60.197499410208508</v>
      </c>
      <c r="DG50" s="27">
        <v>147.56978088986841</v>
      </c>
      <c r="DH50" s="27">
        <v>47.120419994365449</v>
      </c>
      <c r="DI50" s="27">
        <v>58.359999743884359</v>
      </c>
      <c r="DJ50" s="27">
        <v>148.12830974836842</v>
      </c>
      <c r="DK50" s="27">
        <v>46.443458791458482</v>
      </c>
      <c r="DL50" s="27">
        <v>56.579304429371149</v>
      </c>
      <c r="DM50" s="27">
        <v>148.79691814286844</v>
      </c>
      <c r="DN50" s="27">
        <v>45.758654114871774</v>
      </c>
      <c r="DO50" s="27">
        <v>54.6890392999086</v>
      </c>
      <c r="DP50" s="27">
        <v>159.73736658886844</v>
      </c>
      <c r="DQ50" s="27">
        <v>43.006185698749505</v>
      </c>
      <c r="DR50" s="27">
        <v>39.911081078198464</v>
      </c>
      <c r="DS50" s="27">
        <v>162.80672143236842</v>
      </c>
      <c r="DT50" s="27">
        <v>42.846155201863311</v>
      </c>
      <c r="DU50" s="27">
        <v>36.116922862624705</v>
      </c>
      <c r="DV50" s="27">
        <v>164.84568804736841</v>
      </c>
      <c r="DW50" s="27">
        <v>47.589388818958348</v>
      </c>
      <c r="DX50" s="27">
        <v>35.035054056887404</v>
      </c>
      <c r="DY50" s="27">
        <v>165.76265665736844</v>
      </c>
      <c r="DZ50" s="27">
        <v>49.987660143993921</v>
      </c>
      <c r="EA50" s="27">
        <v>35.916656503693048</v>
      </c>
      <c r="EB50" s="28">
        <v>142.26789406736842</v>
      </c>
      <c r="EC50" s="28">
        <v>54.498924167434154</v>
      </c>
      <c r="ED50" s="28">
        <v>68.424411246792246</v>
      </c>
      <c r="EE50" s="28">
        <v>145.25566981836843</v>
      </c>
      <c r="EF50" s="28">
        <v>53.322943314922313</v>
      </c>
      <c r="EG50" s="28">
        <v>67.009907867959683</v>
      </c>
      <c r="EH50" s="28">
        <v>145.48148472936842</v>
      </c>
      <c r="EI50" s="28">
        <v>51.993390802368239</v>
      </c>
      <c r="EJ50" s="28">
        <v>66.198754997648123</v>
      </c>
      <c r="EK50" s="28">
        <v>145.84992954186842</v>
      </c>
      <c r="EL50" s="28">
        <v>50.790390663843432</v>
      </c>
      <c r="EM50" s="28">
        <v>65.226508085097151</v>
      </c>
      <c r="EN50" s="28">
        <v>146.33640707336843</v>
      </c>
      <c r="EO50" s="28">
        <v>49.631084739346214</v>
      </c>
      <c r="EP50" s="28">
        <v>64.000118862392554</v>
      </c>
      <c r="EQ50" s="28">
        <v>147.01112911986843</v>
      </c>
      <c r="ER50" s="28">
        <v>48.37252610172856</v>
      </c>
      <c r="ES50" s="28">
        <v>62.573023662049451</v>
      </c>
      <c r="ET50" s="28">
        <v>147.86760482186844</v>
      </c>
      <c r="EU50" s="28">
        <v>47.543782179403671</v>
      </c>
      <c r="EV50" s="28">
        <v>60.944999682742832</v>
      </c>
      <c r="EW50" s="28">
        <v>148.85285222736843</v>
      </c>
      <c r="EX50" s="28">
        <v>46.704885734535345</v>
      </c>
      <c r="EY50" s="28">
        <v>59.272589687691791</v>
      </c>
      <c r="EZ50" s="28">
        <v>149.92270869136843</v>
      </c>
      <c r="FA50" s="28">
        <v>45.989959263340133</v>
      </c>
      <c r="FB50" s="28">
        <v>57.827129276773846</v>
      </c>
      <c r="FC50" s="28">
        <v>151.12800437236842</v>
      </c>
      <c r="FD50" s="28">
        <v>45.337910551675989</v>
      </c>
      <c r="FE50" s="28">
        <v>56.344499955954348</v>
      </c>
      <c r="FF50" s="28">
        <v>165.37576719736842</v>
      </c>
      <c r="FG50" s="28">
        <v>40.372530172989471</v>
      </c>
      <c r="FH50" s="28">
        <v>38.548767755939323</v>
      </c>
      <c r="FI50" s="28">
        <v>174.28631701236844</v>
      </c>
      <c r="FJ50" s="28">
        <v>38.153702273760167</v>
      </c>
      <c r="FK50" s="28">
        <v>17.670140122477164</v>
      </c>
      <c r="FL50" s="28">
        <v>177.55016054236842</v>
      </c>
      <c r="FM50" s="28">
        <v>41.976023715333632</v>
      </c>
      <c r="FN50" s="28">
        <v>4.4330792131008252</v>
      </c>
      <c r="FO50" s="28">
        <v>178.28068616236843</v>
      </c>
      <c r="FP50" s="28">
        <v>44.398507084942757</v>
      </c>
      <c r="FQ50" s="28">
        <v>-3.5184271146826234</v>
      </c>
      <c r="FR50" s="29">
        <v>142.26692077736843</v>
      </c>
      <c r="FS50" s="29">
        <v>54.532224989912471</v>
      </c>
      <c r="FT50" s="29">
        <v>68.371767319206242</v>
      </c>
      <c r="FU50" s="29">
        <v>145.30713538636843</v>
      </c>
      <c r="FV50" s="29">
        <v>53.996833832121169</v>
      </c>
      <c r="FW50" s="29">
        <v>66.820265194624753</v>
      </c>
      <c r="FX50" s="29">
        <v>145.53410699486844</v>
      </c>
      <c r="FY50" s="29">
        <v>53.363472334576947</v>
      </c>
      <c r="FZ50" s="29">
        <v>65.997726067933712</v>
      </c>
      <c r="GA50" s="29">
        <v>145.88478310386841</v>
      </c>
      <c r="GB50" s="29">
        <v>53.028198028327992</v>
      </c>
      <c r="GC50" s="29">
        <v>65.122976240673722</v>
      </c>
      <c r="GD50" s="29">
        <v>146.39472487236841</v>
      </c>
      <c r="GE50" s="29">
        <v>52.544455641305703</v>
      </c>
      <c r="GF50" s="29">
        <v>63.990718390536983</v>
      </c>
      <c r="GG50" s="29">
        <v>147.13906935836843</v>
      </c>
      <c r="GH50" s="29">
        <v>51.776556474304087</v>
      </c>
      <c r="GI50" s="29">
        <v>62.710623072216464</v>
      </c>
      <c r="GJ50" s="29">
        <v>148.07114568486844</v>
      </c>
      <c r="GK50" s="29">
        <v>51.035086721144573</v>
      </c>
      <c r="GL50" s="29">
        <v>61.26055677067643</v>
      </c>
      <c r="GM50" s="29">
        <v>149.14954620136842</v>
      </c>
      <c r="GN50" s="29">
        <v>50.414814497792342</v>
      </c>
      <c r="GO50" s="29">
        <v>59.81618408209593</v>
      </c>
      <c r="GP50" s="29">
        <v>150.46273007786843</v>
      </c>
      <c r="GQ50" s="29">
        <v>49.776834124462205</v>
      </c>
      <c r="GR50" s="29">
        <v>58.112405508798361</v>
      </c>
      <c r="GS50" s="29">
        <v>161.67447642936844</v>
      </c>
      <c r="GT50" s="29">
        <v>47.218331102066436</v>
      </c>
      <c r="GU50" s="29">
        <v>44.167065991462636</v>
      </c>
      <c r="GV50" s="29">
        <v>166.60591177736842</v>
      </c>
      <c r="GW50" s="29">
        <v>47.416131137320058</v>
      </c>
      <c r="GX50" s="29">
        <v>25.464225063182084</v>
      </c>
      <c r="GY50" s="29">
        <v>171.04207884236843</v>
      </c>
      <c r="GZ50" s="29">
        <v>43.317565068134762</v>
      </c>
      <c r="HA50" s="29">
        <v>10.140535816954625</v>
      </c>
      <c r="HB50" s="29">
        <v>172.91605829736841</v>
      </c>
      <c r="HC50" s="29">
        <v>46.155458426807371</v>
      </c>
      <c r="HD50" s="29">
        <v>1.6414657721721255</v>
      </c>
      <c r="HE50" s="29">
        <v>172.39440735236843</v>
      </c>
      <c r="HF50" s="29">
        <v>45.634514168039772</v>
      </c>
      <c r="HG50" s="29">
        <v>4.9294117366331989</v>
      </c>
    </row>
    <row r="51" spans="1:215" ht="15" thickBot="1" x14ac:dyDescent="0.4">
      <c r="A51" s="2"/>
      <c r="B51" s="43" t="s">
        <v>510</v>
      </c>
      <c r="C51" s="76" t="s">
        <v>510</v>
      </c>
      <c r="D51" s="44">
        <v>378571</v>
      </c>
      <c r="E51" s="45">
        <v>433224</v>
      </c>
      <c r="F51" s="23">
        <v>155.86014223105263</v>
      </c>
      <c r="G51" s="23">
        <v>45.140816832045424</v>
      </c>
      <c r="H51" s="23">
        <v>55.340997517865432</v>
      </c>
      <c r="I51" s="23">
        <v>156.64516148105264</v>
      </c>
      <c r="J51" s="23">
        <v>43.978551996510468</v>
      </c>
      <c r="K51" s="23">
        <v>52.309108429599334</v>
      </c>
      <c r="L51" s="23">
        <v>156.86500642105264</v>
      </c>
      <c r="M51" s="23">
        <v>43.068088196699492</v>
      </c>
      <c r="N51" s="23">
        <v>50.648207717796765</v>
      </c>
      <c r="O51" s="23">
        <v>157.20085019105264</v>
      </c>
      <c r="P51" s="23">
        <v>42.094981798061944</v>
      </c>
      <c r="Q51" s="23">
        <v>49.315880989886665</v>
      </c>
      <c r="R51" s="23">
        <v>158.73733520105264</v>
      </c>
      <c r="S51" s="23">
        <v>41.063900229499396</v>
      </c>
      <c r="T51" s="23">
        <v>46.20521773324991</v>
      </c>
      <c r="U51" s="23">
        <v>159.26179390105261</v>
      </c>
      <c r="V51" s="23">
        <v>40.062218960673604</v>
      </c>
      <c r="W51" s="23">
        <v>44.0072415237954</v>
      </c>
      <c r="X51" s="23">
        <v>159.85044231105263</v>
      </c>
      <c r="Y51" s="23">
        <v>39.335420739309953</v>
      </c>
      <c r="Z51" s="23">
        <v>41.604369498750444</v>
      </c>
      <c r="AA51" s="23">
        <v>160.48183867105263</v>
      </c>
      <c r="AB51" s="23">
        <v>38.557010659449809</v>
      </c>
      <c r="AC51" s="23">
        <v>39.105254304271298</v>
      </c>
      <c r="AD51" s="23">
        <v>164.00025490105264</v>
      </c>
      <c r="AE51" s="23">
        <v>37.338031310027532</v>
      </c>
      <c r="AF51" s="23">
        <v>33.583645899642235</v>
      </c>
      <c r="AG51" s="23">
        <v>164.71351765105263</v>
      </c>
      <c r="AH51" s="23">
        <v>36.49465242079507</v>
      </c>
      <c r="AI51" s="23">
        <v>30.360088436550669</v>
      </c>
      <c r="AJ51" s="23">
        <v>174.39420259105265</v>
      </c>
      <c r="AK51" s="23">
        <v>32.604583052410618</v>
      </c>
      <c r="AL51" s="23">
        <v>12.397669811424493</v>
      </c>
      <c r="AM51" s="23">
        <v>162.62923776905828</v>
      </c>
      <c r="AN51" s="23">
        <v>29.503534285537121</v>
      </c>
      <c r="AO51" s="23">
        <v>-6.8710015289162811</v>
      </c>
      <c r="AP51" s="23">
        <v>164.80633730374987</v>
      </c>
      <c r="AQ51" s="23">
        <v>29.89849482059179</v>
      </c>
      <c r="AR51" s="23">
        <v>-8.9834230261875234</v>
      </c>
      <c r="AS51" s="23">
        <v>155.54293058580461</v>
      </c>
      <c r="AT51" s="23">
        <v>28.217965283265439</v>
      </c>
      <c r="AU51" s="23">
        <v>-8.4543367341664464</v>
      </c>
      <c r="AV51" s="25">
        <v>155.60545330105262</v>
      </c>
      <c r="AW51" s="25">
        <v>45.464340131299871</v>
      </c>
      <c r="AX51" s="25">
        <v>56.892338345552673</v>
      </c>
      <c r="AY51" s="25">
        <v>156.11712508105262</v>
      </c>
      <c r="AZ51" s="25">
        <v>44.693500191150882</v>
      </c>
      <c r="BA51" s="25">
        <v>55.300435640692115</v>
      </c>
      <c r="BB51" s="25">
        <v>156.55231203105262</v>
      </c>
      <c r="BC51" s="25">
        <v>43.983593028610194</v>
      </c>
      <c r="BD51" s="25">
        <v>53.691558399972337</v>
      </c>
      <c r="BE51" s="25">
        <v>157.02942628105262</v>
      </c>
      <c r="BF51" s="25">
        <v>43.369384062357128</v>
      </c>
      <c r="BG51" s="25">
        <v>52.184498593822227</v>
      </c>
      <c r="BH51" s="25">
        <v>157.55984901105262</v>
      </c>
      <c r="BI51" s="25">
        <v>42.715722540685555</v>
      </c>
      <c r="BJ51" s="25">
        <v>50.40952648747448</v>
      </c>
      <c r="BK51" s="25">
        <v>158.14761728105265</v>
      </c>
      <c r="BL51" s="25">
        <v>41.982618529442384</v>
      </c>
      <c r="BM51" s="25">
        <v>48.415388907107143</v>
      </c>
      <c r="BN51" s="25">
        <v>158.80240101105264</v>
      </c>
      <c r="BO51" s="25">
        <v>41.467615648437786</v>
      </c>
      <c r="BP51" s="25">
        <v>46.205783913621417</v>
      </c>
      <c r="BQ51" s="25">
        <v>159.50412927105265</v>
      </c>
      <c r="BR51" s="25">
        <v>40.920116281187894</v>
      </c>
      <c r="BS51" s="25">
        <v>43.889909931900419</v>
      </c>
      <c r="BT51" s="25">
        <v>160.25547648105263</v>
      </c>
      <c r="BU51" s="25">
        <v>40.399351505975382</v>
      </c>
      <c r="BV51" s="25">
        <v>41.485504701502478</v>
      </c>
      <c r="BW51" s="25">
        <v>161.05263498105262</v>
      </c>
      <c r="BX51" s="25">
        <v>39.856225804536216</v>
      </c>
      <c r="BY51" s="25">
        <v>39.027005145056208</v>
      </c>
      <c r="BZ51" s="25">
        <v>162.96458638105264</v>
      </c>
      <c r="CA51" s="25">
        <v>38.189814349105013</v>
      </c>
      <c r="CB51" s="25">
        <v>31.218823335457444</v>
      </c>
      <c r="CC51" s="25">
        <v>164.89023885105263</v>
      </c>
      <c r="CD51" s="25">
        <v>36.87566958127212</v>
      </c>
      <c r="CE51" s="25">
        <v>24.658155465254964</v>
      </c>
      <c r="CF51" s="25">
        <v>166.68117497105263</v>
      </c>
      <c r="CG51" s="25">
        <v>37.426676837482724</v>
      </c>
      <c r="CH51" s="25">
        <v>20.129615770034349</v>
      </c>
      <c r="CI51" s="25">
        <v>168.12809181105263</v>
      </c>
      <c r="CJ51" s="25">
        <v>37.922468428731911</v>
      </c>
      <c r="CK51" s="25">
        <v>17.07387265395414</v>
      </c>
      <c r="CL51" s="27">
        <v>155.86267272105263</v>
      </c>
      <c r="CM51" s="27">
        <v>45.449520923425432</v>
      </c>
      <c r="CN51" s="27">
        <v>55.376835328515355</v>
      </c>
      <c r="CO51" s="27">
        <v>156.64954894105261</v>
      </c>
      <c r="CP51" s="27">
        <v>44.628773291887548</v>
      </c>
      <c r="CQ51" s="27">
        <v>52.422976390911529</v>
      </c>
      <c r="CR51" s="27">
        <v>156.87057612105264</v>
      </c>
      <c r="CS51" s="27">
        <v>43.867619769829631</v>
      </c>
      <c r="CT51" s="27">
        <v>50.848061829649922</v>
      </c>
      <c r="CU51" s="27">
        <v>157.20937912105262</v>
      </c>
      <c r="CV51" s="27">
        <v>43.04866354438834</v>
      </c>
      <c r="CW51" s="27">
        <v>49.682519136792635</v>
      </c>
      <c r="CX51" s="27">
        <v>158.74780762105263</v>
      </c>
      <c r="CY51" s="27">
        <v>42.201223962011269</v>
      </c>
      <c r="CZ51" s="27">
        <v>46.673761135046234</v>
      </c>
      <c r="DA51" s="27">
        <v>159.27255306105263</v>
      </c>
      <c r="DB51" s="27">
        <v>41.280560655435941</v>
      </c>
      <c r="DC51" s="27">
        <v>44.577385900581262</v>
      </c>
      <c r="DD51" s="27">
        <v>159.86125050105264</v>
      </c>
      <c r="DE51" s="27">
        <v>40.562594948690034</v>
      </c>
      <c r="DF51" s="27">
        <v>42.267004731355087</v>
      </c>
      <c r="DG51" s="27">
        <v>160.49288270105262</v>
      </c>
      <c r="DH51" s="27">
        <v>39.859482984161716</v>
      </c>
      <c r="DI51" s="27">
        <v>39.73611371602054</v>
      </c>
      <c r="DJ51" s="27">
        <v>164.00479832105265</v>
      </c>
      <c r="DK51" s="27">
        <v>39.183585463917431</v>
      </c>
      <c r="DL51" s="27">
        <v>34.352480238400048</v>
      </c>
      <c r="DM51" s="27">
        <v>164.68665121105263</v>
      </c>
      <c r="DN51" s="27">
        <v>38.51512227897409</v>
      </c>
      <c r="DO51" s="27">
        <v>31.432768418301762</v>
      </c>
      <c r="DP51" s="27">
        <v>173.98628828105262</v>
      </c>
      <c r="DQ51" s="27">
        <v>35.876799093449534</v>
      </c>
      <c r="DR51" s="27">
        <v>14.670856539161107</v>
      </c>
      <c r="DS51" s="27">
        <v>186.59892610446241</v>
      </c>
      <c r="DT51" s="27">
        <v>33.852017567623712</v>
      </c>
      <c r="DU51" s="27">
        <v>-3.3968510651319548</v>
      </c>
      <c r="DV51" s="27">
        <v>190.10794037681984</v>
      </c>
      <c r="DW51" s="27">
        <v>34.488608652431921</v>
      </c>
      <c r="DX51" s="27">
        <v>-4.9545322910406071</v>
      </c>
      <c r="DY51" s="27">
        <v>178.4646585848979</v>
      </c>
      <c r="DZ51" s="27">
        <v>32.376331867171743</v>
      </c>
      <c r="EA51" s="27">
        <v>-3.962898217077452</v>
      </c>
      <c r="EB51" s="28">
        <v>155.83838100105262</v>
      </c>
      <c r="EC51" s="28">
        <v>45.141086972624933</v>
      </c>
      <c r="ED51" s="28">
        <v>55.367449852949605</v>
      </c>
      <c r="EE51" s="28">
        <v>156.61879056105263</v>
      </c>
      <c r="EF51" s="28">
        <v>43.923998607259286</v>
      </c>
      <c r="EG51" s="28">
        <v>52.279940257835875</v>
      </c>
      <c r="EH51" s="28">
        <v>156.87216113105262</v>
      </c>
      <c r="EI51" s="28">
        <v>43.010458206403882</v>
      </c>
      <c r="EJ51" s="28">
        <v>50.525943897191681</v>
      </c>
      <c r="EK51" s="28">
        <v>157.28045181105261</v>
      </c>
      <c r="EL51" s="28">
        <v>42.041058736829569</v>
      </c>
      <c r="EM51" s="28">
        <v>49.270229019162542</v>
      </c>
      <c r="EN51" s="28">
        <v>158.93143768105261</v>
      </c>
      <c r="EO51" s="28">
        <v>41.020287533718388</v>
      </c>
      <c r="EP51" s="28">
        <v>46.191999306425046</v>
      </c>
      <c r="EQ51" s="28">
        <v>159.66682783105261</v>
      </c>
      <c r="ER51" s="28">
        <v>39.986054325061488</v>
      </c>
      <c r="ES51" s="28">
        <v>43.966009136191602</v>
      </c>
      <c r="ET51" s="28">
        <v>160.57296860105262</v>
      </c>
      <c r="EU51" s="28">
        <v>39.19842944987802</v>
      </c>
      <c r="EV51" s="28">
        <v>41.440866898606842</v>
      </c>
      <c r="EW51" s="28">
        <v>161.64388223105263</v>
      </c>
      <c r="EX51" s="28">
        <v>38.377097033495637</v>
      </c>
      <c r="EY51" s="28">
        <v>38.828733314690652</v>
      </c>
      <c r="EZ51" s="28">
        <v>165.58142034105262</v>
      </c>
      <c r="FA51" s="28">
        <v>37.166281932698645</v>
      </c>
      <c r="FB51" s="28">
        <v>33.731636947409385</v>
      </c>
      <c r="FC51" s="28">
        <v>167.06928470105262</v>
      </c>
      <c r="FD51" s="28">
        <v>36.245387704956499</v>
      </c>
      <c r="FE51" s="28">
        <v>31.179260462347472</v>
      </c>
      <c r="FF51" s="28">
        <v>169.69577344382697</v>
      </c>
      <c r="FG51" s="28">
        <v>30.785516421225246</v>
      </c>
      <c r="FH51" s="28">
        <v>4.6367458091326625</v>
      </c>
      <c r="FI51" s="28">
        <v>142.57943909800971</v>
      </c>
      <c r="FJ51" s="28">
        <v>25.86618142928495</v>
      </c>
      <c r="FK51" s="28">
        <v>-17.179602268504055</v>
      </c>
      <c r="FL51" s="28">
        <v>131.72570819969079</v>
      </c>
      <c r="FM51" s="28">
        <v>23.89714175304125</v>
      </c>
      <c r="FN51" s="28">
        <v>-30.934709564718872</v>
      </c>
      <c r="FO51" s="28">
        <v>114.90031993118326</v>
      </c>
      <c r="FP51" s="28">
        <v>20.844748306099618</v>
      </c>
      <c r="FQ51" s="28">
        <v>-40.900266751375824</v>
      </c>
      <c r="FR51" s="29">
        <v>155.99792433105262</v>
      </c>
      <c r="FS51" s="29">
        <v>45.157255427377919</v>
      </c>
      <c r="FT51" s="29">
        <v>55.350667333314092</v>
      </c>
      <c r="FU51" s="29">
        <v>156.64788603105262</v>
      </c>
      <c r="FV51" s="29">
        <v>44.337856087033174</v>
      </c>
      <c r="FW51" s="29">
        <v>52.158398214213079</v>
      </c>
      <c r="FX51" s="29">
        <v>156.89748038105262</v>
      </c>
      <c r="FY51" s="29">
        <v>43.551295155302135</v>
      </c>
      <c r="FZ51" s="29">
        <v>50.403771048477154</v>
      </c>
      <c r="GA51" s="29">
        <v>157.28848821105262</v>
      </c>
      <c r="GB51" s="29">
        <v>42.716497182764755</v>
      </c>
      <c r="GC51" s="29">
        <v>49.097908145222405</v>
      </c>
      <c r="GD51" s="29">
        <v>158.92329097105264</v>
      </c>
      <c r="GE51" s="29">
        <v>41.815542123769667</v>
      </c>
      <c r="GF51" s="29">
        <v>46.079231691715179</v>
      </c>
      <c r="GG51" s="29">
        <v>159.69005990105262</v>
      </c>
      <c r="GH51" s="29">
        <v>40.86304817301064</v>
      </c>
      <c r="GI51" s="29">
        <v>44.034540831103072</v>
      </c>
      <c r="GJ51" s="29">
        <v>163.79566100105262</v>
      </c>
      <c r="GK51" s="29">
        <v>39.945568850814638</v>
      </c>
      <c r="GL51" s="29">
        <v>38.623926788944132</v>
      </c>
      <c r="GM51" s="29">
        <v>165.04000266105263</v>
      </c>
      <c r="GN51" s="29">
        <v>39.037905031010425</v>
      </c>
      <c r="GO51" s="29">
        <v>36.237322857949877</v>
      </c>
      <c r="GP51" s="29">
        <v>167.86368253105263</v>
      </c>
      <c r="GQ51" s="29">
        <v>38.003360083957531</v>
      </c>
      <c r="GR51" s="29">
        <v>32.36150758829038</v>
      </c>
      <c r="GS51" s="29">
        <v>169.28700068105263</v>
      </c>
      <c r="GT51" s="29">
        <v>36.779063765742229</v>
      </c>
      <c r="GU51" s="29">
        <v>27.460687511726917</v>
      </c>
      <c r="GV51" s="29">
        <v>173.70134690649573</v>
      </c>
      <c r="GW51" s="29">
        <v>31.512191252948337</v>
      </c>
      <c r="GX51" s="29">
        <v>-10.3516958082798</v>
      </c>
      <c r="GY51" s="29">
        <v>141.88564233374646</v>
      </c>
      <c r="GZ51" s="29">
        <v>25.740315644617723</v>
      </c>
      <c r="HA51" s="29">
        <v>-26.35816036805835</v>
      </c>
      <c r="HB51" s="29">
        <v>125.26830354167268</v>
      </c>
      <c r="HC51" s="29">
        <v>22.72566568676363</v>
      </c>
      <c r="HD51" s="29">
        <v>-35.957046273730043</v>
      </c>
      <c r="HE51" s="29">
        <v>115.8115996027728</v>
      </c>
      <c r="HF51" s="29">
        <v>21.01006895448533</v>
      </c>
      <c r="HG51" s="29">
        <v>-34.190944217087662</v>
      </c>
    </row>
    <row r="52" spans="1:215" ht="15" thickBot="1" x14ac:dyDescent="0.4">
      <c r="A52" s="2"/>
      <c r="B52" s="43" t="s">
        <v>631</v>
      </c>
      <c r="C52" s="76" t="s">
        <v>862</v>
      </c>
      <c r="D52" s="44">
        <v>335644</v>
      </c>
      <c r="E52" s="45">
        <v>432080</v>
      </c>
      <c r="F52" s="23">
        <v>22.46009458210526</v>
      </c>
      <c r="G52" s="23">
        <v>22.46009458210526</v>
      </c>
      <c r="H52" s="23">
        <v>22.376495304202628</v>
      </c>
      <c r="I52" s="23">
        <v>22.844838032105258</v>
      </c>
      <c r="J52" s="23">
        <v>22.844838032105258</v>
      </c>
      <c r="K52" s="23">
        <v>21.218743962127505</v>
      </c>
      <c r="L52" s="23">
        <v>23.06416252210526</v>
      </c>
      <c r="M52" s="23">
        <v>23.06416252210526</v>
      </c>
      <c r="N52" s="23">
        <v>20.857889060330102</v>
      </c>
      <c r="O52" s="23">
        <v>23.266952112105258</v>
      </c>
      <c r="P52" s="23">
        <v>23.266952112105258</v>
      </c>
      <c r="Q52" s="23">
        <v>20.259017044464258</v>
      </c>
      <c r="R52" s="23">
        <v>23.54386586210526</v>
      </c>
      <c r="S52" s="23">
        <v>23.54386586210526</v>
      </c>
      <c r="T52" s="23">
        <v>19.463371323893327</v>
      </c>
      <c r="U52" s="23">
        <v>23.87944418210526</v>
      </c>
      <c r="V52" s="23">
        <v>23.87944418210526</v>
      </c>
      <c r="W52" s="23">
        <v>18.534945052463129</v>
      </c>
      <c r="X52" s="23">
        <v>24.223436282105261</v>
      </c>
      <c r="Y52" s="23">
        <v>24.223436282105261</v>
      </c>
      <c r="Z52" s="23">
        <v>17.514122058768407</v>
      </c>
      <c r="AA52" s="23">
        <v>24.646956002105259</v>
      </c>
      <c r="AB52" s="23">
        <v>24.646956002105259</v>
      </c>
      <c r="AC52" s="23">
        <v>16.4022611298615</v>
      </c>
      <c r="AD52" s="23">
        <v>25.01162553210526</v>
      </c>
      <c r="AE52" s="23">
        <v>25.01162553210526</v>
      </c>
      <c r="AF52" s="23">
        <v>15.401424170926177</v>
      </c>
      <c r="AG52" s="23">
        <v>25.409071352105261</v>
      </c>
      <c r="AH52" s="23">
        <v>25.409071352105261</v>
      </c>
      <c r="AI52" s="23">
        <v>14.262264922726445</v>
      </c>
      <c r="AJ52" s="23">
        <v>27.080497142105258</v>
      </c>
      <c r="AK52" s="23">
        <v>27.080497142105258</v>
      </c>
      <c r="AL52" s="23">
        <v>9.6381422579851446</v>
      </c>
      <c r="AM52" s="23">
        <v>28.553366712105259</v>
      </c>
      <c r="AN52" s="23">
        <v>28.553366712105259</v>
      </c>
      <c r="AO52" s="23">
        <v>6.604908496070415</v>
      </c>
      <c r="AP52" s="23">
        <v>29.197659102105259</v>
      </c>
      <c r="AQ52" s="23">
        <v>29.197659102105259</v>
      </c>
      <c r="AR52" s="23">
        <v>5.5366067163573049</v>
      </c>
      <c r="AS52" s="23">
        <v>29.61106474210526</v>
      </c>
      <c r="AT52" s="23">
        <v>29.61106474210526</v>
      </c>
      <c r="AU52" s="23">
        <v>5.539985351016071</v>
      </c>
      <c r="AV52" s="25">
        <v>22.25171366210526</v>
      </c>
      <c r="AW52" s="25">
        <v>22.25171366210526</v>
      </c>
      <c r="AX52" s="25">
        <v>22.25171366210526</v>
      </c>
      <c r="AY52" s="25">
        <v>22.433309182105262</v>
      </c>
      <c r="AZ52" s="25">
        <v>22.433309182105262</v>
      </c>
      <c r="BA52" s="25">
        <v>22.433309182105262</v>
      </c>
      <c r="BB52" s="25">
        <v>22.659062432105259</v>
      </c>
      <c r="BC52" s="25">
        <v>22.659062432105259</v>
      </c>
      <c r="BD52" s="25">
        <v>22.143025909546779</v>
      </c>
      <c r="BE52" s="25">
        <v>22.924582792105262</v>
      </c>
      <c r="BF52" s="25">
        <v>22.924582792105262</v>
      </c>
      <c r="BG52" s="25">
        <v>21.339606763307906</v>
      </c>
      <c r="BH52" s="25">
        <v>23.219986692105259</v>
      </c>
      <c r="BI52" s="25">
        <v>23.219986692105259</v>
      </c>
      <c r="BJ52" s="25">
        <v>20.470429611712113</v>
      </c>
      <c r="BK52" s="25">
        <v>23.537208082105259</v>
      </c>
      <c r="BL52" s="25">
        <v>23.537208082105259</v>
      </c>
      <c r="BM52" s="25">
        <v>19.438789958557145</v>
      </c>
      <c r="BN52" s="25">
        <v>23.88245354210526</v>
      </c>
      <c r="BO52" s="25">
        <v>23.88245354210526</v>
      </c>
      <c r="BP52" s="25">
        <v>18.332814780229732</v>
      </c>
      <c r="BQ52" s="25">
        <v>24.241691792105261</v>
      </c>
      <c r="BR52" s="25">
        <v>24.241691792105261</v>
      </c>
      <c r="BS52" s="25">
        <v>17.198133758645611</v>
      </c>
      <c r="BT52" s="25">
        <v>24.611137062105261</v>
      </c>
      <c r="BU52" s="25">
        <v>24.611137062105261</v>
      </c>
      <c r="BV52" s="25">
        <v>16.014882013808759</v>
      </c>
      <c r="BW52" s="25">
        <v>24.981363702105259</v>
      </c>
      <c r="BX52" s="25">
        <v>24.981363702105259</v>
      </c>
      <c r="BY52" s="25">
        <v>14.398443267837472</v>
      </c>
      <c r="BZ52" s="25">
        <v>25.89396168210526</v>
      </c>
      <c r="CA52" s="25">
        <v>25.89396168210526</v>
      </c>
      <c r="CB52" s="25">
        <v>12.106535756149981</v>
      </c>
      <c r="CC52" s="25">
        <v>26.646567512105261</v>
      </c>
      <c r="CD52" s="25">
        <v>26.646567512105261</v>
      </c>
      <c r="CE52" s="25">
        <v>10.260107949955227</v>
      </c>
      <c r="CF52" s="25">
        <v>27.149915152105262</v>
      </c>
      <c r="CG52" s="25">
        <v>27.149915152105262</v>
      </c>
      <c r="CH52" s="25">
        <v>8.8487358892385117</v>
      </c>
      <c r="CI52" s="25">
        <v>27.430793172105261</v>
      </c>
      <c r="CJ52" s="25">
        <v>27.430793172105261</v>
      </c>
      <c r="CK52" s="25">
        <v>8.0886857496413285</v>
      </c>
      <c r="CL52" s="27">
        <v>22.460173612105258</v>
      </c>
      <c r="CM52" s="27">
        <v>22.460173612105258</v>
      </c>
      <c r="CN52" s="27">
        <v>22.413627624909978</v>
      </c>
      <c r="CO52" s="27">
        <v>22.84507507210526</v>
      </c>
      <c r="CP52" s="27">
        <v>22.84507507210526</v>
      </c>
      <c r="CQ52" s="27">
        <v>21.283933993765579</v>
      </c>
      <c r="CR52" s="27">
        <v>23.06666096210526</v>
      </c>
      <c r="CS52" s="27">
        <v>23.06666096210526</v>
      </c>
      <c r="CT52" s="27">
        <v>20.908474050358492</v>
      </c>
      <c r="CU52" s="27">
        <v>23.269940352105259</v>
      </c>
      <c r="CV52" s="27">
        <v>23.269940352105259</v>
      </c>
      <c r="CW52" s="27">
        <v>20.340029901858642</v>
      </c>
      <c r="CX52" s="27">
        <v>23.546270642105259</v>
      </c>
      <c r="CY52" s="27">
        <v>23.546270642105259</v>
      </c>
      <c r="CZ52" s="27">
        <v>19.591841964742557</v>
      </c>
      <c r="DA52" s="27">
        <v>23.88000268210526</v>
      </c>
      <c r="DB52" s="27">
        <v>23.88000268210526</v>
      </c>
      <c r="DC52" s="27">
        <v>18.691803842374028</v>
      </c>
      <c r="DD52" s="27">
        <v>24.222050122105259</v>
      </c>
      <c r="DE52" s="27">
        <v>24.222050122105259</v>
      </c>
      <c r="DF52" s="27">
        <v>17.705296610302661</v>
      </c>
      <c r="DG52" s="27">
        <v>24.64356235210526</v>
      </c>
      <c r="DH52" s="27">
        <v>24.64356235210526</v>
      </c>
      <c r="DI52" s="27">
        <v>16.665324950862512</v>
      </c>
      <c r="DJ52" s="27">
        <v>25.002427692105261</v>
      </c>
      <c r="DK52" s="27">
        <v>25.002427692105261</v>
      </c>
      <c r="DL52" s="27">
        <v>15.72912575960801</v>
      </c>
      <c r="DM52" s="27">
        <v>25.380438142105259</v>
      </c>
      <c r="DN52" s="27">
        <v>25.380438142105259</v>
      </c>
      <c r="DO52" s="27">
        <v>14.697205024246465</v>
      </c>
      <c r="DP52" s="27">
        <v>26.929599772105259</v>
      </c>
      <c r="DQ52" s="27">
        <v>26.929599772105259</v>
      </c>
      <c r="DR52" s="27">
        <v>10.665071303109954</v>
      </c>
      <c r="DS52" s="27">
        <v>28.23259144210526</v>
      </c>
      <c r="DT52" s="27">
        <v>28.23259144210526</v>
      </c>
      <c r="DU52" s="27">
        <v>8.0736981522293902</v>
      </c>
      <c r="DV52" s="27">
        <v>28.760153252105262</v>
      </c>
      <c r="DW52" s="27">
        <v>28.760153252105262</v>
      </c>
      <c r="DX52" s="27">
        <v>7.2111138344561638</v>
      </c>
      <c r="DY52" s="27">
        <v>29.046761142105261</v>
      </c>
      <c r="DZ52" s="27">
        <v>29.046761142105261</v>
      </c>
      <c r="EA52" s="27">
        <v>7.2752680353457109</v>
      </c>
      <c r="EB52" s="28">
        <v>22.44032838210526</v>
      </c>
      <c r="EC52" s="28">
        <v>22.44032838210526</v>
      </c>
      <c r="ED52" s="28">
        <v>22.44032838210526</v>
      </c>
      <c r="EE52" s="28">
        <v>22.80423661210526</v>
      </c>
      <c r="EF52" s="28">
        <v>22.80423661210526</v>
      </c>
      <c r="EG52" s="28">
        <v>21.362769618614877</v>
      </c>
      <c r="EH52" s="28">
        <v>23.048998732105261</v>
      </c>
      <c r="EI52" s="28">
        <v>23.048998732105261</v>
      </c>
      <c r="EJ52" s="28">
        <v>20.988382227907067</v>
      </c>
      <c r="EK52" s="28">
        <v>23.29265376210526</v>
      </c>
      <c r="EL52" s="28">
        <v>23.29265376210526</v>
      </c>
      <c r="EM52" s="28">
        <v>20.400274228297484</v>
      </c>
      <c r="EN52" s="28">
        <v>23.610165122105258</v>
      </c>
      <c r="EO52" s="28">
        <v>23.610165122105258</v>
      </c>
      <c r="EP52" s="28">
        <v>19.608392805685483</v>
      </c>
      <c r="EQ52" s="28">
        <v>24.086830882105261</v>
      </c>
      <c r="ER52" s="28">
        <v>24.086830882105261</v>
      </c>
      <c r="ES52" s="28">
        <v>18.531182613125161</v>
      </c>
      <c r="ET52" s="28">
        <v>24.561972402105262</v>
      </c>
      <c r="EU52" s="28">
        <v>24.561972402105262</v>
      </c>
      <c r="EV52" s="28">
        <v>17.341808520980869</v>
      </c>
      <c r="EW52" s="28">
        <v>25.091053292105261</v>
      </c>
      <c r="EX52" s="28">
        <v>25.091053292105261</v>
      </c>
      <c r="EY52" s="28">
        <v>16.121111594140878</v>
      </c>
      <c r="EZ52" s="28">
        <v>25.66429879210526</v>
      </c>
      <c r="FA52" s="28">
        <v>25.66429879210526</v>
      </c>
      <c r="FB52" s="28">
        <v>14.990878877912515</v>
      </c>
      <c r="FC52" s="28">
        <v>26.273320862105262</v>
      </c>
      <c r="FD52" s="28">
        <v>26.273320862105262</v>
      </c>
      <c r="FE52" s="28">
        <v>13.835289661696869</v>
      </c>
      <c r="FF52" s="28">
        <v>29.36380565210526</v>
      </c>
      <c r="FG52" s="28">
        <v>29.36380565210526</v>
      </c>
      <c r="FH52" s="28">
        <v>7.3262527021013923</v>
      </c>
      <c r="FI52" s="28">
        <v>31.148313042105261</v>
      </c>
      <c r="FJ52" s="28">
        <v>31.148313042105261</v>
      </c>
      <c r="FK52" s="28">
        <v>-1.2497833498770206</v>
      </c>
      <c r="FL52" s="28">
        <v>31.795644712105261</v>
      </c>
      <c r="FM52" s="28">
        <v>31.795644712105261</v>
      </c>
      <c r="FN52" s="28">
        <v>-6.7791152254472706</v>
      </c>
      <c r="FO52" s="28">
        <v>31.990655322105262</v>
      </c>
      <c r="FP52" s="28">
        <v>31.990655322105262</v>
      </c>
      <c r="FQ52" s="28">
        <v>-10.728904619410798</v>
      </c>
      <c r="FR52" s="29">
        <v>22.478804522105261</v>
      </c>
      <c r="FS52" s="29">
        <v>22.478804522105261</v>
      </c>
      <c r="FT52" s="29">
        <v>22.431662970507233</v>
      </c>
      <c r="FU52" s="29">
        <v>22.925534902105262</v>
      </c>
      <c r="FV52" s="29">
        <v>22.925534902105262</v>
      </c>
      <c r="FW52" s="29">
        <v>21.276428213975308</v>
      </c>
      <c r="FX52" s="29">
        <v>23.097289492105261</v>
      </c>
      <c r="FY52" s="29">
        <v>23.097289492105261</v>
      </c>
      <c r="FZ52" s="29">
        <v>20.868296801883631</v>
      </c>
      <c r="GA52" s="29">
        <v>23.32660482210526</v>
      </c>
      <c r="GB52" s="29">
        <v>23.32660482210526</v>
      </c>
      <c r="GC52" s="29">
        <v>20.290981491290786</v>
      </c>
      <c r="GD52" s="29">
        <v>23.697142772105259</v>
      </c>
      <c r="GE52" s="29">
        <v>23.697142772105259</v>
      </c>
      <c r="GF52" s="29">
        <v>19.436210782911736</v>
      </c>
      <c r="GG52" s="29">
        <v>24.08428357210526</v>
      </c>
      <c r="GH52" s="29">
        <v>24.08428357210526</v>
      </c>
      <c r="GI52" s="29">
        <v>18.450531543320608</v>
      </c>
      <c r="GJ52" s="29">
        <v>24.552564822105261</v>
      </c>
      <c r="GK52" s="29">
        <v>24.552564822105261</v>
      </c>
      <c r="GL52" s="29">
        <v>17.36259176682205</v>
      </c>
      <c r="GM52" s="29">
        <v>26.504393762105259</v>
      </c>
      <c r="GN52" s="29">
        <v>26.504393762105259</v>
      </c>
      <c r="GO52" s="29">
        <v>14.84490584098674</v>
      </c>
      <c r="GP52" s="29">
        <v>26.981349982105261</v>
      </c>
      <c r="GQ52" s="29">
        <v>26.981349982105261</v>
      </c>
      <c r="GR52" s="29">
        <v>13.858823693481924</v>
      </c>
      <c r="GS52" s="29">
        <v>27.928025722105261</v>
      </c>
      <c r="GT52" s="29">
        <v>27.928025722105261</v>
      </c>
      <c r="GU52" s="29">
        <v>11.437710234913844</v>
      </c>
      <c r="GV52" s="29">
        <v>29.643460442105262</v>
      </c>
      <c r="GW52" s="29">
        <v>29.643460442105262</v>
      </c>
      <c r="GX52" s="29">
        <v>2.1526081058123481</v>
      </c>
      <c r="GY52" s="29">
        <v>30.66950040210526</v>
      </c>
      <c r="GZ52" s="29">
        <v>30.66950040210526</v>
      </c>
      <c r="HA52" s="29">
        <v>-4.6582850287705924</v>
      </c>
      <c r="HB52" s="29">
        <v>30.870147682105259</v>
      </c>
      <c r="HC52" s="29">
        <v>30.870147682105259</v>
      </c>
      <c r="HD52" s="29">
        <v>-8.0950655149218136</v>
      </c>
      <c r="HE52" s="29">
        <v>30.530794742105261</v>
      </c>
      <c r="HF52" s="29">
        <v>30.530794742105261</v>
      </c>
      <c r="HG52" s="29">
        <v>-6.933060720445738</v>
      </c>
    </row>
    <row r="53" spans="1:215" ht="15" thickBot="1" x14ac:dyDescent="0.4">
      <c r="A53" s="2"/>
      <c r="B53" s="43" t="s">
        <v>452</v>
      </c>
      <c r="C53" s="76" t="s">
        <v>860</v>
      </c>
      <c r="D53" s="44">
        <v>349996</v>
      </c>
      <c r="E53" s="45">
        <v>530398</v>
      </c>
      <c r="F53" s="23">
        <v>129.22740044736844</v>
      </c>
      <c r="G53" s="23">
        <v>56.631105514620515</v>
      </c>
      <c r="H53" s="23">
        <v>50.724078397934349</v>
      </c>
      <c r="I53" s="23">
        <v>129.70012087736842</v>
      </c>
      <c r="J53" s="23">
        <v>54.576784766445314</v>
      </c>
      <c r="K53" s="23">
        <v>48.729010744591321</v>
      </c>
      <c r="L53" s="23">
        <v>129.84904642736842</v>
      </c>
      <c r="M53" s="23">
        <v>52.76042803269177</v>
      </c>
      <c r="N53" s="23">
        <v>47.421897751112127</v>
      </c>
      <c r="O53" s="23">
        <v>130.16786741736843</v>
      </c>
      <c r="P53" s="23">
        <v>50.689277348608236</v>
      </c>
      <c r="Q53" s="23">
        <v>45.874556501527735</v>
      </c>
      <c r="R53" s="23">
        <v>130.58703857736842</v>
      </c>
      <c r="S53" s="23">
        <v>48.72749156550222</v>
      </c>
      <c r="T53" s="23">
        <v>44.175597178946248</v>
      </c>
      <c r="U53" s="23">
        <v>131.12254347736842</v>
      </c>
      <c r="V53" s="23">
        <v>45.782698017944675</v>
      </c>
      <c r="W53" s="23">
        <v>42.283351847574352</v>
      </c>
      <c r="X53" s="23">
        <v>131.74391156736843</v>
      </c>
      <c r="Y53" s="23">
        <v>43.936658857544984</v>
      </c>
      <c r="Z53" s="23">
        <v>40.155190949663364</v>
      </c>
      <c r="AA53" s="23">
        <v>132.41443401736842</v>
      </c>
      <c r="AB53" s="23">
        <v>42.192222643554921</v>
      </c>
      <c r="AC53" s="23">
        <v>37.984218758643294</v>
      </c>
      <c r="AD53" s="23">
        <v>133.13446039736843</v>
      </c>
      <c r="AE53" s="23">
        <v>40.35976319334587</v>
      </c>
      <c r="AF53" s="23">
        <v>35.607653487328463</v>
      </c>
      <c r="AG53" s="23">
        <v>133.95709141736842</v>
      </c>
      <c r="AH53" s="23">
        <v>38.558025054715472</v>
      </c>
      <c r="AI53" s="23">
        <v>32.231253547502675</v>
      </c>
      <c r="AJ53" s="23">
        <v>144.57949197736843</v>
      </c>
      <c r="AK53" s="23">
        <v>34.136278480888969</v>
      </c>
      <c r="AL53" s="23">
        <v>12.459907157872919</v>
      </c>
      <c r="AM53" s="23">
        <v>138.58265600482486</v>
      </c>
      <c r="AN53" s="23">
        <v>31.542761611474432</v>
      </c>
      <c r="AO53" s="23">
        <v>-1.6934915890028606</v>
      </c>
      <c r="AP53" s="23">
        <v>133.65107685231993</v>
      </c>
      <c r="AQ53" s="23">
        <v>30.901398577719302</v>
      </c>
      <c r="AR53" s="23">
        <v>-6.3782278545950248</v>
      </c>
      <c r="AS53" s="23">
        <v>126.87046058627121</v>
      </c>
      <c r="AT53" s="23">
        <v>29.108476119802791</v>
      </c>
      <c r="AU53" s="23">
        <v>-6.36127490758318</v>
      </c>
      <c r="AV53" s="25">
        <v>128.96672885736842</v>
      </c>
      <c r="AW53" s="25">
        <v>56.843094960925526</v>
      </c>
      <c r="AX53" s="25">
        <v>51.565635771588461</v>
      </c>
      <c r="AY53" s="25">
        <v>129.27325693736842</v>
      </c>
      <c r="AZ53" s="25">
        <v>55.556973539816262</v>
      </c>
      <c r="BA53" s="25">
        <v>50.297552263959034</v>
      </c>
      <c r="BB53" s="25">
        <v>129.75200225736842</v>
      </c>
      <c r="BC53" s="25">
        <v>54.31193122081406</v>
      </c>
      <c r="BD53" s="25">
        <v>48.637147821691258</v>
      </c>
      <c r="BE53" s="25">
        <v>130.34883310736842</v>
      </c>
      <c r="BF53" s="25">
        <v>52.898319876055467</v>
      </c>
      <c r="BG53" s="25">
        <v>47.097674861418383</v>
      </c>
      <c r="BH53" s="25">
        <v>131.02457637736842</v>
      </c>
      <c r="BI53" s="25">
        <v>51.607414260452089</v>
      </c>
      <c r="BJ53" s="25">
        <v>45.367192182406484</v>
      </c>
      <c r="BK53" s="25">
        <v>131.78590887736843</v>
      </c>
      <c r="BL53" s="25">
        <v>50.129792165285814</v>
      </c>
      <c r="BM53" s="25">
        <v>43.409998676992501</v>
      </c>
      <c r="BN53" s="25">
        <v>132.65574546736843</v>
      </c>
      <c r="BO53" s="25">
        <v>49.326697195695786</v>
      </c>
      <c r="BP53" s="25">
        <v>41.173711108550307</v>
      </c>
      <c r="BQ53" s="25">
        <v>133.60738840736843</v>
      </c>
      <c r="BR53" s="25">
        <v>48.634465597284759</v>
      </c>
      <c r="BS53" s="25">
        <v>38.838693247560059</v>
      </c>
      <c r="BT53" s="25">
        <v>134.64160624736843</v>
      </c>
      <c r="BU53" s="25">
        <v>47.904137635309262</v>
      </c>
      <c r="BV53" s="25">
        <v>36.406647001645354</v>
      </c>
      <c r="BW53" s="25">
        <v>135.76807089736843</v>
      </c>
      <c r="BX53" s="25">
        <v>47.142594280862795</v>
      </c>
      <c r="BY53" s="25">
        <v>33.849390864288821</v>
      </c>
      <c r="BZ53" s="25">
        <v>138.23973262736843</v>
      </c>
      <c r="CA53" s="25">
        <v>45.141959318466988</v>
      </c>
      <c r="CB53" s="25">
        <v>26.4440375479507</v>
      </c>
      <c r="CC53" s="25">
        <v>141.12453212736841</v>
      </c>
      <c r="CD53" s="25">
        <v>43.807597269541873</v>
      </c>
      <c r="CE53" s="25">
        <v>17.638771481046291</v>
      </c>
      <c r="CF53" s="25">
        <v>144.00866344736843</v>
      </c>
      <c r="CG53" s="25">
        <v>43.360895257700342</v>
      </c>
      <c r="CH53" s="25">
        <v>10.283425412225355</v>
      </c>
      <c r="CI53" s="25">
        <v>146.41352942736842</v>
      </c>
      <c r="CJ53" s="25">
        <v>42.136599214205134</v>
      </c>
      <c r="CK53" s="25">
        <v>5.1166279632644063</v>
      </c>
      <c r="CL53" s="27">
        <v>129.23260766736843</v>
      </c>
      <c r="CM53" s="27">
        <v>56.824958996008931</v>
      </c>
      <c r="CN53" s="27">
        <v>50.779335395743175</v>
      </c>
      <c r="CO53" s="27">
        <v>129.70941034736842</v>
      </c>
      <c r="CP53" s="27">
        <v>54.912720499598471</v>
      </c>
      <c r="CQ53" s="27">
        <v>48.884781061679064</v>
      </c>
      <c r="CR53" s="27">
        <v>129.86336022736842</v>
      </c>
      <c r="CS53" s="27">
        <v>53.019678664464578</v>
      </c>
      <c r="CT53" s="27">
        <v>47.685631437854056</v>
      </c>
      <c r="CU53" s="27">
        <v>130.18808307736842</v>
      </c>
      <c r="CV53" s="27">
        <v>50.804974619647822</v>
      </c>
      <c r="CW53" s="27">
        <v>46.246719192179327</v>
      </c>
      <c r="CX53" s="27">
        <v>130.61261315736843</v>
      </c>
      <c r="CY53" s="27">
        <v>48.730716302063009</v>
      </c>
      <c r="CZ53" s="27">
        <v>44.647846751813063</v>
      </c>
      <c r="DA53" s="27">
        <v>131.15006980736842</v>
      </c>
      <c r="DB53" s="27">
        <v>46.311582581313097</v>
      </c>
      <c r="DC53" s="27">
        <v>42.854531069191992</v>
      </c>
      <c r="DD53" s="27">
        <v>131.77144443736842</v>
      </c>
      <c r="DE53" s="27">
        <v>44.951705863142521</v>
      </c>
      <c r="DF53" s="27">
        <v>40.82491160830989</v>
      </c>
      <c r="DG53" s="27">
        <v>132.44050568736841</v>
      </c>
      <c r="DH53" s="27">
        <v>43.913240321392045</v>
      </c>
      <c r="DI53" s="27">
        <v>38.751901289482731</v>
      </c>
      <c r="DJ53" s="27">
        <v>133.15143872736843</v>
      </c>
      <c r="DK53" s="27">
        <v>42.753776746948958</v>
      </c>
      <c r="DL53" s="27">
        <v>36.500453725938613</v>
      </c>
      <c r="DM53" s="27">
        <v>133.94076044736843</v>
      </c>
      <c r="DN53" s="27">
        <v>41.555890316627654</v>
      </c>
      <c r="DO53" s="27">
        <v>33.348907069228588</v>
      </c>
      <c r="DP53" s="27">
        <v>143.95650811736843</v>
      </c>
      <c r="DQ53" s="27">
        <v>38.042827469700498</v>
      </c>
      <c r="DR53" s="27">
        <v>14.979811635450119</v>
      </c>
      <c r="DS53" s="27">
        <v>152.58343287736841</v>
      </c>
      <c r="DT53" s="27">
        <v>35.725214553778684</v>
      </c>
      <c r="DU53" s="27">
        <v>2.8091427102712316</v>
      </c>
      <c r="DV53" s="27">
        <v>147.36586929869125</v>
      </c>
      <c r="DW53" s="27">
        <v>35.002223990115041</v>
      </c>
      <c r="DX53" s="27">
        <v>-0.93291139575595139</v>
      </c>
      <c r="DY53" s="27">
        <v>138.23266575761951</v>
      </c>
      <c r="DZ53" s="27">
        <v>32.589395634261422</v>
      </c>
      <c r="EA53" s="27">
        <v>-3.5543820348650002E-2</v>
      </c>
      <c r="EB53" s="28">
        <v>129.19857824736843</v>
      </c>
      <c r="EC53" s="28">
        <v>56.629294886595062</v>
      </c>
      <c r="ED53" s="28">
        <v>50.771352546412288</v>
      </c>
      <c r="EE53" s="28">
        <v>129.65465060736841</v>
      </c>
      <c r="EF53" s="28">
        <v>54.519230541178558</v>
      </c>
      <c r="EG53" s="28">
        <v>48.689663567606516</v>
      </c>
      <c r="EH53" s="28">
        <v>129.81373677736843</v>
      </c>
      <c r="EI53" s="28">
        <v>52.62912781842283</v>
      </c>
      <c r="EJ53" s="28">
        <v>47.305235172181611</v>
      </c>
      <c r="EK53" s="28">
        <v>130.18963999736843</v>
      </c>
      <c r="EL53" s="28">
        <v>50.47007262782698</v>
      </c>
      <c r="EM53" s="28">
        <v>45.62668257620021</v>
      </c>
      <c r="EN53" s="28">
        <v>130.71755849736843</v>
      </c>
      <c r="EO53" s="28">
        <v>48.413703792213219</v>
      </c>
      <c r="EP53" s="28">
        <v>43.625540055151305</v>
      </c>
      <c r="EQ53" s="28">
        <v>131.48773998736843</v>
      </c>
      <c r="ER53" s="28">
        <v>45.331139261377871</v>
      </c>
      <c r="ES53" s="28">
        <v>41.289103087040388</v>
      </c>
      <c r="ET53" s="28">
        <v>132.49091728736843</v>
      </c>
      <c r="EU53" s="28">
        <v>43.307836649047843</v>
      </c>
      <c r="EV53" s="28">
        <v>38.46930555659317</v>
      </c>
      <c r="EW53" s="28">
        <v>133.66057660736843</v>
      </c>
      <c r="EX53" s="28">
        <v>41.389357526418472</v>
      </c>
      <c r="EY53" s="28">
        <v>35.631193459406703</v>
      </c>
      <c r="EZ53" s="28">
        <v>134.97783124736841</v>
      </c>
      <c r="FA53" s="28">
        <v>39.401287954517372</v>
      </c>
      <c r="FB53" s="28">
        <v>32.99770851586328</v>
      </c>
      <c r="FC53" s="28">
        <v>136.46012962736842</v>
      </c>
      <c r="FD53" s="28">
        <v>37.511274279041508</v>
      </c>
      <c r="FE53" s="28">
        <v>30.310596684668496</v>
      </c>
      <c r="FF53" s="28">
        <v>140.47533399084716</v>
      </c>
      <c r="FG53" s="28">
        <v>31.794884143406261</v>
      </c>
      <c r="FH53" s="28">
        <v>8.4298936960510105</v>
      </c>
      <c r="FI53" s="28">
        <v>125.01089057635232</v>
      </c>
      <c r="FJ53" s="28">
        <v>27.525007705514398</v>
      </c>
      <c r="FK53" s="28">
        <v>-15.625189376565999</v>
      </c>
      <c r="FL53" s="28">
        <v>116.11939196188924</v>
      </c>
      <c r="FM53" s="28">
        <v>25.69222174861223</v>
      </c>
      <c r="FN53" s="28">
        <v>-26.032561619849474</v>
      </c>
      <c r="FO53" s="28">
        <v>107.39365801536788</v>
      </c>
      <c r="FP53" s="28">
        <v>23.309880503571225</v>
      </c>
      <c r="FQ53" s="28">
        <v>-31.412370008951797</v>
      </c>
      <c r="FR53" s="29">
        <v>129.16142532736842</v>
      </c>
      <c r="FS53" s="29">
        <v>56.633994874106833</v>
      </c>
      <c r="FT53" s="29">
        <v>50.764678157776757</v>
      </c>
      <c r="FU53" s="29">
        <v>129.61411686736841</v>
      </c>
      <c r="FV53" s="29">
        <v>55.616384487189777</v>
      </c>
      <c r="FW53" s="29">
        <v>48.607503910386228</v>
      </c>
      <c r="FX53" s="29">
        <v>129.76836818736842</v>
      </c>
      <c r="FY53" s="29">
        <v>54.531305430393743</v>
      </c>
      <c r="FZ53" s="29">
        <v>47.270629599054629</v>
      </c>
      <c r="GA53" s="29">
        <v>130.12107127736843</v>
      </c>
      <c r="GB53" s="29">
        <v>53.039232679340742</v>
      </c>
      <c r="GC53" s="29">
        <v>45.681806062815994</v>
      </c>
      <c r="GD53" s="29">
        <v>130.64276894736844</v>
      </c>
      <c r="GE53" s="29">
        <v>51.545215714527416</v>
      </c>
      <c r="GF53" s="29">
        <v>43.529142488483345</v>
      </c>
      <c r="GG53" s="29">
        <v>131.46861856736842</v>
      </c>
      <c r="GH53" s="29">
        <v>49.116002248375203</v>
      </c>
      <c r="GI53" s="29">
        <v>41.195526423514607</v>
      </c>
      <c r="GJ53" s="29">
        <v>133.90256847736842</v>
      </c>
      <c r="GK53" s="29">
        <v>47.144747591386448</v>
      </c>
      <c r="GL53" s="29">
        <v>37.272473695636279</v>
      </c>
      <c r="GM53" s="29">
        <v>135.70169191736844</v>
      </c>
      <c r="GN53" s="29">
        <v>45.297729677811091</v>
      </c>
      <c r="GO53" s="29">
        <v>34.222114599943964</v>
      </c>
      <c r="GP53" s="29">
        <v>137.16818095736843</v>
      </c>
      <c r="GQ53" s="29">
        <v>43.44360276888326</v>
      </c>
      <c r="GR53" s="29">
        <v>31.733629835001437</v>
      </c>
      <c r="GS53" s="29">
        <v>139.76826808736843</v>
      </c>
      <c r="GT53" s="29">
        <v>41.193346016633697</v>
      </c>
      <c r="GU53" s="29">
        <v>26.180747365614991</v>
      </c>
      <c r="GV53" s="29">
        <v>143.81959365956232</v>
      </c>
      <c r="GW53" s="29">
        <v>33.857545513963018</v>
      </c>
      <c r="GX53" s="29">
        <v>-7.9219594736660781</v>
      </c>
      <c r="GY53" s="29">
        <v>127.39959557298657</v>
      </c>
      <c r="GZ53" s="29">
        <v>28.666984537834836</v>
      </c>
      <c r="HA53" s="29">
        <v>-23.306900511468712</v>
      </c>
      <c r="HB53" s="29">
        <v>116.04199537104022</v>
      </c>
      <c r="HC53" s="29">
        <v>25.224998957176712</v>
      </c>
      <c r="HD53" s="29">
        <v>-29.693238503634319</v>
      </c>
      <c r="HE53" s="29">
        <v>109.26051127398485</v>
      </c>
      <c r="HF53" s="29">
        <v>23.192019223631178</v>
      </c>
      <c r="HG53" s="29">
        <v>-26.033928535931494</v>
      </c>
    </row>
    <row r="54" spans="1:215" ht="15" thickBot="1" x14ac:dyDescent="0.4">
      <c r="A54" s="2"/>
      <c r="B54" s="43" t="s">
        <v>485</v>
      </c>
      <c r="C54" s="76" t="s">
        <v>865</v>
      </c>
      <c r="D54" s="44">
        <v>356774</v>
      </c>
      <c r="E54" s="45">
        <v>432942</v>
      </c>
      <c r="F54" s="23">
        <v>10.670731707317072</v>
      </c>
      <c r="G54" s="23">
        <v>1.9358407079646016</v>
      </c>
      <c r="H54" s="23">
        <v>10.670731707317072</v>
      </c>
      <c r="I54" s="23">
        <v>10.670731707317072</v>
      </c>
      <c r="J54" s="23">
        <v>1.9358407079646016</v>
      </c>
      <c r="K54" s="23">
        <v>10.670731707317072</v>
      </c>
      <c r="L54" s="23">
        <v>10.670731707317072</v>
      </c>
      <c r="M54" s="23">
        <v>1.9358407079646016</v>
      </c>
      <c r="N54" s="23">
        <v>10.670731707317072</v>
      </c>
      <c r="O54" s="23">
        <v>10.670731707317072</v>
      </c>
      <c r="P54" s="23">
        <v>1.9358407079646016</v>
      </c>
      <c r="Q54" s="23">
        <v>10.670731707317072</v>
      </c>
      <c r="R54" s="23">
        <v>10.670731707317072</v>
      </c>
      <c r="S54" s="23">
        <v>1.9358407079646016</v>
      </c>
      <c r="T54" s="23">
        <v>10.670731707317072</v>
      </c>
      <c r="U54" s="23">
        <v>10.670731707317072</v>
      </c>
      <c r="V54" s="23">
        <v>1.9358407079646016</v>
      </c>
      <c r="W54" s="23">
        <v>10.670731707317072</v>
      </c>
      <c r="X54" s="23">
        <v>10.670731707317072</v>
      </c>
      <c r="Y54" s="23">
        <v>1.9358407079646016</v>
      </c>
      <c r="Z54" s="23">
        <v>10.670731707317072</v>
      </c>
      <c r="AA54" s="23">
        <v>10.670731707317072</v>
      </c>
      <c r="AB54" s="23">
        <v>1.9358407079646016</v>
      </c>
      <c r="AC54" s="23">
        <v>10.670731707317072</v>
      </c>
      <c r="AD54" s="23">
        <v>10.670731707317072</v>
      </c>
      <c r="AE54" s="23">
        <v>1.9358407079646016</v>
      </c>
      <c r="AF54" s="23">
        <v>10.670731707317072</v>
      </c>
      <c r="AG54" s="23">
        <v>10.670731707317072</v>
      </c>
      <c r="AH54" s="23">
        <v>1.9358407079646016</v>
      </c>
      <c r="AI54" s="23">
        <v>10.670731707317072</v>
      </c>
      <c r="AJ54" s="23">
        <v>10.670731707317072</v>
      </c>
      <c r="AK54" s="23">
        <v>1.9358407079646016</v>
      </c>
      <c r="AL54" s="23">
        <v>10.670731707317072</v>
      </c>
      <c r="AM54" s="23">
        <v>10.670731707317072</v>
      </c>
      <c r="AN54" s="23">
        <v>1.9358407079646016</v>
      </c>
      <c r="AO54" s="23">
        <v>10.670731707317072</v>
      </c>
      <c r="AP54" s="23">
        <v>10.670731707317072</v>
      </c>
      <c r="AQ54" s="23">
        <v>1.9358407079646016</v>
      </c>
      <c r="AR54" s="23">
        <v>10.670731707317072</v>
      </c>
      <c r="AS54" s="23">
        <v>10.670731707317072</v>
      </c>
      <c r="AT54" s="23">
        <v>1.9358407079646016</v>
      </c>
      <c r="AU54" s="23">
        <v>10.670731707317072</v>
      </c>
      <c r="AV54" s="25">
        <v>10.670731707317072</v>
      </c>
      <c r="AW54" s="25">
        <v>1.9358407079646016</v>
      </c>
      <c r="AX54" s="25">
        <v>10.670731707317072</v>
      </c>
      <c r="AY54" s="25">
        <v>10.670731707317072</v>
      </c>
      <c r="AZ54" s="25">
        <v>1.9358407079646016</v>
      </c>
      <c r="BA54" s="25">
        <v>10.670731707317072</v>
      </c>
      <c r="BB54" s="25">
        <v>10.670731707317072</v>
      </c>
      <c r="BC54" s="25">
        <v>1.9358407079646016</v>
      </c>
      <c r="BD54" s="25">
        <v>10.670731707317072</v>
      </c>
      <c r="BE54" s="25">
        <v>10.670731707317072</v>
      </c>
      <c r="BF54" s="25">
        <v>1.9358407079646016</v>
      </c>
      <c r="BG54" s="25">
        <v>10.670731707317072</v>
      </c>
      <c r="BH54" s="25">
        <v>10.670731707317072</v>
      </c>
      <c r="BI54" s="25">
        <v>1.9358407079646016</v>
      </c>
      <c r="BJ54" s="25">
        <v>10.670731707317072</v>
      </c>
      <c r="BK54" s="25">
        <v>6.0917119974712035</v>
      </c>
      <c r="BL54" s="25">
        <v>1.9358407079646016</v>
      </c>
      <c r="BM54" s="25">
        <v>6.0917119974712035</v>
      </c>
      <c r="BN54" s="25">
        <v>4.946853672570648</v>
      </c>
      <c r="BO54" s="25">
        <v>1.9358407079646016</v>
      </c>
      <c r="BP54" s="25">
        <v>4.946853672570648</v>
      </c>
      <c r="BQ54" s="25">
        <v>3.8560711531824192</v>
      </c>
      <c r="BR54" s="25">
        <v>1.583852290406681</v>
      </c>
      <c r="BS54" s="25">
        <v>3.8560711531824192</v>
      </c>
      <c r="BT54" s="25">
        <v>2.670318816069102</v>
      </c>
      <c r="BU54" s="25">
        <v>1.0968134157629803</v>
      </c>
      <c r="BV54" s="25">
        <v>2.670318816069102</v>
      </c>
      <c r="BW54" s="25">
        <v>1.3166400032709191</v>
      </c>
      <c r="BX54" s="25">
        <v>0.54080000134350548</v>
      </c>
      <c r="BY54" s="25">
        <v>1.3166400032709191</v>
      </c>
      <c r="BZ54" s="25">
        <v>6.7307692307692317</v>
      </c>
      <c r="CA54" s="25">
        <v>1.9358407079646016</v>
      </c>
      <c r="CB54" s="25">
        <v>6.7307692307692317</v>
      </c>
      <c r="CC54" s="25">
        <v>6.7307692307692317</v>
      </c>
      <c r="CD54" s="25">
        <v>1.9358407079646016</v>
      </c>
      <c r="CE54" s="25">
        <v>6.7307692307692317</v>
      </c>
      <c r="CF54" s="25">
        <v>10.670731707317072</v>
      </c>
      <c r="CG54" s="25">
        <v>1.9358407079646016</v>
      </c>
      <c r="CH54" s="25">
        <v>10.670731707317072</v>
      </c>
      <c r="CI54" s="25">
        <v>10.670731707317072</v>
      </c>
      <c r="CJ54" s="25">
        <v>1.9358407079646016</v>
      </c>
      <c r="CK54" s="25">
        <v>10.670731707317072</v>
      </c>
      <c r="CL54" s="27">
        <v>10.670731707317072</v>
      </c>
      <c r="CM54" s="27">
        <v>1.9358407079646016</v>
      </c>
      <c r="CN54" s="27">
        <v>10.670731707317072</v>
      </c>
      <c r="CO54" s="27">
        <v>10.670731707317072</v>
      </c>
      <c r="CP54" s="27">
        <v>1.9358407079646016</v>
      </c>
      <c r="CQ54" s="27">
        <v>10.670731707317072</v>
      </c>
      <c r="CR54" s="27">
        <v>10.670731707317072</v>
      </c>
      <c r="CS54" s="27">
        <v>1.9358407079646016</v>
      </c>
      <c r="CT54" s="27">
        <v>10.670731707317072</v>
      </c>
      <c r="CU54" s="27">
        <v>10.670731707317072</v>
      </c>
      <c r="CV54" s="27">
        <v>1.9358407079646016</v>
      </c>
      <c r="CW54" s="27">
        <v>10.670731707317072</v>
      </c>
      <c r="CX54" s="27">
        <v>10.670731707317072</v>
      </c>
      <c r="CY54" s="27">
        <v>1.9358407079646016</v>
      </c>
      <c r="CZ54" s="27">
        <v>10.670731707317072</v>
      </c>
      <c r="DA54" s="27">
        <v>4.679301629258986</v>
      </c>
      <c r="DB54" s="27">
        <v>1.9219880309752551</v>
      </c>
      <c r="DC54" s="27">
        <v>4.679301629258986</v>
      </c>
      <c r="DD54" s="27">
        <v>3.1622768860448338</v>
      </c>
      <c r="DE54" s="27">
        <v>1.298881501377025</v>
      </c>
      <c r="DF54" s="27">
        <v>3.1622768860448338</v>
      </c>
      <c r="DG54" s="27">
        <v>1.6608704933560421</v>
      </c>
      <c r="DH54" s="27">
        <v>0.68219009205777403</v>
      </c>
      <c r="DI54" s="27">
        <v>1.6608704933560421</v>
      </c>
      <c r="DJ54" s="27">
        <v>3.1689461412981887E-2</v>
      </c>
      <c r="DK54" s="27">
        <v>1.3016208479265861E-2</v>
      </c>
      <c r="DL54" s="27">
        <v>3.1689461412981887E-2</v>
      </c>
      <c r="DM54" s="27">
        <v>6.7307692307692317</v>
      </c>
      <c r="DN54" s="27">
        <v>1.9358407079646016</v>
      </c>
      <c r="DO54" s="27">
        <v>6.7307692307692317</v>
      </c>
      <c r="DP54" s="27">
        <v>6.7307692307692317</v>
      </c>
      <c r="DQ54" s="27">
        <v>1.9358407079646016</v>
      </c>
      <c r="DR54" s="27">
        <v>6.7307692307692317</v>
      </c>
      <c r="DS54" s="27">
        <v>6.7307692307692317</v>
      </c>
      <c r="DT54" s="27">
        <v>1.9358407079646016</v>
      </c>
      <c r="DU54" s="27">
        <v>6.7307692307692317</v>
      </c>
      <c r="DV54" s="27">
        <v>10.670731707317072</v>
      </c>
      <c r="DW54" s="27">
        <v>1.9358407079646016</v>
      </c>
      <c r="DX54" s="27">
        <v>10.670731707317072</v>
      </c>
      <c r="DY54" s="27">
        <v>10.670731707317072</v>
      </c>
      <c r="DZ54" s="27">
        <v>1.9358407079646016</v>
      </c>
      <c r="EA54" s="27">
        <v>10.670731707317072</v>
      </c>
      <c r="EB54" s="28">
        <v>10.670731707317072</v>
      </c>
      <c r="EC54" s="28">
        <v>1.9358407079646016</v>
      </c>
      <c r="ED54" s="28">
        <v>10.670731707317072</v>
      </c>
      <c r="EE54" s="28">
        <v>10.670731707317072</v>
      </c>
      <c r="EF54" s="28">
        <v>1.9358407079646016</v>
      </c>
      <c r="EG54" s="28">
        <v>10.670731707317072</v>
      </c>
      <c r="EH54" s="28">
        <v>10.670731707317072</v>
      </c>
      <c r="EI54" s="28">
        <v>1.9358407079646016</v>
      </c>
      <c r="EJ54" s="28">
        <v>10.670731707317072</v>
      </c>
      <c r="EK54" s="28">
        <v>10.670731707317072</v>
      </c>
      <c r="EL54" s="28">
        <v>1.9358407079646016</v>
      </c>
      <c r="EM54" s="28">
        <v>10.670731707317072</v>
      </c>
      <c r="EN54" s="28">
        <v>10.670731707317072</v>
      </c>
      <c r="EO54" s="28">
        <v>1.9358407079646016</v>
      </c>
      <c r="EP54" s="28">
        <v>10.670731707317072</v>
      </c>
      <c r="EQ54" s="28">
        <v>10.670731707317072</v>
      </c>
      <c r="ER54" s="28">
        <v>1.9358407079646016</v>
      </c>
      <c r="ES54" s="28">
        <v>10.670731707317072</v>
      </c>
      <c r="ET54" s="28">
        <v>10.670731707317072</v>
      </c>
      <c r="EU54" s="28">
        <v>1.9358407079646016</v>
      </c>
      <c r="EV54" s="28">
        <v>10.670731707317072</v>
      </c>
      <c r="EW54" s="28">
        <v>10.670731707317072</v>
      </c>
      <c r="EX54" s="28">
        <v>1.9358407079646016</v>
      </c>
      <c r="EY54" s="28">
        <v>10.670731707317072</v>
      </c>
      <c r="EZ54" s="28">
        <v>10.670731707317072</v>
      </c>
      <c r="FA54" s="28">
        <v>1.9358407079646016</v>
      </c>
      <c r="FB54" s="28">
        <v>10.670731707317072</v>
      </c>
      <c r="FC54" s="28">
        <v>10.670731707317072</v>
      </c>
      <c r="FD54" s="28">
        <v>1.9358407079646016</v>
      </c>
      <c r="FE54" s="28">
        <v>10.670731707317072</v>
      </c>
      <c r="FF54" s="28">
        <v>10.670731707317072</v>
      </c>
      <c r="FG54" s="28">
        <v>1.9358407079646016</v>
      </c>
      <c r="FH54" s="28">
        <v>10.670731707317072</v>
      </c>
      <c r="FI54" s="28">
        <v>7.1955177365562024</v>
      </c>
      <c r="FJ54" s="28">
        <v>1.9358407079646016</v>
      </c>
      <c r="FK54" s="28">
        <v>7.1955177365562024</v>
      </c>
      <c r="FL54" s="28">
        <v>10.670731707317072</v>
      </c>
      <c r="FM54" s="28">
        <v>1.9358407079646016</v>
      </c>
      <c r="FN54" s="28">
        <v>9.4656650684997885</v>
      </c>
      <c r="FO54" s="28">
        <v>10.670731707317072</v>
      </c>
      <c r="FP54" s="28">
        <v>1.9358407079646016</v>
      </c>
      <c r="FQ54" s="28">
        <v>-1.3238685372414523</v>
      </c>
      <c r="FR54" s="29">
        <v>10.670731707317072</v>
      </c>
      <c r="FS54" s="29">
        <v>1.9358407079646016</v>
      </c>
      <c r="FT54" s="29">
        <v>10.670731707317072</v>
      </c>
      <c r="FU54" s="29">
        <v>10.670731707317072</v>
      </c>
      <c r="FV54" s="29">
        <v>1.9358407079646016</v>
      </c>
      <c r="FW54" s="29">
        <v>10.670731707317072</v>
      </c>
      <c r="FX54" s="29">
        <v>10.670731707317072</v>
      </c>
      <c r="FY54" s="29">
        <v>1.9358407079646016</v>
      </c>
      <c r="FZ54" s="29">
        <v>10.670731707317072</v>
      </c>
      <c r="GA54" s="29">
        <v>10.670731707317072</v>
      </c>
      <c r="GB54" s="29">
        <v>1.9358407079646016</v>
      </c>
      <c r="GC54" s="29">
        <v>10.670731707317072</v>
      </c>
      <c r="GD54" s="29">
        <v>10.670731707317072</v>
      </c>
      <c r="GE54" s="29">
        <v>1.9358407079646016</v>
      </c>
      <c r="GF54" s="29">
        <v>10.670731707317072</v>
      </c>
      <c r="GG54" s="29">
        <v>10.670731707317072</v>
      </c>
      <c r="GH54" s="29">
        <v>1.9358407079646016</v>
      </c>
      <c r="GI54" s="29">
        <v>10.670731707317072</v>
      </c>
      <c r="GJ54" s="29">
        <v>10.670731707317072</v>
      </c>
      <c r="GK54" s="29">
        <v>1.9358407079646016</v>
      </c>
      <c r="GL54" s="29">
        <v>10.670731707317072</v>
      </c>
      <c r="GM54" s="29">
        <v>10.670731707317072</v>
      </c>
      <c r="GN54" s="29">
        <v>1.9358407079646016</v>
      </c>
      <c r="GO54" s="29">
        <v>10.670731707317072</v>
      </c>
      <c r="GP54" s="29">
        <v>10.670731707317072</v>
      </c>
      <c r="GQ54" s="29">
        <v>1.9358407079646016</v>
      </c>
      <c r="GR54" s="29">
        <v>10.670731707317072</v>
      </c>
      <c r="GS54" s="29">
        <v>10.670731707317072</v>
      </c>
      <c r="GT54" s="29">
        <v>1.9358407079646016</v>
      </c>
      <c r="GU54" s="29">
        <v>10.670731707317072</v>
      </c>
      <c r="GV54" s="29">
        <v>10.670731707317072</v>
      </c>
      <c r="GW54" s="29">
        <v>1.9358407079646016</v>
      </c>
      <c r="GX54" s="29">
        <v>10.670731707317072</v>
      </c>
      <c r="GY54" s="29">
        <v>10.670731707317072</v>
      </c>
      <c r="GZ54" s="29">
        <v>1.9358407079646016</v>
      </c>
      <c r="HA54" s="29">
        <v>10.670731707317072</v>
      </c>
      <c r="HB54" s="29">
        <v>10.670731707317072</v>
      </c>
      <c r="HC54" s="29">
        <v>1.9358407079646016</v>
      </c>
      <c r="HD54" s="29">
        <v>2.2669197431293924</v>
      </c>
      <c r="HE54" s="29">
        <v>10.670731707317072</v>
      </c>
      <c r="HF54" s="29">
        <v>1.9358407079646016</v>
      </c>
      <c r="HG54" s="29">
        <v>4.0294009319920576</v>
      </c>
    </row>
    <row r="55" spans="1:215" ht="15" thickBot="1" x14ac:dyDescent="0.4">
      <c r="A55" s="2"/>
      <c r="B55" s="43" t="s">
        <v>456</v>
      </c>
      <c r="C55" s="76" t="s">
        <v>861</v>
      </c>
      <c r="D55" s="44">
        <v>384542</v>
      </c>
      <c r="E55" s="45">
        <v>399276</v>
      </c>
      <c r="F55" s="23">
        <v>157.43344137894738</v>
      </c>
      <c r="G55" s="23">
        <v>39.722229302384982</v>
      </c>
      <c r="H55" s="23">
        <v>50.419377427050506</v>
      </c>
      <c r="I55" s="23">
        <v>158.04047773894737</v>
      </c>
      <c r="J55" s="23">
        <v>38.554316404435056</v>
      </c>
      <c r="K55" s="23">
        <v>45.142418328831766</v>
      </c>
      <c r="L55" s="23">
        <v>158.05443130894736</v>
      </c>
      <c r="M55" s="23">
        <v>37.754255362285967</v>
      </c>
      <c r="N55" s="23">
        <v>42.203054979017921</v>
      </c>
      <c r="O55" s="23">
        <v>158.28645021894738</v>
      </c>
      <c r="P55" s="23">
        <v>36.893379321844236</v>
      </c>
      <c r="Q55" s="23">
        <v>39.944482690986803</v>
      </c>
      <c r="R55" s="23">
        <v>158.63951930894737</v>
      </c>
      <c r="S55" s="23">
        <v>36.03336653884277</v>
      </c>
      <c r="T55" s="23">
        <v>38.704984778572495</v>
      </c>
      <c r="U55" s="23">
        <v>159.11570883894737</v>
      </c>
      <c r="V55" s="23">
        <v>35.185022615034008</v>
      </c>
      <c r="W55" s="23">
        <v>37.142557487407402</v>
      </c>
      <c r="X55" s="23">
        <v>159.60909954894737</v>
      </c>
      <c r="Y55" s="23">
        <v>34.600284769238144</v>
      </c>
      <c r="Z55" s="23">
        <v>35.558823300496783</v>
      </c>
      <c r="AA55" s="23">
        <v>160.11274603894736</v>
      </c>
      <c r="AB55" s="23">
        <v>34.012361801162619</v>
      </c>
      <c r="AC55" s="23">
        <v>33.98391465622214</v>
      </c>
      <c r="AD55" s="23">
        <v>160.62482988894737</v>
      </c>
      <c r="AE55" s="23">
        <v>33.361956854909799</v>
      </c>
      <c r="AF55" s="23">
        <v>32.412860473245786</v>
      </c>
      <c r="AG55" s="23">
        <v>161.16746038894738</v>
      </c>
      <c r="AH55" s="23">
        <v>32.723994722796171</v>
      </c>
      <c r="AI55" s="23">
        <v>30.525515054877587</v>
      </c>
      <c r="AJ55" s="23">
        <v>163.12659303894736</v>
      </c>
      <c r="AK55" s="23">
        <v>29.922635026603569</v>
      </c>
      <c r="AL55" s="23">
        <v>23.0433279036248</v>
      </c>
      <c r="AM55" s="23">
        <v>155.73739361607412</v>
      </c>
      <c r="AN55" s="23">
        <v>28.253243974597517</v>
      </c>
      <c r="AO55" s="23">
        <v>18.585260792430802</v>
      </c>
      <c r="AP55" s="23">
        <v>161.08046927483755</v>
      </c>
      <c r="AQ55" s="23">
        <v>29.2225630100369</v>
      </c>
      <c r="AR55" s="23">
        <v>16.876774313200357</v>
      </c>
      <c r="AS55" s="23">
        <v>163.40037454159457</v>
      </c>
      <c r="AT55" s="23">
        <v>29.643430779669814</v>
      </c>
      <c r="AU55" s="23">
        <v>16.916545829904862</v>
      </c>
      <c r="AV55" s="25">
        <v>156.88027225894737</v>
      </c>
      <c r="AW55" s="25">
        <v>40.140895315622252</v>
      </c>
      <c r="AX55" s="25">
        <v>53.462496809364453</v>
      </c>
      <c r="AY55" s="25">
        <v>157.04931317894736</v>
      </c>
      <c r="AZ55" s="25">
        <v>39.299151953742097</v>
      </c>
      <c r="BA55" s="25">
        <v>51.276164141347891</v>
      </c>
      <c r="BB55" s="25">
        <v>157.43154155894737</v>
      </c>
      <c r="BC55" s="25">
        <v>38.513971285761379</v>
      </c>
      <c r="BD55" s="25">
        <v>48.819344505677989</v>
      </c>
      <c r="BE55" s="25">
        <v>157.96484413894737</v>
      </c>
      <c r="BF55" s="25">
        <v>37.768810276010051</v>
      </c>
      <c r="BG55" s="25">
        <v>46.760286036375078</v>
      </c>
      <c r="BH55" s="25">
        <v>158.57151946894737</v>
      </c>
      <c r="BI55" s="25">
        <v>37.060830441156092</v>
      </c>
      <c r="BJ55" s="25">
        <v>45.190116721381983</v>
      </c>
      <c r="BK55" s="25">
        <v>159.23783705894738</v>
      </c>
      <c r="BL55" s="25">
        <v>36.33936781047457</v>
      </c>
      <c r="BM55" s="25">
        <v>43.462276920806559</v>
      </c>
      <c r="BN55" s="25">
        <v>159.96519294894736</v>
      </c>
      <c r="BO55" s="25">
        <v>35.912530879406802</v>
      </c>
      <c r="BP55" s="25">
        <v>41.519021734383088</v>
      </c>
      <c r="BQ55" s="25">
        <v>160.74006827894738</v>
      </c>
      <c r="BR55" s="25">
        <v>35.403392715474922</v>
      </c>
      <c r="BS55" s="25">
        <v>39.419073287154319</v>
      </c>
      <c r="BT55" s="25">
        <v>161.56791991894738</v>
      </c>
      <c r="BU55" s="25">
        <v>34.809173970416126</v>
      </c>
      <c r="BV55" s="25">
        <v>37.235742061116156</v>
      </c>
      <c r="BW55" s="25">
        <v>162.45111050894738</v>
      </c>
      <c r="BX55" s="25">
        <v>34.214127334385488</v>
      </c>
      <c r="BY55" s="25">
        <v>34.972134147754502</v>
      </c>
      <c r="BZ55" s="25">
        <v>163.79661586894736</v>
      </c>
      <c r="CA55" s="25">
        <v>33.116787418708142</v>
      </c>
      <c r="CB55" s="25">
        <v>29.193012247643949</v>
      </c>
      <c r="CC55" s="25">
        <v>164.89223297894736</v>
      </c>
      <c r="CD55" s="25">
        <v>32.380215777790013</v>
      </c>
      <c r="CE55" s="25">
        <v>24.727332003554352</v>
      </c>
      <c r="CF55" s="25">
        <v>165.63811765894738</v>
      </c>
      <c r="CG55" s="25">
        <v>33.297607677224725</v>
      </c>
      <c r="CH55" s="25">
        <v>22.050908623331409</v>
      </c>
      <c r="CI55" s="25">
        <v>166.03148476894737</v>
      </c>
      <c r="CJ55" s="25">
        <v>34.022914087418492</v>
      </c>
      <c r="CK55" s="25">
        <v>20.485736186939803</v>
      </c>
      <c r="CL55" s="27">
        <v>157.43365622894737</v>
      </c>
      <c r="CM55" s="27">
        <v>40.127051581657469</v>
      </c>
      <c r="CN55" s="27">
        <v>50.482309617728106</v>
      </c>
      <c r="CO55" s="27">
        <v>158.04112202894737</v>
      </c>
      <c r="CP55" s="27">
        <v>39.184696837812218</v>
      </c>
      <c r="CQ55" s="27">
        <v>45.287849764938542</v>
      </c>
      <c r="CR55" s="27">
        <v>158.05571515894738</v>
      </c>
      <c r="CS55" s="27">
        <v>38.266661593725729</v>
      </c>
      <c r="CT55" s="27">
        <v>42.438348671470692</v>
      </c>
      <c r="CU55" s="27">
        <v>158.28857513894738</v>
      </c>
      <c r="CV55" s="27">
        <v>37.390597814572565</v>
      </c>
      <c r="CW55" s="27">
        <v>40.259595720871275</v>
      </c>
      <c r="CX55" s="27">
        <v>158.64173687894737</v>
      </c>
      <c r="CY55" s="27">
        <v>36.572841699278705</v>
      </c>
      <c r="CZ55" s="27">
        <v>39.111091738893307</v>
      </c>
      <c r="DA55" s="27">
        <v>159.11734309894737</v>
      </c>
      <c r="DB55" s="27">
        <v>35.749038972798644</v>
      </c>
      <c r="DC55" s="27">
        <v>37.640543577683701</v>
      </c>
      <c r="DD55" s="27">
        <v>159.61030855894737</v>
      </c>
      <c r="DE55" s="27">
        <v>35.230848829305842</v>
      </c>
      <c r="DF55" s="27">
        <v>36.149413928247441</v>
      </c>
      <c r="DG55" s="27">
        <v>160.11392336894738</v>
      </c>
      <c r="DH55" s="27">
        <v>34.624857160543961</v>
      </c>
      <c r="DI55" s="27">
        <v>34.66842612795665</v>
      </c>
      <c r="DJ55" s="27">
        <v>160.62237867894737</v>
      </c>
      <c r="DK55" s="27">
        <v>33.930147365306333</v>
      </c>
      <c r="DL55" s="27">
        <v>33.21301797346635</v>
      </c>
      <c r="DM55" s="27">
        <v>161.14755390894737</v>
      </c>
      <c r="DN55" s="27">
        <v>33.236960310783196</v>
      </c>
      <c r="DO55" s="27">
        <v>31.649086896288324</v>
      </c>
      <c r="DP55" s="27">
        <v>162.95955575894737</v>
      </c>
      <c r="DQ55" s="27">
        <v>31.628842629163991</v>
      </c>
      <c r="DR55" s="27">
        <v>24.952019759615382</v>
      </c>
      <c r="DS55" s="27">
        <v>164.22772726894738</v>
      </c>
      <c r="DT55" s="27">
        <v>31.028380135423237</v>
      </c>
      <c r="DU55" s="27">
        <v>21.101987661510279</v>
      </c>
      <c r="DV55" s="27">
        <v>165.02959306894738</v>
      </c>
      <c r="DW55" s="27">
        <v>32.557980574964091</v>
      </c>
      <c r="DX55" s="27">
        <v>19.662890369603758</v>
      </c>
      <c r="DY55" s="27">
        <v>165.47306605894738</v>
      </c>
      <c r="DZ55" s="27">
        <v>32.599109358142762</v>
      </c>
      <c r="EA55" s="27">
        <v>19.853774377111677</v>
      </c>
      <c r="EB55" s="28">
        <v>157.37861191894737</v>
      </c>
      <c r="EC55" s="28">
        <v>39.728867454425725</v>
      </c>
      <c r="ED55" s="28">
        <v>50.520895858823906</v>
      </c>
      <c r="EE55" s="28">
        <v>157.93499722894737</v>
      </c>
      <c r="EF55" s="28">
        <v>38.550134070974401</v>
      </c>
      <c r="EG55" s="28">
        <v>45.329648788004491</v>
      </c>
      <c r="EH55" s="28">
        <v>157.91812747894738</v>
      </c>
      <c r="EI55" s="28">
        <v>37.733730672455899</v>
      </c>
      <c r="EJ55" s="28">
        <v>42.450980623644327</v>
      </c>
      <c r="EK55" s="28">
        <v>158.14703926894737</v>
      </c>
      <c r="EL55" s="28">
        <v>36.883883490001168</v>
      </c>
      <c r="EM55" s="28">
        <v>40.208537188684389</v>
      </c>
      <c r="EN55" s="28">
        <v>158.52014836894736</v>
      </c>
      <c r="EO55" s="28">
        <v>36.0246893131931</v>
      </c>
      <c r="EP55" s="28">
        <v>38.959495882045914</v>
      </c>
      <c r="EQ55" s="28">
        <v>159.05749176894736</v>
      </c>
      <c r="ER55" s="28">
        <v>35.172416079656209</v>
      </c>
      <c r="ES55" s="28">
        <v>37.321770169664347</v>
      </c>
      <c r="ET55" s="28">
        <v>159.65796852894738</v>
      </c>
      <c r="EU55" s="28">
        <v>34.554055844936421</v>
      </c>
      <c r="EV55" s="28">
        <v>35.536217637548845</v>
      </c>
      <c r="EW55" s="28">
        <v>160.30726541894737</v>
      </c>
      <c r="EX55" s="28">
        <v>33.92810489824182</v>
      </c>
      <c r="EY55" s="28">
        <v>33.711003649527967</v>
      </c>
      <c r="EZ55" s="28">
        <v>160.99411348894736</v>
      </c>
      <c r="FA55" s="28">
        <v>33.264468299154373</v>
      </c>
      <c r="FB55" s="28">
        <v>31.988025605776656</v>
      </c>
      <c r="FC55" s="28">
        <v>161.73110212894738</v>
      </c>
      <c r="FD55" s="28">
        <v>32.627131284497445</v>
      </c>
      <c r="FE55" s="28">
        <v>30.247752127289559</v>
      </c>
      <c r="FF55" s="28">
        <v>161.6066054447179</v>
      </c>
      <c r="FG55" s="28">
        <v>29.318012492183335</v>
      </c>
      <c r="FH55" s="28">
        <v>21.766695507494603</v>
      </c>
      <c r="FI55" s="28">
        <v>141.12273701887233</v>
      </c>
      <c r="FJ55" s="28">
        <v>25.60191246802551</v>
      </c>
      <c r="FK55" s="28">
        <v>3.8601930939771592</v>
      </c>
      <c r="FL55" s="28">
        <v>134.27008619625408</v>
      </c>
      <c r="FM55" s="28">
        <v>24.35873245153282</v>
      </c>
      <c r="FN55" s="28">
        <v>-9.6258414036835802</v>
      </c>
      <c r="FO55" s="28">
        <v>125.26284499574679</v>
      </c>
      <c r="FP55" s="28">
        <v>22.724675419582383</v>
      </c>
      <c r="FQ55" s="28">
        <v>-19.114163529256842</v>
      </c>
      <c r="FR55" s="29">
        <v>157.31558416894737</v>
      </c>
      <c r="FS55" s="29">
        <v>39.745733742280024</v>
      </c>
      <c r="FT55" s="29">
        <v>50.578974545148796</v>
      </c>
      <c r="FU55" s="29">
        <v>157.83315413894738</v>
      </c>
      <c r="FV55" s="29">
        <v>38.955886464921079</v>
      </c>
      <c r="FW55" s="29">
        <v>45.372969601492386</v>
      </c>
      <c r="FX55" s="29">
        <v>157.77285405894736</v>
      </c>
      <c r="FY55" s="29">
        <v>38.366094537496821</v>
      </c>
      <c r="FZ55" s="29">
        <v>42.544589716061239</v>
      </c>
      <c r="GA55" s="29">
        <v>157.93213106894737</v>
      </c>
      <c r="GB55" s="29">
        <v>37.625959697365815</v>
      </c>
      <c r="GC55" s="29">
        <v>40.411839546598614</v>
      </c>
      <c r="GD55" s="29">
        <v>158.23399852894738</v>
      </c>
      <c r="GE55" s="29">
        <v>36.820141927448326</v>
      </c>
      <c r="GF55" s="29">
        <v>39.253614486059845</v>
      </c>
      <c r="GG55" s="29">
        <v>158.69188324894736</v>
      </c>
      <c r="GH55" s="29">
        <v>36.031530019038385</v>
      </c>
      <c r="GI55" s="29">
        <v>37.772953698009076</v>
      </c>
      <c r="GJ55" s="29">
        <v>159.22469115894737</v>
      </c>
      <c r="GK55" s="29">
        <v>35.349144956286182</v>
      </c>
      <c r="GL55" s="29">
        <v>36.179652983168836</v>
      </c>
      <c r="GM55" s="29">
        <v>159.79557925894738</v>
      </c>
      <c r="GN55" s="29">
        <v>34.65866301753023</v>
      </c>
      <c r="GO55" s="29">
        <v>34.586640296140914</v>
      </c>
      <c r="GP55" s="29">
        <v>160.41103078894736</v>
      </c>
      <c r="GQ55" s="29">
        <v>34.000002992185557</v>
      </c>
      <c r="GR55" s="29">
        <v>32.949753348600694</v>
      </c>
      <c r="GS55" s="29">
        <v>161.17109960894737</v>
      </c>
      <c r="GT55" s="29">
        <v>32.999488099100475</v>
      </c>
      <c r="GU55" s="29">
        <v>29.085002863226705</v>
      </c>
      <c r="GV55" s="29">
        <v>159.1307939662064</v>
      </c>
      <c r="GW55" s="29">
        <v>28.868860852276381</v>
      </c>
      <c r="GX55" s="29">
        <v>9.1301080670837393</v>
      </c>
      <c r="GY55" s="29">
        <v>135.0400888017528</v>
      </c>
      <c r="GZ55" s="29">
        <v>24.498423189698521</v>
      </c>
      <c r="HA55" s="29">
        <v>-7.2675812025970856</v>
      </c>
      <c r="HB55" s="29">
        <v>124.44690279904647</v>
      </c>
      <c r="HC55" s="29">
        <v>22.576650507791616</v>
      </c>
      <c r="HD55" s="29">
        <v>-16.429660375762609</v>
      </c>
      <c r="HE55" s="29">
        <v>120.40282398335668</v>
      </c>
      <c r="HF55" s="29">
        <v>21.842990191670903</v>
      </c>
      <c r="HG55" s="29">
        <v>-13.776876463232497</v>
      </c>
    </row>
    <row r="56" spans="1:215" ht="15" thickBot="1" x14ac:dyDescent="0.4">
      <c r="A56" s="2"/>
      <c r="B56" s="43" t="s">
        <v>468</v>
      </c>
      <c r="C56" s="76" t="s">
        <v>865</v>
      </c>
      <c r="D56" s="44">
        <v>351794</v>
      </c>
      <c r="E56" s="45">
        <v>429241</v>
      </c>
      <c r="F56" s="23">
        <v>10.670731707317072</v>
      </c>
      <c r="G56" s="23">
        <v>1.9358407079646016</v>
      </c>
      <c r="H56" s="23">
        <v>10.670731707317072</v>
      </c>
      <c r="I56" s="23">
        <v>10.670731707317072</v>
      </c>
      <c r="J56" s="23">
        <v>1.9358407079646016</v>
      </c>
      <c r="K56" s="23">
        <v>10.670731707317072</v>
      </c>
      <c r="L56" s="23">
        <v>10.670731707317072</v>
      </c>
      <c r="M56" s="23">
        <v>1.9358407079646016</v>
      </c>
      <c r="N56" s="23">
        <v>10.670731707317072</v>
      </c>
      <c r="O56" s="23">
        <v>10.670731707317072</v>
      </c>
      <c r="P56" s="23">
        <v>1.9358407079646016</v>
      </c>
      <c r="Q56" s="23">
        <v>10.670731707317072</v>
      </c>
      <c r="R56" s="23">
        <v>10.670731707317072</v>
      </c>
      <c r="S56" s="23">
        <v>1.9358407079646016</v>
      </c>
      <c r="T56" s="23">
        <v>10.670731707317072</v>
      </c>
      <c r="U56" s="23">
        <v>10.670731707317072</v>
      </c>
      <c r="V56" s="23">
        <v>1.9358407079646016</v>
      </c>
      <c r="W56" s="23">
        <v>10.670731707317072</v>
      </c>
      <c r="X56" s="23">
        <v>10.670731707317072</v>
      </c>
      <c r="Y56" s="23">
        <v>1.9358407079646016</v>
      </c>
      <c r="Z56" s="23">
        <v>10.670731707317072</v>
      </c>
      <c r="AA56" s="23">
        <v>10.670731707317072</v>
      </c>
      <c r="AB56" s="23">
        <v>1.9358407079646016</v>
      </c>
      <c r="AC56" s="23">
        <v>10.670731707317072</v>
      </c>
      <c r="AD56" s="23">
        <v>10.670731707317072</v>
      </c>
      <c r="AE56" s="23">
        <v>1.9358407079646016</v>
      </c>
      <c r="AF56" s="23">
        <v>10.670731707317072</v>
      </c>
      <c r="AG56" s="23">
        <v>10.670731707317072</v>
      </c>
      <c r="AH56" s="23">
        <v>1.9358407079646016</v>
      </c>
      <c r="AI56" s="23">
        <v>10.670731707317072</v>
      </c>
      <c r="AJ56" s="23">
        <v>10.670731707317072</v>
      </c>
      <c r="AK56" s="23">
        <v>1.9358407079646016</v>
      </c>
      <c r="AL56" s="23">
        <v>10.670731707317072</v>
      </c>
      <c r="AM56" s="23">
        <v>4.5077536555468471</v>
      </c>
      <c r="AN56" s="23">
        <v>1.8515259880603163</v>
      </c>
      <c r="AO56" s="23">
        <v>4.5077536555468471</v>
      </c>
      <c r="AP56" s="23">
        <v>5.6149202574867347</v>
      </c>
      <c r="AQ56" s="23">
        <v>1.9358407079646016</v>
      </c>
      <c r="AR56" s="23">
        <v>5.6149202574867347</v>
      </c>
      <c r="AS56" s="23">
        <v>0.29984093150786223</v>
      </c>
      <c r="AT56" s="23">
        <v>0.12315741262566222</v>
      </c>
      <c r="AU56" s="23">
        <v>0.29984093150786223</v>
      </c>
      <c r="AV56" s="25">
        <v>10.670731707317072</v>
      </c>
      <c r="AW56" s="25">
        <v>1.9358407079646016</v>
      </c>
      <c r="AX56" s="25">
        <v>10.670731707317072</v>
      </c>
      <c r="AY56" s="25">
        <v>10.670731707317072</v>
      </c>
      <c r="AZ56" s="25">
        <v>1.9358407079646016</v>
      </c>
      <c r="BA56" s="25">
        <v>10.670731707317072</v>
      </c>
      <c r="BB56" s="25">
        <v>10.670731707317072</v>
      </c>
      <c r="BC56" s="25">
        <v>1.9358407079646016</v>
      </c>
      <c r="BD56" s="25">
        <v>10.670731707317072</v>
      </c>
      <c r="BE56" s="25">
        <v>10.670731707317072</v>
      </c>
      <c r="BF56" s="25">
        <v>1.9358407079646016</v>
      </c>
      <c r="BG56" s="25">
        <v>10.670731707317072</v>
      </c>
      <c r="BH56" s="25">
        <v>10.670731707317072</v>
      </c>
      <c r="BI56" s="25">
        <v>1.9358407079646016</v>
      </c>
      <c r="BJ56" s="25">
        <v>10.670731707317072</v>
      </c>
      <c r="BK56" s="25">
        <v>10.670731707317072</v>
      </c>
      <c r="BL56" s="25">
        <v>1.9358407079646016</v>
      </c>
      <c r="BM56" s="25">
        <v>10.670731707317072</v>
      </c>
      <c r="BN56" s="25">
        <v>10.670731707317072</v>
      </c>
      <c r="BO56" s="25">
        <v>1.9358407079646016</v>
      </c>
      <c r="BP56" s="25">
        <v>10.670731707317072</v>
      </c>
      <c r="BQ56" s="25">
        <v>10.670731707317072</v>
      </c>
      <c r="BR56" s="25">
        <v>1.9358407079646016</v>
      </c>
      <c r="BS56" s="25">
        <v>10.670731707317072</v>
      </c>
      <c r="BT56" s="25">
        <v>10.670731707317072</v>
      </c>
      <c r="BU56" s="25">
        <v>1.9358407079646016</v>
      </c>
      <c r="BV56" s="25">
        <v>10.670731707317072</v>
      </c>
      <c r="BW56" s="25">
        <v>10.670731707317072</v>
      </c>
      <c r="BX56" s="25">
        <v>1.9358407079646016</v>
      </c>
      <c r="BY56" s="25">
        <v>10.670731707317072</v>
      </c>
      <c r="BZ56" s="25">
        <v>10.670731707317072</v>
      </c>
      <c r="CA56" s="25">
        <v>1.9358407079646016</v>
      </c>
      <c r="CB56" s="25">
        <v>10.670731707317072</v>
      </c>
      <c r="CC56" s="25">
        <v>10.670731707317072</v>
      </c>
      <c r="CD56" s="25">
        <v>1.9358407079646016</v>
      </c>
      <c r="CE56" s="25">
        <v>10.670731707317072</v>
      </c>
      <c r="CF56" s="25">
        <v>10.670731707317072</v>
      </c>
      <c r="CG56" s="25">
        <v>1.9358407079646016</v>
      </c>
      <c r="CH56" s="25">
        <v>10.670731707317072</v>
      </c>
      <c r="CI56" s="25">
        <v>10.670731707317072</v>
      </c>
      <c r="CJ56" s="25">
        <v>1.9358407079646016</v>
      </c>
      <c r="CK56" s="25">
        <v>10.670731707317072</v>
      </c>
      <c r="CL56" s="27">
        <v>10.670731707317072</v>
      </c>
      <c r="CM56" s="27">
        <v>1.9358407079646016</v>
      </c>
      <c r="CN56" s="27">
        <v>10.670731707317072</v>
      </c>
      <c r="CO56" s="27">
        <v>10.670731707317072</v>
      </c>
      <c r="CP56" s="27">
        <v>1.9358407079646016</v>
      </c>
      <c r="CQ56" s="27">
        <v>10.670731707317072</v>
      </c>
      <c r="CR56" s="27">
        <v>10.670731707317072</v>
      </c>
      <c r="CS56" s="27">
        <v>1.9358407079646016</v>
      </c>
      <c r="CT56" s="27">
        <v>10.670731707317072</v>
      </c>
      <c r="CU56" s="27">
        <v>10.670731707317072</v>
      </c>
      <c r="CV56" s="27">
        <v>1.9358407079646016</v>
      </c>
      <c r="CW56" s="27">
        <v>10.670731707317072</v>
      </c>
      <c r="CX56" s="27">
        <v>10.670731707317072</v>
      </c>
      <c r="CY56" s="27">
        <v>1.9358407079646016</v>
      </c>
      <c r="CZ56" s="27">
        <v>10.670731707317072</v>
      </c>
      <c r="DA56" s="27">
        <v>10.670731707317072</v>
      </c>
      <c r="DB56" s="27">
        <v>1.9358407079646016</v>
      </c>
      <c r="DC56" s="27">
        <v>10.670731707317072</v>
      </c>
      <c r="DD56" s="27">
        <v>10.670731707317072</v>
      </c>
      <c r="DE56" s="27">
        <v>1.9358407079646016</v>
      </c>
      <c r="DF56" s="27">
        <v>10.670731707317072</v>
      </c>
      <c r="DG56" s="27">
        <v>10.670731707317072</v>
      </c>
      <c r="DH56" s="27">
        <v>1.9358407079646016</v>
      </c>
      <c r="DI56" s="27">
        <v>10.670731707317072</v>
      </c>
      <c r="DJ56" s="27">
        <v>10.670731707317072</v>
      </c>
      <c r="DK56" s="27">
        <v>1.9358407079646016</v>
      </c>
      <c r="DL56" s="27">
        <v>10.670731707317072</v>
      </c>
      <c r="DM56" s="27">
        <v>10.670731707317072</v>
      </c>
      <c r="DN56" s="27">
        <v>1.9358407079646016</v>
      </c>
      <c r="DO56" s="27">
        <v>10.670731707317072</v>
      </c>
      <c r="DP56" s="27">
        <v>10.670731707317072</v>
      </c>
      <c r="DQ56" s="27">
        <v>1.9358407079646016</v>
      </c>
      <c r="DR56" s="27">
        <v>10.670731707317072</v>
      </c>
      <c r="DS56" s="27">
        <v>10.670731707317072</v>
      </c>
      <c r="DT56" s="27">
        <v>1.9358407079646016</v>
      </c>
      <c r="DU56" s="27">
        <v>10.670731707317072</v>
      </c>
      <c r="DV56" s="27">
        <v>10.670731707317072</v>
      </c>
      <c r="DW56" s="27">
        <v>1.9358407079646016</v>
      </c>
      <c r="DX56" s="27">
        <v>10.670731707317072</v>
      </c>
      <c r="DY56" s="27">
        <v>10.670731707317072</v>
      </c>
      <c r="DZ56" s="27">
        <v>1.9358407079646016</v>
      </c>
      <c r="EA56" s="27">
        <v>10.670731707317072</v>
      </c>
      <c r="EB56" s="28">
        <v>10.670731707317072</v>
      </c>
      <c r="EC56" s="28">
        <v>1.9358407079646016</v>
      </c>
      <c r="ED56" s="28">
        <v>10.670731707317072</v>
      </c>
      <c r="EE56" s="28">
        <v>10.670731707317072</v>
      </c>
      <c r="EF56" s="28">
        <v>1.9358407079646016</v>
      </c>
      <c r="EG56" s="28">
        <v>10.670731707317072</v>
      </c>
      <c r="EH56" s="28">
        <v>10.670731707317072</v>
      </c>
      <c r="EI56" s="28">
        <v>1.9358407079646016</v>
      </c>
      <c r="EJ56" s="28">
        <v>10.670731707317072</v>
      </c>
      <c r="EK56" s="28">
        <v>10.670731707317072</v>
      </c>
      <c r="EL56" s="28">
        <v>1.9358407079646016</v>
      </c>
      <c r="EM56" s="28">
        <v>10.670731707317072</v>
      </c>
      <c r="EN56" s="28">
        <v>10.670731707317072</v>
      </c>
      <c r="EO56" s="28">
        <v>1.9358407079646016</v>
      </c>
      <c r="EP56" s="28">
        <v>10.670731707317072</v>
      </c>
      <c r="EQ56" s="28">
        <v>10.670731707317072</v>
      </c>
      <c r="ER56" s="28">
        <v>1.9358407079646016</v>
      </c>
      <c r="ES56" s="28">
        <v>10.670731707317072</v>
      </c>
      <c r="ET56" s="28">
        <v>10.670731707317072</v>
      </c>
      <c r="EU56" s="28">
        <v>1.9358407079646016</v>
      </c>
      <c r="EV56" s="28">
        <v>10.670731707317072</v>
      </c>
      <c r="EW56" s="28">
        <v>10.670731707317072</v>
      </c>
      <c r="EX56" s="28">
        <v>1.9358407079646016</v>
      </c>
      <c r="EY56" s="28">
        <v>10.670731707317072</v>
      </c>
      <c r="EZ56" s="28">
        <v>10.670731707317072</v>
      </c>
      <c r="FA56" s="28">
        <v>1.9358407079646016</v>
      </c>
      <c r="FB56" s="28">
        <v>10.670731707317072</v>
      </c>
      <c r="FC56" s="28">
        <v>10.670731707317072</v>
      </c>
      <c r="FD56" s="28">
        <v>1.9358407079646016</v>
      </c>
      <c r="FE56" s="28">
        <v>10.670731707317072</v>
      </c>
      <c r="FF56" s="28">
        <v>9.4248608308285995</v>
      </c>
      <c r="FG56" s="28">
        <v>1.9358407079646016</v>
      </c>
      <c r="FH56" s="28">
        <v>9.4248608308285995</v>
      </c>
      <c r="FI56" s="28">
        <v>6.7307692307692317</v>
      </c>
      <c r="FJ56" s="28">
        <v>1.9358407079646016</v>
      </c>
      <c r="FK56" s="28">
        <v>6.7307692307692317</v>
      </c>
      <c r="FL56" s="28">
        <v>6.7307692307692317</v>
      </c>
      <c r="FM56" s="28">
        <v>1.9358407079646016</v>
      </c>
      <c r="FN56" s="28">
        <v>6.7307692307692317</v>
      </c>
      <c r="FO56" s="28">
        <v>6.7307692307692317</v>
      </c>
      <c r="FP56" s="28">
        <v>1.9358407079646016</v>
      </c>
      <c r="FQ56" s="28">
        <v>-8.6667412612334829</v>
      </c>
      <c r="FR56" s="29">
        <v>10.670731707317072</v>
      </c>
      <c r="FS56" s="29">
        <v>1.9358407079646016</v>
      </c>
      <c r="FT56" s="29">
        <v>10.670731707317072</v>
      </c>
      <c r="FU56" s="29">
        <v>10.670731707317072</v>
      </c>
      <c r="FV56" s="29">
        <v>1.9358407079646016</v>
      </c>
      <c r="FW56" s="29">
        <v>10.670731707317072</v>
      </c>
      <c r="FX56" s="29">
        <v>10.670731707317072</v>
      </c>
      <c r="FY56" s="29">
        <v>1.9358407079646016</v>
      </c>
      <c r="FZ56" s="29">
        <v>10.670731707317072</v>
      </c>
      <c r="GA56" s="29">
        <v>10.670731707317072</v>
      </c>
      <c r="GB56" s="29">
        <v>1.9358407079646016</v>
      </c>
      <c r="GC56" s="29">
        <v>10.670731707317072</v>
      </c>
      <c r="GD56" s="29">
        <v>10.670731707317072</v>
      </c>
      <c r="GE56" s="29">
        <v>1.9358407079646016</v>
      </c>
      <c r="GF56" s="29">
        <v>10.670731707317072</v>
      </c>
      <c r="GG56" s="29">
        <v>10.670731707317072</v>
      </c>
      <c r="GH56" s="29">
        <v>1.9358407079646016</v>
      </c>
      <c r="GI56" s="29">
        <v>10.670731707317072</v>
      </c>
      <c r="GJ56" s="29">
        <v>10.670731707317072</v>
      </c>
      <c r="GK56" s="29">
        <v>1.9358407079646016</v>
      </c>
      <c r="GL56" s="29">
        <v>10.670731707317072</v>
      </c>
      <c r="GM56" s="29">
        <v>10.670731707317072</v>
      </c>
      <c r="GN56" s="29">
        <v>1.9358407079646016</v>
      </c>
      <c r="GO56" s="29">
        <v>10.670731707317072</v>
      </c>
      <c r="GP56" s="29">
        <v>10.670731707317072</v>
      </c>
      <c r="GQ56" s="29">
        <v>1.9358407079646016</v>
      </c>
      <c r="GR56" s="29">
        <v>10.670731707317072</v>
      </c>
      <c r="GS56" s="29">
        <v>10.670731707317072</v>
      </c>
      <c r="GT56" s="29">
        <v>1.9358407079646016</v>
      </c>
      <c r="GU56" s="29">
        <v>10.670731707317072</v>
      </c>
      <c r="GV56" s="29">
        <v>10.49367455819368</v>
      </c>
      <c r="GW56" s="29">
        <v>1.9358407079646016</v>
      </c>
      <c r="GX56" s="29">
        <v>10.49367455819368</v>
      </c>
      <c r="GY56" s="29">
        <v>6.7307692307692317</v>
      </c>
      <c r="GZ56" s="29">
        <v>1.9358407079646016</v>
      </c>
      <c r="HA56" s="29">
        <v>6.7307692307692317</v>
      </c>
      <c r="HB56" s="29">
        <v>6.7307692307692317</v>
      </c>
      <c r="HC56" s="29">
        <v>1.9358407079646016</v>
      </c>
      <c r="HD56" s="29">
        <v>-3.9579389649433097</v>
      </c>
      <c r="HE56" s="29">
        <v>6.7307692307692317</v>
      </c>
      <c r="HF56" s="29">
        <v>1.9358407079646016</v>
      </c>
      <c r="HG56" s="29">
        <v>2.8385344174351985</v>
      </c>
    </row>
    <row r="57" spans="1:215" ht="15" thickBot="1" x14ac:dyDescent="0.4">
      <c r="A57" s="2"/>
      <c r="B57" s="43" t="s">
        <v>757</v>
      </c>
      <c r="C57" s="76" t="s">
        <v>858</v>
      </c>
      <c r="D57" s="44">
        <v>389111</v>
      </c>
      <c r="E57" s="45">
        <v>413393</v>
      </c>
      <c r="F57" s="23">
        <v>88.678571175105262</v>
      </c>
      <c r="G57" s="23">
        <v>40.517873573338697</v>
      </c>
      <c r="H57" s="23">
        <v>59.205136440634206</v>
      </c>
      <c r="I57" s="23">
        <v>88.893440291105264</v>
      </c>
      <c r="J57" s="23">
        <v>38.041382350119427</v>
      </c>
      <c r="K57" s="23">
        <v>58.064731674849909</v>
      </c>
      <c r="L57" s="23">
        <v>89.078962311105258</v>
      </c>
      <c r="M57" s="23">
        <v>35.652840753900051</v>
      </c>
      <c r="N57" s="23">
        <v>57.313293426813338</v>
      </c>
      <c r="O57" s="23">
        <v>89.357410234105259</v>
      </c>
      <c r="P57" s="23">
        <v>33.591926030166938</v>
      </c>
      <c r="Q57" s="23">
        <v>56.54933095829967</v>
      </c>
      <c r="R57" s="23">
        <v>89.718183920105261</v>
      </c>
      <c r="S57" s="23">
        <v>31.575410314276201</v>
      </c>
      <c r="T57" s="23">
        <v>55.591428110758216</v>
      </c>
      <c r="U57" s="23">
        <v>90.158268152105265</v>
      </c>
      <c r="V57" s="23">
        <v>29.55567965179014</v>
      </c>
      <c r="W57" s="23">
        <v>54.535472864986147</v>
      </c>
      <c r="X57" s="23">
        <v>90.661321302105264</v>
      </c>
      <c r="Y57" s="23">
        <v>29.099559103573654</v>
      </c>
      <c r="Z57" s="23">
        <v>53.384640010628161</v>
      </c>
      <c r="AA57" s="23">
        <v>91.211030512105253</v>
      </c>
      <c r="AB57" s="23">
        <v>28.746257310360534</v>
      </c>
      <c r="AC57" s="23">
        <v>52.193346248301566</v>
      </c>
      <c r="AD57" s="23">
        <v>91.809260112105264</v>
      </c>
      <c r="AE57" s="23">
        <v>28.408181861439303</v>
      </c>
      <c r="AF57" s="23">
        <v>50.930819691510806</v>
      </c>
      <c r="AG57" s="23">
        <v>92.328462812105258</v>
      </c>
      <c r="AH57" s="23">
        <v>27.917798317562951</v>
      </c>
      <c r="AI57" s="23">
        <v>49.365512483092687</v>
      </c>
      <c r="AJ57" s="23">
        <v>94.37985527210526</v>
      </c>
      <c r="AK57" s="23">
        <v>26.446454193777825</v>
      </c>
      <c r="AL57" s="23">
        <v>43.634258326759166</v>
      </c>
      <c r="AM57" s="23">
        <v>96.324340042105263</v>
      </c>
      <c r="AN57" s="23">
        <v>27.329314250492185</v>
      </c>
      <c r="AO57" s="23">
        <v>40.469715143440666</v>
      </c>
      <c r="AP57" s="23">
        <v>97.507371962105253</v>
      </c>
      <c r="AQ57" s="23">
        <v>31.594580921752279</v>
      </c>
      <c r="AR57" s="23">
        <v>39.468224933864931</v>
      </c>
      <c r="AS57" s="23">
        <v>98.444965682105263</v>
      </c>
      <c r="AT57" s="23">
        <v>32.721925759834058</v>
      </c>
      <c r="AU57" s="23">
        <v>39.177989714908904</v>
      </c>
      <c r="AV57" s="25">
        <v>88.612848432105267</v>
      </c>
      <c r="AW57" s="25">
        <v>40.664879670653598</v>
      </c>
      <c r="AX57" s="25">
        <v>59.640911976751894</v>
      </c>
      <c r="AY57" s="25">
        <v>88.762905882105258</v>
      </c>
      <c r="AZ57" s="25">
        <v>38.268843025866964</v>
      </c>
      <c r="BA57" s="25">
        <v>58.882745766142577</v>
      </c>
      <c r="BB57" s="25">
        <v>89.011441734105262</v>
      </c>
      <c r="BC57" s="25">
        <v>35.923046697964743</v>
      </c>
      <c r="BD57" s="25">
        <v>58.004941619156547</v>
      </c>
      <c r="BE57" s="25">
        <v>89.282344667105264</v>
      </c>
      <c r="BF57" s="25">
        <v>33.933791678351149</v>
      </c>
      <c r="BG57" s="25">
        <v>57.227501553780058</v>
      </c>
      <c r="BH57" s="25">
        <v>89.590375699105266</v>
      </c>
      <c r="BI57" s="25">
        <v>32.001092306789076</v>
      </c>
      <c r="BJ57" s="25">
        <v>56.257408152365016</v>
      </c>
      <c r="BK57" s="25">
        <v>89.93980088210526</v>
      </c>
      <c r="BL57" s="25">
        <v>30.09644786521152</v>
      </c>
      <c r="BM57" s="25">
        <v>55.144584367582119</v>
      </c>
      <c r="BN57" s="25">
        <v>90.334104652105253</v>
      </c>
      <c r="BO57" s="25">
        <v>29.723947343573588</v>
      </c>
      <c r="BP57" s="25">
        <v>53.932211772009637</v>
      </c>
      <c r="BQ57" s="25">
        <v>90.762255862105263</v>
      </c>
      <c r="BR57" s="25">
        <v>29.458777732570372</v>
      </c>
      <c r="BS57" s="25">
        <v>52.643688352758033</v>
      </c>
      <c r="BT57" s="25">
        <v>91.222452162105256</v>
      </c>
      <c r="BU57" s="25">
        <v>29.227413717814358</v>
      </c>
      <c r="BV57" s="25">
        <v>51.286683409987866</v>
      </c>
      <c r="BW57" s="25">
        <v>91.707264462105258</v>
      </c>
      <c r="BX57" s="25">
        <v>28.87613270889781</v>
      </c>
      <c r="BY57" s="25">
        <v>49.877441937859153</v>
      </c>
      <c r="BZ57" s="25">
        <v>93.339596132105257</v>
      </c>
      <c r="CA57" s="25">
        <v>28.300248804474656</v>
      </c>
      <c r="CB57" s="25">
        <v>46.558443958493292</v>
      </c>
      <c r="CC57" s="25">
        <v>94.653839992105262</v>
      </c>
      <c r="CD57" s="25">
        <v>29.142862578189362</v>
      </c>
      <c r="CE57" s="25">
        <v>43.561374892726327</v>
      </c>
      <c r="CF57" s="25">
        <v>95.509474482105261</v>
      </c>
      <c r="CG57" s="25">
        <v>31.550905781994739</v>
      </c>
      <c r="CH57" s="25">
        <v>41.68292729171678</v>
      </c>
      <c r="CI57" s="25">
        <v>96.164651552105255</v>
      </c>
      <c r="CJ57" s="25">
        <v>32.013604092301243</v>
      </c>
      <c r="CK57" s="25">
        <v>40.410200586659961</v>
      </c>
      <c r="CL57" s="27">
        <v>88.686948172105261</v>
      </c>
      <c r="CM57" s="27">
        <v>40.656020336622795</v>
      </c>
      <c r="CN57" s="27">
        <v>59.140051104009473</v>
      </c>
      <c r="CO57" s="27">
        <v>88.904896257105264</v>
      </c>
      <c r="CP57" s="27">
        <v>38.209164277692523</v>
      </c>
      <c r="CQ57" s="27">
        <v>58.061832587265002</v>
      </c>
      <c r="CR57" s="27">
        <v>89.092723707105264</v>
      </c>
      <c r="CS57" s="27">
        <v>35.834630771119457</v>
      </c>
      <c r="CT57" s="27">
        <v>57.314201409494927</v>
      </c>
      <c r="CU57" s="27">
        <v>89.372679952105258</v>
      </c>
      <c r="CV57" s="27">
        <v>33.743978513824096</v>
      </c>
      <c r="CW57" s="27">
        <v>56.590156295795985</v>
      </c>
      <c r="CX57" s="27">
        <v>89.732689542105263</v>
      </c>
      <c r="CY57" s="27">
        <v>31.72374675696458</v>
      </c>
      <c r="CZ57" s="27">
        <v>55.683442982635327</v>
      </c>
      <c r="DA57" s="27">
        <v>90.16638176210526</v>
      </c>
      <c r="DB57" s="27">
        <v>29.762092255373734</v>
      </c>
      <c r="DC57" s="27">
        <v>54.680470386476799</v>
      </c>
      <c r="DD57" s="27">
        <v>90.659361942105264</v>
      </c>
      <c r="DE57" s="27">
        <v>29.337503743250071</v>
      </c>
      <c r="DF57" s="27">
        <v>53.582767919469958</v>
      </c>
      <c r="DG57" s="27">
        <v>91.196004082105262</v>
      </c>
      <c r="DH57" s="27">
        <v>29.012490621170926</v>
      </c>
      <c r="DI57" s="27">
        <v>52.444146993703882</v>
      </c>
      <c r="DJ57" s="27">
        <v>91.772001422105262</v>
      </c>
      <c r="DK57" s="27">
        <v>28.711000531839169</v>
      </c>
      <c r="DL57" s="27">
        <v>51.124875774865387</v>
      </c>
      <c r="DM57" s="27">
        <v>92.289925722105266</v>
      </c>
      <c r="DN57" s="27">
        <v>28.289577152991043</v>
      </c>
      <c r="DO57" s="27">
        <v>49.646624045924298</v>
      </c>
      <c r="DP57" s="27">
        <v>94.15931527210526</v>
      </c>
      <c r="DQ57" s="27">
        <v>27.317301705951852</v>
      </c>
      <c r="DR57" s="27">
        <v>44.427964810771144</v>
      </c>
      <c r="DS57" s="27">
        <v>95.676917342105256</v>
      </c>
      <c r="DT57" s="27">
        <v>28.5426392172288</v>
      </c>
      <c r="DU57" s="27">
        <v>41.780572229437738</v>
      </c>
      <c r="DV57" s="27">
        <v>96.688070292105266</v>
      </c>
      <c r="DW57" s="27">
        <v>32.4619063600774</v>
      </c>
      <c r="DX57" s="27">
        <v>41.029632241375012</v>
      </c>
      <c r="DY57" s="27">
        <v>97.333860172105261</v>
      </c>
      <c r="DZ57" s="27">
        <v>33.788884770907259</v>
      </c>
      <c r="EA57" s="27">
        <v>41.254598616440802</v>
      </c>
      <c r="EB57" s="28">
        <v>88.683013419105265</v>
      </c>
      <c r="EC57" s="28">
        <v>40.524675566829806</v>
      </c>
      <c r="ED57" s="28">
        <v>59.248131470557709</v>
      </c>
      <c r="EE57" s="28">
        <v>88.910610357105256</v>
      </c>
      <c r="EF57" s="28">
        <v>38.287147156520227</v>
      </c>
      <c r="EG57" s="28">
        <v>58.140722104391244</v>
      </c>
      <c r="EH57" s="28">
        <v>89.147604040105264</v>
      </c>
      <c r="EI57" s="28">
        <v>35.898307880060507</v>
      </c>
      <c r="EJ57" s="28">
        <v>57.374163456792871</v>
      </c>
      <c r="EK57" s="28">
        <v>89.517526686105256</v>
      </c>
      <c r="EL57" s="28">
        <v>33.798709609098985</v>
      </c>
      <c r="EM57" s="28">
        <v>56.642811492275769</v>
      </c>
      <c r="EN57" s="28">
        <v>90.018443342105257</v>
      </c>
      <c r="EO57" s="28">
        <v>31.748719750185288</v>
      </c>
      <c r="EP57" s="28">
        <v>55.762442482675041</v>
      </c>
      <c r="EQ57" s="28">
        <v>90.666015742105259</v>
      </c>
      <c r="ER57" s="28">
        <v>29.751478829854676</v>
      </c>
      <c r="ES57" s="28">
        <v>54.780222438413915</v>
      </c>
      <c r="ET57" s="28">
        <v>91.421225912105257</v>
      </c>
      <c r="EU57" s="28">
        <v>29.231922622427906</v>
      </c>
      <c r="EV57" s="28">
        <v>53.658210285345532</v>
      </c>
      <c r="EW57" s="28">
        <v>91.991658382105257</v>
      </c>
      <c r="EX57" s="28">
        <v>28.899860314360964</v>
      </c>
      <c r="EY57" s="28">
        <v>52.501060781201986</v>
      </c>
      <c r="EZ57" s="28">
        <v>92.609725602105257</v>
      </c>
      <c r="FA57" s="28">
        <v>28.565208188203371</v>
      </c>
      <c r="FB57" s="28">
        <v>51.456872045396736</v>
      </c>
      <c r="FC57" s="28">
        <v>93.295537782105256</v>
      </c>
      <c r="FD57" s="28">
        <v>28.066251453406089</v>
      </c>
      <c r="FE57" s="28">
        <v>50.397763385156765</v>
      </c>
      <c r="FF57" s="28">
        <v>96.329922762105255</v>
      </c>
      <c r="FG57" s="28">
        <v>26.212403104833278</v>
      </c>
      <c r="FH57" s="28">
        <v>43.690429102540151</v>
      </c>
      <c r="FI57" s="28">
        <v>99.254908242105259</v>
      </c>
      <c r="FJ57" s="28">
        <v>25.303198346851428</v>
      </c>
      <c r="FK57" s="28">
        <v>31.058777569111726</v>
      </c>
      <c r="FL57" s="28">
        <v>101.08401405210526</v>
      </c>
      <c r="FM57" s="28">
        <v>27.741467427214801</v>
      </c>
      <c r="FN57" s="28">
        <v>21.572613732686534</v>
      </c>
      <c r="FO57" s="28">
        <v>101.99903660210526</v>
      </c>
      <c r="FP57" s="28">
        <v>27.277741148858276</v>
      </c>
      <c r="FQ57" s="28">
        <v>15.368471766886387</v>
      </c>
      <c r="FR57" s="29">
        <v>88.677712737105253</v>
      </c>
      <c r="FS57" s="29">
        <v>40.565478291238733</v>
      </c>
      <c r="FT57" s="29">
        <v>59.241492848240476</v>
      </c>
      <c r="FU57" s="29">
        <v>88.944636900105266</v>
      </c>
      <c r="FV57" s="29">
        <v>40.341408323580339</v>
      </c>
      <c r="FW57" s="29">
        <v>58.090253576249715</v>
      </c>
      <c r="FX57" s="29">
        <v>89.210141111105258</v>
      </c>
      <c r="FY57" s="29">
        <v>39.877118799123799</v>
      </c>
      <c r="FZ57" s="29">
        <v>57.377863778499758</v>
      </c>
      <c r="GA57" s="29">
        <v>89.582170214105261</v>
      </c>
      <c r="GB57" s="29">
        <v>39.534033057491911</v>
      </c>
      <c r="GC57" s="29">
        <v>56.739984555109501</v>
      </c>
      <c r="GD57" s="29">
        <v>90.082704482105257</v>
      </c>
      <c r="GE57" s="29">
        <v>38.999161642067136</v>
      </c>
      <c r="GF57" s="29">
        <v>55.944083911821394</v>
      </c>
      <c r="GG57" s="29">
        <v>90.736030152105258</v>
      </c>
      <c r="GH57" s="29">
        <v>38.25449441196551</v>
      </c>
      <c r="GI57" s="29">
        <v>55.09941904774341</v>
      </c>
      <c r="GJ57" s="29">
        <v>91.374788562105266</v>
      </c>
      <c r="GK57" s="29">
        <v>37.590738856115962</v>
      </c>
      <c r="GL57" s="29">
        <v>54.127791283520224</v>
      </c>
      <c r="GM57" s="29">
        <v>91.94560517210526</v>
      </c>
      <c r="GN57" s="29">
        <v>37.148106153962011</v>
      </c>
      <c r="GO57" s="29">
        <v>53.150004417230036</v>
      </c>
      <c r="GP57" s="29">
        <v>92.620691322105259</v>
      </c>
      <c r="GQ57" s="29">
        <v>36.676329769286781</v>
      </c>
      <c r="GR57" s="29">
        <v>51.961622028302642</v>
      </c>
      <c r="GS57" s="29">
        <v>93.579909722105256</v>
      </c>
      <c r="GT57" s="29">
        <v>35.748956357903985</v>
      </c>
      <c r="GU57" s="29">
        <v>48.982876928327499</v>
      </c>
      <c r="GV57" s="29">
        <v>96.662732932105257</v>
      </c>
      <c r="GW57" s="29">
        <v>31.619275706460776</v>
      </c>
      <c r="GX57" s="29">
        <v>34.782579244253483</v>
      </c>
      <c r="GY57" s="29">
        <v>99.007952842105254</v>
      </c>
      <c r="GZ57" s="29">
        <v>28.673665069445327</v>
      </c>
      <c r="HA57" s="29">
        <v>23.566614408728668</v>
      </c>
      <c r="HB57" s="29">
        <v>100.12365713210527</v>
      </c>
      <c r="HC57" s="29">
        <v>27.47819359392922</v>
      </c>
      <c r="HD57" s="29">
        <v>17.316370090213809</v>
      </c>
      <c r="HE57" s="29">
        <v>100.16762578210526</v>
      </c>
      <c r="HF57" s="29">
        <v>27.3079754359551</v>
      </c>
      <c r="HG57" s="29">
        <v>18.986155826851899</v>
      </c>
    </row>
    <row r="58" spans="1:215" ht="15" thickBot="1" x14ac:dyDescent="0.4">
      <c r="A58" s="2"/>
      <c r="B58" s="43" t="s">
        <v>620</v>
      </c>
      <c r="C58" s="76" t="s">
        <v>510</v>
      </c>
      <c r="D58" s="44">
        <v>380261</v>
      </c>
      <c r="E58" s="45">
        <v>422010</v>
      </c>
      <c r="F58" s="23">
        <v>127.30073707700001</v>
      </c>
      <c r="G58" s="23">
        <v>72.238431905975716</v>
      </c>
      <c r="H58" s="23">
        <v>73.942466909633197</v>
      </c>
      <c r="I58" s="23">
        <v>127.78120381299999</v>
      </c>
      <c r="J58" s="23">
        <v>70.211271993438331</v>
      </c>
      <c r="K58" s="23">
        <v>72.206756396337283</v>
      </c>
      <c r="L58" s="23">
        <v>128.076016275</v>
      </c>
      <c r="M58" s="23">
        <v>68.591151196829543</v>
      </c>
      <c r="N58" s="23">
        <v>70.911074618060965</v>
      </c>
      <c r="O58" s="23">
        <v>128.53443473199999</v>
      </c>
      <c r="P58" s="23">
        <v>66.99675901363824</v>
      </c>
      <c r="Q58" s="23">
        <v>69.385239586228124</v>
      </c>
      <c r="R58" s="23">
        <v>129.141501132</v>
      </c>
      <c r="S58" s="23">
        <v>65.450450524965447</v>
      </c>
      <c r="T58" s="23">
        <v>67.484357209134913</v>
      </c>
      <c r="U58" s="23">
        <v>129.885313723</v>
      </c>
      <c r="V58" s="23">
        <v>63.891675893269372</v>
      </c>
      <c r="W58" s="23">
        <v>65.339822171307176</v>
      </c>
      <c r="X58" s="23">
        <v>130.73674127999999</v>
      </c>
      <c r="Y58" s="23">
        <v>63.33869168828727</v>
      </c>
      <c r="Z58" s="23">
        <v>63.016379589878952</v>
      </c>
      <c r="AA58" s="23">
        <v>131.671421135</v>
      </c>
      <c r="AB58" s="23">
        <v>62.791658220567214</v>
      </c>
      <c r="AC58" s="23">
        <v>60.60087265373096</v>
      </c>
      <c r="AD58" s="23">
        <v>135.57681612100001</v>
      </c>
      <c r="AE58" s="23">
        <v>61.703744723901643</v>
      </c>
      <c r="AF58" s="23">
        <v>55.259621260952983</v>
      </c>
      <c r="AG58" s="23">
        <v>136.51040267100001</v>
      </c>
      <c r="AH58" s="23">
        <v>61.076687594753132</v>
      </c>
      <c r="AI58" s="23">
        <v>52.532791594803555</v>
      </c>
      <c r="AJ58" s="23">
        <v>141.24484857800002</v>
      </c>
      <c r="AK58" s="23">
        <v>58.60189034905445</v>
      </c>
      <c r="AL58" s="23">
        <v>42.317760237705272</v>
      </c>
      <c r="AM58" s="23">
        <v>144.55881591299999</v>
      </c>
      <c r="AN58" s="23">
        <v>58.093717657030744</v>
      </c>
      <c r="AO58" s="23">
        <v>37.222032027529522</v>
      </c>
      <c r="AP58" s="23">
        <v>146.743167798</v>
      </c>
      <c r="AQ58" s="23">
        <v>59.482382283638678</v>
      </c>
      <c r="AR58" s="23">
        <v>36.253142183635859</v>
      </c>
      <c r="AS58" s="23">
        <v>148.67946347999998</v>
      </c>
      <c r="AT58" s="23">
        <v>59.451658525804213</v>
      </c>
      <c r="AU58" s="23">
        <v>37.106733187719684</v>
      </c>
      <c r="AV58" s="25">
        <v>127.022493365</v>
      </c>
      <c r="AW58" s="25">
        <v>72.52470160815443</v>
      </c>
      <c r="AX58" s="25">
        <v>74.683671170548848</v>
      </c>
      <c r="AY58" s="25">
        <v>127.275980917</v>
      </c>
      <c r="AZ58" s="25">
        <v>70.88491005342928</v>
      </c>
      <c r="BA58" s="25">
        <v>73.557916892901943</v>
      </c>
      <c r="BB58" s="25">
        <v>127.71896472</v>
      </c>
      <c r="BC58" s="25">
        <v>69.239148280314595</v>
      </c>
      <c r="BD58" s="25">
        <v>71.905007492506243</v>
      </c>
      <c r="BE58" s="25">
        <v>128.22320603</v>
      </c>
      <c r="BF58" s="25">
        <v>67.747617148930573</v>
      </c>
      <c r="BG58" s="25">
        <v>70.334247851389875</v>
      </c>
      <c r="BH58" s="25">
        <v>128.78955651999999</v>
      </c>
      <c r="BI58" s="25">
        <v>66.332447953710357</v>
      </c>
      <c r="BJ58" s="25">
        <v>68.526053137080979</v>
      </c>
      <c r="BK58" s="25">
        <v>129.419267996</v>
      </c>
      <c r="BL58" s="25">
        <v>64.953910312751887</v>
      </c>
      <c r="BM58" s="25">
        <v>66.510910463951063</v>
      </c>
      <c r="BN58" s="25">
        <v>130.12073334999999</v>
      </c>
      <c r="BO58" s="25">
        <v>64.591191115973857</v>
      </c>
      <c r="BP58" s="25">
        <v>64.292706699864539</v>
      </c>
      <c r="BQ58" s="25">
        <v>130.87397120599999</v>
      </c>
      <c r="BR58" s="25">
        <v>64.216559912028018</v>
      </c>
      <c r="BS58" s="25">
        <v>61.963576696686417</v>
      </c>
      <c r="BT58" s="25">
        <v>131.676551281</v>
      </c>
      <c r="BU58" s="25">
        <v>63.829760834412042</v>
      </c>
      <c r="BV58" s="25">
        <v>59.542648646419877</v>
      </c>
      <c r="BW58" s="25">
        <v>132.518835723</v>
      </c>
      <c r="BX58" s="25">
        <v>63.42580448632885</v>
      </c>
      <c r="BY58" s="25">
        <v>57.065624922015914</v>
      </c>
      <c r="BZ58" s="25">
        <v>134.75286437599999</v>
      </c>
      <c r="CA58" s="25">
        <v>62.361954213723749</v>
      </c>
      <c r="CB58" s="25">
        <v>50.125591107330322</v>
      </c>
      <c r="CC58" s="25">
        <v>136.72286421999999</v>
      </c>
      <c r="CD58" s="25">
        <v>62.316722702019852</v>
      </c>
      <c r="CE58" s="25">
        <v>45.167519906053002</v>
      </c>
      <c r="CF58" s="25">
        <v>138.40327147299999</v>
      </c>
      <c r="CG58" s="25">
        <v>63.606659459115896</v>
      </c>
      <c r="CH58" s="25">
        <v>42.159034053434866</v>
      </c>
      <c r="CI58" s="25">
        <v>139.71351797900002</v>
      </c>
      <c r="CJ58" s="25">
        <v>63.612871329202214</v>
      </c>
      <c r="CK58" s="25">
        <v>40.257829110658903</v>
      </c>
      <c r="CL58" s="27">
        <v>127.301257033</v>
      </c>
      <c r="CM58" s="27">
        <v>72.518157373275642</v>
      </c>
      <c r="CN58" s="27">
        <v>73.98997444988207</v>
      </c>
      <c r="CO58" s="27">
        <v>127.78276309</v>
      </c>
      <c r="CP58" s="27">
        <v>70.862958782903945</v>
      </c>
      <c r="CQ58" s="27">
        <v>72.318338631650676</v>
      </c>
      <c r="CR58" s="27">
        <v>128.07912333000002</v>
      </c>
      <c r="CS58" s="27">
        <v>69.154850471796081</v>
      </c>
      <c r="CT58" s="27">
        <v>71.088737685698803</v>
      </c>
      <c r="CU58" s="27">
        <v>128.539577272</v>
      </c>
      <c r="CV58" s="27">
        <v>67.55949871761446</v>
      </c>
      <c r="CW58" s="27">
        <v>69.626879984061034</v>
      </c>
      <c r="CX58" s="27">
        <v>129.14623425799999</v>
      </c>
      <c r="CY58" s="27">
        <v>66.040455233425348</v>
      </c>
      <c r="CZ58" s="27">
        <v>67.804818409610917</v>
      </c>
      <c r="DA58" s="27">
        <v>129.88753472799999</v>
      </c>
      <c r="DB58" s="27">
        <v>64.523430336110081</v>
      </c>
      <c r="DC58" s="27">
        <v>65.744085019937813</v>
      </c>
      <c r="DD58" s="27">
        <v>130.73686143399999</v>
      </c>
      <c r="DE58" s="27">
        <v>64.053767718322902</v>
      </c>
      <c r="DF58" s="27">
        <v>63.503680488256762</v>
      </c>
      <c r="DG58" s="27">
        <v>131.670646887</v>
      </c>
      <c r="DH58" s="27">
        <v>63.58143260523785</v>
      </c>
      <c r="DI58" s="27">
        <v>61.169381669710631</v>
      </c>
      <c r="DJ58" s="27">
        <v>135.56361698000001</v>
      </c>
      <c r="DK58" s="27">
        <v>63.08524405007995</v>
      </c>
      <c r="DL58" s="27">
        <v>55.852041697346863</v>
      </c>
      <c r="DM58" s="27">
        <v>136.43981320200001</v>
      </c>
      <c r="DN58" s="27">
        <v>62.540637840750172</v>
      </c>
      <c r="DO58" s="27">
        <v>53.240875443421999</v>
      </c>
      <c r="DP58" s="27">
        <v>140.78527263000001</v>
      </c>
      <c r="DQ58" s="27">
        <v>60.759505017169978</v>
      </c>
      <c r="DR58" s="27">
        <v>43.978638042680842</v>
      </c>
      <c r="DS58" s="27">
        <v>143.45244826199999</v>
      </c>
      <c r="DT58" s="27">
        <v>60.746185186882528</v>
      </c>
      <c r="DU58" s="27">
        <v>39.748758858234041</v>
      </c>
      <c r="DV58" s="27">
        <v>145.25809195099998</v>
      </c>
      <c r="DW58" s="27">
        <v>62.405904274619623</v>
      </c>
      <c r="DX58" s="27">
        <v>39.062260993536881</v>
      </c>
      <c r="DY58" s="27">
        <v>146.57297054100002</v>
      </c>
      <c r="DZ58" s="27">
        <v>62.380586646293139</v>
      </c>
      <c r="EA58" s="27">
        <v>40.139418723983596</v>
      </c>
      <c r="EB58" s="28">
        <v>127.27828994800001</v>
      </c>
      <c r="EC58" s="28">
        <v>72.246663035254187</v>
      </c>
      <c r="ED58" s="28">
        <v>74.000350506724871</v>
      </c>
      <c r="EE58" s="28">
        <v>127.773240594</v>
      </c>
      <c r="EF58" s="28">
        <v>70.209013319441056</v>
      </c>
      <c r="EG58" s="28">
        <v>72.329088917304333</v>
      </c>
      <c r="EH58" s="28">
        <v>128.16423624800001</v>
      </c>
      <c r="EI58" s="28">
        <v>68.612738907918725</v>
      </c>
      <c r="EJ58" s="28">
        <v>71.137440989080972</v>
      </c>
      <c r="EK58" s="28">
        <v>128.79482582700001</v>
      </c>
      <c r="EL58" s="28">
        <v>66.980094053568777</v>
      </c>
      <c r="EM58" s="28">
        <v>69.736417230250566</v>
      </c>
      <c r="EN58" s="28">
        <v>129.669005986</v>
      </c>
      <c r="EO58" s="28">
        <v>65.411473919833327</v>
      </c>
      <c r="EP58" s="28">
        <v>68.051109625591508</v>
      </c>
      <c r="EQ58" s="28">
        <v>130.807656442</v>
      </c>
      <c r="ER58" s="28">
        <v>63.81768984117975</v>
      </c>
      <c r="ES58" s="28">
        <v>66.149991331411002</v>
      </c>
      <c r="ET58" s="28">
        <v>132.20753489399999</v>
      </c>
      <c r="EU58" s="28">
        <v>63.179513086198597</v>
      </c>
      <c r="EV58" s="28">
        <v>64.027638098324459</v>
      </c>
      <c r="EW58" s="28">
        <v>133.83251441300001</v>
      </c>
      <c r="EX58" s="28">
        <v>62.538122064375187</v>
      </c>
      <c r="EY58" s="28">
        <v>61.841042691823304</v>
      </c>
      <c r="EZ58" s="28">
        <v>138.354521336</v>
      </c>
      <c r="FA58" s="28">
        <v>61.395363329878812</v>
      </c>
      <c r="FB58" s="28">
        <v>57.210421696244993</v>
      </c>
      <c r="FC58" s="28">
        <v>140.035775801</v>
      </c>
      <c r="FD58" s="28">
        <v>60.692814365975885</v>
      </c>
      <c r="FE58" s="28">
        <v>55.432195670894927</v>
      </c>
      <c r="FF58" s="28">
        <v>150.42571910800001</v>
      </c>
      <c r="FG58" s="28">
        <v>56.643315941164545</v>
      </c>
      <c r="FH58" s="28">
        <v>38.709920651705573</v>
      </c>
      <c r="FI58" s="28">
        <v>156.09144507900001</v>
      </c>
      <c r="FJ58" s="28">
        <v>53.254798191498907</v>
      </c>
      <c r="FK58" s="28">
        <v>12.72137870140493</v>
      </c>
      <c r="FL58" s="28">
        <v>158.93995022999999</v>
      </c>
      <c r="FM58" s="28">
        <v>51.628437084038765</v>
      </c>
      <c r="FN58" s="28">
        <v>-6.6086857912351888</v>
      </c>
      <c r="FO58" s="28">
        <v>160.26775294999999</v>
      </c>
      <c r="FP58" s="28">
        <v>49.422986712512866</v>
      </c>
      <c r="FQ58" s="28">
        <v>-18.966037677765314</v>
      </c>
      <c r="FR58" s="29">
        <v>127.28966959100001</v>
      </c>
      <c r="FS58" s="29">
        <v>72.265194995847267</v>
      </c>
      <c r="FT58" s="29">
        <v>74.003537923696854</v>
      </c>
      <c r="FU58" s="29">
        <v>127.886589543</v>
      </c>
      <c r="FV58" s="29">
        <v>71.804564955449123</v>
      </c>
      <c r="FW58" s="29">
        <v>72.190569090932073</v>
      </c>
      <c r="FX58" s="29">
        <v>128.33475153099999</v>
      </c>
      <c r="FY58" s="29">
        <v>71.584881529974169</v>
      </c>
      <c r="FZ58" s="29">
        <v>71.065927102535198</v>
      </c>
      <c r="GA58" s="29">
        <v>128.96407893700001</v>
      </c>
      <c r="GB58" s="29">
        <v>71.178600404519344</v>
      </c>
      <c r="GC58" s="29">
        <v>69.9009124275875</v>
      </c>
      <c r="GD58" s="29">
        <v>129.82861514699999</v>
      </c>
      <c r="GE58" s="29">
        <v>70.609714159892107</v>
      </c>
      <c r="GF58" s="29">
        <v>68.452283600822184</v>
      </c>
      <c r="GG58" s="29">
        <v>130.93344604699999</v>
      </c>
      <c r="GH58" s="29">
        <v>69.948752585539395</v>
      </c>
      <c r="GI58" s="29">
        <v>66.886798646044696</v>
      </c>
      <c r="GJ58" s="29">
        <v>135.18651855299998</v>
      </c>
      <c r="GK58" s="29">
        <v>68.757463754302648</v>
      </c>
      <c r="GL58" s="29">
        <v>62.250266126983647</v>
      </c>
      <c r="GM58" s="29">
        <v>136.59723883499998</v>
      </c>
      <c r="GN58" s="29">
        <v>68.049776737423727</v>
      </c>
      <c r="GO58" s="29">
        <v>60.636160127220748</v>
      </c>
      <c r="GP58" s="29">
        <v>138.23305405799999</v>
      </c>
      <c r="GQ58" s="29">
        <v>67.315230192845419</v>
      </c>
      <c r="GR58" s="29">
        <v>58.459237929561894</v>
      </c>
      <c r="GS58" s="29">
        <v>139.955731851</v>
      </c>
      <c r="GT58" s="29">
        <v>66.147485076993704</v>
      </c>
      <c r="GU58" s="29">
        <v>52.246858886604727</v>
      </c>
      <c r="GV58" s="29">
        <v>147.06290599599998</v>
      </c>
      <c r="GW58" s="29">
        <v>60.79726987268085</v>
      </c>
      <c r="GX58" s="29">
        <v>22.125300525984713</v>
      </c>
      <c r="GY58" s="29">
        <v>151.40977325699998</v>
      </c>
      <c r="GZ58" s="29">
        <v>55.370327640185046</v>
      </c>
      <c r="HA58" s="29">
        <v>-1.0489395038907219</v>
      </c>
      <c r="HB58" s="29">
        <v>152.80167123000001</v>
      </c>
      <c r="HC58" s="29">
        <v>51.308848502374261</v>
      </c>
      <c r="HD58" s="29">
        <v>-13.52097897069757</v>
      </c>
      <c r="HE58" s="29">
        <v>152.31660428999999</v>
      </c>
      <c r="HF58" s="29">
        <v>50.033969345849684</v>
      </c>
      <c r="HG58" s="29">
        <v>-8.6731306801002006</v>
      </c>
    </row>
    <row r="59" spans="1:215" ht="15" thickBot="1" x14ac:dyDescent="0.4">
      <c r="A59" s="2"/>
      <c r="B59" s="43" t="s">
        <v>652</v>
      </c>
      <c r="C59" s="76" t="s">
        <v>861</v>
      </c>
      <c r="D59" s="44">
        <v>392426</v>
      </c>
      <c r="E59" s="45">
        <v>407533</v>
      </c>
      <c r="F59" s="23">
        <v>-19.178869653090622</v>
      </c>
      <c r="G59" s="23">
        <v>-3.4793524591890068</v>
      </c>
      <c r="H59" s="23">
        <v>-19.178869653090622</v>
      </c>
      <c r="I59" s="23">
        <v>-49.091086294178098</v>
      </c>
      <c r="J59" s="23">
        <v>-8.9059050356694787</v>
      </c>
      <c r="K59" s="23">
        <v>-49.091086294178098</v>
      </c>
      <c r="L59" s="23">
        <v>-78.220084081765805</v>
      </c>
      <c r="M59" s="23">
        <v>-14.190369236072558</v>
      </c>
      <c r="N59" s="23">
        <v>-78.220084081765805</v>
      </c>
      <c r="O59" s="23">
        <v>-107.77721243771123</v>
      </c>
      <c r="P59" s="23">
        <v>-19.552503141354695</v>
      </c>
      <c r="Q59" s="23">
        <v>-107.77721243771123</v>
      </c>
      <c r="R59" s="23">
        <v>-137.14612842848356</v>
      </c>
      <c r="S59" s="23">
        <v>-24.880492325521356</v>
      </c>
      <c r="T59" s="23">
        <v>-137.14612842848356</v>
      </c>
      <c r="U59" s="23">
        <v>-166.51691330496749</v>
      </c>
      <c r="V59" s="23">
        <v>-30.208820555325961</v>
      </c>
      <c r="W59" s="23">
        <v>-166.51691330496749</v>
      </c>
      <c r="X59" s="23">
        <v>-168.28456770688109</v>
      </c>
      <c r="Y59" s="23">
        <v>-30.529501221159844</v>
      </c>
      <c r="Z59" s="23">
        <v>-168.28456770688109</v>
      </c>
      <c r="AA59" s="23">
        <v>-170.3010175191082</v>
      </c>
      <c r="AB59" s="23">
        <v>-30.895317337537328</v>
      </c>
      <c r="AC59" s="23">
        <v>-170.3010175191082</v>
      </c>
      <c r="AD59" s="23">
        <v>-172.51883976672508</v>
      </c>
      <c r="AE59" s="23">
        <v>-31.29766562139703</v>
      </c>
      <c r="AF59" s="23">
        <v>-172.51883976672508</v>
      </c>
      <c r="AG59" s="23">
        <v>-174.83111861299889</v>
      </c>
      <c r="AH59" s="23">
        <v>-31.717149836871481</v>
      </c>
      <c r="AI59" s="23">
        <v>-174.83111861299889</v>
      </c>
      <c r="AJ59" s="23">
        <v>-175.31734037888214</v>
      </c>
      <c r="AK59" s="23">
        <v>-31.805358210328173</v>
      </c>
      <c r="AL59" s="23">
        <v>-175.31734037888214</v>
      </c>
      <c r="AM59" s="23">
        <v>-128.47418724721879</v>
      </c>
      <c r="AN59" s="23">
        <v>-23.30726405812376</v>
      </c>
      <c r="AO59" s="23">
        <v>-128.47418724721879</v>
      </c>
      <c r="AP59" s="23">
        <v>47.535210803697154</v>
      </c>
      <c r="AQ59" s="23">
        <v>8.6236444378388644</v>
      </c>
      <c r="AR59" s="23">
        <v>47.535210803697154</v>
      </c>
      <c r="AS59" s="23">
        <v>63.990983102181815</v>
      </c>
      <c r="AT59" s="23">
        <v>11.608983660130329</v>
      </c>
      <c r="AU59" s="23">
        <v>63.990983102181815</v>
      </c>
      <c r="AV59" s="25">
        <v>-18.513412987516457</v>
      </c>
      <c r="AW59" s="25">
        <v>-3.3586280198591805</v>
      </c>
      <c r="AX59" s="25">
        <v>-18.513412987516457</v>
      </c>
      <c r="AY59" s="25">
        <v>-49.94115812559459</v>
      </c>
      <c r="AZ59" s="25">
        <v>-9.060121606855656</v>
      </c>
      <c r="BA59" s="25">
        <v>-49.94115812559459</v>
      </c>
      <c r="BB59" s="25">
        <v>-80.875936871150287</v>
      </c>
      <c r="BC59" s="25">
        <v>-14.672183237686557</v>
      </c>
      <c r="BD59" s="25">
        <v>-80.875936871150287</v>
      </c>
      <c r="BE59" s="25">
        <v>-111.98082694261753</v>
      </c>
      <c r="BF59" s="25">
        <v>-20.315105772775745</v>
      </c>
      <c r="BG59" s="25">
        <v>-111.98082694261753</v>
      </c>
      <c r="BH59" s="25">
        <v>-142.8558429932024</v>
      </c>
      <c r="BI59" s="25">
        <v>-25.91632549876681</v>
      </c>
      <c r="BJ59" s="25">
        <v>-142.8558429932024</v>
      </c>
      <c r="BK59" s="25">
        <v>-173.84864009110839</v>
      </c>
      <c r="BL59" s="25">
        <v>-31.538912582900196</v>
      </c>
      <c r="BM59" s="25">
        <v>-173.84864009110839</v>
      </c>
      <c r="BN59" s="25">
        <v>-174.87340345968815</v>
      </c>
      <c r="BO59" s="25">
        <v>-31.724820981624845</v>
      </c>
      <c r="BP59" s="25">
        <v>-174.87340345968815</v>
      </c>
      <c r="BQ59" s="25">
        <v>-176.18006776380733</v>
      </c>
      <c r="BR59" s="25">
        <v>-31.961870700513717</v>
      </c>
      <c r="BS59" s="25">
        <v>-176.18006776380733</v>
      </c>
      <c r="BT59" s="25">
        <v>-177.64417794960008</v>
      </c>
      <c r="BU59" s="25">
        <v>-32.227483610325677</v>
      </c>
      <c r="BV59" s="25">
        <v>-177.64417794960008</v>
      </c>
      <c r="BW59" s="25">
        <v>-179.05853645023933</v>
      </c>
      <c r="BX59" s="25">
        <v>-32.484070771946072</v>
      </c>
      <c r="BY59" s="25">
        <v>-179.05853645023933</v>
      </c>
      <c r="BZ59" s="25">
        <v>-178.97943430448541</v>
      </c>
      <c r="CA59" s="25">
        <v>-32.469720382672129</v>
      </c>
      <c r="CB59" s="25">
        <v>-178.97943430448541</v>
      </c>
      <c r="CC59" s="25">
        <v>-151.13585820398143</v>
      </c>
      <c r="CD59" s="25">
        <v>-27.418452152049728</v>
      </c>
      <c r="CE59" s="25">
        <v>-151.13585820398143</v>
      </c>
      <c r="CF59" s="25">
        <v>-35.34085871677275</v>
      </c>
      <c r="CG59" s="25">
        <v>-6.4113947229543493</v>
      </c>
      <c r="CH59" s="25">
        <v>-35.34085871677275</v>
      </c>
      <c r="CI59" s="25">
        <v>45.604450458415457</v>
      </c>
      <c r="CJ59" s="25">
        <v>8.2733737557302369</v>
      </c>
      <c r="CK59" s="25">
        <v>45.604450458415457</v>
      </c>
      <c r="CL59" s="27">
        <v>-18.561045979397033</v>
      </c>
      <c r="CM59" s="27">
        <v>-3.3672694033419397</v>
      </c>
      <c r="CN59" s="27">
        <v>-18.561045979397033</v>
      </c>
      <c r="CO59" s="27">
        <v>-51.366166891071771</v>
      </c>
      <c r="CP59" s="27">
        <v>-9.3186408961678886</v>
      </c>
      <c r="CQ59" s="27">
        <v>-51.366166891071771</v>
      </c>
      <c r="CR59" s="27">
        <v>-83.742253013630162</v>
      </c>
      <c r="CS59" s="27">
        <v>-15.192178644065651</v>
      </c>
      <c r="CT59" s="27">
        <v>-83.742253013630162</v>
      </c>
      <c r="CU59" s="27">
        <v>-116.29868998089768</v>
      </c>
      <c r="CV59" s="27">
        <v>-21.098434908038957</v>
      </c>
      <c r="CW59" s="27">
        <v>-116.29868998089768</v>
      </c>
      <c r="CX59" s="27">
        <v>-148.55805619176286</v>
      </c>
      <c r="CY59" s="27">
        <v>-26.950797804700343</v>
      </c>
      <c r="CZ59" s="27">
        <v>-148.55805619176286</v>
      </c>
      <c r="DA59" s="27">
        <v>-180.86019695116283</v>
      </c>
      <c r="DB59" s="27">
        <v>-32.810920685830425</v>
      </c>
      <c r="DC59" s="27">
        <v>-180.86019695116283</v>
      </c>
      <c r="DD59" s="27">
        <v>-182.13653183997886</v>
      </c>
      <c r="DE59" s="27">
        <v>-33.042468165659884</v>
      </c>
      <c r="DF59" s="27">
        <v>-182.13653183997886</v>
      </c>
      <c r="DG59" s="27">
        <v>-183.68771595555074</v>
      </c>
      <c r="DH59" s="27">
        <v>-33.323877673352129</v>
      </c>
      <c r="DI59" s="27">
        <v>-183.68771595555074</v>
      </c>
      <c r="DJ59" s="27">
        <v>-185.45368291057389</v>
      </c>
      <c r="DK59" s="27">
        <v>-33.644252209440396</v>
      </c>
      <c r="DL59" s="27">
        <v>-185.45368291057389</v>
      </c>
      <c r="DM59" s="27">
        <v>-187.21661620967276</v>
      </c>
      <c r="DN59" s="27">
        <v>-33.964076392020282</v>
      </c>
      <c r="DO59" s="27">
        <v>-187.21661620967276</v>
      </c>
      <c r="DP59" s="27">
        <v>-182.72377178555527</v>
      </c>
      <c r="DQ59" s="27">
        <v>-33.149002846052063</v>
      </c>
      <c r="DR59" s="27">
        <v>-182.72377178555527</v>
      </c>
      <c r="DS59" s="27">
        <v>-126.95455809834095</v>
      </c>
      <c r="DT59" s="27">
        <v>-23.031579124035307</v>
      </c>
      <c r="DU59" s="27">
        <v>-126.95455809834095</v>
      </c>
      <c r="DV59" s="27">
        <v>72.407070668080749</v>
      </c>
      <c r="DW59" s="27">
        <v>13.135796006156243</v>
      </c>
      <c r="DX59" s="27">
        <v>72.407070668080749</v>
      </c>
      <c r="DY59" s="27">
        <v>85.952952295402341</v>
      </c>
      <c r="DZ59" s="27">
        <v>16.037245943702334</v>
      </c>
      <c r="EA59" s="27">
        <v>80.461928761604881</v>
      </c>
      <c r="EB59" s="28">
        <v>-19.18019344713619</v>
      </c>
      <c r="EC59" s="28">
        <v>-3.4795926165158577</v>
      </c>
      <c r="ED59" s="28">
        <v>-19.18019344713619</v>
      </c>
      <c r="EE59" s="28">
        <v>-49.170436066669453</v>
      </c>
      <c r="EF59" s="28">
        <v>-8.9203003483780865</v>
      </c>
      <c r="EG59" s="28">
        <v>-49.170436066669453</v>
      </c>
      <c r="EH59" s="28">
        <v>-78.414292455262427</v>
      </c>
      <c r="EI59" s="28">
        <v>-14.225601728609556</v>
      </c>
      <c r="EJ59" s="28">
        <v>-78.414292455262427</v>
      </c>
      <c r="EK59" s="28">
        <v>-107.93598985293173</v>
      </c>
      <c r="EL59" s="28">
        <v>-19.581307893673454</v>
      </c>
      <c r="EM59" s="28">
        <v>-107.93598985293173</v>
      </c>
      <c r="EN59" s="28">
        <v>-137.33504162579825</v>
      </c>
      <c r="EO59" s="28">
        <v>-24.914764188751011</v>
      </c>
      <c r="EP59" s="28">
        <v>-137.33504162579825</v>
      </c>
      <c r="EQ59" s="28">
        <v>-166.78174998430251</v>
      </c>
      <c r="ER59" s="28">
        <v>-30.256866147594703</v>
      </c>
      <c r="ES59" s="28">
        <v>-166.78174998430251</v>
      </c>
      <c r="ET59" s="28">
        <v>-168.74517016447217</v>
      </c>
      <c r="EU59" s="28">
        <v>-30.613061843997162</v>
      </c>
      <c r="EV59" s="28">
        <v>-168.74517016447217</v>
      </c>
      <c r="EW59" s="28">
        <v>-170.96540638946615</v>
      </c>
      <c r="EX59" s="28">
        <v>-31.015848061805809</v>
      </c>
      <c r="EY59" s="28">
        <v>-170.96540638946615</v>
      </c>
      <c r="EZ59" s="28">
        <v>-173.21476608346077</v>
      </c>
      <c r="FA59" s="28">
        <v>-31.423917740804832</v>
      </c>
      <c r="FB59" s="28">
        <v>-173.21476608346077</v>
      </c>
      <c r="FC59" s="28">
        <v>-175.56333246062857</v>
      </c>
      <c r="FD59" s="28">
        <v>-31.849985092414919</v>
      </c>
      <c r="FE59" s="28">
        <v>-175.56333246062857</v>
      </c>
      <c r="FF59" s="28">
        <v>-179.436208746055</v>
      </c>
      <c r="FG59" s="28">
        <v>-32.552586542425907</v>
      </c>
      <c r="FH59" s="28">
        <v>-179.436208746055</v>
      </c>
      <c r="FI59" s="28">
        <v>-144.52900569039687</v>
      </c>
      <c r="FJ59" s="28">
        <v>-26.219863864187044</v>
      </c>
      <c r="FK59" s="28">
        <v>-144.52900569039687</v>
      </c>
      <c r="FL59" s="28">
        <v>19.192624549366386</v>
      </c>
      <c r="FM59" s="28">
        <v>3.4818478164779729</v>
      </c>
      <c r="FN59" s="28">
        <v>19.192624549366386</v>
      </c>
      <c r="FO59" s="28">
        <v>25.540216997471497</v>
      </c>
      <c r="FP59" s="28">
        <v>4.6334021986563334</v>
      </c>
      <c r="FQ59" s="28">
        <v>25.540216997471497</v>
      </c>
      <c r="FR59" s="29">
        <v>-19.085613484117605</v>
      </c>
      <c r="FS59" s="29">
        <v>-3.4624343046408046</v>
      </c>
      <c r="FT59" s="29">
        <v>-19.085613484117605</v>
      </c>
      <c r="FU59" s="29">
        <v>-22.32649133557889</v>
      </c>
      <c r="FV59" s="29">
        <v>-4.0503811714988256</v>
      </c>
      <c r="FW59" s="29">
        <v>-22.32649133557889</v>
      </c>
      <c r="FX59" s="29">
        <v>-25.295985187031985</v>
      </c>
      <c r="FY59" s="29">
        <v>-4.5890946578243863</v>
      </c>
      <c r="FZ59" s="29">
        <v>-25.295985187031985</v>
      </c>
      <c r="GA59" s="29">
        <v>-28.969987230185232</v>
      </c>
      <c r="GB59" s="29">
        <v>-5.2556171523787372</v>
      </c>
      <c r="GC59" s="29">
        <v>-28.969987230185232</v>
      </c>
      <c r="GD59" s="29">
        <v>-32.748337784101388</v>
      </c>
      <c r="GE59" s="29">
        <v>-5.9410701289741459</v>
      </c>
      <c r="GF59" s="29">
        <v>-32.748337784101388</v>
      </c>
      <c r="GG59" s="29">
        <v>-36.494449320513681</v>
      </c>
      <c r="GH59" s="29">
        <v>-6.6206744342524821</v>
      </c>
      <c r="GI59" s="29">
        <v>-36.494449320513681</v>
      </c>
      <c r="GJ59" s="29">
        <v>-38.578694014981487</v>
      </c>
      <c r="GK59" s="29">
        <v>-6.9987896221869077</v>
      </c>
      <c r="GL59" s="29">
        <v>-38.578694014981487</v>
      </c>
      <c r="GM59" s="29">
        <v>-38.76262773320795</v>
      </c>
      <c r="GN59" s="29">
        <v>-7.0321581285908232</v>
      </c>
      <c r="GO59" s="29">
        <v>-38.76262773320795</v>
      </c>
      <c r="GP59" s="29">
        <v>-38.737475069792502</v>
      </c>
      <c r="GQ59" s="29">
        <v>-7.0275950347853664</v>
      </c>
      <c r="GR59" s="29">
        <v>-38.737475069792502</v>
      </c>
      <c r="GS59" s="29">
        <v>-39.647565402101506</v>
      </c>
      <c r="GT59" s="29">
        <v>-7.1926999180803612</v>
      </c>
      <c r="GU59" s="29">
        <v>-39.647565402101506</v>
      </c>
      <c r="GV59" s="29">
        <v>58.5849545503767</v>
      </c>
      <c r="GW59" s="29">
        <v>10.628243967103737</v>
      </c>
      <c r="GX59" s="29">
        <v>58.5849545503767</v>
      </c>
      <c r="GY59" s="29">
        <v>40.062782401751377</v>
      </c>
      <c r="GZ59" s="29">
        <v>7.268026895892949</v>
      </c>
      <c r="HA59" s="29">
        <v>40.062782401751377</v>
      </c>
      <c r="HB59" s="29">
        <v>28.461875653623697</v>
      </c>
      <c r="HC59" s="29">
        <v>5.16343761857775</v>
      </c>
      <c r="HD59" s="29">
        <v>28.461875653623697</v>
      </c>
      <c r="HE59" s="29">
        <v>27.102308004801703</v>
      </c>
      <c r="HF59" s="29">
        <v>4.9167903902516361</v>
      </c>
      <c r="HG59" s="29">
        <v>27.102308004801703</v>
      </c>
    </row>
    <row r="60" spans="1:215" ht="15" thickBot="1" x14ac:dyDescent="0.4">
      <c r="A60" s="2"/>
      <c r="B60" s="43" t="s">
        <v>470</v>
      </c>
      <c r="C60" s="76" t="s">
        <v>866</v>
      </c>
      <c r="D60" s="44">
        <v>378726</v>
      </c>
      <c r="E60" s="45">
        <v>392892</v>
      </c>
      <c r="F60" s="23">
        <v>103.50773557421053</v>
      </c>
      <c r="G60" s="23">
        <v>56.807840962116572</v>
      </c>
      <c r="H60" s="23">
        <v>36.489925599967698</v>
      </c>
      <c r="I60" s="23">
        <v>103.82721008421052</v>
      </c>
      <c r="J60" s="23">
        <v>55.642567859849954</v>
      </c>
      <c r="K60" s="23">
        <v>35.2778064763096</v>
      </c>
      <c r="L60" s="23">
        <v>103.93902618421052</v>
      </c>
      <c r="M60" s="23">
        <v>54.648145058097263</v>
      </c>
      <c r="N60" s="23">
        <v>34.281076603730298</v>
      </c>
      <c r="O60" s="23">
        <v>104.20672940421052</v>
      </c>
      <c r="P60" s="23">
        <v>53.63908802007758</v>
      </c>
      <c r="Q60" s="23">
        <v>33.068530256575748</v>
      </c>
      <c r="R60" s="23">
        <v>104.56806103421052</v>
      </c>
      <c r="S60" s="23">
        <v>52.674007155900249</v>
      </c>
      <c r="T60" s="23">
        <v>31.57314843054624</v>
      </c>
      <c r="U60" s="23">
        <v>105.01509936421053</v>
      </c>
      <c r="V60" s="23">
        <v>51.596304383102392</v>
      </c>
      <c r="W60" s="23">
        <v>29.835733856999653</v>
      </c>
      <c r="X60" s="23">
        <v>105.50381491421052</v>
      </c>
      <c r="Y60" s="23">
        <v>51.094405912578289</v>
      </c>
      <c r="Z60" s="23">
        <v>27.970003087024615</v>
      </c>
      <c r="AA60" s="23">
        <v>106.02917884421052</v>
      </c>
      <c r="AB60" s="23">
        <v>50.702998864471112</v>
      </c>
      <c r="AC60" s="23">
        <v>26.03629725708327</v>
      </c>
      <c r="AD60" s="23">
        <v>106.58967207421051</v>
      </c>
      <c r="AE60" s="23">
        <v>50.042371825280739</v>
      </c>
      <c r="AF60" s="23">
        <v>24.028868473915367</v>
      </c>
      <c r="AG60" s="23">
        <v>107.20869094421052</v>
      </c>
      <c r="AH60" s="23">
        <v>49.520858188675966</v>
      </c>
      <c r="AI60" s="23">
        <v>21.706557316520133</v>
      </c>
      <c r="AJ60" s="23">
        <v>110.00635597421052</v>
      </c>
      <c r="AK60" s="23">
        <v>47.302155163323313</v>
      </c>
      <c r="AL60" s="23">
        <v>13.573479894181276</v>
      </c>
      <c r="AM60" s="23">
        <v>112.59097526421053</v>
      </c>
      <c r="AN60" s="23">
        <v>45.974965109589284</v>
      </c>
      <c r="AO60" s="23">
        <v>9.2555531499531583</v>
      </c>
      <c r="AP60" s="23">
        <v>114.19150575421052</v>
      </c>
      <c r="AQ60" s="23">
        <v>49.442941165660422</v>
      </c>
      <c r="AR60" s="23">
        <v>8.0179580565930735</v>
      </c>
      <c r="AS60" s="23">
        <v>115.43107176421051</v>
      </c>
      <c r="AT60" s="23">
        <v>51.057159136537408</v>
      </c>
      <c r="AU60" s="23">
        <v>8.4060463495210911</v>
      </c>
      <c r="AV60" s="25">
        <v>103.27254417421052</v>
      </c>
      <c r="AW60" s="25">
        <v>56.823269206734935</v>
      </c>
      <c r="AX60" s="25">
        <v>36.870760369015144</v>
      </c>
      <c r="AY60" s="25">
        <v>103.40253639421053</v>
      </c>
      <c r="AZ60" s="25">
        <v>55.658638940642675</v>
      </c>
      <c r="BA60" s="25">
        <v>35.99814792424754</v>
      </c>
      <c r="BB60" s="25">
        <v>103.67316470421052</v>
      </c>
      <c r="BC60" s="25">
        <v>54.612881301175655</v>
      </c>
      <c r="BD60" s="25">
        <v>34.840938568865347</v>
      </c>
      <c r="BE60" s="25">
        <v>104.04187460421052</v>
      </c>
      <c r="BF60" s="25">
        <v>53.710092288494401</v>
      </c>
      <c r="BG60" s="25">
        <v>33.702379249382723</v>
      </c>
      <c r="BH60" s="25">
        <v>104.44145594421052</v>
      </c>
      <c r="BI60" s="25">
        <v>52.919424930895531</v>
      </c>
      <c r="BJ60" s="25">
        <v>32.367354105028703</v>
      </c>
      <c r="BK60" s="25">
        <v>104.88822575421052</v>
      </c>
      <c r="BL60" s="25">
        <v>52.045758615800509</v>
      </c>
      <c r="BM60" s="25">
        <v>30.858708463167709</v>
      </c>
      <c r="BN60" s="25">
        <v>105.37930664421052</v>
      </c>
      <c r="BO60" s="25">
        <v>51.701838991921925</v>
      </c>
      <c r="BP60" s="25">
        <v>29.216956399541594</v>
      </c>
      <c r="BQ60" s="25">
        <v>105.88958673421052</v>
      </c>
      <c r="BR60" s="25">
        <v>51.475710670222341</v>
      </c>
      <c r="BS60" s="25">
        <v>27.49908818549391</v>
      </c>
      <c r="BT60" s="25">
        <v>106.40393487421052</v>
      </c>
      <c r="BU60" s="25">
        <v>51.009396809021879</v>
      </c>
      <c r="BV60" s="25">
        <v>25.699483871266722</v>
      </c>
      <c r="BW60" s="25">
        <v>106.93997280421053</v>
      </c>
      <c r="BX60" s="25">
        <v>50.688170386022108</v>
      </c>
      <c r="BY60" s="25">
        <v>23.847490837988786</v>
      </c>
      <c r="BZ60" s="25">
        <v>108.50417856421052</v>
      </c>
      <c r="CA60" s="25">
        <v>49.755834913471567</v>
      </c>
      <c r="CB60" s="25">
        <v>18.053439062425639</v>
      </c>
      <c r="CC60" s="25">
        <v>109.94596521421052</v>
      </c>
      <c r="CD60" s="25">
        <v>49.245347487392401</v>
      </c>
      <c r="CE60" s="25">
        <v>13.715981412428945</v>
      </c>
      <c r="CF60" s="25">
        <v>111.06068919421052</v>
      </c>
      <c r="CG60" s="25">
        <v>51.414382039128768</v>
      </c>
      <c r="CH60" s="25">
        <v>11.077132346548055</v>
      </c>
      <c r="CI60" s="25">
        <v>111.86611081421051</v>
      </c>
      <c r="CJ60" s="25">
        <v>53.424637247176051</v>
      </c>
      <c r="CK60" s="25">
        <v>9.3790584070286513</v>
      </c>
      <c r="CL60" s="27">
        <v>103.51193915421052</v>
      </c>
      <c r="CM60" s="27">
        <v>56.813154921584925</v>
      </c>
      <c r="CN60" s="27">
        <v>36.56747830008625</v>
      </c>
      <c r="CO60" s="27">
        <v>103.83401620421051</v>
      </c>
      <c r="CP60" s="27">
        <v>55.592145593575829</v>
      </c>
      <c r="CQ60" s="27">
        <v>35.46338147738593</v>
      </c>
      <c r="CR60" s="27">
        <v>103.94622308421052</v>
      </c>
      <c r="CS60" s="27">
        <v>54.468397339624914</v>
      </c>
      <c r="CT60" s="27">
        <v>34.574307643391641</v>
      </c>
      <c r="CU60" s="27">
        <v>104.21387723421051</v>
      </c>
      <c r="CV60" s="27">
        <v>53.469790888293382</v>
      </c>
      <c r="CW60" s="27">
        <v>33.426530763968259</v>
      </c>
      <c r="CX60" s="27">
        <v>104.57503250421053</v>
      </c>
      <c r="CY60" s="27">
        <v>52.593126093063937</v>
      </c>
      <c r="CZ60" s="27">
        <v>31.952696484355918</v>
      </c>
      <c r="DA60" s="27">
        <v>105.01938202421053</v>
      </c>
      <c r="DB60" s="27">
        <v>51.654241097512994</v>
      </c>
      <c r="DC60" s="27">
        <v>30.280561658842544</v>
      </c>
      <c r="DD60" s="27">
        <v>105.50438056421052</v>
      </c>
      <c r="DE60" s="27">
        <v>51.242196661471382</v>
      </c>
      <c r="DF60" s="27">
        <v>28.489633364720689</v>
      </c>
      <c r="DG60" s="27">
        <v>106.02543579421052</v>
      </c>
      <c r="DH60" s="27">
        <v>50.951860080873082</v>
      </c>
      <c r="DI60" s="27">
        <v>26.575641694025869</v>
      </c>
      <c r="DJ60" s="27">
        <v>106.57510889421052</v>
      </c>
      <c r="DK60" s="27">
        <v>50.464531832699898</v>
      </c>
      <c r="DL60" s="27">
        <v>24.610559009160681</v>
      </c>
      <c r="DM60" s="27">
        <v>107.16149884421051</v>
      </c>
      <c r="DN60" s="27">
        <v>50.114254608203368</v>
      </c>
      <c r="DO60" s="27">
        <v>22.505499897615977</v>
      </c>
      <c r="DP60" s="27">
        <v>109.72015943421052</v>
      </c>
      <c r="DQ60" s="27">
        <v>49.038040950693492</v>
      </c>
      <c r="DR60" s="27">
        <v>15.16307127173917</v>
      </c>
      <c r="DS60" s="27">
        <v>111.78619414421053</v>
      </c>
      <c r="DT60" s="27">
        <v>48.862354368151159</v>
      </c>
      <c r="DU60" s="27">
        <v>11.54356120407212</v>
      </c>
      <c r="DV60" s="27">
        <v>113.16765994421053</v>
      </c>
      <c r="DW60" s="27">
        <v>52.232050200639328</v>
      </c>
      <c r="DX60" s="27">
        <v>10.596941245648509</v>
      </c>
      <c r="DY60" s="27">
        <v>114.04792661421052</v>
      </c>
      <c r="DZ60" s="27">
        <v>53.897149267485979</v>
      </c>
      <c r="EA60" s="27">
        <v>11.192685742660615</v>
      </c>
      <c r="EB60" s="28">
        <v>103.48866395421052</v>
      </c>
      <c r="EC60" s="28">
        <v>56.809339648963203</v>
      </c>
      <c r="ED60" s="28">
        <v>36.510550519085172</v>
      </c>
      <c r="EE60" s="28">
        <v>103.80130483421053</v>
      </c>
      <c r="EF60" s="28">
        <v>55.639599872173349</v>
      </c>
      <c r="EG60" s="28">
        <v>35.328577890806393</v>
      </c>
      <c r="EH60" s="28">
        <v>103.94696314421051</v>
      </c>
      <c r="EI60" s="28">
        <v>54.617216275625481</v>
      </c>
      <c r="EJ60" s="28">
        <v>34.387422621824705</v>
      </c>
      <c r="EK60" s="28">
        <v>104.29522691421052</v>
      </c>
      <c r="EL60" s="28">
        <v>53.619487547005228</v>
      </c>
      <c r="EM60" s="28">
        <v>33.213444211073146</v>
      </c>
      <c r="EN60" s="28">
        <v>104.77851175421051</v>
      </c>
      <c r="EO60" s="28">
        <v>52.678899927664162</v>
      </c>
      <c r="EP60" s="28">
        <v>31.81628727071665</v>
      </c>
      <c r="EQ60" s="28">
        <v>105.42193454421052</v>
      </c>
      <c r="ER60" s="28">
        <v>51.605428741256787</v>
      </c>
      <c r="ES60" s="28">
        <v>30.219406826870511</v>
      </c>
      <c r="ET60" s="28">
        <v>106.19579392421052</v>
      </c>
      <c r="EU60" s="28">
        <v>51.087147566477988</v>
      </c>
      <c r="EV60" s="28">
        <v>28.36870332363295</v>
      </c>
      <c r="EW60" s="28">
        <v>107.07729385421052</v>
      </c>
      <c r="EX60" s="28">
        <v>50.687424275672988</v>
      </c>
      <c r="EY60" s="28">
        <v>26.458423443376262</v>
      </c>
      <c r="EZ60" s="28">
        <v>108.03208380421052</v>
      </c>
      <c r="FA60" s="28">
        <v>50.076694692669847</v>
      </c>
      <c r="FB60" s="28">
        <v>24.768025908854824</v>
      </c>
      <c r="FC60" s="28">
        <v>109.08083844421051</v>
      </c>
      <c r="FD60" s="28">
        <v>49.611381812813057</v>
      </c>
      <c r="FE60" s="28">
        <v>23.068371724547632</v>
      </c>
      <c r="FF60" s="28">
        <v>113.45260547421051</v>
      </c>
      <c r="FG60" s="28">
        <v>46.889266937081388</v>
      </c>
      <c r="FH60" s="28">
        <v>13.183964061344511</v>
      </c>
      <c r="FI60" s="28">
        <v>117.18501996421053</v>
      </c>
      <c r="FJ60" s="28">
        <v>43.358610507601917</v>
      </c>
      <c r="FK60" s="28">
        <v>-5.8820923513072216</v>
      </c>
      <c r="FL60" s="28">
        <v>119.12213566421052</v>
      </c>
      <c r="FM60" s="28">
        <v>44.409748321393081</v>
      </c>
      <c r="FN60" s="28">
        <v>-20.115867808757315</v>
      </c>
      <c r="FO60" s="28">
        <v>119.97243071421052</v>
      </c>
      <c r="FP60" s="28">
        <v>44.176761288777975</v>
      </c>
      <c r="FQ60" s="28">
        <v>-29.882869954915037</v>
      </c>
      <c r="FR60" s="29">
        <v>103.47385534421052</v>
      </c>
      <c r="FS60" s="29">
        <v>56.809394576486746</v>
      </c>
      <c r="FT60" s="29">
        <v>36.500662451741825</v>
      </c>
      <c r="FU60" s="29">
        <v>103.80626670421051</v>
      </c>
      <c r="FV60" s="29">
        <v>56.24196570229892</v>
      </c>
      <c r="FW60" s="29">
        <v>35.195110133869818</v>
      </c>
      <c r="FX60" s="29">
        <v>103.95595679421052</v>
      </c>
      <c r="FY60" s="29">
        <v>55.780417310461182</v>
      </c>
      <c r="FZ60" s="29">
        <v>34.289837465345251</v>
      </c>
      <c r="GA60" s="29">
        <v>104.27501600421053</v>
      </c>
      <c r="GB60" s="29">
        <v>55.289570322758067</v>
      </c>
      <c r="GC60" s="29">
        <v>33.28473450746673</v>
      </c>
      <c r="GD60" s="29">
        <v>104.73886580421052</v>
      </c>
      <c r="GE60" s="29">
        <v>54.794432868659385</v>
      </c>
      <c r="GF60" s="29">
        <v>31.996366414774883</v>
      </c>
      <c r="GG60" s="29">
        <v>105.35590805421052</v>
      </c>
      <c r="GH60" s="29">
        <v>54.164395510528436</v>
      </c>
      <c r="GI60" s="29">
        <v>30.589240331062044</v>
      </c>
      <c r="GJ60" s="29">
        <v>106.12268226421052</v>
      </c>
      <c r="GK60" s="29">
        <v>53.590310536076295</v>
      </c>
      <c r="GL60" s="29">
        <v>28.992404224987858</v>
      </c>
      <c r="GM60" s="29">
        <v>106.98603471421052</v>
      </c>
      <c r="GN60" s="29">
        <v>53.157766872542652</v>
      </c>
      <c r="GO60" s="29">
        <v>27.386564234977783</v>
      </c>
      <c r="GP60" s="29">
        <v>107.98237813421052</v>
      </c>
      <c r="GQ60" s="29">
        <v>52.440289221535529</v>
      </c>
      <c r="GR60" s="29">
        <v>25.612140483071954</v>
      </c>
      <c r="GS60" s="29">
        <v>109.39875919421053</v>
      </c>
      <c r="GT60" s="29">
        <v>51.432690820597315</v>
      </c>
      <c r="GU60" s="29">
        <v>20.977051118293872</v>
      </c>
      <c r="GV60" s="29">
        <v>113.74226422421052</v>
      </c>
      <c r="GW60" s="29">
        <v>48.335914459215765</v>
      </c>
      <c r="GX60" s="29">
        <v>-0.70305721867853777</v>
      </c>
      <c r="GY60" s="29">
        <v>116.43934498421052</v>
      </c>
      <c r="GZ60" s="29">
        <v>44.658235395959046</v>
      </c>
      <c r="HA60" s="29">
        <v>-17.818673349602903</v>
      </c>
      <c r="HB60" s="29">
        <v>117.40612731421052</v>
      </c>
      <c r="HC60" s="29">
        <v>44.449604120787022</v>
      </c>
      <c r="HD60" s="29">
        <v>-27.298444772225849</v>
      </c>
      <c r="HE60" s="29">
        <v>117.10808233421052</v>
      </c>
      <c r="HF60" s="29">
        <v>44.205414870693076</v>
      </c>
      <c r="HG60" s="29">
        <v>-24.508253967095726</v>
      </c>
    </row>
    <row r="61" spans="1:215" ht="15" thickBot="1" x14ac:dyDescent="0.4">
      <c r="A61" s="2"/>
      <c r="B61" s="43" t="s">
        <v>491</v>
      </c>
      <c r="C61" s="76" t="s">
        <v>860</v>
      </c>
      <c r="D61" s="44">
        <v>321492</v>
      </c>
      <c r="E61" s="45">
        <v>468870</v>
      </c>
      <c r="F61" s="23">
        <v>167.52360894631076</v>
      </c>
      <c r="G61" s="23">
        <v>30.640981112250824</v>
      </c>
      <c r="H61" s="23">
        <v>93.547475744749264</v>
      </c>
      <c r="I61" s="23">
        <v>166.17140613375994</v>
      </c>
      <c r="J61" s="23">
        <v>30.170995521256604</v>
      </c>
      <c r="K61" s="23">
        <v>88.35801577157298</v>
      </c>
      <c r="L61" s="23">
        <v>164.13459638222517</v>
      </c>
      <c r="M61" s="23">
        <v>29.776630317129346</v>
      </c>
      <c r="N61" s="23">
        <v>84.107536429285432</v>
      </c>
      <c r="O61" s="23">
        <v>159.87930038796748</v>
      </c>
      <c r="P61" s="23">
        <v>29.004651840294986</v>
      </c>
      <c r="Q61" s="23">
        <v>80.9383044653257</v>
      </c>
      <c r="R61" s="23">
        <v>155.8795595267103</v>
      </c>
      <c r="S61" s="23">
        <v>28.279035135376645</v>
      </c>
      <c r="T61" s="23">
        <v>80.037854639369499</v>
      </c>
      <c r="U61" s="23">
        <v>132.66604572123177</v>
      </c>
      <c r="V61" s="23">
        <v>24.067733958276559</v>
      </c>
      <c r="W61" s="23">
        <v>79.195879323052495</v>
      </c>
      <c r="X61" s="23">
        <v>111.08055952687232</v>
      </c>
      <c r="Y61" s="23">
        <v>20.151782923016661</v>
      </c>
      <c r="Z61" s="23">
        <v>78.225460300541087</v>
      </c>
      <c r="AA61" s="23">
        <v>90.14136856017339</v>
      </c>
      <c r="AB61" s="23">
        <v>16.353080137022605</v>
      </c>
      <c r="AC61" s="23">
        <v>77.170251209619138</v>
      </c>
      <c r="AD61" s="23">
        <v>68.980124088581746</v>
      </c>
      <c r="AE61" s="23">
        <v>12.514093308105537</v>
      </c>
      <c r="AF61" s="23">
        <v>68.980124088581746</v>
      </c>
      <c r="AG61" s="23">
        <v>47.332095910092612</v>
      </c>
      <c r="AH61" s="23">
        <v>8.5867961606805174</v>
      </c>
      <c r="AI61" s="23">
        <v>47.332095910092612</v>
      </c>
      <c r="AJ61" s="23">
        <v>30.43380735275279</v>
      </c>
      <c r="AK61" s="23">
        <v>5.5211774401011695</v>
      </c>
      <c r="AL61" s="23">
        <v>30.43380735275279</v>
      </c>
      <c r="AM61" s="23">
        <v>17.046455751092882</v>
      </c>
      <c r="AN61" s="23">
        <v>3.0924986097115408</v>
      </c>
      <c r="AO61" s="23">
        <v>17.046455751092882</v>
      </c>
      <c r="AP61" s="23">
        <v>13.64604049818977</v>
      </c>
      <c r="AQ61" s="23">
        <v>2.4756091169282324</v>
      </c>
      <c r="AR61" s="23">
        <v>13.64604049818977</v>
      </c>
      <c r="AS61" s="23">
        <v>6.3202108604581833</v>
      </c>
      <c r="AT61" s="23">
        <v>1.1465869260123254</v>
      </c>
      <c r="AU61" s="23">
        <v>6.3202108604581833</v>
      </c>
      <c r="AV61" s="25">
        <v>168.24710311603314</v>
      </c>
      <c r="AW61" s="25">
        <v>30.953560106926435</v>
      </c>
      <c r="AX61" s="25">
        <v>95.995051495328084</v>
      </c>
      <c r="AY61" s="25">
        <v>168.1319767905735</v>
      </c>
      <c r="AZ61" s="25">
        <v>30.93461629947959</v>
      </c>
      <c r="BA61" s="25">
        <v>93.673832702499368</v>
      </c>
      <c r="BB61" s="25">
        <v>167.56886813477519</v>
      </c>
      <c r="BC61" s="25">
        <v>30.70134983210265</v>
      </c>
      <c r="BD61" s="25">
        <v>90.814624867948453</v>
      </c>
      <c r="BE61" s="25">
        <v>166.5053310747852</v>
      </c>
      <c r="BF61" s="25">
        <v>30.263611484667805</v>
      </c>
      <c r="BG61" s="25">
        <v>88.482774603453635</v>
      </c>
      <c r="BH61" s="25">
        <v>164.94752294632167</v>
      </c>
      <c r="BI61" s="25">
        <v>29.924108145129154</v>
      </c>
      <c r="BJ61" s="25">
        <v>87.386169593641966</v>
      </c>
      <c r="BK61" s="25">
        <v>161.63475705455588</v>
      </c>
      <c r="BL61" s="25">
        <v>29.32311964264067</v>
      </c>
      <c r="BM61" s="25">
        <v>86.158656903278782</v>
      </c>
      <c r="BN61" s="25">
        <v>158.79706932565259</v>
      </c>
      <c r="BO61" s="25">
        <v>28.808317886512192</v>
      </c>
      <c r="BP61" s="25">
        <v>84.714009253878984</v>
      </c>
      <c r="BQ61" s="25">
        <v>156.56995769880024</v>
      </c>
      <c r="BR61" s="25">
        <v>28.40428436128677</v>
      </c>
      <c r="BS61" s="25">
        <v>83.118101729404586</v>
      </c>
      <c r="BT61" s="25">
        <v>154.21954461803773</v>
      </c>
      <c r="BU61" s="25">
        <v>27.977881988228084</v>
      </c>
      <c r="BV61" s="25">
        <v>80.850855066721337</v>
      </c>
      <c r="BW61" s="25">
        <v>151.46347309541505</v>
      </c>
      <c r="BX61" s="25">
        <v>27.477886712000075</v>
      </c>
      <c r="BY61" s="25">
        <v>78.383785657200377</v>
      </c>
      <c r="BZ61" s="25">
        <v>143.14262985819508</v>
      </c>
      <c r="CA61" s="25">
        <v>25.968353204362824</v>
      </c>
      <c r="CB61" s="25">
        <v>76.504681720259185</v>
      </c>
      <c r="CC61" s="25">
        <v>137.16142335515588</v>
      </c>
      <c r="CD61" s="25">
        <v>24.883267068855709</v>
      </c>
      <c r="CE61" s="25">
        <v>75.551893069385173</v>
      </c>
      <c r="CF61" s="25">
        <v>136.63588849977219</v>
      </c>
      <c r="CG61" s="25">
        <v>24.787926674737434</v>
      </c>
      <c r="CH61" s="25">
        <v>75.413559886052468</v>
      </c>
      <c r="CI61" s="25">
        <v>137.53425153184909</v>
      </c>
      <c r="CJ61" s="25">
        <v>24.950904038963774</v>
      </c>
      <c r="CK61" s="25">
        <v>76.040003953979621</v>
      </c>
      <c r="CL61" s="27">
        <v>168.22755327129659</v>
      </c>
      <c r="CM61" s="27">
        <v>30.944782621136653</v>
      </c>
      <c r="CN61" s="27">
        <v>93.658440622302933</v>
      </c>
      <c r="CO61" s="27">
        <v>167.43323135648674</v>
      </c>
      <c r="CP61" s="27">
        <v>30.688900147569932</v>
      </c>
      <c r="CQ61" s="27">
        <v>88.55823166373186</v>
      </c>
      <c r="CR61" s="27">
        <v>166.0924023621009</v>
      </c>
      <c r="CS61" s="27">
        <v>30.166420387073845</v>
      </c>
      <c r="CT61" s="27">
        <v>84.398823666030466</v>
      </c>
      <c r="CU61" s="27">
        <v>161.6051729212341</v>
      </c>
      <c r="CV61" s="27">
        <v>29.317752609604415</v>
      </c>
      <c r="CW61" s="27">
        <v>81.314780652727023</v>
      </c>
      <c r="CX61" s="27">
        <v>157.39396701507172</v>
      </c>
      <c r="CY61" s="27">
        <v>28.553772777070535</v>
      </c>
      <c r="CZ61" s="27">
        <v>80.496240456941962</v>
      </c>
      <c r="DA61" s="27">
        <v>130.94273194889598</v>
      </c>
      <c r="DB61" s="27">
        <v>23.755097388959008</v>
      </c>
      <c r="DC61" s="27">
        <v>79.742950377559424</v>
      </c>
      <c r="DD61" s="27">
        <v>106.00464055616446</v>
      </c>
      <c r="DE61" s="27">
        <v>19.23093036638382</v>
      </c>
      <c r="DF61" s="27">
        <v>78.866951643030461</v>
      </c>
      <c r="DG61" s="27">
        <v>81.687662353520693</v>
      </c>
      <c r="DH61" s="27">
        <v>14.819443170328977</v>
      </c>
      <c r="DI61" s="27">
        <v>77.909305492226977</v>
      </c>
      <c r="DJ61" s="27">
        <v>57.431751231166501</v>
      </c>
      <c r="DK61" s="27">
        <v>10.419034515388613</v>
      </c>
      <c r="DL61" s="27">
        <v>57.431751231166501</v>
      </c>
      <c r="DM61" s="27">
        <v>32.889133926111406</v>
      </c>
      <c r="DN61" s="27">
        <v>5.9666127919051659</v>
      </c>
      <c r="DO61" s="27">
        <v>32.889133926111406</v>
      </c>
      <c r="DP61" s="27">
        <v>18.321669639051454</v>
      </c>
      <c r="DQ61" s="27">
        <v>3.3238427221288038</v>
      </c>
      <c r="DR61" s="27">
        <v>18.321669639051454</v>
      </c>
      <c r="DS61" s="27">
        <v>6.6997939306721799</v>
      </c>
      <c r="DT61" s="27">
        <v>1.2154493414051299</v>
      </c>
      <c r="DU61" s="27">
        <v>6.6997939306721799</v>
      </c>
      <c r="DV61" s="27">
        <v>1.6408332628406666</v>
      </c>
      <c r="DW61" s="27">
        <v>0.29767329104631562</v>
      </c>
      <c r="DX61" s="27">
        <v>1.6408332628406666</v>
      </c>
      <c r="DY61" s="27">
        <v>10.670731707317072</v>
      </c>
      <c r="DZ61" s="27">
        <v>1.9358407079646016</v>
      </c>
      <c r="EA61" s="27">
        <v>10.670731707317072</v>
      </c>
      <c r="EB61" s="28">
        <v>167.54711895908017</v>
      </c>
      <c r="EC61" s="28">
        <v>30.650876510209134</v>
      </c>
      <c r="ED61" s="28">
        <v>93.632199868996679</v>
      </c>
      <c r="EE61" s="28">
        <v>165.9261759114672</v>
      </c>
      <c r="EF61" s="28">
        <v>30.101651382168825</v>
      </c>
      <c r="EG61" s="28">
        <v>88.530943129729607</v>
      </c>
      <c r="EH61" s="28">
        <v>163.29646645492448</v>
      </c>
      <c r="EI61" s="28">
        <v>29.624580197574797</v>
      </c>
      <c r="EJ61" s="28">
        <v>84.373253567235679</v>
      </c>
      <c r="EK61" s="28">
        <v>159.03014354287311</v>
      </c>
      <c r="EL61" s="28">
        <v>28.850601262202641</v>
      </c>
      <c r="EM61" s="28">
        <v>81.305430834516145</v>
      </c>
      <c r="EN61" s="28">
        <v>155.04437572248455</v>
      </c>
      <c r="EO61" s="28">
        <v>28.127519489477283</v>
      </c>
      <c r="EP61" s="28">
        <v>80.519663708559165</v>
      </c>
      <c r="EQ61" s="28">
        <v>131.78473404714919</v>
      </c>
      <c r="ER61" s="28">
        <v>23.907849982004944</v>
      </c>
      <c r="ES61" s="28">
        <v>79.681886098408782</v>
      </c>
      <c r="ET61" s="28">
        <v>110.16145330248808</v>
      </c>
      <c r="EU61" s="28">
        <v>19.985042413283239</v>
      </c>
      <c r="EV61" s="28">
        <v>78.82396708072055</v>
      </c>
      <c r="EW61" s="28">
        <v>89.05803701810693</v>
      </c>
      <c r="EX61" s="28">
        <v>16.156546538683116</v>
      </c>
      <c r="EY61" s="28">
        <v>77.982207096826173</v>
      </c>
      <c r="EZ61" s="28">
        <v>67.88517640410609</v>
      </c>
      <c r="FA61" s="28">
        <v>12.315452356497122</v>
      </c>
      <c r="FB61" s="28">
        <v>67.88517640410609</v>
      </c>
      <c r="FC61" s="28">
        <v>46.246996694181028</v>
      </c>
      <c r="FD61" s="28">
        <v>8.3899418781478854</v>
      </c>
      <c r="FE61" s="28">
        <v>46.246996694181028</v>
      </c>
      <c r="FF61" s="28">
        <v>16.107989289360155</v>
      </c>
      <c r="FG61" s="28">
        <v>2.92224584452994</v>
      </c>
      <c r="FH61" s="28">
        <v>16.107989289360155</v>
      </c>
      <c r="FI61" s="28">
        <v>10.670731707317072</v>
      </c>
      <c r="FJ61" s="28">
        <v>1.9358407079646016</v>
      </c>
      <c r="FK61" s="28">
        <v>10.670731707317072</v>
      </c>
      <c r="FL61" s="28">
        <v>10.670731707317072</v>
      </c>
      <c r="FM61" s="28">
        <v>1.9358407079646016</v>
      </c>
      <c r="FN61" s="28">
        <v>10.670731707317072</v>
      </c>
      <c r="FO61" s="28">
        <v>10.670731707317072</v>
      </c>
      <c r="FP61" s="28">
        <v>1.9358407079646016</v>
      </c>
      <c r="FQ61" s="28">
        <v>10.670731707317072</v>
      </c>
      <c r="FR61" s="29">
        <v>167.61093502781821</v>
      </c>
      <c r="FS61" s="29">
        <v>30.679160102720797</v>
      </c>
      <c r="FT61" s="29">
        <v>93.724567618593511</v>
      </c>
      <c r="FU61" s="29">
        <v>166.38434850232778</v>
      </c>
      <c r="FV61" s="29">
        <v>30.236062342338439</v>
      </c>
      <c r="FW61" s="29">
        <v>88.636784583687131</v>
      </c>
      <c r="FX61" s="29">
        <v>164.02176367472086</v>
      </c>
      <c r="FY61" s="29">
        <v>29.756160666652899</v>
      </c>
      <c r="FZ61" s="29">
        <v>84.554308236618922</v>
      </c>
      <c r="GA61" s="29">
        <v>159.39547762620001</v>
      </c>
      <c r="GB61" s="29">
        <v>28.916878684399116</v>
      </c>
      <c r="GC61" s="29">
        <v>81.643406605692135</v>
      </c>
      <c r="GD61" s="29">
        <v>154.55706157217926</v>
      </c>
      <c r="GE61" s="29">
        <v>28.039112940085619</v>
      </c>
      <c r="GF61" s="29">
        <v>80.468736867134183</v>
      </c>
      <c r="GG61" s="29">
        <v>131.02191089053616</v>
      </c>
      <c r="GH61" s="29">
        <v>23.769461710230015</v>
      </c>
      <c r="GI61" s="29">
        <v>79.984043318378468</v>
      </c>
      <c r="GJ61" s="29">
        <v>102.96275112730993</v>
      </c>
      <c r="GK61" s="29">
        <v>18.679083169113749</v>
      </c>
      <c r="GL61" s="29">
        <v>70.859026818557467</v>
      </c>
      <c r="GM61" s="29">
        <v>82.276035019520435</v>
      </c>
      <c r="GN61" s="29">
        <v>14.926183344249283</v>
      </c>
      <c r="GO61" s="29">
        <v>70.788942824963712</v>
      </c>
      <c r="GP61" s="29">
        <v>61.012022253905748</v>
      </c>
      <c r="GQ61" s="29">
        <v>11.068552709779361</v>
      </c>
      <c r="GR61" s="29">
        <v>61.012022253905748</v>
      </c>
      <c r="GS61" s="29">
        <v>36.797803018941629</v>
      </c>
      <c r="GT61" s="29">
        <v>6.6757076273301186</v>
      </c>
      <c r="GU61" s="29">
        <v>36.797803018941629</v>
      </c>
      <c r="GV61" s="29">
        <v>8.999933548204254</v>
      </c>
      <c r="GW61" s="29">
        <v>1.6327313074175858</v>
      </c>
      <c r="GX61" s="29">
        <v>8.999933548204254</v>
      </c>
      <c r="GY61" s="29">
        <v>10.670731707317072</v>
      </c>
      <c r="GZ61" s="29">
        <v>1.9358407079646016</v>
      </c>
      <c r="HA61" s="29">
        <v>10.670731707317072</v>
      </c>
      <c r="HB61" s="29">
        <v>10.670731707317072</v>
      </c>
      <c r="HC61" s="29">
        <v>1.9358407079646016</v>
      </c>
      <c r="HD61" s="29">
        <v>10.670731707317072</v>
      </c>
      <c r="HE61" s="29">
        <v>10.670731707317072</v>
      </c>
      <c r="HF61" s="29">
        <v>1.9358407079646016</v>
      </c>
      <c r="HG61" s="29">
        <v>10.670731707317072</v>
      </c>
    </row>
    <row r="62" spans="1:215" ht="15" thickBot="1" x14ac:dyDescent="0.4">
      <c r="A62" s="2"/>
      <c r="B62" s="43" t="s">
        <v>452</v>
      </c>
      <c r="C62" s="76" t="s">
        <v>860</v>
      </c>
      <c r="D62" s="44">
        <v>356910</v>
      </c>
      <c r="E62" s="45">
        <v>513357</v>
      </c>
      <c r="F62" s="23">
        <v>129.22740044736844</v>
      </c>
      <c r="G62" s="23">
        <v>56.631105514620515</v>
      </c>
      <c r="H62" s="23">
        <v>50.724078397934349</v>
      </c>
      <c r="I62" s="23">
        <v>129.70012087736842</v>
      </c>
      <c r="J62" s="23">
        <v>54.576784766445314</v>
      </c>
      <c r="K62" s="23">
        <v>48.729010744591321</v>
      </c>
      <c r="L62" s="23">
        <v>129.84904642736842</v>
      </c>
      <c r="M62" s="23">
        <v>52.76042803269177</v>
      </c>
      <c r="N62" s="23">
        <v>47.421897751112127</v>
      </c>
      <c r="O62" s="23">
        <v>130.16786741736843</v>
      </c>
      <c r="P62" s="23">
        <v>50.689277348608236</v>
      </c>
      <c r="Q62" s="23">
        <v>45.874556501527735</v>
      </c>
      <c r="R62" s="23">
        <v>130.58703857736842</v>
      </c>
      <c r="S62" s="23">
        <v>48.72749156550222</v>
      </c>
      <c r="T62" s="23">
        <v>44.175597178946248</v>
      </c>
      <c r="U62" s="23">
        <v>131.12254347736842</v>
      </c>
      <c r="V62" s="23">
        <v>45.782698017944675</v>
      </c>
      <c r="W62" s="23">
        <v>42.283351847574352</v>
      </c>
      <c r="X62" s="23">
        <v>131.74391156736843</v>
      </c>
      <c r="Y62" s="23">
        <v>43.936658857544984</v>
      </c>
      <c r="Z62" s="23">
        <v>40.155190949663364</v>
      </c>
      <c r="AA62" s="23">
        <v>132.41443401736842</v>
      </c>
      <c r="AB62" s="23">
        <v>42.192222643554921</v>
      </c>
      <c r="AC62" s="23">
        <v>37.984218758643294</v>
      </c>
      <c r="AD62" s="23">
        <v>133.13446039736843</v>
      </c>
      <c r="AE62" s="23">
        <v>40.35976319334587</v>
      </c>
      <c r="AF62" s="23">
        <v>35.607653487328463</v>
      </c>
      <c r="AG62" s="23">
        <v>133.95709141736842</v>
      </c>
      <c r="AH62" s="23">
        <v>38.558025054715472</v>
      </c>
      <c r="AI62" s="23">
        <v>32.231253547502675</v>
      </c>
      <c r="AJ62" s="23">
        <v>144.57949197736843</v>
      </c>
      <c r="AK62" s="23">
        <v>34.136278480888969</v>
      </c>
      <c r="AL62" s="23">
        <v>12.459907157872919</v>
      </c>
      <c r="AM62" s="23">
        <v>138.58265600482486</v>
      </c>
      <c r="AN62" s="23">
        <v>31.542761611474432</v>
      </c>
      <c r="AO62" s="23">
        <v>-1.6934915890028606</v>
      </c>
      <c r="AP62" s="23">
        <v>133.65107685231993</v>
      </c>
      <c r="AQ62" s="23">
        <v>30.901398577719302</v>
      </c>
      <c r="AR62" s="23">
        <v>-6.3782278545950248</v>
      </c>
      <c r="AS62" s="23">
        <v>126.87046058627121</v>
      </c>
      <c r="AT62" s="23">
        <v>29.108476119802791</v>
      </c>
      <c r="AU62" s="23">
        <v>-6.36127490758318</v>
      </c>
      <c r="AV62" s="25">
        <v>128.96672885736842</v>
      </c>
      <c r="AW62" s="25">
        <v>56.843094960925526</v>
      </c>
      <c r="AX62" s="25">
        <v>51.565635771588461</v>
      </c>
      <c r="AY62" s="25">
        <v>129.27325693736842</v>
      </c>
      <c r="AZ62" s="25">
        <v>55.556973539816262</v>
      </c>
      <c r="BA62" s="25">
        <v>50.297552263959034</v>
      </c>
      <c r="BB62" s="25">
        <v>129.75200225736842</v>
      </c>
      <c r="BC62" s="25">
        <v>54.31193122081406</v>
      </c>
      <c r="BD62" s="25">
        <v>48.637147821691258</v>
      </c>
      <c r="BE62" s="25">
        <v>130.34883310736842</v>
      </c>
      <c r="BF62" s="25">
        <v>52.898319876055467</v>
      </c>
      <c r="BG62" s="25">
        <v>47.097674861418383</v>
      </c>
      <c r="BH62" s="25">
        <v>131.02457637736842</v>
      </c>
      <c r="BI62" s="25">
        <v>51.607414260452089</v>
      </c>
      <c r="BJ62" s="25">
        <v>45.367192182406484</v>
      </c>
      <c r="BK62" s="25">
        <v>131.78590887736843</v>
      </c>
      <c r="BL62" s="25">
        <v>50.129792165285814</v>
      </c>
      <c r="BM62" s="25">
        <v>43.409998676992501</v>
      </c>
      <c r="BN62" s="25">
        <v>132.65574546736843</v>
      </c>
      <c r="BO62" s="25">
        <v>49.326697195695786</v>
      </c>
      <c r="BP62" s="25">
        <v>41.173711108550307</v>
      </c>
      <c r="BQ62" s="25">
        <v>133.60738840736843</v>
      </c>
      <c r="BR62" s="25">
        <v>48.634465597284759</v>
      </c>
      <c r="BS62" s="25">
        <v>38.838693247560059</v>
      </c>
      <c r="BT62" s="25">
        <v>134.64160624736843</v>
      </c>
      <c r="BU62" s="25">
        <v>47.904137635309262</v>
      </c>
      <c r="BV62" s="25">
        <v>36.406647001645354</v>
      </c>
      <c r="BW62" s="25">
        <v>135.76807089736843</v>
      </c>
      <c r="BX62" s="25">
        <v>47.142594280862795</v>
      </c>
      <c r="BY62" s="25">
        <v>33.849390864288821</v>
      </c>
      <c r="BZ62" s="25">
        <v>138.23973262736843</v>
      </c>
      <c r="CA62" s="25">
        <v>45.141959318466988</v>
      </c>
      <c r="CB62" s="25">
        <v>26.4440375479507</v>
      </c>
      <c r="CC62" s="25">
        <v>141.12453212736841</v>
      </c>
      <c r="CD62" s="25">
        <v>43.807597269541873</v>
      </c>
      <c r="CE62" s="25">
        <v>17.638771481046291</v>
      </c>
      <c r="CF62" s="25">
        <v>144.00866344736843</v>
      </c>
      <c r="CG62" s="25">
        <v>43.360895257700342</v>
      </c>
      <c r="CH62" s="25">
        <v>10.283425412225355</v>
      </c>
      <c r="CI62" s="25">
        <v>146.41352942736842</v>
      </c>
      <c r="CJ62" s="25">
        <v>42.136599214205134</v>
      </c>
      <c r="CK62" s="25">
        <v>5.1166279632644063</v>
      </c>
      <c r="CL62" s="27">
        <v>129.23260766736843</v>
      </c>
      <c r="CM62" s="27">
        <v>56.824958996008931</v>
      </c>
      <c r="CN62" s="27">
        <v>50.779335395743175</v>
      </c>
      <c r="CO62" s="27">
        <v>129.70941034736842</v>
      </c>
      <c r="CP62" s="27">
        <v>54.912720499598471</v>
      </c>
      <c r="CQ62" s="27">
        <v>48.884781061679064</v>
      </c>
      <c r="CR62" s="27">
        <v>129.86336022736842</v>
      </c>
      <c r="CS62" s="27">
        <v>53.019678664464578</v>
      </c>
      <c r="CT62" s="27">
        <v>47.685631437854056</v>
      </c>
      <c r="CU62" s="27">
        <v>130.18808307736842</v>
      </c>
      <c r="CV62" s="27">
        <v>50.804974619647822</v>
      </c>
      <c r="CW62" s="27">
        <v>46.246719192179327</v>
      </c>
      <c r="CX62" s="27">
        <v>130.61261315736843</v>
      </c>
      <c r="CY62" s="27">
        <v>48.730716302063009</v>
      </c>
      <c r="CZ62" s="27">
        <v>44.647846751813063</v>
      </c>
      <c r="DA62" s="27">
        <v>131.15006980736842</v>
      </c>
      <c r="DB62" s="27">
        <v>46.311582581313097</v>
      </c>
      <c r="DC62" s="27">
        <v>42.854531069191992</v>
      </c>
      <c r="DD62" s="27">
        <v>131.77144443736842</v>
      </c>
      <c r="DE62" s="27">
        <v>44.951705863142521</v>
      </c>
      <c r="DF62" s="27">
        <v>40.82491160830989</v>
      </c>
      <c r="DG62" s="27">
        <v>132.44050568736841</v>
      </c>
      <c r="DH62" s="27">
        <v>43.913240321392045</v>
      </c>
      <c r="DI62" s="27">
        <v>38.751901289482731</v>
      </c>
      <c r="DJ62" s="27">
        <v>133.15143872736843</v>
      </c>
      <c r="DK62" s="27">
        <v>42.753776746948958</v>
      </c>
      <c r="DL62" s="27">
        <v>36.500453725938613</v>
      </c>
      <c r="DM62" s="27">
        <v>133.94076044736843</v>
      </c>
      <c r="DN62" s="27">
        <v>41.555890316627654</v>
      </c>
      <c r="DO62" s="27">
        <v>33.348907069228588</v>
      </c>
      <c r="DP62" s="27">
        <v>143.95650811736843</v>
      </c>
      <c r="DQ62" s="27">
        <v>38.042827469700498</v>
      </c>
      <c r="DR62" s="27">
        <v>14.979811635450119</v>
      </c>
      <c r="DS62" s="27">
        <v>152.58343287736841</v>
      </c>
      <c r="DT62" s="27">
        <v>35.725214553778684</v>
      </c>
      <c r="DU62" s="27">
        <v>2.8091427102712316</v>
      </c>
      <c r="DV62" s="27">
        <v>147.36586929869125</v>
      </c>
      <c r="DW62" s="27">
        <v>35.002223990115041</v>
      </c>
      <c r="DX62" s="27">
        <v>-0.93291139575595139</v>
      </c>
      <c r="DY62" s="27">
        <v>138.23266575761951</v>
      </c>
      <c r="DZ62" s="27">
        <v>32.589395634261422</v>
      </c>
      <c r="EA62" s="27">
        <v>-3.5543820348650002E-2</v>
      </c>
      <c r="EB62" s="28">
        <v>129.19857824736843</v>
      </c>
      <c r="EC62" s="28">
        <v>56.629294886595062</v>
      </c>
      <c r="ED62" s="28">
        <v>50.771352546412288</v>
      </c>
      <c r="EE62" s="28">
        <v>129.65465060736841</v>
      </c>
      <c r="EF62" s="28">
        <v>54.519230541178558</v>
      </c>
      <c r="EG62" s="28">
        <v>48.689663567606516</v>
      </c>
      <c r="EH62" s="28">
        <v>129.81373677736843</v>
      </c>
      <c r="EI62" s="28">
        <v>52.62912781842283</v>
      </c>
      <c r="EJ62" s="28">
        <v>47.305235172181611</v>
      </c>
      <c r="EK62" s="28">
        <v>130.18963999736843</v>
      </c>
      <c r="EL62" s="28">
        <v>50.47007262782698</v>
      </c>
      <c r="EM62" s="28">
        <v>45.62668257620021</v>
      </c>
      <c r="EN62" s="28">
        <v>130.71755849736843</v>
      </c>
      <c r="EO62" s="28">
        <v>48.413703792213219</v>
      </c>
      <c r="EP62" s="28">
        <v>43.625540055151305</v>
      </c>
      <c r="EQ62" s="28">
        <v>131.48773998736843</v>
      </c>
      <c r="ER62" s="28">
        <v>45.331139261377871</v>
      </c>
      <c r="ES62" s="28">
        <v>41.289103087040388</v>
      </c>
      <c r="ET62" s="28">
        <v>132.49091728736843</v>
      </c>
      <c r="EU62" s="28">
        <v>43.307836649047843</v>
      </c>
      <c r="EV62" s="28">
        <v>38.46930555659317</v>
      </c>
      <c r="EW62" s="28">
        <v>133.66057660736843</v>
      </c>
      <c r="EX62" s="28">
        <v>41.389357526418472</v>
      </c>
      <c r="EY62" s="28">
        <v>35.631193459406703</v>
      </c>
      <c r="EZ62" s="28">
        <v>134.97783124736841</v>
      </c>
      <c r="FA62" s="28">
        <v>39.401287954517372</v>
      </c>
      <c r="FB62" s="28">
        <v>32.99770851586328</v>
      </c>
      <c r="FC62" s="28">
        <v>136.46012962736842</v>
      </c>
      <c r="FD62" s="28">
        <v>37.511274279041508</v>
      </c>
      <c r="FE62" s="28">
        <v>30.310596684668496</v>
      </c>
      <c r="FF62" s="28">
        <v>140.47533399084716</v>
      </c>
      <c r="FG62" s="28">
        <v>31.794884143406261</v>
      </c>
      <c r="FH62" s="28">
        <v>8.4298936960510105</v>
      </c>
      <c r="FI62" s="28">
        <v>125.01089057635232</v>
      </c>
      <c r="FJ62" s="28">
        <v>27.525007705514398</v>
      </c>
      <c r="FK62" s="28">
        <v>-15.625189376565999</v>
      </c>
      <c r="FL62" s="28">
        <v>116.11939196188924</v>
      </c>
      <c r="FM62" s="28">
        <v>25.69222174861223</v>
      </c>
      <c r="FN62" s="28">
        <v>-26.032561619849474</v>
      </c>
      <c r="FO62" s="28">
        <v>107.39365801536788</v>
      </c>
      <c r="FP62" s="28">
        <v>23.309880503571225</v>
      </c>
      <c r="FQ62" s="28">
        <v>-31.412370008951797</v>
      </c>
      <c r="FR62" s="29">
        <v>129.16142532736842</v>
      </c>
      <c r="FS62" s="29">
        <v>56.633994874106833</v>
      </c>
      <c r="FT62" s="29">
        <v>50.764678157776757</v>
      </c>
      <c r="FU62" s="29">
        <v>129.61411686736841</v>
      </c>
      <c r="FV62" s="29">
        <v>55.616384487189777</v>
      </c>
      <c r="FW62" s="29">
        <v>48.607503910386228</v>
      </c>
      <c r="FX62" s="29">
        <v>129.76836818736842</v>
      </c>
      <c r="FY62" s="29">
        <v>54.531305430393743</v>
      </c>
      <c r="FZ62" s="29">
        <v>47.270629599054629</v>
      </c>
      <c r="GA62" s="29">
        <v>130.12107127736843</v>
      </c>
      <c r="GB62" s="29">
        <v>53.039232679340742</v>
      </c>
      <c r="GC62" s="29">
        <v>45.681806062815994</v>
      </c>
      <c r="GD62" s="29">
        <v>130.64276894736844</v>
      </c>
      <c r="GE62" s="29">
        <v>51.545215714527416</v>
      </c>
      <c r="GF62" s="29">
        <v>43.529142488483345</v>
      </c>
      <c r="GG62" s="29">
        <v>131.46861856736842</v>
      </c>
      <c r="GH62" s="29">
        <v>49.116002248375203</v>
      </c>
      <c r="GI62" s="29">
        <v>41.195526423514607</v>
      </c>
      <c r="GJ62" s="29">
        <v>133.90256847736842</v>
      </c>
      <c r="GK62" s="29">
        <v>47.144747591386448</v>
      </c>
      <c r="GL62" s="29">
        <v>37.272473695636279</v>
      </c>
      <c r="GM62" s="29">
        <v>135.70169191736844</v>
      </c>
      <c r="GN62" s="29">
        <v>45.297729677811091</v>
      </c>
      <c r="GO62" s="29">
        <v>34.222114599943964</v>
      </c>
      <c r="GP62" s="29">
        <v>137.16818095736843</v>
      </c>
      <c r="GQ62" s="29">
        <v>43.44360276888326</v>
      </c>
      <c r="GR62" s="29">
        <v>31.733629835001437</v>
      </c>
      <c r="GS62" s="29">
        <v>139.76826808736843</v>
      </c>
      <c r="GT62" s="29">
        <v>41.193346016633697</v>
      </c>
      <c r="GU62" s="29">
        <v>26.180747365614991</v>
      </c>
      <c r="GV62" s="29">
        <v>143.81959365956232</v>
      </c>
      <c r="GW62" s="29">
        <v>33.857545513963018</v>
      </c>
      <c r="GX62" s="29">
        <v>-7.9219594736660781</v>
      </c>
      <c r="GY62" s="29">
        <v>127.39959557298657</v>
      </c>
      <c r="GZ62" s="29">
        <v>28.666984537834836</v>
      </c>
      <c r="HA62" s="29">
        <v>-23.306900511468712</v>
      </c>
      <c r="HB62" s="29">
        <v>116.04199537104022</v>
      </c>
      <c r="HC62" s="29">
        <v>25.224998957176712</v>
      </c>
      <c r="HD62" s="29">
        <v>-29.693238503634319</v>
      </c>
      <c r="HE62" s="29">
        <v>109.26051127398485</v>
      </c>
      <c r="HF62" s="29">
        <v>23.192019223631178</v>
      </c>
      <c r="HG62" s="29">
        <v>-26.033928535931494</v>
      </c>
    </row>
    <row r="63" spans="1:215" ht="15" thickBot="1" x14ac:dyDescent="0.4">
      <c r="A63" s="2"/>
      <c r="B63" s="43" t="s">
        <v>459</v>
      </c>
      <c r="C63" s="76" t="s">
        <v>860</v>
      </c>
      <c r="D63" s="44">
        <v>300332</v>
      </c>
      <c r="E63" s="45">
        <v>530823</v>
      </c>
      <c r="F63" s="23">
        <v>-12.247506332263121</v>
      </c>
      <c r="G63" s="23">
        <v>-12.247506332263121</v>
      </c>
      <c r="H63" s="23">
        <v>-12.247506332263121</v>
      </c>
      <c r="I63" s="23">
        <v>-11.743235917263121</v>
      </c>
      <c r="J63" s="23">
        <v>-11.743235917263121</v>
      </c>
      <c r="K63" s="23">
        <v>-11.743235917263121</v>
      </c>
      <c r="L63" s="23">
        <v>-10.928293122263122</v>
      </c>
      <c r="M63" s="23">
        <v>-10.928293122263122</v>
      </c>
      <c r="N63" s="23">
        <v>-10.928293122263122</v>
      </c>
      <c r="O63" s="23">
        <v>-9.9463781892631218</v>
      </c>
      <c r="P63" s="23">
        <v>-9.9463781892631218</v>
      </c>
      <c r="Q63" s="23">
        <v>-9.9463781892631218</v>
      </c>
      <c r="R63" s="23">
        <v>-8.770320303263123</v>
      </c>
      <c r="S63" s="23">
        <v>-8.770320303263123</v>
      </c>
      <c r="T63" s="23">
        <v>-8.770320303263123</v>
      </c>
      <c r="U63" s="23">
        <v>-7.4706745712631228</v>
      </c>
      <c r="V63" s="23">
        <v>-7.4706745712631228</v>
      </c>
      <c r="W63" s="23">
        <v>-7.4706745712631228</v>
      </c>
      <c r="X63" s="23">
        <v>-5.9574035652631228</v>
      </c>
      <c r="Y63" s="23">
        <v>-5.9574035652631228</v>
      </c>
      <c r="Z63" s="23">
        <v>-5.9574035652631228</v>
      </c>
      <c r="AA63" s="23">
        <v>-4.4137734252631216</v>
      </c>
      <c r="AB63" s="23">
        <v>-4.4137734252631216</v>
      </c>
      <c r="AC63" s="23">
        <v>-4.4137734252631216</v>
      </c>
      <c r="AD63" s="23">
        <v>-3.1070173252631221</v>
      </c>
      <c r="AE63" s="23">
        <v>-3.1070173252631221</v>
      </c>
      <c r="AF63" s="23">
        <v>-3.1070173252631221</v>
      </c>
      <c r="AG63" s="23">
        <v>-1.6238936552631227</v>
      </c>
      <c r="AH63" s="23">
        <v>-1.6238936552631227</v>
      </c>
      <c r="AI63" s="23">
        <v>-1.6238936552631227</v>
      </c>
      <c r="AJ63" s="23">
        <v>6.7307692307692317</v>
      </c>
      <c r="AK63" s="23">
        <v>1.9358407079646016</v>
      </c>
      <c r="AL63" s="23">
        <v>6.7307692307692317</v>
      </c>
      <c r="AM63" s="23">
        <v>6.7307692307692317</v>
      </c>
      <c r="AN63" s="23">
        <v>1.9358407079646016</v>
      </c>
      <c r="AO63" s="23">
        <v>6.7307692307692317</v>
      </c>
      <c r="AP63" s="23">
        <v>6.7307692307692317</v>
      </c>
      <c r="AQ63" s="23">
        <v>1.9358407079646016</v>
      </c>
      <c r="AR63" s="23">
        <v>6.7307692307692317</v>
      </c>
      <c r="AS63" s="23">
        <v>6.7307692307692317</v>
      </c>
      <c r="AT63" s="23">
        <v>1.9358407079646016</v>
      </c>
      <c r="AU63" s="23">
        <v>6.7307692307692317</v>
      </c>
      <c r="AV63" s="25">
        <v>-12.172288452263121</v>
      </c>
      <c r="AW63" s="25">
        <v>-12.172288452263121</v>
      </c>
      <c r="AX63" s="25">
        <v>-12.172288452263121</v>
      </c>
      <c r="AY63" s="25">
        <v>-11.656875270263122</v>
      </c>
      <c r="AZ63" s="25">
        <v>-11.656875270263122</v>
      </c>
      <c r="BA63" s="25">
        <v>-11.656875270263122</v>
      </c>
      <c r="BB63" s="25">
        <v>-10.937144077263122</v>
      </c>
      <c r="BC63" s="25">
        <v>-10.937144077263122</v>
      </c>
      <c r="BD63" s="25">
        <v>-10.937144077263122</v>
      </c>
      <c r="BE63" s="25">
        <v>-10.355817458263122</v>
      </c>
      <c r="BF63" s="25">
        <v>-10.355817458263122</v>
      </c>
      <c r="BG63" s="25">
        <v>-10.355817458263122</v>
      </c>
      <c r="BH63" s="25">
        <v>-9.6193569202631224</v>
      </c>
      <c r="BI63" s="25">
        <v>-9.6193569202631224</v>
      </c>
      <c r="BJ63" s="25">
        <v>-9.6193569202631224</v>
      </c>
      <c r="BK63" s="25">
        <v>-8.7877728862631219</v>
      </c>
      <c r="BL63" s="25">
        <v>-8.7877728862631219</v>
      </c>
      <c r="BM63" s="25">
        <v>-8.7877728862631219</v>
      </c>
      <c r="BN63" s="25">
        <v>-7.8376692792631228</v>
      </c>
      <c r="BO63" s="25">
        <v>-7.8376692792631228</v>
      </c>
      <c r="BP63" s="25">
        <v>-7.8376692792631228</v>
      </c>
      <c r="BQ63" s="25">
        <v>-6.8094956842631227</v>
      </c>
      <c r="BR63" s="25">
        <v>-6.8094956842631227</v>
      </c>
      <c r="BS63" s="25">
        <v>-6.8094956842631227</v>
      </c>
      <c r="BT63" s="25">
        <v>-5.7143768852631212</v>
      </c>
      <c r="BU63" s="25">
        <v>-5.7143768852631212</v>
      </c>
      <c r="BV63" s="25">
        <v>-5.7143768852631212</v>
      </c>
      <c r="BW63" s="25">
        <v>-4.5694549252631216</v>
      </c>
      <c r="BX63" s="25">
        <v>-4.5694549252631216</v>
      </c>
      <c r="BY63" s="25">
        <v>-4.5694549252631216</v>
      </c>
      <c r="BZ63" s="25">
        <v>-0.11107964526312131</v>
      </c>
      <c r="CA63" s="25">
        <v>-0.11107964526312131</v>
      </c>
      <c r="CB63" s="25">
        <v>-0.11107964526312131</v>
      </c>
      <c r="CC63" s="25">
        <v>3.0611172847368771</v>
      </c>
      <c r="CD63" s="25">
        <v>1.9358407079646016</v>
      </c>
      <c r="CE63" s="25">
        <v>3.0611172847368771</v>
      </c>
      <c r="CF63" s="25">
        <v>5.4281993147368794</v>
      </c>
      <c r="CG63" s="25">
        <v>1.9358407079646016</v>
      </c>
      <c r="CH63" s="25">
        <v>5.4281993147368794</v>
      </c>
      <c r="CI63" s="25">
        <v>6.7307692307692317</v>
      </c>
      <c r="CJ63" s="25">
        <v>1.9358407079646016</v>
      </c>
      <c r="CK63" s="25">
        <v>6.7307692307692317</v>
      </c>
      <c r="CL63" s="27">
        <v>-12.232544320263122</v>
      </c>
      <c r="CM63" s="27">
        <v>-12.232544320263122</v>
      </c>
      <c r="CN63" s="27">
        <v>-12.232544320263122</v>
      </c>
      <c r="CO63" s="27">
        <v>-11.722484089263123</v>
      </c>
      <c r="CP63" s="27">
        <v>-11.722484089263123</v>
      </c>
      <c r="CQ63" s="27">
        <v>-11.722484089263123</v>
      </c>
      <c r="CR63" s="27">
        <v>-10.902942483263121</v>
      </c>
      <c r="CS63" s="27">
        <v>-10.902942483263121</v>
      </c>
      <c r="CT63" s="27">
        <v>-10.902942483263121</v>
      </c>
      <c r="CU63" s="27">
        <v>-9.917668440263121</v>
      </c>
      <c r="CV63" s="27">
        <v>-9.917668440263121</v>
      </c>
      <c r="CW63" s="27">
        <v>-9.917668440263121</v>
      </c>
      <c r="CX63" s="27">
        <v>-8.7437098762631216</v>
      </c>
      <c r="CY63" s="27">
        <v>-8.7437098762631216</v>
      </c>
      <c r="CZ63" s="27">
        <v>-8.7437098762631216</v>
      </c>
      <c r="DA63" s="27">
        <v>-7.4573360032631228</v>
      </c>
      <c r="DB63" s="27">
        <v>-7.4573360032631228</v>
      </c>
      <c r="DC63" s="27">
        <v>-7.4573360032631228</v>
      </c>
      <c r="DD63" s="27">
        <v>-5.9637077652631216</v>
      </c>
      <c r="DE63" s="27">
        <v>-5.9637077652631216</v>
      </c>
      <c r="DF63" s="27">
        <v>-5.9637077652631216</v>
      </c>
      <c r="DG63" s="27">
        <v>-4.4361324452631212</v>
      </c>
      <c r="DH63" s="27">
        <v>-4.4361324452631212</v>
      </c>
      <c r="DI63" s="27">
        <v>-4.4361324452631212</v>
      </c>
      <c r="DJ63" s="27">
        <v>-3.1692490652631218</v>
      </c>
      <c r="DK63" s="27">
        <v>-3.1692490652631218</v>
      </c>
      <c r="DL63" s="27">
        <v>-3.1692490652631218</v>
      </c>
      <c r="DM63" s="27">
        <v>-1.7852729052631222</v>
      </c>
      <c r="DN63" s="27">
        <v>-1.7852729052631222</v>
      </c>
      <c r="DO63" s="27">
        <v>-1.7852729052631222</v>
      </c>
      <c r="DP63" s="27">
        <v>6.7307692307692317</v>
      </c>
      <c r="DQ63" s="27">
        <v>1.9358407079646016</v>
      </c>
      <c r="DR63" s="27">
        <v>6.7307692307692317</v>
      </c>
      <c r="DS63" s="27">
        <v>6.7307692307692317</v>
      </c>
      <c r="DT63" s="27">
        <v>1.9358407079646016</v>
      </c>
      <c r="DU63" s="27">
        <v>6.7307692307692317</v>
      </c>
      <c r="DV63" s="27">
        <v>6.7307692307692317</v>
      </c>
      <c r="DW63" s="27">
        <v>1.9358407079646016</v>
      </c>
      <c r="DX63" s="27">
        <v>6.7307692307692317</v>
      </c>
      <c r="DY63" s="27">
        <v>6.7307692307692317</v>
      </c>
      <c r="DZ63" s="27">
        <v>1.9358407079646016</v>
      </c>
      <c r="EA63" s="27">
        <v>6.7307692307692317</v>
      </c>
      <c r="EB63" s="28">
        <v>-12.205139333263123</v>
      </c>
      <c r="EC63" s="28">
        <v>-12.205139333263123</v>
      </c>
      <c r="ED63" s="28">
        <v>-12.205139333263123</v>
      </c>
      <c r="EE63" s="28">
        <v>-11.523096805263123</v>
      </c>
      <c r="EF63" s="28">
        <v>-11.523096805263123</v>
      </c>
      <c r="EG63" s="28">
        <v>-11.523096805263123</v>
      </c>
      <c r="EH63" s="28">
        <v>-10.367731445263122</v>
      </c>
      <c r="EI63" s="28">
        <v>-10.367731445263122</v>
      </c>
      <c r="EJ63" s="28">
        <v>-10.367731445263122</v>
      </c>
      <c r="EK63" s="28">
        <v>-8.9282051822631221</v>
      </c>
      <c r="EL63" s="28">
        <v>-8.9282051822631221</v>
      </c>
      <c r="EM63" s="28">
        <v>-8.9282051822631221</v>
      </c>
      <c r="EN63" s="28">
        <v>-7.0762294642631218</v>
      </c>
      <c r="EO63" s="28">
        <v>-7.0762294642631218</v>
      </c>
      <c r="EP63" s="28">
        <v>-7.0762294642631218</v>
      </c>
      <c r="EQ63" s="28">
        <v>-5.3404067852631218</v>
      </c>
      <c r="ER63" s="28">
        <v>-5.3404067852631218</v>
      </c>
      <c r="ES63" s="28">
        <v>-5.3404067852631218</v>
      </c>
      <c r="ET63" s="28">
        <v>-3.5178759252631213</v>
      </c>
      <c r="EU63" s="28">
        <v>-3.5178759252631213</v>
      </c>
      <c r="EV63" s="28">
        <v>-3.5178759252631213</v>
      </c>
      <c r="EW63" s="28">
        <v>-1.3683890852631215</v>
      </c>
      <c r="EX63" s="28">
        <v>-1.3683890852631215</v>
      </c>
      <c r="EY63" s="28">
        <v>-1.3683890852631215</v>
      </c>
      <c r="EZ63" s="28">
        <v>1.0582767947368765</v>
      </c>
      <c r="FA63" s="28">
        <v>1.0582767947368765</v>
      </c>
      <c r="FB63" s="28">
        <v>1.0582767947368765</v>
      </c>
      <c r="FC63" s="28">
        <v>4.9899084447368764</v>
      </c>
      <c r="FD63" s="28">
        <v>1.9358407079646016</v>
      </c>
      <c r="FE63" s="28">
        <v>4.9899084447368764</v>
      </c>
      <c r="FF63" s="28">
        <v>6.7307692307692317</v>
      </c>
      <c r="FG63" s="28">
        <v>1.9358407079646016</v>
      </c>
      <c r="FH63" s="28">
        <v>6.7307692307692317</v>
      </c>
      <c r="FI63" s="28">
        <v>6.7307692307692317</v>
      </c>
      <c r="FJ63" s="28">
        <v>1.9358407079646016</v>
      </c>
      <c r="FK63" s="28">
        <v>6.7307692307692317</v>
      </c>
      <c r="FL63" s="28">
        <v>6.7307692307692317</v>
      </c>
      <c r="FM63" s="28">
        <v>1.9358407079646016</v>
      </c>
      <c r="FN63" s="28">
        <v>-5.5287435777908343</v>
      </c>
      <c r="FO63" s="28">
        <v>6.7307692307692317</v>
      </c>
      <c r="FP63" s="28">
        <v>1.9358407079646016</v>
      </c>
      <c r="FQ63" s="28">
        <v>-15.693339848402161</v>
      </c>
      <c r="FR63" s="29">
        <v>-12.146367107263121</v>
      </c>
      <c r="FS63" s="29">
        <v>-12.146367107263121</v>
      </c>
      <c r="FT63" s="29">
        <v>-12.146367107263121</v>
      </c>
      <c r="FU63" s="29">
        <v>-11.262472301263122</v>
      </c>
      <c r="FV63" s="29">
        <v>-11.262472301263122</v>
      </c>
      <c r="FW63" s="29">
        <v>-11.262472301263122</v>
      </c>
      <c r="FX63" s="29">
        <v>-9.9058185522631224</v>
      </c>
      <c r="FY63" s="29">
        <v>-9.9058185522631224</v>
      </c>
      <c r="FZ63" s="29">
        <v>-9.9058185522631224</v>
      </c>
      <c r="GA63" s="29">
        <v>-8.2655038292631229</v>
      </c>
      <c r="GB63" s="29">
        <v>-8.2655038292631229</v>
      </c>
      <c r="GC63" s="29">
        <v>-8.2655038292631229</v>
      </c>
      <c r="GD63" s="29">
        <v>-6.2518104152631224</v>
      </c>
      <c r="GE63" s="29">
        <v>-6.2518104152631224</v>
      </c>
      <c r="GF63" s="29">
        <v>-6.2518104152631224</v>
      </c>
      <c r="GG63" s="29">
        <v>-1.0265493052631225</v>
      </c>
      <c r="GH63" s="29">
        <v>-1.0265493052631225</v>
      </c>
      <c r="GI63" s="29">
        <v>-1.0265493052631225</v>
      </c>
      <c r="GJ63" s="29">
        <v>2.0502275747368763</v>
      </c>
      <c r="GK63" s="29">
        <v>1.9358407079646016</v>
      </c>
      <c r="GL63" s="29">
        <v>2.0502275747368763</v>
      </c>
      <c r="GM63" s="29">
        <v>5.1205128947368763</v>
      </c>
      <c r="GN63" s="29">
        <v>1.9358407079646016</v>
      </c>
      <c r="GO63" s="29">
        <v>5.1205128947368763</v>
      </c>
      <c r="GP63" s="29">
        <v>6.7307692307692317</v>
      </c>
      <c r="GQ63" s="29">
        <v>1.9358407079646016</v>
      </c>
      <c r="GR63" s="29">
        <v>6.7307692307692317</v>
      </c>
      <c r="GS63" s="29">
        <v>6.7307692307692317</v>
      </c>
      <c r="GT63" s="29">
        <v>1.9358407079646016</v>
      </c>
      <c r="GU63" s="29">
        <v>6.7307692307692317</v>
      </c>
      <c r="GV63" s="29">
        <v>6.7307692307692317</v>
      </c>
      <c r="GW63" s="29">
        <v>1.9358407079646016</v>
      </c>
      <c r="GX63" s="29">
        <v>6.7307692307692317</v>
      </c>
      <c r="GY63" s="29">
        <v>6.7307692307692317</v>
      </c>
      <c r="GZ63" s="29">
        <v>1.9358407079646016</v>
      </c>
      <c r="HA63" s="29">
        <v>-0.19807335619023547</v>
      </c>
      <c r="HB63" s="29">
        <v>6.7307692307692317</v>
      </c>
      <c r="HC63" s="29">
        <v>1.9358407079646016</v>
      </c>
      <c r="HD63" s="29">
        <v>-10.050405612105322</v>
      </c>
      <c r="HE63" s="29">
        <v>6.7307692307692317</v>
      </c>
      <c r="HF63" s="29">
        <v>1.9358407079646016</v>
      </c>
      <c r="HG63" s="29">
        <v>-4.101690843883631</v>
      </c>
    </row>
    <row r="64" spans="1:215" ht="15" thickBot="1" x14ac:dyDescent="0.4">
      <c r="A64" s="2"/>
      <c r="B64" s="43" t="s">
        <v>733</v>
      </c>
      <c r="C64" s="76" t="s">
        <v>864</v>
      </c>
      <c r="D64" s="44">
        <v>347172</v>
      </c>
      <c r="E64" s="45">
        <v>407455</v>
      </c>
      <c r="F64" s="23">
        <v>10.670731707317072</v>
      </c>
      <c r="G64" s="23">
        <v>1.9358407079646016</v>
      </c>
      <c r="H64" s="23">
        <v>10.670731707317072</v>
      </c>
      <c r="I64" s="23">
        <v>10.670731707317072</v>
      </c>
      <c r="J64" s="23">
        <v>1.9358407079646016</v>
      </c>
      <c r="K64" s="23">
        <v>10.670731707317072</v>
      </c>
      <c r="L64" s="23">
        <v>10.670731707317072</v>
      </c>
      <c r="M64" s="23">
        <v>1.9358407079646016</v>
      </c>
      <c r="N64" s="23">
        <v>10.670731707317072</v>
      </c>
      <c r="O64" s="23">
        <v>10.670731707317072</v>
      </c>
      <c r="P64" s="23">
        <v>1.9358407079646016</v>
      </c>
      <c r="Q64" s="23">
        <v>10.670731707317072</v>
      </c>
      <c r="R64" s="23">
        <v>10.670731707317072</v>
      </c>
      <c r="S64" s="23">
        <v>1.9358407079646016</v>
      </c>
      <c r="T64" s="23">
        <v>10.670731707317072</v>
      </c>
      <c r="U64" s="23">
        <v>10.670731707317072</v>
      </c>
      <c r="V64" s="23">
        <v>1.9358407079646016</v>
      </c>
      <c r="W64" s="23">
        <v>10.670731707317072</v>
      </c>
      <c r="X64" s="23">
        <v>10.670731707317072</v>
      </c>
      <c r="Y64" s="23">
        <v>1.9358407079646016</v>
      </c>
      <c r="Z64" s="23">
        <v>10.670731707317072</v>
      </c>
      <c r="AA64" s="23">
        <v>10.670731707317072</v>
      </c>
      <c r="AB64" s="23">
        <v>1.9358407079646016</v>
      </c>
      <c r="AC64" s="23">
        <v>10.670731707317072</v>
      </c>
      <c r="AD64" s="23">
        <v>10.670731707317072</v>
      </c>
      <c r="AE64" s="23">
        <v>1.9358407079646016</v>
      </c>
      <c r="AF64" s="23">
        <v>10.670731707317072</v>
      </c>
      <c r="AG64" s="23">
        <v>10.670731707317072</v>
      </c>
      <c r="AH64" s="23">
        <v>1.9358407079646016</v>
      </c>
      <c r="AI64" s="23">
        <v>10.670731707317072</v>
      </c>
      <c r="AJ64" s="23">
        <v>10.670731707317072</v>
      </c>
      <c r="AK64" s="23">
        <v>1.9358407079646016</v>
      </c>
      <c r="AL64" s="23">
        <v>10.670731707317072</v>
      </c>
      <c r="AM64" s="23">
        <v>10.670731707317072</v>
      </c>
      <c r="AN64" s="23">
        <v>1.9358407079646016</v>
      </c>
      <c r="AO64" s="23">
        <v>10.670731707317072</v>
      </c>
      <c r="AP64" s="23">
        <v>34.431102490000001</v>
      </c>
      <c r="AQ64" s="23">
        <v>20.338816407685467</v>
      </c>
      <c r="AR64" s="23">
        <v>34.431102490000001</v>
      </c>
      <c r="AS64" s="23">
        <v>37.54726934</v>
      </c>
      <c r="AT64" s="23">
        <v>31.70713698964876</v>
      </c>
      <c r="AU64" s="23">
        <v>37.54726934</v>
      </c>
      <c r="AV64" s="25">
        <v>10.670731707317072</v>
      </c>
      <c r="AW64" s="25">
        <v>1.9358407079646016</v>
      </c>
      <c r="AX64" s="25">
        <v>10.670731707317072</v>
      </c>
      <c r="AY64" s="25">
        <v>10.670731707317072</v>
      </c>
      <c r="AZ64" s="25">
        <v>1.9358407079646016</v>
      </c>
      <c r="BA64" s="25">
        <v>10.670731707317072</v>
      </c>
      <c r="BB64" s="25">
        <v>10.670731707317072</v>
      </c>
      <c r="BC64" s="25">
        <v>1.9358407079646016</v>
      </c>
      <c r="BD64" s="25">
        <v>10.670731707317072</v>
      </c>
      <c r="BE64" s="25">
        <v>10.670731707317072</v>
      </c>
      <c r="BF64" s="25">
        <v>1.9358407079646016</v>
      </c>
      <c r="BG64" s="25">
        <v>10.670731707317072</v>
      </c>
      <c r="BH64" s="25">
        <v>10.670731707317072</v>
      </c>
      <c r="BI64" s="25">
        <v>1.9358407079646016</v>
      </c>
      <c r="BJ64" s="25">
        <v>10.670731707317072</v>
      </c>
      <c r="BK64" s="25">
        <v>10.670731707317072</v>
      </c>
      <c r="BL64" s="25">
        <v>1.9358407079646016</v>
      </c>
      <c r="BM64" s="25">
        <v>10.670731707317072</v>
      </c>
      <c r="BN64" s="25">
        <v>10.670731707317072</v>
      </c>
      <c r="BO64" s="25">
        <v>1.9358407079646016</v>
      </c>
      <c r="BP64" s="25">
        <v>10.670731707317072</v>
      </c>
      <c r="BQ64" s="25">
        <v>10.670731707317072</v>
      </c>
      <c r="BR64" s="25">
        <v>1.9358407079646016</v>
      </c>
      <c r="BS64" s="25">
        <v>10.670731707317072</v>
      </c>
      <c r="BT64" s="25">
        <v>10.670731707317072</v>
      </c>
      <c r="BU64" s="25">
        <v>1.9358407079646016</v>
      </c>
      <c r="BV64" s="25">
        <v>10.670731707317072</v>
      </c>
      <c r="BW64" s="25">
        <v>10.670731707317072</v>
      </c>
      <c r="BX64" s="25">
        <v>1.9358407079646016</v>
      </c>
      <c r="BY64" s="25">
        <v>10.670731707317072</v>
      </c>
      <c r="BZ64" s="25">
        <v>10.670731707317072</v>
      </c>
      <c r="CA64" s="25">
        <v>1.9358407079646016</v>
      </c>
      <c r="CB64" s="25">
        <v>10.670731707317072</v>
      </c>
      <c r="CC64" s="25">
        <v>10.670731707317072</v>
      </c>
      <c r="CD64" s="25">
        <v>1.9358407079646016</v>
      </c>
      <c r="CE64" s="25">
        <v>10.670731707317072</v>
      </c>
      <c r="CF64" s="25">
        <v>30.196614009999998</v>
      </c>
      <c r="CG64" s="25">
        <v>14.855738546918149</v>
      </c>
      <c r="CH64" s="25">
        <v>30.196614009999998</v>
      </c>
      <c r="CI64" s="25">
        <v>32.194141340000002</v>
      </c>
      <c r="CJ64" s="25">
        <v>24.987873275494181</v>
      </c>
      <c r="CK64" s="25">
        <v>32.194141340000002</v>
      </c>
      <c r="CL64" s="27">
        <v>10.670731707317072</v>
      </c>
      <c r="CM64" s="27">
        <v>1.9358407079646016</v>
      </c>
      <c r="CN64" s="27">
        <v>10.670731707317072</v>
      </c>
      <c r="CO64" s="27">
        <v>10.670731707317072</v>
      </c>
      <c r="CP64" s="27">
        <v>1.9358407079646016</v>
      </c>
      <c r="CQ64" s="27">
        <v>10.670731707317072</v>
      </c>
      <c r="CR64" s="27">
        <v>10.670731707317072</v>
      </c>
      <c r="CS64" s="27">
        <v>1.9358407079646016</v>
      </c>
      <c r="CT64" s="27">
        <v>10.670731707317072</v>
      </c>
      <c r="CU64" s="27">
        <v>10.670731707317072</v>
      </c>
      <c r="CV64" s="27">
        <v>1.9358407079646016</v>
      </c>
      <c r="CW64" s="27">
        <v>10.670731707317072</v>
      </c>
      <c r="CX64" s="27">
        <v>10.670731707317072</v>
      </c>
      <c r="CY64" s="27">
        <v>1.9358407079646016</v>
      </c>
      <c r="CZ64" s="27">
        <v>10.670731707317072</v>
      </c>
      <c r="DA64" s="27">
        <v>10.670731707317072</v>
      </c>
      <c r="DB64" s="27">
        <v>1.9358407079646016</v>
      </c>
      <c r="DC64" s="27">
        <v>10.670731707317072</v>
      </c>
      <c r="DD64" s="27">
        <v>10.670731707317072</v>
      </c>
      <c r="DE64" s="27">
        <v>1.9358407079646016</v>
      </c>
      <c r="DF64" s="27">
        <v>10.670731707317072</v>
      </c>
      <c r="DG64" s="27">
        <v>10.670731707317072</v>
      </c>
      <c r="DH64" s="27">
        <v>1.9358407079646016</v>
      </c>
      <c r="DI64" s="27">
        <v>10.670731707317072</v>
      </c>
      <c r="DJ64" s="27">
        <v>10.670731707317072</v>
      </c>
      <c r="DK64" s="27">
        <v>1.9358407079646016</v>
      </c>
      <c r="DL64" s="27">
        <v>10.670731707317072</v>
      </c>
      <c r="DM64" s="27">
        <v>10.670731707317072</v>
      </c>
      <c r="DN64" s="27">
        <v>1.9358407079646016</v>
      </c>
      <c r="DO64" s="27">
        <v>10.670731707317072</v>
      </c>
      <c r="DP64" s="27">
        <v>10.670731707317072</v>
      </c>
      <c r="DQ64" s="27">
        <v>1.9358407079646016</v>
      </c>
      <c r="DR64" s="27">
        <v>10.670731707317072</v>
      </c>
      <c r="DS64" s="27">
        <v>10.670731707317072</v>
      </c>
      <c r="DT64" s="27">
        <v>1.9358407079646016</v>
      </c>
      <c r="DU64" s="27">
        <v>10.670731707317072</v>
      </c>
      <c r="DV64" s="27">
        <v>31.7750986</v>
      </c>
      <c r="DW64" s="27">
        <v>28.000942074441156</v>
      </c>
      <c r="DX64" s="27">
        <v>31.7750986</v>
      </c>
      <c r="DY64" s="27">
        <v>33.603221429999998</v>
      </c>
      <c r="DZ64" s="27">
        <v>33.603221429999998</v>
      </c>
      <c r="EA64" s="27">
        <v>33.603221429999998</v>
      </c>
      <c r="EB64" s="28">
        <v>10.670731707317072</v>
      </c>
      <c r="EC64" s="28">
        <v>1.9358407079646016</v>
      </c>
      <c r="ED64" s="28">
        <v>10.670731707317072</v>
      </c>
      <c r="EE64" s="28">
        <v>10.670731707317072</v>
      </c>
      <c r="EF64" s="28">
        <v>1.9358407079646016</v>
      </c>
      <c r="EG64" s="28">
        <v>10.670731707317072</v>
      </c>
      <c r="EH64" s="28">
        <v>10.670731707317072</v>
      </c>
      <c r="EI64" s="28">
        <v>1.9358407079646016</v>
      </c>
      <c r="EJ64" s="28">
        <v>10.670731707317072</v>
      </c>
      <c r="EK64" s="28">
        <v>10.670731707317072</v>
      </c>
      <c r="EL64" s="28">
        <v>1.9358407079646016</v>
      </c>
      <c r="EM64" s="28">
        <v>10.670731707317072</v>
      </c>
      <c r="EN64" s="28">
        <v>10.670731707317072</v>
      </c>
      <c r="EO64" s="28">
        <v>1.9358407079646016</v>
      </c>
      <c r="EP64" s="28">
        <v>10.670731707317072</v>
      </c>
      <c r="EQ64" s="28">
        <v>10.670731707317072</v>
      </c>
      <c r="ER64" s="28">
        <v>1.9358407079646016</v>
      </c>
      <c r="ES64" s="28">
        <v>10.670731707317072</v>
      </c>
      <c r="ET64" s="28">
        <v>10.670731707317072</v>
      </c>
      <c r="EU64" s="28">
        <v>1.9358407079646016</v>
      </c>
      <c r="EV64" s="28">
        <v>10.670731707317072</v>
      </c>
      <c r="EW64" s="28">
        <v>10.670731707317072</v>
      </c>
      <c r="EX64" s="28">
        <v>1.9358407079646016</v>
      </c>
      <c r="EY64" s="28">
        <v>10.670731707317072</v>
      </c>
      <c r="EZ64" s="28">
        <v>10.670731707317072</v>
      </c>
      <c r="FA64" s="28">
        <v>1.9358407079646016</v>
      </c>
      <c r="FB64" s="28">
        <v>10.670731707317072</v>
      </c>
      <c r="FC64" s="28">
        <v>10.670731707317072</v>
      </c>
      <c r="FD64" s="28">
        <v>1.9358407079646016</v>
      </c>
      <c r="FE64" s="28">
        <v>10.670731707317072</v>
      </c>
      <c r="FF64" s="28">
        <v>-0.80864468721732519</v>
      </c>
      <c r="FG64" s="28">
        <v>-0.33214473724566279</v>
      </c>
      <c r="FH64" s="28">
        <v>-0.80864468721732519</v>
      </c>
      <c r="FI64" s="28">
        <v>10.670731707317072</v>
      </c>
      <c r="FJ64" s="28">
        <v>1.9358407079646016</v>
      </c>
      <c r="FK64" s="28">
        <v>10.670731707317072</v>
      </c>
      <c r="FL64" s="28">
        <v>42.127185849999996</v>
      </c>
      <c r="FM64" s="28">
        <v>12.538197078938005</v>
      </c>
      <c r="FN64" s="28">
        <v>19.307807742041916</v>
      </c>
      <c r="FO64" s="28">
        <v>43.594693149999998</v>
      </c>
      <c r="FP64" s="28">
        <v>23.766878220167946</v>
      </c>
      <c r="FQ64" s="28">
        <v>9.7722185418610366</v>
      </c>
      <c r="FR64" s="29">
        <v>10.670731707317072</v>
      </c>
      <c r="FS64" s="29">
        <v>1.9358407079646016</v>
      </c>
      <c r="FT64" s="29">
        <v>10.670731707317072</v>
      </c>
      <c r="FU64" s="29">
        <v>10.670731707317072</v>
      </c>
      <c r="FV64" s="29">
        <v>1.9358407079646016</v>
      </c>
      <c r="FW64" s="29">
        <v>10.670731707317072</v>
      </c>
      <c r="FX64" s="29">
        <v>10.670731707317072</v>
      </c>
      <c r="FY64" s="29">
        <v>1.9358407079646016</v>
      </c>
      <c r="FZ64" s="29">
        <v>10.670731707317072</v>
      </c>
      <c r="GA64" s="29">
        <v>10.670731707317072</v>
      </c>
      <c r="GB64" s="29">
        <v>1.9358407079646016</v>
      </c>
      <c r="GC64" s="29">
        <v>10.670731707317072</v>
      </c>
      <c r="GD64" s="29">
        <v>10.670731707317072</v>
      </c>
      <c r="GE64" s="29">
        <v>1.9358407079646016</v>
      </c>
      <c r="GF64" s="29">
        <v>10.670731707317072</v>
      </c>
      <c r="GG64" s="29">
        <v>10.670731707317072</v>
      </c>
      <c r="GH64" s="29">
        <v>1.9358407079646016</v>
      </c>
      <c r="GI64" s="29">
        <v>10.670731707317072</v>
      </c>
      <c r="GJ64" s="29">
        <v>10.670731707317072</v>
      </c>
      <c r="GK64" s="29">
        <v>1.9358407079646016</v>
      </c>
      <c r="GL64" s="29">
        <v>10.670731707317072</v>
      </c>
      <c r="GM64" s="29">
        <v>10.670731707317072</v>
      </c>
      <c r="GN64" s="29">
        <v>1.9358407079646016</v>
      </c>
      <c r="GO64" s="29">
        <v>10.670731707317072</v>
      </c>
      <c r="GP64" s="29">
        <v>10.670731707317072</v>
      </c>
      <c r="GQ64" s="29">
        <v>1.9358407079646016</v>
      </c>
      <c r="GR64" s="29">
        <v>10.670731707317072</v>
      </c>
      <c r="GS64" s="29">
        <v>10.670731707317072</v>
      </c>
      <c r="GT64" s="29">
        <v>1.9358407079646016</v>
      </c>
      <c r="GU64" s="29">
        <v>10.670731707317072</v>
      </c>
      <c r="GV64" s="29">
        <v>34.048483099999999</v>
      </c>
      <c r="GW64" s="29">
        <v>25.495081138453319</v>
      </c>
      <c r="GX64" s="29">
        <v>34.048483099999999</v>
      </c>
      <c r="GY64" s="29">
        <v>39.518380909999998</v>
      </c>
      <c r="GZ64" s="29">
        <v>20.073373098890315</v>
      </c>
      <c r="HA64" s="29">
        <v>22.493067855080398</v>
      </c>
      <c r="HB64" s="29">
        <v>41.672763570000001</v>
      </c>
      <c r="HC64" s="29">
        <v>25.754427221966704</v>
      </c>
      <c r="HD64" s="29">
        <v>12.959580585430558</v>
      </c>
      <c r="HE64" s="29">
        <v>40.916621229999997</v>
      </c>
      <c r="HF64" s="29">
        <v>24.69710832880526</v>
      </c>
      <c r="HG64" s="29">
        <v>14.345578147819793</v>
      </c>
    </row>
    <row r="65" spans="1:215" ht="15" thickBot="1" x14ac:dyDescent="0.4">
      <c r="A65" s="2"/>
      <c r="B65" s="43" t="s">
        <v>880</v>
      </c>
      <c r="C65" s="76" t="s">
        <v>860</v>
      </c>
      <c r="D65" s="44">
        <v>302535</v>
      </c>
      <c r="E65" s="45">
        <v>529330</v>
      </c>
      <c r="F65" s="23">
        <v>-12.247506332263121</v>
      </c>
      <c r="G65" s="23">
        <v>-12.247506332263121</v>
      </c>
      <c r="H65" s="23">
        <v>-12.247506332263121</v>
      </c>
      <c r="I65" s="23">
        <v>-11.743235917263121</v>
      </c>
      <c r="J65" s="23">
        <v>-11.743235917263121</v>
      </c>
      <c r="K65" s="23">
        <v>-11.743235917263121</v>
      </c>
      <c r="L65" s="23">
        <v>-10.928293122263122</v>
      </c>
      <c r="M65" s="23">
        <v>-10.928293122263122</v>
      </c>
      <c r="N65" s="23">
        <v>-10.928293122263122</v>
      </c>
      <c r="O65" s="23">
        <v>-9.9463781892631218</v>
      </c>
      <c r="P65" s="23">
        <v>-9.9463781892631218</v>
      </c>
      <c r="Q65" s="23">
        <v>-9.9463781892631218</v>
      </c>
      <c r="R65" s="23">
        <v>-8.770320303263123</v>
      </c>
      <c r="S65" s="23">
        <v>-8.770320303263123</v>
      </c>
      <c r="T65" s="23">
        <v>-8.770320303263123</v>
      </c>
      <c r="U65" s="23">
        <v>-7.4706745712631228</v>
      </c>
      <c r="V65" s="23">
        <v>-7.4706745712631228</v>
      </c>
      <c r="W65" s="23">
        <v>-7.4706745712631228</v>
      </c>
      <c r="X65" s="23">
        <v>-5.9574035652631228</v>
      </c>
      <c r="Y65" s="23">
        <v>-5.9574035652631228</v>
      </c>
      <c r="Z65" s="23">
        <v>-5.9574035652631228</v>
      </c>
      <c r="AA65" s="23">
        <v>-4.4137734252631216</v>
      </c>
      <c r="AB65" s="23">
        <v>-4.4137734252631216</v>
      </c>
      <c r="AC65" s="23">
        <v>-4.4137734252631216</v>
      </c>
      <c r="AD65" s="23">
        <v>-3.1070173252631221</v>
      </c>
      <c r="AE65" s="23">
        <v>-3.1070173252631221</v>
      </c>
      <c r="AF65" s="23">
        <v>-3.1070173252631221</v>
      </c>
      <c r="AG65" s="23">
        <v>-1.6238936552631227</v>
      </c>
      <c r="AH65" s="23">
        <v>-1.6238936552631227</v>
      </c>
      <c r="AI65" s="23">
        <v>-1.6238936552631227</v>
      </c>
      <c r="AJ65" s="23">
        <v>6.7307692307692317</v>
      </c>
      <c r="AK65" s="23">
        <v>1.9358407079646016</v>
      </c>
      <c r="AL65" s="23">
        <v>6.7307692307692317</v>
      </c>
      <c r="AM65" s="23">
        <v>6.7307692307692317</v>
      </c>
      <c r="AN65" s="23">
        <v>1.9358407079646016</v>
      </c>
      <c r="AO65" s="23">
        <v>6.7307692307692317</v>
      </c>
      <c r="AP65" s="23">
        <v>6.7307692307692317</v>
      </c>
      <c r="AQ65" s="23">
        <v>1.9358407079646016</v>
      </c>
      <c r="AR65" s="23">
        <v>6.7307692307692317</v>
      </c>
      <c r="AS65" s="23">
        <v>6.7307692307692317</v>
      </c>
      <c r="AT65" s="23">
        <v>1.9358407079646016</v>
      </c>
      <c r="AU65" s="23">
        <v>6.7307692307692317</v>
      </c>
      <c r="AV65" s="25">
        <v>-12.172288452263121</v>
      </c>
      <c r="AW65" s="25">
        <v>-12.172288452263121</v>
      </c>
      <c r="AX65" s="25">
        <v>-12.172288452263121</v>
      </c>
      <c r="AY65" s="25">
        <v>-11.656875270263122</v>
      </c>
      <c r="AZ65" s="25">
        <v>-11.656875270263122</v>
      </c>
      <c r="BA65" s="25">
        <v>-11.656875270263122</v>
      </c>
      <c r="BB65" s="25">
        <v>-10.937144077263122</v>
      </c>
      <c r="BC65" s="25">
        <v>-10.937144077263122</v>
      </c>
      <c r="BD65" s="25">
        <v>-10.937144077263122</v>
      </c>
      <c r="BE65" s="25">
        <v>-10.355817458263122</v>
      </c>
      <c r="BF65" s="25">
        <v>-10.355817458263122</v>
      </c>
      <c r="BG65" s="25">
        <v>-10.355817458263122</v>
      </c>
      <c r="BH65" s="25">
        <v>-9.6193569202631224</v>
      </c>
      <c r="BI65" s="25">
        <v>-9.6193569202631224</v>
      </c>
      <c r="BJ65" s="25">
        <v>-9.6193569202631224</v>
      </c>
      <c r="BK65" s="25">
        <v>-8.7877728862631219</v>
      </c>
      <c r="BL65" s="25">
        <v>-8.7877728862631219</v>
      </c>
      <c r="BM65" s="25">
        <v>-8.7877728862631219</v>
      </c>
      <c r="BN65" s="25">
        <v>-7.8376692792631228</v>
      </c>
      <c r="BO65" s="25">
        <v>-7.8376692792631228</v>
      </c>
      <c r="BP65" s="25">
        <v>-7.8376692792631228</v>
      </c>
      <c r="BQ65" s="25">
        <v>-6.8094956842631227</v>
      </c>
      <c r="BR65" s="25">
        <v>-6.8094956842631227</v>
      </c>
      <c r="BS65" s="25">
        <v>-6.8094956842631227</v>
      </c>
      <c r="BT65" s="25">
        <v>-5.7143768852631212</v>
      </c>
      <c r="BU65" s="25">
        <v>-5.7143768852631212</v>
      </c>
      <c r="BV65" s="25">
        <v>-5.7143768852631212</v>
      </c>
      <c r="BW65" s="25">
        <v>-4.5694549252631216</v>
      </c>
      <c r="BX65" s="25">
        <v>-4.5694549252631216</v>
      </c>
      <c r="BY65" s="25">
        <v>-4.5694549252631216</v>
      </c>
      <c r="BZ65" s="25">
        <v>-0.11107964526312131</v>
      </c>
      <c r="CA65" s="25">
        <v>-0.11107964526312131</v>
      </c>
      <c r="CB65" s="25">
        <v>-0.11107964526312131</v>
      </c>
      <c r="CC65" s="25">
        <v>3.0611172847368771</v>
      </c>
      <c r="CD65" s="25">
        <v>1.9358407079646016</v>
      </c>
      <c r="CE65" s="25">
        <v>3.0611172847368771</v>
      </c>
      <c r="CF65" s="25">
        <v>5.4281993147368794</v>
      </c>
      <c r="CG65" s="25">
        <v>1.9358407079646016</v>
      </c>
      <c r="CH65" s="25">
        <v>5.4281993147368794</v>
      </c>
      <c r="CI65" s="25">
        <v>6.7307692307692317</v>
      </c>
      <c r="CJ65" s="25">
        <v>1.9358407079646016</v>
      </c>
      <c r="CK65" s="25">
        <v>6.7307692307692317</v>
      </c>
      <c r="CL65" s="27">
        <v>-12.232544320263122</v>
      </c>
      <c r="CM65" s="27">
        <v>-12.232544320263122</v>
      </c>
      <c r="CN65" s="27">
        <v>-12.232544320263122</v>
      </c>
      <c r="CO65" s="27">
        <v>-11.722484089263123</v>
      </c>
      <c r="CP65" s="27">
        <v>-11.722484089263123</v>
      </c>
      <c r="CQ65" s="27">
        <v>-11.722484089263123</v>
      </c>
      <c r="CR65" s="27">
        <v>-10.902942483263121</v>
      </c>
      <c r="CS65" s="27">
        <v>-10.902942483263121</v>
      </c>
      <c r="CT65" s="27">
        <v>-10.902942483263121</v>
      </c>
      <c r="CU65" s="27">
        <v>-9.917668440263121</v>
      </c>
      <c r="CV65" s="27">
        <v>-9.917668440263121</v>
      </c>
      <c r="CW65" s="27">
        <v>-9.917668440263121</v>
      </c>
      <c r="CX65" s="27">
        <v>-8.7437098762631216</v>
      </c>
      <c r="CY65" s="27">
        <v>-8.7437098762631216</v>
      </c>
      <c r="CZ65" s="27">
        <v>-8.7437098762631216</v>
      </c>
      <c r="DA65" s="27">
        <v>-7.4573360032631228</v>
      </c>
      <c r="DB65" s="27">
        <v>-7.4573360032631228</v>
      </c>
      <c r="DC65" s="27">
        <v>-7.4573360032631228</v>
      </c>
      <c r="DD65" s="27">
        <v>-5.9637077652631216</v>
      </c>
      <c r="DE65" s="27">
        <v>-5.9637077652631216</v>
      </c>
      <c r="DF65" s="27">
        <v>-5.9637077652631216</v>
      </c>
      <c r="DG65" s="27">
        <v>-4.4361324452631212</v>
      </c>
      <c r="DH65" s="27">
        <v>-4.4361324452631212</v>
      </c>
      <c r="DI65" s="27">
        <v>-4.4361324452631212</v>
      </c>
      <c r="DJ65" s="27">
        <v>-3.1692490652631218</v>
      </c>
      <c r="DK65" s="27">
        <v>-3.1692490652631218</v>
      </c>
      <c r="DL65" s="27">
        <v>-3.1692490652631218</v>
      </c>
      <c r="DM65" s="27">
        <v>-1.7852729052631222</v>
      </c>
      <c r="DN65" s="27">
        <v>-1.7852729052631222</v>
      </c>
      <c r="DO65" s="27">
        <v>-1.7852729052631222</v>
      </c>
      <c r="DP65" s="27">
        <v>6.7307692307692317</v>
      </c>
      <c r="DQ65" s="27">
        <v>1.9358407079646016</v>
      </c>
      <c r="DR65" s="27">
        <v>6.7307692307692317</v>
      </c>
      <c r="DS65" s="27">
        <v>6.7307692307692317</v>
      </c>
      <c r="DT65" s="27">
        <v>1.9358407079646016</v>
      </c>
      <c r="DU65" s="27">
        <v>6.7307692307692317</v>
      </c>
      <c r="DV65" s="27">
        <v>6.7307692307692317</v>
      </c>
      <c r="DW65" s="27">
        <v>1.9358407079646016</v>
      </c>
      <c r="DX65" s="27">
        <v>6.7307692307692317</v>
      </c>
      <c r="DY65" s="27">
        <v>6.7307692307692317</v>
      </c>
      <c r="DZ65" s="27">
        <v>1.9358407079646016</v>
      </c>
      <c r="EA65" s="27">
        <v>6.7307692307692317</v>
      </c>
      <c r="EB65" s="28">
        <v>-12.205139333263123</v>
      </c>
      <c r="EC65" s="28">
        <v>-12.205139333263123</v>
      </c>
      <c r="ED65" s="28">
        <v>-12.205139333263123</v>
      </c>
      <c r="EE65" s="28">
        <v>-11.523096805263123</v>
      </c>
      <c r="EF65" s="28">
        <v>-11.523096805263123</v>
      </c>
      <c r="EG65" s="28">
        <v>-11.523096805263123</v>
      </c>
      <c r="EH65" s="28">
        <v>-10.367731445263122</v>
      </c>
      <c r="EI65" s="28">
        <v>-10.367731445263122</v>
      </c>
      <c r="EJ65" s="28">
        <v>-10.367731445263122</v>
      </c>
      <c r="EK65" s="28">
        <v>-8.9282051822631221</v>
      </c>
      <c r="EL65" s="28">
        <v>-8.9282051822631221</v>
      </c>
      <c r="EM65" s="28">
        <v>-8.9282051822631221</v>
      </c>
      <c r="EN65" s="28">
        <v>-7.0762294642631218</v>
      </c>
      <c r="EO65" s="28">
        <v>-7.0762294642631218</v>
      </c>
      <c r="EP65" s="28">
        <v>-7.0762294642631218</v>
      </c>
      <c r="EQ65" s="28">
        <v>-5.3404067852631218</v>
      </c>
      <c r="ER65" s="28">
        <v>-5.3404067852631218</v>
      </c>
      <c r="ES65" s="28">
        <v>-5.3404067852631218</v>
      </c>
      <c r="ET65" s="28">
        <v>-3.5178759252631213</v>
      </c>
      <c r="EU65" s="28">
        <v>-3.5178759252631213</v>
      </c>
      <c r="EV65" s="28">
        <v>-3.5178759252631213</v>
      </c>
      <c r="EW65" s="28">
        <v>-1.3683890852631215</v>
      </c>
      <c r="EX65" s="28">
        <v>-1.3683890852631215</v>
      </c>
      <c r="EY65" s="28">
        <v>-1.3683890852631215</v>
      </c>
      <c r="EZ65" s="28">
        <v>1.0582767947368765</v>
      </c>
      <c r="FA65" s="28">
        <v>1.0582767947368765</v>
      </c>
      <c r="FB65" s="28">
        <v>1.0582767947368765</v>
      </c>
      <c r="FC65" s="28">
        <v>4.9899084447368764</v>
      </c>
      <c r="FD65" s="28">
        <v>1.9358407079646016</v>
      </c>
      <c r="FE65" s="28">
        <v>4.9899084447368764</v>
      </c>
      <c r="FF65" s="28">
        <v>6.7307692307692317</v>
      </c>
      <c r="FG65" s="28">
        <v>1.9358407079646016</v>
      </c>
      <c r="FH65" s="28">
        <v>6.7307692307692317</v>
      </c>
      <c r="FI65" s="28">
        <v>6.7307692307692317</v>
      </c>
      <c r="FJ65" s="28">
        <v>1.9358407079646016</v>
      </c>
      <c r="FK65" s="28">
        <v>6.7307692307692317</v>
      </c>
      <c r="FL65" s="28">
        <v>6.7307692307692317</v>
      </c>
      <c r="FM65" s="28">
        <v>1.9358407079646016</v>
      </c>
      <c r="FN65" s="28">
        <v>-5.5287435777908343</v>
      </c>
      <c r="FO65" s="28">
        <v>6.7307692307692317</v>
      </c>
      <c r="FP65" s="28">
        <v>1.9358407079646016</v>
      </c>
      <c r="FQ65" s="28">
        <v>-15.693339848402161</v>
      </c>
      <c r="FR65" s="29">
        <v>-12.146367107263121</v>
      </c>
      <c r="FS65" s="29">
        <v>-12.146367107263121</v>
      </c>
      <c r="FT65" s="29">
        <v>-12.146367107263121</v>
      </c>
      <c r="FU65" s="29">
        <v>-11.262472301263122</v>
      </c>
      <c r="FV65" s="29">
        <v>-11.262472301263122</v>
      </c>
      <c r="FW65" s="29">
        <v>-11.262472301263122</v>
      </c>
      <c r="FX65" s="29">
        <v>-9.9058185522631224</v>
      </c>
      <c r="FY65" s="29">
        <v>-9.9058185522631224</v>
      </c>
      <c r="FZ65" s="29">
        <v>-9.9058185522631224</v>
      </c>
      <c r="GA65" s="29">
        <v>-8.2655038292631229</v>
      </c>
      <c r="GB65" s="29">
        <v>-8.2655038292631229</v>
      </c>
      <c r="GC65" s="29">
        <v>-8.2655038292631229</v>
      </c>
      <c r="GD65" s="29">
        <v>-6.2518104152631224</v>
      </c>
      <c r="GE65" s="29">
        <v>-6.2518104152631224</v>
      </c>
      <c r="GF65" s="29">
        <v>-6.2518104152631224</v>
      </c>
      <c r="GG65" s="29">
        <v>-1.0265493052631225</v>
      </c>
      <c r="GH65" s="29">
        <v>-1.0265493052631225</v>
      </c>
      <c r="GI65" s="29">
        <v>-1.0265493052631225</v>
      </c>
      <c r="GJ65" s="29">
        <v>2.0502275747368763</v>
      </c>
      <c r="GK65" s="29">
        <v>1.9358407079646016</v>
      </c>
      <c r="GL65" s="29">
        <v>2.0502275747368763</v>
      </c>
      <c r="GM65" s="29">
        <v>5.1205128947368763</v>
      </c>
      <c r="GN65" s="29">
        <v>1.9358407079646016</v>
      </c>
      <c r="GO65" s="29">
        <v>5.1205128947368763</v>
      </c>
      <c r="GP65" s="29">
        <v>6.7307692307692317</v>
      </c>
      <c r="GQ65" s="29">
        <v>1.9358407079646016</v>
      </c>
      <c r="GR65" s="29">
        <v>6.7307692307692317</v>
      </c>
      <c r="GS65" s="29">
        <v>6.7307692307692317</v>
      </c>
      <c r="GT65" s="29">
        <v>1.9358407079646016</v>
      </c>
      <c r="GU65" s="29">
        <v>6.7307692307692317</v>
      </c>
      <c r="GV65" s="29">
        <v>6.7307692307692317</v>
      </c>
      <c r="GW65" s="29">
        <v>1.9358407079646016</v>
      </c>
      <c r="GX65" s="29">
        <v>6.7307692307692317</v>
      </c>
      <c r="GY65" s="29">
        <v>6.7307692307692317</v>
      </c>
      <c r="GZ65" s="29">
        <v>1.9358407079646016</v>
      </c>
      <c r="HA65" s="29">
        <v>-0.19807335619023547</v>
      </c>
      <c r="HB65" s="29">
        <v>6.7307692307692317</v>
      </c>
      <c r="HC65" s="29">
        <v>1.9358407079646016</v>
      </c>
      <c r="HD65" s="29">
        <v>-10.050405612105322</v>
      </c>
      <c r="HE65" s="29">
        <v>6.7307692307692317</v>
      </c>
      <c r="HF65" s="29">
        <v>1.9358407079646016</v>
      </c>
      <c r="HG65" s="29">
        <v>-4.101690843883631</v>
      </c>
    </row>
    <row r="66" spans="1:215" ht="15" thickBot="1" x14ac:dyDescent="0.4">
      <c r="A66" s="2"/>
      <c r="B66" s="43" t="s">
        <v>561</v>
      </c>
      <c r="C66" s="76" t="s">
        <v>859</v>
      </c>
      <c r="D66" s="44">
        <v>380069</v>
      </c>
      <c r="E66" s="45">
        <v>395104</v>
      </c>
      <c r="F66" s="23">
        <v>133.38684420736843</v>
      </c>
      <c r="G66" s="23">
        <v>34.946838353867712</v>
      </c>
      <c r="H66" s="23">
        <v>69.600850634022947</v>
      </c>
      <c r="I66" s="23">
        <v>133.9271267273684</v>
      </c>
      <c r="J66" s="23">
        <v>33.943669586083431</v>
      </c>
      <c r="K66" s="23">
        <v>65.997413222371222</v>
      </c>
      <c r="L66" s="23">
        <v>134.07744413736842</v>
      </c>
      <c r="M66" s="23">
        <v>33.539026230007593</v>
      </c>
      <c r="N66" s="23">
        <v>64.693863049347698</v>
      </c>
      <c r="O66" s="23">
        <v>134.41068793736841</v>
      </c>
      <c r="P66" s="23">
        <v>33.180306455950941</v>
      </c>
      <c r="Q66" s="23">
        <v>63.993648786804513</v>
      </c>
      <c r="R66" s="23">
        <v>135.60878997736842</v>
      </c>
      <c r="S66" s="23">
        <v>32.561993067091635</v>
      </c>
      <c r="T66" s="23">
        <v>62.329735270136382</v>
      </c>
      <c r="U66" s="23">
        <v>136.05821029736842</v>
      </c>
      <c r="V66" s="23">
        <v>32.019163431766671</v>
      </c>
      <c r="W66" s="23">
        <v>61.213598066096552</v>
      </c>
      <c r="X66" s="23">
        <v>136.46942185736842</v>
      </c>
      <c r="Y66" s="23">
        <v>31.513989700824325</v>
      </c>
      <c r="Z66" s="23">
        <v>60.062777886711629</v>
      </c>
      <c r="AA66" s="23">
        <v>136.90830180736842</v>
      </c>
      <c r="AB66" s="23">
        <v>31.111166093552356</v>
      </c>
      <c r="AC66" s="23">
        <v>58.858342139742007</v>
      </c>
      <c r="AD66" s="23">
        <v>137.36587523736841</v>
      </c>
      <c r="AE66" s="23">
        <v>30.644622620682949</v>
      </c>
      <c r="AF66" s="23">
        <v>57.461715690253413</v>
      </c>
      <c r="AG66" s="23">
        <v>137.84940573736841</v>
      </c>
      <c r="AH66" s="23">
        <v>30.14447827423011</v>
      </c>
      <c r="AI66" s="23">
        <v>55.914339536556056</v>
      </c>
      <c r="AJ66" s="23">
        <v>146.0507492873684</v>
      </c>
      <c r="AK66" s="23">
        <v>28.912164444464118</v>
      </c>
      <c r="AL66" s="23">
        <v>43.92645479036554</v>
      </c>
      <c r="AM66" s="23">
        <v>156.6759835273684</v>
      </c>
      <c r="AN66" s="23">
        <v>34.95335792635413</v>
      </c>
      <c r="AO66" s="23">
        <v>31.784267054674388</v>
      </c>
      <c r="AP66" s="23">
        <v>162.40028498736842</v>
      </c>
      <c r="AQ66" s="23">
        <v>51.584314490918537</v>
      </c>
      <c r="AR66" s="23">
        <v>25.963781885137237</v>
      </c>
      <c r="AS66" s="23">
        <v>166.4106069973684</v>
      </c>
      <c r="AT66" s="23">
        <v>58.088612550300489</v>
      </c>
      <c r="AU66" s="23">
        <v>23.002517815613359</v>
      </c>
      <c r="AV66" s="25">
        <v>132.88806779736842</v>
      </c>
      <c r="AW66" s="25">
        <v>35.512333637071492</v>
      </c>
      <c r="AX66" s="25">
        <v>71.91764129529551</v>
      </c>
      <c r="AY66" s="25">
        <v>133.0421092973684</v>
      </c>
      <c r="AZ66" s="25">
        <v>34.967844606096278</v>
      </c>
      <c r="BA66" s="25">
        <v>70.416283843645587</v>
      </c>
      <c r="BB66" s="25">
        <v>133.38777417736841</v>
      </c>
      <c r="BC66" s="25">
        <v>34.608666503049115</v>
      </c>
      <c r="BD66" s="25">
        <v>69.119171887889848</v>
      </c>
      <c r="BE66" s="25">
        <v>133.79985486736842</v>
      </c>
      <c r="BF66" s="25">
        <v>34.329121902233837</v>
      </c>
      <c r="BG66" s="25">
        <v>68.182426408136706</v>
      </c>
      <c r="BH66" s="25">
        <v>134.26649223736842</v>
      </c>
      <c r="BI66" s="25">
        <v>33.962894002498778</v>
      </c>
      <c r="BJ66" s="25">
        <v>67.146808553877975</v>
      </c>
      <c r="BK66" s="25">
        <v>134.7796525973684</v>
      </c>
      <c r="BL66" s="25">
        <v>33.578353317284495</v>
      </c>
      <c r="BM66" s="25">
        <v>66.015944882124586</v>
      </c>
      <c r="BN66" s="25">
        <v>135.3425802773684</v>
      </c>
      <c r="BO66" s="25">
        <v>33.219773125988041</v>
      </c>
      <c r="BP66" s="25">
        <v>64.80564492624481</v>
      </c>
      <c r="BQ66" s="25">
        <v>135.90154134736841</v>
      </c>
      <c r="BR66" s="25">
        <v>32.953827541268865</v>
      </c>
      <c r="BS66" s="25">
        <v>63.562709594845501</v>
      </c>
      <c r="BT66" s="25">
        <v>136.45353601736841</v>
      </c>
      <c r="BU66" s="25">
        <v>32.630816146673837</v>
      </c>
      <c r="BV66" s="25">
        <v>62.286961121434928</v>
      </c>
      <c r="BW66" s="25">
        <v>136.96922855736841</v>
      </c>
      <c r="BX66" s="25">
        <v>32.314493020731398</v>
      </c>
      <c r="BY66" s="25">
        <v>61.00139689315165</v>
      </c>
      <c r="BZ66" s="25">
        <v>139.35200490736841</v>
      </c>
      <c r="CA66" s="25">
        <v>32.116973569150524</v>
      </c>
      <c r="CB66" s="25">
        <v>56.737508140977809</v>
      </c>
      <c r="CC66" s="25">
        <v>142.19352067736841</v>
      </c>
      <c r="CD66" s="25">
        <v>37.030459381819476</v>
      </c>
      <c r="CE66" s="25">
        <v>52.32811260963021</v>
      </c>
      <c r="CF66" s="25">
        <v>145.3251635573684</v>
      </c>
      <c r="CG66" s="25">
        <v>49.172517495823413</v>
      </c>
      <c r="CH66" s="25">
        <v>48.522866250788354</v>
      </c>
      <c r="CI66" s="25">
        <v>148.04172205736842</v>
      </c>
      <c r="CJ66" s="25">
        <v>54.580684900145997</v>
      </c>
      <c r="CK66" s="25">
        <v>45.710154935155799</v>
      </c>
      <c r="CL66" s="27">
        <v>133.3902060173684</v>
      </c>
      <c r="CM66" s="27">
        <v>35.508392686583313</v>
      </c>
      <c r="CN66" s="27">
        <v>69.630145510954591</v>
      </c>
      <c r="CO66" s="27">
        <v>133.93398402736841</v>
      </c>
      <c r="CP66" s="27">
        <v>34.986719047527508</v>
      </c>
      <c r="CQ66" s="27">
        <v>66.068195939434389</v>
      </c>
      <c r="CR66" s="27">
        <v>134.08896938736842</v>
      </c>
      <c r="CS66" s="27">
        <v>34.582139358267483</v>
      </c>
      <c r="CT66" s="27">
        <v>64.807630397294389</v>
      </c>
      <c r="CU66" s="27">
        <v>134.4279922573684</v>
      </c>
      <c r="CV66" s="27">
        <v>34.207580549854065</v>
      </c>
      <c r="CW66" s="27">
        <v>64.142001194146928</v>
      </c>
      <c r="CX66" s="27">
        <v>135.63091387736841</v>
      </c>
      <c r="CY66" s="27">
        <v>33.816210604366248</v>
      </c>
      <c r="CZ66" s="27">
        <v>62.519298309505302</v>
      </c>
      <c r="DA66" s="27">
        <v>136.08972760736842</v>
      </c>
      <c r="DB66" s="27">
        <v>33.420224201054971</v>
      </c>
      <c r="DC66" s="27">
        <v>61.445394523745961</v>
      </c>
      <c r="DD66" s="27">
        <v>136.5059024673684</v>
      </c>
      <c r="DE66" s="27">
        <v>33.009804414548235</v>
      </c>
      <c r="DF66" s="27">
        <v>60.256203827484313</v>
      </c>
      <c r="DG66" s="27">
        <v>136.94929288736841</v>
      </c>
      <c r="DH66" s="27">
        <v>32.686986086741612</v>
      </c>
      <c r="DI66" s="27">
        <v>58.913486150652403</v>
      </c>
      <c r="DJ66" s="27">
        <v>137.4064069473684</v>
      </c>
      <c r="DK66" s="27">
        <v>32.294086591974967</v>
      </c>
      <c r="DL66" s="27">
        <v>57.568190283002963</v>
      </c>
      <c r="DM66" s="27">
        <v>137.87297333736842</v>
      </c>
      <c r="DN66" s="27">
        <v>31.893886975649945</v>
      </c>
      <c r="DO66" s="27">
        <v>56.145622522927709</v>
      </c>
      <c r="DP66" s="27">
        <v>145.48293290736842</v>
      </c>
      <c r="DQ66" s="27">
        <v>31.690595971491913</v>
      </c>
      <c r="DR66" s="27">
        <v>45.032713273623983</v>
      </c>
      <c r="DS66" s="27">
        <v>154.1161543873684</v>
      </c>
      <c r="DT66" s="27">
        <v>39.598157168454946</v>
      </c>
      <c r="DU66" s="27">
        <v>34.7400535525924</v>
      </c>
      <c r="DV66" s="27">
        <v>158.82154634736841</v>
      </c>
      <c r="DW66" s="27">
        <v>58.013457716521344</v>
      </c>
      <c r="DX66" s="27">
        <v>29.826175193881312</v>
      </c>
      <c r="DY66" s="27">
        <v>160.9263525573684</v>
      </c>
      <c r="DZ66" s="27">
        <v>65.759067454836753</v>
      </c>
      <c r="EA66" s="27">
        <v>28.373978983675016</v>
      </c>
      <c r="EB66" s="28">
        <v>133.35311690736842</v>
      </c>
      <c r="EC66" s="28">
        <v>34.962327711796831</v>
      </c>
      <c r="ED66" s="28">
        <v>69.667233440634462</v>
      </c>
      <c r="EE66" s="28">
        <v>133.88270391736842</v>
      </c>
      <c r="EF66" s="28">
        <v>33.968501276454532</v>
      </c>
      <c r="EG66" s="28">
        <v>66.123219127726315</v>
      </c>
      <c r="EH66" s="28">
        <v>134.0779320573684</v>
      </c>
      <c r="EI66" s="28">
        <v>33.557682237430058</v>
      </c>
      <c r="EJ66" s="28">
        <v>61.297464070255785</v>
      </c>
      <c r="EK66" s="28">
        <v>134.51265758736841</v>
      </c>
      <c r="EL66" s="28">
        <v>33.220512874405216</v>
      </c>
      <c r="EM66" s="28">
        <v>57.051392922507759</v>
      </c>
      <c r="EN66" s="28">
        <v>135.63820823736842</v>
      </c>
      <c r="EO66" s="28">
        <v>32.643896091997121</v>
      </c>
      <c r="EP66" s="28">
        <v>55.406670410038757</v>
      </c>
      <c r="EQ66" s="28">
        <v>136.18881957736841</v>
      </c>
      <c r="ER66" s="28">
        <v>32.116039980294573</v>
      </c>
      <c r="ES66" s="28">
        <v>54.20311430367498</v>
      </c>
      <c r="ET66" s="28">
        <v>136.88860868736842</v>
      </c>
      <c r="EU66" s="28">
        <v>31.599030717761654</v>
      </c>
      <c r="EV66" s="28">
        <v>52.8256852807055</v>
      </c>
      <c r="EW66" s="28">
        <v>137.72447695736841</v>
      </c>
      <c r="EX66" s="28">
        <v>31.195820234759726</v>
      </c>
      <c r="EY66" s="28">
        <v>51.312817093326998</v>
      </c>
      <c r="EZ66" s="28">
        <v>138.6397999073684</v>
      </c>
      <c r="FA66" s="28">
        <v>30.695389313692058</v>
      </c>
      <c r="FB66" s="28">
        <v>49.570794650844135</v>
      </c>
      <c r="FC66" s="28">
        <v>139.6138238173684</v>
      </c>
      <c r="FD66" s="28">
        <v>30.204644614604153</v>
      </c>
      <c r="FE66" s="28">
        <v>47.75400756618437</v>
      </c>
      <c r="FF66" s="28">
        <v>153.09052038642477</v>
      </c>
      <c r="FG66" s="28">
        <v>27.773059008156707</v>
      </c>
      <c r="FH66" s="28">
        <v>23.436834813364186</v>
      </c>
      <c r="FI66" s="28">
        <v>172.73829136736839</v>
      </c>
      <c r="FJ66" s="28">
        <v>31.633090110728791</v>
      </c>
      <c r="FK66" s="28">
        <v>0.27329437813349955</v>
      </c>
      <c r="FL66" s="28">
        <v>178.32863201736842</v>
      </c>
      <c r="FM66" s="28">
        <v>46.648969461290129</v>
      </c>
      <c r="FN66" s="28">
        <v>-13.562551368597042</v>
      </c>
      <c r="FO66" s="28">
        <v>179.6749964973684</v>
      </c>
      <c r="FP66" s="28">
        <v>52.256733167049134</v>
      </c>
      <c r="FQ66" s="28">
        <v>-22.116988223933362</v>
      </c>
      <c r="FR66" s="29">
        <v>133.38005036736843</v>
      </c>
      <c r="FS66" s="29">
        <v>34.983771294008299</v>
      </c>
      <c r="FT66" s="29">
        <v>69.634147470723036</v>
      </c>
      <c r="FU66" s="29">
        <v>133.99449980736841</v>
      </c>
      <c r="FV66" s="29">
        <v>34.060408827156543</v>
      </c>
      <c r="FW66" s="29">
        <v>65.989901552453716</v>
      </c>
      <c r="FX66" s="29">
        <v>134.25838858736842</v>
      </c>
      <c r="FY66" s="29">
        <v>33.655742790124194</v>
      </c>
      <c r="FZ66" s="29">
        <v>61.129348933912937</v>
      </c>
      <c r="GA66" s="29">
        <v>134.70860030736841</v>
      </c>
      <c r="GB66" s="29">
        <v>33.333568958580166</v>
      </c>
      <c r="GC66" s="29">
        <v>56.89445221111788</v>
      </c>
      <c r="GD66" s="29">
        <v>135.82774834736841</v>
      </c>
      <c r="GE66" s="29">
        <v>32.7650648326903</v>
      </c>
      <c r="GF66" s="29">
        <v>55.227207601066723</v>
      </c>
      <c r="GG66" s="29">
        <v>136.51503173736842</v>
      </c>
      <c r="GH66" s="29">
        <v>32.202063052971596</v>
      </c>
      <c r="GI66" s="29">
        <v>53.984475792542582</v>
      </c>
      <c r="GJ66" s="29">
        <v>137.45654862736842</v>
      </c>
      <c r="GK66" s="29">
        <v>31.591703840711819</v>
      </c>
      <c r="GL66" s="29">
        <v>52.483638427076627</v>
      </c>
      <c r="GM66" s="29">
        <v>138.9733665273684</v>
      </c>
      <c r="GN66" s="29">
        <v>31.431003808654943</v>
      </c>
      <c r="GO66" s="29">
        <v>50.262525067251417</v>
      </c>
      <c r="GP66" s="29">
        <v>141.8438464773684</v>
      </c>
      <c r="GQ66" s="29">
        <v>31.080501491745252</v>
      </c>
      <c r="GR66" s="29">
        <v>46.552780586219441</v>
      </c>
      <c r="GS66" s="29">
        <v>149.64778797736841</v>
      </c>
      <c r="GT66" s="29">
        <v>30.829499934764439</v>
      </c>
      <c r="GU66" s="29">
        <v>36.137900411567642</v>
      </c>
      <c r="GV66" s="29">
        <v>165.58865523736841</v>
      </c>
      <c r="GW66" s="29">
        <v>48.892756699013269</v>
      </c>
      <c r="GX66" s="29">
        <v>8.4183105010767605</v>
      </c>
      <c r="GY66" s="29">
        <v>172.73793785736842</v>
      </c>
      <c r="GZ66" s="29">
        <v>45.808562708826223</v>
      </c>
      <c r="HA66" s="29">
        <v>-7.8703152416164812</v>
      </c>
      <c r="HB66" s="29">
        <v>175.55768960736842</v>
      </c>
      <c r="HC66" s="29">
        <v>51.96044365068672</v>
      </c>
      <c r="HD66" s="29">
        <v>-18.403120834793896</v>
      </c>
      <c r="HE66" s="29">
        <v>174.34661329736841</v>
      </c>
      <c r="HF66" s="29">
        <v>51.571095342969507</v>
      </c>
      <c r="HG66" s="29">
        <v>-16.3135971364363</v>
      </c>
    </row>
    <row r="67" spans="1:215" ht="15" thickBot="1" x14ac:dyDescent="0.4">
      <c r="A67" s="2"/>
      <c r="B67" s="43" t="s">
        <v>463</v>
      </c>
      <c r="C67" s="76" t="s">
        <v>863</v>
      </c>
      <c r="D67" s="44">
        <v>387247</v>
      </c>
      <c r="E67" s="45">
        <v>398875</v>
      </c>
      <c r="F67" s="23">
        <v>14.610614628413201</v>
      </c>
      <c r="G67" s="23">
        <v>2.6505982290484127</v>
      </c>
      <c r="H67" s="23">
        <v>14.610614628413201</v>
      </c>
      <c r="I67" s="23">
        <v>10.670731707317072</v>
      </c>
      <c r="J67" s="23">
        <v>1.9358407079646016</v>
      </c>
      <c r="K67" s="23">
        <v>10.670731707317072</v>
      </c>
      <c r="L67" s="23">
        <v>10.670731707317072</v>
      </c>
      <c r="M67" s="23">
        <v>1.9358407079646016</v>
      </c>
      <c r="N67" s="23">
        <v>10.670731707317072</v>
      </c>
      <c r="O67" s="23">
        <v>10.670731707317072</v>
      </c>
      <c r="P67" s="23">
        <v>1.9358407079646016</v>
      </c>
      <c r="Q67" s="23">
        <v>5.7601475631053631</v>
      </c>
      <c r="R67" s="23">
        <v>10.670731707317072</v>
      </c>
      <c r="S67" s="23">
        <v>1.9358407079646016</v>
      </c>
      <c r="T67" s="23">
        <v>-11.472831870522498</v>
      </c>
      <c r="U67" s="23">
        <v>10.670731707317072</v>
      </c>
      <c r="V67" s="23">
        <v>1.9358407079646016</v>
      </c>
      <c r="W67" s="23">
        <v>-31.10567594857838</v>
      </c>
      <c r="X67" s="23">
        <v>10.670731707317072</v>
      </c>
      <c r="Y67" s="23">
        <v>1.9358407079646016</v>
      </c>
      <c r="Z67" s="23">
        <v>-50.842614198693354</v>
      </c>
      <c r="AA67" s="23">
        <v>10.670731707317072</v>
      </c>
      <c r="AB67" s="23">
        <v>1.9358407079646016</v>
      </c>
      <c r="AC67" s="23">
        <v>-55.373116830889217</v>
      </c>
      <c r="AD67" s="23">
        <v>10.670731707317072</v>
      </c>
      <c r="AE67" s="23">
        <v>1.9358407079646016</v>
      </c>
      <c r="AF67" s="23">
        <v>-59.881258988404909</v>
      </c>
      <c r="AG67" s="23">
        <v>10.670731707317072</v>
      </c>
      <c r="AH67" s="23">
        <v>1.9358407079646016</v>
      </c>
      <c r="AI67" s="23">
        <v>-63.466226414980895</v>
      </c>
      <c r="AJ67" s="23">
        <v>3.6315652714706315</v>
      </c>
      <c r="AK67" s="23">
        <v>1.4916381841743511</v>
      </c>
      <c r="AL67" s="23">
        <v>-70.618914081910646</v>
      </c>
      <c r="AM67" s="23">
        <v>4.4732969040601924</v>
      </c>
      <c r="AN67" s="23">
        <v>1.8373731359488945</v>
      </c>
      <c r="AO67" s="23">
        <v>-76.463184421987137</v>
      </c>
      <c r="AP67" s="23">
        <v>10.670731707317072</v>
      </c>
      <c r="AQ67" s="23">
        <v>1.9358407079646016</v>
      </c>
      <c r="AR67" s="23">
        <v>-79.093253200561605</v>
      </c>
      <c r="AS67" s="23">
        <v>10.670731707317072</v>
      </c>
      <c r="AT67" s="23">
        <v>1.9358407079646016</v>
      </c>
      <c r="AU67" s="23">
        <v>-80.084635262177073</v>
      </c>
      <c r="AV67" s="25">
        <v>18.536650824775403</v>
      </c>
      <c r="AW67" s="25">
        <v>3.3628437336981927</v>
      </c>
      <c r="AX67" s="25">
        <v>18.536650824775403</v>
      </c>
      <c r="AY67" s="25">
        <v>10.670731707317072</v>
      </c>
      <c r="AZ67" s="25">
        <v>1.9358407079646016</v>
      </c>
      <c r="BA67" s="25">
        <v>10.670731707317072</v>
      </c>
      <c r="BB67" s="25">
        <v>10.670731707317072</v>
      </c>
      <c r="BC67" s="25">
        <v>1.9358407079646016</v>
      </c>
      <c r="BD67" s="25">
        <v>10.670731707317072</v>
      </c>
      <c r="BE67" s="25">
        <v>10.670731707317072</v>
      </c>
      <c r="BF67" s="25">
        <v>1.9358407079646016</v>
      </c>
      <c r="BG67" s="25">
        <v>10.670731707317072</v>
      </c>
      <c r="BH67" s="25">
        <v>10.670731707317072</v>
      </c>
      <c r="BI67" s="25">
        <v>1.9358407079646016</v>
      </c>
      <c r="BJ67" s="25">
        <v>-4.9093494666298056</v>
      </c>
      <c r="BK67" s="25">
        <v>10.670731707317072</v>
      </c>
      <c r="BL67" s="25">
        <v>1.9358407079646016</v>
      </c>
      <c r="BM67" s="25">
        <v>-24.692094794725165</v>
      </c>
      <c r="BN67" s="25">
        <v>10.670731707317072</v>
      </c>
      <c r="BO67" s="25">
        <v>1.9358407079646016</v>
      </c>
      <c r="BP67" s="25">
        <v>-44.687034312578845</v>
      </c>
      <c r="BQ67" s="25">
        <v>10.670731707317072</v>
      </c>
      <c r="BR67" s="25">
        <v>1.9358407079646016</v>
      </c>
      <c r="BS67" s="25">
        <v>-49.547274083218241</v>
      </c>
      <c r="BT67" s="25">
        <v>10.670731707317072</v>
      </c>
      <c r="BU67" s="25">
        <v>1.9358407079646016</v>
      </c>
      <c r="BV67" s="25">
        <v>-54.451810669232998</v>
      </c>
      <c r="BW67" s="25">
        <v>10.670731707317072</v>
      </c>
      <c r="BX67" s="25">
        <v>1.9358407079646016</v>
      </c>
      <c r="BY67" s="25">
        <v>-57.39343575748498</v>
      </c>
      <c r="BZ67" s="25">
        <v>10.670731707317072</v>
      </c>
      <c r="CA67" s="25">
        <v>1.9358407079646016</v>
      </c>
      <c r="CB67" s="25">
        <v>-62.871768166823216</v>
      </c>
      <c r="CC67" s="25">
        <v>10.670731707317072</v>
      </c>
      <c r="CD67" s="25">
        <v>1.9358407079646016</v>
      </c>
      <c r="CE67" s="25">
        <v>-67.312232176714843</v>
      </c>
      <c r="CF67" s="25">
        <v>10.670731707317072</v>
      </c>
      <c r="CG67" s="25">
        <v>1.9358407079646016</v>
      </c>
      <c r="CH67" s="25">
        <v>-70.114196656729604</v>
      </c>
      <c r="CI67" s="25">
        <v>10.670731707317072</v>
      </c>
      <c r="CJ67" s="25">
        <v>1.9358407079646016</v>
      </c>
      <c r="CK67" s="25">
        <v>-71.453416291852051</v>
      </c>
      <c r="CL67" s="27">
        <v>18.487986406933171</v>
      </c>
      <c r="CM67" s="27">
        <v>3.3540152331161948</v>
      </c>
      <c r="CN67" s="27">
        <v>18.487986406933171</v>
      </c>
      <c r="CO67" s="27">
        <v>10.670731707317072</v>
      </c>
      <c r="CP67" s="27">
        <v>1.9358407079646016</v>
      </c>
      <c r="CQ67" s="27">
        <v>10.670731707317072</v>
      </c>
      <c r="CR67" s="27">
        <v>10.670731707317072</v>
      </c>
      <c r="CS67" s="27">
        <v>1.9358407079646016</v>
      </c>
      <c r="CT67" s="27">
        <v>10.670731707317072</v>
      </c>
      <c r="CU67" s="27">
        <v>10.670731707317072</v>
      </c>
      <c r="CV67" s="27">
        <v>1.9358407079646016</v>
      </c>
      <c r="CW67" s="27">
        <v>6.1772786444433905</v>
      </c>
      <c r="CX67" s="27">
        <v>10.670731707317072</v>
      </c>
      <c r="CY67" s="27">
        <v>1.9358407079646016</v>
      </c>
      <c r="CZ67" s="27">
        <v>-10.985321449073666</v>
      </c>
      <c r="DA67" s="27">
        <v>10.670731707317072</v>
      </c>
      <c r="DB67" s="27">
        <v>1.9358407079646016</v>
      </c>
      <c r="DC67" s="27">
        <v>-30.546890039163458</v>
      </c>
      <c r="DD67" s="27">
        <v>10.670731707317072</v>
      </c>
      <c r="DE67" s="27">
        <v>1.9358407079646016</v>
      </c>
      <c r="DF67" s="27">
        <v>-50.211284578115396</v>
      </c>
      <c r="DG67" s="27">
        <v>10.670731707317072</v>
      </c>
      <c r="DH67" s="27">
        <v>1.9358407079646016</v>
      </c>
      <c r="DI67" s="27">
        <v>-54.663882375026503</v>
      </c>
      <c r="DJ67" s="27">
        <v>10.670731707317072</v>
      </c>
      <c r="DK67" s="27">
        <v>1.9358407079646016</v>
      </c>
      <c r="DL67" s="27">
        <v>-59.072484102287461</v>
      </c>
      <c r="DM67" s="27">
        <v>10.670731707317072</v>
      </c>
      <c r="DN67" s="27">
        <v>1.9358407079646016</v>
      </c>
      <c r="DO67" s="27">
        <v>-62.476340335115736</v>
      </c>
      <c r="DP67" s="27">
        <v>8.8793853550393962</v>
      </c>
      <c r="DQ67" s="27">
        <v>1.9358407079646016</v>
      </c>
      <c r="DR67" s="27">
        <v>-68.892545501340862</v>
      </c>
      <c r="DS67" s="27">
        <v>10.670731707317072</v>
      </c>
      <c r="DT67" s="27">
        <v>1.9358407079646016</v>
      </c>
      <c r="DU67" s="27">
        <v>-73.666435737860297</v>
      </c>
      <c r="DV67" s="27">
        <v>10.670731707317072</v>
      </c>
      <c r="DW67" s="27">
        <v>1.9358407079646016</v>
      </c>
      <c r="DX67" s="27">
        <v>-75.759613915974285</v>
      </c>
      <c r="DY67" s="27">
        <v>10.670731707317072</v>
      </c>
      <c r="DZ67" s="27">
        <v>1.9358407079646016</v>
      </c>
      <c r="EA67" s="27">
        <v>-76.102219290150231</v>
      </c>
      <c r="EB67" s="28">
        <v>14.701377923115066</v>
      </c>
      <c r="EC67" s="28">
        <v>2.6670641364943264</v>
      </c>
      <c r="ED67" s="28">
        <v>14.701377923115066</v>
      </c>
      <c r="EE67" s="28">
        <v>10.670731707317072</v>
      </c>
      <c r="EF67" s="28">
        <v>1.9358407079646016</v>
      </c>
      <c r="EG67" s="28">
        <v>10.670731707317072</v>
      </c>
      <c r="EH67" s="28">
        <v>10.670731707317072</v>
      </c>
      <c r="EI67" s="28">
        <v>1.9358407079646016</v>
      </c>
      <c r="EJ67" s="28">
        <v>10.670731707317072</v>
      </c>
      <c r="EK67" s="28">
        <v>10.670731707317072</v>
      </c>
      <c r="EL67" s="28">
        <v>1.9358407079646016</v>
      </c>
      <c r="EM67" s="28">
        <v>6.1904206746427235</v>
      </c>
      <c r="EN67" s="28">
        <v>10.670731707317072</v>
      </c>
      <c r="EO67" s="28">
        <v>1.9358407079646016</v>
      </c>
      <c r="EP67" s="28">
        <v>-11.007577954083843</v>
      </c>
      <c r="EQ67" s="28">
        <v>10.670731707317072</v>
      </c>
      <c r="ER67" s="28">
        <v>1.9358407079646016</v>
      </c>
      <c r="ES67" s="28">
        <v>-30.672966741790219</v>
      </c>
      <c r="ET67" s="28">
        <v>10.670731707317072</v>
      </c>
      <c r="EU67" s="28">
        <v>1.9358407079646016</v>
      </c>
      <c r="EV67" s="28">
        <v>-50.57719084267336</v>
      </c>
      <c r="EW67" s="28">
        <v>10.670731707317072</v>
      </c>
      <c r="EX67" s="28">
        <v>1.9358407079646016</v>
      </c>
      <c r="EY67" s="28">
        <v>-55.330926862360627</v>
      </c>
      <c r="EZ67" s="28">
        <v>10.670731707317072</v>
      </c>
      <c r="FA67" s="28">
        <v>1.9358407079646016</v>
      </c>
      <c r="FB67" s="28">
        <v>-59.988155605746329</v>
      </c>
      <c r="FC67" s="28">
        <v>10.374742650372381</v>
      </c>
      <c r="FD67" s="28">
        <v>1.9358407079646016</v>
      </c>
      <c r="FE67" s="28">
        <v>-62.635592854413744</v>
      </c>
      <c r="FF67" s="28">
        <v>1.5031429342651739</v>
      </c>
      <c r="FG67" s="28">
        <v>0.61740468074082977</v>
      </c>
      <c r="FH67" s="28">
        <v>-72.093261092128955</v>
      </c>
      <c r="FI67" s="28">
        <v>6.7307692307692317</v>
      </c>
      <c r="FJ67" s="28">
        <v>1.9358407079646016</v>
      </c>
      <c r="FK67" s="28">
        <v>-88.741821949843029</v>
      </c>
      <c r="FL67" s="28">
        <v>2.3763033875927255</v>
      </c>
      <c r="FM67" s="28">
        <v>0.97604878479322066</v>
      </c>
      <c r="FN67" s="28">
        <v>-100.95661683364057</v>
      </c>
      <c r="FO67" s="28">
        <v>6.7307692307692317</v>
      </c>
      <c r="FP67" s="28">
        <v>1.9358407079646016</v>
      </c>
      <c r="FQ67" s="28">
        <v>-109.75269888509979</v>
      </c>
      <c r="FR67" s="29">
        <v>14.762825625437731</v>
      </c>
      <c r="FS67" s="29">
        <v>2.6782117285086149</v>
      </c>
      <c r="FT67" s="29">
        <v>14.762825625437731</v>
      </c>
      <c r="FU67" s="29">
        <v>6.0693174139169539</v>
      </c>
      <c r="FV67" s="29">
        <v>1.1010708582769695</v>
      </c>
      <c r="FW67" s="29">
        <v>6.0693174139169539</v>
      </c>
      <c r="FX67" s="29">
        <v>10.670731707317072</v>
      </c>
      <c r="FY67" s="29">
        <v>1.9358407079646016</v>
      </c>
      <c r="FZ67" s="29">
        <v>10.670731707317072</v>
      </c>
      <c r="GA67" s="29">
        <v>10.670731707317072</v>
      </c>
      <c r="GB67" s="29">
        <v>1.9358407079646016</v>
      </c>
      <c r="GC67" s="29">
        <v>6.2469346650566422</v>
      </c>
      <c r="GD67" s="29">
        <v>10.670731707317072</v>
      </c>
      <c r="GE67" s="29">
        <v>1.9358407079646016</v>
      </c>
      <c r="GF67" s="29">
        <v>-10.916489228838884</v>
      </c>
      <c r="GG67" s="29">
        <v>10.670731707317072</v>
      </c>
      <c r="GH67" s="29">
        <v>1.9358407079646016</v>
      </c>
      <c r="GI67" s="29">
        <v>-30.50818508901699</v>
      </c>
      <c r="GJ67" s="29">
        <v>10.670731707317072</v>
      </c>
      <c r="GK67" s="29">
        <v>1.9358407079646016</v>
      </c>
      <c r="GL67" s="29">
        <v>-50.322430858730343</v>
      </c>
      <c r="GM67" s="29">
        <v>10.670731707317072</v>
      </c>
      <c r="GN67" s="29">
        <v>1.9358407079646016</v>
      </c>
      <c r="GO67" s="29">
        <v>-54.970128484425118</v>
      </c>
      <c r="GP67" s="29">
        <v>10.670731707317072</v>
      </c>
      <c r="GQ67" s="29">
        <v>1.9358407079646016</v>
      </c>
      <c r="GR67" s="29">
        <v>-59.657986159043389</v>
      </c>
      <c r="GS67" s="29">
        <v>10.670731707317072</v>
      </c>
      <c r="GT67" s="29">
        <v>1.9358407079646016</v>
      </c>
      <c r="GU67" s="29">
        <v>-64.723206407972498</v>
      </c>
      <c r="GV67" s="29">
        <v>10.670731707317072</v>
      </c>
      <c r="GW67" s="29">
        <v>1.9358407079646016</v>
      </c>
      <c r="GX67" s="29">
        <v>-83.972931932892891</v>
      </c>
      <c r="GY67" s="29">
        <v>9.4513671504327696</v>
      </c>
      <c r="GZ67" s="29">
        <v>1.9358407079646016</v>
      </c>
      <c r="HA67" s="29">
        <v>-99.15984021616606</v>
      </c>
      <c r="HB67" s="29">
        <v>1.4221420770525675</v>
      </c>
      <c r="HC67" s="29">
        <v>0.58413418646708937</v>
      </c>
      <c r="HD67" s="29">
        <v>-107.97794059253192</v>
      </c>
      <c r="HE67" s="29">
        <v>6.7307692307692317</v>
      </c>
      <c r="HF67" s="29">
        <v>1.9358407079646016</v>
      </c>
      <c r="HG67" s="29">
        <v>-105.27979512623779</v>
      </c>
    </row>
    <row r="68" spans="1:215" ht="15" thickBot="1" x14ac:dyDescent="0.4">
      <c r="A68" s="2"/>
      <c r="B68" s="43" t="s">
        <v>577</v>
      </c>
      <c r="C68" s="76" t="s">
        <v>862</v>
      </c>
      <c r="D68" s="44">
        <v>334559</v>
      </c>
      <c r="E68" s="45">
        <v>443368</v>
      </c>
      <c r="F68" s="23">
        <v>25.161522772105258</v>
      </c>
      <c r="G68" s="23">
        <v>13.867063916333437</v>
      </c>
      <c r="H68" s="23">
        <v>25.161522772105258</v>
      </c>
      <c r="I68" s="23">
        <v>25.74195744210526</v>
      </c>
      <c r="J68" s="23">
        <v>8.0049533783459843</v>
      </c>
      <c r="K68" s="23">
        <v>25.74195744210526</v>
      </c>
      <c r="L68" s="23">
        <v>9.0455490740685338</v>
      </c>
      <c r="M68" s="23">
        <v>1.6410066904283624</v>
      </c>
      <c r="N68" s="23">
        <v>9.0455490740685338</v>
      </c>
      <c r="O68" s="23">
        <v>10.670731707317072</v>
      </c>
      <c r="P68" s="23">
        <v>1.9358407079646016</v>
      </c>
      <c r="Q68" s="23">
        <v>10.670731707317072</v>
      </c>
      <c r="R68" s="23">
        <v>10.670731707317072</v>
      </c>
      <c r="S68" s="23">
        <v>1.9358407079646016</v>
      </c>
      <c r="T68" s="23">
        <v>10.670731707317072</v>
      </c>
      <c r="U68" s="23">
        <v>10.670731707317072</v>
      </c>
      <c r="V68" s="23">
        <v>1.9358407079646016</v>
      </c>
      <c r="W68" s="23">
        <v>10.670731707317072</v>
      </c>
      <c r="X68" s="23">
        <v>10.670731707317072</v>
      </c>
      <c r="Y68" s="23">
        <v>1.9358407079646016</v>
      </c>
      <c r="Z68" s="23">
        <v>10.670731707317072</v>
      </c>
      <c r="AA68" s="23">
        <v>10.670731707317072</v>
      </c>
      <c r="AB68" s="23">
        <v>1.9358407079646016</v>
      </c>
      <c r="AC68" s="23">
        <v>10.670731707317072</v>
      </c>
      <c r="AD68" s="23">
        <v>10.670731707317072</v>
      </c>
      <c r="AE68" s="23">
        <v>1.9358407079646016</v>
      </c>
      <c r="AF68" s="23">
        <v>10.670731707317072</v>
      </c>
      <c r="AG68" s="23">
        <v>10.670731707317072</v>
      </c>
      <c r="AH68" s="23">
        <v>1.9358407079646016</v>
      </c>
      <c r="AI68" s="23">
        <v>10.670731707317072</v>
      </c>
      <c r="AJ68" s="23">
        <v>10.670731707317072</v>
      </c>
      <c r="AK68" s="23">
        <v>1.9358407079646016</v>
      </c>
      <c r="AL68" s="23">
        <v>8.8768272474320895</v>
      </c>
      <c r="AM68" s="23">
        <v>10.670731707317072</v>
      </c>
      <c r="AN68" s="23">
        <v>1.9358407079646016</v>
      </c>
      <c r="AO68" s="23">
        <v>3.1419050035867997</v>
      </c>
      <c r="AP68" s="23">
        <v>39.832931280283212</v>
      </c>
      <c r="AQ68" s="23">
        <v>7.2263282411133263</v>
      </c>
      <c r="AR68" s="23">
        <v>1.9070859598260768</v>
      </c>
      <c r="AS68" s="23">
        <v>41.864397202105259</v>
      </c>
      <c r="AT68" s="23">
        <v>10.583029492373662</v>
      </c>
      <c r="AU68" s="23">
        <v>2.8961650530219742</v>
      </c>
      <c r="AV68" s="25">
        <v>25.30409307210526</v>
      </c>
      <c r="AW68" s="25">
        <v>13.996376125531615</v>
      </c>
      <c r="AX68" s="25">
        <v>25.30409307210526</v>
      </c>
      <c r="AY68" s="25">
        <v>25.990612252105262</v>
      </c>
      <c r="AZ68" s="25">
        <v>7.5289622527839164</v>
      </c>
      <c r="BA68" s="25">
        <v>25.990612252105262</v>
      </c>
      <c r="BB68" s="25">
        <v>3.258613019878414</v>
      </c>
      <c r="BC68" s="25">
        <v>0.59116430891599547</v>
      </c>
      <c r="BD68" s="25">
        <v>3.258613019878414</v>
      </c>
      <c r="BE68" s="25">
        <v>10.670731707317072</v>
      </c>
      <c r="BF68" s="25">
        <v>1.9358407079646016</v>
      </c>
      <c r="BG68" s="25">
        <v>10.670731707317072</v>
      </c>
      <c r="BH68" s="25">
        <v>10.670731707317072</v>
      </c>
      <c r="BI68" s="25">
        <v>1.9358407079646016</v>
      </c>
      <c r="BJ68" s="25">
        <v>10.670731707317072</v>
      </c>
      <c r="BK68" s="25">
        <v>10.670731707317072</v>
      </c>
      <c r="BL68" s="25">
        <v>1.9358407079646016</v>
      </c>
      <c r="BM68" s="25">
        <v>10.670731707317072</v>
      </c>
      <c r="BN68" s="25">
        <v>10.670731707317072</v>
      </c>
      <c r="BO68" s="25">
        <v>1.9358407079646016</v>
      </c>
      <c r="BP68" s="25">
        <v>10.670731707317072</v>
      </c>
      <c r="BQ68" s="25">
        <v>10.670731707317072</v>
      </c>
      <c r="BR68" s="25">
        <v>1.9358407079646016</v>
      </c>
      <c r="BS68" s="25">
        <v>10.670731707317072</v>
      </c>
      <c r="BT68" s="25">
        <v>10.670731707317072</v>
      </c>
      <c r="BU68" s="25">
        <v>1.9358407079646016</v>
      </c>
      <c r="BV68" s="25">
        <v>10.670731707317072</v>
      </c>
      <c r="BW68" s="25">
        <v>10.670731707317072</v>
      </c>
      <c r="BX68" s="25">
        <v>1.9358407079646016</v>
      </c>
      <c r="BY68" s="25">
        <v>10.670731707317072</v>
      </c>
      <c r="BZ68" s="25">
        <v>10.670731707317072</v>
      </c>
      <c r="CA68" s="25">
        <v>1.9358407079646016</v>
      </c>
      <c r="CB68" s="25">
        <v>10.670731707317072</v>
      </c>
      <c r="CC68" s="25">
        <v>10.670731707317072</v>
      </c>
      <c r="CD68" s="25">
        <v>1.9358407079646016</v>
      </c>
      <c r="CE68" s="25">
        <v>10.00842018386858</v>
      </c>
      <c r="CF68" s="25">
        <v>10.670731707317072</v>
      </c>
      <c r="CG68" s="25">
        <v>1.9358407079646016</v>
      </c>
      <c r="CH68" s="25">
        <v>7.3042542867093658</v>
      </c>
      <c r="CI68" s="25">
        <v>36.503165152105261</v>
      </c>
      <c r="CJ68" s="25">
        <v>10.203200933912859</v>
      </c>
      <c r="CK68" s="25">
        <v>5.3744581421657927</v>
      </c>
      <c r="CL68" s="27">
        <v>25.162521662105259</v>
      </c>
      <c r="CM68" s="27">
        <v>13.991473498939643</v>
      </c>
      <c r="CN68" s="27">
        <v>25.162521662105259</v>
      </c>
      <c r="CO68" s="27">
        <v>25.743458222105261</v>
      </c>
      <c r="CP68" s="27">
        <v>7.5591657254769391</v>
      </c>
      <c r="CQ68" s="27">
        <v>25.743458222105261</v>
      </c>
      <c r="CR68" s="27">
        <v>0.27336967363636377</v>
      </c>
      <c r="CS68" s="27">
        <v>4.9593613358809352E-2</v>
      </c>
      <c r="CT68" s="27">
        <v>0.27336967363636377</v>
      </c>
      <c r="CU68" s="27">
        <v>10.670731707317072</v>
      </c>
      <c r="CV68" s="27">
        <v>1.9358407079646016</v>
      </c>
      <c r="CW68" s="27">
        <v>10.670731707317072</v>
      </c>
      <c r="CX68" s="27">
        <v>10.670731707317072</v>
      </c>
      <c r="CY68" s="27">
        <v>1.9358407079646016</v>
      </c>
      <c r="CZ68" s="27">
        <v>10.670731707317072</v>
      </c>
      <c r="DA68" s="27">
        <v>10.670731707317072</v>
      </c>
      <c r="DB68" s="27">
        <v>1.9358407079646016</v>
      </c>
      <c r="DC68" s="27">
        <v>10.670731707317072</v>
      </c>
      <c r="DD68" s="27">
        <v>10.670731707317072</v>
      </c>
      <c r="DE68" s="27">
        <v>1.9358407079646016</v>
      </c>
      <c r="DF68" s="27">
        <v>10.670731707317072</v>
      </c>
      <c r="DG68" s="27">
        <v>10.670731707317072</v>
      </c>
      <c r="DH68" s="27">
        <v>1.9358407079646016</v>
      </c>
      <c r="DI68" s="27">
        <v>10.670731707317072</v>
      </c>
      <c r="DJ68" s="27">
        <v>10.670731707317072</v>
      </c>
      <c r="DK68" s="27">
        <v>1.9358407079646016</v>
      </c>
      <c r="DL68" s="27">
        <v>10.670731707317072</v>
      </c>
      <c r="DM68" s="27">
        <v>10.670731707317072</v>
      </c>
      <c r="DN68" s="27">
        <v>1.9358407079646016</v>
      </c>
      <c r="DO68" s="27">
        <v>10.670731707317072</v>
      </c>
      <c r="DP68" s="27">
        <v>10.670731707317072</v>
      </c>
      <c r="DQ68" s="27">
        <v>1.9358407079646016</v>
      </c>
      <c r="DR68" s="27">
        <v>9.9386328506980135</v>
      </c>
      <c r="DS68" s="27">
        <v>10.670731707317072</v>
      </c>
      <c r="DT68" s="27">
        <v>1.9358407079646016</v>
      </c>
      <c r="DU68" s="27">
        <v>4.7618636929411196</v>
      </c>
      <c r="DV68" s="27">
        <v>10.670731707317072</v>
      </c>
      <c r="DW68" s="27">
        <v>1.9358407079646016</v>
      </c>
      <c r="DX68" s="27">
        <v>3.731277962955005</v>
      </c>
      <c r="DY68" s="27">
        <v>10.670731707317072</v>
      </c>
      <c r="DZ68" s="27">
        <v>1.9358407079646016</v>
      </c>
      <c r="EA68" s="27">
        <v>4.7218495924168451</v>
      </c>
      <c r="EB68" s="28">
        <v>25.16219151210526</v>
      </c>
      <c r="EC68" s="28">
        <v>13.870587256696533</v>
      </c>
      <c r="ED68" s="28">
        <v>25.16219151210526</v>
      </c>
      <c r="EE68" s="28">
        <v>25.74746794210526</v>
      </c>
      <c r="EF68" s="28">
        <v>7.9974766185144848</v>
      </c>
      <c r="EG68" s="28">
        <v>25.74746794210526</v>
      </c>
      <c r="EH68" s="28">
        <v>8.7222248013544199</v>
      </c>
      <c r="EI68" s="28">
        <v>1.5823505170598726</v>
      </c>
      <c r="EJ68" s="28">
        <v>8.7222248013544199</v>
      </c>
      <c r="EK68" s="28">
        <v>10.670731707317072</v>
      </c>
      <c r="EL68" s="28">
        <v>1.9358407079646016</v>
      </c>
      <c r="EM68" s="28">
        <v>10.670731707317072</v>
      </c>
      <c r="EN68" s="28">
        <v>10.670731707317072</v>
      </c>
      <c r="EO68" s="28">
        <v>1.9358407079646016</v>
      </c>
      <c r="EP68" s="28">
        <v>10.670731707317072</v>
      </c>
      <c r="EQ68" s="28">
        <v>10.670731707317072</v>
      </c>
      <c r="ER68" s="28">
        <v>1.9358407079646016</v>
      </c>
      <c r="ES68" s="28">
        <v>10.670731707317072</v>
      </c>
      <c r="ET68" s="28">
        <v>10.670731707317072</v>
      </c>
      <c r="EU68" s="28">
        <v>1.9358407079646016</v>
      </c>
      <c r="EV68" s="28">
        <v>10.670731707317072</v>
      </c>
      <c r="EW68" s="28">
        <v>10.670731707317072</v>
      </c>
      <c r="EX68" s="28">
        <v>1.9358407079646016</v>
      </c>
      <c r="EY68" s="28">
        <v>10.670731707317072</v>
      </c>
      <c r="EZ68" s="28">
        <v>10.670731707317072</v>
      </c>
      <c r="FA68" s="28">
        <v>1.9358407079646016</v>
      </c>
      <c r="FB68" s="28">
        <v>10.670731707317072</v>
      </c>
      <c r="FC68" s="28">
        <v>10.670731707317072</v>
      </c>
      <c r="FD68" s="28">
        <v>1.9358407079646016</v>
      </c>
      <c r="FE68" s="28">
        <v>9.0797120770464232</v>
      </c>
      <c r="FF68" s="28">
        <v>10.670731707317072</v>
      </c>
      <c r="FG68" s="28">
        <v>1.9358407079646016</v>
      </c>
      <c r="FH68" s="28">
        <v>-0.66973090554216697</v>
      </c>
      <c r="FI68" s="28">
        <v>10.670731707317072</v>
      </c>
      <c r="FJ68" s="28">
        <v>1.9358407079646016</v>
      </c>
      <c r="FK68" s="28">
        <v>-16.499196701315412</v>
      </c>
      <c r="FL68" s="28">
        <v>10.670731707317072</v>
      </c>
      <c r="FM68" s="28">
        <v>1.9358407079646016</v>
      </c>
      <c r="FN68" s="28">
        <v>-26.78639104514312</v>
      </c>
      <c r="FO68" s="28">
        <v>11.501117598732881</v>
      </c>
      <c r="FP68" s="28">
        <v>2.0864859360533101</v>
      </c>
      <c r="FQ68" s="28">
        <v>-34.461767462906238</v>
      </c>
      <c r="FR68" s="29">
        <v>25.35322163210526</v>
      </c>
      <c r="FS68" s="29">
        <v>13.854026323393152</v>
      </c>
      <c r="FT68" s="29">
        <v>25.35322163210526</v>
      </c>
      <c r="FU68" s="29">
        <v>26.190563112105259</v>
      </c>
      <c r="FV68" s="29">
        <v>13.431818013973325</v>
      </c>
      <c r="FW68" s="29">
        <v>26.190563112105259</v>
      </c>
      <c r="FX68" s="29">
        <v>27.17666500210526</v>
      </c>
      <c r="FY68" s="29">
        <v>12.277709185097612</v>
      </c>
      <c r="FZ68" s="29">
        <v>27.17666500210526</v>
      </c>
      <c r="GA68" s="29">
        <v>28.15674637210526</v>
      </c>
      <c r="GB68" s="29">
        <v>10.986172577086256</v>
      </c>
      <c r="GC68" s="29">
        <v>26.744949824838372</v>
      </c>
      <c r="GD68" s="29">
        <v>29.226345122105261</v>
      </c>
      <c r="GE68" s="29">
        <v>9.7099535092144507</v>
      </c>
      <c r="GF68" s="29">
        <v>25.715684203061755</v>
      </c>
      <c r="GG68" s="29">
        <v>29.90969823210526</v>
      </c>
      <c r="GH68" s="29">
        <v>8.2641828361258707</v>
      </c>
      <c r="GI68" s="29">
        <v>24.667008276272995</v>
      </c>
      <c r="GJ68" s="29">
        <v>30.733743662105262</v>
      </c>
      <c r="GK68" s="29">
        <v>6.8937923254736875</v>
      </c>
      <c r="GL68" s="29">
        <v>23.270833334105703</v>
      </c>
      <c r="GM68" s="29">
        <v>31.555189811011285</v>
      </c>
      <c r="GN68" s="29">
        <v>5.7246140807586849</v>
      </c>
      <c r="GO68" s="29">
        <v>21.688833413037599</v>
      </c>
      <c r="GP68" s="29">
        <v>25.492224521715841</v>
      </c>
      <c r="GQ68" s="29">
        <v>4.6246955990723428</v>
      </c>
      <c r="GR68" s="29">
        <v>20.003980317401641</v>
      </c>
      <c r="GS68" s="29">
        <v>18.624134206034551</v>
      </c>
      <c r="GT68" s="29">
        <v>3.3787146125991887</v>
      </c>
      <c r="GU68" s="29">
        <v>16.221386865888348</v>
      </c>
      <c r="GV68" s="29">
        <v>33.666021561954409</v>
      </c>
      <c r="GW68" s="29">
        <v>6.1075525842483671</v>
      </c>
      <c r="GX68" s="29">
        <v>-8.9751931336479913</v>
      </c>
      <c r="GY68" s="29">
        <v>6.2735345374079197</v>
      </c>
      <c r="GZ68" s="29">
        <v>1.1381190974943571</v>
      </c>
      <c r="HA68" s="29">
        <v>-21.450056727897902</v>
      </c>
      <c r="HB68" s="29">
        <v>23.338811413205427</v>
      </c>
      <c r="HC68" s="29">
        <v>4.2340321590328429</v>
      </c>
      <c r="HD68" s="29">
        <v>-28.272384595748719</v>
      </c>
      <c r="HE68" s="29">
        <v>12.09085919011404</v>
      </c>
      <c r="HF68" s="29">
        <v>2.1934744548436975</v>
      </c>
      <c r="HG68" s="29">
        <v>-27.05776639088873</v>
      </c>
    </row>
    <row r="69" spans="1:215" ht="15" thickBot="1" x14ac:dyDescent="0.4">
      <c r="A69" s="2"/>
      <c r="B69" s="43" t="s">
        <v>477</v>
      </c>
      <c r="C69" s="76" t="s">
        <v>860</v>
      </c>
      <c r="D69" s="44">
        <v>327495</v>
      </c>
      <c r="E69" s="45">
        <v>477808</v>
      </c>
      <c r="F69" s="23">
        <v>103.50582044736841</v>
      </c>
      <c r="G69" s="23">
        <v>38.282285995605228</v>
      </c>
      <c r="H69" s="23">
        <v>78.303962986332735</v>
      </c>
      <c r="I69" s="23">
        <v>103.83448233736841</v>
      </c>
      <c r="J69" s="23">
        <v>37.767364767058893</v>
      </c>
      <c r="K69" s="23">
        <v>76.536788376331003</v>
      </c>
      <c r="L69" s="23">
        <v>104.10195991736842</v>
      </c>
      <c r="M69" s="23">
        <v>37.355953026289804</v>
      </c>
      <c r="N69" s="23">
        <v>75.39410784870536</v>
      </c>
      <c r="O69" s="23">
        <v>104.49109019736841</v>
      </c>
      <c r="P69" s="23">
        <v>36.772315415101502</v>
      </c>
      <c r="Q69" s="23">
        <v>74.226067747240819</v>
      </c>
      <c r="R69" s="23">
        <v>104.98915154736841</v>
      </c>
      <c r="S69" s="23">
        <v>36.24473150358056</v>
      </c>
      <c r="T69" s="23">
        <v>72.875412738443273</v>
      </c>
      <c r="U69" s="23">
        <v>105.59151689736841</v>
      </c>
      <c r="V69" s="23">
        <v>35.44004058260316</v>
      </c>
      <c r="W69" s="23">
        <v>71.334400015365134</v>
      </c>
      <c r="X69" s="23">
        <v>106.30889274736842</v>
      </c>
      <c r="Y69" s="23">
        <v>34.559540838321574</v>
      </c>
      <c r="Z69" s="23">
        <v>69.617052961532721</v>
      </c>
      <c r="AA69" s="23">
        <v>107.0946549373684</v>
      </c>
      <c r="AB69" s="23">
        <v>33.709652335577232</v>
      </c>
      <c r="AC69" s="23">
        <v>67.849489230738072</v>
      </c>
      <c r="AD69" s="23">
        <v>107.93865589736841</v>
      </c>
      <c r="AE69" s="23">
        <v>32.838904697206132</v>
      </c>
      <c r="AF69" s="23">
        <v>66.072314895359568</v>
      </c>
      <c r="AG69" s="23">
        <v>108.88575714736841</v>
      </c>
      <c r="AH69" s="23">
        <v>31.851784158630473</v>
      </c>
      <c r="AI69" s="23">
        <v>63.712500873278145</v>
      </c>
      <c r="AJ69" s="23">
        <v>113.48255724736842</v>
      </c>
      <c r="AK69" s="23">
        <v>27.58387453526009</v>
      </c>
      <c r="AL69" s="23">
        <v>53.97336158474404</v>
      </c>
      <c r="AM69" s="23">
        <v>117.19801300736842</v>
      </c>
      <c r="AN69" s="23">
        <v>24.290506404762439</v>
      </c>
      <c r="AO69" s="23">
        <v>48.284778550925481</v>
      </c>
      <c r="AP69" s="23">
        <v>121.48930571736841</v>
      </c>
      <c r="AQ69" s="23">
        <v>24.098307953799306</v>
      </c>
      <c r="AR69" s="23">
        <v>43.837037129208625</v>
      </c>
      <c r="AS69" s="23">
        <v>121.81932956736841</v>
      </c>
      <c r="AT69" s="23">
        <v>24.968804680354555</v>
      </c>
      <c r="AU69" s="23">
        <v>45.413172045888643</v>
      </c>
      <c r="AV69" s="25">
        <v>103.42596746736841</v>
      </c>
      <c r="AW69" s="25">
        <v>38.556401259289665</v>
      </c>
      <c r="AX69" s="25">
        <v>79.169517311309974</v>
      </c>
      <c r="AY69" s="25">
        <v>103.71185845736841</v>
      </c>
      <c r="AZ69" s="25">
        <v>38.286667502186063</v>
      </c>
      <c r="BA69" s="25">
        <v>78.179532135150808</v>
      </c>
      <c r="BB69" s="25">
        <v>104.14509857736842</v>
      </c>
      <c r="BC69" s="25">
        <v>37.845589593051422</v>
      </c>
      <c r="BD69" s="25">
        <v>76.893753829355205</v>
      </c>
      <c r="BE69" s="25">
        <v>104.62877415736841</v>
      </c>
      <c r="BF69" s="25">
        <v>37.230526643307897</v>
      </c>
      <c r="BG69" s="25">
        <v>75.846996502891528</v>
      </c>
      <c r="BH69" s="25">
        <v>105.17691923736841</v>
      </c>
      <c r="BI69" s="25">
        <v>36.689557123722111</v>
      </c>
      <c r="BJ69" s="25">
        <v>74.652181287688848</v>
      </c>
      <c r="BK69" s="25">
        <v>105.79889592736841</v>
      </c>
      <c r="BL69" s="25">
        <v>35.989804178402899</v>
      </c>
      <c r="BM69" s="25">
        <v>73.277920265239743</v>
      </c>
      <c r="BN69" s="25">
        <v>106.51394213736842</v>
      </c>
      <c r="BO69" s="25">
        <v>35.299360365320041</v>
      </c>
      <c r="BP69" s="25">
        <v>71.712998861370835</v>
      </c>
      <c r="BQ69" s="25">
        <v>107.29361472736841</v>
      </c>
      <c r="BR69" s="25">
        <v>34.732757720977062</v>
      </c>
      <c r="BS69" s="25">
        <v>70.074527027514137</v>
      </c>
      <c r="BT69" s="25">
        <v>108.1418663273684</v>
      </c>
      <c r="BU69" s="25">
        <v>34.117826815662468</v>
      </c>
      <c r="BV69" s="25">
        <v>68.366383656064784</v>
      </c>
      <c r="BW69" s="25">
        <v>109.05266577736842</v>
      </c>
      <c r="BX69" s="25">
        <v>33.449880072150741</v>
      </c>
      <c r="BY69" s="25">
        <v>66.523131831142393</v>
      </c>
      <c r="BZ69" s="25">
        <v>110.4774432173684</v>
      </c>
      <c r="CA69" s="25">
        <v>31.182132544936604</v>
      </c>
      <c r="CB69" s="25">
        <v>61.930512758779145</v>
      </c>
      <c r="CC69" s="25">
        <v>111.54753496736841</v>
      </c>
      <c r="CD69" s="25">
        <v>29.072359671328925</v>
      </c>
      <c r="CE69" s="25">
        <v>57.765660304199002</v>
      </c>
      <c r="CF69" s="25">
        <v>112.23961607736841</v>
      </c>
      <c r="CG69" s="25">
        <v>29.454859370699822</v>
      </c>
      <c r="CH69" s="25">
        <v>54.981059715807731</v>
      </c>
      <c r="CI69" s="25">
        <v>112.59718183736841</v>
      </c>
      <c r="CJ69" s="25">
        <v>30.490879959726783</v>
      </c>
      <c r="CK69" s="25">
        <v>53.415521182906275</v>
      </c>
      <c r="CL69" s="27">
        <v>103.50589130736842</v>
      </c>
      <c r="CM69" s="27">
        <v>38.55854629001422</v>
      </c>
      <c r="CN69" s="27">
        <v>78.338099898818911</v>
      </c>
      <c r="CO69" s="27">
        <v>103.8346948573684</v>
      </c>
      <c r="CP69" s="27">
        <v>38.300023719974099</v>
      </c>
      <c r="CQ69" s="27">
        <v>76.650235625772723</v>
      </c>
      <c r="CR69" s="27">
        <v>104.10238333736841</v>
      </c>
      <c r="CS69" s="27">
        <v>37.779825664315183</v>
      </c>
      <c r="CT69" s="27">
        <v>75.592623150417097</v>
      </c>
      <c r="CU69" s="27">
        <v>104.49179103736842</v>
      </c>
      <c r="CV69" s="27">
        <v>36.81962255761109</v>
      </c>
      <c r="CW69" s="27">
        <v>74.504059500653199</v>
      </c>
      <c r="CX69" s="27">
        <v>104.9879203873684</v>
      </c>
      <c r="CY69" s="27">
        <v>35.906234469656319</v>
      </c>
      <c r="CZ69" s="27">
        <v>73.231789067148782</v>
      </c>
      <c r="DA69" s="27">
        <v>105.58675130736842</v>
      </c>
      <c r="DB69" s="27">
        <v>34.641486129910248</v>
      </c>
      <c r="DC69" s="27">
        <v>71.765832583018835</v>
      </c>
      <c r="DD69" s="27">
        <v>106.30084541736841</v>
      </c>
      <c r="DE69" s="27">
        <v>33.417313007401802</v>
      </c>
      <c r="DF69" s="27">
        <v>70.120873910002189</v>
      </c>
      <c r="DG69" s="27">
        <v>107.08437475736841</v>
      </c>
      <c r="DH69" s="27">
        <v>32.320494563895977</v>
      </c>
      <c r="DI69" s="27">
        <v>68.423228694677093</v>
      </c>
      <c r="DJ69" s="27">
        <v>107.91691686736841</v>
      </c>
      <c r="DK69" s="27">
        <v>31.19863437728619</v>
      </c>
      <c r="DL69" s="27">
        <v>66.754510958322086</v>
      </c>
      <c r="DM69" s="27">
        <v>108.81596237736841</v>
      </c>
      <c r="DN69" s="27">
        <v>30.039649022422786</v>
      </c>
      <c r="DO69" s="27">
        <v>64.632879394993395</v>
      </c>
      <c r="DP69" s="27">
        <v>113.22219923736841</v>
      </c>
      <c r="DQ69" s="27">
        <v>25.654686285996288</v>
      </c>
      <c r="DR69" s="27">
        <v>55.729257853556803</v>
      </c>
      <c r="DS69" s="27">
        <v>116.72004375736842</v>
      </c>
      <c r="DT69" s="27">
        <v>21.956217267739692</v>
      </c>
      <c r="DU69" s="27">
        <v>50.628722428082355</v>
      </c>
      <c r="DV69" s="27">
        <v>119.09091539034529</v>
      </c>
      <c r="DW69" s="27">
        <v>21.604989075239633</v>
      </c>
      <c r="DX69" s="27">
        <v>46.454468750998629</v>
      </c>
      <c r="DY69" s="27">
        <v>118.23822867771092</v>
      </c>
      <c r="DZ69" s="27">
        <v>21.450298122947558</v>
      </c>
      <c r="EA69" s="27">
        <v>47.950615055438234</v>
      </c>
      <c r="EB69" s="28">
        <v>103.49500743736841</v>
      </c>
      <c r="EC69" s="28">
        <v>38.289478800993699</v>
      </c>
      <c r="ED69" s="28">
        <v>78.333970349969661</v>
      </c>
      <c r="EE69" s="28">
        <v>103.83931777736841</v>
      </c>
      <c r="EF69" s="28">
        <v>37.843692141449189</v>
      </c>
      <c r="EG69" s="28">
        <v>76.5076476316232</v>
      </c>
      <c r="EH69" s="28">
        <v>104.17911960736841</v>
      </c>
      <c r="EI69" s="28">
        <v>37.469816808335587</v>
      </c>
      <c r="EJ69" s="28">
        <v>75.314799914935023</v>
      </c>
      <c r="EK69" s="28">
        <v>104.70051800736842</v>
      </c>
      <c r="EL69" s="28">
        <v>36.833320441268832</v>
      </c>
      <c r="EM69" s="28">
        <v>74.120400873511244</v>
      </c>
      <c r="EN69" s="28">
        <v>105.41242735736841</v>
      </c>
      <c r="EO69" s="28">
        <v>36.145487516673349</v>
      </c>
      <c r="EP69" s="28">
        <v>72.6655083836514</v>
      </c>
      <c r="EQ69" s="28">
        <v>106.31949403736841</v>
      </c>
      <c r="ER69" s="28">
        <v>35.118806548460825</v>
      </c>
      <c r="ES69" s="28">
        <v>70.961359855056315</v>
      </c>
      <c r="ET69" s="28">
        <v>107.46647332736842</v>
      </c>
      <c r="EU69" s="28">
        <v>34.026487049214431</v>
      </c>
      <c r="EV69" s="28">
        <v>68.959491556984574</v>
      </c>
      <c r="EW69" s="28">
        <v>108.78613076736841</v>
      </c>
      <c r="EX69" s="28">
        <v>33.027439835657425</v>
      </c>
      <c r="EY69" s="28">
        <v>66.903146025595603</v>
      </c>
      <c r="EZ69" s="28">
        <v>110.03947373736841</v>
      </c>
      <c r="FA69" s="28">
        <v>31.98511869758844</v>
      </c>
      <c r="FB69" s="28">
        <v>65.128111122968093</v>
      </c>
      <c r="FC69" s="28">
        <v>111.38860487736841</v>
      </c>
      <c r="FD69" s="28">
        <v>30.766138913686508</v>
      </c>
      <c r="FE69" s="28">
        <v>63.333802118611672</v>
      </c>
      <c r="FF69" s="28">
        <v>121.6817502173684</v>
      </c>
      <c r="FG69" s="28">
        <v>24.831673009249641</v>
      </c>
      <c r="FH69" s="28">
        <v>47.670116521614389</v>
      </c>
      <c r="FI69" s="28">
        <v>103.32187816522224</v>
      </c>
      <c r="FJ69" s="28">
        <v>18.744234534398728</v>
      </c>
      <c r="FK69" s="28">
        <v>30.363888587250386</v>
      </c>
      <c r="FL69" s="28">
        <v>91.086828890192308</v>
      </c>
      <c r="FM69" s="28">
        <v>16.524601701318076</v>
      </c>
      <c r="FN69" s="28">
        <v>19.36304512777258</v>
      </c>
      <c r="FO69" s="28">
        <v>84.564247720617217</v>
      </c>
      <c r="FP69" s="28">
        <v>15.341301577634098</v>
      </c>
      <c r="FQ69" s="28">
        <v>11.803789017303927</v>
      </c>
      <c r="FR69" s="29">
        <v>103.47831646736842</v>
      </c>
      <c r="FS69" s="29">
        <v>38.305573140291393</v>
      </c>
      <c r="FT69" s="29">
        <v>78.348681266425615</v>
      </c>
      <c r="FU69" s="29">
        <v>103.86295493736841</v>
      </c>
      <c r="FV69" s="29">
        <v>37.920283214689519</v>
      </c>
      <c r="FW69" s="29">
        <v>76.460884954985062</v>
      </c>
      <c r="FX69" s="29">
        <v>104.21000132736842</v>
      </c>
      <c r="FY69" s="29">
        <v>37.522782042368263</v>
      </c>
      <c r="FZ69" s="29">
        <v>75.313276068967355</v>
      </c>
      <c r="GA69" s="29">
        <v>104.69506056736842</v>
      </c>
      <c r="GB69" s="29">
        <v>36.890122368153534</v>
      </c>
      <c r="GC69" s="29">
        <v>74.230118397095509</v>
      </c>
      <c r="GD69" s="29">
        <v>105.36368575736842</v>
      </c>
      <c r="GE69" s="29">
        <v>36.186905106729668</v>
      </c>
      <c r="GF69" s="29">
        <v>72.835541498227627</v>
      </c>
      <c r="GG69" s="29">
        <v>106.25249858736841</v>
      </c>
      <c r="GH69" s="29">
        <v>35.137691369764184</v>
      </c>
      <c r="GI69" s="29">
        <v>71.255505083991466</v>
      </c>
      <c r="GJ69" s="29">
        <v>107.32270681736841</v>
      </c>
      <c r="GK69" s="29">
        <v>33.940520814670492</v>
      </c>
      <c r="GL69" s="29">
        <v>69.550536671072649</v>
      </c>
      <c r="GM69" s="29">
        <v>109.32924331736841</v>
      </c>
      <c r="GN69" s="29">
        <v>32.765062859908106</v>
      </c>
      <c r="GO69" s="29">
        <v>67.053717250064935</v>
      </c>
      <c r="GP69" s="29">
        <v>111.87774870736841</v>
      </c>
      <c r="GQ69" s="29">
        <v>31.470419791616724</v>
      </c>
      <c r="GR69" s="29">
        <v>63.919574644875723</v>
      </c>
      <c r="GS69" s="29">
        <v>116.57422340736841</v>
      </c>
      <c r="GT69" s="29">
        <v>29.42279444958584</v>
      </c>
      <c r="GU69" s="29">
        <v>56.215488341391278</v>
      </c>
      <c r="GV69" s="29">
        <v>122.17978832736841</v>
      </c>
      <c r="GW69" s="29">
        <v>22.793258422384611</v>
      </c>
      <c r="GX69" s="29">
        <v>34.958777009729161</v>
      </c>
      <c r="GY69" s="29">
        <v>95.172250837138748</v>
      </c>
      <c r="GZ69" s="29">
        <v>17.265762320011898</v>
      </c>
      <c r="HA69" s="29">
        <v>21.012661156779728</v>
      </c>
      <c r="HB69" s="29">
        <v>96.93441003354954</v>
      </c>
      <c r="HC69" s="29">
        <v>17.585446068033324</v>
      </c>
      <c r="HD69" s="29">
        <v>14.098727142449405</v>
      </c>
      <c r="HE69" s="29">
        <v>83.193145915319732</v>
      </c>
      <c r="HF69" s="29">
        <v>15.092561869593403</v>
      </c>
      <c r="HG69" s="29">
        <v>17.538724771556247</v>
      </c>
    </row>
    <row r="70" spans="1:215" ht="15" thickBot="1" x14ac:dyDescent="0.4">
      <c r="A70" s="2"/>
      <c r="B70" s="43" t="s">
        <v>646</v>
      </c>
      <c r="C70" s="76" t="s">
        <v>869</v>
      </c>
      <c r="D70" s="44">
        <v>391131</v>
      </c>
      <c r="E70" s="45">
        <v>390929</v>
      </c>
      <c r="F70" s="23">
        <v>84.12557098842106</v>
      </c>
      <c r="G70" s="23">
        <v>36.958460202520165</v>
      </c>
      <c r="H70" s="23">
        <v>55.703622388961676</v>
      </c>
      <c r="I70" s="23">
        <v>84.502833278421051</v>
      </c>
      <c r="J70" s="23">
        <v>34.068777605872619</v>
      </c>
      <c r="K70" s="23">
        <v>51.612384068589876</v>
      </c>
      <c r="L70" s="23">
        <v>84.583634738421054</v>
      </c>
      <c r="M70" s="23">
        <v>31.489833714847258</v>
      </c>
      <c r="N70" s="23">
        <v>48.830439134638013</v>
      </c>
      <c r="O70" s="23">
        <v>84.925827998421056</v>
      </c>
      <c r="P70" s="23">
        <v>28.858268904794738</v>
      </c>
      <c r="Q70" s="23">
        <v>45.749957781558649</v>
      </c>
      <c r="R70" s="23">
        <v>85.41325169842105</v>
      </c>
      <c r="S70" s="23">
        <v>26.509755924042459</v>
      </c>
      <c r="T70" s="23">
        <v>42.227488024941763</v>
      </c>
      <c r="U70" s="23">
        <v>86.040104868421054</v>
      </c>
      <c r="V70" s="23">
        <v>23.668283947538971</v>
      </c>
      <c r="W70" s="23">
        <v>38.510900863819089</v>
      </c>
      <c r="X70" s="23">
        <v>86.753176948421057</v>
      </c>
      <c r="Y70" s="23">
        <v>22.36661161639044</v>
      </c>
      <c r="Z70" s="23">
        <v>34.616316720894147</v>
      </c>
      <c r="AA70" s="23">
        <v>90.153965598421053</v>
      </c>
      <c r="AB70" s="23">
        <v>21.320289825478888</v>
      </c>
      <c r="AC70" s="23">
        <v>29.320125064236933</v>
      </c>
      <c r="AD70" s="23">
        <v>90.901979798421053</v>
      </c>
      <c r="AE70" s="23">
        <v>20.54208826372728</v>
      </c>
      <c r="AF70" s="23">
        <v>26.67393110850908</v>
      </c>
      <c r="AG70" s="23">
        <v>91.731972358421046</v>
      </c>
      <c r="AH70" s="23">
        <v>19.742988226875855</v>
      </c>
      <c r="AI70" s="23">
        <v>23.611917802970623</v>
      </c>
      <c r="AJ70" s="23">
        <v>88.075154719610552</v>
      </c>
      <c r="AK70" s="23">
        <v>15.978236033203684</v>
      </c>
      <c r="AL70" s="23">
        <v>5.7329244864228031</v>
      </c>
      <c r="AM70" s="23">
        <v>84.426127699979787</v>
      </c>
      <c r="AN70" s="23">
        <v>15.316244405748547</v>
      </c>
      <c r="AO70" s="23">
        <v>-0.34178222613945763</v>
      </c>
      <c r="AP70" s="23">
        <v>103.00255196387934</v>
      </c>
      <c r="AQ70" s="23">
        <v>18.686303674863066</v>
      </c>
      <c r="AR70" s="23">
        <v>-3.5239837323867107</v>
      </c>
      <c r="AS70" s="23">
        <v>112.91008416574962</v>
      </c>
      <c r="AT70" s="23">
        <v>20.483687835379357</v>
      </c>
      <c r="AU70" s="23">
        <v>-2.7636724294681017</v>
      </c>
      <c r="AV70" s="25">
        <v>83.826768468421051</v>
      </c>
      <c r="AW70" s="25">
        <v>37.27550738270341</v>
      </c>
      <c r="AX70" s="25">
        <v>56.360395207433655</v>
      </c>
      <c r="AY70" s="25">
        <v>83.990986278421047</v>
      </c>
      <c r="AZ70" s="25">
        <v>34.887781353964009</v>
      </c>
      <c r="BA70" s="25">
        <v>52.836277379031046</v>
      </c>
      <c r="BB70" s="25">
        <v>84.346883288421054</v>
      </c>
      <c r="BC70" s="25">
        <v>33.103492829361301</v>
      </c>
      <c r="BD70" s="25">
        <v>49.814679845418553</v>
      </c>
      <c r="BE70" s="25">
        <v>84.87759001842106</v>
      </c>
      <c r="BF70" s="25">
        <v>31.360575404094448</v>
      </c>
      <c r="BG70" s="25">
        <v>46.769063205156939</v>
      </c>
      <c r="BH70" s="25">
        <v>85.489039798421061</v>
      </c>
      <c r="BI70" s="25">
        <v>29.841139512995955</v>
      </c>
      <c r="BJ70" s="25">
        <v>43.413217889294828</v>
      </c>
      <c r="BK70" s="25">
        <v>86.164813758421047</v>
      </c>
      <c r="BL70" s="25">
        <v>28.215552767158393</v>
      </c>
      <c r="BM70" s="25">
        <v>39.839949765898027</v>
      </c>
      <c r="BN70" s="25">
        <v>86.827002578421059</v>
      </c>
      <c r="BO70" s="25">
        <v>27.319198108154996</v>
      </c>
      <c r="BP70" s="25">
        <v>36.059498796667015</v>
      </c>
      <c r="BQ70" s="25">
        <v>87.51261989842105</v>
      </c>
      <c r="BR70" s="25">
        <v>26.984708674587754</v>
      </c>
      <c r="BS70" s="25">
        <v>33.486582435676141</v>
      </c>
      <c r="BT70" s="25">
        <v>88.244644228421052</v>
      </c>
      <c r="BU70" s="25">
        <v>26.589463072909325</v>
      </c>
      <c r="BV70" s="25">
        <v>30.780119314148379</v>
      </c>
      <c r="BW70" s="25">
        <v>89.006733478421054</v>
      </c>
      <c r="BX70" s="25">
        <v>26.029638381028413</v>
      </c>
      <c r="BY70" s="25">
        <v>27.998493663949105</v>
      </c>
      <c r="BZ70" s="25">
        <v>91.448804688421063</v>
      </c>
      <c r="CA70" s="25">
        <v>24.860110884798811</v>
      </c>
      <c r="CB70" s="25">
        <v>20.349549936503081</v>
      </c>
      <c r="CC70" s="25">
        <v>93.81735015842105</v>
      </c>
      <c r="CD70" s="25">
        <v>24.531153883758218</v>
      </c>
      <c r="CE70" s="25">
        <v>14.617137470096466</v>
      </c>
      <c r="CF70" s="25">
        <v>95.797252498421045</v>
      </c>
      <c r="CG70" s="25">
        <v>27.081691498282566</v>
      </c>
      <c r="CH70" s="25">
        <v>10.883979574948739</v>
      </c>
      <c r="CI70" s="25">
        <v>97.319812728421056</v>
      </c>
      <c r="CJ70" s="25">
        <v>29.271040303565492</v>
      </c>
      <c r="CK70" s="25">
        <v>8.3756117183233982</v>
      </c>
      <c r="CL70" s="27">
        <v>84.12907023842105</v>
      </c>
      <c r="CM70" s="27">
        <v>37.250730189858601</v>
      </c>
      <c r="CN70" s="27">
        <v>55.786166851932293</v>
      </c>
      <c r="CO70" s="27">
        <v>84.508693378421057</v>
      </c>
      <c r="CP70" s="27">
        <v>35.261626219239176</v>
      </c>
      <c r="CQ70" s="27">
        <v>51.835794672308623</v>
      </c>
      <c r="CR70" s="27">
        <v>84.592237748421056</v>
      </c>
      <c r="CS70" s="27">
        <v>33.307973191370195</v>
      </c>
      <c r="CT70" s="27">
        <v>49.194593304490255</v>
      </c>
      <c r="CU70" s="27">
        <v>84.937521498421063</v>
      </c>
      <c r="CV70" s="27">
        <v>31.383663829936751</v>
      </c>
      <c r="CW70" s="27">
        <v>46.21239546986024</v>
      </c>
      <c r="CX70" s="27">
        <v>85.426281538421051</v>
      </c>
      <c r="CY70" s="27">
        <v>29.853812668138513</v>
      </c>
      <c r="CZ70" s="27">
        <v>42.805882154793821</v>
      </c>
      <c r="DA70" s="27">
        <v>86.05129998842105</v>
      </c>
      <c r="DB70" s="27">
        <v>28.189515207040181</v>
      </c>
      <c r="DC70" s="27">
        <v>39.203611915911424</v>
      </c>
      <c r="DD70" s="27">
        <v>86.761422618421051</v>
      </c>
      <c r="DE70" s="27">
        <v>27.213629932161332</v>
      </c>
      <c r="DF70" s="27">
        <v>35.418653622101203</v>
      </c>
      <c r="DG70" s="27">
        <v>90.158798608421051</v>
      </c>
      <c r="DH70" s="27">
        <v>26.795159359061966</v>
      </c>
      <c r="DI70" s="27">
        <v>30.229546981666942</v>
      </c>
      <c r="DJ70" s="27">
        <v>90.89382495842105</v>
      </c>
      <c r="DK70" s="27">
        <v>26.299909545137471</v>
      </c>
      <c r="DL70" s="27">
        <v>27.736755258565736</v>
      </c>
      <c r="DM70" s="27">
        <v>91.677188248421061</v>
      </c>
      <c r="DN70" s="27">
        <v>25.625220768049243</v>
      </c>
      <c r="DO70" s="27">
        <v>24.986829564187644</v>
      </c>
      <c r="DP70" s="27">
        <v>102.36328791842107</v>
      </c>
      <c r="DQ70" s="27">
        <v>23.493709483827473</v>
      </c>
      <c r="DR70" s="27">
        <v>8.2126219511845591</v>
      </c>
      <c r="DS70" s="27">
        <v>105.34597607842105</v>
      </c>
      <c r="DT70" s="27">
        <v>23.409227889814492</v>
      </c>
      <c r="DU70" s="27">
        <v>3.247918943229422</v>
      </c>
      <c r="DV70" s="27">
        <v>108.78868209842105</v>
      </c>
      <c r="DW70" s="27">
        <v>27.286658586825997</v>
      </c>
      <c r="DX70" s="27">
        <v>0.52784625489266546</v>
      </c>
      <c r="DY70" s="27">
        <v>109.87084630842105</v>
      </c>
      <c r="DZ70" s="27">
        <v>29.034905949646326</v>
      </c>
      <c r="EA70" s="27">
        <v>1.7240504103320973</v>
      </c>
      <c r="EB70" s="28">
        <v>84.087665428421047</v>
      </c>
      <c r="EC70" s="28">
        <v>36.962611072057229</v>
      </c>
      <c r="ED70" s="28">
        <v>55.732696103653922</v>
      </c>
      <c r="EE70" s="28">
        <v>84.432473938421055</v>
      </c>
      <c r="EF70" s="28">
        <v>34.058414844771413</v>
      </c>
      <c r="EG70" s="28">
        <v>51.676383998775677</v>
      </c>
      <c r="EH70" s="28">
        <v>84.514970458421061</v>
      </c>
      <c r="EI70" s="28">
        <v>31.425624951695781</v>
      </c>
      <c r="EJ70" s="28">
        <v>48.977803299504217</v>
      </c>
      <c r="EK70" s="28">
        <v>84.907988488421054</v>
      </c>
      <c r="EL70" s="28">
        <v>28.773118428318991</v>
      </c>
      <c r="EM70" s="28">
        <v>45.985134851118332</v>
      </c>
      <c r="EN70" s="28">
        <v>85.494235888421059</v>
      </c>
      <c r="EO70" s="28">
        <v>26.38723320899172</v>
      </c>
      <c r="EP70" s="28">
        <v>42.609034561237138</v>
      </c>
      <c r="EQ70" s="28">
        <v>86.312392378421052</v>
      </c>
      <c r="ER70" s="28">
        <v>23.55708964726648</v>
      </c>
      <c r="ES70" s="28">
        <v>39.003155072752733</v>
      </c>
      <c r="ET70" s="28">
        <v>87.32287122842105</v>
      </c>
      <c r="EU70" s="28">
        <v>22.167557244250016</v>
      </c>
      <c r="EV70" s="28">
        <v>35.092216386025186</v>
      </c>
      <c r="EW70" s="28">
        <v>92.923440948421046</v>
      </c>
      <c r="EX70" s="28">
        <v>20.809934650799718</v>
      </c>
      <c r="EY70" s="28">
        <v>27.981688842530247</v>
      </c>
      <c r="EZ70" s="28">
        <v>94.029806478421051</v>
      </c>
      <c r="FA70" s="28">
        <v>20.205810180258961</v>
      </c>
      <c r="FB70" s="28">
        <v>25.792462699709375</v>
      </c>
      <c r="FC70" s="28">
        <v>95.414524098421055</v>
      </c>
      <c r="FD70" s="28">
        <v>19.513940939781754</v>
      </c>
      <c r="FE70" s="28">
        <v>23.463103126593211</v>
      </c>
      <c r="FF70" s="28">
        <v>79.360184068581205</v>
      </c>
      <c r="FG70" s="28">
        <v>14.397201534565617</v>
      </c>
      <c r="FH70" s="28">
        <v>1.2651429321007015</v>
      </c>
      <c r="FI70" s="28">
        <v>53.700527325174583</v>
      </c>
      <c r="FJ70" s="28">
        <v>9.7421310634166289</v>
      </c>
      <c r="FK70" s="28">
        <v>-29.575167104194122</v>
      </c>
      <c r="FL70" s="28">
        <v>51.138398885055793</v>
      </c>
      <c r="FM70" s="28">
        <v>9.2773201517136616</v>
      </c>
      <c r="FN70" s="28">
        <v>-52.804390609412422</v>
      </c>
      <c r="FO70" s="28">
        <v>46.083736563377826</v>
      </c>
      <c r="FP70" s="28">
        <v>8.3603238898163319</v>
      </c>
      <c r="FQ70" s="28">
        <v>-68.038414025308583</v>
      </c>
      <c r="FR70" s="29">
        <v>84.029514278421061</v>
      </c>
      <c r="FS70" s="29">
        <v>36.973058957079466</v>
      </c>
      <c r="FT70" s="29">
        <v>55.830691374972631</v>
      </c>
      <c r="FU70" s="29">
        <v>84.373795158421046</v>
      </c>
      <c r="FV70" s="29">
        <v>34.936252819098641</v>
      </c>
      <c r="FW70" s="29">
        <v>51.672054695879453</v>
      </c>
      <c r="FX70" s="29">
        <v>84.454300888421059</v>
      </c>
      <c r="FY70" s="29">
        <v>33.041634238976108</v>
      </c>
      <c r="FZ70" s="29">
        <v>49.014064345630217</v>
      </c>
      <c r="GA70" s="29">
        <v>84.800475678421051</v>
      </c>
      <c r="GB70" s="29">
        <v>31.044205334453853</v>
      </c>
      <c r="GC70" s="29">
        <v>46.261788305403257</v>
      </c>
      <c r="GD70" s="29">
        <v>85.34217433842106</v>
      </c>
      <c r="GE70" s="29">
        <v>29.31704088988096</v>
      </c>
      <c r="GF70" s="29">
        <v>43.07884314530699</v>
      </c>
      <c r="GG70" s="29">
        <v>90.692209908421063</v>
      </c>
      <c r="GH70" s="29">
        <v>26.574846096899368</v>
      </c>
      <c r="GI70" s="29">
        <v>35.222825054238001</v>
      </c>
      <c r="GJ70" s="29">
        <v>91.425612508421054</v>
      </c>
      <c r="GK70" s="29">
        <v>25.435543967055942</v>
      </c>
      <c r="GL70" s="29">
        <v>31.96621613427898</v>
      </c>
      <c r="GM70" s="29">
        <v>94.904582768421051</v>
      </c>
      <c r="GN70" s="29">
        <v>24.61647733244763</v>
      </c>
      <c r="GO70" s="29">
        <v>27.419526561960993</v>
      </c>
      <c r="GP70" s="29">
        <v>95.954732028421063</v>
      </c>
      <c r="GQ70" s="29">
        <v>23.997539865691575</v>
      </c>
      <c r="GR70" s="29">
        <v>25.009455859424037</v>
      </c>
      <c r="GS70" s="29">
        <v>100.24657624842106</v>
      </c>
      <c r="GT70" s="29">
        <v>22.027251272517237</v>
      </c>
      <c r="GU70" s="29">
        <v>14.938657043639282</v>
      </c>
      <c r="GV70" s="29">
        <v>89.508324353330721</v>
      </c>
      <c r="GW70" s="29">
        <v>16.238235834011327</v>
      </c>
      <c r="GX70" s="29">
        <v>-21.474814069793666</v>
      </c>
      <c r="GY70" s="29">
        <v>56.199996089191018</v>
      </c>
      <c r="GZ70" s="29">
        <v>10.195574511755892</v>
      </c>
      <c r="HA70" s="29">
        <v>-49.157022763000555</v>
      </c>
      <c r="HB70" s="29">
        <v>55.096686168157092</v>
      </c>
      <c r="HC70" s="29">
        <v>9.9954165172320391</v>
      </c>
      <c r="HD70" s="29">
        <v>-64.414581974559468</v>
      </c>
      <c r="HE70" s="29">
        <v>52.060220274012423</v>
      </c>
      <c r="HF70" s="29">
        <v>9.4445532355509254</v>
      </c>
      <c r="HG70" s="29">
        <v>-58.912611672014151</v>
      </c>
    </row>
    <row r="71" spans="1:215" ht="15" thickBot="1" x14ac:dyDescent="0.4">
      <c r="A71" s="2"/>
      <c r="B71" s="43" t="s">
        <v>498</v>
      </c>
      <c r="C71" s="76" t="s">
        <v>859</v>
      </c>
      <c r="D71" s="44">
        <v>382900</v>
      </c>
      <c r="E71" s="45">
        <v>393269</v>
      </c>
      <c r="F71" s="23">
        <v>10.670731707317072</v>
      </c>
      <c r="G71" s="23">
        <v>1.9358407079646016</v>
      </c>
      <c r="H71" s="23">
        <v>10.670731707317072</v>
      </c>
      <c r="I71" s="23">
        <v>10.670731707317072</v>
      </c>
      <c r="J71" s="23">
        <v>1.9358407079646016</v>
      </c>
      <c r="K71" s="23">
        <v>10.670731707317072</v>
      </c>
      <c r="L71" s="23">
        <v>10.670731707317072</v>
      </c>
      <c r="M71" s="23">
        <v>1.9358407079646016</v>
      </c>
      <c r="N71" s="23">
        <v>10.670731707317072</v>
      </c>
      <c r="O71" s="23">
        <v>10.670731707317072</v>
      </c>
      <c r="P71" s="23">
        <v>1.9358407079646016</v>
      </c>
      <c r="Q71" s="23">
        <v>10.670731707317072</v>
      </c>
      <c r="R71" s="23">
        <v>10.670731707317072</v>
      </c>
      <c r="S71" s="23">
        <v>1.9358407079646016</v>
      </c>
      <c r="T71" s="23">
        <v>10.670731707317072</v>
      </c>
      <c r="U71" s="23">
        <v>10.670731707317072</v>
      </c>
      <c r="V71" s="23">
        <v>1.9358407079646016</v>
      </c>
      <c r="W71" s="23">
        <v>10.670731707317072</v>
      </c>
      <c r="X71" s="23">
        <v>10.670731707317072</v>
      </c>
      <c r="Y71" s="23">
        <v>1.9358407079646016</v>
      </c>
      <c r="Z71" s="23">
        <v>10.670731707317072</v>
      </c>
      <c r="AA71" s="23">
        <v>10.670731707317072</v>
      </c>
      <c r="AB71" s="23">
        <v>1.9358407079646016</v>
      </c>
      <c r="AC71" s="23">
        <v>10.670731707317072</v>
      </c>
      <c r="AD71" s="23">
        <v>10.083931381046659</v>
      </c>
      <c r="AE71" s="23">
        <v>1.9358407079646016</v>
      </c>
      <c r="AF71" s="23">
        <v>10.083931381046659</v>
      </c>
      <c r="AG71" s="23">
        <v>6.7149036886234263</v>
      </c>
      <c r="AH71" s="23">
        <v>1.9358407079646016</v>
      </c>
      <c r="AI71" s="23">
        <v>6.7149036886234263</v>
      </c>
      <c r="AJ71" s="23">
        <v>-8.1947204464974011</v>
      </c>
      <c r="AK71" s="23">
        <v>-3.3659199306308438</v>
      </c>
      <c r="AL71" s="23">
        <v>-8.1947204464974011</v>
      </c>
      <c r="AM71" s="23">
        <v>-18.26521177339507</v>
      </c>
      <c r="AN71" s="23">
        <v>-7.5022986746962372</v>
      </c>
      <c r="AO71" s="23">
        <v>-18.26521177339507</v>
      </c>
      <c r="AP71" s="23">
        <v>-20.044832625961053</v>
      </c>
      <c r="AQ71" s="23">
        <v>-8.233264585702802</v>
      </c>
      <c r="AR71" s="23">
        <v>-20.044832625961053</v>
      </c>
      <c r="AS71" s="23">
        <v>-22.249170139739014</v>
      </c>
      <c r="AT71" s="23">
        <v>-9.138679678249833</v>
      </c>
      <c r="AU71" s="23">
        <v>-22.249170139739014</v>
      </c>
      <c r="AV71" s="25">
        <v>10.670731707317072</v>
      </c>
      <c r="AW71" s="25">
        <v>1.9358407079646016</v>
      </c>
      <c r="AX71" s="25">
        <v>10.670731707317072</v>
      </c>
      <c r="AY71" s="25">
        <v>10.670731707317072</v>
      </c>
      <c r="AZ71" s="25">
        <v>1.9358407079646016</v>
      </c>
      <c r="BA71" s="25">
        <v>10.670731707317072</v>
      </c>
      <c r="BB71" s="25">
        <v>10.670731707317072</v>
      </c>
      <c r="BC71" s="25">
        <v>1.9358407079646016</v>
      </c>
      <c r="BD71" s="25">
        <v>10.670731707317072</v>
      </c>
      <c r="BE71" s="25">
        <v>10.670731707317072</v>
      </c>
      <c r="BF71" s="25">
        <v>1.9358407079646016</v>
      </c>
      <c r="BG71" s="25">
        <v>10.670731707317072</v>
      </c>
      <c r="BH71" s="25">
        <v>10.670731707317072</v>
      </c>
      <c r="BI71" s="25">
        <v>1.9358407079646016</v>
      </c>
      <c r="BJ71" s="25">
        <v>10.670731707317072</v>
      </c>
      <c r="BK71" s="25">
        <v>10.670731707317072</v>
      </c>
      <c r="BL71" s="25">
        <v>1.9358407079646016</v>
      </c>
      <c r="BM71" s="25">
        <v>10.670731707317072</v>
      </c>
      <c r="BN71" s="25">
        <v>10.670731707317072</v>
      </c>
      <c r="BO71" s="25">
        <v>1.9358407079646016</v>
      </c>
      <c r="BP71" s="25">
        <v>10.670731707317072</v>
      </c>
      <c r="BQ71" s="25">
        <v>10.670731707317072</v>
      </c>
      <c r="BR71" s="25">
        <v>1.9358407079646016</v>
      </c>
      <c r="BS71" s="25">
        <v>10.670731707317072</v>
      </c>
      <c r="BT71" s="25">
        <v>10.670731707317072</v>
      </c>
      <c r="BU71" s="25">
        <v>1.9358407079646016</v>
      </c>
      <c r="BV71" s="25">
        <v>10.670731707317072</v>
      </c>
      <c r="BW71" s="25">
        <v>10.670731707317072</v>
      </c>
      <c r="BX71" s="25">
        <v>1.9358407079646016</v>
      </c>
      <c r="BY71" s="25">
        <v>10.670731707317072</v>
      </c>
      <c r="BZ71" s="25">
        <v>7.1992603077303352</v>
      </c>
      <c r="CA71" s="25">
        <v>1.9358407079646016</v>
      </c>
      <c r="CB71" s="25">
        <v>7.1992603077303352</v>
      </c>
      <c r="CC71" s="25">
        <v>1.614154667072863</v>
      </c>
      <c r="CD71" s="25">
        <v>0.66300191696515698</v>
      </c>
      <c r="CE71" s="25">
        <v>1.614154667072863</v>
      </c>
      <c r="CF71" s="25">
        <v>1.8758149029419149</v>
      </c>
      <c r="CG71" s="25">
        <v>0.77047689536318786</v>
      </c>
      <c r="CH71" s="25">
        <v>1.8758149029419149</v>
      </c>
      <c r="CI71" s="25">
        <v>2.0868170123378333</v>
      </c>
      <c r="CJ71" s="25">
        <v>0.85714442844839911</v>
      </c>
      <c r="CK71" s="25">
        <v>2.0868170123378333</v>
      </c>
      <c r="CL71" s="27">
        <v>10.670731707317072</v>
      </c>
      <c r="CM71" s="27">
        <v>1.9358407079646016</v>
      </c>
      <c r="CN71" s="27">
        <v>10.670731707317072</v>
      </c>
      <c r="CO71" s="27">
        <v>10.670731707317072</v>
      </c>
      <c r="CP71" s="27">
        <v>1.9358407079646016</v>
      </c>
      <c r="CQ71" s="27">
        <v>10.670731707317072</v>
      </c>
      <c r="CR71" s="27">
        <v>10.670731707317072</v>
      </c>
      <c r="CS71" s="27">
        <v>1.9358407079646016</v>
      </c>
      <c r="CT71" s="27">
        <v>10.670731707317072</v>
      </c>
      <c r="CU71" s="27">
        <v>10.670731707317072</v>
      </c>
      <c r="CV71" s="27">
        <v>1.9358407079646016</v>
      </c>
      <c r="CW71" s="27">
        <v>10.670731707317072</v>
      </c>
      <c r="CX71" s="27">
        <v>10.670731707317072</v>
      </c>
      <c r="CY71" s="27">
        <v>1.9358407079646016</v>
      </c>
      <c r="CZ71" s="27">
        <v>10.670731707317072</v>
      </c>
      <c r="DA71" s="27">
        <v>10.670731707317072</v>
      </c>
      <c r="DB71" s="27">
        <v>1.9358407079646016</v>
      </c>
      <c r="DC71" s="27">
        <v>10.670731707317072</v>
      </c>
      <c r="DD71" s="27">
        <v>10.670731707317072</v>
      </c>
      <c r="DE71" s="27">
        <v>1.9358407079646016</v>
      </c>
      <c r="DF71" s="27">
        <v>10.670731707317072</v>
      </c>
      <c r="DG71" s="27">
        <v>10.670731707317072</v>
      </c>
      <c r="DH71" s="27">
        <v>1.9358407079646016</v>
      </c>
      <c r="DI71" s="27">
        <v>10.670731707317072</v>
      </c>
      <c r="DJ71" s="27">
        <v>10.670731707317072</v>
      </c>
      <c r="DK71" s="27">
        <v>1.9358407079646016</v>
      </c>
      <c r="DL71" s="27">
        <v>10.670731707317072</v>
      </c>
      <c r="DM71" s="27">
        <v>10.221170759087693</v>
      </c>
      <c r="DN71" s="27">
        <v>1.9358407079646016</v>
      </c>
      <c r="DO71" s="27">
        <v>10.221170759087693</v>
      </c>
      <c r="DP71" s="27">
        <v>-1.4466622189180849</v>
      </c>
      <c r="DQ71" s="27">
        <v>-0.59420565074044562</v>
      </c>
      <c r="DR71" s="27">
        <v>-1.4466622189180849</v>
      </c>
      <c r="DS71" s="27">
        <v>-9.9871308278230568</v>
      </c>
      <c r="DT71" s="27">
        <v>-4.1021390446034669</v>
      </c>
      <c r="DU71" s="27">
        <v>-9.9871308278230568</v>
      </c>
      <c r="DV71" s="27">
        <v>-11.091047154343606</v>
      </c>
      <c r="DW71" s="27">
        <v>-4.555564391989475</v>
      </c>
      <c r="DX71" s="27">
        <v>-11.091047154343606</v>
      </c>
      <c r="DY71" s="27">
        <v>-13.802759526142722</v>
      </c>
      <c r="DZ71" s="27">
        <v>-5.6693799001534089</v>
      </c>
      <c r="EA71" s="27">
        <v>-13.802759526142722</v>
      </c>
      <c r="EB71" s="28">
        <v>10.670731707317072</v>
      </c>
      <c r="EC71" s="28">
        <v>1.9358407079646016</v>
      </c>
      <c r="ED71" s="28">
        <v>10.670731707317072</v>
      </c>
      <c r="EE71" s="28">
        <v>10.670731707317072</v>
      </c>
      <c r="EF71" s="28">
        <v>1.9358407079646016</v>
      </c>
      <c r="EG71" s="28">
        <v>10.670731707317072</v>
      </c>
      <c r="EH71" s="28">
        <v>10.670731707317072</v>
      </c>
      <c r="EI71" s="28">
        <v>1.9358407079646016</v>
      </c>
      <c r="EJ71" s="28">
        <v>10.670731707317072</v>
      </c>
      <c r="EK71" s="28">
        <v>10.670731707317072</v>
      </c>
      <c r="EL71" s="28">
        <v>1.9358407079646016</v>
      </c>
      <c r="EM71" s="28">
        <v>10.670731707317072</v>
      </c>
      <c r="EN71" s="28">
        <v>10.670731707317072</v>
      </c>
      <c r="EO71" s="28">
        <v>1.9358407079646016</v>
      </c>
      <c r="EP71" s="28">
        <v>10.670731707317072</v>
      </c>
      <c r="EQ71" s="28">
        <v>10.670731707317072</v>
      </c>
      <c r="ER71" s="28">
        <v>1.9358407079646016</v>
      </c>
      <c r="ES71" s="28">
        <v>10.670731707317072</v>
      </c>
      <c r="ET71" s="28">
        <v>10.670731707317072</v>
      </c>
      <c r="EU71" s="28">
        <v>1.9358407079646016</v>
      </c>
      <c r="EV71" s="28">
        <v>10.670731707317072</v>
      </c>
      <c r="EW71" s="28">
        <v>10.670731707317072</v>
      </c>
      <c r="EX71" s="28">
        <v>1.9358407079646016</v>
      </c>
      <c r="EY71" s="28">
        <v>10.670731707317072</v>
      </c>
      <c r="EZ71" s="28">
        <v>8.70309751830853</v>
      </c>
      <c r="FA71" s="28">
        <v>1.9358407079646016</v>
      </c>
      <c r="FB71" s="28">
        <v>8.70309751830853</v>
      </c>
      <c r="FC71" s="28">
        <v>5.2271335898850593</v>
      </c>
      <c r="FD71" s="28">
        <v>1.9358407079646016</v>
      </c>
      <c r="FE71" s="28">
        <v>5.2271335898850593</v>
      </c>
      <c r="FF71" s="28">
        <v>-13.843918900882786</v>
      </c>
      <c r="FG71" s="28">
        <v>-5.6862858044700229</v>
      </c>
      <c r="FH71" s="28">
        <v>-13.843918900882786</v>
      </c>
      <c r="FI71" s="28">
        <v>-39.136262936332393</v>
      </c>
      <c r="FJ71" s="28">
        <v>-16.074926324559907</v>
      </c>
      <c r="FK71" s="28">
        <v>-39.136262936332393</v>
      </c>
      <c r="FL71" s="28">
        <v>-56.316531360474137</v>
      </c>
      <c r="FM71" s="28">
        <v>-23.131592659910389</v>
      </c>
      <c r="FN71" s="28">
        <v>-56.316531360474137</v>
      </c>
      <c r="FO71" s="28">
        <v>-70.082032404227945</v>
      </c>
      <c r="FP71" s="28">
        <v>-28.785668918008319</v>
      </c>
      <c r="FQ71" s="28">
        <v>-70.082032404227945</v>
      </c>
      <c r="FR71" s="29">
        <v>10.670731707317072</v>
      </c>
      <c r="FS71" s="29">
        <v>1.9358407079646016</v>
      </c>
      <c r="FT71" s="29">
        <v>10.670731707317072</v>
      </c>
      <c r="FU71" s="29">
        <v>10.670731707317072</v>
      </c>
      <c r="FV71" s="29">
        <v>1.9358407079646016</v>
      </c>
      <c r="FW71" s="29">
        <v>10.670731707317072</v>
      </c>
      <c r="FX71" s="29">
        <v>10.670731707317072</v>
      </c>
      <c r="FY71" s="29">
        <v>1.9358407079646016</v>
      </c>
      <c r="FZ71" s="29">
        <v>10.670731707317072</v>
      </c>
      <c r="GA71" s="29">
        <v>10.670731707317072</v>
      </c>
      <c r="GB71" s="29">
        <v>1.9358407079646016</v>
      </c>
      <c r="GC71" s="29">
        <v>10.670731707317072</v>
      </c>
      <c r="GD71" s="29">
        <v>10.670731707317072</v>
      </c>
      <c r="GE71" s="29">
        <v>1.9358407079646016</v>
      </c>
      <c r="GF71" s="29">
        <v>10.670731707317072</v>
      </c>
      <c r="GG71" s="29">
        <v>10.670731707317072</v>
      </c>
      <c r="GH71" s="29">
        <v>1.9358407079646016</v>
      </c>
      <c r="GI71" s="29">
        <v>10.670731707317072</v>
      </c>
      <c r="GJ71" s="29">
        <v>10.670731707317072</v>
      </c>
      <c r="GK71" s="29">
        <v>1.9358407079646016</v>
      </c>
      <c r="GL71" s="29">
        <v>10.670731707317072</v>
      </c>
      <c r="GM71" s="29">
        <v>10.670731707317072</v>
      </c>
      <c r="GN71" s="29">
        <v>1.9358407079646016</v>
      </c>
      <c r="GO71" s="29">
        <v>10.670731707317072</v>
      </c>
      <c r="GP71" s="29">
        <v>9.6357161511448908</v>
      </c>
      <c r="GQ71" s="29">
        <v>1.9358407079646016</v>
      </c>
      <c r="GR71" s="29">
        <v>9.6357161511448908</v>
      </c>
      <c r="GS71" s="29">
        <v>4.3253029952112438</v>
      </c>
      <c r="GT71" s="29">
        <v>1.776585748427999</v>
      </c>
      <c r="GU71" s="29">
        <v>4.3253029952112438</v>
      </c>
      <c r="GV71" s="29">
        <v>-19.138532710323595</v>
      </c>
      <c r="GW71" s="29">
        <v>-7.8610086961834673</v>
      </c>
      <c r="GX71" s="29">
        <v>-19.138532710323595</v>
      </c>
      <c r="GY71" s="29">
        <v>-44.503040936508967</v>
      </c>
      <c r="GZ71" s="29">
        <v>-18.279290116101627</v>
      </c>
      <c r="HA71" s="29">
        <v>-44.503040936508967</v>
      </c>
      <c r="HB71" s="29">
        <v>-56.239059689291302</v>
      </c>
      <c r="HC71" s="29">
        <v>-23.099771752315544</v>
      </c>
      <c r="HD71" s="29">
        <v>-57.108989200602139</v>
      </c>
      <c r="HE71" s="29">
        <v>-64.183260106960816</v>
      </c>
      <c r="HF71" s="29">
        <v>-26.36279246099496</v>
      </c>
      <c r="HG71" s="29">
        <v>-64.183260106960816</v>
      </c>
    </row>
    <row r="72" spans="1:215" ht="15" thickBot="1" x14ac:dyDescent="0.4">
      <c r="A72" s="2"/>
      <c r="B72" s="43" t="s">
        <v>580</v>
      </c>
      <c r="C72" s="76" t="s">
        <v>867</v>
      </c>
      <c r="D72" s="44">
        <v>365831</v>
      </c>
      <c r="E72" s="45">
        <v>407025</v>
      </c>
      <c r="F72" s="23">
        <v>32.422944836315779</v>
      </c>
      <c r="G72" s="23">
        <v>32.422944836315779</v>
      </c>
      <c r="H72" s="23">
        <v>32.422944836315779</v>
      </c>
      <c r="I72" s="23">
        <v>32.742018036315784</v>
      </c>
      <c r="J72" s="23">
        <v>32.742018036315784</v>
      </c>
      <c r="K72" s="23">
        <v>32.742018036315784</v>
      </c>
      <c r="L72" s="23">
        <v>32.831634396315778</v>
      </c>
      <c r="M72" s="23">
        <v>28.949491679051857</v>
      </c>
      <c r="N72" s="23">
        <v>32.831634396315778</v>
      </c>
      <c r="O72" s="23">
        <v>33.062853196315785</v>
      </c>
      <c r="P72" s="23">
        <v>16.598964383822864</v>
      </c>
      <c r="Q72" s="23">
        <v>33.062853196315785</v>
      </c>
      <c r="R72" s="23">
        <v>25.368674484052281</v>
      </c>
      <c r="S72" s="23">
        <v>4.6022816541864762</v>
      </c>
      <c r="T72" s="23">
        <v>25.368674484052281</v>
      </c>
      <c r="U72" s="23">
        <v>10.670731707317072</v>
      </c>
      <c r="V72" s="23">
        <v>1.9358407079646016</v>
      </c>
      <c r="W72" s="23">
        <v>10.670731707317072</v>
      </c>
      <c r="X72" s="23">
        <v>10.670731707317072</v>
      </c>
      <c r="Y72" s="23">
        <v>1.9358407079646016</v>
      </c>
      <c r="Z72" s="23">
        <v>10.670731707317072</v>
      </c>
      <c r="AA72" s="23">
        <v>10.670731707317072</v>
      </c>
      <c r="AB72" s="23">
        <v>1.9358407079646016</v>
      </c>
      <c r="AC72" s="23">
        <v>10.670731707317072</v>
      </c>
      <c r="AD72" s="23">
        <v>10.670731707317072</v>
      </c>
      <c r="AE72" s="23">
        <v>1.9358407079646016</v>
      </c>
      <c r="AF72" s="23">
        <v>10.670731707317072</v>
      </c>
      <c r="AG72" s="23">
        <v>10.670731707317072</v>
      </c>
      <c r="AH72" s="23">
        <v>1.9358407079646016</v>
      </c>
      <c r="AI72" s="23">
        <v>10.670731707317072</v>
      </c>
      <c r="AJ72" s="23">
        <v>10.670731707317072</v>
      </c>
      <c r="AK72" s="23">
        <v>1.9358407079646016</v>
      </c>
      <c r="AL72" s="23">
        <v>10.670731707317072</v>
      </c>
      <c r="AM72" s="23">
        <v>10.670731707317072</v>
      </c>
      <c r="AN72" s="23">
        <v>1.9358407079646016</v>
      </c>
      <c r="AO72" s="23">
        <v>10.670731707317072</v>
      </c>
      <c r="AP72" s="23">
        <v>44.811807946315781</v>
      </c>
      <c r="AQ72" s="23">
        <v>44.811807946315781</v>
      </c>
      <c r="AR72" s="23">
        <v>41.296089223628755</v>
      </c>
      <c r="AS72" s="23">
        <v>46.953157936315783</v>
      </c>
      <c r="AT72" s="23">
        <v>46.953157936315783</v>
      </c>
      <c r="AU72" s="23">
        <v>41.591989189466588</v>
      </c>
      <c r="AV72" s="25">
        <v>32.101320636315776</v>
      </c>
      <c r="AW72" s="25">
        <v>32.101320636315776</v>
      </c>
      <c r="AX72" s="25">
        <v>32.101320636315776</v>
      </c>
      <c r="AY72" s="25">
        <v>32.179890276315781</v>
      </c>
      <c r="AZ72" s="25">
        <v>32.179890276315781</v>
      </c>
      <c r="BA72" s="25">
        <v>32.179890276315781</v>
      </c>
      <c r="BB72" s="25">
        <v>32.396963806315782</v>
      </c>
      <c r="BC72" s="25">
        <v>27.342552599863197</v>
      </c>
      <c r="BD72" s="25">
        <v>32.396963806315782</v>
      </c>
      <c r="BE72" s="25">
        <v>32.668944116315785</v>
      </c>
      <c r="BF72" s="25">
        <v>14.139258660347668</v>
      </c>
      <c r="BG72" s="25">
        <v>32.668944116315785</v>
      </c>
      <c r="BH72" s="25">
        <v>6.9119161628535846</v>
      </c>
      <c r="BI72" s="25">
        <v>1.2539316932610485</v>
      </c>
      <c r="BJ72" s="25">
        <v>6.9119161628535846</v>
      </c>
      <c r="BK72" s="25">
        <v>10.670731707317072</v>
      </c>
      <c r="BL72" s="25">
        <v>1.9358407079646016</v>
      </c>
      <c r="BM72" s="25">
        <v>10.670731707317072</v>
      </c>
      <c r="BN72" s="25">
        <v>10.670731707317072</v>
      </c>
      <c r="BO72" s="25">
        <v>1.9358407079646016</v>
      </c>
      <c r="BP72" s="25">
        <v>10.670731707317072</v>
      </c>
      <c r="BQ72" s="25">
        <v>10.670731707317072</v>
      </c>
      <c r="BR72" s="25">
        <v>1.9358407079646016</v>
      </c>
      <c r="BS72" s="25">
        <v>10.670731707317072</v>
      </c>
      <c r="BT72" s="25">
        <v>10.670731707317072</v>
      </c>
      <c r="BU72" s="25">
        <v>1.9358407079646016</v>
      </c>
      <c r="BV72" s="25">
        <v>10.670731707317072</v>
      </c>
      <c r="BW72" s="25">
        <v>10.670731707317072</v>
      </c>
      <c r="BX72" s="25">
        <v>1.9358407079646016</v>
      </c>
      <c r="BY72" s="25">
        <v>10.670731707317072</v>
      </c>
      <c r="BZ72" s="25">
        <v>10.670731707317072</v>
      </c>
      <c r="CA72" s="25">
        <v>1.9358407079646016</v>
      </c>
      <c r="CB72" s="25">
        <v>10.670731707317072</v>
      </c>
      <c r="CC72" s="25">
        <v>10.670731707317072</v>
      </c>
      <c r="CD72" s="25">
        <v>1.9358407079646016</v>
      </c>
      <c r="CE72" s="25">
        <v>10.670731707317072</v>
      </c>
      <c r="CF72" s="25">
        <v>40.547923906315781</v>
      </c>
      <c r="CG72" s="25">
        <v>20.68700512099177</v>
      </c>
      <c r="CH72" s="25">
        <v>40.547923906315781</v>
      </c>
      <c r="CI72" s="25">
        <v>41.761688426315786</v>
      </c>
      <c r="CJ72" s="25">
        <v>41.761688426315786</v>
      </c>
      <c r="CK72" s="25">
        <v>41.761688426315786</v>
      </c>
      <c r="CL72" s="27">
        <v>32.427423246315783</v>
      </c>
      <c r="CM72" s="27">
        <v>32.427423246315783</v>
      </c>
      <c r="CN72" s="27">
        <v>32.427423246315783</v>
      </c>
      <c r="CO72" s="27">
        <v>32.746118856315782</v>
      </c>
      <c r="CP72" s="27">
        <v>32.746118856315782</v>
      </c>
      <c r="CQ72" s="27">
        <v>32.746118856315782</v>
      </c>
      <c r="CR72" s="27">
        <v>32.839401176315782</v>
      </c>
      <c r="CS72" s="27">
        <v>27.243267637100292</v>
      </c>
      <c r="CT72" s="27">
        <v>32.839401176315782</v>
      </c>
      <c r="CU72" s="27">
        <v>33.073586866315779</v>
      </c>
      <c r="CV72" s="27">
        <v>13.911492857563053</v>
      </c>
      <c r="CW72" s="27">
        <v>33.073586866315779</v>
      </c>
      <c r="CX72" s="27">
        <v>5.1263758934622015</v>
      </c>
      <c r="CY72" s="27">
        <v>0.9300062461590719</v>
      </c>
      <c r="CZ72" s="27">
        <v>5.1263758934622015</v>
      </c>
      <c r="DA72" s="27">
        <v>10.670731707317072</v>
      </c>
      <c r="DB72" s="27">
        <v>1.9358407079646016</v>
      </c>
      <c r="DC72" s="27">
        <v>10.670731707317072</v>
      </c>
      <c r="DD72" s="27">
        <v>10.670731707317072</v>
      </c>
      <c r="DE72" s="27">
        <v>1.9358407079646016</v>
      </c>
      <c r="DF72" s="27">
        <v>10.670731707317072</v>
      </c>
      <c r="DG72" s="27">
        <v>10.670731707317072</v>
      </c>
      <c r="DH72" s="27">
        <v>1.9358407079646016</v>
      </c>
      <c r="DI72" s="27">
        <v>10.670731707317072</v>
      </c>
      <c r="DJ72" s="27">
        <v>10.670731707317072</v>
      </c>
      <c r="DK72" s="27">
        <v>1.9358407079646016</v>
      </c>
      <c r="DL72" s="27">
        <v>10.670731707317072</v>
      </c>
      <c r="DM72" s="27">
        <v>10.670731707317072</v>
      </c>
      <c r="DN72" s="27">
        <v>1.9358407079646016</v>
      </c>
      <c r="DO72" s="27">
        <v>10.670731707317072</v>
      </c>
      <c r="DP72" s="27">
        <v>10.670731707317072</v>
      </c>
      <c r="DQ72" s="27">
        <v>1.9358407079646016</v>
      </c>
      <c r="DR72" s="27">
        <v>10.670731707317072</v>
      </c>
      <c r="DS72" s="27">
        <v>10.670731707317072</v>
      </c>
      <c r="DT72" s="27">
        <v>1.9358407079646016</v>
      </c>
      <c r="DU72" s="27">
        <v>10.670731707317072</v>
      </c>
      <c r="DV72" s="27">
        <v>42.863784636315785</v>
      </c>
      <c r="DW72" s="27">
        <v>42.863784636315785</v>
      </c>
      <c r="DX72" s="27">
        <v>42.863784636315785</v>
      </c>
      <c r="DY72" s="27">
        <v>44.263628546315779</v>
      </c>
      <c r="DZ72" s="27">
        <v>44.263628546315779</v>
      </c>
      <c r="EA72" s="27">
        <v>44.263628546315779</v>
      </c>
      <c r="EB72" s="28">
        <v>32.401004046315776</v>
      </c>
      <c r="EC72" s="28">
        <v>32.401004046315776</v>
      </c>
      <c r="ED72" s="28">
        <v>32.401004046315776</v>
      </c>
      <c r="EE72" s="28">
        <v>32.71106829631578</v>
      </c>
      <c r="EF72" s="28">
        <v>32.71106829631578</v>
      </c>
      <c r="EG72" s="28">
        <v>32.71106829631578</v>
      </c>
      <c r="EH72" s="28">
        <v>32.80771850631578</v>
      </c>
      <c r="EI72" s="28">
        <v>28.931942530353918</v>
      </c>
      <c r="EJ72" s="28">
        <v>32.80771850631578</v>
      </c>
      <c r="EK72" s="28">
        <v>33.080059046315782</v>
      </c>
      <c r="EL72" s="28">
        <v>16.598555585017962</v>
      </c>
      <c r="EM72" s="28">
        <v>33.080059046315782</v>
      </c>
      <c r="EN72" s="28">
        <v>25.480297211399851</v>
      </c>
      <c r="EO72" s="28">
        <v>4.6225317949884683</v>
      </c>
      <c r="EP72" s="28">
        <v>25.480297211399851</v>
      </c>
      <c r="EQ72" s="28">
        <v>10.670731707317072</v>
      </c>
      <c r="ER72" s="28">
        <v>1.9358407079646016</v>
      </c>
      <c r="ES72" s="28">
        <v>10.670731707317072</v>
      </c>
      <c r="ET72" s="28">
        <v>10.670731707317072</v>
      </c>
      <c r="EU72" s="28">
        <v>1.9358407079646016</v>
      </c>
      <c r="EV72" s="28">
        <v>10.670731707317072</v>
      </c>
      <c r="EW72" s="28">
        <v>10.670731707317072</v>
      </c>
      <c r="EX72" s="28">
        <v>1.9358407079646016</v>
      </c>
      <c r="EY72" s="28">
        <v>10.670731707317072</v>
      </c>
      <c r="EZ72" s="28">
        <v>10.670731707317072</v>
      </c>
      <c r="FA72" s="28">
        <v>1.9358407079646016</v>
      </c>
      <c r="FB72" s="28">
        <v>10.670731707317072</v>
      </c>
      <c r="FC72" s="28">
        <v>10.670731707317072</v>
      </c>
      <c r="FD72" s="28">
        <v>1.9358407079646016</v>
      </c>
      <c r="FE72" s="28">
        <v>10.670731707317072</v>
      </c>
      <c r="FF72" s="28">
        <v>10.670731707317072</v>
      </c>
      <c r="FG72" s="28">
        <v>1.9358407079646016</v>
      </c>
      <c r="FH72" s="28">
        <v>10.670731707317072</v>
      </c>
      <c r="FI72" s="28">
        <v>10.670731707317072</v>
      </c>
      <c r="FJ72" s="28">
        <v>1.9358407079646016</v>
      </c>
      <c r="FK72" s="28">
        <v>10.670731707317072</v>
      </c>
      <c r="FL72" s="28">
        <v>51.679613036315779</v>
      </c>
      <c r="FM72" s="28">
        <v>41.054447692168722</v>
      </c>
      <c r="FN72" s="28">
        <v>15.33120864514207</v>
      </c>
      <c r="FO72" s="28">
        <v>53.19262904631578</v>
      </c>
      <c r="FP72" s="28">
        <v>40.024245503798355</v>
      </c>
      <c r="FQ72" s="28">
        <v>6.1324685071917884</v>
      </c>
      <c r="FR72" s="29">
        <v>32.410154596315778</v>
      </c>
      <c r="FS72" s="29">
        <v>32.410154596315778</v>
      </c>
      <c r="FT72" s="29">
        <v>32.410154596315778</v>
      </c>
      <c r="FU72" s="29">
        <v>32.734989256315785</v>
      </c>
      <c r="FV72" s="29">
        <v>32.734989256315785</v>
      </c>
      <c r="FW72" s="29">
        <v>32.734989256315785</v>
      </c>
      <c r="FX72" s="29">
        <v>32.85128100631578</v>
      </c>
      <c r="FY72" s="29">
        <v>32.85128100631578</v>
      </c>
      <c r="FZ72" s="29">
        <v>32.85128100631578</v>
      </c>
      <c r="GA72" s="29">
        <v>33.117623736315778</v>
      </c>
      <c r="GB72" s="29">
        <v>33.117623736315778</v>
      </c>
      <c r="GC72" s="29">
        <v>33.117623736315778</v>
      </c>
      <c r="GD72" s="29">
        <v>33.51920707631578</v>
      </c>
      <c r="GE72" s="29">
        <v>33.51920707631578</v>
      </c>
      <c r="GF72" s="29">
        <v>33.51920707631578</v>
      </c>
      <c r="GG72" s="29">
        <v>34.116945576315786</v>
      </c>
      <c r="GH72" s="29">
        <v>34.116945576315786</v>
      </c>
      <c r="GI72" s="29">
        <v>34.116945576315786</v>
      </c>
      <c r="GJ72" s="29">
        <v>34.918177246315778</v>
      </c>
      <c r="GK72" s="29">
        <v>34.918177246315778</v>
      </c>
      <c r="GL72" s="29">
        <v>34.918177246315778</v>
      </c>
      <c r="GM72" s="29">
        <v>35.852215416315779</v>
      </c>
      <c r="GN72" s="29">
        <v>35.852215416315779</v>
      </c>
      <c r="GO72" s="29">
        <v>35.852215416315779</v>
      </c>
      <c r="GP72" s="29">
        <v>36.930622946315779</v>
      </c>
      <c r="GQ72" s="29">
        <v>36.930622946315779</v>
      </c>
      <c r="GR72" s="29">
        <v>36.930622946315779</v>
      </c>
      <c r="GS72" s="29">
        <v>38.273233606315785</v>
      </c>
      <c r="GT72" s="29">
        <v>38.273233606315785</v>
      </c>
      <c r="GU72" s="29">
        <v>38.273233606315785</v>
      </c>
      <c r="GV72" s="29">
        <v>44.021408586315779</v>
      </c>
      <c r="GW72" s="29">
        <v>44.021408586315779</v>
      </c>
      <c r="GX72" s="29">
        <v>35.443583847441104</v>
      </c>
      <c r="GY72" s="29">
        <v>48.527517506315782</v>
      </c>
      <c r="GZ72" s="29">
        <v>44.058819823799823</v>
      </c>
      <c r="HA72" s="29">
        <v>18.511506130678399</v>
      </c>
      <c r="HB72" s="29">
        <v>50.401762866315778</v>
      </c>
      <c r="HC72" s="29">
        <v>41.243056363524829</v>
      </c>
      <c r="HD72" s="29">
        <v>9.2212408268472217</v>
      </c>
      <c r="HE72" s="29">
        <v>50.359273896315777</v>
      </c>
      <c r="HF72" s="29">
        <v>40.590902909755755</v>
      </c>
      <c r="HG72" s="29">
        <v>12.576013342616378</v>
      </c>
    </row>
    <row r="73" spans="1:215" ht="15" thickBot="1" x14ac:dyDescent="0.4">
      <c r="A73" s="2"/>
      <c r="B73" s="43" t="s">
        <v>614</v>
      </c>
      <c r="C73" s="76" t="s">
        <v>864</v>
      </c>
      <c r="D73" s="44">
        <v>358343</v>
      </c>
      <c r="E73" s="45">
        <v>404626</v>
      </c>
      <c r="F73" s="23">
        <v>79.204357465263158</v>
      </c>
      <c r="G73" s="23">
        <v>69.707999371715673</v>
      </c>
      <c r="H73" s="23">
        <v>70.130111870420563</v>
      </c>
      <c r="I73" s="23">
        <v>82.139274180763167</v>
      </c>
      <c r="J73" s="23">
        <v>55.425192474243197</v>
      </c>
      <c r="K73" s="23">
        <v>68.624899413667606</v>
      </c>
      <c r="L73" s="23">
        <v>82.277784427263157</v>
      </c>
      <c r="M73" s="23">
        <v>41.363687675344629</v>
      </c>
      <c r="N73" s="23">
        <v>67.611887741394625</v>
      </c>
      <c r="O73" s="23">
        <v>82.56347452976317</v>
      </c>
      <c r="P73" s="23">
        <v>27.219741844916836</v>
      </c>
      <c r="Q73" s="23">
        <v>65.559465760233607</v>
      </c>
      <c r="R73" s="23">
        <v>73.343101642393719</v>
      </c>
      <c r="S73" s="23">
        <v>13.305606935124525</v>
      </c>
      <c r="T73" s="23">
        <v>63.118287577140293</v>
      </c>
      <c r="U73" s="23">
        <v>0.79849179059391828</v>
      </c>
      <c r="V73" s="23">
        <v>0.14485913015199403</v>
      </c>
      <c r="W73" s="23">
        <v>0.79849179059391828</v>
      </c>
      <c r="X73" s="23">
        <v>10.670731707317072</v>
      </c>
      <c r="Y73" s="23">
        <v>1.9358407079646016</v>
      </c>
      <c r="Z73" s="23">
        <v>10.670731707317072</v>
      </c>
      <c r="AA73" s="23">
        <v>10.670731707317072</v>
      </c>
      <c r="AB73" s="23">
        <v>1.9358407079646016</v>
      </c>
      <c r="AC73" s="23">
        <v>10.670731707317072</v>
      </c>
      <c r="AD73" s="23">
        <v>10.670731707317072</v>
      </c>
      <c r="AE73" s="23">
        <v>1.9358407079646016</v>
      </c>
      <c r="AF73" s="23">
        <v>10.670731707317072</v>
      </c>
      <c r="AG73" s="23">
        <v>10.670731707317072</v>
      </c>
      <c r="AH73" s="23">
        <v>1.9358407079646016</v>
      </c>
      <c r="AI73" s="23">
        <v>10.670731707317072</v>
      </c>
      <c r="AJ73" s="23">
        <v>10.670731707317072</v>
      </c>
      <c r="AK73" s="23">
        <v>1.9358407079646016</v>
      </c>
      <c r="AL73" s="23">
        <v>10.670731707317072</v>
      </c>
      <c r="AM73" s="23">
        <v>92.290351700263159</v>
      </c>
      <c r="AN73" s="23">
        <v>19.636301453836825</v>
      </c>
      <c r="AO73" s="23">
        <v>30.796037806707417</v>
      </c>
      <c r="AP73" s="23">
        <v>94.189450825263165</v>
      </c>
      <c r="AQ73" s="23">
        <v>55.747073213082594</v>
      </c>
      <c r="AR73" s="23">
        <v>29.477003383215973</v>
      </c>
      <c r="AS73" s="23">
        <v>95.820739135263167</v>
      </c>
      <c r="AT73" s="23">
        <v>63.780346663814022</v>
      </c>
      <c r="AU73" s="23">
        <v>29.950191922849498</v>
      </c>
      <c r="AV73" s="25">
        <v>78.985755655263162</v>
      </c>
      <c r="AW73" s="25">
        <v>69.906889981562003</v>
      </c>
      <c r="AX73" s="25">
        <v>70.93289107007098</v>
      </c>
      <c r="AY73" s="25">
        <v>81.684916745763161</v>
      </c>
      <c r="AZ73" s="25">
        <v>53.979531575688021</v>
      </c>
      <c r="BA73" s="25">
        <v>70.060989320990359</v>
      </c>
      <c r="BB73" s="25">
        <v>81.99994471076316</v>
      </c>
      <c r="BC73" s="25">
        <v>38.143331175826745</v>
      </c>
      <c r="BD73" s="25">
        <v>68.597612338141033</v>
      </c>
      <c r="BE73" s="25">
        <v>82.392448277763165</v>
      </c>
      <c r="BF73" s="25">
        <v>22.399914012267054</v>
      </c>
      <c r="BG73" s="25">
        <v>66.885865146521724</v>
      </c>
      <c r="BH73" s="25">
        <v>37.31661089020087</v>
      </c>
      <c r="BI73" s="25">
        <v>6.7698276393727239</v>
      </c>
      <c r="BJ73" s="25">
        <v>37.31661089020087</v>
      </c>
      <c r="BK73" s="25">
        <v>10.670731707317072</v>
      </c>
      <c r="BL73" s="25">
        <v>1.9358407079646016</v>
      </c>
      <c r="BM73" s="25">
        <v>10.670731707317072</v>
      </c>
      <c r="BN73" s="25">
        <v>10.670731707317072</v>
      </c>
      <c r="BO73" s="25">
        <v>1.9358407079646016</v>
      </c>
      <c r="BP73" s="25">
        <v>10.670731707317072</v>
      </c>
      <c r="BQ73" s="25">
        <v>10.670731707317072</v>
      </c>
      <c r="BR73" s="25">
        <v>1.9358407079646016</v>
      </c>
      <c r="BS73" s="25">
        <v>10.670731707317072</v>
      </c>
      <c r="BT73" s="25">
        <v>10.670731707317072</v>
      </c>
      <c r="BU73" s="25">
        <v>1.9358407079646016</v>
      </c>
      <c r="BV73" s="25">
        <v>10.670731707317072</v>
      </c>
      <c r="BW73" s="25">
        <v>10.670731707317072</v>
      </c>
      <c r="BX73" s="25">
        <v>1.9358407079646016</v>
      </c>
      <c r="BY73" s="25">
        <v>10.670731707317072</v>
      </c>
      <c r="BZ73" s="25">
        <v>10.670731707317072</v>
      </c>
      <c r="CA73" s="25">
        <v>1.9358407079646016</v>
      </c>
      <c r="CB73" s="25">
        <v>10.670731707317072</v>
      </c>
      <c r="CC73" s="25">
        <v>43.36997575990916</v>
      </c>
      <c r="CD73" s="25">
        <v>7.8680044520189183</v>
      </c>
      <c r="CE73" s="25">
        <v>41.668435736071984</v>
      </c>
      <c r="CF73" s="25">
        <v>90.669593625263161</v>
      </c>
      <c r="CG73" s="25">
        <v>33.799656542611878</v>
      </c>
      <c r="CH73" s="25">
        <v>39.362103571257592</v>
      </c>
      <c r="CI73" s="25">
        <v>91.729756240263157</v>
      </c>
      <c r="CJ73" s="25">
        <v>39.157344277095305</v>
      </c>
      <c r="CK73" s="25">
        <v>38.127594565449897</v>
      </c>
      <c r="CL73" s="27">
        <v>79.205521945263158</v>
      </c>
      <c r="CM73" s="27">
        <v>69.898245155327757</v>
      </c>
      <c r="CN73" s="27">
        <v>70.21854605035044</v>
      </c>
      <c r="CO73" s="27">
        <v>82.146985034263167</v>
      </c>
      <c r="CP73" s="27">
        <v>53.957583700565017</v>
      </c>
      <c r="CQ73" s="27">
        <v>68.791603641392413</v>
      </c>
      <c r="CR73" s="27">
        <v>82.287897628763162</v>
      </c>
      <c r="CS73" s="27">
        <v>38.061515060296813</v>
      </c>
      <c r="CT73" s="27">
        <v>67.826046097395917</v>
      </c>
      <c r="CU73" s="27">
        <v>82.575864450763163</v>
      </c>
      <c r="CV73" s="27">
        <v>22.232966877511092</v>
      </c>
      <c r="CW73" s="27">
        <v>65.8247085663306</v>
      </c>
      <c r="CX73" s="27">
        <v>35.986786075050141</v>
      </c>
      <c r="CY73" s="27">
        <v>6.5285762348542287</v>
      </c>
      <c r="CZ73" s="27">
        <v>35.986786075050141</v>
      </c>
      <c r="DA73" s="27">
        <v>10.670731707317072</v>
      </c>
      <c r="DB73" s="27">
        <v>1.9358407079646016</v>
      </c>
      <c r="DC73" s="27">
        <v>10.670731707317072</v>
      </c>
      <c r="DD73" s="27">
        <v>10.670731707317072</v>
      </c>
      <c r="DE73" s="27">
        <v>1.9358407079646016</v>
      </c>
      <c r="DF73" s="27">
        <v>10.670731707317072</v>
      </c>
      <c r="DG73" s="27">
        <v>10.670731707317072</v>
      </c>
      <c r="DH73" s="27">
        <v>1.9358407079646016</v>
      </c>
      <c r="DI73" s="27">
        <v>10.670731707317072</v>
      </c>
      <c r="DJ73" s="27">
        <v>10.670731707317072</v>
      </c>
      <c r="DK73" s="27">
        <v>1.9358407079646016</v>
      </c>
      <c r="DL73" s="27">
        <v>10.670731707317072</v>
      </c>
      <c r="DM73" s="27">
        <v>10.670731707317072</v>
      </c>
      <c r="DN73" s="27">
        <v>1.9358407079646016</v>
      </c>
      <c r="DO73" s="27">
        <v>10.670731707317072</v>
      </c>
      <c r="DP73" s="27">
        <v>10.670731707317072</v>
      </c>
      <c r="DQ73" s="27">
        <v>1.9358407079646016</v>
      </c>
      <c r="DR73" s="27">
        <v>10.670731707317072</v>
      </c>
      <c r="DS73" s="27">
        <v>91.147390645263158</v>
      </c>
      <c r="DT73" s="27">
        <v>16.761560590635796</v>
      </c>
      <c r="DU73" s="27">
        <v>33.444209588442703</v>
      </c>
      <c r="DV73" s="27">
        <v>92.716412640263158</v>
      </c>
      <c r="DW73" s="27">
        <v>57.805669330404903</v>
      </c>
      <c r="DX73" s="27">
        <v>32.555332211527599</v>
      </c>
      <c r="DY73" s="27">
        <v>93.772734850263163</v>
      </c>
      <c r="DZ73" s="27">
        <v>67.204392215926063</v>
      </c>
      <c r="EA73" s="27">
        <v>33.367978473574226</v>
      </c>
      <c r="EB73" s="28">
        <v>79.184094415263161</v>
      </c>
      <c r="EC73" s="28">
        <v>69.709148426318876</v>
      </c>
      <c r="ED73" s="28">
        <v>70.196217231648617</v>
      </c>
      <c r="EE73" s="28">
        <v>82.113445037263162</v>
      </c>
      <c r="EF73" s="28">
        <v>55.422574375147327</v>
      </c>
      <c r="EG73" s="28">
        <v>68.783884356545116</v>
      </c>
      <c r="EH73" s="28">
        <v>82.287525548763156</v>
      </c>
      <c r="EI73" s="28">
        <v>41.324837993761264</v>
      </c>
      <c r="EJ73" s="28">
        <v>67.910546841770127</v>
      </c>
      <c r="EK73" s="28">
        <v>82.654216941263158</v>
      </c>
      <c r="EL73" s="28">
        <v>27.198637057205346</v>
      </c>
      <c r="EM73" s="28">
        <v>66.005416347664209</v>
      </c>
      <c r="EN73" s="28">
        <v>72.967803167855479</v>
      </c>
      <c r="EO73" s="28">
        <v>13.2375218136375</v>
      </c>
      <c r="EP73" s="28">
        <v>63.694796682362878</v>
      </c>
      <c r="EQ73" s="28">
        <v>0.50168449455919395</v>
      </c>
      <c r="ER73" s="28">
        <v>9.101355874746439E-2</v>
      </c>
      <c r="ES73" s="28">
        <v>0.50168449455919395</v>
      </c>
      <c r="ET73" s="28">
        <v>10.670731707317072</v>
      </c>
      <c r="EU73" s="28">
        <v>1.9358407079646016</v>
      </c>
      <c r="EV73" s="28">
        <v>10.670731707317072</v>
      </c>
      <c r="EW73" s="28">
        <v>10.670731707317072</v>
      </c>
      <c r="EX73" s="28">
        <v>1.9358407079646016</v>
      </c>
      <c r="EY73" s="28">
        <v>10.670731707317072</v>
      </c>
      <c r="EZ73" s="28">
        <v>10.670731707317072</v>
      </c>
      <c r="FA73" s="28">
        <v>1.9358407079646016</v>
      </c>
      <c r="FB73" s="28">
        <v>10.670731707317072</v>
      </c>
      <c r="FC73" s="28">
        <v>10.670731707317072</v>
      </c>
      <c r="FD73" s="28">
        <v>1.9358407079646016</v>
      </c>
      <c r="FE73" s="28">
        <v>10.670731707317072</v>
      </c>
      <c r="FF73" s="28">
        <v>10.670731707317072</v>
      </c>
      <c r="FG73" s="28">
        <v>1.9358407079646016</v>
      </c>
      <c r="FH73" s="28">
        <v>10.670731707317072</v>
      </c>
      <c r="FI73" s="28">
        <v>87.831258326510124</v>
      </c>
      <c r="FJ73" s="28">
        <v>15.933989342419979</v>
      </c>
      <c r="FK73" s="28">
        <v>11.931640478223102</v>
      </c>
      <c r="FL73" s="28">
        <v>100.00971990026316</v>
      </c>
      <c r="FM73" s="28">
        <v>49.131544057737116</v>
      </c>
      <c r="FN73" s="28">
        <v>-6.3079270968920582</v>
      </c>
      <c r="FO73" s="28">
        <v>101.32792732026316</v>
      </c>
      <c r="FP73" s="28">
        <v>55.242841872217447</v>
      </c>
      <c r="FQ73" s="28">
        <v>-18.295460870645286</v>
      </c>
      <c r="FR73" s="29">
        <v>79.153636345263166</v>
      </c>
      <c r="FS73" s="29">
        <v>71.464079741558919</v>
      </c>
      <c r="FT73" s="29">
        <v>70.201645329742036</v>
      </c>
      <c r="FU73" s="29">
        <v>82.113873736763168</v>
      </c>
      <c r="FV73" s="29">
        <v>71.102754108935343</v>
      </c>
      <c r="FW73" s="29">
        <v>68.638224512371252</v>
      </c>
      <c r="FX73" s="29">
        <v>82.312737155763159</v>
      </c>
      <c r="FY73" s="29">
        <v>70.698751876894733</v>
      </c>
      <c r="FZ73" s="29">
        <v>67.749297061950926</v>
      </c>
      <c r="GA73" s="29">
        <v>82.67444597876316</v>
      </c>
      <c r="GB73" s="29">
        <v>70.125977803328809</v>
      </c>
      <c r="GC73" s="29">
        <v>66.000470606352039</v>
      </c>
      <c r="GD73" s="29">
        <v>83.203561875763157</v>
      </c>
      <c r="GE73" s="29">
        <v>69.562265598009873</v>
      </c>
      <c r="GF73" s="29">
        <v>63.801314535695681</v>
      </c>
      <c r="GG73" s="29">
        <v>83.945716192763172</v>
      </c>
      <c r="GH73" s="29">
        <v>68.506608856602924</v>
      </c>
      <c r="GI73" s="29">
        <v>60.26564719362608</v>
      </c>
      <c r="GJ73" s="29">
        <v>84.787972094763163</v>
      </c>
      <c r="GK73" s="29">
        <v>67.561527271558603</v>
      </c>
      <c r="GL73" s="29">
        <v>56.530273102630076</v>
      </c>
      <c r="GM73" s="29">
        <v>85.745886410263154</v>
      </c>
      <c r="GN73" s="29">
        <v>66.822701371494887</v>
      </c>
      <c r="GO73" s="29">
        <v>53.591986560327641</v>
      </c>
      <c r="GP73" s="29">
        <v>86.749333809763158</v>
      </c>
      <c r="GQ73" s="29">
        <v>66.087686401576804</v>
      </c>
      <c r="GR73" s="29">
        <v>50.238423932391072</v>
      </c>
      <c r="GS73" s="29">
        <v>88.011516936263163</v>
      </c>
      <c r="GT73" s="29">
        <v>64.954443776976191</v>
      </c>
      <c r="GU73" s="29">
        <v>43.747651343002772</v>
      </c>
      <c r="GV73" s="29">
        <v>92.992687075263163</v>
      </c>
      <c r="GW73" s="29">
        <v>64.606369126652808</v>
      </c>
      <c r="GX73" s="29">
        <v>17.173320956313603</v>
      </c>
      <c r="GY73" s="29">
        <v>96.726328330263158</v>
      </c>
      <c r="GZ73" s="29">
        <v>59.321423564630727</v>
      </c>
      <c r="HA73" s="29">
        <v>-4.0141661390648551</v>
      </c>
      <c r="HB73" s="29">
        <v>98.300590250263156</v>
      </c>
      <c r="HC73" s="29">
        <v>56.359472654923358</v>
      </c>
      <c r="HD73" s="29">
        <v>-16.009765907390715</v>
      </c>
      <c r="HE73" s="29">
        <v>98.186815420263159</v>
      </c>
      <c r="HF73" s="29">
        <v>55.733069194155505</v>
      </c>
      <c r="HG73" s="29">
        <v>-12.408155851175849</v>
      </c>
    </row>
    <row r="74" spans="1:215" ht="15" thickBot="1" x14ac:dyDescent="0.4">
      <c r="A74" s="2"/>
      <c r="B74" s="43" t="s">
        <v>534</v>
      </c>
      <c r="C74" s="77" t="s">
        <v>862</v>
      </c>
      <c r="D74" s="46">
        <v>354460</v>
      </c>
      <c r="E74" s="47">
        <v>413610</v>
      </c>
      <c r="F74" s="23">
        <v>89.894944885789471</v>
      </c>
      <c r="G74" s="23">
        <v>38.946491407733838</v>
      </c>
      <c r="H74" s="23">
        <v>42.127026977886914</v>
      </c>
      <c r="I74" s="23">
        <v>90.456624855789471</v>
      </c>
      <c r="J74" s="23">
        <v>30.271983213311835</v>
      </c>
      <c r="K74" s="23">
        <v>38.226216547321755</v>
      </c>
      <c r="L74" s="23">
        <v>90.847305015789459</v>
      </c>
      <c r="M74" s="23">
        <v>22.004022290679632</v>
      </c>
      <c r="N74" s="23">
        <v>35.393712177921159</v>
      </c>
      <c r="O74" s="23">
        <v>76.699493585822978</v>
      </c>
      <c r="P74" s="23">
        <v>13.914509898313019</v>
      </c>
      <c r="Q74" s="23">
        <v>32.81165426406568</v>
      </c>
      <c r="R74" s="23">
        <v>33.554920800784004</v>
      </c>
      <c r="S74" s="23">
        <v>6.0873971364254169</v>
      </c>
      <c r="T74" s="23">
        <v>29.681752065997543</v>
      </c>
      <c r="U74" s="23">
        <v>11.820514711548473</v>
      </c>
      <c r="V74" s="23">
        <v>2.1444296600596786</v>
      </c>
      <c r="W74" s="23">
        <v>11.820514711548473</v>
      </c>
      <c r="X74" s="23">
        <v>6.4453655934172378</v>
      </c>
      <c r="Y74" s="23">
        <v>1.1692919881863131</v>
      </c>
      <c r="Z74" s="23">
        <v>6.4453655934172378</v>
      </c>
      <c r="AA74" s="23">
        <v>1.2971681018743129</v>
      </c>
      <c r="AB74" s="23">
        <v>0.23532695653472047</v>
      </c>
      <c r="AC74" s="23">
        <v>1.2971681018743129</v>
      </c>
      <c r="AD74" s="23">
        <v>10.670731707317072</v>
      </c>
      <c r="AE74" s="23">
        <v>1.9358407079646016</v>
      </c>
      <c r="AF74" s="23">
        <v>10.670731707317072</v>
      </c>
      <c r="AG74" s="23">
        <v>10.670731707317072</v>
      </c>
      <c r="AH74" s="23">
        <v>1.9358407079646016</v>
      </c>
      <c r="AI74" s="23">
        <v>8.8938852618779407</v>
      </c>
      <c r="AJ74" s="23">
        <v>10.670731707317072</v>
      </c>
      <c r="AK74" s="23">
        <v>1.9358407079646016</v>
      </c>
      <c r="AL74" s="23">
        <v>-11.824444700512458</v>
      </c>
      <c r="AM74" s="23">
        <v>10.670731707317072</v>
      </c>
      <c r="AN74" s="23">
        <v>1.9358407079646016</v>
      </c>
      <c r="AO74" s="23">
        <v>-23.450707392549248</v>
      </c>
      <c r="AP74" s="23">
        <v>57.52176216280494</v>
      </c>
      <c r="AQ74" s="23">
        <v>10.435363932190278</v>
      </c>
      <c r="AR74" s="23">
        <v>-27.072021813968206</v>
      </c>
      <c r="AS74" s="23">
        <v>96.413184911265873</v>
      </c>
      <c r="AT74" s="23">
        <v>17.490887528150004</v>
      </c>
      <c r="AU74" s="23">
        <v>-27.053453840245083</v>
      </c>
      <c r="AV74" s="25">
        <v>89.655547035789468</v>
      </c>
      <c r="AW74" s="25">
        <v>38.654315508724615</v>
      </c>
      <c r="AX74" s="25">
        <v>43.729956233298594</v>
      </c>
      <c r="AY74" s="25">
        <v>90.033951495789466</v>
      </c>
      <c r="AZ74" s="25">
        <v>31.440122570250104</v>
      </c>
      <c r="BA74" s="25">
        <v>41.330073340521167</v>
      </c>
      <c r="BB74" s="25">
        <v>90.627084665789468</v>
      </c>
      <c r="BC74" s="25">
        <v>24.353608841129567</v>
      </c>
      <c r="BD74" s="25">
        <v>38.532997060260357</v>
      </c>
      <c r="BE74" s="25">
        <v>91.290257735789467</v>
      </c>
      <c r="BF74" s="25">
        <v>17.421670111393169</v>
      </c>
      <c r="BG74" s="25">
        <v>36.367765094177486</v>
      </c>
      <c r="BH74" s="25">
        <v>58.949870021651435</v>
      </c>
      <c r="BI74" s="25">
        <v>10.694445446405791</v>
      </c>
      <c r="BJ74" s="25">
        <v>33.772521968173081</v>
      </c>
      <c r="BK74" s="25">
        <v>46.071672931588047</v>
      </c>
      <c r="BL74" s="25">
        <v>8.3581353548456203</v>
      </c>
      <c r="BM74" s="25">
        <v>30.877317005248926</v>
      </c>
      <c r="BN74" s="25">
        <v>41.734005212468269</v>
      </c>
      <c r="BO74" s="25">
        <v>7.5712133350053055</v>
      </c>
      <c r="BP74" s="25">
        <v>27.687896298938881</v>
      </c>
      <c r="BQ74" s="25">
        <v>37.460796120568006</v>
      </c>
      <c r="BR74" s="25">
        <v>6.7959851369172046</v>
      </c>
      <c r="BS74" s="25">
        <v>24.359125711516143</v>
      </c>
      <c r="BT74" s="25">
        <v>33.285627804883411</v>
      </c>
      <c r="BU74" s="25">
        <v>6.0385430973461052</v>
      </c>
      <c r="BV74" s="25">
        <v>20.906001785475993</v>
      </c>
      <c r="BW74" s="25">
        <v>28.978199935570064</v>
      </c>
      <c r="BX74" s="25">
        <v>5.257107067957401</v>
      </c>
      <c r="BY74" s="25">
        <v>17.393555720978298</v>
      </c>
      <c r="BZ74" s="25">
        <v>17.628468096133112</v>
      </c>
      <c r="CA74" s="25">
        <v>3.1980849200949448</v>
      </c>
      <c r="CB74" s="25">
        <v>5.1250784239955749</v>
      </c>
      <c r="CC74" s="25">
        <v>30.955726955826474</v>
      </c>
      <c r="CD74" s="25">
        <v>5.6158619698623244</v>
      </c>
      <c r="CE74" s="25">
        <v>-4.7527364070995759</v>
      </c>
      <c r="CF74" s="25">
        <v>83.249101333853531</v>
      </c>
      <c r="CG74" s="25">
        <v>15.102713073840684</v>
      </c>
      <c r="CH74" s="25">
        <v>-10.948413641038655</v>
      </c>
      <c r="CI74" s="25">
        <v>108.77555920578946</v>
      </c>
      <c r="CJ74" s="25">
        <v>20.048679949623601</v>
      </c>
      <c r="CK74" s="25">
        <v>-14.99950462572653</v>
      </c>
      <c r="CL74" s="27">
        <v>89.898626615789468</v>
      </c>
      <c r="CM74" s="27">
        <v>38.642433858367703</v>
      </c>
      <c r="CN74" s="27">
        <v>42.18503547133021</v>
      </c>
      <c r="CO74" s="27">
        <v>90.463386625789468</v>
      </c>
      <c r="CP74" s="27">
        <v>28.887046898988469</v>
      </c>
      <c r="CQ74" s="27">
        <v>38.438425299475298</v>
      </c>
      <c r="CR74" s="27">
        <v>90.857939915789473</v>
      </c>
      <c r="CS74" s="27">
        <v>19.136785478143764</v>
      </c>
      <c r="CT74" s="27">
        <v>35.763962834790945</v>
      </c>
      <c r="CU74" s="27">
        <v>52.838716116142052</v>
      </c>
      <c r="CV74" s="27">
        <v>9.5857847821319648</v>
      </c>
      <c r="CW74" s="27">
        <v>33.324306958312533</v>
      </c>
      <c r="CX74" s="27">
        <v>2.2820584102662478</v>
      </c>
      <c r="CY74" s="27">
        <v>0.41400174699520426</v>
      </c>
      <c r="CZ74" s="27">
        <v>2.2820584102662478</v>
      </c>
      <c r="DA74" s="27">
        <v>10.670731707317072</v>
      </c>
      <c r="DB74" s="27">
        <v>1.9358407079646016</v>
      </c>
      <c r="DC74" s="27">
        <v>10.670731707317072</v>
      </c>
      <c r="DD74" s="27">
        <v>10.670731707317072</v>
      </c>
      <c r="DE74" s="27">
        <v>1.9358407079646016</v>
      </c>
      <c r="DF74" s="27">
        <v>10.670731707317072</v>
      </c>
      <c r="DG74" s="27">
        <v>10.670731707317072</v>
      </c>
      <c r="DH74" s="27">
        <v>1.9358407079646016</v>
      </c>
      <c r="DI74" s="27">
        <v>10.670731707317072</v>
      </c>
      <c r="DJ74" s="27">
        <v>10.670731707317072</v>
      </c>
      <c r="DK74" s="27">
        <v>1.9358407079646016</v>
      </c>
      <c r="DL74" s="27">
        <v>10.670731707317072</v>
      </c>
      <c r="DM74" s="27">
        <v>10.670731707317072</v>
      </c>
      <c r="DN74" s="27">
        <v>1.9358407079646016</v>
      </c>
      <c r="DO74" s="27">
        <v>10.639123663473427</v>
      </c>
      <c r="DP74" s="27">
        <v>10.670731707317072</v>
      </c>
      <c r="DQ74" s="27">
        <v>1.9358407079646016</v>
      </c>
      <c r="DR74" s="27">
        <v>-8.1977518099935764</v>
      </c>
      <c r="DS74" s="27">
        <v>10.670731707317072</v>
      </c>
      <c r="DT74" s="27">
        <v>1.9358407079646016</v>
      </c>
      <c r="DU74" s="27">
        <v>-17.827001375677639</v>
      </c>
      <c r="DV74" s="27">
        <v>29.406659065809659</v>
      </c>
      <c r="DW74" s="27">
        <v>5.3348363791955578</v>
      </c>
      <c r="DX74" s="27">
        <v>-20.597128828670037</v>
      </c>
      <c r="DY74" s="27">
        <v>64.792268541339467</v>
      </c>
      <c r="DZ74" s="27">
        <v>11.754349602632383</v>
      </c>
      <c r="EA74" s="27">
        <v>-19.785517611156052</v>
      </c>
      <c r="EB74" s="28">
        <v>89.875824315789458</v>
      </c>
      <c r="EC74" s="28">
        <v>38.952292612487462</v>
      </c>
      <c r="ED74" s="28">
        <v>42.211314517326429</v>
      </c>
      <c r="EE74" s="28">
        <v>90.466072645789467</v>
      </c>
      <c r="EF74" s="28">
        <v>30.256373487802581</v>
      </c>
      <c r="EG74" s="28">
        <v>38.263997754698707</v>
      </c>
      <c r="EH74" s="28">
        <v>90.966023615789467</v>
      </c>
      <c r="EI74" s="28">
        <v>21.705817219389218</v>
      </c>
      <c r="EJ74" s="28">
        <v>35.387185186835296</v>
      </c>
      <c r="EK74" s="28">
        <v>74.08564242056643</v>
      </c>
      <c r="EL74" s="28">
        <v>13.440315660368247</v>
      </c>
      <c r="EM74" s="28">
        <v>32.825586650460565</v>
      </c>
      <c r="EN74" s="28">
        <v>30.151603330810346</v>
      </c>
      <c r="EO74" s="28">
        <v>5.4699811352355052</v>
      </c>
      <c r="EP74" s="28">
        <v>29.767670323719543</v>
      </c>
      <c r="EQ74" s="28">
        <v>8.0779659627592153</v>
      </c>
      <c r="ER74" s="28">
        <v>1.4654717012085301</v>
      </c>
      <c r="ES74" s="28">
        <v>8.0779659627592153</v>
      </c>
      <c r="ET74" s="28">
        <v>2.0065713591240355</v>
      </c>
      <c r="EU74" s="28">
        <v>0.36402400762869674</v>
      </c>
      <c r="EV74" s="28">
        <v>2.0065713591240355</v>
      </c>
      <c r="EW74" s="28">
        <v>10.670731707317072</v>
      </c>
      <c r="EX74" s="28">
        <v>1.9358407079646016</v>
      </c>
      <c r="EY74" s="28">
        <v>10.670731707317072</v>
      </c>
      <c r="EZ74" s="28">
        <v>10.670731707317072</v>
      </c>
      <c r="FA74" s="28">
        <v>1.9358407079646016</v>
      </c>
      <c r="FB74" s="28">
        <v>10.670731707317072</v>
      </c>
      <c r="FC74" s="28">
        <v>10.670731707317072</v>
      </c>
      <c r="FD74" s="28">
        <v>1.9358407079646016</v>
      </c>
      <c r="FE74" s="28">
        <v>10.469526187744677</v>
      </c>
      <c r="FF74" s="28">
        <v>10.670731707317072</v>
      </c>
      <c r="FG74" s="28">
        <v>1.9358407079646016</v>
      </c>
      <c r="FH74" s="28">
        <v>-11.483457486288103</v>
      </c>
      <c r="FI74" s="28">
        <v>10.670731707317072</v>
      </c>
      <c r="FJ74" s="28">
        <v>1.9358407079646016</v>
      </c>
      <c r="FK74" s="28">
        <v>-42.018460698926049</v>
      </c>
      <c r="FL74" s="28">
        <v>19.104098941245937</v>
      </c>
      <c r="FM74" s="28">
        <v>3.465787861022493</v>
      </c>
      <c r="FN74" s="28">
        <v>-61.36060968882515</v>
      </c>
      <c r="FO74" s="28">
        <v>46.586776657681263</v>
      </c>
      <c r="FP74" s="28">
        <v>8.4515833759510244</v>
      </c>
      <c r="FQ74" s="28">
        <v>-77.747088814504821</v>
      </c>
      <c r="FR74" s="29">
        <v>89.868805555789464</v>
      </c>
      <c r="FS74" s="29">
        <v>38.935828777791194</v>
      </c>
      <c r="FT74" s="29">
        <v>42.102530687822409</v>
      </c>
      <c r="FU74" s="29">
        <v>90.532034585789461</v>
      </c>
      <c r="FV74" s="29">
        <v>32.574313866756093</v>
      </c>
      <c r="FW74" s="29">
        <v>37.86261188827126</v>
      </c>
      <c r="FX74" s="29">
        <v>91.102339995789464</v>
      </c>
      <c r="FY74" s="29">
        <v>26.148087487572841</v>
      </c>
      <c r="FZ74" s="29">
        <v>34.957571835706318</v>
      </c>
      <c r="GA74" s="29">
        <v>91.899683205789472</v>
      </c>
      <c r="GB74" s="29">
        <v>19.637344140600188</v>
      </c>
      <c r="GC74" s="29">
        <v>32.467594868736867</v>
      </c>
      <c r="GD74" s="29">
        <v>73.013648411359057</v>
      </c>
      <c r="GE74" s="29">
        <v>13.245838871087264</v>
      </c>
      <c r="GF74" s="29">
        <v>29.502489590583693</v>
      </c>
      <c r="GG74" s="29">
        <v>58.1748990629414</v>
      </c>
      <c r="GH74" s="29">
        <v>10.553853369825653</v>
      </c>
      <c r="GI74" s="29">
        <v>26.293106739053599</v>
      </c>
      <c r="GJ74" s="29">
        <v>51.678101675496244</v>
      </c>
      <c r="GK74" s="29">
        <v>9.3752308349351594</v>
      </c>
      <c r="GL74" s="29">
        <v>22.690850449309082</v>
      </c>
      <c r="GM74" s="29">
        <v>47.086188344488413</v>
      </c>
      <c r="GN74" s="29">
        <v>8.5421846111682527</v>
      </c>
      <c r="GO74" s="29">
        <v>19.090123987939819</v>
      </c>
      <c r="GP74" s="29">
        <v>43.151458816767239</v>
      </c>
      <c r="GQ74" s="29">
        <v>7.8283619977321095</v>
      </c>
      <c r="GR74" s="29">
        <v>15.541324743452833</v>
      </c>
      <c r="GS74" s="29">
        <v>37.297172035204568</v>
      </c>
      <c r="GT74" s="29">
        <v>6.7663011214309172</v>
      </c>
      <c r="GU74" s="29">
        <v>7.9981013799557559</v>
      </c>
      <c r="GV74" s="29">
        <v>91.565992633146379</v>
      </c>
      <c r="GW74" s="29">
        <v>16.611529636986731</v>
      </c>
      <c r="GX74" s="29">
        <v>-28.237460078745585</v>
      </c>
      <c r="GY74" s="29">
        <v>59.445486314216836</v>
      </c>
      <c r="GZ74" s="29">
        <v>10.784358136649958</v>
      </c>
      <c r="HA74" s="29">
        <v>-54.281174902145949</v>
      </c>
      <c r="HB74" s="29">
        <v>62.03147786535974</v>
      </c>
      <c r="HC74" s="29">
        <v>11.25349819681305</v>
      </c>
      <c r="HD74" s="29">
        <v>-67.103037619850511</v>
      </c>
      <c r="HE74" s="29">
        <v>54.218239484752438</v>
      </c>
      <c r="HF74" s="29">
        <v>9.8360522959064163</v>
      </c>
      <c r="HG74" s="29">
        <v>-64.912576357523449</v>
      </c>
    </row>
    <row r="75" spans="1:215" x14ac:dyDescent="0.35">
      <c r="A75" s="2"/>
      <c r="B75" s="2"/>
      <c r="C75" s="2"/>
      <c r="D75" s="42"/>
      <c r="E75" s="4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row>
    <row r="76" spans="1:215" x14ac:dyDescent="0.35">
      <c r="A76" s="2"/>
      <c r="B76" s="2"/>
      <c r="C76" s="2"/>
      <c r="D76" s="42"/>
      <c r="E76" s="4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row>
    <row r="77" spans="1:215" x14ac:dyDescent="0.35">
      <c r="A77" s="2"/>
      <c r="B77" s="2"/>
      <c r="C77" s="2"/>
      <c r="D77" s="42"/>
      <c r="E77" s="4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row>
    <row r="78" spans="1:215" x14ac:dyDescent="0.35">
      <c r="A78" s="2"/>
      <c r="B78" s="2"/>
      <c r="C78" s="2"/>
      <c r="D78" s="42"/>
      <c r="E78" s="4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row>
    <row r="79" spans="1:215" x14ac:dyDescent="0.35">
      <c r="A79" s="2"/>
      <c r="B79" s="2"/>
      <c r="C79" s="2"/>
      <c r="D79" s="42"/>
      <c r="E79" s="4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row>
    <row r="80" spans="1:215" x14ac:dyDescent="0.35">
      <c r="A80" s="2"/>
      <c r="B80" s="2"/>
      <c r="C80" s="2"/>
      <c r="D80" s="42"/>
      <c r="E80" s="4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row>
    <row r="81" spans="1:215" x14ac:dyDescent="0.35">
      <c r="A81" s="2"/>
      <c r="B81" s="2"/>
      <c r="C81" s="2"/>
      <c r="D81" s="42"/>
      <c r="E81" s="4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row>
    <row r="82" spans="1:215" x14ac:dyDescent="0.35">
      <c r="A82" s="2"/>
      <c r="B82" s="2"/>
      <c r="C82" s="2"/>
      <c r="D82" s="42"/>
      <c r="E82" s="4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row>
    <row r="83" spans="1:215" x14ac:dyDescent="0.35">
      <c r="A83" s="2"/>
      <c r="B83" s="2"/>
      <c r="C83" s="2"/>
      <c r="D83" s="42"/>
      <c r="E83" s="4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row>
    <row r="84" spans="1:215" x14ac:dyDescent="0.35">
      <c r="A84" s="2"/>
      <c r="B84" s="2"/>
      <c r="C84" s="2"/>
      <c r="D84" s="42"/>
      <c r="E84" s="4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row>
    <row r="85" spans="1:215" x14ac:dyDescent="0.35">
      <c r="A85" s="2"/>
      <c r="B85" s="2"/>
      <c r="C85" s="2"/>
      <c r="D85" s="42"/>
      <c r="E85" s="4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row>
    <row r="86" spans="1:215" x14ac:dyDescent="0.35">
      <c r="A86" s="2"/>
      <c r="B86" s="2"/>
      <c r="C86" s="2"/>
      <c r="D86" s="42"/>
      <c r="E86" s="4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row>
    <row r="87" spans="1:215" x14ac:dyDescent="0.35">
      <c r="A87" s="2"/>
      <c r="B87" s="2"/>
      <c r="C87" s="2"/>
      <c r="D87" s="42"/>
      <c r="E87" s="4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row>
    <row r="88" spans="1:215" x14ac:dyDescent="0.35">
      <c r="A88" s="2"/>
      <c r="B88" s="2"/>
      <c r="C88" s="2"/>
      <c r="D88" s="42"/>
      <c r="E88" s="4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row>
    <row r="89" spans="1:215" x14ac:dyDescent="0.35">
      <c r="A89" s="2"/>
      <c r="B89" s="2"/>
      <c r="C89" s="2"/>
      <c r="D89" s="42"/>
      <c r="E89" s="4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row>
    <row r="90" spans="1:215" x14ac:dyDescent="0.35">
      <c r="A90" s="2"/>
      <c r="B90" s="2"/>
      <c r="C90" s="2"/>
      <c r="D90" s="42"/>
      <c r="E90" s="4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row>
    <row r="91" spans="1:215" x14ac:dyDescent="0.35">
      <c r="A91" s="2"/>
      <c r="B91" s="2"/>
      <c r="C91" s="2"/>
      <c r="D91" s="42"/>
      <c r="E91" s="4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row>
    <row r="92" spans="1:215" x14ac:dyDescent="0.35">
      <c r="A92" s="2"/>
      <c r="B92" s="2"/>
      <c r="C92" s="2"/>
      <c r="D92" s="42"/>
      <c r="E92" s="4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row>
    <row r="93" spans="1:215" x14ac:dyDescent="0.35">
      <c r="A93" s="2"/>
      <c r="B93" s="2"/>
      <c r="C93" s="2"/>
      <c r="D93" s="42"/>
      <c r="E93" s="4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row>
    <row r="94" spans="1:215" x14ac:dyDescent="0.35">
      <c r="A94" s="2"/>
      <c r="B94" s="2"/>
      <c r="C94" s="2"/>
      <c r="D94" s="42"/>
      <c r="E94" s="4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row>
    <row r="95" spans="1:215" x14ac:dyDescent="0.35">
      <c r="A95" s="2"/>
      <c r="B95" s="2"/>
      <c r="C95" s="2"/>
      <c r="D95" s="42"/>
      <c r="E95" s="4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row>
    <row r="96" spans="1:215" x14ac:dyDescent="0.35">
      <c r="A96" s="2"/>
      <c r="B96" s="2"/>
      <c r="C96" s="2"/>
      <c r="D96" s="42"/>
      <c r="E96" s="4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row>
    <row r="97" spans="1:215" x14ac:dyDescent="0.35">
      <c r="A97" s="2"/>
      <c r="B97" s="2"/>
      <c r="C97" s="2"/>
      <c r="D97" s="42"/>
      <c r="E97" s="4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row>
    <row r="98" spans="1:215" x14ac:dyDescent="0.35">
      <c r="A98" s="2"/>
      <c r="B98" s="2"/>
      <c r="C98" s="2"/>
      <c r="D98" s="42"/>
      <c r="E98" s="4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row>
    <row r="99" spans="1:215" x14ac:dyDescent="0.35">
      <c r="A99" s="2"/>
      <c r="B99" s="2"/>
      <c r="C99" s="2"/>
      <c r="D99" s="42"/>
      <c r="E99" s="4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row>
    <row r="100" spans="1:215" x14ac:dyDescent="0.35">
      <c r="A100" s="2"/>
      <c r="B100" s="2"/>
      <c r="C100" s="2"/>
      <c r="D100" s="42"/>
      <c r="E100" s="4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row>
    <row r="101" spans="1:215" x14ac:dyDescent="0.35">
      <c r="A101" s="2"/>
      <c r="B101" s="2"/>
      <c r="C101" s="2"/>
      <c r="D101" s="42"/>
      <c r="E101" s="4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row>
    <row r="102" spans="1:215" x14ac:dyDescent="0.35">
      <c r="A102" s="2"/>
      <c r="B102" s="2"/>
      <c r="C102" s="2"/>
      <c r="D102" s="42"/>
      <c r="E102" s="4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row>
    <row r="103" spans="1:215" x14ac:dyDescent="0.35">
      <c r="A103" s="2"/>
      <c r="B103" s="2"/>
      <c r="C103" s="2"/>
      <c r="D103" s="42"/>
      <c r="E103" s="4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row>
    <row r="104" spans="1:215" x14ac:dyDescent="0.35">
      <c r="A104" s="2"/>
      <c r="B104" s="2"/>
      <c r="C104" s="2"/>
      <c r="D104" s="42"/>
      <c r="E104" s="4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row>
    <row r="105" spans="1:215" x14ac:dyDescent="0.35">
      <c r="A105" s="2"/>
      <c r="B105" s="2"/>
      <c r="C105" s="2"/>
      <c r="D105" s="42"/>
      <c r="E105" s="4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row>
    <row r="106" spans="1:215" x14ac:dyDescent="0.35">
      <c r="A106" s="2"/>
      <c r="B106" s="2"/>
      <c r="C106" s="2"/>
      <c r="D106" s="42"/>
      <c r="E106" s="4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row>
    <row r="107" spans="1:215" x14ac:dyDescent="0.35">
      <c r="A107" s="2"/>
      <c r="B107" s="2"/>
      <c r="C107" s="2"/>
      <c r="D107" s="42"/>
      <c r="E107" s="4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row>
    <row r="108" spans="1:215" x14ac:dyDescent="0.35">
      <c r="A108" s="2"/>
      <c r="B108" s="2"/>
      <c r="C108" s="2"/>
      <c r="D108" s="42"/>
      <c r="E108" s="4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row>
    <row r="109" spans="1:215" x14ac:dyDescent="0.35">
      <c r="A109" s="2"/>
      <c r="B109" s="2"/>
      <c r="C109" s="2"/>
      <c r="D109" s="42"/>
      <c r="E109" s="4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row>
    <row r="110" spans="1:215" x14ac:dyDescent="0.35">
      <c r="A110" s="2"/>
      <c r="B110" s="2"/>
      <c r="C110" s="2"/>
      <c r="D110" s="42"/>
      <c r="E110" s="4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row>
    <row r="111" spans="1:215" x14ac:dyDescent="0.35">
      <c r="A111" s="2"/>
      <c r="B111" s="2"/>
      <c r="C111" s="2"/>
      <c r="D111" s="42"/>
      <c r="E111" s="4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row>
    <row r="112" spans="1:215" x14ac:dyDescent="0.35">
      <c r="A112" s="2"/>
      <c r="B112" s="2"/>
      <c r="C112" s="2"/>
      <c r="D112" s="42"/>
      <c r="E112" s="4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row>
    <row r="113" spans="1:215" x14ac:dyDescent="0.35">
      <c r="A113" s="2"/>
      <c r="B113" s="2"/>
      <c r="C113" s="2"/>
      <c r="D113" s="42"/>
      <c r="E113" s="4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row>
    <row r="114" spans="1:215" x14ac:dyDescent="0.35">
      <c r="A114" s="2"/>
      <c r="B114" s="2"/>
      <c r="C114" s="2"/>
      <c r="D114" s="42"/>
      <c r="E114" s="4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row>
    <row r="115" spans="1:215" x14ac:dyDescent="0.35">
      <c r="A115" s="2"/>
      <c r="B115" s="2"/>
      <c r="C115" s="2"/>
      <c r="D115" s="42"/>
      <c r="E115" s="4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row>
    <row r="116" spans="1:215" x14ac:dyDescent="0.35">
      <c r="A116" s="2"/>
      <c r="B116" s="2"/>
      <c r="C116" s="2"/>
      <c r="D116" s="42"/>
      <c r="E116" s="4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row>
    <row r="117" spans="1:215" x14ac:dyDescent="0.35">
      <c r="A117" s="2"/>
      <c r="B117" s="2"/>
      <c r="C117" s="2"/>
      <c r="D117" s="42"/>
      <c r="E117" s="4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row>
    <row r="118" spans="1:215" x14ac:dyDescent="0.35">
      <c r="A118" s="2"/>
      <c r="B118" s="2"/>
      <c r="C118" s="2"/>
      <c r="D118" s="42"/>
      <c r="E118" s="4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row>
    <row r="119" spans="1:215" x14ac:dyDescent="0.35">
      <c r="A119" s="2"/>
      <c r="B119" s="2"/>
      <c r="C119" s="2"/>
      <c r="D119" s="42"/>
      <c r="E119" s="4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row>
    <row r="120" spans="1:215" x14ac:dyDescent="0.35">
      <c r="A120" s="2"/>
      <c r="B120" s="2"/>
      <c r="C120" s="2"/>
      <c r="D120" s="42"/>
      <c r="E120" s="4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row>
    <row r="121" spans="1:215" x14ac:dyDescent="0.35">
      <c r="A121" s="2"/>
      <c r="B121" s="2"/>
      <c r="C121" s="2"/>
      <c r="D121" s="42"/>
      <c r="E121" s="4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row>
    <row r="122" spans="1:215" x14ac:dyDescent="0.35">
      <c r="A122" s="2"/>
      <c r="B122" s="2"/>
      <c r="C122" s="2"/>
      <c r="D122" s="42"/>
      <c r="E122" s="4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row>
    <row r="123" spans="1:215" x14ac:dyDescent="0.35">
      <c r="A123" s="2"/>
      <c r="B123" s="2"/>
      <c r="C123" s="2"/>
      <c r="D123" s="42"/>
      <c r="E123" s="4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row>
    <row r="124" spans="1:215" x14ac:dyDescent="0.35">
      <c r="A124" s="2"/>
      <c r="B124" s="2"/>
      <c r="C124" s="2"/>
      <c r="D124" s="42"/>
      <c r="E124" s="4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row>
    <row r="125" spans="1:215" x14ac:dyDescent="0.35">
      <c r="A125" s="2"/>
      <c r="B125" s="2"/>
      <c r="C125" s="2"/>
      <c r="D125" s="42"/>
      <c r="E125" s="4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row>
    <row r="126" spans="1:215" x14ac:dyDescent="0.35">
      <c r="A126" s="2"/>
      <c r="B126" s="2"/>
      <c r="C126" s="2"/>
      <c r="D126" s="42"/>
      <c r="E126" s="4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row>
    <row r="127" spans="1:215" x14ac:dyDescent="0.35">
      <c r="A127" s="2"/>
      <c r="B127" s="2"/>
      <c r="C127" s="2"/>
      <c r="D127" s="42"/>
      <c r="E127" s="4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row>
    <row r="128" spans="1:215" x14ac:dyDescent="0.35">
      <c r="A128" s="2"/>
      <c r="B128" s="2"/>
      <c r="C128" s="2"/>
      <c r="D128" s="42"/>
      <c r="E128" s="4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row>
    <row r="129" spans="1:215" x14ac:dyDescent="0.35">
      <c r="A129" s="2"/>
      <c r="B129" s="2"/>
      <c r="C129" s="2"/>
      <c r="D129" s="42"/>
      <c r="E129" s="4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row>
    <row r="130" spans="1:215" x14ac:dyDescent="0.35">
      <c r="A130" s="2"/>
      <c r="B130" s="2"/>
      <c r="C130" s="2"/>
      <c r="D130" s="42"/>
      <c r="E130" s="4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row>
    <row r="131" spans="1:215" x14ac:dyDescent="0.35">
      <c r="A131" s="2"/>
      <c r="B131" s="2"/>
      <c r="C131" s="2"/>
      <c r="D131" s="42"/>
      <c r="E131" s="4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row>
    <row r="132" spans="1:215" x14ac:dyDescent="0.35">
      <c r="A132" s="2"/>
      <c r="B132" s="2"/>
      <c r="C132" s="2"/>
      <c r="D132" s="42"/>
      <c r="E132" s="4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row>
    <row r="133" spans="1:215" x14ac:dyDescent="0.35">
      <c r="A133" s="2"/>
      <c r="B133" s="2"/>
      <c r="C133" s="2"/>
      <c r="D133" s="42"/>
      <c r="E133" s="4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row>
    <row r="134" spans="1:215" x14ac:dyDescent="0.35">
      <c r="A134" s="2"/>
      <c r="B134" s="2"/>
      <c r="C134" s="2"/>
      <c r="D134" s="42"/>
      <c r="E134" s="4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row>
    <row r="135" spans="1:215" x14ac:dyDescent="0.35">
      <c r="A135" s="2"/>
      <c r="B135" s="2"/>
      <c r="C135" s="2"/>
      <c r="D135" s="42"/>
      <c r="E135" s="4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row>
    <row r="136" spans="1:215" x14ac:dyDescent="0.35">
      <c r="A136" s="2"/>
      <c r="B136" s="2"/>
      <c r="C136" s="2"/>
      <c r="D136" s="42"/>
      <c r="E136" s="4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row>
    <row r="137" spans="1:215" x14ac:dyDescent="0.35">
      <c r="A137" s="2"/>
      <c r="B137" s="2"/>
      <c r="C137" s="2"/>
      <c r="D137" s="42"/>
      <c r="E137" s="4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row>
    <row r="138" spans="1:215" x14ac:dyDescent="0.35">
      <c r="A138" s="2"/>
      <c r="B138" s="2"/>
      <c r="C138" s="2"/>
      <c r="D138" s="42"/>
      <c r="E138" s="4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row>
    <row r="139" spans="1:215" x14ac:dyDescent="0.35">
      <c r="A139" s="2"/>
      <c r="B139" s="2"/>
      <c r="C139" s="2"/>
      <c r="D139" s="42"/>
      <c r="E139" s="4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row>
    <row r="140" spans="1:215" x14ac:dyDescent="0.35">
      <c r="A140" s="2"/>
      <c r="B140" s="2"/>
      <c r="C140" s="2"/>
      <c r="D140" s="42"/>
      <c r="E140" s="4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row>
    <row r="141" spans="1:215" x14ac:dyDescent="0.35">
      <c r="A141" s="2"/>
      <c r="B141" s="2"/>
      <c r="C141" s="2"/>
      <c r="D141" s="42"/>
      <c r="E141" s="4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row>
    <row r="142" spans="1:215" x14ac:dyDescent="0.35">
      <c r="A142" s="2"/>
      <c r="B142" s="2"/>
      <c r="C142" s="2"/>
      <c r="D142" s="42"/>
      <c r="E142" s="4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row>
    <row r="143" spans="1:215" x14ac:dyDescent="0.35">
      <c r="A143" s="2"/>
      <c r="B143" s="2"/>
      <c r="C143" s="2"/>
      <c r="D143" s="42"/>
      <c r="E143" s="4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row>
    <row r="144" spans="1:215" x14ac:dyDescent="0.35">
      <c r="A144" s="2"/>
      <c r="B144" s="2"/>
      <c r="C144" s="2"/>
      <c r="D144" s="42"/>
      <c r="E144" s="4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row>
    <row r="145" spans="1:215" x14ac:dyDescent="0.35">
      <c r="A145" s="2"/>
      <c r="B145" s="2"/>
      <c r="C145" s="2"/>
      <c r="D145" s="42"/>
      <c r="E145" s="4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row>
    <row r="146" spans="1:215" x14ac:dyDescent="0.35">
      <c r="A146" s="2"/>
      <c r="B146" s="2"/>
      <c r="C146" s="2"/>
      <c r="D146" s="42"/>
      <c r="E146" s="4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row>
    <row r="147" spans="1:215" x14ac:dyDescent="0.35">
      <c r="A147" s="2"/>
      <c r="B147" s="2"/>
      <c r="C147" s="2"/>
      <c r="D147" s="42"/>
      <c r="E147" s="4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row>
    <row r="148" spans="1:215" x14ac:dyDescent="0.35">
      <c r="A148" s="2"/>
      <c r="B148" s="2"/>
      <c r="C148" s="2"/>
      <c r="D148" s="42"/>
      <c r="E148" s="4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row>
    <row r="149" spans="1:215" x14ac:dyDescent="0.35">
      <c r="A149" s="2"/>
      <c r="B149" s="2"/>
      <c r="C149" s="2"/>
      <c r="D149" s="42"/>
      <c r="E149" s="4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row>
    <row r="150" spans="1:215" x14ac:dyDescent="0.35">
      <c r="A150" s="2"/>
      <c r="B150" s="2"/>
      <c r="C150" s="2"/>
      <c r="D150" s="42"/>
      <c r="E150" s="4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row>
    <row r="151" spans="1:215" x14ac:dyDescent="0.35">
      <c r="A151" s="2"/>
      <c r="B151" s="2"/>
      <c r="C151" s="2"/>
      <c r="D151" s="42"/>
      <c r="E151" s="4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row>
    <row r="152" spans="1:215" x14ac:dyDescent="0.35">
      <c r="A152" s="2"/>
      <c r="B152" s="2"/>
      <c r="C152" s="2"/>
      <c r="D152" s="42"/>
      <c r="E152" s="4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row>
    <row r="153" spans="1:215" x14ac:dyDescent="0.35">
      <c r="A153" s="2"/>
      <c r="B153" s="2"/>
      <c r="C153" s="2"/>
      <c r="D153" s="42"/>
      <c r="E153" s="4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row>
    <row r="154" spans="1:215" x14ac:dyDescent="0.35">
      <c r="A154" s="2"/>
      <c r="B154" s="2"/>
      <c r="C154" s="2"/>
      <c r="D154" s="42"/>
      <c r="E154" s="4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row>
    <row r="155" spans="1:215" x14ac:dyDescent="0.35">
      <c r="A155" s="2"/>
      <c r="B155" s="2"/>
      <c r="C155" s="2"/>
      <c r="D155" s="42"/>
      <c r="E155" s="4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row>
    <row r="156" spans="1:215" x14ac:dyDescent="0.35">
      <c r="A156" s="2"/>
      <c r="B156" s="2"/>
      <c r="C156" s="2"/>
      <c r="D156" s="42"/>
      <c r="E156" s="4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row>
    <row r="157" spans="1:215" x14ac:dyDescent="0.35">
      <c r="A157" s="2"/>
      <c r="B157" s="2"/>
      <c r="C157" s="2"/>
      <c r="D157" s="42"/>
      <c r="E157" s="4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row>
    <row r="158" spans="1:215" x14ac:dyDescent="0.35">
      <c r="A158" s="2"/>
      <c r="B158" s="2"/>
      <c r="C158" s="2"/>
      <c r="D158" s="42"/>
      <c r="E158" s="4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row>
    <row r="159" spans="1:215" x14ac:dyDescent="0.35">
      <c r="A159" s="2"/>
      <c r="B159" s="2"/>
      <c r="C159" s="2"/>
      <c r="D159" s="42"/>
      <c r="E159" s="4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row>
    <row r="160" spans="1:215" x14ac:dyDescent="0.35">
      <c r="A160" s="2"/>
      <c r="B160" s="2"/>
      <c r="C160" s="2"/>
      <c r="D160" s="42"/>
      <c r="E160" s="4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row>
    <row r="161" spans="1:215" x14ac:dyDescent="0.35">
      <c r="A161" s="2"/>
      <c r="B161" s="2"/>
      <c r="C161" s="2"/>
      <c r="D161" s="42"/>
      <c r="E161" s="4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row>
    <row r="162" spans="1:215" x14ac:dyDescent="0.35">
      <c r="A162" s="2"/>
      <c r="B162" s="2"/>
      <c r="C162" s="2"/>
      <c r="D162" s="42"/>
      <c r="E162" s="4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row>
    <row r="163" spans="1:215" x14ac:dyDescent="0.35">
      <c r="A163" s="2"/>
      <c r="B163" s="2"/>
      <c r="C163" s="2"/>
      <c r="D163" s="42"/>
      <c r="E163" s="4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row>
    <row r="164" spans="1:215" x14ac:dyDescent="0.35">
      <c r="A164" s="2"/>
      <c r="B164" s="2"/>
      <c r="C164" s="2"/>
      <c r="D164" s="42"/>
      <c r="E164" s="4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row>
    <row r="165" spans="1:215" x14ac:dyDescent="0.35">
      <c r="A165" s="2"/>
      <c r="B165" s="2"/>
      <c r="C165" s="2"/>
      <c r="D165" s="42"/>
      <c r="E165" s="4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row>
    <row r="166" spans="1:215" x14ac:dyDescent="0.35">
      <c r="A166" s="2"/>
      <c r="B166" s="2"/>
      <c r="C166" s="2"/>
      <c r="D166" s="42"/>
      <c r="E166" s="4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row>
    <row r="167" spans="1:215" x14ac:dyDescent="0.35">
      <c r="A167" s="2"/>
      <c r="B167" s="2"/>
      <c r="C167" s="2"/>
      <c r="D167" s="42"/>
      <c r="E167" s="4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row>
    <row r="168" spans="1:215" x14ac:dyDescent="0.35">
      <c r="A168" s="2"/>
      <c r="B168" s="2"/>
      <c r="C168" s="2"/>
      <c r="D168" s="42"/>
      <c r="E168" s="4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row>
    <row r="169" spans="1:215" x14ac:dyDescent="0.35">
      <c r="A169" s="2"/>
      <c r="B169" s="2"/>
      <c r="C169" s="2"/>
      <c r="D169" s="42"/>
      <c r="E169" s="4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row>
    <row r="170" spans="1:215" x14ac:dyDescent="0.35">
      <c r="A170" s="2"/>
      <c r="B170" s="2"/>
      <c r="C170" s="2"/>
      <c r="D170" s="42"/>
      <c r="E170" s="4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row>
    <row r="171" spans="1:215" x14ac:dyDescent="0.35">
      <c r="A171" s="2"/>
      <c r="B171" s="2"/>
      <c r="C171" s="2"/>
      <c r="D171" s="42"/>
      <c r="E171" s="4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row>
    <row r="172" spans="1:215" x14ac:dyDescent="0.35">
      <c r="A172" s="2"/>
      <c r="B172" s="2"/>
      <c r="C172" s="2"/>
      <c r="D172" s="42"/>
      <c r="E172" s="4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row>
    <row r="173" spans="1:215" x14ac:dyDescent="0.35">
      <c r="A173" s="2"/>
      <c r="B173" s="2"/>
      <c r="C173" s="2"/>
      <c r="D173" s="42"/>
      <c r="E173" s="4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row>
    <row r="174" spans="1:215" x14ac:dyDescent="0.35">
      <c r="A174" s="2"/>
      <c r="B174" s="2"/>
      <c r="C174" s="2"/>
      <c r="D174" s="42"/>
      <c r="E174" s="4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row>
    <row r="175" spans="1:215" x14ac:dyDescent="0.35">
      <c r="A175" s="2"/>
      <c r="B175" s="2"/>
      <c r="C175" s="2"/>
      <c r="D175" s="42"/>
      <c r="E175" s="4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row>
    <row r="176" spans="1:215" x14ac:dyDescent="0.35">
      <c r="A176" s="2"/>
      <c r="B176" s="2"/>
      <c r="C176" s="2"/>
      <c r="D176" s="42"/>
      <c r="E176" s="4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row>
    <row r="177" spans="1:215" x14ac:dyDescent="0.35">
      <c r="A177" s="2"/>
      <c r="B177" s="2"/>
      <c r="C177" s="2"/>
      <c r="D177" s="42"/>
      <c r="E177" s="4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row>
    <row r="178" spans="1:215" x14ac:dyDescent="0.35">
      <c r="A178" s="2"/>
      <c r="B178" s="2"/>
      <c r="C178" s="2"/>
      <c r="D178" s="42"/>
      <c r="E178" s="4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row>
    <row r="179" spans="1:215" x14ac:dyDescent="0.35">
      <c r="A179" s="2"/>
      <c r="B179" s="2"/>
      <c r="C179" s="2"/>
      <c r="D179" s="42"/>
      <c r="E179" s="4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row>
    <row r="180" spans="1:215" x14ac:dyDescent="0.35">
      <c r="A180" s="2"/>
      <c r="B180" s="2"/>
      <c r="C180" s="2"/>
      <c r="D180" s="42"/>
      <c r="E180" s="4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row>
    <row r="181" spans="1:215" x14ac:dyDescent="0.35">
      <c r="A181" s="2"/>
      <c r="B181" s="2"/>
      <c r="C181" s="2"/>
      <c r="D181" s="42"/>
      <c r="E181" s="4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row>
    <row r="182" spans="1:215" x14ac:dyDescent="0.35">
      <c r="A182" s="2"/>
      <c r="B182" s="2"/>
      <c r="C182" s="2"/>
      <c r="D182" s="42"/>
      <c r="E182" s="4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row>
    <row r="183" spans="1:215" x14ac:dyDescent="0.35">
      <c r="A183" s="2"/>
      <c r="B183" s="2"/>
      <c r="C183" s="2"/>
      <c r="D183" s="42"/>
      <c r="E183" s="4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row>
    <row r="184" spans="1:215" x14ac:dyDescent="0.35">
      <c r="A184" s="2"/>
      <c r="B184" s="2"/>
      <c r="C184" s="2"/>
      <c r="D184" s="42"/>
      <c r="E184" s="4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row>
    <row r="185" spans="1:215" x14ac:dyDescent="0.35">
      <c r="A185" s="2"/>
      <c r="B185" s="2"/>
      <c r="C185" s="2"/>
      <c r="D185" s="42"/>
      <c r="E185" s="4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row>
    <row r="186" spans="1:215" x14ac:dyDescent="0.35">
      <c r="A186" s="2"/>
      <c r="B186" s="2"/>
      <c r="C186" s="2"/>
      <c r="D186" s="42"/>
      <c r="E186" s="4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row>
    <row r="187" spans="1:215" x14ac:dyDescent="0.35">
      <c r="A187" s="2"/>
      <c r="B187" s="2"/>
      <c r="C187" s="2"/>
      <c r="D187" s="42"/>
      <c r="E187" s="4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row>
    <row r="188" spans="1:215" x14ac:dyDescent="0.35">
      <c r="A188" s="2"/>
      <c r="B188" s="2"/>
      <c r="C188" s="2"/>
      <c r="D188" s="42"/>
      <c r="E188" s="4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row>
    <row r="189" spans="1:215" x14ac:dyDescent="0.35">
      <c r="A189" s="2"/>
      <c r="B189" s="2"/>
      <c r="C189" s="2"/>
      <c r="D189" s="42"/>
      <c r="E189" s="4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row>
    <row r="190" spans="1:215" x14ac:dyDescent="0.35">
      <c r="A190" s="2"/>
      <c r="B190" s="2"/>
      <c r="C190" s="2"/>
      <c r="D190" s="42"/>
      <c r="E190" s="4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row>
    <row r="191" spans="1:215" x14ac:dyDescent="0.35">
      <c r="A191" s="2"/>
      <c r="B191" s="2"/>
      <c r="C191" s="2"/>
      <c r="D191" s="42"/>
      <c r="E191" s="4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row>
    <row r="192" spans="1:215" x14ac:dyDescent="0.35">
      <c r="A192" s="2"/>
      <c r="B192" s="2"/>
      <c r="C192" s="2"/>
      <c r="D192" s="42"/>
      <c r="E192" s="4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row>
    <row r="193" spans="1:215" x14ac:dyDescent="0.35">
      <c r="A193" s="2"/>
      <c r="B193" s="2"/>
      <c r="C193" s="2"/>
      <c r="D193" s="42"/>
      <c r="E193" s="4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row>
    <row r="194" spans="1:215" x14ac:dyDescent="0.35">
      <c r="A194" s="2"/>
      <c r="B194" s="2"/>
      <c r="C194" s="2"/>
      <c r="D194" s="42"/>
      <c r="E194" s="4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row>
    <row r="195" spans="1:215" x14ac:dyDescent="0.35">
      <c r="A195" s="2"/>
      <c r="B195" s="2"/>
      <c r="C195" s="2"/>
      <c r="D195" s="42"/>
      <c r="E195" s="4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row>
    <row r="196" spans="1:215" x14ac:dyDescent="0.35">
      <c r="A196" s="2"/>
      <c r="B196" s="2"/>
      <c r="C196" s="2"/>
      <c r="D196" s="42"/>
      <c r="E196" s="4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row>
    <row r="197" spans="1:215" x14ac:dyDescent="0.35">
      <c r="A197" s="2"/>
      <c r="B197" s="2"/>
      <c r="C197" s="2"/>
      <c r="D197" s="42"/>
      <c r="E197" s="4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row>
    <row r="198" spans="1:215" x14ac:dyDescent="0.35">
      <c r="A198" s="2"/>
      <c r="B198" s="2"/>
      <c r="C198" s="2"/>
      <c r="D198" s="42"/>
      <c r="E198" s="4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row>
    <row r="199" spans="1:215" x14ac:dyDescent="0.35">
      <c r="A199" s="2"/>
      <c r="B199" s="2"/>
      <c r="C199" s="2"/>
      <c r="D199" s="42"/>
      <c r="E199" s="4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row>
    <row r="200" spans="1:215" x14ac:dyDescent="0.35">
      <c r="A200" s="2"/>
      <c r="B200" s="2"/>
      <c r="C200" s="2"/>
      <c r="D200" s="42"/>
      <c r="E200" s="4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row>
    <row r="201" spans="1:215" x14ac:dyDescent="0.35">
      <c r="A201" s="2"/>
      <c r="B201" s="2"/>
      <c r="C201" s="2"/>
      <c r="D201" s="42"/>
      <c r="E201" s="4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row>
    <row r="202" spans="1:215" x14ac:dyDescent="0.35">
      <c r="A202" s="2"/>
      <c r="B202" s="2"/>
      <c r="C202" s="2"/>
      <c r="D202" s="42"/>
      <c r="E202" s="4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row>
    <row r="203" spans="1:215" x14ac:dyDescent="0.35">
      <c r="A203" s="2"/>
      <c r="B203" s="2"/>
      <c r="C203" s="2"/>
      <c r="D203" s="42"/>
      <c r="E203" s="4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row>
    <row r="204" spans="1:215" x14ac:dyDescent="0.35">
      <c r="A204" s="2"/>
      <c r="B204" s="2"/>
      <c r="C204" s="2"/>
      <c r="D204" s="42"/>
      <c r="E204" s="4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row>
    <row r="205" spans="1:215" x14ac:dyDescent="0.35">
      <c r="A205" s="2"/>
      <c r="B205" s="2"/>
      <c r="C205" s="2"/>
      <c r="D205" s="42"/>
      <c r="E205" s="4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row>
    <row r="206" spans="1:215" x14ac:dyDescent="0.35">
      <c r="A206" s="2"/>
      <c r="B206" s="2"/>
      <c r="C206" s="2"/>
      <c r="D206" s="42"/>
      <c r="E206" s="4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row>
    <row r="207" spans="1:215" x14ac:dyDescent="0.35">
      <c r="A207" s="2"/>
      <c r="B207" s="2"/>
      <c r="C207" s="2"/>
      <c r="D207" s="42"/>
      <c r="E207" s="4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row>
    <row r="208" spans="1:215" x14ac:dyDescent="0.35">
      <c r="A208" s="2"/>
      <c r="B208" s="2"/>
      <c r="C208" s="2"/>
      <c r="D208" s="42"/>
      <c r="E208" s="4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row>
    <row r="209" spans="1:215" x14ac:dyDescent="0.35">
      <c r="A209" s="2"/>
      <c r="B209" s="2"/>
      <c r="C209" s="2"/>
      <c r="D209" s="42"/>
      <c r="E209" s="4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row>
    <row r="210" spans="1:215" x14ac:dyDescent="0.35">
      <c r="A210" s="2"/>
      <c r="B210" s="2"/>
      <c r="C210" s="2"/>
      <c r="D210" s="42"/>
      <c r="E210" s="4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row>
    <row r="211" spans="1:215" x14ac:dyDescent="0.35">
      <c r="A211" s="2"/>
      <c r="B211" s="2"/>
      <c r="C211" s="2"/>
      <c r="D211" s="42"/>
      <c r="E211" s="4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row>
    <row r="212" spans="1:215" x14ac:dyDescent="0.35">
      <c r="A212" s="2"/>
      <c r="B212" s="2"/>
      <c r="C212" s="2"/>
      <c r="D212" s="42"/>
      <c r="E212" s="4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row>
    <row r="213" spans="1:215" x14ac:dyDescent="0.35">
      <c r="A213" s="2"/>
      <c r="B213" s="2"/>
      <c r="C213" s="2"/>
      <c r="D213" s="42"/>
      <c r="E213" s="4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row>
    <row r="214" spans="1:215" x14ac:dyDescent="0.35">
      <c r="A214" s="2"/>
      <c r="B214" s="2"/>
      <c r="C214" s="2"/>
      <c r="D214" s="42"/>
      <c r="E214" s="4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row>
    <row r="215" spans="1:215" x14ac:dyDescent="0.35">
      <c r="A215" s="2"/>
      <c r="B215" s="2"/>
      <c r="C215" s="2"/>
      <c r="D215" s="42"/>
      <c r="E215" s="4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row>
    <row r="216" spans="1:215" x14ac:dyDescent="0.35">
      <c r="A216" s="2"/>
      <c r="B216" s="2"/>
      <c r="C216" s="2"/>
      <c r="D216" s="42"/>
      <c r="E216" s="4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row>
    <row r="217" spans="1:215" x14ac:dyDescent="0.35">
      <c r="A217" s="2"/>
      <c r="B217" s="2"/>
      <c r="C217" s="2"/>
      <c r="D217" s="42"/>
      <c r="E217" s="4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row>
    <row r="218" spans="1:215" x14ac:dyDescent="0.35">
      <c r="A218" s="2"/>
      <c r="B218" s="2"/>
      <c r="C218" s="2"/>
      <c r="D218" s="42"/>
      <c r="E218" s="4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row>
    <row r="219" spans="1:215" x14ac:dyDescent="0.35">
      <c r="A219" s="2"/>
      <c r="B219" s="2"/>
      <c r="C219" s="2"/>
      <c r="D219" s="42"/>
      <c r="E219" s="4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row>
    <row r="220" spans="1:215" x14ac:dyDescent="0.35">
      <c r="A220" s="2"/>
      <c r="B220" s="2"/>
      <c r="C220" s="2"/>
      <c r="D220" s="42"/>
      <c r="E220" s="4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row>
    <row r="221" spans="1:215" x14ac:dyDescent="0.35">
      <c r="A221" s="2"/>
      <c r="B221" s="2"/>
      <c r="C221" s="2"/>
      <c r="D221" s="42"/>
      <c r="E221" s="4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row>
    <row r="222" spans="1:215" x14ac:dyDescent="0.35">
      <c r="A222" s="2"/>
      <c r="B222" s="2"/>
      <c r="C222" s="2"/>
      <c r="D222" s="42"/>
      <c r="E222" s="4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row>
    <row r="223" spans="1:215" x14ac:dyDescent="0.35">
      <c r="A223" s="2"/>
      <c r="B223" s="2"/>
      <c r="C223" s="2"/>
      <c r="D223" s="42"/>
      <c r="E223" s="4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row>
    <row r="224" spans="1:215" x14ac:dyDescent="0.35">
      <c r="A224" s="2"/>
      <c r="B224" s="2"/>
      <c r="C224" s="2"/>
      <c r="D224" s="42"/>
      <c r="E224" s="4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row>
    <row r="225" spans="1:215" x14ac:dyDescent="0.35">
      <c r="A225" s="2"/>
      <c r="B225" s="2"/>
      <c r="C225" s="2"/>
      <c r="D225" s="42"/>
      <c r="E225" s="4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row>
    <row r="226" spans="1:215" x14ac:dyDescent="0.35">
      <c r="A226" s="2"/>
      <c r="B226" s="2"/>
      <c r="C226" s="2"/>
      <c r="D226" s="42"/>
      <c r="E226" s="4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row>
    <row r="227" spans="1:215" x14ac:dyDescent="0.35">
      <c r="A227" s="2"/>
      <c r="B227" s="2"/>
      <c r="C227" s="2"/>
      <c r="D227" s="42"/>
      <c r="E227" s="4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row>
    <row r="228" spans="1:215" x14ac:dyDescent="0.35">
      <c r="A228" s="2"/>
      <c r="B228" s="2"/>
      <c r="C228" s="2"/>
      <c r="D228" s="42"/>
      <c r="E228" s="4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row>
    <row r="229" spans="1:215" x14ac:dyDescent="0.35">
      <c r="A229" s="2"/>
      <c r="B229" s="2"/>
      <c r="C229" s="2"/>
      <c r="D229" s="42"/>
      <c r="E229" s="4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row>
    <row r="230" spans="1:215" x14ac:dyDescent="0.35">
      <c r="A230" s="2"/>
      <c r="B230" s="2"/>
      <c r="C230" s="2"/>
      <c r="D230" s="42"/>
      <c r="E230" s="4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row>
    <row r="231" spans="1:215" x14ac:dyDescent="0.35">
      <c r="A231" s="2"/>
      <c r="B231" s="2"/>
      <c r="C231" s="2"/>
      <c r="D231" s="42"/>
      <c r="E231" s="4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row>
    <row r="232" spans="1:215" x14ac:dyDescent="0.35">
      <c r="A232" s="2"/>
      <c r="B232" s="2"/>
      <c r="C232" s="2"/>
      <c r="D232" s="42"/>
      <c r="E232" s="4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row>
    <row r="233" spans="1:215" x14ac:dyDescent="0.35">
      <c r="A233" s="2"/>
      <c r="B233" s="2"/>
      <c r="C233" s="2"/>
      <c r="D233" s="42"/>
      <c r="E233" s="4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row>
    <row r="234" spans="1:215" x14ac:dyDescent="0.35">
      <c r="A234" s="2"/>
      <c r="B234" s="2"/>
      <c r="C234" s="2"/>
      <c r="D234" s="42"/>
      <c r="E234" s="4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row>
    <row r="235" spans="1:215" x14ac:dyDescent="0.35">
      <c r="A235" s="2"/>
      <c r="B235" s="2"/>
      <c r="C235" s="2"/>
      <c r="D235" s="42"/>
      <c r="E235" s="4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row>
    <row r="236" spans="1:215" x14ac:dyDescent="0.35">
      <c r="A236" s="2"/>
      <c r="B236" s="2"/>
      <c r="C236" s="2"/>
      <c r="D236" s="42"/>
      <c r="E236" s="4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row>
    <row r="237" spans="1:215" x14ac:dyDescent="0.35">
      <c r="A237" s="2"/>
      <c r="B237" s="2"/>
      <c r="C237" s="2"/>
      <c r="D237" s="42"/>
      <c r="E237" s="4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row>
    <row r="238" spans="1:215" x14ac:dyDescent="0.35">
      <c r="A238" s="2"/>
      <c r="B238" s="2"/>
      <c r="C238" s="2"/>
      <c r="D238" s="42"/>
      <c r="E238" s="4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row>
    <row r="239" spans="1:215" x14ac:dyDescent="0.35">
      <c r="A239" s="2"/>
      <c r="B239" s="2"/>
      <c r="C239" s="2"/>
      <c r="D239" s="42"/>
      <c r="E239" s="4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row>
    <row r="240" spans="1:215" x14ac:dyDescent="0.35">
      <c r="A240" s="2"/>
      <c r="B240" s="2"/>
      <c r="C240" s="2"/>
      <c r="D240" s="42"/>
      <c r="E240" s="4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row>
    <row r="241" spans="1:215" x14ac:dyDescent="0.35">
      <c r="A241" s="2"/>
      <c r="B241" s="2"/>
      <c r="C241" s="2"/>
      <c r="D241" s="42"/>
      <c r="E241" s="4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row>
    <row r="242" spans="1:215" x14ac:dyDescent="0.35">
      <c r="A242" s="2"/>
      <c r="B242" s="2"/>
      <c r="C242" s="2"/>
      <c r="D242" s="42"/>
      <c r="E242" s="4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row>
    <row r="243" spans="1:215" x14ac:dyDescent="0.35">
      <c r="A243" s="2"/>
      <c r="B243" s="2"/>
      <c r="C243" s="2"/>
      <c r="D243" s="42"/>
      <c r="E243" s="4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row>
    <row r="244" spans="1:215" x14ac:dyDescent="0.35">
      <c r="A244" s="2"/>
      <c r="B244" s="2"/>
      <c r="C244" s="2"/>
      <c r="D244" s="42"/>
      <c r="E244" s="4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row>
    <row r="245" spans="1:215" x14ac:dyDescent="0.35">
      <c r="A245" s="2"/>
      <c r="B245" s="2"/>
      <c r="C245" s="2"/>
      <c r="D245" s="42"/>
      <c r="E245" s="4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row>
    <row r="246" spans="1:215" x14ac:dyDescent="0.35">
      <c r="A246" s="2"/>
      <c r="B246" s="2"/>
      <c r="C246" s="2"/>
      <c r="D246" s="42"/>
      <c r="E246" s="4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row>
    <row r="247" spans="1:215" x14ac:dyDescent="0.35">
      <c r="A247" s="2"/>
      <c r="B247" s="2"/>
      <c r="C247" s="2"/>
      <c r="D247" s="42"/>
      <c r="E247" s="4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row>
    <row r="248" spans="1:215" x14ac:dyDescent="0.35">
      <c r="A248" s="2"/>
      <c r="B248" s="2"/>
      <c r="C248" s="2"/>
      <c r="D248" s="42"/>
      <c r="E248" s="4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row>
    <row r="249" spans="1:215" x14ac:dyDescent="0.35">
      <c r="A249" s="2"/>
      <c r="B249" s="2"/>
      <c r="C249" s="2"/>
      <c r="D249" s="42"/>
      <c r="E249" s="4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row>
    <row r="250" spans="1:215" x14ac:dyDescent="0.35">
      <c r="A250" s="2"/>
      <c r="B250" s="2"/>
      <c r="C250" s="2"/>
      <c r="D250" s="42"/>
      <c r="E250" s="4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row>
    <row r="251" spans="1:215" x14ac:dyDescent="0.35">
      <c r="A251" s="2"/>
      <c r="B251" s="2"/>
      <c r="C251" s="2"/>
      <c r="D251" s="42"/>
      <c r="E251" s="4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row>
    <row r="252" spans="1:215" x14ac:dyDescent="0.35">
      <c r="A252" s="2"/>
      <c r="B252" s="2"/>
      <c r="C252" s="2"/>
      <c r="D252" s="42"/>
      <c r="E252" s="4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row>
    <row r="253" spans="1:215" x14ac:dyDescent="0.35">
      <c r="A253" s="2"/>
      <c r="B253" s="2"/>
      <c r="C253" s="2"/>
      <c r="D253" s="42"/>
      <c r="E253" s="4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row>
    <row r="254" spans="1:215" x14ac:dyDescent="0.35">
      <c r="A254" s="2"/>
      <c r="B254" s="2"/>
      <c r="C254" s="2"/>
      <c r="D254" s="42"/>
      <c r="E254" s="4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row>
    <row r="255" spans="1:215" x14ac:dyDescent="0.35">
      <c r="A255" s="2"/>
      <c r="B255" s="2"/>
      <c r="C255" s="2"/>
      <c r="D255" s="42"/>
      <c r="E255" s="4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row>
    <row r="256" spans="1:215" x14ac:dyDescent="0.35">
      <c r="A256" s="2"/>
      <c r="B256" s="2"/>
      <c r="C256" s="2"/>
      <c r="D256" s="42"/>
      <c r="E256" s="4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row>
    <row r="257" spans="1:215" x14ac:dyDescent="0.35">
      <c r="A257" s="2"/>
      <c r="B257" s="2"/>
      <c r="C257" s="2"/>
      <c r="D257" s="42"/>
      <c r="E257" s="4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row>
    <row r="258" spans="1:215" x14ac:dyDescent="0.35">
      <c r="A258" s="2"/>
      <c r="B258" s="2"/>
      <c r="C258" s="2"/>
      <c r="D258" s="42"/>
      <c r="E258" s="4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row>
    <row r="259" spans="1:215" x14ac:dyDescent="0.35">
      <c r="A259" s="2"/>
      <c r="B259" s="2"/>
      <c r="C259" s="2"/>
      <c r="D259" s="42"/>
      <c r="E259" s="4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row>
    <row r="260" spans="1:215" x14ac:dyDescent="0.35">
      <c r="A260" s="2"/>
      <c r="B260" s="2"/>
      <c r="C260" s="2"/>
      <c r="D260" s="42"/>
      <c r="E260" s="4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row>
    <row r="261" spans="1:215" x14ac:dyDescent="0.35">
      <c r="A261" s="2"/>
      <c r="B261" s="2"/>
      <c r="C261" s="2"/>
      <c r="D261" s="42"/>
      <c r="E261" s="4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row>
    <row r="262" spans="1:215" x14ac:dyDescent="0.35">
      <c r="A262" s="2"/>
      <c r="B262" s="2"/>
      <c r="C262" s="2"/>
      <c r="D262" s="42"/>
      <c r="E262" s="4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row>
    <row r="263" spans="1:215" x14ac:dyDescent="0.35">
      <c r="A263" s="2"/>
      <c r="B263" s="2"/>
      <c r="C263" s="2"/>
      <c r="D263" s="42"/>
      <c r="E263" s="4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row>
    <row r="264" spans="1:215" x14ac:dyDescent="0.35">
      <c r="A264" s="2"/>
      <c r="B264" s="2"/>
      <c r="C264" s="2"/>
      <c r="D264" s="42"/>
      <c r="E264" s="4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row>
    <row r="265" spans="1:215" x14ac:dyDescent="0.35">
      <c r="A265" s="2"/>
      <c r="B265" s="2"/>
      <c r="C265" s="2"/>
      <c r="D265" s="42"/>
      <c r="E265" s="4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row>
    <row r="266" spans="1:215" x14ac:dyDescent="0.35">
      <c r="A266" s="2"/>
      <c r="B266" s="2"/>
      <c r="C266" s="2"/>
      <c r="D266" s="42"/>
      <c r="E266" s="4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row>
    <row r="267" spans="1:215" x14ac:dyDescent="0.35">
      <c r="A267" s="2"/>
      <c r="B267" s="2"/>
      <c r="C267" s="2"/>
      <c r="D267" s="42"/>
      <c r="E267" s="4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row>
    <row r="268" spans="1:215" x14ac:dyDescent="0.35">
      <c r="A268" s="2"/>
      <c r="B268" s="2"/>
      <c r="C268" s="2"/>
      <c r="D268" s="42"/>
      <c r="E268" s="4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row>
    <row r="269" spans="1:215" x14ac:dyDescent="0.35">
      <c r="A269" s="2"/>
      <c r="B269" s="2"/>
      <c r="C269" s="2"/>
      <c r="D269" s="42"/>
      <c r="E269" s="4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row>
    <row r="270" spans="1:215" x14ac:dyDescent="0.35">
      <c r="A270" s="2"/>
      <c r="B270" s="2"/>
      <c r="C270" s="2"/>
      <c r="D270" s="42"/>
      <c r="E270" s="4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row>
    <row r="271" spans="1:215" x14ac:dyDescent="0.35">
      <c r="A271" s="2"/>
      <c r="B271" s="2"/>
      <c r="C271" s="2"/>
      <c r="D271" s="42"/>
      <c r="E271" s="4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row>
    <row r="272" spans="1:215" x14ac:dyDescent="0.35">
      <c r="A272" s="2"/>
      <c r="B272" s="2"/>
      <c r="C272" s="2"/>
      <c r="D272" s="42"/>
      <c r="E272" s="4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row>
    <row r="273" spans="1:215" x14ac:dyDescent="0.35">
      <c r="A273" s="2"/>
      <c r="B273" s="2"/>
      <c r="C273" s="2"/>
      <c r="D273" s="42"/>
      <c r="E273" s="4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row>
    <row r="274" spans="1:215" x14ac:dyDescent="0.35">
      <c r="A274" s="2"/>
      <c r="B274" s="2"/>
      <c r="C274" s="2"/>
      <c r="D274" s="42"/>
      <c r="E274" s="4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row>
    <row r="275" spans="1:215" x14ac:dyDescent="0.35">
      <c r="A275" s="2"/>
      <c r="B275" s="2"/>
      <c r="C275" s="2"/>
      <c r="D275" s="42"/>
      <c r="E275" s="4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row>
    <row r="276" spans="1:215" x14ac:dyDescent="0.35">
      <c r="A276" s="2"/>
      <c r="B276" s="2"/>
      <c r="C276" s="2"/>
      <c r="D276" s="42"/>
      <c r="E276" s="4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row>
    <row r="277" spans="1:215" x14ac:dyDescent="0.35">
      <c r="A277" s="2"/>
      <c r="B277" s="2"/>
      <c r="C277" s="2"/>
      <c r="D277" s="42"/>
      <c r="E277" s="4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row>
    <row r="278" spans="1:215" x14ac:dyDescent="0.35">
      <c r="A278" s="2"/>
      <c r="B278" s="2"/>
      <c r="C278" s="2"/>
      <c r="D278" s="42"/>
      <c r="E278" s="4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row>
    <row r="279" spans="1:215" x14ac:dyDescent="0.35">
      <c r="A279" s="2"/>
      <c r="B279" s="2"/>
      <c r="C279" s="2"/>
      <c r="D279" s="42"/>
      <c r="E279" s="4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row>
    <row r="280" spans="1:215" x14ac:dyDescent="0.35">
      <c r="A280" s="2"/>
      <c r="B280" s="2"/>
      <c r="C280" s="2"/>
      <c r="D280" s="42"/>
      <c r="E280" s="4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row>
    <row r="281" spans="1:215" x14ac:dyDescent="0.35">
      <c r="A281" s="2"/>
      <c r="B281" s="2"/>
      <c r="C281" s="2"/>
      <c r="D281" s="42"/>
      <c r="E281" s="4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row>
    <row r="282" spans="1:215" x14ac:dyDescent="0.35">
      <c r="A282" s="2"/>
      <c r="B282" s="2"/>
      <c r="C282" s="2"/>
      <c r="D282" s="42"/>
      <c r="E282" s="4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row>
    <row r="283" spans="1:215" x14ac:dyDescent="0.35">
      <c r="A283" s="2"/>
      <c r="B283" s="2"/>
      <c r="C283" s="2"/>
      <c r="D283" s="42"/>
      <c r="E283" s="4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row>
    <row r="284" spans="1:215" x14ac:dyDescent="0.35">
      <c r="A284" s="2"/>
      <c r="B284" s="2"/>
      <c r="C284" s="2"/>
      <c r="D284" s="42"/>
      <c r="E284" s="4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row>
    <row r="285" spans="1:215" x14ac:dyDescent="0.35">
      <c r="A285" s="2"/>
      <c r="B285" s="2"/>
      <c r="C285" s="2"/>
      <c r="D285" s="42"/>
      <c r="E285" s="4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row>
    <row r="286" spans="1:215" x14ac:dyDescent="0.35">
      <c r="A286" s="2"/>
      <c r="B286" s="2"/>
      <c r="C286" s="2"/>
      <c r="D286" s="42"/>
      <c r="E286" s="4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row>
    <row r="287" spans="1:215" x14ac:dyDescent="0.35">
      <c r="A287" s="2"/>
      <c r="B287" s="2"/>
      <c r="C287" s="2"/>
      <c r="D287" s="42"/>
      <c r="E287" s="4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row>
    <row r="288" spans="1:215" x14ac:dyDescent="0.35">
      <c r="A288" s="2"/>
      <c r="B288" s="2"/>
      <c r="C288" s="2"/>
      <c r="D288" s="42"/>
      <c r="E288" s="4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row>
    <row r="289" spans="1:215" x14ac:dyDescent="0.35">
      <c r="A289" s="2"/>
      <c r="B289" s="2"/>
      <c r="C289" s="2"/>
      <c r="D289" s="42"/>
      <c r="E289" s="4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row>
    <row r="290" spans="1:215" x14ac:dyDescent="0.35">
      <c r="A290" s="2"/>
      <c r="B290" s="2"/>
      <c r="C290" s="2"/>
      <c r="D290" s="42"/>
      <c r="E290" s="4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row>
    <row r="291" spans="1:215" x14ac:dyDescent="0.35">
      <c r="A291" s="2"/>
      <c r="B291" s="2"/>
      <c r="C291" s="2"/>
      <c r="D291" s="42"/>
      <c r="E291" s="4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row>
    <row r="292" spans="1:215" x14ac:dyDescent="0.35">
      <c r="A292" s="2"/>
      <c r="B292" s="2"/>
      <c r="C292" s="2"/>
      <c r="D292" s="42"/>
      <c r="E292" s="4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row>
    <row r="293" spans="1:215" x14ac:dyDescent="0.35">
      <c r="A293" s="2"/>
      <c r="B293" s="2"/>
      <c r="C293" s="2"/>
      <c r="D293" s="42"/>
      <c r="E293" s="4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row>
    <row r="294" spans="1:215" x14ac:dyDescent="0.35">
      <c r="A294" s="2"/>
      <c r="B294" s="2"/>
      <c r="C294" s="2"/>
      <c r="D294" s="42"/>
      <c r="E294" s="4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row>
    <row r="295" spans="1:215" x14ac:dyDescent="0.35">
      <c r="A295" s="2"/>
      <c r="B295" s="2"/>
      <c r="C295" s="2"/>
      <c r="D295" s="42"/>
      <c r="E295" s="4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row>
    <row r="296" spans="1:215" x14ac:dyDescent="0.35">
      <c r="A296" s="2"/>
      <c r="B296" s="2"/>
      <c r="C296" s="2"/>
      <c r="D296" s="42"/>
      <c r="E296" s="4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row>
    <row r="297" spans="1:215" x14ac:dyDescent="0.35">
      <c r="A297" s="2"/>
      <c r="B297" s="2"/>
      <c r="C297" s="2"/>
      <c r="D297" s="42"/>
      <c r="E297" s="4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row>
    <row r="298" spans="1:215" x14ac:dyDescent="0.35">
      <c r="A298" s="2"/>
      <c r="B298" s="2"/>
      <c r="C298" s="2"/>
      <c r="D298" s="42"/>
      <c r="E298" s="4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row>
    <row r="299" spans="1:215" x14ac:dyDescent="0.35">
      <c r="A299" s="2"/>
      <c r="B299" s="2"/>
      <c r="C299" s="2"/>
      <c r="D299" s="42"/>
      <c r="E299" s="4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row>
    <row r="300" spans="1:215" x14ac:dyDescent="0.35">
      <c r="A300" s="2"/>
      <c r="B300" s="2"/>
      <c r="C300" s="2"/>
      <c r="D300" s="42"/>
      <c r="E300" s="4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row>
    <row r="301" spans="1:215" x14ac:dyDescent="0.35">
      <c r="A301" s="2"/>
      <c r="B301" s="2"/>
      <c r="C301" s="2"/>
      <c r="D301" s="42"/>
      <c r="E301" s="4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row>
    <row r="302" spans="1:215" x14ac:dyDescent="0.35">
      <c r="A302" s="2"/>
      <c r="B302" s="2"/>
      <c r="C302" s="2"/>
      <c r="D302" s="42"/>
      <c r="E302" s="4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row>
    <row r="303" spans="1:215" x14ac:dyDescent="0.35">
      <c r="A303" s="2"/>
      <c r="B303" s="2"/>
      <c r="C303" s="2"/>
      <c r="D303" s="42"/>
      <c r="E303" s="4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row>
    <row r="304" spans="1:215" x14ac:dyDescent="0.35">
      <c r="A304" s="2"/>
      <c r="B304" s="2"/>
      <c r="C304" s="2"/>
      <c r="D304" s="42"/>
      <c r="E304" s="4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row>
    <row r="305" spans="1:215" x14ac:dyDescent="0.35">
      <c r="A305" s="2"/>
      <c r="B305" s="2"/>
      <c r="C305" s="2"/>
      <c r="D305" s="42"/>
      <c r="E305" s="4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row>
    <row r="306" spans="1:215" x14ac:dyDescent="0.35">
      <c r="A306" s="2"/>
      <c r="B306" s="2"/>
      <c r="C306" s="2"/>
      <c r="D306" s="42"/>
      <c r="E306" s="4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row>
    <row r="307" spans="1:215" x14ac:dyDescent="0.35">
      <c r="A307" s="2"/>
      <c r="B307" s="2"/>
      <c r="C307" s="2"/>
      <c r="D307" s="42"/>
      <c r="E307" s="4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row>
    <row r="308" spans="1:215" x14ac:dyDescent="0.35">
      <c r="A308" s="2"/>
      <c r="B308" s="2"/>
      <c r="C308" s="2"/>
      <c r="D308" s="42"/>
      <c r="E308" s="4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row>
    <row r="309" spans="1:215" x14ac:dyDescent="0.35">
      <c r="A309" s="2"/>
      <c r="B309" s="2"/>
      <c r="C309" s="2"/>
      <c r="D309" s="42"/>
      <c r="E309" s="4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row>
    <row r="310" spans="1:215" x14ac:dyDescent="0.35">
      <c r="A310" s="2"/>
      <c r="B310" s="2"/>
      <c r="C310" s="2"/>
      <c r="D310" s="42"/>
      <c r="E310" s="4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row>
    <row r="311" spans="1:215" x14ac:dyDescent="0.35">
      <c r="A311" s="2"/>
      <c r="B311" s="2"/>
      <c r="C311" s="2"/>
      <c r="D311" s="42"/>
      <c r="E311" s="4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row>
    <row r="312" spans="1:215" x14ac:dyDescent="0.35">
      <c r="A312" s="2"/>
      <c r="B312" s="2"/>
      <c r="C312" s="2"/>
      <c r="D312" s="42"/>
      <c r="E312" s="4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row>
    <row r="313" spans="1:215" x14ac:dyDescent="0.35">
      <c r="A313" s="2"/>
      <c r="B313" s="2"/>
      <c r="C313" s="2"/>
      <c r="D313" s="42"/>
      <c r="E313" s="4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row>
    <row r="314" spans="1:215" x14ac:dyDescent="0.35">
      <c r="A314" s="2"/>
      <c r="B314" s="2"/>
      <c r="C314" s="2"/>
      <c r="D314" s="42"/>
      <c r="E314" s="4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row>
    <row r="315" spans="1:215" x14ac:dyDescent="0.35">
      <c r="A315" s="2"/>
      <c r="B315" s="2"/>
      <c r="C315" s="2"/>
      <c r="D315" s="42"/>
      <c r="E315" s="4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row>
    <row r="316" spans="1:215" x14ac:dyDescent="0.35">
      <c r="A316" s="2"/>
      <c r="B316" s="2"/>
      <c r="C316" s="2"/>
      <c r="D316" s="42"/>
      <c r="E316" s="4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row>
    <row r="317" spans="1:215" x14ac:dyDescent="0.35">
      <c r="A317" s="2"/>
      <c r="B317" s="2"/>
      <c r="C317" s="2"/>
      <c r="D317" s="42"/>
      <c r="E317" s="4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row>
    <row r="318" spans="1:215" x14ac:dyDescent="0.35">
      <c r="A318" s="2"/>
      <c r="B318" s="2"/>
      <c r="C318" s="2"/>
      <c r="D318" s="42"/>
      <c r="E318" s="4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row>
    <row r="319" spans="1:215" x14ac:dyDescent="0.35">
      <c r="A319" s="2"/>
      <c r="B319" s="2"/>
      <c r="C319" s="2"/>
      <c r="D319" s="42"/>
      <c r="E319" s="4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row>
    <row r="320" spans="1:215" x14ac:dyDescent="0.35">
      <c r="A320" s="2"/>
      <c r="B320" s="2"/>
      <c r="C320" s="2"/>
      <c r="D320" s="42"/>
      <c r="E320" s="4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row>
    <row r="321" spans="1:215" x14ac:dyDescent="0.35">
      <c r="A321" s="2"/>
      <c r="B321" s="2"/>
      <c r="C321" s="2"/>
      <c r="D321" s="42"/>
      <c r="E321" s="4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row>
    <row r="322" spans="1:215" x14ac:dyDescent="0.35">
      <c r="A322" s="2"/>
      <c r="B322" s="2"/>
      <c r="C322" s="2"/>
      <c r="D322" s="42"/>
      <c r="E322" s="4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row>
    <row r="323" spans="1:215" x14ac:dyDescent="0.35">
      <c r="A323" s="2"/>
      <c r="B323" s="2"/>
      <c r="C323" s="2"/>
      <c r="D323" s="42"/>
      <c r="E323" s="4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row>
    <row r="324" spans="1:215" x14ac:dyDescent="0.35">
      <c r="A324" s="2"/>
      <c r="B324" s="2"/>
      <c r="C324" s="2"/>
      <c r="D324" s="42"/>
      <c r="E324" s="4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row>
    <row r="325" spans="1:215" x14ac:dyDescent="0.35">
      <c r="A325" s="2"/>
      <c r="B325" s="2"/>
      <c r="C325" s="2"/>
      <c r="D325" s="42"/>
      <c r="E325" s="4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row>
    <row r="326" spans="1:215" x14ac:dyDescent="0.35">
      <c r="A326" s="2"/>
      <c r="B326" s="2"/>
      <c r="C326" s="2"/>
      <c r="D326" s="42"/>
      <c r="E326" s="4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row>
    <row r="327" spans="1:215" x14ac:dyDescent="0.35">
      <c r="A327" s="2"/>
      <c r="B327" s="2"/>
      <c r="C327" s="2"/>
      <c r="D327" s="42"/>
      <c r="E327" s="4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row>
    <row r="328" spans="1:215" x14ac:dyDescent="0.35">
      <c r="A328" s="2"/>
      <c r="B328" s="2"/>
      <c r="C328" s="2"/>
      <c r="D328" s="42"/>
      <c r="E328" s="4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row>
    <row r="329" spans="1:215" x14ac:dyDescent="0.35">
      <c r="A329" s="2"/>
      <c r="B329" s="2"/>
      <c r="C329" s="2"/>
      <c r="D329" s="42"/>
      <c r="E329" s="4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row>
    <row r="330" spans="1:215" x14ac:dyDescent="0.35">
      <c r="A330" s="2"/>
      <c r="B330" s="2"/>
      <c r="C330" s="2"/>
      <c r="D330" s="42"/>
      <c r="E330" s="4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row>
    <row r="331" spans="1:215" x14ac:dyDescent="0.35">
      <c r="A331" s="2"/>
      <c r="B331" s="2"/>
      <c r="C331" s="2"/>
      <c r="D331" s="42"/>
      <c r="E331" s="4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row>
    <row r="332" spans="1:215" x14ac:dyDescent="0.35">
      <c r="A332" s="2"/>
      <c r="B332" s="2"/>
      <c r="C332" s="2"/>
      <c r="D332" s="42"/>
      <c r="E332" s="4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row>
    <row r="333" spans="1:215" x14ac:dyDescent="0.35">
      <c r="A333" s="2"/>
      <c r="B333" s="2"/>
      <c r="C333" s="2"/>
      <c r="D333" s="42"/>
      <c r="E333" s="4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row>
    <row r="334" spans="1:215" x14ac:dyDescent="0.35">
      <c r="A334" s="2"/>
      <c r="B334" s="2"/>
      <c r="C334" s="2"/>
      <c r="D334" s="42"/>
      <c r="E334" s="4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row>
    <row r="335" spans="1:215" x14ac:dyDescent="0.35">
      <c r="A335" s="2"/>
      <c r="B335" s="2"/>
      <c r="C335" s="2"/>
      <c r="D335" s="42"/>
      <c r="E335" s="4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row>
    <row r="336" spans="1:215" x14ac:dyDescent="0.35">
      <c r="A336" s="2"/>
      <c r="B336" s="2"/>
      <c r="C336" s="2"/>
      <c r="D336" s="42"/>
      <c r="E336" s="4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row>
    <row r="337" spans="1:215" x14ac:dyDescent="0.35">
      <c r="A337" s="2"/>
      <c r="B337" s="2"/>
      <c r="C337" s="2"/>
      <c r="D337" s="42"/>
      <c r="E337" s="4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row>
    <row r="338" spans="1:215" x14ac:dyDescent="0.35">
      <c r="A338" s="2"/>
      <c r="B338" s="2"/>
      <c r="C338" s="2"/>
      <c r="D338" s="42"/>
      <c r="E338" s="4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row>
    <row r="339" spans="1:215" x14ac:dyDescent="0.35">
      <c r="A339" s="2"/>
      <c r="B339" s="2"/>
      <c r="C339" s="2"/>
      <c r="D339" s="42"/>
      <c r="E339" s="4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row>
    <row r="340" spans="1:215" x14ac:dyDescent="0.35">
      <c r="A340" s="2"/>
      <c r="B340" s="2"/>
      <c r="C340" s="2"/>
      <c r="D340" s="42"/>
      <c r="E340" s="4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row>
    <row r="341" spans="1:215" x14ac:dyDescent="0.35">
      <c r="A341" s="2"/>
      <c r="B341" s="2"/>
      <c r="C341" s="2"/>
      <c r="D341" s="42"/>
      <c r="E341" s="4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row>
    <row r="342" spans="1:215" x14ac:dyDescent="0.35">
      <c r="A342" s="2"/>
      <c r="B342" s="2"/>
      <c r="C342" s="2"/>
      <c r="D342" s="42"/>
      <c r="E342" s="4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row>
    <row r="343" spans="1:215" x14ac:dyDescent="0.35">
      <c r="A343" s="2"/>
      <c r="B343" s="2"/>
      <c r="C343" s="2"/>
      <c r="D343" s="42"/>
      <c r="E343" s="4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row>
    <row r="344" spans="1:215" x14ac:dyDescent="0.35">
      <c r="A344" s="2"/>
      <c r="B344" s="2"/>
      <c r="C344" s="2"/>
      <c r="D344" s="42"/>
      <c r="E344" s="4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row>
    <row r="345" spans="1:215" x14ac:dyDescent="0.35">
      <c r="A345" s="2"/>
      <c r="B345" s="2"/>
      <c r="C345" s="2"/>
      <c r="D345" s="42"/>
      <c r="E345" s="4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row>
    <row r="346" spans="1:215" x14ac:dyDescent="0.35">
      <c r="A346" s="2"/>
      <c r="B346" s="2"/>
      <c r="C346" s="2"/>
      <c r="D346" s="42"/>
      <c r="E346" s="4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row>
    <row r="347" spans="1:215" x14ac:dyDescent="0.35">
      <c r="A347" s="2"/>
      <c r="B347" s="2"/>
      <c r="C347" s="2"/>
      <c r="D347" s="42"/>
      <c r="E347" s="4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row>
    <row r="348" spans="1:215" x14ac:dyDescent="0.35">
      <c r="A348" s="2"/>
      <c r="B348" s="2"/>
      <c r="C348" s="2"/>
      <c r="D348" s="42"/>
      <c r="E348" s="4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row>
    <row r="349" spans="1:215" x14ac:dyDescent="0.35">
      <c r="A349" s="2"/>
      <c r="B349" s="2"/>
      <c r="C349" s="2"/>
      <c r="D349" s="42"/>
      <c r="E349" s="4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row>
    <row r="350" spans="1:215" x14ac:dyDescent="0.35">
      <c r="A350" s="2"/>
      <c r="B350" s="2"/>
      <c r="C350" s="2"/>
      <c r="D350" s="42"/>
      <c r="E350" s="4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row>
    <row r="351" spans="1:215" x14ac:dyDescent="0.35">
      <c r="A351" s="2"/>
      <c r="B351" s="2"/>
      <c r="C351" s="2"/>
      <c r="D351" s="42"/>
      <c r="E351" s="4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row>
    <row r="352" spans="1:215" x14ac:dyDescent="0.35">
      <c r="A352" s="2"/>
      <c r="B352" s="2"/>
      <c r="C352" s="2"/>
      <c r="D352" s="42"/>
      <c r="E352" s="4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row>
    <row r="353" spans="1:215" x14ac:dyDescent="0.35">
      <c r="A353" s="2"/>
      <c r="B353" s="2"/>
      <c r="C353" s="2"/>
      <c r="D353" s="42"/>
      <c r="E353" s="4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row>
    <row r="354" spans="1:215" x14ac:dyDescent="0.35">
      <c r="A354" s="2"/>
      <c r="B354" s="2"/>
      <c r="C354" s="2"/>
      <c r="D354" s="42"/>
      <c r="E354" s="4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row>
    <row r="355" spans="1:215" x14ac:dyDescent="0.35">
      <c r="A355" s="2"/>
      <c r="B355" s="2"/>
      <c r="C355" s="2"/>
      <c r="D355" s="42"/>
      <c r="E355" s="4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row>
    <row r="356" spans="1:215" x14ac:dyDescent="0.35">
      <c r="A356" s="2"/>
      <c r="B356" s="2"/>
      <c r="C356" s="2"/>
      <c r="D356" s="42"/>
      <c r="E356" s="4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row>
    <row r="357" spans="1:215" x14ac:dyDescent="0.35">
      <c r="A357" s="2"/>
      <c r="B357" s="2"/>
      <c r="C357" s="2"/>
      <c r="D357" s="42"/>
      <c r="E357" s="4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row>
    <row r="358" spans="1:215" x14ac:dyDescent="0.35">
      <c r="A358" s="2"/>
      <c r="B358" s="2"/>
      <c r="C358" s="2"/>
      <c r="D358" s="42"/>
      <c r="E358" s="4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row>
    <row r="359" spans="1:215" x14ac:dyDescent="0.35">
      <c r="A359" s="2"/>
      <c r="B359" s="2"/>
      <c r="C359" s="2"/>
      <c r="D359" s="42"/>
      <c r="E359" s="4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row>
    <row r="360" spans="1:215" x14ac:dyDescent="0.35">
      <c r="A360" s="2"/>
      <c r="B360" s="2"/>
      <c r="C360" s="2"/>
      <c r="D360" s="42"/>
      <c r="E360" s="4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row>
    <row r="361" spans="1:215" x14ac:dyDescent="0.35">
      <c r="A361" s="2"/>
      <c r="B361" s="2"/>
      <c r="C361" s="2"/>
      <c r="D361" s="42"/>
      <c r="E361" s="4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row>
    <row r="362" spans="1:215" x14ac:dyDescent="0.35">
      <c r="A362" s="2"/>
      <c r="B362" s="2"/>
      <c r="C362" s="2"/>
      <c r="D362" s="42"/>
      <c r="E362" s="4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row>
    <row r="363" spans="1:215" x14ac:dyDescent="0.35">
      <c r="A363" s="2"/>
      <c r="B363" s="2"/>
      <c r="C363" s="2"/>
      <c r="D363" s="42"/>
      <c r="E363" s="4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row>
    <row r="364" spans="1:215" x14ac:dyDescent="0.35">
      <c r="A364" s="2"/>
      <c r="B364" s="2"/>
      <c r="C364" s="2"/>
      <c r="D364" s="42"/>
      <c r="E364" s="4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row>
    <row r="365" spans="1:215" x14ac:dyDescent="0.35">
      <c r="A365" s="2"/>
      <c r="B365" s="2"/>
      <c r="C365" s="2"/>
      <c r="D365" s="42"/>
      <c r="E365" s="4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row>
    <row r="366" spans="1:215" x14ac:dyDescent="0.35">
      <c r="A366" s="2"/>
      <c r="B366" s="2"/>
      <c r="C366" s="2"/>
      <c r="D366" s="42"/>
      <c r="E366" s="4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row>
    <row r="367" spans="1:215" x14ac:dyDescent="0.35">
      <c r="A367" s="2"/>
      <c r="B367" s="2"/>
      <c r="C367" s="2"/>
      <c r="D367" s="42"/>
      <c r="E367" s="4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row>
    <row r="368" spans="1:215" x14ac:dyDescent="0.35">
      <c r="A368" s="2"/>
      <c r="B368" s="2"/>
      <c r="C368" s="2"/>
      <c r="D368" s="42"/>
      <c r="E368" s="4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row>
    <row r="369" spans="1:215" x14ac:dyDescent="0.35">
      <c r="A369" s="2"/>
      <c r="B369" s="2"/>
      <c r="C369" s="2"/>
      <c r="D369" s="42"/>
      <c r="E369" s="4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row>
    <row r="370" spans="1:215" x14ac:dyDescent="0.35">
      <c r="A370" s="2"/>
      <c r="B370" s="2"/>
      <c r="C370" s="2"/>
      <c r="D370" s="42"/>
      <c r="E370" s="4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row>
    <row r="371" spans="1:215" x14ac:dyDescent="0.35">
      <c r="A371" s="2"/>
      <c r="B371" s="2"/>
      <c r="C371" s="2"/>
      <c r="D371" s="42"/>
      <c r="E371" s="4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row>
    <row r="372" spans="1:215" x14ac:dyDescent="0.35">
      <c r="A372" s="2"/>
      <c r="B372" s="2"/>
      <c r="C372" s="2"/>
      <c r="D372" s="42"/>
      <c r="E372" s="4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row>
    <row r="373" spans="1:215" x14ac:dyDescent="0.35">
      <c r="A373" s="2"/>
      <c r="B373" s="2"/>
      <c r="C373" s="2"/>
      <c r="D373" s="42"/>
      <c r="E373" s="4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row>
    <row r="374" spans="1:215" x14ac:dyDescent="0.35">
      <c r="A374" s="2"/>
      <c r="B374" s="2"/>
      <c r="C374" s="2"/>
      <c r="D374" s="42"/>
      <c r="E374" s="4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row>
    <row r="375" spans="1:215" x14ac:dyDescent="0.35">
      <c r="A375" s="2"/>
      <c r="B375" s="2"/>
      <c r="C375" s="2"/>
      <c r="D375" s="42"/>
      <c r="E375" s="4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row>
    <row r="376" spans="1:215" x14ac:dyDescent="0.35">
      <c r="A376" s="2"/>
      <c r="B376" s="2"/>
      <c r="C376" s="2"/>
      <c r="D376" s="42"/>
      <c r="E376" s="4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row>
    <row r="377" spans="1:215" x14ac:dyDescent="0.35">
      <c r="A377" s="2"/>
      <c r="B377" s="2"/>
      <c r="C377" s="2"/>
      <c r="D377" s="42"/>
      <c r="E377" s="4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row>
    <row r="378" spans="1:215" x14ac:dyDescent="0.35">
      <c r="A378" s="2"/>
      <c r="B378" s="2"/>
      <c r="C378" s="2"/>
      <c r="D378" s="42"/>
      <c r="E378" s="4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row>
    <row r="379" spans="1:215" x14ac:dyDescent="0.35">
      <c r="A379" s="2"/>
      <c r="B379" s="2"/>
      <c r="C379" s="2"/>
      <c r="D379" s="42"/>
      <c r="E379" s="4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row>
    <row r="380" spans="1:215" x14ac:dyDescent="0.35">
      <c r="A380" s="2"/>
      <c r="B380" s="2"/>
      <c r="C380" s="2"/>
      <c r="D380" s="42"/>
      <c r="E380" s="4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row>
    <row r="381" spans="1:215" x14ac:dyDescent="0.35">
      <c r="A381" s="2"/>
      <c r="B381" s="2"/>
      <c r="C381" s="2"/>
      <c r="D381" s="42"/>
      <c r="E381" s="4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row>
    <row r="382" spans="1:215" x14ac:dyDescent="0.35">
      <c r="A382" s="2"/>
      <c r="B382" s="2"/>
      <c r="C382" s="2"/>
      <c r="D382" s="42"/>
      <c r="E382" s="4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row>
    <row r="383" spans="1:215" x14ac:dyDescent="0.35">
      <c r="A383" s="2"/>
      <c r="B383" s="2"/>
      <c r="C383" s="2"/>
      <c r="D383" s="42"/>
      <c r="E383" s="4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row>
    <row r="384" spans="1:215" x14ac:dyDescent="0.35">
      <c r="A384" s="2"/>
      <c r="B384" s="2"/>
      <c r="C384" s="2"/>
      <c r="D384" s="42"/>
      <c r="E384" s="4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row>
    <row r="385" spans="1:215" x14ac:dyDescent="0.35">
      <c r="A385" s="2"/>
      <c r="B385" s="2"/>
      <c r="C385" s="2"/>
      <c r="D385" s="42"/>
      <c r="E385" s="4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row>
    <row r="386" spans="1:215" x14ac:dyDescent="0.35">
      <c r="A386" s="2"/>
      <c r="B386" s="2"/>
      <c r="C386" s="2"/>
      <c r="D386" s="42"/>
      <c r="E386" s="4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row>
    <row r="387" spans="1:215" x14ac:dyDescent="0.35">
      <c r="A387" s="2"/>
      <c r="B387" s="2"/>
      <c r="C387" s="2"/>
      <c r="D387" s="42"/>
      <c r="E387" s="4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row>
    <row r="388" spans="1:215" x14ac:dyDescent="0.35">
      <c r="A388" s="2"/>
      <c r="B388" s="2"/>
      <c r="C388" s="2"/>
      <c r="D388" s="42"/>
      <c r="E388" s="4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row>
    <row r="389" spans="1:215" x14ac:dyDescent="0.35">
      <c r="A389" s="2"/>
      <c r="B389" s="2"/>
      <c r="C389" s="2"/>
      <c r="D389" s="42"/>
      <c r="E389" s="4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row>
    <row r="390" spans="1:215" x14ac:dyDescent="0.35">
      <c r="A390" s="2"/>
      <c r="B390" s="2"/>
      <c r="C390" s="2"/>
      <c r="D390" s="42"/>
      <c r="E390" s="4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row>
    <row r="391" spans="1:215" x14ac:dyDescent="0.35">
      <c r="A391" s="2"/>
      <c r="B391" s="2"/>
      <c r="C391" s="2"/>
      <c r="D391" s="42"/>
      <c r="E391" s="4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row>
  </sheetData>
  <sheetProtection algorithmName="SHA-512" hashValue="G4BOxBgBdrgd2tU1GmxOJKCq5toRWnwPI6WP0wU+n228UT8q47XbRYkQ8MrGJYwbvVa8r+4opE8XO0wYBYum7w==" saltValue="jkjIpkPvGWIOQxYuJKB0/Q==" spinCount="100000" sheet="1" objects="1" scenarios="1"/>
  <mergeCells count="220">
    <mergeCell ref="T9:T10"/>
    <mergeCell ref="U9:V9"/>
    <mergeCell ref="W9:W10"/>
    <mergeCell ref="BB8:BD8"/>
    <mergeCell ref="BE8:BG8"/>
    <mergeCell ref="BH8:BJ8"/>
    <mergeCell ref="I8:K8"/>
    <mergeCell ref="L8:N8"/>
    <mergeCell ref="O8:Q8"/>
    <mergeCell ref="R8:T8"/>
    <mergeCell ref="AC9:AC10"/>
    <mergeCell ref="AD9:AE9"/>
    <mergeCell ref="AF9:AF10"/>
    <mergeCell ref="AG9:AH9"/>
    <mergeCell ref="AS9:AT9"/>
    <mergeCell ref="AU9:AU10"/>
    <mergeCell ref="AJ9:AK9"/>
    <mergeCell ref="AL9:AL10"/>
    <mergeCell ref="AM9:AN9"/>
    <mergeCell ref="AO9:AO10"/>
    <mergeCell ref="X9:Y9"/>
    <mergeCell ref="Z9:Z10"/>
    <mergeCell ref="AA9:AB9"/>
    <mergeCell ref="N9:N10"/>
    <mergeCell ref="B1:B2"/>
    <mergeCell ref="B9:B10"/>
    <mergeCell ref="D9:E9"/>
    <mergeCell ref="F9:G9"/>
    <mergeCell ref="H9:H10"/>
    <mergeCell ref="U8:W8"/>
    <mergeCell ref="X8:Z8"/>
    <mergeCell ref="AA8:AC8"/>
    <mergeCell ref="AD8:AF8"/>
    <mergeCell ref="F7:AU7"/>
    <mergeCell ref="AP9:AQ9"/>
    <mergeCell ref="AG8:AI8"/>
    <mergeCell ref="B8:E8"/>
    <mergeCell ref="F8:H8"/>
    <mergeCell ref="I9:J9"/>
    <mergeCell ref="K9:K10"/>
    <mergeCell ref="L9:M9"/>
    <mergeCell ref="C9:C10"/>
    <mergeCell ref="AR9:AR10"/>
    <mergeCell ref="Q9:Q10"/>
    <mergeCell ref="AM8:AO8"/>
    <mergeCell ref="AP8:AR8"/>
    <mergeCell ref="AS8:AU8"/>
    <mergeCell ref="AJ8:AL8"/>
    <mergeCell ref="O9:P9"/>
    <mergeCell ref="AI9:AI10"/>
    <mergeCell ref="R9:S9"/>
    <mergeCell ref="BT9:BU9"/>
    <mergeCell ref="BZ8:CB8"/>
    <mergeCell ref="CC8:CE8"/>
    <mergeCell ref="CF8:CH8"/>
    <mergeCell ref="CI8:CK8"/>
    <mergeCell ref="AV9:AW9"/>
    <mergeCell ref="AX9:AX10"/>
    <mergeCell ref="AY9:AZ9"/>
    <mergeCell ref="BA9:BA10"/>
    <mergeCell ref="BB9:BC9"/>
    <mergeCell ref="BD9:BD10"/>
    <mergeCell ref="BE9:BF9"/>
    <mergeCell ref="BG9:BG10"/>
    <mergeCell ref="BH9:BI9"/>
    <mergeCell ref="BJ9:BJ10"/>
    <mergeCell ref="BK9:BL9"/>
    <mergeCell ref="BM9:BM10"/>
    <mergeCell ref="BK8:BM8"/>
    <mergeCell ref="BN8:BP8"/>
    <mergeCell ref="BQ8:BS8"/>
    <mergeCell ref="BT8:BV8"/>
    <mergeCell ref="CU8:CW8"/>
    <mergeCell ref="CX8:CZ8"/>
    <mergeCell ref="DA8:DC8"/>
    <mergeCell ref="DD8:DF8"/>
    <mergeCell ref="DG8:DI8"/>
    <mergeCell ref="CK9:CK10"/>
    <mergeCell ref="DA9:DB9"/>
    <mergeCell ref="DC9:DC10"/>
    <mergeCell ref="DD9:DE9"/>
    <mergeCell ref="DF9:DF10"/>
    <mergeCell ref="DG9:DH9"/>
    <mergeCell ref="CU9:CV9"/>
    <mergeCell ref="CW9:CW10"/>
    <mergeCell ref="CX9:CY9"/>
    <mergeCell ref="AV7:CK7"/>
    <mergeCell ref="CL8:CN8"/>
    <mergeCell ref="CO8:CQ8"/>
    <mergeCell ref="CR8:CT8"/>
    <mergeCell ref="CC9:CD9"/>
    <mergeCell ref="CE9:CE10"/>
    <mergeCell ref="CF9:CG9"/>
    <mergeCell ref="CH9:CH10"/>
    <mergeCell ref="CI9:CJ9"/>
    <mergeCell ref="BV9:BV10"/>
    <mergeCell ref="BW9:BX9"/>
    <mergeCell ref="BY9:BY10"/>
    <mergeCell ref="BZ9:CA9"/>
    <mergeCell ref="CB9:CB10"/>
    <mergeCell ref="BN9:BO9"/>
    <mergeCell ref="BP9:BP10"/>
    <mergeCell ref="BQ9:BR9"/>
    <mergeCell ref="BS9:BS10"/>
    <mergeCell ref="CT9:CT10"/>
    <mergeCell ref="BW8:BY8"/>
    <mergeCell ref="AV8:AX8"/>
    <mergeCell ref="AY8:BA8"/>
    <mergeCell ref="DJ8:DL8"/>
    <mergeCell ref="DM8:DO8"/>
    <mergeCell ref="DP8:DR8"/>
    <mergeCell ref="CZ9:CZ10"/>
    <mergeCell ref="DS8:DU8"/>
    <mergeCell ref="CL7:EA7"/>
    <mergeCell ref="EB8:ED8"/>
    <mergeCell ref="EB7:FQ7"/>
    <mergeCell ref="DP9:DQ9"/>
    <mergeCell ref="DR9:DR10"/>
    <mergeCell ref="DS9:DT9"/>
    <mergeCell ref="DU9:DU10"/>
    <mergeCell ref="DV9:DW9"/>
    <mergeCell ref="DI9:DI10"/>
    <mergeCell ref="DJ9:DK9"/>
    <mergeCell ref="DL9:DL10"/>
    <mergeCell ref="DM9:DN9"/>
    <mergeCell ref="DO9:DO10"/>
    <mergeCell ref="DY8:EA8"/>
    <mergeCell ref="CL9:CM9"/>
    <mergeCell ref="CN9:CN10"/>
    <mergeCell ref="CO9:CP9"/>
    <mergeCell ref="CQ9:CQ10"/>
    <mergeCell ref="CR9:CS9"/>
    <mergeCell ref="DX9:DX10"/>
    <mergeCell ref="DY9:DZ9"/>
    <mergeCell ref="EA9:EA10"/>
    <mergeCell ref="DV8:DX8"/>
    <mergeCell ref="EV9:EV10"/>
    <mergeCell ref="EW9:EX9"/>
    <mergeCell ref="EY9:EY10"/>
    <mergeCell ref="EZ9:FA9"/>
    <mergeCell ref="FB9:FB10"/>
    <mergeCell ref="EB9:EC9"/>
    <mergeCell ref="ED9:ED10"/>
    <mergeCell ref="EH9:EI9"/>
    <mergeCell ref="EJ9:EJ10"/>
    <mergeCell ref="EK9:EL9"/>
    <mergeCell ref="EM9:EM10"/>
    <mergeCell ref="EN9:EO9"/>
    <mergeCell ref="FO9:FP9"/>
    <mergeCell ref="FQ9:FQ10"/>
    <mergeCell ref="FC8:FE8"/>
    <mergeCell ref="FF8:FH8"/>
    <mergeCell ref="EE8:EG8"/>
    <mergeCell ref="EH8:EJ8"/>
    <mergeCell ref="EK8:EM8"/>
    <mergeCell ref="EN8:EP8"/>
    <mergeCell ref="EQ8:ES8"/>
    <mergeCell ref="FC9:FD9"/>
    <mergeCell ref="FE9:FE10"/>
    <mergeCell ref="FF9:FG9"/>
    <mergeCell ref="FH9:FH10"/>
    <mergeCell ref="EP9:EP10"/>
    <mergeCell ref="EQ9:ER9"/>
    <mergeCell ref="ES9:ES10"/>
    <mergeCell ref="ET9:EU9"/>
    <mergeCell ref="ET8:EV8"/>
    <mergeCell ref="EW8:EY8"/>
    <mergeCell ref="EZ8:FB8"/>
    <mergeCell ref="FK9:FK10"/>
    <mergeCell ref="FL9:FM9"/>
    <mergeCell ref="EE9:EF9"/>
    <mergeCell ref="EG9:EG10"/>
    <mergeCell ref="FI9:FJ9"/>
    <mergeCell ref="GG8:GI8"/>
    <mergeCell ref="GJ8:GL8"/>
    <mergeCell ref="GM8:GO8"/>
    <mergeCell ref="GP8:GR8"/>
    <mergeCell ref="GS8:GU8"/>
    <mergeCell ref="FR8:FT8"/>
    <mergeCell ref="FU8:FW8"/>
    <mergeCell ref="FX8:FZ8"/>
    <mergeCell ref="GA8:GC8"/>
    <mergeCell ref="GD8:GF8"/>
    <mergeCell ref="FW9:FW10"/>
    <mergeCell ref="FX9:FY9"/>
    <mergeCell ref="FZ9:FZ10"/>
    <mergeCell ref="GA9:GB9"/>
    <mergeCell ref="GC9:GC10"/>
    <mergeCell ref="GD9:GE9"/>
    <mergeCell ref="GF9:GF10"/>
    <mergeCell ref="GG9:GH9"/>
    <mergeCell ref="GI9:GI10"/>
    <mergeCell ref="FI8:FK8"/>
    <mergeCell ref="FL8:FN8"/>
    <mergeCell ref="FO8:FQ8"/>
    <mergeCell ref="FN9:FN10"/>
    <mergeCell ref="HG9:HG10"/>
    <mergeCell ref="FR7:HG7"/>
    <mergeCell ref="GY9:GZ9"/>
    <mergeCell ref="HA9:HA10"/>
    <mergeCell ref="HB9:HC9"/>
    <mergeCell ref="HD9:HD10"/>
    <mergeCell ref="HE9:HF9"/>
    <mergeCell ref="GR9:GR10"/>
    <mergeCell ref="GS9:GT9"/>
    <mergeCell ref="GU9:GU10"/>
    <mergeCell ref="GV9:GW9"/>
    <mergeCell ref="GX9:GX10"/>
    <mergeCell ref="GJ9:GK9"/>
    <mergeCell ref="GL9:GL10"/>
    <mergeCell ref="GM9:GN9"/>
    <mergeCell ref="GO9:GO10"/>
    <mergeCell ref="GP9:GQ9"/>
    <mergeCell ref="GV8:GX8"/>
    <mergeCell ref="GY8:HA8"/>
    <mergeCell ref="HB8:HD8"/>
    <mergeCell ref="HE8:HG8"/>
    <mergeCell ref="FR9:FS9"/>
    <mergeCell ref="FT9:FT10"/>
    <mergeCell ref="FU9:FV9"/>
  </mergeCells>
  <conditionalFormatting sqref="FR11:HG74">
    <cfRule type="cellIs" dxfId="9" priority="9" operator="lessThan">
      <formula>0</formula>
    </cfRule>
    <cfRule type="cellIs" dxfId="8" priority="10" operator="greaterThan">
      <formula>#REF!</formula>
    </cfRule>
  </conditionalFormatting>
  <conditionalFormatting sqref="EB11:FQ74">
    <cfRule type="cellIs" dxfId="7" priority="7" operator="lessThan">
      <formula>0</formula>
    </cfRule>
    <cfRule type="cellIs" dxfId="6" priority="8" operator="greaterThan">
      <formula>#REF!</formula>
    </cfRule>
  </conditionalFormatting>
  <conditionalFormatting sqref="F11:AU74">
    <cfRule type="cellIs" dxfId="5" priority="5" operator="lessThan">
      <formula>0</formula>
    </cfRule>
    <cfRule type="cellIs" dxfId="4" priority="6" operator="greaterThan">
      <formula>#REF!</formula>
    </cfRule>
  </conditionalFormatting>
  <conditionalFormatting sqref="AV11:CK74">
    <cfRule type="cellIs" dxfId="3" priority="3" operator="lessThan">
      <formula>0</formula>
    </cfRule>
    <cfRule type="cellIs" dxfId="2" priority="4" operator="greaterThan">
      <formula>#REF!</formula>
    </cfRule>
  </conditionalFormatting>
  <conditionalFormatting sqref="CL11:EA74">
    <cfRule type="cellIs" dxfId="1" priority="1" operator="lessThan">
      <formula>0</formula>
    </cfRule>
    <cfRule type="cellIs" dxfId="0" priority="2" operator="greaterThan">
      <formula>#REF!</formula>
    </cfRule>
  </conditionalFormatting>
  <hyperlinks>
    <hyperlink ref="C1:H1" location="'Gen BSP Headroom'!G7" display="Central Outlook " xr:uid="{94FC84A6-9683-401E-8500-F90CE886CF28}"/>
    <hyperlink ref="C3:H3" location="'Gen BSP Headroom'!DO7" display="System Transformation " xr:uid="{B3509CF7-7DFA-426E-9070-6DC0F1150C38}"/>
    <hyperlink ref="C4:H4" location="'Gen BSP Headroom'!FS7" display="Consumer Transformation" xr:uid="{9FA4B6C2-CD4F-4541-9057-830A8F6D20B5}"/>
    <hyperlink ref="C5:H5" location="'Gen BSP Headroom'!HW7" display="Leading the Way" xr:uid="{B1DC4A30-9134-4BA4-86DA-CFE720F371E8}"/>
    <hyperlink ref="C2:H2" location="'Gen BSP Headroom'!BK7" display="Steady Progression " xr:uid="{BB4CC3EA-12F6-4E7F-AAC3-23BDC4E30DA9}"/>
    <hyperlink ref="C5" location="'Gen BSP Headroom'!FR7" display="Leading the Way" xr:uid="{784BFEE3-9E7C-44EC-96E2-D26963C8706D}"/>
    <hyperlink ref="C4" location="'Gen BSP Headroom'!EB7" display="Consumer Transformation" xr:uid="{AFD1455C-F9A0-4E40-965E-BFF841205042}"/>
    <hyperlink ref="C3" location="'Gen BSP Headroom'!CL7" display="System Transformation " xr:uid="{7F6C0F4E-748E-42C4-945F-C18AF4E178DC}"/>
    <hyperlink ref="C2" location="'Gen BSP Headroom'!AV7" display="Steady Progression " xr:uid="{9EDDCC6C-D79B-45F8-8C02-4021972FE274}"/>
    <hyperlink ref="C1" location="'Gen BSP Headroom'!F7" display="Central Outlook " xr:uid="{28CE0CE1-775A-450C-AA52-D99FAC6D0C2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1e3db0b3ce9b4e0b95691f8be41dab0">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0ad76f38feb8bf2af308b234de40de39"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FA277B-A6FE-4698-B968-0D0E5C79D797}">
  <ds:schemaRefs>
    <ds:schemaRef ds:uri="8015c716-7638-4fbc-b740-dc4a67044737"/>
    <ds:schemaRef ds:uri="http://purl.org/dc/elements/1.1/"/>
    <ds:schemaRef ds:uri="http://schemas.microsoft.com/office/2006/metadata/properties"/>
    <ds:schemaRef ds:uri="http://schemas.microsoft.com/office/infopath/2007/PartnerControls"/>
    <ds:schemaRef ds:uri="http://purl.org/dc/terms/"/>
    <ds:schemaRef ds:uri="8ee83236-fdac-4f9a-9e29-1b313e18c3d5"/>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0A0532A-FB2C-441B-B485-819B44D32ADF}">
  <ds:schemaRefs>
    <ds:schemaRef ds:uri="http://schemas.microsoft.com/sharepoint/v3/contenttype/forms"/>
  </ds:schemaRefs>
</ds:datastoreItem>
</file>

<file path=customXml/itemProps3.xml><?xml version="1.0" encoding="utf-8"?>
<ds:datastoreItem xmlns:ds="http://schemas.openxmlformats.org/officeDocument/2006/customXml" ds:itemID="{00D999DA-1D52-4879-A2CD-9FB012AA60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Introduction</vt:lpstr>
      <vt:lpstr>User Guide</vt:lpstr>
      <vt:lpstr>1 - Local Authority Look Up</vt:lpstr>
      <vt:lpstr>2 - Demand headroom table</vt:lpstr>
      <vt:lpstr>3 - Generation headroom table</vt:lpstr>
      <vt:lpstr>Primary Headroom</vt:lpstr>
      <vt:lpstr>BSP Headroom</vt:lpstr>
      <vt:lpstr>Gen Primary Headroom</vt:lpstr>
      <vt:lpstr>Gen BSP Headroom</vt:lpstr>
      <vt:lpstr>BI</vt:lpstr>
    </vt:vector>
  </TitlesOfParts>
  <Company>Electricity North West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Anderson, Gavin</dc:creator>
  <cp:lastModifiedBy>Anderson, Gavin</cp:lastModifiedBy>
  <dcterms:created xsi:type="dcterms:W3CDTF">2021-06-08T08:46:35Z</dcterms:created>
  <dcterms:modified xsi:type="dcterms:W3CDTF">2022-04-28T12:11:11Z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